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https://statnifondrozvojebydleni.sharepoint.com/sites/programPodporabydlenzMMR/Sdilene dokumenty/General/Bytové domy bez bariér/Přílohy žádosti o poskytnutí podpory/"/>
    </mc:Choice>
  </mc:AlternateContent>
  <xr:revisionPtr revIDLastSave="5" documentId="8_{7C1F728C-D8C2-48A0-8136-C1CEC1507F5A}" xr6:coauthVersionLast="47" xr6:coauthVersionMax="47" xr10:uidLastSave="{8DDFF8C7-AC14-4D59-AF1E-2999C8224875}"/>
  <workbookProtection lockStructure="1"/>
  <bookViews>
    <workbookView xWindow="-120" yWindow="-120" windowWidth="29040" windowHeight="17640" tabRatio="686" activeTab="1" xr2:uid="{00000000-000D-0000-FFFF-FFFF00000000}"/>
  </bookViews>
  <sheets>
    <sheet name="POKYNY PRO VYPLNĚNÍ" sheetId="14" r:id="rId1"/>
    <sheet name="PLNÁ" sheetId="15" r:id="rId2"/>
    <sheet name="VstupyDoRatingu" sheetId="20" state="hidden" r:id="rId3"/>
    <sheet name="Ciselniky" sheetId="17" state="hidden" r:id="rId4"/>
    <sheet name="FinPlan" sheetId="21" state="hidden" r:id="rId5"/>
    <sheet name="Čerpání" sheetId="22" state="hidden" r:id="rId6"/>
    <sheet name="Splácení" sheetId="23" state="hidden" r:id="rId7"/>
    <sheet name="FRP" sheetId="24" state="hidden" r:id="rId8"/>
    <sheet name="Podnik v obtížích" sheetId="25" state="hidden" r:id="rId9"/>
  </sheets>
  <externalReferences>
    <externalReference r:id="rId10"/>
  </externalReferences>
  <definedNames>
    <definedName name="adresa" localSheetId="5">#REF!</definedName>
    <definedName name="adresa" localSheetId="7">#REF!</definedName>
    <definedName name="adresa" localSheetId="8">#REF!</definedName>
    <definedName name="adresa" localSheetId="6">#REF!</definedName>
    <definedName name="ctvrt" localSheetId="5">#REF!</definedName>
    <definedName name="ctvrt" localSheetId="7">#REF!</definedName>
    <definedName name="ctvrt" localSheetId="8">#REF!</definedName>
    <definedName name="ctvrt" localSheetId="6">#REF!</definedName>
    <definedName name="Ctvrtleti" localSheetId="5">[1]Ciselniky!$E$10:$E$13</definedName>
    <definedName name="Ctvrtleti" localSheetId="7">[1]Ciselniky!$E$10:$E$13</definedName>
    <definedName name="Ctvrtleti" localSheetId="8">[1]Ciselniky!$E$10:$E$13</definedName>
    <definedName name="Ctvrtleti" localSheetId="6">[1]Ciselniky!$E$10:$E$13</definedName>
    <definedName name="Ctvrtleti">Ciselniky!$E$10:$E$13</definedName>
    <definedName name="data" localSheetId="5">#REF!</definedName>
    <definedName name="data" localSheetId="7">#REF!</definedName>
    <definedName name="data" localSheetId="8">#REF!</definedName>
    <definedName name="data" localSheetId="6">#REF!</definedName>
    <definedName name="datum" localSheetId="5">#REF!</definedName>
    <definedName name="datum" localSheetId="7">#REF!</definedName>
    <definedName name="datum" localSheetId="8">#REF!</definedName>
    <definedName name="datum" localSheetId="6">#REF!</definedName>
    <definedName name="ic" localSheetId="5">#REF!</definedName>
    <definedName name="ic" localSheetId="7">#REF!</definedName>
    <definedName name="ic" localSheetId="8">#REF!</definedName>
    <definedName name="ic" localSheetId="6">#REF!</definedName>
    <definedName name="KodCtvrtleti" localSheetId="5">[1]Ciselniky!$D$10:$D$13</definedName>
    <definedName name="KodCtvrtleti" localSheetId="7">[1]Ciselniky!$D$10:$D$13</definedName>
    <definedName name="KodCtvrtleti" localSheetId="8">[1]Ciselniky!$D$10:$D$13</definedName>
    <definedName name="KodCtvrtleti" localSheetId="6">[1]Ciselniky!$D$10:$D$13</definedName>
    <definedName name="KodCtvrtleti">Ciselniky!$D$10:$D$13</definedName>
    <definedName name="kontrola" localSheetId="5">#REF!</definedName>
    <definedName name="kontrola" localSheetId="7">#REF!</definedName>
    <definedName name="kontrola" localSheetId="8">#REF!</definedName>
    <definedName name="kontrola" localSheetId="6">#REF!</definedName>
    <definedName name="nazev" localSheetId="5">#REF!</definedName>
    <definedName name="nazev" localSheetId="7">#REF!</definedName>
    <definedName name="nazev" localSheetId="8">#REF!</definedName>
    <definedName name="nazev" localSheetId="6">#REF!</definedName>
    <definedName name="_xlnm.Print_Titles" localSheetId="2">VstupyDoRatingu!$2:$5</definedName>
    <definedName name="_xlnm.Print_Area" localSheetId="7">FRP!$A$1:$K$108</definedName>
    <definedName name="_xlnm.Print_Area" localSheetId="2">VstupyDoRatingu!$B$2:$K$236</definedName>
    <definedName name="okec" localSheetId="5">#REF!</definedName>
    <definedName name="okec" localSheetId="7">#REF!</definedName>
    <definedName name="okec" localSheetId="8">#REF!</definedName>
    <definedName name="okec" localSheetId="6">#REF!</definedName>
    <definedName name="okres" localSheetId="5">#REF!</definedName>
    <definedName name="okres" localSheetId="7">#REF!</definedName>
    <definedName name="okres" localSheetId="8">#REF!</definedName>
    <definedName name="okres" localSheetId="6">#REF!</definedName>
    <definedName name="trzby" localSheetId="5">#REF!</definedName>
    <definedName name="trzby" localSheetId="7">#REF!</definedName>
    <definedName name="trzby" localSheetId="8">#REF!</definedName>
    <definedName name="trzby"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0" l="1"/>
  <c r="E9" i="20"/>
  <c r="E8" i="20"/>
  <c r="E7" i="20"/>
  <c r="E6" i="20"/>
  <c r="E5" i="20"/>
  <c r="G24" i="25" l="1"/>
  <c r="F24" i="25"/>
  <c r="E24" i="25"/>
  <c r="G17" i="25"/>
  <c r="F18" i="25"/>
  <c r="E18" i="25"/>
  <c r="F72" i="24"/>
  <c r="F59" i="24"/>
  <c r="AM41" i="24"/>
  <c r="AL41" i="24"/>
  <c r="AL73" i="24" s="1"/>
  <c r="AK41" i="24"/>
  <c r="AK73" i="24" s="1"/>
  <c r="AJ41" i="24"/>
  <c r="AJ73" i="24" s="1"/>
  <c r="AI41" i="24"/>
  <c r="AH41" i="24"/>
  <c r="AH73" i="24" s="1"/>
  <c r="AG41" i="24"/>
  <c r="AF41" i="24"/>
  <c r="AE41" i="24"/>
  <c r="AD41" i="24"/>
  <c r="AD73" i="24" s="1"/>
  <c r="AC41" i="24"/>
  <c r="AB41" i="24"/>
  <c r="AA41" i="24"/>
  <c r="Z41" i="24"/>
  <c r="Z73" i="24" s="1"/>
  <c r="Y41" i="24"/>
  <c r="Y73" i="24" s="1"/>
  <c r="X41" i="24"/>
  <c r="X73" i="24" s="1"/>
  <c r="W41" i="24"/>
  <c r="V41" i="24"/>
  <c r="U41" i="24"/>
  <c r="T41" i="24"/>
  <c r="S41" i="24"/>
  <c r="R41" i="24"/>
  <c r="R73" i="24" s="1"/>
  <c r="Q41" i="24"/>
  <c r="P41" i="24"/>
  <c r="O41" i="24"/>
  <c r="N41" i="24"/>
  <c r="N73" i="24" s="1"/>
  <c r="M41" i="24"/>
  <c r="M73" i="24" s="1"/>
  <c r="L41" i="24"/>
  <c r="L73" i="24" s="1"/>
  <c r="K41" i="24"/>
  <c r="J41" i="24"/>
  <c r="I41" i="24"/>
  <c r="H41" i="24"/>
  <c r="G41" i="24"/>
  <c r="F41" i="24"/>
  <c r="F73" i="24" s="1"/>
  <c r="F39" i="24"/>
  <c r="AM26" i="24"/>
  <c r="AM60" i="24" s="1"/>
  <c r="AL26" i="24"/>
  <c r="AK26" i="24"/>
  <c r="AK60" i="24" s="1"/>
  <c r="AJ26" i="24"/>
  <c r="AJ60" i="24" s="1"/>
  <c r="AI26" i="24"/>
  <c r="AH26" i="24"/>
  <c r="AG26" i="24"/>
  <c r="AF26" i="24"/>
  <c r="AE26" i="24"/>
  <c r="AE60" i="24" s="1"/>
  <c r="AD26" i="24"/>
  <c r="AC26" i="24"/>
  <c r="AC27" i="24" s="1"/>
  <c r="AB26" i="24"/>
  <c r="AA26" i="24"/>
  <c r="Z26" i="24"/>
  <c r="Y26" i="24"/>
  <c r="X26" i="24"/>
  <c r="W26" i="24"/>
  <c r="W27" i="24" s="1"/>
  <c r="V26" i="24"/>
  <c r="U26" i="24"/>
  <c r="T26" i="24"/>
  <c r="S26" i="24"/>
  <c r="R26" i="24"/>
  <c r="Q26" i="24"/>
  <c r="Q60" i="24" s="1"/>
  <c r="P26" i="24"/>
  <c r="O26" i="24"/>
  <c r="O27" i="24" s="1"/>
  <c r="N26" i="24"/>
  <c r="M26" i="24"/>
  <c r="M60" i="24" s="1"/>
  <c r="L26" i="24"/>
  <c r="L27" i="24" s="1"/>
  <c r="K26" i="24"/>
  <c r="J26" i="24"/>
  <c r="I26" i="24"/>
  <c r="H26" i="24"/>
  <c r="G26" i="24"/>
  <c r="G27" i="24" s="1"/>
  <c r="F26" i="24"/>
  <c r="AM24" i="24"/>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AM20" i="24"/>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F16" i="24"/>
  <c r="D8" i="24"/>
  <c r="D7" i="24"/>
  <c r="D2" i="24"/>
  <c r="H29" i="23"/>
  <c r="E8" i="23"/>
  <c r="E5" i="23"/>
  <c r="E4" i="23"/>
  <c r="P11" i="22"/>
  <c r="C83" i="24"/>
  <c r="C74" i="24"/>
  <c r="D57" i="24"/>
  <c r="AM73" i="24"/>
  <c r="AI73" i="24"/>
  <c r="AG73" i="24"/>
  <c r="AF73" i="24"/>
  <c r="AE73" i="24"/>
  <c r="AC73" i="24"/>
  <c r="AB73" i="24"/>
  <c r="AA73" i="24"/>
  <c r="W73" i="24"/>
  <c r="V73" i="24"/>
  <c r="U73" i="24"/>
  <c r="T73" i="24"/>
  <c r="S73" i="24"/>
  <c r="Q73" i="24"/>
  <c r="P73" i="24"/>
  <c r="O73" i="24"/>
  <c r="K73" i="24"/>
  <c r="I73" i="24"/>
  <c r="H73" i="24"/>
  <c r="G39" i="24"/>
  <c r="H39" i="24" s="1"/>
  <c r="I39" i="24" s="1"/>
  <c r="J39" i="24" s="1"/>
  <c r="K39" i="24" s="1"/>
  <c r="L39" i="24" s="1"/>
  <c r="M39" i="24" s="1"/>
  <c r="N39" i="24" s="1"/>
  <c r="O39" i="24" s="1"/>
  <c r="P39" i="24" s="1"/>
  <c r="Q39" i="24" s="1"/>
  <c r="R39" i="24" s="1"/>
  <c r="S39" i="24" s="1"/>
  <c r="T39" i="24" s="1"/>
  <c r="U39" i="24" s="1"/>
  <c r="V39" i="24" s="1"/>
  <c r="W39" i="24" s="1"/>
  <c r="X39" i="24" s="1"/>
  <c r="Y39" i="24" s="1"/>
  <c r="Z39" i="24" s="1"/>
  <c r="AA39" i="24" s="1"/>
  <c r="AB39" i="24" s="1"/>
  <c r="AC39" i="24" s="1"/>
  <c r="AD39" i="24" s="1"/>
  <c r="AE39" i="24" s="1"/>
  <c r="AF39" i="24" s="1"/>
  <c r="AG39" i="24" s="1"/>
  <c r="AH39" i="24" s="1"/>
  <c r="AI39" i="24" s="1"/>
  <c r="AJ39" i="24" s="1"/>
  <c r="AK39" i="24" s="1"/>
  <c r="AL39" i="24" s="1"/>
  <c r="AM39" i="24" s="1"/>
  <c r="AN39" i="24" s="1"/>
  <c r="AO39" i="24" s="1"/>
  <c r="AP39" i="24" s="1"/>
  <c r="AQ39" i="24" s="1"/>
  <c r="AR39" i="24" s="1"/>
  <c r="AS39" i="24" s="1"/>
  <c r="AT39" i="24" s="1"/>
  <c r="AU39" i="24" s="1"/>
  <c r="AV39" i="24" s="1"/>
  <c r="AW39" i="24" s="1"/>
  <c r="AX39" i="24" s="1"/>
  <c r="AY39" i="24" s="1"/>
  <c r="AZ39" i="24" s="1"/>
  <c r="BA39" i="24" s="1"/>
  <c r="BB39" i="24" s="1"/>
  <c r="BC39" i="24" s="1"/>
  <c r="BD39" i="24" s="1"/>
  <c r="BE39" i="24" s="1"/>
  <c r="BF39" i="24" s="1"/>
  <c r="BG39" i="24" s="1"/>
  <c r="BH39" i="24" s="1"/>
  <c r="BI39" i="24" s="1"/>
  <c r="BJ39" i="24" s="1"/>
  <c r="BK39" i="24" s="1"/>
  <c r="BL39" i="24" s="1"/>
  <c r="BM39" i="24" s="1"/>
  <c r="BN39" i="24" s="1"/>
  <c r="BO39" i="24" s="1"/>
  <c r="BP39" i="24" s="1"/>
  <c r="BQ39" i="24" s="1"/>
  <c r="BR39" i="24" s="1"/>
  <c r="BS39" i="24" s="1"/>
  <c r="BT39" i="24" s="1"/>
  <c r="BU39" i="24" s="1"/>
  <c r="BV39" i="24" s="1"/>
  <c r="BW39" i="24" s="1"/>
  <c r="BX39" i="24" s="1"/>
  <c r="BY39" i="24" s="1"/>
  <c r="BZ39" i="24" s="1"/>
  <c r="CA39" i="24" s="1"/>
  <c r="CB39" i="24" s="1"/>
  <c r="CC39" i="24" s="1"/>
  <c r="CD39" i="24" s="1"/>
  <c r="CE39" i="24" s="1"/>
  <c r="CF39" i="24" s="1"/>
  <c r="CG39" i="24" s="1"/>
  <c r="CH39" i="24" s="1"/>
  <c r="CI39" i="24" s="1"/>
  <c r="CJ39" i="24" s="1"/>
  <c r="CK39" i="24" s="1"/>
  <c r="CL39" i="24" s="1"/>
  <c r="CM39" i="24" s="1"/>
  <c r="CN39" i="24" s="1"/>
  <c r="CO39" i="24" s="1"/>
  <c r="CP39" i="24" s="1"/>
  <c r="CQ39" i="24" s="1"/>
  <c r="CR39" i="24" s="1"/>
  <c r="CS39" i="24" s="1"/>
  <c r="CT39" i="24" s="1"/>
  <c r="CU39" i="24" s="1"/>
  <c r="CV39" i="24" s="1"/>
  <c r="CW39" i="24" s="1"/>
  <c r="CX39" i="24" s="1"/>
  <c r="CY39" i="24" s="1"/>
  <c r="CZ39" i="24" s="1"/>
  <c r="DA39" i="24" s="1"/>
  <c r="AK27" i="24"/>
  <c r="U27" i="24"/>
  <c r="M27" i="24"/>
  <c r="AL60" i="24"/>
  <c r="AH60" i="24"/>
  <c r="AG60" i="24"/>
  <c r="AD60" i="24"/>
  <c r="AB60" i="24"/>
  <c r="Z60" i="24"/>
  <c r="Y60" i="24"/>
  <c r="X27" i="24"/>
  <c r="W60" i="24"/>
  <c r="V60" i="24"/>
  <c r="U60" i="24"/>
  <c r="T60" i="24"/>
  <c r="R60" i="24"/>
  <c r="N60" i="24"/>
  <c r="J60" i="24"/>
  <c r="I60" i="24"/>
  <c r="F60" i="24"/>
  <c r="F65" i="24" s="1"/>
  <c r="G16" i="24"/>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B16" i="24" s="1"/>
  <c r="AC16" i="24" s="1"/>
  <c r="AD16" i="24" s="1"/>
  <c r="AE16" i="24" s="1"/>
  <c r="AF16" i="24" s="1"/>
  <c r="AG16" i="24" s="1"/>
  <c r="AH16" i="24" s="1"/>
  <c r="AI16" i="24" s="1"/>
  <c r="AJ16" i="24" s="1"/>
  <c r="AK16" i="24" s="1"/>
  <c r="AL16" i="24" s="1"/>
  <c r="AM16" i="24" s="1"/>
  <c r="AN16" i="24" s="1"/>
  <c r="AO16" i="24" s="1"/>
  <c r="AP16" i="24" s="1"/>
  <c r="AQ16" i="24" s="1"/>
  <c r="AR16" i="24" s="1"/>
  <c r="AS16" i="24" s="1"/>
  <c r="AT16" i="24" s="1"/>
  <c r="AU16" i="24" s="1"/>
  <c r="AV16" i="24" s="1"/>
  <c r="AW16" i="24" s="1"/>
  <c r="AX16" i="24" s="1"/>
  <c r="AY16" i="24" s="1"/>
  <c r="AZ16" i="24" s="1"/>
  <c r="BA16" i="24" s="1"/>
  <c r="BB16" i="24" s="1"/>
  <c r="BC16" i="24" s="1"/>
  <c r="BD16" i="24" s="1"/>
  <c r="BE16" i="24" s="1"/>
  <c r="BF16" i="24" s="1"/>
  <c r="BG16" i="24" s="1"/>
  <c r="BH16" i="24" s="1"/>
  <c r="BI16" i="24" s="1"/>
  <c r="BJ16" i="24" s="1"/>
  <c r="BK16" i="24" s="1"/>
  <c r="BL16" i="24" s="1"/>
  <c r="BM16" i="24" s="1"/>
  <c r="BN16" i="24" s="1"/>
  <c r="BO16" i="24" s="1"/>
  <c r="BP16" i="24" s="1"/>
  <c r="BQ16" i="24" s="1"/>
  <c r="BR16" i="24" s="1"/>
  <c r="BS16" i="24" s="1"/>
  <c r="BT16" i="24" s="1"/>
  <c r="BU16" i="24" s="1"/>
  <c r="BV16" i="24" s="1"/>
  <c r="BW16" i="24" s="1"/>
  <c r="BX16" i="24" s="1"/>
  <c r="BY16" i="24" s="1"/>
  <c r="BZ16" i="24" s="1"/>
  <c r="CA16" i="24" s="1"/>
  <c r="CB16" i="24" s="1"/>
  <c r="CC16" i="24" s="1"/>
  <c r="CD16" i="24" s="1"/>
  <c r="CE16" i="24" s="1"/>
  <c r="CF16" i="24" s="1"/>
  <c r="CG16" i="24" s="1"/>
  <c r="CH16" i="24" s="1"/>
  <c r="CI16" i="24" s="1"/>
  <c r="CJ16" i="24" s="1"/>
  <c r="CK16" i="24" s="1"/>
  <c r="CL16" i="24" s="1"/>
  <c r="CM16" i="24" s="1"/>
  <c r="CN16" i="24" s="1"/>
  <c r="CO16" i="24" s="1"/>
  <c r="CP16" i="24" s="1"/>
  <c r="CQ16" i="24" s="1"/>
  <c r="CR16" i="24" s="1"/>
  <c r="CS16" i="24" s="1"/>
  <c r="CT16" i="24" s="1"/>
  <c r="CU16" i="24" s="1"/>
  <c r="CV16" i="24" s="1"/>
  <c r="CW16" i="24" s="1"/>
  <c r="CX16" i="24" s="1"/>
  <c r="CY16" i="24" s="1"/>
  <c r="CZ16" i="24" s="1"/>
  <c r="DA16" i="24" s="1"/>
  <c r="BK28" i="23"/>
  <c r="D28" i="23"/>
  <c r="D29" i="23" s="1"/>
  <c r="B27" i="23"/>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B59" i="23" s="1"/>
  <c r="B60" i="23" s="1"/>
  <c r="B61" i="23" s="1"/>
  <c r="B62" i="23" s="1"/>
  <c r="B63" i="23" s="1"/>
  <c r="B64" i="23" s="1"/>
  <c r="B65" i="23" s="1"/>
  <c r="B66" i="23" s="1"/>
  <c r="B67" i="23" s="1"/>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27" i="23" s="1"/>
  <c r="B128" i="23" s="1"/>
  <c r="B129" i="23" s="1"/>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80" i="23" s="1"/>
  <c r="B181" i="23" s="1"/>
  <c r="B182" i="23" s="1"/>
  <c r="B183" i="23" s="1"/>
  <c r="B184" i="23" s="1"/>
  <c r="B185" i="23" s="1"/>
  <c r="B186" i="23" s="1"/>
  <c r="B187" i="23" s="1"/>
  <c r="B188" i="23" s="1"/>
  <c r="B189" i="23" s="1"/>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242" i="23" s="1"/>
  <c r="B243" i="23" s="1"/>
  <c r="B244" i="23" s="1"/>
  <c r="B245" i="23" s="1"/>
  <c r="B246" i="23" s="1"/>
  <c r="B247" i="23" s="1"/>
  <c r="B248" i="23" s="1"/>
  <c r="B249" i="23" s="1"/>
  <c r="B250" i="23" s="1"/>
  <c r="B251" i="23" s="1"/>
  <c r="B252" i="23" s="1"/>
  <c r="B253" i="23" s="1"/>
  <c r="B254" i="23" s="1"/>
  <c r="B255" i="23" s="1"/>
  <c r="B256" i="23" s="1"/>
  <c r="B257" i="23" s="1"/>
  <c r="B258" i="23" s="1"/>
  <c r="B259" i="23" s="1"/>
  <c r="B260" i="23" s="1"/>
  <c r="B261" i="23" s="1"/>
  <c r="B262" i="23" s="1"/>
  <c r="B263" i="23" s="1"/>
  <c r="B264" i="23" s="1"/>
  <c r="B265" i="23" s="1"/>
  <c r="B266" i="23" s="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B313" i="23" s="1"/>
  <c r="B314" i="23" s="1"/>
  <c r="B315" i="23" s="1"/>
  <c r="B316" i="23" s="1"/>
  <c r="B317" i="23" s="1"/>
  <c r="B318" i="23" s="1"/>
  <c r="B319" i="23" s="1"/>
  <c r="B320" i="23" s="1"/>
  <c r="B321" i="23" s="1"/>
  <c r="B322" i="23" s="1"/>
  <c r="B323" i="23" s="1"/>
  <c r="B324" i="23" s="1"/>
  <c r="B325" i="23" s="1"/>
  <c r="B326" i="23" s="1"/>
  <c r="B327" i="23" s="1"/>
  <c r="B328" i="23" s="1"/>
  <c r="B329" i="23" s="1"/>
  <c r="B330" i="23" s="1"/>
  <c r="B331" i="23" s="1"/>
  <c r="B332" i="23" s="1"/>
  <c r="B333" i="23" s="1"/>
  <c r="B334" i="23" s="1"/>
  <c r="B335" i="23" s="1"/>
  <c r="B336" i="23" s="1"/>
  <c r="B337" i="23" s="1"/>
  <c r="B338" i="23" s="1"/>
  <c r="B339" i="23" s="1"/>
  <c r="B340" i="23" s="1"/>
  <c r="B341" i="23" s="1"/>
  <c r="B342" i="23" s="1"/>
  <c r="B343" i="23" s="1"/>
  <c r="B344" i="23" s="1"/>
  <c r="B345" i="23" s="1"/>
  <c r="B346" i="23" s="1"/>
  <c r="B347" i="23" s="1"/>
  <c r="B348" i="23" s="1"/>
  <c r="B349" i="23" s="1"/>
  <c r="B350" i="23" s="1"/>
  <c r="B351" i="23" s="1"/>
  <c r="B352" i="23" s="1"/>
  <c r="B353" i="23" s="1"/>
  <c r="B354" i="23" s="1"/>
  <c r="B355" i="23" s="1"/>
  <c r="B356" i="23" s="1"/>
  <c r="B357" i="23" s="1"/>
  <c r="B358" i="23" s="1"/>
  <c r="B359" i="23" s="1"/>
  <c r="B360" i="23" s="1"/>
  <c r="B361" i="23" s="1"/>
  <c r="B362" i="23" s="1"/>
  <c r="B363" i="23" s="1"/>
  <c r="B364" i="23" s="1"/>
  <c r="B365" i="23" s="1"/>
  <c r="B366" i="23" s="1"/>
  <c r="B367" i="23" s="1"/>
  <c r="B368" i="23" s="1"/>
  <c r="B369" i="23" s="1"/>
  <c r="B370" i="23" s="1"/>
  <c r="B371" i="23" s="1"/>
  <c r="B372" i="23" s="1"/>
  <c r="B373" i="23" s="1"/>
  <c r="B374" i="23" s="1"/>
  <c r="B375" i="23" s="1"/>
  <c r="B376" i="23" s="1"/>
  <c r="B377" i="23" s="1"/>
  <c r="B378" i="23" s="1"/>
  <c r="B379" i="23" s="1"/>
  <c r="B380" i="23" s="1"/>
  <c r="B381" i="23" s="1"/>
  <c r="B382" i="23" s="1"/>
  <c r="B383" i="23" s="1"/>
  <c r="B384" i="23" s="1"/>
  <c r="B385" i="23" s="1"/>
  <c r="B386" i="23" s="1"/>
  <c r="B387" i="23" s="1"/>
  <c r="B388" i="23" s="1"/>
  <c r="B389" i="23" s="1"/>
  <c r="B390" i="23" s="1"/>
  <c r="B391" i="23" s="1"/>
  <c r="B392" i="23" s="1"/>
  <c r="B393" i="23" s="1"/>
  <c r="B394" i="23" s="1"/>
  <c r="B395" i="23" s="1"/>
  <c r="B396" i="23" s="1"/>
  <c r="B397" i="23" s="1"/>
  <c r="B398" i="23" s="1"/>
  <c r="B399" i="23" s="1"/>
  <c r="B400" i="23" s="1"/>
  <c r="B401" i="23" s="1"/>
  <c r="B402" i="23" s="1"/>
  <c r="B403" i="23" s="1"/>
  <c r="B404" i="23" s="1"/>
  <c r="B405" i="23" s="1"/>
  <c r="B406" i="23" s="1"/>
  <c r="B407" i="23" s="1"/>
  <c r="B408" i="23" s="1"/>
  <c r="B409" i="23" s="1"/>
  <c r="B410" i="23" s="1"/>
  <c r="B411" i="23" s="1"/>
  <c r="B412" i="23" s="1"/>
  <c r="B413" i="23" s="1"/>
  <c r="B414" i="23" s="1"/>
  <c r="B415" i="23" s="1"/>
  <c r="B416" i="23" s="1"/>
  <c r="B417" i="23" s="1"/>
  <c r="B418" i="23" s="1"/>
  <c r="B419" i="23" s="1"/>
  <c r="B420" i="23" s="1"/>
  <c r="B421" i="23" s="1"/>
  <c r="B422" i="23" s="1"/>
  <c r="B423" i="23" s="1"/>
  <c r="B424" i="23" s="1"/>
  <c r="B425" i="23" s="1"/>
  <c r="B426" i="23" s="1"/>
  <c r="B427" i="23" s="1"/>
  <c r="B428" i="23" s="1"/>
  <c r="B429" i="23" s="1"/>
  <c r="B430" i="23" s="1"/>
  <c r="J17" i="23"/>
  <c r="M5" i="23"/>
  <c r="G12" i="22"/>
  <c r="G13" i="22" s="1"/>
  <c r="P12" i="22"/>
  <c r="I734" i="21"/>
  <c r="H734" i="21"/>
  <c r="G734" i="21"/>
  <c r="F718" i="21"/>
  <c r="C711" i="21"/>
  <c r="D710" i="21"/>
  <c r="E9" i="23" s="1"/>
  <c r="C710" i="21"/>
  <c r="D709" i="21"/>
  <c r="C709" i="21"/>
  <c r="D708" i="21"/>
  <c r="E7" i="23" s="1"/>
  <c r="C708" i="21"/>
  <c r="D707" i="21"/>
  <c r="H27" i="23" s="1"/>
  <c r="C707" i="21"/>
  <c r="D706" i="21"/>
  <c r="C27" i="23" s="1"/>
  <c r="C706" i="21"/>
  <c r="D705" i="21"/>
  <c r="C7" i="22" s="1"/>
  <c r="C705" i="21"/>
  <c r="D704" i="21"/>
  <c r="C6" i="22" s="1"/>
  <c r="C704" i="21"/>
  <c r="D703" i="21"/>
  <c r="G26" i="23" s="1"/>
  <c r="C703" i="21"/>
  <c r="F68" i="21"/>
  <c r="G68" i="21" s="1"/>
  <c r="H68" i="21" s="1"/>
  <c r="I68" i="21" s="1"/>
  <c r="J68" i="21" s="1"/>
  <c r="K68" i="21" s="1"/>
  <c r="L68" i="21" s="1"/>
  <c r="M68" i="21" s="1"/>
  <c r="N68" i="21" s="1"/>
  <c r="O68" i="21" s="1"/>
  <c r="P68" i="21" s="1"/>
  <c r="Q68" i="21" s="1"/>
  <c r="R68" i="21" s="1"/>
  <c r="S68" i="21" s="1"/>
  <c r="T68" i="21" s="1"/>
  <c r="U68" i="21" s="1"/>
  <c r="V68" i="21" s="1"/>
  <c r="W68" i="21" s="1"/>
  <c r="X68" i="21" s="1"/>
  <c r="Y68" i="21" s="1"/>
  <c r="Z68" i="21" s="1"/>
  <c r="AA68" i="21" s="1"/>
  <c r="AB68" i="21" s="1"/>
  <c r="AC68" i="21" s="1"/>
  <c r="AD68" i="21" s="1"/>
  <c r="AE68" i="21" s="1"/>
  <c r="AF68" i="21" s="1"/>
  <c r="AG68" i="21" s="1"/>
  <c r="AH68" i="21" s="1"/>
  <c r="AI68" i="21" s="1"/>
  <c r="AJ68" i="21" s="1"/>
  <c r="AK68" i="21" s="1"/>
  <c r="AL68" i="21" s="1"/>
  <c r="AM68" i="21" s="1"/>
  <c r="AN68" i="21" s="1"/>
  <c r="AO68" i="21" s="1"/>
  <c r="AP68" i="21" s="1"/>
  <c r="AQ68" i="21" s="1"/>
  <c r="AR68" i="21" s="1"/>
  <c r="AS68" i="21" s="1"/>
  <c r="AT68" i="21" s="1"/>
  <c r="AU68" i="21" s="1"/>
  <c r="AV68" i="21" s="1"/>
  <c r="AW68" i="21" s="1"/>
  <c r="AX68" i="21" s="1"/>
  <c r="AY68" i="21" s="1"/>
  <c r="AZ68" i="21" s="1"/>
  <c r="BA68" i="21" s="1"/>
  <c r="BB68" i="21" s="1"/>
  <c r="BC68" i="21" s="1"/>
  <c r="BD68" i="21" s="1"/>
  <c r="BE68" i="21" s="1"/>
  <c r="BF68" i="21" s="1"/>
  <c r="BG68" i="21" s="1"/>
  <c r="BH68" i="21" s="1"/>
  <c r="BI68" i="21" s="1"/>
  <c r="BJ68" i="21" s="1"/>
  <c r="BK68" i="21" s="1"/>
  <c r="BL68" i="21" s="1"/>
  <c r="BM68" i="21" s="1"/>
  <c r="BN68" i="21" s="1"/>
  <c r="BO68" i="21" s="1"/>
  <c r="BP68" i="21" s="1"/>
  <c r="BQ68" i="21" s="1"/>
  <c r="BR68" i="21" s="1"/>
  <c r="BS68" i="21" s="1"/>
  <c r="BT68" i="21" s="1"/>
  <c r="BU68" i="21" s="1"/>
  <c r="BV68" i="21" s="1"/>
  <c r="BW68" i="21" s="1"/>
  <c r="BX68" i="21" s="1"/>
  <c r="BY68" i="21" s="1"/>
  <c r="BZ68" i="21" s="1"/>
  <c r="CA68" i="21" s="1"/>
  <c r="CB68" i="21" s="1"/>
  <c r="CC68" i="21" s="1"/>
  <c r="CD68" i="21" s="1"/>
  <c r="CE68" i="21" s="1"/>
  <c r="CF68" i="21" s="1"/>
  <c r="CG68" i="21" s="1"/>
  <c r="CH68" i="21" s="1"/>
  <c r="CI68" i="21" s="1"/>
  <c r="CJ68" i="21" s="1"/>
  <c r="CK68" i="21" s="1"/>
  <c r="CL68" i="21" s="1"/>
  <c r="CM68" i="21" s="1"/>
  <c r="CN68" i="21" s="1"/>
  <c r="CO68" i="21" s="1"/>
  <c r="CP68" i="21" s="1"/>
  <c r="CQ68" i="21" s="1"/>
  <c r="CR68" i="21" s="1"/>
  <c r="CS68" i="21" s="1"/>
  <c r="CT68" i="21" s="1"/>
  <c r="CU68" i="21" s="1"/>
  <c r="CV68" i="21" s="1"/>
  <c r="CW68" i="21" s="1"/>
  <c r="CX68" i="21" s="1"/>
  <c r="CY68" i="21" s="1"/>
  <c r="CZ68" i="21" s="1"/>
  <c r="DA68" i="21" s="1"/>
  <c r="AN66" i="21"/>
  <c r="F65" i="21"/>
  <c r="G65" i="21" s="1"/>
  <c r="H65" i="21" s="1"/>
  <c r="I65" i="21" s="1"/>
  <c r="J65" i="21" s="1"/>
  <c r="K65" i="21" s="1"/>
  <c r="L65" i="21" s="1"/>
  <c r="M65" i="21" s="1"/>
  <c r="N65" i="21" s="1"/>
  <c r="O65" i="21" s="1"/>
  <c r="P65" i="21" s="1"/>
  <c r="Q65" i="21" s="1"/>
  <c r="R65" i="21" s="1"/>
  <c r="S65" i="21" s="1"/>
  <c r="T65" i="21" s="1"/>
  <c r="U65" i="21" s="1"/>
  <c r="V65" i="21" s="1"/>
  <c r="W65" i="21" s="1"/>
  <c r="X65" i="21" s="1"/>
  <c r="Y65" i="21" s="1"/>
  <c r="Z65" i="21" s="1"/>
  <c r="AA65" i="21" s="1"/>
  <c r="AB65" i="21" s="1"/>
  <c r="AC65" i="21" s="1"/>
  <c r="AD65" i="21" s="1"/>
  <c r="AE65" i="21" s="1"/>
  <c r="AF65" i="21" s="1"/>
  <c r="AG65" i="21" s="1"/>
  <c r="AH65" i="21" s="1"/>
  <c r="AI65" i="21" s="1"/>
  <c r="AJ65" i="21" s="1"/>
  <c r="AK65" i="21" s="1"/>
  <c r="AL65" i="21" s="1"/>
  <c r="AM65" i="21" s="1"/>
  <c r="AN65" i="21" s="1"/>
  <c r="AO65" i="21" s="1"/>
  <c r="AP65" i="21" s="1"/>
  <c r="AQ65" i="21" s="1"/>
  <c r="AR65" i="21" s="1"/>
  <c r="AS65" i="21" s="1"/>
  <c r="AT65" i="21" s="1"/>
  <c r="AU65" i="21" s="1"/>
  <c r="AV65" i="21" s="1"/>
  <c r="AW65" i="21" s="1"/>
  <c r="AX65" i="21" s="1"/>
  <c r="AY65" i="21" s="1"/>
  <c r="AZ65" i="21" s="1"/>
  <c r="BA65" i="21" s="1"/>
  <c r="BB65" i="21" s="1"/>
  <c r="BC65" i="21" s="1"/>
  <c r="BD65" i="21" s="1"/>
  <c r="BE65" i="21" s="1"/>
  <c r="BF65" i="21" s="1"/>
  <c r="BG65" i="21" s="1"/>
  <c r="BH65" i="21" s="1"/>
  <c r="BI65" i="21" s="1"/>
  <c r="BJ65" i="21" s="1"/>
  <c r="BK65" i="21" s="1"/>
  <c r="BL65" i="21" s="1"/>
  <c r="BM65" i="21" s="1"/>
  <c r="BN65" i="21" s="1"/>
  <c r="BO65" i="21" s="1"/>
  <c r="BP65" i="21" s="1"/>
  <c r="BQ65" i="21" s="1"/>
  <c r="BR65" i="21" s="1"/>
  <c r="BS65" i="21" s="1"/>
  <c r="BT65" i="21" s="1"/>
  <c r="BU65" i="21" s="1"/>
  <c r="BV65" i="21" s="1"/>
  <c r="BW65" i="21" s="1"/>
  <c r="BX65" i="21" s="1"/>
  <c r="BY65" i="21" s="1"/>
  <c r="BZ65" i="21" s="1"/>
  <c r="CA65" i="21" s="1"/>
  <c r="CB65" i="21" s="1"/>
  <c r="CC65" i="21" s="1"/>
  <c r="CD65" i="21" s="1"/>
  <c r="CE65" i="21" s="1"/>
  <c r="CF65" i="21" s="1"/>
  <c r="CG65" i="21" s="1"/>
  <c r="CH65" i="21" s="1"/>
  <c r="CI65" i="21" s="1"/>
  <c r="CJ65" i="21" s="1"/>
  <c r="CK65" i="21" s="1"/>
  <c r="CL65" i="21" s="1"/>
  <c r="CM65" i="21" s="1"/>
  <c r="CN65" i="21" s="1"/>
  <c r="CO65" i="21" s="1"/>
  <c r="CP65" i="21" s="1"/>
  <c r="CQ65" i="21" s="1"/>
  <c r="CR65" i="21" s="1"/>
  <c r="CS65" i="21" s="1"/>
  <c r="CT65" i="21" s="1"/>
  <c r="CU65" i="21" s="1"/>
  <c r="CV65" i="21" s="1"/>
  <c r="CW65" i="21" s="1"/>
  <c r="CX65" i="21" s="1"/>
  <c r="CY65" i="21" s="1"/>
  <c r="CZ65" i="21" s="1"/>
  <c r="DA65" i="21" s="1"/>
  <c r="AN63" i="21"/>
  <c r="AN24" i="24" s="1"/>
  <c r="AN62" i="21"/>
  <c r="DA61" i="21"/>
  <c r="DA23" i="24" s="1"/>
  <c r="DA60" i="21"/>
  <c r="DA43" i="24" s="1"/>
  <c r="AN59" i="21"/>
  <c r="F58" i="21"/>
  <c r="G58" i="21" s="1"/>
  <c r="H58" i="21" s="1"/>
  <c r="I58" i="21" s="1"/>
  <c r="J58" i="21" s="1"/>
  <c r="K58" i="21" s="1"/>
  <c r="L58" i="21" s="1"/>
  <c r="M58" i="21" s="1"/>
  <c r="N58" i="21" s="1"/>
  <c r="O58" i="21" s="1"/>
  <c r="P58" i="21" s="1"/>
  <c r="Q58" i="21" s="1"/>
  <c r="R58" i="21" s="1"/>
  <c r="S58" i="21" s="1"/>
  <c r="T58" i="21" s="1"/>
  <c r="U58" i="21" s="1"/>
  <c r="V58" i="21" s="1"/>
  <c r="W58" i="21" s="1"/>
  <c r="X58" i="21" s="1"/>
  <c r="Y58" i="21" s="1"/>
  <c r="Z58" i="21" s="1"/>
  <c r="AA58" i="21" s="1"/>
  <c r="AB58" i="21" s="1"/>
  <c r="AC58" i="21" s="1"/>
  <c r="AD58" i="21" s="1"/>
  <c r="AE58" i="21" s="1"/>
  <c r="AF58" i="21" s="1"/>
  <c r="AG58" i="21" s="1"/>
  <c r="AH58" i="21" s="1"/>
  <c r="AI58" i="21" s="1"/>
  <c r="AJ58" i="21" s="1"/>
  <c r="AK58" i="21" s="1"/>
  <c r="AL58" i="21" s="1"/>
  <c r="AM58" i="21" s="1"/>
  <c r="AN58" i="21" s="1"/>
  <c r="AO58" i="21" s="1"/>
  <c r="AP58" i="21" s="1"/>
  <c r="AQ58" i="21" s="1"/>
  <c r="AR58" i="21" s="1"/>
  <c r="AS58" i="21" s="1"/>
  <c r="AT58" i="21" s="1"/>
  <c r="AU58" i="21" s="1"/>
  <c r="AV58" i="21" s="1"/>
  <c r="AW58" i="21" s="1"/>
  <c r="AX58" i="21" s="1"/>
  <c r="AY58" i="21" s="1"/>
  <c r="AZ58" i="21" s="1"/>
  <c r="BA58" i="21" s="1"/>
  <c r="BB58" i="21" s="1"/>
  <c r="BC58" i="21" s="1"/>
  <c r="BD58" i="21" s="1"/>
  <c r="BE58" i="21" s="1"/>
  <c r="BF58" i="21" s="1"/>
  <c r="BG58" i="21" s="1"/>
  <c r="BH58" i="21" s="1"/>
  <c r="BI58" i="21" s="1"/>
  <c r="BJ58" i="21" s="1"/>
  <c r="BK58" i="21" s="1"/>
  <c r="BL58" i="21" s="1"/>
  <c r="BM58" i="21" s="1"/>
  <c r="BN58" i="21" s="1"/>
  <c r="BO58" i="21" s="1"/>
  <c r="BP58" i="21" s="1"/>
  <c r="BQ58" i="21" s="1"/>
  <c r="BR58" i="21" s="1"/>
  <c r="BS58" i="21" s="1"/>
  <c r="BT58" i="21" s="1"/>
  <c r="BU58" i="21" s="1"/>
  <c r="BV58" i="21" s="1"/>
  <c r="BW58" i="21" s="1"/>
  <c r="BX58" i="21" s="1"/>
  <c r="BY58" i="21" s="1"/>
  <c r="BZ58" i="21" s="1"/>
  <c r="CA58" i="21" s="1"/>
  <c r="CB58" i="21" s="1"/>
  <c r="CC58" i="21" s="1"/>
  <c r="CD58" i="21" s="1"/>
  <c r="CE58" i="21" s="1"/>
  <c r="CF58" i="21" s="1"/>
  <c r="CG58" i="21" s="1"/>
  <c r="CH58" i="21" s="1"/>
  <c r="CI58" i="21" s="1"/>
  <c r="CJ58" i="21" s="1"/>
  <c r="CK58" i="21" s="1"/>
  <c r="CL58" i="21" s="1"/>
  <c r="CM58" i="21" s="1"/>
  <c r="CN58" i="21" s="1"/>
  <c r="CO58" i="21" s="1"/>
  <c r="CP58" i="21" s="1"/>
  <c r="CQ58" i="21" s="1"/>
  <c r="CR58" i="21" s="1"/>
  <c r="CS58" i="21" s="1"/>
  <c r="CT58" i="21" s="1"/>
  <c r="CU58" i="21" s="1"/>
  <c r="CV58" i="21" s="1"/>
  <c r="CW58" i="21" s="1"/>
  <c r="CX58" i="21" s="1"/>
  <c r="CY58" i="21" s="1"/>
  <c r="CZ58" i="21" s="1"/>
  <c r="DA58" i="21" s="1"/>
  <c r="AN55" i="21"/>
  <c r="AO55" i="21" s="1"/>
  <c r="AP55" i="21" s="1"/>
  <c r="AQ55" i="21" s="1"/>
  <c r="AR55" i="21" s="1"/>
  <c r="AS55" i="21" s="1"/>
  <c r="AT55" i="21" s="1"/>
  <c r="AU55" i="21" s="1"/>
  <c r="AV55" i="21" s="1"/>
  <c r="AW55" i="21" s="1"/>
  <c r="AX55" i="21" s="1"/>
  <c r="AY55" i="21" s="1"/>
  <c r="AZ55" i="21" s="1"/>
  <c r="BA55" i="21" s="1"/>
  <c r="BB55" i="21" s="1"/>
  <c r="BC55" i="21" s="1"/>
  <c r="BD55" i="21" s="1"/>
  <c r="BE55" i="21" s="1"/>
  <c r="BF55" i="21" s="1"/>
  <c r="BG55" i="21" s="1"/>
  <c r="BH55" i="21" s="1"/>
  <c r="BI55" i="21" s="1"/>
  <c r="BJ55" i="21" s="1"/>
  <c r="BK55" i="21" s="1"/>
  <c r="BL55" i="21" s="1"/>
  <c r="BM55" i="21" s="1"/>
  <c r="BN55" i="21" s="1"/>
  <c r="BO55" i="21" s="1"/>
  <c r="BP55" i="21" s="1"/>
  <c r="BQ55" i="21" s="1"/>
  <c r="BR55" i="21" s="1"/>
  <c r="BS55" i="21" s="1"/>
  <c r="BT55" i="21" s="1"/>
  <c r="BU55" i="21" s="1"/>
  <c r="BV55" i="21" s="1"/>
  <c r="BW55" i="21" s="1"/>
  <c r="BX55" i="21" s="1"/>
  <c r="BY55" i="21" s="1"/>
  <c r="BZ55" i="21" s="1"/>
  <c r="CA55" i="21" s="1"/>
  <c r="CB55" i="21" s="1"/>
  <c r="CC55" i="21" s="1"/>
  <c r="CD55" i="21" s="1"/>
  <c r="CE55" i="21" s="1"/>
  <c r="CF55" i="21" s="1"/>
  <c r="CG55" i="21" s="1"/>
  <c r="CH55" i="21" s="1"/>
  <c r="CI55" i="21" s="1"/>
  <c r="CJ55" i="21" s="1"/>
  <c r="CK55" i="21" s="1"/>
  <c r="CL55" i="21" s="1"/>
  <c r="CM55" i="21" s="1"/>
  <c r="CN55" i="21" s="1"/>
  <c r="CO55" i="21" s="1"/>
  <c r="CP55" i="21" s="1"/>
  <c r="CQ55" i="21" s="1"/>
  <c r="CR55" i="21" s="1"/>
  <c r="CS55" i="21" s="1"/>
  <c r="CT55" i="21" s="1"/>
  <c r="CU55" i="21" s="1"/>
  <c r="CV55" i="21" s="1"/>
  <c r="CW55" i="21" s="1"/>
  <c r="CX55" i="21" s="1"/>
  <c r="CY55" i="21" s="1"/>
  <c r="CZ55" i="21" s="1"/>
  <c r="DA55" i="21" s="1"/>
  <c r="AN54" i="21"/>
  <c r="AO54" i="21" s="1"/>
  <c r="AP54" i="21" s="1"/>
  <c r="AQ54" i="21" s="1"/>
  <c r="AR54" i="21" s="1"/>
  <c r="AS54" i="21" s="1"/>
  <c r="AT54" i="21" s="1"/>
  <c r="AU54" i="21" s="1"/>
  <c r="AV54" i="21" s="1"/>
  <c r="AW54" i="21" s="1"/>
  <c r="AX54" i="21" s="1"/>
  <c r="AY54" i="21" s="1"/>
  <c r="AZ54" i="21" s="1"/>
  <c r="BA54" i="21" s="1"/>
  <c r="BB54" i="21" s="1"/>
  <c r="BC54" i="21" s="1"/>
  <c r="BD54" i="21" s="1"/>
  <c r="BE54" i="21" s="1"/>
  <c r="BF54" i="21" s="1"/>
  <c r="BG54" i="21" s="1"/>
  <c r="BH54" i="21" s="1"/>
  <c r="BI54" i="21" s="1"/>
  <c r="BJ54" i="21" s="1"/>
  <c r="BK54" i="21" s="1"/>
  <c r="BL54" i="21" s="1"/>
  <c r="BM54" i="21" s="1"/>
  <c r="BN54" i="21" s="1"/>
  <c r="BO54" i="21" s="1"/>
  <c r="BP54" i="21" s="1"/>
  <c r="BQ54" i="21" s="1"/>
  <c r="BR54" i="21" s="1"/>
  <c r="BS54" i="21" s="1"/>
  <c r="BT54" i="21" s="1"/>
  <c r="BU54" i="21" s="1"/>
  <c r="BV54" i="21" s="1"/>
  <c r="BW54" i="21" s="1"/>
  <c r="BX54" i="21" s="1"/>
  <c r="BY54" i="21" s="1"/>
  <c r="BZ54" i="21" s="1"/>
  <c r="CA54" i="21" s="1"/>
  <c r="CB54" i="21" s="1"/>
  <c r="CC54" i="21" s="1"/>
  <c r="CD54" i="21" s="1"/>
  <c r="CE54" i="21" s="1"/>
  <c r="CF54" i="21" s="1"/>
  <c r="CG54" i="21" s="1"/>
  <c r="CH54" i="21" s="1"/>
  <c r="CI54" i="21" s="1"/>
  <c r="CJ54" i="21" s="1"/>
  <c r="CK54" i="21" s="1"/>
  <c r="CL54" i="21" s="1"/>
  <c r="CM54" i="21" s="1"/>
  <c r="CN54" i="21" s="1"/>
  <c r="CO54" i="21" s="1"/>
  <c r="CP54" i="21" s="1"/>
  <c r="CQ54" i="21" s="1"/>
  <c r="CR54" i="21" s="1"/>
  <c r="CS54" i="21" s="1"/>
  <c r="CT54" i="21" s="1"/>
  <c r="CU54" i="21" s="1"/>
  <c r="CV54" i="21" s="1"/>
  <c r="CW54" i="21" s="1"/>
  <c r="CX54" i="21" s="1"/>
  <c r="CY54" i="21" s="1"/>
  <c r="CZ54" i="21" s="1"/>
  <c r="DA54" i="21" s="1"/>
  <c r="AN53" i="21"/>
  <c r="AO53" i="21" s="1"/>
  <c r="AP53" i="21" s="1"/>
  <c r="AQ53" i="21" s="1"/>
  <c r="AR53" i="21" s="1"/>
  <c r="AS53" i="21" s="1"/>
  <c r="AT53" i="21" s="1"/>
  <c r="AU53" i="21" s="1"/>
  <c r="AV53" i="21" s="1"/>
  <c r="AW53" i="21" s="1"/>
  <c r="AX53" i="21" s="1"/>
  <c r="AY53" i="21" s="1"/>
  <c r="AZ53" i="21" s="1"/>
  <c r="BA53" i="21" s="1"/>
  <c r="BB53" i="21" s="1"/>
  <c r="BC53" i="21" s="1"/>
  <c r="BD53" i="21" s="1"/>
  <c r="BE53" i="21" s="1"/>
  <c r="BF53" i="21" s="1"/>
  <c r="BG53" i="21" s="1"/>
  <c r="BH53" i="21" s="1"/>
  <c r="BI53" i="21" s="1"/>
  <c r="BJ53" i="21" s="1"/>
  <c r="BK53" i="21" s="1"/>
  <c r="BL53" i="21" s="1"/>
  <c r="BM53" i="21" s="1"/>
  <c r="BN53" i="21" s="1"/>
  <c r="BO53" i="21" s="1"/>
  <c r="BP53" i="21" s="1"/>
  <c r="BQ53" i="21" s="1"/>
  <c r="BR53" i="21" s="1"/>
  <c r="BS53" i="21" s="1"/>
  <c r="BT53" i="21" s="1"/>
  <c r="BU53" i="21" s="1"/>
  <c r="BV53" i="21" s="1"/>
  <c r="BW53" i="21" s="1"/>
  <c r="BX53" i="21" s="1"/>
  <c r="BY53" i="21" s="1"/>
  <c r="BZ53" i="21" s="1"/>
  <c r="CA53" i="21" s="1"/>
  <c r="CB53" i="21" s="1"/>
  <c r="CC53" i="21" s="1"/>
  <c r="CD53" i="21" s="1"/>
  <c r="CE53" i="21" s="1"/>
  <c r="CF53" i="21" s="1"/>
  <c r="CG53" i="21" s="1"/>
  <c r="CH53" i="21" s="1"/>
  <c r="CI53" i="21" s="1"/>
  <c r="CJ53" i="21" s="1"/>
  <c r="CK53" i="21" s="1"/>
  <c r="CL53" i="21" s="1"/>
  <c r="CM53" i="21" s="1"/>
  <c r="CN53" i="21" s="1"/>
  <c r="CO53" i="21" s="1"/>
  <c r="CP53" i="21" s="1"/>
  <c r="CQ53" i="21" s="1"/>
  <c r="CR53" i="21" s="1"/>
  <c r="CS53" i="21" s="1"/>
  <c r="CT53" i="21" s="1"/>
  <c r="CU53" i="21" s="1"/>
  <c r="CV53" i="21" s="1"/>
  <c r="CW53" i="21" s="1"/>
  <c r="CX53" i="21" s="1"/>
  <c r="CY53" i="21" s="1"/>
  <c r="CZ53" i="21" s="1"/>
  <c r="DA53" i="21" s="1"/>
  <c r="AN52" i="21"/>
  <c r="AO52" i="21" s="1"/>
  <c r="AP52" i="21" s="1"/>
  <c r="AQ52" i="21" s="1"/>
  <c r="AR52" i="21" s="1"/>
  <c r="AS52" i="21" s="1"/>
  <c r="AT52" i="21" s="1"/>
  <c r="AU52" i="21" s="1"/>
  <c r="AV52" i="21" s="1"/>
  <c r="AW52" i="21" s="1"/>
  <c r="AX52" i="21" s="1"/>
  <c r="AY52" i="21" s="1"/>
  <c r="AZ52" i="21" s="1"/>
  <c r="BA52" i="21" s="1"/>
  <c r="BB52" i="21" s="1"/>
  <c r="BC52" i="21" s="1"/>
  <c r="BD52" i="21" s="1"/>
  <c r="BE52" i="21" s="1"/>
  <c r="BF52" i="21" s="1"/>
  <c r="BG52" i="21" s="1"/>
  <c r="BH52" i="21" s="1"/>
  <c r="BI52" i="21" s="1"/>
  <c r="BJ52" i="21" s="1"/>
  <c r="BK52" i="21" s="1"/>
  <c r="BL52" i="21" s="1"/>
  <c r="BM52" i="21" s="1"/>
  <c r="BN52" i="21" s="1"/>
  <c r="BO52" i="21" s="1"/>
  <c r="BP52" i="21" s="1"/>
  <c r="BQ52" i="21" s="1"/>
  <c r="BR52" i="21" s="1"/>
  <c r="BS52" i="21" s="1"/>
  <c r="BT52" i="21" s="1"/>
  <c r="BU52" i="21" s="1"/>
  <c r="BV52" i="21" s="1"/>
  <c r="BW52" i="21" s="1"/>
  <c r="BX52" i="21" s="1"/>
  <c r="BY52" i="21" s="1"/>
  <c r="BZ52" i="21" s="1"/>
  <c r="CA52" i="21" s="1"/>
  <c r="CB52" i="21" s="1"/>
  <c r="CC52" i="21" s="1"/>
  <c r="CD52" i="21" s="1"/>
  <c r="CE52" i="21" s="1"/>
  <c r="CF52" i="21" s="1"/>
  <c r="CG52" i="21" s="1"/>
  <c r="CH52" i="21" s="1"/>
  <c r="CI52" i="21" s="1"/>
  <c r="CJ52" i="21" s="1"/>
  <c r="CK52" i="21" s="1"/>
  <c r="CL52" i="21" s="1"/>
  <c r="CM52" i="21" s="1"/>
  <c r="CN52" i="21" s="1"/>
  <c r="CO52" i="21" s="1"/>
  <c r="CP52" i="21" s="1"/>
  <c r="CQ52" i="21" s="1"/>
  <c r="CR52" i="21" s="1"/>
  <c r="CS52" i="21" s="1"/>
  <c r="CT52" i="21" s="1"/>
  <c r="CU52" i="21" s="1"/>
  <c r="CV52" i="21" s="1"/>
  <c r="CW52" i="21" s="1"/>
  <c r="CX52" i="21" s="1"/>
  <c r="CY52" i="21" s="1"/>
  <c r="CZ52" i="21" s="1"/>
  <c r="DA52" i="21" s="1"/>
  <c r="AN51" i="21"/>
  <c r="AO51" i="21" s="1"/>
  <c r="AP51" i="21" s="1"/>
  <c r="AQ51" i="21" s="1"/>
  <c r="AR51" i="21" s="1"/>
  <c r="AS51" i="21" s="1"/>
  <c r="AT51" i="21" s="1"/>
  <c r="AU51" i="21" s="1"/>
  <c r="AV51" i="21" s="1"/>
  <c r="AW51" i="21" s="1"/>
  <c r="AX51" i="21" s="1"/>
  <c r="AY51" i="21" s="1"/>
  <c r="AZ51" i="21" s="1"/>
  <c r="BA51" i="21" s="1"/>
  <c r="BB51" i="21" s="1"/>
  <c r="BC51" i="21" s="1"/>
  <c r="BD51" i="21" s="1"/>
  <c r="BE51" i="21" s="1"/>
  <c r="BF51" i="21" s="1"/>
  <c r="BG51" i="21" s="1"/>
  <c r="BH51" i="21" s="1"/>
  <c r="BI51" i="21" s="1"/>
  <c r="BJ51" i="21" s="1"/>
  <c r="BK51" i="21" s="1"/>
  <c r="BL51" i="21" s="1"/>
  <c r="BM51" i="21" s="1"/>
  <c r="BN51" i="21" s="1"/>
  <c r="BO51" i="21" s="1"/>
  <c r="BP51" i="21" s="1"/>
  <c r="BQ51" i="21" s="1"/>
  <c r="BR51" i="21" s="1"/>
  <c r="BS51" i="21" s="1"/>
  <c r="BT51" i="21" s="1"/>
  <c r="BU51" i="21" s="1"/>
  <c r="BV51" i="21" s="1"/>
  <c r="BW51" i="21" s="1"/>
  <c r="BX51" i="21" s="1"/>
  <c r="BY51" i="21" s="1"/>
  <c r="BZ51" i="21" s="1"/>
  <c r="CA51" i="21" s="1"/>
  <c r="CB51" i="21" s="1"/>
  <c r="CC51" i="21" s="1"/>
  <c r="CD51" i="21" s="1"/>
  <c r="CE51" i="21" s="1"/>
  <c r="CF51" i="21" s="1"/>
  <c r="CG51" i="21" s="1"/>
  <c r="CH51" i="21" s="1"/>
  <c r="CI51" i="21" s="1"/>
  <c r="CJ51" i="21" s="1"/>
  <c r="CK51" i="21" s="1"/>
  <c r="CL51" i="21" s="1"/>
  <c r="CM51" i="21" s="1"/>
  <c r="CN51" i="21" s="1"/>
  <c r="CO51" i="21" s="1"/>
  <c r="CP51" i="21" s="1"/>
  <c r="CQ51" i="21" s="1"/>
  <c r="CR51" i="21" s="1"/>
  <c r="CS51" i="21" s="1"/>
  <c r="CT51" i="21" s="1"/>
  <c r="CU51" i="21" s="1"/>
  <c r="CV51" i="21" s="1"/>
  <c r="CW51" i="21" s="1"/>
  <c r="CX51" i="21" s="1"/>
  <c r="CY51" i="21" s="1"/>
  <c r="CZ51" i="21" s="1"/>
  <c r="DA51" i="21" s="1"/>
  <c r="F50" i="21"/>
  <c r="G50" i="21" s="1"/>
  <c r="H50" i="21" s="1"/>
  <c r="I50" i="21" s="1"/>
  <c r="J50" i="21" s="1"/>
  <c r="K50" i="21" s="1"/>
  <c r="L50" i="21" s="1"/>
  <c r="M50" i="21" s="1"/>
  <c r="N50" i="21" s="1"/>
  <c r="O50" i="21" s="1"/>
  <c r="P50" i="21" s="1"/>
  <c r="Q50" i="21" s="1"/>
  <c r="R50" i="21" s="1"/>
  <c r="S50" i="21" s="1"/>
  <c r="T50" i="21" s="1"/>
  <c r="U50" i="21" s="1"/>
  <c r="V50" i="21" s="1"/>
  <c r="W50" i="21" s="1"/>
  <c r="X50" i="21" s="1"/>
  <c r="Y50" i="21" s="1"/>
  <c r="Z50" i="21" s="1"/>
  <c r="AA50" i="21" s="1"/>
  <c r="AB50" i="21" s="1"/>
  <c r="AC50" i="21" s="1"/>
  <c r="AD50" i="21" s="1"/>
  <c r="AE50" i="21" s="1"/>
  <c r="AF50" i="21" s="1"/>
  <c r="AG50" i="21" s="1"/>
  <c r="AH50" i="21" s="1"/>
  <c r="AI50" i="21" s="1"/>
  <c r="AJ50" i="21" s="1"/>
  <c r="AK50" i="21" s="1"/>
  <c r="AL50" i="21" s="1"/>
  <c r="AM50" i="21" s="1"/>
  <c r="AN50" i="21" s="1"/>
  <c r="AO50" i="21" s="1"/>
  <c r="AP50" i="21" s="1"/>
  <c r="AQ50" i="21" s="1"/>
  <c r="AR50" i="21" s="1"/>
  <c r="AS50" i="21" s="1"/>
  <c r="AT50" i="21" s="1"/>
  <c r="AU50" i="21" s="1"/>
  <c r="AV50" i="21" s="1"/>
  <c r="AW50" i="21" s="1"/>
  <c r="AX50" i="21" s="1"/>
  <c r="AY50" i="21" s="1"/>
  <c r="AZ50" i="21" s="1"/>
  <c r="BA50" i="21" s="1"/>
  <c r="BB50" i="21" s="1"/>
  <c r="BC50" i="21" s="1"/>
  <c r="BD50" i="21" s="1"/>
  <c r="BE50" i="21" s="1"/>
  <c r="BF50" i="21" s="1"/>
  <c r="BG50" i="21" s="1"/>
  <c r="BH50" i="21" s="1"/>
  <c r="BI50" i="21" s="1"/>
  <c r="BJ50" i="21" s="1"/>
  <c r="BK50" i="21" s="1"/>
  <c r="BL50" i="21" s="1"/>
  <c r="BM50" i="21" s="1"/>
  <c r="BN50" i="21" s="1"/>
  <c r="BO50" i="21" s="1"/>
  <c r="BP50" i="21" s="1"/>
  <c r="BQ50" i="21" s="1"/>
  <c r="BR50" i="21" s="1"/>
  <c r="BS50" i="21" s="1"/>
  <c r="BT50" i="21" s="1"/>
  <c r="BU50" i="21" s="1"/>
  <c r="BV50" i="21" s="1"/>
  <c r="BW50" i="21" s="1"/>
  <c r="BX50" i="21" s="1"/>
  <c r="BY50" i="21" s="1"/>
  <c r="BZ50" i="21" s="1"/>
  <c r="CA50" i="21" s="1"/>
  <c r="CB50" i="21" s="1"/>
  <c r="CC50" i="21" s="1"/>
  <c r="CD50" i="21" s="1"/>
  <c r="CE50" i="21" s="1"/>
  <c r="CF50" i="21" s="1"/>
  <c r="CG50" i="21" s="1"/>
  <c r="CH50" i="21" s="1"/>
  <c r="CI50" i="21" s="1"/>
  <c r="CJ50" i="21" s="1"/>
  <c r="CK50" i="21" s="1"/>
  <c r="CL50" i="21" s="1"/>
  <c r="CM50" i="21" s="1"/>
  <c r="CN50" i="21" s="1"/>
  <c r="CO50" i="21" s="1"/>
  <c r="CP50" i="21" s="1"/>
  <c r="CQ50" i="21" s="1"/>
  <c r="CR50" i="21" s="1"/>
  <c r="CS50" i="21" s="1"/>
  <c r="CT50" i="21" s="1"/>
  <c r="CU50" i="21" s="1"/>
  <c r="CV50" i="21" s="1"/>
  <c r="CW50" i="21" s="1"/>
  <c r="CX50" i="21" s="1"/>
  <c r="CY50" i="21" s="1"/>
  <c r="CZ50" i="21" s="1"/>
  <c r="DA50" i="21" s="1"/>
  <c r="AN46" i="21"/>
  <c r="AO46" i="21" s="1"/>
  <c r="AP46" i="21" s="1"/>
  <c r="AQ46" i="21" s="1"/>
  <c r="AR46" i="21" s="1"/>
  <c r="AS46" i="21" s="1"/>
  <c r="AT46" i="21" s="1"/>
  <c r="AU46" i="21" s="1"/>
  <c r="AV46" i="21" s="1"/>
  <c r="AW46" i="21" s="1"/>
  <c r="AX46" i="21" s="1"/>
  <c r="AY46" i="21" s="1"/>
  <c r="AZ46" i="21" s="1"/>
  <c r="BA46" i="21" s="1"/>
  <c r="BB46" i="21" s="1"/>
  <c r="BC46" i="21" s="1"/>
  <c r="BD46" i="21" s="1"/>
  <c r="BE46" i="21" s="1"/>
  <c r="BF46" i="21" s="1"/>
  <c r="BG46" i="21" s="1"/>
  <c r="BH46" i="21" s="1"/>
  <c r="BI46" i="21" s="1"/>
  <c r="BJ46" i="21" s="1"/>
  <c r="BK46" i="21" s="1"/>
  <c r="BL46" i="21" s="1"/>
  <c r="BM46" i="21" s="1"/>
  <c r="BN46" i="21" s="1"/>
  <c r="BO46" i="21" s="1"/>
  <c r="BP46" i="21" s="1"/>
  <c r="BQ46" i="21" s="1"/>
  <c r="BR46" i="21" s="1"/>
  <c r="BS46" i="21" s="1"/>
  <c r="BT46" i="21" s="1"/>
  <c r="BU46" i="21" s="1"/>
  <c r="BV46" i="21" s="1"/>
  <c r="BW46" i="21" s="1"/>
  <c r="BX46" i="21" s="1"/>
  <c r="BY46" i="21" s="1"/>
  <c r="BZ46" i="21" s="1"/>
  <c r="CA46" i="21" s="1"/>
  <c r="CB46" i="21" s="1"/>
  <c r="CC46" i="21" s="1"/>
  <c r="CD46" i="21" s="1"/>
  <c r="CE46" i="21" s="1"/>
  <c r="CF46" i="21" s="1"/>
  <c r="CG46" i="21" s="1"/>
  <c r="CH46" i="21" s="1"/>
  <c r="CI46" i="21" s="1"/>
  <c r="CJ46" i="21" s="1"/>
  <c r="CK46" i="21" s="1"/>
  <c r="CL46" i="21" s="1"/>
  <c r="CM46" i="21" s="1"/>
  <c r="CN46" i="21" s="1"/>
  <c r="CO46" i="21" s="1"/>
  <c r="CP46" i="21" s="1"/>
  <c r="CQ46" i="21" s="1"/>
  <c r="CR46" i="21" s="1"/>
  <c r="CS46" i="21" s="1"/>
  <c r="CT46" i="21" s="1"/>
  <c r="CU46" i="21" s="1"/>
  <c r="CV46" i="21" s="1"/>
  <c r="CW46" i="21" s="1"/>
  <c r="CX46" i="21" s="1"/>
  <c r="CY46" i="21" s="1"/>
  <c r="CZ46" i="21" s="1"/>
  <c r="DA46" i="21" s="1"/>
  <c r="AN43" i="21"/>
  <c r="AO43" i="21" s="1"/>
  <c r="AP43" i="21" s="1"/>
  <c r="AQ43" i="21" s="1"/>
  <c r="AR43" i="21" s="1"/>
  <c r="AS43" i="21" s="1"/>
  <c r="AT43" i="21" s="1"/>
  <c r="AU43" i="21" s="1"/>
  <c r="AV43" i="21" s="1"/>
  <c r="AW43" i="21" s="1"/>
  <c r="AX43" i="21" s="1"/>
  <c r="AY43" i="21" s="1"/>
  <c r="AZ43" i="21" s="1"/>
  <c r="BA43" i="21" s="1"/>
  <c r="BB43" i="21" s="1"/>
  <c r="BC43" i="21" s="1"/>
  <c r="BD43" i="21" s="1"/>
  <c r="BE43" i="21" s="1"/>
  <c r="BF43" i="21" s="1"/>
  <c r="BG43" i="21" s="1"/>
  <c r="BH43" i="21" s="1"/>
  <c r="BI43" i="21" s="1"/>
  <c r="BJ43" i="21" s="1"/>
  <c r="BK43" i="21" s="1"/>
  <c r="BL43" i="21" s="1"/>
  <c r="BM43" i="21" s="1"/>
  <c r="BN43" i="21" s="1"/>
  <c r="BO43" i="21" s="1"/>
  <c r="BP43" i="21" s="1"/>
  <c r="BQ43" i="21" s="1"/>
  <c r="BR43" i="21" s="1"/>
  <c r="BS43" i="21" s="1"/>
  <c r="BT43" i="21" s="1"/>
  <c r="BU43" i="21" s="1"/>
  <c r="BV43" i="21" s="1"/>
  <c r="BW43" i="21" s="1"/>
  <c r="BX43" i="21" s="1"/>
  <c r="BY43" i="21" s="1"/>
  <c r="BZ43" i="21" s="1"/>
  <c r="CA43" i="21" s="1"/>
  <c r="CB43" i="21" s="1"/>
  <c r="CC43" i="21" s="1"/>
  <c r="CD43" i="21" s="1"/>
  <c r="CE43" i="21" s="1"/>
  <c r="CF43" i="21" s="1"/>
  <c r="CG43" i="21" s="1"/>
  <c r="CH43" i="21" s="1"/>
  <c r="CI43" i="21" s="1"/>
  <c r="CJ43" i="21" s="1"/>
  <c r="CK43" i="21" s="1"/>
  <c r="CL43" i="21" s="1"/>
  <c r="CM43" i="21" s="1"/>
  <c r="CN43" i="21" s="1"/>
  <c r="CO43" i="21" s="1"/>
  <c r="CP43" i="21" s="1"/>
  <c r="CQ43" i="21" s="1"/>
  <c r="CR43" i="21" s="1"/>
  <c r="CS43" i="21" s="1"/>
  <c r="CT43" i="21" s="1"/>
  <c r="CU43" i="21" s="1"/>
  <c r="CV43" i="21" s="1"/>
  <c r="CW43" i="21" s="1"/>
  <c r="CX43" i="21" s="1"/>
  <c r="CY43" i="21" s="1"/>
  <c r="CZ43" i="21" s="1"/>
  <c r="DA43" i="21" s="1"/>
  <c r="DA42" i="21"/>
  <c r="DA41"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AP39" i="21"/>
  <c r="AQ39" i="21" s="1"/>
  <c r="AR39" i="21" s="1"/>
  <c r="AS39" i="21" s="1"/>
  <c r="AT39" i="21" s="1"/>
  <c r="AU39" i="21" s="1"/>
  <c r="AV39" i="21" s="1"/>
  <c r="AW39" i="21" s="1"/>
  <c r="AX39" i="21" s="1"/>
  <c r="AY39" i="21" s="1"/>
  <c r="AZ39" i="21" s="1"/>
  <c r="BA39" i="21" s="1"/>
  <c r="BB39" i="21" s="1"/>
  <c r="BC39" i="21" s="1"/>
  <c r="BD39" i="21" s="1"/>
  <c r="BE39" i="21" s="1"/>
  <c r="BF39" i="21" s="1"/>
  <c r="BG39" i="21" s="1"/>
  <c r="BH39" i="21" s="1"/>
  <c r="BI39" i="21" s="1"/>
  <c r="BJ39" i="21" s="1"/>
  <c r="BK39" i="21" s="1"/>
  <c r="BL39" i="21" s="1"/>
  <c r="BM39" i="21" s="1"/>
  <c r="BN39" i="21" s="1"/>
  <c r="BO39" i="21" s="1"/>
  <c r="BP39" i="21" s="1"/>
  <c r="BQ39" i="21" s="1"/>
  <c r="BR39" i="21" s="1"/>
  <c r="BS39" i="21" s="1"/>
  <c r="BT39" i="21" s="1"/>
  <c r="BU39" i="21" s="1"/>
  <c r="BV39" i="21" s="1"/>
  <c r="BW39" i="21" s="1"/>
  <c r="BX39" i="21" s="1"/>
  <c r="BY39" i="21" s="1"/>
  <c r="BZ39" i="21" s="1"/>
  <c r="CA39" i="21" s="1"/>
  <c r="CB39" i="21" s="1"/>
  <c r="CC39" i="21" s="1"/>
  <c r="CD39" i="21" s="1"/>
  <c r="CE39" i="21" s="1"/>
  <c r="CF39" i="21" s="1"/>
  <c r="CG39" i="21" s="1"/>
  <c r="CH39" i="21" s="1"/>
  <c r="CI39" i="21" s="1"/>
  <c r="CJ39" i="21" s="1"/>
  <c r="CK39" i="21" s="1"/>
  <c r="CL39" i="21" s="1"/>
  <c r="CM39" i="21" s="1"/>
  <c r="CN39" i="21" s="1"/>
  <c r="CO39" i="21" s="1"/>
  <c r="CP39" i="21" s="1"/>
  <c r="CQ39" i="21" s="1"/>
  <c r="CR39" i="21" s="1"/>
  <c r="CS39" i="21" s="1"/>
  <c r="CT39" i="21" s="1"/>
  <c r="CU39" i="21" s="1"/>
  <c r="CV39" i="21" s="1"/>
  <c r="CW39" i="21" s="1"/>
  <c r="CX39" i="21" s="1"/>
  <c r="CY39" i="21" s="1"/>
  <c r="CZ39" i="21" s="1"/>
  <c r="DA39" i="21" s="1"/>
  <c r="AN39" i="21"/>
  <c r="AO39" i="21" s="1"/>
  <c r="AN38" i="21"/>
  <c r="AM36" i="21"/>
  <c r="AL36" i="21"/>
  <c r="AL37" i="21" s="1"/>
  <c r="AK36" i="21"/>
  <c r="AJ36" i="21"/>
  <c r="AI36" i="21"/>
  <c r="AH36" i="21"/>
  <c r="AG36" i="21"/>
  <c r="AG37" i="21" s="1"/>
  <c r="AF36" i="21"/>
  <c r="AE36" i="21"/>
  <c r="AD36" i="21"/>
  <c r="AC36" i="21"/>
  <c r="AB36" i="21"/>
  <c r="AA36" i="21"/>
  <c r="Z36" i="21"/>
  <c r="Y36" i="21"/>
  <c r="X36" i="21"/>
  <c r="W36" i="21"/>
  <c r="V36" i="21"/>
  <c r="U36" i="21"/>
  <c r="T36" i="21"/>
  <c r="T37" i="21" s="1"/>
  <c r="S36" i="21"/>
  <c r="R36" i="21"/>
  <c r="Q36" i="21"/>
  <c r="P36" i="21"/>
  <c r="O36" i="21"/>
  <c r="N36" i="21"/>
  <c r="M36" i="21"/>
  <c r="L36" i="21"/>
  <c r="K36" i="21"/>
  <c r="J36" i="21"/>
  <c r="I36" i="21"/>
  <c r="H36" i="21"/>
  <c r="G36" i="21"/>
  <c r="F36" i="21"/>
  <c r="AN35" i="21"/>
  <c r="AO35" i="21" s="1"/>
  <c r="AP35" i="21" s="1"/>
  <c r="AQ35" i="21" s="1"/>
  <c r="AR35" i="21" s="1"/>
  <c r="AS35" i="21" s="1"/>
  <c r="AT35" i="21" s="1"/>
  <c r="AU35" i="21" s="1"/>
  <c r="AV35" i="21" s="1"/>
  <c r="AW35" i="21" s="1"/>
  <c r="AX35" i="21" s="1"/>
  <c r="AY35" i="21" s="1"/>
  <c r="AZ35" i="21" s="1"/>
  <c r="BA35" i="21" s="1"/>
  <c r="BB35" i="21" s="1"/>
  <c r="BC35" i="21" s="1"/>
  <c r="BD35" i="21" s="1"/>
  <c r="BE35" i="21" s="1"/>
  <c r="BF35" i="21" s="1"/>
  <c r="BG35" i="21" s="1"/>
  <c r="BH35" i="21" s="1"/>
  <c r="BI35" i="21" s="1"/>
  <c r="BJ35" i="21" s="1"/>
  <c r="BK35" i="21" s="1"/>
  <c r="BL35" i="21" s="1"/>
  <c r="BM35" i="21" s="1"/>
  <c r="BN35" i="21" s="1"/>
  <c r="BO35" i="21" s="1"/>
  <c r="BP35" i="21" s="1"/>
  <c r="BQ35" i="21" s="1"/>
  <c r="BR35" i="21" s="1"/>
  <c r="BS35" i="21" s="1"/>
  <c r="BT35" i="21" s="1"/>
  <c r="BU35" i="21" s="1"/>
  <c r="BV35" i="21" s="1"/>
  <c r="BW35" i="21" s="1"/>
  <c r="BX35" i="21" s="1"/>
  <c r="BY35" i="21" s="1"/>
  <c r="BZ35" i="21" s="1"/>
  <c r="CA35" i="21" s="1"/>
  <c r="CB35" i="21" s="1"/>
  <c r="CC35" i="21" s="1"/>
  <c r="CD35" i="21" s="1"/>
  <c r="CE35" i="21" s="1"/>
  <c r="CF35" i="21" s="1"/>
  <c r="CG35" i="21" s="1"/>
  <c r="CH35" i="21" s="1"/>
  <c r="CI35" i="21" s="1"/>
  <c r="CJ35" i="21" s="1"/>
  <c r="CK35" i="21" s="1"/>
  <c r="CL35" i="21" s="1"/>
  <c r="CM35" i="21" s="1"/>
  <c r="CN35" i="21" s="1"/>
  <c r="CO35" i="21" s="1"/>
  <c r="CP35" i="21" s="1"/>
  <c r="CQ35" i="21" s="1"/>
  <c r="CR35" i="21" s="1"/>
  <c r="CS35" i="21" s="1"/>
  <c r="CT35" i="21" s="1"/>
  <c r="CU35" i="21" s="1"/>
  <c r="CV35" i="21" s="1"/>
  <c r="CW35" i="21" s="1"/>
  <c r="CX35" i="21" s="1"/>
  <c r="CY35" i="21" s="1"/>
  <c r="CZ35" i="21" s="1"/>
  <c r="DA35" i="21" s="1"/>
  <c r="AN34" i="21"/>
  <c r="AO34" i="21" s="1"/>
  <c r="AP34" i="21" s="1"/>
  <c r="AQ34" i="21" s="1"/>
  <c r="AR34" i="21" s="1"/>
  <c r="AS34" i="21" s="1"/>
  <c r="AT34" i="21" s="1"/>
  <c r="AU34" i="21" s="1"/>
  <c r="AV34" i="21" s="1"/>
  <c r="AW34" i="21" s="1"/>
  <c r="AX34" i="21" s="1"/>
  <c r="AY34" i="21" s="1"/>
  <c r="AZ34" i="21" s="1"/>
  <c r="BA34" i="21" s="1"/>
  <c r="BB34" i="21" s="1"/>
  <c r="BC34" i="21" s="1"/>
  <c r="BD34" i="21" s="1"/>
  <c r="BE34" i="21" s="1"/>
  <c r="BF34" i="21" s="1"/>
  <c r="BG34" i="21" s="1"/>
  <c r="BH34" i="21" s="1"/>
  <c r="BI34" i="21" s="1"/>
  <c r="BJ34" i="21" s="1"/>
  <c r="BK34" i="21" s="1"/>
  <c r="BL34" i="21" s="1"/>
  <c r="BM34" i="21" s="1"/>
  <c r="BN34" i="21" s="1"/>
  <c r="BO34" i="21" s="1"/>
  <c r="BP34" i="21" s="1"/>
  <c r="BQ34" i="21" s="1"/>
  <c r="BR34" i="21" s="1"/>
  <c r="BS34" i="21" s="1"/>
  <c r="BT34" i="21" s="1"/>
  <c r="BU34" i="21" s="1"/>
  <c r="BV34" i="21" s="1"/>
  <c r="BW34" i="21" s="1"/>
  <c r="BX34" i="21" s="1"/>
  <c r="BY34" i="21" s="1"/>
  <c r="BZ34" i="21" s="1"/>
  <c r="CA34" i="21" s="1"/>
  <c r="CB34" i="21" s="1"/>
  <c r="CC34" i="21" s="1"/>
  <c r="CD34" i="21" s="1"/>
  <c r="CE34" i="21" s="1"/>
  <c r="CF34" i="21" s="1"/>
  <c r="CG34" i="21" s="1"/>
  <c r="CH34" i="21" s="1"/>
  <c r="CI34" i="21" s="1"/>
  <c r="CJ34" i="21" s="1"/>
  <c r="CK34" i="21" s="1"/>
  <c r="CL34" i="21" s="1"/>
  <c r="CM34" i="21" s="1"/>
  <c r="CN34" i="21" s="1"/>
  <c r="CO34" i="21" s="1"/>
  <c r="CP34" i="21" s="1"/>
  <c r="CQ34" i="21" s="1"/>
  <c r="CR34" i="21" s="1"/>
  <c r="CS34" i="21" s="1"/>
  <c r="CT34" i="21" s="1"/>
  <c r="CU34" i="21" s="1"/>
  <c r="CV34" i="21" s="1"/>
  <c r="CW34" i="21" s="1"/>
  <c r="CX34" i="21" s="1"/>
  <c r="CY34" i="21" s="1"/>
  <c r="CZ34" i="21" s="1"/>
  <c r="DA34" i="21" s="1"/>
  <c r="AN33" i="21"/>
  <c r="AO33" i="21" s="1"/>
  <c r="AP33" i="21" s="1"/>
  <c r="AQ33" i="21" s="1"/>
  <c r="AR33" i="21" s="1"/>
  <c r="AS33" i="21" s="1"/>
  <c r="AT33" i="21" s="1"/>
  <c r="AU33" i="21" s="1"/>
  <c r="AV33" i="21" s="1"/>
  <c r="AW33" i="21" s="1"/>
  <c r="AX33" i="21" s="1"/>
  <c r="AY33" i="21" s="1"/>
  <c r="AZ33" i="21" s="1"/>
  <c r="BA33" i="21" s="1"/>
  <c r="BB33" i="21" s="1"/>
  <c r="BC33" i="21" s="1"/>
  <c r="BD33" i="21" s="1"/>
  <c r="BE33" i="21" s="1"/>
  <c r="BF33" i="21" s="1"/>
  <c r="BG33" i="21" s="1"/>
  <c r="BH33" i="21" s="1"/>
  <c r="BI33" i="21" s="1"/>
  <c r="BJ33" i="21" s="1"/>
  <c r="BK33" i="21" s="1"/>
  <c r="BL33" i="21" s="1"/>
  <c r="BM33" i="21" s="1"/>
  <c r="BN33" i="21" s="1"/>
  <c r="BO33" i="21" s="1"/>
  <c r="BP33" i="21" s="1"/>
  <c r="BQ33" i="21" s="1"/>
  <c r="BR33" i="21" s="1"/>
  <c r="BS33" i="21" s="1"/>
  <c r="BT33" i="21" s="1"/>
  <c r="BU33" i="21" s="1"/>
  <c r="BV33" i="21" s="1"/>
  <c r="BW33" i="21" s="1"/>
  <c r="BX33" i="21" s="1"/>
  <c r="BY33" i="21" s="1"/>
  <c r="BZ33" i="21" s="1"/>
  <c r="CA33" i="21" s="1"/>
  <c r="CB33" i="21" s="1"/>
  <c r="CC33" i="21" s="1"/>
  <c r="CD33" i="21" s="1"/>
  <c r="CE33" i="21" s="1"/>
  <c r="CF33" i="21" s="1"/>
  <c r="CG33" i="21" s="1"/>
  <c r="CH33" i="21" s="1"/>
  <c r="CI33" i="21" s="1"/>
  <c r="CJ33" i="21" s="1"/>
  <c r="CK33" i="21" s="1"/>
  <c r="CL33" i="21" s="1"/>
  <c r="CM33" i="21" s="1"/>
  <c r="CN33" i="21" s="1"/>
  <c r="CO33" i="21" s="1"/>
  <c r="CP33" i="21" s="1"/>
  <c r="CQ33" i="21" s="1"/>
  <c r="CR33" i="21" s="1"/>
  <c r="CS33" i="21" s="1"/>
  <c r="CT33" i="21" s="1"/>
  <c r="CU33" i="21" s="1"/>
  <c r="CV33" i="21" s="1"/>
  <c r="CW33" i="21" s="1"/>
  <c r="CX33" i="21" s="1"/>
  <c r="CY33" i="21" s="1"/>
  <c r="CZ33" i="21" s="1"/>
  <c r="DA33" i="21" s="1"/>
  <c r="AN32" i="21"/>
  <c r="AO32" i="21" s="1"/>
  <c r="AP32" i="21" s="1"/>
  <c r="AQ32" i="21" s="1"/>
  <c r="AR32" i="21" s="1"/>
  <c r="AS32" i="21" s="1"/>
  <c r="AT32" i="21" s="1"/>
  <c r="AU32" i="21" s="1"/>
  <c r="AV32" i="21" s="1"/>
  <c r="AW32" i="21" s="1"/>
  <c r="AX32" i="21" s="1"/>
  <c r="AY32" i="21" s="1"/>
  <c r="AZ32" i="21" s="1"/>
  <c r="BA32" i="21" s="1"/>
  <c r="BB32" i="21" s="1"/>
  <c r="BC32" i="21" s="1"/>
  <c r="BD32" i="21" s="1"/>
  <c r="BE32" i="21" s="1"/>
  <c r="BF32" i="21" s="1"/>
  <c r="BG32" i="21" s="1"/>
  <c r="BH32" i="21" s="1"/>
  <c r="BI32" i="21" s="1"/>
  <c r="BJ32" i="21" s="1"/>
  <c r="BK32" i="21" s="1"/>
  <c r="BL32" i="21" s="1"/>
  <c r="BM32" i="21" s="1"/>
  <c r="BN32" i="21" s="1"/>
  <c r="BO32" i="21" s="1"/>
  <c r="BP32" i="21" s="1"/>
  <c r="BQ32" i="21" s="1"/>
  <c r="BR32" i="21" s="1"/>
  <c r="BS32" i="21" s="1"/>
  <c r="BT32" i="21" s="1"/>
  <c r="BU32" i="21" s="1"/>
  <c r="BV32" i="21" s="1"/>
  <c r="BW32" i="21" s="1"/>
  <c r="BX32" i="21" s="1"/>
  <c r="BY32" i="21" s="1"/>
  <c r="BZ32" i="21" s="1"/>
  <c r="CA32" i="21" s="1"/>
  <c r="CB32" i="21" s="1"/>
  <c r="CC32" i="21" s="1"/>
  <c r="CD32" i="21" s="1"/>
  <c r="CE32" i="21" s="1"/>
  <c r="CF32" i="21" s="1"/>
  <c r="CG32" i="21" s="1"/>
  <c r="CH32" i="21" s="1"/>
  <c r="CI32" i="21" s="1"/>
  <c r="CJ32" i="21" s="1"/>
  <c r="CK32" i="21" s="1"/>
  <c r="CL32" i="21" s="1"/>
  <c r="CM32" i="21" s="1"/>
  <c r="CN32" i="21" s="1"/>
  <c r="CO32" i="21" s="1"/>
  <c r="CP32" i="21" s="1"/>
  <c r="CQ32" i="21" s="1"/>
  <c r="CR32" i="21" s="1"/>
  <c r="CS32" i="21" s="1"/>
  <c r="CT32" i="21" s="1"/>
  <c r="CU32" i="21" s="1"/>
  <c r="CV32" i="21" s="1"/>
  <c r="CW32" i="21" s="1"/>
  <c r="CX32" i="21" s="1"/>
  <c r="CY32" i="21" s="1"/>
  <c r="CZ32" i="21" s="1"/>
  <c r="DA32" i="21" s="1"/>
  <c r="AN30" i="21"/>
  <c r="AO30" i="21" s="1"/>
  <c r="AP30" i="21" s="1"/>
  <c r="AQ30" i="21" s="1"/>
  <c r="AR30" i="21" s="1"/>
  <c r="AS30" i="21" s="1"/>
  <c r="AT30" i="21" s="1"/>
  <c r="AU30" i="21" s="1"/>
  <c r="AV30" i="21" s="1"/>
  <c r="AW30" i="21" s="1"/>
  <c r="AX30" i="21" s="1"/>
  <c r="AY30" i="21" s="1"/>
  <c r="AZ30" i="21" s="1"/>
  <c r="BA30" i="21" s="1"/>
  <c r="BB30" i="21" s="1"/>
  <c r="BC30" i="21" s="1"/>
  <c r="BD30" i="21" s="1"/>
  <c r="BE30" i="21" s="1"/>
  <c r="BF30" i="21" s="1"/>
  <c r="BG30" i="21" s="1"/>
  <c r="BH30" i="21" s="1"/>
  <c r="BI30" i="21" s="1"/>
  <c r="BJ30" i="21" s="1"/>
  <c r="BK30" i="21" s="1"/>
  <c r="BL30" i="21" s="1"/>
  <c r="BM30" i="21" s="1"/>
  <c r="BN30" i="21" s="1"/>
  <c r="BO30" i="21" s="1"/>
  <c r="BP30" i="21" s="1"/>
  <c r="BQ30" i="21" s="1"/>
  <c r="BR30" i="21" s="1"/>
  <c r="BS30" i="21" s="1"/>
  <c r="BT30" i="21" s="1"/>
  <c r="BU30" i="21" s="1"/>
  <c r="BV30" i="21" s="1"/>
  <c r="BW30" i="21" s="1"/>
  <c r="BX30" i="21" s="1"/>
  <c r="BY30" i="21" s="1"/>
  <c r="BZ30" i="21" s="1"/>
  <c r="CA30" i="21" s="1"/>
  <c r="CB30" i="21" s="1"/>
  <c r="CC30" i="21" s="1"/>
  <c r="CD30" i="21" s="1"/>
  <c r="CE30" i="21" s="1"/>
  <c r="CF30" i="21" s="1"/>
  <c r="CG30" i="21" s="1"/>
  <c r="CH30" i="21" s="1"/>
  <c r="CI30" i="21" s="1"/>
  <c r="CJ30" i="21" s="1"/>
  <c r="CK30" i="21" s="1"/>
  <c r="CL30" i="21" s="1"/>
  <c r="CM30" i="21" s="1"/>
  <c r="CN30" i="21" s="1"/>
  <c r="CO30" i="21" s="1"/>
  <c r="CP30" i="21" s="1"/>
  <c r="CQ30" i="21" s="1"/>
  <c r="CR30" i="21" s="1"/>
  <c r="CS30" i="21" s="1"/>
  <c r="CT30" i="21" s="1"/>
  <c r="CU30" i="21" s="1"/>
  <c r="CV30" i="21" s="1"/>
  <c r="CW30" i="21" s="1"/>
  <c r="CX30" i="21" s="1"/>
  <c r="CY30" i="21" s="1"/>
  <c r="CZ30" i="21" s="1"/>
  <c r="DA30" i="21" s="1"/>
  <c r="AN29" i="21"/>
  <c r="AO29" i="21" s="1"/>
  <c r="AP29" i="21" s="1"/>
  <c r="AQ29" i="21" s="1"/>
  <c r="AR29" i="21" s="1"/>
  <c r="AS29" i="21" s="1"/>
  <c r="AT29" i="21" s="1"/>
  <c r="AU29" i="21" s="1"/>
  <c r="AV29" i="21" s="1"/>
  <c r="AW29" i="21" s="1"/>
  <c r="AX29" i="21" s="1"/>
  <c r="AY29" i="21" s="1"/>
  <c r="AZ29" i="21" s="1"/>
  <c r="BA29" i="21" s="1"/>
  <c r="BB29" i="21" s="1"/>
  <c r="BC29" i="21" s="1"/>
  <c r="BD29" i="21" s="1"/>
  <c r="BE29" i="21" s="1"/>
  <c r="BF29" i="21" s="1"/>
  <c r="BG29" i="21" s="1"/>
  <c r="BH29" i="21" s="1"/>
  <c r="BI29" i="21" s="1"/>
  <c r="BJ29" i="21" s="1"/>
  <c r="BK29" i="21" s="1"/>
  <c r="BL29" i="21" s="1"/>
  <c r="BM29" i="21" s="1"/>
  <c r="BN29" i="21" s="1"/>
  <c r="BO29" i="21" s="1"/>
  <c r="BP29" i="21" s="1"/>
  <c r="BQ29" i="21" s="1"/>
  <c r="BR29" i="21" s="1"/>
  <c r="BS29" i="21" s="1"/>
  <c r="BT29" i="21" s="1"/>
  <c r="BU29" i="21" s="1"/>
  <c r="BV29" i="21" s="1"/>
  <c r="BW29" i="21" s="1"/>
  <c r="BX29" i="21" s="1"/>
  <c r="BY29" i="21" s="1"/>
  <c r="BZ29" i="21" s="1"/>
  <c r="CA29" i="21" s="1"/>
  <c r="CB29" i="21" s="1"/>
  <c r="CC29" i="21" s="1"/>
  <c r="CD29" i="21" s="1"/>
  <c r="CE29" i="21" s="1"/>
  <c r="CF29" i="21" s="1"/>
  <c r="CG29" i="21" s="1"/>
  <c r="CH29" i="21" s="1"/>
  <c r="CI29" i="21" s="1"/>
  <c r="CJ29" i="21" s="1"/>
  <c r="CK29" i="21" s="1"/>
  <c r="CL29" i="21" s="1"/>
  <c r="CM29" i="21" s="1"/>
  <c r="CN29" i="21" s="1"/>
  <c r="CO29" i="21" s="1"/>
  <c r="CP29" i="21" s="1"/>
  <c r="CQ29" i="21" s="1"/>
  <c r="CR29" i="21" s="1"/>
  <c r="CS29" i="21" s="1"/>
  <c r="CT29" i="21" s="1"/>
  <c r="CU29" i="21" s="1"/>
  <c r="CV29" i="21" s="1"/>
  <c r="CW29" i="21" s="1"/>
  <c r="CX29" i="21" s="1"/>
  <c r="CY29" i="21" s="1"/>
  <c r="CZ29" i="21" s="1"/>
  <c r="DA29" i="21" s="1"/>
  <c r="AN28" i="21"/>
  <c r="AO28" i="21" s="1"/>
  <c r="AP28" i="21" s="1"/>
  <c r="AQ28" i="21" s="1"/>
  <c r="AR28" i="21" s="1"/>
  <c r="AS28" i="21" s="1"/>
  <c r="AT28" i="21" s="1"/>
  <c r="AU28" i="21" s="1"/>
  <c r="AV28" i="21" s="1"/>
  <c r="AW28" i="21" s="1"/>
  <c r="AX28" i="21" s="1"/>
  <c r="AY28" i="21" s="1"/>
  <c r="AZ28" i="21" s="1"/>
  <c r="BA28" i="21" s="1"/>
  <c r="BB28" i="21" s="1"/>
  <c r="BC28" i="21" s="1"/>
  <c r="BD28" i="21" s="1"/>
  <c r="BE28" i="21" s="1"/>
  <c r="BF28" i="21" s="1"/>
  <c r="BG28" i="21" s="1"/>
  <c r="BH28" i="21" s="1"/>
  <c r="BI28" i="21" s="1"/>
  <c r="BJ28" i="21" s="1"/>
  <c r="BK28" i="21" s="1"/>
  <c r="BL28" i="21" s="1"/>
  <c r="BM28" i="21" s="1"/>
  <c r="BN28" i="21" s="1"/>
  <c r="BO28" i="21" s="1"/>
  <c r="BP28" i="21" s="1"/>
  <c r="BQ28" i="21" s="1"/>
  <c r="BR28" i="21" s="1"/>
  <c r="BS28" i="21" s="1"/>
  <c r="BT28" i="21" s="1"/>
  <c r="BU28" i="21" s="1"/>
  <c r="BV28" i="21" s="1"/>
  <c r="BW28" i="21" s="1"/>
  <c r="BX28" i="21" s="1"/>
  <c r="BY28" i="21" s="1"/>
  <c r="BZ28" i="21" s="1"/>
  <c r="CA28" i="21" s="1"/>
  <c r="CB28" i="21" s="1"/>
  <c r="CC28" i="21" s="1"/>
  <c r="CD28" i="21" s="1"/>
  <c r="CE28" i="21" s="1"/>
  <c r="CF28" i="21" s="1"/>
  <c r="CG28" i="21" s="1"/>
  <c r="CH28" i="21" s="1"/>
  <c r="CI28" i="21" s="1"/>
  <c r="CJ28" i="21" s="1"/>
  <c r="CK28" i="21" s="1"/>
  <c r="CL28" i="21" s="1"/>
  <c r="CM28" i="21" s="1"/>
  <c r="CN28" i="21" s="1"/>
  <c r="CO28" i="21" s="1"/>
  <c r="CP28" i="21" s="1"/>
  <c r="CQ28" i="21" s="1"/>
  <c r="CR28" i="21" s="1"/>
  <c r="CS28" i="21" s="1"/>
  <c r="CT28" i="21" s="1"/>
  <c r="CU28" i="21" s="1"/>
  <c r="CV28" i="21" s="1"/>
  <c r="CW28" i="21" s="1"/>
  <c r="CX28" i="21" s="1"/>
  <c r="CY28" i="21" s="1"/>
  <c r="CZ28" i="21" s="1"/>
  <c r="DA28" i="21" s="1"/>
  <c r="AN27" i="21"/>
  <c r="AO27" i="21" s="1"/>
  <c r="AP27" i="21" s="1"/>
  <c r="AQ27" i="21" s="1"/>
  <c r="AM26" i="21"/>
  <c r="AM31" i="21" s="1"/>
  <c r="AL26" i="21"/>
  <c r="AL31" i="21" s="1"/>
  <c r="AK26" i="21"/>
  <c r="AK31" i="21" s="1"/>
  <c r="AJ26" i="21"/>
  <c r="AI26" i="21"/>
  <c r="AH26" i="21"/>
  <c r="AG26" i="21"/>
  <c r="AG31" i="21" s="1"/>
  <c r="AF26" i="21"/>
  <c r="AE26" i="21"/>
  <c r="AD26" i="21"/>
  <c r="AC26" i="21"/>
  <c r="AC31" i="21" s="1"/>
  <c r="AB26" i="21"/>
  <c r="AB31" i="21" s="1"/>
  <c r="AA26" i="21"/>
  <c r="Z26" i="21"/>
  <c r="Y26" i="21"/>
  <c r="Y31" i="21" s="1"/>
  <c r="X26" i="21"/>
  <c r="X31" i="21" s="1"/>
  <c r="W26" i="21"/>
  <c r="V26" i="21"/>
  <c r="U26" i="21"/>
  <c r="U31" i="21" s="1"/>
  <c r="T26" i="21"/>
  <c r="T31" i="21" s="1"/>
  <c r="S26" i="21"/>
  <c r="S31" i="21" s="1"/>
  <c r="R26" i="21"/>
  <c r="Q26" i="21"/>
  <c r="Q31" i="21" s="1"/>
  <c r="P26" i="21"/>
  <c r="P37" i="21" s="1"/>
  <c r="O26" i="21"/>
  <c r="O31" i="21" s="1"/>
  <c r="N26" i="21"/>
  <c r="M26" i="21"/>
  <c r="M31" i="21" s="1"/>
  <c r="L26" i="21"/>
  <c r="K26" i="21"/>
  <c r="K31" i="21" s="1"/>
  <c r="J26" i="21"/>
  <c r="J31" i="21" s="1"/>
  <c r="I26" i="21"/>
  <c r="I31" i="21" s="1"/>
  <c r="H26" i="21"/>
  <c r="G26" i="21"/>
  <c r="F26" i="21"/>
  <c r="F31" i="21" s="1"/>
  <c r="AN25" i="21"/>
  <c r="AO25" i="21" s="1"/>
  <c r="AP25" i="21" s="1"/>
  <c r="AQ25" i="21" s="1"/>
  <c r="AR25" i="21" s="1"/>
  <c r="AS25" i="21" s="1"/>
  <c r="AT25" i="21" s="1"/>
  <c r="AU25" i="21" s="1"/>
  <c r="AV25" i="21" s="1"/>
  <c r="AW25" i="21" s="1"/>
  <c r="AX25" i="21" s="1"/>
  <c r="AY25" i="21" s="1"/>
  <c r="AZ25" i="21" s="1"/>
  <c r="BA25" i="21" s="1"/>
  <c r="BB25" i="21" s="1"/>
  <c r="BC25" i="21" s="1"/>
  <c r="BD25" i="21" s="1"/>
  <c r="BE25" i="21" s="1"/>
  <c r="BF25" i="21" s="1"/>
  <c r="BG25" i="21" s="1"/>
  <c r="BH25" i="21" s="1"/>
  <c r="BI25" i="21" s="1"/>
  <c r="BJ25" i="21" s="1"/>
  <c r="BK25" i="21" s="1"/>
  <c r="BL25" i="21" s="1"/>
  <c r="BM25" i="21" s="1"/>
  <c r="BN25" i="21" s="1"/>
  <c r="BO25" i="21" s="1"/>
  <c r="BP25" i="21" s="1"/>
  <c r="BQ25" i="21" s="1"/>
  <c r="BR25" i="21" s="1"/>
  <c r="BS25" i="21" s="1"/>
  <c r="BT25" i="21" s="1"/>
  <c r="BU25" i="21" s="1"/>
  <c r="BV25" i="21" s="1"/>
  <c r="BW25" i="21" s="1"/>
  <c r="BX25" i="21" s="1"/>
  <c r="BY25" i="21" s="1"/>
  <c r="BZ25" i="21" s="1"/>
  <c r="CA25" i="21" s="1"/>
  <c r="CB25" i="21" s="1"/>
  <c r="CC25" i="21" s="1"/>
  <c r="CD25" i="21" s="1"/>
  <c r="CE25" i="21" s="1"/>
  <c r="CF25" i="21" s="1"/>
  <c r="CG25" i="21" s="1"/>
  <c r="CH25" i="21" s="1"/>
  <c r="CI25" i="21" s="1"/>
  <c r="CJ25" i="21" s="1"/>
  <c r="CK25" i="21" s="1"/>
  <c r="CL25" i="21" s="1"/>
  <c r="CM25" i="21" s="1"/>
  <c r="CN25" i="21" s="1"/>
  <c r="CO25" i="21" s="1"/>
  <c r="CP25" i="21" s="1"/>
  <c r="CQ25" i="21" s="1"/>
  <c r="CR25" i="21" s="1"/>
  <c r="CS25" i="21" s="1"/>
  <c r="CT25" i="21" s="1"/>
  <c r="CU25" i="21" s="1"/>
  <c r="CV25" i="21" s="1"/>
  <c r="CW25" i="21" s="1"/>
  <c r="CX25" i="21" s="1"/>
  <c r="CY25" i="21" s="1"/>
  <c r="CZ25" i="21" s="1"/>
  <c r="DA25" i="21" s="1"/>
  <c r="AN24" i="21"/>
  <c r="AO24" i="21" s="1"/>
  <c r="AP24" i="21" s="1"/>
  <c r="AQ24" i="21" s="1"/>
  <c r="AR24" i="21" s="1"/>
  <c r="AS24" i="21" s="1"/>
  <c r="AT24" i="21" s="1"/>
  <c r="AU24" i="21" s="1"/>
  <c r="AV24" i="21" s="1"/>
  <c r="AW24" i="21" s="1"/>
  <c r="AX24" i="21" s="1"/>
  <c r="AY24" i="21" s="1"/>
  <c r="AZ24" i="21" s="1"/>
  <c r="BA24" i="21" s="1"/>
  <c r="BB24" i="21" s="1"/>
  <c r="BC24" i="21" s="1"/>
  <c r="BD24" i="21" s="1"/>
  <c r="BE24" i="21" s="1"/>
  <c r="BF24" i="21" s="1"/>
  <c r="BG24" i="21" s="1"/>
  <c r="BH24" i="21" s="1"/>
  <c r="BI24" i="21" s="1"/>
  <c r="BJ24" i="21" s="1"/>
  <c r="BK24" i="21" s="1"/>
  <c r="BL24" i="21" s="1"/>
  <c r="BM24" i="21" s="1"/>
  <c r="BN24" i="21" s="1"/>
  <c r="BO24" i="21" s="1"/>
  <c r="BP24" i="21" s="1"/>
  <c r="BQ24" i="21" s="1"/>
  <c r="BR24" i="21" s="1"/>
  <c r="BS24" i="21" s="1"/>
  <c r="BT24" i="21" s="1"/>
  <c r="BU24" i="21" s="1"/>
  <c r="BV24" i="21" s="1"/>
  <c r="BW24" i="21" s="1"/>
  <c r="BX24" i="21" s="1"/>
  <c r="BY24" i="21" s="1"/>
  <c r="BZ24" i="21" s="1"/>
  <c r="CA24" i="21" s="1"/>
  <c r="CB24" i="21" s="1"/>
  <c r="CC24" i="21" s="1"/>
  <c r="CD24" i="21" s="1"/>
  <c r="CE24" i="21" s="1"/>
  <c r="CF24" i="21" s="1"/>
  <c r="CG24" i="21" s="1"/>
  <c r="CH24" i="21" s="1"/>
  <c r="CI24" i="21" s="1"/>
  <c r="CJ24" i="21" s="1"/>
  <c r="CK24" i="21" s="1"/>
  <c r="CL24" i="21" s="1"/>
  <c r="CM24" i="21" s="1"/>
  <c r="CN24" i="21" s="1"/>
  <c r="CO24" i="21" s="1"/>
  <c r="CP24" i="21" s="1"/>
  <c r="CQ24" i="21" s="1"/>
  <c r="CR24" i="21" s="1"/>
  <c r="CS24" i="21" s="1"/>
  <c r="CT24" i="21" s="1"/>
  <c r="CU24" i="21" s="1"/>
  <c r="CV24" i="21" s="1"/>
  <c r="CW24" i="21" s="1"/>
  <c r="CX24" i="21" s="1"/>
  <c r="CY24" i="21" s="1"/>
  <c r="CZ24" i="21" s="1"/>
  <c r="DA24" i="21" s="1"/>
  <c r="AN23" i="21"/>
  <c r="AO23" i="21" s="1"/>
  <c r="G22" i="21"/>
  <c r="G59" i="24" s="1"/>
  <c r="DA21" i="21"/>
  <c r="CZ21" i="21"/>
  <c r="CY21" i="21"/>
  <c r="CX21" i="21"/>
  <c r="CW21" i="21"/>
  <c r="CV21" i="21"/>
  <c r="CU21" i="21"/>
  <c r="CT21" i="21"/>
  <c r="CS21" i="21"/>
  <c r="CR21" i="21"/>
  <c r="CQ21" i="21"/>
  <c r="CP21" i="21"/>
  <c r="CO21" i="21"/>
  <c r="CN21" i="21"/>
  <c r="CM21" i="21"/>
  <c r="CL21" i="21"/>
  <c r="CK21" i="21"/>
  <c r="CJ21" i="21"/>
  <c r="CI21" i="21"/>
  <c r="CH21" i="21"/>
  <c r="CG21" i="21"/>
  <c r="CF21" i="21"/>
  <c r="CE21" i="21"/>
  <c r="CD21" i="21"/>
  <c r="CC21" i="21"/>
  <c r="CB21"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D18" i="21"/>
  <c r="AM27" i="24" l="1"/>
  <c r="L60" i="24"/>
  <c r="F13" i="23"/>
  <c r="H37" i="21"/>
  <c r="AF37" i="21"/>
  <c r="I27" i="23"/>
  <c r="I29" i="23"/>
  <c r="AF27" i="23"/>
  <c r="BY27" i="23"/>
  <c r="AE27" i="23"/>
  <c r="AD37" i="21"/>
  <c r="E10" i="23"/>
  <c r="AC60" i="24"/>
  <c r="C4" i="22"/>
  <c r="D4" i="22" s="1"/>
  <c r="F11" i="23"/>
  <c r="D711" i="21"/>
  <c r="D4" i="24"/>
  <c r="AO62" i="21"/>
  <c r="AN41" i="24"/>
  <c r="AN73" i="24" s="1"/>
  <c r="C5" i="22"/>
  <c r="F12" i="23"/>
  <c r="C26" i="23" s="1"/>
  <c r="AH26" i="23" s="1"/>
  <c r="V37" i="21"/>
  <c r="AO63" i="21"/>
  <c r="J37" i="21"/>
  <c r="J734" i="21"/>
  <c r="C8" i="22"/>
  <c r="D3" i="24"/>
  <c r="F76" i="24" s="1"/>
  <c r="F79" i="24" s="1"/>
  <c r="E81" i="24" s="1"/>
  <c r="H12" i="22"/>
  <c r="W12" i="22" s="1"/>
  <c r="AO66" i="21"/>
  <c r="AN26" i="24"/>
  <c r="AN27" i="24" s="1"/>
  <c r="N37" i="21"/>
  <c r="H28" i="23"/>
  <c r="AO59" i="21"/>
  <c r="AN20" i="24"/>
  <c r="I28" i="23"/>
  <c r="G72" i="24"/>
  <c r="H22" i="21"/>
  <c r="H718" i="21" s="1"/>
  <c r="C9" i="22"/>
  <c r="K12" i="22" s="1"/>
  <c r="AZ27" i="23"/>
  <c r="AY27" i="23" s="1"/>
  <c r="G27" i="23"/>
  <c r="AZ28" i="23" s="1"/>
  <c r="AY28" i="23" s="1"/>
  <c r="C15" i="22"/>
  <c r="DA22" i="24"/>
  <c r="J73" i="24"/>
  <c r="O60" i="24"/>
  <c r="G60" i="24"/>
  <c r="AE27" i="24"/>
  <c r="H60" i="24"/>
  <c r="H27" i="24"/>
  <c r="P60" i="24"/>
  <c r="P27" i="24"/>
  <c r="AF60" i="24"/>
  <c r="AF27" i="24"/>
  <c r="AB27" i="24"/>
  <c r="X60" i="24"/>
  <c r="S60" i="24"/>
  <c r="S27" i="24"/>
  <c r="AI60" i="24"/>
  <c r="AI27" i="24"/>
  <c r="AJ27" i="24"/>
  <c r="G73" i="24"/>
  <c r="P42" i="24"/>
  <c r="H42" i="24"/>
  <c r="AF42" i="24"/>
  <c r="K60" i="24"/>
  <c r="K27" i="24"/>
  <c r="AA60" i="24"/>
  <c r="AA27" i="24"/>
  <c r="T27" i="24"/>
  <c r="X42" i="24"/>
  <c r="F27" i="24"/>
  <c r="N27" i="24"/>
  <c r="V27" i="24"/>
  <c r="AD27" i="24"/>
  <c r="AL27" i="24"/>
  <c r="I27" i="24"/>
  <c r="Q27" i="24"/>
  <c r="Y27" i="24"/>
  <c r="AG27" i="24"/>
  <c r="J27" i="24"/>
  <c r="R27" i="24"/>
  <c r="Z27" i="24"/>
  <c r="AH27" i="24"/>
  <c r="I42" i="24"/>
  <c r="Q42" i="24"/>
  <c r="Y42" i="24"/>
  <c r="AG42" i="24"/>
  <c r="J42" i="24"/>
  <c r="R42" i="24"/>
  <c r="Z42" i="24"/>
  <c r="AH42" i="24"/>
  <c r="K42" i="24"/>
  <c r="S42" i="24"/>
  <c r="AA42" i="24"/>
  <c r="AI42" i="24"/>
  <c r="L42" i="24"/>
  <c r="T42" i="24"/>
  <c r="AB42" i="24"/>
  <c r="AJ42" i="24"/>
  <c r="M42" i="24"/>
  <c r="U42" i="24"/>
  <c r="AC42" i="24"/>
  <c r="AK42" i="24"/>
  <c r="F42" i="24"/>
  <c r="N42" i="24"/>
  <c r="V42" i="24"/>
  <c r="AD42" i="24"/>
  <c r="AL42" i="24"/>
  <c r="G42" i="24"/>
  <c r="O42" i="24"/>
  <c r="W42" i="24"/>
  <c r="AE42" i="24"/>
  <c r="AM42" i="24"/>
  <c r="G62" i="24"/>
  <c r="G78" i="24"/>
  <c r="H78" i="24" s="1"/>
  <c r="I78" i="24" s="1"/>
  <c r="J78" i="24" s="1"/>
  <c r="K78" i="24" s="1"/>
  <c r="L78" i="24" s="1"/>
  <c r="M78" i="24" s="1"/>
  <c r="N78" i="24" s="1"/>
  <c r="O78" i="24" s="1"/>
  <c r="P78" i="24" s="1"/>
  <c r="Q78" i="24" s="1"/>
  <c r="R78" i="24" s="1"/>
  <c r="S78" i="24" s="1"/>
  <c r="T78" i="24" s="1"/>
  <c r="U78" i="24" s="1"/>
  <c r="V78" i="24" s="1"/>
  <c r="W78" i="24" s="1"/>
  <c r="X78" i="24" s="1"/>
  <c r="Y78" i="24" s="1"/>
  <c r="Z78" i="24" s="1"/>
  <c r="AA78" i="24" s="1"/>
  <c r="AB78" i="24" s="1"/>
  <c r="AC78" i="24" s="1"/>
  <c r="AD78" i="24" s="1"/>
  <c r="AE78" i="24" s="1"/>
  <c r="AF78" i="24" s="1"/>
  <c r="AG78" i="24" s="1"/>
  <c r="AH78" i="24" s="1"/>
  <c r="AI78" i="24" s="1"/>
  <c r="AJ78" i="24" s="1"/>
  <c r="AK78" i="24" s="1"/>
  <c r="AL78" i="24" s="1"/>
  <c r="AM78" i="24" s="1"/>
  <c r="AN78" i="24" s="1"/>
  <c r="AO78" i="24" s="1"/>
  <c r="AP78" i="24" s="1"/>
  <c r="AQ78" i="24" s="1"/>
  <c r="AR78" i="24" s="1"/>
  <c r="AS78" i="24" s="1"/>
  <c r="AT78" i="24" s="1"/>
  <c r="AU78" i="24" s="1"/>
  <c r="AV78" i="24" s="1"/>
  <c r="AW78" i="24" s="1"/>
  <c r="AX78" i="24" s="1"/>
  <c r="AY78" i="24" s="1"/>
  <c r="AZ78" i="24" s="1"/>
  <c r="BA78" i="24" s="1"/>
  <c r="BB78" i="24" s="1"/>
  <c r="BC78" i="24" s="1"/>
  <c r="BD78" i="24" s="1"/>
  <c r="BE78" i="24" s="1"/>
  <c r="BF78" i="24" s="1"/>
  <c r="BG78" i="24" s="1"/>
  <c r="BH78" i="24" s="1"/>
  <c r="BI78" i="24" s="1"/>
  <c r="BJ78" i="24" s="1"/>
  <c r="BK78" i="24" s="1"/>
  <c r="BL78" i="24" s="1"/>
  <c r="BM78" i="24" s="1"/>
  <c r="BN78" i="24" s="1"/>
  <c r="BO78" i="24" s="1"/>
  <c r="BP78" i="24" s="1"/>
  <c r="BQ78" i="24" s="1"/>
  <c r="BR78" i="24" s="1"/>
  <c r="BS78" i="24" s="1"/>
  <c r="BT78" i="24" s="1"/>
  <c r="BU78" i="24" s="1"/>
  <c r="BV78" i="24" s="1"/>
  <c r="BW78" i="24" s="1"/>
  <c r="BX78" i="24" s="1"/>
  <c r="BY78" i="24" s="1"/>
  <c r="BZ78" i="24" s="1"/>
  <c r="CA78" i="24" s="1"/>
  <c r="CB78" i="24" s="1"/>
  <c r="CC78" i="24" s="1"/>
  <c r="CD78" i="24" s="1"/>
  <c r="CE78" i="24" s="1"/>
  <c r="CF78" i="24" s="1"/>
  <c r="CG78" i="24" s="1"/>
  <c r="CH78" i="24" s="1"/>
  <c r="CI78" i="24" s="1"/>
  <c r="CJ78" i="24" s="1"/>
  <c r="CK78" i="24" s="1"/>
  <c r="CL78" i="24" s="1"/>
  <c r="CM78" i="24" s="1"/>
  <c r="CN78" i="24" s="1"/>
  <c r="CO78" i="24" s="1"/>
  <c r="CP78" i="24" s="1"/>
  <c r="CQ78" i="24" s="1"/>
  <c r="CR78" i="24" s="1"/>
  <c r="CS78" i="24" s="1"/>
  <c r="CT78" i="24" s="1"/>
  <c r="CU78" i="24" s="1"/>
  <c r="CV78" i="24" s="1"/>
  <c r="CW78" i="24" s="1"/>
  <c r="CX78" i="24" s="1"/>
  <c r="CY78" i="24" s="1"/>
  <c r="CZ78" i="24" s="1"/>
  <c r="DA78" i="24" s="1"/>
  <c r="C78" i="24"/>
  <c r="G64" i="24"/>
  <c r="H64" i="24" s="1"/>
  <c r="I64" i="24" s="1"/>
  <c r="J64" i="24" s="1"/>
  <c r="K64" i="24" s="1"/>
  <c r="L64" i="24" s="1"/>
  <c r="M64" i="24" s="1"/>
  <c r="N64" i="24" s="1"/>
  <c r="O64" i="24" s="1"/>
  <c r="P64" i="24" s="1"/>
  <c r="Q64" i="24" s="1"/>
  <c r="R64" i="24" s="1"/>
  <c r="S64" i="24" s="1"/>
  <c r="T64" i="24" s="1"/>
  <c r="U64" i="24" s="1"/>
  <c r="V64" i="24" s="1"/>
  <c r="W64" i="24" s="1"/>
  <c r="X64" i="24" s="1"/>
  <c r="Y64" i="24" s="1"/>
  <c r="Z64" i="24" s="1"/>
  <c r="AA64" i="24" s="1"/>
  <c r="AB64" i="24" s="1"/>
  <c r="AC64" i="24" s="1"/>
  <c r="AD64" i="24" s="1"/>
  <c r="AE64" i="24" s="1"/>
  <c r="AF64" i="24" s="1"/>
  <c r="AG64" i="24" s="1"/>
  <c r="AH64" i="24" s="1"/>
  <c r="AI64" i="24" s="1"/>
  <c r="AJ64" i="24" s="1"/>
  <c r="AK64" i="24" s="1"/>
  <c r="AL64" i="24" s="1"/>
  <c r="AM64" i="24" s="1"/>
  <c r="AN64" i="24" s="1"/>
  <c r="AO64" i="24" s="1"/>
  <c r="AP64" i="24" s="1"/>
  <c r="AQ64" i="24" s="1"/>
  <c r="AR64" i="24" s="1"/>
  <c r="AS64" i="24" s="1"/>
  <c r="AT64" i="24" s="1"/>
  <c r="AU64" i="24" s="1"/>
  <c r="AV64" i="24" s="1"/>
  <c r="AW64" i="24" s="1"/>
  <c r="AX64" i="24" s="1"/>
  <c r="AY64" i="24" s="1"/>
  <c r="AZ64" i="24" s="1"/>
  <c r="BA64" i="24" s="1"/>
  <c r="BB64" i="24" s="1"/>
  <c r="BC64" i="24" s="1"/>
  <c r="BD64" i="24" s="1"/>
  <c r="BE64" i="24" s="1"/>
  <c r="BF64" i="24" s="1"/>
  <c r="BG64" i="24" s="1"/>
  <c r="BH64" i="24" s="1"/>
  <c r="BI64" i="24" s="1"/>
  <c r="BJ64" i="24" s="1"/>
  <c r="BK64" i="24" s="1"/>
  <c r="BL64" i="24" s="1"/>
  <c r="BM64" i="24" s="1"/>
  <c r="BN64" i="24" s="1"/>
  <c r="BO64" i="24" s="1"/>
  <c r="BP64" i="24" s="1"/>
  <c r="BQ64" i="24" s="1"/>
  <c r="BR64" i="24" s="1"/>
  <c r="BS64" i="24" s="1"/>
  <c r="BT64" i="24" s="1"/>
  <c r="BU64" i="24" s="1"/>
  <c r="BV64" i="24" s="1"/>
  <c r="BW64" i="24" s="1"/>
  <c r="BX64" i="24" s="1"/>
  <c r="BY64" i="24" s="1"/>
  <c r="BZ64" i="24" s="1"/>
  <c r="CA64" i="24" s="1"/>
  <c r="CB64" i="24" s="1"/>
  <c r="CC64" i="24" s="1"/>
  <c r="CD64" i="24" s="1"/>
  <c r="CE64" i="24" s="1"/>
  <c r="CF64" i="24" s="1"/>
  <c r="CG64" i="24" s="1"/>
  <c r="CH64" i="24" s="1"/>
  <c r="CI64" i="24" s="1"/>
  <c r="CJ64" i="24" s="1"/>
  <c r="CK64" i="24" s="1"/>
  <c r="CL64" i="24" s="1"/>
  <c r="CM64" i="24" s="1"/>
  <c r="CN64" i="24" s="1"/>
  <c r="CO64" i="24" s="1"/>
  <c r="CP64" i="24" s="1"/>
  <c r="CQ64" i="24" s="1"/>
  <c r="CR64" i="24" s="1"/>
  <c r="CS64" i="24" s="1"/>
  <c r="CT64" i="24" s="1"/>
  <c r="CU64" i="24" s="1"/>
  <c r="CV64" i="24" s="1"/>
  <c r="CW64" i="24" s="1"/>
  <c r="CX64" i="24" s="1"/>
  <c r="CY64" i="24" s="1"/>
  <c r="CZ64" i="24" s="1"/>
  <c r="DA64" i="24" s="1"/>
  <c r="C64" i="24"/>
  <c r="D30" i="23"/>
  <c r="AG27" i="23"/>
  <c r="AH27" i="23"/>
  <c r="G28" i="23"/>
  <c r="AZ29" i="23" s="1"/>
  <c r="AY29" i="23" s="1"/>
  <c r="L27" i="23"/>
  <c r="X27" i="23"/>
  <c r="BJ27" i="23"/>
  <c r="BK29" i="23"/>
  <c r="AA27" i="23"/>
  <c r="P13" i="22"/>
  <c r="AG13" i="22"/>
  <c r="G14" i="22"/>
  <c r="H13" i="22"/>
  <c r="I12" i="22"/>
  <c r="AC12" i="22"/>
  <c r="J12" i="22"/>
  <c r="AD12" i="22"/>
  <c r="M12" i="22"/>
  <c r="F12" i="22"/>
  <c r="N12" i="22"/>
  <c r="C14" i="22"/>
  <c r="C10" i="22" s="1"/>
  <c r="H11" i="22"/>
  <c r="AP23" i="21"/>
  <c r="AO26" i="21"/>
  <c r="AO36" i="21"/>
  <c r="AQ36" i="21"/>
  <c r="AR27" i="21"/>
  <c r="AN26" i="21"/>
  <c r="X37" i="21"/>
  <c r="AE37" i="21"/>
  <c r="AE31" i="21"/>
  <c r="H10" i="21"/>
  <c r="I37" i="21"/>
  <c r="Q37" i="21"/>
  <c r="Y37" i="21"/>
  <c r="N31" i="21"/>
  <c r="AD31" i="21"/>
  <c r="AB37" i="21"/>
  <c r="G37" i="21"/>
  <c r="G31" i="21"/>
  <c r="W37" i="21"/>
  <c r="W31" i="21"/>
  <c r="R37" i="21"/>
  <c r="R31" i="21"/>
  <c r="Z37" i="21"/>
  <c r="Z31" i="21"/>
  <c r="AH37" i="21"/>
  <c r="AH31" i="21"/>
  <c r="AN36" i="21"/>
  <c r="P31" i="21"/>
  <c r="AF31" i="21"/>
  <c r="F37" i="21"/>
  <c r="AA37" i="21"/>
  <c r="AA31" i="21"/>
  <c r="AI37" i="21"/>
  <c r="AI31" i="21"/>
  <c r="AO38" i="21"/>
  <c r="AN40" i="21"/>
  <c r="L31" i="21"/>
  <c r="L37" i="21"/>
  <c r="AJ37" i="21"/>
  <c r="AJ31" i="21"/>
  <c r="AP36" i="21"/>
  <c r="K37" i="21"/>
  <c r="G718" i="21"/>
  <c r="M37" i="21"/>
  <c r="U37" i="21"/>
  <c r="AC37" i="21"/>
  <c r="AK37" i="21"/>
  <c r="V31" i="21"/>
  <c r="O37" i="21"/>
  <c r="AM37" i="21"/>
  <c r="H31" i="21"/>
  <c r="S37" i="21"/>
  <c r="DA44" i="21"/>
  <c r="R34" i="20"/>
  <c r="J234" i="20"/>
  <c r="S43" i="20" s="1"/>
  <c r="I234" i="20"/>
  <c r="R43" i="20" s="1"/>
  <c r="H234" i="20"/>
  <c r="Q43" i="20" s="1"/>
  <c r="J233" i="20"/>
  <c r="S42" i="20" s="1"/>
  <c r="I233" i="20"/>
  <c r="R42" i="20" s="1"/>
  <c r="H233" i="20"/>
  <c r="Q42" i="20" s="1"/>
  <c r="H176" i="20"/>
  <c r="I176" i="20"/>
  <c r="J176" i="20"/>
  <c r="H177" i="20"/>
  <c r="I177" i="20"/>
  <c r="J177" i="20"/>
  <c r="H178" i="20"/>
  <c r="I178" i="20"/>
  <c r="J178" i="20"/>
  <c r="H179" i="20"/>
  <c r="I179" i="20"/>
  <c r="J179" i="20"/>
  <c r="H181" i="20"/>
  <c r="I181" i="20"/>
  <c r="J181" i="20"/>
  <c r="H183" i="20"/>
  <c r="I183" i="20"/>
  <c r="J183" i="20"/>
  <c r="H184" i="20"/>
  <c r="I184" i="20"/>
  <c r="J184" i="20"/>
  <c r="H190" i="20"/>
  <c r="I190" i="20"/>
  <c r="J190" i="20"/>
  <c r="H191" i="20"/>
  <c r="I191" i="20"/>
  <c r="J191" i="20"/>
  <c r="H192" i="20"/>
  <c r="I192" i="20"/>
  <c r="J192" i="20"/>
  <c r="H193" i="20"/>
  <c r="I193" i="20"/>
  <c r="J193" i="20"/>
  <c r="H195" i="20"/>
  <c r="I195" i="20"/>
  <c r="R49" i="20" s="1"/>
  <c r="J195" i="20"/>
  <c r="H196" i="20"/>
  <c r="I196" i="20"/>
  <c r="J196" i="20"/>
  <c r="H197" i="20"/>
  <c r="I197" i="20"/>
  <c r="J197" i="20"/>
  <c r="H199" i="20"/>
  <c r="Q50" i="20" s="1"/>
  <c r="I199" i="20"/>
  <c r="J199" i="20"/>
  <c r="H200" i="20"/>
  <c r="I200" i="20"/>
  <c r="R50" i="20" s="1"/>
  <c r="J200" i="20"/>
  <c r="H201" i="20"/>
  <c r="I201" i="20"/>
  <c r="J201" i="20"/>
  <c r="H202" i="20"/>
  <c r="I202" i="20"/>
  <c r="J202" i="20"/>
  <c r="H203" i="20"/>
  <c r="I203" i="20"/>
  <c r="J203" i="20"/>
  <c r="H206" i="20"/>
  <c r="I206" i="20"/>
  <c r="J206" i="20"/>
  <c r="H207" i="20"/>
  <c r="I207" i="20"/>
  <c r="J207" i="20"/>
  <c r="H208" i="20"/>
  <c r="I208" i="20"/>
  <c r="J208" i="20"/>
  <c r="H210" i="20"/>
  <c r="I210" i="20"/>
  <c r="J210" i="20"/>
  <c r="H211" i="20"/>
  <c r="I211" i="20"/>
  <c r="J211" i="20"/>
  <c r="H212" i="20"/>
  <c r="I212" i="20"/>
  <c r="J212" i="20"/>
  <c r="H214" i="20"/>
  <c r="I214" i="20"/>
  <c r="J214" i="20"/>
  <c r="H215" i="20"/>
  <c r="I215" i="20"/>
  <c r="J215" i="20"/>
  <c r="H216" i="20"/>
  <c r="I216" i="20"/>
  <c r="J216" i="20"/>
  <c r="H218" i="20"/>
  <c r="I218" i="20"/>
  <c r="J218" i="20"/>
  <c r="H219" i="20"/>
  <c r="I219" i="20"/>
  <c r="J219" i="20"/>
  <c r="H220" i="20"/>
  <c r="I220" i="20"/>
  <c r="J220" i="20"/>
  <c r="H221" i="20"/>
  <c r="I221" i="20"/>
  <c r="J221" i="20"/>
  <c r="H225" i="20"/>
  <c r="I225" i="20"/>
  <c r="J225" i="20"/>
  <c r="H226" i="20"/>
  <c r="I226" i="20"/>
  <c r="J226" i="20"/>
  <c r="H228" i="20"/>
  <c r="I228" i="20"/>
  <c r="J228" i="20"/>
  <c r="J175" i="20"/>
  <c r="I175" i="20"/>
  <c r="H175" i="20"/>
  <c r="J173" i="20"/>
  <c r="S35" i="20" s="1"/>
  <c r="I173" i="20"/>
  <c r="R35" i="20" s="1"/>
  <c r="H173" i="20"/>
  <c r="Q35" i="20" s="1"/>
  <c r="J172" i="20"/>
  <c r="S34" i="20" s="1"/>
  <c r="I172" i="20"/>
  <c r="H172" i="20"/>
  <c r="Q34" i="20" s="1"/>
  <c r="H107" i="20"/>
  <c r="I107" i="20"/>
  <c r="J107" i="20"/>
  <c r="H109" i="20"/>
  <c r="I109" i="20"/>
  <c r="J109" i="20"/>
  <c r="H111" i="20"/>
  <c r="I111" i="20"/>
  <c r="J111" i="20"/>
  <c r="H112" i="20"/>
  <c r="I112" i="20"/>
  <c r="J112" i="20"/>
  <c r="H113" i="20"/>
  <c r="I113" i="20"/>
  <c r="J113" i="20"/>
  <c r="H114" i="20"/>
  <c r="I114" i="20"/>
  <c r="J114" i="20"/>
  <c r="H115" i="20"/>
  <c r="I115" i="20"/>
  <c r="J115" i="20"/>
  <c r="H117" i="20"/>
  <c r="I117" i="20"/>
  <c r="J117" i="20"/>
  <c r="H118" i="20"/>
  <c r="I118" i="20"/>
  <c r="J118" i="20"/>
  <c r="H120" i="20"/>
  <c r="I120" i="20"/>
  <c r="J120" i="20"/>
  <c r="H121" i="20"/>
  <c r="I121" i="20"/>
  <c r="J121" i="20"/>
  <c r="H122" i="20"/>
  <c r="I122" i="20"/>
  <c r="J122" i="20"/>
  <c r="H123" i="20"/>
  <c r="I123" i="20"/>
  <c r="J123" i="20"/>
  <c r="H126" i="20"/>
  <c r="I126" i="20"/>
  <c r="J126" i="20"/>
  <c r="H127" i="20"/>
  <c r="I127" i="20"/>
  <c r="J127" i="20"/>
  <c r="H128" i="20"/>
  <c r="I128" i="20"/>
  <c r="J128" i="20"/>
  <c r="H129" i="20"/>
  <c r="I129" i="20"/>
  <c r="J129" i="20"/>
  <c r="H133" i="20"/>
  <c r="I133" i="20"/>
  <c r="J133" i="20"/>
  <c r="H134" i="20"/>
  <c r="I134" i="20"/>
  <c r="J134" i="20"/>
  <c r="H135" i="20"/>
  <c r="Q52" i="20" s="1"/>
  <c r="I135" i="20"/>
  <c r="J135" i="20"/>
  <c r="S52" i="20" s="1"/>
  <c r="H136" i="20"/>
  <c r="I136" i="20"/>
  <c r="J136" i="20"/>
  <c r="H137" i="20"/>
  <c r="I137" i="20"/>
  <c r="J137" i="20"/>
  <c r="H138" i="20"/>
  <c r="I138" i="20"/>
  <c r="J138" i="20"/>
  <c r="H139" i="20"/>
  <c r="I139" i="20"/>
  <c r="J139" i="20"/>
  <c r="H140" i="20"/>
  <c r="I140" i="20"/>
  <c r="J140" i="20"/>
  <c r="H141" i="20"/>
  <c r="I141" i="20"/>
  <c r="J141" i="20"/>
  <c r="H143" i="20"/>
  <c r="I143" i="20"/>
  <c r="J143" i="20"/>
  <c r="H144" i="20"/>
  <c r="I144" i="20"/>
  <c r="J144" i="20"/>
  <c r="H145" i="20"/>
  <c r="I145" i="20"/>
  <c r="J145" i="20"/>
  <c r="H148" i="20"/>
  <c r="I148" i="20"/>
  <c r="J148" i="20"/>
  <c r="H149" i="20"/>
  <c r="I149" i="20"/>
  <c r="J149" i="20"/>
  <c r="H150" i="20"/>
  <c r="Q31" i="20" s="1"/>
  <c r="I150" i="20"/>
  <c r="R31" i="20" s="1"/>
  <c r="J150" i="20"/>
  <c r="S31" i="20" s="1"/>
  <c r="H151" i="20"/>
  <c r="I151" i="20"/>
  <c r="J151" i="20"/>
  <c r="H152" i="20"/>
  <c r="Q54" i="20" s="1"/>
  <c r="I152" i="20"/>
  <c r="R54" i="20" s="1"/>
  <c r="J152" i="20"/>
  <c r="S54" i="20" s="1"/>
  <c r="H153" i="20"/>
  <c r="I153" i="20"/>
  <c r="J153" i="20"/>
  <c r="H154" i="20"/>
  <c r="I154" i="20"/>
  <c r="J154" i="20"/>
  <c r="H155" i="20"/>
  <c r="I155" i="20"/>
  <c r="J155" i="20"/>
  <c r="H157" i="20"/>
  <c r="I157" i="20"/>
  <c r="J157" i="20"/>
  <c r="H158" i="20"/>
  <c r="Q32" i="20" s="1"/>
  <c r="I158" i="20"/>
  <c r="R32" i="20" s="1"/>
  <c r="J158" i="20"/>
  <c r="S32" i="20" s="1"/>
  <c r="H159" i="20"/>
  <c r="I159" i="20"/>
  <c r="J159" i="20"/>
  <c r="H160" i="20"/>
  <c r="I160" i="20"/>
  <c r="J160" i="20"/>
  <c r="H161" i="20"/>
  <c r="I161" i="20"/>
  <c r="J161" i="20"/>
  <c r="H162" i="20"/>
  <c r="I162" i="20"/>
  <c r="J162" i="20"/>
  <c r="H163" i="20"/>
  <c r="I163" i="20"/>
  <c r="J163" i="20"/>
  <c r="H165" i="20"/>
  <c r="I165" i="20"/>
  <c r="J165" i="20"/>
  <c r="H166" i="20"/>
  <c r="I166" i="20"/>
  <c r="J166" i="20"/>
  <c r="H168" i="20"/>
  <c r="I168" i="20"/>
  <c r="J168" i="20"/>
  <c r="H169" i="20"/>
  <c r="I169" i="20"/>
  <c r="J169" i="20"/>
  <c r="J106" i="20"/>
  <c r="I106" i="20"/>
  <c r="H106" i="20"/>
  <c r="J105" i="20"/>
  <c r="I105" i="20"/>
  <c r="H105" i="20"/>
  <c r="H20" i="20"/>
  <c r="I20" i="20"/>
  <c r="J20" i="20"/>
  <c r="H23" i="20"/>
  <c r="I23" i="20"/>
  <c r="J23" i="20"/>
  <c r="H25" i="20"/>
  <c r="I25" i="20"/>
  <c r="J25" i="20"/>
  <c r="H26" i="20"/>
  <c r="I26" i="20"/>
  <c r="J26" i="20"/>
  <c r="H27" i="20"/>
  <c r="I27" i="20"/>
  <c r="J27" i="20"/>
  <c r="H28" i="20"/>
  <c r="I28" i="20"/>
  <c r="J28" i="20"/>
  <c r="H30" i="20"/>
  <c r="I30" i="20"/>
  <c r="J30" i="20"/>
  <c r="H31" i="20"/>
  <c r="I31" i="20"/>
  <c r="J31" i="20"/>
  <c r="H34" i="20"/>
  <c r="I34" i="20"/>
  <c r="J34" i="20"/>
  <c r="H35" i="20"/>
  <c r="I35" i="20"/>
  <c r="J35" i="20"/>
  <c r="H36" i="20"/>
  <c r="I36" i="20"/>
  <c r="J36" i="20"/>
  <c r="H37" i="20"/>
  <c r="I37" i="20"/>
  <c r="J37" i="20"/>
  <c r="H39" i="20"/>
  <c r="I39" i="20"/>
  <c r="J39" i="20"/>
  <c r="H40" i="20"/>
  <c r="I40" i="20"/>
  <c r="J40" i="20"/>
  <c r="H41" i="20"/>
  <c r="I41" i="20"/>
  <c r="J41" i="20"/>
  <c r="H43" i="20"/>
  <c r="I43" i="20"/>
  <c r="J43" i="20"/>
  <c r="H44" i="20"/>
  <c r="I44" i="20"/>
  <c r="J44" i="20"/>
  <c r="H46" i="20"/>
  <c r="I46" i="20"/>
  <c r="J46" i="20"/>
  <c r="H47" i="20"/>
  <c r="I47" i="20"/>
  <c r="J47" i="20"/>
  <c r="H48" i="20"/>
  <c r="I48" i="20"/>
  <c r="J48" i="20"/>
  <c r="H49" i="20"/>
  <c r="I49" i="20"/>
  <c r="J49" i="20"/>
  <c r="H50" i="20"/>
  <c r="I50" i="20"/>
  <c r="J50" i="20"/>
  <c r="H51" i="20"/>
  <c r="I51" i="20"/>
  <c r="J51" i="20"/>
  <c r="H53" i="20"/>
  <c r="I53" i="20"/>
  <c r="J53" i="20"/>
  <c r="H54" i="20"/>
  <c r="I54" i="20"/>
  <c r="J54" i="20"/>
  <c r="H57" i="20"/>
  <c r="I57" i="20"/>
  <c r="J57" i="20"/>
  <c r="H58" i="20"/>
  <c r="I58" i="20"/>
  <c r="J58" i="20"/>
  <c r="H60" i="20"/>
  <c r="I60" i="20"/>
  <c r="J60" i="20"/>
  <c r="H61" i="20"/>
  <c r="I61" i="20"/>
  <c r="J61" i="20"/>
  <c r="H62" i="20"/>
  <c r="I62" i="20"/>
  <c r="J62" i="20"/>
  <c r="H63" i="20"/>
  <c r="I63" i="20"/>
  <c r="J63" i="20"/>
  <c r="H66" i="20"/>
  <c r="I66" i="20"/>
  <c r="J66" i="20"/>
  <c r="H67" i="20"/>
  <c r="I67" i="20"/>
  <c r="J67" i="20"/>
  <c r="H68" i="20"/>
  <c r="I68" i="20"/>
  <c r="J68" i="20"/>
  <c r="H69" i="20"/>
  <c r="I69" i="20"/>
  <c r="J69" i="20"/>
  <c r="H71" i="20"/>
  <c r="I71" i="20"/>
  <c r="J71" i="20"/>
  <c r="H72" i="20"/>
  <c r="I72" i="20"/>
  <c r="J72" i="20"/>
  <c r="H73" i="20"/>
  <c r="I73" i="20"/>
  <c r="J73" i="20"/>
  <c r="H74" i="20"/>
  <c r="I74" i="20"/>
  <c r="J74" i="20"/>
  <c r="H76" i="20"/>
  <c r="Q51" i="20" s="1"/>
  <c r="I76" i="20"/>
  <c r="R51" i="20" s="1"/>
  <c r="J76" i="20"/>
  <c r="S51" i="20" s="1"/>
  <c r="H77" i="20"/>
  <c r="I77" i="20"/>
  <c r="J77" i="20"/>
  <c r="H78" i="20"/>
  <c r="I78" i="20"/>
  <c r="J78" i="20"/>
  <c r="H80" i="20"/>
  <c r="I80" i="20"/>
  <c r="J80" i="20"/>
  <c r="H81" i="20"/>
  <c r="I81" i="20"/>
  <c r="J81" i="20"/>
  <c r="H82" i="20"/>
  <c r="I82" i="20"/>
  <c r="J82" i="20"/>
  <c r="H83" i="20"/>
  <c r="I83" i="20"/>
  <c r="J83" i="20"/>
  <c r="H84" i="20"/>
  <c r="I84" i="20"/>
  <c r="J84" i="20"/>
  <c r="H85" i="20"/>
  <c r="I85" i="20"/>
  <c r="J85" i="20"/>
  <c r="H87" i="20"/>
  <c r="I87" i="20"/>
  <c r="J87" i="20"/>
  <c r="H88" i="20"/>
  <c r="I88" i="20"/>
  <c r="J88" i="20"/>
  <c r="H89" i="20"/>
  <c r="I89" i="20"/>
  <c r="J89" i="20"/>
  <c r="H91" i="20"/>
  <c r="I91" i="20"/>
  <c r="J91" i="20"/>
  <c r="H92" i="20"/>
  <c r="I92" i="20"/>
  <c r="J92" i="20"/>
  <c r="H94" i="20"/>
  <c r="I94" i="20"/>
  <c r="J94" i="20"/>
  <c r="H95" i="20"/>
  <c r="I95" i="20"/>
  <c r="J95" i="20"/>
  <c r="H97" i="20"/>
  <c r="I97" i="20"/>
  <c r="J97" i="20"/>
  <c r="H98" i="20"/>
  <c r="I98" i="20"/>
  <c r="J98" i="20"/>
  <c r="H99" i="20"/>
  <c r="I99" i="20"/>
  <c r="J99" i="20"/>
  <c r="I17" i="20"/>
  <c r="R18" i="20" s="1"/>
  <c r="H17" i="20"/>
  <c r="Q18" i="20" s="1"/>
  <c r="J164" i="15"/>
  <c r="J164" i="20" s="1"/>
  <c r="I164" i="15"/>
  <c r="I164" i="20" s="1"/>
  <c r="H164" i="15"/>
  <c r="H164" i="20" s="1"/>
  <c r="J86" i="15"/>
  <c r="J86" i="20" s="1"/>
  <c r="I86" i="15"/>
  <c r="I86" i="20" s="1"/>
  <c r="H86" i="15"/>
  <c r="H86" i="20" s="1"/>
  <c r="K11" i="20"/>
  <c r="Q68" i="20" s="1"/>
  <c r="E4" i="20"/>
  <c r="D6" i="21" s="1"/>
  <c r="S49" i="20" l="1"/>
  <c r="AN60" i="24"/>
  <c r="Q49" i="20"/>
  <c r="F62" i="24"/>
  <c r="F56" i="21" s="1"/>
  <c r="F18" i="24" s="1"/>
  <c r="AP62" i="21"/>
  <c r="AO41" i="24"/>
  <c r="AN42" i="24"/>
  <c r="AP66" i="21"/>
  <c r="AO26" i="24"/>
  <c r="L13" i="22"/>
  <c r="K13" i="22"/>
  <c r="I30" i="23"/>
  <c r="H30" i="23"/>
  <c r="AG26" i="23"/>
  <c r="R47" i="20"/>
  <c r="S47" i="20"/>
  <c r="AG12" i="22"/>
  <c r="G76" i="24"/>
  <c r="W27" i="23"/>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W55" i="23" s="1"/>
  <c r="W56" i="23" s="1"/>
  <c r="W57" i="23" s="1"/>
  <c r="W58" i="23" s="1"/>
  <c r="W59" i="23" s="1"/>
  <c r="W60" i="23" s="1"/>
  <c r="W61" i="23" s="1"/>
  <c r="W62" i="23" s="1"/>
  <c r="W63" i="23" s="1"/>
  <c r="W64" i="23" s="1"/>
  <c r="W65" i="23" s="1"/>
  <c r="W66" i="23" s="1"/>
  <c r="W67" i="23" s="1"/>
  <c r="W68" i="23" s="1"/>
  <c r="W69" i="23" s="1"/>
  <c r="W70" i="23" s="1"/>
  <c r="W71" i="23" s="1"/>
  <c r="W72" i="23" s="1"/>
  <c r="W73" i="23" s="1"/>
  <c r="W74" i="23" s="1"/>
  <c r="W75" i="23" s="1"/>
  <c r="W76" i="23" s="1"/>
  <c r="W77" i="23" s="1"/>
  <c r="W78" i="23" s="1"/>
  <c r="W79" i="23" s="1"/>
  <c r="W80" i="23" s="1"/>
  <c r="W81" i="23" s="1"/>
  <c r="W82" i="23" s="1"/>
  <c r="W83" i="23" s="1"/>
  <c r="W84" i="23" s="1"/>
  <c r="W85" i="23" s="1"/>
  <c r="W86" i="23" s="1"/>
  <c r="W87" i="23" s="1"/>
  <c r="W88" i="23" s="1"/>
  <c r="W89" i="23" s="1"/>
  <c r="W90" i="23" s="1"/>
  <c r="W91" i="23" s="1"/>
  <c r="W92" i="23" s="1"/>
  <c r="W93" i="23" s="1"/>
  <c r="W94" i="23" s="1"/>
  <c r="W95" i="23" s="1"/>
  <c r="W96" i="23" s="1"/>
  <c r="W97" i="23" s="1"/>
  <c r="W98" i="23" s="1"/>
  <c r="W99" i="23" s="1"/>
  <c r="W100" i="23" s="1"/>
  <c r="W101" i="23" s="1"/>
  <c r="W102" i="23" s="1"/>
  <c r="W103" i="23" s="1"/>
  <c r="W104" i="23" s="1"/>
  <c r="W105" i="23" s="1"/>
  <c r="W106" i="23" s="1"/>
  <c r="W107" i="23" s="1"/>
  <c r="W108" i="23" s="1"/>
  <c r="W109" i="23" s="1"/>
  <c r="W110" i="23" s="1"/>
  <c r="W111" i="23" s="1"/>
  <c r="W112" i="23" s="1"/>
  <c r="W113" i="23" s="1"/>
  <c r="W114" i="23" s="1"/>
  <c r="W115" i="23" s="1"/>
  <c r="W116" i="23" s="1"/>
  <c r="W117" i="23" s="1"/>
  <c r="W118" i="23" s="1"/>
  <c r="W119" i="23" s="1"/>
  <c r="W120" i="23" s="1"/>
  <c r="W121" i="23" s="1"/>
  <c r="W122" i="23" s="1"/>
  <c r="W123" i="23" s="1"/>
  <c r="W124" i="23" s="1"/>
  <c r="W125" i="23" s="1"/>
  <c r="W126" i="23" s="1"/>
  <c r="W127" i="23" s="1"/>
  <c r="W128" i="23" s="1"/>
  <c r="W129" i="23" s="1"/>
  <c r="W130" i="23" s="1"/>
  <c r="W131" i="23" s="1"/>
  <c r="W132" i="23" s="1"/>
  <c r="W133" i="23" s="1"/>
  <c r="W134" i="23" s="1"/>
  <c r="W135" i="23" s="1"/>
  <c r="W136" i="23" s="1"/>
  <c r="W137" i="23" s="1"/>
  <c r="W138" i="23" s="1"/>
  <c r="W139" i="23" s="1"/>
  <c r="W140" i="23" s="1"/>
  <c r="W141" i="23" s="1"/>
  <c r="W142" i="23" s="1"/>
  <c r="W143" i="23" s="1"/>
  <c r="W144" i="23" s="1"/>
  <c r="W145" i="23" s="1"/>
  <c r="W146" i="23" s="1"/>
  <c r="W147" i="23" s="1"/>
  <c r="W148" i="23" s="1"/>
  <c r="W149" i="23" s="1"/>
  <c r="W150" i="23" s="1"/>
  <c r="W151" i="23" s="1"/>
  <c r="W152" i="23" s="1"/>
  <c r="W153" i="23" s="1"/>
  <c r="W154" i="23" s="1"/>
  <c r="W155" i="23" s="1"/>
  <c r="W156" i="23" s="1"/>
  <c r="W157" i="23" s="1"/>
  <c r="W158" i="23" s="1"/>
  <c r="W159" i="23" s="1"/>
  <c r="W160" i="23" s="1"/>
  <c r="W161" i="23" s="1"/>
  <c r="W162" i="23" s="1"/>
  <c r="W163" i="23" s="1"/>
  <c r="W164" i="23" s="1"/>
  <c r="W165" i="23" s="1"/>
  <c r="W166" i="23" s="1"/>
  <c r="W167" i="23" s="1"/>
  <c r="W168" i="23" s="1"/>
  <c r="W169" i="23" s="1"/>
  <c r="W170" i="23" s="1"/>
  <c r="W171" i="23" s="1"/>
  <c r="W172" i="23" s="1"/>
  <c r="W173" i="23" s="1"/>
  <c r="W174" i="23" s="1"/>
  <c r="W175" i="23" s="1"/>
  <c r="W176" i="23" s="1"/>
  <c r="W177" i="23" s="1"/>
  <c r="W178" i="23" s="1"/>
  <c r="W179" i="23" s="1"/>
  <c r="W180" i="23" s="1"/>
  <c r="W181" i="23" s="1"/>
  <c r="W182" i="23" s="1"/>
  <c r="W183" i="23" s="1"/>
  <c r="W184" i="23" s="1"/>
  <c r="W185" i="23" s="1"/>
  <c r="W186" i="23" s="1"/>
  <c r="W187" i="23" s="1"/>
  <c r="W188" i="23" s="1"/>
  <c r="W189" i="23" s="1"/>
  <c r="W190" i="23" s="1"/>
  <c r="W191" i="23" s="1"/>
  <c r="W192" i="23" s="1"/>
  <c r="W193" i="23" s="1"/>
  <c r="W194" i="23" s="1"/>
  <c r="W195" i="23" s="1"/>
  <c r="W196" i="23" s="1"/>
  <c r="W197" i="23" s="1"/>
  <c r="W198" i="23" s="1"/>
  <c r="W199" i="23" s="1"/>
  <c r="W200" i="23" s="1"/>
  <c r="W201" i="23" s="1"/>
  <c r="W202" i="23" s="1"/>
  <c r="W203" i="23" s="1"/>
  <c r="W204" i="23" s="1"/>
  <c r="W205" i="23" s="1"/>
  <c r="W206" i="23" s="1"/>
  <c r="W207" i="23" s="1"/>
  <c r="W208" i="23" s="1"/>
  <c r="W209" i="23" s="1"/>
  <c r="W210" i="23" s="1"/>
  <c r="W211" i="23" s="1"/>
  <c r="W212" i="23" s="1"/>
  <c r="W213" i="23" s="1"/>
  <c r="W214" i="23" s="1"/>
  <c r="W215" i="23" s="1"/>
  <c r="W216" i="23" s="1"/>
  <c r="W217" i="23" s="1"/>
  <c r="W218" i="23" s="1"/>
  <c r="W219" i="23" s="1"/>
  <c r="W220" i="23" s="1"/>
  <c r="W221" i="23" s="1"/>
  <c r="W222" i="23" s="1"/>
  <c r="W223" i="23" s="1"/>
  <c r="W224" i="23" s="1"/>
  <c r="W225" i="23" s="1"/>
  <c r="W226" i="23" s="1"/>
  <c r="W227" i="23" s="1"/>
  <c r="W228" i="23" s="1"/>
  <c r="W229" i="23" s="1"/>
  <c r="W230" i="23" s="1"/>
  <c r="W231" i="23" s="1"/>
  <c r="W232" i="23" s="1"/>
  <c r="W233" i="23" s="1"/>
  <c r="W234" i="23" s="1"/>
  <c r="W235" i="23" s="1"/>
  <c r="W236" i="23" s="1"/>
  <c r="W237" i="23" s="1"/>
  <c r="W238" i="23" s="1"/>
  <c r="W239" i="23" s="1"/>
  <c r="W240" i="23" s="1"/>
  <c r="W241" i="23" s="1"/>
  <c r="W242" i="23" s="1"/>
  <c r="W243" i="23" s="1"/>
  <c r="W244" i="23" s="1"/>
  <c r="W245" i="23" s="1"/>
  <c r="W246" i="23" s="1"/>
  <c r="W247" i="23" s="1"/>
  <c r="W248" i="23" s="1"/>
  <c r="W249" i="23" s="1"/>
  <c r="W250" i="23" s="1"/>
  <c r="W251" i="23" s="1"/>
  <c r="W252" i="23" s="1"/>
  <c r="W253" i="23" s="1"/>
  <c r="W254" i="23" s="1"/>
  <c r="W255" i="23" s="1"/>
  <c r="W256" i="23" s="1"/>
  <c r="W257" i="23" s="1"/>
  <c r="W258" i="23" s="1"/>
  <c r="W259" i="23" s="1"/>
  <c r="W260" i="23" s="1"/>
  <c r="W261" i="23" s="1"/>
  <c r="W262" i="23" s="1"/>
  <c r="W263" i="23" s="1"/>
  <c r="W264" i="23" s="1"/>
  <c r="W265" i="23" s="1"/>
  <c r="W266" i="23" s="1"/>
  <c r="W267" i="23" s="1"/>
  <c r="W268" i="23" s="1"/>
  <c r="W269" i="23" s="1"/>
  <c r="W270" i="23" s="1"/>
  <c r="W271" i="23" s="1"/>
  <c r="W272" i="23" s="1"/>
  <c r="W273" i="23" s="1"/>
  <c r="W274" i="23" s="1"/>
  <c r="W275" i="23" s="1"/>
  <c r="W276" i="23" s="1"/>
  <c r="W277" i="23" s="1"/>
  <c r="W278" i="23" s="1"/>
  <c r="W279" i="23" s="1"/>
  <c r="W280" i="23" s="1"/>
  <c r="W281" i="23" s="1"/>
  <c r="W282" i="23" s="1"/>
  <c r="W283" i="23" s="1"/>
  <c r="W284" i="23" s="1"/>
  <c r="W285" i="23" s="1"/>
  <c r="W286" i="23" s="1"/>
  <c r="W287" i="23" s="1"/>
  <c r="W288" i="23" s="1"/>
  <c r="W289" i="23" s="1"/>
  <c r="W290" i="23" s="1"/>
  <c r="W291" i="23" s="1"/>
  <c r="W292" i="23" s="1"/>
  <c r="W293" i="23" s="1"/>
  <c r="W294" i="23" s="1"/>
  <c r="W295" i="23" s="1"/>
  <c r="W296" i="23" s="1"/>
  <c r="W297" i="23" s="1"/>
  <c r="W298" i="23" s="1"/>
  <c r="W299" i="23" s="1"/>
  <c r="W300" i="23" s="1"/>
  <c r="W301" i="23" s="1"/>
  <c r="W302" i="23" s="1"/>
  <c r="W303" i="23" s="1"/>
  <c r="W304" i="23" s="1"/>
  <c r="W305" i="23" s="1"/>
  <c r="W306" i="23" s="1"/>
  <c r="W307" i="23" s="1"/>
  <c r="W308" i="23" s="1"/>
  <c r="W309" i="23" s="1"/>
  <c r="W310" i="23" s="1"/>
  <c r="W311" i="23" s="1"/>
  <c r="W312" i="23" s="1"/>
  <c r="W313" i="23" s="1"/>
  <c r="W314" i="23" s="1"/>
  <c r="W315" i="23" s="1"/>
  <c r="W316" i="23" s="1"/>
  <c r="W317" i="23" s="1"/>
  <c r="W318" i="23" s="1"/>
  <c r="W319" i="23" s="1"/>
  <c r="W320" i="23" s="1"/>
  <c r="W321" i="23" s="1"/>
  <c r="W322" i="23" s="1"/>
  <c r="W323" i="23" s="1"/>
  <c r="W324" i="23" s="1"/>
  <c r="W325" i="23" s="1"/>
  <c r="W326" i="23" s="1"/>
  <c r="W327" i="23" s="1"/>
  <c r="W328" i="23" s="1"/>
  <c r="W329" i="23" s="1"/>
  <c r="W330" i="23" s="1"/>
  <c r="W331" i="23" s="1"/>
  <c r="W332" i="23" s="1"/>
  <c r="W333" i="23" s="1"/>
  <c r="W334" i="23" s="1"/>
  <c r="W335" i="23" s="1"/>
  <c r="W336" i="23" s="1"/>
  <c r="W337" i="23" s="1"/>
  <c r="W338" i="23" s="1"/>
  <c r="W339" i="23" s="1"/>
  <c r="W340" i="23" s="1"/>
  <c r="W341" i="23" s="1"/>
  <c r="W342" i="23" s="1"/>
  <c r="W343" i="23" s="1"/>
  <c r="W344" i="23" s="1"/>
  <c r="W345" i="23" s="1"/>
  <c r="W346" i="23" s="1"/>
  <c r="W347" i="23" s="1"/>
  <c r="W348" i="23" s="1"/>
  <c r="W349" i="23" s="1"/>
  <c r="W350" i="23" s="1"/>
  <c r="W351" i="23" s="1"/>
  <c r="W352" i="23" s="1"/>
  <c r="W353" i="23" s="1"/>
  <c r="W354" i="23" s="1"/>
  <c r="W355" i="23" s="1"/>
  <c r="W356" i="23" s="1"/>
  <c r="W357" i="23" s="1"/>
  <c r="W358" i="23" s="1"/>
  <c r="W359" i="23" s="1"/>
  <c r="W360" i="23" s="1"/>
  <c r="W361" i="23" s="1"/>
  <c r="W362" i="23" s="1"/>
  <c r="W363" i="23" s="1"/>
  <c r="W364" i="23" s="1"/>
  <c r="W365" i="23" s="1"/>
  <c r="W366" i="23" s="1"/>
  <c r="W367" i="23" s="1"/>
  <c r="W368" i="23" s="1"/>
  <c r="W369" i="23" s="1"/>
  <c r="W370" i="23" s="1"/>
  <c r="W371" i="23" s="1"/>
  <c r="W372" i="23" s="1"/>
  <c r="W373" i="23" s="1"/>
  <c r="W374" i="23" s="1"/>
  <c r="W375" i="23" s="1"/>
  <c r="W376" i="23" s="1"/>
  <c r="W377" i="23" s="1"/>
  <c r="W378" i="23" s="1"/>
  <c r="W379" i="23" s="1"/>
  <c r="W380" i="23" s="1"/>
  <c r="W381" i="23" s="1"/>
  <c r="W382" i="23" s="1"/>
  <c r="W383" i="23" s="1"/>
  <c r="W384" i="23" s="1"/>
  <c r="W385" i="23" s="1"/>
  <c r="W386" i="23" s="1"/>
  <c r="W387" i="23" s="1"/>
  <c r="W388" i="23" s="1"/>
  <c r="W389" i="23" s="1"/>
  <c r="W390" i="23" s="1"/>
  <c r="W391" i="23" s="1"/>
  <c r="W392" i="23" s="1"/>
  <c r="W393" i="23" s="1"/>
  <c r="W394" i="23" s="1"/>
  <c r="W395" i="23" s="1"/>
  <c r="W396" i="23" s="1"/>
  <c r="W397" i="23" s="1"/>
  <c r="W398" i="23" s="1"/>
  <c r="W399" i="23" s="1"/>
  <c r="W400" i="23" s="1"/>
  <c r="W401" i="23" s="1"/>
  <c r="W402" i="23" s="1"/>
  <c r="W403" i="23" s="1"/>
  <c r="W404" i="23" s="1"/>
  <c r="W405" i="23" s="1"/>
  <c r="W406" i="23" s="1"/>
  <c r="W407" i="23" s="1"/>
  <c r="W408" i="23" s="1"/>
  <c r="W409" i="23" s="1"/>
  <c r="W410" i="23" s="1"/>
  <c r="W411" i="23" s="1"/>
  <c r="W412" i="23" s="1"/>
  <c r="W413" i="23" s="1"/>
  <c r="W414" i="23" s="1"/>
  <c r="W415" i="23" s="1"/>
  <c r="W416" i="23" s="1"/>
  <c r="W417" i="23" s="1"/>
  <c r="W418" i="23" s="1"/>
  <c r="W419" i="23" s="1"/>
  <c r="W420" i="23" s="1"/>
  <c r="W421" i="23" s="1"/>
  <c r="W422" i="23" s="1"/>
  <c r="W423" i="23" s="1"/>
  <c r="W424" i="23" s="1"/>
  <c r="W425" i="23" s="1"/>
  <c r="W426" i="23" s="1"/>
  <c r="W427" i="23" s="1"/>
  <c r="W428" i="23" s="1"/>
  <c r="W429" i="23" s="1"/>
  <c r="W430" i="23" s="1"/>
  <c r="Q47" i="20"/>
  <c r="AO27" i="23"/>
  <c r="AA26" i="23"/>
  <c r="R27" i="23" s="1"/>
  <c r="R28" i="23" s="1"/>
  <c r="R29" i="23" s="1"/>
  <c r="L12" i="22"/>
  <c r="E27" i="23"/>
  <c r="M27" i="23" s="1"/>
  <c r="AF26" i="23"/>
  <c r="AP63" i="21"/>
  <c r="AO24" i="24"/>
  <c r="AE26" i="23"/>
  <c r="AP59" i="21"/>
  <c r="AO20" i="24"/>
  <c r="S50" i="20"/>
  <c r="L28" i="23"/>
  <c r="H59" i="24"/>
  <c r="H62" i="24" s="1"/>
  <c r="G56" i="21" s="1"/>
  <c r="G18" i="24" s="1"/>
  <c r="H72" i="24"/>
  <c r="H76" i="24" s="1"/>
  <c r="H79" i="24" s="1"/>
  <c r="I22" i="21"/>
  <c r="G65" i="24"/>
  <c r="H65" i="24"/>
  <c r="I65" i="24"/>
  <c r="G79" i="24"/>
  <c r="BM30" i="23"/>
  <c r="BO29" i="23" s="1"/>
  <c r="BK30" i="23"/>
  <c r="BM28" i="23"/>
  <c r="BM27" i="23"/>
  <c r="AK430" i="23"/>
  <c r="AK426" i="23"/>
  <c r="AK422" i="23"/>
  <c r="AK418" i="23"/>
  <c r="AK414" i="23"/>
  <c r="AK427" i="23"/>
  <c r="AK423" i="23"/>
  <c r="AK419" i="23"/>
  <c r="AK415" i="23"/>
  <c r="AK428" i="23"/>
  <c r="AK424" i="23"/>
  <c r="AK420" i="23"/>
  <c r="AK416" i="23"/>
  <c r="AK429" i="23"/>
  <c r="AK425" i="23"/>
  <c r="AK421" i="23"/>
  <c r="AK417" i="23"/>
  <c r="AK413" i="23"/>
  <c r="AK410" i="23"/>
  <c r="AK406" i="23"/>
  <c r="AK402" i="23"/>
  <c r="AK411" i="23"/>
  <c r="AK407" i="23"/>
  <c r="AK412" i="23"/>
  <c r="AK408" i="23"/>
  <c r="AK398" i="23"/>
  <c r="AK394" i="23"/>
  <c r="AK390" i="23"/>
  <c r="AK409" i="23"/>
  <c r="AK404" i="23"/>
  <c r="AK403" i="23"/>
  <c r="AK399" i="23"/>
  <c r="AK395" i="23"/>
  <c r="AK391" i="23"/>
  <c r="AK405" i="23"/>
  <c r="AK400" i="23"/>
  <c r="AK396" i="23"/>
  <c r="AK392" i="23"/>
  <c r="AK401" i="23"/>
  <c r="AK387" i="23"/>
  <c r="AK383" i="23"/>
  <c r="AK379" i="23"/>
  <c r="AK389" i="23"/>
  <c r="AK384" i="23"/>
  <c r="AK380" i="23"/>
  <c r="AK397" i="23"/>
  <c r="AK393" i="23"/>
  <c r="AK388" i="23"/>
  <c r="AK386" i="23"/>
  <c r="AK382" i="23"/>
  <c r="AK372" i="23"/>
  <c r="AK368" i="23"/>
  <c r="AK364" i="23"/>
  <c r="AK376" i="23"/>
  <c r="AK373" i="23"/>
  <c r="AK369" i="23"/>
  <c r="AK385" i="23"/>
  <c r="AK378" i="23"/>
  <c r="AK374" i="23"/>
  <c r="AK370" i="23"/>
  <c r="AK366" i="23"/>
  <c r="AK375" i="23"/>
  <c r="AK371" i="23"/>
  <c r="AK363" i="23"/>
  <c r="AK360" i="23"/>
  <c r="AK356" i="23"/>
  <c r="AK352" i="23"/>
  <c r="AK348" i="23"/>
  <c r="AK381" i="23"/>
  <c r="AK377" i="23"/>
  <c r="AK361" i="23"/>
  <c r="AK357" i="23"/>
  <c r="AK353" i="23"/>
  <c r="AK362" i="23"/>
  <c r="AK358" i="23"/>
  <c r="AK354" i="23"/>
  <c r="AK367" i="23"/>
  <c r="AK359" i="23"/>
  <c r="AK355" i="23"/>
  <c r="AK365" i="23"/>
  <c r="AK350" i="23"/>
  <c r="AK349" i="23"/>
  <c r="AK343" i="23"/>
  <c r="AK339" i="23"/>
  <c r="AK335" i="23"/>
  <c r="AK331" i="23"/>
  <c r="AK345" i="23"/>
  <c r="AK341" i="23"/>
  <c r="AK337" i="23"/>
  <c r="AK347" i="23"/>
  <c r="AK340" i="23"/>
  <c r="AK325" i="23"/>
  <c r="AK321" i="23"/>
  <c r="AK317" i="23"/>
  <c r="AK313" i="23"/>
  <c r="AK309" i="23"/>
  <c r="AK305" i="23"/>
  <c r="AK351" i="23"/>
  <c r="AK336" i="23"/>
  <c r="AK329" i="23"/>
  <c r="AK327" i="23"/>
  <c r="AK322" i="23"/>
  <c r="AK318" i="23"/>
  <c r="AK314" i="23"/>
  <c r="AK310" i="23"/>
  <c r="AK306" i="23"/>
  <c r="AK346" i="23"/>
  <c r="AK338" i="23"/>
  <c r="AK333" i="23"/>
  <c r="AK328" i="23"/>
  <c r="AK320" i="23"/>
  <c r="AK311" i="23"/>
  <c r="AK302" i="23"/>
  <c r="AK298" i="23"/>
  <c r="AK344" i="23"/>
  <c r="AK330" i="23"/>
  <c r="AK316" i="23"/>
  <c r="AK307" i="23"/>
  <c r="AK312" i="23"/>
  <c r="AK303" i="23"/>
  <c r="AK299" i="23"/>
  <c r="AK342" i="23"/>
  <c r="AK308" i="23"/>
  <c r="AK326" i="23"/>
  <c r="AK304" i="23"/>
  <c r="AK300" i="23"/>
  <c r="AK323" i="23"/>
  <c r="AK319" i="23"/>
  <c r="AK301" i="23"/>
  <c r="AK296" i="23"/>
  <c r="AK291" i="23"/>
  <c r="AK287" i="23"/>
  <c r="AK283" i="23"/>
  <c r="AK279" i="23"/>
  <c r="AK275" i="23"/>
  <c r="AK271" i="23"/>
  <c r="AK267" i="23"/>
  <c r="AK297" i="23"/>
  <c r="AK295" i="23"/>
  <c r="AK334" i="23"/>
  <c r="AK292" i="23"/>
  <c r="AK288" i="23"/>
  <c r="AK284" i="23"/>
  <c r="AK280" i="23"/>
  <c r="AK276" i="23"/>
  <c r="AK272" i="23"/>
  <c r="AK332" i="23"/>
  <c r="AK293" i="23"/>
  <c r="AK289" i="23"/>
  <c r="AK285" i="23"/>
  <c r="AK281" i="23"/>
  <c r="AK277" i="23"/>
  <c r="AK273" i="23"/>
  <c r="AK294" i="23"/>
  <c r="AK290" i="23"/>
  <c r="AK286" i="23"/>
  <c r="AK282" i="23"/>
  <c r="AK278" i="23"/>
  <c r="AK274" i="23"/>
  <c r="AK270" i="23"/>
  <c r="AK266" i="23"/>
  <c r="AK264" i="23"/>
  <c r="AK260" i="23"/>
  <c r="AK256" i="23"/>
  <c r="AK252" i="23"/>
  <c r="AK248" i="23"/>
  <c r="AK244" i="23"/>
  <c r="AK240" i="23"/>
  <c r="AK236" i="23"/>
  <c r="AK324" i="23"/>
  <c r="AK268" i="23"/>
  <c r="AK261" i="23"/>
  <c r="AK257" i="23"/>
  <c r="AK253" i="23"/>
  <c r="AK249" i="23"/>
  <c r="AK245" i="23"/>
  <c r="AK241" i="23"/>
  <c r="AK237" i="23"/>
  <c r="AK315" i="23"/>
  <c r="AK269" i="23"/>
  <c r="AK262" i="23"/>
  <c r="AK258" i="23"/>
  <c r="AK254" i="23"/>
  <c r="AK250" i="23"/>
  <c r="AK246" i="23"/>
  <c r="AK242" i="23"/>
  <c r="AK238" i="23"/>
  <c r="AK265" i="23"/>
  <c r="AK263" i="23"/>
  <c r="AK235" i="23"/>
  <c r="AK255" i="23"/>
  <c r="AK239" i="23"/>
  <c r="AK232" i="23"/>
  <c r="AK228" i="23"/>
  <c r="AK224" i="23"/>
  <c r="AK220" i="23"/>
  <c r="AK216" i="23"/>
  <c r="AK212" i="23"/>
  <c r="AK208" i="23"/>
  <c r="AK259" i="23"/>
  <c r="AK243" i="23"/>
  <c r="AK233" i="23"/>
  <c r="AK229" i="23"/>
  <c r="AK225" i="23"/>
  <c r="AK221" i="23"/>
  <c r="AK217" i="23"/>
  <c r="AK213" i="23"/>
  <c r="AK209" i="23"/>
  <c r="AK247" i="23"/>
  <c r="AK234" i="23"/>
  <c r="AK230" i="23"/>
  <c r="AK226" i="23"/>
  <c r="AK222" i="23"/>
  <c r="AK218" i="23"/>
  <c r="AK214" i="23"/>
  <c r="AK210" i="23"/>
  <c r="AK231" i="23"/>
  <c r="AK207" i="23"/>
  <c r="AK251" i="23"/>
  <c r="AK219" i="23"/>
  <c r="AK205" i="23"/>
  <c r="AK201" i="23"/>
  <c r="AK197" i="23"/>
  <c r="AK193" i="23"/>
  <c r="AK189" i="23"/>
  <c r="AK185" i="23"/>
  <c r="AK181" i="23"/>
  <c r="AK227" i="23"/>
  <c r="AK206" i="23"/>
  <c r="AK202" i="23"/>
  <c r="AK198" i="23"/>
  <c r="AK194" i="23"/>
  <c r="AK190" i="23"/>
  <c r="AK186" i="23"/>
  <c r="AK182" i="23"/>
  <c r="AK178" i="23"/>
  <c r="AK215" i="23"/>
  <c r="AK203" i="23"/>
  <c r="AK199" i="23"/>
  <c r="AK195" i="23"/>
  <c r="AK191" i="23"/>
  <c r="AK187" i="23"/>
  <c r="AK183" i="23"/>
  <c r="AK179" i="23"/>
  <c r="AK211" i="23"/>
  <c r="AK177" i="23"/>
  <c r="AK175" i="23"/>
  <c r="AK171" i="23"/>
  <c r="AK167" i="23"/>
  <c r="AK163" i="23"/>
  <c r="AK159" i="23"/>
  <c r="AK155" i="23"/>
  <c r="AK151" i="23"/>
  <c r="AK204" i="23"/>
  <c r="AK188" i="23"/>
  <c r="AK176" i="23"/>
  <c r="AK172" i="23"/>
  <c r="AK168" i="23"/>
  <c r="AK164" i="23"/>
  <c r="AK160" i="23"/>
  <c r="AK156" i="23"/>
  <c r="AK152" i="23"/>
  <c r="AK192" i="23"/>
  <c r="AK173" i="23"/>
  <c r="AK169" i="23"/>
  <c r="AK165" i="23"/>
  <c r="AK161" i="23"/>
  <c r="AK157" i="23"/>
  <c r="AK153" i="23"/>
  <c r="AK196" i="23"/>
  <c r="AK180" i="23"/>
  <c r="AK166" i="23"/>
  <c r="AK148" i="23"/>
  <c r="AK144" i="23"/>
  <c r="AK140" i="23"/>
  <c r="AK136" i="23"/>
  <c r="AK132" i="23"/>
  <c r="AK128" i="23"/>
  <c r="AK124" i="23"/>
  <c r="AK170" i="23"/>
  <c r="AK154" i="23"/>
  <c r="AK150" i="23"/>
  <c r="AK149" i="23"/>
  <c r="AK145" i="23"/>
  <c r="AK141" i="23"/>
  <c r="AK137" i="23"/>
  <c r="AK133" i="23"/>
  <c r="AK129" i="23"/>
  <c r="AK125" i="23"/>
  <c r="AK184" i="23"/>
  <c r="AK223" i="23"/>
  <c r="AK174" i="23"/>
  <c r="AK158" i="23"/>
  <c r="AK146" i="23"/>
  <c r="AK142" i="23"/>
  <c r="AK138" i="23"/>
  <c r="AK134" i="23"/>
  <c r="AK130" i="23"/>
  <c r="AK126" i="23"/>
  <c r="AK200" i="23"/>
  <c r="AK162" i="23"/>
  <c r="AK139" i="23"/>
  <c r="AK118" i="23"/>
  <c r="AK114" i="23"/>
  <c r="AK110" i="23"/>
  <c r="AK106" i="23"/>
  <c r="AK102" i="23"/>
  <c r="AK143" i="23"/>
  <c r="AK127" i="23"/>
  <c r="AK119" i="23"/>
  <c r="AK115" i="23"/>
  <c r="AK111" i="23"/>
  <c r="AK107" i="23"/>
  <c r="AK103" i="23"/>
  <c r="AK99" i="23"/>
  <c r="AK147" i="23"/>
  <c r="AK131" i="23"/>
  <c r="AK122" i="23"/>
  <c r="AK121" i="23"/>
  <c r="AK117" i="23"/>
  <c r="AK113" i="23"/>
  <c r="AK109" i="23"/>
  <c r="AK105" i="23"/>
  <c r="AK101" i="23"/>
  <c r="AK97" i="23"/>
  <c r="AK116" i="23"/>
  <c r="AK95" i="23"/>
  <c r="AK92" i="23"/>
  <c r="AK88" i="23"/>
  <c r="AK84" i="23"/>
  <c r="AK80" i="23"/>
  <c r="AK76" i="23"/>
  <c r="AK72" i="23"/>
  <c r="AK68" i="23"/>
  <c r="AK64" i="23"/>
  <c r="AK63" i="23"/>
  <c r="AK62" i="23"/>
  <c r="AK61" i="23"/>
  <c r="AK60" i="23"/>
  <c r="AK59" i="23"/>
  <c r="AK58" i="23"/>
  <c r="AK57" i="23"/>
  <c r="AK56" i="23"/>
  <c r="AK55" i="23"/>
  <c r="AK54" i="23"/>
  <c r="AK53" i="23"/>
  <c r="AK52" i="23"/>
  <c r="AK51" i="23"/>
  <c r="AK50" i="23"/>
  <c r="AK49" i="23"/>
  <c r="AK48" i="23"/>
  <c r="AK47" i="23"/>
  <c r="AK46" i="23"/>
  <c r="AK45" i="23"/>
  <c r="AK44" i="23"/>
  <c r="AK43" i="23"/>
  <c r="AK135" i="23"/>
  <c r="AK100" i="23"/>
  <c r="AK98" i="23"/>
  <c r="AK120" i="23"/>
  <c r="AK104" i="23"/>
  <c r="AK93" i="23"/>
  <c r="AK89" i="23"/>
  <c r="AK85" i="23"/>
  <c r="AK81" i="23"/>
  <c r="AK77" i="23"/>
  <c r="AK73" i="23"/>
  <c r="AK69" i="23"/>
  <c r="AK65" i="23"/>
  <c r="AK108" i="23"/>
  <c r="AK94" i="23"/>
  <c r="AK90" i="23"/>
  <c r="AK86" i="23"/>
  <c r="AK82" i="23"/>
  <c r="AK78" i="23"/>
  <c r="AK74" i="23"/>
  <c r="AK70" i="23"/>
  <c r="AK66" i="23"/>
  <c r="AK87" i="23"/>
  <c r="AK71" i="23"/>
  <c r="AK41" i="23"/>
  <c r="AK39" i="23"/>
  <c r="AK37" i="23"/>
  <c r="AK91" i="23"/>
  <c r="AK75" i="23"/>
  <c r="AK96" i="23"/>
  <c r="AK36" i="23"/>
  <c r="AK123" i="23"/>
  <c r="AK112" i="23"/>
  <c r="AK79" i="23"/>
  <c r="AK42" i="23"/>
  <c r="AK40" i="23"/>
  <c r="AK38" i="23"/>
  <c r="AK35" i="23"/>
  <c r="AK34" i="23"/>
  <c r="AK33" i="23"/>
  <c r="AK32" i="23"/>
  <c r="AK31" i="23"/>
  <c r="AK30" i="23"/>
  <c r="AK29" i="23"/>
  <c r="AK28" i="23"/>
  <c r="AK27" i="23"/>
  <c r="AK83" i="23"/>
  <c r="AK67" i="23"/>
  <c r="L29" i="23"/>
  <c r="AG28" i="23"/>
  <c r="G29" i="23"/>
  <c r="AZ30" i="23" s="1"/>
  <c r="AY30" i="23" s="1"/>
  <c r="AH28" i="23"/>
  <c r="D31" i="23"/>
  <c r="AJ28" i="23"/>
  <c r="N27" i="23"/>
  <c r="O27" i="23" s="1"/>
  <c r="BM29" i="23"/>
  <c r="BO28" i="23" s="1"/>
  <c r="C11" i="22"/>
  <c r="C12" i="22" s="1"/>
  <c r="W13" i="22"/>
  <c r="N13" i="22"/>
  <c r="F13" i="22"/>
  <c r="M13" i="22"/>
  <c r="AD13" i="22"/>
  <c r="AE13" i="22" s="1"/>
  <c r="J13" i="22"/>
  <c r="AC13" i="22"/>
  <c r="I13" i="22"/>
  <c r="AG14" i="22"/>
  <c r="L14" i="22"/>
  <c r="K14" i="22"/>
  <c r="G15" i="22"/>
  <c r="F11" i="22"/>
  <c r="W11" i="22"/>
  <c r="N11" i="22"/>
  <c r="M11" i="22"/>
  <c r="AC11" i="22"/>
  <c r="I11" i="22"/>
  <c r="AD11" i="22"/>
  <c r="J11" i="22"/>
  <c r="L11" i="22" s="1"/>
  <c r="P14" i="22"/>
  <c r="H14" i="22"/>
  <c r="AN37" i="21"/>
  <c r="AN31" i="21"/>
  <c r="AO37" i="21"/>
  <c r="AO31" i="21"/>
  <c r="AQ23" i="21"/>
  <c r="AP26" i="21"/>
  <c r="AO40" i="21"/>
  <c r="AP38" i="21"/>
  <c r="AR36" i="21"/>
  <c r="AS27" i="21"/>
  <c r="R44" i="20"/>
  <c r="R52" i="20"/>
  <c r="K4" i="15"/>
  <c r="H224" i="15"/>
  <c r="H217" i="15"/>
  <c r="H213" i="15"/>
  <c r="H213" i="20" s="1"/>
  <c r="H209" i="15"/>
  <c r="H209" i="20" s="1"/>
  <c r="H205" i="15"/>
  <c r="H205" i="20" s="1"/>
  <c r="H198" i="15"/>
  <c r="H198" i="20" s="1"/>
  <c r="H194" i="15"/>
  <c r="H194" i="20" s="1"/>
  <c r="H189" i="15"/>
  <c r="E37" i="25" s="1"/>
  <c r="H186" i="15"/>
  <c r="H186" i="20" s="1"/>
  <c r="H185" i="15"/>
  <c r="H185" i="20" s="1"/>
  <c r="H182" i="15"/>
  <c r="H174" i="15"/>
  <c r="H174" i="20" s="1"/>
  <c r="H171" i="15"/>
  <c r="H171" i="20" s="1"/>
  <c r="H167" i="15"/>
  <c r="H167" i="20" s="1"/>
  <c r="Q33" i="20" s="1"/>
  <c r="H156" i="15"/>
  <c r="H156" i="20" s="1"/>
  <c r="H147" i="15"/>
  <c r="H147" i="20" s="1"/>
  <c r="Q53" i="20" s="1"/>
  <c r="H142" i="15"/>
  <c r="H142" i="20" s="1"/>
  <c r="H132" i="15"/>
  <c r="H132" i="20" s="1"/>
  <c r="Q46" i="20" s="1"/>
  <c r="H125" i="15"/>
  <c r="H125" i="20" s="1"/>
  <c r="Q45" i="20" s="1"/>
  <c r="H119" i="15"/>
  <c r="H116" i="15"/>
  <c r="H110" i="15"/>
  <c r="E21" i="25" s="1"/>
  <c r="H104" i="15"/>
  <c r="E20" i="25" s="1"/>
  <c r="H101" i="15"/>
  <c r="H101" i="20" s="1"/>
  <c r="H96" i="15"/>
  <c r="H96" i="20" s="1"/>
  <c r="Q44" i="20" s="1"/>
  <c r="H93" i="15"/>
  <c r="H93" i="20" s="1"/>
  <c r="H90" i="15"/>
  <c r="H90" i="20" s="1"/>
  <c r="H79" i="15"/>
  <c r="H70" i="15"/>
  <c r="H59" i="15"/>
  <c r="H52" i="15"/>
  <c r="H42" i="15"/>
  <c r="H42" i="20" s="1"/>
  <c r="H38" i="15"/>
  <c r="H38" i="20" s="1"/>
  <c r="H33" i="15"/>
  <c r="H33" i="20" s="1"/>
  <c r="H29" i="15"/>
  <c r="H29" i="20" s="1"/>
  <c r="H24" i="15"/>
  <c r="H24" i="20" s="1"/>
  <c r="J156" i="15"/>
  <c r="J156" i="20" s="1"/>
  <c r="I156" i="15"/>
  <c r="I156" i="20" s="1"/>
  <c r="I224" i="15"/>
  <c r="I217" i="15"/>
  <c r="I213" i="15"/>
  <c r="I213" i="20" s="1"/>
  <c r="I209" i="15"/>
  <c r="I209" i="20" s="1"/>
  <c r="I205" i="15"/>
  <c r="I205" i="20" s="1"/>
  <c r="I198" i="15"/>
  <c r="I198" i="20" s="1"/>
  <c r="I194" i="15"/>
  <c r="I194" i="20" s="1"/>
  <c r="I189" i="15"/>
  <c r="F37" i="25" s="1"/>
  <c r="I186" i="15"/>
  <c r="I186" i="20" s="1"/>
  <c r="I185" i="15"/>
  <c r="I185" i="20" s="1"/>
  <c r="I182" i="15"/>
  <c r="I174" i="15"/>
  <c r="I174" i="20" s="1"/>
  <c r="I167" i="15"/>
  <c r="I167" i="20" s="1"/>
  <c r="R33" i="20" s="1"/>
  <c r="I147" i="15"/>
  <c r="I147" i="20" s="1"/>
  <c r="R53" i="20" s="1"/>
  <c r="I142" i="15"/>
  <c r="I142" i="20" s="1"/>
  <c r="I132" i="15"/>
  <c r="I132" i="20" s="1"/>
  <c r="R46" i="20" s="1"/>
  <c r="I125" i="15"/>
  <c r="I125" i="20" s="1"/>
  <c r="R45" i="20" s="1"/>
  <c r="I119" i="15"/>
  <c r="I116" i="15"/>
  <c r="I110" i="15"/>
  <c r="F21" i="25" s="1"/>
  <c r="I104" i="15"/>
  <c r="I96" i="15"/>
  <c r="I96" i="20" s="1"/>
  <c r="I93" i="15"/>
  <c r="I93" i="20" s="1"/>
  <c r="I90" i="15"/>
  <c r="I90" i="20" s="1"/>
  <c r="I79" i="15"/>
  <c r="I70" i="15"/>
  <c r="I59" i="15"/>
  <c r="I52" i="15"/>
  <c r="I42" i="15"/>
  <c r="I42" i="20" s="1"/>
  <c r="I38" i="15"/>
  <c r="I38" i="20" s="1"/>
  <c r="I33" i="15"/>
  <c r="I33" i="20" s="1"/>
  <c r="I29" i="15"/>
  <c r="I29" i="20" s="1"/>
  <c r="I24" i="15"/>
  <c r="I24" i="20" s="1"/>
  <c r="J186" i="15"/>
  <c r="J186" i="20" s="1"/>
  <c r="F11" i="15"/>
  <c r="J167" i="15"/>
  <c r="J167" i="20" s="1"/>
  <c r="S33" i="20" s="1"/>
  <c r="J96" i="15"/>
  <c r="J96" i="20" s="1"/>
  <c r="S44" i="20" s="1"/>
  <c r="J110" i="15"/>
  <c r="G21" i="25" s="1"/>
  <c r="J52" i="15"/>
  <c r="J174" i="15"/>
  <c r="J174" i="20" s="1"/>
  <c r="J59" i="15"/>
  <c r="J42" i="15"/>
  <c r="J42" i="20" s="1"/>
  <c r="J38" i="15"/>
  <c r="J38" i="20" s="1"/>
  <c r="J119" i="15"/>
  <c r="J116" i="15"/>
  <c r="J125" i="15"/>
  <c r="J125" i="20" s="1"/>
  <c r="S45" i="20" s="1"/>
  <c r="J147" i="15"/>
  <c r="J132" i="15"/>
  <c r="J132" i="20" s="1"/>
  <c r="S46" i="20" s="1"/>
  <c r="J142" i="15"/>
  <c r="J142" i="20" s="1"/>
  <c r="J93" i="15"/>
  <c r="J93" i="20" s="1"/>
  <c r="J90" i="15"/>
  <c r="J90" i="20" s="1"/>
  <c r="J79" i="15"/>
  <c r="J70" i="15"/>
  <c r="J33" i="15"/>
  <c r="J33" i="20" s="1"/>
  <c r="J29" i="15"/>
  <c r="J29" i="20" s="1"/>
  <c r="J24" i="15"/>
  <c r="J24" i="20" s="1"/>
  <c r="J224" i="15"/>
  <c r="J217" i="15"/>
  <c r="J213" i="15"/>
  <c r="J213" i="20" s="1"/>
  <c r="J209" i="15"/>
  <c r="J209" i="20" s="1"/>
  <c r="J205" i="15"/>
  <c r="J205" i="20" s="1"/>
  <c r="J198" i="15"/>
  <c r="J198" i="20" s="1"/>
  <c r="J194" i="15"/>
  <c r="J194" i="20" s="1"/>
  <c r="J189" i="15"/>
  <c r="G37" i="25" s="1"/>
  <c r="J182" i="15"/>
  <c r="J185" i="15"/>
  <c r="J185" i="20" s="1"/>
  <c r="J104" i="15"/>
  <c r="I171" i="15"/>
  <c r="I171" i="20" s="1"/>
  <c r="I101" i="15"/>
  <c r="I101" i="20" s="1"/>
  <c r="F27" i="23" l="1"/>
  <c r="L8" i="23"/>
  <c r="L9" i="23" s="1"/>
  <c r="J104" i="20"/>
  <c r="S28" i="20" s="1"/>
  <c r="G20" i="25"/>
  <c r="I116" i="20"/>
  <c r="F22" i="25"/>
  <c r="AQ63" i="21"/>
  <c r="AP24" i="24"/>
  <c r="H116" i="20"/>
  <c r="E22" i="25"/>
  <c r="E25" i="25" s="1"/>
  <c r="I119" i="20"/>
  <c r="F23" i="25"/>
  <c r="H119" i="20"/>
  <c r="E23" i="25"/>
  <c r="AJ27" i="23"/>
  <c r="AQ59" i="21"/>
  <c r="AP20" i="24"/>
  <c r="AO60" i="24"/>
  <c r="AO27" i="24"/>
  <c r="J119" i="20"/>
  <c r="G23" i="25"/>
  <c r="AP26" i="24"/>
  <c r="AQ66" i="21"/>
  <c r="I31" i="23"/>
  <c r="H31" i="23"/>
  <c r="S25" i="20"/>
  <c r="AO73" i="24"/>
  <c r="AQ62" i="21"/>
  <c r="AP41" i="24"/>
  <c r="I224" i="20"/>
  <c r="F35" i="25"/>
  <c r="H217" i="20"/>
  <c r="Q39" i="20" s="1"/>
  <c r="E36" i="25"/>
  <c r="E39" i="25" s="1"/>
  <c r="E40" i="25" s="1"/>
  <c r="E42" i="25" s="1"/>
  <c r="I217" i="20"/>
  <c r="R39" i="20" s="1"/>
  <c r="F36" i="25"/>
  <c r="F39" i="25" s="1"/>
  <c r="F40" i="25" s="1"/>
  <c r="F42" i="25" s="1"/>
  <c r="H224" i="20"/>
  <c r="E35" i="25"/>
  <c r="J217" i="20"/>
  <c r="S39" i="20" s="1"/>
  <c r="G36" i="25"/>
  <c r="G39" i="25" s="1"/>
  <c r="G40" i="25" s="1"/>
  <c r="G42" i="25" s="1"/>
  <c r="J224" i="20"/>
  <c r="G35" i="25"/>
  <c r="J116" i="20"/>
  <c r="G22" i="25"/>
  <c r="I104" i="20"/>
  <c r="R28" i="20" s="1"/>
  <c r="F20" i="25"/>
  <c r="E26" i="25"/>
  <c r="AO42" i="24"/>
  <c r="I59" i="24"/>
  <c r="I62" i="24" s="1"/>
  <c r="I72" i="24"/>
  <c r="I76" i="24" s="1"/>
  <c r="I79" i="24" s="1"/>
  <c r="I718" i="21"/>
  <c r="J22" i="21"/>
  <c r="E67" i="24"/>
  <c r="AG29" i="23"/>
  <c r="AH29" i="23"/>
  <c r="G30" i="23"/>
  <c r="AZ31" i="23" s="1"/>
  <c r="AY31" i="23" s="1"/>
  <c r="R30" i="23"/>
  <c r="AJ29" i="23"/>
  <c r="L30" i="23"/>
  <c r="BM31" i="23"/>
  <c r="BO30" i="23" s="1"/>
  <c r="BK31" i="23"/>
  <c r="D32" i="23"/>
  <c r="BS29" i="23"/>
  <c r="BQ29" i="23"/>
  <c r="C29" i="23"/>
  <c r="BS28" i="23"/>
  <c r="C28" i="23"/>
  <c r="BN27" i="23"/>
  <c r="BO27" i="23" s="1"/>
  <c r="AE11" i="22"/>
  <c r="P15" i="22"/>
  <c r="AE12" i="22"/>
  <c r="V11" i="22"/>
  <c r="K11" i="22"/>
  <c r="K7" i="22" s="1"/>
  <c r="V13" i="22"/>
  <c r="V12" i="22"/>
  <c r="W14" i="22"/>
  <c r="N14" i="22"/>
  <c r="F14" i="22"/>
  <c r="M14" i="22"/>
  <c r="J14" i="22"/>
  <c r="AD14" i="22"/>
  <c r="AE14" i="22" s="1"/>
  <c r="AC14" i="22"/>
  <c r="I14" i="22"/>
  <c r="AG15" i="22"/>
  <c r="L15" i="22"/>
  <c r="K15" i="22"/>
  <c r="G16" i="22"/>
  <c r="H15" i="22"/>
  <c r="AT27" i="21"/>
  <c r="AS36" i="21"/>
  <c r="AP31" i="21"/>
  <c r="AP37" i="21"/>
  <c r="AR23" i="21"/>
  <c r="AQ26" i="21"/>
  <c r="AQ38" i="21"/>
  <c r="AP40" i="21"/>
  <c r="I180" i="15"/>
  <c r="I180" i="20" s="1"/>
  <c r="R37" i="20" s="1"/>
  <c r="I182" i="20"/>
  <c r="H188" i="15"/>
  <c r="H188" i="20" s="1"/>
  <c r="H189" i="20"/>
  <c r="Q48" i="20" s="1"/>
  <c r="J180" i="15"/>
  <c r="J180" i="20" s="1"/>
  <c r="S37" i="20" s="1"/>
  <c r="J182" i="20"/>
  <c r="J188" i="15"/>
  <c r="J188" i="20" s="1"/>
  <c r="J189" i="20"/>
  <c r="S48" i="20" s="1"/>
  <c r="R25" i="20"/>
  <c r="I188" i="15"/>
  <c r="I188" i="20" s="1"/>
  <c r="I189" i="20"/>
  <c r="R48" i="20" s="1"/>
  <c r="Q25" i="20"/>
  <c r="H180" i="15"/>
  <c r="H180" i="20" s="1"/>
  <c r="Q37" i="20" s="1"/>
  <c r="H182" i="20"/>
  <c r="J146" i="15"/>
  <c r="J146" i="20" s="1"/>
  <c r="S30" i="20" s="1"/>
  <c r="J147" i="20"/>
  <c r="S53" i="20" s="1"/>
  <c r="J108" i="15"/>
  <c r="J108" i="20" s="1"/>
  <c r="J110" i="20"/>
  <c r="H75" i="15"/>
  <c r="H75" i="20" s="1"/>
  <c r="Q24" i="20" s="1"/>
  <c r="H79" i="20"/>
  <c r="J65" i="15"/>
  <c r="J65" i="20" s="1"/>
  <c r="S23" i="20" s="1"/>
  <c r="J70" i="20"/>
  <c r="J75" i="15"/>
  <c r="J75" i="20" s="1"/>
  <c r="S24" i="20" s="1"/>
  <c r="J79" i="20"/>
  <c r="I45" i="15"/>
  <c r="I45" i="20" s="1"/>
  <c r="I52" i="20"/>
  <c r="I108" i="15"/>
  <c r="I108" i="20" s="1"/>
  <c r="I110" i="20"/>
  <c r="I56" i="15"/>
  <c r="I56" i="20" s="1"/>
  <c r="R22" i="20" s="1"/>
  <c r="I59" i="20"/>
  <c r="I65" i="15"/>
  <c r="I65" i="20" s="1"/>
  <c r="R23" i="20" s="1"/>
  <c r="I70" i="20"/>
  <c r="J56" i="15"/>
  <c r="J56" i="20" s="1"/>
  <c r="S22" i="20" s="1"/>
  <c r="J59" i="20"/>
  <c r="I75" i="15"/>
  <c r="I75" i="20" s="1"/>
  <c r="R24" i="20" s="1"/>
  <c r="I79" i="20"/>
  <c r="H45" i="15"/>
  <c r="H45" i="20" s="1"/>
  <c r="H52" i="20"/>
  <c r="H104" i="20"/>
  <c r="Q28" i="20" s="1"/>
  <c r="J45" i="15"/>
  <c r="J45" i="20" s="1"/>
  <c r="J52" i="20"/>
  <c r="H65" i="15"/>
  <c r="H70" i="20"/>
  <c r="H56" i="15"/>
  <c r="H56" i="20" s="1"/>
  <c r="Q22" i="20" s="1"/>
  <c r="H59" i="20"/>
  <c r="H108" i="15"/>
  <c r="H108" i="20" s="1"/>
  <c r="H110" i="20"/>
  <c r="K4" i="20"/>
  <c r="D7" i="21" s="1"/>
  <c r="J17" i="15"/>
  <c r="G18" i="25" s="1"/>
  <c r="F11" i="20"/>
  <c r="Q67" i="20" s="1"/>
  <c r="I187" i="15"/>
  <c r="I187" i="20" s="1"/>
  <c r="R36" i="20" s="1"/>
  <c r="H131" i="15"/>
  <c r="I32" i="15"/>
  <c r="I32" i="20" s="1"/>
  <c r="I131" i="15"/>
  <c r="J131" i="15"/>
  <c r="H230" i="15"/>
  <c r="H230" i="20" s="1"/>
  <c r="J22" i="15"/>
  <c r="J22" i="20" s="1"/>
  <c r="J32" i="15"/>
  <c r="J32" i="20" s="1"/>
  <c r="H222" i="15"/>
  <c r="H222" i="20" s="1"/>
  <c r="I22" i="15"/>
  <c r="I22" i="20" s="1"/>
  <c r="I103" i="15"/>
  <c r="H146" i="15"/>
  <c r="H146" i="20" s="1"/>
  <c r="Q30" i="20" s="1"/>
  <c r="I222" i="15"/>
  <c r="I222" i="20" s="1"/>
  <c r="I146" i="15"/>
  <c r="I146" i="20" s="1"/>
  <c r="R30" i="20" s="1"/>
  <c r="J222" i="15"/>
  <c r="J222" i="20" s="1"/>
  <c r="H22" i="15"/>
  <c r="H22" i="20" s="1"/>
  <c r="H32" i="15"/>
  <c r="J230" i="15"/>
  <c r="J230" i="20" s="1"/>
  <c r="J204" i="15"/>
  <c r="J204" i="20" s="1"/>
  <c r="S38" i="20" s="1"/>
  <c r="H187" i="15"/>
  <c r="H187" i="20" s="1"/>
  <c r="Q36" i="20" s="1"/>
  <c r="J187" i="15"/>
  <c r="J187" i="20" s="1"/>
  <c r="S36" i="20" s="1"/>
  <c r="I230" i="15"/>
  <c r="I230" i="20" s="1"/>
  <c r="E27" i="25" l="1"/>
  <c r="AP73" i="24"/>
  <c r="AR62" i="21"/>
  <c r="AQ41" i="24"/>
  <c r="AQ42" i="24" s="1"/>
  <c r="AR63" i="21"/>
  <c r="AQ24" i="24"/>
  <c r="AR66" i="21"/>
  <c r="AQ26" i="24"/>
  <c r="AP60" i="24"/>
  <c r="AP27" i="24"/>
  <c r="G26" i="25"/>
  <c r="G25" i="25"/>
  <c r="F26" i="25"/>
  <c r="F25" i="25"/>
  <c r="AP42" i="24"/>
  <c r="I103" i="20"/>
  <c r="R27" i="20" s="1"/>
  <c r="F19" i="25"/>
  <c r="F46" i="25" s="1"/>
  <c r="F47" i="25" s="1"/>
  <c r="H204" i="15"/>
  <c r="H204" i="20" s="1"/>
  <c r="Q38" i="20" s="1"/>
  <c r="I204" i="15"/>
  <c r="I204" i="20" s="1"/>
  <c r="R38" i="20" s="1"/>
  <c r="AR59" i="21"/>
  <c r="AQ20" i="24"/>
  <c r="J103" i="15"/>
  <c r="I32" i="23"/>
  <c r="H32" i="23"/>
  <c r="J72" i="24"/>
  <c r="J76" i="24" s="1"/>
  <c r="J79" i="24" s="1"/>
  <c r="J59" i="24"/>
  <c r="J62" i="24" s="1"/>
  <c r="I56" i="21" s="1"/>
  <c r="I18" i="24" s="1"/>
  <c r="K22" i="21"/>
  <c r="J718" i="21"/>
  <c r="H56" i="21"/>
  <c r="H18" i="24" s="1"/>
  <c r="BS27" i="23"/>
  <c r="BQ28" i="23"/>
  <c r="R31" i="23"/>
  <c r="AJ30" i="23"/>
  <c r="AG30" i="23"/>
  <c r="G31" i="23"/>
  <c r="AZ32" i="23" s="1"/>
  <c r="AY32" i="23" s="1"/>
  <c r="AH30" i="23"/>
  <c r="AF28" i="23"/>
  <c r="E28" i="23"/>
  <c r="M28" i="23" s="1"/>
  <c r="AE28" i="23"/>
  <c r="AA28" i="23"/>
  <c r="BY28" i="23"/>
  <c r="L31" i="23"/>
  <c r="AF29" i="23"/>
  <c r="E29" i="23"/>
  <c r="M29" i="23" s="1"/>
  <c r="AE29" i="23"/>
  <c r="AA29" i="23"/>
  <c r="BY29" i="23"/>
  <c r="BS30" i="23"/>
  <c r="BQ30" i="23"/>
  <c r="C30" i="23"/>
  <c r="D33" i="23"/>
  <c r="BM32" i="23"/>
  <c r="BO31" i="23" s="1"/>
  <c r="BK32" i="23"/>
  <c r="M15" i="22"/>
  <c r="I15" i="22"/>
  <c r="AD15" i="22"/>
  <c r="AE15" i="22" s="1"/>
  <c r="AF15" i="22" s="1"/>
  <c r="J15" i="22"/>
  <c r="AC15" i="22"/>
  <c r="W15" i="22"/>
  <c r="N15" i="22"/>
  <c r="F15" i="22"/>
  <c r="AG16" i="22"/>
  <c r="L16" i="22"/>
  <c r="K16" i="22"/>
  <c r="G17" i="22"/>
  <c r="H16" i="22"/>
  <c r="V14" i="22"/>
  <c r="AF14" i="22"/>
  <c r="AF13" i="22"/>
  <c r="AF12" i="22"/>
  <c r="AF11" i="22"/>
  <c r="AG11" i="22" s="1"/>
  <c r="P16" i="22"/>
  <c r="AS23" i="21"/>
  <c r="AR26" i="21"/>
  <c r="AR38" i="21"/>
  <c r="AQ40" i="21"/>
  <c r="AT36" i="21"/>
  <c r="AU27" i="21"/>
  <c r="AQ31" i="21"/>
  <c r="AQ37" i="21"/>
  <c r="I64" i="15"/>
  <c r="I64" i="20" s="1"/>
  <c r="H103" i="15"/>
  <c r="H64" i="15"/>
  <c r="H65" i="20"/>
  <c r="Q23" i="20" s="1"/>
  <c r="H21" i="15"/>
  <c r="H21" i="20" s="1"/>
  <c r="Q20" i="20" s="1"/>
  <c r="H32" i="20"/>
  <c r="H131" i="20"/>
  <c r="H130" i="15"/>
  <c r="H130" i="20" s="1"/>
  <c r="J131" i="20"/>
  <c r="J130" i="15"/>
  <c r="J130" i="20" s="1"/>
  <c r="I130" i="15"/>
  <c r="I130" i="20" s="1"/>
  <c r="I131" i="20"/>
  <c r="J171" i="15"/>
  <c r="J171" i="20" s="1"/>
  <c r="J17" i="20"/>
  <c r="S18" i="20" s="1"/>
  <c r="J64" i="15"/>
  <c r="J101" i="15"/>
  <c r="J101" i="20" s="1"/>
  <c r="I21" i="15"/>
  <c r="J21" i="15"/>
  <c r="H223" i="15"/>
  <c r="J223" i="15"/>
  <c r="I223" i="15" l="1"/>
  <c r="G27" i="25"/>
  <c r="AS63" i="21"/>
  <c r="AR24" i="24"/>
  <c r="I33" i="23"/>
  <c r="H33" i="23"/>
  <c r="J103" i="20"/>
  <c r="S27" i="20" s="1"/>
  <c r="G19" i="25"/>
  <c r="G46" i="25" s="1"/>
  <c r="G47" i="25" s="1"/>
  <c r="F27" i="25"/>
  <c r="AS59" i="21"/>
  <c r="AR20" i="24"/>
  <c r="AQ60" i="24"/>
  <c r="AQ27" i="24"/>
  <c r="AS66" i="21"/>
  <c r="AR26" i="24"/>
  <c r="H103" i="20"/>
  <c r="Q27" i="20" s="1"/>
  <c r="E19" i="25"/>
  <c r="E46" i="25" s="1"/>
  <c r="E47" i="25" s="1"/>
  <c r="AS62" i="21"/>
  <c r="AR41" i="24"/>
  <c r="AQ73" i="24"/>
  <c r="AR42" i="24"/>
  <c r="K72" i="24"/>
  <c r="K76" i="24" s="1"/>
  <c r="K79" i="24" s="1"/>
  <c r="K59" i="24"/>
  <c r="K62" i="24" s="1"/>
  <c r="J56" i="21" s="1"/>
  <c r="J18" i="24" s="1"/>
  <c r="K718" i="21"/>
  <c r="L22" i="21"/>
  <c r="V15" i="22"/>
  <c r="BY30" i="23"/>
  <c r="AF30" i="23"/>
  <c r="E30" i="23"/>
  <c r="M30" i="23" s="1"/>
  <c r="AE30" i="23"/>
  <c r="AA30" i="23"/>
  <c r="BS31" i="23"/>
  <c r="BQ31" i="23"/>
  <c r="C31" i="23"/>
  <c r="AG31" i="23"/>
  <c r="AH31" i="23"/>
  <c r="G32" i="23"/>
  <c r="AZ33" i="23" s="1"/>
  <c r="AY33" i="23" s="1"/>
  <c r="BM33" i="23"/>
  <c r="BO32" i="23" s="1"/>
  <c r="BK33" i="23"/>
  <c r="L32" i="23"/>
  <c r="N28" i="23"/>
  <c r="F29" i="23"/>
  <c r="F28" i="23"/>
  <c r="D34" i="23"/>
  <c r="R32" i="23"/>
  <c r="AJ31" i="23"/>
  <c r="M16" i="22"/>
  <c r="I16" i="22"/>
  <c r="AC16" i="22"/>
  <c r="AD16" i="22"/>
  <c r="AE16" i="22" s="1"/>
  <c r="J16" i="22"/>
  <c r="W16" i="22"/>
  <c r="N16" i="22"/>
  <c r="F16" i="22"/>
  <c r="AG17" i="22"/>
  <c r="L17" i="22"/>
  <c r="K17" i="22"/>
  <c r="G18" i="22"/>
  <c r="H17" i="22"/>
  <c r="P17" i="22"/>
  <c r="AR40" i="21"/>
  <c r="AS38" i="21"/>
  <c r="AR31" i="21"/>
  <c r="AR37" i="21"/>
  <c r="AU36" i="21"/>
  <c r="AV27" i="21"/>
  <c r="AT23" i="21"/>
  <c r="AS26" i="21"/>
  <c r="J227" i="15"/>
  <c r="J223" i="20"/>
  <c r="S41" i="20" s="1"/>
  <c r="H227" i="15"/>
  <c r="H223" i="20"/>
  <c r="Q41" i="20" s="1"/>
  <c r="I227" i="15"/>
  <c r="I223" i="20"/>
  <c r="R41" i="20" s="1"/>
  <c r="I55" i="15"/>
  <c r="I55" i="20" s="1"/>
  <c r="R21" i="20" s="1"/>
  <c r="I124" i="15"/>
  <c r="J124" i="15"/>
  <c r="J64" i="20"/>
  <c r="J55" i="15"/>
  <c r="J55" i="20" s="1"/>
  <c r="S21" i="20" s="1"/>
  <c r="J21" i="20"/>
  <c r="S20" i="20" s="1"/>
  <c r="H124" i="15"/>
  <c r="E29" i="25" s="1"/>
  <c r="E30" i="25" s="1"/>
  <c r="E32" i="25" s="1"/>
  <c r="I21" i="20"/>
  <c r="R20" i="20" s="1"/>
  <c r="H64" i="20"/>
  <c r="H55" i="15"/>
  <c r="J124" i="20" l="1"/>
  <c r="S29" i="20" s="1"/>
  <c r="G29" i="25"/>
  <c r="G30" i="25" s="1"/>
  <c r="G32" i="25" s="1"/>
  <c r="AT59" i="21"/>
  <c r="AS20" i="24"/>
  <c r="AR73" i="24"/>
  <c r="I102" i="15"/>
  <c r="I102" i="20" s="1"/>
  <c r="R26" i="20" s="1"/>
  <c r="F29" i="25"/>
  <c r="F30" i="25" s="1"/>
  <c r="F32" i="25" s="1"/>
  <c r="F50" i="25" s="1"/>
  <c r="I34" i="23"/>
  <c r="H34" i="23"/>
  <c r="AT66" i="21"/>
  <c r="AS26" i="24"/>
  <c r="AT62" i="21"/>
  <c r="AS41" i="24"/>
  <c r="AR60" i="24"/>
  <c r="AR27" i="24"/>
  <c r="AT63" i="21"/>
  <c r="AS24" i="24"/>
  <c r="L72" i="24"/>
  <c r="L76" i="24" s="1"/>
  <c r="L79" i="24" s="1"/>
  <c r="L59" i="24"/>
  <c r="L62" i="24" s="1"/>
  <c r="L718" i="21"/>
  <c r="M22" i="21"/>
  <c r="K56" i="21"/>
  <c r="K18" i="24" s="1"/>
  <c r="F30" i="23"/>
  <c r="AF31" i="23"/>
  <c r="E31" i="23"/>
  <c r="M31" i="23" s="1"/>
  <c r="AE31" i="23"/>
  <c r="AA31" i="23"/>
  <c r="BY31" i="23"/>
  <c r="N29" i="23"/>
  <c r="O28" i="23"/>
  <c r="L33" i="23"/>
  <c r="BM34" i="23"/>
  <c r="BO33" i="23" s="1"/>
  <c r="BK34" i="23"/>
  <c r="BS32" i="23"/>
  <c r="BQ32" i="23"/>
  <c r="C32" i="23"/>
  <c r="R33" i="23"/>
  <c r="AJ32" i="23"/>
  <c r="D35" i="23"/>
  <c r="AG32" i="23"/>
  <c r="G33" i="23"/>
  <c r="AZ34" i="23" s="1"/>
  <c r="AY34" i="23" s="1"/>
  <c r="AH32" i="23"/>
  <c r="V16" i="22"/>
  <c r="M17" i="22"/>
  <c r="AC17" i="22"/>
  <c r="AD17" i="22"/>
  <c r="AE17" i="22" s="1"/>
  <c r="J17" i="22"/>
  <c r="I17" i="22"/>
  <c r="W17" i="22"/>
  <c r="N17" i="22"/>
  <c r="F17" i="22"/>
  <c r="AG18" i="22"/>
  <c r="L18" i="22"/>
  <c r="K18" i="22"/>
  <c r="G19" i="22"/>
  <c r="H18" i="22"/>
  <c r="P18" i="22"/>
  <c r="AF16" i="22"/>
  <c r="AS37" i="21"/>
  <c r="AS31" i="21"/>
  <c r="AS40" i="21"/>
  <c r="AT38" i="21"/>
  <c r="AT26" i="21"/>
  <c r="AU23" i="21"/>
  <c r="AV36" i="21"/>
  <c r="AW27" i="21"/>
  <c r="I229" i="15"/>
  <c r="F34" i="25" s="1"/>
  <c r="F38" i="25" s="1"/>
  <c r="I227" i="20"/>
  <c r="H229" i="15"/>
  <c r="E34" i="25" s="1"/>
  <c r="E38" i="25" s="1"/>
  <c r="H227" i="20"/>
  <c r="J229" i="15"/>
  <c r="G34" i="25" s="1"/>
  <c r="G38" i="25" s="1"/>
  <c r="J227" i="20"/>
  <c r="J19" i="15"/>
  <c r="J102" i="15"/>
  <c r="J102" i="20" s="1"/>
  <c r="S26" i="20" s="1"/>
  <c r="I124" i="20"/>
  <c r="R29" i="20" s="1"/>
  <c r="I19" i="15"/>
  <c r="I19" i="20" s="1"/>
  <c r="R19" i="20" s="1"/>
  <c r="H102" i="15"/>
  <c r="H102" i="20" s="1"/>
  <c r="Q26" i="20" s="1"/>
  <c r="H124" i="20"/>
  <c r="Q29" i="20" s="1"/>
  <c r="H55" i="20"/>
  <c r="Q21" i="20" s="1"/>
  <c r="H19" i="15"/>
  <c r="I35" i="23" l="1"/>
  <c r="H35" i="23"/>
  <c r="AS73" i="24"/>
  <c r="AU62" i="21"/>
  <c r="AT41" i="24"/>
  <c r="AU63" i="21"/>
  <c r="AT24" i="24"/>
  <c r="AS27" i="24"/>
  <c r="AS60" i="24"/>
  <c r="AS42" i="24"/>
  <c r="AU66" i="21"/>
  <c r="AT26" i="24"/>
  <c r="AT20" i="24"/>
  <c r="AU59" i="21"/>
  <c r="M72" i="24"/>
  <c r="M76" i="24" s="1"/>
  <c r="M79" i="24" s="1"/>
  <c r="M59" i="24"/>
  <c r="M62" i="24" s="1"/>
  <c r="L56" i="21" s="1"/>
  <c r="L18" i="24" s="1"/>
  <c r="N22" i="21"/>
  <c r="M718" i="21"/>
  <c r="R34" i="23"/>
  <c r="AJ33" i="23"/>
  <c r="BM35" i="23"/>
  <c r="BO34" i="23" s="1"/>
  <c r="BK35" i="23"/>
  <c r="D36" i="23"/>
  <c r="BS33" i="23"/>
  <c r="BQ33" i="23"/>
  <c r="C33" i="23"/>
  <c r="F31" i="23"/>
  <c r="L34" i="23"/>
  <c r="AG33" i="23"/>
  <c r="G34" i="23"/>
  <c r="AZ35" i="23" s="1"/>
  <c r="AY35" i="23" s="1"/>
  <c r="AH33" i="23"/>
  <c r="AF32" i="23"/>
  <c r="E32" i="23"/>
  <c r="M32" i="23" s="1"/>
  <c r="AE32" i="23"/>
  <c r="BY32" i="23"/>
  <c r="AA32" i="23"/>
  <c r="N30" i="23"/>
  <c r="O29" i="23"/>
  <c r="AF17" i="22"/>
  <c r="P19" i="22"/>
  <c r="M18" i="22"/>
  <c r="AC18" i="22"/>
  <c r="AD18" i="22"/>
  <c r="AE18" i="22" s="1"/>
  <c r="J18" i="22"/>
  <c r="I18" i="22"/>
  <c r="W18" i="22"/>
  <c r="N18" i="22"/>
  <c r="F18" i="22"/>
  <c r="V17" i="22"/>
  <c r="AG19" i="22"/>
  <c r="L19" i="22"/>
  <c r="K19" i="22"/>
  <c r="G20" i="22"/>
  <c r="H19" i="22"/>
  <c r="AT37" i="21"/>
  <c r="AT31" i="21"/>
  <c r="AT40" i="21"/>
  <c r="AU38" i="21"/>
  <c r="AW36" i="21"/>
  <c r="AX27" i="21"/>
  <c r="AU26" i="21"/>
  <c r="AV23" i="21"/>
  <c r="J231" i="15"/>
  <c r="J231" i="20" s="1"/>
  <c r="J229" i="20"/>
  <c r="S40" i="20" s="1"/>
  <c r="H231" i="15"/>
  <c r="H229" i="20"/>
  <c r="Q40" i="20" s="1"/>
  <c r="I231" i="15"/>
  <c r="I231" i="20" s="1"/>
  <c r="I229" i="20"/>
  <c r="R40" i="20" s="1"/>
  <c r="J19" i="20"/>
  <c r="S19" i="20" s="1"/>
  <c r="J18" i="15"/>
  <c r="J18" i="20" s="1"/>
  <c r="I18" i="15"/>
  <c r="I18" i="20" s="1"/>
  <c r="H19" i="20"/>
  <c r="Q19" i="20" s="1"/>
  <c r="H18" i="15"/>
  <c r="AV62" i="21" l="1"/>
  <c r="AU41" i="24"/>
  <c r="AV63" i="21"/>
  <c r="AU24" i="24"/>
  <c r="AT73" i="24"/>
  <c r="AT60" i="24"/>
  <c r="AT27" i="24"/>
  <c r="AT42" i="24"/>
  <c r="I36" i="23"/>
  <c r="H36" i="23"/>
  <c r="L36" i="23" s="1"/>
  <c r="AV59" i="21"/>
  <c r="AU20" i="24"/>
  <c r="AV66" i="21"/>
  <c r="AU26" i="24"/>
  <c r="N59" i="24"/>
  <c r="N62" i="24" s="1"/>
  <c r="M56" i="21" s="1"/>
  <c r="M18" i="24" s="1"/>
  <c r="N72" i="24"/>
  <c r="N76" i="24" s="1"/>
  <c r="N79" i="24" s="1"/>
  <c r="N718" i="21"/>
  <c r="O22" i="21"/>
  <c r="F32" i="23"/>
  <c r="N31" i="23"/>
  <c r="O30" i="23"/>
  <c r="L35" i="23"/>
  <c r="R35" i="23"/>
  <c r="AJ34" i="23"/>
  <c r="AG34" i="23"/>
  <c r="AH34" i="23"/>
  <c r="G35" i="23"/>
  <c r="AZ36" i="23" s="1"/>
  <c r="AY36" i="23" s="1"/>
  <c r="D37" i="23"/>
  <c r="BM36" i="23"/>
  <c r="BO35" i="23" s="1"/>
  <c r="BK36" i="23"/>
  <c r="AF33" i="23"/>
  <c r="E33" i="23"/>
  <c r="M33" i="23" s="1"/>
  <c r="AE33" i="23"/>
  <c r="AA33" i="23"/>
  <c r="BY33" i="23"/>
  <c r="BS34" i="23"/>
  <c r="BQ34" i="23"/>
  <c r="C34" i="23"/>
  <c r="AG20" i="22"/>
  <c r="L20" i="22"/>
  <c r="K20" i="22"/>
  <c r="G21" i="22"/>
  <c r="H20" i="22"/>
  <c r="AF18" i="22"/>
  <c r="M19" i="22"/>
  <c r="AC19" i="22"/>
  <c r="I19" i="22"/>
  <c r="AD19" i="22"/>
  <c r="AE19" i="22" s="1"/>
  <c r="AF19" i="22" s="1"/>
  <c r="J19" i="22"/>
  <c r="W19" i="22"/>
  <c r="N19" i="22"/>
  <c r="F19" i="22"/>
  <c r="P20" i="22"/>
  <c r="V18" i="22"/>
  <c r="AU31" i="21"/>
  <c r="AU37" i="21"/>
  <c r="AV38" i="21"/>
  <c r="AU40" i="21"/>
  <c r="AV26" i="21"/>
  <c r="AW23" i="21"/>
  <c r="AY27" i="21"/>
  <c r="AX36" i="21"/>
  <c r="H231" i="20"/>
  <c r="L231" i="15"/>
  <c r="H18" i="20"/>
  <c r="L18" i="15"/>
  <c r="I37" i="23" l="1"/>
  <c r="H37" i="23"/>
  <c r="AW63" i="21"/>
  <c r="AV24" i="24"/>
  <c r="AW66" i="21"/>
  <c r="AV26" i="24"/>
  <c r="AW62" i="21"/>
  <c r="AV41" i="24"/>
  <c r="AU60" i="24"/>
  <c r="AU27" i="24"/>
  <c r="AU73" i="24"/>
  <c r="AU42" i="24"/>
  <c r="AW59" i="21"/>
  <c r="AV20" i="24"/>
  <c r="O59" i="24"/>
  <c r="O62" i="24" s="1"/>
  <c r="O72" i="24"/>
  <c r="O76" i="24" s="1"/>
  <c r="O79" i="24" s="1"/>
  <c r="O718" i="21"/>
  <c r="P22" i="21"/>
  <c r="V19" i="22"/>
  <c r="BS35" i="23"/>
  <c r="BQ35" i="23"/>
  <c r="C35" i="23"/>
  <c r="BM37" i="23"/>
  <c r="BO36" i="23" s="1"/>
  <c r="BK37" i="23"/>
  <c r="F33" i="23"/>
  <c r="AF34" i="23"/>
  <c r="E34" i="23"/>
  <c r="M34" i="23" s="1"/>
  <c r="AE34" i="23"/>
  <c r="BY34" i="23"/>
  <c r="AA34" i="23"/>
  <c r="R36" i="23"/>
  <c r="AJ35" i="23"/>
  <c r="AG35" i="23"/>
  <c r="G36" i="23"/>
  <c r="AZ37" i="23" s="1"/>
  <c r="AY37" i="23" s="1"/>
  <c r="AH35" i="23"/>
  <c r="D38" i="23"/>
  <c r="L37" i="23"/>
  <c r="N32" i="23"/>
  <c r="O31" i="23"/>
  <c r="M20" i="22"/>
  <c r="AC20" i="22"/>
  <c r="I20" i="22"/>
  <c r="AD20" i="22"/>
  <c r="AE20" i="22" s="1"/>
  <c r="J20" i="22"/>
  <c r="W20" i="22"/>
  <c r="N20" i="22"/>
  <c r="F20" i="22"/>
  <c r="AG21" i="22"/>
  <c r="L21" i="22"/>
  <c r="K21" i="22"/>
  <c r="G22" i="22"/>
  <c r="H21" i="22"/>
  <c r="P21" i="22"/>
  <c r="AY36" i="21"/>
  <c r="AZ27" i="21"/>
  <c r="AW38" i="21"/>
  <c r="AV40" i="21"/>
  <c r="AX23" i="21"/>
  <c r="AW26" i="21"/>
  <c r="AV31" i="21"/>
  <c r="AV37" i="21"/>
  <c r="K12" i="15"/>
  <c r="AX62" i="21" l="1"/>
  <c r="AW41" i="24"/>
  <c r="AX66" i="21"/>
  <c r="AW26" i="24"/>
  <c r="AV73" i="24"/>
  <c r="AV42" i="24"/>
  <c r="I38" i="23"/>
  <c r="H38" i="23"/>
  <c r="L38" i="23" s="1"/>
  <c r="AX63" i="21"/>
  <c r="AW24" i="24"/>
  <c r="AV60" i="24"/>
  <c r="AV27" i="24"/>
  <c r="AX59" i="21"/>
  <c r="AW20" i="24"/>
  <c r="P59" i="24"/>
  <c r="P62" i="24" s="1"/>
  <c r="P72" i="24"/>
  <c r="P76" i="24" s="1"/>
  <c r="P79" i="24" s="1"/>
  <c r="P718" i="21"/>
  <c r="Q22" i="21"/>
  <c r="N56" i="21"/>
  <c r="N18" i="24" s="1"/>
  <c r="V20" i="22"/>
  <c r="N33" i="23"/>
  <c r="O32" i="23"/>
  <c r="D39" i="23"/>
  <c r="BS36" i="23"/>
  <c r="BQ36" i="23"/>
  <c r="C36" i="23"/>
  <c r="R37" i="23"/>
  <c r="AJ36" i="23"/>
  <c r="AG36" i="23"/>
  <c r="G37" i="23"/>
  <c r="AZ38" i="23" s="1"/>
  <c r="AY38" i="23" s="1"/>
  <c r="AH36" i="23"/>
  <c r="BK38" i="23"/>
  <c r="BM38" i="23"/>
  <c r="BO37" i="23" s="1"/>
  <c r="AF35" i="23"/>
  <c r="E35" i="23"/>
  <c r="M35" i="23" s="1"/>
  <c r="AE35" i="23"/>
  <c r="BY35" i="23"/>
  <c r="AA35" i="23"/>
  <c r="F34" i="23"/>
  <c r="AF20" i="22"/>
  <c r="P22" i="22"/>
  <c r="M21" i="22"/>
  <c r="AC21" i="22"/>
  <c r="AD21" i="22"/>
  <c r="AE21" i="22" s="1"/>
  <c r="J21" i="22"/>
  <c r="I21" i="22"/>
  <c r="W21" i="22"/>
  <c r="N21" i="22"/>
  <c r="F21" i="22"/>
  <c r="AG22" i="22"/>
  <c r="L22" i="22"/>
  <c r="K22" i="22"/>
  <c r="G23" i="22"/>
  <c r="H22" i="22"/>
  <c r="AW37" i="21"/>
  <c r="AW31" i="21"/>
  <c r="AY23" i="21"/>
  <c r="AX26" i="21"/>
  <c r="AW40" i="21"/>
  <c r="AX38" i="21"/>
  <c r="AZ36" i="21"/>
  <c r="BA27" i="21"/>
  <c r="AY66" i="21" l="1"/>
  <c r="AX26" i="24"/>
  <c r="AW60" i="24"/>
  <c r="AW27" i="24"/>
  <c r="AW73" i="24"/>
  <c r="AW42" i="24"/>
  <c r="AX20" i="24"/>
  <c r="AY59" i="21"/>
  <c r="I39" i="23"/>
  <c r="H39" i="23"/>
  <c r="AY63" i="21"/>
  <c r="AX24" i="24"/>
  <c r="AY62" i="21"/>
  <c r="AX41" i="24"/>
  <c r="Q59" i="24"/>
  <c r="Q62" i="24" s="1"/>
  <c r="Q72" i="24"/>
  <c r="Q76" i="24" s="1"/>
  <c r="Q79" i="24" s="1"/>
  <c r="Q718" i="21"/>
  <c r="R22" i="21"/>
  <c r="O56" i="21"/>
  <c r="O18" i="24" s="1"/>
  <c r="F35" i="23"/>
  <c r="AJ37" i="23"/>
  <c r="R38" i="23"/>
  <c r="N34" i="23"/>
  <c r="O33" i="23"/>
  <c r="D40" i="23"/>
  <c r="AE36" i="23"/>
  <c r="BY36" i="23"/>
  <c r="E36" i="23"/>
  <c r="M36" i="23" s="1"/>
  <c r="AF36" i="23"/>
  <c r="AA36" i="23"/>
  <c r="AG37" i="23"/>
  <c r="AH37" i="23"/>
  <c r="G38" i="23"/>
  <c r="AZ39" i="23" s="1"/>
  <c r="AY39" i="23" s="1"/>
  <c r="BS37" i="23"/>
  <c r="BQ37" i="23"/>
  <c r="C37" i="23"/>
  <c r="BM39" i="23"/>
  <c r="BO38" i="23" s="1"/>
  <c r="BK39" i="23"/>
  <c r="V21" i="22"/>
  <c r="M22" i="22"/>
  <c r="I22" i="22"/>
  <c r="AC22" i="22"/>
  <c r="AD22" i="22"/>
  <c r="AE22" i="22" s="1"/>
  <c r="J22" i="22"/>
  <c r="W22" i="22"/>
  <c r="N22" i="22"/>
  <c r="F22" i="22"/>
  <c r="AG23" i="22"/>
  <c r="L23" i="22"/>
  <c r="K23" i="22"/>
  <c r="G24" i="22"/>
  <c r="H23" i="22"/>
  <c r="AF21" i="22"/>
  <c r="P23" i="22"/>
  <c r="AX31" i="21"/>
  <c r="AX37" i="21"/>
  <c r="AZ23" i="21"/>
  <c r="AY26" i="21"/>
  <c r="BB27" i="21"/>
  <c r="BA36" i="21"/>
  <c r="AY38" i="21"/>
  <c r="AX40" i="21"/>
  <c r="AZ63" i="21" l="1"/>
  <c r="AY24" i="24"/>
  <c r="AX73" i="24"/>
  <c r="AX42" i="24"/>
  <c r="AX60" i="24"/>
  <c r="AX27" i="24"/>
  <c r="AZ59" i="21"/>
  <c r="AY20" i="24"/>
  <c r="I40" i="23"/>
  <c r="H40" i="23"/>
  <c r="AZ62" i="21"/>
  <c r="AY41" i="24"/>
  <c r="AZ66" i="21"/>
  <c r="AY26" i="24"/>
  <c r="R72" i="24"/>
  <c r="R76" i="24" s="1"/>
  <c r="R79" i="24" s="1"/>
  <c r="R59" i="24"/>
  <c r="R62" i="24" s="1"/>
  <c r="Q56" i="21" s="1"/>
  <c r="Q18" i="24" s="1"/>
  <c r="S22" i="21"/>
  <c r="R718" i="21"/>
  <c r="P56" i="21"/>
  <c r="P18" i="24" s="1"/>
  <c r="BY37" i="23"/>
  <c r="AF37" i="23"/>
  <c r="AE37" i="23"/>
  <c r="AA37" i="23"/>
  <c r="E37" i="23"/>
  <c r="M37" i="23" s="1"/>
  <c r="F36" i="23"/>
  <c r="D41" i="23"/>
  <c r="L39" i="23"/>
  <c r="BK40" i="23"/>
  <c r="BM40" i="23"/>
  <c r="BO39" i="23" s="1"/>
  <c r="N35" i="23"/>
  <c r="O34" i="23"/>
  <c r="BS38" i="23"/>
  <c r="BQ38" i="23"/>
  <c r="C38" i="23"/>
  <c r="AG38" i="23"/>
  <c r="G39" i="23"/>
  <c r="AZ40" i="23" s="1"/>
  <c r="AY40" i="23" s="1"/>
  <c r="AH38" i="23"/>
  <c r="AJ38" i="23"/>
  <c r="R39" i="23"/>
  <c r="M23" i="22"/>
  <c r="I23" i="22"/>
  <c r="AC23" i="22"/>
  <c r="AD23" i="22"/>
  <c r="AE23" i="22" s="1"/>
  <c r="AF23" i="22" s="1"/>
  <c r="J23" i="22"/>
  <c r="W23" i="22"/>
  <c r="N23" i="22"/>
  <c r="F23" i="22"/>
  <c r="AG24" i="22"/>
  <c r="L24" i="22"/>
  <c r="K24" i="22"/>
  <c r="G25" i="22"/>
  <c r="H24" i="22"/>
  <c r="AF22" i="22"/>
  <c r="P24" i="22"/>
  <c r="V22" i="22"/>
  <c r="BA23" i="21"/>
  <c r="AZ26" i="21"/>
  <c r="AZ38" i="21"/>
  <c r="AY40" i="21"/>
  <c r="BB36" i="21"/>
  <c r="BC27" i="21"/>
  <c r="AY31" i="21"/>
  <c r="AY37" i="21"/>
  <c r="AY73" i="24" l="1"/>
  <c r="AY42" i="24"/>
  <c r="AZ41" i="24"/>
  <c r="BA62" i="21"/>
  <c r="AY60" i="24"/>
  <c r="AY27" i="24"/>
  <c r="BA59" i="21"/>
  <c r="AZ20" i="24"/>
  <c r="H41" i="23"/>
  <c r="I41" i="23"/>
  <c r="BA66" i="21"/>
  <c r="AZ26" i="24"/>
  <c r="BA63" i="21"/>
  <c r="AZ24" i="24"/>
  <c r="S72" i="24"/>
  <c r="S76" i="24" s="1"/>
  <c r="S79" i="24" s="1"/>
  <c r="S59" i="24"/>
  <c r="S62" i="24" s="1"/>
  <c r="T22" i="21"/>
  <c r="S718" i="21"/>
  <c r="R56" i="21"/>
  <c r="R18" i="24" s="1"/>
  <c r="V23" i="22"/>
  <c r="BM41" i="23"/>
  <c r="BO40" i="23" s="1"/>
  <c r="BK41" i="23"/>
  <c r="F37" i="23"/>
  <c r="N36" i="23"/>
  <c r="O35" i="23"/>
  <c r="D42" i="23"/>
  <c r="L40" i="23"/>
  <c r="AJ39" i="23"/>
  <c r="R40" i="23"/>
  <c r="AG39" i="23"/>
  <c r="AH39" i="23"/>
  <c r="G40" i="23"/>
  <c r="AZ41" i="23" s="1"/>
  <c r="AY41" i="23" s="1"/>
  <c r="BY38" i="23"/>
  <c r="AF38" i="23"/>
  <c r="E38" i="23"/>
  <c r="M38" i="23" s="1"/>
  <c r="AE38" i="23"/>
  <c r="AA38" i="23"/>
  <c r="BS39" i="23"/>
  <c r="BQ39" i="23"/>
  <c r="C39" i="23"/>
  <c r="M24" i="22"/>
  <c r="I24" i="22"/>
  <c r="AD24" i="22"/>
  <c r="AE24" i="22" s="1"/>
  <c r="AF24" i="22" s="1"/>
  <c r="J24" i="22"/>
  <c r="AC24" i="22"/>
  <c r="W24" i="22"/>
  <c r="N24" i="22"/>
  <c r="F24" i="22"/>
  <c r="AG25" i="22"/>
  <c r="L25" i="22"/>
  <c r="K25" i="22"/>
  <c r="G26" i="22"/>
  <c r="H25" i="22"/>
  <c r="P25" i="22"/>
  <c r="BA38" i="21"/>
  <c r="AZ40" i="21"/>
  <c r="BB23" i="21"/>
  <c r="BA26" i="21"/>
  <c r="BC36" i="21"/>
  <c r="BD27" i="21"/>
  <c r="AZ31" i="21"/>
  <c r="AZ37" i="21"/>
  <c r="BB66" i="21" l="1"/>
  <c r="BA26" i="24"/>
  <c r="BB59" i="21"/>
  <c r="BA20" i="24"/>
  <c r="AZ73" i="24"/>
  <c r="AZ42" i="24"/>
  <c r="AZ60" i="24"/>
  <c r="AZ27" i="24"/>
  <c r="BB62" i="21"/>
  <c r="BA41" i="24"/>
  <c r="I42" i="23"/>
  <c r="H42" i="23"/>
  <c r="L42" i="23" s="1"/>
  <c r="BB63" i="21"/>
  <c r="BA24" i="24"/>
  <c r="T72" i="24"/>
  <c r="T76" i="24" s="1"/>
  <c r="T79" i="24" s="1"/>
  <c r="T59" i="24"/>
  <c r="T62" i="24" s="1"/>
  <c r="T718" i="21"/>
  <c r="U22" i="21"/>
  <c r="S56" i="21"/>
  <c r="S18" i="24" s="1"/>
  <c r="V24" i="22"/>
  <c r="N37" i="23"/>
  <c r="O36" i="23"/>
  <c r="AJ40" i="23"/>
  <c r="R41" i="23"/>
  <c r="AG40" i="23"/>
  <c r="G41" i="23"/>
  <c r="AZ42" i="23" s="1"/>
  <c r="AY42" i="23" s="1"/>
  <c r="AH40" i="23"/>
  <c r="D43" i="23"/>
  <c r="BK42" i="23"/>
  <c r="BM42" i="23"/>
  <c r="BO41" i="23" s="1"/>
  <c r="F38" i="23"/>
  <c r="BY39" i="23"/>
  <c r="AF39" i="23"/>
  <c r="E39" i="23"/>
  <c r="M39" i="23" s="1"/>
  <c r="AE39" i="23"/>
  <c r="AA39" i="23"/>
  <c r="L41" i="23"/>
  <c r="BS40" i="23"/>
  <c r="BQ40" i="23"/>
  <c r="C40" i="23"/>
  <c r="M25" i="22"/>
  <c r="I25" i="22"/>
  <c r="AC25" i="22"/>
  <c r="AD25" i="22"/>
  <c r="AE25" i="22" s="1"/>
  <c r="AF25" i="22" s="1"/>
  <c r="J25" i="22"/>
  <c r="W25" i="22"/>
  <c r="N25" i="22"/>
  <c r="F25" i="22"/>
  <c r="AG26" i="22"/>
  <c r="L26" i="22"/>
  <c r="K26" i="22"/>
  <c r="G27" i="22"/>
  <c r="H26" i="22"/>
  <c r="P26" i="22"/>
  <c r="BA40" i="21"/>
  <c r="BB38" i="21"/>
  <c r="BB26" i="21"/>
  <c r="BC23" i="21"/>
  <c r="BA37" i="21"/>
  <c r="BA31" i="21"/>
  <c r="BD36" i="21"/>
  <c r="BE27" i="21"/>
  <c r="BA73" i="24" l="1"/>
  <c r="BA42" i="24"/>
  <c r="BC62" i="21"/>
  <c r="BB41" i="24"/>
  <c r="BC59" i="21"/>
  <c r="BB20" i="24"/>
  <c r="I43" i="23"/>
  <c r="H43" i="23"/>
  <c r="BA27" i="24"/>
  <c r="BA60" i="24"/>
  <c r="BC63" i="21"/>
  <c r="BB24" i="24"/>
  <c r="BC66" i="21"/>
  <c r="BB26" i="24"/>
  <c r="U72" i="24"/>
  <c r="U76" i="24" s="1"/>
  <c r="U79" i="24" s="1"/>
  <c r="U59" i="24"/>
  <c r="U62" i="24" s="1"/>
  <c r="T56" i="21" s="1"/>
  <c r="T18" i="24" s="1"/>
  <c r="V22" i="21"/>
  <c r="U718" i="21"/>
  <c r="AJ41" i="23"/>
  <c r="R42" i="23"/>
  <c r="BS41" i="23"/>
  <c r="BQ41" i="23"/>
  <c r="C41" i="23"/>
  <c r="AG41" i="23"/>
  <c r="AH41" i="23"/>
  <c r="G42" i="23"/>
  <c r="AZ43" i="23" s="1"/>
  <c r="AY43" i="23" s="1"/>
  <c r="BM43" i="23"/>
  <c r="BO42" i="23" s="1"/>
  <c r="BK43" i="23"/>
  <c r="N38" i="23"/>
  <c r="O37" i="23"/>
  <c r="D44" i="23"/>
  <c r="BY40" i="23"/>
  <c r="AF40" i="23"/>
  <c r="E40" i="23"/>
  <c r="M40" i="23" s="1"/>
  <c r="AE40" i="23"/>
  <c r="AA40" i="23"/>
  <c r="F39" i="23"/>
  <c r="AG27" i="22"/>
  <c r="L27" i="22"/>
  <c r="K27" i="22"/>
  <c r="G28" i="22"/>
  <c r="H27" i="22"/>
  <c r="M26" i="22"/>
  <c r="I26" i="22"/>
  <c r="AC26" i="22"/>
  <c r="AD26" i="22"/>
  <c r="AE26" i="22" s="1"/>
  <c r="AF26" i="22" s="1"/>
  <c r="J26" i="22"/>
  <c r="W26" i="22"/>
  <c r="N26" i="22"/>
  <c r="F26" i="22"/>
  <c r="P27" i="22"/>
  <c r="V25" i="22"/>
  <c r="BF27" i="21"/>
  <c r="BE36" i="21"/>
  <c r="BC26" i="21"/>
  <c r="BD23" i="21"/>
  <c r="BB37" i="21"/>
  <c r="BB31" i="21"/>
  <c r="BB40" i="21"/>
  <c r="BC38" i="21"/>
  <c r="I44" i="23" l="1"/>
  <c r="H44" i="23"/>
  <c r="BD59" i="21"/>
  <c r="BC20" i="24"/>
  <c r="BD62" i="21"/>
  <c r="BC41" i="24"/>
  <c r="BB73" i="24"/>
  <c r="BB42" i="24"/>
  <c r="BB60" i="24"/>
  <c r="BB27" i="24"/>
  <c r="BD63" i="21"/>
  <c r="BC24" i="24"/>
  <c r="BD66" i="21"/>
  <c r="BC26" i="24"/>
  <c r="V59" i="24"/>
  <c r="V62" i="24" s="1"/>
  <c r="V72" i="24"/>
  <c r="V76" i="24" s="1"/>
  <c r="V79" i="24" s="1"/>
  <c r="V718" i="21"/>
  <c r="W22" i="21"/>
  <c r="U56" i="21"/>
  <c r="U18" i="24" s="1"/>
  <c r="V26" i="22"/>
  <c r="N39" i="23"/>
  <c r="O38" i="23"/>
  <c r="BS42" i="23"/>
  <c r="BQ42" i="23"/>
  <c r="C42" i="23"/>
  <c r="F40" i="23"/>
  <c r="BY41" i="23"/>
  <c r="AF41" i="23"/>
  <c r="E41" i="23"/>
  <c r="M41" i="23" s="1"/>
  <c r="AE41" i="23"/>
  <c r="AA41" i="23"/>
  <c r="L44" i="23"/>
  <c r="D45" i="23"/>
  <c r="G43" i="23"/>
  <c r="AZ44" i="23" s="1"/>
  <c r="AY44" i="23" s="1"/>
  <c r="AG42" i="23"/>
  <c r="AH42" i="23"/>
  <c r="BM44" i="23"/>
  <c r="BO43" i="23" s="1"/>
  <c r="BK44" i="23"/>
  <c r="AJ42" i="23"/>
  <c r="R43" i="23"/>
  <c r="L43" i="23"/>
  <c r="AG28" i="22"/>
  <c r="L28" i="22"/>
  <c r="K28" i="22"/>
  <c r="G29" i="22"/>
  <c r="H28" i="22"/>
  <c r="M27" i="22"/>
  <c r="I27" i="22"/>
  <c r="AC27" i="22"/>
  <c r="AD27" i="22"/>
  <c r="AE27" i="22" s="1"/>
  <c r="AF27" i="22" s="1"/>
  <c r="J27" i="22"/>
  <c r="W27" i="22"/>
  <c r="N27" i="22"/>
  <c r="F27" i="22"/>
  <c r="P28" i="22"/>
  <c r="BC37" i="21"/>
  <c r="BC31" i="21"/>
  <c r="BG27" i="21"/>
  <c r="BF36" i="21"/>
  <c r="BD26" i="21"/>
  <c r="BE23" i="21"/>
  <c r="BC40" i="21"/>
  <c r="BD38" i="21"/>
  <c r="BE63" i="21" l="1"/>
  <c r="BD24" i="24"/>
  <c r="BC73" i="24"/>
  <c r="BC42" i="24"/>
  <c r="I45" i="23"/>
  <c r="H45" i="23"/>
  <c r="BE59" i="21"/>
  <c r="BD20" i="24"/>
  <c r="BE62" i="21"/>
  <c r="BD41" i="24"/>
  <c r="BC27" i="24"/>
  <c r="BC60" i="24"/>
  <c r="BE66" i="21"/>
  <c r="BD26" i="24"/>
  <c r="W59" i="24"/>
  <c r="W62" i="24" s="1"/>
  <c r="W72" i="24"/>
  <c r="W76" i="24" s="1"/>
  <c r="W79" i="24" s="1"/>
  <c r="W718" i="21"/>
  <c r="X22" i="21"/>
  <c r="V27" i="22"/>
  <c r="AJ43" i="23"/>
  <c r="R44" i="23"/>
  <c r="G44" i="23"/>
  <c r="AZ45" i="23" s="1"/>
  <c r="AY45" i="23" s="1"/>
  <c r="AH43" i="23"/>
  <c r="AG43" i="23"/>
  <c r="N40" i="23"/>
  <c r="O39" i="23"/>
  <c r="F41" i="23"/>
  <c r="D46" i="23"/>
  <c r="BM45" i="23"/>
  <c r="BO44" i="23" s="1"/>
  <c r="BK45" i="23"/>
  <c r="BS43" i="23"/>
  <c r="BQ43" i="23"/>
  <c r="C43" i="23"/>
  <c r="BY42" i="23"/>
  <c r="AF42" i="23"/>
  <c r="E42" i="23"/>
  <c r="M42" i="23" s="1"/>
  <c r="AE42" i="23"/>
  <c r="AA42" i="23"/>
  <c r="M28" i="22"/>
  <c r="I28" i="22"/>
  <c r="AD28" i="22"/>
  <c r="AE28" i="22" s="1"/>
  <c r="AF28" i="22" s="1"/>
  <c r="J28" i="22"/>
  <c r="AC28" i="22"/>
  <c r="W28" i="22"/>
  <c r="N28" i="22"/>
  <c r="F28" i="22"/>
  <c r="AG29" i="22"/>
  <c r="L29" i="22"/>
  <c r="K29" i="22"/>
  <c r="G30" i="22"/>
  <c r="H29" i="22"/>
  <c r="P29" i="22"/>
  <c r="BD31" i="21"/>
  <c r="BD37" i="21"/>
  <c r="BF23" i="21"/>
  <c r="BE26" i="21"/>
  <c r="BG36" i="21"/>
  <c r="BH27" i="21"/>
  <c r="BD40" i="21"/>
  <c r="BE38" i="21"/>
  <c r="BD73" i="24" l="1"/>
  <c r="BD42" i="24"/>
  <c r="I46" i="23"/>
  <c r="H46" i="23"/>
  <c r="L46" i="23" s="1"/>
  <c r="BF62" i="21"/>
  <c r="BE41" i="24"/>
  <c r="BF59" i="21"/>
  <c r="BE20" i="24"/>
  <c r="BD60" i="24"/>
  <c r="BD27" i="24"/>
  <c r="BF66" i="21"/>
  <c r="BE26" i="24"/>
  <c r="BF63" i="21"/>
  <c r="BE24" i="24"/>
  <c r="V56" i="21"/>
  <c r="V18" i="24" s="1"/>
  <c r="X59" i="24"/>
  <c r="X62" i="24" s="1"/>
  <c r="X72" i="24"/>
  <c r="X76" i="24" s="1"/>
  <c r="X79" i="24" s="1"/>
  <c r="X718" i="21"/>
  <c r="Y22" i="21"/>
  <c r="V28" i="22"/>
  <c r="G45" i="23"/>
  <c r="AZ46" i="23" s="1"/>
  <c r="AY46" i="23" s="1"/>
  <c r="AH44" i="23"/>
  <c r="AG44" i="23"/>
  <c r="BM46" i="23"/>
  <c r="BO45" i="23" s="1"/>
  <c r="BK46" i="23"/>
  <c r="BS44" i="23"/>
  <c r="BQ44" i="23"/>
  <c r="C44" i="23"/>
  <c r="AJ44" i="23"/>
  <c r="R45" i="23"/>
  <c r="N41" i="23"/>
  <c r="O40" i="23"/>
  <c r="BY43" i="23"/>
  <c r="AF43" i="23"/>
  <c r="E43" i="23"/>
  <c r="M43" i="23" s="1"/>
  <c r="AE43" i="23"/>
  <c r="AA43" i="23"/>
  <c r="D47" i="23"/>
  <c r="F42" i="23"/>
  <c r="L45" i="23"/>
  <c r="M29" i="22"/>
  <c r="I29" i="22"/>
  <c r="AC29" i="22"/>
  <c r="AD29" i="22"/>
  <c r="AE29" i="22" s="1"/>
  <c r="AF29" i="22" s="1"/>
  <c r="J29" i="22"/>
  <c r="W29" i="22"/>
  <c r="N29" i="22"/>
  <c r="F29" i="22"/>
  <c r="AG30" i="22"/>
  <c r="L30" i="22"/>
  <c r="K30" i="22"/>
  <c r="G31" i="22"/>
  <c r="H30" i="22"/>
  <c r="P30" i="22"/>
  <c r="BH36" i="21"/>
  <c r="BI27" i="21"/>
  <c r="BE37" i="21"/>
  <c r="BE31" i="21"/>
  <c r="BG23" i="21"/>
  <c r="BF26" i="21"/>
  <c r="BE40" i="21"/>
  <c r="BF38" i="21"/>
  <c r="BE60" i="24" l="1"/>
  <c r="BE27" i="24"/>
  <c r="BG66" i="21"/>
  <c r="BF26" i="24"/>
  <c r="BE73" i="24"/>
  <c r="BE42" i="24"/>
  <c r="H47" i="23"/>
  <c r="I47" i="23"/>
  <c r="BG59" i="21"/>
  <c r="BF20" i="24"/>
  <c r="BG62" i="21"/>
  <c r="BF41" i="24"/>
  <c r="BG63" i="21"/>
  <c r="BF24" i="24"/>
  <c r="Y59" i="24"/>
  <c r="Y62" i="24" s="1"/>
  <c r="Y72" i="24"/>
  <c r="Y76" i="24" s="1"/>
  <c r="Y79" i="24" s="1"/>
  <c r="Z22" i="21"/>
  <c r="Y718" i="21"/>
  <c r="W56" i="21"/>
  <c r="W18" i="24" s="1"/>
  <c r="BS45" i="23"/>
  <c r="BQ45" i="23"/>
  <c r="C45" i="23"/>
  <c r="AJ45" i="23"/>
  <c r="R46" i="23"/>
  <c r="G46" i="23"/>
  <c r="AZ47" i="23" s="1"/>
  <c r="AY47" i="23" s="1"/>
  <c r="AH45" i="23"/>
  <c r="AG45" i="23"/>
  <c r="D48" i="23"/>
  <c r="BY44" i="23"/>
  <c r="AF44" i="23"/>
  <c r="E44" i="23"/>
  <c r="M44" i="23" s="1"/>
  <c r="AE44" i="23"/>
  <c r="AA44" i="23"/>
  <c r="BM47" i="23"/>
  <c r="BO46" i="23" s="1"/>
  <c r="BK47" i="23"/>
  <c r="F43" i="23"/>
  <c r="N42" i="23"/>
  <c r="O41" i="23"/>
  <c r="M30" i="22"/>
  <c r="I30" i="22"/>
  <c r="AC30" i="22"/>
  <c r="AD30" i="22"/>
  <c r="AE30" i="22" s="1"/>
  <c r="AF30" i="22" s="1"/>
  <c r="J30" i="22"/>
  <c r="W30" i="22"/>
  <c r="N30" i="22"/>
  <c r="F30" i="22"/>
  <c r="AG31" i="22"/>
  <c r="L31" i="22"/>
  <c r="K31" i="22"/>
  <c r="G32" i="22"/>
  <c r="H31" i="22"/>
  <c r="P31" i="22"/>
  <c r="V29" i="22"/>
  <c r="BG38" i="21"/>
  <c r="BF40" i="21"/>
  <c r="BJ27" i="21"/>
  <c r="BI36" i="21"/>
  <c r="BF31" i="21"/>
  <c r="BF37" i="21"/>
  <c r="BH23" i="21"/>
  <c r="BG26" i="21"/>
  <c r="BH59" i="21" l="1"/>
  <c r="BG20" i="24"/>
  <c r="BH62" i="21"/>
  <c r="BG41" i="24"/>
  <c r="BF73" i="24"/>
  <c r="BF42" i="24"/>
  <c r="BH66" i="21"/>
  <c r="BG26" i="24"/>
  <c r="I48" i="23"/>
  <c r="H48" i="23"/>
  <c r="BF60" i="24"/>
  <c r="BF27" i="24"/>
  <c r="BH63" i="21"/>
  <c r="BG24" i="24"/>
  <c r="Z72" i="24"/>
  <c r="Z76" i="24" s="1"/>
  <c r="Z79" i="24" s="1"/>
  <c r="Z59" i="24"/>
  <c r="Z62" i="24" s="1"/>
  <c r="Z718" i="21"/>
  <c r="AA22" i="21"/>
  <c r="Y56" i="21"/>
  <c r="Y18" i="24" s="1"/>
  <c r="X56" i="21"/>
  <c r="X18" i="24" s="1"/>
  <c r="V30" i="22"/>
  <c r="G47" i="23"/>
  <c r="AZ48" i="23" s="1"/>
  <c r="AY48" i="23" s="1"/>
  <c r="AH46" i="23"/>
  <c r="AG46" i="23"/>
  <c r="BM48" i="23"/>
  <c r="BO47" i="23" s="1"/>
  <c r="BK48" i="23"/>
  <c r="D49" i="23"/>
  <c r="BY45" i="23"/>
  <c r="AF45" i="23"/>
  <c r="E45" i="23"/>
  <c r="M45" i="23" s="1"/>
  <c r="AE45" i="23"/>
  <c r="AA45" i="23"/>
  <c r="N43" i="23"/>
  <c r="O42" i="23"/>
  <c r="AJ46" i="23"/>
  <c r="R47" i="23"/>
  <c r="F44" i="23"/>
  <c r="BS46" i="23"/>
  <c r="BQ46" i="23"/>
  <c r="C46" i="23"/>
  <c r="L47" i="23"/>
  <c r="M31" i="22"/>
  <c r="AC31" i="22"/>
  <c r="I31" i="22"/>
  <c r="AD31" i="22"/>
  <c r="AE31" i="22" s="1"/>
  <c r="AF31" i="22" s="1"/>
  <c r="J31" i="22"/>
  <c r="W31" i="22"/>
  <c r="N31" i="22"/>
  <c r="F31" i="22"/>
  <c r="AG32" i="22"/>
  <c r="L32" i="22"/>
  <c r="K32" i="22"/>
  <c r="G33" i="22"/>
  <c r="H32" i="22"/>
  <c r="P32" i="22"/>
  <c r="BJ36" i="21"/>
  <c r="BK27" i="21"/>
  <c r="BG31" i="21"/>
  <c r="BG37" i="21"/>
  <c r="BI23" i="21"/>
  <c r="BH26" i="21"/>
  <c r="BH38" i="21"/>
  <c r="BG40" i="21"/>
  <c r="BG60" i="24" l="1"/>
  <c r="BG27" i="24"/>
  <c r="BI66" i="21"/>
  <c r="BH26" i="24"/>
  <c r="BI62" i="21"/>
  <c r="BH41" i="24"/>
  <c r="BG73" i="24"/>
  <c r="BG42" i="24"/>
  <c r="I49" i="23"/>
  <c r="H49" i="23"/>
  <c r="L49" i="23" s="1"/>
  <c r="BI63" i="21"/>
  <c r="BH24" i="24"/>
  <c r="BI59" i="21"/>
  <c r="BH20" i="24"/>
  <c r="AA72" i="24"/>
  <c r="AA76" i="24" s="1"/>
  <c r="AA79" i="24" s="1"/>
  <c r="AA59" i="24"/>
  <c r="AA62" i="24" s="1"/>
  <c r="AA718" i="21"/>
  <c r="AB22" i="21"/>
  <c r="Z56" i="21"/>
  <c r="Z18" i="24" s="1"/>
  <c r="D50" i="23"/>
  <c r="N44" i="23"/>
  <c r="O43" i="23"/>
  <c r="L48" i="23"/>
  <c r="BM49" i="23"/>
  <c r="BO48" i="23" s="1"/>
  <c r="BK49" i="23"/>
  <c r="BY46" i="23"/>
  <c r="AF46" i="23"/>
  <c r="E46" i="23"/>
  <c r="M46" i="23" s="1"/>
  <c r="AE46" i="23"/>
  <c r="AA46" i="23"/>
  <c r="G48" i="23"/>
  <c r="AZ49" i="23" s="1"/>
  <c r="AY49" i="23" s="1"/>
  <c r="AH47" i="23"/>
  <c r="AG47" i="23"/>
  <c r="AJ47" i="23"/>
  <c r="R48" i="23"/>
  <c r="BS47" i="23"/>
  <c r="BQ47" i="23"/>
  <c r="C47" i="23"/>
  <c r="F45" i="23"/>
  <c r="M32" i="22"/>
  <c r="I32" i="22"/>
  <c r="AD32" i="22"/>
  <c r="AE32" i="22" s="1"/>
  <c r="AF32" i="22" s="1"/>
  <c r="J32" i="22"/>
  <c r="AC32" i="22"/>
  <c r="W32" i="22"/>
  <c r="N32" i="22"/>
  <c r="F32" i="22"/>
  <c r="AG33" i="22"/>
  <c r="L33" i="22"/>
  <c r="K33" i="22"/>
  <c r="G34" i="22"/>
  <c r="H33" i="22"/>
  <c r="P33" i="22"/>
  <c r="V31" i="22"/>
  <c r="BJ23" i="21"/>
  <c r="BI26" i="21"/>
  <c r="BK36" i="21"/>
  <c r="BL27" i="21"/>
  <c r="BI38" i="21"/>
  <c r="BH40" i="21"/>
  <c r="BH31" i="21"/>
  <c r="BH37" i="21"/>
  <c r="BJ63" i="21" l="1"/>
  <c r="BI24" i="24"/>
  <c r="BH73" i="24"/>
  <c r="BH42" i="24"/>
  <c r="BJ62" i="21"/>
  <c r="BI41" i="24"/>
  <c r="BJ66" i="21"/>
  <c r="BI26" i="24"/>
  <c r="I50" i="23"/>
  <c r="H50" i="23"/>
  <c r="BH60" i="24"/>
  <c r="BH27" i="24"/>
  <c r="BJ59" i="21"/>
  <c r="BI20" i="24"/>
  <c r="AB72" i="24"/>
  <c r="AB76" i="24" s="1"/>
  <c r="AB79" i="24" s="1"/>
  <c r="AB59" i="24"/>
  <c r="AB62" i="24" s="1"/>
  <c r="AB718" i="21"/>
  <c r="AC22" i="21"/>
  <c r="AA56" i="21"/>
  <c r="AA18" i="24" s="1"/>
  <c r="V32" i="22"/>
  <c r="N45" i="23"/>
  <c r="O44" i="23"/>
  <c r="BY47" i="23"/>
  <c r="AF47" i="23"/>
  <c r="E47" i="23"/>
  <c r="M47" i="23" s="1"/>
  <c r="AE47" i="23"/>
  <c r="AA47" i="23"/>
  <c r="G49" i="23"/>
  <c r="AZ50" i="23" s="1"/>
  <c r="AY50" i="23" s="1"/>
  <c r="AH48" i="23"/>
  <c r="AG48" i="23"/>
  <c r="BM50" i="23"/>
  <c r="BO49" i="23" s="1"/>
  <c r="BK50" i="23"/>
  <c r="BS48" i="23"/>
  <c r="BQ48" i="23"/>
  <c r="C48" i="23"/>
  <c r="L50" i="23"/>
  <c r="D51" i="23"/>
  <c r="AJ48" i="23"/>
  <c r="R49" i="23"/>
  <c r="F46" i="23"/>
  <c r="M33" i="22"/>
  <c r="I33" i="22"/>
  <c r="AD33" i="22"/>
  <c r="AE33" i="22" s="1"/>
  <c r="AF33" i="22" s="1"/>
  <c r="J33" i="22"/>
  <c r="AC33" i="22"/>
  <c r="W33" i="22"/>
  <c r="N33" i="22"/>
  <c r="F33" i="22"/>
  <c r="P34" i="22"/>
  <c r="AG34" i="22"/>
  <c r="L34" i="22"/>
  <c r="K34" i="22"/>
  <c r="G35" i="22"/>
  <c r="H34" i="22"/>
  <c r="BL36" i="21"/>
  <c r="BM27" i="21"/>
  <c r="BI37" i="21"/>
  <c r="BI31" i="21"/>
  <c r="BI40" i="21"/>
  <c r="BJ38" i="21"/>
  <c r="BJ26" i="21"/>
  <c r="BK23" i="21"/>
  <c r="BI27" i="24" l="1"/>
  <c r="BI60" i="24"/>
  <c r="BK66" i="21"/>
  <c r="BJ26" i="24"/>
  <c r="BI73" i="24"/>
  <c r="BI42" i="24"/>
  <c r="BK62" i="21"/>
  <c r="BJ41" i="24"/>
  <c r="I51" i="23"/>
  <c r="H51" i="23"/>
  <c r="L51" i="23" s="1"/>
  <c r="BK59" i="21"/>
  <c r="BJ20" i="24"/>
  <c r="BK63" i="21"/>
  <c r="BJ24" i="24"/>
  <c r="AC72" i="24"/>
  <c r="AC76" i="24" s="1"/>
  <c r="AC79" i="24" s="1"/>
  <c r="AC59" i="24"/>
  <c r="AC62" i="24" s="1"/>
  <c r="AB56" i="21" s="1"/>
  <c r="AB18" i="24" s="1"/>
  <c r="AD22" i="21"/>
  <c r="AC718" i="21"/>
  <c r="BM51" i="23"/>
  <c r="BO50" i="23" s="1"/>
  <c r="BK51" i="23"/>
  <c r="F47" i="23"/>
  <c r="BS49" i="23"/>
  <c r="BQ49" i="23"/>
  <c r="C49" i="23"/>
  <c r="D52" i="23"/>
  <c r="BY48" i="23"/>
  <c r="AF48" i="23"/>
  <c r="E48" i="23"/>
  <c r="M48" i="23" s="1"/>
  <c r="AE48" i="23"/>
  <c r="AA48" i="23"/>
  <c r="G50" i="23"/>
  <c r="AZ51" i="23" s="1"/>
  <c r="AY51" i="23" s="1"/>
  <c r="AH49" i="23"/>
  <c r="AG49" i="23"/>
  <c r="N46" i="23"/>
  <c r="O45" i="23"/>
  <c r="AJ49" i="23"/>
  <c r="R50" i="23"/>
  <c r="M34" i="22"/>
  <c r="I34" i="22"/>
  <c r="AD34" i="22"/>
  <c r="AE34" i="22" s="1"/>
  <c r="AF34" i="22" s="1"/>
  <c r="J34" i="22"/>
  <c r="AC34" i="22"/>
  <c r="W34" i="22"/>
  <c r="N34" i="22"/>
  <c r="F34" i="22"/>
  <c r="AG35" i="22"/>
  <c r="L35" i="22"/>
  <c r="K35" i="22"/>
  <c r="G36" i="22"/>
  <c r="H35" i="22"/>
  <c r="P35" i="22"/>
  <c r="V33" i="22"/>
  <c r="BK38" i="21"/>
  <c r="BJ40" i="21"/>
  <c r="BK26" i="21"/>
  <c r="BL23" i="21"/>
  <c r="BJ37" i="21"/>
  <c r="BJ31" i="21"/>
  <c r="BM36" i="21"/>
  <c r="BN27" i="21"/>
  <c r="BL59" i="21" l="1"/>
  <c r="BK20" i="24"/>
  <c r="BJ73" i="24"/>
  <c r="BJ42" i="24"/>
  <c r="BL62" i="21"/>
  <c r="BK41" i="24"/>
  <c r="BJ60" i="24"/>
  <c r="BJ27" i="24"/>
  <c r="BL66" i="21"/>
  <c r="BK26" i="24"/>
  <c r="I52" i="23"/>
  <c r="H52" i="23"/>
  <c r="L52" i="23" s="1"/>
  <c r="BL63" i="21"/>
  <c r="BK24" i="24"/>
  <c r="AD72" i="24"/>
  <c r="AD76" i="24" s="1"/>
  <c r="AD79" i="24" s="1"/>
  <c r="AD59" i="24"/>
  <c r="AD62" i="24" s="1"/>
  <c r="AC56" i="21" s="1"/>
  <c r="AC18" i="24" s="1"/>
  <c r="AD718" i="21"/>
  <c r="AE22" i="21"/>
  <c r="F48" i="23"/>
  <c r="N47" i="23"/>
  <c r="O46" i="23"/>
  <c r="G51" i="23"/>
  <c r="AZ52" i="23" s="1"/>
  <c r="AY52" i="23" s="1"/>
  <c r="AH50" i="23"/>
  <c r="AG50" i="23"/>
  <c r="D53" i="23"/>
  <c r="AJ50" i="23"/>
  <c r="R51" i="23"/>
  <c r="BM52" i="23"/>
  <c r="BO51" i="23" s="1"/>
  <c r="BK52" i="23"/>
  <c r="BY49" i="23"/>
  <c r="AF49" i="23"/>
  <c r="E49" i="23"/>
  <c r="M49" i="23" s="1"/>
  <c r="AE49" i="23"/>
  <c r="AA49" i="23"/>
  <c r="BS50" i="23"/>
  <c r="BQ50" i="23"/>
  <c r="C50" i="23"/>
  <c r="M35" i="22"/>
  <c r="I35" i="22"/>
  <c r="AC35" i="22"/>
  <c r="AD35" i="22"/>
  <c r="AE35" i="22" s="1"/>
  <c r="AF35" i="22" s="1"/>
  <c r="J35" i="22"/>
  <c r="W35" i="22"/>
  <c r="N35" i="22"/>
  <c r="F35" i="22"/>
  <c r="P36" i="22"/>
  <c r="AG36" i="22"/>
  <c r="L36" i="22"/>
  <c r="K36" i="22"/>
  <c r="G37" i="22"/>
  <c r="H36" i="22"/>
  <c r="V34" i="22"/>
  <c r="BL26" i="21"/>
  <c r="BM23" i="21"/>
  <c r="BK37" i="21"/>
  <c r="BK31" i="21"/>
  <c r="BL38" i="21"/>
  <c r="BK40" i="21"/>
  <c r="BN36" i="21"/>
  <c r="BO27" i="21"/>
  <c r="BK60" i="24" l="1"/>
  <c r="BK27" i="24"/>
  <c r="BK73" i="24"/>
  <c r="BK42" i="24"/>
  <c r="BM66" i="21"/>
  <c r="BL26" i="24"/>
  <c r="I53" i="23"/>
  <c r="H53" i="23"/>
  <c r="BM62" i="21"/>
  <c r="BL41" i="24"/>
  <c r="BM63" i="21"/>
  <c r="BL24" i="24"/>
  <c r="BM59" i="21"/>
  <c r="BL20" i="24"/>
  <c r="AE59" i="24"/>
  <c r="AE62" i="24" s="1"/>
  <c r="AD56" i="21" s="1"/>
  <c r="AD18" i="24" s="1"/>
  <c r="AE72" i="24"/>
  <c r="AE76" i="24" s="1"/>
  <c r="AE79" i="24" s="1"/>
  <c r="AE718" i="21"/>
  <c r="AF22" i="21"/>
  <c r="G52" i="23"/>
  <c r="AZ53" i="23" s="1"/>
  <c r="AY53" i="23" s="1"/>
  <c r="AH51" i="23"/>
  <c r="AG51" i="23"/>
  <c r="AJ51" i="23"/>
  <c r="R52" i="23"/>
  <c r="BM53" i="23"/>
  <c r="BO52" i="23" s="1"/>
  <c r="BK53" i="23"/>
  <c r="F49" i="23"/>
  <c r="BS51" i="23"/>
  <c r="BQ51" i="23"/>
  <c r="C51" i="23"/>
  <c r="D54" i="23"/>
  <c r="N48" i="23"/>
  <c r="O47" i="23"/>
  <c r="BY50" i="23"/>
  <c r="AF50" i="23"/>
  <c r="E50" i="23"/>
  <c r="M50" i="23" s="1"/>
  <c r="AE50" i="23"/>
  <c r="AA50" i="23"/>
  <c r="P37" i="22"/>
  <c r="M36" i="22"/>
  <c r="AC36" i="22"/>
  <c r="AD36" i="22"/>
  <c r="AE36" i="22" s="1"/>
  <c r="AF36" i="22" s="1"/>
  <c r="J36" i="22"/>
  <c r="I36" i="22"/>
  <c r="W36" i="22"/>
  <c r="N36" i="22"/>
  <c r="F36" i="22"/>
  <c r="AG37" i="22"/>
  <c r="L37" i="22"/>
  <c r="K37" i="22"/>
  <c r="G38" i="22"/>
  <c r="H37" i="22"/>
  <c r="V35" i="22"/>
  <c r="BL40" i="21"/>
  <c r="BM38" i="21"/>
  <c r="BM26" i="21"/>
  <c r="BN23" i="21"/>
  <c r="BO36" i="21"/>
  <c r="BP27" i="21"/>
  <c r="BL37" i="21"/>
  <c r="BL31" i="21"/>
  <c r="BL73" i="24" l="1"/>
  <c r="BL42" i="24"/>
  <c r="I54" i="23"/>
  <c r="H54" i="23"/>
  <c r="BL60" i="24"/>
  <c r="BL27" i="24"/>
  <c r="BN62" i="21"/>
  <c r="BM41" i="24"/>
  <c r="BN66" i="21"/>
  <c r="BM26" i="24"/>
  <c r="BN63" i="21"/>
  <c r="BM24" i="24"/>
  <c r="BN59" i="21"/>
  <c r="BM20" i="24"/>
  <c r="AF59" i="24"/>
  <c r="AF62" i="24" s="1"/>
  <c r="AE56" i="21" s="1"/>
  <c r="AE18" i="24" s="1"/>
  <c r="AF72" i="24"/>
  <c r="AF76" i="24" s="1"/>
  <c r="AF79" i="24" s="1"/>
  <c r="AF718" i="21"/>
  <c r="AG22" i="21"/>
  <c r="V36" i="22"/>
  <c r="N49" i="23"/>
  <c r="O48" i="23"/>
  <c r="L53" i="23"/>
  <c r="BS52" i="23"/>
  <c r="BQ52" i="23"/>
  <c r="C52" i="23"/>
  <c r="D55" i="23"/>
  <c r="BM54" i="23"/>
  <c r="BO53" i="23" s="1"/>
  <c r="BK54" i="23"/>
  <c r="G53" i="23"/>
  <c r="AZ54" i="23" s="1"/>
  <c r="AY54" i="23" s="1"/>
  <c r="AH52" i="23"/>
  <c r="AG52" i="23"/>
  <c r="BY51" i="23"/>
  <c r="AF51" i="23"/>
  <c r="E51" i="23"/>
  <c r="M51" i="23" s="1"/>
  <c r="AE51" i="23"/>
  <c r="AA51" i="23"/>
  <c r="F50" i="23"/>
  <c r="AJ52" i="23"/>
  <c r="R53" i="23"/>
  <c r="P38" i="22"/>
  <c r="M37" i="22"/>
  <c r="AC37" i="22"/>
  <c r="AD37" i="22"/>
  <c r="AE37" i="22" s="1"/>
  <c r="AF37" i="22" s="1"/>
  <c r="J37" i="22"/>
  <c r="I37" i="22"/>
  <c r="W37" i="22"/>
  <c r="N37" i="22"/>
  <c r="F37" i="22"/>
  <c r="AG38" i="22"/>
  <c r="L38" i="22"/>
  <c r="K38" i="22"/>
  <c r="G39" i="22"/>
  <c r="H38" i="22"/>
  <c r="BO23" i="21"/>
  <c r="BN26" i="21"/>
  <c r="BM37" i="21"/>
  <c r="BM31" i="21"/>
  <c r="BM40" i="21"/>
  <c r="BN38" i="21"/>
  <c r="BP36" i="21"/>
  <c r="BQ27" i="21"/>
  <c r="BM60" i="24" l="1"/>
  <c r="BM27" i="24"/>
  <c r="BM73" i="24"/>
  <c r="BM42" i="24"/>
  <c r="BO63" i="21"/>
  <c r="BN24" i="24"/>
  <c r="BO66" i="21"/>
  <c r="BN26" i="24"/>
  <c r="BO62" i="21"/>
  <c r="BN41" i="24"/>
  <c r="I55" i="23"/>
  <c r="H55" i="23"/>
  <c r="BO59" i="21"/>
  <c r="BN20" i="24"/>
  <c r="AG59" i="24"/>
  <c r="AG62" i="24" s="1"/>
  <c r="AG72" i="24"/>
  <c r="AG76" i="24" s="1"/>
  <c r="AG79" i="24" s="1"/>
  <c r="AG718" i="21"/>
  <c r="AH22" i="21"/>
  <c r="BS53" i="23"/>
  <c r="BQ53" i="23"/>
  <c r="C53" i="23"/>
  <c r="G54" i="23"/>
  <c r="AZ55" i="23" s="1"/>
  <c r="AY55" i="23" s="1"/>
  <c r="AH53" i="23"/>
  <c r="AG53" i="23"/>
  <c r="D56" i="23"/>
  <c r="BM55" i="23"/>
  <c r="BO54" i="23" s="1"/>
  <c r="BK55" i="23"/>
  <c r="AJ53" i="23"/>
  <c r="R54" i="23"/>
  <c r="F51" i="23"/>
  <c r="L54" i="23"/>
  <c r="N50" i="23"/>
  <c r="O49" i="23"/>
  <c r="BY52" i="23"/>
  <c r="AF52" i="23"/>
  <c r="E52" i="23"/>
  <c r="M52" i="23" s="1"/>
  <c r="AE52" i="23"/>
  <c r="AA52" i="23"/>
  <c r="V37" i="22"/>
  <c r="AG39" i="22"/>
  <c r="L39" i="22"/>
  <c r="K39" i="22"/>
  <c r="G40" i="22"/>
  <c r="H39" i="22"/>
  <c r="P39" i="22"/>
  <c r="M38" i="22"/>
  <c r="AC38" i="22"/>
  <c r="AD38" i="22"/>
  <c r="AE38" i="22" s="1"/>
  <c r="AF38" i="22" s="1"/>
  <c r="J38" i="22"/>
  <c r="I38" i="22"/>
  <c r="W38" i="22"/>
  <c r="N38" i="22"/>
  <c r="F38" i="22"/>
  <c r="BO38" i="21"/>
  <c r="BN40" i="21"/>
  <c r="BN31" i="21"/>
  <c r="BN37" i="21"/>
  <c r="BR27" i="21"/>
  <c r="BQ36" i="21"/>
  <c r="BP23" i="21"/>
  <c r="BO26" i="21"/>
  <c r="BN60" i="24" l="1"/>
  <c r="BN27" i="24"/>
  <c r="BN73" i="24"/>
  <c r="BN42" i="24"/>
  <c r="BP63" i="21"/>
  <c r="BO24" i="24"/>
  <c r="BP62" i="21"/>
  <c r="BO41" i="24"/>
  <c r="BP66" i="21"/>
  <c r="BO26" i="24"/>
  <c r="I56" i="23"/>
  <c r="H56" i="23"/>
  <c r="L56" i="23" s="1"/>
  <c r="BP59" i="21"/>
  <c r="BO20" i="24"/>
  <c r="AH59" i="24"/>
  <c r="AH62" i="24" s="1"/>
  <c r="AG56" i="21" s="1"/>
  <c r="AG18" i="24" s="1"/>
  <c r="AH72" i="24"/>
  <c r="AH76" i="24" s="1"/>
  <c r="AH79" i="24" s="1"/>
  <c r="AH718" i="21"/>
  <c r="AI22" i="21"/>
  <c r="AF56" i="21"/>
  <c r="AF18" i="24" s="1"/>
  <c r="V38" i="22"/>
  <c r="F52" i="23"/>
  <c r="N51" i="23"/>
  <c r="O50" i="23"/>
  <c r="BM56" i="23"/>
  <c r="BO55" i="23" s="1"/>
  <c r="BK56" i="23"/>
  <c r="BS54" i="23"/>
  <c r="BQ54" i="23"/>
  <c r="C54" i="23"/>
  <c r="D57" i="23"/>
  <c r="BY53" i="23"/>
  <c r="AF53" i="23"/>
  <c r="E53" i="23"/>
  <c r="M53" i="23" s="1"/>
  <c r="AE53" i="23"/>
  <c r="AA53" i="23"/>
  <c r="AJ54" i="23"/>
  <c r="R55" i="23"/>
  <c r="L55" i="23"/>
  <c r="G55" i="23"/>
  <c r="AZ56" i="23" s="1"/>
  <c r="AY56" i="23" s="1"/>
  <c r="AH54" i="23"/>
  <c r="AG54" i="23"/>
  <c r="AG40" i="22"/>
  <c r="L40" i="22"/>
  <c r="K40" i="22"/>
  <c r="G41" i="22"/>
  <c r="H40" i="22"/>
  <c r="P40" i="22"/>
  <c r="M39" i="22"/>
  <c r="I39" i="22"/>
  <c r="AC39" i="22"/>
  <c r="AD39" i="22"/>
  <c r="AE39" i="22" s="1"/>
  <c r="AF39" i="22" s="1"/>
  <c r="J39" i="22"/>
  <c r="W39" i="22"/>
  <c r="N39" i="22"/>
  <c r="F39" i="22"/>
  <c r="BR36" i="21"/>
  <c r="BS27" i="21"/>
  <c r="BO31" i="21"/>
  <c r="BO37" i="21"/>
  <c r="BO40" i="21"/>
  <c r="BP38" i="21"/>
  <c r="BQ23" i="21"/>
  <c r="BP26" i="21"/>
  <c r="BO73" i="24" l="1"/>
  <c r="BO42" i="24"/>
  <c r="BQ62" i="21"/>
  <c r="BP41" i="24"/>
  <c r="BO60" i="24"/>
  <c r="BO27" i="24"/>
  <c r="BQ63" i="21"/>
  <c r="BP24" i="24"/>
  <c r="BQ66" i="21"/>
  <c r="BP26" i="24"/>
  <c r="I57" i="23"/>
  <c r="H57" i="23"/>
  <c r="L57" i="23" s="1"/>
  <c r="BQ59" i="21"/>
  <c r="BP20" i="24"/>
  <c r="AI72" i="24"/>
  <c r="AI76" i="24" s="1"/>
  <c r="AI79" i="24" s="1"/>
  <c r="AI59" i="24"/>
  <c r="AI62" i="24" s="1"/>
  <c r="AH56" i="21" s="1"/>
  <c r="AH18" i="24" s="1"/>
  <c r="AI718" i="21"/>
  <c r="AJ22" i="21"/>
  <c r="V39" i="22"/>
  <c r="D58" i="23"/>
  <c r="G56" i="23"/>
  <c r="AZ57" i="23" s="1"/>
  <c r="AY57" i="23" s="1"/>
  <c r="AH55" i="23"/>
  <c r="AG55" i="23"/>
  <c r="BK57" i="23"/>
  <c r="BM57" i="23"/>
  <c r="BO56" i="23" s="1"/>
  <c r="BS55" i="23"/>
  <c r="BQ55" i="23"/>
  <c r="C55" i="23"/>
  <c r="N52" i="23"/>
  <c r="O51" i="23"/>
  <c r="F53" i="23"/>
  <c r="BY54" i="23"/>
  <c r="AF54" i="23"/>
  <c r="E54" i="23"/>
  <c r="M54" i="23" s="1"/>
  <c r="AE54" i="23"/>
  <c r="AA54" i="23"/>
  <c r="AJ55" i="23"/>
  <c r="R56" i="23"/>
  <c r="P41" i="22"/>
  <c r="AG41" i="22"/>
  <c r="L41" i="22"/>
  <c r="K41" i="22"/>
  <c r="G42" i="22"/>
  <c r="H41" i="22"/>
  <c r="M40" i="22"/>
  <c r="I40" i="22"/>
  <c r="AD40" i="22"/>
  <c r="AE40" i="22" s="1"/>
  <c r="AF40" i="22" s="1"/>
  <c r="J40" i="22"/>
  <c r="AC40" i="22"/>
  <c r="W40" i="22"/>
  <c r="N40" i="22"/>
  <c r="F40" i="22"/>
  <c r="BS36" i="21"/>
  <c r="BT27" i="21"/>
  <c r="BP31" i="21"/>
  <c r="BP37" i="21"/>
  <c r="BR23" i="21"/>
  <c r="BQ26" i="21"/>
  <c r="BQ38" i="21"/>
  <c r="BP40" i="21"/>
  <c r="BP60" i="24" l="1"/>
  <c r="BP27" i="24"/>
  <c r="I58" i="23"/>
  <c r="H58" i="23"/>
  <c r="L58" i="23" s="1"/>
  <c r="BR62" i="21"/>
  <c r="BQ41" i="24"/>
  <c r="BR63" i="21"/>
  <c r="BQ24" i="24"/>
  <c r="BP73" i="24"/>
  <c r="BP42" i="24"/>
  <c r="BR66" i="21"/>
  <c r="BQ26" i="24"/>
  <c r="BR59" i="21"/>
  <c r="BQ20" i="24"/>
  <c r="AJ72" i="24"/>
  <c r="AJ76" i="24" s="1"/>
  <c r="AJ79" i="24" s="1"/>
  <c r="AJ59" i="24"/>
  <c r="AJ62" i="24" s="1"/>
  <c r="AJ718" i="21"/>
  <c r="AK22" i="21"/>
  <c r="BM58" i="23"/>
  <c r="BO57" i="23" s="1"/>
  <c r="BK58" i="23"/>
  <c r="BY55" i="23"/>
  <c r="AF55" i="23"/>
  <c r="E55" i="23"/>
  <c r="M55" i="23" s="1"/>
  <c r="AE55" i="23"/>
  <c r="AA55" i="23"/>
  <c r="AJ56" i="23"/>
  <c r="R57" i="23"/>
  <c r="G57" i="23"/>
  <c r="AZ58" i="23" s="1"/>
  <c r="AY58" i="23" s="1"/>
  <c r="AH56" i="23"/>
  <c r="AG56" i="23"/>
  <c r="F54" i="23"/>
  <c r="N53" i="23"/>
  <c r="O52" i="23"/>
  <c r="BS56" i="23"/>
  <c r="BQ56" i="23"/>
  <c r="C56" i="23"/>
  <c r="D59" i="23"/>
  <c r="M41" i="22"/>
  <c r="I41" i="22"/>
  <c r="AC41" i="22"/>
  <c r="AD41" i="22"/>
  <c r="AE41" i="22" s="1"/>
  <c r="AF41" i="22" s="1"/>
  <c r="J41" i="22"/>
  <c r="W41" i="22"/>
  <c r="N41" i="22"/>
  <c r="F41" i="22"/>
  <c r="V40" i="22"/>
  <c r="P42" i="22"/>
  <c r="AG42" i="22"/>
  <c r="L42" i="22"/>
  <c r="K42" i="22"/>
  <c r="G43" i="22"/>
  <c r="H42" i="22"/>
  <c r="BT36" i="21"/>
  <c r="BU27" i="21"/>
  <c r="BQ40" i="21"/>
  <c r="BR38" i="21"/>
  <c r="BR26" i="21"/>
  <c r="BS23" i="21"/>
  <c r="BQ37" i="21"/>
  <c r="BQ31" i="21"/>
  <c r="BQ60" i="24" l="1"/>
  <c r="BQ27" i="24"/>
  <c r="BS63" i="21"/>
  <c r="BR24" i="24"/>
  <c r="H59" i="23"/>
  <c r="L59" i="23" s="1"/>
  <c r="I59" i="23"/>
  <c r="BS66" i="21"/>
  <c r="BR26" i="24"/>
  <c r="BQ73" i="24"/>
  <c r="BQ42" i="24"/>
  <c r="BS62" i="21"/>
  <c r="BR41" i="24"/>
  <c r="BS59" i="21"/>
  <c r="BR20" i="24"/>
  <c r="AI56" i="21"/>
  <c r="AI18" i="24" s="1"/>
  <c r="AK72" i="24"/>
  <c r="AK76" i="24" s="1"/>
  <c r="AK79" i="24" s="1"/>
  <c r="AK59" i="24"/>
  <c r="AK62" i="24" s="1"/>
  <c r="AK718" i="21"/>
  <c r="AL22" i="21"/>
  <c r="V41" i="22"/>
  <c r="N54" i="23"/>
  <c r="O53" i="23"/>
  <c r="G58" i="23"/>
  <c r="AZ59" i="23" s="1"/>
  <c r="AY59" i="23" s="1"/>
  <c r="AH57" i="23"/>
  <c r="AG57" i="23"/>
  <c r="D60" i="23"/>
  <c r="F55" i="23"/>
  <c r="AJ57" i="23"/>
  <c r="R58" i="23"/>
  <c r="BY56" i="23"/>
  <c r="AF56" i="23"/>
  <c r="E56" i="23"/>
  <c r="M56" i="23" s="1"/>
  <c r="AE56" i="23"/>
  <c r="AA56" i="23"/>
  <c r="BM59" i="23"/>
  <c r="BO58" i="23" s="1"/>
  <c r="BK59" i="23"/>
  <c r="BS57" i="23"/>
  <c r="BQ57" i="23"/>
  <c r="C57" i="23"/>
  <c r="AG43" i="22"/>
  <c r="L43" i="22"/>
  <c r="K43" i="22"/>
  <c r="G44" i="22"/>
  <c r="H43" i="22"/>
  <c r="P43" i="22"/>
  <c r="M42" i="22"/>
  <c r="I42" i="22"/>
  <c r="AC42" i="22"/>
  <c r="AD42" i="22"/>
  <c r="AE42" i="22" s="1"/>
  <c r="AF42" i="22" s="1"/>
  <c r="J42" i="22"/>
  <c r="W42" i="22"/>
  <c r="N42" i="22"/>
  <c r="F42" i="22"/>
  <c r="BR31" i="21"/>
  <c r="BR37" i="21"/>
  <c r="BS38" i="21"/>
  <c r="BR40" i="21"/>
  <c r="BS26" i="21"/>
  <c r="BT23" i="21"/>
  <c r="BU36" i="21"/>
  <c r="BV27" i="21"/>
  <c r="BR73" i="24" l="1"/>
  <c r="BR42" i="24"/>
  <c r="BT66" i="21"/>
  <c r="BS26" i="24"/>
  <c r="BT62" i="21"/>
  <c r="BS41" i="24"/>
  <c r="BR60" i="24"/>
  <c r="BR27" i="24"/>
  <c r="BT63" i="21"/>
  <c r="BS24" i="24"/>
  <c r="I60" i="23"/>
  <c r="H60" i="23"/>
  <c r="BT59" i="21"/>
  <c r="BS20" i="24"/>
  <c r="AL59" i="24"/>
  <c r="AL62" i="24" s="1"/>
  <c r="AK56" i="21" s="1"/>
  <c r="AK18" i="24" s="1"/>
  <c r="AL72" i="24"/>
  <c r="AL76" i="24" s="1"/>
  <c r="AL79" i="24" s="1"/>
  <c r="AL718" i="21"/>
  <c r="AM22" i="21"/>
  <c r="AJ56" i="21"/>
  <c r="AJ18" i="24" s="1"/>
  <c r="V42" i="22"/>
  <c r="N55" i="23"/>
  <c r="O54" i="23"/>
  <c r="F56" i="23"/>
  <c r="BY57" i="23"/>
  <c r="AF57" i="23"/>
  <c r="E57" i="23"/>
  <c r="M57" i="23" s="1"/>
  <c r="AE57" i="23"/>
  <c r="AA57" i="23"/>
  <c r="BM60" i="23"/>
  <c r="BO59" i="23" s="1"/>
  <c r="BK60" i="23"/>
  <c r="G59" i="23"/>
  <c r="AZ60" i="23" s="1"/>
  <c r="AY60" i="23" s="1"/>
  <c r="AH58" i="23"/>
  <c r="AG58" i="23"/>
  <c r="BS58" i="23"/>
  <c r="BQ58" i="23"/>
  <c r="C58" i="23"/>
  <c r="AJ58" i="23"/>
  <c r="R59" i="23"/>
  <c r="D61" i="23"/>
  <c r="M43" i="22"/>
  <c r="I43" i="22"/>
  <c r="V43" i="22" s="1"/>
  <c r="AD43" i="22"/>
  <c r="AE43" i="22" s="1"/>
  <c r="AF43" i="22" s="1"/>
  <c r="J43" i="22"/>
  <c r="AC43" i="22"/>
  <c r="W43" i="22"/>
  <c r="N43" i="22"/>
  <c r="F43" i="22"/>
  <c r="AG44" i="22"/>
  <c r="L44" i="22"/>
  <c r="K44" i="22"/>
  <c r="G45" i="22"/>
  <c r="H44" i="22"/>
  <c r="P44" i="22"/>
  <c r="BV36" i="21"/>
  <c r="BW27" i="21"/>
  <c r="BT38" i="21"/>
  <c r="BS40" i="21"/>
  <c r="BS37" i="21"/>
  <c r="BS31" i="21"/>
  <c r="BT26" i="21"/>
  <c r="BU23" i="21"/>
  <c r="BS73" i="24" l="1"/>
  <c r="BS42" i="24"/>
  <c r="BU63" i="21"/>
  <c r="BT24" i="24"/>
  <c r="BS60" i="24"/>
  <c r="BS27" i="24"/>
  <c r="BU66" i="21"/>
  <c r="BT26" i="24"/>
  <c r="BU62" i="21"/>
  <c r="BT41" i="24"/>
  <c r="I61" i="23"/>
  <c r="H61" i="23"/>
  <c r="BU59" i="21"/>
  <c r="BT20" i="24"/>
  <c r="AM59" i="24"/>
  <c r="AM62" i="24" s="1"/>
  <c r="AL56" i="21" s="1"/>
  <c r="AL18" i="24" s="1"/>
  <c r="AM72" i="24"/>
  <c r="AM76" i="24" s="1"/>
  <c r="AM79" i="24" s="1"/>
  <c r="AN22" i="21"/>
  <c r="AM718" i="21"/>
  <c r="G60" i="23"/>
  <c r="AZ61" i="23" s="1"/>
  <c r="AY61" i="23" s="1"/>
  <c r="AH59" i="23"/>
  <c r="AG59" i="23"/>
  <c r="F57" i="23"/>
  <c r="BY58" i="23"/>
  <c r="AF58" i="23"/>
  <c r="E58" i="23"/>
  <c r="M58" i="23" s="1"/>
  <c r="AE58" i="23"/>
  <c r="AA58" i="23"/>
  <c r="BM61" i="23"/>
  <c r="BO60" i="23" s="1"/>
  <c r="BK61" i="23"/>
  <c r="N56" i="23"/>
  <c r="O55" i="23"/>
  <c r="L60" i="23"/>
  <c r="AJ59" i="23"/>
  <c r="R60" i="23"/>
  <c r="D62" i="23"/>
  <c r="BS59" i="23"/>
  <c r="BQ59" i="23"/>
  <c r="C59" i="23"/>
  <c r="M44" i="22"/>
  <c r="I44" i="22"/>
  <c r="AC44" i="22"/>
  <c r="AD44" i="22"/>
  <c r="AE44" i="22" s="1"/>
  <c r="AF44" i="22" s="1"/>
  <c r="J44" i="22"/>
  <c r="W44" i="22"/>
  <c r="N44" i="22"/>
  <c r="F44" i="22"/>
  <c r="AG45" i="22"/>
  <c r="L45" i="22"/>
  <c r="K45" i="22"/>
  <c r="G46" i="22"/>
  <c r="H45" i="22"/>
  <c r="P45" i="22"/>
  <c r="BU26" i="21"/>
  <c r="BV23" i="21"/>
  <c r="BU38" i="21"/>
  <c r="BT40" i="21"/>
  <c r="BT37" i="21"/>
  <c r="BT31" i="21"/>
  <c r="BX27" i="21"/>
  <c r="BW36" i="21"/>
  <c r="BT73" i="24" l="1"/>
  <c r="BT42" i="24"/>
  <c r="I62" i="23"/>
  <c r="H62" i="23"/>
  <c r="BV66" i="21"/>
  <c r="BU26" i="24"/>
  <c r="BV62" i="21"/>
  <c r="BU41" i="24"/>
  <c r="BT60" i="24"/>
  <c r="BT27" i="24"/>
  <c r="BV63" i="21"/>
  <c r="BU24" i="24"/>
  <c r="BV59" i="21"/>
  <c r="BU20" i="24"/>
  <c r="AN59" i="24"/>
  <c r="AN62" i="24" s="1"/>
  <c r="AN72" i="24"/>
  <c r="AN76" i="24" s="1"/>
  <c r="AN79" i="24" s="1"/>
  <c r="AN718" i="21"/>
  <c r="AO22" i="21"/>
  <c r="AM56" i="21"/>
  <c r="AM18" i="24" s="1"/>
  <c r="V44" i="22"/>
  <c r="AJ60" i="23"/>
  <c r="R61" i="23"/>
  <c r="BY59" i="23"/>
  <c r="AF59" i="23"/>
  <c r="E59" i="23"/>
  <c r="M59" i="23" s="1"/>
  <c r="AE59" i="23"/>
  <c r="AA59" i="23"/>
  <c r="BM62" i="23"/>
  <c r="BO61" i="23" s="1"/>
  <c r="BK62" i="23"/>
  <c r="N57" i="23"/>
  <c r="O56" i="23"/>
  <c r="BS60" i="23"/>
  <c r="BQ60" i="23"/>
  <c r="C60" i="23"/>
  <c r="L62" i="23"/>
  <c r="D63" i="23"/>
  <c r="F58" i="23"/>
  <c r="L61" i="23"/>
  <c r="G61" i="23"/>
  <c r="AZ62" i="23" s="1"/>
  <c r="AY62" i="23" s="1"/>
  <c r="AH60" i="23"/>
  <c r="AG60" i="23"/>
  <c r="AG46" i="22"/>
  <c r="L46" i="22"/>
  <c r="K46" i="22"/>
  <c r="G47" i="22"/>
  <c r="H46" i="22"/>
  <c r="M45" i="22"/>
  <c r="AC45" i="22"/>
  <c r="AD45" i="22"/>
  <c r="AE45" i="22" s="1"/>
  <c r="AF45" i="22" s="1"/>
  <c r="J45" i="22"/>
  <c r="I45" i="22"/>
  <c r="W45" i="22"/>
  <c r="N45" i="22"/>
  <c r="F45" i="22"/>
  <c r="P46" i="22"/>
  <c r="BX36" i="21"/>
  <c r="BY27" i="21"/>
  <c r="BV26" i="21"/>
  <c r="BW23" i="21"/>
  <c r="BU40" i="21"/>
  <c r="BV38" i="21"/>
  <c r="BU37" i="21"/>
  <c r="BU31" i="21"/>
  <c r="BW63" i="21" l="1"/>
  <c r="BV24" i="24"/>
  <c r="BU73" i="24"/>
  <c r="BU42" i="24"/>
  <c r="BW62" i="21"/>
  <c r="BV41" i="24"/>
  <c r="BU60" i="24"/>
  <c r="BU27" i="24"/>
  <c r="BW66" i="21"/>
  <c r="BV26" i="24"/>
  <c r="I63" i="23"/>
  <c r="H63" i="23"/>
  <c r="BW59" i="21"/>
  <c r="BV20" i="24"/>
  <c r="AO59" i="24"/>
  <c r="AO62" i="24" s="1"/>
  <c r="AO72" i="24"/>
  <c r="AO76" i="24" s="1"/>
  <c r="AO79" i="24" s="1"/>
  <c r="AP22" i="21"/>
  <c r="AO718" i="21"/>
  <c r="AN56" i="21"/>
  <c r="AN18" i="24" s="1"/>
  <c r="BY60" i="23"/>
  <c r="AF60" i="23"/>
  <c r="E60" i="23"/>
  <c r="M60" i="23" s="1"/>
  <c r="AE60" i="23"/>
  <c r="AA60" i="23"/>
  <c r="G62" i="23"/>
  <c r="AZ63" i="23" s="1"/>
  <c r="AY63" i="23" s="1"/>
  <c r="AH61" i="23"/>
  <c r="AG61" i="23"/>
  <c r="F59" i="23"/>
  <c r="BM63" i="23"/>
  <c r="BO62" i="23" s="1"/>
  <c r="BK63" i="23"/>
  <c r="BS61" i="23"/>
  <c r="BQ61" i="23"/>
  <c r="C61" i="23"/>
  <c r="N58" i="23"/>
  <c r="O57" i="23"/>
  <c r="AJ61" i="23"/>
  <c r="R62" i="23"/>
  <c r="D64" i="23"/>
  <c r="AG47" i="22"/>
  <c r="L47" i="22"/>
  <c r="K47" i="22"/>
  <c r="G48" i="22"/>
  <c r="H47" i="22"/>
  <c r="V45" i="22"/>
  <c r="M46" i="22"/>
  <c r="AC46" i="22"/>
  <c r="I46" i="22"/>
  <c r="AD46" i="22"/>
  <c r="AE46" i="22" s="1"/>
  <c r="AF46" i="22" s="1"/>
  <c r="J46" i="22"/>
  <c r="W46" i="22"/>
  <c r="N46" i="22"/>
  <c r="F46" i="22"/>
  <c r="P47" i="22"/>
  <c r="BV31" i="21"/>
  <c r="BV37" i="21"/>
  <c r="BZ27" i="21"/>
  <c r="BY36" i="21"/>
  <c r="BX23" i="21"/>
  <c r="BW26" i="21"/>
  <c r="BW38" i="21"/>
  <c r="BV40" i="21"/>
  <c r="BV73" i="24" l="1"/>
  <c r="BV42" i="24"/>
  <c r="BX66" i="21"/>
  <c r="BW26" i="24"/>
  <c r="BX62" i="21"/>
  <c r="BW41" i="24"/>
  <c r="BV60" i="24"/>
  <c r="BV27" i="24"/>
  <c r="I64" i="23"/>
  <c r="H64" i="23"/>
  <c r="L64" i="23" s="1"/>
  <c r="BX59" i="21"/>
  <c r="BW20" i="24"/>
  <c r="BX63" i="21"/>
  <c r="BW24" i="24"/>
  <c r="AP72" i="24"/>
  <c r="AP76" i="24" s="1"/>
  <c r="AP79" i="24" s="1"/>
  <c r="AP59" i="24"/>
  <c r="AP62" i="24" s="1"/>
  <c r="AP718" i="21"/>
  <c r="AQ22" i="21"/>
  <c r="AO56" i="21"/>
  <c r="AO18" i="24" s="1"/>
  <c r="V46" i="22"/>
  <c r="BY61" i="23"/>
  <c r="AF61" i="23"/>
  <c r="E61" i="23"/>
  <c r="M61" i="23" s="1"/>
  <c r="AE61" i="23"/>
  <c r="AA61" i="23"/>
  <c r="BM64" i="23"/>
  <c r="BO63" i="23" s="1"/>
  <c r="BK64" i="23"/>
  <c r="BS62" i="23"/>
  <c r="BQ62" i="23"/>
  <c r="C62" i="23"/>
  <c r="L63" i="23"/>
  <c r="F60" i="23"/>
  <c r="D65" i="23"/>
  <c r="AJ62" i="23"/>
  <c r="R63" i="23"/>
  <c r="N59" i="23"/>
  <c r="O58" i="23"/>
  <c r="G63" i="23"/>
  <c r="AZ64" i="23" s="1"/>
  <c r="AY64" i="23" s="1"/>
  <c r="AH62" i="23"/>
  <c r="AG62" i="23"/>
  <c r="AG48" i="22"/>
  <c r="L48" i="22"/>
  <c r="K48" i="22"/>
  <c r="G49" i="22"/>
  <c r="H48" i="22"/>
  <c r="P48" i="22"/>
  <c r="M47" i="22"/>
  <c r="AC47" i="22"/>
  <c r="I47" i="22"/>
  <c r="AD47" i="22"/>
  <c r="AE47" i="22" s="1"/>
  <c r="AF47" i="22" s="1"/>
  <c r="J47" i="22"/>
  <c r="W47" i="22"/>
  <c r="N47" i="22"/>
  <c r="F47" i="22"/>
  <c r="BW31" i="21"/>
  <c r="BW37" i="21"/>
  <c r="CA27" i="21"/>
  <c r="BZ36" i="21"/>
  <c r="BY23" i="21"/>
  <c r="BX26" i="21"/>
  <c r="BW40" i="21"/>
  <c r="BX38" i="21"/>
  <c r="H65" i="23" l="1"/>
  <c r="I65" i="23"/>
  <c r="BY59" i="21"/>
  <c r="BX20" i="24"/>
  <c r="BY62" i="21"/>
  <c r="BX41" i="24"/>
  <c r="BW60" i="24"/>
  <c r="BW27" i="24"/>
  <c r="BY66" i="21"/>
  <c r="BX26" i="24"/>
  <c r="BW73" i="24"/>
  <c r="BW42" i="24"/>
  <c r="BY63" i="21"/>
  <c r="BX24" i="24"/>
  <c r="AQ72" i="24"/>
  <c r="AQ76" i="24" s="1"/>
  <c r="AQ79" i="24" s="1"/>
  <c r="AQ59" i="24"/>
  <c r="AQ62" i="24" s="1"/>
  <c r="AQ718" i="21"/>
  <c r="AR22" i="21"/>
  <c r="AP56" i="21"/>
  <c r="AP18" i="24" s="1"/>
  <c r="BM65" i="23"/>
  <c r="BO64" i="23" s="1"/>
  <c r="BK65" i="23"/>
  <c r="G64" i="23"/>
  <c r="AZ65" i="23" s="1"/>
  <c r="AY65" i="23" s="1"/>
  <c r="AH63" i="23"/>
  <c r="AG63" i="23"/>
  <c r="BS63" i="23"/>
  <c r="BQ63" i="23"/>
  <c r="C63" i="23"/>
  <c r="D66" i="23"/>
  <c r="L65" i="23"/>
  <c r="N60" i="23"/>
  <c r="O59" i="23"/>
  <c r="BY62" i="23"/>
  <c r="AF62" i="23"/>
  <c r="E62" i="23"/>
  <c r="M62" i="23" s="1"/>
  <c r="AE62" i="23"/>
  <c r="AA62" i="23"/>
  <c r="F61" i="23"/>
  <c r="AJ63" i="23"/>
  <c r="R64" i="23"/>
  <c r="V47" i="22"/>
  <c r="P49" i="22"/>
  <c r="M48" i="22"/>
  <c r="AC48" i="22"/>
  <c r="I48" i="22"/>
  <c r="AD48" i="22"/>
  <c r="AE48" i="22" s="1"/>
  <c r="AF48" i="22" s="1"/>
  <c r="J48" i="22"/>
  <c r="W48" i="22"/>
  <c r="N48" i="22"/>
  <c r="F48" i="22"/>
  <c r="AG49" i="22"/>
  <c r="L49" i="22"/>
  <c r="K49" i="22"/>
  <c r="G50" i="22"/>
  <c r="H49" i="22"/>
  <c r="BX31" i="21"/>
  <c r="BX37" i="21"/>
  <c r="BX40" i="21"/>
  <c r="BY38" i="21"/>
  <c r="BZ23" i="21"/>
  <c r="BY26" i="21"/>
  <c r="CA36" i="21"/>
  <c r="CB27" i="21"/>
  <c r="BX60" i="24" l="1"/>
  <c r="BX27" i="24"/>
  <c r="BZ62" i="21"/>
  <c r="BY41" i="24"/>
  <c r="I66" i="23"/>
  <c r="L66" i="23" s="1"/>
  <c r="H66" i="23"/>
  <c r="BZ59" i="21"/>
  <c r="BY20" i="24"/>
  <c r="BZ66" i="21"/>
  <c r="BY26" i="24"/>
  <c r="BX73" i="24"/>
  <c r="BX42" i="24"/>
  <c r="BZ63" i="21"/>
  <c r="BY24" i="24"/>
  <c r="AR72" i="24"/>
  <c r="AR76" i="24" s="1"/>
  <c r="AR79" i="24" s="1"/>
  <c r="AR59" i="24"/>
  <c r="AR62" i="24" s="1"/>
  <c r="AR718" i="21"/>
  <c r="AS22" i="21"/>
  <c r="AQ56" i="21"/>
  <c r="AQ18" i="24" s="1"/>
  <c r="V48" i="22"/>
  <c r="N61" i="23"/>
  <c r="O60" i="23"/>
  <c r="AJ64" i="23"/>
  <c r="R65" i="23"/>
  <c r="AH64" i="23"/>
  <c r="AG64" i="23"/>
  <c r="G65" i="23"/>
  <c r="AZ66" i="23" s="1"/>
  <c r="AY66" i="23" s="1"/>
  <c r="F62" i="23"/>
  <c r="D67" i="23"/>
  <c r="BM66" i="23"/>
  <c r="BO65" i="23" s="1"/>
  <c r="BK66" i="23"/>
  <c r="BY63" i="23"/>
  <c r="AF63" i="23"/>
  <c r="E63" i="23"/>
  <c r="M63" i="23" s="1"/>
  <c r="AE63" i="23"/>
  <c r="AA63" i="23"/>
  <c r="BS64" i="23"/>
  <c r="BQ64" i="23"/>
  <c r="C64" i="23"/>
  <c r="M49" i="22"/>
  <c r="AC49" i="22"/>
  <c r="AD49" i="22"/>
  <c r="AE49" i="22" s="1"/>
  <c r="AF49" i="22" s="1"/>
  <c r="J49" i="22"/>
  <c r="I49" i="22"/>
  <c r="W49" i="22"/>
  <c r="N49" i="22"/>
  <c r="F49" i="22"/>
  <c r="AG50" i="22"/>
  <c r="L50" i="22"/>
  <c r="K50" i="22"/>
  <c r="G51" i="22"/>
  <c r="H50" i="22"/>
  <c r="P50" i="22"/>
  <c r="CB36" i="21"/>
  <c r="CC27" i="21"/>
  <c r="BY40" i="21"/>
  <c r="BZ38" i="21"/>
  <c r="BZ26" i="21"/>
  <c r="CA23" i="21"/>
  <c r="BY37" i="21"/>
  <c r="BY31" i="21"/>
  <c r="BY60" i="24" l="1"/>
  <c r="BY27" i="24"/>
  <c r="CA66" i="21"/>
  <c r="BZ26" i="24"/>
  <c r="BY73" i="24"/>
  <c r="BY42" i="24"/>
  <c r="CA62" i="21"/>
  <c r="BZ41" i="24"/>
  <c r="I67" i="23"/>
  <c r="H67" i="23"/>
  <c r="L67" i="23" s="1"/>
  <c r="CA59" i="21"/>
  <c r="BZ20" i="24"/>
  <c r="CA63" i="21"/>
  <c r="BZ24" i="24"/>
  <c r="AS72" i="24"/>
  <c r="AS76" i="24" s="1"/>
  <c r="AS79" i="24" s="1"/>
  <c r="AS59" i="24"/>
  <c r="AS62" i="24" s="1"/>
  <c r="AS718" i="21"/>
  <c r="AT22" i="21"/>
  <c r="AR56" i="21"/>
  <c r="AR18" i="24" s="1"/>
  <c r="V49" i="22"/>
  <c r="N62" i="23"/>
  <c r="O61" i="23"/>
  <c r="BM67" i="23"/>
  <c r="BO66" i="23" s="1"/>
  <c r="BK67" i="23"/>
  <c r="BY64" i="23"/>
  <c r="AF64" i="23"/>
  <c r="E64" i="23"/>
  <c r="M64" i="23" s="1"/>
  <c r="AE64" i="23"/>
  <c r="AA64" i="23"/>
  <c r="C65" i="23"/>
  <c r="BS65" i="23"/>
  <c r="BQ65" i="23"/>
  <c r="AJ65" i="23"/>
  <c r="R66" i="23"/>
  <c r="F63" i="23"/>
  <c r="AH65" i="23"/>
  <c r="AG65" i="23"/>
  <c r="G66" i="23"/>
  <c r="AZ67" i="23" s="1"/>
  <c r="AY67" i="23" s="1"/>
  <c r="D68" i="23"/>
  <c r="M50" i="22"/>
  <c r="I50" i="22"/>
  <c r="AC50" i="22"/>
  <c r="AD50" i="22"/>
  <c r="AE50" i="22" s="1"/>
  <c r="AF50" i="22" s="1"/>
  <c r="J50" i="22"/>
  <c r="W50" i="22"/>
  <c r="N50" i="22"/>
  <c r="F50" i="22"/>
  <c r="AG51" i="22"/>
  <c r="L51" i="22"/>
  <c r="K51" i="22"/>
  <c r="G52" i="22"/>
  <c r="H51" i="22"/>
  <c r="P51" i="22"/>
  <c r="CA26" i="21"/>
  <c r="CB23" i="21"/>
  <c r="BZ37" i="21"/>
  <c r="BZ31" i="21"/>
  <c r="CA38" i="21"/>
  <c r="BZ40" i="21"/>
  <c r="CC36" i="21"/>
  <c r="CD27" i="21"/>
  <c r="CB59" i="21" l="1"/>
  <c r="CA20" i="24"/>
  <c r="CB62" i="21"/>
  <c r="CA41" i="24"/>
  <c r="BZ60" i="24"/>
  <c r="BZ27" i="24"/>
  <c r="CA26" i="24"/>
  <c r="CB66" i="21"/>
  <c r="I68" i="23"/>
  <c r="H68" i="23"/>
  <c r="BZ73" i="24"/>
  <c r="BZ42" i="24"/>
  <c r="CB63" i="21"/>
  <c r="CA24" i="24"/>
  <c r="AT59" i="24"/>
  <c r="AT62" i="24" s="1"/>
  <c r="AS56" i="21" s="1"/>
  <c r="AS18" i="24" s="1"/>
  <c r="AT72" i="24"/>
  <c r="AT76" i="24" s="1"/>
  <c r="AT79" i="24" s="1"/>
  <c r="AT718" i="21"/>
  <c r="AU22" i="21"/>
  <c r="AA65" i="23"/>
  <c r="BY65" i="23"/>
  <c r="E65" i="23"/>
  <c r="M65" i="23" s="1"/>
  <c r="AF65" i="23"/>
  <c r="AE65" i="23"/>
  <c r="G67" i="23"/>
  <c r="AZ68" i="23" s="1"/>
  <c r="AY68" i="23" s="1"/>
  <c r="AH66" i="23"/>
  <c r="AG66" i="23"/>
  <c r="R67" i="23"/>
  <c r="AJ66" i="23"/>
  <c r="BM68" i="23"/>
  <c r="BO67" i="23" s="1"/>
  <c r="BK68" i="23"/>
  <c r="N63" i="23"/>
  <c r="O62" i="23"/>
  <c r="D69" i="23"/>
  <c r="F64" i="23"/>
  <c r="BQ66" i="23"/>
  <c r="C66" i="23"/>
  <c r="BS66" i="23"/>
  <c r="M51" i="22"/>
  <c r="I51" i="22"/>
  <c r="AD51" i="22"/>
  <c r="AE51" i="22" s="1"/>
  <c r="AF51" i="22" s="1"/>
  <c r="J51" i="22"/>
  <c r="AC51" i="22"/>
  <c r="W51" i="22"/>
  <c r="N51" i="22"/>
  <c r="F51" i="22"/>
  <c r="P52" i="22"/>
  <c r="AG52" i="22"/>
  <c r="L52" i="22"/>
  <c r="K52" i="22"/>
  <c r="G53" i="22"/>
  <c r="H52" i="22"/>
  <c r="V50" i="22"/>
  <c r="CA40" i="21"/>
  <c r="CB38" i="21"/>
  <c r="CD36" i="21"/>
  <c r="CE27" i="21"/>
  <c r="CB26" i="21"/>
  <c r="CC23" i="21"/>
  <c r="CA31" i="21"/>
  <c r="CA37" i="21"/>
  <c r="CA27" i="24" l="1"/>
  <c r="CA60" i="24"/>
  <c r="I69" i="23"/>
  <c r="H69" i="23"/>
  <c r="L69" i="23" s="1"/>
  <c r="CC66" i="21"/>
  <c r="CB26" i="24"/>
  <c r="CA73" i="24"/>
  <c r="CA42" i="24"/>
  <c r="CC62" i="21"/>
  <c r="CB41" i="24"/>
  <c r="CC63" i="21"/>
  <c r="CB24" i="24"/>
  <c r="CC59" i="21"/>
  <c r="CB20" i="24"/>
  <c r="AU59" i="24"/>
  <c r="AU62" i="24" s="1"/>
  <c r="AT56" i="21" s="1"/>
  <c r="AT18" i="24" s="1"/>
  <c r="AU72" i="24"/>
  <c r="AU76" i="24" s="1"/>
  <c r="AU79" i="24" s="1"/>
  <c r="AU718" i="21"/>
  <c r="AV22" i="21"/>
  <c r="V51" i="22"/>
  <c r="AF66" i="23"/>
  <c r="E66" i="23"/>
  <c r="M66" i="23" s="1"/>
  <c r="AE66" i="23"/>
  <c r="AA66" i="23"/>
  <c r="BY66" i="23"/>
  <c r="R68" i="23"/>
  <c r="AJ67" i="23"/>
  <c r="BS67" i="23"/>
  <c r="BQ67" i="23"/>
  <c r="C67" i="23"/>
  <c r="AH67" i="23"/>
  <c r="AG67" i="23"/>
  <c r="G68" i="23"/>
  <c r="AZ69" i="23" s="1"/>
  <c r="AY69" i="23" s="1"/>
  <c r="N64" i="23"/>
  <c r="O63" i="23"/>
  <c r="BM69" i="23"/>
  <c r="BO68" i="23" s="1"/>
  <c r="BK69" i="23"/>
  <c r="D70" i="23"/>
  <c r="L68" i="23"/>
  <c r="F65" i="23"/>
  <c r="P53" i="22"/>
  <c r="M52" i="22"/>
  <c r="I52" i="22"/>
  <c r="AC52" i="22"/>
  <c r="AD52" i="22"/>
  <c r="AE52" i="22" s="1"/>
  <c r="AF52" i="22" s="1"/>
  <c r="J52" i="22"/>
  <c r="W52" i="22"/>
  <c r="N52" i="22"/>
  <c r="F52" i="22"/>
  <c r="AG53" i="22"/>
  <c r="L53" i="22"/>
  <c r="K53" i="22"/>
  <c r="G54" i="22"/>
  <c r="H53" i="22"/>
  <c r="CB37" i="21"/>
  <c r="CB31" i="21"/>
  <c r="CE36" i="21"/>
  <c r="CF27" i="21"/>
  <c r="CC38" i="21"/>
  <c r="CB40" i="21"/>
  <c r="CC26" i="21"/>
  <c r="CD23" i="21"/>
  <c r="CD63" i="21" l="1"/>
  <c r="CC24" i="24"/>
  <c r="CB73" i="24"/>
  <c r="CB42" i="24"/>
  <c r="CD62" i="21"/>
  <c r="CC41" i="24"/>
  <c r="CD66" i="21"/>
  <c r="CC26" i="24"/>
  <c r="CB60" i="24"/>
  <c r="CB27" i="24"/>
  <c r="I70" i="23"/>
  <c r="H70" i="23"/>
  <c r="L70" i="23" s="1"/>
  <c r="CD59" i="21"/>
  <c r="CC20" i="24"/>
  <c r="AV59" i="24"/>
  <c r="AV62" i="24" s="1"/>
  <c r="AV72" i="24"/>
  <c r="AV76" i="24" s="1"/>
  <c r="AV79" i="24" s="1"/>
  <c r="AV718" i="21"/>
  <c r="AW22" i="21"/>
  <c r="AU56" i="21"/>
  <c r="AU18" i="24" s="1"/>
  <c r="V52" i="22"/>
  <c r="AJ68" i="23"/>
  <c r="R69" i="23"/>
  <c r="N65" i="23"/>
  <c r="O64" i="23"/>
  <c r="BS68" i="23"/>
  <c r="BQ68" i="23"/>
  <c r="C68" i="23"/>
  <c r="BY67" i="23"/>
  <c r="AF67" i="23"/>
  <c r="E67" i="23"/>
  <c r="M67" i="23" s="1"/>
  <c r="AE67" i="23"/>
  <c r="AA67" i="23"/>
  <c r="BM70" i="23"/>
  <c r="BO69" i="23" s="1"/>
  <c r="BK70" i="23"/>
  <c r="D71" i="23"/>
  <c r="F66" i="23"/>
  <c r="AH68" i="23"/>
  <c r="AG68" i="23"/>
  <c r="G69" i="23"/>
  <c r="AZ70" i="23" s="1"/>
  <c r="AY70" i="23" s="1"/>
  <c r="AG54" i="22"/>
  <c r="L54" i="22"/>
  <c r="K54" i="22"/>
  <c r="G55" i="22"/>
  <c r="H54" i="22"/>
  <c r="M53" i="22"/>
  <c r="I53" i="22"/>
  <c r="AC53" i="22"/>
  <c r="AD53" i="22"/>
  <c r="AE53" i="22" s="1"/>
  <c r="AF53" i="22" s="1"/>
  <c r="J53" i="22"/>
  <c r="W53" i="22"/>
  <c r="N53" i="22"/>
  <c r="F53" i="22"/>
  <c r="P54" i="22"/>
  <c r="CC40" i="21"/>
  <c r="CD38" i="21"/>
  <c r="CF36" i="21"/>
  <c r="CG27" i="21"/>
  <c r="CD26" i="21"/>
  <c r="CE23" i="21"/>
  <c r="CC37" i="21"/>
  <c r="CC31" i="21"/>
  <c r="CC60" i="24" l="1"/>
  <c r="CC27" i="24"/>
  <c r="CE66" i="21"/>
  <c r="CD26" i="24"/>
  <c r="CC73" i="24"/>
  <c r="CC42" i="24"/>
  <c r="CE62" i="21"/>
  <c r="CD41" i="24"/>
  <c r="H71" i="23"/>
  <c r="I71" i="23"/>
  <c r="CE59" i="21"/>
  <c r="CD20" i="24"/>
  <c r="CE63" i="21"/>
  <c r="CD24" i="24"/>
  <c r="AW59" i="24"/>
  <c r="AW62" i="24" s="1"/>
  <c r="AV56" i="21" s="1"/>
  <c r="AV18" i="24" s="1"/>
  <c r="AW72" i="24"/>
  <c r="AW76" i="24" s="1"/>
  <c r="AW79" i="24" s="1"/>
  <c r="AX22" i="21"/>
  <c r="AW718" i="21"/>
  <c r="N66" i="23"/>
  <c r="O65" i="23"/>
  <c r="F67" i="23"/>
  <c r="AJ69" i="23"/>
  <c r="R70" i="23"/>
  <c r="BM71" i="23"/>
  <c r="BO70" i="23" s="1"/>
  <c r="BK71" i="23"/>
  <c r="AH69" i="23"/>
  <c r="AG69" i="23"/>
  <c r="G70" i="23"/>
  <c r="AZ71" i="23" s="1"/>
  <c r="AY71" i="23" s="1"/>
  <c r="C69" i="23"/>
  <c r="BS69" i="23"/>
  <c r="BQ69" i="23"/>
  <c r="BY68" i="23"/>
  <c r="AF68" i="23"/>
  <c r="E68" i="23"/>
  <c r="M68" i="23" s="1"/>
  <c r="AE68" i="23"/>
  <c r="AA68" i="23"/>
  <c r="D72" i="23"/>
  <c r="V53" i="22"/>
  <c r="M54" i="22"/>
  <c r="I54" i="22"/>
  <c r="AC54" i="22"/>
  <c r="AD54" i="22"/>
  <c r="AE54" i="22" s="1"/>
  <c r="AF54" i="22" s="1"/>
  <c r="J54" i="22"/>
  <c r="W54" i="22"/>
  <c r="N54" i="22"/>
  <c r="F54" i="22"/>
  <c r="AG55" i="22"/>
  <c r="L55" i="22"/>
  <c r="K55" i="22"/>
  <c r="G56" i="22"/>
  <c r="H55" i="22"/>
  <c r="P55" i="22"/>
  <c r="CE26" i="21"/>
  <c r="CF23" i="21"/>
  <c r="CD37" i="21"/>
  <c r="CD31" i="21"/>
  <c r="CH27" i="21"/>
  <c r="CG36" i="21"/>
  <c r="CE38" i="21"/>
  <c r="CD40" i="21"/>
  <c r="L71" i="23" l="1"/>
  <c r="CD73" i="24"/>
  <c r="CD42" i="24"/>
  <c r="CD60" i="24"/>
  <c r="CD27" i="24"/>
  <c r="CF59" i="21"/>
  <c r="CE20" i="24"/>
  <c r="CF62" i="21"/>
  <c r="CE41" i="24"/>
  <c r="CF66" i="21"/>
  <c r="CE26" i="24"/>
  <c r="I72" i="23"/>
  <c r="H72" i="23"/>
  <c r="CF63" i="21"/>
  <c r="CE24" i="24"/>
  <c r="AX72" i="24"/>
  <c r="AX76" i="24" s="1"/>
  <c r="AX79" i="24" s="1"/>
  <c r="AX59" i="24"/>
  <c r="AX62" i="24" s="1"/>
  <c r="AX718" i="21"/>
  <c r="AY22" i="21"/>
  <c r="AW56" i="21"/>
  <c r="AW18" i="24" s="1"/>
  <c r="BM72" i="23"/>
  <c r="BO71" i="23" s="1"/>
  <c r="BK72" i="23"/>
  <c r="AA69" i="23"/>
  <c r="BY69" i="23"/>
  <c r="E69" i="23"/>
  <c r="M69" i="23" s="1"/>
  <c r="AF69" i="23"/>
  <c r="AE69" i="23"/>
  <c r="G71" i="23"/>
  <c r="AZ72" i="23" s="1"/>
  <c r="AY72" i="23" s="1"/>
  <c r="AH70" i="23"/>
  <c r="AG70" i="23"/>
  <c r="N67" i="23"/>
  <c r="O66" i="23"/>
  <c r="F68" i="23"/>
  <c r="R71" i="23"/>
  <c r="AJ70" i="23"/>
  <c r="BQ70" i="23"/>
  <c r="C70" i="23"/>
  <c r="BS70" i="23"/>
  <c r="D73" i="23"/>
  <c r="AG56" i="22"/>
  <c r="L56" i="22"/>
  <c r="K56" i="22"/>
  <c r="G57" i="22"/>
  <c r="H56" i="22"/>
  <c r="P56" i="22"/>
  <c r="V54" i="22"/>
  <c r="M55" i="22"/>
  <c r="I55" i="22"/>
  <c r="AD55" i="22"/>
  <c r="AE55" i="22" s="1"/>
  <c r="AF55" i="22" s="1"/>
  <c r="J55" i="22"/>
  <c r="AC55" i="22"/>
  <c r="W55" i="22"/>
  <c r="N55" i="22"/>
  <c r="F55" i="22"/>
  <c r="CH36" i="21"/>
  <c r="CI27" i="21"/>
  <c r="CG23" i="21"/>
  <c r="CF26" i="21"/>
  <c r="CF38" i="21"/>
  <c r="CE40" i="21"/>
  <c r="CE31" i="21"/>
  <c r="CE37" i="21"/>
  <c r="CG66" i="21" l="1"/>
  <c r="CF26" i="24"/>
  <c r="CE73" i="24"/>
  <c r="CE42" i="24"/>
  <c r="CE60" i="24"/>
  <c r="CE27" i="24"/>
  <c r="CG59" i="21"/>
  <c r="CF20" i="24"/>
  <c r="I73" i="23"/>
  <c r="H73" i="23"/>
  <c r="CG62" i="21"/>
  <c r="CF41" i="24"/>
  <c r="CG63" i="21"/>
  <c r="CF24" i="24"/>
  <c r="AY72" i="24"/>
  <c r="AY76" i="24" s="1"/>
  <c r="AY79" i="24" s="1"/>
  <c r="AY59" i="24"/>
  <c r="AY62" i="24" s="1"/>
  <c r="AY718" i="21"/>
  <c r="AZ22" i="21"/>
  <c r="AX56" i="21"/>
  <c r="AX18" i="24" s="1"/>
  <c r="R72" i="23"/>
  <c r="AJ71" i="23"/>
  <c r="AF70" i="23"/>
  <c r="E70" i="23"/>
  <c r="M70" i="23" s="1"/>
  <c r="AE70" i="23"/>
  <c r="AA70" i="23"/>
  <c r="BY70" i="23"/>
  <c r="L72" i="23"/>
  <c r="AH71" i="23"/>
  <c r="AG71" i="23"/>
  <c r="G72" i="23"/>
  <c r="AZ73" i="23" s="1"/>
  <c r="AY73" i="23" s="1"/>
  <c r="BM73" i="23"/>
  <c r="BO72" i="23" s="1"/>
  <c r="BK73" i="23"/>
  <c r="D74" i="23"/>
  <c r="N68" i="23"/>
  <c r="O67" i="23"/>
  <c r="BS71" i="23"/>
  <c r="BQ71" i="23"/>
  <c r="C71" i="23"/>
  <c r="F69" i="23"/>
  <c r="M56" i="22"/>
  <c r="I56" i="22"/>
  <c r="AD56" i="22"/>
  <c r="AE56" i="22" s="1"/>
  <c r="AF56" i="22" s="1"/>
  <c r="J56" i="22"/>
  <c r="AC56" i="22"/>
  <c r="W56" i="22"/>
  <c r="N56" i="22"/>
  <c r="F56" i="22"/>
  <c r="AG57" i="22"/>
  <c r="L57" i="22"/>
  <c r="K57" i="22"/>
  <c r="G58" i="22"/>
  <c r="H57" i="22"/>
  <c r="P57" i="22"/>
  <c r="V55" i="22"/>
  <c r="CF40" i="21"/>
  <c r="CG38" i="21"/>
  <c r="CH23" i="21"/>
  <c r="CG26" i="21"/>
  <c r="CF31" i="21"/>
  <c r="CF37" i="21"/>
  <c r="CI36" i="21"/>
  <c r="CJ27" i="21"/>
  <c r="CF73" i="24" l="1"/>
  <c r="CF42" i="24"/>
  <c r="I74" i="23"/>
  <c r="H74" i="23"/>
  <c r="CH59" i="21"/>
  <c r="CG20" i="24"/>
  <c r="CF60" i="24"/>
  <c r="CF27" i="24"/>
  <c r="CH62" i="21"/>
  <c r="CG41" i="24"/>
  <c r="CH63" i="21"/>
  <c r="CG24" i="24"/>
  <c r="CH66" i="21"/>
  <c r="CG26" i="24"/>
  <c r="AZ72" i="24"/>
  <c r="AZ76" i="24" s="1"/>
  <c r="AZ79" i="24" s="1"/>
  <c r="AZ59" i="24"/>
  <c r="AZ62" i="24" s="1"/>
  <c r="AZ718" i="21"/>
  <c r="BA22" i="21"/>
  <c r="AY56" i="21"/>
  <c r="AY18" i="24" s="1"/>
  <c r="D75" i="23"/>
  <c r="L74" i="23"/>
  <c r="F70" i="23"/>
  <c r="BM74" i="23"/>
  <c r="BO73" i="23" s="1"/>
  <c r="BK74" i="23"/>
  <c r="AH72" i="23"/>
  <c r="AG72" i="23"/>
  <c r="G73" i="23"/>
  <c r="AZ74" i="23" s="1"/>
  <c r="AY74" i="23" s="1"/>
  <c r="N69" i="23"/>
  <c r="O68" i="23"/>
  <c r="AJ72" i="23"/>
  <c r="R73" i="23"/>
  <c r="BS72" i="23"/>
  <c r="BQ72" i="23"/>
  <c r="C72" i="23"/>
  <c r="BY71" i="23"/>
  <c r="AF71" i="23"/>
  <c r="E71" i="23"/>
  <c r="M71" i="23" s="1"/>
  <c r="AE71" i="23"/>
  <c r="AA71" i="23"/>
  <c r="L73" i="23"/>
  <c r="P58" i="22"/>
  <c r="M57" i="22"/>
  <c r="I57" i="22"/>
  <c r="AD57" i="22"/>
  <c r="AE57" i="22" s="1"/>
  <c r="AF57" i="22" s="1"/>
  <c r="J57" i="22"/>
  <c r="AC57" i="22"/>
  <c r="W57" i="22"/>
  <c r="N57" i="22"/>
  <c r="F57" i="22"/>
  <c r="AG58" i="22"/>
  <c r="L58" i="22"/>
  <c r="K58" i="22"/>
  <c r="G59" i="22"/>
  <c r="H58" i="22"/>
  <c r="V56" i="22"/>
  <c r="CI23" i="21"/>
  <c r="CH26" i="21"/>
  <c r="CG40" i="21"/>
  <c r="CH38" i="21"/>
  <c r="CG37" i="21"/>
  <c r="CG31" i="21"/>
  <c r="CJ36" i="21"/>
  <c r="CK27" i="21"/>
  <c r="CI63" i="21" l="1"/>
  <c r="CH24" i="24"/>
  <c r="CI62" i="21"/>
  <c r="CH41" i="24"/>
  <c r="CG73" i="24"/>
  <c r="CG42" i="24"/>
  <c r="I75" i="23"/>
  <c r="H75" i="23"/>
  <c r="CG27" i="24"/>
  <c r="CG60" i="24"/>
  <c r="CI59" i="21"/>
  <c r="CH20" i="24"/>
  <c r="CI66" i="21"/>
  <c r="CH26" i="24"/>
  <c r="BA72" i="24"/>
  <c r="BA76" i="24" s="1"/>
  <c r="BA79" i="24" s="1"/>
  <c r="BA59" i="24"/>
  <c r="BA62" i="24" s="1"/>
  <c r="AZ56" i="21" s="1"/>
  <c r="AZ18" i="24" s="1"/>
  <c r="BB22" i="21"/>
  <c r="BA718" i="21"/>
  <c r="C73" i="23"/>
  <c r="BS73" i="23"/>
  <c r="BQ73" i="23"/>
  <c r="AH73" i="23"/>
  <c r="AG73" i="23"/>
  <c r="G74" i="23"/>
  <c r="AZ75" i="23" s="1"/>
  <c r="AY75" i="23" s="1"/>
  <c r="AJ73" i="23"/>
  <c r="R74" i="23"/>
  <c r="N70" i="23"/>
  <c r="O69" i="23"/>
  <c r="F71" i="23"/>
  <c r="D76" i="23"/>
  <c r="BY72" i="23"/>
  <c r="AF72" i="23"/>
  <c r="E72" i="23"/>
  <c r="M72" i="23" s="1"/>
  <c r="AE72" i="23"/>
  <c r="AA72" i="23"/>
  <c r="BM75" i="23"/>
  <c r="BO74" i="23" s="1"/>
  <c r="BK75" i="23"/>
  <c r="V57" i="22"/>
  <c r="M58" i="22"/>
  <c r="I58" i="22"/>
  <c r="AD58" i="22"/>
  <c r="AE58" i="22" s="1"/>
  <c r="AF58" i="22" s="1"/>
  <c r="J58" i="22"/>
  <c r="AC58" i="22"/>
  <c r="W58" i="22"/>
  <c r="N58" i="22"/>
  <c r="F58" i="22"/>
  <c r="AG59" i="22"/>
  <c r="L59" i="22"/>
  <c r="K59" i="22"/>
  <c r="G60" i="22"/>
  <c r="H59" i="22"/>
  <c r="P59" i="22"/>
  <c r="CH37" i="21"/>
  <c r="CH31" i="21"/>
  <c r="CI38" i="21"/>
  <c r="CH40" i="21"/>
  <c r="CK36" i="21"/>
  <c r="CL27" i="21"/>
  <c r="CI26" i="21"/>
  <c r="CJ23" i="21"/>
  <c r="CJ59" i="21" l="1"/>
  <c r="CI20" i="24"/>
  <c r="I76" i="23"/>
  <c r="H76" i="23"/>
  <c r="CH73" i="24"/>
  <c r="CH42" i="24"/>
  <c r="CJ62" i="21"/>
  <c r="CI41" i="24"/>
  <c r="CH60" i="24"/>
  <c r="CH27" i="24"/>
  <c r="CJ66" i="21"/>
  <c r="CI26" i="24"/>
  <c r="CJ63" i="21"/>
  <c r="CI24" i="24"/>
  <c r="BB72" i="24"/>
  <c r="BB76" i="24" s="1"/>
  <c r="BB79" i="24" s="1"/>
  <c r="BB59" i="24"/>
  <c r="BB62" i="24" s="1"/>
  <c r="BA56" i="21" s="1"/>
  <c r="BA18" i="24" s="1"/>
  <c r="BB718" i="21"/>
  <c r="BC22" i="21"/>
  <c r="L76" i="23"/>
  <c r="D77" i="23"/>
  <c r="N71" i="23"/>
  <c r="O70" i="23"/>
  <c r="R75" i="23"/>
  <c r="AJ74" i="23"/>
  <c r="F72" i="23"/>
  <c r="G75" i="23"/>
  <c r="AZ76" i="23" s="1"/>
  <c r="AY76" i="23" s="1"/>
  <c r="AH74" i="23"/>
  <c r="AG74" i="23"/>
  <c r="BQ74" i="23"/>
  <c r="C74" i="23"/>
  <c r="BS74" i="23"/>
  <c r="BM76" i="23"/>
  <c r="BO75" i="23" s="1"/>
  <c r="BK76" i="23"/>
  <c r="L75" i="23"/>
  <c r="AA73" i="23"/>
  <c r="BY73" i="23"/>
  <c r="E73" i="23"/>
  <c r="M73" i="23" s="1"/>
  <c r="AF73" i="23"/>
  <c r="AE73" i="23"/>
  <c r="AG60" i="22"/>
  <c r="L60" i="22"/>
  <c r="K60" i="22"/>
  <c r="G61" i="22"/>
  <c r="H60" i="22"/>
  <c r="P60" i="22"/>
  <c r="M59" i="22"/>
  <c r="I59" i="22"/>
  <c r="V59" i="22" s="1"/>
  <c r="AC59" i="22"/>
  <c r="AD59" i="22"/>
  <c r="AE59" i="22" s="1"/>
  <c r="AF59" i="22" s="1"/>
  <c r="J59" i="22"/>
  <c r="W59" i="22"/>
  <c r="N59" i="22"/>
  <c r="F59" i="22"/>
  <c r="V58" i="22"/>
  <c r="CI40" i="21"/>
  <c r="CJ38" i="21"/>
  <c r="CJ26" i="21"/>
  <c r="CK23" i="21"/>
  <c r="CI37" i="21"/>
  <c r="CI31" i="21"/>
  <c r="CL36" i="21"/>
  <c r="CM27" i="21"/>
  <c r="I77" i="23" l="1"/>
  <c r="H77" i="23"/>
  <c r="CI27" i="24"/>
  <c r="CI60" i="24"/>
  <c r="CK66" i="21"/>
  <c r="CJ26" i="24"/>
  <c r="CK62" i="21"/>
  <c r="CJ41" i="24"/>
  <c r="CI73" i="24"/>
  <c r="CI42" i="24"/>
  <c r="CJ24" i="24"/>
  <c r="CK63" i="21"/>
  <c r="CK59" i="21"/>
  <c r="CJ20" i="24"/>
  <c r="BC59" i="24"/>
  <c r="BC62" i="24" s="1"/>
  <c r="BB56" i="21" s="1"/>
  <c r="BB18" i="24" s="1"/>
  <c r="BC72" i="24"/>
  <c r="BC76" i="24" s="1"/>
  <c r="BC79" i="24" s="1"/>
  <c r="BD22" i="21"/>
  <c r="BC718" i="21"/>
  <c r="BM77" i="23"/>
  <c r="BO76" i="23" s="1"/>
  <c r="BK77" i="23"/>
  <c r="N72" i="23"/>
  <c r="O71" i="23"/>
  <c r="BS75" i="23"/>
  <c r="BQ75" i="23"/>
  <c r="C75" i="23"/>
  <c r="AH75" i="23"/>
  <c r="AG75" i="23"/>
  <c r="G76" i="23"/>
  <c r="AZ77" i="23" s="1"/>
  <c r="AY77" i="23" s="1"/>
  <c r="D78" i="23"/>
  <c r="L77" i="23"/>
  <c r="F73" i="23"/>
  <c r="AF74" i="23"/>
  <c r="E74" i="23"/>
  <c r="M74" i="23" s="1"/>
  <c r="AE74" i="23"/>
  <c r="AA74" i="23"/>
  <c r="BY74" i="23"/>
  <c r="R76" i="23"/>
  <c r="AJ75" i="23"/>
  <c r="P61" i="22"/>
  <c r="M60" i="22"/>
  <c r="I60" i="22"/>
  <c r="AD60" i="22"/>
  <c r="AE60" i="22" s="1"/>
  <c r="AF60" i="22" s="1"/>
  <c r="J60" i="22"/>
  <c r="AC60" i="22"/>
  <c r="W60" i="22"/>
  <c r="N60" i="22"/>
  <c r="F60" i="22"/>
  <c r="AG61" i="22"/>
  <c r="L61" i="22"/>
  <c r="K61" i="22"/>
  <c r="G62" i="22"/>
  <c r="H61" i="22"/>
  <c r="CK26" i="21"/>
  <c r="CL23" i="21"/>
  <c r="CJ31" i="21"/>
  <c r="CJ37" i="21"/>
  <c r="CM36" i="21"/>
  <c r="CN27" i="21"/>
  <c r="CJ40" i="21"/>
  <c r="CK38" i="21"/>
  <c r="CJ73" i="24" l="1"/>
  <c r="CJ42" i="24"/>
  <c r="CJ60" i="24"/>
  <c r="CJ27" i="24"/>
  <c r="CL62" i="21"/>
  <c r="CK41" i="24"/>
  <c r="CL63" i="21"/>
  <c r="CK24" i="24"/>
  <c r="I78" i="23"/>
  <c r="H78" i="23"/>
  <c r="L78" i="23" s="1"/>
  <c r="CL66" i="21"/>
  <c r="CK26" i="24"/>
  <c r="CL59" i="21"/>
  <c r="CK20" i="24"/>
  <c r="BD59" i="24"/>
  <c r="BD62" i="24" s="1"/>
  <c r="BD72" i="24"/>
  <c r="BD76" i="24" s="1"/>
  <c r="BD79" i="24" s="1"/>
  <c r="BE22" i="21"/>
  <c r="BD718" i="21"/>
  <c r="V60" i="22"/>
  <c r="AJ76" i="23"/>
  <c r="R77" i="23"/>
  <c r="F74" i="23"/>
  <c r="BM78" i="23"/>
  <c r="BO77" i="23" s="1"/>
  <c r="BK78" i="23"/>
  <c r="BY75" i="23"/>
  <c r="AF75" i="23"/>
  <c r="E75" i="23"/>
  <c r="M75" i="23" s="1"/>
  <c r="AE75" i="23"/>
  <c r="AA75" i="23"/>
  <c r="D79" i="23"/>
  <c r="BS76" i="23"/>
  <c r="BQ76" i="23"/>
  <c r="C76" i="23"/>
  <c r="N73" i="23"/>
  <c r="O72" i="23"/>
  <c r="AH76" i="23"/>
  <c r="AG76" i="23"/>
  <c r="G77" i="23"/>
  <c r="AZ78" i="23" s="1"/>
  <c r="AY78" i="23" s="1"/>
  <c r="P62" i="22"/>
  <c r="M61" i="22"/>
  <c r="AC61" i="22"/>
  <c r="I61" i="22"/>
  <c r="V61" i="22" s="1"/>
  <c r="AD61" i="22"/>
  <c r="AE61" i="22" s="1"/>
  <c r="AF61" i="22" s="1"/>
  <c r="J61" i="22"/>
  <c r="W61" i="22"/>
  <c r="N61" i="22"/>
  <c r="F61" i="22"/>
  <c r="AG62" i="22"/>
  <c r="L62" i="22"/>
  <c r="K62" i="22"/>
  <c r="G63" i="22"/>
  <c r="H62" i="22"/>
  <c r="CK37" i="21"/>
  <c r="CK31" i="21"/>
  <c r="CL26" i="21"/>
  <c r="CM23" i="21"/>
  <c r="CK40" i="21"/>
  <c r="CL38" i="21"/>
  <c r="CN36" i="21"/>
  <c r="CO27" i="21"/>
  <c r="CK60" i="24" l="1"/>
  <c r="CK27" i="24"/>
  <c r="I79" i="23"/>
  <c r="H79" i="23"/>
  <c r="CK73" i="24"/>
  <c r="CK42" i="24"/>
  <c r="CM66" i="21"/>
  <c r="CL26" i="24"/>
  <c r="CM62" i="21"/>
  <c r="CL41" i="24"/>
  <c r="CM63" i="21"/>
  <c r="CL24" i="24"/>
  <c r="CL20" i="24"/>
  <c r="CM59" i="21"/>
  <c r="BC56" i="21"/>
  <c r="BC18" i="24" s="1"/>
  <c r="BE59" i="24"/>
  <c r="BE62" i="24" s="1"/>
  <c r="BE72" i="24"/>
  <c r="BE76" i="24" s="1"/>
  <c r="BE79" i="24" s="1"/>
  <c r="BE718" i="21"/>
  <c r="BF22" i="21"/>
  <c r="AH77" i="23"/>
  <c r="AG77" i="23"/>
  <c r="G78" i="23"/>
  <c r="AZ79" i="23" s="1"/>
  <c r="AY79" i="23" s="1"/>
  <c r="BY76" i="23"/>
  <c r="AF76" i="23"/>
  <c r="E76" i="23"/>
  <c r="M76" i="23" s="1"/>
  <c r="AE76" i="23"/>
  <c r="AA76" i="23"/>
  <c r="F75" i="23"/>
  <c r="AJ77" i="23"/>
  <c r="R78" i="23"/>
  <c r="N74" i="23"/>
  <c r="O73" i="23"/>
  <c r="BM79" i="23"/>
  <c r="BO78" i="23" s="1"/>
  <c r="BK79" i="23"/>
  <c r="D80" i="23"/>
  <c r="C77" i="23"/>
  <c r="BS77" i="23"/>
  <c r="BQ77" i="23"/>
  <c r="P63" i="22"/>
  <c r="M62" i="22"/>
  <c r="AC62" i="22"/>
  <c r="I62" i="22"/>
  <c r="AD62" i="22"/>
  <c r="AE62" i="22" s="1"/>
  <c r="AF62" i="22" s="1"/>
  <c r="J62" i="22"/>
  <c r="W62" i="22"/>
  <c r="N62" i="22"/>
  <c r="F62" i="22"/>
  <c r="AG63" i="22"/>
  <c r="L63" i="22"/>
  <c r="K63" i="22"/>
  <c r="G64" i="22"/>
  <c r="H63" i="22"/>
  <c r="CM38" i="21"/>
  <c r="CL40" i="21"/>
  <c r="CM26" i="21"/>
  <c r="CN23" i="21"/>
  <c r="CL37" i="21"/>
  <c r="CL31" i="21"/>
  <c r="CP27" i="21"/>
  <c r="CO36" i="21"/>
  <c r="CN63" i="21" l="1"/>
  <c r="CM24" i="24"/>
  <c r="CL60" i="24"/>
  <c r="CL27" i="24"/>
  <c r="I80" i="23"/>
  <c r="H80" i="23"/>
  <c r="CN62" i="21"/>
  <c r="CM41" i="24"/>
  <c r="CN66" i="21"/>
  <c r="CM26" i="24"/>
  <c r="CL73" i="24"/>
  <c r="CL42" i="24"/>
  <c r="CN59" i="21"/>
  <c r="CM20" i="24"/>
  <c r="BF59" i="24"/>
  <c r="BF62" i="24" s="1"/>
  <c r="BF72" i="24"/>
  <c r="BF76" i="24" s="1"/>
  <c r="BF79" i="24" s="1"/>
  <c r="BG22" i="21"/>
  <c r="BF718" i="21"/>
  <c r="BE56" i="21"/>
  <c r="BE18" i="24" s="1"/>
  <c r="BD56" i="21"/>
  <c r="BD18" i="24" s="1"/>
  <c r="BQ78" i="23"/>
  <c r="C78" i="23"/>
  <c r="BS78" i="23"/>
  <c r="BM80" i="23"/>
  <c r="BO79" i="23" s="1"/>
  <c r="BK80" i="23"/>
  <c r="G79" i="23"/>
  <c r="AZ80" i="23" s="1"/>
  <c r="AY80" i="23" s="1"/>
  <c r="AH78" i="23"/>
  <c r="AG78" i="23"/>
  <c r="AA77" i="23"/>
  <c r="BY77" i="23"/>
  <c r="AF77" i="23"/>
  <c r="AE77" i="23"/>
  <c r="E77" i="23"/>
  <c r="M77" i="23" s="1"/>
  <c r="L79" i="23"/>
  <c r="N75" i="23"/>
  <c r="O74" i="23"/>
  <c r="D81" i="23"/>
  <c r="R79" i="23"/>
  <c r="AJ78" i="23"/>
  <c r="F76" i="23"/>
  <c r="V62" i="22"/>
  <c r="P64" i="22"/>
  <c r="M63" i="22"/>
  <c r="I63" i="22"/>
  <c r="AD63" i="22"/>
  <c r="AE63" i="22" s="1"/>
  <c r="AF63" i="22" s="1"/>
  <c r="J63" i="22"/>
  <c r="AC63" i="22"/>
  <c r="W63" i="22"/>
  <c r="N63" i="22"/>
  <c r="F63" i="22"/>
  <c r="AG64" i="22"/>
  <c r="L64" i="22"/>
  <c r="K64" i="22"/>
  <c r="G65" i="22"/>
  <c r="H64" i="22"/>
  <c r="CP36" i="21"/>
  <c r="CQ27" i="21"/>
  <c r="CN26" i="21"/>
  <c r="CO23" i="21"/>
  <c r="CM37" i="21"/>
  <c r="CM31" i="21"/>
  <c r="CN38" i="21"/>
  <c r="CM40" i="21"/>
  <c r="L80" i="23" l="1"/>
  <c r="CM73" i="24"/>
  <c r="CM42" i="24"/>
  <c r="CM60" i="24"/>
  <c r="CM27" i="24"/>
  <c r="CO62" i="21"/>
  <c r="CN41" i="24"/>
  <c r="I81" i="23"/>
  <c r="H81" i="23"/>
  <c r="CO66" i="21"/>
  <c r="CN26" i="24"/>
  <c r="CO59" i="21"/>
  <c r="CN20" i="24"/>
  <c r="CO63" i="21"/>
  <c r="CN24" i="24"/>
  <c r="BG72" i="24"/>
  <c r="BG76" i="24" s="1"/>
  <c r="BG79" i="24" s="1"/>
  <c r="BG59" i="24"/>
  <c r="BG62" i="24" s="1"/>
  <c r="BG718" i="21"/>
  <c r="BH22" i="21"/>
  <c r="BF56" i="21"/>
  <c r="BF18" i="24" s="1"/>
  <c r="V63" i="22"/>
  <c r="F77" i="23"/>
  <c r="BM81" i="23"/>
  <c r="BO80" i="23" s="1"/>
  <c r="BK81" i="23"/>
  <c r="AH79" i="23"/>
  <c r="AG79" i="23"/>
  <c r="G80" i="23"/>
  <c r="AZ81" i="23" s="1"/>
  <c r="AY81" i="23" s="1"/>
  <c r="BS79" i="23"/>
  <c r="BQ79" i="23"/>
  <c r="C79" i="23"/>
  <c r="R80" i="23"/>
  <c r="AJ79" i="23"/>
  <c r="AF78" i="23"/>
  <c r="E78" i="23"/>
  <c r="M78" i="23" s="1"/>
  <c r="AE78" i="23"/>
  <c r="AA78" i="23"/>
  <c r="BY78" i="23"/>
  <c r="D82" i="23"/>
  <c r="N76" i="23"/>
  <c r="O75" i="23"/>
  <c r="P65" i="22"/>
  <c r="M64" i="22"/>
  <c r="AC64" i="22"/>
  <c r="I64" i="22"/>
  <c r="AD64" i="22"/>
  <c r="AE64" i="22" s="1"/>
  <c r="AF64" i="22" s="1"/>
  <c r="J64" i="22"/>
  <c r="W64" i="22"/>
  <c r="N64" i="22"/>
  <c r="F64" i="22"/>
  <c r="AG65" i="22"/>
  <c r="L65" i="22"/>
  <c r="K65" i="22"/>
  <c r="G66" i="22"/>
  <c r="H65" i="22"/>
  <c r="CO38" i="21"/>
  <c r="CN40" i="21"/>
  <c r="CQ36" i="21"/>
  <c r="CR27" i="21"/>
  <c r="CP23" i="21"/>
  <c r="CO26" i="21"/>
  <c r="CN31" i="21"/>
  <c r="CN37" i="21"/>
  <c r="L81" i="23" l="1"/>
  <c r="CN60" i="24"/>
  <c r="CN27" i="24"/>
  <c r="CP62" i="21"/>
  <c r="CO41" i="24"/>
  <c r="CP59" i="21"/>
  <c r="CO20" i="24"/>
  <c r="CP66" i="21"/>
  <c r="CO26" i="24"/>
  <c r="CN73" i="24"/>
  <c r="CN42" i="24"/>
  <c r="I82" i="23"/>
  <c r="H82" i="23"/>
  <c r="CP63" i="21"/>
  <c r="CO24" i="24"/>
  <c r="BH72" i="24"/>
  <c r="BH76" i="24" s="1"/>
  <c r="BH79" i="24" s="1"/>
  <c r="BH59" i="24"/>
  <c r="BH62" i="24" s="1"/>
  <c r="BH718" i="21"/>
  <c r="BI22" i="21"/>
  <c r="BG56" i="21"/>
  <c r="BG18" i="24" s="1"/>
  <c r="V64" i="22"/>
  <c r="AH80" i="23"/>
  <c r="AG80" i="23"/>
  <c r="G81" i="23"/>
  <c r="AZ82" i="23" s="1"/>
  <c r="AY82" i="23" s="1"/>
  <c r="BM82" i="23"/>
  <c r="BO81" i="23" s="1"/>
  <c r="BK82" i="23"/>
  <c r="BY79" i="23"/>
  <c r="AF79" i="23"/>
  <c r="E79" i="23"/>
  <c r="M79" i="23" s="1"/>
  <c r="AE79" i="23"/>
  <c r="AA79" i="23"/>
  <c r="N77" i="23"/>
  <c r="O76" i="23"/>
  <c r="AJ80" i="23"/>
  <c r="R81" i="23"/>
  <c r="BS80" i="23"/>
  <c r="BQ80" i="23"/>
  <c r="C80" i="23"/>
  <c r="F78" i="23"/>
  <c r="D83" i="23"/>
  <c r="P66" i="22"/>
  <c r="AG66" i="22"/>
  <c r="L66" i="22"/>
  <c r="K66" i="22"/>
  <c r="G67" i="22"/>
  <c r="H66" i="22"/>
  <c r="M65" i="22"/>
  <c r="AC65" i="22"/>
  <c r="I65" i="22"/>
  <c r="AD65" i="22"/>
  <c r="AE65" i="22" s="1"/>
  <c r="AF65" i="22" s="1"/>
  <c r="J65" i="22"/>
  <c r="W65" i="22"/>
  <c r="N65" i="22"/>
  <c r="F65" i="22"/>
  <c r="CS27" i="21"/>
  <c r="CR36" i="21"/>
  <c r="CO40" i="21"/>
  <c r="CP38" i="21"/>
  <c r="CQ23" i="21"/>
  <c r="CP26" i="21"/>
  <c r="CO37" i="21"/>
  <c r="CO31" i="21"/>
  <c r="L82" i="23" l="1"/>
  <c r="CQ66" i="21"/>
  <c r="CP26" i="24"/>
  <c r="CO73" i="24"/>
  <c r="CO42" i="24"/>
  <c r="CO60" i="24"/>
  <c r="CO27" i="24"/>
  <c r="I83" i="23"/>
  <c r="H83" i="23"/>
  <c r="CQ62" i="21"/>
  <c r="CP41" i="24"/>
  <c r="CQ59" i="21"/>
  <c r="CP20" i="24"/>
  <c r="V65" i="22"/>
  <c r="CQ63" i="21"/>
  <c r="CP24" i="24"/>
  <c r="BI72" i="24"/>
  <c r="BI76" i="24" s="1"/>
  <c r="BI79" i="24" s="1"/>
  <c r="BI59" i="24"/>
  <c r="BI62" i="24" s="1"/>
  <c r="BJ22" i="21"/>
  <c r="BI718" i="21"/>
  <c r="BH56" i="21"/>
  <c r="BH18" i="24" s="1"/>
  <c r="N78" i="23"/>
  <c r="O77" i="23"/>
  <c r="BM83" i="23"/>
  <c r="BO82" i="23" s="1"/>
  <c r="BK83" i="23"/>
  <c r="D84" i="23"/>
  <c r="AJ81" i="23"/>
  <c r="R82" i="23"/>
  <c r="C81" i="23"/>
  <c r="BS81" i="23"/>
  <c r="BQ81" i="23"/>
  <c r="F79" i="23"/>
  <c r="AH81" i="23"/>
  <c r="AG81" i="23"/>
  <c r="G82" i="23"/>
  <c r="AZ83" i="23" s="1"/>
  <c r="AY83" i="23" s="1"/>
  <c r="BY80" i="23"/>
  <c r="AF80" i="23"/>
  <c r="E80" i="23"/>
  <c r="M80" i="23" s="1"/>
  <c r="AE80" i="23"/>
  <c r="AA80" i="23"/>
  <c r="M66" i="22"/>
  <c r="AC66" i="22"/>
  <c r="I66" i="22"/>
  <c r="AD66" i="22"/>
  <c r="AE66" i="22" s="1"/>
  <c r="AF66" i="22" s="1"/>
  <c r="J66" i="22"/>
  <c r="W66" i="22"/>
  <c r="N66" i="22"/>
  <c r="F66" i="22"/>
  <c r="P67" i="22"/>
  <c r="AG67" i="22"/>
  <c r="L67" i="22"/>
  <c r="K67" i="22"/>
  <c r="G68" i="22"/>
  <c r="H67" i="22"/>
  <c r="CQ26" i="21"/>
  <c r="CR23" i="21"/>
  <c r="CQ38" i="21"/>
  <c r="CP40" i="21"/>
  <c r="CS36" i="21"/>
  <c r="CT27" i="21"/>
  <c r="CP37" i="21"/>
  <c r="CP31" i="21"/>
  <c r="L83" i="23" l="1"/>
  <c r="CR59" i="21"/>
  <c r="CQ20" i="24"/>
  <c r="CP73" i="24"/>
  <c r="CP42" i="24"/>
  <c r="CR63" i="21"/>
  <c r="CQ24" i="24"/>
  <c r="CP60" i="24"/>
  <c r="CP27" i="24"/>
  <c r="CR62" i="21"/>
  <c r="CQ41" i="24"/>
  <c r="I84" i="23"/>
  <c r="H84" i="23"/>
  <c r="CR66" i="21"/>
  <c r="CQ26" i="24"/>
  <c r="BJ59" i="24"/>
  <c r="BJ62" i="24" s="1"/>
  <c r="BJ72" i="24"/>
  <c r="BJ76" i="24" s="1"/>
  <c r="BJ79" i="24" s="1"/>
  <c r="BJ718" i="21"/>
  <c r="BK22" i="21"/>
  <c r="BI56" i="21"/>
  <c r="BI18" i="24" s="1"/>
  <c r="D85" i="23"/>
  <c r="F80" i="23"/>
  <c r="AA81" i="23"/>
  <c r="BY81" i="23"/>
  <c r="E81" i="23"/>
  <c r="M81" i="23" s="1"/>
  <c r="AF81" i="23"/>
  <c r="AE81" i="23"/>
  <c r="BM84" i="23"/>
  <c r="BO83" i="23" s="1"/>
  <c r="BK84" i="23"/>
  <c r="R83" i="23"/>
  <c r="AJ82" i="23"/>
  <c r="BQ82" i="23"/>
  <c r="C82" i="23"/>
  <c r="BS82" i="23"/>
  <c r="N79" i="23"/>
  <c r="O78" i="23"/>
  <c r="G83" i="23"/>
  <c r="AZ84" i="23" s="1"/>
  <c r="AY84" i="23" s="1"/>
  <c r="AH82" i="23"/>
  <c r="AG82" i="23"/>
  <c r="AG68" i="22"/>
  <c r="L68" i="22"/>
  <c r="K68" i="22"/>
  <c r="G69" i="22"/>
  <c r="H68" i="22"/>
  <c r="P68" i="22"/>
  <c r="M67" i="22"/>
  <c r="AC67" i="22"/>
  <c r="I67" i="22"/>
  <c r="AD67" i="22"/>
  <c r="AE67" i="22" s="1"/>
  <c r="AF67" i="22" s="1"/>
  <c r="J67" i="22"/>
  <c r="W67" i="22"/>
  <c r="N67" i="22"/>
  <c r="F67" i="22"/>
  <c r="V66" i="22"/>
  <c r="CT36" i="21"/>
  <c r="CU27" i="21"/>
  <c r="CR38" i="21"/>
  <c r="CQ40" i="21"/>
  <c r="CR26" i="21"/>
  <c r="CS23" i="21"/>
  <c r="CQ37" i="21"/>
  <c r="CQ31" i="21"/>
  <c r="L84" i="23" l="1"/>
  <c r="CS62" i="21"/>
  <c r="CR41" i="24"/>
  <c r="CS63" i="21"/>
  <c r="CR24" i="24"/>
  <c r="CQ73" i="24"/>
  <c r="CQ42" i="24"/>
  <c r="I85" i="23"/>
  <c r="H85" i="23"/>
  <c r="CQ60" i="24"/>
  <c r="CQ27" i="24"/>
  <c r="CS66" i="21"/>
  <c r="CR26" i="24"/>
  <c r="CS59" i="21"/>
  <c r="CR20" i="24"/>
  <c r="BK59" i="24"/>
  <c r="BK62" i="24" s="1"/>
  <c r="BK72" i="24"/>
  <c r="BK76" i="24" s="1"/>
  <c r="BK79" i="24" s="1"/>
  <c r="BK718" i="21"/>
  <c r="BL22" i="21"/>
  <c r="BJ56" i="21"/>
  <c r="BJ18" i="24" s="1"/>
  <c r="V67" i="22"/>
  <c r="N80" i="23"/>
  <c r="O79" i="23"/>
  <c r="R84" i="23"/>
  <c r="AJ83" i="23"/>
  <c r="BM85" i="23"/>
  <c r="BO84" i="23" s="1"/>
  <c r="BK85" i="23"/>
  <c r="BS83" i="23"/>
  <c r="BQ83" i="23"/>
  <c r="C83" i="23"/>
  <c r="D86" i="23"/>
  <c r="AF82" i="23"/>
  <c r="E82" i="23"/>
  <c r="M82" i="23" s="1"/>
  <c r="AE82" i="23"/>
  <c r="AA82" i="23"/>
  <c r="BY82" i="23"/>
  <c r="AH83" i="23"/>
  <c r="AG83" i="23"/>
  <c r="G84" i="23"/>
  <c r="AZ85" i="23" s="1"/>
  <c r="AY85" i="23" s="1"/>
  <c r="F81" i="23"/>
  <c r="P69" i="22"/>
  <c r="AG69" i="22"/>
  <c r="L69" i="22"/>
  <c r="K69" i="22"/>
  <c r="G70" i="22"/>
  <c r="H69" i="22"/>
  <c r="M68" i="22"/>
  <c r="AC68" i="22"/>
  <c r="AD68" i="22"/>
  <c r="AE68" i="22" s="1"/>
  <c r="AF68" i="22" s="1"/>
  <c r="J68" i="22"/>
  <c r="I68" i="22"/>
  <c r="W68" i="22"/>
  <c r="N68" i="22"/>
  <c r="F68" i="22"/>
  <c r="CS26" i="21"/>
  <c r="CT23" i="21"/>
  <c r="CR37" i="21"/>
  <c r="CR31" i="21"/>
  <c r="CR40" i="21"/>
  <c r="CS38" i="21"/>
  <c r="CU36" i="21"/>
  <c r="CV27" i="21"/>
  <c r="L85" i="23" l="1"/>
  <c r="CR60" i="24"/>
  <c r="CR27" i="24"/>
  <c r="CT66" i="21"/>
  <c r="CS26" i="24"/>
  <c r="I86" i="23"/>
  <c r="H86" i="23"/>
  <c r="L86" i="23" s="1"/>
  <c r="CT63" i="21"/>
  <c r="CS24" i="24"/>
  <c r="CR73" i="24"/>
  <c r="CR42" i="24"/>
  <c r="CT59" i="21"/>
  <c r="CS20" i="24"/>
  <c r="CT62" i="21"/>
  <c r="CS41" i="24"/>
  <c r="BL59" i="24"/>
  <c r="BL62" i="24" s="1"/>
  <c r="BL72" i="24"/>
  <c r="BL76" i="24" s="1"/>
  <c r="BL79" i="24" s="1"/>
  <c r="BL718" i="21"/>
  <c r="BM22" i="21"/>
  <c r="BK56" i="21"/>
  <c r="BK18" i="24" s="1"/>
  <c r="BS84" i="23"/>
  <c r="BQ84" i="23"/>
  <c r="C84" i="23"/>
  <c r="D87" i="23"/>
  <c r="AJ84" i="23"/>
  <c r="R85" i="23"/>
  <c r="BM86" i="23"/>
  <c r="BO85" i="23" s="1"/>
  <c r="BK86" i="23"/>
  <c r="F82" i="23"/>
  <c r="BY83" i="23"/>
  <c r="AF83" i="23"/>
  <c r="E83" i="23"/>
  <c r="M83" i="23" s="1"/>
  <c r="AE83" i="23"/>
  <c r="AA83" i="23"/>
  <c r="AH84" i="23"/>
  <c r="AG84" i="23"/>
  <c r="G85" i="23"/>
  <c r="AZ86" i="23" s="1"/>
  <c r="AY86" i="23" s="1"/>
  <c r="N81" i="23"/>
  <c r="O80" i="23"/>
  <c r="M69" i="22"/>
  <c r="AC69" i="22"/>
  <c r="AD69" i="22"/>
  <c r="AE69" i="22" s="1"/>
  <c r="AF69" i="22" s="1"/>
  <c r="J69" i="22"/>
  <c r="I69" i="22"/>
  <c r="W69" i="22"/>
  <c r="N69" i="22"/>
  <c r="F69" i="22"/>
  <c r="AG70" i="22"/>
  <c r="L70" i="22"/>
  <c r="K70" i="22"/>
  <c r="G71" i="22"/>
  <c r="H70" i="22"/>
  <c r="V68" i="22"/>
  <c r="P70" i="22"/>
  <c r="CV36" i="21"/>
  <c r="CW27" i="21"/>
  <c r="CT26" i="21"/>
  <c r="CU23" i="21"/>
  <c r="CS31" i="21"/>
  <c r="CS37" i="21"/>
  <c r="CS40" i="21"/>
  <c r="CT38" i="21"/>
  <c r="I87" i="23" l="1"/>
  <c r="H87" i="23"/>
  <c r="CU59" i="21"/>
  <c r="CT20" i="24"/>
  <c r="CU63" i="21"/>
  <c r="CT24" i="24"/>
  <c r="CU66" i="21"/>
  <c r="CT26" i="24"/>
  <c r="CS60" i="24"/>
  <c r="CS27" i="24"/>
  <c r="CS73" i="24"/>
  <c r="CS42" i="24"/>
  <c r="CU62" i="21"/>
  <c r="CT41" i="24"/>
  <c r="BM59" i="24"/>
  <c r="BM62" i="24" s="1"/>
  <c r="BM72" i="24"/>
  <c r="BM76" i="24" s="1"/>
  <c r="BM79" i="24" s="1"/>
  <c r="BM718" i="21"/>
  <c r="BN22" i="21"/>
  <c r="BL56" i="21"/>
  <c r="BL18" i="24" s="1"/>
  <c r="C85" i="23"/>
  <c r="BS85" i="23"/>
  <c r="BQ85" i="23"/>
  <c r="AH85" i="23"/>
  <c r="AG85" i="23"/>
  <c r="G86" i="23"/>
  <c r="AZ87" i="23" s="1"/>
  <c r="AY87" i="23" s="1"/>
  <c r="AJ85" i="23"/>
  <c r="R86" i="23"/>
  <c r="BM87" i="23"/>
  <c r="BO86" i="23" s="1"/>
  <c r="BK87" i="23"/>
  <c r="N82" i="23"/>
  <c r="O81" i="23"/>
  <c r="BY84" i="23"/>
  <c r="AF84" i="23"/>
  <c r="E84" i="23"/>
  <c r="M84" i="23" s="1"/>
  <c r="AE84" i="23"/>
  <c r="AA84" i="23"/>
  <c r="D88" i="23"/>
  <c r="L87" i="23"/>
  <c r="F83" i="23"/>
  <c r="P71" i="22"/>
  <c r="V69" i="22"/>
  <c r="AD70" i="22"/>
  <c r="AE70" i="22" s="1"/>
  <c r="AF70" i="22" s="1"/>
  <c r="AC70" i="22"/>
  <c r="M70" i="22"/>
  <c r="W70" i="22"/>
  <c r="I70" i="22"/>
  <c r="J70" i="22"/>
  <c r="N70" i="22"/>
  <c r="F70" i="22"/>
  <c r="G72" i="22"/>
  <c r="AG71" i="22"/>
  <c r="L71" i="22"/>
  <c r="K71" i="22"/>
  <c r="H71" i="22"/>
  <c r="CU26" i="21"/>
  <c r="CV23" i="21"/>
  <c r="CT37" i="21"/>
  <c r="CT31" i="21"/>
  <c r="CU38" i="21"/>
  <c r="CT40" i="21"/>
  <c r="CX27" i="21"/>
  <c r="CW36" i="21"/>
  <c r="CT60" i="24" l="1"/>
  <c r="CT27" i="24"/>
  <c r="CV66" i="21"/>
  <c r="CU26" i="24"/>
  <c r="CV63" i="21"/>
  <c r="CU24" i="24"/>
  <c r="CV59" i="21"/>
  <c r="CU20" i="24"/>
  <c r="CT73" i="24"/>
  <c r="CT42" i="24"/>
  <c r="I88" i="23"/>
  <c r="H88" i="23"/>
  <c r="L88" i="23" s="1"/>
  <c r="CV62" i="21"/>
  <c r="CU41" i="24"/>
  <c r="BN72" i="24"/>
  <c r="BN76" i="24" s="1"/>
  <c r="BN79" i="24" s="1"/>
  <c r="BN59" i="24"/>
  <c r="BN62" i="24" s="1"/>
  <c r="BM56" i="21" s="1"/>
  <c r="BM18" i="24" s="1"/>
  <c r="BN718" i="21"/>
  <c r="BO22" i="21"/>
  <c r="D89" i="23"/>
  <c r="N83" i="23"/>
  <c r="O82" i="23"/>
  <c r="G87" i="23"/>
  <c r="AZ88" i="23" s="1"/>
  <c r="AY88" i="23" s="1"/>
  <c r="AH86" i="23"/>
  <c r="AG86" i="23"/>
  <c r="BM88" i="23"/>
  <c r="BO87" i="23" s="1"/>
  <c r="BK88" i="23"/>
  <c r="BQ86" i="23"/>
  <c r="C86" i="23"/>
  <c r="BS86" i="23"/>
  <c r="F84" i="23"/>
  <c r="R87" i="23"/>
  <c r="AJ86" i="23"/>
  <c r="AA85" i="23"/>
  <c r="BY85" i="23"/>
  <c r="E85" i="23"/>
  <c r="M85" i="23" s="1"/>
  <c r="AF85" i="23"/>
  <c r="AE85" i="23"/>
  <c r="G73" i="22"/>
  <c r="AG72" i="22"/>
  <c r="L72" i="22"/>
  <c r="K72" i="22"/>
  <c r="H72" i="22"/>
  <c r="P72" i="22"/>
  <c r="AD71" i="22"/>
  <c r="AE71" i="22" s="1"/>
  <c r="AF71" i="22" s="1"/>
  <c r="J71" i="22"/>
  <c r="AC71" i="22"/>
  <c r="I71" i="22"/>
  <c r="M71" i="22"/>
  <c r="N71" i="22"/>
  <c r="W71" i="22"/>
  <c r="F71" i="22"/>
  <c r="V70" i="22"/>
  <c r="CU37" i="21"/>
  <c r="CU31" i="21"/>
  <c r="CX36" i="21"/>
  <c r="CY27" i="21"/>
  <c r="CU40" i="21"/>
  <c r="CV38" i="21"/>
  <c r="CV26" i="21"/>
  <c r="CW23" i="21"/>
  <c r="I89" i="23" l="1"/>
  <c r="H89" i="23"/>
  <c r="CW59" i="21"/>
  <c r="CV20" i="24"/>
  <c r="CW63" i="21"/>
  <c r="CV24" i="24"/>
  <c r="CU60" i="24"/>
  <c r="CU27" i="24"/>
  <c r="CW66" i="21"/>
  <c r="CV26" i="24"/>
  <c r="CU73" i="24"/>
  <c r="CU42" i="24"/>
  <c r="CW62" i="21"/>
  <c r="CV41" i="24"/>
  <c r="BO72" i="24"/>
  <c r="BO76" i="24" s="1"/>
  <c r="BO79" i="24" s="1"/>
  <c r="BO59" i="24"/>
  <c r="BO62" i="24" s="1"/>
  <c r="BO718" i="21"/>
  <c r="BP22" i="21"/>
  <c r="BN56" i="21"/>
  <c r="BN18" i="24" s="1"/>
  <c r="V71" i="22"/>
  <c r="AF86" i="23"/>
  <c r="E86" i="23"/>
  <c r="M86" i="23" s="1"/>
  <c r="AE86" i="23"/>
  <c r="AA86" i="23"/>
  <c r="BY86" i="23"/>
  <c r="N84" i="23"/>
  <c r="O83" i="23"/>
  <c r="BM89" i="23"/>
  <c r="BO88" i="23" s="1"/>
  <c r="BK89" i="23"/>
  <c r="D90" i="23"/>
  <c r="F85" i="23"/>
  <c r="R88" i="23"/>
  <c r="AJ87" i="23"/>
  <c r="BS87" i="23"/>
  <c r="BQ87" i="23"/>
  <c r="C87" i="23"/>
  <c r="AH87" i="23"/>
  <c r="AG87" i="23"/>
  <c r="G88" i="23"/>
  <c r="AZ89" i="23" s="1"/>
  <c r="AY89" i="23" s="1"/>
  <c r="AD72" i="22"/>
  <c r="AE72" i="22" s="1"/>
  <c r="AF72" i="22" s="1"/>
  <c r="J72" i="22"/>
  <c r="AC72" i="22"/>
  <c r="I72" i="22"/>
  <c r="M72" i="22"/>
  <c r="N72" i="22"/>
  <c r="F72" i="22"/>
  <c r="W72" i="22"/>
  <c r="P73" i="22"/>
  <c r="G74" i="22"/>
  <c r="AG73" i="22"/>
  <c r="L73" i="22"/>
  <c r="K73" i="22"/>
  <c r="H73" i="22"/>
  <c r="CW38" i="21"/>
  <c r="CV40" i="21"/>
  <c r="CW26" i="21"/>
  <c r="CX23" i="21"/>
  <c r="CY36" i="21"/>
  <c r="CZ27" i="21"/>
  <c r="CV37" i="21"/>
  <c r="CV31" i="21"/>
  <c r="CV60" i="24" l="1"/>
  <c r="CV27" i="24"/>
  <c r="CX59" i="21"/>
  <c r="CW20" i="24"/>
  <c r="I90" i="23"/>
  <c r="H90" i="23"/>
  <c r="CX63" i="21"/>
  <c r="CW24" i="24"/>
  <c r="CV73" i="24"/>
  <c r="CV42" i="24"/>
  <c r="CX66" i="21"/>
  <c r="CW26" i="24"/>
  <c r="CX62" i="21"/>
  <c r="CW41" i="24"/>
  <c r="BP72" i="24"/>
  <c r="BP76" i="24" s="1"/>
  <c r="BP79" i="24" s="1"/>
  <c r="BP59" i="24"/>
  <c r="BP62" i="24" s="1"/>
  <c r="BP718" i="21"/>
  <c r="BQ22" i="21"/>
  <c r="BO56" i="21"/>
  <c r="BO18" i="24" s="1"/>
  <c r="L89" i="23"/>
  <c r="AJ88" i="23"/>
  <c r="R89" i="23"/>
  <c r="D91" i="23"/>
  <c r="L90" i="23"/>
  <c r="BM90" i="23"/>
  <c r="BO89" i="23" s="1"/>
  <c r="BK90" i="23"/>
  <c r="BY87" i="23"/>
  <c r="AF87" i="23"/>
  <c r="E87" i="23"/>
  <c r="M87" i="23" s="1"/>
  <c r="AE87" i="23"/>
  <c r="AA87" i="23"/>
  <c r="BS88" i="23"/>
  <c r="BQ88" i="23"/>
  <c r="C88" i="23"/>
  <c r="F86" i="23"/>
  <c r="AH88" i="23"/>
  <c r="AG88" i="23"/>
  <c r="G89" i="23"/>
  <c r="AZ90" i="23" s="1"/>
  <c r="AY90" i="23" s="1"/>
  <c r="N85" i="23"/>
  <c r="O84" i="23"/>
  <c r="AD73" i="22"/>
  <c r="AE73" i="22" s="1"/>
  <c r="AF73" i="22" s="1"/>
  <c r="J73" i="22"/>
  <c r="AC73" i="22"/>
  <c r="I73" i="22"/>
  <c r="M73" i="22"/>
  <c r="N73" i="22"/>
  <c r="F73" i="22"/>
  <c r="W73" i="22"/>
  <c r="G75" i="22"/>
  <c r="AG74" i="22"/>
  <c r="L74" i="22"/>
  <c r="K74" i="22"/>
  <c r="H74" i="22"/>
  <c r="P74" i="22"/>
  <c r="V72" i="22"/>
  <c r="CX26" i="21"/>
  <c r="CY23" i="21"/>
  <c r="CZ36" i="21"/>
  <c r="DA27" i="21"/>
  <c r="DA36" i="21" s="1"/>
  <c r="CW37" i="21"/>
  <c r="CW31" i="21"/>
  <c r="CW40" i="21"/>
  <c r="CX38" i="21"/>
  <c r="I91" i="23" l="1"/>
  <c r="H91" i="23"/>
  <c r="CW27" i="24"/>
  <c r="CW60" i="24"/>
  <c r="CY63" i="21"/>
  <c r="CX24" i="24"/>
  <c r="CY59" i="21"/>
  <c r="CX20" i="24"/>
  <c r="CW73" i="24"/>
  <c r="CW42" i="24"/>
  <c r="CY66" i="21"/>
  <c r="CX26" i="24"/>
  <c r="CY62" i="21"/>
  <c r="CX41" i="24"/>
  <c r="BQ72" i="24"/>
  <c r="BQ76" i="24" s="1"/>
  <c r="BQ79" i="24" s="1"/>
  <c r="BQ59" i="24"/>
  <c r="BQ62" i="24" s="1"/>
  <c r="BR22" i="21"/>
  <c r="BQ718" i="21"/>
  <c r="BP56" i="21"/>
  <c r="BP18" i="24" s="1"/>
  <c r="F87" i="23"/>
  <c r="D92" i="23"/>
  <c r="L91" i="23"/>
  <c r="AJ89" i="23"/>
  <c r="R90" i="23"/>
  <c r="BY88" i="23"/>
  <c r="AF88" i="23"/>
  <c r="E88" i="23"/>
  <c r="M88" i="23" s="1"/>
  <c r="AE88" i="23"/>
  <c r="AA88" i="23"/>
  <c r="N86" i="23"/>
  <c r="O85" i="23"/>
  <c r="AH89" i="23"/>
  <c r="AG89" i="23"/>
  <c r="G90" i="23"/>
  <c r="AZ91" i="23" s="1"/>
  <c r="AY91" i="23" s="1"/>
  <c r="BM91" i="23"/>
  <c r="BO90" i="23" s="1"/>
  <c r="BK91" i="23"/>
  <c r="C89" i="23"/>
  <c r="BS89" i="23"/>
  <c r="BQ89" i="23"/>
  <c r="AD74" i="22"/>
  <c r="AE74" i="22" s="1"/>
  <c r="AF74" i="22" s="1"/>
  <c r="J74" i="22"/>
  <c r="AC74" i="22"/>
  <c r="I74" i="22"/>
  <c r="M74" i="22"/>
  <c r="W74" i="22"/>
  <c r="F74" i="22"/>
  <c r="N74" i="22"/>
  <c r="V73" i="22"/>
  <c r="P75" i="22"/>
  <c r="G76" i="22"/>
  <c r="AG75" i="22"/>
  <c r="L75" i="22"/>
  <c r="K75" i="22"/>
  <c r="H75" i="22"/>
  <c r="CY26" i="21"/>
  <c r="CZ23" i="21"/>
  <c r="CX31" i="21"/>
  <c r="CX37" i="21"/>
  <c r="CY38" i="21"/>
  <c r="CX40" i="21"/>
  <c r="CX60" i="24" l="1"/>
  <c r="CX27" i="24"/>
  <c r="CZ66" i="21"/>
  <c r="CY26" i="24"/>
  <c r="I92" i="23"/>
  <c r="H92" i="23"/>
  <c r="CZ59" i="21"/>
  <c r="CY20" i="24"/>
  <c r="CZ63" i="21"/>
  <c r="CY24" i="24"/>
  <c r="CX73" i="24"/>
  <c r="CX42" i="24"/>
  <c r="CZ62" i="21"/>
  <c r="CY41" i="24"/>
  <c r="BR59" i="24"/>
  <c r="BR62" i="24" s="1"/>
  <c r="BR72" i="24"/>
  <c r="BR76" i="24" s="1"/>
  <c r="BR79" i="24" s="1"/>
  <c r="BR718" i="21"/>
  <c r="BS22" i="21"/>
  <c r="BQ56" i="21"/>
  <c r="BQ18" i="24" s="1"/>
  <c r="F88" i="23"/>
  <c r="L92" i="23"/>
  <c r="D93" i="23"/>
  <c r="BK92" i="23"/>
  <c r="BM92" i="23"/>
  <c r="BO91" i="23" s="1"/>
  <c r="BQ90" i="23"/>
  <c r="C90" i="23"/>
  <c r="BS90" i="23"/>
  <c r="N87" i="23"/>
  <c r="O86" i="23"/>
  <c r="AA89" i="23"/>
  <c r="BY89" i="23"/>
  <c r="E89" i="23"/>
  <c r="M89" i="23" s="1"/>
  <c r="AF89" i="23"/>
  <c r="AE89" i="23"/>
  <c r="G91" i="23"/>
  <c r="AZ92" i="23" s="1"/>
  <c r="AY92" i="23" s="1"/>
  <c r="AH90" i="23"/>
  <c r="AG90" i="23"/>
  <c r="R91" i="23"/>
  <c r="AJ90" i="23"/>
  <c r="AD75" i="22"/>
  <c r="AE75" i="22" s="1"/>
  <c r="AF75" i="22" s="1"/>
  <c r="J75" i="22"/>
  <c r="AC75" i="22"/>
  <c r="I75" i="22"/>
  <c r="M75" i="22"/>
  <c r="F75" i="22"/>
  <c r="W75" i="22"/>
  <c r="N75" i="22"/>
  <c r="G77" i="22"/>
  <c r="AG76" i="22"/>
  <c r="L76" i="22"/>
  <c r="K76" i="22"/>
  <c r="H76" i="22"/>
  <c r="P76" i="22"/>
  <c r="V74" i="22"/>
  <c r="CZ26" i="21"/>
  <c r="DA23" i="21"/>
  <c r="DA26" i="21" s="1"/>
  <c r="CZ38" i="21"/>
  <c r="CY40" i="21"/>
  <c r="CY31" i="21"/>
  <c r="CY37" i="21"/>
  <c r="I93" i="23" l="1"/>
  <c r="H93" i="23"/>
  <c r="CY60" i="24"/>
  <c r="CY27" i="24"/>
  <c r="DA63" i="21"/>
  <c r="DA24" i="24" s="1"/>
  <c r="DA25" i="24" s="1"/>
  <c r="CZ24" i="24"/>
  <c r="DA66" i="21"/>
  <c r="DA26" i="24" s="1"/>
  <c r="CZ26" i="24"/>
  <c r="DA59" i="21"/>
  <c r="DA20" i="24" s="1"/>
  <c r="CZ20" i="24"/>
  <c r="CY73" i="24"/>
  <c r="CY42" i="24"/>
  <c r="DA62" i="21"/>
  <c r="CZ41" i="24"/>
  <c r="BS59" i="24"/>
  <c r="BS62" i="24" s="1"/>
  <c r="BS72" i="24"/>
  <c r="BS76" i="24" s="1"/>
  <c r="BS79" i="24" s="1"/>
  <c r="BS718" i="21"/>
  <c r="BT22" i="21"/>
  <c r="BR56" i="21"/>
  <c r="BR18" i="24" s="1"/>
  <c r="F89" i="23"/>
  <c r="BS91" i="23"/>
  <c r="BQ91" i="23"/>
  <c r="C91" i="23"/>
  <c r="BM93" i="23"/>
  <c r="BO92" i="23" s="1"/>
  <c r="BK93" i="23"/>
  <c r="D94" i="23"/>
  <c r="R92" i="23"/>
  <c r="AJ91" i="23"/>
  <c r="N88" i="23"/>
  <c r="O87" i="23"/>
  <c r="AH91" i="23"/>
  <c r="AG91" i="23"/>
  <c r="G92" i="23"/>
  <c r="AZ93" i="23" s="1"/>
  <c r="AY93" i="23" s="1"/>
  <c r="AF90" i="23"/>
  <c r="E90" i="23"/>
  <c r="M90" i="23" s="1"/>
  <c r="AE90" i="23"/>
  <c r="AA90" i="23"/>
  <c r="BY90" i="23"/>
  <c r="V75" i="22"/>
  <c r="P77" i="22"/>
  <c r="AD76" i="22"/>
  <c r="AE76" i="22" s="1"/>
  <c r="AF76" i="22" s="1"/>
  <c r="J76" i="22"/>
  <c r="AC76" i="22"/>
  <c r="I76" i="22"/>
  <c r="M76" i="22"/>
  <c r="F76" i="22"/>
  <c r="W76" i="22"/>
  <c r="N76" i="22"/>
  <c r="G78" i="22"/>
  <c r="AG77" i="22"/>
  <c r="L77" i="22"/>
  <c r="K77" i="22"/>
  <c r="H77" i="22"/>
  <c r="CZ37" i="21"/>
  <c r="CZ31" i="21"/>
  <c r="DA38" i="21"/>
  <c r="DA40" i="21" s="1"/>
  <c r="DA45" i="21" s="1"/>
  <c r="CZ40" i="21"/>
  <c r="DA37" i="21"/>
  <c r="DA31" i="21"/>
  <c r="CZ60" i="24" l="1"/>
  <c r="CZ27" i="24"/>
  <c r="DA60" i="24"/>
  <c r="DA27" i="24"/>
  <c r="I94" i="23"/>
  <c r="H94" i="23"/>
  <c r="L94" i="23" s="1"/>
  <c r="CZ73" i="24"/>
  <c r="CZ42" i="24"/>
  <c r="DA41" i="24"/>
  <c r="BT59" i="24"/>
  <c r="BT62" i="24" s="1"/>
  <c r="BS56" i="21" s="1"/>
  <c r="BS18" i="24" s="1"/>
  <c r="BT72" i="24"/>
  <c r="BT76" i="24" s="1"/>
  <c r="BT79" i="24" s="1"/>
  <c r="BT718" i="21"/>
  <c r="BU22" i="21"/>
  <c r="D95" i="23"/>
  <c r="BY91" i="23"/>
  <c r="AF91" i="23"/>
  <c r="E91" i="23"/>
  <c r="M91" i="23" s="1"/>
  <c r="AE91" i="23"/>
  <c r="AA91" i="23"/>
  <c r="N89" i="23"/>
  <c r="O88" i="23"/>
  <c r="AH92" i="23"/>
  <c r="AG92" i="23"/>
  <c r="G93" i="23"/>
  <c r="AZ94" i="23" s="1"/>
  <c r="AY94" i="23" s="1"/>
  <c r="AJ92" i="23"/>
  <c r="R93" i="23"/>
  <c r="BS92" i="23"/>
  <c r="BQ92" i="23"/>
  <c r="C92" i="23"/>
  <c r="BM94" i="23"/>
  <c r="BO93" i="23" s="1"/>
  <c r="BK94" i="23"/>
  <c r="F90" i="23"/>
  <c r="L93" i="23"/>
  <c r="V76" i="22"/>
  <c r="P78" i="22"/>
  <c r="AD77" i="22"/>
  <c r="AE77" i="22" s="1"/>
  <c r="AF77" i="22" s="1"/>
  <c r="J77" i="22"/>
  <c r="AC77" i="22"/>
  <c r="I77" i="22"/>
  <c r="M77" i="22"/>
  <c r="N77" i="22"/>
  <c r="F77" i="22"/>
  <c r="W77" i="22"/>
  <c r="G79" i="22"/>
  <c r="AG78" i="22"/>
  <c r="L78" i="22"/>
  <c r="K78" i="22"/>
  <c r="H78" i="22"/>
  <c r="DA47" i="21"/>
  <c r="DA48" i="21" s="1"/>
  <c r="DA17" i="24" s="1"/>
  <c r="DA73" i="24" l="1"/>
  <c r="DA42" i="24"/>
  <c r="I95" i="23"/>
  <c r="H95" i="23"/>
  <c r="BU59" i="24"/>
  <c r="BU62" i="24" s="1"/>
  <c r="BU72" i="24"/>
  <c r="BU76" i="24" s="1"/>
  <c r="BU79" i="24" s="1"/>
  <c r="BU718" i="21"/>
  <c r="BV22" i="21"/>
  <c r="BT56" i="21"/>
  <c r="BT18" i="24" s="1"/>
  <c r="BY92" i="23"/>
  <c r="AF92" i="23"/>
  <c r="E92" i="23"/>
  <c r="M92" i="23" s="1"/>
  <c r="AE92" i="23"/>
  <c r="AA92" i="23"/>
  <c r="F91" i="23"/>
  <c r="AJ93" i="23"/>
  <c r="R94" i="23"/>
  <c r="N90" i="23"/>
  <c r="O89" i="23"/>
  <c r="BM95" i="23"/>
  <c r="BO94" i="23" s="1"/>
  <c r="BK95" i="23"/>
  <c r="D96" i="23"/>
  <c r="L95" i="23"/>
  <c r="C93" i="23"/>
  <c r="BS93" i="23"/>
  <c r="BQ93" i="23"/>
  <c r="AH93" i="23"/>
  <c r="AG93" i="23"/>
  <c r="G94" i="23"/>
  <c r="AZ95" i="23" s="1"/>
  <c r="AY95" i="23" s="1"/>
  <c r="G80" i="22"/>
  <c r="AG79" i="22"/>
  <c r="L79" i="22"/>
  <c r="K79" i="22"/>
  <c r="H79" i="22"/>
  <c r="P79" i="22"/>
  <c r="AD78" i="22"/>
  <c r="AE78" i="22" s="1"/>
  <c r="AF78" i="22" s="1"/>
  <c r="J78" i="22"/>
  <c r="AC78" i="22"/>
  <c r="I78" i="22"/>
  <c r="M78" i="22"/>
  <c r="W78" i="22"/>
  <c r="F78" i="22"/>
  <c r="N78" i="22"/>
  <c r="V77" i="22"/>
  <c r="I96" i="23" l="1"/>
  <c r="H96" i="23"/>
  <c r="BV72" i="24"/>
  <c r="BV76" i="24" s="1"/>
  <c r="BV79" i="24" s="1"/>
  <c r="BV59" i="24"/>
  <c r="BV62" i="24" s="1"/>
  <c r="BW22" i="21"/>
  <c r="BV718" i="21"/>
  <c r="BU56" i="21"/>
  <c r="BU18" i="24" s="1"/>
  <c r="BQ94" i="23"/>
  <c r="C94" i="23"/>
  <c r="BS94" i="23"/>
  <c r="G95" i="23"/>
  <c r="AZ96" i="23" s="1"/>
  <c r="AY96" i="23" s="1"/>
  <c r="AH94" i="23"/>
  <c r="AG94" i="23"/>
  <c r="D97" i="23"/>
  <c r="N91" i="23"/>
  <c r="O90" i="23"/>
  <c r="AA93" i="23"/>
  <c r="BY93" i="23"/>
  <c r="AF93" i="23"/>
  <c r="AE93" i="23"/>
  <c r="E93" i="23"/>
  <c r="M93" i="23" s="1"/>
  <c r="R95" i="23"/>
  <c r="AJ94" i="23"/>
  <c r="F92" i="23"/>
  <c r="BM96" i="23"/>
  <c r="BO95" i="23" s="1"/>
  <c r="BK96" i="23"/>
  <c r="G81" i="22"/>
  <c r="AG80" i="22"/>
  <c r="L80" i="22"/>
  <c r="K80" i="22"/>
  <c r="H80" i="22"/>
  <c r="AD79" i="22"/>
  <c r="AE79" i="22" s="1"/>
  <c r="AF79" i="22" s="1"/>
  <c r="J79" i="22"/>
  <c r="AC79" i="22"/>
  <c r="I79" i="22"/>
  <c r="M79" i="22"/>
  <c r="W79" i="22"/>
  <c r="N79" i="22"/>
  <c r="F79" i="22"/>
  <c r="V78" i="22"/>
  <c r="P80" i="22"/>
  <c r="L96" i="23" l="1"/>
  <c r="I97" i="23"/>
  <c r="H97" i="23"/>
  <c r="BW72" i="24"/>
  <c r="BW76" i="24" s="1"/>
  <c r="BW79" i="24" s="1"/>
  <c r="BW59" i="24"/>
  <c r="BW62" i="24" s="1"/>
  <c r="BV56" i="21" s="1"/>
  <c r="BV18" i="24" s="1"/>
  <c r="BX22" i="21"/>
  <c r="BW718" i="21"/>
  <c r="G96" i="23"/>
  <c r="AZ97" i="23" s="1"/>
  <c r="AY97" i="23" s="1"/>
  <c r="AH95" i="23"/>
  <c r="AG95" i="23"/>
  <c r="N92" i="23"/>
  <c r="O91" i="23"/>
  <c r="D98" i="23"/>
  <c r="BK97" i="23"/>
  <c r="BM97" i="23"/>
  <c r="BO96" i="23" s="1"/>
  <c r="AF94" i="23"/>
  <c r="E94" i="23"/>
  <c r="M94" i="23" s="1"/>
  <c r="AE94" i="23"/>
  <c r="AA94" i="23"/>
  <c r="BY94" i="23"/>
  <c r="R96" i="23"/>
  <c r="AJ95" i="23"/>
  <c r="F93" i="23"/>
  <c r="C95" i="23"/>
  <c r="BS95" i="23"/>
  <c r="BQ95" i="23"/>
  <c r="V79" i="22"/>
  <c r="AD80" i="22"/>
  <c r="AE80" i="22" s="1"/>
  <c r="AF80" i="22" s="1"/>
  <c r="J80" i="22"/>
  <c r="AC80" i="22"/>
  <c r="I80" i="22"/>
  <c r="M80" i="22"/>
  <c r="F80" i="22"/>
  <c r="W80" i="22"/>
  <c r="N80" i="22"/>
  <c r="P81" i="22"/>
  <c r="G82" i="22"/>
  <c r="AG81" i="22"/>
  <c r="L81" i="22"/>
  <c r="K81" i="22"/>
  <c r="H81" i="22"/>
  <c r="L97" i="23" l="1"/>
  <c r="I98" i="23"/>
  <c r="H98" i="23"/>
  <c r="BX72" i="24"/>
  <c r="BX76" i="24" s="1"/>
  <c r="BX79" i="24" s="1"/>
  <c r="BX59" i="24"/>
  <c r="BX62" i="24" s="1"/>
  <c r="BX718" i="21"/>
  <c r="BY22" i="21"/>
  <c r="BW56" i="21"/>
  <c r="BW18" i="24" s="1"/>
  <c r="F94" i="23"/>
  <c r="D99" i="23"/>
  <c r="R97" i="23"/>
  <c r="AJ96" i="23"/>
  <c r="BK98" i="23"/>
  <c r="BM98" i="23"/>
  <c r="BO97" i="23" s="1"/>
  <c r="BS96" i="23"/>
  <c r="C96" i="23"/>
  <c r="BQ96" i="23"/>
  <c r="N93" i="23"/>
  <c r="O92" i="23"/>
  <c r="AG96" i="23"/>
  <c r="AH96" i="23"/>
  <c r="G97" i="23"/>
  <c r="AZ98" i="23" s="1"/>
  <c r="AY98" i="23" s="1"/>
  <c r="AE95" i="23"/>
  <c r="E95" i="23"/>
  <c r="M95" i="23" s="1"/>
  <c r="AF95" i="23"/>
  <c r="BY95" i="23"/>
  <c r="AA95" i="23"/>
  <c r="G83" i="22"/>
  <c r="AG82" i="22"/>
  <c r="L82" i="22"/>
  <c r="K82" i="22"/>
  <c r="H82" i="22"/>
  <c r="P82" i="22"/>
  <c r="AD81" i="22"/>
  <c r="AE81" i="22" s="1"/>
  <c r="AF81" i="22" s="1"/>
  <c r="J81" i="22"/>
  <c r="AC81" i="22"/>
  <c r="I81" i="22"/>
  <c r="M81" i="22"/>
  <c r="N81" i="22"/>
  <c r="F81" i="22"/>
  <c r="W81" i="22"/>
  <c r="V80" i="22"/>
  <c r="I99" i="23" l="1"/>
  <c r="H99" i="23"/>
  <c r="BY72" i="24"/>
  <c r="BY76" i="24" s="1"/>
  <c r="BY79" i="24" s="1"/>
  <c r="BY59" i="24"/>
  <c r="BY62" i="24" s="1"/>
  <c r="BX56" i="21" s="1"/>
  <c r="BX18" i="24" s="1"/>
  <c r="BZ22" i="21"/>
  <c r="BY718" i="21"/>
  <c r="V81" i="22"/>
  <c r="AG97" i="23"/>
  <c r="G98" i="23"/>
  <c r="AZ99" i="23" s="1"/>
  <c r="AY99" i="23" s="1"/>
  <c r="AH97" i="23"/>
  <c r="BS97" i="23"/>
  <c r="BQ97" i="23"/>
  <c r="C97" i="23"/>
  <c r="BM99" i="23"/>
  <c r="BO98" i="23" s="1"/>
  <c r="BK99" i="23"/>
  <c r="L98" i="23"/>
  <c r="D100" i="23"/>
  <c r="L99" i="23"/>
  <c r="N94" i="23"/>
  <c r="O93" i="23"/>
  <c r="F95" i="23"/>
  <c r="AE96" i="23"/>
  <c r="AA96" i="23"/>
  <c r="BY96" i="23"/>
  <c r="AF96" i="23"/>
  <c r="E96" i="23"/>
  <c r="M96" i="23" s="1"/>
  <c r="AJ97" i="23"/>
  <c r="R98" i="23"/>
  <c r="G84" i="22"/>
  <c r="AG83" i="22"/>
  <c r="L83" i="22"/>
  <c r="K83" i="22"/>
  <c r="H83" i="22"/>
  <c r="P83" i="22"/>
  <c r="AD82" i="22"/>
  <c r="AE82" i="22" s="1"/>
  <c r="AF82" i="22" s="1"/>
  <c r="J82" i="22"/>
  <c r="AC82" i="22"/>
  <c r="I82" i="22"/>
  <c r="M82" i="22"/>
  <c r="W82" i="22"/>
  <c r="F82" i="22"/>
  <c r="N82" i="22"/>
  <c r="I100" i="23" l="1"/>
  <c r="H100" i="23"/>
  <c r="BZ72" i="24"/>
  <c r="BZ76" i="24" s="1"/>
  <c r="BZ79" i="24" s="1"/>
  <c r="BZ59" i="24"/>
  <c r="BZ62" i="24" s="1"/>
  <c r="CA22" i="21"/>
  <c r="BZ718" i="21"/>
  <c r="BY56" i="21"/>
  <c r="BY18" i="24" s="1"/>
  <c r="V82" i="22"/>
  <c r="AF97" i="23"/>
  <c r="E97" i="23"/>
  <c r="M97" i="23" s="1"/>
  <c r="BY97" i="23"/>
  <c r="AE97" i="23"/>
  <c r="AA97" i="23"/>
  <c r="AJ98" i="23"/>
  <c r="R99" i="23"/>
  <c r="D101" i="23"/>
  <c r="BM100" i="23"/>
  <c r="BO99" i="23" s="1"/>
  <c r="BK100" i="23"/>
  <c r="C98" i="23"/>
  <c r="BS98" i="23"/>
  <c r="BQ98" i="23"/>
  <c r="F96" i="23"/>
  <c r="AH98" i="23"/>
  <c r="AG98" i="23"/>
  <c r="G99" i="23"/>
  <c r="AZ100" i="23" s="1"/>
  <c r="AY100" i="23" s="1"/>
  <c r="N95" i="23"/>
  <c r="O94" i="23"/>
  <c r="G85" i="22"/>
  <c r="AG84" i="22"/>
  <c r="L84" i="22"/>
  <c r="K84" i="22"/>
  <c r="H84" i="22"/>
  <c r="AD83" i="22"/>
  <c r="AE83" i="22" s="1"/>
  <c r="AF83" i="22" s="1"/>
  <c r="J83" i="22"/>
  <c r="AC83" i="22"/>
  <c r="I83" i="22"/>
  <c r="M83" i="22"/>
  <c r="W83" i="22"/>
  <c r="N83" i="22"/>
  <c r="F83" i="22"/>
  <c r="P84" i="22"/>
  <c r="I101" i="23" l="1"/>
  <c r="H101" i="23"/>
  <c r="CA59" i="24"/>
  <c r="CA62" i="24" s="1"/>
  <c r="BZ56" i="21" s="1"/>
  <c r="BZ18" i="24" s="1"/>
  <c r="CA72" i="24"/>
  <c r="CA76" i="24" s="1"/>
  <c r="CA79" i="24" s="1"/>
  <c r="CA718" i="21"/>
  <c r="CB22" i="21"/>
  <c r="V83" i="22"/>
  <c r="N96" i="23"/>
  <c r="O95" i="23"/>
  <c r="D102" i="23"/>
  <c r="G100" i="23"/>
  <c r="AZ101" i="23" s="1"/>
  <c r="AY101" i="23" s="1"/>
  <c r="AH99" i="23"/>
  <c r="AG99" i="23"/>
  <c r="L100" i="23"/>
  <c r="BY98" i="23"/>
  <c r="AA98" i="23"/>
  <c r="AF98" i="23"/>
  <c r="E98" i="23"/>
  <c r="M98" i="23" s="1"/>
  <c r="AE98" i="23"/>
  <c r="BK101" i="23"/>
  <c r="BM101" i="23"/>
  <c r="BO100" i="23" s="1"/>
  <c r="F97" i="23"/>
  <c r="BQ99" i="23"/>
  <c r="C99" i="23"/>
  <c r="BS99" i="23"/>
  <c r="R100" i="23"/>
  <c r="AJ99" i="23"/>
  <c r="P85" i="22"/>
  <c r="AD84" i="22"/>
  <c r="AE84" i="22" s="1"/>
  <c r="AF84" i="22" s="1"/>
  <c r="J84" i="22"/>
  <c r="AC84" i="22"/>
  <c r="I84" i="22"/>
  <c r="M84" i="22"/>
  <c r="F84" i="22"/>
  <c r="W84" i="22"/>
  <c r="N84" i="22"/>
  <c r="G86" i="22"/>
  <c r="AG85" i="22"/>
  <c r="L85" i="22"/>
  <c r="K85" i="22"/>
  <c r="H85" i="22"/>
  <c r="I102" i="23" l="1"/>
  <c r="H102" i="23"/>
  <c r="CB59" i="24"/>
  <c r="CB62" i="24" s="1"/>
  <c r="CB72" i="24"/>
  <c r="CB76" i="24" s="1"/>
  <c r="CB79" i="24" s="1"/>
  <c r="CB718" i="21"/>
  <c r="CC22" i="21"/>
  <c r="CA56" i="21"/>
  <c r="CA18" i="24" s="1"/>
  <c r="V84" i="22"/>
  <c r="BS100" i="23"/>
  <c r="BQ100" i="23"/>
  <c r="C100" i="23"/>
  <c r="R101" i="23"/>
  <c r="AJ100" i="23"/>
  <c r="BK102" i="23"/>
  <c r="BM102" i="23"/>
  <c r="BO101" i="23" s="1"/>
  <c r="D103" i="23"/>
  <c r="L102" i="23"/>
  <c r="L101" i="23"/>
  <c r="AG100" i="23"/>
  <c r="G101" i="23"/>
  <c r="AZ102" i="23" s="1"/>
  <c r="AY102" i="23" s="1"/>
  <c r="AH100" i="23"/>
  <c r="AE99" i="23"/>
  <c r="AA99" i="23"/>
  <c r="AF99" i="23"/>
  <c r="E99" i="23"/>
  <c r="M99" i="23" s="1"/>
  <c r="BY99" i="23"/>
  <c r="F98" i="23"/>
  <c r="N97" i="23"/>
  <c r="O96" i="23"/>
  <c r="G87" i="22"/>
  <c r="AG86" i="22"/>
  <c r="L86" i="22"/>
  <c r="K86" i="22"/>
  <c r="H86" i="22"/>
  <c r="P86" i="22"/>
  <c r="AD85" i="22"/>
  <c r="AE85" i="22" s="1"/>
  <c r="AF85" i="22" s="1"/>
  <c r="J85" i="22"/>
  <c r="AC85" i="22"/>
  <c r="I85" i="22"/>
  <c r="M85" i="22"/>
  <c r="N85" i="22"/>
  <c r="F85" i="22"/>
  <c r="W85" i="22"/>
  <c r="I103" i="23" l="1"/>
  <c r="H103" i="23"/>
  <c r="CC59" i="24"/>
  <c r="CC62" i="24" s="1"/>
  <c r="CC72" i="24"/>
  <c r="CC76" i="24" s="1"/>
  <c r="CC79" i="24" s="1"/>
  <c r="CD22" i="21"/>
  <c r="CC718" i="21"/>
  <c r="CB56" i="21"/>
  <c r="CB18" i="24" s="1"/>
  <c r="F99" i="23"/>
  <c r="AH101" i="23"/>
  <c r="AG101" i="23"/>
  <c r="G102" i="23"/>
  <c r="AZ103" i="23" s="1"/>
  <c r="AY103" i="23" s="1"/>
  <c r="AJ101" i="23"/>
  <c r="R102" i="23"/>
  <c r="AF100" i="23"/>
  <c r="E100" i="23"/>
  <c r="M100" i="23" s="1"/>
  <c r="AE100" i="23"/>
  <c r="AA100" i="23"/>
  <c r="BY100" i="23"/>
  <c r="N98" i="23"/>
  <c r="O97" i="23"/>
  <c r="D104" i="23"/>
  <c r="L103" i="23"/>
  <c r="BS101" i="23"/>
  <c r="BQ101" i="23"/>
  <c r="C101" i="23"/>
  <c r="BM103" i="23"/>
  <c r="BO102" i="23" s="1"/>
  <c r="BK103" i="23"/>
  <c r="V85" i="22"/>
  <c r="AD86" i="22"/>
  <c r="AE86" i="22" s="1"/>
  <c r="AF86" i="22" s="1"/>
  <c r="J86" i="22"/>
  <c r="AC86" i="22"/>
  <c r="I86" i="22"/>
  <c r="M86" i="22"/>
  <c r="W86" i="22"/>
  <c r="F86" i="22"/>
  <c r="N86" i="22"/>
  <c r="P87" i="22"/>
  <c r="G88" i="22"/>
  <c r="AG87" i="22"/>
  <c r="L87" i="22"/>
  <c r="K87" i="22"/>
  <c r="H87" i="22"/>
  <c r="I104" i="23" l="1"/>
  <c r="H104" i="23"/>
  <c r="CD72" i="24"/>
  <c r="CD76" i="24" s="1"/>
  <c r="CD79" i="24" s="1"/>
  <c r="CD59" i="24"/>
  <c r="CD62" i="24" s="1"/>
  <c r="CC56" i="21" s="1"/>
  <c r="CC18" i="24" s="1"/>
  <c r="CE22" i="21"/>
  <c r="CD718" i="21"/>
  <c r="F100" i="23"/>
  <c r="D105" i="23"/>
  <c r="AJ102" i="23"/>
  <c r="R103" i="23"/>
  <c r="BM104" i="23"/>
  <c r="BO103" i="23" s="1"/>
  <c r="BK104" i="23"/>
  <c r="N99" i="23"/>
  <c r="O98" i="23"/>
  <c r="C102" i="23"/>
  <c r="BQ102" i="23"/>
  <c r="BS102" i="23"/>
  <c r="BY101" i="23"/>
  <c r="AF101" i="23"/>
  <c r="E101" i="23"/>
  <c r="M101" i="23" s="1"/>
  <c r="AE101" i="23"/>
  <c r="AA101" i="23"/>
  <c r="AH102" i="23"/>
  <c r="G103" i="23"/>
  <c r="AZ104" i="23" s="1"/>
  <c r="AY104" i="23" s="1"/>
  <c r="AG102" i="23"/>
  <c r="AD87" i="22"/>
  <c r="AE87" i="22" s="1"/>
  <c r="AF87" i="22" s="1"/>
  <c r="J87" i="22"/>
  <c r="AC87" i="22"/>
  <c r="I87" i="22"/>
  <c r="M87" i="22"/>
  <c r="W87" i="22"/>
  <c r="N87" i="22"/>
  <c r="F87" i="22"/>
  <c r="G89" i="22"/>
  <c r="AG88" i="22"/>
  <c r="L88" i="22"/>
  <c r="K88" i="22"/>
  <c r="H88" i="22"/>
  <c r="V86" i="22"/>
  <c r="P88" i="22"/>
  <c r="I105" i="23" l="1"/>
  <c r="H105" i="23"/>
  <c r="CE72" i="24"/>
  <c r="CE76" i="24" s="1"/>
  <c r="CE79" i="24" s="1"/>
  <c r="CE59" i="24"/>
  <c r="CE62" i="24" s="1"/>
  <c r="CE718" i="21"/>
  <c r="CF22" i="21"/>
  <c r="CD56" i="21"/>
  <c r="CD18" i="24" s="1"/>
  <c r="G104" i="23"/>
  <c r="AZ105" i="23" s="1"/>
  <c r="AY105" i="23" s="1"/>
  <c r="AG103" i="23"/>
  <c r="AH103" i="23"/>
  <c r="F101" i="23"/>
  <c r="C103" i="23"/>
  <c r="BQ103" i="23"/>
  <c r="BS103" i="23"/>
  <c r="D106" i="23"/>
  <c r="R104" i="23"/>
  <c r="AJ103" i="23"/>
  <c r="BY102" i="23"/>
  <c r="AA102" i="23"/>
  <c r="E102" i="23"/>
  <c r="M102" i="23" s="1"/>
  <c r="AF102" i="23"/>
  <c r="AE102" i="23"/>
  <c r="N100" i="23"/>
  <c r="O99" i="23"/>
  <c r="BM105" i="23"/>
  <c r="BO104" i="23" s="1"/>
  <c r="BK105" i="23"/>
  <c r="L104" i="23"/>
  <c r="P89" i="22"/>
  <c r="G90" i="22"/>
  <c r="AG89" i="22"/>
  <c r="L89" i="22"/>
  <c r="K89" i="22"/>
  <c r="H89" i="22"/>
  <c r="AD88" i="22"/>
  <c r="AE88" i="22" s="1"/>
  <c r="AF88" i="22" s="1"/>
  <c r="J88" i="22"/>
  <c r="AC88" i="22"/>
  <c r="I88" i="22"/>
  <c r="M88" i="22"/>
  <c r="F88" i="22"/>
  <c r="W88" i="22"/>
  <c r="N88" i="22"/>
  <c r="V87" i="22"/>
  <c r="I106" i="23" l="1"/>
  <c r="H106" i="23"/>
  <c r="CF72" i="24"/>
  <c r="CF76" i="24" s="1"/>
  <c r="CF79" i="24" s="1"/>
  <c r="CF59" i="24"/>
  <c r="CF62" i="24" s="1"/>
  <c r="CF718" i="21"/>
  <c r="CG22" i="21"/>
  <c r="V88" i="22"/>
  <c r="L105" i="23"/>
  <c r="N101" i="23"/>
  <c r="O100" i="23"/>
  <c r="BK106" i="23"/>
  <c r="BM106" i="23"/>
  <c r="BO105" i="23" s="1"/>
  <c r="AG104" i="23"/>
  <c r="G105" i="23"/>
  <c r="AZ106" i="23" s="1"/>
  <c r="AY106" i="23" s="1"/>
  <c r="AH104" i="23"/>
  <c r="BS104" i="23"/>
  <c r="BQ104" i="23"/>
  <c r="C104" i="23"/>
  <c r="AE103" i="23"/>
  <c r="AA103" i="23"/>
  <c r="AF103" i="23"/>
  <c r="E103" i="23"/>
  <c r="M103" i="23" s="1"/>
  <c r="BY103" i="23"/>
  <c r="F102" i="23"/>
  <c r="R105" i="23"/>
  <c r="AJ104" i="23"/>
  <c r="D107" i="23"/>
  <c r="L106" i="23"/>
  <c r="G91" i="22"/>
  <c r="AG90" i="22"/>
  <c r="L90" i="22"/>
  <c r="K90" i="22"/>
  <c r="H90" i="22"/>
  <c r="P90" i="22"/>
  <c r="AD89" i="22"/>
  <c r="AE89" i="22" s="1"/>
  <c r="AF89" i="22" s="1"/>
  <c r="J89" i="22"/>
  <c r="AC89" i="22"/>
  <c r="I89" i="22"/>
  <c r="M89" i="22"/>
  <c r="N89" i="22"/>
  <c r="F89" i="22"/>
  <c r="W89" i="22"/>
  <c r="I107" i="23" l="1"/>
  <c r="H107" i="23"/>
  <c r="CG72" i="24"/>
  <c r="CG76" i="24" s="1"/>
  <c r="CG79" i="24" s="1"/>
  <c r="CG59" i="24"/>
  <c r="CG62" i="24" s="1"/>
  <c r="CF56" i="21" s="1"/>
  <c r="CF18" i="24" s="1"/>
  <c r="CH22" i="21"/>
  <c r="CG718" i="21"/>
  <c r="CE56" i="21"/>
  <c r="CE18" i="24" s="1"/>
  <c r="V89" i="22"/>
  <c r="AH105" i="23"/>
  <c r="AG105" i="23"/>
  <c r="G106" i="23"/>
  <c r="AZ107" i="23" s="1"/>
  <c r="AY107" i="23" s="1"/>
  <c r="F103" i="23"/>
  <c r="BM107" i="23"/>
  <c r="BO106" i="23" s="1"/>
  <c r="BK107" i="23"/>
  <c r="AJ105" i="23"/>
  <c r="R106" i="23"/>
  <c r="N102" i="23"/>
  <c r="O101" i="23"/>
  <c r="D108" i="23"/>
  <c r="AF104" i="23"/>
  <c r="E104" i="23"/>
  <c r="M104" i="23" s="1"/>
  <c r="AE104" i="23"/>
  <c r="AA104" i="23"/>
  <c r="BY104" i="23"/>
  <c r="BS105" i="23"/>
  <c r="BQ105" i="23"/>
  <c r="C105" i="23"/>
  <c r="AD90" i="22"/>
  <c r="AE90" i="22" s="1"/>
  <c r="AF90" i="22" s="1"/>
  <c r="J90" i="22"/>
  <c r="AC90" i="22"/>
  <c r="I90" i="22"/>
  <c r="M90" i="22"/>
  <c r="W90" i="22"/>
  <c r="N90" i="22"/>
  <c r="F90" i="22"/>
  <c r="G92" i="22"/>
  <c r="AG91" i="22"/>
  <c r="L91" i="22"/>
  <c r="K91" i="22"/>
  <c r="H91" i="22"/>
  <c r="P91" i="22"/>
  <c r="I108" i="23" l="1"/>
  <c r="H108" i="23"/>
  <c r="CH59" i="24"/>
  <c r="CH62" i="24" s="1"/>
  <c r="CG56" i="21" s="1"/>
  <c r="CG18" i="24" s="1"/>
  <c r="CH72" i="24"/>
  <c r="CH76" i="24" s="1"/>
  <c r="CH79" i="24" s="1"/>
  <c r="CH718" i="21"/>
  <c r="CI22" i="21"/>
  <c r="V90" i="22"/>
  <c r="N103" i="23"/>
  <c r="O102" i="23"/>
  <c r="AH106" i="23"/>
  <c r="AG106" i="23"/>
  <c r="G107" i="23"/>
  <c r="AZ108" i="23" s="1"/>
  <c r="AY108" i="23" s="1"/>
  <c r="BS106" i="23"/>
  <c r="C106" i="23"/>
  <c r="BQ106" i="23"/>
  <c r="BY105" i="23"/>
  <c r="AF105" i="23"/>
  <c r="E105" i="23"/>
  <c r="M105" i="23" s="1"/>
  <c r="AE105" i="23"/>
  <c r="AA105" i="23"/>
  <c r="F104" i="23"/>
  <c r="AJ106" i="23"/>
  <c r="R107" i="23"/>
  <c r="L107" i="23"/>
  <c r="D109" i="23"/>
  <c r="L108" i="23"/>
  <c r="BM108" i="23"/>
  <c r="BO107" i="23" s="1"/>
  <c r="BK108" i="23"/>
  <c r="G93" i="22"/>
  <c r="AG92" i="22"/>
  <c r="L92" i="22"/>
  <c r="K92" i="22"/>
  <c r="H92" i="22"/>
  <c r="AD91" i="22"/>
  <c r="AE91" i="22" s="1"/>
  <c r="AF91" i="22" s="1"/>
  <c r="J91" i="22"/>
  <c r="AC91" i="22"/>
  <c r="I91" i="22"/>
  <c r="M91" i="22"/>
  <c r="N91" i="22"/>
  <c r="W91" i="22"/>
  <c r="F91" i="22"/>
  <c r="P92" i="22"/>
  <c r="I109" i="23" l="1"/>
  <c r="H109" i="23"/>
  <c r="CI59" i="24"/>
  <c r="CI62" i="24" s="1"/>
  <c r="CI72" i="24"/>
  <c r="CI76" i="24" s="1"/>
  <c r="CI79" i="24" s="1"/>
  <c r="CJ22" i="21"/>
  <c r="CI718" i="21"/>
  <c r="CH56" i="21"/>
  <c r="CH18" i="24" s="1"/>
  <c r="V91" i="22"/>
  <c r="G108" i="23"/>
  <c r="AZ109" i="23" s="1"/>
  <c r="AY109" i="23" s="1"/>
  <c r="AH107" i="23"/>
  <c r="AG107" i="23"/>
  <c r="BM109" i="23"/>
  <c r="BO108" i="23" s="1"/>
  <c r="BK109" i="23"/>
  <c r="R108" i="23"/>
  <c r="AJ107" i="23"/>
  <c r="F105" i="23"/>
  <c r="L109" i="23"/>
  <c r="D110" i="23"/>
  <c r="BY106" i="23"/>
  <c r="AA106" i="23"/>
  <c r="AF106" i="23"/>
  <c r="AE106" i="23"/>
  <c r="E106" i="23"/>
  <c r="M106" i="23" s="1"/>
  <c r="C107" i="23"/>
  <c r="BQ107" i="23"/>
  <c r="BS107" i="23"/>
  <c r="N104" i="23"/>
  <c r="O103" i="23"/>
  <c r="AD92" i="22"/>
  <c r="AE92" i="22" s="1"/>
  <c r="AF92" i="22" s="1"/>
  <c r="J92" i="22"/>
  <c r="AC92" i="22"/>
  <c r="I92" i="22"/>
  <c r="M92" i="22"/>
  <c r="F92" i="22"/>
  <c r="W92" i="22"/>
  <c r="N92" i="22"/>
  <c r="P93" i="22"/>
  <c r="G94" i="22"/>
  <c r="AG93" i="22"/>
  <c r="L93" i="22"/>
  <c r="K93" i="22"/>
  <c r="H93" i="22"/>
  <c r="I110" i="23" l="1"/>
  <c r="H110" i="23"/>
  <c r="CJ59" i="24"/>
  <c r="CJ62" i="24" s="1"/>
  <c r="CI56" i="21" s="1"/>
  <c r="CI18" i="24" s="1"/>
  <c r="CJ72" i="24"/>
  <c r="CJ76" i="24" s="1"/>
  <c r="CJ79" i="24" s="1"/>
  <c r="CJ718" i="21"/>
  <c r="CK22" i="21"/>
  <c r="F106" i="23"/>
  <c r="BS108" i="23"/>
  <c r="BQ108" i="23"/>
  <c r="C108" i="23"/>
  <c r="AG108" i="23"/>
  <c r="G109" i="23"/>
  <c r="AZ110" i="23" s="1"/>
  <c r="AY110" i="23" s="1"/>
  <c r="AH108" i="23"/>
  <c r="N105" i="23"/>
  <c r="O104" i="23"/>
  <c r="D111" i="23"/>
  <c r="R109" i="23"/>
  <c r="AJ108" i="23"/>
  <c r="AE107" i="23"/>
  <c r="AA107" i="23"/>
  <c r="AF107" i="23"/>
  <c r="E107" i="23"/>
  <c r="M107" i="23" s="1"/>
  <c r="BY107" i="23"/>
  <c r="BK110" i="23"/>
  <c r="BM110" i="23"/>
  <c r="BO109" i="23" s="1"/>
  <c r="G95" i="22"/>
  <c r="AG94" i="22"/>
  <c r="L94" i="22"/>
  <c r="K94" i="22"/>
  <c r="H94" i="22"/>
  <c r="P94" i="22"/>
  <c r="V92" i="22"/>
  <c r="AD93" i="22"/>
  <c r="AE93" i="22" s="1"/>
  <c r="AF93" i="22" s="1"/>
  <c r="J93" i="22"/>
  <c r="AC93" i="22"/>
  <c r="I93" i="22"/>
  <c r="M93" i="22"/>
  <c r="N93" i="22"/>
  <c r="F93" i="22"/>
  <c r="W93" i="22"/>
  <c r="I111" i="23" l="1"/>
  <c r="H111" i="23"/>
  <c r="CK59" i="24"/>
  <c r="CK62" i="24" s="1"/>
  <c r="CK72" i="24"/>
  <c r="CK76" i="24" s="1"/>
  <c r="CK79" i="24" s="1"/>
  <c r="CK718" i="21"/>
  <c r="CL22" i="21"/>
  <c r="CJ56" i="21"/>
  <c r="CJ18" i="24" s="1"/>
  <c r="AF108" i="23"/>
  <c r="E108" i="23"/>
  <c r="M108" i="23" s="1"/>
  <c r="AE108" i="23"/>
  <c r="AA108" i="23"/>
  <c r="BY108" i="23"/>
  <c r="D112" i="23"/>
  <c r="N106" i="23"/>
  <c r="O105" i="23"/>
  <c r="BS109" i="23"/>
  <c r="BQ109" i="23"/>
  <c r="C109" i="23"/>
  <c r="BM111" i="23"/>
  <c r="BO110" i="23" s="1"/>
  <c r="BK111" i="23"/>
  <c r="AJ109" i="23"/>
  <c r="R110" i="23"/>
  <c r="F107" i="23"/>
  <c r="L110" i="23"/>
  <c r="AH109" i="23"/>
  <c r="AG109" i="23"/>
  <c r="G110" i="23"/>
  <c r="AZ111" i="23" s="1"/>
  <c r="AY111" i="23" s="1"/>
  <c r="V93" i="22"/>
  <c r="AD94" i="22"/>
  <c r="AE94" i="22" s="1"/>
  <c r="AF94" i="22" s="1"/>
  <c r="J94" i="22"/>
  <c r="AC94" i="22"/>
  <c r="I94" i="22"/>
  <c r="M94" i="22"/>
  <c r="W94" i="22"/>
  <c r="N94" i="22"/>
  <c r="F94" i="22"/>
  <c r="P95" i="22"/>
  <c r="G96" i="22"/>
  <c r="AG95" i="22"/>
  <c r="L95" i="22"/>
  <c r="K95" i="22"/>
  <c r="H95" i="22"/>
  <c r="I112" i="23" l="1"/>
  <c r="H112" i="23"/>
  <c r="CL72" i="24"/>
  <c r="CL76" i="24" s="1"/>
  <c r="CL79" i="24" s="1"/>
  <c r="CL59" i="24"/>
  <c r="CL62" i="24" s="1"/>
  <c r="CM22" i="21"/>
  <c r="CL718" i="21"/>
  <c r="CK56" i="21"/>
  <c r="CK18" i="24" s="1"/>
  <c r="BS110" i="23"/>
  <c r="C110" i="23"/>
  <c r="BQ110" i="23"/>
  <c r="BY109" i="23"/>
  <c r="AF109" i="23"/>
  <c r="E109" i="23"/>
  <c r="M109" i="23" s="1"/>
  <c r="AE109" i="23"/>
  <c r="AA109" i="23"/>
  <c r="AH110" i="23"/>
  <c r="AG110" i="23"/>
  <c r="G111" i="23"/>
  <c r="AZ112" i="23" s="1"/>
  <c r="AY112" i="23" s="1"/>
  <c r="N107" i="23"/>
  <c r="O106" i="23"/>
  <c r="AJ110" i="23"/>
  <c r="R111" i="23"/>
  <c r="F108" i="23"/>
  <c r="BM112" i="23"/>
  <c r="BO111" i="23" s="1"/>
  <c r="BK112" i="23"/>
  <c r="L111" i="23"/>
  <c r="D113" i="23"/>
  <c r="L112" i="23"/>
  <c r="AD95" i="22"/>
  <c r="AE95" i="22" s="1"/>
  <c r="AF95" i="22" s="1"/>
  <c r="J95" i="22"/>
  <c r="AC95" i="22"/>
  <c r="I95" i="22"/>
  <c r="M95" i="22"/>
  <c r="N95" i="22"/>
  <c r="W95" i="22"/>
  <c r="F95" i="22"/>
  <c r="G97" i="22"/>
  <c r="AG96" i="22"/>
  <c r="L96" i="22"/>
  <c r="K96" i="22"/>
  <c r="H96" i="22"/>
  <c r="P96" i="22"/>
  <c r="V94" i="22"/>
  <c r="I113" i="23" l="1"/>
  <c r="H113" i="23"/>
  <c r="CM72" i="24"/>
  <c r="CM76" i="24" s="1"/>
  <c r="CM79" i="24" s="1"/>
  <c r="CM59" i="24"/>
  <c r="CM62" i="24" s="1"/>
  <c r="CM718" i="21"/>
  <c r="CN22" i="21"/>
  <c r="CL56" i="21"/>
  <c r="CL18" i="24" s="1"/>
  <c r="N108" i="23"/>
  <c r="O107" i="23"/>
  <c r="G112" i="23"/>
  <c r="AZ113" i="23" s="1"/>
  <c r="AY113" i="23" s="1"/>
  <c r="AH111" i="23"/>
  <c r="AG111" i="23"/>
  <c r="C111" i="23"/>
  <c r="BQ111" i="23"/>
  <c r="BS111" i="23"/>
  <c r="F109" i="23"/>
  <c r="D114" i="23"/>
  <c r="R112" i="23"/>
  <c r="AJ111" i="23"/>
  <c r="BY110" i="23"/>
  <c r="AA110" i="23"/>
  <c r="AF110" i="23"/>
  <c r="AE110" i="23"/>
  <c r="E110" i="23"/>
  <c r="M110" i="23" s="1"/>
  <c r="BM113" i="23"/>
  <c r="BO112" i="23" s="1"/>
  <c r="BK113" i="23"/>
  <c r="AD96" i="22"/>
  <c r="AE96" i="22" s="1"/>
  <c r="AF96" i="22" s="1"/>
  <c r="J96" i="22"/>
  <c r="AC96" i="22"/>
  <c r="I96" i="22"/>
  <c r="M96" i="22"/>
  <c r="F96" i="22"/>
  <c r="W96" i="22"/>
  <c r="N96" i="22"/>
  <c r="V95" i="22"/>
  <c r="P97" i="22"/>
  <c r="G98" i="22"/>
  <c r="AG97" i="22"/>
  <c r="L97" i="22"/>
  <c r="K97" i="22"/>
  <c r="H97" i="22"/>
  <c r="I114" i="23" l="1"/>
  <c r="H114" i="23"/>
  <c r="L114" i="23" s="1"/>
  <c r="CN72" i="24"/>
  <c r="CN76" i="24" s="1"/>
  <c r="CN79" i="24" s="1"/>
  <c r="CN59" i="24"/>
  <c r="CN62" i="24" s="1"/>
  <c r="CN718" i="21"/>
  <c r="CO22" i="21"/>
  <c r="CM56" i="21"/>
  <c r="CM18" i="24" s="1"/>
  <c r="V96" i="22"/>
  <c r="L113" i="23"/>
  <c r="R113" i="23"/>
  <c r="AJ112" i="23"/>
  <c r="D115" i="23"/>
  <c r="BK114" i="23"/>
  <c r="BM114" i="23"/>
  <c r="BO113" i="23" s="1"/>
  <c r="BS112" i="23"/>
  <c r="BQ112" i="23"/>
  <c r="C112" i="23"/>
  <c r="AG112" i="23"/>
  <c r="G113" i="23"/>
  <c r="AZ114" i="23" s="1"/>
  <c r="AY114" i="23" s="1"/>
  <c r="AH112" i="23"/>
  <c r="F110" i="23"/>
  <c r="AE111" i="23"/>
  <c r="AA111" i="23"/>
  <c r="AF111" i="23"/>
  <c r="E111" i="23"/>
  <c r="M111" i="23" s="1"/>
  <c r="BY111" i="23"/>
  <c r="N109" i="23"/>
  <c r="O108" i="23"/>
  <c r="AD97" i="22"/>
  <c r="AE97" i="22" s="1"/>
  <c r="AF97" i="22" s="1"/>
  <c r="J97" i="22"/>
  <c r="AC97" i="22"/>
  <c r="I97" i="22"/>
  <c r="M97" i="22"/>
  <c r="N97" i="22"/>
  <c r="F97" i="22"/>
  <c r="W97" i="22"/>
  <c r="P98" i="22"/>
  <c r="G99" i="22"/>
  <c r="AG98" i="22"/>
  <c r="L98" i="22"/>
  <c r="K98" i="22"/>
  <c r="H98" i="22"/>
  <c r="I115" i="23" l="1"/>
  <c r="H115" i="23"/>
  <c r="CO72" i="24"/>
  <c r="CO76" i="24" s="1"/>
  <c r="CO79" i="24" s="1"/>
  <c r="CO59" i="24"/>
  <c r="CO62" i="24" s="1"/>
  <c r="CP22" i="21"/>
  <c r="CO718" i="21"/>
  <c r="CN56" i="21"/>
  <c r="CN18" i="24" s="1"/>
  <c r="BS113" i="23"/>
  <c r="BQ113" i="23"/>
  <c r="C113" i="23"/>
  <c r="AH113" i="23"/>
  <c r="AG113" i="23"/>
  <c r="G114" i="23"/>
  <c r="AZ115" i="23" s="1"/>
  <c r="AY115" i="23" s="1"/>
  <c r="BM115" i="23"/>
  <c r="BO114" i="23" s="1"/>
  <c r="BK115" i="23"/>
  <c r="AJ113" i="23"/>
  <c r="R114" i="23"/>
  <c r="N110" i="23"/>
  <c r="O109" i="23"/>
  <c r="F111" i="23"/>
  <c r="AF112" i="23"/>
  <c r="E112" i="23"/>
  <c r="M112" i="23" s="1"/>
  <c r="AE112" i="23"/>
  <c r="AA112" i="23"/>
  <c r="BY112" i="23"/>
  <c r="D116" i="23"/>
  <c r="L115" i="23"/>
  <c r="AD98" i="22"/>
  <c r="AE98" i="22" s="1"/>
  <c r="AF98" i="22" s="1"/>
  <c r="J98" i="22"/>
  <c r="AC98" i="22"/>
  <c r="I98" i="22"/>
  <c r="M98" i="22"/>
  <c r="W98" i="22"/>
  <c r="F98" i="22"/>
  <c r="N98" i="22"/>
  <c r="P99" i="22"/>
  <c r="V97" i="22"/>
  <c r="G100" i="22"/>
  <c r="AG99" i="22"/>
  <c r="L99" i="22"/>
  <c r="K99" i="22"/>
  <c r="H99" i="22"/>
  <c r="I116" i="23" l="1"/>
  <c r="H116" i="23"/>
  <c r="CP59" i="24"/>
  <c r="CP62" i="24" s="1"/>
  <c r="CP72" i="24"/>
  <c r="CP76" i="24" s="1"/>
  <c r="CP79" i="24" s="1"/>
  <c r="CP718" i="21"/>
  <c r="CQ22" i="21"/>
  <c r="CO56" i="21"/>
  <c r="CO18" i="24" s="1"/>
  <c r="D117" i="23"/>
  <c r="L116" i="23"/>
  <c r="N111" i="23"/>
  <c r="O110" i="23"/>
  <c r="BM116" i="23"/>
  <c r="BO115" i="23" s="1"/>
  <c r="BK116" i="23"/>
  <c r="F112" i="23"/>
  <c r="AJ114" i="23"/>
  <c r="R115" i="23"/>
  <c r="BS114" i="23"/>
  <c r="C114" i="23"/>
  <c r="BQ114" i="23"/>
  <c r="AH114" i="23"/>
  <c r="AG114" i="23"/>
  <c r="G115" i="23"/>
  <c r="AZ116" i="23" s="1"/>
  <c r="AY116" i="23" s="1"/>
  <c r="BY113" i="23"/>
  <c r="AF113" i="23"/>
  <c r="E113" i="23"/>
  <c r="M113" i="23" s="1"/>
  <c r="AE113" i="23"/>
  <c r="AA113" i="23"/>
  <c r="AD99" i="22"/>
  <c r="AE99" i="22" s="1"/>
  <c r="AF99" i="22" s="1"/>
  <c r="J99" i="22"/>
  <c r="AC99" i="22"/>
  <c r="I99" i="22"/>
  <c r="M99" i="22"/>
  <c r="W99" i="22"/>
  <c r="N99" i="22"/>
  <c r="F99" i="22"/>
  <c r="P100" i="22"/>
  <c r="V98" i="22"/>
  <c r="G101" i="22"/>
  <c r="AG100" i="22"/>
  <c r="L100" i="22"/>
  <c r="K100" i="22"/>
  <c r="H100" i="22"/>
  <c r="I117" i="23" l="1"/>
  <c r="H117" i="23"/>
  <c r="CQ59" i="24"/>
  <c r="CQ62" i="24" s="1"/>
  <c r="CQ72" i="24"/>
  <c r="CQ76" i="24" s="1"/>
  <c r="CQ79" i="24" s="1"/>
  <c r="CQ718" i="21"/>
  <c r="CR22" i="21"/>
  <c r="CP56" i="21"/>
  <c r="CP18" i="24" s="1"/>
  <c r="V99" i="22"/>
  <c r="C115" i="23"/>
  <c r="BQ115" i="23"/>
  <c r="BS115" i="23"/>
  <c r="R116" i="23"/>
  <c r="AJ115" i="23"/>
  <c r="F113" i="23"/>
  <c r="BY114" i="23"/>
  <c r="AA114" i="23"/>
  <c r="E114" i="23"/>
  <c r="M114" i="23" s="1"/>
  <c r="AF114" i="23"/>
  <c r="AE114" i="23"/>
  <c r="N112" i="23"/>
  <c r="O111" i="23"/>
  <c r="G116" i="23"/>
  <c r="AZ117" i="23" s="1"/>
  <c r="AY117" i="23" s="1"/>
  <c r="AH115" i="23"/>
  <c r="AG115" i="23"/>
  <c r="BM117" i="23"/>
  <c r="BO116" i="23" s="1"/>
  <c r="BK117" i="23"/>
  <c r="D118" i="23"/>
  <c r="AD100" i="22"/>
  <c r="AE100" i="22" s="1"/>
  <c r="AF100" i="22" s="1"/>
  <c r="J100" i="22"/>
  <c r="AC100" i="22"/>
  <c r="I100" i="22"/>
  <c r="M100" i="22"/>
  <c r="F100" i="22"/>
  <c r="W100" i="22"/>
  <c r="N100" i="22"/>
  <c r="G102" i="22"/>
  <c r="AG101" i="22"/>
  <c r="L101" i="22"/>
  <c r="K101" i="22"/>
  <c r="H101" i="22"/>
  <c r="P101" i="22"/>
  <c r="I118" i="23" l="1"/>
  <c r="H118" i="23"/>
  <c r="CR59" i="24"/>
  <c r="CR62" i="24" s="1"/>
  <c r="CQ56" i="21" s="1"/>
  <c r="CQ18" i="24" s="1"/>
  <c r="CR72" i="24"/>
  <c r="CR76" i="24" s="1"/>
  <c r="CR79" i="24" s="1"/>
  <c r="CR718" i="21"/>
  <c r="CS22" i="21"/>
  <c r="L117" i="23"/>
  <c r="F114" i="23"/>
  <c r="R117" i="23"/>
  <c r="AJ116" i="23"/>
  <c r="AG116" i="23"/>
  <c r="G117" i="23"/>
  <c r="AZ118" i="23" s="1"/>
  <c r="AY118" i="23" s="1"/>
  <c r="AH116" i="23"/>
  <c r="AE115" i="23"/>
  <c r="AA115" i="23"/>
  <c r="AF115" i="23"/>
  <c r="E115" i="23"/>
  <c r="M115" i="23" s="1"/>
  <c r="BY115" i="23"/>
  <c r="N113" i="23"/>
  <c r="O112" i="23"/>
  <c r="D119" i="23"/>
  <c r="L118" i="23"/>
  <c r="BK118" i="23"/>
  <c r="BM118" i="23"/>
  <c r="BO117" i="23" s="1"/>
  <c r="BS116" i="23"/>
  <c r="BQ116" i="23"/>
  <c r="C116" i="23"/>
  <c r="P102" i="22"/>
  <c r="G103" i="22"/>
  <c r="AG102" i="22"/>
  <c r="L102" i="22"/>
  <c r="K102" i="22"/>
  <c r="H102" i="22"/>
  <c r="V100" i="22"/>
  <c r="AD101" i="22"/>
  <c r="AE101" i="22" s="1"/>
  <c r="AF101" i="22" s="1"/>
  <c r="J101" i="22"/>
  <c r="AC101" i="22"/>
  <c r="I101" i="22"/>
  <c r="M101" i="22"/>
  <c r="N101" i="22"/>
  <c r="F101" i="22"/>
  <c r="W101" i="22"/>
  <c r="I119" i="23" l="1"/>
  <c r="H119" i="23"/>
  <c r="CS59" i="24"/>
  <c r="CS62" i="24" s="1"/>
  <c r="CS72" i="24"/>
  <c r="CS76" i="24" s="1"/>
  <c r="CS79" i="24" s="1"/>
  <c r="CT22" i="21"/>
  <c r="CS718" i="21"/>
  <c r="CR56" i="21"/>
  <c r="CR18" i="24" s="1"/>
  <c r="F115" i="23"/>
  <c r="AF116" i="23"/>
  <c r="E116" i="23"/>
  <c r="M116" i="23" s="1"/>
  <c r="AE116" i="23"/>
  <c r="AA116" i="23"/>
  <c r="BY116" i="23"/>
  <c r="AJ117" i="23"/>
  <c r="R118" i="23"/>
  <c r="D120" i="23"/>
  <c r="L119" i="23"/>
  <c r="BS117" i="23"/>
  <c r="BQ117" i="23"/>
  <c r="C117" i="23"/>
  <c r="BM119" i="23"/>
  <c r="BO118" i="23" s="1"/>
  <c r="BK119" i="23"/>
  <c r="N114" i="23"/>
  <c r="O113" i="23"/>
  <c r="AH117" i="23"/>
  <c r="AG117" i="23"/>
  <c r="G118" i="23"/>
  <c r="AZ119" i="23" s="1"/>
  <c r="AY119" i="23" s="1"/>
  <c r="G104" i="22"/>
  <c r="AG103" i="22"/>
  <c r="L103" i="22"/>
  <c r="K103" i="22"/>
  <c r="H103" i="22"/>
  <c r="P103" i="22"/>
  <c r="AD102" i="22"/>
  <c r="AE102" i="22" s="1"/>
  <c r="AF102" i="22" s="1"/>
  <c r="J102" i="22"/>
  <c r="AC102" i="22"/>
  <c r="I102" i="22"/>
  <c r="M102" i="22"/>
  <c r="W102" i="22"/>
  <c r="F102" i="22"/>
  <c r="N102" i="22"/>
  <c r="V101" i="22"/>
  <c r="I120" i="23" l="1"/>
  <c r="H120" i="23"/>
  <c r="CT72" i="24"/>
  <c r="CT76" i="24" s="1"/>
  <c r="CT79" i="24" s="1"/>
  <c r="CT59" i="24"/>
  <c r="CT62" i="24" s="1"/>
  <c r="CS56" i="21" s="1"/>
  <c r="CS18" i="24" s="1"/>
  <c r="CT718" i="21"/>
  <c r="CU22" i="21"/>
  <c r="BM120" i="23"/>
  <c r="BO119" i="23" s="1"/>
  <c r="BK120" i="23"/>
  <c r="F116" i="23"/>
  <c r="BS118" i="23"/>
  <c r="C118" i="23"/>
  <c r="BQ118" i="23"/>
  <c r="AJ118" i="23"/>
  <c r="R119" i="23"/>
  <c r="N115" i="23"/>
  <c r="O114" i="23"/>
  <c r="AH118" i="23"/>
  <c r="AG118" i="23"/>
  <c r="G119" i="23"/>
  <c r="AZ120" i="23" s="1"/>
  <c r="AY120" i="23" s="1"/>
  <c r="D121" i="23"/>
  <c r="L120" i="23"/>
  <c r="BY117" i="23"/>
  <c r="AF117" i="23"/>
  <c r="E117" i="23"/>
  <c r="M117" i="23" s="1"/>
  <c r="AE117" i="23"/>
  <c r="AA117" i="23"/>
  <c r="AD103" i="22"/>
  <c r="AE103" i="22" s="1"/>
  <c r="AF103" i="22" s="1"/>
  <c r="J103" i="22"/>
  <c r="AC103" i="22"/>
  <c r="I103" i="22"/>
  <c r="W103" i="22"/>
  <c r="N103" i="22"/>
  <c r="F103" i="22"/>
  <c r="M103" i="22"/>
  <c r="V102" i="22"/>
  <c r="P104" i="22"/>
  <c r="G105" i="22"/>
  <c r="AG104" i="22"/>
  <c r="L104" i="22"/>
  <c r="K104" i="22"/>
  <c r="H104" i="22"/>
  <c r="I121" i="23" l="1"/>
  <c r="H121" i="23"/>
  <c r="CU72" i="24"/>
  <c r="CU76" i="24" s="1"/>
  <c r="CU79" i="24" s="1"/>
  <c r="CU59" i="24"/>
  <c r="CU62" i="24" s="1"/>
  <c r="CU718" i="21"/>
  <c r="CV22" i="21"/>
  <c r="CT56" i="21"/>
  <c r="CT18" i="24" s="1"/>
  <c r="G120" i="23"/>
  <c r="AZ121" i="23" s="1"/>
  <c r="AY121" i="23" s="1"/>
  <c r="AH119" i="23"/>
  <c r="AG119" i="23"/>
  <c r="R120" i="23"/>
  <c r="AJ119" i="23"/>
  <c r="BM121" i="23"/>
  <c r="BO120" i="23" s="1"/>
  <c r="BK121" i="23"/>
  <c r="C119" i="23"/>
  <c r="BQ119" i="23"/>
  <c r="BS119" i="23"/>
  <c r="F117" i="23"/>
  <c r="N116" i="23"/>
  <c r="O115" i="23"/>
  <c r="BY118" i="23"/>
  <c r="AA118" i="23"/>
  <c r="E118" i="23"/>
  <c r="M118" i="23" s="1"/>
  <c r="AF118" i="23"/>
  <c r="AE118" i="23"/>
  <c r="D122" i="23"/>
  <c r="L121" i="23"/>
  <c r="V103" i="22"/>
  <c r="AD104" i="22"/>
  <c r="AE104" i="22" s="1"/>
  <c r="AF104" i="22" s="1"/>
  <c r="J104" i="22"/>
  <c r="AC104" i="22"/>
  <c r="I104" i="22"/>
  <c r="W104" i="22"/>
  <c r="N104" i="22"/>
  <c r="F104" i="22"/>
  <c r="M104" i="22"/>
  <c r="P105" i="22"/>
  <c r="G106" i="22"/>
  <c r="AG105" i="22"/>
  <c r="L105" i="22"/>
  <c r="K105" i="22"/>
  <c r="H105" i="22"/>
  <c r="I122" i="23" l="1"/>
  <c r="H122" i="23"/>
  <c r="CV72" i="24"/>
  <c r="CV76" i="24" s="1"/>
  <c r="CV79" i="24" s="1"/>
  <c r="CV59" i="24"/>
  <c r="CV62" i="24" s="1"/>
  <c r="CW22" i="21"/>
  <c r="CV718" i="21"/>
  <c r="CU56" i="21"/>
  <c r="CU18" i="24" s="1"/>
  <c r="N117" i="23"/>
  <c r="O116" i="23"/>
  <c r="AJ120" i="23"/>
  <c r="R121" i="23"/>
  <c r="AE119" i="23"/>
  <c r="AA119" i="23"/>
  <c r="AF119" i="23"/>
  <c r="E119" i="23"/>
  <c r="M119" i="23" s="1"/>
  <c r="BY119" i="23"/>
  <c r="BK122" i="23"/>
  <c r="BM122" i="23"/>
  <c r="BO121" i="23" s="1"/>
  <c r="AG120" i="23"/>
  <c r="G121" i="23"/>
  <c r="AZ122" i="23" s="1"/>
  <c r="AY122" i="23" s="1"/>
  <c r="AH120" i="23"/>
  <c r="F118" i="23"/>
  <c r="D123" i="23"/>
  <c r="L122" i="23"/>
  <c r="BS120" i="23"/>
  <c r="BQ120" i="23"/>
  <c r="C120" i="23"/>
  <c r="P106" i="22"/>
  <c r="G107" i="22"/>
  <c r="AG106" i="22"/>
  <c r="L106" i="22"/>
  <c r="K106" i="22"/>
  <c r="H106" i="22"/>
  <c r="AD105" i="22"/>
  <c r="AE105" i="22" s="1"/>
  <c r="AF105" i="22" s="1"/>
  <c r="J105" i="22"/>
  <c r="AC105" i="22"/>
  <c r="I105" i="22"/>
  <c r="W105" i="22"/>
  <c r="N105" i="22"/>
  <c r="F105" i="22"/>
  <c r="M105" i="22"/>
  <c r="V104" i="22"/>
  <c r="I123" i="23" l="1"/>
  <c r="H123" i="23"/>
  <c r="CW72" i="24"/>
  <c r="CW76" i="24" s="1"/>
  <c r="CW79" i="24" s="1"/>
  <c r="CW59" i="24"/>
  <c r="CW62" i="24" s="1"/>
  <c r="CX22" i="21"/>
  <c r="CW718" i="21"/>
  <c r="CV56" i="21"/>
  <c r="CV18" i="24" s="1"/>
  <c r="C121" i="23"/>
  <c r="BS121" i="23"/>
  <c r="BQ121" i="23"/>
  <c r="AJ121" i="23"/>
  <c r="R122" i="23"/>
  <c r="G122" i="23"/>
  <c r="AZ123" i="23" s="1"/>
  <c r="AY123" i="23" s="1"/>
  <c r="AH121" i="23"/>
  <c r="AG121" i="23"/>
  <c r="D124" i="23"/>
  <c r="L123" i="23"/>
  <c r="BK123" i="23"/>
  <c r="BM123" i="23"/>
  <c r="BO122" i="23" s="1"/>
  <c r="BY120" i="23"/>
  <c r="AF120" i="23"/>
  <c r="E120" i="23"/>
  <c r="M120" i="23" s="1"/>
  <c r="AE120" i="23"/>
  <c r="AA120" i="23"/>
  <c r="F119" i="23"/>
  <c r="N118" i="23"/>
  <c r="O117" i="23"/>
  <c r="G108" i="22"/>
  <c r="AG107" i="22"/>
  <c r="L107" i="22"/>
  <c r="K107" i="22"/>
  <c r="H107" i="22"/>
  <c r="P107" i="22"/>
  <c r="V105" i="22"/>
  <c r="AD106" i="22"/>
  <c r="AE106" i="22" s="1"/>
  <c r="AF106" i="22" s="1"/>
  <c r="J106" i="22"/>
  <c r="AC106" i="22"/>
  <c r="I106" i="22"/>
  <c r="W106" i="22"/>
  <c r="N106" i="22"/>
  <c r="F106" i="22"/>
  <c r="M106" i="22"/>
  <c r="I124" i="23" l="1"/>
  <c r="H124" i="23"/>
  <c r="CX72" i="24"/>
  <c r="CX76" i="24" s="1"/>
  <c r="CX79" i="24" s="1"/>
  <c r="CX59" i="24"/>
  <c r="CX62" i="24" s="1"/>
  <c r="CX718" i="21"/>
  <c r="CY22" i="21"/>
  <c r="CW56" i="21"/>
  <c r="CW18" i="24" s="1"/>
  <c r="AJ122" i="23"/>
  <c r="R123" i="23"/>
  <c r="BQ122" i="23"/>
  <c r="C122" i="23"/>
  <c r="BS122" i="23"/>
  <c r="BM124" i="23"/>
  <c r="BO123" i="23" s="1"/>
  <c r="BK124" i="23"/>
  <c r="N119" i="23"/>
  <c r="O118" i="23"/>
  <c r="G123" i="23"/>
  <c r="AZ124" i="23" s="1"/>
  <c r="AY124" i="23" s="1"/>
  <c r="AH122" i="23"/>
  <c r="AG122" i="23"/>
  <c r="L124" i="23"/>
  <c r="D125" i="23"/>
  <c r="AA121" i="23"/>
  <c r="AE121" i="23"/>
  <c r="BY121" i="23"/>
  <c r="AF121" i="23"/>
  <c r="E121" i="23"/>
  <c r="M121" i="23" s="1"/>
  <c r="F120" i="23"/>
  <c r="V106" i="22"/>
  <c r="G109" i="22"/>
  <c r="AG108" i="22"/>
  <c r="L108" i="22"/>
  <c r="K108" i="22"/>
  <c r="H108" i="22"/>
  <c r="AD107" i="22"/>
  <c r="AE107" i="22" s="1"/>
  <c r="AF107" i="22" s="1"/>
  <c r="J107" i="22"/>
  <c r="AC107" i="22"/>
  <c r="I107" i="22"/>
  <c r="W107" i="22"/>
  <c r="N107" i="22"/>
  <c r="F107" i="22"/>
  <c r="M107" i="22"/>
  <c r="P108" i="22"/>
  <c r="I125" i="23" l="1"/>
  <c r="H125" i="23"/>
  <c r="CY59" i="24"/>
  <c r="CY62" i="24" s="1"/>
  <c r="CX56" i="21" s="1"/>
  <c r="CX18" i="24" s="1"/>
  <c r="CY72" i="24"/>
  <c r="CY76" i="24" s="1"/>
  <c r="CY79" i="24" s="1"/>
  <c r="CY718" i="21"/>
  <c r="CZ22" i="21"/>
  <c r="V107" i="22"/>
  <c r="AF122" i="23"/>
  <c r="E122" i="23"/>
  <c r="M122" i="23" s="1"/>
  <c r="AA122" i="23"/>
  <c r="BY122" i="23"/>
  <c r="AE122" i="23"/>
  <c r="AH123" i="23"/>
  <c r="G124" i="23"/>
  <c r="AZ125" i="23" s="1"/>
  <c r="AY125" i="23" s="1"/>
  <c r="AG123" i="23"/>
  <c r="D126" i="23"/>
  <c r="R124" i="23"/>
  <c r="AJ123" i="23"/>
  <c r="N120" i="23"/>
  <c r="O119" i="23"/>
  <c r="BM125" i="23"/>
  <c r="BO124" i="23" s="1"/>
  <c r="BK125" i="23"/>
  <c r="F121" i="23"/>
  <c r="BQ123" i="23"/>
  <c r="C123" i="23"/>
  <c r="BS123" i="23"/>
  <c r="G110" i="22"/>
  <c r="AG109" i="22"/>
  <c r="L109" i="22"/>
  <c r="K109" i="22"/>
  <c r="H109" i="22"/>
  <c r="P109" i="22"/>
  <c r="AD108" i="22"/>
  <c r="AE108" i="22" s="1"/>
  <c r="AF108" i="22" s="1"/>
  <c r="J108" i="22"/>
  <c r="AC108" i="22"/>
  <c r="I108" i="22"/>
  <c r="W108" i="22"/>
  <c r="N108" i="22"/>
  <c r="F108" i="22"/>
  <c r="M108" i="22"/>
  <c r="I126" i="23" l="1"/>
  <c r="H126" i="23"/>
  <c r="CZ59" i="24"/>
  <c r="CZ62" i="24" s="1"/>
  <c r="CY56" i="21" s="1"/>
  <c r="CY18" i="24" s="1"/>
  <c r="CZ72" i="24"/>
  <c r="CZ76" i="24" s="1"/>
  <c r="CZ79" i="24" s="1"/>
  <c r="CZ718" i="21"/>
  <c r="DA22" i="21"/>
  <c r="V108" i="22"/>
  <c r="L125" i="23"/>
  <c r="BY123" i="23"/>
  <c r="AF123" i="23"/>
  <c r="AE123" i="23"/>
  <c r="AA123" i="23"/>
  <c r="E123" i="23"/>
  <c r="M123" i="23" s="1"/>
  <c r="N121" i="23"/>
  <c r="O120" i="23"/>
  <c r="D127" i="23"/>
  <c r="L126" i="23"/>
  <c r="BS124" i="23"/>
  <c r="BQ124" i="23"/>
  <c r="C124" i="23"/>
  <c r="AH124" i="23"/>
  <c r="AG124" i="23"/>
  <c r="G125" i="23"/>
  <c r="AZ126" i="23" s="1"/>
  <c r="AY126" i="23" s="1"/>
  <c r="AJ124" i="23"/>
  <c r="R125" i="23"/>
  <c r="F122" i="23"/>
  <c r="BM126" i="23"/>
  <c r="BO125" i="23" s="1"/>
  <c r="BK126" i="23"/>
  <c r="AD109" i="22"/>
  <c r="AE109" i="22" s="1"/>
  <c r="AF109" i="22" s="1"/>
  <c r="J109" i="22"/>
  <c r="AC109" i="22"/>
  <c r="I109" i="22"/>
  <c r="W109" i="22"/>
  <c r="N109" i="22"/>
  <c r="F109" i="22"/>
  <c r="M109" i="22"/>
  <c r="G111" i="22"/>
  <c r="AG110" i="22"/>
  <c r="L110" i="22"/>
  <c r="K110" i="22"/>
  <c r="H110" i="22"/>
  <c r="I127" i="23" l="1"/>
  <c r="H127" i="23"/>
  <c r="DA59" i="24"/>
  <c r="DA62" i="24" s="1"/>
  <c r="DA56" i="21" s="1"/>
  <c r="DA18" i="24" s="1"/>
  <c r="DA19" i="24" s="1"/>
  <c r="DA21" i="24" s="1"/>
  <c r="DA72" i="24"/>
  <c r="DA76" i="24" s="1"/>
  <c r="DA79" i="24" s="1"/>
  <c r="V109" i="22"/>
  <c r="N122" i="23"/>
  <c r="O121" i="23"/>
  <c r="BY124" i="23"/>
  <c r="AF124" i="23"/>
  <c r="AE124" i="23"/>
  <c r="AA124" i="23"/>
  <c r="E124" i="23"/>
  <c r="M124" i="23" s="1"/>
  <c r="F123" i="23"/>
  <c r="BM127" i="23"/>
  <c r="BO126" i="23" s="1"/>
  <c r="BK127" i="23"/>
  <c r="AH125" i="23"/>
  <c r="AG125" i="23"/>
  <c r="G126" i="23"/>
  <c r="AZ127" i="23" s="1"/>
  <c r="AY127" i="23" s="1"/>
  <c r="C125" i="23"/>
  <c r="BS125" i="23"/>
  <c r="BQ125" i="23"/>
  <c r="AJ125" i="23"/>
  <c r="R126" i="23"/>
  <c r="D128" i="23"/>
  <c r="AD110" i="22"/>
  <c r="AE110" i="22" s="1"/>
  <c r="AF110" i="22" s="1"/>
  <c r="J110" i="22"/>
  <c r="AC110" i="22"/>
  <c r="I110" i="22"/>
  <c r="W110" i="22"/>
  <c r="N110" i="22"/>
  <c r="F110" i="22"/>
  <c r="M110" i="22"/>
  <c r="G112" i="22"/>
  <c r="AG111" i="22"/>
  <c r="L111" i="22"/>
  <c r="K111" i="22"/>
  <c r="H111" i="22"/>
  <c r="I128" i="23" l="1"/>
  <c r="H128" i="23"/>
  <c r="CZ56" i="21"/>
  <c r="CZ18" i="24" s="1"/>
  <c r="DA61" i="24"/>
  <c r="DA28" i="24"/>
  <c r="DA69" i="21" s="1"/>
  <c r="V110" i="22"/>
  <c r="L127" i="23"/>
  <c r="BQ126" i="23"/>
  <c r="C126" i="23"/>
  <c r="BS126" i="23"/>
  <c r="F124" i="23"/>
  <c r="BK128" i="23"/>
  <c r="BM128" i="23"/>
  <c r="BO127" i="23" s="1"/>
  <c r="L128" i="23"/>
  <c r="D129" i="23"/>
  <c r="AA125" i="23"/>
  <c r="BY125" i="23"/>
  <c r="E125" i="23"/>
  <c r="M125" i="23" s="1"/>
  <c r="AE125" i="23"/>
  <c r="AF125" i="23"/>
  <c r="R127" i="23"/>
  <c r="AJ126" i="23"/>
  <c r="G127" i="23"/>
  <c r="AZ128" i="23" s="1"/>
  <c r="AY128" i="23" s="1"/>
  <c r="AH126" i="23"/>
  <c r="AG126" i="23"/>
  <c r="N123" i="23"/>
  <c r="O122" i="23"/>
  <c r="G113" i="22"/>
  <c r="AG112" i="22"/>
  <c r="L112" i="22"/>
  <c r="K112" i="22"/>
  <c r="H112" i="22"/>
  <c r="AD111" i="22"/>
  <c r="AE111" i="22" s="1"/>
  <c r="AF111" i="22" s="1"/>
  <c r="J111" i="22"/>
  <c r="AC111" i="22"/>
  <c r="I111" i="22"/>
  <c r="W111" i="22"/>
  <c r="N111" i="22"/>
  <c r="F111" i="22"/>
  <c r="M111" i="22"/>
  <c r="I129" i="23" l="1"/>
  <c r="H129" i="23"/>
  <c r="DA63" i="24"/>
  <c r="DA66" i="24"/>
  <c r="N124" i="23"/>
  <c r="O123" i="23"/>
  <c r="R128" i="23"/>
  <c r="AJ127" i="23"/>
  <c r="BS127" i="23"/>
  <c r="BQ127" i="23"/>
  <c r="C127" i="23"/>
  <c r="BM129" i="23"/>
  <c r="BO128" i="23" s="1"/>
  <c r="BK129" i="23"/>
  <c r="D130" i="23"/>
  <c r="AH127" i="23"/>
  <c r="AG127" i="23"/>
  <c r="G128" i="23"/>
  <c r="AZ129" i="23" s="1"/>
  <c r="AY129" i="23" s="1"/>
  <c r="F125" i="23"/>
  <c r="AF126" i="23"/>
  <c r="E126" i="23"/>
  <c r="M126" i="23" s="1"/>
  <c r="AE126" i="23"/>
  <c r="AA126" i="23"/>
  <c r="BY126" i="23"/>
  <c r="AD112" i="22"/>
  <c r="AE112" i="22" s="1"/>
  <c r="AF112" i="22" s="1"/>
  <c r="J112" i="22"/>
  <c r="AC112" i="22"/>
  <c r="I112" i="22"/>
  <c r="W112" i="22"/>
  <c r="N112" i="22"/>
  <c r="F112" i="22"/>
  <c r="M112" i="22"/>
  <c r="G114" i="22"/>
  <c r="AG113" i="22"/>
  <c r="L113" i="22"/>
  <c r="K113" i="22"/>
  <c r="H113" i="22"/>
  <c r="V111" i="22"/>
  <c r="I130" i="23" l="1"/>
  <c r="H130" i="23"/>
  <c r="AH128" i="23"/>
  <c r="AG128" i="23"/>
  <c r="G129" i="23"/>
  <c r="AZ130" i="23" s="1"/>
  <c r="AY130" i="23" s="1"/>
  <c r="BM130" i="23"/>
  <c r="BO129" i="23" s="1"/>
  <c r="BK130" i="23"/>
  <c r="BS128" i="23"/>
  <c r="BQ128" i="23"/>
  <c r="C128" i="23"/>
  <c r="F126" i="23"/>
  <c r="L129" i="23"/>
  <c r="AJ128" i="23"/>
  <c r="R129" i="23"/>
  <c r="D131" i="23"/>
  <c r="BY127" i="23"/>
  <c r="AF127" i="23"/>
  <c r="E127" i="23"/>
  <c r="M127" i="23" s="1"/>
  <c r="AE127" i="23"/>
  <c r="AA127" i="23"/>
  <c r="N125" i="23"/>
  <c r="O124" i="23"/>
  <c r="G115" i="22"/>
  <c r="AG114" i="22"/>
  <c r="L114" i="22"/>
  <c r="K114" i="22"/>
  <c r="H114" i="22"/>
  <c r="V112" i="22"/>
  <c r="AD113" i="22"/>
  <c r="AE113" i="22" s="1"/>
  <c r="AF113" i="22" s="1"/>
  <c r="J113" i="22"/>
  <c r="AC113" i="22"/>
  <c r="I113" i="22"/>
  <c r="W113" i="22"/>
  <c r="N113" i="22"/>
  <c r="F113" i="22"/>
  <c r="M113" i="22"/>
  <c r="I131" i="23" l="1"/>
  <c r="H131" i="23"/>
  <c r="C129" i="23"/>
  <c r="BS129" i="23"/>
  <c r="BQ129" i="23"/>
  <c r="BM131" i="23"/>
  <c r="BO130" i="23" s="1"/>
  <c r="BK131" i="23"/>
  <c r="AH129" i="23"/>
  <c r="AG129" i="23"/>
  <c r="G130" i="23"/>
  <c r="AZ131" i="23" s="1"/>
  <c r="AY131" i="23" s="1"/>
  <c r="BY128" i="23"/>
  <c r="AF128" i="23"/>
  <c r="E128" i="23"/>
  <c r="M128" i="23" s="1"/>
  <c r="AE128" i="23"/>
  <c r="AA128" i="23"/>
  <c r="F127" i="23"/>
  <c r="N126" i="23"/>
  <c r="O125" i="23"/>
  <c r="L130" i="23"/>
  <c r="D132" i="23"/>
  <c r="AJ129" i="23"/>
  <c r="R130" i="23"/>
  <c r="V113" i="22"/>
  <c r="AD114" i="22"/>
  <c r="AE114" i="22" s="1"/>
  <c r="AF114" i="22" s="1"/>
  <c r="J114" i="22"/>
  <c r="AC114" i="22"/>
  <c r="I114" i="22"/>
  <c r="W114" i="22"/>
  <c r="N114" i="22"/>
  <c r="F114" i="22"/>
  <c r="M114" i="22"/>
  <c r="G116" i="22"/>
  <c r="AG115" i="22"/>
  <c r="L115" i="22"/>
  <c r="K115" i="22"/>
  <c r="H115" i="22"/>
  <c r="I132" i="23" l="1"/>
  <c r="H132" i="23"/>
  <c r="V114" i="22"/>
  <c r="R131" i="23"/>
  <c r="AJ130" i="23"/>
  <c r="F128" i="23"/>
  <c r="N127" i="23"/>
  <c r="O126" i="23"/>
  <c r="L131" i="23"/>
  <c r="BM132" i="23"/>
  <c r="BO131" i="23" s="1"/>
  <c r="BK132" i="23"/>
  <c r="AA129" i="23"/>
  <c r="BY129" i="23"/>
  <c r="AF129" i="23"/>
  <c r="AE129" i="23"/>
  <c r="E129" i="23"/>
  <c r="M129" i="23" s="1"/>
  <c r="BQ130" i="23"/>
  <c r="C130" i="23"/>
  <c r="BS130" i="23"/>
  <c r="D133" i="23"/>
  <c r="G131" i="23"/>
  <c r="AZ132" i="23" s="1"/>
  <c r="AY132" i="23" s="1"/>
  <c r="AG130" i="23"/>
  <c r="AH130" i="23"/>
  <c r="G117" i="22"/>
  <c r="AG116" i="22"/>
  <c r="L116" i="22"/>
  <c r="K116" i="22"/>
  <c r="H116" i="22"/>
  <c r="AD115" i="22"/>
  <c r="AE115" i="22" s="1"/>
  <c r="AF115" i="22" s="1"/>
  <c r="J115" i="22"/>
  <c r="AC115" i="22"/>
  <c r="I115" i="22"/>
  <c r="W115" i="22"/>
  <c r="N115" i="22"/>
  <c r="F115" i="22"/>
  <c r="M115" i="22"/>
  <c r="I133" i="23" l="1"/>
  <c r="H133" i="23"/>
  <c r="D134" i="23"/>
  <c r="L133" i="23"/>
  <c r="F129" i="23"/>
  <c r="L132" i="23"/>
  <c r="AH131" i="23"/>
  <c r="AG131" i="23"/>
  <c r="G132" i="23"/>
  <c r="AZ133" i="23" s="1"/>
  <c r="AY133" i="23" s="1"/>
  <c r="N128" i="23"/>
  <c r="O127" i="23"/>
  <c r="AF130" i="23"/>
  <c r="E130" i="23"/>
  <c r="M130" i="23" s="1"/>
  <c r="AE130" i="23"/>
  <c r="AA130" i="23"/>
  <c r="BY130" i="23"/>
  <c r="BM133" i="23"/>
  <c r="BO132" i="23" s="1"/>
  <c r="BK133" i="23"/>
  <c r="R132" i="23"/>
  <c r="AJ131" i="23"/>
  <c r="BS131" i="23"/>
  <c r="BQ131" i="23"/>
  <c r="C131" i="23"/>
  <c r="AD116" i="22"/>
  <c r="AE116" i="22" s="1"/>
  <c r="AF116" i="22" s="1"/>
  <c r="J116" i="22"/>
  <c r="AC116" i="22"/>
  <c r="I116" i="22"/>
  <c r="W116" i="22"/>
  <c r="N116" i="22"/>
  <c r="F116" i="22"/>
  <c r="M116" i="22"/>
  <c r="V115" i="22"/>
  <c r="G118" i="22"/>
  <c r="AG117" i="22"/>
  <c r="L117" i="22"/>
  <c r="K117" i="22"/>
  <c r="H117" i="22"/>
  <c r="I134" i="23" l="1"/>
  <c r="H134" i="23"/>
  <c r="BY131" i="23"/>
  <c r="AF131" i="23"/>
  <c r="E131" i="23"/>
  <c r="M131" i="23" s="1"/>
  <c r="AE131" i="23"/>
  <c r="AA131" i="23"/>
  <c r="BM134" i="23"/>
  <c r="BO133" i="23" s="1"/>
  <c r="BK134" i="23"/>
  <c r="BS132" i="23"/>
  <c r="BQ132" i="23"/>
  <c r="C132" i="23"/>
  <c r="N129" i="23"/>
  <c r="O128" i="23"/>
  <c r="AJ132" i="23"/>
  <c r="R133" i="23"/>
  <c r="F130" i="23"/>
  <c r="AH132" i="23"/>
  <c r="AG132" i="23"/>
  <c r="G133" i="23"/>
  <c r="AZ134" i="23" s="1"/>
  <c r="AY134" i="23" s="1"/>
  <c r="D135" i="23"/>
  <c r="L134" i="23"/>
  <c r="AD117" i="22"/>
  <c r="AE117" i="22" s="1"/>
  <c r="AF117" i="22" s="1"/>
  <c r="J117" i="22"/>
  <c r="AC117" i="22"/>
  <c r="I117" i="22"/>
  <c r="W117" i="22"/>
  <c r="N117" i="22"/>
  <c r="F117" i="22"/>
  <c r="M117" i="22"/>
  <c r="V116" i="22"/>
  <c r="G119" i="22"/>
  <c r="AG118" i="22"/>
  <c r="L118" i="22"/>
  <c r="K118" i="22"/>
  <c r="H118" i="22"/>
  <c r="I135" i="23" l="1"/>
  <c r="H135" i="23"/>
  <c r="BM135" i="23"/>
  <c r="BO134" i="23" s="1"/>
  <c r="BK135" i="23"/>
  <c r="C133" i="23"/>
  <c r="BS133" i="23"/>
  <c r="BQ133" i="23"/>
  <c r="D136" i="23"/>
  <c r="L135" i="23"/>
  <c r="AJ133" i="23"/>
  <c r="R134" i="23"/>
  <c r="N130" i="23"/>
  <c r="O129" i="23"/>
  <c r="F131" i="23"/>
  <c r="BY132" i="23"/>
  <c r="AF132" i="23"/>
  <c r="E132" i="23"/>
  <c r="M132" i="23" s="1"/>
  <c r="AE132" i="23"/>
  <c r="AA132" i="23"/>
  <c r="AH133" i="23"/>
  <c r="AG133" i="23"/>
  <c r="G134" i="23"/>
  <c r="AZ135" i="23" s="1"/>
  <c r="AY135" i="23" s="1"/>
  <c r="V117" i="22"/>
  <c r="AD118" i="22"/>
  <c r="AE118" i="22" s="1"/>
  <c r="AF118" i="22" s="1"/>
  <c r="J118" i="22"/>
  <c r="AC118" i="22"/>
  <c r="I118" i="22"/>
  <c r="W118" i="22"/>
  <c r="N118" i="22"/>
  <c r="F118" i="22"/>
  <c r="M118" i="22"/>
  <c r="G120" i="22"/>
  <c r="AG119" i="22"/>
  <c r="L119" i="22"/>
  <c r="K119" i="22"/>
  <c r="H119" i="22"/>
  <c r="I136" i="23" l="1"/>
  <c r="H136" i="23"/>
  <c r="V118" i="22"/>
  <c r="F132" i="23"/>
  <c r="G135" i="23"/>
  <c r="AZ136" i="23" s="1"/>
  <c r="AY136" i="23" s="1"/>
  <c r="AH134" i="23"/>
  <c r="AG134" i="23"/>
  <c r="L136" i="23"/>
  <c r="D137" i="23"/>
  <c r="N131" i="23"/>
  <c r="O130" i="23"/>
  <c r="AA133" i="23"/>
  <c r="BY133" i="23"/>
  <c r="AF133" i="23"/>
  <c r="AE133" i="23"/>
  <c r="E133" i="23"/>
  <c r="M133" i="23" s="1"/>
  <c r="R135" i="23"/>
  <c r="AJ134" i="23"/>
  <c r="BM136" i="23"/>
  <c r="BO135" i="23" s="1"/>
  <c r="BK136" i="23"/>
  <c r="BQ134" i="23"/>
  <c r="C134" i="23"/>
  <c r="BS134" i="23"/>
  <c r="AD119" i="22"/>
  <c r="AE119" i="22" s="1"/>
  <c r="AF119" i="22" s="1"/>
  <c r="J119" i="22"/>
  <c r="AC119" i="22"/>
  <c r="I119" i="22"/>
  <c r="W119" i="22"/>
  <c r="N119" i="22"/>
  <c r="F119" i="22"/>
  <c r="M119" i="22"/>
  <c r="G121" i="22"/>
  <c r="AG120" i="22"/>
  <c r="L120" i="22"/>
  <c r="K120" i="22"/>
  <c r="H120" i="22"/>
  <c r="I137" i="23" l="1"/>
  <c r="H137" i="23"/>
  <c r="BS135" i="23"/>
  <c r="BQ135" i="23"/>
  <c r="C135" i="23"/>
  <c r="AF134" i="23"/>
  <c r="E134" i="23"/>
  <c r="M134" i="23" s="1"/>
  <c r="AE134" i="23"/>
  <c r="AA134" i="23"/>
  <c r="BY134" i="23"/>
  <c r="R136" i="23"/>
  <c r="AJ135" i="23"/>
  <c r="N132" i="23"/>
  <c r="O131" i="23"/>
  <c r="D138" i="23"/>
  <c r="L137" i="23"/>
  <c r="AH135" i="23"/>
  <c r="AG135" i="23"/>
  <c r="G136" i="23"/>
  <c r="AZ137" i="23" s="1"/>
  <c r="AY137" i="23" s="1"/>
  <c r="BM137" i="23"/>
  <c r="BO136" i="23" s="1"/>
  <c r="BK137" i="23"/>
  <c r="F133" i="23"/>
  <c r="AD120" i="22"/>
  <c r="AE120" i="22" s="1"/>
  <c r="AF120" i="22" s="1"/>
  <c r="J120" i="22"/>
  <c r="AC120" i="22"/>
  <c r="I120" i="22"/>
  <c r="W120" i="22"/>
  <c r="N120" i="22"/>
  <c r="F120" i="22"/>
  <c r="M120" i="22"/>
  <c r="V119" i="22"/>
  <c r="G122" i="22"/>
  <c r="AG121" i="22"/>
  <c r="L121" i="22"/>
  <c r="K121" i="22"/>
  <c r="H121" i="22"/>
  <c r="I138" i="23" l="1"/>
  <c r="H138" i="23"/>
  <c r="AH136" i="23"/>
  <c r="AG136" i="23"/>
  <c r="G137" i="23"/>
  <c r="AZ138" i="23" s="1"/>
  <c r="AY138" i="23" s="1"/>
  <c r="N133" i="23"/>
  <c r="O132" i="23"/>
  <c r="F134" i="23"/>
  <c r="BY135" i="23"/>
  <c r="AF135" i="23"/>
  <c r="E135" i="23"/>
  <c r="M135" i="23" s="1"/>
  <c r="AE135" i="23"/>
  <c r="AA135" i="23"/>
  <c r="AJ136" i="23"/>
  <c r="R137" i="23"/>
  <c r="BM138" i="23"/>
  <c r="BO137" i="23" s="1"/>
  <c r="BK138" i="23"/>
  <c r="BS136" i="23"/>
  <c r="BQ136" i="23"/>
  <c r="C136" i="23"/>
  <c r="D139" i="23"/>
  <c r="L138" i="23"/>
  <c r="AD121" i="22"/>
  <c r="AE121" i="22" s="1"/>
  <c r="AF121" i="22" s="1"/>
  <c r="J121" i="22"/>
  <c r="AC121" i="22"/>
  <c r="I121" i="22"/>
  <c r="W121" i="22"/>
  <c r="N121" i="22"/>
  <c r="F121" i="22"/>
  <c r="M121" i="22"/>
  <c r="V120" i="22"/>
  <c r="G123" i="22"/>
  <c r="AG122" i="22"/>
  <c r="L122" i="22"/>
  <c r="K122" i="22"/>
  <c r="H122" i="22"/>
  <c r="I139" i="23" l="1"/>
  <c r="H139" i="23"/>
  <c r="AH137" i="23"/>
  <c r="AG137" i="23"/>
  <c r="G138" i="23"/>
  <c r="AZ139" i="23" s="1"/>
  <c r="AY139" i="23" s="1"/>
  <c r="BY136" i="23"/>
  <c r="AF136" i="23"/>
  <c r="E136" i="23"/>
  <c r="M136" i="23" s="1"/>
  <c r="AE136" i="23"/>
  <c r="AA136" i="23"/>
  <c r="BM139" i="23"/>
  <c r="BO138" i="23" s="1"/>
  <c r="BK139" i="23"/>
  <c r="F135" i="23"/>
  <c r="C137" i="23"/>
  <c r="BS137" i="23"/>
  <c r="BQ137" i="23"/>
  <c r="D140" i="23"/>
  <c r="L139" i="23"/>
  <c r="AJ137" i="23"/>
  <c r="R138" i="23"/>
  <c r="N134" i="23"/>
  <c r="O133" i="23"/>
  <c r="AD122" i="22"/>
  <c r="AE122" i="22" s="1"/>
  <c r="AF122" i="22" s="1"/>
  <c r="J122" i="22"/>
  <c r="AC122" i="22"/>
  <c r="I122" i="22"/>
  <c r="W122" i="22"/>
  <c r="N122" i="22"/>
  <c r="F122" i="22"/>
  <c r="M122" i="22"/>
  <c r="V121" i="22"/>
  <c r="G124" i="22"/>
  <c r="AG123" i="22"/>
  <c r="L123" i="22"/>
  <c r="K123" i="22"/>
  <c r="H123" i="22"/>
  <c r="I140" i="23" l="1"/>
  <c r="H140" i="23"/>
  <c r="BM140" i="23"/>
  <c r="BO139" i="23" s="1"/>
  <c r="BK140" i="23"/>
  <c r="G139" i="23"/>
  <c r="AZ140" i="23" s="1"/>
  <c r="AY140" i="23" s="1"/>
  <c r="AH138" i="23"/>
  <c r="AG138" i="23"/>
  <c r="D141" i="23"/>
  <c r="BQ138" i="23"/>
  <c r="C138" i="23"/>
  <c r="BS138" i="23"/>
  <c r="N135" i="23"/>
  <c r="O134" i="23"/>
  <c r="R139" i="23"/>
  <c r="AJ138" i="23"/>
  <c r="AA137" i="23"/>
  <c r="BY137" i="23"/>
  <c r="E137" i="23"/>
  <c r="M137" i="23" s="1"/>
  <c r="AF137" i="23"/>
  <c r="AE137" i="23"/>
  <c r="F136" i="23"/>
  <c r="AD123" i="22"/>
  <c r="AE123" i="22" s="1"/>
  <c r="AF123" i="22" s="1"/>
  <c r="J123" i="22"/>
  <c r="AC123" i="22"/>
  <c r="I123" i="22"/>
  <c r="W123" i="22"/>
  <c r="N123" i="22"/>
  <c r="F123" i="22"/>
  <c r="M123" i="22"/>
  <c r="V122" i="22"/>
  <c r="G125" i="22"/>
  <c r="AG124" i="22"/>
  <c r="L124" i="22"/>
  <c r="K124" i="22"/>
  <c r="H124" i="22"/>
  <c r="I141" i="23" l="1"/>
  <c r="H141" i="23"/>
  <c r="R140" i="23"/>
  <c r="AJ139" i="23"/>
  <c r="F137" i="23"/>
  <c r="AF138" i="23"/>
  <c r="E138" i="23"/>
  <c r="M138" i="23" s="1"/>
  <c r="AE138" i="23"/>
  <c r="AA138" i="23"/>
  <c r="BY138" i="23"/>
  <c r="AH139" i="23"/>
  <c r="AG139" i="23"/>
  <c r="G140" i="23"/>
  <c r="AZ141" i="23" s="1"/>
  <c r="AY141" i="23" s="1"/>
  <c r="BM141" i="23"/>
  <c r="BO140" i="23" s="1"/>
  <c r="BK141" i="23"/>
  <c r="D142" i="23"/>
  <c r="BS139" i="23"/>
  <c r="BQ139" i="23"/>
  <c r="C139" i="23"/>
  <c r="L140" i="23"/>
  <c r="N136" i="23"/>
  <c r="O135" i="23"/>
  <c r="AD124" i="22"/>
  <c r="AE124" i="22" s="1"/>
  <c r="AF124" i="22" s="1"/>
  <c r="J124" i="22"/>
  <c r="AC124" i="22"/>
  <c r="I124" i="22"/>
  <c r="W124" i="22"/>
  <c r="N124" i="22"/>
  <c r="F124" i="22"/>
  <c r="M124" i="22"/>
  <c r="V123" i="22"/>
  <c r="G126" i="22"/>
  <c r="AG125" i="22"/>
  <c r="L125" i="22"/>
  <c r="K125" i="22"/>
  <c r="H125" i="22"/>
  <c r="I142" i="23" l="1"/>
  <c r="H142" i="23"/>
  <c r="D143" i="23"/>
  <c r="L142" i="23"/>
  <c r="BM142" i="23"/>
  <c r="BO141" i="23" s="1"/>
  <c r="BK142" i="23"/>
  <c r="BS140" i="23"/>
  <c r="BQ140" i="23"/>
  <c r="C140" i="23"/>
  <c r="BY139" i="23"/>
  <c r="AF139" i="23"/>
  <c r="E139" i="23"/>
  <c r="M139" i="23" s="1"/>
  <c r="AE139" i="23"/>
  <c r="AA139" i="23"/>
  <c r="F138" i="23"/>
  <c r="AH140" i="23"/>
  <c r="AG140" i="23"/>
  <c r="G141" i="23"/>
  <c r="AZ142" i="23" s="1"/>
  <c r="AY142" i="23" s="1"/>
  <c r="N137" i="23"/>
  <c r="O136" i="23"/>
  <c r="L141" i="23"/>
  <c r="AJ140" i="23"/>
  <c r="R141" i="23"/>
  <c r="AD125" i="22"/>
  <c r="AE125" i="22" s="1"/>
  <c r="AF125" i="22" s="1"/>
  <c r="J125" i="22"/>
  <c r="AC125" i="22"/>
  <c r="I125" i="22"/>
  <c r="W125" i="22"/>
  <c r="N125" i="22"/>
  <c r="F125" i="22"/>
  <c r="M125" i="22"/>
  <c r="V124" i="22"/>
  <c r="G127" i="22"/>
  <c r="AG126" i="22"/>
  <c r="L126" i="22"/>
  <c r="K126" i="22"/>
  <c r="H126" i="22"/>
  <c r="I143" i="23" l="1"/>
  <c r="H143" i="23"/>
  <c r="AJ141" i="23"/>
  <c r="R142" i="23"/>
  <c r="N138" i="23"/>
  <c r="O137" i="23"/>
  <c r="BY140" i="23"/>
  <c r="AF140" i="23"/>
  <c r="E140" i="23"/>
  <c r="M140" i="23" s="1"/>
  <c r="AE140" i="23"/>
  <c r="AA140" i="23"/>
  <c r="BM143" i="23"/>
  <c r="BO142" i="23" s="1"/>
  <c r="BK143" i="23"/>
  <c r="C141" i="23"/>
  <c r="BS141" i="23"/>
  <c r="BQ141" i="23"/>
  <c r="AH141" i="23"/>
  <c r="AG141" i="23"/>
  <c r="G142" i="23"/>
  <c r="AZ143" i="23" s="1"/>
  <c r="AY143" i="23" s="1"/>
  <c r="F139" i="23"/>
  <c r="D144" i="23"/>
  <c r="AD126" i="22"/>
  <c r="AE126" i="22" s="1"/>
  <c r="AF126" i="22" s="1"/>
  <c r="J126" i="22"/>
  <c r="AC126" i="22"/>
  <c r="I126" i="22"/>
  <c r="W126" i="22"/>
  <c r="N126" i="22"/>
  <c r="F126" i="22"/>
  <c r="M126" i="22"/>
  <c r="V125" i="22"/>
  <c r="G128" i="22"/>
  <c r="AG127" i="22"/>
  <c r="L127" i="22"/>
  <c r="K127" i="22"/>
  <c r="H127" i="22"/>
  <c r="I144" i="23" l="1"/>
  <c r="H144" i="23"/>
  <c r="AA141" i="23"/>
  <c r="BY141" i="23"/>
  <c r="E141" i="23"/>
  <c r="M141" i="23" s="1"/>
  <c r="AE141" i="23"/>
  <c r="AF141" i="23"/>
  <c r="L143" i="23"/>
  <c r="L144" i="23"/>
  <c r="D145" i="23"/>
  <c r="G143" i="23"/>
  <c r="AZ144" i="23" s="1"/>
  <c r="AY144" i="23" s="1"/>
  <c r="AH142" i="23"/>
  <c r="AG142" i="23"/>
  <c r="BK144" i="23"/>
  <c r="BM144" i="23"/>
  <c r="BO143" i="23" s="1"/>
  <c r="N139" i="23"/>
  <c r="O138" i="23"/>
  <c r="BQ142" i="23"/>
  <c r="C142" i="23"/>
  <c r="BS142" i="23"/>
  <c r="R143" i="23"/>
  <c r="AJ142" i="23"/>
  <c r="F140" i="23"/>
  <c r="AD127" i="22"/>
  <c r="AE127" i="22" s="1"/>
  <c r="AF127" i="22" s="1"/>
  <c r="J127" i="22"/>
  <c r="AC127" i="22"/>
  <c r="I127" i="22"/>
  <c r="W127" i="22"/>
  <c r="N127" i="22"/>
  <c r="F127" i="22"/>
  <c r="M127" i="22"/>
  <c r="V126" i="22"/>
  <c r="G129" i="22"/>
  <c r="AG128" i="22"/>
  <c r="L128" i="22"/>
  <c r="K128" i="22"/>
  <c r="H128" i="22"/>
  <c r="I145" i="23" l="1"/>
  <c r="H145" i="23"/>
  <c r="BS143" i="23"/>
  <c r="BQ143" i="23"/>
  <c r="C143" i="23"/>
  <c r="BM145" i="23"/>
  <c r="BO144" i="23" s="1"/>
  <c r="BK145" i="23"/>
  <c r="AF142" i="23"/>
  <c r="E142" i="23"/>
  <c r="M142" i="23" s="1"/>
  <c r="AE142" i="23"/>
  <c r="AA142" i="23"/>
  <c r="BY142" i="23"/>
  <c r="AH143" i="23"/>
  <c r="AG143" i="23"/>
  <c r="G144" i="23"/>
  <c r="AZ145" i="23" s="1"/>
  <c r="AY145" i="23" s="1"/>
  <c r="F141" i="23"/>
  <c r="R144" i="23"/>
  <c r="AJ143" i="23"/>
  <c r="D146" i="23"/>
  <c r="L145" i="23"/>
  <c r="N140" i="23"/>
  <c r="O139" i="23"/>
  <c r="AD128" i="22"/>
  <c r="AE128" i="22" s="1"/>
  <c r="AF128" i="22" s="1"/>
  <c r="J128" i="22"/>
  <c r="AC128" i="22"/>
  <c r="I128" i="22"/>
  <c r="W128" i="22"/>
  <c r="N128" i="22"/>
  <c r="F128" i="22"/>
  <c r="M128" i="22"/>
  <c r="V127" i="22"/>
  <c r="G130" i="22"/>
  <c r="AG129" i="22"/>
  <c r="L129" i="22"/>
  <c r="K129" i="22"/>
  <c r="H129" i="22"/>
  <c r="I146" i="23" l="1"/>
  <c r="H146" i="23"/>
  <c r="AJ144" i="23"/>
  <c r="R145" i="23"/>
  <c r="F142" i="23"/>
  <c r="BM146" i="23"/>
  <c r="BO145" i="23" s="1"/>
  <c r="BK146" i="23"/>
  <c r="N141" i="23"/>
  <c r="O140" i="23"/>
  <c r="BS144" i="23"/>
  <c r="BQ144" i="23"/>
  <c r="C144" i="23"/>
  <c r="BY143" i="23"/>
  <c r="AF143" i="23"/>
  <c r="E143" i="23"/>
  <c r="M143" i="23" s="1"/>
  <c r="AE143" i="23"/>
  <c r="AA143" i="23"/>
  <c r="D147" i="23"/>
  <c r="L146" i="23"/>
  <c r="AH144" i="23"/>
  <c r="AG144" i="23"/>
  <c r="G145" i="23"/>
  <c r="AZ146" i="23" s="1"/>
  <c r="AY146" i="23" s="1"/>
  <c r="AD129" i="22"/>
  <c r="AE129" i="22" s="1"/>
  <c r="AF129" i="22" s="1"/>
  <c r="J129" i="22"/>
  <c r="AC129" i="22"/>
  <c r="I129" i="22"/>
  <c r="W129" i="22"/>
  <c r="N129" i="22"/>
  <c r="F129" i="22"/>
  <c r="M129" i="22"/>
  <c r="V128" i="22"/>
  <c r="G131" i="22"/>
  <c r="AG130" i="22"/>
  <c r="L130" i="22"/>
  <c r="K130" i="22"/>
  <c r="H130" i="22"/>
  <c r="I147" i="23" l="1"/>
  <c r="H147" i="23"/>
  <c r="F143" i="23"/>
  <c r="AJ145" i="23"/>
  <c r="R146" i="23"/>
  <c r="N142" i="23"/>
  <c r="O141" i="23"/>
  <c r="BM147" i="23"/>
  <c r="BO146" i="23" s="1"/>
  <c r="BK147" i="23"/>
  <c r="BY144" i="23"/>
  <c r="AF144" i="23"/>
  <c r="E144" i="23"/>
  <c r="M144" i="23" s="1"/>
  <c r="AE144" i="23"/>
  <c r="AA144" i="23"/>
  <c r="C145" i="23"/>
  <c r="BS145" i="23"/>
  <c r="BQ145" i="23"/>
  <c r="D148" i="23"/>
  <c r="AH145" i="23"/>
  <c r="AG145" i="23"/>
  <c r="G146" i="23"/>
  <c r="AZ147" i="23" s="1"/>
  <c r="AY147" i="23" s="1"/>
  <c r="AD130" i="22"/>
  <c r="AE130" i="22" s="1"/>
  <c r="AF130" i="22" s="1"/>
  <c r="J130" i="22"/>
  <c r="AC130" i="22"/>
  <c r="I130" i="22"/>
  <c r="W130" i="22"/>
  <c r="N130" i="22"/>
  <c r="F130" i="22"/>
  <c r="M130" i="22"/>
  <c r="V129" i="22"/>
  <c r="G132" i="22"/>
  <c r="AG131" i="22"/>
  <c r="L131" i="22"/>
  <c r="K131" i="22"/>
  <c r="H131" i="22"/>
  <c r="I148" i="23" l="1"/>
  <c r="H148" i="23"/>
  <c r="N143" i="23"/>
  <c r="O142" i="23"/>
  <c r="D149" i="23"/>
  <c r="R147" i="23"/>
  <c r="AJ146" i="23"/>
  <c r="G147" i="23"/>
  <c r="AZ148" i="23" s="1"/>
  <c r="AY148" i="23" s="1"/>
  <c r="AG146" i="23"/>
  <c r="AH146" i="23"/>
  <c r="BM148" i="23"/>
  <c r="BO147" i="23" s="1"/>
  <c r="BK148" i="23"/>
  <c r="BQ146" i="23"/>
  <c r="C146" i="23"/>
  <c r="BS146" i="23"/>
  <c r="F144" i="23"/>
  <c r="L147" i="23"/>
  <c r="AA145" i="23"/>
  <c r="BY145" i="23"/>
  <c r="AF145" i="23"/>
  <c r="AE145" i="23"/>
  <c r="E145" i="23"/>
  <c r="M145" i="23" s="1"/>
  <c r="AD131" i="22"/>
  <c r="AE131" i="22" s="1"/>
  <c r="AF131" i="22" s="1"/>
  <c r="J131" i="22"/>
  <c r="AC131" i="22"/>
  <c r="I131" i="22"/>
  <c r="W131" i="22"/>
  <c r="N131" i="22"/>
  <c r="F131" i="22"/>
  <c r="M131" i="22"/>
  <c r="V130" i="22"/>
  <c r="G133" i="22"/>
  <c r="AG132" i="22"/>
  <c r="B132" i="22"/>
  <c r="L132" i="22"/>
  <c r="K132" i="22"/>
  <c r="H132" i="22"/>
  <c r="I149" i="23" l="1"/>
  <c r="H149" i="23"/>
  <c r="BM149" i="23"/>
  <c r="BO148" i="23" s="1"/>
  <c r="BK149" i="23"/>
  <c r="BS147" i="23"/>
  <c r="BQ147" i="23"/>
  <c r="C147" i="23"/>
  <c r="AF146" i="23"/>
  <c r="E146" i="23"/>
  <c r="M146" i="23" s="1"/>
  <c r="AE146" i="23"/>
  <c r="AA146" i="23"/>
  <c r="BY146" i="23"/>
  <c r="D150" i="23"/>
  <c r="N144" i="23"/>
  <c r="O143" i="23"/>
  <c r="F145" i="23"/>
  <c r="R148" i="23"/>
  <c r="AJ147" i="23"/>
  <c r="AH147" i="23"/>
  <c r="AG147" i="23"/>
  <c r="G148" i="23"/>
  <c r="AZ149" i="23" s="1"/>
  <c r="AY149" i="23" s="1"/>
  <c r="L148" i="23"/>
  <c r="AC132" i="22"/>
  <c r="I132" i="22"/>
  <c r="W132" i="22"/>
  <c r="N132" i="22"/>
  <c r="F132" i="22"/>
  <c r="M132" i="22"/>
  <c r="AD132" i="22"/>
  <c r="AE132" i="22" s="1"/>
  <c r="AF132" i="22" s="1"/>
  <c r="J132" i="22"/>
  <c r="V131" i="22"/>
  <c r="G134" i="22"/>
  <c r="AG133" i="22"/>
  <c r="L133" i="22"/>
  <c r="K133" i="22"/>
  <c r="H133" i="22"/>
  <c r="I150" i="23" l="1"/>
  <c r="H150" i="23"/>
  <c r="L149" i="23"/>
  <c r="BY147" i="23"/>
  <c r="AF147" i="23"/>
  <c r="E147" i="23"/>
  <c r="M147" i="23" s="1"/>
  <c r="AE147" i="23"/>
  <c r="AA147" i="23"/>
  <c r="N145" i="23"/>
  <c r="O144" i="23"/>
  <c r="D151" i="23"/>
  <c r="L150" i="23"/>
  <c r="AH148" i="23"/>
  <c r="AG148" i="23"/>
  <c r="G149" i="23"/>
  <c r="AZ150" i="23" s="1"/>
  <c r="AY150" i="23" s="1"/>
  <c r="BK150" i="23"/>
  <c r="BM150" i="23"/>
  <c r="BO149" i="23" s="1"/>
  <c r="AJ148" i="23"/>
  <c r="R149" i="23"/>
  <c r="BS148" i="23"/>
  <c r="BQ148" i="23"/>
  <c r="C148" i="23"/>
  <c r="F146" i="23"/>
  <c r="AC133" i="22"/>
  <c r="I133" i="22"/>
  <c r="W133" i="22"/>
  <c r="N133" i="22"/>
  <c r="F133" i="22"/>
  <c r="M133" i="22"/>
  <c r="AD133" i="22"/>
  <c r="AE133" i="22" s="1"/>
  <c r="AF133" i="22" s="1"/>
  <c r="J133" i="22"/>
  <c r="G135" i="22"/>
  <c r="AG134" i="22"/>
  <c r="L134" i="22"/>
  <c r="K134" i="22"/>
  <c r="H134" i="22"/>
  <c r="V132" i="22"/>
  <c r="I151" i="23" l="1"/>
  <c r="H151" i="23"/>
  <c r="AH149" i="23"/>
  <c r="AG149" i="23"/>
  <c r="G150" i="23"/>
  <c r="AZ151" i="23" s="1"/>
  <c r="AY151" i="23" s="1"/>
  <c r="N146" i="23"/>
  <c r="O145" i="23"/>
  <c r="BY148" i="23"/>
  <c r="AF148" i="23"/>
  <c r="E148" i="23"/>
  <c r="M148" i="23" s="1"/>
  <c r="AE148" i="23"/>
  <c r="AA148" i="23"/>
  <c r="C149" i="23"/>
  <c r="BS149" i="23"/>
  <c r="BQ149" i="23"/>
  <c r="BK151" i="23"/>
  <c r="BM151" i="23"/>
  <c r="BO150" i="23" s="1"/>
  <c r="F147" i="23"/>
  <c r="D152" i="23"/>
  <c r="R150" i="23"/>
  <c r="AJ149" i="23"/>
  <c r="W134" i="22"/>
  <c r="N134" i="22"/>
  <c r="F134" i="22"/>
  <c r="M134" i="22"/>
  <c r="AD134" i="22"/>
  <c r="AE134" i="22" s="1"/>
  <c r="AF134" i="22" s="1"/>
  <c r="J134" i="22"/>
  <c r="AC134" i="22"/>
  <c r="I134" i="22"/>
  <c r="V133" i="22"/>
  <c r="G136" i="22"/>
  <c r="AG135" i="22"/>
  <c r="L135" i="22"/>
  <c r="K135" i="22"/>
  <c r="H135" i="22"/>
  <c r="I152" i="23" l="1"/>
  <c r="H152" i="23"/>
  <c r="V134" i="22"/>
  <c r="BS150" i="23"/>
  <c r="C150" i="23"/>
  <c r="BQ150" i="23"/>
  <c r="N147" i="23"/>
  <c r="O146" i="23"/>
  <c r="R151" i="23"/>
  <c r="AJ150" i="23"/>
  <c r="BM152" i="23"/>
  <c r="BO151" i="23" s="1"/>
  <c r="BK152" i="23"/>
  <c r="F148" i="23"/>
  <c r="AH150" i="23"/>
  <c r="AG150" i="23"/>
  <c r="G151" i="23"/>
  <c r="AZ152" i="23" s="1"/>
  <c r="AY152" i="23" s="1"/>
  <c r="L151" i="23"/>
  <c r="D153" i="23"/>
  <c r="L152" i="23"/>
  <c r="AA149" i="23"/>
  <c r="BY149" i="23"/>
  <c r="AF149" i="23"/>
  <c r="AE149" i="23"/>
  <c r="E149" i="23"/>
  <c r="M149" i="23" s="1"/>
  <c r="W135" i="22"/>
  <c r="N135" i="22"/>
  <c r="F135" i="22"/>
  <c r="M135" i="22"/>
  <c r="AD135" i="22"/>
  <c r="AE135" i="22" s="1"/>
  <c r="AF135" i="22" s="1"/>
  <c r="J135" i="22"/>
  <c r="I135" i="22"/>
  <c r="AC135" i="22"/>
  <c r="G137" i="22"/>
  <c r="AG136" i="22"/>
  <c r="L136" i="22"/>
  <c r="K136" i="22"/>
  <c r="H136" i="22"/>
  <c r="I153" i="23" l="1"/>
  <c r="H153" i="23"/>
  <c r="V135" i="22"/>
  <c r="BS151" i="23"/>
  <c r="C151" i="23"/>
  <c r="BQ151" i="23"/>
  <c r="BM153" i="23"/>
  <c r="BO152" i="23" s="1"/>
  <c r="BK153" i="23"/>
  <c r="R152" i="23"/>
  <c r="AJ151" i="23"/>
  <c r="BY150" i="23"/>
  <c r="AE150" i="23"/>
  <c r="E150" i="23"/>
  <c r="M150" i="23" s="1"/>
  <c r="AF150" i="23"/>
  <c r="AA150" i="23"/>
  <c r="AH151" i="23"/>
  <c r="AG151" i="23"/>
  <c r="G152" i="23"/>
  <c r="AZ153" i="23" s="1"/>
  <c r="AY153" i="23" s="1"/>
  <c r="F149" i="23"/>
  <c r="D154" i="23"/>
  <c r="L153" i="23"/>
  <c r="N148" i="23"/>
  <c r="O147" i="23"/>
  <c r="W136" i="22"/>
  <c r="N136" i="22"/>
  <c r="F136" i="22"/>
  <c r="M136" i="22"/>
  <c r="AD136" i="22"/>
  <c r="AE136" i="22" s="1"/>
  <c r="AF136" i="22" s="1"/>
  <c r="J136" i="22"/>
  <c r="AC136" i="22"/>
  <c r="I136" i="22"/>
  <c r="G138" i="22"/>
  <c r="AG137" i="22"/>
  <c r="L137" i="22"/>
  <c r="K137" i="22"/>
  <c r="H137" i="22"/>
  <c r="I154" i="23" l="1"/>
  <c r="H154" i="23"/>
  <c r="BM154" i="23"/>
  <c r="BO153" i="23" s="1"/>
  <c r="BK154" i="23"/>
  <c r="N149" i="23"/>
  <c r="O148" i="23"/>
  <c r="C152" i="23"/>
  <c r="BS152" i="23"/>
  <c r="BQ152" i="23"/>
  <c r="BY151" i="23"/>
  <c r="AE151" i="23"/>
  <c r="AF151" i="23"/>
  <c r="E151" i="23"/>
  <c r="M151" i="23" s="1"/>
  <c r="AA151" i="23"/>
  <c r="F150" i="23"/>
  <c r="AH152" i="23"/>
  <c r="AG152" i="23"/>
  <c r="G153" i="23"/>
  <c r="AZ154" i="23" s="1"/>
  <c r="AY154" i="23" s="1"/>
  <c r="D155" i="23"/>
  <c r="L154" i="23"/>
  <c r="AJ152" i="23"/>
  <c r="R153" i="23"/>
  <c r="W137" i="22"/>
  <c r="N137" i="22"/>
  <c r="F137" i="22"/>
  <c r="M137" i="22"/>
  <c r="AD137" i="22"/>
  <c r="AE137" i="22" s="1"/>
  <c r="AF137" i="22" s="1"/>
  <c r="J137" i="22"/>
  <c r="AC137" i="22"/>
  <c r="I137" i="22"/>
  <c r="G139" i="22"/>
  <c r="AG138" i="22"/>
  <c r="L138" i="22"/>
  <c r="K138" i="22"/>
  <c r="H138" i="22"/>
  <c r="V136" i="22"/>
  <c r="I155" i="23" l="1"/>
  <c r="H155" i="23"/>
  <c r="V137" i="22"/>
  <c r="BM155" i="23"/>
  <c r="BO154" i="23" s="1"/>
  <c r="BK155" i="23"/>
  <c r="N150" i="23"/>
  <c r="O149" i="23"/>
  <c r="L155" i="23"/>
  <c r="D156" i="23"/>
  <c r="F151" i="23"/>
  <c r="G154" i="23"/>
  <c r="AZ155" i="23" s="1"/>
  <c r="AY155" i="23" s="1"/>
  <c r="AH153" i="23"/>
  <c r="AG153" i="23"/>
  <c r="BQ153" i="23"/>
  <c r="C153" i="23"/>
  <c r="BS153" i="23"/>
  <c r="R154" i="23"/>
  <c r="AJ153" i="23"/>
  <c r="AA152" i="23"/>
  <c r="BY152" i="23"/>
  <c r="E152" i="23"/>
  <c r="M152" i="23" s="1"/>
  <c r="AF152" i="23"/>
  <c r="AE152" i="23"/>
  <c r="W138" i="22"/>
  <c r="N138" i="22"/>
  <c r="F138" i="22"/>
  <c r="M138" i="22"/>
  <c r="AD138" i="22"/>
  <c r="AE138" i="22" s="1"/>
  <c r="AF138" i="22" s="1"/>
  <c r="J138" i="22"/>
  <c r="AC138" i="22"/>
  <c r="I138" i="22"/>
  <c r="G140" i="22"/>
  <c r="AG139" i="22"/>
  <c r="L139" i="22"/>
  <c r="K139" i="22"/>
  <c r="H139" i="22"/>
  <c r="I156" i="23" l="1"/>
  <c r="H156" i="23"/>
  <c r="V138" i="22"/>
  <c r="BM156" i="23"/>
  <c r="BO155" i="23" s="1"/>
  <c r="BK156" i="23"/>
  <c r="AH154" i="23"/>
  <c r="AG154" i="23"/>
  <c r="G155" i="23"/>
  <c r="AZ156" i="23" s="1"/>
  <c r="AY156" i="23" s="1"/>
  <c r="F152" i="23"/>
  <c r="AF153" i="23"/>
  <c r="E153" i="23"/>
  <c r="M153" i="23" s="1"/>
  <c r="AE153" i="23"/>
  <c r="AA153" i="23"/>
  <c r="BY153" i="23"/>
  <c r="D157" i="23"/>
  <c r="L156" i="23"/>
  <c r="BS154" i="23"/>
  <c r="BQ154" i="23"/>
  <c r="C154" i="23"/>
  <c r="R155" i="23"/>
  <c r="AJ154" i="23"/>
  <c r="N151" i="23"/>
  <c r="O150" i="23"/>
  <c r="W139" i="22"/>
  <c r="N139" i="22"/>
  <c r="F139" i="22"/>
  <c r="M139" i="22"/>
  <c r="AD139" i="22"/>
  <c r="AE139" i="22" s="1"/>
  <c r="AF139" i="22" s="1"/>
  <c r="J139" i="22"/>
  <c r="I139" i="22"/>
  <c r="AC139" i="22"/>
  <c r="G141" i="22"/>
  <c r="AG140" i="22"/>
  <c r="L140" i="22"/>
  <c r="K140" i="22"/>
  <c r="H140" i="22"/>
  <c r="I157" i="23" l="1"/>
  <c r="H157" i="23"/>
  <c r="V139" i="22"/>
  <c r="D158" i="23"/>
  <c r="L157" i="23"/>
  <c r="BM157" i="23"/>
  <c r="BO156" i="23" s="1"/>
  <c r="BK157" i="23"/>
  <c r="N152" i="23"/>
  <c r="O151" i="23"/>
  <c r="BS155" i="23"/>
  <c r="BQ155" i="23"/>
  <c r="C155" i="23"/>
  <c r="BY154" i="23"/>
  <c r="AF154" i="23"/>
  <c r="E154" i="23"/>
  <c r="M154" i="23" s="1"/>
  <c r="AE154" i="23"/>
  <c r="AA154" i="23"/>
  <c r="AJ155" i="23"/>
  <c r="R156" i="23"/>
  <c r="F153" i="23"/>
  <c r="AH155" i="23"/>
  <c r="AG155" i="23"/>
  <c r="G156" i="23"/>
  <c r="AZ157" i="23" s="1"/>
  <c r="AY157" i="23" s="1"/>
  <c r="W140" i="22"/>
  <c r="N140" i="22"/>
  <c r="F140" i="22"/>
  <c r="M140" i="22"/>
  <c r="AD140" i="22"/>
  <c r="AE140" i="22" s="1"/>
  <c r="AF140" i="22" s="1"/>
  <c r="J140" i="22"/>
  <c r="AC140" i="22"/>
  <c r="I140" i="22"/>
  <c r="V140" i="22" s="1"/>
  <c r="G142" i="22"/>
  <c r="AG141" i="22"/>
  <c r="L141" i="22"/>
  <c r="K141" i="22"/>
  <c r="H141" i="22"/>
  <c r="I158" i="23" l="1"/>
  <c r="H158" i="23"/>
  <c r="N153" i="23"/>
  <c r="O152" i="23"/>
  <c r="C156" i="23"/>
  <c r="BS156" i="23"/>
  <c r="BQ156" i="23"/>
  <c r="BM158" i="23"/>
  <c r="BO157" i="23" s="1"/>
  <c r="BK158" i="23"/>
  <c r="AJ156" i="23"/>
  <c r="R157" i="23"/>
  <c r="BY155" i="23"/>
  <c r="AF155" i="23"/>
  <c r="E155" i="23"/>
  <c r="M155" i="23" s="1"/>
  <c r="AE155" i="23"/>
  <c r="AA155" i="23"/>
  <c r="AH156" i="23"/>
  <c r="AG156" i="23"/>
  <c r="G157" i="23"/>
  <c r="AZ158" i="23" s="1"/>
  <c r="AY158" i="23" s="1"/>
  <c r="D159" i="23"/>
  <c r="F154" i="23"/>
  <c r="W141" i="22"/>
  <c r="N141" i="22"/>
  <c r="F141" i="22"/>
  <c r="M141" i="22"/>
  <c r="AD141" i="22"/>
  <c r="AE141" i="22" s="1"/>
  <c r="AF141" i="22" s="1"/>
  <c r="J141" i="22"/>
  <c r="AC141" i="22"/>
  <c r="I141" i="22"/>
  <c r="G143" i="22"/>
  <c r="AG142" i="22"/>
  <c r="L142" i="22"/>
  <c r="K142" i="22"/>
  <c r="H142" i="22"/>
  <c r="I159" i="23" l="1"/>
  <c r="H159" i="23"/>
  <c r="V141" i="22"/>
  <c r="BM159" i="23"/>
  <c r="BO158" i="23" s="1"/>
  <c r="BK159" i="23"/>
  <c r="L159" i="23"/>
  <c r="D160" i="23"/>
  <c r="F155" i="23"/>
  <c r="BQ157" i="23"/>
  <c r="C157" i="23"/>
  <c r="BS157" i="23"/>
  <c r="R158" i="23"/>
  <c r="AJ157" i="23"/>
  <c r="AA156" i="23"/>
  <c r="BY156" i="23"/>
  <c r="AF156" i="23"/>
  <c r="AE156" i="23"/>
  <c r="E156" i="23"/>
  <c r="M156" i="23" s="1"/>
  <c r="G158" i="23"/>
  <c r="AZ159" i="23" s="1"/>
  <c r="AY159" i="23" s="1"/>
  <c r="AH157" i="23"/>
  <c r="AG157" i="23"/>
  <c r="L158" i="23"/>
  <c r="N154" i="23"/>
  <c r="O153" i="23"/>
  <c r="W142" i="22"/>
  <c r="N142" i="22"/>
  <c r="F142" i="22"/>
  <c r="M142" i="22"/>
  <c r="AD142" i="22"/>
  <c r="AE142" i="22" s="1"/>
  <c r="AF142" i="22" s="1"/>
  <c r="J142" i="22"/>
  <c r="AC142" i="22"/>
  <c r="I142" i="22"/>
  <c r="V142" i="22" s="1"/>
  <c r="G144" i="22"/>
  <c r="AG143" i="22"/>
  <c r="L143" i="22"/>
  <c r="K143" i="22"/>
  <c r="H143" i="22"/>
  <c r="I160" i="23" l="1"/>
  <c r="H160" i="23"/>
  <c r="AF157" i="23"/>
  <c r="E157" i="23"/>
  <c r="M157" i="23" s="1"/>
  <c r="AE157" i="23"/>
  <c r="AA157" i="23"/>
  <c r="BY157" i="23"/>
  <c r="BM160" i="23"/>
  <c r="BO159" i="23" s="1"/>
  <c r="BK160" i="23"/>
  <c r="BS158" i="23"/>
  <c r="BQ158" i="23"/>
  <c r="C158" i="23"/>
  <c r="AH158" i="23"/>
  <c r="AG158" i="23"/>
  <c r="G159" i="23"/>
  <c r="AZ160" i="23" s="1"/>
  <c r="AY160" i="23" s="1"/>
  <c r="N155" i="23"/>
  <c r="O154" i="23"/>
  <c r="F156" i="23"/>
  <c r="R159" i="23"/>
  <c r="AJ158" i="23"/>
  <c r="D161" i="23"/>
  <c r="L160" i="23"/>
  <c r="W143" i="22"/>
  <c r="N143" i="22"/>
  <c r="F143" i="22"/>
  <c r="M143" i="22"/>
  <c r="AD143" i="22"/>
  <c r="AE143" i="22" s="1"/>
  <c r="AF143" i="22" s="1"/>
  <c r="J143" i="22"/>
  <c r="I143" i="22"/>
  <c r="AC143" i="22"/>
  <c r="G145" i="22"/>
  <c r="AG144" i="22"/>
  <c r="L144" i="22"/>
  <c r="K144" i="22"/>
  <c r="H144" i="22"/>
  <c r="I161" i="23" l="1"/>
  <c r="H161" i="23"/>
  <c r="V143" i="22"/>
  <c r="BY158" i="23"/>
  <c r="AF158" i="23"/>
  <c r="E158" i="23"/>
  <c r="M158" i="23" s="1"/>
  <c r="AE158" i="23"/>
  <c r="AA158" i="23"/>
  <c r="F157" i="23"/>
  <c r="AJ159" i="23"/>
  <c r="R160" i="23"/>
  <c r="D162" i="23"/>
  <c r="L161" i="23"/>
  <c r="AH159" i="23"/>
  <c r="AG159" i="23"/>
  <c r="G160" i="23"/>
  <c r="AZ161" i="23" s="1"/>
  <c r="AY161" i="23" s="1"/>
  <c r="BS159" i="23"/>
  <c r="BQ159" i="23"/>
  <c r="C159" i="23"/>
  <c r="N156" i="23"/>
  <c r="O155" i="23"/>
  <c r="BM161" i="23"/>
  <c r="BO160" i="23" s="1"/>
  <c r="BK161" i="23"/>
  <c r="W144" i="22"/>
  <c r="N144" i="22"/>
  <c r="F144" i="22"/>
  <c r="M144" i="22"/>
  <c r="AD144" i="22"/>
  <c r="AE144" i="22" s="1"/>
  <c r="AF144" i="22" s="1"/>
  <c r="J144" i="22"/>
  <c r="AC144" i="22"/>
  <c r="I144" i="22"/>
  <c r="G146" i="22"/>
  <c r="AG145" i="22"/>
  <c r="L145" i="22"/>
  <c r="K145" i="22"/>
  <c r="H145" i="22"/>
  <c r="I162" i="23" l="1"/>
  <c r="H162" i="23"/>
  <c r="V144" i="22"/>
  <c r="AJ160" i="23"/>
  <c r="R161" i="23"/>
  <c r="AH160" i="23"/>
  <c r="AG160" i="23"/>
  <c r="G161" i="23"/>
  <c r="AZ162" i="23" s="1"/>
  <c r="AY162" i="23" s="1"/>
  <c r="C160" i="23"/>
  <c r="BS160" i="23"/>
  <c r="BQ160" i="23"/>
  <c r="N157" i="23"/>
  <c r="O156" i="23"/>
  <c r="F158" i="23"/>
  <c r="BY159" i="23"/>
  <c r="AF159" i="23"/>
  <c r="E159" i="23"/>
  <c r="M159" i="23" s="1"/>
  <c r="AE159" i="23"/>
  <c r="AA159" i="23"/>
  <c r="BM162" i="23"/>
  <c r="BO161" i="23" s="1"/>
  <c r="BK162" i="23"/>
  <c r="D163" i="23"/>
  <c r="L162" i="23"/>
  <c r="W145" i="22"/>
  <c r="N145" i="22"/>
  <c r="F145" i="22"/>
  <c r="M145" i="22"/>
  <c r="AD145" i="22"/>
  <c r="AE145" i="22" s="1"/>
  <c r="AF145" i="22" s="1"/>
  <c r="J145" i="22"/>
  <c r="AC145" i="22"/>
  <c r="I145" i="22"/>
  <c r="G147" i="22"/>
  <c r="AG146" i="22"/>
  <c r="L146" i="22"/>
  <c r="K146" i="22"/>
  <c r="H146" i="22"/>
  <c r="I163" i="23" l="1"/>
  <c r="H163" i="23"/>
  <c r="V145" i="22"/>
  <c r="G162" i="23"/>
  <c r="AZ163" i="23" s="1"/>
  <c r="AY163" i="23" s="1"/>
  <c r="AH161" i="23"/>
  <c r="AG161" i="23"/>
  <c r="BM163" i="23"/>
  <c r="BO162" i="23" s="1"/>
  <c r="BK163" i="23"/>
  <c r="L163" i="23"/>
  <c r="D164" i="23"/>
  <c r="BQ161" i="23"/>
  <c r="C161" i="23"/>
  <c r="BS161" i="23"/>
  <c r="AA160" i="23"/>
  <c r="BY160" i="23"/>
  <c r="AF160" i="23"/>
  <c r="AE160" i="23"/>
  <c r="E160" i="23"/>
  <c r="M160" i="23" s="1"/>
  <c r="F159" i="23"/>
  <c r="N158" i="23"/>
  <c r="O157" i="23"/>
  <c r="R162" i="23"/>
  <c r="AJ161" i="23"/>
  <c r="W146" i="22"/>
  <c r="N146" i="22"/>
  <c r="F146" i="22"/>
  <c r="M146" i="22"/>
  <c r="AD146" i="22"/>
  <c r="AE146" i="22" s="1"/>
  <c r="AF146" i="22" s="1"/>
  <c r="J146" i="22"/>
  <c r="AC146" i="22"/>
  <c r="I146" i="22"/>
  <c r="V146" i="22" s="1"/>
  <c r="G148" i="22"/>
  <c r="AG147" i="22"/>
  <c r="L147" i="22"/>
  <c r="K147" i="22"/>
  <c r="H147" i="22"/>
  <c r="I164" i="23" l="1"/>
  <c r="H164" i="23"/>
  <c r="BM164" i="23"/>
  <c r="BO163" i="23" s="1"/>
  <c r="BK164" i="23"/>
  <c r="BS162" i="23"/>
  <c r="BQ162" i="23"/>
  <c r="C162" i="23"/>
  <c r="R163" i="23"/>
  <c r="AJ162" i="23"/>
  <c r="AF161" i="23"/>
  <c r="E161" i="23"/>
  <c r="M161" i="23" s="1"/>
  <c r="AE161" i="23"/>
  <c r="AA161" i="23"/>
  <c r="BY161" i="23"/>
  <c r="N159" i="23"/>
  <c r="O158" i="23"/>
  <c r="F160" i="23"/>
  <c r="D165" i="23"/>
  <c r="L164" i="23"/>
  <c r="AH162" i="23"/>
  <c r="AG162" i="23"/>
  <c r="G163" i="23"/>
  <c r="AZ164" i="23" s="1"/>
  <c r="AY164" i="23" s="1"/>
  <c r="W147" i="22"/>
  <c r="N147" i="22"/>
  <c r="F147" i="22"/>
  <c r="M147" i="22"/>
  <c r="AD147" i="22"/>
  <c r="AE147" i="22" s="1"/>
  <c r="AF147" i="22" s="1"/>
  <c r="J147" i="22"/>
  <c r="I147" i="22"/>
  <c r="AC147" i="22"/>
  <c r="G149" i="22"/>
  <c r="AG148" i="22"/>
  <c r="L148" i="22"/>
  <c r="K148" i="22"/>
  <c r="H148" i="22"/>
  <c r="I165" i="23" l="1"/>
  <c r="H165" i="23"/>
  <c r="V147" i="22"/>
  <c r="N160" i="23"/>
  <c r="O159" i="23"/>
  <c r="AJ163" i="23"/>
  <c r="R164" i="23"/>
  <c r="BM165" i="23"/>
  <c r="BO164" i="23" s="1"/>
  <c r="BK165" i="23"/>
  <c r="BS163" i="23"/>
  <c r="BQ163" i="23"/>
  <c r="C163" i="23"/>
  <c r="AH163" i="23"/>
  <c r="AG163" i="23"/>
  <c r="G164" i="23"/>
  <c r="AZ165" i="23" s="1"/>
  <c r="AY165" i="23" s="1"/>
  <c r="BY162" i="23"/>
  <c r="AF162" i="23"/>
  <c r="E162" i="23"/>
  <c r="M162" i="23" s="1"/>
  <c r="AE162" i="23"/>
  <c r="AA162" i="23"/>
  <c r="D166" i="23"/>
  <c r="L165" i="23"/>
  <c r="F161" i="23"/>
  <c r="W148" i="22"/>
  <c r="N148" i="22"/>
  <c r="F148" i="22"/>
  <c r="M148" i="22"/>
  <c r="AD148" i="22"/>
  <c r="AE148" i="22" s="1"/>
  <c r="AF148" i="22" s="1"/>
  <c r="J148" i="22"/>
  <c r="AC148" i="22"/>
  <c r="I148" i="22"/>
  <c r="G150" i="22"/>
  <c r="AG149" i="22"/>
  <c r="L149" i="22"/>
  <c r="K149" i="22"/>
  <c r="H149" i="22"/>
  <c r="I166" i="23" l="1"/>
  <c r="H166" i="23"/>
  <c r="V148" i="22"/>
  <c r="C164" i="23"/>
  <c r="BS164" i="23"/>
  <c r="BQ164" i="23"/>
  <c r="F162" i="23"/>
  <c r="AJ164" i="23"/>
  <c r="R165" i="23"/>
  <c r="BY163" i="23"/>
  <c r="AF163" i="23"/>
  <c r="E163" i="23"/>
  <c r="M163" i="23" s="1"/>
  <c r="AE163" i="23"/>
  <c r="AA163" i="23"/>
  <c r="D167" i="23"/>
  <c r="L166" i="23"/>
  <c r="N161" i="23"/>
  <c r="O160" i="23"/>
  <c r="AH164" i="23"/>
  <c r="AG164" i="23"/>
  <c r="G165" i="23"/>
  <c r="AZ166" i="23" s="1"/>
  <c r="AY166" i="23" s="1"/>
  <c r="BM166" i="23"/>
  <c r="BO165" i="23" s="1"/>
  <c r="BK166" i="23"/>
  <c r="W149" i="22"/>
  <c r="N149" i="22"/>
  <c r="F149" i="22"/>
  <c r="M149" i="22"/>
  <c r="AD149" i="22"/>
  <c r="AE149" i="22" s="1"/>
  <c r="AF149" i="22" s="1"/>
  <c r="J149" i="22"/>
  <c r="AC149" i="22"/>
  <c r="I149" i="22"/>
  <c r="G151" i="22"/>
  <c r="AG150" i="22"/>
  <c r="L150" i="22"/>
  <c r="K150" i="22"/>
  <c r="H150" i="22"/>
  <c r="I167" i="23" l="1"/>
  <c r="H167" i="23"/>
  <c r="V149" i="22"/>
  <c r="F163" i="23"/>
  <c r="L167" i="23"/>
  <c r="D168" i="23"/>
  <c r="BM167" i="23"/>
  <c r="BO166" i="23" s="1"/>
  <c r="BK167" i="23"/>
  <c r="BQ165" i="23"/>
  <c r="C165" i="23"/>
  <c r="BS165" i="23"/>
  <c r="G166" i="23"/>
  <c r="AZ167" i="23" s="1"/>
  <c r="AY167" i="23" s="1"/>
  <c r="AH165" i="23"/>
  <c r="AG165" i="23"/>
  <c r="N162" i="23"/>
  <c r="O161" i="23"/>
  <c r="R166" i="23"/>
  <c r="AJ165" i="23"/>
  <c r="AA164" i="23"/>
  <c r="BY164" i="23"/>
  <c r="E164" i="23"/>
  <c r="M164" i="23" s="1"/>
  <c r="AF164" i="23"/>
  <c r="AE164" i="23"/>
  <c r="W150" i="22"/>
  <c r="N150" i="22"/>
  <c r="F150" i="22"/>
  <c r="M150" i="22"/>
  <c r="AD150" i="22"/>
  <c r="AE150" i="22" s="1"/>
  <c r="AF150" i="22" s="1"/>
  <c r="J150" i="22"/>
  <c r="AC150" i="22"/>
  <c r="I150" i="22"/>
  <c r="G152" i="22"/>
  <c r="AG151" i="22"/>
  <c r="L151" i="22"/>
  <c r="K151" i="22"/>
  <c r="H151" i="22"/>
  <c r="I168" i="23" l="1"/>
  <c r="H168" i="23"/>
  <c r="V150" i="22"/>
  <c r="BM168" i="23"/>
  <c r="BO167" i="23" s="1"/>
  <c r="BK168" i="23"/>
  <c r="AH166" i="23"/>
  <c r="AG166" i="23"/>
  <c r="G167" i="23"/>
  <c r="AZ168" i="23" s="1"/>
  <c r="AY168" i="23" s="1"/>
  <c r="BS166" i="23"/>
  <c r="BQ166" i="23"/>
  <c r="C166" i="23"/>
  <c r="R167" i="23"/>
  <c r="AJ166" i="23"/>
  <c r="D169" i="23"/>
  <c r="L168" i="23"/>
  <c r="AF165" i="23"/>
  <c r="E165" i="23"/>
  <c r="M165" i="23" s="1"/>
  <c r="AE165" i="23"/>
  <c r="AA165" i="23"/>
  <c r="BY165" i="23"/>
  <c r="F164" i="23"/>
  <c r="N163" i="23"/>
  <c r="O162" i="23"/>
  <c r="W151" i="22"/>
  <c r="N151" i="22"/>
  <c r="F151" i="22"/>
  <c r="M151" i="22"/>
  <c r="AD151" i="22"/>
  <c r="AE151" i="22" s="1"/>
  <c r="AF151" i="22" s="1"/>
  <c r="J151" i="22"/>
  <c r="I151" i="22"/>
  <c r="AC151" i="22"/>
  <c r="G153" i="22"/>
  <c r="AG152" i="22"/>
  <c r="L152" i="22"/>
  <c r="K152" i="22"/>
  <c r="H152" i="22"/>
  <c r="I169" i="23" l="1"/>
  <c r="H169" i="23"/>
  <c r="L169" i="23" s="1"/>
  <c r="V151" i="22"/>
  <c r="D170" i="23"/>
  <c r="AH167" i="23"/>
  <c r="AG167" i="23"/>
  <c r="G168" i="23"/>
  <c r="AZ169" i="23" s="1"/>
  <c r="AY169" i="23" s="1"/>
  <c r="AJ167" i="23"/>
  <c r="R168" i="23"/>
  <c r="N164" i="23"/>
  <c r="O163" i="23"/>
  <c r="BY166" i="23"/>
  <c r="AF166" i="23"/>
  <c r="E166" i="23"/>
  <c r="M166" i="23" s="1"/>
  <c r="AE166" i="23"/>
  <c r="AA166" i="23"/>
  <c r="BM169" i="23"/>
  <c r="BO168" i="23" s="1"/>
  <c r="BK169" i="23"/>
  <c r="F165" i="23"/>
  <c r="BS167" i="23"/>
  <c r="BQ167" i="23"/>
  <c r="C167" i="23"/>
  <c r="W152" i="22"/>
  <c r="N152" i="22"/>
  <c r="F152" i="22"/>
  <c r="M152" i="22"/>
  <c r="AD152" i="22"/>
  <c r="AE152" i="22" s="1"/>
  <c r="AF152" i="22" s="1"/>
  <c r="J152" i="22"/>
  <c r="AC152" i="22"/>
  <c r="I152" i="22"/>
  <c r="G154" i="22"/>
  <c r="AG153" i="22"/>
  <c r="L153" i="22"/>
  <c r="K153" i="22"/>
  <c r="H153" i="22"/>
  <c r="I170" i="23" l="1"/>
  <c r="H170" i="23"/>
  <c r="V152" i="22"/>
  <c r="C168" i="23"/>
  <c r="BS168" i="23"/>
  <c r="BQ168" i="23"/>
  <c r="BY167" i="23"/>
  <c r="AF167" i="23"/>
  <c r="E167" i="23"/>
  <c r="M167" i="23" s="1"/>
  <c r="AE167" i="23"/>
  <c r="AA167" i="23"/>
  <c r="AJ168" i="23"/>
  <c r="R169" i="23"/>
  <c r="F166" i="23"/>
  <c r="D171" i="23"/>
  <c r="L170" i="23"/>
  <c r="BM170" i="23"/>
  <c r="BO169" i="23" s="1"/>
  <c r="BK170" i="23"/>
  <c r="N165" i="23"/>
  <c r="O164" i="23"/>
  <c r="AH168" i="23"/>
  <c r="AG168" i="23"/>
  <c r="G169" i="23"/>
  <c r="AZ170" i="23" s="1"/>
  <c r="AY170" i="23" s="1"/>
  <c r="W153" i="22"/>
  <c r="N153" i="22"/>
  <c r="F153" i="22"/>
  <c r="M153" i="22"/>
  <c r="AD153" i="22"/>
  <c r="AE153" i="22" s="1"/>
  <c r="AF153" i="22" s="1"/>
  <c r="J153" i="22"/>
  <c r="AC153" i="22"/>
  <c r="I153" i="22"/>
  <c r="G155" i="22"/>
  <c r="AG154" i="22"/>
  <c r="L154" i="22"/>
  <c r="K154" i="22"/>
  <c r="H154" i="22"/>
  <c r="I171" i="23" l="1"/>
  <c r="H171" i="23"/>
  <c r="V153" i="22"/>
  <c r="F167" i="23"/>
  <c r="D172" i="23"/>
  <c r="AA168" i="23"/>
  <c r="BY168" i="23"/>
  <c r="E168" i="23"/>
  <c r="M168" i="23" s="1"/>
  <c r="AF168" i="23"/>
  <c r="AE168" i="23"/>
  <c r="G170" i="23"/>
  <c r="AZ171" i="23" s="1"/>
  <c r="AY171" i="23" s="1"/>
  <c r="AH169" i="23"/>
  <c r="AG169" i="23"/>
  <c r="BM171" i="23"/>
  <c r="BO170" i="23" s="1"/>
  <c r="BK171" i="23"/>
  <c r="BQ169" i="23"/>
  <c r="C169" i="23"/>
  <c r="BS169" i="23"/>
  <c r="N166" i="23"/>
  <c r="O165" i="23"/>
  <c r="R170" i="23"/>
  <c r="AJ169" i="23"/>
  <c r="W154" i="22"/>
  <c r="N154" i="22"/>
  <c r="F154" i="22"/>
  <c r="M154" i="22"/>
  <c r="AD154" i="22"/>
  <c r="AE154" i="22" s="1"/>
  <c r="AF154" i="22" s="1"/>
  <c r="J154" i="22"/>
  <c r="AC154" i="22"/>
  <c r="I154" i="22"/>
  <c r="G156" i="22"/>
  <c r="AG155" i="22"/>
  <c r="L155" i="22"/>
  <c r="K155" i="22"/>
  <c r="H155" i="22"/>
  <c r="I172" i="23" l="1"/>
  <c r="H172" i="23"/>
  <c r="V154" i="22"/>
  <c r="BS170" i="23"/>
  <c r="BQ170" i="23"/>
  <c r="C170" i="23"/>
  <c r="D173" i="23"/>
  <c r="L172" i="23"/>
  <c r="R171" i="23"/>
  <c r="AJ170" i="23"/>
  <c r="L171" i="23"/>
  <c r="BM172" i="23"/>
  <c r="BO171" i="23" s="1"/>
  <c r="BK172" i="23"/>
  <c r="F168" i="23"/>
  <c r="N167" i="23"/>
  <c r="O166" i="23"/>
  <c r="AH170" i="23"/>
  <c r="AG170" i="23"/>
  <c r="G171" i="23"/>
  <c r="AZ172" i="23" s="1"/>
  <c r="AY172" i="23" s="1"/>
  <c r="AF169" i="23"/>
  <c r="E169" i="23"/>
  <c r="M169" i="23" s="1"/>
  <c r="AE169" i="23"/>
  <c r="AA169" i="23"/>
  <c r="BY169" i="23"/>
  <c r="W155" i="22"/>
  <c r="N155" i="22"/>
  <c r="F155" i="22"/>
  <c r="M155" i="22"/>
  <c r="AD155" i="22"/>
  <c r="AE155" i="22" s="1"/>
  <c r="AF155" i="22" s="1"/>
  <c r="J155" i="22"/>
  <c r="I155" i="22"/>
  <c r="V155" i="22" s="1"/>
  <c r="AC155" i="22"/>
  <c r="G157" i="22"/>
  <c r="AG156" i="22"/>
  <c r="L156" i="22"/>
  <c r="K156" i="22"/>
  <c r="H156" i="22"/>
  <c r="I173" i="23" l="1"/>
  <c r="H173" i="23"/>
  <c r="AH171" i="23"/>
  <c r="AG171" i="23"/>
  <c r="G172" i="23"/>
  <c r="AZ173" i="23" s="1"/>
  <c r="AY173" i="23" s="1"/>
  <c r="BM173" i="23"/>
  <c r="BO172" i="23" s="1"/>
  <c r="BK173" i="23"/>
  <c r="BS171" i="23"/>
  <c r="BQ171" i="23"/>
  <c r="C171" i="23"/>
  <c r="D174" i="23"/>
  <c r="BY170" i="23"/>
  <c r="AF170" i="23"/>
  <c r="E170" i="23"/>
  <c r="M170" i="23" s="1"/>
  <c r="AE170" i="23"/>
  <c r="AA170" i="23"/>
  <c r="F169" i="23"/>
  <c r="N168" i="23"/>
  <c r="O167" i="23"/>
  <c r="AJ171" i="23"/>
  <c r="R172" i="23"/>
  <c r="W156" i="22"/>
  <c r="N156" i="22"/>
  <c r="F156" i="22"/>
  <c r="M156" i="22"/>
  <c r="AD156" i="22"/>
  <c r="AE156" i="22" s="1"/>
  <c r="AF156" i="22" s="1"/>
  <c r="J156" i="22"/>
  <c r="AC156" i="22"/>
  <c r="I156" i="22"/>
  <c r="G158" i="22"/>
  <c r="AG157" i="22"/>
  <c r="L157" i="22"/>
  <c r="K157" i="22"/>
  <c r="H157" i="22"/>
  <c r="I174" i="23" l="1"/>
  <c r="H174" i="23"/>
  <c r="L174" i="23" s="1"/>
  <c r="V156" i="22"/>
  <c r="AJ172" i="23"/>
  <c r="R173" i="23"/>
  <c r="L173" i="23"/>
  <c r="BM174" i="23"/>
  <c r="BO173" i="23" s="1"/>
  <c r="BK174" i="23"/>
  <c r="C172" i="23"/>
  <c r="BS172" i="23"/>
  <c r="BQ172" i="23"/>
  <c r="D175" i="23"/>
  <c r="AH172" i="23"/>
  <c r="AG172" i="23"/>
  <c r="G173" i="23"/>
  <c r="AZ174" i="23" s="1"/>
  <c r="AY174" i="23" s="1"/>
  <c r="BY171" i="23"/>
  <c r="AF171" i="23"/>
  <c r="E171" i="23"/>
  <c r="M171" i="23" s="1"/>
  <c r="AE171" i="23"/>
  <c r="AA171" i="23"/>
  <c r="N169" i="23"/>
  <c r="O168" i="23"/>
  <c r="F170" i="23"/>
  <c r="W157" i="22"/>
  <c r="N157" i="22"/>
  <c r="F157" i="22"/>
  <c r="M157" i="22"/>
  <c r="AD157" i="22"/>
  <c r="AE157" i="22" s="1"/>
  <c r="AF157" i="22" s="1"/>
  <c r="J157" i="22"/>
  <c r="AC157" i="22"/>
  <c r="I157" i="22"/>
  <c r="V157" i="22" s="1"/>
  <c r="G159" i="22"/>
  <c r="AG158" i="22"/>
  <c r="L158" i="22"/>
  <c r="K158" i="22"/>
  <c r="H158" i="22"/>
  <c r="I175" i="23" l="1"/>
  <c r="H175" i="23"/>
  <c r="BM175" i="23"/>
  <c r="BO174" i="23" s="1"/>
  <c r="BK175" i="23"/>
  <c r="AA172" i="23"/>
  <c r="BY172" i="23"/>
  <c r="AF172" i="23"/>
  <c r="AE172" i="23"/>
  <c r="E172" i="23"/>
  <c r="M172" i="23" s="1"/>
  <c r="BQ173" i="23"/>
  <c r="C173" i="23"/>
  <c r="BS173" i="23"/>
  <c r="N170" i="23"/>
  <c r="O169" i="23"/>
  <c r="F171" i="23"/>
  <c r="R174" i="23"/>
  <c r="AJ173" i="23"/>
  <c r="D176" i="23"/>
  <c r="G174" i="23"/>
  <c r="AZ175" i="23" s="1"/>
  <c r="AY175" i="23" s="1"/>
  <c r="AG173" i="23"/>
  <c r="AH173" i="23"/>
  <c r="W158" i="22"/>
  <c r="N158" i="22"/>
  <c r="F158" i="22"/>
  <c r="M158" i="22"/>
  <c r="AD158" i="22"/>
  <c r="AE158" i="22" s="1"/>
  <c r="AF158" i="22" s="1"/>
  <c r="J158" i="22"/>
  <c r="AC158" i="22"/>
  <c r="I158" i="22"/>
  <c r="G160" i="22"/>
  <c r="AG159" i="22"/>
  <c r="L159" i="22"/>
  <c r="K159" i="22"/>
  <c r="H159" i="22"/>
  <c r="I176" i="23" l="1"/>
  <c r="H176" i="23"/>
  <c r="V158" i="22"/>
  <c r="F172" i="23"/>
  <c r="R175" i="23"/>
  <c r="AJ174" i="23"/>
  <c r="N171" i="23"/>
  <c r="O170" i="23"/>
  <c r="AH174" i="23"/>
  <c r="AG174" i="23"/>
  <c r="G175" i="23"/>
  <c r="AZ176" i="23" s="1"/>
  <c r="AY176" i="23" s="1"/>
  <c r="L175" i="23"/>
  <c r="AF173" i="23"/>
  <c r="E173" i="23"/>
  <c r="M173" i="23" s="1"/>
  <c r="AE173" i="23"/>
  <c r="AA173" i="23"/>
  <c r="BY173" i="23"/>
  <c r="BM176" i="23"/>
  <c r="BO175" i="23" s="1"/>
  <c r="BK176" i="23"/>
  <c r="D177" i="23"/>
  <c r="BS174" i="23"/>
  <c r="BQ174" i="23"/>
  <c r="C174" i="23"/>
  <c r="W159" i="22"/>
  <c r="N159" i="22"/>
  <c r="F159" i="22"/>
  <c r="M159" i="22"/>
  <c r="AD159" i="22"/>
  <c r="AE159" i="22" s="1"/>
  <c r="AF159" i="22" s="1"/>
  <c r="J159" i="22"/>
  <c r="I159" i="22"/>
  <c r="AC159" i="22"/>
  <c r="G161" i="22"/>
  <c r="AG160" i="22"/>
  <c r="L160" i="22"/>
  <c r="K160" i="22"/>
  <c r="H160" i="22"/>
  <c r="I177" i="23" l="1"/>
  <c r="H177" i="23"/>
  <c r="V159" i="22"/>
  <c r="L176" i="23"/>
  <c r="AJ175" i="23"/>
  <c r="R176" i="23"/>
  <c r="BS175" i="23"/>
  <c r="BQ175" i="23"/>
  <c r="C175" i="23"/>
  <c r="F173" i="23"/>
  <c r="BK177" i="23"/>
  <c r="BM177" i="23"/>
  <c r="BO176" i="23" s="1"/>
  <c r="D178" i="23"/>
  <c r="BY174" i="23"/>
  <c r="AF174" i="23"/>
  <c r="E174" i="23"/>
  <c r="M174" i="23" s="1"/>
  <c r="AE174" i="23"/>
  <c r="AA174" i="23"/>
  <c r="AH175" i="23"/>
  <c r="AG175" i="23"/>
  <c r="G176" i="23"/>
  <c r="AZ177" i="23" s="1"/>
  <c r="AY177" i="23" s="1"/>
  <c r="N172" i="23"/>
  <c r="O171" i="23"/>
  <c r="W160" i="22"/>
  <c r="N160" i="22"/>
  <c r="F160" i="22"/>
  <c r="M160" i="22"/>
  <c r="AD160" i="22"/>
  <c r="AE160" i="22" s="1"/>
  <c r="AF160" i="22" s="1"/>
  <c r="J160" i="22"/>
  <c r="AC160" i="22"/>
  <c r="I160" i="22"/>
  <c r="G162" i="22"/>
  <c r="AG161" i="22"/>
  <c r="L161" i="22"/>
  <c r="K161" i="22"/>
  <c r="H161" i="22"/>
  <c r="I178" i="23" l="1"/>
  <c r="H178" i="23"/>
  <c r="V160" i="22"/>
  <c r="L177" i="23"/>
  <c r="AH176" i="23"/>
  <c r="AG176" i="23"/>
  <c r="G177" i="23"/>
  <c r="AZ178" i="23" s="1"/>
  <c r="AY178" i="23" s="1"/>
  <c r="BY175" i="23"/>
  <c r="AF175" i="23"/>
  <c r="E175" i="23"/>
  <c r="M175" i="23" s="1"/>
  <c r="AE175" i="23"/>
  <c r="AA175" i="23"/>
  <c r="D179" i="23"/>
  <c r="L178" i="23"/>
  <c r="AJ176" i="23"/>
  <c r="R177" i="23"/>
  <c r="C176" i="23"/>
  <c r="BS176" i="23"/>
  <c r="BQ176" i="23"/>
  <c r="BM178" i="23"/>
  <c r="BO177" i="23" s="1"/>
  <c r="BK178" i="23"/>
  <c r="N173" i="23"/>
  <c r="O172" i="23"/>
  <c r="F174" i="23"/>
  <c r="W161" i="22"/>
  <c r="N161" i="22"/>
  <c r="F161" i="22"/>
  <c r="M161" i="22"/>
  <c r="AD161" i="22"/>
  <c r="AE161" i="22" s="1"/>
  <c r="AF161" i="22" s="1"/>
  <c r="J161" i="22"/>
  <c r="AC161" i="22"/>
  <c r="I161" i="22"/>
  <c r="V161" i="22" s="1"/>
  <c r="G163" i="22"/>
  <c r="AG162" i="22"/>
  <c r="L162" i="22"/>
  <c r="K162" i="22"/>
  <c r="H162" i="22"/>
  <c r="I179" i="23" l="1"/>
  <c r="H179" i="23"/>
  <c r="D180" i="23"/>
  <c r="L179" i="23"/>
  <c r="AH177" i="23"/>
  <c r="G178" i="23"/>
  <c r="AZ179" i="23" s="1"/>
  <c r="AY179" i="23" s="1"/>
  <c r="AG177" i="23"/>
  <c r="N174" i="23"/>
  <c r="O173" i="23"/>
  <c r="BM179" i="23"/>
  <c r="BO178" i="23" s="1"/>
  <c r="BK179" i="23"/>
  <c r="AJ177" i="23"/>
  <c r="R178" i="23"/>
  <c r="BQ177" i="23"/>
  <c r="BS177" i="23"/>
  <c r="C177" i="23"/>
  <c r="F175" i="23"/>
  <c r="AA176" i="23"/>
  <c r="BY176" i="23"/>
  <c r="AF176" i="23"/>
  <c r="AE176" i="23"/>
  <c r="E176" i="23"/>
  <c r="M176" i="23" s="1"/>
  <c r="W162" i="22"/>
  <c r="N162" i="22"/>
  <c r="F162" i="22"/>
  <c r="M162" i="22"/>
  <c r="AD162" i="22"/>
  <c r="AE162" i="22" s="1"/>
  <c r="AF162" i="22" s="1"/>
  <c r="J162" i="22"/>
  <c r="AC162" i="22"/>
  <c r="I162" i="22"/>
  <c r="G164" i="22"/>
  <c r="AG163" i="22"/>
  <c r="L163" i="22"/>
  <c r="K163" i="22"/>
  <c r="H163" i="22"/>
  <c r="I180" i="23" l="1"/>
  <c r="H180" i="23"/>
  <c r="V162" i="22"/>
  <c r="AH178" i="23"/>
  <c r="AG178" i="23"/>
  <c r="G179" i="23"/>
  <c r="AZ180" i="23" s="1"/>
  <c r="AY180" i="23" s="1"/>
  <c r="R179" i="23"/>
  <c r="AJ178" i="23"/>
  <c r="F176" i="23"/>
  <c r="BY177" i="23"/>
  <c r="AF177" i="23"/>
  <c r="E177" i="23"/>
  <c r="M177" i="23" s="1"/>
  <c r="AE177" i="23"/>
  <c r="AA177" i="23"/>
  <c r="BM180" i="23"/>
  <c r="BO179" i="23" s="1"/>
  <c r="BK180" i="23"/>
  <c r="BS178" i="23"/>
  <c r="BQ178" i="23"/>
  <c r="C178" i="23"/>
  <c r="D181" i="23"/>
  <c r="N175" i="23"/>
  <c r="O174" i="23"/>
  <c r="W163" i="22"/>
  <c r="N163" i="22"/>
  <c r="F163" i="22"/>
  <c r="M163" i="22"/>
  <c r="AD163" i="22"/>
  <c r="AE163" i="22" s="1"/>
  <c r="AF163" i="22" s="1"/>
  <c r="J163" i="22"/>
  <c r="I163" i="22"/>
  <c r="AC163" i="22"/>
  <c r="G165" i="22"/>
  <c r="AG164" i="22"/>
  <c r="L164" i="22"/>
  <c r="K164" i="22"/>
  <c r="H164" i="22"/>
  <c r="I181" i="23" l="1"/>
  <c r="H181" i="23"/>
  <c r="V163" i="22"/>
  <c r="F177" i="23"/>
  <c r="N176" i="23"/>
  <c r="O175" i="23"/>
  <c r="R180" i="23"/>
  <c r="AJ179" i="23"/>
  <c r="BK181" i="23"/>
  <c r="BM181" i="23"/>
  <c r="BO180" i="23" s="1"/>
  <c r="AG179" i="23"/>
  <c r="G180" i="23"/>
  <c r="AZ181" i="23" s="1"/>
  <c r="AY181" i="23" s="1"/>
  <c r="AH179" i="23"/>
  <c r="BS179" i="23"/>
  <c r="BQ179" i="23"/>
  <c r="C179" i="23"/>
  <c r="D182" i="23"/>
  <c r="L180" i="23"/>
  <c r="AE178" i="23"/>
  <c r="BY178" i="23"/>
  <c r="AF178" i="23"/>
  <c r="AA178" i="23"/>
  <c r="E178" i="23"/>
  <c r="M178" i="23" s="1"/>
  <c r="W164" i="22"/>
  <c r="N164" i="22"/>
  <c r="F164" i="22"/>
  <c r="M164" i="22"/>
  <c r="AD164" i="22"/>
  <c r="AE164" i="22" s="1"/>
  <c r="AF164" i="22" s="1"/>
  <c r="J164" i="22"/>
  <c r="AC164" i="22"/>
  <c r="I164" i="22"/>
  <c r="V164" i="22" s="1"/>
  <c r="G166" i="22"/>
  <c r="AG165" i="22"/>
  <c r="L165" i="22"/>
  <c r="K165" i="22"/>
  <c r="H165" i="22"/>
  <c r="I182" i="23" l="1"/>
  <c r="H182" i="23"/>
  <c r="AJ180" i="23"/>
  <c r="R181" i="23"/>
  <c r="L181" i="23"/>
  <c r="AH180" i="23"/>
  <c r="AG180" i="23"/>
  <c r="G181" i="23"/>
  <c r="AZ182" i="23" s="1"/>
  <c r="AY182" i="23" s="1"/>
  <c r="AF179" i="23"/>
  <c r="E179" i="23"/>
  <c r="M179" i="23" s="1"/>
  <c r="AE179" i="23"/>
  <c r="AA179" i="23"/>
  <c r="BY179" i="23"/>
  <c r="BM182" i="23"/>
  <c r="BO181" i="23" s="1"/>
  <c r="BK182" i="23"/>
  <c r="N177" i="23"/>
  <c r="O176" i="23"/>
  <c r="F178" i="23"/>
  <c r="D183" i="23"/>
  <c r="L182" i="23"/>
  <c r="BS180" i="23"/>
  <c r="BQ180" i="23"/>
  <c r="C180" i="23"/>
  <c r="W165" i="22"/>
  <c r="N165" i="22"/>
  <c r="F165" i="22"/>
  <c r="M165" i="22"/>
  <c r="AD165" i="22"/>
  <c r="AE165" i="22" s="1"/>
  <c r="AF165" i="22" s="1"/>
  <c r="J165" i="22"/>
  <c r="AC165" i="22"/>
  <c r="I165" i="22"/>
  <c r="V165" i="22" s="1"/>
  <c r="G167" i="22"/>
  <c r="AG166" i="22"/>
  <c r="L166" i="22"/>
  <c r="K166" i="22"/>
  <c r="H166" i="22"/>
  <c r="I183" i="23" l="1"/>
  <c r="H183" i="23"/>
  <c r="F179" i="23"/>
  <c r="BY180" i="23"/>
  <c r="AF180" i="23"/>
  <c r="E180" i="23"/>
  <c r="M180" i="23" s="1"/>
  <c r="AE180" i="23"/>
  <c r="AA180" i="23"/>
  <c r="N178" i="23"/>
  <c r="O177" i="23"/>
  <c r="AJ181" i="23"/>
  <c r="R182" i="23"/>
  <c r="BM183" i="23"/>
  <c r="BO182" i="23" s="1"/>
  <c r="BK183" i="23"/>
  <c r="D184" i="23"/>
  <c r="L183" i="23"/>
  <c r="AH181" i="23"/>
  <c r="AG181" i="23"/>
  <c r="G182" i="23"/>
  <c r="AZ183" i="23" s="1"/>
  <c r="AY183" i="23" s="1"/>
  <c r="BS181" i="23"/>
  <c r="BQ181" i="23"/>
  <c r="C181" i="23"/>
  <c r="W166" i="22"/>
  <c r="N166" i="22"/>
  <c r="F166" i="22"/>
  <c r="M166" i="22"/>
  <c r="AD166" i="22"/>
  <c r="AE166" i="22" s="1"/>
  <c r="AF166" i="22" s="1"/>
  <c r="J166" i="22"/>
  <c r="AC166" i="22"/>
  <c r="I166" i="22"/>
  <c r="G168" i="22"/>
  <c r="AG167" i="22"/>
  <c r="L167" i="22"/>
  <c r="K167" i="22"/>
  <c r="H167" i="22"/>
  <c r="I184" i="23" l="1"/>
  <c r="H184" i="23"/>
  <c r="V166" i="22"/>
  <c r="C182" i="23"/>
  <c r="BS182" i="23"/>
  <c r="BQ182" i="23"/>
  <c r="AH182" i="23"/>
  <c r="AG182" i="23"/>
  <c r="G183" i="23"/>
  <c r="AZ184" i="23" s="1"/>
  <c r="AY184" i="23" s="1"/>
  <c r="R183" i="23"/>
  <c r="AJ182" i="23"/>
  <c r="F180" i="23"/>
  <c r="BY181" i="23"/>
  <c r="AF181" i="23"/>
  <c r="E181" i="23"/>
  <c r="M181" i="23" s="1"/>
  <c r="AE181" i="23"/>
  <c r="AA181" i="23"/>
  <c r="L184" i="23"/>
  <c r="D185" i="23"/>
  <c r="N179" i="23"/>
  <c r="O178" i="23"/>
  <c r="BM184" i="23"/>
  <c r="BO183" i="23" s="1"/>
  <c r="BK184" i="23"/>
  <c r="W167" i="22"/>
  <c r="N167" i="22"/>
  <c r="F167" i="22"/>
  <c r="M167" i="22"/>
  <c r="AD167" i="22"/>
  <c r="AE167" i="22" s="1"/>
  <c r="AF167" i="22" s="1"/>
  <c r="J167" i="22"/>
  <c r="I167" i="22"/>
  <c r="V167" i="22" s="1"/>
  <c r="AC167" i="22"/>
  <c r="G169" i="22"/>
  <c r="AG168" i="22"/>
  <c r="L168" i="22"/>
  <c r="K168" i="22"/>
  <c r="H168" i="22"/>
  <c r="I185" i="23" l="1"/>
  <c r="H185" i="23"/>
  <c r="AG183" i="23"/>
  <c r="G184" i="23"/>
  <c r="AZ185" i="23" s="1"/>
  <c r="AY185" i="23" s="1"/>
  <c r="AH183" i="23"/>
  <c r="D186" i="23"/>
  <c r="L185" i="23"/>
  <c r="BK185" i="23"/>
  <c r="BM185" i="23"/>
  <c r="BO184" i="23" s="1"/>
  <c r="BS183" i="23"/>
  <c r="BQ183" i="23"/>
  <c r="C183" i="23"/>
  <c r="F181" i="23"/>
  <c r="AE182" i="23"/>
  <c r="AA182" i="23"/>
  <c r="BY182" i="23"/>
  <c r="AF182" i="23"/>
  <c r="E182" i="23"/>
  <c r="M182" i="23" s="1"/>
  <c r="N180" i="23"/>
  <c r="O179" i="23"/>
  <c r="R184" i="23"/>
  <c r="AJ183" i="23"/>
  <c r="W168" i="22"/>
  <c r="N168" i="22"/>
  <c r="F168" i="22"/>
  <c r="M168" i="22"/>
  <c r="AD168" i="22"/>
  <c r="AE168" i="22" s="1"/>
  <c r="AF168" i="22" s="1"/>
  <c r="J168" i="22"/>
  <c r="AC168" i="22"/>
  <c r="I168" i="22"/>
  <c r="G170" i="22"/>
  <c r="AG169" i="22"/>
  <c r="L169" i="22"/>
  <c r="K169" i="22"/>
  <c r="H169" i="22"/>
  <c r="I186" i="23" l="1"/>
  <c r="H186" i="23"/>
  <c r="L186" i="23" s="1"/>
  <c r="V168" i="22"/>
  <c r="F182" i="23"/>
  <c r="AF183" i="23"/>
  <c r="E183" i="23"/>
  <c r="M183" i="23" s="1"/>
  <c r="AE183" i="23"/>
  <c r="AA183" i="23"/>
  <c r="BY183" i="23"/>
  <c r="BM186" i="23"/>
  <c r="BO185" i="23" s="1"/>
  <c r="BK186" i="23"/>
  <c r="D187" i="23"/>
  <c r="AH184" i="23"/>
  <c r="AG184" i="23"/>
  <c r="G185" i="23"/>
  <c r="AZ186" i="23" s="1"/>
  <c r="AY186" i="23" s="1"/>
  <c r="AJ184" i="23"/>
  <c r="R185" i="23"/>
  <c r="N181" i="23"/>
  <c r="O180" i="23"/>
  <c r="BS184" i="23"/>
  <c r="BQ184" i="23"/>
  <c r="C184" i="23"/>
  <c r="W169" i="22"/>
  <c r="N169" i="22"/>
  <c r="F169" i="22"/>
  <c r="M169" i="22"/>
  <c r="AD169" i="22"/>
  <c r="AE169" i="22" s="1"/>
  <c r="AF169" i="22" s="1"/>
  <c r="J169" i="22"/>
  <c r="AC169" i="22"/>
  <c r="I169" i="22"/>
  <c r="V169" i="22" s="1"/>
  <c r="G171" i="22"/>
  <c r="AG170" i="22"/>
  <c r="L170" i="22"/>
  <c r="K170" i="22"/>
  <c r="H170" i="22"/>
  <c r="I187" i="23" l="1"/>
  <c r="H187" i="23"/>
  <c r="AH185" i="23"/>
  <c r="AG185" i="23"/>
  <c r="G186" i="23"/>
  <c r="AZ187" i="23" s="1"/>
  <c r="AY187" i="23" s="1"/>
  <c r="D188" i="23"/>
  <c r="F183" i="23"/>
  <c r="BY184" i="23"/>
  <c r="AF184" i="23"/>
  <c r="E184" i="23"/>
  <c r="M184" i="23" s="1"/>
  <c r="AE184" i="23"/>
  <c r="AA184" i="23"/>
  <c r="N182" i="23"/>
  <c r="O181" i="23"/>
  <c r="AJ185" i="23"/>
  <c r="R186" i="23"/>
  <c r="BM187" i="23"/>
  <c r="BO186" i="23" s="1"/>
  <c r="BK187" i="23"/>
  <c r="BS185" i="23"/>
  <c r="BQ185" i="23"/>
  <c r="C185" i="23"/>
  <c r="W170" i="22"/>
  <c r="N170" i="22"/>
  <c r="F170" i="22"/>
  <c r="M170" i="22"/>
  <c r="AD170" i="22"/>
  <c r="AE170" i="22" s="1"/>
  <c r="AF170" i="22" s="1"/>
  <c r="J170" i="22"/>
  <c r="AC170" i="22"/>
  <c r="I170" i="22"/>
  <c r="G172" i="22"/>
  <c r="AG171" i="22"/>
  <c r="L171" i="22"/>
  <c r="K171" i="22"/>
  <c r="H171" i="22"/>
  <c r="I188" i="23" l="1"/>
  <c r="H188" i="23"/>
  <c r="V170" i="22"/>
  <c r="BY185" i="23"/>
  <c r="AF185" i="23"/>
  <c r="E185" i="23"/>
  <c r="M185" i="23" s="1"/>
  <c r="AE185" i="23"/>
  <c r="AA185" i="23"/>
  <c r="AH186" i="23"/>
  <c r="AG186" i="23"/>
  <c r="G187" i="23"/>
  <c r="AZ188" i="23" s="1"/>
  <c r="AY188" i="23" s="1"/>
  <c r="D189" i="23"/>
  <c r="F184" i="23"/>
  <c r="BM188" i="23"/>
  <c r="BO187" i="23" s="1"/>
  <c r="BK188" i="23"/>
  <c r="C186" i="23"/>
  <c r="BS186" i="23"/>
  <c r="BQ186" i="23"/>
  <c r="R187" i="23"/>
  <c r="AJ186" i="23"/>
  <c r="N183" i="23"/>
  <c r="O182" i="23"/>
  <c r="L187" i="23"/>
  <c r="W171" i="22"/>
  <c r="N171" i="22"/>
  <c r="F171" i="22"/>
  <c r="M171" i="22"/>
  <c r="AD171" i="22"/>
  <c r="AE171" i="22" s="1"/>
  <c r="AF171" i="22" s="1"/>
  <c r="J171" i="22"/>
  <c r="I171" i="22"/>
  <c r="V171" i="22" s="1"/>
  <c r="AC171" i="22"/>
  <c r="G173" i="22"/>
  <c r="AG172" i="22"/>
  <c r="L172" i="22"/>
  <c r="K172" i="22"/>
  <c r="H172" i="22"/>
  <c r="I189" i="23" l="1"/>
  <c r="H189" i="23"/>
  <c r="D190" i="23"/>
  <c r="R188" i="23"/>
  <c r="AJ187" i="23"/>
  <c r="F185" i="23"/>
  <c r="L188" i="23"/>
  <c r="N184" i="23"/>
  <c r="O183" i="23"/>
  <c r="AE186" i="23"/>
  <c r="AA186" i="23"/>
  <c r="BY186" i="23"/>
  <c r="E186" i="23"/>
  <c r="M186" i="23" s="1"/>
  <c r="AF186" i="23"/>
  <c r="BK189" i="23"/>
  <c r="BM189" i="23"/>
  <c r="BO188" i="23" s="1"/>
  <c r="BS187" i="23"/>
  <c r="BQ187" i="23"/>
  <c r="C187" i="23"/>
  <c r="AG187" i="23"/>
  <c r="G188" i="23"/>
  <c r="AZ189" i="23" s="1"/>
  <c r="AY189" i="23" s="1"/>
  <c r="AH187" i="23"/>
  <c r="W172" i="22"/>
  <c r="N172" i="22"/>
  <c r="F172" i="22"/>
  <c r="M172" i="22"/>
  <c r="AD172" i="22"/>
  <c r="AE172" i="22" s="1"/>
  <c r="AF172" i="22" s="1"/>
  <c r="J172" i="22"/>
  <c r="AC172" i="22"/>
  <c r="I172" i="22"/>
  <c r="G174" i="22"/>
  <c r="AG173" i="22"/>
  <c r="L173" i="22"/>
  <c r="K173" i="22"/>
  <c r="H173" i="22"/>
  <c r="I190" i="23" l="1"/>
  <c r="H190" i="23"/>
  <c r="V172" i="22"/>
  <c r="BS188" i="23"/>
  <c r="BQ188" i="23"/>
  <c r="C188" i="23"/>
  <c r="AJ188" i="23"/>
  <c r="R189" i="23"/>
  <c r="D191" i="23"/>
  <c r="L190" i="23"/>
  <c r="BM190" i="23"/>
  <c r="BO189" i="23" s="1"/>
  <c r="BK190" i="23"/>
  <c r="N185" i="23"/>
  <c r="O184" i="23"/>
  <c r="AH188" i="23"/>
  <c r="AG188" i="23"/>
  <c r="G189" i="23"/>
  <c r="AZ190" i="23" s="1"/>
  <c r="AY190" i="23" s="1"/>
  <c r="AF187" i="23"/>
  <c r="E187" i="23"/>
  <c r="M187" i="23" s="1"/>
  <c r="AE187" i="23"/>
  <c r="AA187" i="23"/>
  <c r="BY187" i="23"/>
  <c r="F186" i="23"/>
  <c r="L189" i="23"/>
  <c r="W173" i="22"/>
  <c r="N173" i="22"/>
  <c r="F173" i="22"/>
  <c r="M173" i="22"/>
  <c r="AD173" i="22"/>
  <c r="AE173" i="22" s="1"/>
  <c r="AF173" i="22" s="1"/>
  <c r="J173" i="22"/>
  <c r="AC173" i="22"/>
  <c r="I173" i="22"/>
  <c r="V173" i="22" s="1"/>
  <c r="G175" i="22"/>
  <c r="AG174" i="22"/>
  <c r="L174" i="22"/>
  <c r="K174" i="22"/>
  <c r="H174" i="22"/>
  <c r="I191" i="23" l="1"/>
  <c r="H191" i="23"/>
  <c r="BY188" i="23"/>
  <c r="AF188" i="23"/>
  <c r="E188" i="23"/>
  <c r="M188" i="23" s="1"/>
  <c r="AE188" i="23"/>
  <c r="AA188" i="23"/>
  <c r="F187" i="23"/>
  <c r="N186" i="23"/>
  <c r="O185" i="23"/>
  <c r="BM191" i="23"/>
  <c r="BO190" i="23" s="1"/>
  <c r="BK191" i="23"/>
  <c r="D192" i="23"/>
  <c r="L191" i="23"/>
  <c r="BS189" i="23"/>
  <c r="BQ189" i="23"/>
  <c r="C189" i="23"/>
  <c r="AH189" i="23"/>
  <c r="AG189" i="23"/>
  <c r="G190" i="23"/>
  <c r="AZ191" i="23" s="1"/>
  <c r="AY191" i="23" s="1"/>
  <c r="AJ189" i="23"/>
  <c r="R190" i="23"/>
  <c r="W174" i="22"/>
  <c r="N174" i="22"/>
  <c r="F174" i="22"/>
  <c r="M174" i="22"/>
  <c r="AD174" i="22"/>
  <c r="AE174" i="22" s="1"/>
  <c r="AF174" i="22" s="1"/>
  <c r="J174" i="22"/>
  <c r="AC174" i="22"/>
  <c r="I174" i="22"/>
  <c r="G176" i="22"/>
  <c r="AG175" i="22"/>
  <c r="L175" i="22"/>
  <c r="K175" i="22"/>
  <c r="H175" i="22"/>
  <c r="I192" i="23" l="1"/>
  <c r="H192" i="23"/>
  <c r="V174" i="22"/>
  <c r="N187" i="23"/>
  <c r="O186" i="23"/>
  <c r="AH190" i="23"/>
  <c r="G191" i="23"/>
  <c r="AZ192" i="23" s="1"/>
  <c r="AY192" i="23" s="1"/>
  <c r="AG190" i="23"/>
  <c r="F188" i="23"/>
  <c r="R191" i="23"/>
  <c r="AJ190" i="23"/>
  <c r="D193" i="23"/>
  <c r="BM192" i="23"/>
  <c r="BO191" i="23" s="1"/>
  <c r="BK192" i="23"/>
  <c r="C190" i="23"/>
  <c r="BS190" i="23"/>
  <c r="BQ190" i="23"/>
  <c r="BY189" i="23"/>
  <c r="AF189" i="23"/>
  <c r="E189" i="23"/>
  <c r="M189" i="23" s="1"/>
  <c r="AE189" i="23"/>
  <c r="AA189" i="23"/>
  <c r="W175" i="22"/>
  <c r="N175" i="22"/>
  <c r="F175" i="22"/>
  <c r="M175" i="22"/>
  <c r="AD175" i="22"/>
  <c r="AE175" i="22" s="1"/>
  <c r="AF175" i="22" s="1"/>
  <c r="J175" i="22"/>
  <c r="I175" i="22"/>
  <c r="AC175" i="22"/>
  <c r="G177" i="22"/>
  <c r="AG176" i="22"/>
  <c r="L176" i="22"/>
  <c r="K176" i="22"/>
  <c r="H176" i="22"/>
  <c r="I193" i="23" l="1"/>
  <c r="H193" i="23"/>
  <c r="V175" i="22"/>
  <c r="F189" i="23"/>
  <c r="BK193" i="23"/>
  <c r="BM193" i="23"/>
  <c r="BO192" i="23" s="1"/>
  <c r="R192" i="23"/>
  <c r="AJ191" i="23"/>
  <c r="BS191" i="23"/>
  <c r="BQ191" i="23"/>
  <c r="C191" i="23"/>
  <c r="AE190" i="23"/>
  <c r="AA190" i="23"/>
  <c r="BY190" i="23"/>
  <c r="E190" i="23"/>
  <c r="M190" i="23" s="1"/>
  <c r="AF190" i="23"/>
  <c r="D194" i="23"/>
  <c r="L192" i="23"/>
  <c r="N188" i="23"/>
  <c r="O187" i="23"/>
  <c r="AG191" i="23"/>
  <c r="G192" i="23"/>
  <c r="AZ193" i="23" s="1"/>
  <c r="AY193" i="23" s="1"/>
  <c r="AH191" i="23"/>
  <c r="W176" i="22"/>
  <c r="N176" i="22"/>
  <c r="F176" i="22"/>
  <c r="M176" i="22"/>
  <c r="AD176" i="22"/>
  <c r="AE176" i="22" s="1"/>
  <c r="AF176" i="22" s="1"/>
  <c r="J176" i="22"/>
  <c r="AC176" i="22"/>
  <c r="I176" i="22"/>
  <c r="V176" i="22" s="1"/>
  <c r="G178" i="22"/>
  <c r="AG177" i="22"/>
  <c r="L177" i="22"/>
  <c r="K177" i="22"/>
  <c r="H177" i="22"/>
  <c r="I194" i="23" l="1"/>
  <c r="H194" i="23"/>
  <c r="AJ192" i="23"/>
  <c r="R193" i="23"/>
  <c r="N189" i="23"/>
  <c r="O188" i="23"/>
  <c r="D195" i="23"/>
  <c r="L194" i="23"/>
  <c r="AH192" i="23"/>
  <c r="AG192" i="23"/>
  <c r="G193" i="23"/>
  <c r="AZ194" i="23" s="1"/>
  <c r="AY194" i="23" s="1"/>
  <c r="AF191" i="23"/>
  <c r="E191" i="23"/>
  <c r="M191" i="23" s="1"/>
  <c r="AE191" i="23"/>
  <c r="AA191" i="23"/>
  <c r="BY191" i="23"/>
  <c r="BS192" i="23"/>
  <c r="BQ192" i="23"/>
  <c r="C192" i="23"/>
  <c r="F190" i="23"/>
  <c r="BM194" i="23"/>
  <c r="BO193" i="23" s="1"/>
  <c r="BK194" i="23"/>
  <c r="L193" i="23"/>
  <c r="W177" i="22"/>
  <c r="N177" i="22"/>
  <c r="F177" i="22"/>
  <c r="M177" i="22"/>
  <c r="AD177" i="22"/>
  <c r="AE177" i="22" s="1"/>
  <c r="AF177" i="22" s="1"/>
  <c r="J177" i="22"/>
  <c r="AC177" i="22"/>
  <c r="I177" i="22"/>
  <c r="G179" i="22"/>
  <c r="AG178" i="22"/>
  <c r="L178" i="22"/>
  <c r="K178" i="22"/>
  <c r="H178" i="22"/>
  <c r="I195" i="23" l="1"/>
  <c r="H195" i="23"/>
  <c r="V177" i="22"/>
  <c r="AH193" i="23"/>
  <c r="AG193" i="23"/>
  <c r="G194" i="23"/>
  <c r="AZ195" i="23" s="1"/>
  <c r="AY195" i="23" s="1"/>
  <c r="D196" i="23"/>
  <c r="BM195" i="23"/>
  <c r="BO194" i="23" s="1"/>
  <c r="BK195" i="23"/>
  <c r="BS193" i="23"/>
  <c r="BQ193" i="23"/>
  <c r="C193" i="23"/>
  <c r="N190" i="23"/>
  <c r="O189" i="23"/>
  <c r="AJ193" i="23"/>
  <c r="R194" i="23"/>
  <c r="F191" i="23"/>
  <c r="BY192" i="23"/>
  <c r="AF192" i="23"/>
  <c r="E192" i="23"/>
  <c r="M192" i="23" s="1"/>
  <c r="AE192" i="23"/>
  <c r="AA192" i="23"/>
  <c r="W178" i="22"/>
  <c r="N178" i="22"/>
  <c r="F178" i="22"/>
  <c r="M178" i="22"/>
  <c r="AD178" i="22"/>
  <c r="AE178" i="22" s="1"/>
  <c r="AF178" i="22" s="1"/>
  <c r="J178" i="22"/>
  <c r="AC178" i="22"/>
  <c r="I178" i="22"/>
  <c r="G180" i="22"/>
  <c r="AG179" i="22"/>
  <c r="L179" i="22"/>
  <c r="K179" i="22"/>
  <c r="H179" i="22"/>
  <c r="I196" i="23" l="1"/>
  <c r="H196" i="23"/>
  <c r="V178" i="22"/>
  <c r="R195" i="23"/>
  <c r="AJ194" i="23"/>
  <c r="BY193" i="23"/>
  <c r="AF193" i="23"/>
  <c r="E193" i="23"/>
  <c r="M193" i="23" s="1"/>
  <c r="AE193" i="23"/>
  <c r="AA193" i="23"/>
  <c r="AH194" i="23"/>
  <c r="AG194" i="23"/>
  <c r="G195" i="23"/>
  <c r="AZ196" i="23" s="1"/>
  <c r="AY196" i="23" s="1"/>
  <c r="L196" i="23"/>
  <c r="D197" i="23"/>
  <c r="N191" i="23"/>
  <c r="O190" i="23"/>
  <c r="F192" i="23"/>
  <c r="BM196" i="23"/>
  <c r="BO195" i="23" s="1"/>
  <c r="BK196" i="23"/>
  <c r="C194" i="23"/>
  <c r="BS194" i="23"/>
  <c r="BQ194" i="23"/>
  <c r="L195" i="23"/>
  <c r="W179" i="22"/>
  <c r="N179" i="22"/>
  <c r="F179" i="22"/>
  <c r="M179" i="22"/>
  <c r="AD179" i="22"/>
  <c r="AE179" i="22" s="1"/>
  <c r="AF179" i="22" s="1"/>
  <c r="J179" i="22"/>
  <c r="I179" i="22"/>
  <c r="V179" i="22" s="1"/>
  <c r="AC179" i="22"/>
  <c r="G181" i="22"/>
  <c r="AG180" i="22"/>
  <c r="L180" i="22"/>
  <c r="K180" i="22"/>
  <c r="H180" i="22"/>
  <c r="I197" i="23" l="1"/>
  <c r="H197" i="23"/>
  <c r="AG195" i="23"/>
  <c r="G196" i="23"/>
  <c r="AZ197" i="23" s="1"/>
  <c r="AY197" i="23" s="1"/>
  <c r="AH195" i="23"/>
  <c r="F193" i="23"/>
  <c r="N192" i="23"/>
  <c r="O191" i="23"/>
  <c r="BK197" i="23"/>
  <c r="BM197" i="23"/>
  <c r="BO196" i="23" s="1"/>
  <c r="D198" i="23"/>
  <c r="L197" i="23"/>
  <c r="BS195" i="23"/>
  <c r="BQ195" i="23"/>
  <c r="C195" i="23"/>
  <c r="AE194" i="23"/>
  <c r="AA194" i="23"/>
  <c r="BY194" i="23"/>
  <c r="AF194" i="23"/>
  <c r="E194" i="23"/>
  <c r="M194" i="23" s="1"/>
  <c r="R196" i="23"/>
  <c r="AJ195" i="23"/>
  <c r="W180" i="22"/>
  <c r="N180" i="22"/>
  <c r="F180" i="22"/>
  <c r="M180" i="22"/>
  <c r="AD180" i="22"/>
  <c r="AE180" i="22" s="1"/>
  <c r="AF180" i="22" s="1"/>
  <c r="J180" i="22"/>
  <c r="AC180" i="22"/>
  <c r="I180" i="22"/>
  <c r="G182" i="22"/>
  <c r="AG181" i="22"/>
  <c r="L181" i="22"/>
  <c r="K181" i="22"/>
  <c r="H181" i="22"/>
  <c r="I198" i="23" l="1"/>
  <c r="H198" i="23"/>
  <c r="V180" i="22"/>
  <c r="AJ196" i="23"/>
  <c r="R197" i="23"/>
  <c r="D199" i="23"/>
  <c r="AF195" i="23"/>
  <c r="E195" i="23"/>
  <c r="M195" i="23" s="1"/>
  <c r="AE195" i="23"/>
  <c r="AA195" i="23"/>
  <c r="BY195" i="23"/>
  <c r="BS196" i="23"/>
  <c r="BQ196" i="23"/>
  <c r="C196" i="23"/>
  <c r="AH196" i="23"/>
  <c r="AG196" i="23"/>
  <c r="G197" i="23"/>
  <c r="AZ198" i="23" s="1"/>
  <c r="AY198" i="23" s="1"/>
  <c r="F194" i="23"/>
  <c r="BM198" i="23"/>
  <c r="BO197" i="23" s="1"/>
  <c r="BK198" i="23"/>
  <c r="N193" i="23"/>
  <c r="O192" i="23"/>
  <c r="W181" i="22"/>
  <c r="N181" i="22"/>
  <c r="F181" i="22"/>
  <c r="M181" i="22"/>
  <c r="AD181" i="22"/>
  <c r="AE181" i="22" s="1"/>
  <c r="AF181" i="22" s="1"/>
  <c r="J181" i="22"/>
  <c r="AC181" i="22"/>
  <c r="I181" i="22"/>
  <c r="G183" i="22"/>
  <c r="AG182" i="22"/>
  <c r="L182" i="22"/>
  <c r="K182" i="22"/>
  <c r="H182" i="22"/>
  <c r="I199" i="23" l="1"/>
  <c r="H199" i="23"/>
  <c r="V181" i="22"/>
  <c r="D200" i="23"/>
  <c r="L199" i="23"/>
  <c r="BS197" i="23"/>
  <c r="BQ197" i="23"/>
  <c r="C197" i="23"/>
  <c r="AJ197" i="23"/>
  <c r="R198" i="23"/>
  <c r="AH197" i="23"/>
  <c r="AG197" i="23"/>
  <c r="G198" i="23"/>
  <c r="AZ199" i="23" s="1"/>
  <c r="AY199" i="23" s="1"/>
  <c r="N194" i="23"/>
  <c r="O193" i="23"/>
  <c r="F195" i="23"/>
  <c r="BM199" i="23"/>
  <c r="BO198" i="23" s="1"/>
  <c r="BK199" i="23"/>
  <c r="BY196" i="23"/>
  <c r="AF196" i="23"/>
  <c r="E196" i="23"/>
  <c r="M196" i="23" s="1"/>
  <c r="AE196" i="23"/>
  <c r="AA196" i="23"/>
  <c r="L198" i="23"/>
  <c r="W182" i="22"/>
  <c r="N182" i="22"/>
  <c r="F182" i="22"/>
  <c r="M182" i="22"/>
  <c r="AD182" i="22"/>
  <c r="AE182" i="22" s="1"/>
  <c r="AF182" i="22" s="1"/>
  <c r="J182" i="22"/>
  <c r="AC182" i="22"/>
  <c r="I182" i="22"/>
  <c r="V182" i="22" s="1"/>
  <c r="G184" i="22"/>
  <c r="AG183" i="22"/>
  <c r="L183" i="22"/>
  <c r="K183" i="22"/>
  <c r="H183" i="22"/>
  <c r="I200" i="23" l="1"/>
  <c r="H200" i="23"/>
  <c r="R199" i="23"/>
  <c r="AJ198" i="23"/>
  <c r="BM200" i="23"/>
  <c r="BO199" i="23" s="1"/>
  <c r="BK200" i="23"/>
  <c r="N195" i="23"/>
  <c r="O194" i="23"/>
  <c r="C198" i="23"/>
  <c r="BS198" i="23"/>
  <c r="BQ198" i="23"/>
  <c r="F196" i="23"/>
  <c r="BY197" i="23"/>
  <c r="AF197" i="23"/>
  <c r="E197" i="23"/>
  <c r="M197" i="23" s="1"/>
  <c r="AE197" i="23"/>
  <c r="AA197" i="23"/>
  <c r="AH198" i="23"/>
  <c r="AG198" i="23"/>
  <c r="G199" i="23"/>
  <c r="AZ200" i="23" s="1"/>
  <c r="AY200" i="23" s="1"/>
  <c r="D201" i="23"/>
  <c r="W183" i="22"/>
  <c r="N183" i="22"/>
  <c r="F183" i="22"/>
  <c r="M183" i="22"/>
  <c r="AD183" i="22"/>
  <c r="AE183" i="22" s="1"/>
  <c r="AF183" i="22" s="1"/>
  <c r="J183" i="22"/>
  <c r="I183" i="22"/>
  <c r="AC183" i="22"/>
  <c r="G185" i="22"/>
  <c r="AG184" i="22"/>
  <c r="L184" i="22"/>
  <c r="K184" i="22"/>
  <c r="H184" i="22"/>
  <c r="I201" i="23" l="1"/>
  <c r="H201" i="23"/>
  <c r="V183" i="22"/>
  <c r="BK201" i="23"/>
  <c r="BM201" i="23"/>
  <c r="BO200" i="23" s="1"/>
  <c r="D202" i="23"/>
  <c r="L201" i="23"/>
  <c r="BS199" i="23"/>
  <c r="BQ199" i="23"/>
  <c r="C199" i="23"/>
  <c r="L200" i="23"/>
  <c r="AG199" i="23"/>
  <c r="G200" i="23"/>
  <c r="AZ201" i="23" s="1"/>
  <c r="AY201" i="23" s="1"/>
  <c r="AH199" i="23"/>
  <c r="F197" i="23"/>
  <c r="AE198" i="23"/>
  <c r="AA198" i="23"/>
  <c r="BY198" i="23"/>
  <c r="AF198" i="23"/>
  <c r="E198" i="23"/>
  <c r="M198" i="23" s="1"/>
  <c r="R200" i="23"/>
  <c r="AJ199" i="23"/>
  <c r="N196" i="23"/>
  <c r="O195" i="23"/>
  <c r="W184" i="22"/>
  <c r="N184" i="22"/>
  <c r="F184" i="22"/>
  <c r="M184" i="22"/>
  <c r="AD184" i="22"/>
  <c r="AE184" i="22" s="1"/>
  <c r="AF184" i="22" s="1"/>
  <c r="J184" i="22"/>
  <c r="AC184" i="22"/>
  <c r="I184" i="22"/>
  <c r="G186" i="22"/>
  <c r="AG185" i="22"/>
  <c r="L185" i="22"/>
  <c r="K185" i="22"/>
  <c r="H185" i="22"/>
  <c r="I202" i="23" l="1"/>
  <c r="H202" i="23"/>
  <c r="V184" i="22"/>
  <c r="F198" i="23"/>
  <c r="AH200" i="23"/>
  <c r="AG200" i="23"/>
  <c r="G201" i="23"/>
  <c r="AZ202" i="23" s="1"/>
  <c r="AY202" i="23" s="1"/>
  <c r="D203" i="23"/>
  <c r="L202" i="23"/>
  <c r="N197" i="23"/>
  <c r="O196" i="23"/>
  <c r="AJ200" i="23"/>
  <c r="R201" i="23"/>
  <c r="BS200" i="23"/>
  <c r="BQ200" i="23"/>
  <c r="C200" i="23"/>
  <c r="AF199" i="23"/>
  <c r="E199" i="23"/>
  <c r="M199" i="23" s="1"/>
  <c r="AE199" i="23"/>
  <c r="AA199" i="23"/>
  <c r="BY199" i="23"/>
  <c r="BM202" i="23"/>
  <c r="BO201" i="23" s="1"/>
  <c r="BK202" i="23"/>
  <c r="W185" i="22"/>
  <c r="N185" i="22"/>
  <c r="F185" i="22"/>
  <c r="M185" i="22"/>
  <c r="AD185" i="22"/>
  <c r="AE185" i="22" s="1"/>
  <c r="AF185" i="22" s="1"/>
  <c r="J185" i="22"/>
  <c r="AC185" i="22"/>
  <c r="I185" i="22"/>
  <c r="G187" i="22"/>
  <c r="AG186" i="22"/>
  <c r="L186" i="22"/>
  <c r="K186" i="22"/>
  <c r="H186" i="22"/>
  <c r="I203" i="23" l="1"/>
  <c r="H203" i="23"/>
  <c r="V185" i="22"/>
  <c r="F199" i="23"/>
  <c r="AH201" i="23"/>
  <c r="AG201" i="23"/>
  <c r="G202" i="23"/>
  <c r="AZ203" i="23" s="1"/>
  <c r="AY203" i="23" s="1"/>
  <c r="AJ201" i="23"/>
  <c r="R202" i="23"/>
  <c r="D204" i="23"/>
  <c r="L203" i="23"/>
  <c r="BM203" i="23"/>
  <c r="BO202" i="23" s="1"/>
  <c r="BK203" i="23"/>
  <c r="BY200" i="23"/>
  <c r="AF200" i="23"/>
  <c r="E200" i="23"/>
  <c r="M200" i="23" s="1"/>
  <c r="AE200" i="23"/>
  <c r="AA200" i="23"/>
  <c r="BS201" i="23"/>
  <c r="BQ201" i="23"/>
  <c r="C201" i="23"/>
  <c r="N198" i="23"/>
  <c r="O197" i="23"/>
  <c r="W186" i="22"/>
  <c r="N186" i="22"/>
  <c r="F186" i="22"/>
  <c r="M186" i="22"/>
  <c r="AD186" i="22"/>
  <c r="AE186" i="22" s="1"/>
  <c r="AF186" i="22" s="1"/>
  <c r="J186" i="22"/>
  <c r="AC186" i="22"/>
  <c r="I186" i="22"/>
  <c r="V186" i="22" s="1"/>
  <c r="G188" i="22"/>
  <c r="AG187" i="22"/>
  <c r="L187" i="22"/>
  <c r="K187" i="22"/>
  <c r="H187" i="22"/>
  <c r="I204" i="23" l="1"/>
  <c r="H204" i="23"/>
  <c r="AH202" i="23"/>
  <c r="AG202" i="23"/>
  <c r="G203" i="23"/>
  <c r="AZ204" i="23" s="1"/>
  <c r="AY204" i="23" s="1"/>
  <c r="N199" i="23"/>
  <c r="O198" i="23"/>
  <c r="F200" i="23"/>
  <c r="BY201" i="23"/>
  <c r="AF201" i="23"/>
  <c r="E201" i="23"/>
  <c r="M201" i="23" s="1"/>
  <c r="AE201" i="23"/>
  <c r="AA201" i="23"/>
  <c r="BM204" i="23"/>
  <c r="BO203" i="23" s="1"/>
  <c r="BK204" i="23"/>
  <c r="L204" i="23"/>
  <c r="D205" i="23"/>
  <c r="C202" i="23"/>
  <c r="BS202" i="23"/>
  <c r="BQ202" i="23"/>
  <c r="R203" i="23"/>
  <c r="AJ202" i="23"/>
  <c r="W187" i="22"/>
  <c r="N187" i="22"/>
  <c r="F187" i="22"/>
  <c r="M187" i="22"/>
  <c r="AD187" i="22"/>
  <c r="AE187" i="22" s="1"/>
  <c r="AF187" i="22" s="1"/>
  <c r="J187" i="22"/>
  <c r="I187" i="22"/>
  <c r="AC187" i="22"/>
  <c r="G189" i="22"/>
  <c r="AG188" i="22"/>
  <c r="L188" i="22"/>
  <c r="K188" i="22"/>
  <c r="H188" i="22"/>
  <c r="I205" i="23" l="1"/>
  <c r="H205" i="23"/>
  <c r="V187" i="22"/>
  <c r="BK205" i="23"/>
  <c r="BM205" i="23"/>
  <c r="BO204" i="23" s="1"/>
  <c r="R204" i="23"/>
  <c r="AJ203" i="23"/>
  <c r="BS203" i="23"/>
  <c r="BQ203" i="23"/>
  <c r="C203" i="23"/>
  <c r="AG203" i="23"/>
  <c r="G204" i="23"/>
  <c r="AZ205" i="23" s="1"/>
  <c r="AY205" i="23" s="1"/>
  <c r="AH203" i="23"/>
  <c r="D206" i="23"/>
  <c r="L205" i="23"/>
  <c r="AE202" i="23"/>
  <c r="AA202" i="23"/>
  <c r="BY202" i="23"/>
  <c r="E202" i="23"/>
  <c r="M202" i="23" s="1"/>
  <c r="AF202" i="23"/>
  <c r="F201" i="23"/>
  <c r="N200" i="23"/>
  <c r="O199" i="23"/>
  <c r="W188" i="22"/>
  <c r="N188" i="22"/>
  <c r="F188" i="22"/>
  <c r="M188" i="22"/>
  <c r="AD188" i="22"/>
  <c r="AE188" i="22" s="1"/>
  <c r="AF188" i="22" s="1"/>
  <c r="J188" i="22"/>
  <c r="AC188" i="22"/>
  <c r="I188" i="22"/>
  <c r="G190" i="22"/>
  <c r="AG189" i="22"/>
  <c r="L189" i="22"/>
  <c r="K189" i="22"/>
  <c r="H189" i="22"/>
  <c r="I206" i="23" l="1"/>
  <c r="H206" i="23"/>
  <c r="V188" i="22"/>
  <c r="BS204" i="23"/>
  <c r="BQ204" i="23"/>
  <c r="C204" i="23"/>
  <c r="AF203" i="23"/>
  <c r="E203" i="23"/>
  <c r="M203" i="23" s="1"/>
  <c r="AE203" i="23"/>
  <c r="AA203" i="23"/>
  <c r="BY203" i="23"/>
  <c r="BM206" i="23"/>
  <c r="BO205" i="23" s="1"/>
  <c r="BK206" i="23"/>
  <c r="N201" i="23"/>
  <c r="O200" i="23"/>
  <c r="AH204" i="23"/>
  <c r="AG204" i="23"/>
  <c r="G205" i="23"/>
  <c r="AZ206" i="23" s="1"/>
  <c r="AY206" i="23" s="1"/>
  <c r="AJ204" i="23"/>
  <c r="R205" i="23"/>
  <c r="F202" i="23"/>
  <c r="D207" i="23"/>
  <c r="L206" i="23"/>
  <c r="W189" i="22"/>
  <c r="N189" i="22"/>
  <c r="F189" i="22"/>
  <c r="M189" i="22"/>
  <c r="AD189" i="22"/>
  <c r="AE189" i="22" s="1"/>
  <c r="AF189" i="22" s="1"/>
  <c r="J189" i="22"/>
  <c r="AC189" i="22"/>
  <c r="I189" i="22"/>
  <c r="G191" i="22"/>
  <c r="AG190" i="22"/>
  <c r="L190" i="22"/>
  <c r="K190" i="22"/>
  <c r="H190" i="22"/>
  <c r="I207" i="23" l="1"/>
  <c r="H207" i="23"/>
  <c r="V189" i="22"/>
  <c r="AH205" i="23"/>
  <c r="AG205" i="23"/>
  <c r="G206" i="23"/>
  <c r="AZ207" i="23" s="1"/>
  <c r="AY207" i="23" s="1"/>
  <c r="D208" i="23"/>
  <c r="BM207" i="23"/>
  <c r="BO206" i="23" s="1"/>
  <c r="BK207" i="23"/>
  <c r="BY204" i="23"/>
  <c r="AF204" i="23"/>
  <c r="E204" i="23"/>
  <c r="M204" i="23" s="1"/>
  <c r="AE204" i="23"/>
  <c r="AA204" i="23"/>
  <c r="BS205" i="23"/>
  <c r="BQ205" i="23"/>
  <c r="C205" i="23"/>
  <c r="F203" i="23"/>
  <c r="N202" i="23"/>
  <c r="O201" i="23"/>
  <c r="AJ205" i="23"/>
  <c r="R206" i="23"/>
  <c r="W190" i="22"/>
  <c r="N190" i="22"/>
  <c r="F190" i="22"/>
  <c r="M190" i="22"/>
  <c r="AD190" i="22"/>
  <c r="AE190" i="22" s="1"/>
  <c r="AF190" i="22" s="1"/>
  <c r="J190" i="22"/>
  <c r="AC190" i="22"/>
  <c r="I190" i="22"/>
  <c r="G192" i="22"/>
  <c r="AG191" i="22"/>
  <c r="L191" i="22"/>
  <c r="K191" i="22"/>
  <c r="H191" i="22"/>
  <c r="I208" i="23" l="1"/>
  <c r="H208" i="23"/>
  <c r="V190" i="22"/>
  <c r="N203" i="23"/>
  <c r="O202" i="23"/>
  <c r="F204" i="23"/>
  <c r="R207" i="23"/>
  <c r="AJ206" i="23"/>
  <c r="AH206" i="23"/>
  <c r="G207" i="23"/>
  <c r="AZ208" i="23" s="1"/>
  <c r="AY208" i="23" s="1"/>
  <c r="AG206" i="23"/>
  <c r="BY205" i="23"/>
  <c r="AF205" i="23"/>
  <c r="E205" i="23"/>
  <c r="M205" i="23" s="1"/>
  <c r="AE205" i="23"/>
  <c r="AA205" i="23"/>
  <c r="D209" i="23"/>
  <c r="L208" i="23"/>
  <c r="BK208" i="23"/>
  <c r="BM208" i="23"/>
  <c r="BO207" i="23" s="1"/>
  <c r="C206" i="23"/>
  <c r="BS206" i="23"/>
  <c r="BQ206" i="23"/>
  <c r="L207" i="23"/>
  <c r="W191" i="22"/>
  <c r="N191" i="22"/>
  <c r="F191" i="22"/>
  <c r="M191" i="22"/>
  <c r="AD191" i="22"/>
  <c r="AE191" i="22" s="1"/>
  <c r="AF191" i="22" s="1"/>
  <c r="J191" i="22"/>
  <c r="I191" i="22"/>
  <c r="AC191" i="22"/>
  <c r="G193" i="22"/>
  <c r="AG192" i="22"/>
  <c r="L192" i="22"/>
  <c r="K192" i="22"/>
  <c r="H192" i="22"/>
  <c r="I209" i="23" l="1"/>
  <c r="H209" i="23"/>
  <c r="V191" i="22"/>
  <c r="AJ207" i="23"/>
  <c r="R208" i="23"/>
  <c r="D210" i="23"/>
  <c r="L209" i="23"/>
  <c r="AH207" i="23"/>
  <c r="G208" i="23"/>
  <c r="AZ209" i="23" s="1"/>
  <c r="AY209" i="23" s="1"/>
  <c r="AG207" i="23"/>
  <c r="AE206" i="23"/>
  <c r="AA206" i="23"/>
  <c r="BY206" i="23"/>
  <c r="E206" i="23"/>
  <c r="M206" i="23" s="1"/>
  <c r="AF206" i="23"/>
  <c r="BQ207" i="23"/>
  <c r="C207" i="23"/>
  <c r="BS207" i="23"/>
  <c r="F205" i="23"/>
  <c r="BM209" i="23"/>
  <c r="BO208" i="23" s="1"/>
  <c r="BK209" i="23"/>
  <c r="N204" i="23"/>
  <c r="O203" i="23"/>
  <c r="W192" i="22"/>
  <c r="N192" i="22"/>
  <c r="F192" i="22"/>
  <c r="M192" i="22"/>
  <c r="AD192" i="22"/>
  <c r="AE192" i="22" s="1"/>
  <c r="AF192" i="22" s="1"/>
  <c r="J192" i="22"/>
  <c r="AC192" i="22"/>
  <c r="I192" i="22"/>
  <c r="G194" i="22"/>
  <c r="AG193" i="22"/>
  <c r="L193" i="22"/>
  <c r="K193" i="22"/>
  <c r="H193" i="22"/>
  <c r="I210" i="23" l="1"/>
  <c r="H210" i="23"/>
  <c r="V192" i="22"/>
  <c r="D211" i="23"/>
  <c r="L210" i="23"/>
  <c r="AH208" i="23"/>
  <c r="AG208" i="23"/>
  <c r="G209" i="23"/>
  <c r="AZ210" i="23" s="1"/>
  <c r="AY210" i="23" s="1"/>
  <c r="N205" i="23"/>
  <c r="O204" i="23"/>
  <c r="BY207" i="23"/>
  <c r="E207" i="23"/>
  <c r="M207" i="23" s="1"/>
  <c r="AF207" i="23"/>
  <c r="AE207" i="23"/>
  <c r="AA207" i="23"/>
  <c r="F206" i="23"/>
  <c r="R209" i="23"/>
  <c r="AJ208" i="23"/>
  <c r="BM210" i="23"/>
  <c r="BO209" i="23" s="1"/>
  <c r="BK210" i="23"/>
  <c r="BS208" i="23"/>
  <c r="BQ208" i="23"/>
  <c r="C208" i="23"/>
  <c r="W193" i="22"/>
  <c r="N193" i="22"/>
  <c r="F193" i="22"/>
  <c r="M193" i="22"/>
  <c r="AD193" i="22"/>
  <c r="AE193" i="22" s="1"/>
  <c r="AF193" i="22" s="1"/>
  <c r="J193" i="22"/>
  <c r="AC193" i="22"/>
  <c r="I193" i="22"/>
  <c r="G195" i="22"/>
  <c r="AG194" i="22"/>
  <c r="L194" i="22"/>
  <c r="K194" i="22"/>
  <c r="H194" i="22"/>
  <c r="I211" i="23" l="1"/>
  <c r="H211" i="23"/>
  <c r="V193" i="22"/>
  <c r="R210" i="23"/>
  <c r="AJ209" i="23"/>
  <c r="F207" i="23"/>
  <c r="BY208" i="23"/>
  <c r="AF208" i="23"/>
  <c r="E208" i="23"/>
  <c r="M208" i="23" s="1"/>
  <c r="AE208" i="23"/>
  <c r="AA208" i="23"/>
  <c r="C209" i="23"/>
  <c r="BS209" i="23"/>
  <c r="BQ209" i="23"/>
  <c r="N206" i="23"/>
  <c r="O205" i="23"/>
  <c r="D212" i="23"/>
  <c r="BM211" i="23"/>
  <c r="BO210" i="23" s="1"/>
  <c r="BK211" i="23"/>
  <c r="AH209" i="23"/>
  <c r="AG209" i="23"/>
  <c r="G210" i="23"/>
  <c r="AZ211" i="23" s="1"/>
  <c r="AY211" i="23" s="1"/>
  <c r="W194" i="22"/>
  <c r="N194" i="22"/>
  <c r="F194" i="22"/>
  <c r="M194" i="22"/>
  <c r="AD194" i="22"/>
  <c r="AE194" i="22" s="1"/>
  <c r="AF194" i="22" s="1"/>
  <c r="J194" i="22"/>
  <c r="AC194" i="22"/>
  <c r="I194" i="22"/>
  <c r="G196" i="22"/>
  <c r="AG195" i="22"/>
  <c r="L195" i="22"/>
  <c r="K195" i="22"/>
  <c r="H195" i="22"/>
  <c r="I212" i="23" l="1"/>
  <c r="H212" i="23"/>
  <c r="L212" i="23" s="1"/>
  <c r="V194" i="22"/>
  <c r="BS210" i="23"/>
  <c r="BQ210" i="23"/>
  <c r="C210" i="23"/>
  <c r="BK212" i="23"/>
  <c r="BM212" i="23"/>
  <c r="BO211" i="23" s="1"/>
  <c r="AG210" i="23"/>
  <c r="G211" i="23"/>
  <c r="AZ212" i="23" s="1"/>
  <c r="AY212" i="23" s="1"/>
  <c r="AH210" i="23"/>
  <c r="D213" i="23"/>
  <c r="L211" i="23"/>
  <c r="AE209" i="23"/>
  <c r="AA209" i="23"/>
  <c r="BY209" i="23"/>
  <c r="AF209" i="23"/>
  <c r="E209" i="23"/>
  <c r="M209" i="23" s="1"/>
  <c r="F208" i="23"/>
  <c r="R211" i="23"/>
  <c r="AJ210" i="23"/>
  <c r="N207" i="23"/>
  <c r="O206" i="23"/>
  <c r="W195" i="22"/>
  <c r="N195" i="22"/>
  <c r="F195" i="22"/>
  <c r="M195" i="22"/>
  <c r="AD195" i="22"/>
  <c r="AE195" i="22" s="1"/>
  <c r="AF195" i="22" s="1"/>
  <c r="J195" i="22"/>
  <c r="I195" i="22"/>
  <c r="AC195" i="22"/>
  <c r="G197" i="22"/>
  <c r="AG196" i="22"/>
  <c r="L196" i="22"/>
  <c r="K196" i="22"/>
  <c r="H196" i="22"/>
  <c r="I213" i="23" l="1"/>
  <c r="H213" i="23"/>
  <c r="V195" i="22"/>
  <c r="BM213" i="23"/>
  <c r="BO212" i="23" s="1"/>
  <c r="BK213" i="23"/>
  <c r="D214" i="23"/>
  <c r="L213" i="23"/>
  <c r="AF210" i="23"/>
  <c r="E210" i="23"/>
  <c r="M210" i="23" s="1"/>
  <c r="AE210" i="23"/>
  <c r="AA210" i="23"/>
  <c r="BY210" i="23"/>
  <c r="F209" i="23"/>
  <c r="N208" i="23"/>
  <c r="O207" i="23"/>
  <c r="AJ211" i="23"/>
  <c r="R212" i="23"/>
  <c r="AH211" i="23"/>
  <c r="AG211" i="23"/>
  <c r="G212" i="23"/>
  <c r="AZ213" i="23" s="1"/>
  <c r="AY213" i="23" s="1"/>
  <c r="BS211" i="23"/>
  <c r="BQ211" i="23"/>
  <c r="C211" i="23"/>
  <c r="W196" i="22"/>
  <c r="N196" i="22"/>
  <c r="F196" i="22"/>
  <c r="M196" i="22"/>
  <c r="AD196" i="22"/>
  <c r="AE196" i="22" s="1"/>
  <c r="AF196" i="22" s="1"/>
  <c r="J196" i="22"/>
  <c r="AC196" i="22"/>
  <c r="I196" i="22"/>
  <c r="G198" i="22"/>
  <c r="AG197" i="22"/>
  <c r="L197" i="22"/>
  <c r="K197" i="22"/>
  <c r="H197" i="22"/>
  <c r="I214" i="23" l="1"/>
  <c r="H214" i="23"/>
  <c r="V196" i="22"/>
  <c r="AJ212" i="23"/>
  <c r="R213" i="23"/>
  <c r="F210" i="23"/>
  <c r="D215" i="23"/>
  <c r="AH212" i="23"/>
  <c r="AG212" i="23"/>
  <c r="G213" i="23"/>
  <c r="AZ214" i="23" s="1"/>
  <c r="AY214" i="23" s="1"/>
  <c r="N209" i="23"/>
  <c r="O208" i="23"/>
  <c r="BM214" i="23"/>
  <c r="BO213" i="23" s="1"/>
  <c r="BK214" i="23"/>
  <c r="BY211" i="23"/>
  <c r="AF211" i="23"/>
  <c r="E211" i="23"/>
  <c r="M211" i="23" s="1"/>
  <c r="AE211" i="23"/>
  <c r="AA211" i="23"/>
  <c r="BS212" i="23"/>
  <c r="BQ212" i="23"/>
  <c r="C212" i="23"/>
  <c r="W197" i="22"/>
  <c r="N197" i="22"/>
  <c r="F197" i="22"/>
  <c r="M197" i="22"/>
  <c r="AD197" i="22"/>
  <c r="AE197" i="22" s="1"/>
  <c r="AF197" i="22" s="1"/>
  <c r="J197" i="22"/>
  <c r="AC197" i="22"/>
  <c r="I197" i="22"/>
  <c r="G199" i="22"/>
  <c r="AG198" i="22"/>
  <c r="L198" i="22"/>
  <c r="K198" i="22"/>
  <c r="H198" i="22"/>
  <c r="I215" i="23" l="1"/>
  <c r="H215" i="23"/>
  <c r="V197" i="22"/>
  <c r="N210" i="23"/>
  <c r="O209" i="23"/>
  <c r="D216" i="23"/>
  <c r="AH213" i="23"/>
  <c r="AG213" i="23"/>
  <c r="G214" i="23"/>
  <c r="AZ215" i="23" s="1"/>
  <c r="AY215" i="23" s="1"/>
  <c r="F211" i="23"/>
  <c r="BM215" i="23"/>
  <c r="BO214" i="23" s="1"/>
  <c r="BK215" i="23"/>
  <c r="C213" i="23"/>
  <c r="BQ213" i="23"/>
  <c r="BS213" i="23"/>
  <c r="BY212" i="23"/>
  <c r="AF212" i="23"/>
  <c r="E212" i="23"/>
  <c r="M212" i="23" s="1"/>
  <c r="AE212" i="23"/>
  <c r="AA212" i="23"/>
  <c r="R214" i="23"/>
  <c r="AJ213" i="23"/>
  <c r="L214" i="23"/>
  <c r="W198" i="22"/>
  <c r="N198" i="22"/>
  <c r="F198" i="22"/>
  <c r="M198" i="22"/>
  <c r="AD198" i="22"/>
  <c r="AE198" i="22" s="1"/>
  <c r="AF198" i="22" s="1"/>
  <c r="J198" i="22"/>
  <c r="AC198" i="22"/>
  <c r="I198" i="22"/>
  <c r="G200" i="22"/>
  <c r="AG199" i="22"/>
  <c r="L199" i="22"/>
  <c r="K199" i="22"/>
  <c r="H199" i="22"/>
  <c r="I216" i="23" l="1"/>
  <c r="H216" i="23"/>
  <c r="V198" i="22"/>
  <c r="R215" i="23"/>
  <c r="AJ214" i="23"/>
  <c r="AG214" i="23"/>
  <c r="G215" i="23"/>
  <c r="AZ216" i="23" s="1"/>
  <c r="AY216" i="23" s="1"/>
  <c r="AH214" i="23"/>
  <c r="N211" i="23"/>
  <c r="O210" i="23"/>
  <c r="BK216" i="23"/>
  <c r="BM216" i="23"/>
  <c r="BO215" i="23" s="1"/>
  <c r="BS214" i="23"/>
  <c r="BQ214" i="23"/>
  <c r="C214" i="23"/>
  <c r="D217" i="23"/>
  <c r="AE213" i="23"/>
  <c r="AA213" i="23"/>
  <c r="BY213" i="23"/>
  <c r="E213" i="23"/>
  <c r="M213" i="23" s="1"/>
  <c r="AF213" i="23"/>
  <c r="F212" i="23"/>
  <c r="L215" i="23"/>
  <c r="W199" i="22"/>
  <c r="N199" i="22"/>
  <c r="F199" i="22"/>
  <c r="M199" i="22"/>
  <c r="AD199" i="22"/>
  <c r="AE199" i="22" s="1"/>
  <c r="AF199" i="22" s="1"/>
  <c r="J199" i="22"/>
  <c r="I199" i="22"/>
  <c r="V199" i="22" s="1"/>
  <c r="AC199" i="22"/>
  <c r="G201" i="22"/>
  <c r="AG200" i="22"/>
  <c r="L200" i="22"/>
  <c r="K200" i="22"/>
  <c r="H200" i="22"/>
  <c r="I217" i="23" l="1"/>
  <c r="H217" i="23"/>
  <c r="AH215" i="23"/>
  <c r="AG215" i="23"/>
  <c r="G216" i="23"/>
  <c r="AZ217" i="23" s="1"/>
  <c r="AY217" i="23" s="1"/>
  <c r="AF214" i="23"/>
  <c r="E214" i="23"/>
  <c r="M214" i="23" s="1"/>
  <c r="AE214" i="23"/>
  <c r="AA214" i="23"/>
  <c r="BY214" i="23"/>
  <c r="F213" i="23"/>
  <c r="L216" i="23"/>
  <c r="N212" i="23"/>
  <c r="O211" i="23"/>
  <c r="AJ215" i="23"/>
  <c r="R216" i="23"/>
  <c r="BS215" i="23"/>
  <c r="BQ215" i="23"/>
  <c r="C215" i="23"/>
  <c r="D218" i="23"/>
  <c r="L217" i="23"/>
  <c r="BM217" i="23"/>
  <c r="BO216" i="23" s="1"/>
  <c r="BK217" i="23"/>
  <c r="W200" i="22"/>
  <c r="N200" i="22"/>
  <c r="F200" i="22"/>
  <c r="M200" i="22"/>
  <c r="AD200" i="22"/>
  <c r="AE200" i="22" s="1"/>
  <c r="AF200" i="22" s="1"/>
  <c r="J200" i="22"/>
  <c r="AC200" i="22"/>
  <c r="I200" i="22"/>
  <c r="G202" i="22"/>
  <c r="AG201" i="22"/>
  <c r="L201" i="22"/>
  <c r="K201" i="22"/>
  <c r="H201" i="22"/>
  <c r="I218" i="23" l="1"/>
  <c r="H218" i="23"/>
  <c r="V200" i="22"/>
  <c r="D219" i="23"/>
  <c r="BY215" i="23"/>
  <c r="AF215" i="23"/>
  <c r="E215" i="23"/>
  <c r="M215" i="23" s="1"/>
  <c r="AE215" i="23"/>
  <c r="AA215" i="23"/>
  <c r="N213" i="23"/>
  <c r="O212" i="23"/>
  <c r="BM218" i="23"/>
  <c r="BO217" i="23" s="1"/>
  <c r="BK218" i="23"/>
  <c r="AJ216" i="23"/>
  <c r="R217" i="23"/>
  <c r="BS216" i="23"/>
  <c r="BQ216" i="23"/>
  <c r="C216" i="23"/>
  <c r="F214" i="23"/>
  <c r="AH216" i="23"/>
  <c r="AG216" i="23"/>
  <c r="G217" i="23"/>
  <c r="AZ218" i="23" s="1"/>
  <c r="AY218" i="23" s="1"/>
  <c r="W201" i="22"/>
  <c r="N201" i="22"/>
  <c r="F201" i="22"/>
  <c r="M201" i="22"/>
  <c r="AD201" i="22"/>
  <c r="AE201" i="22" s="1"/>
  <c r="AF201" i="22" s="1"/>
  <c r="J201" i="22"/>
  <c r="AC201" i="22"/>
  <c r="I201" i="22"/>
  <c r="G203" i="22"/>
  <c r="AG202" i="22"/>
  <c r="L202" i="22"/>
  <c r="K202" i="22"/>
  <c r="H202" i="22"/>
  <c r="I219" i="23" l="1"/>
  <c r="H219" i="23"/>
  <c r="V201" i="22"/>
  <c r="F215" i="23"/>
  <c r="BM219" i="23"/>
  <c r="BO218" i="23" s="1"/>
  <c r="BK219" i="23"/>
  <c r="AH217" i="23"/>
  <c r="AG217" i="23"/>
  <c r="G218" i="23"/>
  <c r="AZ219" i="23" s="1"/>
  <c r="AY219" i="23" s="1"/>
  <c r="BY216" i="23"/>
  <c r="AF216" i="23"/>
  <c r="E216" i="23"/>
  <c r="M216" i="23" s="1"/>
  <c r="AE216" i="23"/>
  <c r="AA216" i="23"/>
  <c r="C217" i="23"/>
  <c r="BS217" i="23"/>
  <c r="BQ217" i="23"/>
  <c r="L218" i="23"/>
  <c r="R218" i="23"/>
  <c r="AJ217" i="23"/>
  <c r="N214" i="23"/>
  <c r="O213" i="23"/>
  <c r="L219" i="23"/>
  <c r="D220" i="23"/>
  <c r="W202" i="22"/>
  <c r="N202" i="22"/>
  <c r="F202" i="22"/>
  <c r="M202" i="22"/>
  <c r="AD202" i="22"/>
  <c r="AE202" i="22" s="1"/>
  <c r="AF202" i="22" s="1"/>
  <c r="J202" i="22"/>
  <c r="AC202" i="22"/>
  <c r="I202" i="22"/>
  <c r="G204" i="22"/>
  <c r="AG203" i="22"/>
  <c r="L203" i="22"/>
  <c r="K203" i="22"/>
  <c r="H203" i="22"/>
  <c r="I220" i="23" l="1"/>
  <c r="H220" i="23"/>
  <c r="V202" i="22"/>
  <c r="D221" i="23"/>
  <c r="BK220" i="23"/>
  <c r="BM220" i="23"/>
  <c r="BO219" i="23" s="1"/>
  <c r="F216" i="23"/>
  <c r="BS218" i="23"/>
  <c r="BQ218" i="23"/>
  <c r="C218" i="23"/>
  <c r="N215" i="23"/>
  <c r="O214" i="23"/>
  <c r="AG218" i="23"/>
  <c r="G219" i="23"/>
  <c r="AZ220" i="23" s="1"/>
  <c r="AY220" i="23" s="1"/>
  <c r="AH218" i="23"/>
  <c r="R219" i="23"/>
  <c r="AJ218" i="23"/>
  <c r="AE217" i="23"/>
  <c r="AA217" i="23"/>
  <c r="BY217" i="23"/>
  <c r="AF217" i="23"/>
  <c r="E217" i="23"/>
  <c r="M217" i="23" s="1"/>
  <c r="W203" i="22"/>
  <c r="N203" i="22"/>
  <c r="F203" i="22"/>
  <c r="M203" i="22"/>
  <c r="AD203" i="22"/>
  <c r="AE203" i="22" s="1"/>
  <c r="AF203" i="22" s="1"/>
  <c r="J203" i="22"/>
  <c r="I203" i="22"/>
  <c r="AC203" i="22"/>
  <c r="G205" i="22"/>
  <c r="AG204" i="22"/>
  <c r="L204" i="22"/>
  <c r="K204" i="22"/>
  <c r="H204" i="22"/>
  <c r="I221" i="23" l="1"/>
  <c r="H221" i="23"/>
  <c r="V203" i="22"/>
  <c r="BS219" i="23"/>
  <c r="BQ219" i="23"/>
  <c r="C219" i="23"/>
  <c r="AH219" i="23"/>
  <c r="AG219" i="23"/>
  <c r="G220" i="23"/>
  <c r="AZ221" i="23" s="1"/>
  <c r="AY221" i="23" s="1"/>
  <c r="BM221" i="23"/>
  <c r="BO220" i="23" s="1"/>
  <c r="BK221" i="23"/>
  <c r="F217" i="23"/>
  <c r="AJ219" i="23"/>
  <c r="R220" i="23"/>
  <c r="N216" i="23"/>
  <c r="O215" i="23"/>
  <c r="L220" i="23"/>
  <c r="AF218" i="23"/>
  <c r="E218" i="23"/>
  <c r="M218" i="23" s="1"/>
  <c r="AE218" i="23"/>
  <c r="AA218" i="23"/>
  <c r="BY218" i="23"/>
  <c r="D222" i="23"/>
  <c r="L221" i="23"/>
  <c r="W204" i="22"/>
  <c r="N204" i="22"/>
  <c r="F204" i="22"/>
  <c r="M204" i="22"/>
  <c r="AD204" i="22"/>
  <c r="AE204" i="22" s="1"/>
  <c r="AF204" i="22" s="1"/>
  <c r="J204" i="22"/>
  <c r="AC204" i="22"/>
  <c r="I204" i="22"/>
  <c r="G206" i="22"/>
  <c r="AG205" i="22"/>
  <c r="L205" i="22"/>
  <c r="K205" i="22"/>
  <c r="H205" i="22"/>
  <c r="I222" i="23" l="1"/>
  <c r="H222" i="23"/>
  <c r="V204" i="22"/>
  <c r="AH220" i="23"/>
  <c r="AG220" i="23"/>
  <c r="G221" i="23"/>
  <c r="AZ222" i="23" s="1"/>
  <c r="AY222" i="23" s="1"/>
  <c r="D223" i="23"/>
  <c r="N217" i="23"/>
  <c r="O216" i="23"/>
  <c r="BY219" i="23"/>
  <c r="AF219" i="23"/>
  <c r="E219" i="23"/>
  <c r="M219" i="23" s="1"/>
  <c r="AE219" i="23"/>
  <c r="AA219" i="23"/>
  <c r="AJ220" i="23"/>
  <c r="R221" i="23"/>
  <c r="BM222" i="23"/>
  <c r="BO221" i="23" s="1"/>
  <c r="BK222" i="23"/>
  <c r="F218" i="23"/>
  <c r="BS220" i="23"/>
  <c r="BQ220" i="23"/>
  <c r="C220" i="23"/>
  <c r="W205" i="22"/>
  <c r="N205" i="22"/>
  <c r="F205" i="22"/>
  <c r="M205" i="22"/>
  <c r="AD205" i="22"/>
  <c r="AE205" i="22" s="1"/>
  <c r="AF205" i="22" s="1"/>
  <c r="J205" i="22"/>
  <c r="AC205" i="22"/>
  <c r="I205" i="22"/>
  <c r="G207" i="22"/>
  <c r="AG206" i="22"/>
  <c r="L206" i="22"/>
  <c r="K206" i="22"/>
  <c r="H206" i="22"/>
  <c r="I223" i="23" l="1"/>
  <c r="H223" i="23"/>
  <c r="V205" i="22"/>
  <c r="D224" i="23"/>
  <c r="BM223" i="23"/>
  <c r="BO222" i="23" s="1"/>
  <c r="BK223" i="23"/>
  <c r="AH221" i="23"/>
  <c r="AG221" i="23"/>
  <c r="G222" i="23"/>
  <c r="AZ223" i="23" s="1"/>
  <c r="AY223" i="23" s="1"/>
  <c r="C221" i="23"/>
  <c r="BS221" i="23"/>
  <c r="BQ221" i="23"/>
  <c r="N218" i="23"/>
  <c r="O217" i="23"/>
  <c r="R222" i="23"/>
  <c r="AJ221" i="23"/>
  <c r="BY220" i="23"/>
  <c r="AF220" i="23"/>
  <c r="E220" i="23"/>
  <c r="M220" i="23" s="1"/>
  <c r="AE220" i="23"/>
  <c r="AA220" i="23"/>
  <c r="F219" i="23"/>
  <c r="L222" i="23"/>
  <c r="W206" i="22"/>
  <c r="N206" i="22"/>
  <c r="F206" i="22"/>
  <c r="M206" i="22"/>
  <c r="AD206" i="22"/>
  <c r="AE206" i="22" s="1"/>
  <c r="AF206" i="22" s="1"/>
  <c r="J206" i="22"/>
  <c r="AC206" i="22"/>
  <c r="I206" i="22"/>
  <c r="G208" i="22"/>
  <c r="AG207" i="22"/>
  <c r="L207" i="22"/>
  <c r="K207" i="22"/>
  <c r="H207" i="22"/>
  <c r="I224" i="23" l="1"/>
  <c r="H224" i="23"/>
  <c r="V206" i="22"/>
  <c r="N219" i="23"/>
  <c r="O218" i="23"/>
  <c r="BK224" i="23"/>
  <c r="BM224" i="23"/>
  <c r="BO223" i="23" s="1"/>
  <c r="BS222" i="23"/>
  <c r="BQ222" i="23"/>
  <c r="C222" i="23"/>
  <c r="AE221" i="23"/>
  <c r="AA221" i="23"/>
  <c r="BY221" i="23"/>
  <c r="AF221" i="23"/>
  <c r="E221" i="23"/>
  <c r="M221" i="23" s="1"/>
  <c r="D225" i="23"/>
  <c r="F220" i="23"/>
  <c r="R223" i="23"/>
  <c r="AJ222" i="23"/>
  <c r="AG222" i="23"/>
  <c r="G223" i="23"/>
  <c r="AZ224" i="23" s="1"/>
  <c r="AY224" i="23" s="1"/>
  <c r="AH222" i="23"/>
  <c r="L223" i="23"/>
  <c r="W207" i="22"/>
  <c r="N207" i="22"/>
  <c r="F207" i="22"/>
  <c r="M207" i="22"/>
  <c r="AD207" i="22"/>
  <c r="AE207" i="22" s="1"/>
  <c r="AF207" i="22" s="1"/>
  <c r="J207" i="22"/>
  <c r="I207" i="22"/>
  <c r="AC207" i="22"/>
  <c r="G209" i="22"/>
  <c r="AG208" i="22"/>
  <c r="L208" i="22"/>
  <c r="K208" i="22"/>
  <c r="H208" i="22"/>
  <c r="I225" i="23" l="1"/>
  <c r="H225" i="23"/>
  <c r="V207" i="22"/>
  <c r="AH223" i="23"/>
  <c r="AG223" i="23"/>
  <c r="G224" i="23"/>
  <c r="AZ225" i="23" s="1"/>
  <c r="AY225" i="23" s="1"/>
  <c r="L224" i="23"/>
  <c r="N220" i="23"/>
  <c r="O219" i="23"/>
  <c r="AF222" i="23"/>
  <c r="E222" i="23"/>
  <c r="M222" i="23" s="1"/>
  <c r="AE222" i="23"/>
  <c r="AA222" i="23"/>
  <c r="BY222" i="23"/>
  <c r="D226" i="23"/>
  <c r="L225" i="23"/>
  <c r="F221" i="23"/>
  <c r="BM225" i="23"/>
  <c r="BO224" i="23" s="1"/>
  <c r="BK225" i="23"/>
  <c r="AJ223" i="23"/>
  <c r="R224" i="23"/>
  <c r="BS223" i="23"/>
  <c r="BQ223" i="23"/>
  <c r="C223" i="23"/>
  <c r="W208" i="22"/>
  <c r="N208" i="22"/>
  <c r="F208" i="22"/>
  <c r="M208" i="22"/>
  <c r="AD208" i="22"/>
  <c r="AE208" i="22" s="1"/>
  <c r="AF208" i="22" s="1"/>
  <c r="J208" i="22"/>
  <c r="AC208" i="22"/>
  <c r="I208" i="22"/>
  <c r="V208" i="22" s="1"/>
  <c r="G210" i="22"/>
  <c r="AG209" i="22"/>
  <c r="L209" i="22"/>
  <c r="K209" i="22"/>
  <c r="H209" i="22"/>
  <c r="I226" i="23" l="1"/>
  <c r="H226" i="23"/>
  <c r="BY223" i="23"/>
  <c r="AF223" i="23"/>
  <c r="E223" i="23"/>
  <c r="M223" i="23" s="1"/>
  <c r="AE223" i="23"/>
  <c r="AA223" i="23"/>
  <c r="BM226" i="23"/>
  <c r="BO225" i="23" s="1"/>
  <c r="BK226" i="23"/>
  <c r="AH224" i="23"/>
  <c r="AG224" i="23"/>
  <c r="G225" i="23"/>
  <c r="AZ226" i="23" s="1"/>
  <c r="AY226" i="23" s="1"/>
  <c r="BS224" i="23"/>
  <c r="BQ224" i="23"/>
  <c r="C224" i="23"/>
  <c r="D227" i="23"/>
  <c r="N221" i="23"/>
  <c r="O220" i="23"/>
  <c r="AJ224" i="23"/>
  <c r="R225" i="23"/>
  <c r="F222" i="23"/>
  <c r="W209" i="22"/>
  <c r="N209" i="22"/>
  <c r="F209" i="22"/>
  <c r="M209" i="22"/>
  <c r="AD209" i="22"/>
  <c r="AE209" i="22" s="1"/>
  <c r="AF209" i="22" s="1"/>
  <c r="J209" i="22"/>
  <c r="AC209" i="22"/>
  <c r="I209" i="22"/>
  <c r="G211" i="22"/>
  <c r="AG210" i="22"/>
  <c r="L210" i="22"/>
  <c r="K210" i="22"/>
  <c r="H210" i="22"/>
  <c r="I227" i="23" l="1"/>
  <c r="H227" i="23"/>
  <c r="V209" i="22"/>
  <c r="AH225" i="23"/>
  <c r="AG225" i="23"/>
  <c r="G226" i="23"/>
  <c r="AZ227" i="23" s="1"/>
  <c r="AY227" i="23" s="1"/>
  <c r="R226" i="23"/>
  <c r="AJ225" i="23"/>
  <c r="N222" i="23"/>
  <c r="O221" i="23"/>
  <c r="F223" i="23"/>
  <c r="L226" i="23"/>
  <c r="D228" i="23"/>
  <c r="BY224" i="23"/>
  <c r="AF224" i="23"/>
  <c r="E224" i="23"/>
  <c r="M224" i="23" s="1"/>
  <c r="AE224" i="23"/>
  <c r="AA224" i="23"/>
  <c r="BM227" i="23"/>
  <c r="BO226" i="23" s="1"/>
  <c r="BK227" i="23"/>
  <c r="C225" i="23"/>
  <c r="BS225" i="23"/>
  <c r="BQ225" i="23"/>
  <c r="W210" i="22"/>
  <c r="N210" i="22"/>
  <c r="F210" i="22"/>
  <c r="M210" i="22"/>
  <c r="AD210" i="22"/>
  <c r="AE210" i="22" s="1"/>
  <c r="AF210" i="22" s="1"/>
  <c r="J210" i="22"/>
  <c r="AC210" i="22"/>
  <c r="I210" i="22"/>
  <c r="G212" i="22"/>
  <c r="AG211" i="22"/>
  <c r="L211" i="22"/>
  <c r="K211" i="22"/>
  <c r="H211" i="22"/>
  <c r="I228" i="23" l="1"/>
  <c r="H228" i="23"/>
  <c r="V210" i="22"/>
  <c r="BK228" i="23"/>
  <c r="BM228" i="23"/>
  <c r="BO227" i="23" s="1"/>
  <c r="D229" i="23"/>
  <c r="L228" i="23"/>
  <c r="AG226" i="23"/>
  <c r="G227" i="23"/>
  <c r="AZ228" i="23" s="1"/>
  <c r="AY228" i="23" s="1"/>
  <c r="AH226" i="23"/>
  <c r="BS226" i="23"/>
  <c r="BQ226" i="23"/>
  <c r="C226" i="23"/>
  <c r="L227" i="23"/>
  <c r="R227" i="23"/>
  <c r="AJ226" i="23"/>
  <c r="F224" i="23"/>
  <c r="AE225" i="23"/>
  <c r="AA225" i="23"/>
  <c r="BY225" i="23"/>
  <c r="AF225" i="23"/>
  <c r="E225" i="23"/>
  <c r="M225" i="23" s="1"/>
  <c r="N223" i="23"/>
  <c r="O222" i="23"/>
  <c r="W211" i="22"/>
  <c r="N211" i="22"/>
  <c r="F211" i="22"/>
  <c r="M211" i="22"/>
  <c r="AD211" i="22"/>
  <c r="AE211" i="22" s="1"/>
  <c r="AF211" i="22" s="1"/>
  <c r="J211" i="22"/>
  <c r="I211" i="22"/>
  <c r="AC211" i="22"/>
  <c r="G213" i="22"/>
  <c r="AG212" i="22"/>
  <c r="L212" i="22"/>
  <c r="K212" i="22"/>
  <c r="H212" i="22"/>
  <c r="I229" i="23" l="1"/>
  <c r="H229" i="23"/>
  <c r="V211" i="22"/>
  <c r="AF226" i="23"/>
  <c r="E226" i="23"/>
  <c r="M226" i="23" s="1"/>
  <c r="AE226" i="23"/>
  <c r="AA226" i="23"/>
  <c r="BY226" i="23"/>
  <c r="D230" i="23"/>
  <c r="BS227" i="23"/>
  <c r="BQ227" i="23"/>
  <c r="C227" i="23"/>
  <c r="N224" i="23"/>
  <c r="O223" i="23"/>
  <c r="F225" i="23"/>
  <c r="AJ227" i="23"/>
  <c r="R228" i="23"/>
  <c r="BM229" i="23"/>
  <c r="BO228" i="23" s="1"/>
  <c r="BK229" i="23"/>
  <c r="AH227" i="23"/>
  <c r="AG227" i="23"/>
  <c r="G228" i="23"/>
  <c r="AZ229" i="23" s="1"/>
  <c r="AY229" i="23" s="1"/>
  <c r="W212" i="22"/>
  <c r="N212" i="22"/>
  <c r="F212" i="22"/>
  <c r="M212" i="22"/>
  <c r="AD212" i="22"/>
  <c r="AE212" i="22" s="1"/>
  <c r="AF212" i="22" s="1"/>
  <c r="J212" i="22"/>
  <c r="AC212" i="22"/>
  <c r="I212" i="22"/>
  <c r="G214" i="22"/>
  <c r="AG213" i="22"/>
  <c r="L213" i="22"/>
  <c r="K213" i="22"/>
  <c r="H213" i="22"/>
  <c r="I230" i="23" l="1"/>
  <c r="H230" i="23"/>
  <c r="CZ725" i="21"/>
  <c r="CZ757" i="21" s="1"/>
  <c r="CZ61" i="21" s="1"/>
  <c r="CZ23" i="24" s="1"/>
  <c r="CR725" i="21"/>
  <c r="CR757" i="21" s="1"/>
  <c r="CR61" i="21" s="1"/>
  <c r="CR23" i="24" s="1"/>
  <c r="CJ725" i="21"/>
  <c r="CJ757" i="21" s="1"/>
  <c r="CJ61" i="21" s="1"/>
  <c r="CJ23" i="24" s="1"/>
  <c r="CB725" i="21"/>
  <c r="CB757" i="21" s="1"/>
  <c r="CB61" i="21" s="1"/>
  <c r="CB23" i="24" s="1"/>
  <c r="BT725" i="21"/>
  <c r="BT757" i="21" s="1"/>
  <c r="BT61" i="21" s="1"/>
  <c r="BT23" i="24" s="1"/>
  <c r="BL725" i="21"/>
  <c r="BL757" i="21" s="1"/>
  <c r="BL61" i="21" s="1"/>
  <c r="BL23" i="24" s="1"/>
  <c r="BD725" i="21"/>
  <c r="BD757" i="21" s="1"/>
  <c r="BD61" i="21" s="1"/>
  <c r="BD23" i="24" s="1"/>
  <c r="AV725" i="21"/>
  <c r="AV757" i="21" s="1"/>
  <c r="AV61" i="21" s="1"/>
  <c r="AV23" i="24" s="1"/>
  <c r="AN725" i="21"/>
  <c r="AN757" i="21" s="1"/>
  <c r="AN61" i="21" s="1"/>
  <c r="AN23" i="24" s="1"/>
  <c r="AF725" i="21"/>
  <c r="AF757" i="21" s="1"/>
  <c r="AF61" i="21" s="1"/>
  <c r="AF23" i="24" s="1"/>
  <c r="X725" i="21"/>
  <c r="X757" i="21" s="1"/>
  <c r="X61" i="21" s="1"/>
  <c r="X23" i="24" s="1"/>
  <c r="P725" i="21"/>
  <c r="P757" i="21" s="1"/>
  <c r="P61" i="21" s="1"/>
  <c r="P23" i="24" s="1"/>
  <c r="H725" i="21"/>
  <c r="H757" i="21" s="1"/>
  <c r="H61" i="21" s="1"/>
  <c r="H23" i="24" s="1"/>
  <c r="CU722" i="21"/>
  <c r="CU754" i="21" s="1"/>
  <c r="CU42" i="21" s="1"/>
  <c r="CM722" i="21"/>
  <c r="CM754" i="21" s="1"/>
  <c r="CM42" i="21" s="1"/>
  <c r="CE722" i="21"/>
  <c r="CE754" i="21" s="1"/>
  <c r="CE42" i="21" s="1"/>
  <c r="BW722" i="21"/>
  <c r="BW754" i="21" s="1"/>
  <c r="BW42" i="21" s="1"/>
  <c r="BO722" i="21"/>
  <c r="BO754" i="21" s="1"/>
  <c r="BO42" i="21" s="1"/>
  <c r="BG722" i="21"/>
  <c r="BG754" i="21" s="1"/>
  <c r="BG42" i="21" s="1"/>
  <c r="AY722" i="21"/>
  <c r="AY754" i="21" s="1"/>
  <c r="AY42" i="21" s="1"/>
  <c r="AQ722" i="21"/>
  <c r="AQ754" i="21" s="1"/>
  <c r="AQ42" i="21" s="1"/>
  <c r="AI722" i="21"/>
  <c r="AI754" i="21" s="1"/>
  <c r="AI42" i="21" s="1"/>
  <c r="AA722" i="21"/>
  <c r="AA754" i="21" s="1"/>
  <c r="AA42" i="21" s="1"/>
  <c r="S722" i="21"/>
  <c r="S754" i="21" s="1"/>
  <c r="S42" i="21" s="1"/>
  <c r="K722" i="21"/>
  <c r="K754" i="21" s="1"/>
  <c r="K42" i="21" s="1"/>
  <c r="CX721" i="21"/>
  <c r="CP721" i="21"/>
  <c r="CH721" i="21"/>
  <c r="BZ721" i="21"/>
  <c r="BR721" i="21"/>
  <c r="BJ721" i="21"/>
  <c r="BB721" i="21"/>
  <c r="AT721" i="21"/>
  <c r="AL721" i="21"/>
  <c r="AD721" i="21"/>
  <c r="V721" i="21"/>
  <c r="N721" i="21"/>
  <c r="F721" i="21"/>
  <c r="BU725" i="21"/>
  <c r="BU757" i="21" s="1"/>
  <c r="BU61" i="21" s="1"/>
  <c r="BU23" i="24" s="1"/>
  <c r="L722" i="21"/>
  <c r="L754" i="21" s="1"/>
  <c r="L42" i="21" s="1"/>
  <c r="AM721" i="21"/>
  <c r="CY725" i="21"/>
  <c r="CY757" i="21" s="1"/>
  <c r="CY61" i="21" s="1"/>
  <c r="CY23" i="24" s="1"/>
  <c r="CQ725" i="21"/>
  <c r="CQ757" i="21" s="1"/>
  <c r="CQ61" i="21" s="1"/>
  <c r="CQ23" i="24" s="1"/>
  <c r="CI725" i="21"/>
  <c r="CI757" i="21" s="1"/>
  <c r="CI61" i="21" s="1"/>
  <c r="CI23" i="24" s="1"/>
  <c r="CA725" i="21"/>
  <c r="CA757" i="21" s="1"/>
  <c r="CA61" i="21" s="1"/>
  <c r="CA23" i="24" s="1"/>
  <c r="BS725" i="21"/>
  <c r="BS757" i="21" s="1"/>
  <c r="BS61" i="21" s="1"/>
  <c r="BS23" i="24" s="1"/>
  <c r="BK725" i="21"/>
  <c r="BK757" i="21" s="1"/>
  <c r="BK61" i="21" s="1"/>
  <c r="BK23" i="24" s="1"/>
  <c r="BC725" i="21"/>
  <c r="BC757" i="21" s="1"/>
  <c r="BC61" i="21" s="1"/>
  <c r="BC23" i="24" s="1"/>
  <c r="AU725" i="21"/>
  <c r="AU757" i="21" s="1"/>
  <c r="AU61" i="21" s="1"/>
  <c r="AU23" i="24" s="1"/>
  <c r="AM725" i="21"/>
  <c r="AM757" i="21" s="1"/>
  <c r="AM61" i="21" s="1"/>
  <c r="AM23" i="24" s="1"/>
  <c r="AE725" i="21"/>
  <c r="AE757" i="21" s="1"/>
  <c r="AE61" i="21" s="1"/>
  <c r="AE23" i="24" s="1"/>
  <c r="W725" i="21"/>
  <c r="W757" i="21" s="1"/>
  <c r="W61" i="21" s="1"/>
  <c r="W23" i="24" s="1"/>
  <c r="O725" i="21"/>
  <c r="O757" i="21" s="1"/>
  <c r="O61" i="21" s="1"/>
  <c r="O23" i="24" s="1"/>
  <c r="G725" i="21"/>
  <c r="G757" i="21" s="1"/>
  <c r="G61" i="21" s="1"/>
  <c r="G23" i="24" s="1"/>
  <c r="CT722" i="21"/>
  <c r="CT754" i="21" s="1"/>
  <c r="CT42" i="21" s="1"/>
  <c r="CL722" i="21"/>
  <c r="CL754" i="21" s="1"/>
  <c r="CL42" i="21" s="1"/>
  <c r="CD722" i="21"/>
  <c r="CD754" i="21" s="1"/>
  <c r="CD42" i="21" s="1"/>
  <c r="BV722" i="21"/>
  <c r="BV754" i="21" s="1"/>
  <c r="BV42" i="21" s="1"/>
  <c r="BN722" i="21"/>
  <c r="BN754" i="21" s="1"/>
  <c r="BN42" i="21" s="1"/>
  <c r="BF722" i="21"/>
  <c r="BF754" i="21" s="1"/>
  <c r="BF42" i="21" s="1"/>
  <c r="AX722" i="21"/>
  <c r="AX754" i="21" s="1"/>
  <c r="AX42" i="21" s="1"/>
  <c r="AP722" i="21"/>
  <c r="AP754" i="21" s="1"/>
  <c r="AP42" i="21" s="1"/>
  <c r="AH722" i="21"/>
  <c r="AH754" i="21" s="1"/>
  <c r="AH42" i="21" s="1"/>
  <c r="Z722" i="21"/>
  <c r="Z754" i="21" s="1"/>
  <c r="Z42" i="21" s="1"/>
  <c r="R722" i="21"/>
  <c r="R754" i="21" s="1"/>
  <c r="R42" i="21" s="1"/>
  <c r="J722" i="21"/>
  <c r="J754" i="21" s="1"/>
  <c r="J42" i="21" s="1"/>
  <c r="CW721" i="21"/>
  <c r="CO721" i="21"/>
  <c r="CG721" i="21"/>
  <c r="BY721" i="21"/>
  <c r="BQ721" i="21"/>
  <c r="BI721" i="21"/>
  <c r="BA721" i="21"/>
  <c r="AS721" i="21"/>
  <c r="AK721" i="21"/>
  <c r="AC721" i="21"/>
  <c r="U721" i="21"/>
  <c r="M721" i="21"/>
  <c r="BE725" i="21"/>
  <c r="BE757" i="21" s="1"/>
  <c r="BE61" i="21" s="1"/>
  <c r="BE23" i="24" s="1"/>
  <c r="AG725" i="21"/>
  <c r="AG757" i="21" s="1"/>
  <c r="AG61" i="21" s="1"/>
  <c r="AG23" i="24" s="1"/>
  <c r="CV722" i="21"/>
  <c r="CV754" i="21" s="1"/>
  <c r="CV42" i="21" s="1"/>
  <c r="BP722" i="21"/>
  <c r="BP754" i="21" s="1"/>
  <c r="BP42" i="21" s="1"/>
  <c r="AR722" i="21"/>
  <c r="AR754" i="21" s="1"/>
  <c r="AR42" i="21" s="1"/>
  <c r="CQ721" i="21"/>
  <c r="BS721" i="21"/>
  <c r="O721" i="21"/>
  <c r="CX725" i="21"/>
  <c r="CX757" i="21" s="1"/>
  <c r="CX61" i="21" s="1"/>
  <c r="CX23" i="24" s="1"/>
  <c r="CP725" i="21"/>
  <c r="CP757" i="21" s="1"/>
  <c r="CP61" i="21" s="1"/>
  <c r="CP23" i="24" s="1"/>
  <c r="CH725" i="21"/>
  <c r="CH757" i="21" s="1"/>
  <c r="CH61" i="21" s="1"/>
  <c r="CH23" i="24" s="1"/>
  <c r="BZ725" i="21"/>
  <c r="BZ757" i="21" s="1"/>
  <c r="BZ61" i="21" s="1"/>
  <c r="BZ23" i="24" s="1"/>
  <c r="BR725" i="21"/>
  <c r="BR757" i="21" s="1"/>
  <c r="BR61" i="21" s="1"/>
  <c r="BR23" i="24" s="1"/>
  <c r="BJ725" i="21"/>
  <c r="BJ757" i="21" s="1"/>
  <c r="BJ61" i="21" s="1"/>
  <c r="BJ23" i="24" s="1"/>
  <c r="BB725" i="21"/>
  <c r="BB757" i="21" s="1"/>
  <c r="BB61" i="21" s="1"/>
  <c r="BB23" i="24" s="1"/>
  <c r="AT725" i="21"/>
  <c r="AT757" i="21" s="1"/>
  <c r="AT61" i="21" s="1"/>
  <c r="AT23" i="24" s="1"/>
  <c r="AL725" i="21"/>
  <c r="AL757" i="21" s="1"/>
  <c r="AL61" i="21" s="1"/>
  <c r="AL23" i="24" s="1"/>
  <c r="AD725" i="21"/>
  <c r="AD757" i="21" s="1"/>
  <c r="AD61" i="21" s="1"/>
  <c r="AD23" i="24" s="1"/>
  <c r="V725" i="21"/>
  <c r="V757" i="21" s="1"/>
  <c r="V61" i="21" s="1"/>
  <c r="V23" i="24" s="1"/>
  <c r="N725" i="21"/>
  <c r="N757" i="21" s="1"/>
  <c r="N61" i="21" s="1"/>
  <c r="N23" i="24" s="1"/>
  <c r="F725" i="21"/>
  <c r="F757" i="21" s="1"/>
  <c r="CS722" i="21"/>
  <c r="CS754" i="21" s="1"/>
  <c r="CS42" i="21" s="1"/>
  <c r="CK722" i="21"/>
  <c r="CK754" i="21" s="1"/>
  <c r="CK42" i="21" s="1"/>
  <c r="CC722" i="21"/>
  <c r="CC754" i="21" s="1"/>
  <c r="CC42" i="21" s="1"/>
  <c r="BU722" i="21"/>
  <c r="BU754" i="21" s="1"/>
  <c r="BU42" i="21" s="1"/>
  <c r="BM722" i="21"/>
  <c r="BM754" i="21" s="1"/>
  <c r="BM42" i="21" s="1"/>
  <c r="BE722" i="21"/>
  <c r="BE754" i="21" s="1"/>
  <c r="BE42" i="21" s="1"/>
  <c r="AW722" i="21"/>
  <c r="AW754" i="21" s="1"/>
  <c r="AW42" i="21" s="1"/>
  <c r="AO722" i="21"/>
  <c r="AO754" i="21" s="1"/>
  <c r="AO42" i="21" s="1"/>
  <c r="AG722" i="21"/>
  <c r="AG754" i="21" s="1"/>
  <c r="AG42" i="21" s="1"/>
  <c r="Y722" i="21"/>
  <c r="Y754" i="21" s="1"/>
  <c r="Y42" i="21" s="1"/>
  <c r="Q722" i="21"/>
  <c r="Q754" i="21" s="1"/>
  <c r="Q42" i="21" s="1"/>
  <c r="I722" i="21"/>
  <c r="I754" i="21" s="1"/>
  <c r="I42" i="21" s="1"/>
  <c r="CV721" i="21"/>
  <c r="CN721" i="21"/>
  <c r="CF721" i="21"/>
  <c r="BX721" i="21"/>
  <c r="BP721" i="21"/>
  <c r="BH721" i="21"/>
  <c r="AZ721" i="21"/>
  <c r="AR721" i="21"/>
  <c r="AJ721" i="21"/>
  <c r="AB721" i="21"/>
  <c r="T721" i="21"/>
  <c r="L721" i="21"/>
  <c r="AW725" i="21"/>
  <c r="AW757" i="21" s="1"/>
  <c r="AW61" i="21" s="1"/>
  <c r="AW23" i="24" s="1"/>
  <c r="Y725" i="21"/>
  <c r="Y757" i="21" s="1"/>
  <c r="Y61" i="21" s="1"/>
  <c r="Y23" i="24" s="1"/>
  <c r="CN722" i="21"/>
  <c r="CN754" i="21" s="1"/>
  <c r="CN42" i="21" s="1"/>
  <c r="BH722" i="21"/>
  <c r="BH754" i="21" s="1"/>
  <c r="BH42" i="21" s="1"/>
  <c r="T722" i="21"/>
  <c r="T754" i="21" s="1"/>
  <c r="T42" i="21" s="1"/>
  <c r="CA721" i="21"/>
  <c r="AE721" i="21"/>
  <c r="CW725" i="21"/>
  <c r="CW757" i="21" s="1"/>
  <c r="CW61" i="21" s="1"/>
  <c r="CW23" i="24" s="1"/>
  <c r="CO725" i="21"/>
  <c r="CO757" i="21" s="1"/>
  <c r="CO61" i="21" s="1"/>
  <c r="CO23" i="24" s="1"/>
  <c r="CG725" i="21"/>
  <c r="CG757" i="21" s="1"/>
  <c r="CG61" i="21" s="1"/>
  <c r="CG23" i="24" s="1"/>
  <c r="BY725" i="21"/>
  <c r="BY757" i="21" s="1"/>
  <c r="BY61" i="21" s="1"/>
  <c r="BY23" i="24" s="1"/>
  <c r="BQ725" i="21"/>
  <c r="BQ757" i="21" s="1"/>
  <c r="BQ61" i="21" s="1"/>
  <c r="BQ23" i="24" s="1"/>
  <c r="BI725" i="21"/>
  <c r="BI757" i="21" s="1"/>
  <c r="BI61" i="21" s="1"/>
  <c r="BI23" i="24" s="1"/>
  <c r="BA725" i="21"/>
  <c r="BA757" i="21" s="1"/>
  <c r="BA61" i="21" s="1"/>
  <c r="BA23" i="24" s="1"/>
  <c r="AS725" i="21"/>
  <c r="AS757" i="21" s="1"/>
  <c r="AS61" i="21" s="1"/>
  <c r="AS23" i="24" s="1"/>
  <c r="AK725" i="21"/>
  <c r="AK757" i="21" s="1"/>
  <c r="AK61" i="21" s="1"/>
  <c r="AK23" i="24" s="1"/>
  <c r="AC725" i="21"/>
  <c r="AC757" i="21" s="1"/>
  <c r="AC61" i="21" s="1"/>
  <c r="AC23" i="24" s="1"/>
  <c r="U725" i="21"/>
  <c r="U757" i="21" s="1"/>
  <c r="U61" i="21" s="1"/>
  <c r="U23" i="24" s="1"/>
  <c r="M725" i="21"/>
  <c r="M757" i="21" s="1"/>
  <c r="M61" i="21" s="1"/>
  <c r="M23" i="24" s="1"/>
  <c r="CZ722" i="21"/>
  <c r="CZ754" i="21" s="1"/>
  <c r="CZ42" i="21" s="1"/>
  <c r="CR722" i="21"/>
  <c r="CR754" i="21" s="1"/>
  <c r="CR42" i="21" s="1"/>
  <c r="CJ722" i="21"/>
  <c r="CJ754" i="21" s="1"/>
  <c r="CJ42" i="21" s="1"/>
  <c r="CB722" i="21"/>
  <c r="CB754" i="21" s="1"/>
  <c r="CB42" i="21" s="1"/>
  <c r="BT722" i="21"/>
  <c r="BT754" i="21" s="1"/>
  <c r="BT42" i="21" s="1"/>
  <c r="BL722" i="21"/>
  <c r="BL754" i="21" s="1"/>
  <c r="BL42" i="21" s="1"/>
  <c r="BD722" i="21"/>
  <c r="BD754" i="21" s="1"/>
  <c r="BD42" i="21" s="1"/>
  <c r="AV722" i="21"/>
  <c r="AV754" i="21" s="1"/>
  <c r="AV42" i="21" s="1"/>
  <c r="AN722" i="21"/>
  <c r="AN754" i="21" s="1"/>
  <c r="AN42" i="21" s="1"/>
  <c r="AF722" i="21"/>
  <c r="AF754" i="21" s="1"/>
  <c r="AF42" i="21" s="1"/>
  <c r="X722" i="21"/>
  <c r="X754" i="21" s="1"/>
  <c r="X42" i="21" s="1"/>
  <c r="P722" i="21"/>
  <c r="P754" i="21" s="1"/>
  <c r="P42" i="21" s="1"/>
  <c r="H722" i="21"/>
  <c r="H754" i="21" s="1"/>
  <c r="H42" i="21" s="1"/>
  <c r="CU721" i="21"/>
  <c r="CM721" i="21"/>
  <c r="CE721" i="21"/>
  <c r="BW721" i="21"/>
  <c r="BO721" i="21"/>
  <c r="BG721" i="21"/>
  <c r="AY721" i="21"/>
  <c r="AQ721" i="21"/>
  <c r="AI721" i="21"/>
  <c r="AA721" i="21"/>
  <c r="S721" i="21"/>
  <c r="K721" i="21"/>
  <c r="BM725" i="21"/>
  <c r="BM757" i="21" s="1"/>
  <c r="BM61" i="21" s="1"/>
  <c r="BM23" i="24" s="1"/>
  <c r="AB722" i="21"/>
  <c r="AB754" i="21" s="1"/>
  <c r="AB42" i="21" s="1"/>
  <c r="AU721" i="21"/>
  <c r="CV725" i="21"/>
  <c r="CV757" i="21" s="1"/>
  <c r="CV61" i="21" s="1"/>
  <c r="CV23" i="24" s="1"/>
  <c r="CN725" i="21"/>
  <c r="CN757" i="21" s="1"/>
  <c r="CN61" i="21" s="1"/>
  <c r="CN23" i="24" s="1"/>
  <c r="CF725" i="21"/>
  <c r="CF757" i="21" s="1"/>
  <c r="CF61" i="21" s="1"/>
  <c r="CF23" i="24" s="1"/>
  <c r="BX725" i="21"/>
  <c r="BX757" i="21" s="1"/>
  <c r="BX61" i="21" s="1"/>
  <c r="BX23" i="24" s="1"/>
  <c r="BP725" i="21"/>
  <c r="BP757" i="21" s="1"/>
  <c r="BP61" i="21" s="1"/>
  <c r="BP23" i="24" s="1"/>
  <c r="BH725" i="21"/>
  <c r="BH757" i="21" s="1"/>
  <c r="BH61" i="21" s="1"/>
  <c r="BH23" i="24" s="1"/>
  <c r="AZ725" i="21"/>
  <c r="AZ757" i="21" s="1"/>
  <c r="AZ61" i="21" s="1"/>
  <c r="AZ23" i="24" s="1"/>
  <c r="AR725" i="21"/>
  <c r="AR757" i="21" s="1"/>
  <c r="AR61" i="21" s="1"/>
  <c r="AR23" i="24" s="1"/>
  <c r="AJ725" i="21"/>
  <c r="AJ757" i="21" s="1"/>
  <c r="AJ61" i="21" s="1"/>
  <c r="AJ23" i="24" s="1"/>
  <c r="AB725" i="21"/>
  <c r="AB757" i="21" s="1"/>
  <c r="AB61" i="21" s="1"/>
  <c r="AB23" i="24" s="1"/>
  <c r="T725" i="21"/>
  <c r="T757" i="21" s="1"/>
  <c r="T61" i="21" s="1"/>
  <c r="T23" i="24" s="1"/>
  <c r="L725" i="21"/>
  <c r="L757" i="21" s="1"/>
  <c r="L61" i="21" s="1"/>
  <c r="L23" i="24" s="1"/>
  <c r="CY722" i="21"/>
  <c r="CY754" i="21" s="1"/>
  <c r="CY42" i="21" s="1"/>
  <c r="CQ722" i="21"/>
  <c r="CQ754" i="21" s="1"/>
  <c r="CQ42" i="21" s="1"/>
  <c r="CI722" i="21"/>
  <c r="CI754" i="21" s="1"/>
  <c r="CI42" i="21" s="1"/>
  <c r="CA722" i="21"/>
  <c r="CA754" i="21" s="1"/>
  <c r="CA42" i="21" s="1"/>
  <c r="BS722" i="21"/>
  <c r="BS754" i="21" s="1"/>
  <c r="BS42" i="21" s="1"/>
  <c r="BK722" i="21"/>
  <c r="BK754" i="21" s="1"/>
  <c r="BK42" i="21" s="1"/>
  <c r="BC722" i="21"/>
  <c r="BC754" i="21" s="1"/>
  <c r="BC42" i="21" s="1"/>
  <c r="AU722" i="21"/>
  <c r="AU754" i="21" s="1"/>
  <c r="AU42" i="21" s="1"/>
  <c r="AM722" i="21"/>
  <c r="AM754" i="21" s="1"/>
  <c r="AM42" i="21" s="1"/>
  <c r="AE722" i="21"/>
  <c r="AE754" i="21" s="1"/>
  <c r="AE42" i="21" s="1"/>
  <c r="W722" i="21"/>
  <c r="W754" i="21" s="1"/>
  <c r="W42" i="21" s="1"/>
  <c r="O722" i="21"/>
  <c r="O754" i="21" s="1"/>
  <c r="O42" i="21" s="1"/>
  <c r="G722" i="21"/>
  <c r="G754" i="21" s="1"/>
  <c r="G42" i="21" s="1"/>
  <c r="CT721" i="21"/>
  <c r="CL721" i="21"/>
  <c r="CD721" i="21"/>
  <c r="BV721" i="21"/>
  <c r="BN721" i="21"/>
  <c r="BF721" i="21"/>
  <c r="AX721" i="21"/>
  <c r="AP721" i="21"/>
  <c r="AH721" i="21"/>
  <c r="Z721" i="21"/>
  <c r="R721" i="21"/>
  <c r="J721" i="21"/>
  <c r="CC725" i="21"/>
  <c r="CC757" i="21" s="1"/>
  <c r="CC61" i="21" s="1"/>
  <c r="CC23" i="24" s="1"/>
  <c r="Q725" i="21"/>
  <c r="Q757" i="21" s="1"/>
  <c r="Q61" i="21" s="1"/>
  <c r="Q23" i="24" s="1"/>
  <c r="CF722" i="21"/>
  <c r="CF754" i="21" s="1"/>
  <c r="CF42" i="21" s="1"/>
  <c r="AZ722" i="21"/>
  <c r="AZ754" i="21" s="1"/>
  <c r="AZ42" i="21" s="1"/>
  <c r="CY721" i="21"/>
  <c r="BK721" i="21"/>
  <c r="G721" i="21"/>
  <c r="CU725" i="21"/>
  <c r="CU757" i="21" s="1"/>
  <c r="CU61" i="21" s="1"/>
  <c r="CU23" i="24" s="1"/>
  <c r="CM725" i="21"/>
  <c r="CM757" i="21" s="1"/>
  <c r="CM61" i="21" s="1"/>
  <c r="CM23" i="24" s="1"/>
  <c r="CE725" i="21"/>
  <c r="CE757" i="21" s="1"/>
  <c r="CE61" i="21" s="1"/>
  <c r="CE23" i="24" s="1"/>
  <c r="BW725" i="21"/>
  <c r="BW757" i="21" s="1"/>
  <c r="BW61" i="21" s="1"/>
  <c r="BW23" i="24" s="1"/>
  <c r="BO725" i="21"/>
  <c r="BO757" i="21" s="1"/>
  <c r="BO61" i="21" s="1"/>
  <c r="BO23" i="24" s="1"/>
  <c r="BG725" i="21"/>
  <c r="BG757" i="21" s="1"/>
  <c r="BG61" i="21" s="1"/>
  <c r="BG23" i="24" s="1"/>
  <c r="AY725" i="21"/>
  <c r="AY757" i="21" s="1"/>
  <c r="AY61" i="21" s="1"/>
  <c r="AY23" i="24" s="1"/>
  <c r="AQ725" i="21"/>
  <c r="AQ757" i="21" s="1"/>
  <c r="AQ61" i="21" s="1"/>
  <c r="AQ23" i="24" s="1"/>
  <c r="AI725" i="21"/>
  <c r="AI757" i="21" s="1"/>
  <c r="AI61" i="21" s="1"/>
  <c r="AI23" i="24" s="1"/>
  <c r="AA725" i="21"/>
  <c r="AA757" i="21" s="1"/>
  <c r="AA61" i="21" s="1"/>
  <c r="AA23" i="24" s="1"/>
  <c r="S725" i="21"/>
  <c r="S757" i="21" s="1"/>
  <c r="S61" i="21" s="1"/>
  <c r="S23" i="24" s="1"/>
  <c r="K725" i="21"/>
  <c r="K757" i="21" s="1"/>
  <c r="K61" i="21" s="1"/>
  <c r="K23" i="24" s="1"/>
  <c r="CX722" i="21"/>
  <c r="CX754" i="21" s="1"/>
  <c r="CX42" i="21" s="1"/>
  <c r="CP722" i="21"/>
  <c r="CP754" i="21" s="1"/>
  <c r="CP42" i="21" s="1"/>
  <c r="CH722" i="21"/>
  <c r="CH754" i="21" s="1"/>
  <c r="CH42" i="21" s="1"/>
  <c r="BZ722" i="21"/>
  <c r="BZ754" i="21" s="1"/>
  <c r="BZ42" i="21" s="1"/>
  <c r="BR722" i="21"/>
  <c r="BR754" i="21" s="1"/>
  <c r="BR42" i="21" s="1"/>
  <c r="BJ722" i="21"/>
  <c r="BJ754" i="21" s="1"/>
  <c r="BJ42" i="21" s="1"/>
  <c r="BB722" i="21"/>
  <c r="BB754" i="21" s="1"/>
  <c r="BB42" i="21" s="1"/>
  <c r="AT722" i="21"/>
  <c r="AT754" i="21" s="1"/>
  <c r="AT42" i="21" s="1"/>
  <c r="AL722" i="21"/>
  <c r="AL754" i="21" s="1"/>
  <c r="AL42" i="21" s="1"/>
  <c r="AD722" i="21"/>
  <c r="AD754" i="21" s="1"/>
  <c r="AD42" i="21" s="1"/>
  <c r="V722" i="21"/>
  <c r="V754" i="21" s="1"/>
  <c r="V42" i="21" s="1"/>
  <c r="N722" i="21"/>
  <c r="N754" i="21" s="1"/>
  <c r="N42" i="21" s="1"/>
  <c r="F722" i="21"/>
  <c r="F754" i="21" s="1"/>
  <c r="F42" i="21" s="1"/>
  <c r="CS721" i="21"/>
  <c r="CK721" i="21"/>
  <c r="CC721" i="21"/>
  <c r="BU721" i="21"/>
  <c r="BM721" i="21"/>
  <c r="BE721" i="21"/>
  <c r="AW721" i="21"/>
  <c r="AO721" i="21"/>
  <c r="AG721" i="21"/>
  <c r="Y721" i="21"/>
  <c r="Q721" i="21"/>
  <c r="I721" i="21"/>
  <c r="CK725" i="21"/>
  <c r="CK757" i="21" s="1"/>
  <c r="CK61" i="21" s="1"/>
  <c r="CK23" i="24" s="1"/>
  <c r="CT725" i="21"/>
  <c r="CT757" i="21" s="1"/>
  <c r="CT61" i="21" s="1"/>
  <c r="CT23" i="24" s="1"/>
  <c r="CL725" i="21"/>
  <c r="CL757" i="21" s="1"/>
  <c r="CL61" i="21" s="1"/>
  <c r="CL23" i="24" s="1"/>
  <c r="CD725" i="21"/>
  <c r="CD757" i="21" s="1"/>
  <c r="CD61" i="21" s="1"/>
  <c r="CD23" i="24" s="1"/>
  <c r="BV725" i="21"/>
  <c r="BV757" i="21" s="1"/>
  <c r="BV61" i="21" s="1"/>
  <c r="BV23" i="24" s="1"/>
  <c r="BN725" i="21"/>
  <c r="BN757" i="21" s="1"/>
  <c r="BN61" i="21" s="1"/>
  <c r="BN23" i="24" s="1"/>
  <c r="BF725" i="21"/>
  <c r="BF757" i="21" s="1"/>
  <c r="BF61" i="21" s="1"/>
  <c r="BF23" i="24" s="1"/>
  <c r="AX725" i="21"/>
  <c r="AX757" i="21" s="1"/>
  <c r="AX61" i="21" s="1"/>
  <c r="AX23" i="24" s="1"/>
  <c r="AP725" i="21"/>
  <c r="AP757" i="21" s="1"/>
  <c r="AP61" i="21" s="1"/>
  <c r="AP23" i="24" s="1"/>
  <c r="AH725" i="21"/>
  <c r="AH757" i="21" s="1"/>
  <c r="AH61" i="21" s="1"/>
  <c r="AH23" i="24" s="1"/>
  <c r="Z725" i="21"/>
  <c r="Z757" i="21" s="1"/>
  <c r="Z61" i="21" s="1"/>
  <c r="Z23" i="24" s="1"/>
  <c r="R725" i="21"/>
  <c r="R757" i="21" s="1"/>
  <c r="R61" i="21" s="1"/>
  <c r="R23" i="24" s="1"/>
  <c r="J725" i="21"/>
  <c r="J757" i="21" s="1"/>
  <c r="J61" i="21" s="1"/>
  <c r="J23" i="24" s="1"/>
  <c r="CW722" i="21"/>
  <c r="CW754" i="21" s="1"/>
  <c r="CW42" i="21" s="1"/>
  <c r="CO722" i="21"/>
  <c r="CO754" i="21" s="1"/>
  <c r="CO42" i="21" s="1"/>
  <c r="CG722" i="21"/>
  <c r="CG754" i="21" s="1"/>
  <c r="CG42" i="21" s="1"/>
  <c r="BY722" i="21"/>
  <c r="BY754" i="21" s="1"/>
  <c r="BY42" i="21" s="1"/>
  <c r="BQ722" i="21"/>
  <c r="BQ754" i="21" s="1"/>
  <c r="BQ42" i="21" s="1"/>
  <c r="BI722" i="21"/>
  <c r="BI754" i="21" s="1"/>
  <c r="BI42" i="21" s="1"/>
  <c r="BA722" i="21"/>
  <c r="BA754" i="21" s="1"/>
  <c r="BA42" i="21" s="1"/>
  <c r="AS722" i="21"/>
  <c r="AS754" i="21" s="1"/>
  <c r="AS42" i="21" s="1"/>
  <c r="AK722" i="21"/>
  <c r="AK754" i="21" s="1"/>
  <c r="AK42" i="21" s="1"/>
  <c r="AC722" i="21"/>
  <c r="AC754" i="21" s="1"/>
  <c r="AC42" i="21" s="1"/>
  <c r="U722" i="21"/>
  <c r="U754" i="21" s="1"/>
  <c r="U42" i="21" s="1"/>
  <c r="M722" i="21"/>
  <c r="M754" i="21" s="1"/>
  <c r="M42" i="21" s="1"/>
  <c r="CZ721" i="21"/>
  <c r="CR721" i="21"/>
  <c r="CJ721" i="21"/>
  <c r="CB721" i="21"/>
  <c r="BT721" i="21"/>
  <c r="BL721" i="21"/>
  <c r="BD721" i="21"/>
  <c r="AV721" i="21"/>
  <c r="AN721" i="21"/>
  <c r="AF721" i="21"/>
  <c r="X721" i="21"/>
  <c r="P721" i="21"/>
  <c r="H721" i="21"/>
  <c r="CS725" i="21"/>
  <c r="CS757" i="21" s="1"/>
  <c r="CS61" i="21" s="1"/>
  <c r="CS23" i="24" s="1"/>
  <c r="AO725" i="21"/>
  <c r="AO757" i="21" s="1"/>
  <c r="AO61" i="21" s="1"/>
  <c r="AO23" i="24" s="1"/>
  <c r="I725" i="21"/>
  <c r="I757" i="21" s="1"/>
  <c r="I61" i="21" s="1"/>
  <c r="I23" i="24" s="1"/>
  <c r="BX722" i="21"/>
  <c r="BX754" i="21" s="1"/>
  <c r="BX42" i="21" s="1"/>
  <c r="AJ722" i="21"/>
  <c r="AJ754" i="21" s="1"/>
  <c r="AJ42" i="21" s="1"/>
  <c r="CI721" i="21"/>
  <c r="BC721" i="21"/>
  <c r="W721" i="21"/>
  <c r="V212" i="22"/>
  <c r="BM230" i="23"/>
  <c r="BO229" i="23" s="1"/>
  <c r="BK230" i="23"/>
  <c r="L229" i="23"/>
  <c r="F226" i="23"/>
  <c r="AH228" i="23"/>
  <c r="AG228" i="23"/>
  <c r="G229" i="23"/>
  <c r="AZ230" i="23" s="1"/>
  <c r="AY230" i="23" s="1"/>
  <c r="BS228" i="23"/>
  <c r="BQ228" i="23"/>
  <c r="C228" i="23"/>
  <c r="AJ228" i="23"/>
  <c r="R229" i="23"/>
  <c r="D231" i="23"/>
  <c r="N225" i="23"/>
  <c r="O224" i="23"/>
  <c r="BY227" i="23"/>
  <c r="AF227" i="23"/>
  <c r="E227" i="23"/>
  <c r="M227" i="23" s="1"/>
  <c r="AE227" i="23"/>
  <c r="AA227" i="23"/>
  <c r="W213" i="22"/>
  <c r="N213" i="22"/>
  <c r="F213" i="22"/>
  <c r="M213" i="22"/>
  <c r="AD213" i="22"/>
  <c r="AE213" i="22" s="1"/>
  <c r="AF213" i="22" s="1"/>
  <c r="J213" i="22"/>
  <c r="AC213" i="22"/>
  <c r="I213" i="22"/>
  <c r="G215" i="22"/>
  <c r="AG214" i="22"/>
  <c r="L214" i="22"/>
  <c r="K214" i="22"/>
  <c r="H214" i="22"/>
  <c r="V213" i="22" l="1"/>
  <c r="I231" i="23"/>
  <c r="H231" i="23"/>
  <c r="F61" i="21"/>
  <c r="F763" i="21"/>
  <c r="D715" i="21"/>
  <c r="F227" i="23"/>
  <c r="D232" i="23"/>
  <c r="AH229" i="23"/>
  <c r="AG229" i="23"/>
  <c r="G230" i="23"/>
  <c r="AZ231" i="23" s="1"/>
  <c r="AY231" i="23" s="1"/>
  <c r="N226" i="23"/>
  <c r="O225" i="23"/>
  <c r="BY228" i="23"/>
  <c r="AF228" i="23"/>
  <c r="E228" i="23"/>
  <c r="M228" i="23" s="1"/>
  <c r="AE228" i="23"/>
  <c r="AA228" i="23"/>
  <c r="BM231" i="23"/>
  <c r="BO230" i="23" s="1"/>
  <c r="BK231" i="23"/>
  <c r="R230" i="23"/>
  <c r="AJ229" i="23"/>
  <c r="L230" i="23"/>
  <c r="C229" i="23"/>
  <c r="BS229" i="23"/>
  <c r="BQ229" i="23"/>
  <c r="W214" i="22"/>
  <c r="N214" i="22"/>
  <c r="F214" i="22"/>
  <c r="M214" i="22"/>
  <c r="AD214" i="22"/>
  <c r="AE214" i="22" s="1"/>
  <c r="AF214" i="22" s="1"/>
  <c r="J214" i="22"/>
  <c r="AC214" i="22"/>
  <c r="I214" i="22"/>
  <c r="G216" i="22"/>
  <c r="AG215" i="22"/>
  <c r="L215" i="22"/>
  <c r="K215" i="22"/>
  <c r="H215" i="22"/>
  <c r="I232" i="23" l="1"/>
  <c r="H232" i="23"/>
  <c r="F23" i="24"/>
  <c r="F45" i="24"/>
  <c r="H45" i="24"/>
  <c r="I45" i="24"/>
  <c r="G45" i="24"/>
  <c r="J45" i="24"/>
  <c r="K45" i="24"/>
  <c r="L45" i="24"/>
  <c r="M45" i="24"/>
  <c r="O45" i="24"/>
  <c r="N45" i="24"/>
  <c r="P45" i="24"/>
  <c r="Q45" i="24"/>
  <c r="R45" i="24"/>
  <c r="S45" i="24"/>
  <c r="T45" i="24"/>
  <c r="U45" i="24"/>
  <c r="V45" i="24"/>
  <c r="W45" i="24"/>
  <c r="X45" i="24"/>
  <c r="Y45" i="24"/>
  <c r="Z45" i="24"/>
  <c r="AA45" i="24"/>
  <c r="AB45" i="24"/>
  <c r="AC45" i="24"/>
  <c r="AD45" i="24"/>
  <c r="AE45" i="24"/>
  <c r="AF45"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BG45" i="24"/>
  <c r="BH45" i="24"/>
  <c r="BI45" i="24"/>
  <c r="BJ45" i="24"/>
  <c r="BK45" i="24"/>
  <c r="BL45" i="24"/>
  <c r="BM45" i="24"/>
  <c r="BN45" i="24"/>
  <c r="BO45" i="24"/>
  <c r="BP45" i="24"/>
  <c r="BQ45" i="24"/>
  <c r="BR45" i="24"/>
  <c r="BS45" i="24"/>
  <c r="BT45" i="24"/>
  <c r="BU45" i="24"/>
  <c r="BV45" i="24"/>
  <c r="BW45" i="24"/>
  <c r="BX45" i="24"/>
  <c r="BY45" i="24"/>
  <c r="BZ45" i="24"/>
  <c r="CA45" i="24"/>
  <c r="CB45" i="24"/>
  <c r="CC45" i="24"/>
  <c r="CD45" i="24"/>
  <c r="CE45" i="24"/>
  <c r="CF45" i="24"/>
  <c r="CG45" i="24"/>
  <c r="CH45" i="24"/>
  <c r="CI45" i="24"/>
  <c r="CJ45" i="24"/>
  <c r="CK45" i="24"/>
  <c r="CL45" i="24"/>
  <c r="CM45" i="24"/>
  <c r="CN45" i="24"/>
  <c r="CO45" i="24"/>
  <c r="CP45" i="24"/>
  <c r="CQ45" i="24"/>
  <c r="CR45" i="24"/>
  <c r="CS45" i="24"/>
  <c r="CT45" i="24"/>
  <c r="CU45" i="24"/>
  <c r="CV45" i="24"/>
  <c r="CW45" i="24"/>
  <c r="CX45" i="24"/>
  <c r="CY45" i="24"/>
  <c r="F10" i="21"/>
  <c r="DA45" i="24"/>
  <c r="CZ45" i="24"/>
  <c r="V214" i="22"/>
  <c r="D233" i="23"/>
  <c r="L232" i="23"/>
  <c r="R231" i="23"/>
  <c r="AJ230" i="23"/>
  <c r="L231" i="23"/>
  <c r="BK232" i="23"/>
  <c r="BM232" i="23"/>
  <c r="BO231" i="23" s="1"/>
  <c r="N227" i="23"/>
  <c r="O226" i="23"/>
  <c r="AE229" i="23"/>
  <c r="AA229" i="23"/>
  <c r="BY229" i="23"/>
  <c r="AF229" i="23"/>
  <c r="E229" i="23"/>
  <c r="M229" i="23" s="1"/>
  <c r="BS230" i="23"/>
  <c r="BQ230" i="23"/>
  <c r="C230" i="23"/>
  <c r="AG230" i="23"/>
  <c r="G231" i="23"/>
  <c r="AZ232" i="23" s="1"/>
  <c r="AY232" i="23" s="1"/>
  <c r="AH230" i="23"/>
  <c r="F228" i="23"/>
  <c r="W215" i="22"/>
  <c r="N215" i="22"/>
  <c r="F215" i="22"/>
  <c r="M215" i="22"/>
  <c r="AD215" i="22"/>
  <c r="AE215" i="22" s="1"/>
  <c r="AF215" i="22" s="1"/>
  <c r="J215" i="22"/>
  <c r="I215" i="22"/>
  <c r="AC215" i="22"/>
  <c r="G217" i="22"/>
  <c r="AG216" i="22"/>
  <c r="L216" i="22"/>
  <c r="K216" i="22"/>
  <c r="H216" i="22"/>
  <c r="I233" i="23" l="1"/>
  <c r="H233" i="23"/>
  <c r="V215" i="22"/>
  <c r="AF230" i="23"/>
  <c r="E230" i="23"/>
  <c r="M230" i="23" s="1"/>
  <c r="AE230" i="23"/>
  <c r="AA230" i="23"/>
  <c r="BY230" i="23"/>
  <c r="AJ231" i="23"/>
  <c r="R232" i="23"/>
  <c r="AH231" i="23"/>
  <c r="AG231" i="23"/>
  <c r="G232" i="23"/>
  <c r="AZ233" i="23" s="1"/>
  <c r="AY233" i="23" s="1"/>
  <c r="N228" i="23"/>
  <c r="O227" i="23"/>
  <c r="BS231" i="23"/>
  <c r="BQ231" i="23"/>
  <c r="C231" i="23"/>
  <c r="F229" i="23"/>
  <c r="BM233" i="23"/>
  <c r="BO232" i="23" s="1"/>
  <c r="BK233" i="23"/>
  <c r="D234" i="23"/>
  <c r="W216" i="22"/>
  <c r="N216" i="22"/>
  <c r="F216" i="22"/>
  <c r="M216" i="22"/>
  <c r="AD216" i="22"/>
  <c r="AE216" i="22" s="1"/>
  <c r="AF216" i="22" s="1"/>
  <c r="J216" i="22"/>
  <c r="AC216" i="22"/>
  <c r="I216" i="22"/>
  <c r="G218" i="22"/>
  <c r="AG217" i="22"/>
  <c r="L217" i="22"/>
  <c r="K217" i="22"/>
  <c r="H217" i="22"/>
  <c r="I234" i="23" l="1"/>
  <c r="H234" i="23"/>
  <c r="V216" i="22"/>
  <c r="AH232" i="23"/>
  <c r="AG232" i="23"/>
  <c r="G233" i="23"/>
  <c r="AZ234" i="23" s="1"/>
  <c r="AY234" i="23" s="1"/>
  <c r="BS232" i="23"/>
  <c r="BQ232" i="23"/>
  <c r="C232" i="23"/>
  <c r="N229" i="23"/>
  <c r="O228" i="23"/>
  <c r="L233" i="23"/>
  <c r="BY231" i="23"/>
  <c r="AF231" i="23"/>
  <c r="E231" i="23"/>
  <c r="M231" i="23" s="1"/>
  <c r="AE231" i="23"/>
  <c r="AA231" i="23"/>
  <c r="F230" i="23"/>
  <c r="BM234" i="23"/>
  <c r="BO233" i="23" s="1"/>
  <c r="BK234" i="23"/>
  <c r="D235" i="23"/>
  <c r="L234" i="23"/>
  <c r="AJ232" i="23"/>
  <c r="R233" i="23"/>
  <c r="W217" i="22"/>
  <c r="N217" i="22"/>
  <c r="F217" i="22"/>
  <c r="M217" i="22"/>
  <c r="AD217" i="22"/>
  <c r="AE217" i="22" s="1"/>
  <c r="AF217" i="22" s="1"/>
  <c r="J217" i="22"/>
  <c r="AC217" i="22"/>
  <c r="I217" i="22"/>
  <c r="V217" i="22" s="1"/>
  <c r="G219" i="22"/>
  <c r="AG218" i="22"/>
  <c r="L218" i="22"/>
  <c r="K218" i="22"/>
  <c r="H218" i="22"/>
  <c r="I235" i="23" l="1"/>
  <c r="H235" i="23"/>
  <c r="R234" i="23"/>
  <c r="AJ233" i="23"/>
  <c r="AH233" i="23"/>
  <c r="AG233" i="23"/>
  <c r="G234" i="23"/>
  <c r="AZ235" i="23" s="1"/>
  <c r="AY235" i="23" s="1"/>
  <c r="D236" i="23"/>
  <c r="BY232" i="23"/>
  <c r="AF232" i="23"/>
  <c r="E232" i="23"/>
  <c r="M232" i="23" s="1"/>
  <c r="AE232" i="23"/>
  <c r="AA232" i="23"/>
  <c r="C233" i="23"/>
  <c r="BS233" i="23"/>
  <c r="BQ233" i="23"/>
  <c r="N230" i="23"/>
  <c r="O229" i="23"/>
  <c r="BM235" i="23"/>
  <c r="BO234" i="23" s="1"/>
  <c r="BK235" i="23"/>
  <c r="F231" i="23"/>
  <c r="W218" i="22"/>
  <c r="N218" i="22"/>
  <c r="F218" i="22"/>
  <c r="M218" i="22"/>
  <c r="AD218" i="22"/>
  <c r="AE218" i="22" s="1"/>
  <c r="AF218" i="22" s="1"/>
  <c r="J218" i="22"/>
  <c r="AC218" i="22"/>
  <c r="I218" i="22"/>
  <c r="G220" i="22"/>
  <c r="AG219" i="22"/>
  <c r="L219" i="22"/>
  <c r="K219" i="22"/>
  <c r="H219" i="22"/>
  <c r="I236" i="23" l="1"/>
  <c r="H236" i="23"/>
  <c r="V218" i="22"/>
  <c r="F232" i="23"/>
  <c r="BS234" i="23"/>
  <c r="BQ234" i="23"/>
  <c r="C234" i="23"/>
  <c r="D237" i="23"/>
  <c r="L236" i="23"/>
  <c r="BK236" i="23"/>
  <c r="BM236" i="23"/>
  <c r="BO235" i="23" s="1"/>
  <c r="AE233" i="23"/>
  <c r="AA233" i="23"/>
  <c r="BY233" i="23"/>
  <c r="E233" i="23"/>
  <c r="M233" i="23" s="1"/>
  <c r="AF233" i="23"/>
  <c r="N231" i="23"/>
  <c r="O230" i="23"/>
  <c r="L235" i="23"/>
  <c r="AG234" i="23"/>
  <c r="G235" i="23"/>
  <c r="AZ236" i="23" s="1"/>
  <c r="AY236" i="23" s="1"/>
  <c r="AH234" i="23"/>
  <c r="R235" i="23"/>
  <c r="AJ234" i="23"/>
  <c r="W219" i="22"/>
  <c r="N219" i="22"/>
  <c r="F219" i="22"/>
  <c r="M219" i="22"/>
  <c r="AD219" i="22"/>
  <c r="AE219" i="22" s="1"/>
  <c r="AF219" i="22" s="1"/>
  <c r="J219" i="22"/>
  <c r="I219" i="22"/>
  <c r="AC219" i="22"/>
  <c r="G221" i="22"/>
  <c r="AG220" i="22"/>
  <c r="L220" i="22"/>
  <c r="K220" i="22"/>
  <c r="H220" i="22"/>
  <c r="I237" i="23" l="1"/>
  <c r="H237" i="23"/>
  <c r="V219" i="22"/>
  <c r="F233" i="23"/>
  <c r="BY234" i="23"/>
  <c r="AF234" i="23"/>
  <c r="E234" i="23"/>
  <c r="M234" i="23" s="1"/>
  <c r="AE234" i="23"/>
  <c r="AA234" i="23"/>
  <c r="AJ235" i="23"/>
  <c r="R236" i="23"/>
  <c r="BM237" i="23"/>
  <c r="BO236" i="23" s="1"/>
  <c r="BK237" i="23"/>
  <c r="BQ235" i="23"/>
  <c r="C235" i="23"/>
  <c r="BS235" i="23"/>
  <c r="AH235" i="23"/>
  <c r="G236" i="23"/>
  <c r="AZ237" i="23" s="1"/>
  <c r="AY237" i="23" s="1"/>
  <c r="AG235" i="23"/>
  <c r="N232" i="23"/>
  <c r="O231" i="23"/>
  <c r="D238" i="23"/>
  <c r="L237" i="23"/>
  <c r="W220" i="22"/>
  <c r="N220" i="22"/>
  <c r="F220" i="22"/>
  <c r="M220" i="22"/>
  <c r="AD220" i="22"/>
  <c r="AE220" i="22" s="1"/>
  <c r="AF220" i="22" s="1"/>
  <c r="J220" i="22"/>
  <c r="AC220" i="22"/>
  <c r="I220" i="22"/>
  <c r="G222" i="22"/>
  <c r="AG221" i="22"/>
  <c r="L221" i="22"/>
  <c r="K221" i="22"/>
  <c r="H221" i="22"/>
  <c r="I238" i="23" l="1"/>
  <c r="H238" i="23"/>
  <c r="V220" i="22"/>
  <c r="BY235" i="23"/>
  <c r="AA235" i="23"/>
  <c r="AF235" i="23"/>
  <c r="AE235" i="23"/>
  <c r="E235" i="23"/>
  <c r="M235" i="23" s="1"/>
  <c r="N233" i="23"/>
  <c r="O232" i="23"/>
  <c r="BM238" i="23"/>
  <c r="BO237" i="23" s="1"/>
  <c r="BK238" i="23"/>
  <c r="AH236" i="23"/>
  <c r="G237" i="23"/>
  <c r="AZ238" i="23" s="1"/>
  <c r="AY238" i="23" s="1"/>
  <c r="AG236" i="23"/>
  <c r="F234" i="23"/>
  <c r="D239" i="23"/>
  <c r="BQ236" i="23"/>
  <c r="BS236" i="23"/>
  <c r="C236" i="23"/>
  <c r="AJ236" i="23"/>
  <c r="R237" i="23"/>
  <c r="W221" i="22"/>
  <c r="N221" i="22"/>
  <c r="F221" i="22"/>
  <c r="M221" i="22"/>
  <c r="AD221" i="22"/>
  <c r="AE221" i="22" s="1"/>
  <c r="AF221" i="22" s="1"/>
  <c r="J221" i="22"/>
  <c r="AC221" i="22"/>
  <c r="I221" i="22"/>
  <c r="G223" i="22"/>
  <c r="AG222" i="22"/>
  <c r="L222" i="22"/>
  <c r="K222" i="22"/>
  <c r="H222" i="22"/>
  <c r="I239" i="23" l="1"/>
  <c r="H239" i="23"/>
  <c r="V221" i="22"/>
  <c r="BM239" i="23"/>
  <c r="BO238" i="23" s="1"/>
  <c r="BK239" i="23"/>
  <c r="BY236" i="23"/>
  <c r="AF236" i="23"/>
  <c r="E236" i="23"/>
  <c r="M236" i="23" s="1"/>
  <c r="AA236" i="23"/>
  <c r="AE236" i="23"/>
  <c r="C237" i="23"/>
  <c r="BS237" i="23"/>
  <c r="BQ237" i="23"/>
  <c r="N234" i="23"/>
  <c r="O233" i="23"/>
  <c r="AH237" i="23"/>
  <c r="G238" i="23"/>
  <c r="AZ239" i="23" s="1"/>
  <c r="AY239" i="23" s="1"/>
  <c r="AG237" i="23"/>
  <c r="F235" i="23"/>
  <c r="R238" i="23"/>
  <c r="AJ237" i="23"/>
  <c r="L238" i="23"/>
  <c r="D240" i="23"/>
  <c r="W222" i="22"/>
  <c r="N222" i="22"/>
  <c r="F222" i="22"/>
  <c r="M222" i="22"/>
  <c r="AD222" i="22"/>
  <c r="AE222" i="22" s="1"/>
  <c r="AF222" i="22" s="1"/>
  <c r="J222" i="22"/>
  <c r="AC222" i="22"/>
  <c r="I222" i="22"/>
  <c r="G224" i="22"/>
  <c r="AG223" i="22"/>
  <c r="L223" i="22"/>
  <c r="K223" i="22"/>
  <c r="H223" i="22"/>
  <c r="I240" i="23" l="1"/>
  <c r="H240" i="23"/>
  <c r="V222" i="22"/>
  <c r="AG238" i="23"/>
  <c r="G239" i="23"/>
  <c r="AZ240" i="23" s="1"/>
  <c r="AY240" i="23" s="1"/>
  <c r="AH238" i="23"/>
  <c r="F236" i="23"/>
  <c r="R239" i="23"/>
  <c r="AJ238" i="23"/>
  <c r="N235" i="23"/>
  <c r="O234" i="23"/>
  <c r="D241" i="23"/>
  <c r="BK240" i="23"/>
  <c r="BM240" i="23"/>
  <c r="BO239" i="23" s="1"/>
  <c r="L239" i="23"/>
  <c r="AE237" i="23"/>
  <c r="AA237" i="23"/>
  <c r="BY237" i="23"/>
  <c r="AF237" i="23"/>
  <c r="E237" i="23"/>
  <c r="M237" i="23" s="1"/>
  <c r="BS238" i="23"/>
  <c r="BQ238" i="23"/>
  <c r="C238" i="23"/>
  <c r="W223" i="22"/>
  <c r="N223" i="22"/>
  <c r="F223" i="22"/>
  <c r="M223" i="22"/>
  <c r="AD223" i="22"/>
  <c r="AE223" i="22" s="1"/>
  <c r="AF223" i="22" s="1"/>
  <c r="J223" i="22"/>
  <c r="I223" i="22"/>
  <c r="AC223" i="22"/>
  <c r="G225" i="22"/>
  <c r="AG224" i="22"/>
  <c r="L224" i="22"/>
  <c r="K224" i="22"/>
  <c r="H224" i="22"/>
  <c r="I241" i="23" l="1"/>
  <c r="H241" i="23"/>
  <c r="V223" i="22"/>
  <c r="AF238" i="23"/>
  <c r="E238" i="23"/>
  <c r="M238" i="23" s="1"/>
  <c r="AE238" i="23"/>
  <c r="AA238" i="23"/>
  <c r="BY238" i="23"/>
  <c r="BS239" i="23"/>
  <c r="BQ239" i="23"/>
  <c r="C239" i="23"/>
  <c r="BM241" i="23"/>
  <c r="BO240" i="23" s="1"/>
  <c r="BK241" i="23"/>
  <c r="F237" i="23"/>
  <c r="L240" i="23"/>
  <c r="AJ239" i="23"/>
  <c r="R240" i="23"/>
  <c r="AH239" i="23"/>
  <c r="AG239" i="23"/>
  <c r="G240" i="23"/>
  <c r="AZ241" i="23" s="1"/>
  <c r="AY241" i="23" s="1"/>
  <c r="D242" i="23"/>
  <c r="L241" i="23"/>
  <c r="N236" i="23"/>
  <c r="O235" i="23"/>
  <c r="W224" i="22"/>
  <c r="N224" i="22"/>
  <c r="F224" i="22"/>
  <c r="M224" i="22"/>
  <c r="AD224" i="22"/>
  <c r="AE224" i="22" s="1"/>
  <c r="AF224" i="22" s="1"/>
  <c r="J224" i="22"/>
  <c r="AC224" i="22"/>
  <c r="I224" i="22"/>
  <c r="G226" i="22"/>
  <c r="AG225" i="22"/>
  <c r="L225" i="22"/>
  <c r="K225" i="22"/>
  <c r="H225" i="22"/>
  <c r="I242" i="23" l="1"/>
  <c r="H242" i="23"/>
  <c r="V224" i="22"/>
  <c r="D243" i="23"/>
  <c r="L242" i="23"/>
  <c r="AH240" i="23"/>
  <c r="AG240" i="23"/>
  <c r="G241" i="23"/>
  <c r="AZ242" i="23" s="1"/>
  <c r="AY242" i="23" s="1"/>
  <c r="F238" i="23"/>
  <c r="BY239" i="23"/>
  <c r="AF239" i="23"/>
  <c r="E239" i="23"/>
  <c r="M239" i="23" s="1"/>
  <c r="AE239" i="23"/>
  <c r="AA239" i="23"/>
  <c r="N237" i="23"/>
  <c r="O236" i="23"/>
  <c r="BM242" i="23"/>
  <c r="BO241" i="23" s="1"/>
  <c r="BK242" i="23"/>
  <c r="AJ240" i="23"/>
  <c r="R241" i="23"/>
  <c r="BS240" i="23"/>
  <c r="BQ240" i="23"/>
  <c r="C240" i="23"/>
  <c r="W225" i="22"/>
  <c r="N225" i="22"/>
  <c r="F225" i="22"/>
  <c r="M225" i="22"/>
  <c r="AD225" i="22"/>
  <c r="AE225" i="22" s="1"/>
  <c r="AF225" i="22" s="1"/>
  <c r="J225" i="22"/>
  <c r="AC225" i="22"/>
  <c r="I225" i="22"/>
  <c r="G227" i="22"/>
  <c r="AG226" i="22"/>
  <c r="L226" i="22"/>
  <c r="K226" i="22"/>
  <c r="H226" i="22"/>
  <c r="I243" i="23" l="1"/>
  <c r="H243" i="23"/>
  <c r="V225" i="22"/>
  <c r="F239" i="23"/>
  <c r="BY240" i="23"/>
  <c r="AF240" i="23"/>
  <c r="E240" i="23"/>
  <c r="M240" i="23" s="1"/>
  <c r="AE240" i="23"/>
  <c r="AA240" i="23"/>
  <c r="C241" i="23"/>
  <c r="BS241" i="23"/>
  <c r="BQ241" i="23"/>
  <c r="BM243" i="23"/>
  <c r="BO242" i="23" s="1"/>
  <c r="BK243" i="23"/>
  <c r="R242" i="23"/>
  <c r="AJ241" i="23"/>
  <c r="N238" i="23"/>
  <c r="O237" i="23"/>
  <c r="D244" i="23"/>
  <c r="AH241" i="23"/>
  <c r="G242" i="23"/>
  <c r="AZ243" i="23" s="1"/>
  <c r="AY243" i="23" s="1"/>
  <c r="AG241" i="23"/>
  <c r="W226" i="22"/>
  <c r="N226" i="22"/>
  <c r="F226" i="22"/>
  <c r="M226" i="22"/>
  <c r="AD226" i="22"/>
  <c r="AE226" i="22" s="1"/>
  <c r="AF226" i="22" s="1"/>
  <c r="J226" i="22"/>
  <c r="AC226" i="22"/>
  <c r="I226" i="22"/>
  <c r="G228" i="22"/>
  <c r="AG227" i="22"/>
  <c r="L227" i="22"/>
  <c r="K227" i="22"/>
  <c r="H227" i="22"/>
  <c r="I244" i="23" l="1"/>
  <c r="H244" i="23"/>
  <c r="V226" i="22"/>
  <c r="BS242" i="23"/>
  <c r="BQ242" i="23"/>
  <c r="C242" i="23"/>
  <c r="BK244" i="23"/>
  <c r="BM244" i="23"/>
  <c r="BO243" i="23" s="1"/>
  <c r="F240" i="23"/>
  <c r="AG242" i="23"/>
  <c r="G243" i="23"/>
  <c r="AZ244" i="23" s="1"/>
  <c r="AY244" i="23" s="1"/>
  <c r="AH242" i="23"/>
  <c r="N239" i="23"/>
  <c r="O238" i="23"/>
  <c r="AE241" i="23"/>
  <c r="AA241" i="23"/>
  <c r="BY241" i="23"/>
  <c r="E241" i="23"/>
  <c r="M241" i="23" s="1"/>
  <c r="AF241" i="23"/>
  <c r="D245" i="23"/>
  <c r="L244" i="23"/>
  <c r="L243" i="23"/>
  <c r="R243" i="23"/>
  <c r="AJ242" i="23"/>
  <c r="W227" i="22"/>
  <c r="N227" i="22"/>
  <c r="F227" i="22"/>
  <c r="M227" i="22"/>
  <c r="AD227" i="22"/>
  <c r="AE227" i="22" s="1"/>
  <c r="AF227" i="22" s="1"/>
  <c r="J227" i="22"/>
  <c r="I227" i="22"/>
  <c r="AC227" i="22"/>
  <c r="G229" i="22"/>
  <c r="AG228" i="22"/>
  <c r="L228" i="22"/>
  <c r="K228" i="22"/>
  <c r="H228" i="22"/>
  <c r="V227" i="22" l="1"/>
  <c r="I245" i="23"/>
  <c r="H245" i="23"/>
  <c r="BS243" i="23"/>
  <c r="BQ243" i="23"/>
  <c r="C243" i="23"/>
  <c r="N240" i="23"/>
  <c r="O239" i="23"/>
  <c r="BM245" i="23"/>
  <c r="BO244" i="23" s="1"/>
  <c r="BK245" i="23"/>
  <c r="AF242" i="23"/>
  <c r="E242" i="23"/>
  <c r="M242" i="23" s="1"/>
  <c r="AE242" i="23"/>
  <c r="AA242" i="23"/>
  <c r="BY242" i="23"/>
  <c r="AJ243" i="23"/>
  <c r="R244" i="23"/>
  <c r="D246" i="23"/>
  <c r="L245" i="23"/>
  <c r="F241" i="23"/>
  <c r="AH243" i="23"/>
  <c r="AG243" i="23"/>
  <c r="G244" i="23"/>
  <c r="AZ245" i="23" s="1"/>
  <c r="AY245" i="23" s="1"/>
  <c r="W228" i="22"/>
  <c r="N228" i="22"/>
  <c r="F228" i="22"/>
  <c r="M228" i="22"/>
  <c r="AD228" i="22"/>
  <c r="AE228" i="22" s="1"/>
  <c r="AF228" i="22" s="1"/>
  <c r="J228" i="22"/>
  <c r="AC228" i="22"/>
  <c r="I228" i="22"/>
  <c r="G230" i="22"/>
  <c r="AG229" i="22"/>
  <c r="L229" i="22"/>
  <c r="K229" i="22"/>
  <c r="H229" i="22"/>
  <c r="I246" i="23" l="1"/>
  <c r="H246" i="23"/>
  <c r="V228" i="22"/>
  <c r="F242" i="23"/>
  <c r="BM246" i="23"/>
  <c r="BO245" i="23" s="1"/>
  <c r="BK246" i="23"/>
  <c r="BS244" i="23"/>
  <c r="BQ244" i="23"/>
  <c r="C244" i="23"/>
  <c r="AH244" i="23"/>
  <c r="AG244" i="23"/>
  <c r="G245" i="23"/>
  <c r="AZ246" i="23" s="1"/>
  <c r="AY246" i="23" s="1"/>
  <c r="D247" i="23"/>
  <c r="N241" i="23"/>
  <c r="O240" i="23"/>
  <c r="BY243" i="23"/>
  <c r="AF243" i="23"/>
  <c r="E243" i="23"/>
  <c r="M243" i="23" s="1"/>
  <c r="AE243" i="23"/>
  <c r="AA243" i="23"/>
  <c r="AJ244" i="23"/>
  <c r="R245" i="23"/>
  <c r="W229" i="22"/>
  <c r="N229" i="22"/>
  <c r="F229" i="22"/>
  <c r="M229" i="22"/>
  <c r="AD229" i="22"/>
  <c r="AE229" i="22" s="1"/>
  <c r="AF229" i="22" s="1"/>
  <c r="J229" i="22"/>
  <c r="AC229" i="22"/>
  <c r="I229" i="22"/>
  <c r="G231" i="22"/>
  <c r="AG230" i="22"/>
  <c r="L230" i="22"/>
  <c r="K230" i="22"/>
  <c r="H230" i="22"/>
  <c r="I247" i="23" l="1"/>
  <c r="H247" i="23"/>
  <c r="V229" i="22"/>
  <c r="L246" i="23"/>
  <c r="BY244" i="23"/>
  <c r="AF244" i="23"/>
  <c r="E244" i="23"/>
  <c r="M244" i="23" s="1"/>
  <c r="AE244" i="23"/>
  <c r="AA244" i="23"/>
  <c r="D248" i="23"/>
  <c r="AH245" i="23"/>
  <c r="AG245" i="23"/>
  <c r="G246" i="23"/>
  <c r="AZ247" i="23" s="1"/>
  <c r="AY247" i="23" s="1"/>
  <c r="BM247" i="23"/>
  <c r="BO246" i="23" s="1"/>
  <c r="BK247" i="23"/>
  <c r="C245" i="23"/>
  <c r="BS245" i="23"/>
  <c r="BQ245" i="23"/>
  <c r="F243" i="23"/>
  <c r="R246" i="23"/>
  <c r="AJ245" i="23"/>
  <c r="N242" i="23"/>
  <c r="O241" i="23"/>
  <c r="W230" i="22"/>
  <c r="N230" i="22"/>
  <c r="F230" i="22"/>
  <c r="M230" i="22"/>
  <c r="AD230" i="22"/>
  <c r="AE230" i="22" s="1"/>
  <c r="AF230" i="22" s="1"/>
  <c r="J230" i="22"/>
  <c r="AC230" i="22"/>
  <c r="I230" i="22"/>
  <c r="G232" i="22"/>
  <c r="AG231" i="22"/>
  <c r="L231" i="22"/>
  <c r="K231" i="22"/>
  <c r="H231" i="22"/>
  <c r="I248" i="23" l="1"/>
  <c r="H248" i="23"/>
  <c r="V230" i="22"/>
  <c r="AG246" i="23"/>
  <c r="G247" i="23"/>
  <c r="AZ248" i="23" s="1"/>
  <c r="AY248" i="23" s="1"/>
  <c r="AH246" i="23"/>
  <c r="F244" i="23"/>
  <c r="N243" i="23"/>
  <c r="O242" i="23"/>
  <c r="AE245" i="23"/>
  <c r="AA245" i="23"/>
  <c r="BY245" i="23"/>
  <c r="AF245" i="23"/>
  <c r="E245" i="23"/>
  <c r="M245" i="23" s="1"/>
  <c r="D249" i="23"/>
  <c r="R247" i="23"/>
  <c r="AJ246" i="23"/>
  <c r="BK248" i="23"/>
  <c r="BM248" i="23"/>
  <c r="BO247" i="23" s="1"/>
  <c r="L247" i="23"/>
  <c r="BS246" i="23"/>
  <c r="BQ246" i="23"/>
  <c r="C246" i="23"/>
  <c r="W231" i="22"/>
  <c r="N231" i="22"/>
  <c r="F231" i="22"/>
  <c r="M231" i="22"/>
  <c r="AD231" i="22"/>
  <c r="AE231" i="22" s="1"/>
  <c r="AF231" i="22" s="1"/>
  <c r="J231" i="22"/>
  <c r="I231" i="22"/>
  <c r="AC231" i="22"/>
  <c r="G233" i="22"/>
  <c r="AG232" i="22"/>
  <c r="L232" i="22"/>
  <c r="K232" i="22"/>
  <c r="H232" i="22"/>
  <c r="I249" i="23" l="1"/>
  <c r="H249" i="23"/>
  <c r="V231" i="22"/>
  <c r="BS247" i="23"/>
  <c r="BQ247" i="23"/>
  <c r="C247" i="23"/>
  <c r="L248" i="23"/>
  <c r="AH247" i="23"/>
  <c r="AG247" i="23"/>
  <c r="G248" i="23"/>
  <c r="AZ249" i="23" s="1"/>
  <c r="AY249" i="23" s="1"/>
  <c r="BM249" i="23"/>
  <c r="BO248" i="23" s="1"/>
  <c r="BK249" i="23"/>
  <c r="D250" i="23"/>
  <c r="L249" i="23"/>
  <c r="N244" i="23"/>
  <c r="O243" i="23"/>
  <c r="F245" i="23"/>
  <c r="AF246" i="23"/>
  <c r="E246" i="23"/>
  <c r="M246" i="23" s="1"/>
  <c r="AE246" i="23"/>
  <c r="AA246" i="23"/>
  <c r="BY246" i="23"/>
  <c r="AJ247" i="23"/>
  <c r="R248" i="23"/>
  <c r="W232" i="22"/>
  <c r="N232" i="22"/>
  <c r="F232" i="22"/>
  <c r="M232" i="22"/>
  <c r="AD232" i="22"/>
  <c r="AE232" i="22" s="1"/>
  <c r="AF232" i="22" s="1"/>
  <c r="J232" i="22"/>
  <c r="AC232" i="22"/>
  <c r="I232" i="22"/>
  <c r="G234" i="22"/>
  <c r="AG233" i="22"/>
  <c r="L233" i="22"/>
  <c r="K233" i="22"/>
  <c r="H233" i="22"/>
  <c r="I250" i="23" l="1"/>
  <c r="H250" i="23"/>
  <c r="V232" i="22"/>
  <c r="AH248" i="23"/>
  <c r="AG248" i="23"/>
  <c r="G249" i="23"/>
  <c r="AZ250" i="23" s="1"/>
  <c r="AY250" i="23" s="1"/>
  <c r="AJ248" i="23"/>
  <c r="R249" i="23"/>
  <c r="D251" i="23"/>
  <c r="L250" i="23"/>
  <c r="BY247" i="23"/>
  <c r="AF247" i="23"/>
  <c r="E247" i="23"/>
  <c r="M247" i="23" s="1"/>
  <c r="AE247" i="23"/>
  <c r="AA247" i="23"/>
  <c r="BM250" i="23"/>
  <c r="BO249" i="23" s="1"/>
  <c r="BK250" i="23"/>
  <c r="BS248" i="23"/>
  <c r="BQ248" i="23"/>
  <c r="C248" i="23"/>
  <c r="N245" i="23"/>
  <c r="O244" i="23"/>
  <c r="F246" i="23"/>
  <c r="W233" i="22"/>
  <c r="N233" i="22"/>
  <c r="F233" i="22"/>
  <c r="M233" i="22"/>
  <c r="AD233" i="22"/>
  <c r="AE233" i="22" s="1"/>
  <c r="AF233" i="22" s="1"/>
  <c r="J233" i="22"/>
  <c r="AC233" i="22"/>
  <c r="I233" i="22"/>
  <c r="G235" i="22"/>
  <c r="AG234" i="22"/>
  <c r="L234" i="22"/>
  <c r="K234" i="22"/>
  <c r="H234" i="22"/>
  <c r="I251" i="23" l="1"/>
  <c r="H251" i="23"/>
  <c r="V233" i="22"/>
  <c r="N246" i="23"/>
  <c r="O245" i="23"/>
  <c r="R250" i="23"/>
  <c r="AJ249" i="23"/>
  <c r="D252" i="23"/>
  <c r="AH249" i="23"/>
  <c r="AG249" i="23"/>
  <c r="G250" i="23"/>
  <c r="AZ251" i="23" s="1"/>
  <c r="AY251" i="23" s="1"/>
  <c r="BM251" i="23"/>
  <c r="BO250" i="23" s="1"/>
  <c r="BK251" i="23"/>
  <c r="BY248" i="23"/>
  <c r="AF248" i="23"/>
  <c r="E248" i="23"/>
  <c r="M248" i="23" s="1"/>
  <c r="AE248" i="23"/>
  <c r="AA248" i="23"/>
  <c r="C249" i="23"/>
  <c r="BS249" i="23"/>
  <c r="BQ249" i="23"/>
  <c r="F247" i="23"/>
  <c r="W234" i="22"/>
  <c r="N234" i="22"/>
  <c r="F234" i="22"/>
  <c r="M234" i="22"/>
  <c r="AD234" i="22"/>
  <c r="AE234" i="22" s="1"/>
  <c r="AF234" i="22" s="1"/>
  <c r="J234" i="22"/>
  <c r="AC234" i="22"/>
  <c r="I234" i="22"/>
  <c r="G236" i="22"/>
  <c r="AG235" i="22"/>
  <c r="L235" i="22"/>
  <c r="K235" i="22"/>
  <c r="H235" i="22"/>
  <c r="I252" i="23" l="1"/>
  <c r="H252" i="23"/>
  <c r="V234" i="22"/>
  <c r="AG250" i="23"/>
  <c r="G251" i="23"/>
  <c r="AZ252" i="23" s="1"/>
  <c r="AY252" i="23" s="1"/>
  <c r="AH250" i="23"/>
  <c r="R251" i="23"/>
  <c r="AJ250" i="23"/>
  <c r="BS250" i="23"/>
  <c r="BQ250" i="23"/>
  <c r="C250" i="23"/>
  <c r="N247" i="23"/>
  <c r="O246" i="23"/>
  <c r="D253" i="23"/>
  <c r="L252" i="23"/>
  <c r="AE249" i="23"/>
  <c r="AA249" i="23"/>
  <c r="BY249" i="23"/>
  <c r="AF249" i="23"/>
  <c r="E249" i="23"/>
  <c r="M249" i="23" s="1"/>
  <c r="F248" i="23"/>
  <c r="BK252" i="23"/>
  <c r="BM252" i="23"/>
  <c r="BO251" i="23" s="1"/>
  <c r="L251" i="23"/>
  <c r="W235" i="22"/>
  <c r="N235" i="22"/>
  <c r="F235" i="22"/>
  <c r="M235" i="22"/>
  <c r="AD235" i="22"/>
  <c r="AE235" i="22" s="1"/>
  <c r="AF235" i="22" s="1"/>
  <c r="J235" i="22"/>
  <c r="I235" i="22"/>
  <c r="V235" i="22" s="1"/>
  <c r="AC235" i="22"/>
  <c r="G237" i="22"/>
  <c r="AG236" i="22"/>
  <c r="L236" i="22"/>
  <c r="K236" i="22"/>
  <c r="H236" i="22"/>
  <c r="I253" i="23" l="1"/>
  <c r="H253" i="23"/>
  <c r="BM253" i="23"/>
  <c r="BO252" i="23" s="1"/>
  <c r="BK253" i="23"/>
  <c r="AF250" i="23"/>
  <c r="E250" i="23"/>
  <c r="M250" i="23" s="1"/>
  <c r="AE250" i="23"/>
  <c r="AA250" i="23"/>
  <c r="BY250" i="23"/>
  <c r="BS251" i="23"/>
  <c r="BQ251" i="23"/>
  <c r="C251" i="23"/>
  <c r="N248" i="23"/>
  <c r="O247" i="23"/>
  <c r="AH251" i="23"/>
  <c r="AG251" i="23"/>
  <c r="G252" i="23"/>
  <c r="AZ253" i="23" s="1"/>
  <c r="AY253" i="23" s="1"/>
  <c r="F249" i="23"/>
  <c r="D254" i="23"/>
  <c r="L253" i="23"/>
  <c r="AJ251" i="23"/>
  <c r="R252" i="23"/>
  <c r="W236" i="22"/>
  <c r="N236" i="22"/>
  <c r="F236" i="22"/>
  <c r="M236" i="22"/>
  <c r="AD236" i="22"/>
  <c r="AE236" i="22" s="1"/>
  <c r="AF236" i="22" s="1"/>
  <c r="J236" i="22"/>
  <c r="AC236" i="22"/>
  <c r="I236" i="22"/>
  <c r="G238" i="22"/>
  <c r="AG237" i="22"/>
  <c r="L237" i="22"/>
  <c r="K237" i="22"/>
  <c r="H237" i="22"/>
  <c r="I254" i="23" l="1"/>
  <c r="H254" i="23"/>
  <c r="V236" i="22"/>
  <c r="F250" i="23"/>
  <c r="AJ252" i="23"/>
  <c r="R253" i="23"/>
  <c r="AH252" i="23"/>
  <c r="AG252" i="23"/>
  <c r="G253" i="23"/>
  <c r="AZ254" i="23" s="1"/>
  <c r="AY254" i="23" s="1"/>
  <c r="BY251" i="23"/>
  <c r="AF251" i="23"/>
  <c r="E251" i="23"/>
  <c r="M251" i="23" s="1"/>
  <c r="AE251" i="23"/>
  <c r="AA251" i="23"/>
  <c r="N249" i="23"/>
  <c r="O248" i="23"/>
  <c r="BM254" i="23"/>
  <c r="BO253" i="23" s="1"/>
  <c r="BK254" i="23"/>
  <c r="D255" i="23"/>
  <c r="L254" i="23"/>
  <c r="BS252" i="23"/>
  <c r="BQ252" i="23"/>
  <c r="C252" i="23"/>
  <c r="W237" i="22"/>
  <c r="N237" i="22"/>
  <c r="F237" i="22"/>
  <c r="M237" i="22"/>
  <c r="AD237" i="22"/>
  <c r="AE237" i="22" s="1"/>
  <c r="AF237" i="22" s="1"/>
  <c r="J237" i="22"/>
  <c r="AC237" i="22"/>
  <c r="I237" i="22"/>
  <c r="V237" i="22" s="1"/>
  <c r="G239" i="22"/>
  <c r="AG238" i="22"/>
  <c r="L238" i="22"/>
  <c r="K238" i="22"/>
  <c r="H238" i="22"/>
  <c r="I255" i="23" l="1"/>
  <c r="H255" i="23"/>
  <c r="R254" i="23"/>
  <c r="AJ253" i="23"/>
  <c r="L255" i="23"/>
  <c r="D256" i="23"/>
  <c r="BM255" i="23"/>
  <c r="BO254" i="23" s="1"/>
  <c r="BK255" i="23"/>
  <c r="BY252" i="23"/>
  <c r="AF252" i="23"/>
  <c r="E252" i="23"/>
  <c r="M252" i="23" s="1"/>
  <c r="AE252" i="23"/>
  <c r="AA252" i="23"/>
  <c r="C253" i="23"/>
  <c r="BS253" i="23"/>
  <c r="BQ253" i="23"/>
  <c r="AH253" i="23"/>
  <c r="AG253" i="23"/>
  <c r="G254" i="23"/>
  <c r="AZ255" i="23" s="1"/>
  <c r="AY255" i="23" s="1"/>
  <c r="F251" i="23"/>
  <c r="N250" i="23"/>
  <c r="O249" i="23"/>
  <c r="W238" i="22"/>
  <c r="N238" i="22"/>
  <c r="F238" i="22"/>
  <c r="M238" i="22"/>
  <c r="AD238" i="22"/>
  <c r="AE238" i="22" s="1"/>
  <c r="AF238" i="22" s="1"/>
  <c r="J238" i="22"/>
  <c r="AC238" i="22"/>
  <c r="I238" i="22"/>
  <c r="G240" i="22"/>
  <c r="AG239" i="22"/>
  <c r="L239" i="22"/>
  <c r="K239" i="22"/>
  <c r="H239" i="22"/>
  <c r="I256" i="23" l="1"/>
  <c r="H256" i="23"/>
  <c r="V238" i="22"/>
  <c r="N251" i="23"/>
  <c r="O250" i="23"/>
  <c r="BK256" i="23"/>
  <c r="BM256" i="23"/>
  <c r="BO255" i="23" s="1"/>
  <c r="BS254" i="23"/>
  <c r="BQ254" i="23"/>
  <c r="C254" i="23"/>
  <c r="R255" i="23"/>
  <c r="AJ254" i="23"/>
  <c r="AE253" i="23"/>
  <c r="AA253" i="23"/>
  <c r="BY253" i="23"/>
  <c r="E253" i="23"/>
  <c r="M253" i="23" s="1"/>
  <c r="AF253" i="23"/>
  <c r="D257" i="23"/>
  <c r="L256" i="23"/>
  <c r="AG254" i="23"/>
  <c r="G255" i="23"/>
  <c r="AZ256" i="23" s="1"/>
  <c r="AY256" i="23" s="1"/>
  <c r="AH254" i="23"/>
  <c r="F252" i="23"/>
  <c r="W239" i="22"/>
  <c r="N239" i="22"/>
  <c r="F239" i="22"/>
  <c r="M239" i="22"/>
  <c r="AD239" i="22"/>
  <c r="AE239" i="22" s="1"/>
  <c r="AF239" i="22" s="1"/>
  <c r="J239" i="22"/>
  <c r="I239" i="22"/>
  <c r="V239" i="22" s="1"/>
  <c r="AC239" i="22"/>
  <c r="G241" i="22"/>
  <c r="AG240" i="22"/>
  <c r="L240" i="22"/>
  <c r="K240" i="22"/>
  <c r="H240" i="22"/>
  <c r="I257" i="23" l="1"/>
  <c r="H257" i="23"/>
  <c r="BM257" i="23"/>
  <c r="BO256" i="23" s="1"/>
  <c r="BK257" i="23"/>
  <c r="D258" i="23"/>
  <c r="L257" i="23"/>
  <c r="AH255" i="23"/>
  <c r="AG255" i="23"/>
  <c r="G256" i="23"/>
  <c r="AZ257" i="23" s="1"/>
  <c r="AY257" i="23" s="1"/>
  <c r="N252" i="23"/>
  <c r="O251" i="23"/>
  <c r="F253" i="23"/>
  <c r="AJ255" i="23"/>
  <c r="R256" i="23"/>
  <c r="AF254" i="23"/>
  <c r="E254" i="23"/>
  <c r="M254" i="23" s="1"/>
  <c r="AE254" i="23"/>
  <c r="AA254" i="23"/>
  <c r="BY254" i="23"/>
  <c r="BS255" i="23"/>
  <c r="BQ255" i="23"/>
  <c r="C255" i="23"/>
  <c r="W240" i="22"/>
  <c r="N240" i="22"/>
  <c r="F240" i="22"/>
  <c r="M240" i="22"/>
  <c r="AD240" i="22"/>
  <c r="AE240" i="22" s="1"/>
  <c r="AF240" i="22" s="1"/>
  <c r="J240" i="22"/>
  <c r="AC240" i="22"/>
  <c r="I240" i="22"/>
  <c r="G242" i="22"/>
  <c r="AG241" i="22"/>
  <c r="L241" i="22"/>
  <c r="K241" i="22"/>
  <c r="H241" i="22"/>
  <c r="I258" i="23" l="1"/>
  <c r="H258" i="23"/>
  <c r="L258" i="23" s="1"/>
  <c r="V240" i="22"/>
  <c r="F254" i="23"/>
  <c r="BY255" i="23"/>
  <c r="AF255" i="23"/>
  <c r="E255" i="23"/>
  <c r="M255" i="23" s="1"/>
  <c r="AE255" i="23"/>
  <c r="AA255" i="23"/>
  <c r="N253" i="23"/>
  <c r="O252" i="23"/>
  <c r="D259" i="23"/>
  <c r="AJ256" i="23"/>
  <c r="R257" i="23"/>
  <c r="BM258" i="23"/>
  <c r="BO257" i="23" s="1"/>
  <c r="BK258" i="23"/>
  <c r="AH256" i="23"/>
  <c r="AG256" i="23"/>
  <c r="G257" i="23"/>
  <c r="AZ258" i="23" s="1"/>
  <c r="AY258" i="23" s="1"/>
  <c r="BS256" i="23"/>
  <c r="BQ256" i="23"/>
  <c r="C256" i="23"/>
  <c r="W241" i="22"/>
  <c r="N241" i="22"/>
  <c r="F241" i="22"/>
  <c r="M241" i="22"/>
  <c r="AD241" i="22"/>
  <c r="AE241" i="22" s="1"/>
  <c r="AF241" i="22" s="1"/>
  <c r="J241" i="22"/>
  <c r="AC241" i="22"/>
  <c r="I241" i="22"/>
  <c r="G243" i="22"/>
  <c r="AG242" i="22"/>
  <c r="L242" i="22"/>
  <c r="K242" i="22"/>
  <c r="H242" i="22"/>
  <c r="I259" i="23" l="1"/>
  <c r="H259" i="23"/>
  <c r="V241" i="22"/>
  <c r="F255" i="23"/>
  <c r="BM259" i="23"/>
  <c r="BO258" i="23" s="1"/>
  <c r="BK259" i="23"/>
  <c r="L259" i="23"/>
  <c r="D260" i="23"/>
  <c r="C257" i="23"/>
  <c r="BS257" i="23"/>
  <c r="BQ257" i="23"/>
  <c r="R258" i="23"/>
  <c r="AJ257" i="23"/>
  <c r="N254" i="23"/>
  <c r="O253" i="23"/>
  <c r="BY256" i="23"/>
  <c r="AF256" i="23"/>
  <c r="E256" i="23"/>
  <c r="M256" i="23" s="1"/>
  <c r="AE256" i="23"/>
  <c r="AA256" i="23"/>
  <c r="AH257" i="23"/>
  <c r="G258" i="23"/>
  <c r="AZ259" i="23" s="1"/>
  <c r="AY259" i="23" s="1"/>
  <c r="AG257" i="23"/>
  <c r="W242" i="22"/>
  <c r="N242" i="22"/>
  <c r="F242" i="22"/>
  <c r="M242" i="22"/>
  <c r="AD242" i="22"/>
  <c r="AE242" i="22" s="1"/>
  <c r="AF242" i="22" s="1"/>
  <c r="J242" i="22"/>
  <c r="AC242" i="22"/>
  <c r="I242" i="22"/>
  <c r="G244" i="22"/>
  <c r="AG243" i="22"/>
  <c r="L243" i="22"/>
  <c r="K243" i="22"/>
  <c r="H243" i="22"/>
  <c r="I260" i="23" l="1"/>
  <c r="H260" i="23"/>
  <c r="V242" i="22"/>
  <c r="F256" i="23"/>
  <c r="BK260" i="23"/>
  <c r="BM260" i="23"/>
  <c r="BO259" i="23" s="1"/>
  <c r="R259" i="23"/>
  <c r="AJ258" i="23"/>
  <c r="BS258" i="23"/>
  <c r="BQ258" i="23"/>
  <c r="C258" i="23"/>
  <c r="AG258" i="23"/>
  <c r="G259" i="23"/>
  <c r="AZ260" i="23" s="1"/>
  <c r="AY260" i="23" s="1"/>
  <c r="AH258" i="23"/>
  <c r="AE257" i="23"/>
  <c r="AA257" i="23"/>
  <c r="BY257" i="23"/>
  <c r="E257" i="23"/>
  <c r="M257" i="23" s="1"/>
  <c r="AF257" i="23"/>
  <c r="N255" i="23"/>
  <c r="O254" i="23"/>
  <c r="D261" i="23"/>
  <c r="L260" i="23"/>
  <c r="W243" i="22"/>
  <c r="N243" i="22"/>
  <c r="F243" i="22"/>
  <c r="M243" i="22"/>
  <c r="AD243" i="22"/>
  <c r="AE243" i="22" s="1"/>
  <c r="AF243" i="22" s="1"/>
  <c r="J243" i="22"/>
  <c r="I243" i="22"/>
  <c r="V243" i="22" s="1"/>
  <c r="AC243" i="22"/>
  <c r="G245" i="22"/>
  <c r="AG244" i="22"/>
  <c r="L244" i="22"/>
  <c r="K244" i="22"/>
  <c r="H244" i="22"/>
  <c r="I261" i="23" l="1"/>
  <c r="H261" i="23"/>
  <c r="AH259" i="23"/>
  <c r="AG259" i="23"/>
  <c r="G260" i="23"/>
  <c r="AZ261" i="23" s="1"/>
  <c r="AY261" i="23" s="1"/>
  <c r="AJ259" i="23"/>
  <c r="R260" i="23"/>
  <c r="D262" i="23"/>
  <c r="L261" i="23"/>
  <c r="F257" i="23"/>
  <c r="AF258" i="23"/>
  <c r="E258" i="23"/>
  <c r="M258" i="23" s="1"/>
  <c r="AE258" i="23"/>
  <c r="AA258" i="23"/>
  <c r="BY258" i="23"/>
  <c r="N256" i="23"/>
  <c r="O255" i="23"/>
  <c r="BM261" i="23"/>
  <c r="BO260" i="23" s="1"/>
  <c r="BK261" i="23"/>
  <c r="BS259" i="23"/>
  <c r="BQ259" i="23"/>
  <c r="C259" i="23"/>
  <c r="W244" i="22"/>
  <c r="N244" i="22"/>
  <c r="F244" i="22"/>
  <c r="M244" i="22"/>
  <c r="AD244" i="22"/>
  <c r="AE244" i="22" s="1"/>
  <c r="AF244" i="22" s="1"/>
  <c r="J244" i="22"/>
  <c r="AC244" i="22"/>
  <c r="I244" i="22"/>
  <c r="G246" i="22"/>
  <c r="AG245" i="22"/>
  <c r="L245" i="22"/>
  <c r="K245" i="22"/>
  <c r="H245" i="22"/>
  <c r="I262" i="23" l="1"/>
  <c r="H262" i="23"/>
  <c r="V244" i="22"/>
  <c r="D263" i="23"/>
  <c r="N257" i="23"/>
  <c r="O256" i="23"/>
  <c r="BY259" i="23"/>
  <c r="AF259" i="23"/>
  <c r="E259" i="23"/>
  <c r="M259" i="23" s="1"/>
  <c r="AE259" i="23"/>
  <c r="AA259" i="23"/>
  <c r="BM262" i="23"/>
  <c r="BO261" i="23" s="1"/>
  <c r="BK262" i="23"/>
  <c r="AH260" i="23"/>
  <c r="AG260" i="23"/>
  <c r="G261" i="23"/>
  <c r="AZ262" i="23" s="1"/>
  <c r="AY262" i="23" s="1"/>
  <c r="BS260" i="23"/>
  <c r="BQ260" i="23"/>
  <c r="C260" i="23"/>
  <c r="F258" i="23"/>
  <c r="AJ260" i="23"/>
  <c r="R261" i="23"/>
  <c r="W245" i="22"/>
  <c r="N245" i="22"/>
  <c r="F245" i="22"/>
  <c r="M245" i="22"/>
  <c r="AD245" i="22"/>
  <c r="AE245" i="22" s="1"/>
  <c r="AF245" i="22" s="1"/>
  <c r="J245" i="22"/>
  <c r="AC245" i="22"/>
  <c r="I245" i="22"/>
  <c r="G247" i="22"/>
  <c r="AG246" i="22"/>
  <c r="L246" i="22"/>
  <c r="K246" i="22"/>
  <c r="H246" i="22"/>
  <c r="I263" i="23" l="1"/>
  <c r="H263" i="23"/>
  <c r="V245" i="22"/>
  <c r="BY260" i="23"/>
  <c r="AF260" i="23"/>
  <c r="E260" i="23"/>
  <c r="M260" i="23" s="1"/>
  <c r="AE260" i="23"/>
  <c r="AA260" i="23"/>
  <c r="BM263" i="23"/>
  <c r="BO262" i="23" s="1"/>
  <c r="BK263" i="23"/>
  <c r="N258" i="23"/>
  <c r="O257" i="23"/>
  <c r="F259" i="23"/>
  <c r="R262" i="23"/>
  <c r="AJ261" i="23"/>
  <c r="C261" i="23"/>
  <c r="BS261" i="23"/>
  <c r="BQ261" i="23"/>
  <c r="L262" i="23"/>
  <c r="AH261" i="23"/>
  <c r="AG261" i="23"/>
  <c r="G262" i="23"/>
  <c r="AZ263" i="23" s="1"/>
  <c r="AY263" i="23" s="1"/>
  <c r="D264" i="23"/>
  <c r="W246" i="22"/>
  <c r="N246" i="22"/>
  <c r="F246" i="22"/>
  <c r="M246" i="22"/>
  <c r="AD246" i="22"/>
  <c r="AE246" i="22" s="1"/>
  <c r="AF246" i="22" s="1"/>
  <c r="J246" i="22"/>
  <c r="AC246" i="22"/>
  <c r="I246" i="22"/>
  <c r="G248" i="22"/>
  <c r="AG247" i="22"/>
  <c r="L247" i="22"/>
  <c r="K247" i="22"/>
  <c r="H247" i="22"/>
  <c r="I264" i="23" l="1"/>
  <c r="L264" i="23" s="1"/>
  <c r="H264" i="23"/>
  <c r="V246" i="22"/>
  <c r="F260" i="23"/>
  <c r="D265" i="23"/>
  <c r="AG262" i="23"/>
  <c r="G263" i="23"/>
  <c r="AZ264" i="23" s="1"/>
  <c r="AY264" i="23" s="1"/>
  <c r="AH262" i="23"/>
  <c r="L263" i="23"/>
  <c r="N259" i="23"/>
  <c r="O258" i="23"/>
  <c r="BM264" i="23"/>
  <c r="BO263" i="23" s="1"/>
  <c r="BK264" i="23"/>
  <c r="AE261" i="23"/>
  <c r="AA261" i="23"/>
  <c r="BY261" i="23"/>
  <c r="AF261" i="23"/>
  <c r="E261" i="23"/>
  <c r="M261" i="23" s="1"/>
  <c r="R263" i="23"/>
  <c r="AJ262" i="23"/>
  <c r="BS262" i="23"/>
  <c r="BQ262" i="23"/>
  <c r="C262" i="23"/>
  <c r="W247" i="22"/>
  <c r="N247" i="22"/>
  <c r="F247" i="22"/>
  <c r="M247" i="22"/>
  <c r="AD247" i="22"/>
  <c r="AE247" i="22" s="1"/>
  <c r="AF247" i="22" s="1"/>
  <c r="J247" i="22"/>
  <c r="I247" i="22"/>
  <c r="AC247" i="22"/>
  <c r="G249" i="22"/>
  <c r="AG248" i="22"/>
  <c r="L248" i="22"/>
  <c r="K248" i="22"/>
  <c r="H248" i="22"/>
  <c r="I265" i="23" l="1"/>
  <c r="H265" i="23"/>
  <c r="V247" i="22"/>
  <c r="BK265" i="23"/>
  <c r="BM265" i="23"/>
  <c r="BO264" i="23" s="1"/>
  <c r="AH263" i="23"/>
  <c r="AG263" i="23"/>
  <c r="G264" i="23"/>
  <c r="AZ265" i="23" s="1"/>
  <c r="AY265" i="23" s="1"/>
  <c r="F261" i="23"/>
  <c r="BS263" i="23"/>
  <c r="BQ263" i="23"/>
  <c r="C263" i="23"/>
  <c r="AJ263" i="23"/>
  <c r="R264" i="23"/>
  <c r="AF262" i="23"/>
  <c r="E262" i="23"/>
  <c r="M262" i="23" s="1"/>
  <c r="AE262" i="23"/>
  <c r="AA262" i="23"/>
  <c r="BY262" i="23"/>
  <c r="N260" i="23"/>
  <c r="O259" i="23"/>
  <c r="D266" i="23"/>
  <c r="L265" i="23"/>
  <c r="W248" i="22"/>
  <c r="N248" i="22"/>
  <c r="F248" i="22"/>
  <c r="M248" i="22"/>
  <c r="AD248" i="22"/>
  <c r="AE248" i="22" s="1"/>
  <c r="AF248" i="22" s="1"/>
  <c r="J248" i="22"/>
  <c r="AC248" i="22"/>
  <c r="I248" i="22"/>
  <c r="G250" i="22"/>
  <c r="AG249" i="22"/>
  <c r="L249" i="22"/>
  <c r="K249" i="22"/>
  <c r="H249" i="22"/>
  <c r="I266" i="23" l="1"/>
  <c r="H266" i="23"/>
  <c r="V248" i="22"/>
  <c r="AJ264" i="23"/>
  <c r="R265" i="23"/>
  <c r="N261" i="23"/>
  <c r="O260" i="23"/>
  <c r="BY263" i="23"/>
  <c r="AF263" i="23"/>
  <c r="E263" i="23"/>
  <c r="M263" i="23" s="1"/>
  <c r="AE263" i="23"/>
  <c r="AA263" i="23"/>
  <c r="G265" i="23"/>
  <c r="AZ266" i="23" s="1"/>
  <c r="AY266" i="23" s="1"/>
  <c r="AH264" i="23"/>
  <c r="AG264" i="23"/>
  <c r="BS264" i="23"/>
  <c r="BQ264" i="23"/>
  <c r="C264" i="23"/>
  <c r="F262" i="23"/>
  <c r="BK266" i="23"/>
  <c r="BM266" i="23"/>
  <c r="BO265" i="23" s="1"/>
  <c r="D267" i="23"/>
  <c r="L266" i="23"/>
  <c r="W249" i="22"/>
  <c r="N249" i="22"/>
  <c r="F249" i="22"/>
  <c r="M249" i="22"/>
  <c r="AD249" i="22"/>
  <c r="AE249" i="22" s="1"/>
  <c r="AF249" i="22" s="1"/>
  <c r="J249" i="22"/>
  <c r="AC249" i="22"/>
  <c r="I249" i="22"/>
  <c r="G251" i="22"/>
  <c r="AG250" i="22"/>
  <c r="L250" i="22"/>
  <c r="K250" i="22"/>
  <c r="H250" i="22"/>
  <c r="I267" i="23" l="1"/>
  <c r="H267" i="23"/>
  <c r="V249" i="22"/>
  <c r="BY264" i="23"/>
  <c r="AF264" i="23"/>
  <c r="E264" i="23"/>
  <c r="M264" i="23" s="1"/>
  <c r="AE264" i="23"/>
  <c r="AA264" i="23"/>
  <c r="F263" i="23"/>
  <c r="N262" i="23"/>
  <c r="O261" i="23"/>
  <c r="BQ265" i="23"/>
  <c r="BS265" i="23"/>
  <c r="C265" i="23"/>
  <c r="R266" i="23"/>
  <c r="AJ265" i="23"/>
  <c r="BM267" i="23"/>
  <c r="BO266" i="23" s="1"/>
  <c r="BK267" i="23"/>
  <c r="G266" i="23"/>
  <c r="AZ267" i="23" s="1"/>
  <c r="AY267" i="23" s="1"/>
  <c r="AH265" i="23"/>
  <c r="AG265" i="23"/>
  <c r="L267" i="23"/>
  <c r="D268" i="23"/>
  <c r="W250" i="22"/>
  <c r="N250" i="22"/>
  <c r="F250" i="22"/>
  <c r="M250" i="22"/>
  <c r="AD250" i="22"/>
  <c r="AE250" i="22" s="1"/>
  <c r="AF250" i="22" s="1"/>
  <c r="J250" i="22"/>
  <c r="AC250" i="22"/>
  <c r="I250" i="22"/>
  <c r="G252" i="22"/>
  <c r="AG251" i="22"/>
  <c r="L251" i="22"/>
  <c r="K251" i="22"/>
  <c r="H251" i="22"/>
  <c r="I268" i="23" l="1"/>
  <c r="H268" i="23"/>
  <c r="V250" i="22"/>
  <c r="AF265" i="23"/>
  <c r="E265" i="23"/>
  <c r="M265" i="23" s="1"/>
  <c r="AE265" i="23"/>
  <c r="BY265" i="23"/>
  <c r="AA265" i="23"/>
  <c r="BM268" i="23"/>
  <c r="BO267" i="23" s="1"/>
  <c r="BK268" i="23"/>
  <c r="BS266" i="23"/>
  <c r="BQ266" i="23"/>
  <c r="C266" i="23"/>
  <c r="N263" i="23"/>
  <c r="O262" i="23"/>
  <c r="F264" i="23"/>
  <c r="D269" i="23"/>
  <c r="AH266" i="23"/>
  <c r="AG266" i="23"/>
  <c r="G267" i="23"/>
  <c r="AZ268" i="23" s="1"/>
  <c r="AY268" i="23" s="1"/>
  <c r="R267" i="23"/>
  <c r="AJ266" i="23"/>
  <c r="W251" i="22"/>
  <c r="N251" i="22"/>
  <c r="F251" i="22"/>
  <c r="M251" i="22"/>
  <c r="AD251" i="22"/>
  <c r="AE251" i="22" s="1"/>
  <c r="AF251" i="22" s="1"/>
  <c r="J251" i="22"/>
  <c r="I251" i="22"/>
  <c r="AC251" i="22"/>
  <c r="G253" i="22"/>
  <c r="AG252" i="22"/>
  <c r="L252" i="22"/>
  <c r="K252" i="22"/>
  <c r="H252" i="22"/>
  <c r="I269" i="23" l="1"/>
  <c r="H269" i="23"/>
  <c r="V251" i="22"/>
  <c r="BS267" i="23"/>
  <c r="C267" i="23"/>
  <c r="BQ267" i="23"/>
  <c r="L268" i="23"/>
  <c r="BY266" i="23"/>
  <c r="AE266" i="23"/>
  <c r="AF266" i="23"/>
  <c r="AA266" i="23"/>
  <c r="E266" i="23"/>
  <c r="M266" i="23" s="1"/>
  <c r="F265" i="23"/>
  <c r="N264" i="23"/>
  <c r="O263" i="23"/>
  <c r="BM269" i="23"/>
  <c r="BO268" i="23" s="1"/>
  <c r="BK269" i="23"/>
  <c r="AJ267" i="23"/>
  <c r="R268" i="23"/>
  <c r="D270" i="23"/>
  <c r="AG267" i="23"/>
  <c r="G268" i="23"/>
  <c r="AZ269" i="23" s="1"/>
  <c r="AY269" i="23" s="1"/>
  <c r="AH267" i="23"/>
  <c r="W252" i="22"/>
  <c r="N252" i="22"/>
  <c r="F252" i="22"/>
  <c r="M252" i="22"/>
  <c r="AD252" i="22"/>
  <c r="AE252" i="22" s="1"/>
  <c r="AF252" i="22" s="1"/>
  <c r="J252" i="22"/>
  <c r="AC252" i="22"/>
  <c r="I252" i="22"/>
  <c r="G254" i="22"/>
  <c r="AG253" i="22"/>
  <c r="L253" i="22"/>
  <c r="K253" i="22"/>
  <c r="H253" i="22"/>
  <c r="I270" i="23" l="1"/>
  <c r="H270" i="23"/>
  <c r="V252" i="22"/>
  <c r="F266" i="23"/>
  <c r="AJ268" i="23"/>
  <c r="R269" i="23"/>
  <c r="BM270" i="23"/>
  <c r="BO269" i="23" s="1"/>
  <c r="BK270" i="23"/>
  <c r="C268" i="23"/>
  <c r="BS268" i="23"/>
  <c r="BQ268" i="23"/>
  <c r="AE267" i="23"/>
  <c r="AA267" i="23"/>
  <c r="E267" i="23"/>
  <c r="M267" i="23" s="1"/>
  <c r="AF267" i="23"/>
  <c r="BY267" i="23"/>
  <c r="L269" i="23"/>
  <c r="AG268" i="23"/>
  <c r="G269" i="23"/>
  <c r="AZ270" i="23" s="1"/>
  <c r="AY270" i="23" s="1"/>
  <c r="AH268" i="23"/>
  <c r="D271" i="23"/>
  <c r="N265" i="23"/>
  <c r="O264" i="23"/>
  <c r="W253" i="22"/>
  <c r="N253" i="22"/>
  <c r="F253" i="22"/>
  <c r="M253" i="22"/>
  <c r="AD253" i="22"/>
  <c r="AE253" i="22" s="1"/>
  <c r="AF253" i="22" s="1"/>
  <c r="J253" i="22"/>
  <c r="AC253" i="22"/>
  <c r="I253" i="22"/>
  <c r="G255" i="22"/>
  <c r="AG254" i="22"/>
  <c r="L254" i="22"/>
  <c r="K254" i="22"/>
  <c r="H254" i="22"/>
  <c r="I271" i="23" l="1"/>
  <c r="H271" i="23"/>
  <c r="V253" i="22"/>
  <c r="BQ269" i="23"/>
  <c r="BS269" i="23"/>
  <c r="C269" i="23"/>
  <c r="R270" i="23"/>
  <c r="AJ269" i="23"/>
  <c r="D272" i="23"/>
  <c r="F267" i="23"/>
  <c r="BM271" i="23"/>
  <c r="BO270" i="23" s="1"/>
  <c r="BK271" i="23"/>
  <c r="N266" i="23"/>
  <c r="O265" i="23"/>
  <c r="L270" i="23"/>
  <c r="G270" i="23"/>
  <c r="AZ271" i="23" s="1"/>
  <c r="AY271" i="23" s="1"/>
  <c r="AH269" i="23"/>
  <c r="AG269" i="23"/>
  <c r="AA268" i="23"/>
  <c r="AF268" i="23"/>
  <c r="E268" i="23"/>
  <c r="M268" i="23" s="1"/>
  <c r="AE268" i="23"/>
  <c r="BY268" i="23"/>
  <c r="W254" i="22"/>
  <c r="N254" i="22"/>
  <c r="F254" i="22"/>
  <c r="M254" i="22"/>
  <c r="AD254" i="22"/>
  <c r="AE254" i="22" s="1"/>
  <c r="AF254" i="22" s="1"/>
  <c r="J254" i="22"/>
  <c r="AC254" i="22"/>
  <c r="I254" i="22"/>
  <c r="G256" i="22"/>
  <c r="AG255" i="22"/>
  <c r="L255" i="22"/>
  <c r="K255" i="22"/>
  <c r="H255" i="22"/>
  <c r="I272" i="23" l="1"/>
  <c r="H272" i="23"/>
  <c r="V254" i="22"/>
  <c r="AH270" i="23"/>
  <c r="AG270" i="23"/>
  <c r="G271" i="23"/>
  <c r="AZ272" i="23" s="1"/>
  <c r="AY272" i="23" s="1"/>
  <c r="R271" i="23"/>
  <c r="AJ270" i="23"/>
  <c r="BM272" i="23"/>
  <c r="BO271" i="23" s="1"/>
  <c r="BK272" i="23"/>
  <c r="F268" i="23"/>
  <c r="BS270" i="23"/>
  <c r="BQ270" i="23"/>
  <c r="C270" i="23"/>
  <c r="AF269" i="23"/>
  <c r="E269" i="23"/>
  <c r="M269" i="23" s="1"/>
  <c r="AE269" i="23"/>
  <c r="BY269" i="23"/>
  <c r="AA269" i="23"/>
  <c r="D273" i="23"/>
  <c r="L272" i="23"/>
  <c r="L271" i="23"/>
  <c r="N267" i="23"/>
  <c r="O266" i="23"/>
  <c r="W255" i="22"/>
  <c r="N255" i="22"/>
  <c r="F255" i="22"/>
  <c r="M255" i="22"/>
  <c r="AD255" i="22"/>
  <c r="AE255" i="22" s="1"/>
  <c r="AF255" i="22" s="1"/>
  <c r="J255" i="22"/>
  <c r="I255" i="22"/>
  <c r="AC255" i="22"/>
  <c r="G257" i="22"/>
  <c r="AG256" i="22"/>
  <c r="L256" i="22"/>
  <c r="K256" i="22"/>
  <c r="H256" i="22"/>
  <c r="I273" i="23" l="1"/>
  <c r="H273" i="23"/>
  <c r="V255" i="22"/>
  <c r="BS271" i="23"/>
  <c r="BQ271" i="23"/>
  <c r="C271" i="23"/>
  <c r="AJ271" i="23"/>
  <c r="R272" i="23"/>
  <c r="F269" i="23"/>
  <c r="BM273" i="23"/>
  <c r="BO272" i="23" s="1"/>
  <c r="BK273" i="23"/>
  <c r="BY270" i="23"/>
  <c r="AF270" i="23"/>
  <c r="E270" i="23"/>
  <c r="M270" i="23" s="1"/>
  <c r="AE270" i="23"/>
  <c r="AA270" i="23"/>
  <c r="D274" i="23"/>
  <c r="L273" i="23"/>
  <c r="AH271" i="23"/>
  <c r="AG271" i="23"/>
  <c r="G272" i="23"/>
  <c r="AZ273" i="23" s="1"/>
  <c r="AY273" i="23" s="1"/>
  <c r="N268" i="23"/>
  <c r="O267" i="23"/>
  <c r="W256" i="22"/>
  <c r="N256" i="22"/>
  <c r="F256" i="22"/>
  <c r="M256" i="22"/>
  <c r="AD256" i="22"/>
  <c r="AE256" i="22" s="1"/>
  <c r="AF256" i="22" s="1"/>
  <c r="J256" i="22"/>
  <c r="AC256" i="22"/>
  <c r="I256" i="22"/>
  <c r="G258" i="22"/>
  <c r="AG257" i="22"/>
  <c r="L257" i="22"/>
  <c r="K257" i="22"/>
  <c r="H257" i="22"/>
  <c r="I274" i="23" l="1"/>
  <c r="H274" i="23"/>
  <c r="V256" i="22"/>
  <c r="BM274" i="23"/>
  <c r="BO273" i="23" s="1"/>
  <c r="BK274" i="23"/>
  <c r="N269" i="23"/>
  <c r="O268" i="23"/>
  <c r="D275" i="23"/>
  <c r="L274" i="23"/>
  <c r="C272" i="23"/>
  <c r="BS272" i="23"/>
  <c r="BQ272" i="23"/>
  <c r="AH272" i="23"/>
  <c r="AG272" i="23"/>
  <c r="G273" i="23"/>
  <c r="AZ274" i="23" s="1"/>
  <c r="AY274" i="23" s="1"/>
  <c r="BY271" i="23"/>
  <c r="AF271" i="23"/>
  <c r="E271" i="23"/>
  <c r="M271" i="23" s="1"/>
  <c r="AE271" i="23"/>
  <c r="AA271" i="23"/>
  <c r="F270" i="23"/>
  <c r="AJ272" i="23"/>
  <c r="R273" i="23"/>
  <c r="W257" i="22"/>
  <c r="N257" i="22"/>
  <c r="F257" i="22"/>
  <c r="M257" i="22"/>
  <c r="AD257" i="22"/>
  <c r="AE257" i="22" s="1"/>
  <c r="AF257" i="22" s="1"/>
  <c r="J257" i="22"/>
  <c r="AC257" i="22"/>
  <c r="I257" i="22"/>
  <c r="G259" i="22"/>
  <c r="AG258" i="22"/>
  <c r="L258" i="22"/>
  <c r="K258" i="22"/>
  <c r="H258" i="22"/>
  <c r="I275" i="23" l="1"/>
  <c r="H275" i="23"/>
  <c r="V257" i="22"/>
  <c r="G274" i="23"/>
  <c r="AZ275" i="23" s="1"/>
  <c r="AY275" i="23" s="1"/>
  <c r="AH273" i="23"/>
  <c r="AG273" i="23"/>
  <c r="D276" i="23"/>
  <c r="N270" i="23"/>
  <c r="O269" i="23"/>
  <c r="BM275" i="23"/>
  <c r="BO274" i="23" s="1"/>
  <c r="BK275" i="23"/>
  <c r="R274" i="23"/>
  <c r="AJ273" i="23"/>
  <c r="F271" i="23"/>
  <c r="AA272" i="23"/>
  <c r="BY272" i="23"/>
  <c r="AF272" i="23"/>
  <c r="E272" i="23"/>
  <c r="M272" i="23" s="1"/>
  <c r="AE272" i="23"/>
  <c r="BQ273" i="23"/>
  <c r="C273" i="23"/>
  <c r="BS273" i="23"/>
  <c r="W258" i="22"/>
  <c r="N258" i="22"/>
  <c r="F258" i="22"/>
  <c r="M258" i="22"/>
  <c r="AD258" i="22"/>
  <c r="AE258" i="22" s="1"/>
  <c r="AF258" i="22" s="1"/>
  <c r="J258" i="22"/>
  <c r="AC258" i="22"/>
  <c r="I258" i="22"/>
  <c r="G260" i="22"/>
  <c r="AG259" i="22"/>
  <c r="L259" i="22"/>
  <c r="K259" i="22"/>
  <c r="H259" i="22"/>
  <c r="I276" i="23" l="1"/>
  <c r="H276" i="23"/>
  <c r="V258" i="22"/>
  <c r="AF273" i="23"/>
  <c r="E273" i="23"/>
  <c r="M273" i="23" s="1"/>
  <c r="AE273" i="23"/>
  <c r="AA273" i="23"/>
  <c r="BY273" i="23"/>
  <c r="BM276" i="23"/>
  <c r="BO275" i="23" s="1"/>
  <c r="BK276" i="23"/>
  <c r="BS274" i="23"/>
  <c r="BQ274" i="23"/>
  <c r="C274" i="23"/>
  <c r="F272" i="23"/>
  <c r="R275" i="23"/>
  <c r="AJ274" i="23"/>
  <c r="AH274" i="23"/>
  <c r="AG274" i="23"/>
  <c r="G275" i="23"/>
  <c r="AZ276" i="23" s="1"/>
  <c r="AY276" i="23" s="1"/>
  <c r="N271" i="23"/>
  <c r="O270" i="23"/>
  <c r="D277" i="23"/>
  <c r="L276" i="23"/>
  <c r="L275" i="23"/>
  <c r="W259" i="22"/>
  <c r="N259" i="22"/>
  <c r="F259" i="22"/>
  <c r="M259" i="22"/>
  <c r="AD259" i="22"/>
  <c r="AE259" i="22" s="1"/>
  <c r="AF259" i="22" s="1"/>
  <c r="J259" i="22"/>
  <c r="I259" i="22"/>
  <c r="V259" i="22" s="1"/>
  <c r="AC259" i="22"/>
  <c r="G261" i="22"/>
  <c r="AG260" i="22"/>
  <c r="L260" i="22"/>
  <c r="K260" i="22"/>
  <c r="H260" i="22"/>
  <c r="I277" i="23" l="1"/>
  <c r="H277" i="23"/>
  <c r="BY274" i="23"/>
  <c r="AF274" i="23"/>
  <c r="E274" i="23"/>
  <c r="M274" i="23" s="1"/>
  <c r="AE274" i="23"/>
  <c r="AA274" i="23"/>
  <c r="N272" i="23"/>
  <c r="O271" i="23"/>
  <c r="BS275" i="23"/>
  <c r="BQ275" i="23"/>
  <c r="C275" i="23"/>
  <c r="AJ275" i="23"/>
  <c r="R276" i="23"/>
  <c r="F273" i="23"/>
  <c r="D278" i="23"/>
  <c r="L277" i="23"/>
  <c r="AH275" i="23"/>
  <c r="AG275" i="23"/>
  <c r="G276" i="23"/>
  <c r="AZ277" i="23" s="1"/>
  <c r="AY277" i="23" s="1"/>
  <c r="BM277" i="23"/>
  <c r="BO276" i="23" s="1"/>
  <c r="BK277" i="23"/>
  <c r="W260" i="22"/>
  <c r="N260" i="22"/>
  <c r="F260" i="22"/>
  <c r="M260" i="22"/>
  <c r="AD260" i="22"/>
  <c r="AE260" i="22" s="1"/>
  <c r="AF260" i="22" s="1"/>
  <c r="J260" i="22"/>
  <c r="AC260" i="22"/>
  <c r="I260" i="22"/>
  <c r="G262" i="22"/>
  <c r="AG261" i="22"/>
  <c r="L261" i="22"/>
  <c r="K261" i="22"/>
  <c r="H261" i="22"/>
  <c r="I278" i="23" l="1"/>
  <c r="H278" i="23"/>
  <c r="V260" i="22"/>
  <c r="AJ276" i="23"/>
  <c r="R277" i="23"/>
  <c r="F274" i="23"/>
  <c r="BY275" i="23"/>
  <c r="AF275" i="23"/>
  <c r="E275" i="23"/>
  <c r="M275" i="23" s="1"/>
  <c r="AE275" i="23"/>
  <c r="AA275" i="23"/>
  <c r="C276" i="23"/>
  <c r="BS276" i="23"/>
  <c r="BQ276" i="23"/>
  <c r="D279" i="23"/>
  <c r="L278" i="23"/>
  <c r="N273" i="23"/>
  <c r="O272" i="23"/>
  <c r="AH276" i="23"/>
  <c r="AG276" i="23"/>
  <c r="G277" i="23"/>
  <c r="AZ278" i="23" s="1"/>
  <c r="AY278" i="23" s="1"/>
  <c r="BM278" i="23"/>
  <c r="BO277" i="23" s="1"/>
  <c r="BK278" i="23"/>
  <c r="W261" i="22"/>
  <c r="N261" i="22"/>
  <c r="F261" i="22"/>
  <c r="M261" i="22"/>
  <c r="AD261" i="22"/>
  <c r="AE261" i="22" s="1"/>
  <c r="AF261" i="22" s="1"/>
  <c r="J261" i="22"/>
  <c r="AC261" i="22"/>
  <c r="I261" i="22"/>
  <c r="G263" i="22"/>
  <c r="AG262" i="22"/>
  <c r="L262" i="22"/>
  <c r="K262" i="22"/>
  <c r="H262" i="22"/>
  <c r="I279" i="23" l="1"/>
  <c r="H279" i="23"/>
  <c r="V261" i="22"/>
  <c r="BQ277" i="23"/>
  <c r="C277" i="23"/>
  <c r="BS277" i="23"/>
  <c r="AA276" i="23"/>
  <c r="BY276" i="23"/>
  <c r="AF276" i="23"/>
  <c r="E276" i="23"/>
  <c r="M276" i="23" s="1"/>
  <c r="AE276" i="23"/>
  <c r="F275" i="23"/>
  <c r="G278" i="23"/>
  <c r="AZ279" i="23" s="1"/>
  <c r="AY279" i="23" s="1"/>
  <c r="AH277" i="23"/>
  <c r="AG277" i="23"/>
  <c r="L279" i="23"/>
  <c r="D280" i="23"/>
  <c r="N274" i="23"/>
  <c r="O273" i="23"/>
  <c r="R278" i="23"/>
  <c r="AJ277" i="23"/>
  <c r="BM279" i="23"/>
  <c r="BO278" i="23" s="1"/>
  <c r="BK279" i="23"/>
  <c r="W262" i="22"/>
  <c r="N262" i="22"/>
  <c r="F262" i="22"/>
  <c r="M262" i="22"/>
  <c r="AD262" i="22"/>
  <c r="AE262" i="22" s="1"/>
  <c r="AF262" i="22" s="1"/>
  <c r="J262" i="22"/>
  <c r="AC262" i="22"/>
  <c r="I262" i="22"/>
  <c r="G264" i="22"/>
  <c r="AG263" i="22"/>
  <c r="L263" i="22"/>
  <c r="K263" i="22"/>
  <c r="H263" i="22"/>
  <c r="I280" i="23" l="1"/>
  <c r="H280" i="23"/>
  <c r="V262" i="22"/>
  <c r="N275" i="23"/>
  <c r="O274" i="23"/>
  <c r="F276" i="23"/>
  <c r="D281" i="23"/>
  <c r="L280" i="23"/>
  <c r="R279" i="23"/>
  <c r="AJ278" i="23"/>
  <c r="AF277" i="23"/>
  <c r="E277" i="23"/>
  <c r="M277" i="23" s="1"/>
  <c r="AE277" i="23"/>
  <c r="AA277" i="23"/>
  <c r="BY277" i="23"/>
  <c r="BS278" i="23"/>
  <c r="BQ278" i="23"/>
  <c r="C278" i="23"/>
  <c r="AH278" i="23"/>
  <c r="AG278" i="23"/>
  <c r="G279" i="23"/>
  <c r="AZ280" i="23" s="1"/>
  <c r="AY280" i="23" s="1"/>
  <c r="BM280" i="23"/>
  <c r="BO279" i="23" s="1"/>
  <c r="BK280" i="23"/>
  <c r="W263" i="22"/>
  <c r="N263" i="22"/>
  <c r="F263" i="22"/>
  <c r="M263" i="22"/>
  <c r="AD263" i="22"/>
  <c r="AE263" i="22" s="1"/>
  <c r="AF263" i="22" s="1"/>
  <c r="J263" i="22"/>
  <c r="I263" i="22"/>
  <c r="V263" i="22" s="1"/>
  <c r="AC263" i="22"/>
  <c r="G265" i="22"/>
  <c r="AG264" i="22"/>
  <c r="L264" i="22"/>
  <c r="K264" i="22"/>
  <c r="H264" i="22"/>
  <c r="I281" i="23" l="1"/>
  <c r="H281" i="23"/>
  <c r="AJ279" i="23"/>
  <c r="R280" i="23"/>
  <c r="AH279" i="23"/>
  <c r="AG279" i="23"/>
  <c r="G280" i="23"/>
  <c r="AZ281" i="23" s="1"/>
  <c r="AY281" i="23" s="1"/>
  <c r="D282" i="23"/>
  <c r="L281" i="23"/>
  <c r="F277" i="23"/>
  <c r="BY278" i="23"/>
  <c r="AF278" i="23"/>
  <c r="E278" i="23"/>
  <c r="M278" i="23" s="1"/>
  <c r="AE278" i="23"/>
  <c r="AA278" i="23"/>
  <c r="BM281" i="23"/>
  <c r="BO280" i="23" s="1"/>
  <c r="BK281" i="23"/>
  <c r="BS279" i="23"/>
  <c r="BQ279" i="23"/>
  <c r="C279" i="23"/>
  <c r="N276" i="23"/>
  <c r="O275" i="23"/>
  <c r="W264" i="22"/>
  <c r="N264" i="22"/>
  <c r="F264" i="22"/>
  <c r="M264" i="22"/>
  <c r="AD264" i="22"/>
  <c r="AE264" i="22" s="1"/>
  <c r="AF264" i="22" s="1"/>
  <c r="J264" i="22"/>
  <c r="AC264" i="22"/>
  <c r="I264" i="22"/>
  <c r="G266" i="22"/>
  <c r="AG265" i="22"/>
  <c r="L265" i="22"/>
  <c r="K265" i="22"/>
  <c r="H265" i="22"/>
  <c r="I282" i="23" l="1"/>
  <c r="H282" i="23"/>
  <c r="V264" i="22"/>
  <c r="N277" i="23"/>
  <c r="O276" i="23"/>
  <c r="D283" i="23"/>
  <c r="C280" i="23"/>
  <c r="BS280" i="23"/>
  <c r="BQ280" i="23"/>
  <c r="BM282" i="23"/>
  <c r="BO281" i="23" s="1"/>
  <c r="BK282" i="23"/>
  <c r="AJ280" i="23"/>
  <c r="R281" i="23"/>
  <c r="BY279" i="23"/>
  <c r="AF279" i="23"/>
  <c r="E279" i="23"/>
  <c r="M279" i="23" s="1"/>
  <c r="AE279" i="23"/>
  <c r="AA279" i="23"/>
  <c r="F278" i="23"/>
  <c r="AH280" i="23"/>
  <c r="AG280" i="23"/>
  <c r="G281" i="23"/>
  <c r="AZ282" i="23" s="1"/>
  <c r="AY282" i="23" s="1"/>
  <c r="W265" i="22"/>
  <c r="N265" i="22"/>
  <c r="F265" i="22"/>
  <c r="M265" i="22"/>
  <c r="AD265" i="22"/>
  <c r="AE265" i="22" s="1"/>
  <c r="AF265" i="22" s="1"/>
  <c r="J265" i="22"/>
  <c r="AC265" i="22"/>
  <c r="I265" i="22"/>
  <c r="G267" i="22"/>
  <c r="AG266" i="22"/>
  <c r="L266" i="22"/>
  <c r="K266" i="22"/>
  <c r="H266" i="22"/>
  <c r="I283" i="23" l="1"/>
  <c r="H283" i="23"/>
  <c r="V265" i="22"/>
  <c r="L282" i="23"/>
  <c r="F279" i="23"/>
  <c r="AA280" i="23"/>
  <c r="BY280" i="23"/>
  <c r="AF280" i="23"/>
  <c r="E280" i="23"/>
  <c r="M280" i="23" s="1"/>
  <c r="AE280" i="23"/>
  <c r="R282" i="23"/>
  <c r="AJ281" i="23"/>
  <c r="BM283" i="23"/>
  <c r="BO282" i="23" s="1"/>
  <c r="BK283" i="23"/>
  <c r="D284" i="23"/>
  <c r="G282" i="23"/>
  <c r="AZ283" i="23" s="1"/>
  <c r="AY283" i="23" s="1"/>
  <c r="AH281" i="23"/>
  <c r="AG281" i="23"/>
  <c r="BQ281" i="23"/>
  <c r="C281" i="23"/>
  <c r="BS281" i="23"/>
  <c r="N278" i="23"/>
  <c r="O277" i="23"/>
  <c r="W266" i="22"/>
  <c r="N266" i="22"/>
  <c r="F266" i="22"/>
  <c r="M266" i="22"/>
  <c r="AD266" i="22"/>
  <c r="AE266" i="22" s="1"/>
  <c r="AF266" i="22" s="1"/>
  <c r="J266" i="22"/>
  <c r="AC266" i="22"/>
  <c r="I266" i="22"/>
  <c r="G268" i="22"/>
  <c r="AG267" i="22"/>
  <c r="L267" i="22"/>
  <c r="K267" i="22"/>
  <c r="H267" i="22"/>
  <c r="I284" i="23" l="1"/>
  <c r="H284" i="23"/>
  <c r="V266" i="22"/>
  <c r="BS282" i="23"/>
  <c r="BQ282" i="23"/>
  <c r="C282" i="23"/>
  <c r="BM284" i="23"/>
  <c r="BO283" i="23" s="1"/>
  <c r="BK284" i="23"/>
  <c r="N279" i="23"/>
  <c r="O278" i="23"/>
  <c r="D285" i="23"/>
  <c r="L284" i="23"/>
  <c r="R283" i="23"/>
  <c r="AJ282" i="23"/>
  <c r="AH282" i="23"/>
  <c r="AG282" i="23"/>
  <c r="G283" i="23"/>
  <c r="AZ284" i="23" s="1"/>
  <c r="AY284" i="23" s="1"/>
  <c r="AF281" i="23"/>
  <c r="E281" i="23"/>
  <c r="M281" i="23" s="1"/>
  <c r="AE281" i="23"/>
  <c r="AA281" i="23"/>
  <c r="BY281" i="23"/>
  <c r="L283" i="23"/>
  <c r="F280" i="23"/>
  <c r="W267" i="22"/>
  <c r="N267" i="22"/>
  <c r="F267" i="22"/>
  <c r="M267" i="22"/>
  <c r="AD267" i="22"/>
  <c r="AE267" i="22" s="1"/>
  <c r="AF267" i="22" s="1"/>
  <c r="J267" i="22"/>
  <c r="I267" i="22"/>
  <c r="AC267" i="22"/>
  <c r="G269" i="22"/>
  <c r="AG268" i="22"/>
  <c r="L268" i="22"/>
  <c r="K268" i="22"/>
  <c r="H268" i="22"/>
  <c r="I285" i="23" l="1"/>
  <c r="H285" i="23"/>
  <c r="V267" i="22"/>
  <c r="BS283" i="23"/>
  <c r="BQ283" i="23"/>
  <c r="C283" i="23"/>
  <c r="BM285" i="23"/>
  <c r="BO284" i="23" s="1"/>
  <c r="BK285" i="23"/>
  <c r="BY282" i="23"/>
  <c r="AF282" i="23"/>
  <c r="E282" i="23"/>
  <c r="M282" i="23" s="1"/>
  <c r="AE282" i="23"/>
  <c r="AA282" i="23"/>
  <c r="N280" i="23"/>
  <c r="O279" i="23"/>
  <c r="F281" i="23"/>
  <c r="AJ283" i="23"/>
  <c r="R284" i="23"/>
  <c r="AH283" i="23"/>
  <c r="AG283" i="23"/>
  <c r="G284" i="23"/>
  <c r="AZ285" i="23" s="1"/>
  <c r="AY285" i="23" s="1"/>
  <c r="D286" i="23"/>
  <c r="L285" i="23"/>
  <c r="W268" i="22"/>
  <c r="N268" i="22"/>
  <c r="F268" i="22"/>
  <c r="M268" i="22"/>
  <c r="AD268" i="22"/>
  <c r="AE268" i="22" s="1"/>
  <c r="AF268" i="22" s="1"/>
  <c r="J268" i="22"/>
  <c r="AC268" i="22"/>
  <c r="I268" i="22"/>
  <c r="G270" i="22"/>
  <c r="AG269" i="22"/>
  <c r="L269" i="22"/>
  <c r="K269" i="22"/>
  <c r="H269" i="22"/>
  <c r="I286" i="23" l="1"/>
  <c r="H286" i="23"/>
  <c r="V268" i="22"/>
  <c r="D287" i="23"/>
  <c r="L286" i="23"/>
  <c r="AH284" i="23"/>
  <c r="AG284" i="23"/>
  <c r="G285" i="23"/>
  <c r="AZ286" i="23" s="1"/>
  <c r="AY286" i="23" s="1"/>
  <c r="N281" i="23"/>
  <c r="O280" i="23"/>
  <c r="BM286" i="23"/>
  <c r="BO285" i="23" s="1"/>
  <c r="BK286" i="23"/>
  <c r="AJ284" i="23"/>
  <c r="R285" i="23"/>
  <c r="C284" i="23"/>
  <c r="BS284" i="23"/>
  <c r="BQ284" i="23"/>
  <c r="F282" i="23"/>
  <c r="BY283" i="23"/>
  <c r="AF283" i="23"/>
  <c r="E283" i="23"/>
  <c r="M283" i="23" s="1"/>
  <c r="AE283" i="23"/>
  <c r="AA283" i="23"/>
  <c r="W269" i="22"/>
  <c r="N269" i="22"/>
  <c r="F269" i="22"/>
  <c r="M269" i="22"/>
  <c r="AD269" i="22"/>
  <c r="AE269" i="22" s="1"/>
  <c r="AF269" i="22" s="1"/>
  <c r="J269" i="22"/>
  <c r="AC269" i="22"/>
  <c r="I269" i="22"/>
  <c r="V269" i="22" s="1"/>
  <c r="G271" i="22"/>
  <c r="AG270" i="22"/>
  <c r="L270" i="22"/>
  <c r="K270" i="22"/>
  <c r="H270" i="22"/>
  <c r="I287" i="23" l="1"/>
  <c r="H287" i="23"/>
  <c r="F283" i="23"/>
  <c r="G286" i="23"/>
  <c r="AZ287" i="23" s="1"/>
  <c r="AY287" i="23" s="1"/>
  <c r="AH285" i="23"/>
  <c r="AG285" i="23"/>
  <c r="AA284" i="23"/>
  <c r="BY284" i="23"/>
  <c r="AF284" i="23"/>
  <c r="E284" i="23"/>
  <c r="M284" i="23" s="1"/>
  <c r="AE284" i="23"/>
  <c r="BQ285" i="23"/>
  <c r="C285" i="23"/>
  <c r="BS285" i="23"/>
  <c r="BM287" i="23"/>
  <c r="BO286" i="23" s="1"/>
  <c r="BK287" i="23"/>
  <c r="N282" i="23"/>
  <c r="O281" i="23"/>
  <c r="L287" i="23"/>
  <c r="D288" i="23"/>
  <c r="R286" i="23"/>
  <c r="AJ285" i="23"/>
  <c r="W270" i="22"/>
  <c r="N270" i="22"/>
  <c r="F270" i="22"/>
  <c r="M270" i="22"/>
  <c r="AD270" i="22"/>
  <c r="AE270" i="22" s="1"/>
  <c r="AF270" i="22" s="1"/>
  <c r="J270" i="22"/>
  <c r="AC270" i="22"/>
  <c r="I270" i="22"/>
  <c r="G272" i="22"/>
  <c r="AG271" i="22"/>
  <c r="L271" i="22"/>
  <c r="K271" i="22"/>
  <c r="H271" i="22"/>
  <c r="I288" i="23" l="1"/>
  <c r="H288" i="23"/>
  <c r="V270" i="22"/>
  <c r="BS286" i="23"/>
  <c r="BQ286" i="23"/>
  <c r="C286" i="23"/>
  <c r="AH286" i="23"/>
  <c r="AG286" i="23"/>
  <c r="G287" i="23"/>
  <c r="AZ288" i="23" s="1"/>
  <c r="AY288" i="23" s="1"/>
  <c r="N283" i="23"/>
  <c r="O282" i="23"/>
  <c r="F284" i="23"/>
  <c r="AF285" i="23"/>
  <c r="E285" i="23"/>
  <c r="M285" i="23" s="1"/>
  <c r="AE285" i="23"/>
  <c r="AA285" i="23"/>
  <c r="BY285" i="23"/>
  <c r="D289" i="23"/>
  <c r="L288" i="23"/>
  <c r="BM288" i="23"/>
  <c r="BO287" i="23" s="1"/>
  <c r="BK288" i="23"/>
  <c r="R287" i="23"/>
  <c r="AJ286" i="23"/>
  <c r="W271" i="22"/>
  <c r="N271" i="22"/>
  <c r="F271" i="22"/>
  <c r="M271" i="22"/>
  <c r="AD271" i="22"/>
  <c r="AE271" i="22" s="1"/>
  <c r="AF271" i="22" s="1"/>
  <c r="J271" i="22"/>
  <c r="I271" i="22"/>
  <c r="V271" i="22" s="1"/>
  <c r="AC271" i="22"/>
  <c r="G273" i="22"/>
  <c r="AG272" i="22"/>
  <c r="L272" i="22"/>
  <c r="K272" i="22"/>
  <c r="H272" i="22"/>
  <c r="I289" i="23" l="1"/>
  <c r="H289" i="23"/>
  <c r="BS287" i="23"/>
  <c r="BQ287" i="23"/>
  <c r="C287" i="23"/>
  <c r="N284" i="23"/>
  <c r="O283" i="23"/>
  <c r="BM289" i="23"/>
  <c r="BO288" i="23" s="1"/>
  <c r="BK289" i="23"/>
  <c r="BY286" i="23"/>
  <c r="AF286" i="23"/>
  <c r="E286" i="23"/>
  <c r="M286" i="23" s="1"/>
  <c r="AE286" i="23"/>
  <c r="AA286" i="23"/>
  <c r="F285" i="23"/>
  <c r="AH287" i="23"/>
  <c r="AG287" i="23"/>
  <c r="G288" i="23"/>
  <c r="AZ289" i="23" s="1"/>
  <c r="AY289" i="23" s="1"/>
  <c r="D290" i="23"/>
  <c r="AJ287" i="23"/>
  <c r="R288" i="23"/>
  <c r="W272" i="22"/>
  <c r="N272" i="22"/>
  <c r="F272" i="22"/>
  <c r="M272" i="22"/>
  <c r="AD272" i="22"/>
  <c r="AE272" i="22" s="1"/>
  <c r="AF272" i="22" s="1"/>
  <c r="J272" i="22"/>
  <c r="AC272" i="22"/>
  <c r="I272" i="22"/>
  <c r="G274" i="22"/>
  <c r="AG273" i="22"/>
  <c r="L273" i="22"/>
  <c r="K273" i="22"/>
  <c r="H273" i="22"/>
  <c r="I290" i="23" l="1"/>
  <c r="H290" i="23"/>
  <c r="V272" i="22"/>
  <c r="BM290" i="23"/>
  <c r="BO289" i="23" s="1"/>
  <c r="BK290" i="23"/>
  <c r="AH288" i="23"/>
  <c r="AG288" i="23"/>
  <c r="G289" i="23"/>
  <c r="AZ290" i="23" s="1"/>
  <c r="AY290" i="23" s="1"/>
  <c r="C288" i="23"/>
  <c r="BS288" i="23"/>
  <c r="BQ288" i="23"/>
  <c r="D291" i="23"/>
  <c r="F286" i="23"/>
  <c r="N285" i="23"/>
  <c r="O284" i="23"/>
  <c r="BY287" i="23"/>
  <c r="AF287" i="23"/>
  <c r="E287" i="23"/>
  <c r="M287" i="23" s="1"/>
  <c r="AE287" i="23"/>
  <c r="AA287" i="23"/>
  <c r="AJ288" i="23"/>
  <c r="R289" i="23"/>
  <c r="L289" i="23"/>
  <c r="W273" i="22"/>
  <c r="N273" i="22"/>
  <c r="F273" i="22"/>
  <c r="M273" i="22"/>
  <c r="AD273" i="22"/>
  <c r="AE273" i="22" s="1"/>
  <c r="AF273" i="22" s="1"/>
  <c r="J273" i="22"/>
  <c r="AC273" i="22"/>
  <c r="I273" i="22"/>
  <c r="V273" i="22" s="1"/>
  <c r="G275" i="22"/>
  <c r="AG274" i="22"/>
  <c r="L274" i="22"/>
  <c r="K274" i="22"/>
  <c r="H274" i="22"/>
  <c r="I291" i="23" l="1"/>
  <c r="H291" i="23"/>
  <c r="F287" i="23"/>
  <c r="L290" i="23"/>
  <c r="AA288" i="23"/>
  <c r="BY288" i="23"/>
  <c r="AF288" i="23"/>
  <c r="E288" i="23"/>
  <c r="M288" i="23" s="1"/>
  <c r="AE288" i="23"/>
  <c r="G290" i="23"/>
  <c r="AZ291" i="23" s="1"/>
  <c r="AY291" i="23" s="1"/>
  <c r="AH289" i="23"/>
  <c r="AG289" i="23"/>
  <c r="R290" i="23"/>
  <c r="AJ289" i="23"/>
  <c r="L291" i="23"/>
  <c r="D292" i="23"/>
  <c r="N286" i="23"/>
  <c r="O285" i="23"/>
  <c r="BM291" i="23"/>
  <c r="BO290" i="23" s="1"/>
  <c r="BK291" i="23"/>
  <c r="BQ289" i="23"/>
  <c r="C289" i="23"/>
  <c r="BS289" i="23"/>
  <c r="W274" i="22"/>
  <c r="N274" i="22"/>
  <c r="F274" i="22"/>
  <c r="M274" i="22"/>
  <c r="AD274" i="22"/>
  <c r="AE274" i="22" s="1"/>
  <c r="AF274" i="22" s="1"/>
  <c r="J274" i="22"/>
  <c r="AC274" i="22"/>
  <c r="I274" i="22"/>
  <c r="G276" i="22"/>
  <c r="AG275" i="22"/>
  <c r="L275" i="22"/>
  <c r="K275" i="22"/>
  <c r="H275" i="22"/>
  <c r="I292" i="23" l="1"/>
  <c r="H292" i="23"/>
  <c r="V274" i="22"/>
  <c r="F288" i="23"/>
  <c r="N287" i="23"/>
  <c r="O286" i="23"/>
  <c r="BS290" i="23"/>
  <c r="BQ290" i="23"/>
  <c r="C290" i="23"/>
  <c r="R291" i="23"/>
  <c r="AJ290" i="23"/>
  <c r="AF289" i="23"/>
  <c r="E289" i="23"/>
  <c r="M289" i="23" s="1"/>
  <c r="AE289" i="23"/>
  <c r="AA289" i="23"/>
  <c r="BY289" i="23"/>
  <c r="D293" i="23"/>
  <c r="L292" i="23"/>
  <c r="BM292" i="23"/>
  <c r="BO291" i="23" s="1"/>
  <c r="BK292" i="23"/>
  <c r="AH290" i="23"/>
  <c r="AG290" i="23"/>
  <c r="G291" i="23"/>
  <c r="AZ292" i="23" s="1"/>
  <c r="AY292" i="23" s="1"/>
  <c r="W275" i="22"/>
  <c r="N275" i="22"/>
  <c r="F275" i="22"/>
  <c r="M275" i="22"/>
  <c r="AD275" i="22"/>
  <c r="AE275" i="22" s="1"/>
  <c r="AF275" i="22" s="1"/>
  <c r="J275" i="22"/>
  <c r="I275" i="22"/>
  <c r="AC275" i="22"/>
  <c r="G277" i="22"/>
  <c r="AG276" i="22"/>
  <c r="L276" i="22"/>
  <c r="K276" i="22"/>
  <c r="H276" i="22"/>
  <c r="I293" i="23" l="1"/>
  <c r="H293" i="23"/>
  <c r="V275" i="22"/>
  <c r="D294" i="23"/>
  <c r="L293" i="23"/>
  <c r="AJ291" i="23"/>
  <c r="R292" i="23"/>
  <c r="AH291" i="23"/>
  <c r="AG291" i="23"/>
  <c r="G292" i="23"/>
  <c r="AZ293" i="23" s="1"/>
  <c r="AY293" i="23" s="1"/>
  <c r="BY290" i="23"/>
  <c r="AF290" i="23"/>
  <c r="E290" i="23"/>
  <c r="M290" i="23" s="1"/>
  <c r="AE290" i="23"/>
  <c r="AA290" i="23"/>
  <c r="N288" i="23"/>
  <c r="O287" i="23"/>
  <c r="BM293" i="23"/>
  <c r="BO292" i="23" s="1"/>
  <c r="BK293" i="23"/>
  <c r="BS291" i="23"/>
  <c r="BQ291" i="23"/>
  <c r="C291" i="23"/>
  <c r="F289" i="23"/>
  <c r="W276" i="22"/>
  <c r="N276" i="22"/>
  <c r="F276" i="22"/>
  <c r="M276" i="22"/>
  <c r="AD276" i="22"/>
  <c r="AE276" i="22" s="1"/>
  <c r="AF276" i="22" s="1"/>
  <c r="J276" i="22"/>
  <c r="AC276" i="22"/>
  <c r="I276" i="22"/>
  <c r="G278" i="22"/>
  <c r="AG277" i="22"/>
  <c r="L277" i="22"/>
  <c r="K277" i="22"/>
  <c r="H277" i="22"/>
  <c r="I294" i="23" l="1"/>
  <c r="H294" i="23"/>
  <c r="V276" i="22"/>
  <c r="C292" i="23"/>
  <c r="BS292" i="23"/>
  <c r="BQ292" i="23"/>
  <c r="AJ292" i="23"/>
  <c r="R293" i="23"/>
  <c r="AH292" i="23"/>
  <c r="AG292" i="23"/>
  <c r="G293" i="23"/>
  <c r="AZ294" i="23" s="1"/>
  <c r="AY294" i="23" s="1"/>
  <c r="N289" i="23"/>
  <c r="O288" i="23"/>
  <c r="BY291" i="23"/>
  <c r="AF291" i="23"/>
  <c r="E291" i="23"/>
  <c r="M291" i="23" s="1"/>
  <c r="AE291" i="23"/>
  <c r="AA291" i="23"/>
  <c r="D295" i="23"/>
  <c r="F290" i="23"/>
  <c r="BM294" i="23"/>
  <c r="BO293" i="23" s="1"/>
  <c r="BK294" i="23"/>
  <c r="W277" i="22"/>
  <c r="N277" i="22"/>
  <c r="F277" i="22"/>
  <c r="M277" i="22"/>
  <c r="AD277" i="22"/>
  <c r="AE277" i="22" s="1"/>
  <c r="AF277" i="22" s="1"/>
  <c r="J277" i="22"/>
  <c r="AC277" i="22"/>
  <c r="I277" i="22"/>
  <c r="G279" i="22"/>
  <c r="AG278" i="22"/>
  <c r="L278" i="22"/>
  <c r="K278" i="22"/>
  <c r="H278" i="22"/>
  <c r="I295" i="23" l="1"/>
  <c r="H295" i="23"/>
  <c r="V277" i="22"/>
  <c r="N290" i="23"/>
  <c r="O289" i="23"/>
  <c r="BQ293" i="23"/>
  <c r="C293" i="23"/>
  <c r="BS293" i="23"/>
  <c r="L295" i="23"/>
  <c r="D296" i="23"/>
  <c r="R294" i="23"/>
  <c r="AJ293" i="23"/>
  <c r="BM295" i="23"/>
  <c r="BO294" i="23" s="1"/>
  <c r="BK295" i="23"/>
  <c r="G294" i="23"/>
  <c r="AZ295" i="23" s="1"/>
  <c r="AY295" i="23" s="1"/>
  <c r="AH293" i="23"/>
  <c r="AG293" i="23"/>
  <c r="L294" i="23"/>
  <c r="F291" i="23"/>
  <c r="AA292" i="23"/>
  <c r="BY292" i="23"/>
  <c r="AF292" i="23"/>
  <c r="E292" i="23"/>
  <c r="M292" i="23" s="1"/>
  <c r="AE292" i="23"/>
  <c r="W278" i="22"/>
  <c r="N278" i="22"/>
  <c r="F278" i="22"/>
  <c r="M278" i="22"/>
  <c r="AD278" i="22"/>
  <c r="AE278" i="22" s="1"/>
  <c r="AF278" i="22" s="1"/>
  <c r="J278" i="22"/>
  <c r="AC278" i="22"/>
  <c r="I278" i="22"/>
  <c r="G280" i="22"/>
  <c r="AG279" i="22"/>
  <c r="L279" i="22"/>
  <c r="K279" i="22"/>
  <c r="H279" i="22"/>
  <c r="I296" i="23" l="1"/>
  <c r="H296" i="23"/>
  <c r="V278" i="22"/>
  <c r="F292" i="23"/>
  <c r="D297" i="23"/>
  <c r="L296" i="23"/>
  <c r="AH294" i="23"/>
  <c r="AG294" i="23"/>
  <c r="G295" i="23"/>
  <c r="AZ296" i="23" s="1"/>
  <c r="AY296" i="23" s="1"/>
  <c r="BK296" i="23"/>
  <c r="BM296" i="23"/>
  <c r="BO295" i="23" s="1"/>
  <c r="BS294" i="23"/>
  <c r="BQ294" i="23"/>
  <c r="C294" i="23"/>
  <c r="AF293" i="23"/>
  <c r="E293" i="23"/>
  <c r="M293" i="23" s="1"/>
  <c r="AE293" i="23"/>
  <c r="AA293" i="23"/>
  <c r="BY293" i="23"/>
  <c r="R295" i="23"/>
  <c r="AJ294" i="23"/>
  <c r="N291" i="23"/>
  <c r="O290" i="23"/>
  <c r="W279" i="22"/>
  <c r="N279" i="22"/>
  <c r="F279" i="22"/>
  <c r="M279" i="22"/>
  <c r="AD279" i="22"/>
  <c r="AE279" i="22" s="1"/>
  <c r="AF279" i="22" s="1"/>
  <c r="J279" i="22"/>
  <c r="I279" i="22"/>
  <c r="AC279" i="22"/>
  <c r="G281" i="22"/>
  <c r="AG280" i="22"/>
  <c r="L280" i="22"/>
  <c r="K280" i="22"/>
  <c r="H280" i="22"/>
  <c r="I297" i="23" l="1"/>
  <c r="H297" i="23"/>
  <c r="V279" i="22"/>
  <c r="BS295" i="23"/>
  <c r="C295" i="23"/>
  <c r="BQ295" i="23"/>
  <c r="BM297" i="23"/>
  <c r="BO296" i="23" s="1"/>
  <c r="BK297" i="23"/>
  <c r="N292" i="23"/>
  <c r="O291" i="23"/>
  <c r="G296" i="23"/>
  <c r="AZ297" i="23" s="1"/>
  <c r="AY297" i="23" s="1"/>
  <c r="AH295" i="23"/>
  <c r="AG295" i="23"/>
  <c r="F293" i="23"/>
  <c r="R296" i="23"/>
  <c r="AJ295" i="23"/>
  <c r="D298" i="23"/>
  <c r="BY294" i="23"/>
  <c r="AF294" i="23"/>
  <c r="E294" i="23"/>
  <c r="M294" i="23" s="1"/>
  <c r="AE294" i="23"/>
  <c r="AA294" i="23"/>
  <c r="W280" i="22"/>
  <c r="N280" i="22"/>
  <c r="F280" i="22"/>
  <c r="M280" i="22"/>
  <c r="AD280" i="22"/>
  <c r="AE280" i="22" s="1"/>
  <c r="AF280" i="22" s="1"/>
  <c r="J280" i="22"/>
  <c r="AC280" i="22"/>
  <c r="I280" i="22"/>
  <c r="G282" i="22"/>
  <c r="AG281" i="22"/>
  <c r="L281" i="22"/>
  <c r="K281" i="22"/>
  <c r="H281" i="22"/>
  <c r="I298" i="23" l="1"/>
  <c r="H298" i="23"/>
  <c r="V280" i="22"/>
  <c r="L297" i="23"/>
  <c r="G297" i="23"/>
  <c r="AZ298" i="23" s="1"/>
  <c r="AY298" i="23" s="1"/>
  <c r="AH296" i="23"/>
  <c r="AG296" i="23"/>
  <c r="N293" i="23"/>
  <c r="O292" i="23"/>
  <c r="L298" i="23"/>
  <c r="D299" i="23"/>
  <c r="BM298" i="23"/>
  <c r="BO297" i="23" s="1"/>
  <c r="BK298" i="23"/>
  <c r="F294" i="23"/>
  <c r="R297" i="23"/>
  <c r="AJ296" i="23"/>
  <c r="BQ296" i="23"/>
  <c r="BS296" i="23"/>
  <c r="C296" i="23"/>
  <c r="AA295" i="23"/>
  <c r="E295" i="23"/>
  <c r="M295" i="23" s="1"/>
  <c r="BY295" i="23"/>
  <c r="AF295" i="23"/>
  <c r="AE295" i="23"/>
  <c r="W281" i="22"/>
  <c r="N281" i="22"/>
  <c r="F281" i="22"/>
  <c r="M281" i="22"/>
  <c r="AD281" i="22"/>
  <c r="AE281" i="22" s="1"/>
  <c r="AF281" i="22" s="1"/>
  <c r="J281" i="22"/>
  <c r="AC281" i="22"/>
  <c r="I281" i="22"/>
  <c r="G283" i="22"/>
  <c r="AG282" i="22"/>
  <c r="L282" i="22"/>
  <c r="K282" i="22"/>
  <c r="H282" i="22"/>
  <c r="I299" i="23" l="1"/>
  <c r="H299" i="23"/>
  <c r="V281" i="22"/>
  <c r="BS297" i="23"/>
  <c r="BQ297" i="23"/>
  <c r="C297" i="23"/>
  <c r="F295" i="23"/>
  <c r="D300" i="23"/>
  <c r="L299" i="23"/>
  <c r="BM299" i="23"/>
  <c r="BO298" i="23" s="1"/>
  <c r="BK299" i="23"/>
  <c r="R298" i="23"/>
  <c r="AJ297" i="23"/>
  <c r="AF296" i="23"/>
  <c r="E296" i="23"/>
  <c r="M296" i="23" s="1"/>
  <c r="BY296" i="23"/>
  <c r="AE296" i="23"/>
  <c r="AA296" i="23"/>
  <c r="AH297" i="23"/>
  <c r="AG297" i="23"/>
  <c r="G298" i="23"/>
  <c r="AZ299" i="23" s="1"/>
  <c r="AY299" i="23" s="1"/>
  <c r="N294" i="23"/>
  <c r="O293" i="23"/>
  <c r="W282" i="22"/>
  <c r="N282" i="22"/>
  <c r="F282" i="22"/>
  <c r="M282" i="22"/>
  <c r="AD282" i="22"/>
  <c r="AE282" i="22" s="1"/>
  <c r="AF282" i="22" s="1"/>
  <c r="J282" i="22"/>
  <c r="AC282" i="22"/>
  <c r="I282" i="22"/>
  <c r="G284" i="22"/>
  <c r="AG283" i="22"/>
  <c r="L283" i="22"/>
  <c r="K283" i="22"/>
  <c r="H283" i="22"/>
  <c r="I300" i="23" l="1"/>
  <c r="H300" i="23"/>
  <c r="V282" i="22"/>
  <c r="AJ298" i="23"/>
  <c r="R299" i="23"/>
  <c r="D301" i="23"/>
  <c r="N295" i="23"/>
  <c r="O294" i="23"/>
  <c r="BY297" i="23"/>
  <c r="AE297" i="23"/>
  <c r="AF297" i="23"/>
  <c r="AA297" i="23"/>
  <c r="E297" i="23"/>
  <c r="M297" i="23" s="1"/>
  <c r="AG298" i="23"/>
  <c r="G299" i="23"/>
  <c r="AZ300" i="23" s="1"/>
  <c r="AY300" i="23" s="1"/>
  <c r="AH298" i="23"/>
  <c r="F296" i="23"/>
  <c r="BM300" i="23"/>
  <c r="BO299" i="23" s="1"/>
  <c r="BK300" i="23"/>
  <c r="BS298" i="23"/>
  <c r="BQ298" i="23"/>
  <c r="C298" i="23"/>
  <c r="W283" i="22"/>
  <c r="N283" i="22"/>
  <c r="F283" i="22"/>
  <c r="M283" i="22"/>
  <c r="AD283" i="22"/>
  <c r="AE283" i="22" s="1"/>
  <c r="AF283" i="22" s="1"/>
  <c r="J283" i="22"/>
  <c r="I283" i="22"/>
  <c r="AC283" i="22"/>
  <c r="G285" i="22"/>
  <c r="AG284" i="22"/>
  <c r="L284" i="22"/>
  <c r="K284" i="22"/>
  <c r="H284" i="22"/>
  <c r="I301" i="23" l="1"/>
  <c r="H301" i="23"/>
  <c r="V283" i="22"/>
  <c r="D302" i="23"/>
  <c r="L301" i="23"/>
  <c r="BM301" i="23"/>
  <c r="BO300" i="23" s="1"/>
  <c r="BK301" i="23"/>
  <c r="F297" i="23"/>
  <c r="AJ299" i="23"/>
  <c r="R300" i="23"/>
  <c r="C299" i="23"/>
  <c r="BQ299" i="23"/>
  <c r="BS299" i="23"/>
  <c r="AF298" i="23"/>
  <c r="AA298" i="23"/>
  <c r="E298" i="23"/>
  <c r="M298" i="23" s="1"/>
  <c r="AE298" i="23"/>
  <c r="BY298" i="23"/>
  <c r="N296" i="23"/>
  <c r="O295" i="23"/>
  <c r="AH299" i="23"/>
  <c r="G300" i="23"/>
  <c r="AZ301" i="23" s="1"/>
  <c r="AY301" i="23" s="1"/>
  <c r="AG299" i="23"/>
  <c r="L300" i="23"/>
  <c r="W284" i="22"/>
  <c r="N284" i="22"/>
  <c r="F284" i="22"/>
  <c r="M284" i="22"/>
  <c r="AD284" i="22"/>
  <c r="AE284" i="22" s="1"/>
  <c r="AF284" i="22" s="1"/>
  <c r="J284" i="22"/>
  <c r="AC284" i="22"/>
  <c r="I284" i="22"/>
  <c r="V284" i="22" s="1"/>
  <c r="G286" i="22"/>
  <c r="AG285" i="22"/>
  <c r="L285" i="22"/>
  <c r="K285" i="22"/>
  <c r="H285" i="22"/>
  <c r="I302" i="23" l="1"/>
  <c r="H302" i="23"/>
  <c r="N297" i="23"/>
  <c r="O296" i="23"/>
  <c r="BM302" i="23"/>
  <c r="BO301" i="23" s="1"/>
  <c r="BK302" i="23"/>
  <c r="AA299" i="23"/>
  <c r="BY299" i="23"/>
  <c r="AF299" i="23"/>
  <c r="E299" i="23"/>
  <c r="M299" i="23" s="1"/>
  <c r="AE299" i="23"/>
  <c r="BQ300" i="23"/>
  <c r="C300" i="23"/>
  <c r="BS300" i="23"/>
  <c r="R301" i="23"/>
  <c r="AJ300" i="23"/>
  <c r="G301" i="23"/>
  <c r="AZ302" i="23" s="1"/>
  <c r="AY302" i="23" s="1"/>
  <c r="AH300" i="23"/>
  <c r="AG300" i="23"/>
  <c r="F298" i="23"/>
  <c r="D303" i="23"/>
  <c r="W285" i="22"/>
  <c r="N285" i="22"/>
  <c r="F285" i="22"/>
  <c r="M285" i="22"/>
  <c r="AD285" i="22"/>
  <c r="AE285" i="22" s="1"/>
  <c r="AF285" i="22" s="1"/>
  <c r="J285" i="22"/>
  <c r="AC285" i="22"/>
  <c r="I285" i="22"/>
  <c r="G287" i="22"/>
  <c r="AG286" i="22"/>
  <c r="L286" i="22"/>
  <c r="K286" i="22"/>
  <c r="H286" i="22"/>
  <c r="I303" i="23" l="1"/>
  <c r="H303" i="23"/>
  <c r="V285" i="22"/>
  <c r="R302" i="23"/>
  <c r="AJ301" i="23"/>
  <c r="AF300" i="23"/>
  <c r="E300" i="23"/>
  <c r="M300" i="23" s="1"/>
  <c r="AE300" i="23"/>
  <c r="AA300" i="23"/>
  <c r="BY300" i="23"/>
  <c r="BM303" i="23"/>
  <c r="BO302" i="23" s="1"/>
  <c r="BK303" i="23"/>
  <c r="L302" i="23"/>
  <c r="BS301" i="23"/>
  <c r="BQ301" i="23"/>
  <c r="C301" i="23"/>
  <c r="D304" i="23"/>
  <c r="AH301" i="23"/>
  <c r="AG301" i="23"/>
  <c r="G302" i="23"/>
  <c r="AZ303" i="23" s="1"/>
  <c r="AY303" i="23" s="1"/>
  <c r="F299" i="23"/>
  <c r="N298" i="23"/>
  <c r="O297" i="23"/>
  <c r="W286" i="22"/>
  <c r="N286" i="22"/>
  <c r="F286" i="22"/>
  <c r="M286" i="22"/>
  <c r="AD286" i="22"/>
  <c r="AE286" i="22" s="1"/>
  <c r="AF286" i="22" s="1"/>
  <c r="J286" i="22"/>
  <c r="AC286" i="22"/>
  <c r="I286" i="22"/>
  <c r="G288" i="22"/>
  <c r="AG287" i="22"/>
  <c r="L287" i="22"/>
  <c r="K287" i="22"/>
  <c r="H287" i="22"/>
  <c r="I304" i="23" l="1"/>
  <c r="H304" i="23"/>
  <c r="V286" i="22"/>
  <c r="L303" i="23"/>
  <c r="BK304" i="23"/>
  <c r="BM304" i="23"/>
  <c r="BO303" i="23" s="1"/>
  <c r="D305" i="23"/>
  <c r="L304" i="23"/>
  <c r="BS302" i="23"/>
  <c r="BQ302" i="23"/>
  <c r="C302" i="23"/>
  <c r="AJ302" i="23"/>
  <c r="R303" i="23"/>
  <c r="N299" i="23"/>
  <c r="O298" i="23"/>
  <c r="G303" i="23"/>
  <c r="AZ304" i="23" s="1"/>
  <c r="AY304" i="23" s="1"/>
  <c r="AH302" i="23"/>
  <c r="AG302" i="23"/>
  <c r="BY301" i="23"/>
  <c r="AF301" i="23"/>
  <c r="E301" i="23"/>
  <c r="M301" i="23" s="1"/>
  <c r="AE301" i="23"/>
  <c r="AA301" i="23"/>
  <c r="F300" i="23"/>
  <c r="W287" i="22"/>
  <c r="N287" i="22"/>
  <c r="F287" i="22"/>
  <c r="M287" i="22"/>
  <c r="AD287" i="22"/>
  <c r="AE287" i="22" s="1"/>
  <c r="AF287" i="22" s="1"/>
  <c r="J287" i="22"/>
  <c r="I287" i="22"/>
  <c r="AC287" i="22"/>
  <c r="G289" i="22"/>
  <c r="AG288" i="22"/>
  <c r="L288" i="22"/>
  <c r="K288" i="22"/>
  <c r="H288" i="22"/>
  <c r="I305" i="23" l="1"/>
  <c r="H305" i="23"/>
  <c r="V287" i="22"/>
  <c r="F301" i="23"/>
  <c r="N300" i="23"/>
  <c r="O299" i="23"/>
  <c r="G304" i="23"/>
  <c r="AZ305" i="23" s="1"/>
  <c r="AY305" i="23" s="1"/>
  <c r="AH303" i="23"/>
  <c r="AG303" i="23"/>
  <c r="R304" i="23"/>
  <c r="AJ303" i="23"/>
  <c r="D306" i="23"/>
  <c r="BQ303" i="23"/>
  <c r="C303" i="23"/>
  <c r="BS303" i="23"/>
  <c r="BM305" i="23"/>
  <c r="BO304" i="23" s="1"/>
  <c r="BK305" i="23"/>
  <c r="AF302" i="23"/>
  <c r="E302" i="23"/>
  <c r="M302" i="23" s="1"/>
  <c r="AA302" i="23"/>
  <c r="BY302" i="23"/>
  <c r="AE302" i="23"/>
  <c r="W288" i="22"/>
  <c r="N288" i="22"/>
  <c r="F288" i="22"/>
  <c r="M288" i="22"/>
  <c r="AD288" i="22"/>
  <c r="AE288" i="22" s="1"/>
  <c r="AF288" i="22" s="1"/>
  <c r="J288" i="22"/>
  <c r="AC288" i="22"/>
  <c r="I288" i="22"/>
  <c r="G290" i="22"/>
  <c r="AG289" i="22"/>
  <c r="L289" i="22"/>
  <c r="K289" i="22"/>
  <c r="H289" i="22"/>
  <c r="I306" i="23" l="1"/>
  <c r="H306" i="23"/>
  <c r="V288" i="22"/>
  <c r="AF303" i="23"/>
  <c r="E303" i="23"/>
  <c r="M303" i="23" s="1"/>
  <c r="AE303" i="23"/>
  <c r="AA303" i="23"/>
  <c r="BY303" i="23"/>
  <c r="F302" i="23"/>
  <c r="D307" i="23"/>
  <c r="L306" i="23"/>
  <c r="BM306" i="23"/>
  <c r="BO305" i="23" s="1"/>
  <c r="BK306" i="23"/>
  <c r="L305" i="23"/>
  <c r="BS304" i="23"/>
  <c r="BQ304" i="23"/>
  <c r="C304" i="23"/>
  <c r="AH304" i="23"/>
  <c r="AG304" i="23"/>
  <c r="G305" i="23"/>
  <c r="AZ306" i="23" s="1"/>
  <c r="AY306" i="23" s="1"/>
  <c r="N301" i="23"/>
  <c r="O300" i="23"/>
  <c r="R305" i="23"/>
  <c r="AJ304" i="23"/>
  <c r="W289" i="22"/>
  <c r="N289" i="22"/>
  <c r="F289" i="22"/>
  <c r="M289" i="22"/>
  <c r="AD289" i="22"/>
  <c r="AE289" i="22" s="1"/>
  <c r="AF289" i="22" s="1"/>
  <c r="J289" i="22"/>
  <c r="AC289" i="22"/>
  <c r="I289" i="22"/>
  <c r="G291" i="22"/>
  <c r="AG290" i="22"/>
  <c r="L290" i="22"/>
  <c r="K290" i="22"/>
  <c r="H290" i="22"/>
  <c r="I307" i="23" l="1"/>
  <c r="H307" i="23"/>
  <c r="V289" i="22"/>
  <c r="BM307" i="23"/>
  <c r="BO306" i="23" s="1"/>
  <c r="BK307" i="23"/>
  <c r="AH305" i="23"/>
  <c r="AG305" i="23"/>
  <c r="G306" i="23"/>
  <c r="AZ307" i="23" s="1"/>
  <c r="AY307" i="23" s="1"/>
  <c r="BY304" i="23"/>
  <c r="AF304" i="23"/>
  <c r="E304" i="23"/>
  <c r="M304" i="23" s="1"/>
  <c r="AE304" i="23"/>
  <c r="AA304" i="23"/>
  <c r="N302" i="23"/>
  <c r="O301" i="23"/>
  <c r="BS305" i="23"/>
  <c r="BQ305" i="23"/>
  <c r="C305" i="23"/>
  <c r="D308" i="23"/>
  <c r="L307" i="23"/>
  <c r="AJ305" i="23"/>
  <c r="R306" i="23"/>
  <c r="F303" i="23"/>
  <c r="W290" i="22"/>
  <c r="N290" i="22"/>
  <c r="F290" i="22"/>
  <c r="M290" i="22"/>
  <c r="AD290" i="22"/>
  <c r="AE290" i="22" s="1"/>
  <c r="AF290" i="22" s="1"/>
  <c r="J290" i="22"/>
  <c r="AC290" i="22"/>
  <c r="I290" i="22"/>
  <c r="G292" i="22"/>
  <c r="AG291" i="22"/>
  <c r="L291" i="22"/>
  <c r="K291" i="22"/>
  <c r="H291" i="22"/>
  <c r="I308" i="23" l="1"/>
  <c r="H308" i="23"/>
  <c r="V290" i="22"/>
  <c r="BK308" i="23"/>
  <c r="BM308" i="23"/>
  <c r="BO307" i="23" s="1"/>
  <c r="D309" i="23"/>
  <c r="L308" i="23"/>
  <c r="AJ306" i="23"/>
  <c r="R307" i="23"/>
  <c r="BY305" i="23"/>
  <c r="AE305" i="23"/>
  <c r="AA305" i="23"/>
  <c r="E305" i="23"/>
  <c r="M305" i="23" s="1"/>
  <c r="AF305" i="23"/>
  <c r="N303" i="23"/>
  <c r="O302" i="23"/>
  <c r="F304" i="23"/>
  <c r="AG306" i="23"/>
  <c r="G307" i="23"/>
  <c r="AZ308" i="23" s="1"/>
  <c r="AY308" i="23" s="1"/>
  <c r="AH306" i="23"/>
  <c r="C306" i="23"/>
  <c r="BS306" i="23"/>
  <c r="BQ306" i="23"/>
  <c r="W291" i="22"/>
  <c r="N291" i="22"/>
  <c r="F291" i="22"/>
  <c r="M291" i="22"/>
  <c r="AD291" i="22"/>
  <c r="AE291" i="22" s="1"/>
  <c r="AF291" i="22" s="1"/>
  <c r="J291" i="22"/>
  <c r="I291" i="22"/>
  <c r="AC291" i="22"/>
  <c r="G293" i="22"/>
  <c r="AG292" i="22"/>
  <c r="L292" i="22"/>
  <c r="K292" i="22"/>
  <c r="H292" i="22"/>
  <c r="I309" i="23" l="1"/>
  <c r="H309" i="23"/>
  <c r="V291" i="22"/>
  <c r="AA306" i="23"/>
  <c r="AF306" i="23"/>
  <c r="BY306" i="23"/>
  <c r="AE306" i="23"/>
  <c r="E306" i="23"/>
  <c r="M306" i="23" s="1"/>
  <c r="F305" i="23"/>
  <c r="N304" i="23"/>
  <c r="O303" i="23"/>
  <c r="D310" i="23"/>
  <c r="BQ307" i="23"/>
  <c r="C307" i="23"/>
  <c r="BS307" i="23"/>
  <c r="G308" i="23"/>
  <c r="AZ309" i="23" s="1"/>
  <c r="AY309" i="23" s="1"/>
  <c r="AH307" i="23"/>
  <c r="AG307" i="23"/>
  <c r="R308" i="23"/>
  <c r="AJ307" i="23"/>
  <c r="BM309" i="23"/>
  <c r="BO308" i="23" s="1"/>
  <c r="BK309" i="23"/>
  <c r="W292" i="22"/>
  <c r="N292" i="22"/>
  <c r="F292" i="22"/>
  <c r="M292" i="22"/>
  <c r="AD292" i="22"/>
  <c r="AE292" i="22" s="1"/>
  <c r="AF292" i="22" s="1"/>
  <c r="J292" i="22"/>
  <c r="AC292" i="22"/>
  <c r="I292" i="22"/>
  <c r="G294" i="22"/>
  <c r="AG293" i="22"/>
  <c r="L293" i="22"/>
  <c r="K293" i="22"/>
  <c r="H293" i="22"/>
  <c r="I310" i="23" l="1"/>
  <c r="H310" i="23"/>
  <c r="V292" i="22"/>
  <c r="N305" i="23"/>
  <c r="O304" i="23"/>
  <c r="BS308" i="23"/>
  <c r="BQ308" i="23"/>
  <c r="C308" i="23"/>
  <c r="AH308" i="23"/>
  <c r="AG308" i="23"/>
  <c r="G309" i="23"/>
  <c r="AZ310" i="23" s="1"/>
  <c r="AY310" i="23" s="1"/>
  <c r="AF307" i="23"/>
  <c r="E307" i="23"/>
  <c r="M307" i="23" s="1"/>
  <c r="AE307" i="23"/>
  <c r="AA307" i="23"/>
  <c r="BY307" i="23"/>
  <c r="F306" i="23"/>
  <c r="R309" i="23"/>
  <c r="AJ308" i="23"/>
  <c r="D311" i="23"/>
  <c r="L310" i="23"/>
  <c r="L309" i="23"/>
  <c r="BM310" i="23"/>
  <c r="BO309" i="23" s="1"/>
  <c r="BK310" i="23"/>
  <c r="W293" i="22"/>
  <c r="N293" i="22"/>
  <c r="F293" i="22"/>
  <c r="M293" i="22"/>
  <c r="AD293" i="22"/>
  <c r="AE293" i="22" s="1"/>
  <c r="AF293" i="22" s="1"/>
  <c r="J293" i="22"/>
  <c r="AC293" i="22"/>
  <c r="I293" i="22"/>
  <c r="G295" i="22"/>
  <c r="AG294" i="22"/>
  <c r="L294" i="22"/>
  <c r="K294" i="22"/>
  <c r="H294" i="22"/>
  <c r="I311" i="23" l="1"/>
  <c r="H311" i="23"/>
  <c r="V293" i="22"/>
  <c r="BS309" i="23"/>
  <c r="BQ309" i="23"/>
  <c r="C309" i="23"/>
  <c r="BM311" i="23"/>
  <c r="BO310" i="23" s="1"/>
  <c r="BK311" i="23"/>
  <c r="F307" i="23"/>
  <c r="BY308" i="23"/>
  <c r="AF308" i="23"/>
  <c r="E308" i="23"/>
  <c r="M308" i="23" s="1"/>
  <c r="AE308" i="23"/>
  <c r="AA308" i="23"/>
  <c r="D312" i="23"/>
  <c r="AH309" i="23"/>
  <c r="AG309" i="23"/>
  <c r="G310" i="23"/>
  <c r="AZ311" i="23" s="1"/>
  <c r="AY311" i="23" s="1"/>
  <c r="N306" i="23"/>
  <c r="O305" i="23"/>
  <c r="AJ309" i="23"/>
  <c r="R310" i="23"/>
  <c r="W294" i="22"/>
  <c r="N294" i="22"/>
  <c r="F294" i="22"/>
  <c r="M294" i="22"/>
  <c r="AD294" i="22"/>
  <c r="AE294" i="22" s="1"/>
  <c r="AF294" i="22" s="1"/>
  <c r="J294" i="22"/>
  <c r="AC294" i="22"/>
  <c r="I294" i="22"/>
  <c r="G296" i="22"/>
  <c r="AG295" i="22"/>
  <c r="L295" i="22"/>
  <c r="K295" i="22"/>
  <c r="H295" i="22"/>
  <c r="I312" i="23" l="1"/>
  <c r="H312" i="23"/>
  <c r="V294" i="22"/>
  <c r="F308" i="23"/>
  <c r="C310" i="23"/>
  <c r="BS310" i="23"/>
  <c r="BQ310" i="23"/>
  <c r="N307" i="23"/>
  <c r="O306" i="23"/>
  <c r="BK312" i="23"/>
  <c r="BM312" i="23"/>
  <c r="BO311" i="23" s="1"/>
  <c r="AG310" i="23"/>
  <c r="AH310" i="23"/>
  <c r="G311" i="23"/>
  <c r="AZ312" i="23" s="1"/>
  <c r="AY312" i="23" s="1"/>
  <c r="L311" i="23"/>
  <c r="D313" i="23"/>
  <c r="BY309" i="23"/>
  <c r="AE309" i="23"/>
  <c r="E309" i="23"/>
  <c r="M309" i="23" s="1"/>
  <c r="AF309" i="23"/>
  <c r="AA309" i="23"/>
  <c r="AJ310" i="23"/>
  <c r="R311" i="23"/>
  <c r="W295" i="22"/>
  <c r="N295" i="22"/>
  <c r="F295" i="22"/>
  <c r="M295" i="22"/>
  <c r="AD295" i="22"/>
  <c r="AE295" i="22" s="1"/>
  <c r="AF295" i="22" s="1"/>
  <c r="J295" i="22"/>
  <c r="I295" i="22"/>
  <c r="AC295" i="22"/>
  <c r="G297" i="22"/>
  <c r="AG296" i="22"/>
  <c r="L296" i="22"/>
  <c r="K296" i="22"/>
  <c r="H296" i="22"/>
  <c r="I313" i="23" l="1"/>
  <c r="H313" i="23"/>
  <c r="V295" i="22"/>
  <c r="D314" i="23"/>
  <c r="N308" i="23"/>
  <c r="O307" i="23"/>
  <c r="F309" i="23"/>
  <c r="AA310" i="23"/>
  <c r="AF310" i="23"/>
  <c r="BY310" i="23"/>
  <c r="AE310" i="23"/>
  <c r="E310" i="23"/>
  <c r="M310" i="23" s="1"/>
  <c r="R312" i="23"/>
  <c r="AJ311" i="23"/>
  <c r="G312" i="23"/>
  <c r="AZ313" i="23" s="1"/>
  <c r="AY313" i="23" s="1"/>
  <c r="AH311" i="23"/>
  <c r="AG311" i="23"/>
  <c r="L312" i="23"/>
  <c r="BQ311" i="23"/>
  <c r="C311" i="23"/>
  <c r="BS311" i="23"/>
  <c r="BM313" i="23"/>
  <c r="BO312" i="23" s="1"/>
  <c r="BK313" i="23"/>
  <c r="W296" i="22"/>
  <c r="N296" i="22"/>
  <c r="F296" i="22"/>
  <c r="M296" i="22"/>
  <c r="AD296" i="22"/>
  <c r="AE296" i="22" s="1"/>
  <c r="AF296" i="22" s="1"/>
  <c r="J296" i="22"/>
  <c r="AC296" i="22"/>
  <c r="I296" i="22"/>
  <c r="G298" i="22"/>
  <c r="AG297" i="22"/>
  <c r="L297" i="22"/>
  <c r="K297" i="22"/>
  <c r="H297" i="22"/>
  <c r="I314" i="23" l="1"/>
  <c r="H314" i="23"/>
  <c r="V296" i="22"/>
  <c r="BS312" i="23"/>
  <c r="BQ312" i="23"/>
  <c r="C312" i="23"/>
  <c r="AH312" i="23"/>
  <c r="AG312" i="23"/>
  <c r="G313" i="23"/>
  <c r="AZ314" i="23" s="1"/>
  <c r="AY314" i="23" s="1"/>
  <c r="AF311" i="23"/>
  <c r="E311" i="23"/>
  <c r="M311" i="23" s="1"/>
  <c r="AE311" i="23"/>
  <c r="AA311" i="23"/>
  <c r="BY311" i="23"/>
  <c r="R313" i="23"/>
  <c r="AJ312" i="23"/>
  <c r="F310" i="23"/>
  <c r="D315" i="23"/>
  <c r="L314" i="23"/>
  <c r="N309" i="23"/>
  <c r="O308" i="23"/>
  <c r="L313" i="23"/>
  <c r="BM314" i="23"/>
  <c r="BO313" i="23" s="1"/>
  <c r="BK314" i="23"/>
  <c r="W297" i="22"/>
  <c r="N297" i="22"/>
  <c r="F297" i="22"/>
  <c r="M297" i="22"/>
  <c r="AD297" i="22"/>
  <c r="AE297" i="22" s="1"/>
  <c r="AF297" i="22" s="1"/>
  <c r="J297" i="22"/>
  <c r="AC297" i="22"/>
  <c r="I297" i="22"/>
  <c r="G299" i="22"/>
  <c r="AG298" i="22"/>
  <c r="L298" i="22"/>
  <c r="K298" i="22"/>
  <c r="H298" i="22"/>
  <c r="I315" i="23" l="1"/>
  <c r="H315" i="23"/>
  <c r="V297" i="22"/>
  <c r="AJ313" i="23"/>
  <c r="R314" i="23"/>
  <c r="F311" i="23"/>
  <c r="AH313" i="23"/>
  <c r="AG313" i="23"/>
  <c r="G314" i="23"/>
  <c r="AZ315" i="23" s="1"/>
  <c r="AY315" i="23" s="1"/>
  <c r="BM315" i="23"/>
  <c r="BO314" i="23" s="1"/>
  <c r="BK315" i="23"/>
  <c r="D316" i="23"/>
  <c r="L315" i="23"/>
  <c r="BY312" i="23"/>
  <c r="AF312" i="23"/>
  <c r="E312" i="23"/>
  <c r="M312" i="23" s="1"/>
  <c r="AE312" i="23"/>
  <c r="AA312" i="23"/>
  <c r="BS313" i="23"/>
  <c r="C313" i="23"/>
  <c r="BQ313" i="23"/>
  <c r="N310" i="23"/>
  <c r="O309" i="23"/>
  <c r="W298" i="22"/>
  <c r="N298" i="22"/>
  <c r="F298" i="22"/>
  <c r="M298" i="22"/>
  <c r="AD298" i="22"/>
  <c r="AE298" i="22" s="1"/>
  <c r="AF298" i="22" s="1"/>
  <c r="J298" i="22"/>
  <c r="AC298" i="22"/>
  <c r="I298" i="22"/>
  <c r="G300" i="22"/>
  <c r="AG299" i="22"/>
  <c r="L299" i="22"/>
  <c r="K299" i="22"/>
  <c r="H299" i="22"/>
  <c r="I316" i="23" l="1"/>
  <c r="H316" i="23"/>
  <c r="V298" i="22"/>
  <c r="BY313" i="23"/>
  <c r="AE313" i="23"/>
  <c r="E313" i="23"/>
  <c r="M313" i="23" s="1"/>
  <c r="AF313" i="23"/>
  <c r="AA313" i="23"/>
  <c r="C314" i="23"/>
  <c r="BS314" i="23"/>
  <c r="BQ314" i="23"/>
  <c r="AJ314" i="23"/>
  <c r="R315" i="23"/>
  <c r="F312" i="23"/>
  <c r="AG314" i="23"/>
  <c r="G315" i="23"/>
  <c r="AZ316" i="23" s="1"/>
  <c r="AY316" i="23" s="1"/>
  <c r="AH314" i="23"/>
  <c r="N311" i="23"/>
  <c r="O310" i="23"/>
  <c r="D317" i="23"/>
  <c r="BK316" i="23"/>
  <c r="BM316" i="23"/>
  <c r="BO315" i="23" s="1"/>
  <c r="W299" i="22"/>
  <c r="N299" i="22"/>
  <c r="F299" i="22"/>
  <c r="M299" i="22"/>
  <c r="AD299" i="22"/>
  <c r="AE299" i="22" s="1"/>
  <c r="AF299" i="22" s="1"/>
  <c r="J299" i="22"/>
  <c r="I299" i="22"/>
  <c r="AC299" i="22"/>
  <c r="G301" i="22"/>
  <c r="AG300" i="22"/>
  <c r="L300" i="22"/>
  <c r="K300" i="22"/>
  <c r="H300" i="22"/>
  <c r="I317" i="23" l="1"/>
  <c r="H317" i="23"/>
  <c r="V299" i="22"/>
  <c r="L316" i="23"/>
  <c r="D318" i="23"/>
  <c r="G316" i="23"/>
  <c r="AZ317" i="23" s="1"/>
  <c r="AY317" i="23" s="1"/>
  <c r="AH315" i="23"/>
  <c r="AG315" i="23"/>
  <c r="AA314" i="23"/>
  <c r="BY314" i="23"/>
  <c r="AE314" i="23"/>
  <c r="E314" i="23"/>
  <c r="M314" i="23" s="1"/>
  <c r="AF314" i="23"/>
  <c r="BQ315" i="23"/>
  <c r="C315" i="23"/>
  <c r="BS315" i="23"/>
  <c r="BK317" i="23"/>
  <c r="BM317" i="23"/>
  <c r="BO316" i="23" s="1"/>
  <c r="N312" i="23"/>
  <c r="O311" i="23"/>
  <c r="R316" i="23"/>
  <c r="AJ315" i="23"/>
  <c r="F313" i="23"/>
  <c r="W300" i="22"/>
  <c r="N300" i="22"/>
  <c r="F300" i="22"/>
  <c r="M300" i="22"/>
  <c r="AD300" i="22"/>
  <c r="AE300" i="22" s="1"/>
  <c r="AF300" i="22" s="1"/>
  <c r="J300" i="22"/>
  <c r="AC300" i="22"/>
  <c r="I300" i="22"/>
  <c r="G302" i="22"/>
  <c r="AG301" i="22"/>
  <c r="L301" i="22"/>
  <c r="K301" i="22"/>
  <c r="H301" i="22"/>
  <c r="I318" i="23" l="1"/>
  <c r="H318" i="23"/>
  <c r="V300" i="22"/>
  <c r="N313" i="23"/>
  <c r="O312" i="23"/>
  <c r="BS316" i="23"/>
  <c r="BQ316" i="23"/>
  <c r="C316" i="23"/>
  <c r="BM318" i="23"/>
  <c r="BO317" i="23" s="1"/>
  <c r="BK318" i="23"/>
  <c r="AH316" i="23"/>
  <c r="AG316" i="23"/>
  <c r="G317" i="23"/>
  <c r="AZ318" i="23" s="1"/>
  <c r="AY318" i="23" s="1"/>
  <c r="D319" i="23"/>
  <c r="AF315" i="23"/>
  <c r="E315" i="23"/>
  <c r="M315" i="23" s="1"/>
  <c r="AE315" i="23"/>
  <c r="AA315" i="23"/>
  <c r="BY315" i="23"/>
  <c r="L317" i="23"/>
  <c r="R317" i="23"/>
  <c r="AJ316" i="23"/>
  <c r="F314" i="23"/>
  <c r="W301" i="22"/>
  <c r="N301" i="22"/>
  <c r="F301" i="22"/>
  <c r="M301" i="22"/>
  <c r="AD301" i="22"/>
  <c r="AE301" i="22" s="1"/>
  <c r="AF301" i="22" s="1"/>
  <c r="J301" i="22"/>
  <c r="AC301" i="22"/>
  <c r="I301" i="22"/>
  <c r="G303" i="22"/>
  <c r="AG302" i="22"/>
  <c r="L302" i="22"/>
  <c r="K302" i="22"/>
  <c r="H302" i="22"/>
  <c r="I319" i="23" l="1"/>
  <c r="H319" i="23"/>
  <c r="V301" i="22"/>
  <c r="AJ317" i="23"/>
  <c r="R318" i="23"/>
  <c r="L318" i="23"/>
  <c r="BY316" i="23"/>
  <c r="AF316" i="23"/>
  <c r="E316" i="23"/>
  <c r="M316" i="23" s="1"/>
  <c r="AE316" i="23"/>
  <c r="AA316" i="23"/>
  <c r="D320" i="23"/>
  <c r="AH317" i="23"/>
  <c r="AG317" i="23"/>
  <c r="G318" i="23"/>
  <c r="AZ319" i="23" s="1"/>
  <c r="AY319" i="23" s="1"/>
  <c r="F315" i="23"/>
  <c r="BM319" i="23"/>
  <c r="BO318" i="23" s="1"/>
  <c r="BK319" i="23"/>
  <c r="BS317" i="23"/>
  <c r="C317" i="23"/>
  <c r="BQ317" i="23"/>
  <c r="N314" i="23"/>
  <c r="O313" i="23"/>
  <c r="W302" i="22"/>
  <c r="N302" i="22"/>
  <c r="F302" i="22"/>
  <c r="M302" i="22"/>
  <c r="AD302" i="22"/>
  <c r="AE302" i="22" s="1"/>
  <c r="AF302" i="22" s="1"/>
  <c r="J302" i="22"/>
  <c r="AC302" i="22"/>
  <c r="I302" i="22"/>
  <c r="G304" i="22"/>
  <c r="AG303" i="22"/>
  <c r="L303" i="22"/>
  <c r="K303" i="22"/>
  <c r="H303" i="22"/>
  <c r="I320" i="23" l="1"/>
  <c r="H320" i="23"/>
  <c r="V302" i="22"/>
  <c r="L319" i="23"/>
  <c r="D321" i="23"/>
  <c r="AJ318" i="23"/>
  <c r="R319" i="23"/>
  <c r="BY317" i="23"/>
  <c r="AE317" i="23"/>
  <c r="E317" i="23"/>
  <c r="M317" i="23" s="1"/>
  <c r="AF317" i="23"/>
  <c r="AA317" i="23"/>
  <c r="AG318" i="23"/>
  <c r="G319" i="23"/>
  <c r="AZ320" i="23" s="1"/>
  <c r="AY320" i="23" s="1"/>
  <c r="AH318" i="23"/>
  <c r="BK320" i="23"/>
  <c r="BM320" i="23"/>
  <c r="BO319" i="23" s="1"/>
  <c r="C318" i="23"/>
  <c r="BS318" i="23"/>
  <c r="BQ318" i="23"/>
  <c r="F316" i="23"/>
  <c r="N315" i="23"/>
  <c r="O314" i="23"/>
  <c r="W303" i="22"/>
  <c r="N303" i="22"/>
  <c r="F303" i="22"/>
  <c r="M303" i="22"/>
  <c r="AD303" i="22"/>
  <c r="AE303" i="22" s="1"/>
  <c r="AF303" i="22" s="1"/>
  <c r="J303" i="22"/>
  <c r="I303" i="22"/>
  <c r="AC303" i="22"/>
  <c r="G305" i="22"/>
  <c r="AG304" i="22"/>
  <c r="L304" i="22"/>
  <c r="K304" i="22"/>
  <c r="H304" i="22"/>
  <c r="I321" i="23" l="1"/>
  <c r="H321" i="23"/>
  <c r="V303" i="22"/>
  <c r="N316" i="23"/>
  <c r="O315" i="23"/>
  <c r="L320" i="23"/>
  <c r="F317" i="23"/>
  <c r="BQ319" i="23"/>
  <c r="C319" i="23"/>
  <c r="BS319" i="23"/>
  <c r="G320" i="23"/>
  <c r="AZ321" i="23" s="1"/>
  <c r="AY321" i="23" s="1"/>
  <c r="AG319" i="23"/>
  <c r="AH319" i="23"/>
  <c r="BM321" i="23"/>
  <c r="BO320" i="23" s="1"/>
  <c r="BK321" i="23"/>
  <c r="L321" i="23"/>
  <c r="D322" i="23"/>
  <c r="R320" i="23"/>
  <c r="AJ319" i="23"/>
  <c r="AA318" i="23"/>
  <c r="E318" i="23"/>
  <c r="M318" i="23" s="1"/>
  <c r="AF318" i="23"/>
  <c r="BY318" i="23"/>
  <c r="AE318" i="23"/>
  <c r="W304" i="22"/>
  <c r="N304" i="22"/>
  <c r="F304" i="22"/>
  <c r="M304" i="22"/>
  <c r="AD304" i="22"/>
  <c r="AE304" i="22" s="1"/>
  <c r="AF304" i="22" s="1"/>
  <c r="J304" i="22"/>
  <c r="AC304" i="22"/>
  <c r="I304" i="22"/>
  <c r="V304" i="22" s="1"/>
  <c r="G306" i="22"/>
  <c r="AG305" i="22"/>
  <c r="L305" i="22"/>
  <c r="K305" i="22"/>
  <c r="H305" i="22"/>
  <c r="I322" i="23" l="1"/>
  <c r="H322" i="23"/>
  <c r="AH320" i="23"/>
  <c r="AG320" i="23"/>
  <c r="G321" i="23"/>
  <c r="AZ322" i="23" s="1"/>
  <c r="AY322" i="23" s="1"/>
  <c r="AF319" i="23"/>
  <c r="E319" i="23"/>
  <c r="M319" i="23" s="1"/>
  <c r="AE319" i="23"/>
  <c r="AA319" i="23"/>
  <c r="BY319" i="23"/>
  <c r="N317" i="23"/>
  <c r="O316" i="23"/>
  <c r="BM322" i="23"/>
  <c r="BO321" i="23" s="1"/>
  <c r="BK322" i="23"/>
  <c r="BS320" i="23"/>
  <c r="BQ320" i="23"/>
  <c r="C320" i="23"/>
  <c r="R321" i="23"/>
  <c r="AJ320" i="23"/>
  <c r="F318" i="23"/>
  <c r="D323" i="23"/>
  <c r="W305" i="22"/>
  <c r="N305" i="22"/>
  <c r="F305" i="22"/>
  <c r="M305" i="22"/>
  <c r="AD305" i="22"/>
  <c r="AE305" i="22" s="1"/>
  <c r="AF305" i="22" s="1"/>
  <c r="J305" i="22"/>
  <c r="AC305" i="22"/>
  <c r="I305" i="22"/>
  <c r="G307" i="22"/>
  <c r="AG306" i="22"/>
  <c r="L306" i="22"/>
  <c r="K306" i="22"/>
  <c r="H306" i="22"/>
  <c r="I323" i="23" l="1"/>
  <c r="H323" i="23"/>
  <c r="V305" i="22"/>
  <c r="BY320" i="23"/>
  <c r="AF320" i="23"/>
  <c r="E320" i="23"/>
  <c r="M320" i="23" s="1"/>
  <c r="AE320" i="23"/>
  <c r="AA320" i="23"/>
  <c r="L322" i="23"/>
  <c r="BM323" i="23"/>
  <c r="BO322" i="23" s="1"/>
  <c r="BK323" i="23"/>
  <c r="F319" i="23"/>
  <c r="D324" i="23"/>
  <c r="BS321" i="23"/>
  <c r="C321" i="23"/>
  <c r="BQ321" i="23"/>
  <c r="AJ321" i="23"/>
  <c r="R322" i="23"/>
  <c r="AH321" i="23"/>
  <c r="AG321" i="23"/>
  <c r="G322" i="23"/>
  <c r="AZ323" i="23" s="1"/>
  <c r="AY323" i="23" s="1"/>
  <c r="N318" i="23"/>
  <c r="O317" i="23"/>
  <c r="W306" i="22"/>
  <c r="N306" i="22"/>
  <c r="F306" i="22"/>
  <c r="M306" i="22"/>
  <c r="AD306" i="22"/>
  <c r="AE306" i="22" s="1"/>
  <c r="AF306" i="22" s="1"/>
  <c r="J306" i="22"/>
  <c r="AC306" i="22"/>
  <c r="I306" i="22"/>
  <c r="G308" i="22"/>
  <c r="AG307" i="22"/>
  <c r="L307" i="22"/>
  <c r="K307" i="22"/>
  <c r="H307" i="22"/>
  <c r="I324" i="23" l="1"/>
  <c r="H324" i="23"/>
  <c r="V306" i="22"/>
  <c r="AJ322" i="23"/>
  <c r="R323" i="23"/>
  <c r="D325" i="23"/>
  <c r="L324" i="23"/>
  <c r="L323" i="23"/>
  <c r="AG322" i="23"/>
  <c r="G323" i="23"/>
  <c r="AZ324" i="23" s="1"/>
  <c r="AY324" i="23" s="1"/>
  <c r="AH322" i="23"/>
  <c r="N319" i="23"/>
  <c r="O318" i="23"/>
  <c r="BY321" i="23"/>
  <c r="AE321" i="23"/>
  <c r="E321" i="23"/>
  <c r="M321" i="23" s="1"/>
  <c r="AF321" i="23"/>
  <c r="AA321" i="23"/>
  <c r="BK324" i="23"/>
  <c r="BM324" i="23"/>
  <c r="BO323" i="23" s="1"/>
  <c r="F320" i="23"/>
  <c r="C322" i="23"/>
  <c r="BS322" i="23"/>
  <c r="BQ322" i="23"/>
  <c r="W307" i="22"/>
  <c r="N307" i="22"/>
  <c r="F307" i="22"/>
  <c r="M307" i="22"/>
  <c r="AD307" i="22"/>
  <c r="AE307" i="22" s="1"/>
  <c r="AF307" i="22" s="1"/>
  <c r="J307" i="22"/>
  <c r="I307" i="22"/>
  <c r="AC307" i="22"/>
  <c r="G309" i="22"/>
  <c r="AG308" i="22"/>
  <c r="L308" i="22"/>
  <c r="K308" i="22"/>
  <c r="H308" i="22"/>
  <c r="I325" i="23" l="1"/>
  <c r="H325" i="23"/>
  <c r="V307" i="22"/>
  <c r="BQ323" i="23"/>
  <c r="C323" i="23"/>
  <c r="BS323" i="23"/>
  <c r="N320" i="23"/>
  <c r="O319" i="23"/>
  <c r="D326" i="23"/>
  <c r="L325" i="23"/>
  <c r="AA322" i="23"/>
  <c r="E322" i="23"/>
  <c r="M322" i="23" s="1"/>
  <c r="AF322" i="23"/>
  <c r="BY322" i="23"/>
  <c r="AE322" i="23"/>
  <c r="BK325" i="23"/>
  <c r="BM325" i="23"/>
  <c r="BO324" i="23" s="1"/>
  <c r="F321" i="23"/>
  <c r="G324" i="23"/>
  <c r="AZ325" i="23" s="1"/>
  <c r="AY325" i="23" s="1"/>
  <c r="AH323" i="23"/>
  <c r="AG323" i="23"/>
  <c r="R324" i="23"/>
  <c r="AJ323" i="23"/>
  <c r="W308" i="22"/>
  <c r="N308" i="22"/>
  <c r="F308" i="22"/>
  <c r="M308" i="22"/>
  <c r="AD308" i="22"/>
  <c r="AE308" i="22" s="1"/>
  <c r="AF308" i="22" s="1"/>
  <c r="J308" i="22"/>
  <c r="AC308" i="22"/>
  <c r="I308" i="22"/>
  <c r="G310" i="22"/>
  <c r="AG309" i="22"/>
  <c r="L309" i="22"/>
  <c r="K309" i="22"/>
  <c r="H309" i="22"/>
  <c r="I326" i="23" l="1"/>
  <c r="H326" i="23"/>
  <c r="V308" i="22"/>
  <c r="F322" i="23"/>
  <c r="AH324" i="23"/>
  <c r="AG324" i="23"/>
  <c r="G325" i="23"/>
  <c r="AZ326" i="23" s="1"/>
  <c r="AY326" i="23" s="1"/>
  <c r="N321" i="23"/>
  <c r="O320" i="23"/>
  <c r="BS324" i="23"/>
  <c r="BQ324" i="23"/>
  <c r="C324" i="23"/>
  <c r="D327" i="23"/>
  <c r="L326" i="23"/>
  <c r="AF323" i="23"/>
  <c r="E323" i="23"/>
  <c r="M323" i="23" s="1"/>
  <c r="AE323" i="23"/>
  <c r="AA323" i="23"/>
  <c r="BY323" i="23"/>
  <c r="R325" i="23"/>
  <c r="AJ324" i="23"/>
  <c r="BK326" i="23"/>
  <c r="BM326" i="23"/>
  <c r="BO325" i="23" s="1"/>
  <c r="W309" i="22"/>
  <c r="N309" i="22"/>
  <c r="F309" i="22"/>
  <c r="M309" i="22"/>
  <c r="AD309" i="22"/>
  <c r="AE309" i="22" s="1"/>
  <c r="AF309" i="22" s="1"/>
  <c r="J309" i="22"/>
  <c r="AC309" i="22"/>
  <c r="I309" i="22"/>
  <c r="V309" i="22" s="1"/>
  <c r="G311" i="22"/>
  <c r="AG310" i="22"/>
  <c r="L310" i="22"/>
  <c r="K310" i="22"/>
  <c r="H310" i="22"/>
  <c r="I327" i="23" l="1"/>
  <c r="H327" i="23"/>
  <c r="R326" i="23"/>
  <c r="AJ325" i="23"/>
  <c r="BY324" i="23"/>
  <c r="AF324" i="23"/>
  <c r="E324" i="23"/>
  <c r="M324" i="23" s="1"/>
  <c r="AE324" i="23"/>
  <c r="AA324" i="23"/>
  <c r="AH325" i="23"/>
  <c r="AG325" i="23"/>
  <c r="G326" i="23"/>
  <c r="AZ327" i="23" s="1"/>
  <c r="AY327" i="23" s="1"/>
  <c r="D328" i="23"/>
  <c r="BQ325" i="23"/>
  <c r="C325" i="23"/>
  <c r="BS325" i="23"/>
  <c r="BK327" i="23"/>
  <c r="BM327" i="23"/>
  <c r="BO326" i="23" s="1"/>
  <c r="F323" i="23"/>
  <c r="N322" i="23"/>
  <c r="O321" i="23"/>
  <c r="W310" i="22"/>
  <c r="N310" i="22"/>
  <c r="F310" i="22"/>
  <c r="M310" i="22"/>
  <c r="AD310" i="22"/>
  <c r="AE310" i="22" s="1"/>
  <c r="AF310" i="22" s="1"/>
  <c r="J310" i="22"/>
  <c r="AC310" i="22"/>
  <c r="I310" i="22"/>
  <c r="G312" i="22"/>
  <c r="AG311" i="22"/>
  <c r="L311" i="22"/>
  <c r="K311" i="22"/>
  <c r="H311" i="22"/>
  <c r="I328" i="23" l="1"/>
  <c r="H328" i="23"/>
  <c r="V310" i="22"/>
  <c r="C326" i="23"/>
  <c r="BQ326" i="23"/>
  <c r="BS326" i="23"/>
  <c r="F324" i="23"/>
  <c r="N323" i="23"/>
  <c r="O322" i="23"/>
  <c r="BM328" i="23"/>
  <c r="BO327" i="23" s="1"/>
  <c r="BK328" i="23"/>
  <c r="D329" i="23"/>
  <c r="AH326" i="23"/>
  <c r="AG326" i="23"/>
  <c r="G327" i="23"/>
  <c r="AZ328" i="23" s="1"/>
  <c r="AY328" i="23" s="1"/>
  <c r="BY325" i="23"/>
  <c r="AE325" i="23"/>
  <c r="E325" i="23"/>
  <c r="M325" i="23" s="1"/>
  <c r="AF325" i="23"/>
  <c r="AA325" i="23"/>
  <c r="R327" i="23"/>
  <c r="AJ326" i="23"/>
  <c r="L327" i="23"/>
  <c r="W311" i="22"/>
  <c r="N311" i="22"/>
  <c r="F311" i="22"/>
  <c r="M311" i="22"/>
  <c r="AD311" i="22"/>
  <c r="AE311" i="22" s="1"/>
  <c r="AF311" i="22" s="1"/>
  <c r="J311" i="22"/>
  <c r="I311" i="22"/>
  <c r="V311" i="22" s="1"/>
  <c r="AC311" i="22"/>
  <c r="G313" i="22"/>
  <c r="AG312" i="22"/>
  <c r="L312" i="22"/>
  <c r="K312" i="22"/>
  <c r="H312" i="22"/>
  <c r="I329" i="23" l="1"/>
  <c r="H329" i="23"/>
  <c r="G328" i="23"/>
  <c r="AZ329" i="23" s="1"/>
  <c r="AY329" i="23" s="1"/>
  <c r="AH327" i="23"/>
  <c r="AG327" i="23"/>
  <c r="BS327" i="23"/>
  <c r="BQ327" i="23"/>
  <c r="C327" i="23"/>
  <c r="N324" i="23"/>
  <c r="O323" i="23"/>
  <c r="L328" i="23"/>
  <c r="R328" i="23"/>
  <c r="AJ327" i="23"/>
  <c r="F325" i="23"/>
  <c r="L329" i="23"/>
  <c r="D330" i="23"/>
  <c r="BM329" i="23"/>
  <c r="BO328" i="23" s="1"/>
  <c r="BK329" i="23"/>
  <c r="E326" i="23"/>
  <c r="M326" i="23" s="1"/>
  <c r="AF326" i="23"/>
  <c r="BY326" i="23"/>
  <c r="AE326" i="23"/>
  <c r="AA326" i="23"/>
  <c r="W312" i="22"/>
  <c r="N312" i="22"/>
  <c r="F312" i="22"/>
  <c r="M312" i="22"/>
  <c r="AD312" i="22"/>
  <c r="AE312" i="22" s="1"/>
  <c r="AF312" i="22" s="1"/>
  <c r="J312" i="22"/>
  <c r="AC312" i="22"/>
  <c r="I312" i="22"/>
  <c r="V312" i="22" s="1"/>
  <c r="G314" i="22"/>
  <c r="AG313" i="22"/>
  <c r="L313" i="22"/>
  <c r="K313" i="22"/>
  <c r="H313" i="22"/>
  <c r="I330" i="23" l="1"/>
  <c r="H330" i="23"/>
  <c r="D331" i="23"/>
  <c r="L330" i="23"/>
  <c r="R329" i="23"/>
  <c r="AJ328" i="23"/>
  <c r="AE327" i="23"/>
  <c r="E327" i="23"/>
  <c r="M327" i="23" s="1"/>
  <c r="AF327" i="23"/>
  <c r="AA327" i="23"/>
  <c r="BY327" i="23"/>
  <c r="F326" i="23"/>
  <c r="BK330" i="23"/>
  <c r="BM330" i="23"/>
  <c r="BO329" i="23" s="1"/>
  <c r="BS328" i="23"/>
  <c r="C328" i="23"/>
  <c r="BQ328" i="23"/>
  <c r="N325" i="23"/>
  <c r="O324" i="23"/>
  <c r="AG328" i="23"/>
  <c r="AH328" i="23"/>
  <c r="G329" i="23"/>
  <c r="AZ330" i="23" s="1"/>
  <c r="AY330" i="23" s="1"/>
  <c r="W313" i="22"/>
  <c r="N313" i="22"/>
  <c r="F313" i="22"/>
  <c r="M313" i="22"/>
  <c r="AD313" i="22"/>
  <c r="AE313" i="22" s="1"/>
  <c r="AF313" i="22" s="1"/>
  <c r="J313" i="22"/>
  <c r="AC313" i="22"/>
  <c r="I313" i="22"/>
  <c r="G315" i="22"/>
  <c r="AG314" i="22"/>
  <c r="L314" i="22"/>
  <c r="K314" i="22"/>
  <c r="H314" i="22"/>
  <c r="I331" i="23" l="1"/>
  <c r="H331" i="23"/>
  <c r="V313" i="22"/>
  <c r="N326" i="23"/>
  <c r="O325" i="23"/>
  <c r="AG329" i="23"/>
  <c r="G330" i="23"/>
  <c r="AZ331" i="23" s="1"/>
  <c r="AY331" i="23" s="1"/>
  <c r="AH329" i="23"/>
  <c r="AE328" i="23"/>
  <c r="AF328" i="23"/>
  <c r="AA328" i="23"/>
  <c r="BY328" i="23"/>
  <c r="E328" i="23"/>
  <c r="M328" i="23" s="1"/>
  <c r="AJ329" i="23"/>
  <c r="R330" i="23"/>
  <c r="D332" i="23"/>
  <c r="L331" i="23"/>
  <c r="BS329" i="23"/>
  <c r="C329" i="23"/>
  <c r="BQ329" i="23"/>
  <c r="BK331" i="23"/>
  <c r="BM331" i="23"/>
  <c r="BO330" i="23" s="1"/>
  <c r="F327" i="23"/>
  <c r="W314" i="22"/>
  <c r="N314" i="22"/>
  <c r="F314" i="22"/>
  <c r="M314" i="22"/>
  <c r="AD314" i="22"/>
  <c r="AE314" i="22" s="1"/>
  <c r="AF314" i="22" s="1"/>
  <c r="J314" i="22"/>
  <c r="AC314" i="22"/>
  <c r="I314" i="22"/>
  <c r="V314" i="22" s="1"/>
  <c r="G316" i="22"/>
  <c r="AG315" i="22"/>
  <c r="L315" i="22"/>
  <c r="K315" i="22"/>
  <c r="H315" i="22"/>
  <c r="I332" i="23" l="1"/>
  <c r="H332" i="23"/>
  <c r="AH330" i="23"/>
  <c r="AG330" i="23"/>
  <c r="G331" i="23"/>
  <c r="AZ332" i="23" s="1"/>
  <c r="AY332" i="23" s="1"/>
  <c r="D333" i="23"/>
  <c r="L332" i="23"/>
  <c r="F328" i="23"/>
  <c r="BS330" i="23"/>
  <c r="C330" i="23"/>
  <c r="BQ330" i="23"/>
  <c r="AJ330" i="23"/>
  <c r="R331" i="23"/>
  <c r="BM332" i="23"/>
  <c r="BO331" i="23" s="1"/>
  <c r="BK332" i="23"/>
  <c r="N327" i="23"/>
  <c r="O326" i="23"/>
  <c r="AF329" i="23"/>
  <c r="AA329" i="23"/>
  <c r="BY329" i="23"/>
  <c r="E329" i="23"/>
  <c r="M329" i="23" s="1"/>
  <c r="AE329" i="23"/>
  <c r="W315" i="22"/>
  <c r="N315" i="22"/>
  <c r="F315" i="22"/>
  <c r="M315" i="22"/>
  <c r="AD315" i="22"/>
  <c r="AE315" i="22" s="1"/>
  <c r="AF315" i="22" s="1"/>
  <c r="J315" i="22"/>
  <c r="I315" i="22"/>
  <c r="AC315" i="22"/>
  <c r="G317" i="22"/>
  <c r="AG316" i="22"/>
  <c r="L316" i="22"/>
  <c r="K316" i="22"/>
  <c r="H316" i="22"/>
  <c r="I333" i="23" l="1"/>
  <c r="H333" i="23"/>
  <c r="V315" i="22"/>
  <c r="F329" i="23"/>
  <c r="R332" i="23"/>
  <c r="AJ331" i="23"/>
  <c r="N328" i="23"/>
  <c r="O327" i="23"/>
  <c r="D334" i="23"/>
  <c r="G332" i="23"/>
  <c r="AZ333" i="23" s="1"/>
  <c r="AY333" i="23" s="1"/>
  <c r="AH331" i="23"/>
  <c r="AG331" i="23"/>
  <c r="BY330" i="23"/>
  <c r="AE330" i="23"/>
  <c r="AA330" i="23"/>
  <c r="E330" i="23"/>
  <c r="M330" i="23" s="1"/>
  <c r="AF330" i="23"/>
  <c r="BM333" i="23"/>
  <c r="BO332" i="23" s="1"/>
  <c r="BK333" i="23"/>
  <c r="C331" i="23"/>
  <c r="BQ331" i="23"/>
  <c r="BS331" i="23"/>
  <c r="W316" i="22"/>
  <c r="N316" i="22"/>
  <c r="F316" i="22"/>
  <c r="M316" i="22"/>
  <c r="AD316" i="22"/>
  <c r="AE316" i="22" s="1"/>
  <c r="AF316" i="22" s="1"/>
  <c r="J316" i="22"/>
  <c r="AC316" i="22"/>
  <c r="I316" i="22"/>
  <c r="G318" i="22"/>
  <c r="AG317" i="22"/>
  <c r="L317" i="22"/>
  <c r="K317" i="22"/>
  <c r="H317" i="22"/>
  <c r="I334" i="23" l="1"/>
  <c r="H334" i="23"/>
  <c r="V316" i="22"/>
  <c r="F330" i="23"/>
  <c r="AG332" i="23"/>
  <c r="G333" i="23"/>
  <c r="AZ334" i="23" s="1"/>
  <c r="AY334" i="23" s="1"/>
  <c r="AH332" i="23"/>
  <c r="N329" i="23"/>
  <c r="O328" i="23"/>
  <c r="D335" i="23"/>
  <c r="AE331" i="23"/>
  <c r="AA331" i="23"/>
  <c r="E331" i="23"/>
  <c r="M331" i="23" s="1"/>
  <c r="BY331" i="23"/>
  <c r="AF331" i="23"/>
  <c r="BK334" i="23"/>
  <c r="BM334" i="23"/>
  <c r="BO333" i="23" s="1"/>
  <c r="L333" i="23"/>
  <c r="BS332" i="23"/>
  <c r="C332" i="23"/>
  <c r="BQ332" i="23"/>
  <c r="R333" i="23"/>
  <c r="AJ332" i="23"/>
  <c r="W317" i="22"/>
  <c r="N317" i="22"/>
  <c r="F317" i="22"/>
  <c r="M317" i="22"/>
  <c r="AD317" i="22"/>
  <c r="AE317" i="22" s="1"/>
  <c r="AF317" i="22" s="1"/>
  <c r="J317" i="22"/>
  <c r="AC317" i="22"/>
  <c r="I317" i="22"/>
  <c r="V317" i="22" s="1"/>
  <c r="G319" i="22"/>
  <c r="AG318" i="22"/>
  <c r="L318" i="22"/>
  <c r="K318" i="22"/>
  <c r="H318" i="22"/>
  <c r="I335" i="23" l="1"/>
  <c r="H335" i="23"/>
  <c r="L334" i="23"/>
  <c r="N330" i="23"/>
  <c r="O329" i="23"/>
  <c r="AG333" i="23"/>
  <c r="G334" i="23"/>
  <c r="AZ335" i="23" s="1"/>
  <c r="AY335" i="23" s="1"/>
  <c r="AH333" i="23"/>
  <c r="F331" i="23"/>
  <c r="BS333" i="23"/>
  <c r="BQ333" i="23"/>
  <c r="C333" i="23"/>
  <c r="D336" i="23"/>
  <c r="AJ333" i="23"/>
  <c r="R334" i="23"/>
  <c r="BK335" i="23"/>
  <c r="BM335" i="23"/>
  <c r="BO334" i="23" s="1"/>
  <c r="AE332" i="23"/>
  <c r="AA332" i="23"/>
  <c r="E332" i="23"/>
  <c r="M332" i="23" s="1"/>
  <c r="AF332" i="23"/>
  <c r="BY332" i="23"/>
  <c r="W318" i="22"/>
  <c r="N318" i="22"/>
  <c r="F318" i="22"/>
  <c r="M318" i="22"/>
  <c r="AD318" i="22"/>
  <c r="AE318" i="22" s="1"/>
  <c r="AF318" i="22" s="1"/>
  <c r="J318" i="22"/>
  <c r="AC318" i="22"/>
  <c r="I318" i="22"/>
  <c r="V318" i="22" s="1"/>
  <c r="G320" i="22"/>
  <c r="AG319" i="22"/>
  <c r="L319" i="22"/>
  <c r="K319" i="22"/>
  <c r="H319" i="22"/>
  <c r="L335" i="23" l="1"/>
  <c r="I336" i="23"/>
  <c r="H336" i="23"/>
  <c r="AH334" i="23"/>
  <c r="AG334" i="23"/>
  <c r="G335" i="23"/>
  <c r="AZ336" i="23" s="1"/>
  <c r="AY336" i="23" s="1"/>
  <c r="AF333" i="23"/>
  <c r="E333" i="23"/>
  <c r="M333" i="23" s="1"/>
  <c r="AA333" i="23"/>
  <c r="AE333" i="23"/>
  <c r="BY333" i="23"/>
  <c r="BS334" i="23"/>
  <c r="BQ334" i="23"/>
  <c r="C334" i="23"/>
  <c r="D337" i="23"/>
  <c r="L336" i="23"/>
  <c r="F332" i="23"/>
  <c r="BM336" i="23"/>
  <c r="BO335" i="23" s="1"/>
  <c r="BK336" i="23"/>
  <c r="N331" i="23"/>
  <c r="O330" i="23"/>
  <c r="AJ334" i="23"/>
  <c r="R335" i="23"/>
  <c r="W319" i="22"/>
  <c r="N319" i="22"/>
  <c r="F319" i="22"/>
  <c r="M319" i="22"/>
  <c r="AD319" i="22"/>
  <c r="AE319" i="22" s="1"/>
  <c r="AF319" i="22" s="1"/>
  <c r="J319" i="22"/>
  <c r="I319" i="22"/>
  <c r="AC319" i="22"/>
  <c r="G321" i="22"/>
  <c r="AG320" i="22"/>
  <c r="L320" i="22"/>
  <c r="K320" i="22"/>
  <c r="H320" i="22"/>
  <c r="I337" i="23" l="1"/>
  <c r="H337" i="23"/>
  <c r="V319" i="22"/>
  <c r="F333" i="23"/>
  <c r="D338" i="23"/>
  <c r="N332" i="23"/>
  <c r="O331" i="23"/>
  <c r="BY334" i="23"/>
  <c r="AA334" i="23"/>
  <c r="AF334" i="23"/>
  <c r="E334" i="23"/>
  <c r="M334" i="23" s="1"/>
  <c r="AE334" i="23"/>
  <c r="BK337" i="23"/>
  <c r="BM337" i="23"/>
  <c r="BO336" i="23" s="1"/>
  <c r="BQ335" i="23"/>
  <c r="C335" i="23"/>
  <c r="BS335" i="23"/>
  <c r="G336" i="23"/>
  <c r="AZ337" i="23" s="1"/>
  <c r="AY337" i="23" s="1"/>
  <c r="AH335" i="23"/>
  <c r="AG335" i="23"/>
  <c r="R336" i="23"/>
  <c r="AJ335" i="23"/>
  <c r="W320" i="22"/>
  <c r="N320" i="22"/>
  <c r="F320" i="22"/>
  <c r="M320" i="22"/>
  <c r="AD320" i="22"/>
  <c r="AE320" i="22" s="1"/>
  <c r="AF320" i="22" s="1"/>
  <c r="J320" i="22"/>
  <c r="AC320" i="22"/>
  <c r="I320" i="22"/>
  <c r="G322" i="22"/>
  <c r="AG321" i="22"/>
  <c r="L321" i="22"/>
  <c r="K321" i="22"/>
  <c r="H321" i="22"/>
  <c r="I338" i="23" l="1"/>
  <c r="H338" i="23"/>
  <c r="V320" i="22"/>
  <c r="R337" i="23"/>
  <c r="AJ336" i="23"/>
  <c r="N333" i="23"/>
  <c r="O332" i="23"/>
  <c r="BK338" i="23"/>
  <c r="BM338" i="23"/>
  <c r="BO337" i="23" s="1"/>
  <c r="D339" i="23"/>
  <c r="BS336" i="23"/>
  <c r="C336" i="23"/>
  <c r="BQ336" i="23"/>
  <c r="F334" i="23"/>
  <c r="L337" i="23"/>
  <c r="AG336" i="23"/>
  <c r="AH336" i="23"/>
  <c r="G337" i="23"/>
  <c r="AZ338" i="23" s="1"/>
  <c r="AY338" i="23" s="1"/>
  <c r="AE335" i="23"/>
  <c r="AF335" i="23"/>
  <c r="E335" i="23"/>
  <c r="M335" i="23" s="1"/>
  <c r="BY335" i="23"/>
  <c r="AA335" i="23"/>
  <c r="W321" i="22"/>
  <c r="N321" i="22"/>
  <c r="F321" i="22"/>
  <c r="M321" i="22"/>
  <c r="AD321" i="22"/>
  <c r="AE321" i="22" s="1"/>
  <c r="AF321" i="22" s="1"/>
  <c r="J321" i="22"/>
  <c r="AC321" i="22"/>
  <c r="I321" i="22"/>
  <c r="G323" i="22"/>
  <c r="AG322" i="22"/>
  <c r="L322" i="22"/>
  <c r="K322" i="22"/>
  <c r="H322" i="22"/>
  <c r="I339" i="23" l="1"/>
  <c r="H339" i="23"/>
  <c r="V321" i="22"/>
  <c r="BS337" i="23"/>
  <c r="BQ337" i="23"/>
  <c r="C337" i="23"/>
  <c r="BK339" i="23"/>
  <c r="BM339" i="23"/>
  <c r="BO338" i="23" s="1"/>
  <c r="AG337" i="23"/>
  <c r="G338" i="23"/>
  <c r="AZ339" i="23" s="1"/>
  <c r="AY339" i="23" s="1"/>
  <c r="AH337" i="23"/>
  <c r="AE336" i="23"/>
  <c r="AA336" i="23"/>
  <c r="BY336" i="23"/>
  <c r="E336" i="23"/>
  <c r="M336" i="23" s="1"/>
  <c r="AF336" i="23"/>
  <c r="N334" i="23"/>
  <c r="O333" i="23"/>
  <c r="L338" i="23"/>
  <c r="F335" i="23"/>
  <c r="D340" i="23"/>
  <c r="L339" i="23"/>
  <c r="AJ337" i="23"/>
  <c r="R338" i="23"/>
  <c r="W322" i="22"/>
  <c r="N322" i="22"/>
  <c r="F322" i="22"/>
  <c r="M322" i="22"/>
  <c r="AD322" i="22"/>
  <c r="AE322" i="22" s="1"/>
  <c r="AF322" i="22" s="1"/>
  <c r="J322" i="22"/>
  <c r="AC322" i="22"/>
  <c r="I322" i="22"/>
  <c r="G324" i="22"/>
  <c r="AG323" i="22"/>
  <c r="L323" i="22"/>
  <c r="K323" i="22"/>
  <c r="H323" i="22"/>
  <c r="I340" i="23" l="1"/>
  <c r="H340" i="23"/>
  <c r="V322" i="22"/>
  <c r="AJ338" i="23"/>
  <c r="R339" i="23"/>
  <c r="F336" i="23"/>
  <c r="BS338" i="23"/>
  <c r="C338" i="23"/>
  <c r="BQ338" i="23"/>
  <c r="BM340" i="23"/>
  <c r="BO339" i="23" s="1"/>
  <c r="BK340" i="23"/>
  <c r="AF337" i="23"/>
  <c r="E337" i="23"/>
  <c r="M337" i="23" s="1"/>
  <c r="AE337" i="23"/>
  <c r="AA337" i="23"/>
  <c r="BY337" i="23"/>
  <c r="N335" i="23"/>
  <c r="O334" i="23"/>
  <c r="AH338" i="23"/>
  <c r="AG338" i="23"/>
  <c r="G339" i="23"/>
  <c r="AZ340" i="23" s="1"/>
  <c r="AY340" i="23" s="1"/>
  <c r="D341" i="23"/>
  <c r="L340" i="23"/>
  <c r="W323" i="22"/>
  <c r="N323" i="22"/>
  <c r="F323" i="22"/>
  <c r="M323" i="22"/>
  <c r="AD323" i="22"/>
  <c r="AE323" i="22" s="1"/>
  <c r="AF323" i="22" s="1"/>
  <c r="J323" i="22"/>
  <c r="I323" i="22"/>
  <c r="V323" i="22" s="1"/>
  <c r="AC323" i="22"/>
  <c r="G325" i="22"/>
  <c r="AG324" i="22"/>
  <c r="L324" i="22"/>
  <c r="K324" i="22"/>
  <c r="H324" i="22"/>
  <c r="H341" i="23" l="1"/>
  <c r="I341" i="23"/>
  <c r="F337" i="23"/>
  <c r="BY338" i="23"/>
  <c r="AA338" i="23"/>
  <c r="AF338" i="23"/>
  <c r="AE338" i="23"/>
  <c r="E338" i="23"/>
  <c r="M338" i="23" s="1"/>
  <c r="L341" i="23"/>
  <c r="D342" i="23"/>
  <c r="G340" i="23"/>
  <c r="AZ341" i="23" s="1"/>
  <c r="AY341" i="23" s="1"/>
  <c r="AG339" i="23"/>
  <c r="AH339" i="23"/>
  <c r="R340" i="23"/>
  <c r="AJ339" i="23"/>
  <c r="N336" i="23"/>
  <c r="O335" i="23"/>
  <c r="BK341" i="23"/>
  <c r="BM341" i="23"/>
  <c r="BO340" i="23" s="1"/>
  <c r="BQ339" i="23"/>
  <c r="BS339" i="23"/>
  <c r="C339" i="23"/>
  <c r="W324" i="22"/>
  <c r="N324" i="22"/>
  <c r="F324" i="22"/>
  <c r="M324" i="22"/>
  <c r="AD324" i="22"/>
  <c r="AE324" i="22" s="1"/>
  <c r="AF324" i="22" s="1"/>
  <c r="J324" i="22"/>
  <c r="AC324" i="22"/>
  <c r="I324" i="22"/>
  <c r="G326" i="22"/>
  <c r="AG325" i="22"/>
  <c r="L325" i="22"/>
  <c r="K325" i="22"/>
  <c r="H325" i="22"/>
  <c r="I342" i="23" l="1"/>
  <c r="H342" i="23"/>
  <c r="V324" i="22"/>
  <c r="N337" i="23"/>
  <c r="O336" i="23"/>
  <c r="AG340" i="23"/>
  <c r="AH340" i="23"/>
  <c r="G341" i="23"/>
  <c r="AZ342" i="23" s="1"/>
  <c r="AY342" i="23" s="1"/>
  <c r="F338" i="23"/>
  <c r="AE339" i="23"/>
  <c r="AF339" i="23"/>
  <c r="E339" i="23"/>
  <c r="M339" i="23" s="1"/>
  <c r="BY339" i="23"/>
  <c r="AA339" i="23"/>
  <c r="BS340" i="23"/>
  <c r="C340" i="23"/>
  <c r="BQ340" i="23"/>
  <c r="BK342" i="23"/>
  <c r="BM342" i="23"/>
  <c r="BO341" i="23" s="1"/>
  <c r="D343" i="23"/>
  <c r="L342" i="23"/>
  <c r="R341" i="23"/>
  <c r="AJ340" i="23"/>
  <c r="W325" i="22"/>
  <c r="N325" i="22"/>
  <c r="F325" i="22"/>
  <c r="M325" i="22"/>
  <c r="AD325" i="22"/>
  <c r="AE325" i="22" s="1"/>
  <c r="AF325" i="22" s="1"/>
  <c r="J325" i="22"/>
  <c r="AC325" i="22"/>
  <c r="I325" i="22"/>
  <c r="G327" i="22"/>
  <c r="AG326" i="22"/>
  <c r="L326" i="22"/>
  <c r="K326" i="22"/>
  <c r="H326" i="22"/>
  <c r="I343" i="23" l="1"/>
  <c r="H343" i="23"/>
  <c r="V325" i="22"/>
  <c r="AJ341" i="23"/>
  <c r="R342" i="23"/>
  <c r="AE340" i="23"/>
  <c r="AA340" i="23"/>
  <c r="BY340" i="23"/>
  <c r="E340" i="23"/>
  <c r="M340" i="23" s="1"/>
  <c r="AF340" i="23"/>
  <c r="AG341" i="23"/>
  <c r="G342" i="23"/>
  <c r="AZ343" i="23" s="1"/>
  <c r="AY343" i="23" s="1"/>
  <c r="AH341" i="23"/>
  <c r="N338" i="23"/>
  <c r="O337" i="23"/>
  <c r="BS341" i="23"/>
  <c r="BQ341" i="23"/>
  <c r="C341" i="23"/>
  <c r="BK343" i="23"/>
  <c r="BM343" i="23"/>
  <c r="BO342" i="23" s="1"/>
  <c r="D344" i="23"/>
  <c r="F339" i="23"/>
  <c r="W326" i="22"/>
  <c r="N326" i="22"/>
  <c r="F326" i="22"/>
  <c r="M326" i="22"/>
  <c r="AD326" i="22"/>
  <c r="AE326" i="22" s="1"/>
  <c r="AF326" i="22" s="1"/>
  <c r="J326" i="22"/>
  <c r="AC326" i="22"/>
  <c r="I326" i="22"/>
  <c r="G328" i="22"/>
  <c r="AG327" i="22"/>
  <c r="L327" i="22"/>
  <c r="K327" i="22"/>
  <c r="H327" i="22"/>
  <c r="I344" i="23" l="1"/>
  <c r="H344" i="23"/>
  <c r="V326" i="22"/>
  <c r="AF341" i="23"/>
  <c r="E341" i="23"/>
  <c r="M341" i="23" s="1"/>
  <c r="AE341" i="23"/>
  <c r="BY341" i="23"/>
  <c r="AA341" i="23"/>
  <c r="L343" i="23"/>
  <c r="AJ342" i="23"/>
  <c r="R343" i="23"/>
  <c r="AH342" i="23"/>
  <c r="AG342" i="23"/>
  <c r="G343" i="23"/>
  <c r="AZ344" i="23" s="1"/>
  <c r="AY344" i="23" s="1"/>
  <c r="D345" i="23"/>
  <c r="L344" i="23"/>
  <c r="N339" i="23"/>
  <c r="O338" i="23"/>
  <c r="F340" i="23"/>
  <c r="BS342" i="23"/>
  <c r="C342" i="23"/>
  <c r="BQ342" i="23"/>
  <c r="BM344" i="23"/>
  <c r="BO343" i="23" s="1"/>
  <c r="BK344" i="23"/>
  <c r="W327" i="22"/>
  <c r="N327" i="22"/>
  <c r="F327" i="22"/>
  <c r="M327" i="22"/>
  <c r="AD327" i="22"/>
  <c r="AE327" i="22" s="1"/>
  <c r="AF327" i="22" s="1"/>
  <c r="J327" i="22"/>
  <c r="I327" i="22"/>
  <c r="V327" i="22" s="1"/>
  <c r="AC327" i="22"/>
  <c r="G329" i="22"/>
  <c r="AG328" i="22"/>
  <c r="L328" i="22"/>
  <c r="K328" i="22"/>
  <c r="H328" i="22"/>
  <c r="I345" i="23" l="1"/>
  <c r="H345" i="23"/>
  <c r="BM345" i="23"/>
  <c r="BO344" i="23" s="1"/>
  <c r="BK345" i="23"/>
  <c r="G344" i="23"/>
  <c r="AZ345" i="23" s="1"/>
  <c r="AY345" i="23" s="1"/>
  <c r="AH343" i="23"/>
  <c r="AG343" i="23"/>
  <c r="BQ343" i="23"/>
  <c r="BS343" i="23"/>
  <c r="C343" i="23"/>
  <c r="N340" i="23"/>
  <c r="O339" i="23"/>
  <c r="R344" i="23"/>
  <c r="AJ343" i="23"/>
  <c r="F341" i="23"/>
  <c r="BY342" i="23"/>
  <c r="AA342" i="23"/>
  <c r="E342" i="23"/>
  <c r="M342" i="23" s="1"/>
  <c r="AF342" i="23"/>
  <c r="AE342" i="23"/>
  <c r="D346" i="23"/>
  <c r="W328" i="22"/>
  <c r="N328" i="22"/>
  <c r="F328" i="22"/>
  <c r="M328" i="22"/>
  <c r="AD328" i="22"/>
  <c r="AE328" i="22" s="1"/>
  <c r="AF328" i="22" s="1"/>
  <c r="J328" i="22"/>
  <c r="AC328" i="22"/>
  <c r="I328" i="22"/>
  <c r="G330" i="22"/>
  <c r="AG329" i="22"/>
  <c r="L329" i="22"/>
  <c r="K329" i="22"/>
  <c r="H329" i="22"/>
  <c r="I346" i="23" l="1"/>
  <c r="H346" i="23"/>
  <c r="V328" i="22"/>
  <c r="N341" i="23"/>
  <c r="O340" i="23"/>
  <c r="L345" i="23"/>
  <c r="F342" i="23"/>
  <c r="R345" i="23"/>
  <c r="AJ344" i="23"/>
  <c r="AG344" i="23"/>
  <c r="AH344" i="23"/>
  <c r="G345" i="23"/>
  <c r="AZ346" i="23" s="1"/>
  <c r="AY346" i="23" s="1"/>
  <c r="AE343" i="23"/>
  <c r="AF343" i="23"/>
  <c r="E343" i="23"/>
  <c r="M343" i="23" s="1"/>
  <c r="BY343" i="23"/>
  <c r="AA343" i="23"/>
  <c r="BK346" i="23"/>
  <c r="BM346" i="23"/>
  <c r="BO345" i="23" s="1"/>
  <c r="L346" i="23"/>
  <c r="D347" i="23"/>
  <c r="BS344" i="23"/>
  <c r="C344" i="23"/>
  <c r="BQ344" i="23"/>
  <c r="W329" i="22"/>
  <c r="N329" i="22"/>
  <c r="F329" i="22"/>
  <c r="M329" i="22"/>
  <c r="AD329" i="22"/>
  <c r="AE329" i="22" s="1"/>
  <c r="AF329" i="22" s="1"/>
  <c r="J329" i="22"/>
  <c r="AC329" i="22"/>
  <c r="I329" i="22"/>
  <c r="V329" i="22" s="1"/>
  <c r="G331" i="22"/>
  <c r="AG330" i="22"/>
  <c r="L330" i="22"/>
  <c r="K330" i="22"/>
  <c r="H330" i="22"/>
  <c r="H347" i="23" l="1"/>
  <c r="I347" i="23"/>
  <c r="AE344" i="23"/>
  <c r="AA344" i="23"/>
  <c r="BY344" i="23"/>
  <c r="AF344" i="23"/>
  <c r="E344" i="23"/>
  <c r="M344" i="23" s="1"/>
  <c r="AG345" i="23"/>
  <c r="G346" i="23"/>
  <c r="AZ347" i="23" s="1"/>
  <c r="AY347" i="23" s="1"/>
  <c r="AH345" i="23"/>
  <c r="AJ345" i="23"/>
  <c r="R346" i="23"/>
  <c r="BS345" i="23"/>
  <c r="BQ345" i="23"/>
  <c r="C345" i="23"/>
  <c r="BM347" i="23"/>
  <c r="BO346" i="23" s="1"/>
  <c r="BK347" i="23"/>
  <c r="F343" i="23"/>
  <c r="D348" i="23"/>
  <c r="N342" i="23"/>
  <c r="O341" i="23"/>
  <c r="W330" i="22"/>
  <c r="N330" i="22"/>
  <c r="F330" i="22"/>
  <c r="M330" i="22"/>
  <c r="AD330" i="22"/>
  <c r="AE330" i="22" s="1"/>
  <c r="AF330" i="22" s="1"/>
  <c r="J330" i="22"/>
  <c r="AC330" i="22"/>
  <c r="I330" i="22"/>
  <c r="G332" i="22"/>
  <c r="AG331" i="22"/>
  <c r="L331" i="22"/>
  <c r="K331" i="22"/>
  <c r="H331" i="22"/>
  <c r="I348" i="23" l="1"/>
  <c r="H348" i="23"/>
  <c r="V330" i="22"/>
  <c r="N343" i="23"/>
  <c r="O342" i="23"/>
  <c r="BK348" i="23"/>
  <c r="BM348" i="23"/>
  <c r="BO347" i="23" s="1"/>
  <c r="BS346" i="23"/>
  <c r="BQ346" i="23"/>
  <c r="C346" i="23"/>
  <c r="AF345" i="23"/>
  <c r="E345" i="23"/>
  <c r="M345" i="23" s="1"/>
  <c r="AE345" i="23"/>
  <c r="AA345" i="23"/>
  <c r="BY345" i="23"/>
  <c r="G347" i="23"/>
  <c r="AZ348" i="23" s="1"/>
  <c r="AY348" i="23" s="1"/>
  <c r="AH346" i="23"/>
  <c r="AG346" i="23"/>
  <c r="D349" i="23"/>
  <c r="L347" i="23"/>
  <c r="F344" i="23"/>
  <c r="AJ346" i="23"/>
  <c r="R347" i="23"/>
  <c r="W331" i="22"/>
  <c r="N331" i="22"/>
  <c r="F331" i="22"/>
  <c r="M331" i="22"/>
  <c r="AD331" i="22"/>
  <c r="AE331" i="22" s="1"/>
  <c r="AF331" i="22" s="1"/>
  <c r="J331" i="22"/>
  <c r="I331" i="22"/>
  <c r="V331" i="22" s="1"/>
  <c r="AC331" i="22"/>
  <c r="G333" i="22"/>
  <c r="AG332" i="22"/>
  <c r="L332" i="22"/>
  <c r="K332" i="22"/>
  <c r="H332" i="22"/>
  <c r="I349" i="23" l="1"/>
  <c r="H349" i="23"/>
  <c r="AJ347" i="23"/>
  <c r="R348" i="23"/>
  <c r="AH347" i="23"/>
  <c r="AG347" i="23"/>
  <c r="G348" i="23"/>
  <c r="AZ349" i="23" s="1"/>
  <c r="AY349" i="23" s="1"/>
  <c r="BY346" i="23"/>
  <c r="AA346" i="23"/>
  <c r="E346" i="23"/>
  <c r="M346" i="23" s="1"/>
  <c r="AE346" i="23"/>
  <c r="AF346" i="23"/>
  <c r="L348" i="23"/>
  <c r="D350" i="23"/>
  <c r="F345" i="23"/>
  <c r="BS347" i="23"/>
  <c r="BQ347" i="23"/>
  <c r="C347" i="23"/>
  <c r="BM349" i="23"/>
  <c r="BO348" i="23" s="1"/>
  <c r="BK349" i="23"/>
  <c r="N344" i="23"/>
  <c r="O343" i="23"/>
  <c r="W332" i="22"/>
  <c r="N332" i="22"/>
  <c r="F332" i="22"/>
  <c r="M332" i="22"/>
  <c r="AD332" i="22"/>
  <c r="AE332" i="22" s="1"/>
  <c r="AF332" i="22" s="1"/>
  <c r="J332" i="22"/>
  <c r="AC332" i="22"/>
  <c r="I332" i="22"/>
  <c r="G334" i="22"/>
  <c r="AG333" i="22"/>
  <c r="L333" i="22"/>
  <c r="K333" i="22"/>
  <c r="H333" i="22"/>
  <c r="I350" i="23" l="1"/>
  <c r="H350" i="23"/>
  <c r="V332" i="22"/>
  <c r="N345" i="23"/>
  <c r="O344" i="23"/>
  <c r="BY347" i="23"/>
  <c r="AE347" i="23"/>
  <c r="E347" i="23"/>
  <c r="M347" i="23" s="1"/>
  <c r="AF347" i="23"/>
  <c r="AA347" i="23"/>
  <c r="F346" i="23"/>
  <c r="AJ348" i="23"/>
  <c r="R349" i="23"/>
  <c r="BM350" i="23"/>
  <c r="BO349" i="23" s="1"/>
  <c r="BK350" i="23"/>
  <c r="BQ348" i="23"/>
  <c r="BS348" i="23"/>
  <c r="C348" i="23"/>
  <c r="L349" i="23"/>
  <c r="D351" i="23"/>
  <c r="AG348" i="23"/>
  <c r="G349" i="23"/>
  <c r="AZ350" i="23" s="1"/>
  <c r="AY350" i="23" s="1"/>
  <c r="AH348" i="23"/>
  <c r="W333" i="22"/>
  <c r="N333" i="22"/>
  <c r="F333" i="22"/>
  <c r="M333" i="22"/>
  <c r="AD333" i="22"/>
  <c r="AE333" i="22" s="1"/>
  <c r="AF333" i="22" s="1"/>
  <c r="J333" i="22"/>
  <c r="AC333" i="22"/>
  <c r="I333" i="22"/>
  <c r="G335" i="22"/>
  <c r="AG334" i="22"/>
  <c r="L334" i="22"/>
  <c r="K334" i="22"/>
  <c r="H334" i="22"/>
  <c r="I351" i="23" l="1"/>
  <c r="H351" i="23"/>
  <c r="V333" i="22"/>
  <c r="D352" i="23"/>
  <c r="G350" i="23"/>
  <c r="AZ351" i="23" s="1"/>
  <c r="AY351" i="23" s="1"/>
  <c r="AH349" i="23"/>
  <c r="AG349" i="23"/>
  <c r="AF348" i="23"/>
  <c r="AE348" i="23"/>
  <c r="E348" i="23"/>
  <c r="M348" i="23" s="1"/>
  <c r="BY348" i="23"/>
  <c r="AA348" i="23"/>
  <c r="L350" i="23"/>
  <c r="R350" i="23"/>
  <c r="AJ349" i="23"/>
  <c r="F347" i="23"/>
  <c r="BM351" i="23"/>
  <c r="BO350" i="23" s="1"/>
  <c r="BK351" i="23"/>
  <c r="C349" i="23"/>
  <c r="BS349" i="23"/>
  <c r="BQ349" i="23"/>
  <c r="N346" i="23"/>
  <c r="O345" i="23"/>
  <c r="W334" i="22"/>
  <c r="N334" i="22"/>
  <c r="F334" i="22"/>
  <c r="M334" i="22"/>
  <c r="AD334" i="22"/>
  <c r="AE334" i="22" s="1"/>
  <c r="AF334" i="22" s="1"/>
  <c r="J334" i="22"/>
  <c r="AC334" i="22"/>
  <c r="I334" i="22"/>
  <c r="G336" i="22"/>
  <c r="AG335" i="22"/>
  <c r="L335" i="22"/>
  <c r="K335" i="22"/>
  <c r="H335" i="22"/>
  <c r="I352" i="23" l="1"/>
  <c r="H352" i="23"/>
  <c r="V334" i="22"/>
  <c r="N347" i="23"/>
  <c r="O346" i="23"/>
  <c r="R351" i="23"/>
  <c r="AJ350" i="23"/>
  <c r="AG350" i="23"/>
  <c r="G351" i="23"/>
  <c r="AZ352" i="23" s="1"/>
  <c r="AY352" i="23" s="1"/>
  <c r="AH350" i="23"/>
  <c r="D353" i="23"/>
  <c r="L352" i="23"/>
  <c r="AE349" i="23"/>
  <c r="AA349" i="23"/>
  <c r="BY349" i="23"/>
  <c r="E349" i="23"/>
  <c r="M349" i="23" s="1"/>
  <c r="AF349" i="23"/>
  <c r="BK352" i="23"/>
  <c r="BM352" i="23"/>
  <c r="BO351" i="23" s="1"/>
  <c r="F348" i="23"/>
  <c r="BS350" i="23"/>
  <c r="BQ350" i="23"/>
  <c r="C350" i="23"/>
  <c r="L351" i="23"/>
  <c r="W335" i="22"/>
  <c r="N335" i="22"/>
  <c r="F335" i="22"/>
  <c r="M335" i="22"/>
  <c r="AD335" i="22"/>
  <c r="AE335" i="22" s="1"/>
  <c r="AF335" i="22" s="1"/>
  <c r="J335" i="22"/>
  <c r="I335" i="22"/>
  <c r="AC335" i="22"/>
  <c r="G337" i="22"/>
  <c r="AG336" i="22"/>
  <c r="L336" i="22"/>
  <c r="K336" i="22"/>
  <c r="H336" i="22"/>
  <c r="H353" i="23" l="1"/>
  <c r="I353" i="23"/>
  <c r="V335" i="22"/>
  <c r="AH351" i="23"/>
  <c r="G352" i="23"/>
  <c r="AZ353" i="23" s="1"/>
  <c r="AY353" i="23" s="1"/>
  <c r="AG351" i="23"/>
  <c r="BS351" i="23"/>
  <c r="BQ351" i="23"/>
  <c r="C351" i="23"/>
  <c r="AJ351" i="23"/>
  <c r="R352" i="23"/>
  <c r="BM353" i="23"/>
  <c r="BO352" i="23" s="1"/>
  <c r="BK353" i="23"/>
  <c r="D354" i="23"/>
  <c r="L353" i="23"/>
  <c r="AF350" i="23"/>
  <c r="E350" i="23"/>
  <c r="M350" i="23" s="1"/>
  <c r="AA350" i="23"/>
  <c r="BY350" i="23"/>
  <c r="AE350" i="23"/>
  <c r="N348" i="23"/>
  <c r="O347" i="23"/>
  <c r="F349" i="23"/>
  <c r="W336" i="22"/>
  <c r="N336" i="22"/>
  <c r="F336" i="22"/>
  <c r="M336" i="22"/>
  <c r="AD336" i="22"/>
  <c r="AE336" i="22" s="1"/>
  <c r="AF336" i="22" s="1"/>
  <c r="J336" i="22"/>
  <c r="AC336" i="22"/>
  <c r="I336" i="22"/>
  <c r="G338" i="22"/>
  <c r="AG337" i="22"/>
  <c r="L337" i="22"/>
  <c r="K337" i="22"/>
  <c r="H337" i="22"/>
  <c r="I354" i="23" l="1"/>
  <c r="H354" i="23"/>
  <c r="V336" i="22"/>
  <c r="N349" i="23"/>
  <c r="O348" i="23"/>
  <c r="BM354" i="23"/>
  <c r="BO353" i="23" s="1"/>
  <c r="BK354" i="23"/>
  <c r="BY351" i="23"/>
  <c r="AF351" i="23"/>
  <c r="E351" i="23"/>
  <c r="M351" i="23" s="1"/>
  <c r="AA351" i="23"/>
  <c r="AE351" i="23"/>
  <c r="AH352" i="23"/>
  <c r="G353" i="23"/>
  <c r="AZ354" i="23" s="1"/>
  <c r="AY354" i="23" s="1"/>
  <c r="AG352" i="23"/>
  <c r="D355" i="23"/>
  <c r="L354" i="23"/>
  <c r="F350" i="23"/>
  <c r="BQ352" i="23"/>
  <c r="C352" i="23"/>
  <c r="BS352" i="23"/>
  <c r="AJ352" i="23"/>
  <c r="R353" i="23"/>
  <c r="W337" i="22"/>
  <c r="N337" i="22"/>
  <c r="F337" i="22"/>
  <c r="M337" i="22"/>
  <c r="AD337" i="22"/>
  <c r="AE337" i="22" s="1"/>
  <c r="AF337" i="22" s="1"/>
  <c r="J337" i="22"/>
  <c r="AC337" i="22"/>
  <c r="I337" i="22"/>
  <c r="V337" i="22" s="1"/>
  <c r="G339" i="22"/>
  <c r="AG338" i="22"/>
  <c r="L338" i="22"/>
  <c r="K338" i="22"/>
  <c r="H338" i="22"/>
  <c r="I355" i="23" l="1"/>
  <c r="H355" i="23"/>
  <c r="D356" i="23"/>
  <c r="F351" i="23"/>
  <c r="BM355" i="23"/>
  <c r="BO354" i="23" s="1"/>
  <c r="BK355" i="23"/>
  <c r="BY352" i="23"/>
  <c r="AF352" i="23"/>
  <c r="E352" i="23"/>
  <c r="M352" i="23" s="1"/>
  <c r="AA352" i="23"/>
  <c r="AE352" i="23"/>
  <c r="AH353" i="23"/>
  <c r="G354" i="23"/>
  <c r="AZ355" i="23" s="1"/>
  <c r="AY355" i="23" s="1"/>
  <c r="AG353" i="23"/>
  <c r="R354" i="23"/>
  <c r="AJ353" i="23"/>
  <c r="C353" i="23"/>
  <c r="BQ353" i="23"/>
  <c r="BS353" i="23"/>
  <c r="N350" i="23"/>
  <c r="O349" i="23"/>
  <c r="W338" i="22"/>
  <c r="N338" i="22"/>
  <c r="F338" i="22"/>
  <c r="M338" i="22"/>
  <c r="AD338" i="22"/>
  <c r="AE338" i="22" s="1"/>
  <c r="AF338" i="22" s="1"/>
  <c r="J338" i="22"/>
  <c r="AC338" i="22"/>
  <c r="I338" i="22"/>
  <c r="G340" i="22"/>
  <c r="AG339" i="22"/>
  <c r="L339" i="22"/>
  <c r="K339" i="22"/>
  <c r="H339" i="22"/>
  <c r="I356" i="23" l="1"/>
  <c r="H356" i="23"/>
  <c r="V338" i="22"/>
  <c r="R355" i="23"/>
  <c r="AJ354" i="23"/>
  <c r="F352" i="23"/>
  <c r="N351" i="23"/>
  <c r="O350" i="23"/>
  <c r="AG354" i="23"/>
  <c r="G355" i="23"/>
  <c r="AZ356" i="23" s="1"/>
  <c r="AY356" i="23" s="1"/>
  <c r="AH354" i="23"/>
  <c r="BK356" i="23"/>
  <c r="BM356" i="23"/>
  <c r="BO355" i="23" s="1"/>
  <c r="BS354" i="23"/>
  <c r="BQ354" i="23"/>
  <c r="C354" i="23"/>
  <c r="D357" i="23"/>
  <c r="L356" i="23"/>
  <c r="AE353" i="23"/>
  <c r="AA353" i="23"/>
  <c r="BY353" i="23"/>
  <c r="AF353" i="23"/>
  <c r="E353" i="23"/>
  <c r="M353" i="23" s="1"/>
  <c r="L355" i="23"/>
  <c r="W339" i="22"/>
  <c r="N339" i="22"/>
  <c r="F339" i="22"/>
  <c r="M339" i="22"/>
  <c r="AD339" i="22"/>
  <c r="AE339" i="22" s="1"/>
  <c r="AF339" i="22" s="1"/>
  <c r="J339" i="22"/>
  <c r="I339" i="22"/>
  <c r="V339" i="22" s="1"/>
  <c r="AC339" i="22"/>
  <c r="G341" i="22"/>
  <c r="AG340" i="22"/>
  <c r="L340" i="22"/>
  <c r="K340" i="22"/>
  <c r="H340" i="22"/>
  <c r="I357" i="23" l="1"/>
  <c r="H357" i="23"/>
  <c r="AJ355" i="23"/>
  <c r="R356" i="23"/>
  <c r="BM357" i="23"/>
  <c r="BO356" i="23" s="1"/>
  <c r="BK357" i="23"/>
  <c r="D358" i="23"/>
  <c r="L357" i="23"/>
  <c r="BS355" i="23"/>
  <c r="BQ355" i="23"/>
  <c r="C355" i="23"/>
  <c r="N352" i="23"/>
  <c r="O351" i="23"/>
  <c r="AH355" i="23"/>
  <c r="AG355" i="23"/>
  <c r="G356" i="23"/>
  <c r="AZ357" i="23" s="1"/>
  <c r="AY357" i="23" s="1"/>
  <c r="F353" i="23"/>
  <c r="AF354" i="23"/>
  <c r="E354" i="23"/>
  <c r="M354" i="23" s="1"/>
  <c r="AE354" i="23"/>
  <c r="AA354" i="23"/>
  <c r="BY354" i="23"/>
  <c r="W340" i="22"/>
  <c r="N340" i="22"/>
  <c r="F340" i="22"/>
  <c r="M340" i="22"/>
  <c r="AD340" i="22"/>
  <c r="AE340" i="22" s="1"/>
  <c r="AF340" i="22" s="1"/>
  <c r="J340" i="22"/>
  <c r="AC340" i="22"/>
  <c r="I340" i="22"/>
  <c r="G342" i="22"/>
  <c r="AG341" i="22"/>
  <c r="L341" i="22"/>
  <c r="K341" i="22"/>
  <c r="H341" i="22"/>
  <c r="I358" i="23" l="1"/>
  <c r="H358" i="23"/>
  <c r="V340" i="22"/>
  <c r="AJ356" i="23"/>
  <c r="R357" i="23"/>
  <c r="D359" i="23"/>
  <c r="F354" i="23"/>
  <c r="BY355" i="23"/>
  <c r="AF355" i="23"/>
  <c r="E355" i="23"/>
  <c r="M355" i="23" s="1"/>
  <c r="AE355" i="23"/>
  <c r="AA355" i="23"/>
  <c r="BM358" i="23"/>
  <c r="BO357" i="23" s="1"/>
  <c r="BK358" i="23"/>
  <c r="N353" i="23"/>
  <c r="O352" i="23"/>
  <c r="BS356" i="23"/>
  <c r="BQ356" i="23"/>
  <c r="C356" i="23"/>
  <c r="AH356" i="23"/>
  <c r="AG356" i="23"/>
  <c r="G357" i="23"/>
  <c r="AZ358" i="23" s="1"/>
  <c r="AY358" i="23" s="1"/>
  <c r="W341" i="22"/>
  <c r="N341" i="22"/>
  <c r="F341" i="22"/>
  <c r="M341" i="22"/>
  <c r="AD341" i="22"/>
  <c r="AE341" i="22" s="1"/>
  <c r="AF341" i="22" s="1"/>
  <c r="J341" i="22"/>
  <c r="AC341" i="22"/>
  <c r="I341" i="22"/>
  <c r="G343" i="22"/>
  <c r="AG342" i="22"/>
  <c r="L342" i="22"/>
  <c r="K342" i="22"/>
  <c r="H342" i="22"/>
  <c r="H359" i="23" l="1"/>
  <c r="I359" i="23"/>
  <c r="V341" i="22"/>
  <c r="L358" i="23"/>
  <c r="R358" i="23"/>
  <c r="AJ357" i="23"/>
  <c r="F355" i="23"/>
  <c r="AH357" i="23"/>
  <c r="G358" i="23"/>
  <c r="AZ359" i="23" s="1"/>
  <c r="AY359" i="23" s="1"/>
  <c r="AG357" i="23"/>
  <c r="C357" i="23"/>
  <c r="BQ357" i="23"/>
  <c r="BS357" i="23"/>
  <c r="N354" i="23"/>
  <c r="O353" i="23"/>
  <c r="L359" i="23"/>
  <c r="D360" i="23"/>
  <c r="BY356" i="23"/>
  <c r="AF356" i="23"/>
  <c r="E356" i="23"/>
  <c r="M356" i="23" s="1"/>
  <c r="AA356" i="23"/>
  <c r="AE356" i="23"/>
  <c r="BM359" i="23"/>
  <c r="BO358" i="23" s="1"/>
  <c r="BK359" i="23"/>
  <c r="W342" i="22"/>
  <c r="N342" i="22"/>
  <c r="F342" i="22"/>
  <c r="M342" i="22"/>
  <c r="AD342" i="22"/>
  <c r="AE342" i="22" s="1"/>
  <c r="AF342" i="22" s="1"/>
  <c r="J342" i="22"/>
  <c r="AC342" i="22"/>
  <c r="I342" i="22"/>
  <c r="V342" i="22" s="1"/>
  <c r="G344" i="22"/>
  <c r="AG343" i="22"/>
  <c r="L343" i="22"/>
  <c r="K343" i="22"/>
  <c r="H343" i="22"/>
  <c r="I360" i="23" l="1"/>
  <c r="H360" i="23"/>
  <c r="F356" i="23"/>
  <c r="N355" i="23"/>
  <c r="O354" i="23"/>
  <c r="BK360" i="23"/>
  <c r="BM360" i="23"/>
  <c r="BO359" i="23" s="1"/>
  <c r="AE357" i="23"/>
  <c r="AA357" i="23"/>
  <c r="BY357" i="23"/>
  <c r="AF357" i="23"/>
  <c r="E357" i="23"/>
  <c r="M357" i="23" s="1"/>
  <c r="R359" i="23"/>
  <c r="AJ358" i="23"/>
  <c r="BS358" i="23"/>
  <c r="BQ358" i="23"/>
  <c r="C358" i="23"/>
  <c r="D361" i="23"/>
  <c r="AG358" i="23"/>
  <c r="G359" i="23"/>
  <c r="AZ360" i="23" s="1"/>
  <c r="AY360" i="23" s="1"/>
  <c r="AH358" i="23"/>
  <c r="W343" i="22"/>
  <c r="N343" i="22"/>
  <c r="F343" i="22"/>
  <c r="M343" i="22"/>
  <c r="AD343" i="22"/>
  <c r="AE343" i="22" s="1"/>
  <c r="AF343" i="22" s="1"/>
  <c r="J343" i="22"/>
  <c r="I343" i="22"/>
  <c r="AC343" i="22"/>
  <c r="G345" i="22"/>
  <c r="AG344" i="22"/>
  <c r="L344" i="22"/>
  <c r="K344" i="22"/>
  <c r="H344" i="22"/>
  <c r="I361" i="23" l="1"/>
  <c r="H361" i="23"/>
  <c r="V343" i="22"/>
  <c r="L360" i="23"/>
  <c r="N356" i="23"/>
  <c r="O355" i="23"/>
  <c r="AH359" i="23"/>
  <c r="AG359" i="23"/>
  <c r="G360" i="23"/>
  <c r="AZ361" i="23" s="1"/>
  <c r="AY361" i="23" s="1"/>
  <c r="D362" i="23"/>
  <c r="AJ359" i="23"/>
  <c r="R360" i="23"/>
  <c r="BS359" i="23"/>
  <c r="BQ359" i="23"/>
  <c r="C359" i="23"/>
  <c r="BM361" i="23"/>
  <c r="BO360" i="23" s="1"/>
  <c r="BK361" i="23"/>
  <c r="AF358" i="23"/>
  <c r="E358" i="23"/>
  <c r="M358" i="23" s="1"/>
  <c r="AE358" i="23"/>
  <c r="AA358" i="23"/>
  <c r="BY358" i="23"/>
  <c r="F357" i="23"/>
  <c r="W344" i="22"/>
  <c r="N344" i="22"/>
  <c r="F344" i="22"/>
  <c r="M344" i="22"/>
  <c r="AD344" i="22"/>
  <c r="AE344" i="22" s="1"/>
  <c r="AF344" i="22" s="1"/>
  <c r="J344" i="22"/>
  <c r="AC344" i="22"/>
  <c r="I344" i="22"/>
  <c r="G346" i="22"/>
  <c r="AG345" i="22"/>
  <c r="L345" i="22"/>
  <c r="K345" i="22"/>
  <c r="H345" i="22"/>
  <c r="I362" i="23" l="1"/>
  <c r="H362" i="23"/>
  <c r="V344" i="22"/>
  <c r="BS360" i="23"/>
  <c r="BQ360" i="23"/>
  <c r="C360" i="23"/>
  <c r="L361" i="23"/>
  <c r="N357" i="23"/>
  <c r="O356" i="23"/>
  <c r="D363" i="23"/>
  <c r="AH360" i="23"/>
  <c r="AG360" i="23"/>
  <c r="G361" i="23"/>
  <c r="AZ362" i="23" s="1"/>
  <c r="AY362" i="23" s="1"/>
  <c r="BY359" i="23"/>
  <c r="AF359" i="23"/>
  <c r="E359" i="23"/>
  <c r="M359" i="23" s="1"/>
  <c r="AE359" i="23"/>
  <c r="AA359" i="23"/>
  <c r="AJ360" i="23"/>
  <c r="R361" i="23"/>
  <c r="BM362" i="23"/>
  <c r="BO361" i="23" s="1"/>
  <c r="BK362" i="23"/>
  <c r="F358" i="23"/>
  <c r="W345" i="22"/>
  <c r="N345" i="22"/>
  <c r="F345" i="22"/>
  <c r="M345" i="22"/>
  <c r="AD345" i="22"/>
  <c r="AE345" i="22" s="1"/>
  <c r="AF345" i="22" s="1"/>
  <c r="J345" i="22"/>
  <c r="AC345" i="22"/>
  <c r="I345" i="22"/>
  <c r="G347" i="22"/>
  <c r="AG346" i="22"/>
  <c r="L346" i="22"/>
  <c r="K346" i="22"/>
  <c r="H346" i="22"/>
  <c r="I363" i="23" l="1"/>
  <c r="H363" i="23"/>
  <c r="V345" i="22"/>
  <c r="N358" i="23"/>
  <c r="O357" i="23"/>
  <c r="AH361" i="23"/>
  <c r="G362" i="23"/>
  <c r="AZ363" i="23" s="1"/>
  <c r="AY363" i="23" s="1"/>
  <c r="AG361" i="23"/>
  <c r="R362" i="23"/>
  <c r="AJ361" i="23"/>
  <c r="BY360" i="23"/>
  <c r="AF360" i="23"/>
  <c r="E360" i="23"/>
  <c r="M360" i="23" s="1"/>
  <c r="AA360" i="23"/>
  <c r="AE360" i="23"/>
  <c r="L362" i="23"/>
  <c r="BM363" i="23"/>
  <c r="BO362" i="23" s="1"/>
  <c r="BK363" i="23"/>
  <c r="F359" i="23"/>
  <c r="C361" i="23"/>
  <c r="BQ361" i="23"/>
  <c r="BS361" i="23"/>
  <c r="L363" i="23"/>
  <c r="D364" i="23"/>
  <c r="W346" i="22"/>
  <c r="N346" i="22"/>
  <c r="F346" i="22"/>
  <c r="M346" i="22"/>
  <c r="AD346" i="22"/>
  <c r="AE346" i="22" s="1"/>
  <c r="AF346" i="22" s="1"/>
  <c r="J346" i="22"/>
  <c r="AC346" i="22"/>
  <c r="I346" i="22"/>
  <c r="V346" i="22" s="1"/>
  <c r="G348" i="22"/>
  <c r="AG347" i="22"/>
  <c r="L347" i="22"/>
  <c r="K347" i="22"/>
  <c r="H347" i="22"/>
  <c r="I364" i="23" l="1"/>
  <c r="H364" i="23"/>
  <c r="D365" i="23"/>
  <c r="L364" i="23"/>
  <c r="BS362" i="23"/>
  <c r="BQ362" i="23"/>
  <c r="C362" i="23"/>
  <c r="R363" i="23"/>
  <c r="AJ362" i="23"/>
  <c r="AG362" i="23"/>
  <c r="G363" i="23"/>
  <c r="AZ364" i="23" s="1"/>
  <c r="AY364" i="23" s="1"/>
  <c r="AH362" i="23"/>
  <c r="AE361" i="23"/>
  <c r="AA361" i="23"/>
  <c r="BY361" i="23"/>
  <c r="AF361" i="23"/>
  <c r="E361" i="23"/>
  <c r="M361" i="23" s="1"/>
  <c r="F360" i="23"/>
  <c r="BK364" i="23"/>
  <c r="BM364" i="23"/>
  <c r="BO363" i="23" s="1"/>
  <c r="N359" i="23"/>
  <c r="O358" i="23"/>
  <c r="W347" i="22"/>
  <c r="N347" i="22"/>
  <c r="F347" i="22"/>
  <c r="M347" i="22"/>
  <c r="AD347" i="22"/>
  <c r="AE347" i="22" s="1"/>
  <c r="AF347" i="22" s="1"/>
  <c r="J347" i="22"/>
  <c r="I347" i="22"/>
  <c r="AC347" i="22"/>
  <c r="G349" i="22"/>
  <c r="AG348" i="22"/>
  <c r="L348" i="22"/>
  <c r="K348" i="22"/>
  <c r="H348" i="22"/>
  <c r="H365" i="23" l="1"/>
  <c r="I365" i="23"/>
  <c r="V347" i="22"/>
  <c r="AJ363" i="23"/>
  <c r="R364" i="23"/>
  <c r="BM365" i="23"/>
  <c r="BO364" i="23" s="1"/>
  <c r="BK365" i="23"/>
  <c r="F361" i="23"/>
  <c r="G364" i="23"/>
  <c r="AZ365" i="23" s="1"/>
  <c r="AY365" i="23" s="1"/>
  <c r="AH363" i="23"/>
  <c r="AG363" i="23"/>
  <c r="C363" i="23"/>
  <c r="BQ363" i="23"/>
  <c r="BS363" i="23"/>
  <c r="D366" i="23"/>
  <c r="N360" i="23"/>
  <c r="O359" i="23"/>
  <c r="AF362" i="23"/>
  <c r="E362" i="23"/>
  <c r="M362" i="23" s="1"/>
  <c r="AE362" i="23"/>
  <c r="AA362" i="23"/>
  <c r="BY362" i="23"/>
  <c r="W348" i="22"/>
  <c r="N348" i="22"/>
  <c r="F348" i="22"/>
  <c r="M348" i="22"/>
  <c r="AD348" i="22"/>
  <c r="AE348" i="22" s="1"/>
  <c r="AF348" i="22" s="1"/>
  <c r="J348" i="22"/>
  <c r="AC348" i="22"/>
  <c r="I348" i="22"/>
  <c r="G350" i="22"/>
  <c r="AG349" i="22"/>
  <c r="L349" i="22"/>
  <c r="K349" i="22"/>
  <c r="H349" i="22"/>
  <c r="I366" i="23" l="1"/>
  <c r="H366" i="23"/>
  <c r="V348" i="22"/>
  <c r="R365" i="23"/>
  <c r="AJ364" i="23"/>
  <c r="BY363" i="23"/>
  <c r="E363" i="23"/>
  <c r="M363" i="23" s="1"/>
  <c r="AF363" i="23"/>
  <c r="AE363" i="23"/>
  <c r="AA363" i="23"/>
  <c r="L366" i="23"/>
  <c r="D367" i="23"/>
  <c r="BM366" i="23"/>
  <c r="BO365" i="23" s="1"/>
  <c r="BK366" i="23"/>
  <c r="F362" i="23"/>
  <c r="N361" i="23"/>
  <c r="O360" i="23"/>
  <c r="L365" i="23"/>
  <c r="G365" i="23"/>
  <c r="AZ366" i="23" s="1"/>
  <c r="AY366" i="23" s="1"/>
  <c r="AG364" i="23"/>
  <c r="AH364" i="23"/>
  <c r="BQ364" i="23"/>
  <c r="C364" i="23"/>
  <c r="BS364" i="23"/>
  <c r="W349" i="22"/>
  <c r="N349" i="22"/>
  <c r="F349" i="22"/>
  <c r="M349" i="22"/>
  <c r="AD349" i="22"/>
  <c r="AE349" i="22" s="1"/>
  <c r="AF349" i="22" s="1"/>
  <c r="J349" i="22"/>
  <c r="AC349" i="22"/>
  <c r="I349" i="22"/>
  <c r="G351" i="22"/>
  <c r="AG350" i="22"/>
  <c r="L350" i="22"/>
  <c r="K350" i="22"/>
  <c r="H350" i="22"/>
  <c r="I367" i="23" l="1"/>
  <c r="H367" i="23"/>
  <c r="V349" i="22"/>
  <c r="D368" i="23"/>
  <c r="R366" i="23"/>
  <c r="AJ365" i="23"/>
  <c r="AF364" i="23"/>
  <c r="AE364" i="23"/>
  <c r="AA364" i="23"/>
  <c r="E364" i="23"/>
  <c r="M364" i="23" s="1"/>
  <c r="BY364" i="23"/>
  <c r="N362" i="23"/>
  <c r="O361" i="23"/>
  <c r="AH365" i="23"/>
  <c r="AG365" i="23"/>
  <c r="G366" i="23"/>
  <c r="AZ367" i="23" s="1"/>
  <c r="AY367" i="23" s="1"/>
  <c r="BM367" i="23"/>
  <c r="BO366" i="23" s="1"/>
  <c r="BK367" i="23"/>
  <c r="F363" i="23"/>
  <c r="C365" i="23"/>
  <c r="BQ365" i="23"/>
  <c r="BS365" i="23"/>
  <c r="W350" i="22"/>
  <c r="N350" i="22"/>
  <c r="F350" i="22"/>
  <c r="M350" i="22"/>
  <c r="AD350" i="22"/>
  <c r="AE350" i="22" s="1"/>
  <c r="AF350" i="22" s="1"/>
  <c r="J350" i="22"/>
  <c r="AC350" i="22"/>
  <c r="I350" i="22"/>
  <c r="G352" i="22"/>
  <c r="AG351" i="22"/>
  <c r="L351" i="22"/>
  <c r="K351" i="22"/>
  <c r="H351" i="22"/>
  <c r="I368" i="23" l="1"/>
  <c r="H368" i="23"/>
  <c r="V350" i="22"/>
  <c r="AG366" i="23"/>
  <c r="G367" i="23"/>
  <c r="AZ368" i="23" s="1"/>
  <c r="AY368" i="23" s="1"/>
  <c r="AH366" i="23"/>
  <c r="R367" i="23"/>
  <c r="AJ366" i="23"/>
  <c r="BS366" i="23"/>
  <c r="BQ366" i="23"/>
  <c r="C366" i="23"/>
  <c r="N363" i="23"/>
  <c r="O362" i="23"/>
  <c r="AE365" i="23"/>
  <c r="AA365" i="23"/>
  <c r="BY365" i="23"/>
  <c r="AF365" i="23"/>
  <c r="E365" i="23"/>
  <c r="M365" i="23" s="1"/>
  <c r="F364" i="23"/>
  <c r="D369" i="23"/>
  <c r="L368" i="23"/>
  <c r="L367" i="23"/>
  <c r="BK368" i="23"/>
  <c r="BM368" i="23"/>
  <c r="BO367" i="23" s="1"/>
  <c r="W351" i="22"/>
  <c r="N351" i="22"/>
  <c r="F351" i="22"/>
  <c r="M351" i="22"/>
  <c r="AD351" i="22"/>
  <c r="AE351" i="22" s="1"/>
  <c r="AF351" i="22" s="1"/>
  <c r="J351" i="22"/>
  <c r="I351" i="22"/>
  <c r="AC351" i="22"/>
  <c r="G353" i="22"/>
  <c r="AG352" i="22"/>
  <c r="L352" i="22"/>
  <c r="K352" i="22"/>
  <c r="H352" i="22"/>
  <c r="I369" i="23" l="1"/>
  <c r="H369" i="23"/>
  <c r="V351" i="22"/>
  <c r="AF366" i="23"/>
  <c r="E366" i="23"/>
  <c r="M366" i="23" s="1"/>
  <c r="AE366" i="23"/>
  <c r="AA366" i="23"/>
  <c r="BY366" i="23"/>
  <c r="N364" i="23"/>
  <c r="O363" i="23"/>
  <c r="BQ367" i="23"/>
  <c r="C367" i="23"/>
  <c r="BS367" i="23"/>
  <c r="F365" i="23"/>
  <c r="BM369" i="23"/>
  <c r="BO368" i="23" s="1"/>
  <c r="BK369" i="23"/>
  <c r="AH367" i="23"/>
  <c r="G368" i="23"/>
  <c r="AZ369" i="23" s="1"/>
  <c r="AY369" i="23" s="1"/>
  <c r="AG367" i="23"/>
  <c r="D370" i="23"/>
  <c r="AJ367" i="23"/>
  <c r="R368" i="23"/>
  <c r="W352" i="22"/>
  <c r="N352" i="22"/>
  <c r="F352" i="22"/>
  <c r="M352" i="22"/>
  <c r="AD352" i="22"/>
  <c r="AE352" i="22" s="1"/>
  <c r="AF352" i="22" s="1"/>
  <c r="J352" i="22"/>
  <c r="AC352" i="22"/>
  <c r="I352" i="22"/>
  <c r="G354" i="22"/>
  <c r="AG353" i="22"/>
  <c r="L353" i="22"/>
  <c r="K353" i="22"/>
  <c r="H353" i="22"/>
  <c r="I370" i="23" l="1"/>
  <c r="H370" i="23"/>
  <c r="V352" i="22"/>
  <c r="BY367" i="23"/>
  <c r="AA367" i="23"/>
  <c r="AF367" i="23"/>
  <c r="AE367" i="23"/>
  <c r="E367" i="23"/>
  <c r="M367" i="23" s="1"/>
  <c r="AH368" i="23"/>
  <c r="G369" i="23"/>
  <c r="AZ370" i="23" s="1"/>
  <c r="AY370" i="23" s="1"/>
  <c r="AG368" i="23"/>
  <c r="R369" i="23"/>
  <c r="AJ368" i="23"/>
  <c r="BM370" i="23"/>
  <c r="BO369" i="23" s="1"/>
  <c r="BK370" i="23"/>
  <c r="L369" i="23"/>
  <c r="BQ368" i="23"/>
  <c r="BS368" i="23"/>
  <c r="C368" i="23"/>
  <c r="N365" i="23"/>
  <c r="O364" i="23"/>
  <c r="F366" i="23"/>
  <c r="L370" i="23"/>
  <c r="D371" i="23"/>
  <c r="W353" i="22"/>
  <c r="N353" i="22"/>
  <c r="F353" i="22"/>
  <c r="M353" i="22"/>
  <c r="AD353" i="22"/>
  <c r="AE353" i="22" s="1"/>
  <c r="AF353" i="22" s="1"/>
  <c r="J353" i="22"/>
  <c r="AC353" i="22"/>
  <c r="I353" i="22"/>
  <c r="V353" i="22" s="1"/>
  <c r="G355" i="22"/>
  <c r="AG354" i="22"/>
  <c r="L354" i="22"/>
  <c r="K354" i="22"/>
  <c r="H354" i="22"/>
  <c r="H371" i="23" l="1"/>
  <c r="I371" i="23"/>
  <c r="AH369" i="23"/>
  <c r="G370" i="23"/>
  <c r="AZ371" i="23" s="1"/>
  <c r="AY371" i="23" s="1"/>
  <c r="AG369" i="23"/>
  <c r="BY368" i="23"/>
  <c r="AF368" i="23"/>
  <c r="E368" i="23"/>
  <c r="M368" i="23" s="1"/>
  <c r="AE368" i="23"/>
  <c r="AA368" i="23"/>
  <c r="C369" i="23"/>
  <c r="BQ369" i="23"/>
  <c r="BS369" i="23"/>
  <c r="F367" i="23"/>
  <c r="N366" i="23"/>
  <c r="O365" i="23"/>
  <c r="BM371" i="23"/>
  <c r="BO370" i="23" s="1"/>
  <c r="BK371" i="23"/>
  <c r="R370" i="23"/>
  <c r="AJ369" i="23"/>
  <c r="D372" i="23"/>
  <c r="W354" i="22"/>
  <c r="N354" i="22"/>
  <c r="F354" i="22"/>
  <c r="M354" i="22"/>
  <c r="AD354" i="22"/>
  <c r="AE354" i="22" s="1"/>
  <c r="AF354" i="22" s="1"/>
  <c r="J354" i="22"/>
  <c r="AC354" i="22"/>
  <c r="I354" i="22"/>
  <c r="G356" i="22"/>
  <c r="AG355" i="22"/>
  <c r="L355" i="22"/>
  <c r="K355" i="22"/>
  <c r="H355" i="22"/>
  <c r="I372" i="23" l="1"/>
  <c r="H372" i="23"/>
  <c r="V354" i="22"/>
  <c r="R371" i="23"/>
  <c r="AJ370" i="23"/>
  <c r="N367" i="23"/>
  <c r="O366" i="23"/>
  <c r="F368" i="23"/>
  <c r="D373" i="23"/>
  <c r="L371" i="23"/>
  <c r="BK372" i="23"/>
  <c r="BM372" i="23"/>
  <c r="BO371" i="23" s="1"/>
  <c r="AG370" i="23"/>
  <c r="G371" i="23"/>
  <c r="AZ372" i="23" s="1"/>
  <c r="AY372" i="23" s="1"/>
  <c r="AH370" i="23"/>
  <c r="BS370" i="23"/>
  <c r="BQ370" i="23"/>
  <c r="C370" i="23"/>
  <c r="AE369" i="23"/>
  <c r="AA369" i="23"/>
  <c r="BY369" i="23"/>
  <c r="E369" i="23"/>
  <c r="M369" i="23" s="1"/>
  <c r="AF369" i="23"/>
  <c r="W355" i="22"/>
  <c r="N355" i="22"/>
  <c r="F355" i="22"/>
  <c r="M355" i="22"/>
  <c r="AD355" i="22"/>
  <c r="AE355" i="22" s="1"/>
  <c r="AF355" i="22" s="1"/>
  <c r="J355" i="22"/>
  <c r="I355" i="22"/>
  <c r="V355" i="22" s="1"/>
  <c r="AC355" i="22"/>
  <c r="G357" i="22"/>
  <c r="AG356" i="22"/>
  <c r="L356" i="22"/>
  <c r="K356" i="22"/>
  <c r="H356" i="22"/>
  <c r="I373" i="23" l="1"/>
  <c r="H373" i="23"/>
  <c r="BM373" i="23"/>
  <c r="BO372" i="23" s="1"/>
  <c r="BK373" i="23"/>
  <c r="BS371" i="23"/>
  <c r="BQ371" i="23"/>
  <c r="C371" i="23"/>
  <c r="L372" i="23"/>
  <c r="N368" i="23"/>
  <c r="O367" i="23"/>
  <c r="F369" i="23"/>
  <c r="AF370" i="23"/>
  <c r="E370" i="23"/>
  <c r="M370" i="23" s="1"/>
  <c r="AE370" i="23"/>
  <c r="AA370" i="23"/>
  <c r="BY370" i="23"/>
  <c r="D374" i="23"/>
  <c r="L373" i="23"/>
  <c r="AH371" i="23"/>
  <c r="AG371" i="23"/>
  <c r="G372" i="23"/>
  <c r="AZ373" i="23" s="1"/>
  <c r="AY373" i="23" s="1"/>
  <c r="AJ371" i="23"/>
  <c r="R372" i="23"/>
  <c r="W356" i="22"/>
  <c r="N356" i="22"/>
  <c r="F356" i="22"/>
  <c r="M356" i="22"/>
  <c r="AD356" i="22"/>
  <c r="AE356" i="22" s="1"/>
  <c r="AF356" i="22" s="1"/>
  <c r="J356" i="22"/>
  <c r="AC356" i="22"/>
  <c r="I356" i="22"/>
  <c r="G358" i="22"/>
  <c r="AG357" i="22"/>
  <c r="L357" i="22"/>
  <c r="K357" i="22"/>
  <c r="H357" i="22"/>
  <c r="I374" i="23" l="1"/>
  <c r="H374" i="23"/>
  <c r="V356" i="22"/>
  <c r="BY371" i="23"/>
  <c r="AF371" i="23"/>
  <c r="E371" i="23"/>
  <c r="M371" i="23" s="1"/>
  <c r="AA371" i="23"/>
  <c r="AE371" i="23"/>
  <c r="F370" i="23"/>
  <c r="D375" i="23"/>
  <c r="L374" i="23"/>
  <c r="AJ372" i="23"/>
  <c r="R373" i="23"/>
  <c r="AH372" i="23"/>
  <c r="AG372" i="23"/>
  <c r="G373" i="23"/>
  <c r="AZ374" i="23" s="1"/>
  <c r="AY374" i="23" s="1"/>
  <c r="BM374" i="23"/>
  <c r="BO373" i="23" s="1"/>
  <c r="BK374" i="23"/>
  <c r="N369" i="23"/>
  <c r="O368" i="23"/>
  <c r="BS372" i="23"/>
  <c r="BQ372" i="23"/>
  <c r="C372" i="23"/>
  <c r="W357" i="22"/>
  <c r="N357" i="22"/>
  <c r="F357" i="22"/>
  <c r="M357" i="22"/>
  <c r="AD357" i="22"/>
  <c r="AE357" i="22" s="1"/>
  <c r="AF357" i="22" s="1"/>
  <c r="J357" i="22"/>
  <c r="AC357" i="22"/>
  <c r="I357" i="22"/>
  <c r="G359" i="22"/>
  <c r="AG358" i="22"/>
  <c r="L358" i="22"/>
  <c r="K358" i="22"/>
  <c r="H358" i="22"/>
  <c r="I375" i="23" l="1"/>
  <c r="H375" i="23"/>
  <c r="V357" i="22"/>
  <c r="R374" i="23"/>
  <c r="AJ373" i="23"/>
  <c r="N370" i="23"/>
  <c r="O369" i="23"/>
  <c r="BM375" i="23"/>
  <c r="BO374" i="23" s="1"/>
  <c r="BK375" i="23"/>
  <c r="BY372" i="23"/>
  <c r="AF372" i="23"/>
  <c r="E372" i="23"/>
  <c r="M372" i="23" s="1"/>
  <c r="AE372" i="23"/>
  <c r="AA372" i="23"/>
  <c r="F371" i="23"/>
  <c r="C373" i="23"/>
  <c r="BQ373" i="23"/>
  <c r="BS373" i="23"/>
  <c r="AH373" i="23"/>
  <c r="AG373" i="23"/>
  <c r="G374" i="23"/>
  <c r="AZ375" i="23" s="1"/>
  <c r="AY375" i="23" s="1"/>
  <c r="D376" i="23"/>
  <c r="W358" i="22"/>
  <c r="N358" i="22"/>
  <c r="F358" i="22"/>
  <c r="M358" i="22"/>
  <c r="AD358" i="22"/>
  <c r="AE358" i="22" s="1"/>
  <c r="AF358" i="22" s="1"/>
  <c r="J358" i="22"/>
  <c r="AC358" i="22"/>
  <c r="I358" i="22"/>
  <c r="G360" i="22"/>
  <c r="AG359" i="22"/>
  <c r="L359" i="22"/>
  <c r="K359" i="22"/>
  <c r="H359" i="22"/>
  <c r="I376" i="23" l="1"/>
  <c r="H376" i="23"/>
  <c r="V358" i="22"/>
  <c r="F372" i="23"/>
  <c r="D377" i="23"/>
  <c r="L375" i="23"/>
  <c r="AG374" i="23"/>
  <c r="G375" i="23"/>
  <c r="AZ376" i="23" s="1"/>
  <c r="AY376" i="23" s="1"/>
  <c r="AH374" i="23"/>
  <c r="N371" i="23"/>
  <c r="O370" i="23"/>
  <c r="AE373" i="23"/>
  <c r="AA373" i="23"/>
  <c r="BY373" i="23"/>
  <c r="E373" i="23"/>
  <c r="M373" i="23" s="1"/>
  <c r="AF373" i="23"/>
  <c r="BM376" i="23"/>
  <c r="BO375" i="23" s="1"/>
  <c r="BK376" i="23"/>
  <c r="BS374" i="23"/>
  <c r="BQ374" i="23"/>
  <c r="C374" i="23"/>
  <c r="R375" i="23"/>
  <c r="AJ374" i="23"/>
  <c r="W359" i="22"/>
  <c r="N359" i="22"/>
  <c r="F359" i="22"/>
  <c r="M359" i="22"/>
  <c r="AD359" i="22"/>
  <c r="AE359" i="22" s="1"/>
  <c r="AF359" i="22" s="1"/>
  <c r="J359" i="22"/>
  <c r="I359" i="22"/>
  <c r="V359" i="22" s="1"/>
  <c r="AC359" i="22"/>
  <c r="G361" i="22"/>
  <c r="AG360" i="22"/>
  <c r="L360" i="22"/>
  <c r="K360" i="22"/>
  <c r="H360" i="22"/>
  <c r="H377" i="23" l="1"/>
  <c r="I377" i="23"/>
  <c r="BS375" i="23"/>
  <c r="BQ375" i="23"/>
  <c r="C375" i="23"/>
  <c r="AH375" i="23"/>
  <c r="AG375" i="23"/>
  <c r="G376" i="23"/>
  <c r="AZ377" i="23" s="1"/>
  <c r="AY377" i="23" s="1"/>
  <c r="F373" i="23"/>
  <c r="AF374" i="23"/>
  <c r="E374" i="23"/>
  <c r="M374" i="23" s="1"/>
  <c r="AE374" i="23"/>
  <c r="AA374" i="23"/>
  <c r="BY374" i="23"/>
  <c r="AJ375" i="23"/>
  <c r="R376" i="23"/>
  <c r="L376" i="23"/>
  <c r="BM377" i="23"/>
  <c r="BO376" i="23" s="1"/>
  <c r="BK377" i="23"/>
  <c r="N372" i="23"/>
  <c r="O371" i="23"/>
  <c r="D378" i="23"/>
  <c r="L377" i="23"/>
  <c r="W360" i="22"/>
  <c r="N360" i="22"/>
  <c r="F360" i="22"/>
  <c r="M360" i="22"/>
  <c r="AD360" i="22"/>
  <c r="AE360" i="22" s="1"/>
  <c r="AF360" i="22" s="1"/>
  <c r="J360" i="22"/>
  <c r="AC360" i="22"/>
  <c r="I360" i="22"/>
  <c r="V360" i="22" s="1"/>
  <c r="G362" i="22"/>
  <c r="AG361" i="22"/>
  <c r="L361" i="22"/>
  <c r="K361" i="22"/>
  <c r="H361" i="22"/>
  <c r="I378" i="23" l="1"/>
  <c r="H378" i="23"/>
  <c r="G377" i="23"/>
  <c r="AZ378" i="23" s="1"/>
  <c r="AY378" i="23" s="1"/>
  <c r="AH376" i="23"/>
  <c r="AG376" i="23"/>
  <c r="D379" i="23"/>
  <c r="N373" i="23"/>
  <c r="O372" i="23"/>
  <c r="BM378" i="23"/>
  <c r="BO377" i="23" s="1"/>
  <c r="BK378" i="23"/>
  <c r="F374" i="23"/>
  <c r="BY375" i="23"/>
  <c r="AF375" i="23"/>
  <c r="E375" i="23"/>
  <c r="M375" i="23" s="1"/>
  <c r="AE375" i="23"/>
  <c r="AA375" i="23"/>
  <c r="C376" i="23"/>
  <c r="BS376" i="23"/>
  <c r="BQ376" i="23"/>
  <c r="AJ376" i="23"/>
  <c r="R377" i="23"/>
  <c r="W361" i="22"/>
  <c r="N361" i="22"/>
  <c r="F361" i="22"/>
  <c r="M361" i="22"/>
  <c r="AD361" i="22"/>
  <c r="AE361" i="22" s="1"/>
  <c r="AF361" i="22" s="1"/>
  <c r="J361" i="22"/>
  <c r="AC361" i="22"/>
  <c r="I361" i="22"/>
  <c r="AG362" i="22"/>
  <c r="L362" i="22"/>
  <c r="G363" i="22"/>
  <c r="K362" i="22"/>
  <c r="H362" i="22"/>
  <c r="I379" i="23" l="1"/>
  <c r="H379" i="23"/>
  <c r="V361" i="22"/>
  <c r="L378" i="23"/>
  <c r="L379" i="23"/>
  <c r="D380" i="23"/>
  <c r="F375" i="23"/>
  <c r="BM379" i="23"/>
  <c r="BO378" i="23" s="1"/>
  <c r="BK379" i="23"/>
  <c r="AA376" i="23"/>
  <c r="E376" i="23"/>
  <c r="M376" i="23" s="1"/>
  <c r="BY376" i="23"/>
  <c r="AF376" i="23"/>
  <c r="AE376" i="23"/>
  <c r="BQ377" i="23"/>
  <c r="C377" i="23"/>
  <c r="BS377" i="23"/>
  <c r="R378" i="23"/>
  <c r="AJ377" i="23"/>
  <c r="G378" i="23"/>
  <c r="AZ379" i="23" s="1"/>
  <c r="AY379" i="23" s="1"/>
  <c r="AH377" i="23"/>
  <c r="AG377" i="23"/>
  <c r="N374" i="23"/>
  <c r="O373" i="23"/>
  <c r="AD362" i="22"/>
  <c r="AE362" i="22" s="1"/>
  <c r="AF362" i="22" s="1"/>
  <c r="AC362" i="22"/>
  <c r="W362" i="22"/>
  <c r="N362" i="22"/>
  <c r="F362" i="22"/>
  <c r="M362" i="22"/>
  <c r="J362" i="22"/>
  <c r="I362" i="22"/>
  <c r="V362" i="22" s="1"/>
  <c r="AG363" i="22"/>
  <c r="L363" i="22"/>
  <c r="K363" i="22"/>
  <c r="G364" i="22"/>
  <c r="H363" i="22"/>
  <c r="I380" i="23" l="1"/>
  <c r="H380" i="23"/>
  <c r="N375" i="23"/>
  <c r="O374" i="23"/>
  <c r="R379" i="23"/>
  <c r="AJ378" i="23"/>
  <c r="F376" i="23"/>
  <c r="D381" i="23"/>
  <c r="BS378" i="23"/>
  <c r="BQ378" i="23"/>
  <c r="C378" i="23"/>
  <c r="AH378" i="23"/>
  <c r="AG378" i="23"/>
  <c r="G379" i="23"/>
  <c r="AZ380" i="23" s="1"/>
  <c r="AY380" i="23" s="1"/>
  <c r="AF377" i="23"/>
  <c r="E377" i="23"/>
  <c r="M377" i="23" s="1"/>
  <c r="AE377" i="23"/>
  <c r="AA377" i="23"/>
  <c r="BY377" i="23"/>
  <c r="BM380" i="23"/>
  <c r="BO379" i="23" s="1"/>
  <c r="BK380" i="23"/>
  <c r="AG364" i="22"/>
  <c r="L364" i="22"/>
  <c r="K364" i="22"/>
  <c r="G365" i="22"/>
  <c r="H364" i="22"/>
  <c r="AD363" i="22"/>
  <c r="AE363" i="22" s="1"/>
  <c r="AF363" i="22" s="1"/>
  <c r="J363" i="22"/>
  <c r="AC363" i="22"/>
  <c r="I363" i="22"/>
  <c r="M363" i="22"/>
  <c r="W363" i="22"/>
  <c r="N363" i="22"/>
  <c r="F363" i="22"/>
  <c r="I381" i="23" l="1"/>
  <c r="H381" i="23"/>
  <c r="BS379" i="23"/>
  <c r="BQ379" i="23"/>
  <c r="C379" i="23"/>
  <c r="AH379" i="23"/>
  <c r="AG379" i="23"/>
  <c r="G380" i="23"/>
  <c r="AZ381" i="23" s="1"/>
  <c r="AY381" i="23" s="1"/>
  <c r="BY378" i="23"/>
  <c r="AF378" i="23"/>
  <c r="E378" i="23"/>
  <c r="M378" i="23" s="1"/>
  <c r="AE378" i="23"/>
  <c r="AA378" i="23"/>
  <c r="F377" i="23"/>
  <c r="L380" i="23"/>
  <c r="AJ379" i="23"/>
  <c r="R380" i="23"/>
  <c r="D382" i="23"/>
  <c r="L381" i="23"/>
  <c r="BM381" i="23"/>
  <c r="BO380" i="23" s="1"/>
  <c r="BK381" i="23"/>
  <c r="N376" i="23"/>
  <c r="O375" i="23"/>
  <c r="AD364" i="22"/>
  <c r="AE364" i="22" s="1"/>
  <c r="AF364" i="22" s="1"/>
  <c r="J364" i="22"/>
  <c r="AC364" i="22"/>
  <c r="I364" i="22"/>
  <c r="M364" i="22"/>
  <c r="W364" i="22"/>
  <c r="N364" i="22"/>
  <c r="F364" i="22"/>
  <c r="AG365" i="22"/>
  <c r="L365" i="22"/>
  <c r="K365" i="22"/>
  <c r="G366" i="22"/>
  <c r="H365" i="22"/>
  <c r="V363" i="22"/>
  <c r="I382" i="23" l="1"/>
  <c r="H382" i="23"/>
  <c r="G381" i="23"/>
  <c r="AZ382" i="23" s="1"/>
  <c r="AY382" i="23" s="1"/>
  <c r="AH380" i="23"/>
  <c r="AG380" i="23"/>
  <c r="AJ380" i="23"/>
  <c r="R381" i="23"/>
  <c r="BK382" i="23"/>
  <c r="BM382" i="23"/>
  <c r="BO381" i="23" s="1"/>
  <c r="C380" i="23"/>
  <c r="BQ380" i="23"/>
  <c r="BS380" i="23"/>
  <c r="BY379" i="23"/>
  <c r="AF379" i="23"/>
  <c r="E379" i="23"/>
  <c r="M379" i="23" s="1"/>
  <c r="AE379" i="23"/>
  <c r="AA379" i="23"/>
  <c r="N377" i="23"/>
  <c r="O376" i="23"/>
  <c r="F378" i="23"/>
  <c r="D383" i="23"/>
  <c r="L382" i="23"/>
  <c r="V364" i="22"/>
  <c r="AD365" i="22"/>
  <c r="AE365" i="22" s="1"/>
  <c r="AF365" i="22" s="1"/>
  <c r="J365" i="22"/>
  <c r="AC365" i="22"/>
  <c r="I365" i="22"/>
  <c r="M365" i="22"/>
  <c r="W365" i="22"/>
  <c r="N365" i="22"/>
  <c r="F365" i="22"/>
  <c r="AG366" i="22"/>
  <c r="L366" i="22"/>
  <c r="K366" i="22"/>
  <c r="G367" i="22"/>
  <c r="H366" i="22"/>
  <c r="H383" i="23" l="1"/>
  <c r="I383" i="23"/>
  <c r="R382" i="23"/>
  <c r="AJ381" i="23"/>
  <c r="F379" i="23"/>
  <c r="AA380" i="23"/>
  <c r="BY380" i="23"/>
  <c r="AF380" i="23"/>
  <c r="E380" i="23"/>
  <c r="M380" i="23" s="1"/>
  <c r="AE380" i="23"/>
  <c r="D384" i="23"/>
  <c r="BQ381" i="23"/>
  <c r="C381" i="23"/>
  <c r="BS381" i="23"/>
  <c r="N378" i="23"/>
  <c r="O377" i="23"/>
  <c r="BM383" i="23"/>
  <c r="BO382" i="23" s="1"/>
  <c r="BK383" i="23"/>
  <c r="G382" i="23"/>
  <c r="AZ383" i="23" s="1"/>
  <c r="AY383" i="23" s="1"/>
  <c r="AH381" i="23"/>
  <c r="AG381" i="23"/>
  <c r="V365" i="22"/>
  <c r="AD366" i="22"/>
  <c r="AE366" i="22" s="1"/>
  <c r="AF366" i="22" s="1"/>
  <c r="J366" i="22"/>
  <c r="AC366" i="22"/>
  <c r="I366" i="22"/>
  <c r="M366" i="22"/>
  <c r="W366" i="22"/>
  <c r="N366" i="22"/>
  <c r="F366" i="22"/>
  <c r="G368" i="22"/>
  <c r="AG367" i="22"/>
  <c r="L367" i="22"/>
  <c r="K367" i="22"/>
  <c r="H367" i="22"/>
  <c r="I384" i="23" l="1"/>
  <c r="H384" i="23"/>
  <c r="BM384" i="23"/>
  <c r="BO383" i="23" s="1"/>
  <c r="BK384" i="23"/>
  <c r="F380" i="23"/>
  <c r="BS382" i="23"/>
  <c r="BQ382" i="23"/>
  <c r="C382" i="23"/>
  <c r="AF381" i="23"/>
  <c r="E381" i="23"/>
  <c r="M381" i="23" s="1"/>
  <c r="AE381" i="23"/>
  <c r="AA381" i="23"/>
  <c r="BY381" i="23"/>
  <c r="AH382" i="23"/>
  <c r="AG382" i="23"/>
  <c r="G383" i="23"/>
  <c r="AZ384" i="23" s="1"/>
  <c r="AY384" i="23" s="1"/>
  <c r="N379" i="23"/>
  <c r="O378" i="23"/>
  <c r="D385" i="23"/>
  <c r="L384" i="23"/>
  <c r="L383" i="23"/>
  <c r="R383" i="23"/>
  <c r="AJ382" i="23"/>
  <c r="AD367" i="22"/>
  <c r="AE367" i="22" s="1"/>
  <c r="AF367" i="22" s="1"/>
  <c r="J367" i="22"/>
  <c r="AC367" i="22"/>
  <c r="I367" i="22"/>
  <c r="M367" i="22"/>
  <c r="W367" i="22"/>
  <c r="N367" i="22"/>
  <c r="F367" i="22"/>
  <c r="V366" i="22"/>
  <c r="G369" i="22"/>
  <c r="AG368" i="22"/>
  <c r="L368" i="22"/>
  <c r="K368" i="22"/>
  <c r="H368" i="22"/>
  <c r="I385" i="23" l="1"/>
  <c r="H385" i="23"/>
  <c r="BY382" i="23"/>
  <c r="AF382" i="23"/>
  <c r="E382" i="23"/>
  <c r="M382" i="23" s="1"/>
  <c r="AE382" i="23"/>
  <c r="AA382" i="23"/>
  <c r="N380" i="23"/>
  <c r="O379" i="23"/>
  <c r="D386" i="23"/>
  <c r="AJ383" i="23"/>
  <c r="R384" i="23"/>
  <c r="F381" i="23"/>
  <c r="BM385" i="23"/>
  <c r="BO384" i="23" s="1"/>
  <c r="BK385" i="23"/>
  <c r="AH383" i="23"/>
  <c r="AG383" i="23"/>
  <c r="G384" i="23"/>
  <c r="AZ385" i="23" s="1"/>
  <c r="AY385" i="23" s="1"/>
  <c r="BS383" i="23"/>
  <c r="C383" i="23"/>
  <c r="BQ383" i="23"/>
  <c r="V367" i="22"/>
  <c r="AD368" i="22"/>
  <c r="AE368" i="22" s="1"/>
  <c r="AF368" i="22" s="1"/>
  <c r="J368" i="22"/>
  <c r="AC368" i="22"/>
  <c r="I368" i="22"/>
  <c r="M368" i="22"/>
  <c r="W368" i="22"/>
  <c r="N368" i="22"/>
  <c r="F368" i="22"/>
  <c r="G370" i="22"/>
  <c r="AG369" i="22"/>
  <c r="L369" i="22"/>
  <c r="K369" i="22"/>
  <c r="H369" i="22"/>
  <c r="I386" i="23" l="1"/>
  <c r="H386" i="23"/>
  <c r="AG384" i="23"/>
  <c r="G385" i="23"/>
  <c r="AZ386" i="23" s="1"/>
  <c r="AY386" i="23" s="1"/>
  <c r="AH384" i="23"/>
  <c r="BK386" i="23"/>
  <c r="BM386" i="23"/>
  <c r="BO385" i="23" s="1"/>
  <c r="L385" i="23"/>
  <c r="D387" i="23"/>
  <c r="L386" i="23"/>
  <c r="N381" i="23"/>
  <c r="O380" i="23"/>
  <c r="AJ384" i="23"/>
  <c r="R385" i="23"/>
  <c r="F382" i="23"/>
  <c r="C384" i="23"/>
  <c r="BS384" i="23"/>
  <c r="BQ384" i="23"/>
  <c r="BY383" i="23"/>
  <c r="AE383" i="23"/>
  <c r="AA383" i="23"/>
  <c r="AF383" i="23"/>
  <c r="E383" i="23"/>
  <c r="M383" i="23" s="1"/>
  <c r="AD369" i="22"/>
  <c r="AE369" i="22" s="1"/>
  <c r="AF369" i="22" s="1"/>
  <c r="J369" i="22"/>
  <c r="AC369" i="22"/>
  <c r="I369" i="22"/>
  <c r="M369" i="22"/>
  <c r="F369" i="22"/>
  <c r="W369" i="22"/>
  <c r="N369" i="22"/>
  <c r="V368" i="22"/>
  <c r="G371" i="22"/>
  <c r="AG370" i="22"/>
  <c r="L370" i="22"/>
  <c r="K370" i="22"/>
  <c r="H370" i="22"/>
  <c r="I387" i="23" l="1"/>
  <c r="H387" i="23"/>
  <c r="R386" i="23"/>
  <c r="AJ385" i="23"/>
  <c r="L387" i="23"/>
  <c r="D388" i="23"/>
  <c r="F383" i="23"/>
  <c r="AA384" i="23"/>
  <c r="AF384" i="23"/>
  <c r="E384" i="23"/>
  <c r="M384" i="23" s="1"/>
  <c r="BY384" i="23"/>
  <c r="AE384" i="23"/>
  <c r="BQ385" i="23"/>
  <c r="C385" i="23"/>
  <c r="BS385" i="23"/>
  <c r="BM387" i="23"/>
  <c r="BO386" i="23" s="1"/>
  <c r="BK387" i="23"/>
  <c r="N382" i="23"/>
  <c r="O381" i="23"/>
  <c r="G386" i="23"/>
  <c r="AZ387" i="23" s="1"/>
  <c r="AY387" i="23" s="1"/>
  <c r="AH385" i="23"/>
  <c r="AG385" i="23"/>
  <c r="AD370" i="22"/>
  <c r="AE370" i="22" s="1"/>
  <c r="AF370" i="22" s="1"/>
  <c r="J370" i="22"/>
  <c r="AC370" i="22"/>
  <c r="I370" i="22"/>
  <c r="M370" i="22"/>
  <c r="F370" i="22"/>
  <c r="W370" i="22"/>
  <c r="N370" i="22"/>
  <c r="V369" i="22"/>
  <c r="G372" i="22"/>
  <c r="AG371" i="22"/>
  <c r="L371" i="22"/>
  <c r="K371" i="22"/>
  <c r="H371" i="22"/>
  <c r="I388" i="23" l="1"/>
  <c r="H388" i="23"/>
  <c r="L388" i="23"/>
  <c r="D389" i="23"/>
  <c r="BS386" i="23"/>
  <c r="BQ386" i="23"/>
  <c r="C386" i="23"/>
  <c r="AH386" i="23"/>
  <c r="AG386" i="23"/>
  <c r="G387" i="23"/>
  <c r="AZ388" i="23" s="1"/>
  <c r="AY388" i="23" s="1"/>
  <c r="F384" i="23"/>
  <c r="AF385" i="23"/>
  <c r="E385" i="23"/>
  <c r="M385" i="23" s="1"/>
  <c r="AE385" i="23"/>
  <c r="AA385" i="23"/>
  <c r="BY385" i="23"/>
  <c r="N383" i="23"/>
  <c r="O382" i="23"/>
  <c r="R387" i="23"/>
  <c r="AJ386" i="23"/>
  <c r="BM388" i="23"/>
  <c r="BO387" i="23" s="1"/>
  <c r="BK388" i="23"/>
  <c r="V370" i="22"/>
  <c r="AD371" i="22"/>
  <c r="AE371" i="22" s="1"/>
  <c r="AF371" i="22" s="1"/>
  <c r="J371" i="22"/>
  <c r="AC371" i="22"/>
  <c r="I371" i="22"/>
  <c r="M371" i="22"/>
  <c r="W371" i="22"/>
  <c r="N371" i="22"/>
  <c r="F371" i="22"/>
  <c r="G373" i="22"/>
  <c r="AG372" i="22"/>
  <c r="L372" i="22"/>
  <c r="K372" i="22"/>
  <c r="H372" i="22"/>
  <c r="H389" i="23" l="1"/>
  <c r="I389" i="23"/>
  <c r="BY386" i="23"/>
  <c r="AF386" i="23"/>
  <c r="E386" i="23"/>
  <c r="M386" i="23" s="1"/>
  <c r="AE386" i="23"/>
  <c r="AA386" i="23"/>
  <c r="AJ387" i="23"/>
  <c r="R388" i="23"/>
  <c r="BM389" i="23"/>
  <c r="BO388" i="23" s="1"/>
  <c r="BK389" i="23"/>
  <c r="BS387" i="23"/>
  <c r="C387" i="23"/>
  <c r="BQ387" i="23"/>
  <c r="N384" i="23"/>
  <c r="O383" i="23"/>
  <c r="AH387" i="23"/>
  <c r="AG387" i="23"/>
  <c r="G388" i="23"/>
  <c r="AZ389" i="23" s="1"/>
  <c r="AY389" i="23" s="1"/>
  <c r="F385" i="23"/>
  <c r="D390" i="23"/>
  <c r="AD372" i="22"/>
  <c r="AE372" i="22" s="1"/>
  <c r="AF372" i="22" s="1"/>
  <c r="J372" i="22"/>
  <c r="AC372" i="22"/>
  <c r="I372" i="22"/>
  <c r="M372" i="22"/>
  <c r="W372" i="22"/>
  <c r="N372" i="22"/>
  <c r="F372" i="22"/>
  <c r="V371" i="22"/>
  <c r="G374" i="22"/>
  <c r="AG373" i="22"/>
  <c r="L373" i="22"/>
  <c r="K373" i="22"/>
  <c r="H373" i="22"/>
  <c r="I390" i="23" l="1"/>
  <c r="H390" i="23"/>
  <c r="BK390" i="23"/>
  <c r="BM390" i="23"/>
  <c r="BO389" i="23" s="1"/>
  <c r="BY387" i="23"/>
  <c r="AE387" i="23"/>
  <c r="AA387" i="23"/>
  <c r="AF387" i="23"/>
  <c r="E387" i="23"/>
  <c r="M387" i="23" s="1"/>
  <c r="D391" i="23"/>
  <c r="L390" i="23"/>
  <c r="BS388" i="23"/>
  <c r="C388" i="23"/>
  <c r="BQ388" i="23"/>
  <c r="F386" i="23"/>
  <c r="L389" i="23"/>
  <c r="N385" i="23"/>
  <c r="O384" i="23"/>
  <c r="AG388" i="23"/>
  <c r="G389" i="23"/>
  <c r="AZ390" i="23" s="1"/>
  <c r="AY390" i="23" s="1"/>
  <c r="AH388" i="23"/>
  <c r="R389" i="23"/>
  <c r="AJ388" i="23"/>
  <c r="V372" i="22"/>
  <c r="AD373" i="22"/>
  <c r="AE373" i="22" s="1"/>
  <c r="AF373" i="22" s="1"/>
  <c r="J373" i="22"/>
  <c r="AC373" i="22"/>
  <c r="I373" i="22"/>
  <c r="M373" i="22"/>
  <c r="F373" i="22"/>
  <c r="W373" i="22"/>
  <c r="N373" i="22"/>
  <c r="G375" i="22"/>
  <c r="AG374" i="22"/>
  <c r="L374" i="22"/>
  <c r="K374" i="22"/>
  <c r="H374" i="22"/>
  <c r="I391" i="23" l="1"/>
  <c r="H391" i="23"/>
  <c r="F387" i="23"/>
  <c r="AJ389" i="23"/>
  <c r="R390" i="23"/>
  <c r="N386" i="23"/>
  <c r="O385" i="23"/>
  <c r="AA388" i="23"/>
  <c r="BY388" i="23"/>
  <c r="AF388" i="23"/>
  <c r="E388" i="23"/>
  <c r="M388" i="23" s="1"/>
  <c r="AE388" i="23"/>
  <c r="AH389" i="23"/>
  <c r="G390" i="23"/>
  <c r="AZ391" i="23" s="1"/>
  <c r="AY391" i="23" s="1"/>
  <c r="AG389" i="23"/>
  <c r="BQ389" i="23"/>
  <c r="BS389" i="23"/>
  <c r="C389" i="23"/>
  <c r="D392" i="23"/>
  <c r="L391" i="23"/>
  <c r="BM391" i="23"/>
  <c r="BO390" i="23" s="1"/>
  <c r="BK391" i="23"/>
  <c r="AD374" i="22"/>
  <c r="AE374" i="22" s="1"/>
  <c r="AF374" i="22" s="1"/>
  <c r="J374" i="22"/>
  <c r="AC374" i="22"/>
  <c r="I374" i="22"/>
  <c r="M374" i="22"/>
  <c r="F374" i="22"/>
  <c r="W374" i="22"/>
  <c r="N374" i="22"/>
  <c r="V373" i="22"/>
  <c r="G376" i="22"/>
  <c r="AG375" i="22"/>
  <c r="L375" i="22"/>
  <c r="K375" i="22"/>
  <c r="H375" i="22"/>
  <c r="I392" i="23" l="1"/>
  <c r="H392" i="23"/>
  <c r="BM392" i="23"/>
  <c r="BO391" i="23" s="1"/>
  <c r="BK392" i="23"/>
  <c r="R391" i="23"/>
  <c r="AJ390" i="23"/>
  <c r="D393" i="23"/>
  <c r="L392" i="23"/>
  <c r="BY389" i="23"/>
  <c r="AF389" i="23"/>
  <c r="E389" i="23"/>
  <c r="M389" i="23" s="1"/>
  <c r="AA389" i="23"/>
  <c r="AE389" i="23"/>
  <c r="BQ390" i="23"/>
  <c r="BS390" i="23"/>
  <c r="C390" i="23"/>
  <c r="AH390" i="23"/>
  <c r="G391" i="23"/>
  <c r="AZ392" i="23" s="1"/>
  <c r="AY392" i="23" s="1"/>
  <c r="AG390" i="23"/>
  <c r="F388" i="23"/>
  <c r="N387" i="23"/>
  <c r="O386" i="23"/>
  <c r="AD375" i="22"/>
  <c r="AE375" i="22" s="1"/>
  <c r="AF375" i="22" s="1"/>
  <c r="J375" i="22"/>
  <c r="AC375" i="22"/>
  <c r="I375" i="22"/>
  <c r="M375" i="22"/>
  <c r="W375" i="22"/>
  <c r="N375" i="22"/>
  <c r="F375" i="22"/>
  <c r="V374" i="22"/>
  <c r="G377" i="22"/>
  <c r="AG376" i="22"/>
  <c r="L376" i="22"/>
  <c r="K376" i="22"/>
  <c r="H376" i="22"/>
  <c r="I393" i="23" l="1"/>
  <c r="H393" i="23"/>
  <c r="L393" i="23"/>
  <c r="D394" i="23"/>
  <c r="R392" i="23"/>
  <c r="AJ391" i="23"/>
  <c r="AH391" i="23"/>
  <c r="G392" i="23"/>
  <c r="AZ393" i="23" s="1"/>
  <c r="AY393" i="23" s="1"/>
  <c r="AG391" i="23"/>
  <c r="N388" i="23"/>
  <c r="O387" i="23"/>
  <c r="BY390" i="23"/>
  <c r="AF390" i="23"/>
  <c r="E390" i="23"/>
  <c r="M390" i="23" s="1"/>
  <c r="AE390" i="23"/>
  <c r="AA390" i="23"/>
  <c r="F389" i="23"/>
  <c r="BM393" i="23"/>
  <c r="BO392" i="23" s="1"/>
  <c r="BK393" i="23"/>
  <c r="C391" i="23"/>
  <c r="BS391" i="23"/>
  <c r="BQ391" i="23"/>
  <c r="V375" i="22"/>
  <c r="AD376" i="22"/>
  <c r="AE376" i="22" s="1"/>
  <c r="AF376" i="22" s="1"/>
  <c r="J376" i="22"/>
  <c r="AC376" i="22"/>
  <c r="I376" i="22"/>
  <c r="M376" i="22"/>
  <c r="W376" i="22"/>
  <c r="N376" i="22"/>
  <c r="F376" i="22"/>
  <c r="G378" i="22"/>
  <c r="AG377" i="22"/>
  <c r="L377" i="22"/>
  <c r="K377" i="22"/>
  <c r="H377" i="22"/>
  <c r="I394" i="23" l="1"/>
  <c r="H394" i="23"/>
  <c r="AE391" i="23"/>
  <c r="AA391" i="23"/>
  <c r="BY391" i="23"/>
  <c r="AF391" i="23"/>
  <c r="E391" i="23"/>
  <c r="M391" i="23" s="1"/>
  <c r="F390" i="23"/>
  <c r="R393" i="23"/>
  <c r="AJ392" i="23"/>
  <c r="AG392" i="23"/>
  <c r="G393" i="23"/>
  <c r="AZ394" i="23" s="1"/>
  <c r="AY394" i="23" s="1"/>
  <c r="AH392" i="23"/>
  <c r="BK394" i="23"/>
  <c r="BM394" i="23"/>
  <c r="BO393" i="23" s="1"/>
  <c r="BS392" i="23"/>
  <c r="BQ392" i="23"/>
  <c r="C392" i="23"/>
  <c r="N389" i="23"/>
  <c r="O388" i="23"/>
  <c r="D395" i="23"/>
  <c r="AD377" i="22"/>
  <c r="AE377" i="22" s="1"/>
  <c r="AF377" i="22" s="1"/>
  <c r="J377" i="22"/>
  <c r="AC377" i="22"/>
  <c r="I377" i="22"/>
  <c r="M377" i="22"/>
  <c r="F377" i="22"/>
  <c r="W377" i="22"/>
  <c r="N377" i="22"/>
  <c r="V376" i="22"/>
  <c r="G379" i="22"/>
  <c r="AG378" i="22"/>
  <c r="L378" i="22"/>
  <c r="K378" i="22"/>
  <c r="H378" i="22"/>
  <c r="H395" i="23" l="1"/>
  <c r="I395" i="23"/>
  <c r="BS393" i="23"/>
  <c r="BQ393" i="23"/>
  <c r="C393" i="23"/>
  <c r="L394" i="23"/>
  <c r="BM395" i="23"/>
  <c r="BO394" i="23" s="1"/>
  <c r="BK395" i="23"/>
  <c r="AF392" i="23"/>
  <c r="E392" i="23"/>
  <c r="M392" i="23" s="1"/>
  <c r="AE392" i="23"/>
  <c r="AA392" i="23"/>
  <c r="BY392" i="23"/>
  <c r="AJ393" i="23"/>
  <c r="R394" i="23"/>
  <c r="AH393" i="23"/>
  <c r="AG393" i="23"/>
  <c r="G394" i="23"/>
  <c r="AZ395" i="23" s="1"/>
  <c r="AY395" i="23" s="1"/>
  <c r="F391" i="23"/>
  <c r="D396" i="23"/>
  <c r="N390" i="23"/>
  <c r="O389" i="23"/>
  <c r="V377" i="22"/>
  <c r="AD378" i="22"/>
  <c r="AE378" i="22" s="1"/>
  <c r="AF378" i="22" s="1"/>
  <c r="J378" i="22"/>
  <c r="AC378" i="22"/>
  <c r="I378" i="22"/>
  <c r="M378" i="22"/>
  <c r="F378" i="22"/>
  <c r="W378" i="22"/>
  <c r="N378" i="22"/>
  <c r="G380" i="22"/>
  <c r="AG379" i="22"/>
  <c r="L379" i="22"/>
  <c r="K379" i="22"/>
  <c r="H379" i="22"/>
  <c r="I396" i="23" l="1"/>
  <c r="H396" i="23"/>
  <c r="AH394" i="23"/>
  <c r="G395" i="23"/>
  <c r="AZ396" i="23" s="1"/>
  <c r="AY396" i="23" s="1"/>
  <c r="AG394" i="23"/>
  <c r="N391" i="23"/>
  <c r="O390" i="23"/>
  <c r="L395" i="23"/>
  <c r="BM396" i="23"/>
  <c r="BO395" i="23" s="1"/>
  <c r="BK396" i="23"/>
  <c r="AJ394" i="23"/>
  <c r="R395" i="23"/>
  <c r="BQ394" i="23"/>
  <c r="C394" i="23"/>
  <c r="BS394" i="23"/>
  <c r="D397" i="23"/>
  <c r="L396" i="23"/>
  <c r="F392" i="23"/>
  <c r="BY393" i="23"/>
  <c r="AF393" i="23"/>
  <c r="E393" i="23"/>
  <c r="M393" i="23" s="1"/>
  <c r="AA393" i="23"/>
  <c r="AE393" i="23"/>
  <c r="AD379" i="22"/>
  <c r="AE379" i="22" s="1"/>
  <c r="AF379" i="22" s="1"/>
  <c r="J379" i="22"/>
  <c r="AC379" i="22"/>
  <c r="I379" i="22"/>
  <c r="N379" i="22"/>
  <c r="M379" i="22"/>
  <c r="W379" i="22"/>
  <c r="F379" i="22"/>
  <c r="V378" i="22"/>
  <c r="G381" i="22"/>
  <c r="AG380" i="22"/>
  <c r="L380" i="22"/>
  <c r="K380" i="22"/>
  <c r="H380" i="22"/>
  <c r="I397" i="23" l="1"/>
  <c r="H397" i="23"/>
  <c r="C395" i="23"/>
  <c r="BS395" i="23"/>
  <c r="BQ395" i="23"/>
  <c r="R396" i="23"/>
  <c r="AJ395" i="23"/>
  <c r="N392" i="23"/>
  <c r="O391" i="23"/>
  <c r="L397" i="23"/>
  <c r="D398" i="23"/>
  <c r="AH395" i="23"/>
  <c r="G396" i="23"/>
  <c r="AZ397" i="23" s="1"/>
  <c r="AY397" i="23" s="1"/>
  <c r="AG395" i="23"/>
  <c r="F393" i="23"/>
  <c r="BY394" i="23"/>
  <c r="AF394" i="23"/>
  <c r="E394" i="23"/>
  <c r="M394" i="23" s="1"/>
  <c r="AE394" i="23"/>
  <c r="AA394" i="23"/>
  <c r="BM397" i="23"/>
  <c r="BO396" i="23" s="1"/>
  <c r="BK397" i="23"/>
  <c r="V379" i="22"/>
  <c r="AD380" i="22"/>
  <c r="AE380" i="22" s="1"/>
  <c r="AF380" i="22" s="1"/>
  <c r="J380" i="22"/>
  <c r="AC380" i="22"/>
  <c r="I380" i="22"/>
  <c r="N380" i="22"/>
  <c r="F380" i="22"/>
  <c r="M380" i="22"/>
  <c r="W380" i="22"/>
  <c r="G382" i="22"/>
  <c r="AG381" i="22"/>
  <c r="L381" i="22"/>
  <c r="K381" i="22"/>
  <c r="H381" i="22"/>
  <c r="I398" i="23" l="1"/>
  <c r="H398" i="23"/>
  <c r="AG396" i="23"/>
  <c r="G397" i="23"/>
  <c r="AZ398" i="23" s="1"/>
  <c r="AY398" i="23" s="1"/>
  <c r="AH396" i="23"/>
  <c r="F394" i="23"/>
  <c r="N393" i="23"/>
  <c r="O392" i="23"/>
  <c r="BK398" i="23"/>
  <c r="BM398" i="23"/>
  <c r="BO397" i="23" s="1"/>
  <c r="R397" i="23"/>
  <c r="AJ396" i="23"/>
  <c r="AE395" i="23"/>
  <c r="AA395" i="23"/>
  <c r="BY395" i="23"/>
  <c r="AF395" i="23"/>
  <c r="E395" i="23"/>
  <c r="M395" i="23" s="1"/>
  <c r="BS396" i="23"/>
  <c r="BQ396" i="23"/>
  <c r="C396" i="23"/>
  <c r="D399" i="23"/>
  <c r="V380" i="22"/>
  <c r="AD381" i="22"/>
  <c r="AE381" i="22" s="1"/>
  <c r="AF381" i="22" s="1"/>
  <c r="J381" i="22"/>
  <c r="AC381" i="22"/>
  <c r="I381" i="22"/>
  <c r="W381" i="22"/>
  <c r="N381" i="22"/>
  <c r="F381" i="22"/>
  <c r="M381" i="22"/>
  <c r="G383" i="22"/>
  <c r="AG382" i="22"/>
  <c r="L382" i="22"/>
  <c r="K382" i="22"/>
  <c r="H382" i="22"/>
  <c r="I399" i="23" l="1"/>
  <c r="H399" i="23"/>
  <c r="V381" i="22"/>
  <c r="F395" i="23"/>
  <c r="AJ397" i="23"/>
  <c r="R398" i="23"/>
  <c r="N394" i="23"/>
  <c r="O393" i="23"/>
  <c r="AH397" i="23"/>
  <c r="AG397" i="23"/>
  <c r="G398" i="23"/>
  <c r="AZ399" i="23" s="1"/>
  <c r="AY399" i="23" s="1"/>
  <c r="L398" i="23"/>
  <c r="BS397" i="23"/>
  <c r="BQ397" i="23"/>
  <c r="C397" i="23"/>
  <c r="BM399" i="23"/>
  <c r="BO398" i="23" s="1"/>
  <c r="BK399" i="23"/>
  <c r="D400" i="23"/>
  <c r="L399" i="23"/>
  <c r="AF396" i="23"/>
  <c r="E396" i="23"/>
  <c r="M396" i="23" s="1"/>
  <c r="AE396" i="23"/>
  <c r="AA396" i="23"/>
  <c r="BY396" i="23"/>
  <c r="AD382" i="22"/>
  <c r="AE382" i="22" s="1"/>
  <c r="AF382" i="22" s="1"/>
  <c r="J382" i="22"/>
  <c r="AC382" i="22"/>
  <c r="I382" i="22"/>
  <c r="W382" i="22"/>
  <c r="N382" i="22"/>
  <c r="F382" i="22"/>
  <c r="M382" i="22"/>
  <c r="G384" i="22"/>
  <c r="AG383" i="22"/>
  <c r="L383" i="22"/>
  <c r="K383" i="22"/>
  <c r="H383" i="22"/>
  <c r="I400" i="23" l="1"/>
  <c r="H400" i="23"/>
  <c r="AJ398" i="23"/>
  <c r="R399" i="23"/>
  <c r="AH398" i="23"/>
  <c r="G399" i="23"/>
  <c r="AZ400" i="23" s="1"/>
  <c r="AY400" i="23" s="1"/>
  <c r="AG398" i="23"/>
  <c r="D401" i="23"/>
  <c r="L400" i="23"/>
  <c r="F396" i="23"/>
  <c r="BM400" i="23"/>
  <c r="BO399" i="23" s="1"/>
  <c r="BK400" i="23"/>
  <c r="BY397" i="23"/>
  <c r="AF397" i="23"/>
  <c r="E397" i="23"/>
  <c r="M397" i="23" s="1"/>
  <c r="AA397" i="23"/>
  <c r="AE397" i="23"/>
  <c r="BQ398" i="23"/>
  <c r="BS398" i="23"/>
  <c r="C398" i="23"/>
  <c r="N395" i="23"/>
  <c r="O394" i="23"/>
  <c r="AD383" i="22"/>
  <c r="AE383" i="22" s="1"/>
  <c r="AF383" i="22" s="1"/>
  <c r="J383" i="22"/>
  <c r="AC383" i="22"/>
  <c r="I383" i="22"/>
  <c r="W383" i="22"/>
  <c r="N383" i="22"/>
  <c r="F383" i="22"/>
  <c r="M383" i="22"/>
  <c r="V382" i="22"/>
  <c r="G385" i="22"/>
  <c r="AG384" i="22"/>
  <c r="L384" i="22"/>
  <c r="K384" i="22"/>
  <c r="H384" i="22"/>
  <c r="H401" i="23" l="1"/>
  <c r="I401" i="23"/>
  <c r="BY398" i="23"/>
  <c r="AF398" i="23"/>
  <c r="E398" i="23"/>
  <c r="M398" i="23" s="1"/>
  <c r="AE398" i="23"/>
  <c r="AA398" i="23"/>
  <c r="BK401" i="23"/>
  <c r="BM401" i="23"/>
  <c r="BO400" i="23" s="1"/>
  <c r="R400" i="23"/>
  <c r="AJ399" i="23"/>
  <c r="F397" i="23"/>
  <c r="N396" i="23"/>
  <c r="O395" i="23"/>
  <c r="D402" i="23"/>
  <c r="L401" i="23"/>
  <c r="C399" i="23"/>
  <c r="BS399" i="23"/>
  <c r="BQ399" i="23"/>
  <c r="AH399" i="23"/>
  <c r="AG399" i="23"/>
  <c r="G400" i="23"/>
  <c r="AZ401" i="23" s="1"/>
  <c r="AY401" i="23" s="1"/>
  <c r="AD384" i="22"/>
  <c r="AE384" i="22" s="1"/>
  <c r="AF384" i="22" s="1"/>
  <c r="J384" i="22"/>
  <c r="AC384" i="22"/>
  <c r="I384" i="22"/>
  <c r="W384" i="22"/>
  <c r="N384" i="22"/>
  <c r="F384" i="22"/>
  <c r="M384" i="22"/>
  <c r="V383" i="22"/>
  <c r="G386" i="22"/>
  <c r="AG385" i="22"/>
  <c r="L385" i="22"/>
  <c r="K385" i="22"/>
  <c r="H385" i="22"/>
  <c r="I402" i="23" l="1"/>
  <c r="H402" i="23"/>
  <c r="BQ400" i="23"/>
  <c r="C400" i="23"/>
  <c r="BS400" i="23"/>
  <c r="R401" i="23"/>
  <c r="AJ400" i="23"/>
  <c r="D403" i="23"/>
  <c r="BM402" i="23"/>
  <c r="BO401" i="23" s="1"/>
  <c r="BK402" i="23"/>
  <c r="AE399" i="23"/>
  <c r="AA399" i="23"/>
  <c r="BY399" i="23"/>
  <c r="AF399" i="23"/>
  <c r="E399" i="23"/>
  <c r="M399" i="23" s="1"/>
  <c r="N397" i="23"/>
  <c r="O396" i="23"/>
  <c r="F398" i="23"/>
  <c r="G401" i="23"/>
  <c r="AZ402" i="23" s="1"/>
  <c r="AY402" i="23" s="1"/>
  <c r="AG400" i="23"/>
  <c r="AH400" i="23"/>
  <c r="V384" i="22"/>
  <c r="AD385" i="22"/>
  <c r="AE385" i="22" s="1"/>
  <c r="AF385" i="22" s="1"/>
  <c r="J385" i="22"/>
  <c r="AC385" i="22"/>
  <c r="I385" i="22"/>
  <c r="W385" i="22"/>
  <c r="N385" i="22"/>
  <c r="F385" i="22"/>
  <c r="M385" i="22"/>
  <c r="G387" i="22"/>
  <c r="AG386" i="22"/>
  <c r="L386" i="22"/>
  <c r="K386" i="22"/>
  <c r="H386" i="22"/>
  <c r="I403" i="23" l="1"/>
  <c r="H403" i="23"/>
  <c r="V385" i="22"/>
  <c r="AH401" i="23"/>
  <c r="AG401" i="23"/>
  <c r="G402" i="23"/>
  <c r="AZ403" i="23" s="1"/>
  <c r="AY403" i="23" s="1"/>
  <c r="BM403" i="23"/>
  <c r="BO402" i="23" s="1"/>
  <c r="BK403" i="23"/>
  <c r="R402" i="23"/>
  <c r="AJ401" i="23"/>
  <c r="N398" i="23"/>
  <c r="O397" i="23"/>
  <c r="BS401" i="23"/>
  <c r="C401" i="23"/>
  <c r="BQ401" i="23"/>
  <c r="F399" i="23"/>
  <c r="D404" i="23"/>
  <c r="L403" i="23"/>
  <c r="AF400" i="23"/>
  <c r="E400" i="23"/>
  <c r="M400" i="23" s="1"/>
  <c r="AE400" i="23"/>
  <c r="BY400" i="23"/>
  <c r="AA400" i="23"/>
  <c r="L402" i="23"/>
  <c r="AD386" i="22"/>
  <c r="AE386" i="22" s="1"/>
  <c r="AF386" i="22" s="1"/>
  <c r="J386" i="22"/>
  <c r="AC386" i="22"/>
  <c r="I386" i="22"/>
  <c r="W386" i="22"/>
  <c r="N386" i="22"/>
  <c r="F386" i="22"/>
  <c r="M386" i="22"/>
  <c r="G388" i="22"/>
  <c r="AG387" i="22"/>
  <c r="L387" i="22"/>
  <c r="K387" i="22"/>
  <c r="H387" i="22"/>
  <c r="I404" i="23" l="1"/>
  <c r="H404" i="23"/>
  <c r="AJ402" i="23"/>
  <c r="R403" i="23"/>
  <c r="AG402" i="23"/>
  <c r="G403" i="23"/>
  <c r="AZ404" i="23" s="1"/>
  <c r="AY404" i="23" s="1"/>
  <c r="AH402" i="23"/>
  <c r="F400" i="23"/>
  <c r="BY401" i="23"/>
  <c r="AA401" i="23"/>
  <c r="E401" i="23"/>
  <c r="M401" i="23" s="1"/>
  <c r="AF401" i="23"/>
  <c r="AE401" i="23"/>
  <c r="BM404" i="23"/>
  <c r="BO403" i="23" s="1"/>
  <c r="BK404" i="23"/>
  <c r="D405" i="23"/>
  <c r="L404" i="23"/>
  <c r="N399" i="23"/>
  <c r="O398" i="23"/>
  <c r="BS402" i="23"/>
  <c r="BQ402" i="23"/>
  <c r="C402" i="23"/>
  <c r="G389" i="22"/>
  <c r="AG388" i="22"/>
  <c r="L388" i="22"/>
  <c r="K388" i="22"/>
  <c r="H388" i="22"/>
  <c r="V386" i="22"/>
  <c r="AD387" i="22"/>
  <c r="AE387" i="22" s="1"/>
  <c r="AF387" i="22" s="1"/>
  <c r="J387" i="22"/>
  <c r="AC387" i="22"/>
  <c r="I387" i="22"/>
  <c r="W387" i="22"/>
  <c r="N387" i="22"/>
  <c r="F387" i="22"/>
  <c r="M387" i="22"/>
  <c r="I405" i="23" l="1"/>
  <c r="H405" i="23"/>
  <c r="AJ403" i="23"/>
  <c r="R404" i="23"/>
  <c r="BK405" i="23"/>
  <c r="BM405" i="23"/>
  <c r="BO404" i="23" s="1"/>
  <c r="AE402" i="23"/>
  <c r="AF402" i="23"/>
  <c r="AA402" i="23"/>
  <c r="E402" i="23"/>
  <c r="M402" i="23" s="1"/>
  <c r="BY402" i="23"/>
  <c r="D406" i="23"/>
  <c r="C403" i="23"/>
  <c r="BS403" i="23"/>
  <c r="BQ403" i="23"/>
  <c r="AG403" i="23"/>
  <c r="G404" i="23"/>
  <c r="AZ405" i="23" s="1"/>
  <c r="AY405" i="23" s="1"/>
  <c r="AH403" i="23"/>
  <c r="N400" i="23"/>
  <c r="O399" i="23"/>
  <c r="F401" i="23"/>
  <c r="AD388" i="22"/>
  <c r="AE388" i="22" s="1"/>
  <c r="AF388" i="22" s="1"/>
  <c r="J388" i="22"/>
  <c r="AC388" i="22"/>
  <c r="I388" i="22"/>
  <c r="W388" i="22"/>
  <c r="N388" i="22"/>
  <c r="F388" i="22"/>
  <c r="M388" i="22"/>
  <c r="V387" i="22"/>
  <c r="G390" i="22"/>
  <c r="AG389" i="22"/>
  <c r="L389" i="22"/>
  <c r="K389" i="22"/>
  <c r="H389" i="22"/>
  <c r="I406" i="23" l="1"/>
  <c r="H406" i="23"/>
  <c r="D407" i="23"/>
  <c r="N401" i="23"/>
  <c r="O400" i="23"/>
  <c r="R405" i="23"/>
  <c r="AJ404" i="23"/>
  <c r="BK406" i="23"/>
  <c r="BM406" i="23"/>
  <c r="BO405" i="23" s="1"/>
  <c r="F402" i="23"/>
  <c r="G405" i="23"/>
  <c r="AZ406" i="23" s="1"/>
  <c r="AY406" i="23" s="1"/>
  <c r="AG404" i="23"/>
  <c r="AH404" i="23"/>
  <c r="AA403" i="23"/>
  <c r="AF403" i="23"/>
  <c r="E403" i="23"/>
  <c r="M403" i="23" s="1"/>
  <c r="AE403" i="23"/>
  <c r="BY403" i="23"/>
  <c r="L405" i="23"/>
  <c r="BQ404" i="23"/>
  <c r="C404" i="23"/>
  <c r="BS404" i="23"/>
  <c r="V388" i="22"/>
  <c r="AD389" i="22"/>
  <c r="AE389" i="22" s="1"/>
  <c r="AF389" i="22" s="1"/>
  <c r="J389" i="22"/>
  <c r="AC389" i="22"/>
  <c r="I389" i="22"/>
  <c r="W389" i="22"/>
  <c r="N389" i="22"/>
  <c r="F389" i="22"/>
  <c r="M389" i="22"/>
  <c r="G391" i="22"/>
  <c r="AG390" i="22"/>
  <c r="L390" i="22"/>
  <c r="K390" i="22"/>
  <c r="H390" i="22"/>
  <c r="H407" i="23" l="1"/>
  <c r="I407" i="23"/>
  <c r="V389" i="22"/>
  <c r="F403" i="23"/>
  <c r="AF404" i="23"/>
  <c r="E404" i="23"/>
  <c r="M404" i="23" s="1"/>
  <c r="AE404" i="23"/>
  <c r="AA404" i="23"/>
  <c r="BY404" i="23"/>
  <c r="BS405" i="23"/>
  <c r="BQ405" i="23"/>
  <c r="C405" i="23"/>
  <c r="R406" i="23"/>
  <c r="AJ405" i="23"/>
  <c r="BM407" i="23"/>
  <c r="BO406" i="23" s="1"/>
  <c r="BK407" i="23"/>
  <c r="N402" i="23"/>
  <c r="O401" i="23"/>
  <c r="AH405" i="23"/>
  <c r="AG405" i="23"/>
  <c r="G406" i="23"/>
  <c r="AZ407" i="23" s="1"/>
  <c r="AY407" i="23" s="1"/>
  <c r="D408" i="23"/>
  <c r="L407" i="23"/>
  <c r="L406" i="23"/>
  <c r="AD390" i="22"/>
  <c r="AE390" i="22" s="1"/>
  <c r="AF390" i="22" s="1"/>
  <c r="J390" i="22"/>
  <c r="AC390" i="22"/>
  <c r="I390" i="22"/>
  <c r="W390" i="22"/>
  <c r="N390" i="22"/>
  <c r="F390" i="22"/>
  <c r="M390" i="22"/>
  <c r="G392" i="22"/>
  <c r="AG391" i="22"/>
  <c r="L391" i="22"/>
  <c r="K391" i="22"/>
  <c r="H391" i="22"/>
  <c r="I408" i="23" l="1"/>
  <c r="H408" i="23"/>
  <c r="AJ406" i="23"/>
  <c r="R407" i="23"/>
  <c r="F404" i="23"/>
  <c r="BY405" i="23"/>
  <c r="AF405" i="23"/>
  <c r="E405" i="23"/>
  <c r="M405" i="23" s="1"/>
  <c r="AE405" i="23"/>
  <c r="AA405" i="23"/>
  <c r="N403" i="23"/>
  <c r="O402" i="23"/>
  <c r="D409" i="23"/>
  <c r="BM408" i="23"/>
  <c r="BO407" i="23" s="1"/>
  <c r="BK408" i="23"/>
  <c r="BS406" i="23"/>
  <c r="BQ406" i="23"/>
  <c r="C406" i="23"/>
  <c r="AH406" i="23"/>
  <c r="AG406" i="23"/>
  <c r="G407" i="23"/>
  <c r="AZ408" i="23" s="1"/>
  <c r="AY408" i="23" s="1"/>
  <c r="V390" i="22"/>
  <c r="AD391" i="22"/>
  <c r="AE391" i="22" s="1"/>
  <c r="AF391" i="22" s="1"/>
  <c r="J391" i="22"/>
  <c r="AC391" i="22"/>
  <c r="I391" i="22"/>
  <c r="W391" i="22"/>
  <c r="N391" i="22"/>
  <c r="F391" i="22"/>
  <c r="M391" i="22"/>
  <c r="G393" i="22"/>
  <c r="AG392" i="22"/>
  <c r="L392" i="22"/>
  <c r="K392" i="22"/>
  <c r="H392" i="22"/>
  <c r="L408" i="23" l="1"/>
  <c r="I409" i="23"/>
  <c r="H409" i="23"/>
  <c r="V391" i="22"/>
  <c r="D410" i="23"/>
  <c r="L409" i="23"/>
  <c r="BY406" i="23"/>
  <c r="AE406" i="23"/>
  <c r="AF406" i="23"/>
  <c r="AA406" i="23"/>
  <c r="E406" i="23"/>
  <c r="M406" i="23" s="1"/>
  <c r="N404" i="23"/>
  <c r="O403" i="23"/>
  <c r="AJ407" i="23"/>
  <c r="R408" i="23"/>
  <c r="AH407" i="23"/>
  <c r="AG407" i="23"/>
  <c r="G408" i="23"/>
  <c r="AZ409" i="23" s="1"/>
  <c r="AY409" i="23" s="1"/>
  <c r="BM409" i="23"/>
  <c r="BO408" i="23" s="1"/>
  <c r="BK409" i="23"/>
  <c r="C407" i="23"/>
  <c r="BS407" i="23"/>
  <c r="BQ407" i="23"/>
  <c r="F405" i="23"/>
  <c r="AD392" i="22"/>
  <c r="AE392" i="22" s="1"/>
  <c r="AF392" i="22" s="1"/>
  <c r="J392" i="22"/>
  <c r="AC392" i="22"/>
  <c r="I392" i="22"/>
  <c r="W392" i="22"/>
  <c r="N392" i="22"/>
  <c r="F392" i="22"/>
  <c r="M392" i="22"/>
  <c r="G394" i="22"/>
  <c r="AG393" i="22"/>
  <c r="L393" i="22"/>
  <c r="K393" i="22"/>
  <c r="H393" i="22"/>
  <c r="I410" i="23" l="1"/>
  <c r="H410" i="23"/>
  <c r="AA407" i="23"/>
  <c r="BY407" i="23"/>
  <c r="E407" i="23"/>
  <c r="M407" i="23" s="1"/>
  <c r="AF407" i="23"/>
  <c r="AE407" i="23"/>
  <c r="F406" i="23"/>
  <c r="R409" i="23"/>
  <c r="AJ408" i="23"/>
  <c r="BM410" i="23"/>
  <c r="BO409" i="23" s="1"/>
  <c r="BK410" i="23"/>
  <c r="BQ408" i="23"/>
  <c r="C408" i="23"/>
  <c r="BS408" i="23"/>
  <c r="G409" i="23"/>
  <c r="AZ410" i="23" s="1"/>
  <c r="AY410" i="23" s="1"/>
  <c r="AG408" i="23"/>
  <c r="AH408" i="23"/>
  <c r="N405" i="23"/>
  <c r="O404" i="23"/>
  <c r="L410" i="23"/>
  <c r="D411" i="23"/>
  <c r="V392" i="22"/>
  <c r="AD393" i="22"/>
  <c r="AE393" i="22" s="1"/>
  <c r="AF393" i="22" s="1"/>
  <c r="J393" i="22"/>
  <c r="AC393" i="22"/>
  <c r="I393" i="22"/>
  <c r="W393" i="22"/>
  <c r="N393" i="22"/>
  <c r="F393" i="22"/>
  <c r="M393" i="22"/>
  <c r="G395" i="22"/>
  <c r="AG394" i="22"/>
  <c r="L394" i="22"/>
  <c r="K394" i="22"/>
  <c r="H394" i="22"/>
  <c r="I411" i="23" l="1"/>
  <c r="H411" i="23"/>
  <c r="V393" i="22"/>
  <c r="BS409" i="23"/>
  <c r="BQ409" i="23"/>
  <c r="C409" i="23"/>
  <c r="D412" i="23"/>
  <c r="L411" i="23"/>
  <c r="AF408" i="23"/>
  <c r="E408" i="23"/>
  <c r="M408" i="23" s="1"/>
  <c r="AE408" i="23"/>
  <c r="AA408" i="23"/>
  <c r="BY408" i="23"/>
  <c r="AH409" i="23"/>
  <c r="AG409" i="23"/>
  <c r="G410" i="23"/>
  <c r="AZ411" i="23" s="1"/>
  <c r="AY411" i="23" s="1"/>
  <c r="F407" i="23"/>
  <c r="R410" i="23"/>
  <c r="AJ409" i="23"/>
  <c r="N406" i="23"/>
  <c r="O405" i="23"/>
  <c r="BM411" i="23"/>
  <c r="BO410" i="23" s="1"/>
  <c r="BK411" i="23"/>
  <c r="AD394" i="22"/>
  <c r="AE394" i="22" s="1"/>
  <c r="AF394" i="22" s="1"/>
  <c r="J394" i="22"/>
  <c r="AC394" i="22"/>
  <c r="I394" i="22"/>
  <c r="W394" i="22"/>
  <c r="N394" i="22"/>
  <c r="F394" i="22"/>
  <c r="M394" i="22"/>
  <c r="G396" i="22"/>
  <c r="AG395" i="22"/>
  <c r="L395" i="22"/>
  <c r="K395" i="22"/>
  <c r="H395" i="22"/>
  <c r="I412" i="23" l="1"/>
  <c r="H412" i="23"/>
  <c r="N407" i="23"/>
  <c r="O406" i="23"/>
  <c r="BM412" i="23"/>
  <c r="BO411" i="23" s="1"/>
  <c r="BK412" i="23"/>
  <c r="F408" i="23"/>
  <c r="D413" i="23"/>
  <c r="L412" i="23"/>
  <c r="AH410" i="23"/>
  <c r="AG410" i="23"/>
  <c r="G411" i="23"/>
  <c r="AZ412" i="23" s="1"/>
  <c r="AY412" i="23" s="1"/>
  <c r="BY409" i="23"/>
  <c r="AF409" i="23"/>
  <c r="E409" i="23"/>
  <c r="M409" i="23" s="1"/>
  <c r="AE409" i="23"/>
  <c r="AA409" i="23"/>
  <c r="BS410" i="23"/>
  <c r="BQ410" i="23"/>
  <c r="C410" i="23"/>
  <c r="AJ410" i="23"/>
  <c r="R411" i="23"/>
  <c r="V394" i="22"/>
  <c r="G397" i="22"/>
  <c r="AG396" i="22"/>
  <c r="L396" i="22"/>
  <c r="K396" i="22"/>
  <c r="H396" i="22"/>
  <c r="AD395" i="22"/>
  <c r="AE395" i="22" s="1"/>
  <c r="AF395" i="22" s="1"/>
  <c r="J395" i="22"/>
  <c r="AC395" i="22"/>
  <c r="I395" i="22"/>
  <c r="W395" i="22"/>
  <c r="N395" i="22"/>
  <c r="F395" i="22"/>
  <c r="M395" i="22"/>
  <c r="H413" i="23" l="1"/>
  <c r="I413" i="23"/>
  <c r="F409" i="23"/>
  <c r="D414" i="23"/>
  <c r="BM413" i="23"/>
  <c r="BO412" i="23" s="1"/>
  <c r="BK413" i="23"/>
  <c r="BY410" i="23"/>
  <c r="AF410" i="23"/>
  <c r="E410" i="23"/>
  <c r="M410" i="23" s="1"/>
  <c r="AE410" i="23"/>
  <c r="AA410" i="23"/>
  <c r="AH411" i="23"/>
  <c r="AG411" i="23"/>
  <c r="G412" i="23"/>
  <c r="AZ413" i="23" s="1"/>
  <c r="AY413" i="23" s="1"/>
  <c r="AJ411" i="23"/>
  <c r="R412" i="23"/>
  <c r="C411" i="23"/>
  <c r="BS411" i="23"/>
  <c r="BQ411" i="23"/>
  <c r="N408" i="23"/>
  <c r="O407" i="23"/>
  <c r="AD396" i="22"/>
  <c r="AE396" i="22" s="1"/>
  <c r="AF396" i="22" s="1"/>
  <c r="J396" i="22"/>
  <c r="AC396" i="22"/>
  <c r="I396" i="22"/>
  <c r="W396" i="22"/>
  <c r="N396" i="22"/>
  <c r="F396" i="22"/>
  <c r="M396" i="22"/>
  <c r="V395" i="22"/>
  <c r="G398" i="22"/>
  <c r="AG397" i="22"/>
  <c r="L397" i="22"/>
  <c r="K397" i="22"/>
  <c r="H397" i="22"/>
  <c r="I414" i="23" l="1"/>
  <c r="H414" i="23"/>
  <c r="R413" i="23"/>
  <c r="AJ412" i="23"/>
  <c r="BM414" i="23"/>
  <c r="BO413" i="23" s="1"/>
  <c r="BK414" i="23"/>
  <c r="F410" i="23"/>
  <c r="BQ412" i="23"/>
  <c r="C412" i="23"/>
  <c r="BS412" i="23"/>
  <c r="AA411" i="23"/>
  <c r="BY411" i="23"/>
  <c r="AF411" i="23"/>
  <c r="AE411" i="23"/>
  <c r="E411" i="23"/>
  <c r="M411" i="23" s="1"/>
  <c r="G413" i="23"/>
  <c r="AZ414" i="23" s="1"/>
  <c r="AY414" i="23" s="1"/>
  <c r="AH412" i="23"/>
  <c r="AG412" i="23"/>
  <c r="L413" i="23"/>
  <c r="N409" i="23"/>
  <c r="O408" i="23"/>
  <c r="D415" i="23"/>
  <c r="V396" i="22"/>
  <c r="AD397" i="22"/>
  <c r="AE397" i="22" s="1"/>
  <c r="AF397" i="22" s="1"/>
  <c r="J397" i="22"/>
  <c r="AC397" i="22"/>
  <c r="I397" i="22"/>
  <c r="W397" i="22"/>
  <c r="N397" i="22"/>
  <c r="F397" i="22"/>
  <c r="M397" i="22"/>
  <c r="G399" i="22"/>
  <c r="AG398" i="22"/>
  <c r="L398" i="22"/>
  <c r="K398" i="22"/>
  <c r="H398" i="22"/>
  <c r="I415" i="23" l="1"/>
  <c r="H415" i="23"/>
  <c r="V397" i="22"/>
  <c r="L414" i="23"/>
  <c r="AF412" i="23"/>
  <c r="E412" i="23"/>
  <c r="M412" i="23" s="1"/>
  <c r="AE412" i="23"/>
  <c r="AA412" i="23"/>
  <c r="BY412" i="23"/>
  <c r="D416" i="23"/>
  <c r="BM415" i="23"/>
  <c r="BO414" i="23" s="1"/>
  <c r="BK415" i="23"/>
  <c r="AH413" i="23"/>
  <c r="AG413" i="23"/>
  <c r="G414" i="23"/>
  <c r="AZ415" i="23" s="1"/>
  <c r="AY415" i="23" s="1"/>
  <c r="F411" i="23"/>
  <c r="N410" i="23"/>
  <c r="O409" i="23"/>
  <c r="C413" i="23"/>
  <c r="BS413" i="23"/>
  <c r="BQ413" i="23"/>
  <c r="R414" i="23"/>
  <c r="AJ413" i="23"/>
  <c r="AD398" i="22"/>
  <c r="AE398" i="22" s="1"/>
  <c r="AF398" i="22" s="1"/>
  <c r="J398" i="22"/>
  <c r="AC398" i="22"/>
  <c r="I398" i="22"/>
  <c r="W398" i="22"/>
  <c r="N398" i="22"/>
  <c r="F398" i="22"/>
  <c r="M398" i="22"/>
  <c r="G400" i="22"/>
  <c r="AG399" i="22"/>
  <c r="L399" i="22"/>
  <c r="K399" i="22"/>
  <c r="H399" i="22"/>
  <c r="I416" i="23" l="1"/>
  <c r="H416" i="23"/>
  <c r="AH414" i="23"/>
  <c r="AG414" i="23"/>
  <c r="G415" i="23"/>
  <c r="AZ416" i="23" s="1"/>
  <c r="AY416" i="23" s="1"/>
  <c r="L415" i="23"/>
  <c r="BM416" i="23"/>
  <c r="BO415" i="23" s="1"/>
  <c r="BK416" i="23"/>
  <c r="R415" i="23"/>
  <c r="AJ414" i="23"/>
  <c r="BY413" i="23"/>
  <c r="E413" i="23"/>
  <c r="M413" i="23" s="1"/>
  <c r="AF413" i="23"/>
  <c r="AE413" i="23"/>
  <c r="AA413" i="23"/>
  <c r="N411" i="23"/>
  <c r="O410" i="23"/>
  <c r="BS414" i="23"/>
  <c r="BQ414" i="23"/>
  <c r="C414" i="23"/>
  <c r="F412" i="23"/>
  <c r="D417" i="23"/>
  <c r="V398" i="22"/>
  <c r="AD399" i="22"/>
  <c r="AE399" i="22" s="1"/>
  <c r="AF399" i="22" s="1"/>
  <c r="J399" i="22"/>
  <c r="AC399" i="22"/>
  <c r="I399" i="22"/>
  <c r="W399" i="22"/>
  <c r="N399" i="22"/>
  <c r="F399" i="22"/>
  <c r="M399" i="22"/>
  <c r="G401" i="22"/>
  <c r="AG400" i="22"/>
  <c r="L400" i="22"/>
  <c r="K400" i="22"/>
  <c r="H400" i="22"/>
  <c r="I417" i="23" l="1"/>
  <c r="H417" i="23"/>
  <c r="V399" i="22"/>
  <c r="D418" i="23"/>
  <c r="N412" i="23"/>
  <c r="O411" i="23"/>
  <c r="BY414" i="23"/>
  <c r="AF414" i="23"/>
  <c r="E414" i="23"/>
  <c r="M414" i="23" s="1"/>
  <c r="AA414" i="23"/>
  <c r="AE414" i="23"/>
  <c r="F413" i="23"/>
  <c r="AJ415" i="23"/>
  <c r="R416" i="23"/>
  <c r="AH415" i="23"/>
  <c r="G416" i="23"/>
  <c r="AZ417" i="23" s="1"/>
  <c r="AY417" i="23" s="1"/>
  <c r="AG415" i="23"/>
  <c r="BM417" i="23"/>
  <c r="BO416" i="23" s="1"/>
  <c r="BK417" i="23"/>
  <c r="L416" i="23"/>
  <c r="C415" i="23"/>
  <c r="BQ415" i="23"/>
  <c r="BS415" i="23"/>
  <c r="AD400" i="22"/>
  <c r="AE400" i="22" s="1"/>
  <c r="AF400" i="22" s="1"/>
  <c r="J400" i="22"/>
  <c r="AC400" i="22"/>
  <c r="I400" i="22"/>
  <c r="W400" i="22"/>
  <c r="N400" i="22"/>
  <c r="F400" i="22"/>
  <c r="M400" i="22"/>
  <c r="G402" i="22"/>
  <c r="AG401" i="22"/>
  <c r="L401" i="22"/>
  <c r="K401" i="22"/>
  <c r="H401" i="22"/>
  <c r="I418" i="23" l="1"/>
  <c r="H418" i="23"/>
  <c r="N413" i="23"/>
  <c r="O412" i="23"/>
  <c r="L417" i="23"/>
  <c r="AA415" i="23"/>
  <c r="BY415" i="23"/>
  <c r="AF415" i="23"/>
  <c r="E415" i="23"/>
  <c r="M415" i="23" s="1"/>
  <c r="AE415" i="23"/>
  <c r="BQ416" i="23"/>
  <c r="C416" i="23"/>
  <c r="BS416" i="23"/>
  <c r="AJ416" i="23"/>
  <c r="R417" i="23"/>
  <c r="D419" i="23"/>
  <c r="L418" i="23"/>
  <c r="BM418" i="23"/>
  <c r="BO417" i="23" s="1"/>
  <c r="BK418" i="23"/>
  <c r="F414" i="23"/>
  <c r="G417" i="23"/>
  <c r="AZ418" i="23" s="1"/>
  <c r="AY418" i="23" s="1"/>
  <c r="AH416" i="23"/>
  <c r="AG416" i="23"/>
  <c r="G403" i="22"/>
  <c r="AG402" i="22"/>
  <c r="L402" i="22"/>
  <c r="K402" i="22"/>
  <c r="H402" i="22"/>
  <c r="V400" i="22"/>
  <c r="AD401" i="22"/>
  <c r="AE401" i="22" s="1"/>
  <c r="AF401" i="22" s="1"/>
  <c r="J401" i="22"/>
  <c r="AC401" i="22"/>
  <c r="I401" i="22"/>
  <c r="W401" i="22"/>
  <c r="N401" i="22"/>
  <c r="F401" i="22"/>
  <c r="M401" i="22"/>
  <c r="H419" i="23" l="1"/>
  <c r="I419" i="23"/>
  <c r="D420" i="23"/>
  <c r="BQ417" i="23"/>
  <c r="C417" i="23"/>
  <c r="BS417" i="23"/>
  <c r="F415" i="23"/>
  <c r="AH417" i="23"/>
  <c r="G418" i="23"/>
  <c r="AZ419" i="23" s="1"/>
  <c r="AY419" i="23" s="1"/>
  <c r="AG417" i="23"/>
  <c r="AF416" i="23"/>
  <c r="E416" i="23"/>
  <c r="M416" i="23" s="1"/>
  <c r="AA416" i="23"/>
  <c r="BY416" i="23"/>
  <c r="AE416" i="23"/>
  <c r="BM419" i="23"/>
  <c r="BO418" i="23" s="1"/>
  <c r="BK419" i="23"/>
  <c r="R418" i="23"/>
  <c r="AJ417" i="23"/>
  <c r="N414" i="23"/>
  <c r="O413" i="23"/>
  <c r="AD402" i="22"/>
  <c r="AE402" i="22" s="1"/>
  <c r="AF402" i="22" s="1"/>
  <c r="J402" i="22"/>
  <c r="AC402" i="22"/>
  <c r="I402" i="22"/>
  <c r="W402" i="22"/>
  <c r="N402" i="22"/>
  <c r="F402" i="22"/>
  <c r="M402" i="22"/>
  <c r="V401" i="22"/>
  <c r="G404" i="22"/>
  <c r="AG403" i="22"/>
  <c r="L403" i="22"/>
  <c r="K403" i="22"/>
  <c r="H403" i="22"/>
  <c r="I420" i="23" l="1"/>
  <c r="H420" i="23"/>
  <c r="AH418" i="23"/>
  <c r="AG418" i="23"/>
  <c r="G419" i="23"/>
  <c r="AZ420" i="23" s="1"/>
  <c r="AY420" i="23" s="1"/>
  <c r="BY417" i="23"/>
  <c r="AF417" i="23"/>
  <c r="E417" i="23"/>
  <c r="M417" i="23" s="1"/>
  <c r="AE417" i="23"/>
  <c r="AA417" i="23"/>
  <c r="R419" i="23"/>
  <c r="AJ418" i="23"/>
  <c r="D421" i="23"/>
  <c r="BS418" i="23"/>
  <c r="BQ418" i="23"/>
  <c r="C418" i="23"/>
  <c r="N415" i="23"/>
  <c r="O414" i="23"/>
  <c r="L419" i="23"/>
  <c r="BM420" i="23"/>
  <c r="BO419" i="23" s="1"/>
  <c r="BK420" i="23"/>
  <c r="F416" i="23"/>
  <c r="G405" i="22"/>
  <c r="AG404" i="22"/>
  <c r="L404" i="22"/>
  <c r="K404" i="22"/>
  <c r="H404" i="22"/>
  <c r="AD403" i="22"/>
  <c r="AE403" i="22" s="1"/>
  <c r="AF403" i="22" s="1"/>
  <c r="J403" i="22"/>
  <c r="AC403" i="22"/>
  <c r="I403" i="22"/>
  <c r="W403" i="22"/>
  <c r="N403" i="22"/>
  <c r="F403" i="22"/>
  <c r="M403" i="22"/>
  <c r="V402" i="22"/>
  <c r="I421" i="23" l="1"/>
  <c r="H421" i="23"/>
  <c r="C419" i="23"/>
  <c r="BS419" i="23"/>
  <c r="BQ419" i="23"/>
  <c r="D422" i="23"/>
  <c r="F417" i="23"/>
  <c r="BY418" i="23"/>
  <c r="AF418" i="23"/>
  <c r="E418" i="23"/>
  <c r="M418" i="23" s="1"/>
  <c r="AE418" i="23"/>
  <c r="AA418" i="23"/>
  <c r="N416" i="23"/>
  <c r="O415" i="23"/>
  <c r="AJ419" i="23"/>
  <c r="R420" i="23"/>
  <c r="AH419" i="23"/>
  <c r="AG419" i="23"/>
  <c r="G420" i="23"/>
  <c r="AZ421" i="23" s="1"/>
  <c r="AY421" i="23" s="1"/>
  <c r="BM421" i="23"/>
  <c r="BO420" i="23" s="1"/>
  <c r="BK421" i="23"/>
  <c r="L420" i="23"/>
  <c r="AD404" i="22"/>
  <c r="AE404" i="22" s="1"/>
  <c r="AF404" i="22" s="1"/>
  <c r="J404" i="22"/>
  <c r="AC404" i="22"/>
  <c r="I404" i="22"/>
  <c r="W404" i="22"/>
  <c r="N404" i="22"/>
  <c r="F404" i="22"/>
  <c r="M404" i="22"/>
  <c r="V403" i="22"/>
  <c r="G406" i="22"/>
  <c r="AG405" i="22"/>
  <c r="L405" i="22"/>
  <c r="K405" i="22"/>
  <c r="H405" i="22"/>
  <c r="I422" i="23" l="1"/>
  <c r="H422" i="23"/>
  <c r="BQ420" i="23"/>
  <c r="C420" i="23"/>
  <c r="BS420" i="23"/>
  <c r="L421" i="23"/>
  <c r="BM422" i="23"/>
  <c r="BO421" i="23" s="1"/>
  <c r="BK422" i="23"/>
  <c r="G421" i="23"/>
  <c r="AZ422" i="23" s="1"/>
  <c r="AY422" i="23" s="1"/>
  <c r="AH420" i="23"/>
  <c r="AG420" i="23"/>
  <c r="AJ420" i="23"/>
  <c r="R421" i="23"/>
  <c r="F418" i="23"/>
  <c r="N417" i="23"/>
  <c r="O416" i="23"/>
  <c r="D423" i="23"/>
  <c r="L422" i="23"/>
  <c r="AA419" i="23"/>
  <c r="BY419" i="23"/>
  <c r="AF419" i="23"/>
  <c r="E419" i="23"/>
  <c r="M419" i="23" s="1"/>
  <c r="AE419" i="23"/>
  <c r="AD405" i="22"/>
  <c r="AE405" i="22" s="1"/>
  <c r="AF405" i="22" s="1"/>
  <c r="J405" i="22"/>
  <c r="AC405" i="22"/>
  <c r="I405" i="22"/>
  <c r="W405" i="22"/>
  <c r="N405" i="22"/>
  <c r="F405" i="22"/>
  <c r="M405" i="22"/>
  <c r="V404" i="22"/>
  <c r="G407" i="22"/>
  <c r="AG406" i="22"/>
  <c r="L406" i="22"/>
  <c r="K406" i="22"/>
  <c r="H406" i="22"/>
  <c r="I423" i="23" l="1"/>
  <c r="H423" i="23"/>
  <c r="N418" i="23"/>
  <c r="O417" i="23"/>
  <c r="F419" i="23"/>
  <c r="D424" i="23"/>
  <c r="R422" i="23"/>
  <c r="AJ421" i="23"/>
  <c r="AH421" i="23"/>
  <c r="G422" i="23"/>
  <c r="AZ423" i="23" s="1"/>
  <c r="AY423" i="23" s="1"/>
  <c r="AG421" i="23"/>
  <c r="AF420" i="23"/>
  <c r="E420" i="23"/>
  <c r="M420" i="23" s="1"/>
  <c r="AA420" i="23"/>
  <c r="BY420" i="23"/>
  <c r="AE420" i="23"/>
  <c r="BM423" i="23"/>
  <c r="BO422" i="23" s="1"/>
  <c r="BK423" i="23"/>
  <c r="BQ421" i="23"/>
  <c r="C421" i="23"/>
  <c r="BS421" i="23"/>
  <c r="V405" i="22"/>
  <c r="AD406" i="22"/>
  <c r="AE406" i="22" s="1"/>
  <c r="AF406" i="22" s="1"/>
  <c r="J406" i="22"/>
  <c r="AC406" i="22"/>
  <c r="I406" i="22"/>
  <c r="W406" i="22"/>
  <c r="N406" i="22"/>
  <c r="F406" i="22"/>
  <c r="M406" i="22"/>
  <c r="G408" i="22"/>
  <c r="AG407" i="22"/>
  <c r="L407" i="22"/>
  <c r="K407" i="22"/>
  <c r="H407" i="22"/>
  <c r="I424" i="23" l="1"/>
  <c r="H424" i="23"/>
  <c r="V406" i="22"/>
  <c r="BM424" i="23"/>
  <c r="BO423" i="23" s="1"/>
  <c r="BK424" i="23"/>
  <c r="AH422" i="23"/>
  <c r="AG422" i="23"/>
  <c r="G423" i="23"/>
  <c r="AZ424" i="23" s="1"/>
  <c r="AY424" i="23" s="1"/>
  <c r="BS422" i="23"/>
  <c r="BQ422" i="23"/>
  <c r="C422" i="23"/>
  <c r="BY421" i="23"/>
  <c r="AF421" i="23"/>
  <c r="E421" i="23"/>
  <c r="M421" i="23" s="1"/>
  <c r="AE421" i="23"/>
  <c r="AA421" i="23"/>
  <c r="F420" i="23"/>
  <c r="R423" i="23"/>
  <c r="AJ422" i="23"/>
  <c r="D425" i="23"/>
  <c r="L423" i="23"/>
  <c r="N419" i="23"/>
  <c r="O418" i="23"/>
  <c r="AD407" i="22"/>
  <c r="AE407" i="22" s="1"/>
  <c r="AF407" i="22" s="1"/>
  <c r="J407" i="22"/>
  <c r="AC407" i="22"/>
  <c r="I407" i="22"/>
  <c r="W407" i="22"/>
  <c r="N407" i="22"/>
  <c r="F407" i="22"/>
  <c r="M407" i="22"/>
  <c r="G409" i="22"/>
  <c r="AG408" i="22"/>
  <c r="L408" i="22"/>
  <c r="K408" i="22"/>
  <c r="H408" i="22"/>
  <c r="H425" i="23" l="1"/>
  <c r="I425" i="23"/>
  <c r="F421" i="23"/>
  <c r="AH423" i="23"/>
  <c r="AG423" i="23"/>
  <c r="G424" i="23"/>
  <c r="AZ425" i="23" s="1"/>
  <c r="AY425" i="23" s="1"/>
  <c r="D426" i="23"/>
  <c r="L425" i="23"/>
  <c r="N420" i="23"/>
  <c r="O419" i="23"/>
  <c r="BY422" i="23"/>
  <c r="AF422" i="23"/>
  <c r="E422" i="23"/>
  <c r="M422" i="23" s="1"/>
  <c r="AE422" i="23"/>
  <c r="AA422" i="23"/>
  <c r="BM425" i="23"/>
  <c r="BO424" i="23" s="1"/>
  <c r="BK425" i="23"/>
  <c r="AJ423" i="23"/>
  <c r="R424" i="23"/>
  <c r="L424" i="23"/>
  <c r="C423" i="23"/>
  <c r="BS423" i="23"/>
  <c r="BQ423" i="23"/>
  <c r="V407" i="22"/>
  <c r="G410" i="22"/>
  <c r="AG409" i="22"/>
  <c r="L409" i="22"/>
  <c r="K409" i="22"/>
  <c r="H409" i="22"/>
  <c r="AD408" i="22"/>
  <c r="AE408" i="22" s="1"/>
  <c r="AF408" i="22" s="1"/>
  <c r="J408" i="22"/>
  <c r="AC408" i="22"/>
  <c r="I408" i="22"/>
  <c r="W408" i="22"/>
  <c r="N408" i="22"/>
  <c r="F408" i="22"/>
  <c r="M408" i="22"/>
  <c r="I426" i="23" l="1"/>
  <c r="H426" i="23"/>
  <c r="BQ424" i="23"/>
  <c r="C424" i="23"/>
  <c r="BS424" i="23"/>
  <c r="N421" i="23"/>
  <c r="O420" i="23"/>
  <c r="G425" i="23"/>
  <c r="AZ426" i="23" s="1"/>
  <c r="AY426" i="23" s="1"/>
  <c r="AH424" i="23"/>
  <c r="AG424" i="23"/>
  <c r="BM426" i="23"/>
  <c r="BO425" i="23" s="1"/>
  <c r="BK426" i="23"/>
  <c r="AA423" i="23"/>
  <c r="BY423" i="23"/>
  <c r="AF423" i="23"/>
  <c r="E423" i="23"/>
  <c r="M423" i="23" s="1"/>
  <c r="AE423" i="23"/>
  <c r="AJ424" i="23"/>
  <c r="R425" i="23"/>
  <c r="F422" i="23"/>
  <c r="D427" i="23"/>
  <c r="L426" i="23"/>
  <c r="AD409" i="22"/>
  <c r="AE409" i="22" s="1"/>
  <c r="AF409" i="22" s="1"/>
  <c r="J409" i="22"/>
  <c r="AC409" i="22"/>
  <c r="I409" i="22"/>
  <c r="W409" i="22"/>
  <c r="N409" i="22"/>
  <c r="F409" i="22"/>
  <c r="M409" i="22"/>
  <c r="V408" i="22"/>
  <c r="G411" i="22"/>
  <c r="AG410" i="22"/>
  <c r="L410" i="22"/>
  <c r="K410" i="22"/>
  <c r="H410" i="22"/>
  <c r="I427" i="23" l="1"/>
  <c r="H427" i="23"/>
  <c r="R426" i="23"/>
  <c r="AJ425" i="23"/>
  <c r="D428" i="23"/>
  <c r="AH425" i="23"/>
  <c r="G426" i="23"/>
  <c r="AZ427" i="23" s="1"/>
  <c r="AY427" i="23" s="1"/>
  <c r="AG425" i="23"/>
  <c r="BM427" i="23"/>
  <c r="BO426" i="23" s="1"/>
  <c r="BK427" i="23"/>
  <c r="BQ425" i="23"/>
  <c r="C425" i="23"/>
  <c r="BS425" i="23"/>
  <c r="N422" i="23"/>
  <c r="O421" i="23"/>
  <c r="F423" i="23"/>
  <c r="AF424" i="23"/>
  <c r="E424" i="23"/>
  <c r="M424" i="23" s="1"/>
  <c r="AA424" i="23"/>
  <c r="BY424" i="23"/>
  <c r="AE424" i="23"/>
  <c r="V409" i="22"/>
  <c r="AD410" i="22"/>
  <c r="AE410" i="22" s="1"/>
  <c r="AF410" i="22" s="1"/>
  <c r="J410" i="22"/>
  <c r="AC410" i="22"/>
  <c r="I410" i="22"/>
  <c r="W410" i="22"/>
  <c r="N410" i="22"/>
  <c r="F410" i="22"/>
  <c r="M410" i="22"/>
  <c r="G412" i="22"/>
  <c r="AG411" i="22"/>
  <c r="L411" i="22"/>
  <c r="K411" i="22"/>
  <c r="H411" i="22"/>
  <c r="I428" i="23" l="1"/>
  <c r="H428" i="23"/>
  <c r="V410" i="22"/>
  <c r="BM428" i="23"/>
  <c r="BO427" i="23" s="1"/>
  <c r="BK428" i="23"/>
  <c r="AH426" i="23"/>
  <c r="AG426" i="23"/>
  <c r="G427" i="23"/>
  <c r="AZ428" i="23" s="1"/>
  <c r="AY428" i="23" s="1"/>
  <c r="BY425" i="23"/>
  <c r="AF425" i="23"/>
  <c r="E425" i="23"/>
  <c r="M425" i="23" s="1"/>
  <c r="AE425" i="23"/>
  <c r="AA425" i="23"/>
  <c r="D429" i="23"/>
  <c r="L428" i="23"/>
  <c r="F424" i="23"/>
  <c r="N423" i="23"/>
  <c r="O422" i="23"/>
  <c r="L427" i="23"/>
  <c r="BS426" i="23"/>
  <c r="BQ426" i="23"/>
  <c r="C426" i="23"/>
  <c r="R427" i="23"/>
  <c r="AJ426" i="23"/>
  <c r="AD411" i="22"/>
  <c r="AE411" i="22" s="1"/>
  <c r="AF411" i="22" s="1"/>
  <c r="J411" i="22"/>
  <c r="AC411" i="22"/>
  <c r="I411" i="22"/>
  <c r="W411" i="22"/>
  <c r="N411" i="22"/>
  <c r="F411" i="22"/>
  <c r="M411" i="22"/>
  <c r="G413" i="22"/>
  <c r="AG412" i="22"/>
  <c r="L412" i="22"/>
  <c r="K412" i="22"/>
  <c r="H412" i="22"/>
  <c r="I429" i="23" l="1"/>
  <c r="H429" i="23"/>
  <c r="AJ427" i="23"/>
  <c r="R428" i="23"/>
  <c r="AH427" i="23"/>
  <c r="AG427" i="23"/>
  <c r="G428" i="23"/>
  <c r="AZ429" i="23" s="1"/>
  <c r="AY429" i="23" s="1"/>
  <c r="BY426" i="23"/>
  <c r="AF426" i="23"/>
  <c r="E426" i="23"/>
  <c r="M426" i="23" s="1"/>
  <c r="AE426" i="23"/>
  <c r="AA426" i="23"/>
  <c r="D430" i="23"/>
  <c r="L429" i="23"/>
  <c r="BM429" i="23"/>
  <c r="BO428" i="23" s="1"/>
  <c r="BK429" i="23"/>
  <c r="N424" i="23"/>
  <c r="O423" i="23"/>
  <c r="F425" i="23"/>
  <c r="C427" i="23"/>
  <c r="BS427" i="23"/>
  <c r="BQ427" i="23"/>
  <c r="AD412" i="22"/>
  <c r="AE412" i="22" s="1"/>
  <c r="AF412" i="22" s="1"/>
  <c r="J412" i="22"/>
  <c r="AC412" i="22"/>
  <c r="I412" i="22"/>
  <c r="W412" i="22"/>
  <c r="N412" i="22"/>
  <c r="F412" i="22"/>
  <c r="M412" i="22"/>
  <c r="V411" i="22"/>
  <c r="G414" i="22"/>
  <c r="AG413" i="22"/>
  <c r="L413" i="22"/>
  <c r="K413" i="22"/>
  <c r="H413" i="22"/>
  <c r="I430" i="23" l="1"/>
  <c r="H430" i="23"/>
  <c r="G429" i="23"/>
  <c r="AZ430" i="23" s="1"/>
  <c r="AY430" i="23" s="1"/>
  <c r="AH428" i="23"/>
  <c r="AG428" i="23"/>
  <c r="BM430" i="23"/>
  <c r="BO429" i="23" s="1"/>
  <c r="BK430" i="23"/>
  <c r="I17" i="23"/>
  <c r="N425" i="23"/>
  <c r="O424" i="23"/>
  <c r="BQ428" i="23"/>
  <c r="C428" i="23"/>
  <c r="BS428" i="23"/>
  <c r="F426" i="23"/>
  <c r="AJ428" i="23"/>
  <c r="R429" i="23"/>
  <c r="AA427" i="23"/>
  <c r="BY427" i="23"/>
  <c r="AF427" i="23"/>
  <c r="E427" i="23"/>
  <c r="M427" i="23" s="1"/>
  <c r="AE427" i="23"/>
  <c r="V412" i="22"/>
  <c r="AD413" i="22"/>
  <c r="AE413" i="22" s="1"/>
  <c r="AF413" i="22" s="1"/>
  <c r="J413" i="22"/>
  <c r="AC413" i="22"/>
  <c r="I413" i="22"/>
  <c r="W413" i="22"/>
  <c r="N413" i="22"/>
  <c r="F413" i="22"/>
  <c r="M413" i="22"/>
  <c r="G415" i="22"/>
  <c r="AG414" i="22"/>
  <c r="L414" i="22"/>
  <c r="K414" i="22"/>
  <c r="H414" i="22"/>
  <c r="V413" i="22" l="1"/>
  <c r="BM431" i="23"/>
  <c r="BO430" i="23" s="1"/>
  <c r="BK431" i="23"/>
  <c r="R430" i="23"/>
  <c r="AJ429" i="23"/>
  <c r="BQ429" i="23"/>
  <c r="C429" i="23"/>
  <c r="BS429" i="23"/>
  <c r="AF428" i="23"/>
  <c r="E428" i="23"/>
  <c r="M428" i="23" s="1"/>
  <c r="AA428" i="23"/>
  <c r="BY428" i="23"/>
  <c r="AE428" i="23"/>
  <c r="N426" i="23"/>
  <c r="O425" i="23"/>
  <c r="AH429" i="23"/>
  <c r="G430" i="23"/>
  <c r="AG429" i="23"/>
  <c r="F427" i="23"/>
  <c r="L430" i="23"/>
  <c r="H17" i="23"/>
  <c r="AD414" i="22"/>
  <c r="AE414" i="22" s="1"/>
  <c r="AF414" i="22" s="1"/>
  <c r="J414" i="22"/>
  <c r="AC414" i="22"/>
  <c r="I414" i="22"/>
  <c r="W414" i="22"/>
  <c r="N414" i="22"/>
  <c r="F414" i="22"/>
  <c r="M414" i="22"/>
  <c r="G416" i="22"/>
  <c r="AG415" i="22"/>
  <c r="L415" i="22"/>
  <c r="K415" i="22"/>
  <c r="H415" i="22"/>
  <c r="BY429" i="23" l="1"/>
  <c r="AF429" i="23"/>
  <c r="E429" i="23"/>
  <c r="M429" i="23" s="1"/>
  <c r="AE429" i="23"/>
  <c r="AA429" i="23"/>
  <c r="AH430" i="23"/>
  <c r="AG430" i="23"/>
  <c r="N427" i="23"/>
  <c r="O426" i="23"/>
  <c r="F428" i="23"/>
  <c r="AJ430" i="23"/>
  <c r="BS430" i="23"/>
  <c r="BQ430" i="23"/>
  <c r="C430" i="23"/>
  <c r="V414" i="22"/>
  <c r="G417" i="22"/>
  <c r="AG416" i="22"/>
  <c r="L416" i="22"/>
  <c r="K416" i="22"/>
  <c r="H416" i="22"/>
  <c r="AD415" i="22"/>
  <c r="AE415" i="22" s="1"/>
  <c r="AF415" i="22" s="1"/>
  <c r="J415" i="22"/>
  <c r="AC415" i="22"/>
  <c r="I415" i="22"/>
  <c r="W415" i="22"/>
  <c r="N415" i="22"/>
  <c r="F415" i="22"/>
  <c r="M415" i="22"/>
  <c r="BY430" i="23" l="1"/>
  <c r="AF430" i="23"/>
  <c r="E430" i="23"/>
  <c r="M430" i="23" s="1"/>
  <c r="AE430" i="23"/>
  <c r="AQ430" i="23" s="1"/>
  <c r="AA430" i="23"/>
  <c r="BV41" i="23"/>
  <c r="BV30" i="23"/>
  <c r="BV29" i="23"/>
  <c r="BV63" i="23"/>
  <c r="BV28" i="23"/>
  <c r="BV34" i="23"/>
  <c r="BV62" i="23"/>
  <c r="BV47" i="23"/>
  <c r="BV38" i="23"/>
  <c r="BV56" i="23"/>
  <c r="BV59" i="23"/>
  <c r="BV60" i="23"/>
  <c r="BV52" i="23"/>
  <c r="BV53" i="23"/>
  <c r="BV55" i="23"/>
  <c r="BV46" i="23"/>
  <c r="BV35" i="23"/>
  <c r="BV33" i="23"/>
  <c r="BV51" i="23"/>
  <c r="BV44" i="23"/>
  <c r="BV43" i="23"/>
  <c r="BV45" i="23"/>
  <c r="BV54" i="23"/>
  <c r="BV61" i="23"/>
  <c r="BV31" i="23"/>
  <c r="BV39" i="23"/>
  <c r="BV27" i="23"/>
  <c r="BV42" i="23"/>
  <c r="BV58" i="23"/>
  <c r="BV50" i="23"/>
  <c r="BV37" i="23"/>
  <c r="BV40" i="23"/>
  <c r="BV49" i="23"/>
  <c r="BV36" i="23"/>
  <c r="BV32" i="23"/>
  <c r="BV57" i="23"/>
  <c r="BV48" i="23"/>
  <c r="T424" i="23"/>
  <c r="S427" i="23"/>
  <c r="AM427" i="23" s="1"/>
  <c r="T426" i="23"/>
  <c r="T423" i="23"/>
  <c r="AQ426" i="23"/>
  <c r="AQ428" i="23"/>
  <c r="AQ424" i="23"/>
  <c r="N428" i="23"/>
  <c r="O427" i="23"/>
  <c r="F429" i="23"/>
  <c r="AD416" i="22"/>
  <c r="AE416" i="22" s="1"/>
  <c r="AF416" i="22" s="1"/>
  <c r="J416" i="22"/>
  <c r="AC416" i="22"/>
  <c r="I416" i="22"/>
  <c r="W416" i="22"/>
  <c r="N416" i="22"/>
  <c r="F416" i="22"/>
  <c r="M416" i="22"/>
  <c r="V415" i="22"/>
  <c r="G418" i="22"/>
  <c r="AG417" i="22"/>
  <c r="L417" i="22"/>
  <c r="K417" i="22"/>
  <c r="H417" i="22"/>
  <c r="S29" i="23" l="1"/>
  <c r="AM29" i="23" s="1"/>
  <c r="S28" i="23"/>
  <c r="AM28" i="23" s="1"/>
  <c r="T27" i="23"/>
  <c r="T28" i="23"/>
  <c r="T29" i="23"/>
  <c r="S30" i="23"/>
  <c r="AM30" i="23" s="1"/>
  <c r="S27" i="23"/>
  <c r="S32" i="23"/>
  <c r="AM32" i="23" s="1"/>
  <c r="T30" i="23"/>
  <c r="T31" i="23"/>
  <c r="S33" i="23"/>
  <c r="AM33" i="23" s="1"/>
  <c r="T32" i="23"/>
  <c r="S31" i="23"/>
  <c r="AM31" i="23" s="1"/>
  <c r="S34" i="23"/>
  <c r="AM34" i="23" s="1"/>
  <c r="T33" i="23"/>
  <c r="T34" i="23"/>
  <c r="S35" i="23"/>
  <c r="AM35" i="23" s="1"/>
  <c r="T36" i="23"/>
  <c r="T35" i="23"/>
  <c r="S36" i="23"/>
  <c r="AM36" i="23" s="1"/>
  <c r="T37" i="23"/>
  <c r="S37" i="23"/>
  <c r="AM37" i="23" s="1"/>
  <c r="T41" i="23"/>
  <c r="S38" i="23"/>
  <c r="AM38" i="23" s="1"/>
  <c r="S43" i="23"/>
  <c r="AM43" i="23" s="1"/>
  <c r="T39" i="23"/>
  <c r="T38" i="23"/>
  <c r="S39" i="23"/>
  <c r="AM39" i="23" s="1"/>
  <c r="T42" i="23"/>
  <c r="S40" i="23"/>
  <c r="AM40" i="23" s="1"/>
  <c r="T40" i="23"/>
  <c r="T43" i="23"/>
  <c r="S41" i="23"/>
  <c r="AM41" i="23" s="1"/>
  <c r="S42" i="23"/>
  <c r="AM42" i="23" s="1"/>
  <c r="T45" i="23"/>
  <c r="T44" i="23"/>
  <c r="S44" i="23"/>
  <c r="AM44" i="23" s="1"/>
  <c r="T47" i="23"/>
  <c r="S45" i="23"/>
  <c r="AM45" i="23" s="1"/>
  <c r="S47" i="23"/>
  <c r="AM47" i="23" s="1"/>
  <c r="S48" i="23"/>
  <c r="AM48" i="23" s="1"/>
  <c r="T48" i="23"/>
  <c r="S46" i="23"/>
  <c r="AM46" i="23" s="1"/>
  <c r="T46" i="23"/>
  <c r="S49" i="23"/>
  <c r="AM49" i="23" s="1"/>
  <c r="S50" i="23"/>
  <c r="AM50" i="23" s="1"/>
  <c r="T49" i="23"/>
  <c r="S51" i="23"/>
  <c r="AM51" i="23" s="1"/>
  <c r="T51" i="23"/>
  <c r="T50" i="23"/>
  <c r="T52" i="23"/>
  <c r="S53" i="23"/>
  <c r="AM53" i="23" s="1"/>
  <c r="T53" i="23"/>
  <c r="T54" i="23"/>
  <c r="S52" i="23"/>
  <c r="AM52" i="23" s="1"/>
  <c r="S54" i="23"/>
  <c r="AM54" i="23" s="1"/>
  <c r="T55" i="23"/>
  <c r="S55" i="23"/>
  <c r="AM55" i="23" s="1"/>
  <c r="S56" i="23"/>
  <c r="AM56" i="23" s="1"/>
  <c r="T56" i="23"/>
  <c r="S57" i="23"/>
  <c r="AM57" i="23" s="1"/>
  <c r="T57" i="23"/>
  <c r="S58" i="23"/>
  <c r="AM58" i="23" s="1"/>
  <c r="T58" i="23"/>
  <c r="S60" i="23"/>
  <c r="AM60" i="23" s="1"/>
  <c r="S59" i="23"/>
  <c r="AM59" i="23" s="1"/>
  <c r="T60" i="23"/>
  <c r="T59" i="23"/>
  <c r="T61" i="23"/>
  <c r="S61" i="23"/>
  <c r="AM61" i="23" s="1"/>
  <c r="S63" i="23"/>
  <c r="AM63" i="23" s="1"/>
  <c r="S62" i="23"/>
  <c r="AM62" i="23" s="1"/>
  <c r="T62" i="23"/>
  <c r="T65" i="23"/>
  <c r="T63" i="23"/>
  <c r="S64" i="23"/>
  <c r="AM64" i="23" s="1"/>
  <c r="S66" i="23"/>
  <c r="AM66" i="23" s="1"/>
  <c r="T66" i="23"/>
  <c r="S65" i="23"/>
  <c r="AM65" i="23" s="1"/>
  <c r="T64" i="23"/>
  <c r="S69" i="23"/>
  <c r="AM69" i="23" s="1"/>
  <c r="T67" i="23"/>
  <c r="T69" i="23"/>
  <c r="S68" i="23"/>
  <c r="AM68" i="23" s="1"/>
  <c r="T68" i="23"/>
  <c r="S67" i="23"/>
  <c r="AM67" i="23" s="1"/>
  <c r="S70" i="23"/>
  <c r="AM70" i="23" s="1"/>
  <c r="T74" i="23"/>
  <c r="T70" i="23"/>
  <c r="S71" i="23"/>
  <c r="AM71" i="23" s="1"/>
  <c r="S72" i="23"/>
  <c r="AM72" i="23" s="1"/>
  <c r="T72" i="23"/>
  <c r="S73" i="23"/>
  <c r="AM73" i="23" s="1"/>
  <c r="T71" i="23"/>
  <c r="T73" i="23"/>
  <c r="T76" i="23"/>
  <c r="S74" i="23"/>
  <c r="AM74" i="23" s="1"/>
  <c r="T75" i="23"/>
  <c r="S75" i="23"/>
  <c r="AM75" i="23" s="1"/>
  <c r="S76" i="23"/>
  <c r="AM76" i="23" s="1"/>
  <c r="T78" i="23"/>
  <c r="T77" i="23"/>
  <c r="S77" i="23"/>
  <c r="AM77" i="23" s="1"/>
  <c r="S78" i="23"/>
  <c r="AM78" i="23" s="1"/>
  <c r="T79" i="23"/>
  <c r="T80" i="23"/>
  <c r="S79" i="23"/>
  <c r="AM79" i="23" s="1"/>
  <c r="S80" i="23"/>
  <c r="AM80" i="23" s="1"/>
  <c r="S81" i="23"/>
  <c r="AM81" i="23" s="1"/>
  <c r="T81" i="23"/>
  <c r="T82" i="23"/>
  <c r="S82" i="23"/>
  <c r="AM82" i="23" s="1"/>
  <c r="T85" i="23"/>
  <c r="T83" i="23"/>
  <c r="S83" i="23"/>
  <c r="AM83" i="23" s="1"/>
  <c r="S87" i="23"/>
  <c r="AM87" i="23" s="1"/>
  <c r="S84" i="23"/>
  <c r="AM84" i="23" s="1"/>
  <c r="S85" i="23"/>
  <c r="AM85" i="23" s="1"/>
  <c r="T84" i="23"/>
  <c r="S86" i="23"/>
  <c r="AM86" i="23" s="1"/>
  <c r="T87" i="23"/>
  <c r="T86" i="23"/>
  <c r="T89" i="23"/>
  <c r="T88" i="23"/>
  <c r="S89" i="23"/>
  <c r="AM89" i="23" s="1"/>
  <c r="T90" i="23"/>
  <c r="S88" i="23"/>
  <c r="AM88" i="23" s="1"/>
  <c r="S90" i="23"/>
  <c r="AM90" i="23" s="1"/>
  <c r="T92" i="23"/>
  <c r="T91" i="23"/>
  <c r="S92" i="23"/>
  <c r="AM92" i="23" s="1"/>
  <c r="S91" i="23"/>
  <c r="AM91" i="23" s="1"/>
  <c r="T93" i="23"/>
  <c r="T95" i="23"/>
  <c r="S93" i="23"/>
  <c r="AM93" i="23" s="1"/>
  <c r="S94" i="23"/>
  <c r="AM94" i="23" s="1"/>
  <c r="T94" i="23"/>
  <c r="S96" i="23"/>
  <c r="AM96" i="23" s="1"/>
  <c r="S95" i="23"/>
  <c r="AM95" i="23" s="1"/>
  <c r="S97" i="23"/>
  <c r="AM97" i="23" s="1"/>
  <c r="T96" i="23"/>
  <c r="T97" i="23"/>
  <c r="S99" i="23"/>
  <c r="AM99" i="23" s="1"/>
  <c r="T101" i="23"/>
  <c r="T98" i="23"/>
  <c r="S98" i="23"/>
  <c r="AM98" i="23" s="1"/>
  <c r="T99" i="23"/>
  <c r="S100" i="23"/>
  <c r="AM100" i="23" s="1"/>
  <c r="S102" i="23"/>
  <c r="AM102" i="23" s="1"/>
  <c r="T100" i="23"/>
  <c r="S101" i="23"/>
  <c r="AM101" i="23" s="1"/>
  <c r="T104" i="23"/>
  <c r="T102" i="23"/>
  <c r="S103" i="23"/>
  <c r="AM103" i="23" s="1"/>
  <c r="T103" i="23"/>
  <c r="S104" i="23"/>
  <c r="AM104" i="23" s="1"/>
  <c r="T105" i="23"/>
  <c r="T106" i="23"/>
  <c r="S105" i="23"/>
  <c r="AM105" i="23" s="1"/>
  <c r="S106" i="23"/>
  <c r="AM106" i="23" s="1"/>
  <c r="T107" i="23"/>
  <c r="S107" i="23"/>
  <c r="AM107" i="23" s="1"/>
  <c r="S108" i="23"/>
  <c r="AM108" i="23" s="1"/>
  <c r="T108" i="23"/>
  <c r="S109" i="23"/>
  <c r="AM109" i="23" s="1"/>
  <c r="T112" i="23"/>
  <c r="T109" i="23"/>
  <c r="T110" i="23"/>
  <c r="S110" i="23"/>
  <c r="AM110" i="23" s="1"/>
  <c r="T113" i="23"/>
  <c r="S112" i="23"/>
  <c r="AM112" i="23" s="1"/>
  <c r="T111" i="23"/>
  <c r="S111" i="23"/>
  <c r="AM111" i="23" s="1"/>
  <c r="T114" i="23"/>
  <c r="S113" i="23"/>
  <c r="AM113" i="23" s="1"/>
  <c r="S116" i="23"/>
  <c r="AM116" i="23" s="1"/>
  <c r="S115" i="23"/>
  <c r="AM115" i="23" s="1"/>
  <c r="S114" i="23"/>
  <c r="AM114" i="23" s="1"/>
  <c r="T116" i="23"/>
  <c r="T115" i="23"/>
  <c r="S117" i="23"/>
  <c r="AM117" i="23" s="1"/>
  <c r="T117" i="23"/>
  <c r="S118" i="23"/>
  <c r="AM118" i="23" s="1"/>
  <c r="T118" i="23"/>
  <c r="S119" i="23"/>
  <c r="AM119" i="23" s="1"/>
  <c r="T119" i="23"/>
  <c r="T122" i="23"/>
  <c r="S121" i="23"/>
  <c r="AM121" i="23" s="1"/>
  <c r="S120" i="23"/>
  <c r="AM120" i="23" s="1"/>
  <c r="T120" i="23"/>
  <c r="S122" i="23"/>
  <c r="AM122" i="23" s="1"/>
  <c r="S124" i="23"/>
  <c r="AM124" i="23" s="1"/>
  <c r="T121" i="23"/>
  <c r="S123" i="23"/>
  <c r="AM123" i="23" s="1"/>
  <c r="S125" i="23"/>
  <c r="AM125" i="23" s="1"/>
  <c r="T124" i="23"/>
  <c r="T123" i="23"/>
  <c r="S127" i="23"/>
  <c r="AM127" i="23" s="1"/>
  <c r="T127" i="23"/>
  <c r="T125" i="23"/>
  <c r="S126" i="23"/>
  <c r="AM126" i="23" s="1"/>
  <c r="T128" i="23"/>
  <c r="T126" i="23"/>
  <c r="T129" i="23"/>
  <c r="S128" i="23"/>
  <c r="AM128" i="23" s="1"/>
  <c r="S129" i="23"/>
  <c r="AM129" i="23" s="1"/>
  <c r="T131" i="23"/>
  <c r="T130" i="23"/>
  <c r="S132" i="23"/>
  <c r="AM132" i="23" s="1"/>
  <c r="S130" i="23"/>
  <c r="AM130" i="23" s="1"/>
  <c r="S133" i="23"/>
  <c r="AM133" i="23" s="1"/>
  <c r="T133" i="23"/>
  <c r="S131" i="23"/>
  <c r="AM131" i="23" s="1"/>
  <c r="T132" i="23"/>
  <c r="T135" i="23"/>
  <c r="T136" i="23"/>
  <c r="S134" i="23"/>
  <c r="AM134" i="23" s="1"/>
  <c r="T134" i="23"/>
  <c r="T137" i="23"/>
  <c r="S136" i="23"/>
  <c r="AM136" i="23" s="1"/>
  <c r="S135" i="23"/>
  <c r="AM135" i="23" s="1"/>
  <c r="S138" i="23"/>
  <c r="AM138" i="23" s="1"/>
  <c r="T139" i="23"/>
  <c r="S137" i="23"/>
  <c r="AM137" i="23" s="1"/>
  <c r="S139" i="23"/>
  <c r="AM139" i="23" s="1"/>
  <c r="S140" i="23"/>
  <c r="AM140" i="23" s="1"/>
  <c r="T138" i="23"/>
  <c r="T140" i="23"/>
  <c r="T142" i="23"/>
  <c r="T141" i="23"/>
  <c r="T144" i="23"/>
  <c r="S141" i="23"/>
  <c r="AM141" i="23" s="1"/>
  <c r="T143" i="23"/>
  <c r="S142" i="23"/>
  <c r="AM142" i="23" s="1"/>
  <c r="S144" i="23"/>
  <c r="AM144" i="23" s="1"/>
  <c r="S143" i="23"/>
  <c r="AM143" i="23" s="1"/>
  <c r="T145" i="23"/>
  <c r="S145" i="23"/>
  <c r="AM145" i="23" s="1"/>
  <c r="S147" i="23"/>
  <c r="AM147" i="23" s="1"/>
  <c r="S146" i="23"/>
  <c r="AM146" i="23" s="1"/>
  <c r="T147" i="23"/>
  <c r="T146" i="23"/>
  <c r="S148" i="23"/>
  <c r="AM148" i="23" s="1"/>
  <c r="T151" i="23"/>
  <c r="T148" i="23"/>
  <c r="T149" i="23"/>
  <c r="S150" i="23"/>
  <c r="AM150" i="23" s="1"/>
  <c r="T150" i="23"/>
  <c r="S149" i="23"/>
  <c r="AM149" i="23" s="1"/>
  <c r="S151" i="23"/>
  <c r="AM151" i="23" s="1"/>
  <c r="T152" i="23"/>
  <c r="S152" i="23"/>
  <c r="AM152" i="23" s="1"/>
  <c r="S153" i="23"/>
  <c r="AM153" i="23" s="1"/>
  <c r="S154" i="23"/>
  <c r="AM154" i="23" s="1"/>
  <c r="T153" i="23"/>
  <c r="T154" i="23"/>
  <c r="S156" i="23"/>
  <c r="AM156" i="23" s="1"/>
  <c r="T155" i="23"/>
  <c r="S155" i="23"/>
  <c r="AM155" i="23" s="1"/>
  <c r="T156" i="23"/>
  <c r="T157" i="23"/>
  <c r="S157" i="23"/>
  <c r="AM157" i="23" s="1"/>
  <c r="S158" i="23"/>
  <c r="AM158" i="23" s="1"/>
  <c r="S162" i="23"/>
  <c r="AM162" i="23" s="1"/>
  <c r="T158" i="23"/>
  <c r="T160" i="23"/>
  <c r="T159" i="23"/>
  <c r="S160" i="23"/>
  <c r="AM160" i="23" s="1"/>
  <c r="S159" i="23"/>
  <c r="AM159" i="23" s="1"/>
  <c r="S161" i="23"/>
  <c r="AM161" i="23" s="1"/>
  <c r="T161" i="23"/>
  <c r="T163" i="23"/>
  <c r="T162" i="23"/>
  <c r="S163" i="23"/>
  <c r="AM163" i="23" s="1"/>
  <c r="T165" i="23"/>
  <c r="T166" i="23"/>
  <c r="S165" i="23"/>
  <c r="AM165" i="23" s="1"/>
  <c r="T164" i="23"/>
  <c r="S164" i="23"/>
  <c r="AM164" i="23" s="1"/>
  <c r="S168" i="23"/>
  <c r="AM168" i="23" s="1"/>
  <c r="S166" i="23"/>
  <c r="AM166" i="23" s="1"/>
  <c r="T167" i="23"/>
  <c r="T168" i="23"/>
  <c r="S167" i="23"/>
  <c r="AM167" i="23" s="1"/>
  <c r="T170" i="23"/>
  <c r="S169" i="23"/>
  <c r="AM169" i="23" s="1"/>
  <c r="S170" i="23"/>
  <c r="AM170" i="23" s="1"/>
  <c r="T169" i="23"/>
  <c r="T172" i="23"/>
  <c r="S172" i="23"/>
  <c r="AM172" i="23" s="1"/>
  <c r="S171" i="23"/>
  <c r="AM171" i="23" s="1"/>
  <c r="T171" i="23"/>
  <c r="T173" i="23"/>
  <c r="S173" i="23"/>
  <c r="AM173" i="23" s="1"/>
  <c r="T174" i="23"/>
  <c r="T178" i="23"/>
  <c r="S174" i="23"/>
  <c r="AM174" i="23" s="1"/>
  <c r="S175" i="23"/>
  <c r="AM175" i="23" s="1"/>
  <c r="T175" i="23"/>
  <c r="T179" i="23"/>
  <c r="S177" i="23"/>
  <c r="AM177" i="23" s="1"/>
  <c r="S176" i="23"/>
  <c r="AM176" i="23" s="1"/>
  <c r="T176" i="23"/>
  <c r="S179" i="23"/>
  <c r="AM179" i="23" s="1"/>
  <c r="T177" i="23"/>
  <c r="S178" i="23"/>
  <c r="AM178" i="23" s="1"/>
  <c r="T180" i="23"/>
  <c r="S180" i="23"/>
  <c r="AM180" i="23" s="1"/>
  <c r="S181" i="23"/>
  <c r="AM181" i="23" s="1"/>
  <c r="T181" i="23"/>
  <c r="T182" i="23"/>
  <c r="S182" i="23"/>
  <c r="AM182" i="23" s="1"/>
  <c r="T185" i="23"/>
  <c r="T183" i="23"/>
  <c r="S186" i="23"/>
  <c r="AM186" i="23" s="1"/>
  <c r="S183" i="23"/>
  <c r="AM183" i="23" s="1"/>
  <c r="T186" i="23"/>
  <c r="S185" i="23"/>
  <c r="AM185" i="23" s="1"/>
  <c r="T184" i="23"/>
  <c r="S184" i="23"/>
  <c r="AM184" i="23" s="1"/>
  <c r="S187" i="23"/>
  <c r="AM187" i="23" s="1"/>
  <c r="T188" i="23"/>
  <c r="S188" i="23"/>
  <c r="AM188" i="23" s="1"/>
  <c r="T187" i="23"/>
  <c r="S190" i="23"/>
  <c r="AM190" i="23" s="1"/>
  <c r="T191" i="23"/>
  <c r="S189" i="23"/>
  <c r="AM189" i="23" s="1"/>
  <c r="T189" i="23"/>
  <c r="T190" i="23"/>
  <c r="T192" i="23"/>
  <c r="S191" i="23"/>
  <c r="AM191" i="23" s="1"/>
  <c r="S192" i="23"/>
  <c r="AM192" i="23" s="1"/>
  <c r="T193" i="23"/>
  <c r="S193" i="23"/>
  <c r="AM193" i="23" s="1"/>
  <c r="S194" i="23"/>
  <c r="AM194" i="23" s="1"/>
  <c r="T197" i="23"/>
  <c r="T194" i="23"/>
  <c r="S195" i="23"/>
  <c r="AM195" i="23" s="1"/>
  <c r="T198" i="23"/>
  <c r="T195" i="23"/>
  <c r="S197" i="23"/>
  <c r="AM197" i="23" s="1"/>
  <c r="T196" i="23"/>
  <c r="S196" i="23"/>
  <c r="AM196" i="23" s="1"/>
  <c r="T201" i="23"/>
  <c r="S199" i="23"/>
  <c r="AM199" i="23" s="1"/>
  <c r="S201" i="23"/>
  <c r="AM201" i="23" s="1"/>
  <c r="S198" i="23"/>
  <c r="AM198" i="23" s="1"/>
  <c r="T199" i="23"/>
  <c r="T203" i="23"/>
  <c r="T200" i="23"/>
  <c r="T204" i="23"/>
  <c r="T202" i="23"/>
  <c r="S200" i="23"/>
  <c r="AM200" i="23" s="1"/>
  <c r="S204" i="23"/>
  <c r="AM204" i="23" s="1"/>
  <c r="S202" i="23"/>
  <c r="AM202" i="23" s="1"/>
  <c r="S203" i="23"/>
  <c r="AM203" i="23" s="1"/>
  <c r="S207" i="23"/>
  <c r="AM207" i="23" s="1"/>
  <c r="T208" i="23"/>
  <c r="S205" i="23"/>
  <c r="AM205" i="23" s="1"/>
  <c r="T205" i="23"/>
  <c r="S208" i="23"/>
  <c r="AM208" i="23" s="1"/>
  <c r="T206" i="23"/>
  <c r="S206" i="23"/>
  <c r="AM206" i="23" s="1"/>
  <c r="T207" i="23"/>
  <c r="T209" i="23"/>
  <c r="S212" i="23"/>
  <c r="AM212" i="23" s="1"/>
  <c r="T210" i="23"/>
  <c r="S209" i="23"/>
  <c r="AM209" i="23" s="1"/>
  <c r="S210" i="23"/>
  <c r="AM210" i="23" s="1"/>
  <c r="T212" i="23"/>
  <c r="T211" i="23"/>
  <c r="S211" i="23"/>
  <c r="AM211" i="23" s="1"/>
  <c r="S213" i="23"/>
  <c r="AM213" i="23" s="1"/>
  <c r="S215" i="23"/>
  <c r="AM215" i="23" s="1"/>
  <c r="T213" i="23"/>
  <c r="T214" i="23"/>
  <c r="T216" i="23"/>
  <c r="S214" i="23"/>
  <c r="AM214" i="23" s="1"/>
  <c r="T215" i="23"/>
  <c r="S218" i="23"/>
  <c r="AM218" i="23" s="1"/>
  <c r="S217" i="23"/>
  <c r="AM217" i="23" s="1"/>
  <c r="S216" i="23"/>
  <c r="AM216" i="23" s="1"/>
  <c r="T217" i="23"/>
  <c r="S220" i="23"/>
  <c r="AM220" i="23" s="1"/>
  <c r="T218" i="23"/>
  <c r="S219" i="23"/>
  <c r="AM219" i="23" s="1"/>
  <c r="T219" i="23"/>
  <c r="T220" i="23"/>
  <c r="S221" i="23"/>
  <c r="AM221" i="23" s="1"/>
  <c r="T223" i="23"/>
  <c r="S224" i="23"/>
  <c r="AM224" i="23" s="1"/>
  <c r="T221" i="23"/>
  <c r="S223" i="23"/>
  <c r="AM223" i="23" s="1"/>
  <c r="S222" i="23"/>
  <c r="AM222" i="23" s="1"/>
  <c r="T222" i="23"/>
  <c r="T224" i="23"/>
  <c r="T225" i="23"/>
  <c r="S225" i="23"/>
  <c r="AM225" i="23" s="1"/>
  <c r="S228" i="23"/>
  <c r="AM228" i="23" s="1"/>
  <c r="T226" i="23"/>
  <c r="T227" i="23"/>
  <c r="S226" i="23"/>
  <c r="AM226" i="23" s="1"/>
  <c r="S227" i="23"/>
  <c r="AM227" i="23" s="1"/>
  <c r="T228" i="23"/>
  <c r="T231" i="23"/>
  <c r="S229" i="23"/>
  <c r="AM229" i="23" s="1"/>
  <c r="T229" i="23"/>
  <c r="S230" i="23"/>
  <c r="AM230" i="23" s="1"/>
  <c r="T230" i="23"/>
  <c r="S231" i="23"/>
  <c r="AM231" i="23" s="1"/>
  <c r="S233" i="23"/>
  <c r="AM233" i="23" s="1"/>
  <c r="S232" i="23"/>
  <c r="AM232" i="23" s="1"/>
  <c r="T232" i="23"/>
  <c r="T234" i="23"/>
  <c r="T233" i="23"/>
  <c r="S237" i="23"/>
  <c r="AM237" i="23" s="1"/>
  <c r="S234" i="23"/>
  <c r="AM234" i="23" s="1"/>
  <c r="S235" i="23"/>
  <c r="AM235" i="23" s="1"/>
  <c r="S236" i="23"/>
  <c r="AM236" i="23" s="1"/>
  <c r="T235" i="23"/>
  <c r="T237" i="23"/>
  <c r="T236" i="23"/>
  <c r="T238" i="23"/>
  <c r="T240" i="23"/>
  <c r="S238" i="23"/>
  <c r="AM238" i="23" s="1"/>
  <c r="S239" i="23"/>
  <c r="AM239" i="23" s="1"/>
  <c r="T239" i="23"/>
  <c r="T242" i="23"/>
  <c r="S240" i="23"/>
  <c r="AM240" i="23" s="1"/>
  <c r="T241" i="23"/>
  <c r="S242" i="23"/>
  <c r="AM242" i="23" s="1"/>
  <c r="S241" i="23"/>
  <c r="AM241" i="23" s="1"/>
  <c r="T245" i="23"/>
  <c r="T243" i="23"/>
  <c r="T244" i="23"/>
  <c r="S243" i="23"/>
  <c r="AM243" i="23" s="1"/>
  <c r="S244" i="23"/>
  <c r="AM244" i="23" s="1"/>
  <c r="S245" i="23"/>
  <c r="AM245" i="23" s="1"/>
  <c r="T249" i="23"/>
  <c r="T246" i="23"/>
  <c r="T247" i="23"/>
  <c r="S246" i="23"/>
  <c r="AM246" i="23" s="1"/>
  <c r="S247" i="23"/>
  <c r="AM247" i="23" s="1"/>
  <c r="S249" i="23"/>
  <c r="AM249" i="23" s="1"/>
  <c r="T251" i="23"/>
  <c r="S248" i="23"/>
  <c r="AM248" i="23" s="1"/>
  <c r="T248" i="23"/>
  <c r="S250" i="23"/>
  <c r="AM250" i="23" s="1"/>
  <c r="S252" i="23"/>
  <c r="AM252" i="23" s="1"/>
  <c r="T250" i="23"/>
  <c r="S251" i="23"/>
  <c r="AM251" i="23" s="1"/>
  <c r="T253" i="23"/>
  <c r="T252" i="23"/>
  <c r="S255" i="23"/>
  <c r="AM255" i="23" s="1"/>
  <c r="S254" i="23"/>
  <c r="AM254" i="23" s="1"/>
  <c r="S256" i="23"/>
  <c r="AM256" i="23" s="1"/>
  <c r="T254" i="23"/>
  <c r="S253" i="23"/>
  <c r="AM253" i="23" s="1"/>
  <c r="T255" i="23"/>
  <c r="T256" i="23"/>
  <c r="T258" i="23"/>
  <c r="S257" i="23"/>
  <c r="AM257" i="23" s="1"/>
  <c r="S261" i="23"/>
  <c r="AM261" i="23" s="1"/>
  <c r="S258" i="23"/>
  <c r="AM258" i="23" s="1"/>
  <c r="T259" i="23"/>
  <c r="T257" i="23"/>
  <c r="S260" i="23"/>
  <c r="AM260" i="23" s="1"/>
  <c r="T260" i="23"/>
  <c r="S259" i="23"/>
  <c r="AM259" i="23" s="1"/>
  <c r="S263" i="23"/>
  <c r="AM263" i="23" s="1"/>
  <c r="T261" i="23"/>
  <c r="S264" i="23"/>
  <c r="AM264" i="23" s="1"/>
  <c r="S262" i="23"/>
  <c r="AM262" i="23" s="1"/>
  <c r="T262" i="23"/>
  <c r="T263" i="23"/>
  <c r="T264" i="23"/>
  <c r="S265" i="23"/>
  <c r="AM265" i="23" s="1"/>
  <c r="T268" i="23"/>
  <c r="T266" i="23"/>
  <c r="T265" i="23"/>
  <c r="S266" i="23"/>
  <c r="AM266" i="23" s="1"/>
  <c r="S267" i="23"/>
  <c r="AM267" i="23" s="1"/>
  <c r="T267" i="23"/>
  <c r="T270" i="23"/>
  <c r="T269" i="23"/>
  <c r="S269" i="23"/>
  <c r="AM269" i="23" s="1"/>
  <c r="S268" i="23"/>
  <c r="AM268" i="23" s="1"/>
  <c r="S270" i="23"/>
  <c r="AM270" i="23" s="1"/>
  <c r="T271" i="23"/>
  <c r="S271" i="23"/>
  <c r="AM271" i="23" s="1"/>
  <c r="S272" i="23"/>
  <c r="AM272" i="23" s="1"/>
  <c r="T273" i="23"/>
  <c r="S275" i="23"/>
  <c r="AM275" i="23" s="1"/>
  <c r="T272" i="23"/>
  <c r="S273" i="23"/>
  <c r="AM273" i="23" s="1"/>
  <c r="S274" i="23"/>
  <c r="AM274" i="23" s="1"/>
  <c r="T274" i="23"/>
  <c r="T275" i="23"/>
  <c r="S276" i="23"/>
  <c r="AM276" i="23" s="1"/>
  <c r="T276" i="23"/>
  <c r="S279" i="23"/>
  <c r="AM279" i="23" s="1"/>
  <c r="S277" i="23"/>
  <c r="AM277" i="23" s="1"/>
  <c r="T280" i="23"/>
  <c r="T277" i="23"/>
  <c r="S280" i="23"/>
  <c r="AM280" i="23" s="1"/>
  <c r="T278" i="23"/>
  <c r="S278" i="23"/>
  <c r="AM278" i="23" s="1"/>
  <c r="T279" i="23"/>
  <c r="S281" i="23"/>
  <c r="AM281" i="23" s="1"/>
  <c r="S282" i="23"/>
  <c r="AM282" i="23" s="1"/>
  <c r="T282" i="23"/>
  <c r="T281" i="23"/>
  <c r="T284" i="23"/>
  <c r="S283" i="23"/>
  <c r="AM283" i="23" s="1"/>
  <c r="T285" i="23"/>
  <c r="T283" i="23"/>
  <c r="S285" i="23"/>
  <c r="AM285" i="23" s="1"/>
  <c r="S284" i="23"/>
  <c r="AM284" i="23" s="1"/>
  <c r="S286" i="23"/>
  <c r="AM286" i="23" s="1"/>
  <c r="T286" i="23"/>
  <c r="S287" i="23"/>
  <c r="AM287" i="23" s="1"/>
  <c r="T287" i="23"/>
  <c r="T288" i="23"/>
  <c r="T289" i="23"/>
  <c r="S289" i="23"/>
  <c r="AM289" i="23" s="1"/>
  <c r="S288" i="23"/>
  <c r="AM288" i="23" s="1"/>
  <c r="S293" i="23"/>
  <c r="AM293" i="23" s="1"/>
  <c r="S290" i="23"/>
  <c r="AM290" i="23" s="1"/>
  <c r="T293" i="23"/>
  <c r="T291" i="23"/>
  <c r="S291" i="23"/>
  <c r="AM291" i="23" s="1"/>
  <c r="S292" i="23"/>
  <c r="AM292" i="23" s="1"/>
  <c r="T290" i="23"/>
  <c r="T292" i="23"/>
  <c r="T294" i="23"/>
  <c r="T295" i="23"/>
  <c r="S298" i="23"/>
  <c r="AM298" i="23" s="1"/>
  <c r="S294" i="23"/>
  <c r="AM294" i="23" s="1"/>
  <c r="S295" i="23"/>
  <c r="AM295" i="23" s="1"/>
  <c r="T297" i="23"/>
  <c r="T296" i="23"/>
  <c r="T298" i="23"/>
  <c r="S296" i="23"/>
  <c r="AM296" i="23" s="1"/>
  <c r="T299" i="23"/>
  <c r="S297" i="23"/>
  <c r="AM297" i="23" s="1"/>
  <c r="T302" i="23"/>
  <c r="S299" i="23"/>
  <c r="AM299" i="23" s="1"/>
  <c r="S300" i="23"/>
  <c r="AM300" i="23" s="1"/>
  <c r="T300" i="23"/>
  <c r="S302" i="23"/>
  <c r="AM302" i="23" s="1"/>
  <c r="S301" i="23"/>
  <c r="AM301" i="23" s="1"/>
  <c r="T301" i="23"/>
  <c r="T303" i="23"/>
  <c r="S303" i="23"/>
  <c r="AM303" i="23" s="1"/>
  <c r="S305" i="23"/>
  <c r="AM305" i="23" s="1"/>
  <c r="T304" i="23"/>
  <c r="S304" i="23"/>
  <c r="AM304" i="23" s="1"/>
  <c r="T308" i="23"/>
  <c r="T306" i="23"/>
  <c r="T305" i="23"/>
  <c r="S306" i="23"/>
  <c r="AM306" i="23" s="1"/>
  <c r="S307" i="23"/>
  <c r="AM307" i="23" s="1"/>
  <c r="S308" i="23"/>
  <c r="AM308" i="23" s="1"/>
  <c r="T307" i="23"/>
  <c r="S309" i="23"/>
  <c r="AM309" i="23" s="1"/>
  <c r="T309" i="23"/>
  <c r="S310" i="23"/>
  <c r="AM310" i="23" s="1"/>
  <c r="T310" i="23"/>
  <c r="T311" i="23"/>
  <c r="S312" i="23"/>
  <c r="AM312" i="23" s="1"/>
  <c r="S311" i="23"/>
  <c r="AM311" i="23" s="1"/>
  <c r="T313" i="23"/>
  <c r="T312" i="23"/>
  <c r="S313" i="23"/>
  <c r="AM313" i="23" s="1"/>
  <c r="S314" i="23"/>
  <c r="AM314" i="23" s="1"/>
  <c r="T315" i="23"/>
  <c r="T316" i="23"/>
  <c r="T314" i="23"/>
  <c r="S315" i="23"/>
  <c r="AM315" i="23" s="1"/>
  <c r="S317" i="23"/>
  <c r="AM317" i="23" s="1"/>
  <c r="S316" i="23"/>
  <c r="AM316" i="23" s="1"/>
  <c r="T317" i="23"/>
  <c r="T318" i="23"/>
  <c r="S318" i="23"/>
  <c r="AM318" i="23" s="1"/>
  <c r="S322" i="23"/>
  <c r="AM322" i="23" s="1"/>
  <c r="T319" i="23"/>
  <c r="T320" i="23"/>
  <c r="S319" i="23"/>
  <c r="AM319" i="23" s="1"/>
  <c r="S321" i="23"/>
  <c r="AM321" i="23" s="1"/>
  <c r="S320" i="23"/>
  <c r="AM320" i="23" s="1"/>
  <c r="T321" i="23"/>
  <c r="T322" i="23"/>
  <c r="T323" i="23"/>
  <c r="S323" i="23"/>
  <c r="AM323" i="23" s="1"/>
  <c r="T324" i="23"/>
  <c r="T325" i="23"/>
  <c r="S327" i="23"/>
  <c r="AM327" i="23" s="1"/>
  <c r="T326" i="23"/>
  <c r="S324" i="23"/>
  <c r="AM324" i="23" s="1"/>
  <c r="S325" i="23"/>
  <c r="AM325" i="23" s="1"/>
  <c r="S326" i="23"/>
  <c r="AM326" i="23" s="1"/>
  <c r="T327" i="23"/>
  <c r="T331" i="23"/>
  <c r="S328" i="23"/>
  <c r="AM328" i="23" s="1"/>
  <c r="T328" i="23"/>
  <c r="T329" i="23"/>
  <c r="S329" i="23"/>
  <c r="AM329" i="23" s="1"/>
  <c r="T330" i="23"/>
  <c r="S330" i="23"/>
  <c r="AM330" i="23" s="1"/>
  <c r="S331" i="23"/>
  <c r="AM331" i="23" s="1"/>
  <c r="S334" i="23"/>
  <c r="AM334" i="23" s="1"/>
  <c r="T336" i="23"/>
  <c r="S332" i="23"/>
  <c r="AM332" i="23" s="1"/>
  <c r="T332" i="23"/>
  <c r="T333" i="23"/>
  <c r="S333" i="23"/>
  <c r="AM333" i="23" s="1"/>
  <c r="T334" i="23"/>
  <c r="S336" i="23"/>
  <c r="AM336" i="23" s="1"/>
  <c r="S335" i="23"/>
  <c r="AM335" i="23" s="1"/>
  <c r="T335" i="23"/>
  <c r="S338" i="23"/>
  <c r="AM338" i="23" s="1"/>
  <c r="T338" i="23"/>
  <c r="S337" i="23"/>
  <c r="AM337" i="23" s="1"/>
  <c r="T337" i="23"/>
  <c r="T341" i="23"/>
  <c r="S339" i="23"/>
  <c r="AM339" i="23" s="1"/>
  <c r="T339" i="23"/>
  <c r="T340" i="23"/>
  <c r="S340" i="23"/>
  <c r="AM340" i="23" s="1"/>
  <c r="S343" i="23"/>
  <c r="AM343" i="23" s="1"/>
  <c r="S341" i="23"/>
  <c r="AM341" i="23" s="1"/>
  <c r="S342" i="23"/>
  <c r="AM342" i="23" s="1"/>
  <c r="T342" i="23"/>
  <c r="T345" i="23"/>
  <c r="T344" i="23"/>
  <c r="T343" i="23"/>
  <c r="S344" i="23"/>
  <c r="AM344" i="23" s="1"/>
  <c r="T346" i="23"/>
  <c r="S346" i="23"/>
  <c r="AM346" i="23" s="1"/>
  <c r="T347" i="23"/>
  <c r="S345" i="23"/>
  <c r="AM345" i="23" s="1"/>
  <c r="S347" i="23"/>
  <c r="AM347" i="23" s="1"/>
  <c r="T350" i="23"/>
  <c r="T349" i="23"/>
  <c r="S348" i="23"/>
  <c r="AM348" i="23" s="1"/>
  <c r="S350" i="23"/>
  <c r="AM350" i="23" s="1"/>
  <c r="S349" i="23"/>
  <c r="AM349" i="23" s="1"/>
  <c r="T348" i="23"/>
  <c r="T351" i="23"/>
  <c r="S355" i="23"/>
  <c r="AM355" i="23" s="1"/>
  <c r="T352" i="23"/>
  <c r="S351" i="23"/>
  <c r="AM351" i="23" s="1"/>
  <c r="S352" i="23"/>
  <c r="AM352" i="23" s="1"/>
  <c r="S354" i="23"/>
  <c r="AM354" i="23" s="1"/>
  <c r="T353" i="23"/>
  <c r="S353" i="23"/>
  <c r="AM353" i="23" s="1"/>
  <c r="T354" i="23"/>
  <c r="T356" i="23"/>
  <c r="T355" i="23"/>
  <c r="T358" i="23"/>
  <c r="S357" i="23"/>
  <c r="AM357" i="23" s="1"/>
  <c r="S356" i="23"/>
  <c r="AM356" i="23" s="1"/>
  <c r="T357" i="23"/>
  <c r="T360" i="23"/>
  <c r="T361" i="23"/>
  <c r="S359" i="23"/>
  <c r="AM359" i="23" s="1"/>
  <c r="S358" i="23"/>
  <c r="AM358" i="23" s="1"/>
  <c r="S360" i="23"/>
  <c r="AM360" i="23" s="1"/>
  <c r="T359" i="23"/>
  <c r="T363" i="23"/>
  <c r="T362" i="23"/>
  <c r="S362" i="23"/>
  <c r="AM362" i="23" s="1"/>
  <c r="S361" i="23"/>
  <c r="AM361" i="23" s="1"/>
  <c r="T364" i="23"/>
  <c r="S365" i="23"/>
  <c r="AM365" i="23" s="1"/>
  <c r="S363" i="23"/>
  <c r="AM363" i="23" s="1"/>
  <c r="S364" i="23"/>
  <c r="AM364" i="23" s="1"/>
  <c r="T365" i="23"/>
  <c r="T366" i="23"/>
  <c r="S366" i="23"/>
  <c r="AM366" i="23" s="1"/>
  <c r="S367" i="23"/>
  <c r="AM367" i="23" s="1"/>
  <c r="S368" i="23"/>
  <c r="AM368" i="23" s="1"/>
  <c r="T367" i="23"/>
  <c r="T370" i="23"/>
  <c r="T368" i="23"/>
  <c r="S369" i="23"/>
  <c r="AM369" i="23" s="1"/>
  <c r="S370" i="23"/>
  <c r="AM370" i="23" s="1"/>
  <c r="T369" i="23"/>
  <c r="T372" i="23"/>
  <c r="S372" i="23"/>
  <c r="AM372" i="23" s="1"/>
  <c r="T371" i="23"/>
  <c r="S371" i="23"/>
  <c r="AM371" i="23" s="1"/>
  <c r="T373" i="23"/>
  <c r="T374" i="23"/>
  <c r="S373" i="23"/>
  <c r="AM373" i="23" s="1"/>
  <c r="S374" i="23"/>
  <c r="AM374" i="23" s="1"/>
  <c r="S375" i="23"/>
  <c r="AM375" i="23" s="1"/>
  <c r="S376" i="23"/>
  <c r="AM376" i="23" s="1"/>
  <c r="T375" i="23"/>
  <c r="T377" i="23"/>
  <c r="T376" i="23"/>
  <c r="S378" i="23"/>
  <c r="AM378" i="23" s="1"/>
  <c r="T381" i="23"/>
  <c r="T378" i="23"/>
  <c r="S377" i="23"/>
  <c r="AM377" i="23" s="1"/>
  <c r="T379" i="23"/>
  <c r="S381" i="23"/>
  <c r="AM381" i="23" s="1"/>
  <c r="S382" i="23"/>
  <c r="AM382" i="23" s="1"/>
  <c r="S380" i="23"/>
  <c r="AM380" i="23" s="1"/>
  <c r="T380" i="23"/>
  <c r="S379" i="23"/>
  <c r="AM379" i="23" s="1"/>
  <c r="T382" i="23"/>
  <c r="T383" i="23"/>
  <c r="T384" i="23"/>
  <c r="S383" i="23"/>
  <c r="AM383" i="23" s="1"/>
  <c r="S384" i="23"/>
  <c r="AM384" i="23" s="1"/>
  <c r="T387" i="23"/>
  <c r="T385" i="23"/>
  <c r="S385" i="23"/>
  <c r="AM385" i="23" s="1"/>
  <c r="T386" i="23"/>
  <c r="S386" i="23"/>
  <c r="AM386" i="23" s="1"/>
  <c r="S387" i="23"/>
  <c r="AM387" i="23" s="1"/>
  <c r="S389" i="23"/>
  <c r="AM389" i="23" s="1"/>
  <c r="S390" i="23"/>
  <c r="AM390" i="23" s="1"/>
  <c r="T389" i="23"/>
  <c r="T388" i="23"/>
  <c r="S388" i="23"/>
  <c r="AM388" i="23" s="1"/>
  <c r="S392" i="23"/>
  <c r="AM392" i="23" s="1"/>
  <c r="T390" i="23"/>
  <c r="T391" i="23"/>
  <c r="T392" i="23"/>
  <c r="S391" i="23"/>
  <c r="AM391" i="23" s="1"/>
  <c r="T395" i="23"/>
  <c r="S394" i="23"/>
  <c r="AM394" i="23" s="1"/>
  <c r="S393" i="23"/>
  <c r="AM393" i="23" s="1"/>
  <c r="T394" i="23"/>
  <c r="T393" i="23"/>
  <c r="S395" i="23"/>
  <c r="AM395" i="23" s="1"/>
  <c r="T397" i="23"/>
  <c r="T396" i="23"/>
  <c r="T398" i="23"/>
  <c r="S396" i="23"/>
  <c r="AM396" i="23" s="1"/>
  <c r="S398" i="23"/>
  <c r="AM398" i="23" s="1"/>
  <c r="S397" i="23"/>
  <c r="AM397" i="23" s="1"/>
  <c r="T399" i="23"/>
  <c r="S399" i="23"/>
  <c r="AM399" i="23" s="1"/>
  <c r="T400" i="23"/>
  <c r="T401" i="23"/>
  <c r="S400" i="23"/>
  <c r="AM400" i="23" s="1"/>
  <c r="S401" i="23"/>
  <c r="AM401" i="23" s="1"/>
  <c r="S402" i="23"/>
  <c r="AM402" i="23" s="1"/>
  <c r="T403" i="23"/>
  <c r="T402" i="23"/>
  <c r="S406" i="23"/>
  <c r="AM406" i="23" s="1"/>
  <c r="T407" i="23"/>
  <c r="S403" i="23"/>
  <c r="AM403" i="23" s="1"/>
  <c r="T404" i="23"/>
  <c r="S404" i="23"/>
  <c r="AM404" i="23" s="1"/>
  <c r="T405" i="23"/>
  <c r="S405" i="23"/>
  <c r="AM405" i="23" s="1"/>
  <c r="S407" i="23"/>
  <c r="AM407" i="23" s="1"/>
  <c r="T406" i="23"/>
  <c r="T408" i="23"/>
  <c r="S408" i="23"/>
  <c r="AM408" i="23" s="1"/>
  <c r="S410" i="23"/>
  <c r="AM410" i="23" s="1"/>
  <c r="T412" i="23"/>
  <c r="S409" i="23"/>
  <c r="AM409" i="23" s="1"/>
  <c r="T409" i="23"/>
  <c r="T410" i="23"/>
  <c r="T411" i="23"/>
  <c r="S411" i="23"/>
  <c r="AM411" i="23" s="1"/>
  <c r="T413" i="23"/>
  <c r="S412" i="23"/>
  <c r="AM412" i="23" s="1"/>
  <c r="S413" i="23"/>
  <c r="AM413" i="23" s="1"/>
  <c r="S415" i="23"/>
  <c r="AM415" i="23" s="1"/>
  <c r="S414" i="23"/>
  <c r="AM414" i="23" s="1"/>
  <c r="T414" i="23"/>
  <c r="S416" i="23"/>
  <c r="AM416" i="23" s="1"/>
  <c r="T415" i="23"/>
  <c r="T417" i="23"/>
  <c r="S418" i="23"/>
  <c r="AM418" i="23" s="1"/>
  <c r="S417" i="23"/>
  <c r="AM417" i="23" s="1"/>
  <c r="T416" i="23"/>
  <c r="T418" i="23"/>
  <c r="S421" i="23"/>
  <c r="AM421" i="23" s="1"/>
  <c r="S419" i="23"/>
  <c r="AM419" i="23" s="1"/>
  <c r="T419" i="23"/>
  <c r="S420" i="23"/>
  <c r="AM420" i="23" s="1"/>
  <c r="T420" i="23"/>
  <c r="S422" i="23"/>
  <c r="AM422" i="23" s="1"/>
  <c r="T422" i="23"/>
  <c r="T421" i="23"/>
  <c r="T427" i="23"/>
  <c r="T430" i="23"/>
  <c r="T428" i="23"/>
  <c r="S423" i="23"/>
  <c r="AM423" i="23" s="1"/>
  <c r="S424" i="23"/>
  <c r="AM424" i="23" s="1"/>
  <c r="S429" i="23"/>
  <c r="AM429" i="23" s="1"/>
  <c r="S426" i="23"/>
  <c r="AM426" i="23" s="1"/>
  <c r="S425" i="23"/>
  <c r="AM425" i="23" s="1"/>
  <c r="S428" i="23"/>
  <c r="AM428" i="23" s="1"/>
  <c r="T429" i="23"/>
  <c r="T425" i="23"/>
  <c r="S430" i="23"/>
  <c r="AM430" i="23" s="1"/>
  <c r="AQ29" i="23"/>
  <c r="AQ27" i="23"/>
  <c r="AQ28" i="23"/>
  <c r="AQ30" i="23"/>
  <c r="AQ31" i="23"/>
  <c r="AQ32" i="23"/>
  <c r="AQ34" i="23"/>
  <c r="AQ33" i="23"/>
  <c r="AQ35" i="23"/>
  <c r="AQ38" i="23"/>
  <c r="AQ36" i="23"/>
  <c r="AQ37" i="23"/>
  <c r="AQ39" i="23"/>
  <c r="AQ41" i="23"/>
  <c r="AQ40" i="23"/>
  <c r="AQ44" i="23"/>
  <c r="AQ42" i="23"/>
  <c r="AQ43" i="23"/>
  <c r="AQ46" i="23"/>
  <c r="AQ45" i="23"/>
  <c r="AQ48" i="23"/>
  <c r="AQ47" i="23"/>
  <c r="AQ51" i="23"/>
  <c r="AQ49" i="23"/>
  <c r="AQ50" i="23"/>
  <c r="AQ52" i="23"/>
  <c r="AQ53" i="23"/>
  <c r="AQ54" i="23"/>
  <c r="AQ56" i="23"/>
  <c r="AQ55" i="23"/>
  <c r="AQ57" i="23"/>
  <c r="AQ59" i="23"/>
  <c r="AQ58" i="23"/>
  <c r="AQ61" i="23"/>
  <c r="AQ60" i="23"/>
  <c r="AQ62" i="23"/>
  <c r="AQ64" i="23"/>
  <c r="AQ63" i="23"/>
  <c r="AQ66" i="23"/>
  <c r="AQ65" i="23"/>
  <c r="AQ67" i="23"/>
  <c r="AQ71" i="23"/>
  <c r="AQ68" i="23"/>
  <c r="AQ69" i="23"/>
  <c r="AQ72" i="23"/>
  <c r="AQ70" i="23"/>
  <c r="AQ73" i="23"/>
  <c r="AQ77" i="23"/>
  <c r="AQ74" i="23"/>
  <c r="AQ75" i="23"/>
  <c r="AQ78" i="23"/>
  <c r="AQ76" i="23"/>
  <c r="AQ79" i="23"/>
  <c r="AQ80" i="23"/>
  <c r="AQ81" i="23"/>
  <c r="AQ82" i="23"/>
  <c r="AQ83" i="23"/>
  <c r="AQ84" i="23"/>
  <c r="AQ85" i="23"/>
  <c r="AQ86" i="23"/>
  <c r="AQ87" i="23"/>
  <c r="AQ88" i="23"/>
  <c r="AQ89" i="23"/>
  <c r="AQ90" i="23"/>
  <c r="AQ93" i="23"/>
  <c r="AQ91" i="23"/>
  <c r="AQ92" i="23"/>
  <c r="AQ96" i="23"/>
  <c r="AQ94" i="23"/>
  <c r="AQ98" i="23"/>
  <c r="AQ95" i="23"/>
  <c r="AQ100" i="23"/>
  <c r="AQ97" i="23"/>
  <c r="AQ99" i="23"/>
  <c r="AQ101" i="23"/>
  <c r="AQ103" i="23"/>
  <c r="AQ102" i="23"/>
  <c r="AQ105" i="23"/>
  <c r="AQ104" i="23"/>
  <c r="AQ106" i="23"/>
  <c r="AQ108" i="23"/>
  <c r="AQ107" i="23"/>
  <c r="AQ111" i="23"/>
  <c r="AQ110" i="23"/>
  <c r="AQ109" i="23"/>
  <c r="AQ112" i="23"/>
  <c r="AQ113" i="23"/>
  <c r="AQ114" i="23"/>
  <c r="AQ115" i="23"/>
  <c r="AQ117" i="23"/>
  <c r="AQ119" i="23"/>
  <c r="AQ116" i="23"/>
  <c r="AQ118" i="23"/>
  <c r="AQ121" i="23"/>
  <c r="AQ120" i="23"/>
  <c r="AQ124" i="23"/>
  <c r="AQ122" i="23"/>
  <c r="AQ123" i="23"/>
  <c r="AQ127" i="23"/>
  <c r="AQ126" i="23"/>
  <c r="AQ125" i="23"/>
  <c r="AQ128" i="23"/>
  <c r="AQ129" i="23"/>
  <c r="AQ131" i="23"/>
  <c r="AQ130" i="23"/>
  <c r="AQ132" i="23"/>
  <c r="AQ134" i="23"/>
  <c r="AQ133" i="23"/>
  <c r="AQ135" i="23"/>
  <c r="AQ137" i="23"/>
  <c r="AQ136" i="23"/>
  <c r="AQ139" i="23"/>
  <c r="AQ138" i="23"/>
  <c r="AQ140" i="23"/>
  <c r="AQ141" i="23"/>
  <c r="AQ143" i="23"/>
  <c r="AQ142" i="23"/>
  <c r="AQ145" i="23"/>
  <c r="AQ144" i="23"/>
  <c r="AQ148" i="23"/>
  <c r="AQ146" i="23"/>
  <c r="AQ147" i="23"/>
  <c r="AQ152" i="23"/>
  <c r="AQ150" i="23"/>
  <c r="AQ149" i="23"/>
  <c r="AQ151" i="23"/>
  <c r="AQ154" i="23"/>
  <c r="AQ153" i="23"/>
  <c r="AQ155" i="23"/>
  <c r="AQ156" i="23"/>
  <c r="AQ157" i="23"/>
  <c r="AQ158" i="23"/>
  <c r="AQ159" i="23"/>
  <c r="AQ160" i="23"/>
  <c r="AQ161" i="23"/>
  <c r="AQ163" i="23"/>
  <c r="AQ162" i="23"/>
  <c r="AQ167" i="23"/>
  <c r="AQ165" i="23"/>
  <c r="AQ164" i="23"/>
  <c r="AQ166" i="23"/>
  <c r="AQ169" i="23"/>
  <c r="AQ168" i="23"/>
  <c r="AQ171" i="23"/>
  <c r="AQ172" i="23"/>
  <c r="AQ170" i="23"/>
  <c r="AQ174" i="23"/>
  <c r="AQ173" i="23"/>
  <c r="AQ177" i="23"/>
  <c r="AQ175" i="23"/>
  <c r="AQ176" i="23"/>
  <c r="AQ178" i="23"/>
  <c r="AQ179" i="23"/>
  <c r="AQ182" i="23"/>
  <c r="AQ181" i="23"/>
  <c r="AQ180" i="23"/>
  <c r="AQ184" i="23"/>
  <c r="AQ186" i="23"/>
  <c r="AQ183" i="23"/>
  <c r="AQ187" i="23"/>
  <c r="AQ185" i="23"/>
  <c r="AQ188" i="23"/>
  <c r="AQ189" i="23"/>
  <c r="AQ191" i="23"/>
  <c r="AQ190" i="23"/>
  <c r="AQ193" i="23"/>
  <c r="AQ192" i="23"/>
  <c r="AQ194" i="23"/>
  <c r="AQ197" i="23"/>
  <c r="AQ195" i="23"/>
  <c r="AQ196" i="23"/>
  <c r="AQ201" i="23"/>
  <c r="AQ198" i="23"/>
  <c r="AQ199" i="23"/>
  <c r="AQ200" i="23"/>
  <c r="AQ202" i="23"/>
  <c r="AQ204" i="23"/>
  <c r="AQ203" i="23"/>
  <c r="AQ205" i="23"/>
  <c r="AQ206" i="23"/>
  <c r="AQ208" i="23"/>
  <c r="AQ207" i="23"/>
  <c r="AQ210" i="23"/>
  <c r="AQ209" i="23"/>
  <c r="AQ211" i="23"/>
  <c r="AQ213" i="23"/>
  <c r="AQ212" i="23"/>
  <c r="AQ216" i="23"/>
  <c r="AQ215" i="23"/>
  <c r="AQ214" i="23"/>
  <c r="AQ219" i="23"/>
  <c r="AQ217" i="23"/>
  <c r="AQ221" i="23"/>
  <c r="AQ218" i="23"/>
  <c r="AQ220" i="23"/>
  <c r="AQ223" i="23"/>
  <c r="AQ225" i="23"/>
  <c r="AQ222" i="23"/>
  <c r="AQ224" i="23"/>
  <c r="AQ226" i="23"/>
  <c r="AQ227" i="23"/>
  <c r="AQ228" i="23"/>
  <c r="AQ232" i="23"/>
  <c r="AQ229" i="23"/>
  <c r="AQ230" i="23"/>
  <c r="AQ231" i="23"/>
  <c r="AQ233" i="23"/>
  <c r="AQ234" i="23"/>
  <c r="AQ235" i="23"/>
  <c r="AQ236" i="23"/>
  <c r="AQ237" i="23"/>
  <c r="AQ240" i="23"/>
  <c r="AQ238" i="23"/>
  <c r="AQ239" i="23"/>
  <c r="AQ241" i="23"/>
  <c r="AQ242" i="23"/>
  <c r="AQ243" i="23"/>
  <c r="AQ245" i="23"/>
  <c r="AQ244" i="23"/>
  <c r="AQ248" i="23"/>
  <c r="AQ246" i="23"/>
  <c r="AQ247" i="23"/>
  <c r="AQ250" i="23"/>
  <c r="AQ249" i="23"/>
  <c r="AQ251" i="23"/>
  <c r="AQ252" i="23"/>
  <c r="AQ256" i="23"/>
  <c r="AQ253" i="23"/>
  <c r="AQ254" i="23"/>
  <c r="AQ255" i="23"/>
  <c r="AQ257" i="23"/>
  <c r="AQ258" i="23"/>
  <c r="AQ262" i="23"/>
  <c r="AQ259" i="23"/>
  <c r="AQ261" i="23"/>
  <c r="AQ260" i="23"/>
  <c r="AQ263" i="23"/>
  <c r="AQ264" i="23"/>
  <c r="AQ266" i="23"/>
  <c r="AQ265" i="23"/>
  <c r="AQ269" i="23"/>
  <c r="AQ268" i="23"/>
  <c r="AQ267" i="23"/>
  <c r="AQ271" i="23"/>
  <c r="AQ272" i="23"/>
  <c r="AQ270" i="23"/>
  <c r="AQ274" i="23"/>
  <c r="AQ273" i="23"/>
  <c r="AQ275" i="23"/>
  <c r="AQ276" i="23"/>
  <c r="AQ277" i="23"/>
  <c r="AQ278" i="23"/>
  <c r="AQ279" i="23"/>
  <c r="AQ281" i="23"/>
  <c r="AQ280" i="23"/>
  <c r="AQ282" i="23"/>
  <c r="AQ284" i="23"/>
  <c r="AQ283" i="23"/>
  <c r="AQ286" i="23"/>
  <c r="AQ285" i="23"/>
  <c r="AQ288" i="23"/>
  <c r="AQ287" i="23"/>
  <c r="AQ290" i="23"/>
  <c r="AQ289" i="23"/>
  <c r="AQ291" i="23"/>
  <c r="AQ292" i="23"/>
  <c r="AQ295" i="23"/>
  <c r="AQ293" i="23"/>
  <c r="AQ294" i="23"/>
  <c r="AQ297" i="23"/>
  <c r="AQ296" i="23"/>
  <c r="AQ298" i="23"/>
  <c r="AQ300" i="23"/>
  <c r="AQ299" i="23"/>
  <c r="AQ302" i="23"/>
  <c r="AQ301" i="23"/>
  <c r="AQ303" i="23"/>
  <c r="AQ304" i="23"/>
  <c r="AQ306" i="23"/>
  <c r="AQ307" i="23"/>
  <c r="AQ305" i="23"/>
  <c r="AQ308" i="23"/>
  <c r="AQ309" i="23"/>
  <c r="AQ310" i="23"/>
  <c r="AQ312" i="23"/>
  <c r="AQ311" i="23"/>
  <c r="AQ313" i="23"/>
  <c r="AQ314" i="23"/>
  <c r="AQ315" i="23"/>
  <c r="AQ317" i="23"/>
  <c r="AQ316" i="23"/>
  <c r="AQ318" i="23"/>
  <c r="AQ319" i="23"/>
  <c r="AQ320" i="23"/>
  <c r="AQ321" i="23"/>
  <c r="AQ322" i="23"/>
  <c r="AQ323" i="23"/>
  <c r="AQ324" i="23"/>
  <c r="AQ325" i="23"/>
  <c r="AQ327" i="23"/>
  <c r="AQ326" i="23"/>
  <c r="AQ328" i="23"/>
  <c r="AQ331" i="23"/>
  <c r="AQ329" i="23"/>
  <c r="AQ330" i="23"/>
  <c r="AQ332" i="23"/>
  <c r="AQ333" i="23"/>
  <c r="AQ334" i="23"/>
  <c r="AQ335" i="23"/>
  <c r="AQ336" i="23"/>
  <c r="AQ337" i="23"/>
  <c r="AQ340" i="23"/>
  <c r="AQ339" i="23"/>
  <c r="AQ338" i="23"/>
  <c r="AQ341" i="23"/>
  <c r="AQ342" i="23"/>
  <c r="AQ344" i="23"/>
  <c r="AQ343" i="23"/>
  <c r="AQ345" i="23"/>
  <c r="AQ347" i="23"/>
  <c r="AQ346" i="23"/>
  <c r="AQ349" i="23"/>
  <c r="AQ348" i="23"/>
  <c r="AQ350" i="23"/>
  <c r="AQ351" i="23"/>
  <c r="AQ354" i="23"/>
  <c r="AQ353" i="23"/>
  <c r="AQ352" i="23"/>
  <c r="AQ355" i="23"/>
  <c r="AQ358" i="23"/>
  <c r="AQ356" i="23"/>
  <c r="AQ357" i="23"/>
  <c r="AQ360" i="23"/>
  <c r="AQ359" i="23"/>
  <c r="AQ361" i="23"/>
  <c r="AQ362" i="23"/>
  <c r="AQ363" i="23"/>
  <c r="AQ364" i="23"/>
  <c r="AQ365" i="23"/>
  <c r="AQ366" i="23"/>
  <c r="AQ367" i="23"/>
  <c r="AQ369" i="23"/>
  <c r="AQ368" i="23"/>
  <c r="AQ370" i="23"/>
  <c r="AQ371" i="23"/>
  <c r="AQ373" i="23"/>
  <c r="AQ372" i="23"/>
  <c r="AQ375" i="23"/>
  <c r="AQ374" i="23"/>
  <c r="AQ377" i="23"/>
  <c r="AQ376" i="23"/>
  <c r="AQ378" i="23"/>
  <c r="AQ380" i="23"/>
  <c r="AQ379" i="23"/>
  <c r="AQ381" i="23"/>
  <c r="AQ382" i="23"/>
  <c r="AQ383" i="23"/>
  <c r="AQ384" i="23"/>
  <c r="AQ385" i="23"/>
  <c r="AQ386" i="23"/>
  <c r="AQ387" i="23"/>
  <c r="AQ388" i="23"/>
  <c r="AQ390" i="23"/>
  <c r="AQ389" i="23"/>
  <c r="AQ391" i="23"/>
  <c r="AQ393" i="23"/>
  <c r="AQ392" i="23"/>
  <c r="AQ395" i="23"/>
  <c r="AQ396" i="23"/>
  <c r="AQ394" i="23"/>
  <c r="AQ397" i="23"/>
  <c r="AQ399" i="23"/>
  <c r="AQ398" i="23"/>
  <c r="AQ401" i="23"/>
  <c r="AQ403" i="23"/>
  <c r="AQ400" i="23"/>
  <c r="AQ402" i="23"/>
  <c r="AQ405" i="23"/>
  <c r="AQ404" i="23"/>
  <c r="AQ407" i="23"/>
  <c r="AQ406" i="23"/>
  <c r="AQ409" i="23"/>
  <c r="AQ408" i="23"/>
  <c r="AQ410" i="23"/>
  <c r="AQ411" i="23"/>
  <c r="AQ412" i="23"/>
  <c r="AQ413" i="23"/>
  <c r="AQ414" i="23"/>
  <c r="AQ415" i="23"/>
  <c r="AQ419" i="23"/>
  <c r="AQ416" i="23"/>
  <c r="AQ417" i="23"/>
  <c r="AQ418" i="23"/>
  <c r="AQ420" i="23"/>
  <c r="AQ421" i="23"/>
  <c r="AQ423" i="23"/>
  <c r="AQ422" i="23"/>
  <c r="AQ425" i="23"/>
  <c r="AQ427" i="23"/>
  <c r="AQ429" i="23"/>
  <c r="F430" i="23"/>
  <c r="N429" i="23"/>
  <c r="O428" i="23"/>
  <c r="CB51" i="23"/>
  <c r="CB41" i="23"/>
  <c r="CB46" i="23"/>
  <c r="CB37" i="23"/>
  <c r="CB44" i="23"/>
  <c r="CB29" i="23"/>
  <c r="CB42" i="23"/>
  <c r="CB35" i="23"/>
  <c r="CB39" i="23"/>
  <c r="CB56" i="23"/>
  <c r="CB47" i="23"/>
  <c r="CB50" i="23"/>
  <c r="CB27" i="23"/>
  <c r="CB59" i="23"/>
  <c r="CB63" i="23"/>
  <c r="CB31" i="23"/>
  <c r="CB34" i="23"/>
  <c r="CB55" i="23"/>
  <c r="CB32" i="23"/>
  <c r="CB48" i="23"/>
  <c r="CB38" i="23"/>
  <c r="CB43" i="23"/>
  <c r="CB28" i="23"/>
  <c r="CB54" i="23"/>
  <c r="CB60" i="23"/>
  <c r="CB58" i="23"/>
  <c r="CB53" i="23"/>
  <c r="CB40" i="23"/>
  <c r="CB57" i="23"/>
  <c r="CB33" i="23"/>
  <c r="CB61" i="23"/>
  <c r="CB62" i="23"/>
  <c r="CB52" i="23"/>
  <c r="CB30" i="23"/>
  <c r="CB49" i="23"/>
  <c r="CB45" i="23"/>
  <c r="CB36" i="23"/>
  <c r="V416" i="22"/>
  <c r="AD417" i="22"/>
  <c r="AE417" i="22" s="1"/>
  <c r="AF417" i="22" s="1"/>
  <c r="J417" i="22"/>
  <c r="AC417" i="22"/>
  <c r="I417" i="22"/>
  <c r="W417" i="22"/>
  <c r="N417" i="22"/>
  <c r="F417" i="22"/>
  <c r="M417" i="22"/>
  <c r="G419" i="22"/>
  <c r="AG418" i="22"/>
  <c r="L418" i="22"/>
  <c r="K418" i="22"/>
  <c r="H418" i="22"/>
  <c r="V417" i="22" l="1"/>
  <c r="N430" i="23"/>
  <c r="O430" i="23" s="1"/>
  <c r="O429" i="23"/>
  <c r="AL428" i="23"/>
  <c r="AN428" i="23" s="1"/>
  <c r="AO429" i="23" s="1"/>
  <c r="AP429" i="23" s="1"/>
  <c r="U429" i="23" s="1"/>
  <c r="AL424" i="23"/>
  <c r="AN424" i="23" s="1"/>
  <c r="AO425" i="23" s="1"/>
  <c r="AP425" i="23" s="1"/>
  <c r="U425" i="23" s="1"/>
  <c r="AL420" i="23"/>
  <c r="AN420" i="23" s="1"/>
  <c r="AO421" i="23" s="1"/>
  <c r="AP421" i="23" s="1"/>
  <c r="U421" i="23" s="1"/>
  <c r="AL416" i="23"/>
  <c r="AN416" i="23" s="1"/>
  <c r="AO417" i="23" s="1"/>
  <c r="AP417" i="23" s="1"/>
  <c r="U417" i="23" s="1"/>
  <c r="AL429" i="23"/>
  <c r="AN429" i="23" s="1"/>
  <c r="AO430" i="23" s="1"/>
  <c r="AP430" i="23" s="1"/>
  <c r="U430" i="23" s="1"/>
  <c r="AL425" i="23"/>
  <c r="AN425" i="23" s="1"/>
  <c r="AO426" i="23" s="1"/>
  <c r="AP426" i="23" s="1"/>
  <c r="U426" i="23" s="1"/>
  <c r="AL421" i="23"/>
  <c r="AN421" i="23" s="1"/>
  <c r="AO422" i="23" s="1"/>
  <c r="AP422" i="23" s="1"/>
  <c r="U422" i="23" s="1"/>
  <c r="AL417" i="23"/>
  <c r="AN417" i="23" s="1"/>
  <c r="AO418" i="23" s="1"/>
  <c r="AP418" i="23" s="1"/>
  <c r="U418" i="23" s="1"/>
  <c r="AL427" i="23"/>
  <c r="AN427" i="23" s="1"/>
  <c r="AO428" i="23" s="1"/>
  <c r="AP428" i="23" s="1"/>
  <c r="U428" i="23" s="1"/>
  <c r="AL426" i="23"/>
  <c r="AN426" i="23" s="1"/>
  <c r="AO427" i="23" s="1"/>
  <c r="AP427" i="23" s="1"/>
  <c r="U427" i="23" s="1"/>
  <c r="AL411" i="23"/>
  <c r="AN411" i="23" s="1"/>
  <c r="AO412" i="23" s="1"/>
  <c r="AP412" i="23" s="1"/>
  <c r="U412" i="23" s="1"/>
  <c r="AL407" i="23"/>
  <c r="AN407" i="23" s="1"/>
  <c r="AO408" i="23" s="1"/>
  <c r="AP408" i="23" s="1"/>
  <c r="U408" i="23" s="1"/>
  <c r="AL403" i="23"/>
  <c r="AN403" i="23" s="1"/>
  <c r="AO404" i="23" s="1"/>
  <c r="AP404" i="23" s="1"/>
  <c r="U404" i="23" s="1"/>
  <c r="AL414" i="23"/>
  <c r="AN414" i="23" s="1"/>
  <c r="AO415" i="23" s="1"/>
  <c r="AP415" i="23" s="1"/>
  <c r="U415" i="23" s="1"/>
  <c r="AL430" i="23"/>
  <c r="AN430" i="23" s="1"/>
  <c r="AL412" i="23"/>
  <c r="AN412" i="23" s="1"/>
  <c r="AO413" i="23" s="1"/>
  <c r="AP413" i="23" s="1"/>
  <c r="U413" i="23" s="1"/>
  <c r="AL408" i="23"/>
  <c r="AN408" i="23" s="1"/>
  <c r="AO409" i="23" s="1"/>
  <c r="AP409" i="23" s="1"/>
  <c r="U409" i="23" s="1"/>
  <c r="AL404" i="23"/>
  <c r="AN404" i="23" s="1"/>
  <c r="AO405" i="23" s="1"/>
  <c r="AP405" i="23" s="1"/>
  <c r="U405" i="23" s="1"/>
  <c r="AL419" i="23"/>
  <c r="AN419" i="23" s="1"/>
  <c r="AO420" i="23" s="1"/>
  <c r="AP420" i="23" s="1"/>
  <c r="U420" i="23" s="1"/>
  <c r="AL415" i="23"/>
  <c r="AN415" i="23" s="1"/>
  <c r="AO416" i="23" s="1"/>
  <c r="AP416" i="23" s="1"/>
  <c r="U416" i="23" s="1"/>
  <c r="AL418" i="23"/>
  <c r="AN418" i="23" s="1"/>
  <c r="AO419" i="23" s="1"/>
  <c r="AP419" i="23" s="1"/>
  <c r="U419" i="23" s="1"/>
  <c r="AL409" i="23"/>
  <c r="AN409" i="23" s="1"/>
  <c r="AO410" i="23" s="1"/>
  <c r="AP410" i="23" s="1"/>
  <c r="U410" i="23" s="1"/>
  <c r="AL405" i="23"/>
  <c r="AN405" i="23" s="1"/>
  <c r="AO406" i="23" s="1"/>
  <c r="AP406" i="23" s="1"/>
  <c r="U406" i="23" s="1"/>
  <c r="AL401" i="23"/>
  <c r="AN401" i="23" s="1"/>
  <c r="AO402" i="23" s="1"/>
  <c r="AP402" i="23" s="1"/>
  <c r="U402" i="23" s="1"/>
  <c r="AL423" i="23"/>
  <c r="AN423" i="23" s="1"/>
  <c r="AO424" i="23" s="1"/>
  <c r="AP424" i="23" s="1"/>
  <c r="U424" i="23" s="1"/>
  <c r="AL398" i="23"/>
  <c r="AN398" i="23" s="1"/>
  <c r="AO399" i="23" s="1"/>
  <c r="AP399" i="23" s="1"/>
  <c r="U399" i="23" s="1"/>
  <c r="AL394" i="23"/>
  <c r="AN394" i="23" s="1"/>
  <c r="AO395" i="23" s="1"/>
  <c r="AP395" i="23" s="1"/>
  <c r="U395" i="23" s="1"/>
  <c r="AL390" i="23"/>
  <c r="AN390" i="23" s="1"/>
  <c r="AO391" i="23" s="1"/>
  <c r="AP391" i="23" s="1"/>
  <c r="U391" i="23" s="1"/>
  <c r="AL410" i="23"/>
  <c r="AN410" i="23" s="1"/>
  <c r="AO411" i="23" s="1"/>
  <c r="AP411" i="23" s="1"/>
  <c r="U411" i="23" s="1"/>
  <c r="AL399" i="23"/>
  <c r="AN399" i="23" s="1"/>
  <c r="AO400" i="23" s="1"/>
  <c r="AP400" i="23" s="1"/>
  <c r="U400" i="23" s="1"/>
  <c r="AL395" i="23"/>
  <c r="AN395" i="23" s="1"/>
  <c r="AO396" i="23" s="1"/>
  <c r="AP396" i="23" s="1"/>
  <c r="U396" i="23" s="1"/>
  <c r="AL391" i="23"/>
  <c r="AN391" i="23" s="1"/>
  <c r="AO392" i="23" s="1"/>
  <c r="AP392" i="23" s="1"/>
  <c r="U392" i="23" s="1"/>
  <c r="AL422" i="23"/>
  <c r="AN422" i="23" s="1"/>
  <c r="AO423" i="23" s="1"/>
  <c r="AP423" i="23" s="1"/>
  <c r="U423" i="23" s="1"/>
  <c r="AL413" i="23"/>
  <c r="AN413" i="23" s="1"/>
  <c r="AO414" i="23" s="1"/>
  <c r="AP414" i="23" s="1"/>
  <c r="U414" i="23" s="1"/>
  <c r="AL402" i="23"/>
  <c r="AN402" i="23" s="1"/>
  <c r="AO403" i="23" s="1"/>
  <c r="AP403" i="23" s="1"/>
  <c r="U403" i="23" s="1"/>
  <c r="AL397" i="23"/>
  <c r="AN397" i="23" s="1"/>
  <c r="AO398" i="23" s="1"/>
  <c r="AP398" i="23" s="1"/>
  <c r="U398" i="23" s="1"/>
  <c r="AL392" i="23"/>
  <c r="AN392" i="23" s="1"/>
  <c r="AO393" i="23" s="1"/>
  <c r="AP393" i="23" s="1"/>
  <c r="U393" i="23" s="1"/>
  <c r="AL389" i="23"/>
  <c r="AN389" i="23" s="1"/>
  <c r="AO390" i="23" s="1"/>
  <c r="AP390" i="23" s="1"/>
  <c r="U390" i="23" s="1"/>
  <c r="AL384" i="23"/>
  <c r="AN384" i="23" s="1"/>
  <c r="AO385" i="23" s="1"/>
  <c r="AP385" i="23" s="1"/>
  <c r="U385" i="23" s="1"/>
  <c r="AL380" i="23"/>
  <c r="AN380" i="23" s="1"/>
  <c r="AO381" i="23" s="1"/>
  <c r="AP381" i="23" s="1"/>
  <c r="U381" i="23" s="1"/>
  <c r="AL376" i="23"/>
  <c r="AN376" i="23" s="1"/>
  <c r="AO377" i="23" s="1"/>
  <c r="AP377" i="23" s="1"/>
  <c r="U377" i="23" s="1"/>
  <c r="AL393" i="23"/>
  <c r="AN393" i="23" s="1"/>
  <c r="AO394" i="23" s="1"/>
  <c r="AP394" i="23" s="1"/>
  <c r="U394" i="23" s="1"/>
  <c r="AL388" i="23"/>
  <c r="AN388" i="23" s="1"/>
  <c r="AO389" i="23" s="1"/>
  <c r="AP389" i="23" s="1"/>
  <c r="U389" i="23" s="1"/>
  <c r="AL406" i="23"/>
  <c r="AN406" i="23" s="1"/>
  <c r="AO407" i="23" s="1"/>
  <c r="AP407" i="23" s="1"/>
  <c r="U407" i="23" s="1"/>
  <c r="AL385" i="23"/>
  <c r="AN385" i="23" s="1"/>
  <c r="AO386" i="23" s="1"/>
  <c r="AP386" i="23" s="1"/>
  <c r="U386" i="23" s="1"/>
  <c r="AL381" i="23"/>
  <c r="AN381" i="23" s="1"/>
  <c r="AO382" i="23" s="1"/>
  <c r="AP382" i="23" s="1"/>
  <c r="U382" i="23" s="1"/>
  <c r="AL377" i="23"/>
  <c r="AN377" i="23" s="1"/>
  <c r="AO378" i="23" s="1"/>
  <c r="AP378" i="23" s="1"/>
  <c r="U378" i="23" s="1"/>
  <c r="AL386" i="23"/>
  <c r="AN386" i="23" s="1"/>
  <c r="AO387" i="23" s="1"/>
  <c r="AP387" i="23" s="1"/>
  <c r="U387" i="23" s="1"/>
  <c r="AL400" i="23"/>
  <c r="AN400" i="23" s="1"/>
  <c r="AO401" i="23" s="1"/>
  <c r="AP401" i="23" s="1"/>
  <c r="U401" i="23" s="1"/>
  <c r="AL372" i="23"/>
  <c r="AN372" i="23" s="1"/>
  <c r="AO373" i="23" s="1"/>
  <c r="AP373" i="23" s="1"/>
  <c r="U373" i="23" s="1"/>
  <c r="AL368" i="23"/>
  <c r="AN368" i="23" s="1"/>
  <c r="AO369" i="23" s="1"/>
  <c r="AP369" i="23" s="1"/>
  <c r="U369" i="23" s="1"/>
  <c r="AL364" i="23"/>
  <c r="AN364" i="23" s="1"/>
  <c r="AO365" i="23" s="1"/>
  <c r="AP365" i="23" s="1"/>
  <c r="U365" i="23" s="1"/>
  <c r="AL387" i="23"/>
  <c r="AN387" i="23" s="1"/>
  <c r="AO388" i="23" s="1"/>
  <c r="AP388" i="23" s="1"/>
  <c r="U388" i="23" s="1"/>
  <c r="AL382" i="23"/>
  <c r="AN382" i="23" s="1"/>
  <c r="AO383" i="23" s="1"/>
  <c r="AP383" i="23" s="1"/>
  <c r="U383" i="23" s="1"/>
  <c r="AL379" i="23"/>
  <c r="AN379" i="23" s="1"/>
  <c r="AO380" i="23" s="1"/>
  <c r="AP380" i="23" s="1"/>
  <c r="U380" i="23" s="1"/>
  <c r="AL373" i="23"/>
  <c r="AN373" i="23" s="1"/>
  <c r="AO374" i="23" s="1"/>
  <c r="AP374" i="23" s="1"/>
  <c r="U374" i="23" s="1"/>
  <c r="AL369" i="23"/>
  <c r="AN369" i="23" s="1"/>
  <c r="AO370" i="23" s="1"/>
  <c r="AP370" i="23" s="1"/>
  <c r="U370" i="23" s="1"/>
  <c r="AL378" i="23"/>
  <c r="AN378" i="23" s="1"/>
  <c r="AO379" i="23" s="1"/>
  <c r="AP379" i="23" s="1"/>
  <c r="U379" i="23" s="1"/>
  <c r="AL374" i="23"/>
  <c r="AN374" i="23" s="1"/>
  <c r="AO375" i="23" s="1"/>
  <c r="AP375" i="23" s="1"/>
  <c r="U375" i="23" s="1"/>
  <c r="AL363" i="23"/>
  <c r="AN363" i="23" s="1"/>
  <c r="AO364" i="23" s="1"/>
  <c r="AP364" i="23" s="1"/>
  <c r="U364" i="23" s="1"/>
  <c r="AL360" i="23"/>
  <c r="AN360" i="23" s="1"/>
  <c r="AO361" i="23" s="1"/>
  <c r="AP361" i="23" s="1"/>
  <c r="U361" i="23" s="1"/>
  <c r="AL356" i="23"/>
  <c r="AN356" i="23" s="1"/>
  <c r="AO357" i="23" s="1"/>
  <c r="AP357" i="23" s="1"/>
  <c r="U357" i="23" s="1"/>
  <c r="AL352" i="23"/>
  <c r="AN352" i="23" s="1"/>
  <c r="AO353" i="23" s="1"/>
  <c r="AP353" i="23" s="1"/>
  <c r="U353" i="23" s="1"/>
  <c r="AL348" i="23"/>
  <c r="AN348" i="23" s="1"/>
  <c r="AO349" i="23" s="1"/>
  <c r="AP349" i="23" s="1"/>
  <c r="U349" i="23" s="1"/>
  <c r="AL396" i="23"/>
  <c r="AN396" i="23" s="1"/>
  <c r="AO397" i="23" s="1"/>
  <c r="AP397" i="23" s="1"/>
  <c r="U397" i="23" s="1"/>
  <c r="AL361" i="23"/>
  <c r="AN361" i="23" s="1"/>
  <c r="AO362" i="23" s="1"/>
  <c r="AP362" i="23" s="1"/>
  <c r="U362" i="23" s="1"/>
  <c r="AL357" i="23"/>
  <c r="AN357" i="23" s="1"/>
  <c r="AO358" i="23" s="1"/>
  <c r="AP358" i="23" s="1"/>
  <c r="U358" i="23" s="1"/>
  <c r="AL353" i="23"/>
  <c r="AN353" i="23" s="1"/>
  <c r="AO354" i="23" s="1"/>
  <c r="AP354" i="23" s="1"/>
  <c r="U354" i="23" s="1"/>
  <c r="AL383" i="23"/>
  <c r="AN383" i="23" s="1"/>
  <c r="AO384" i="23" s="1"/>
  <c r="AP384" i="23" s="1"/>
  <c r="U384" i="23" s="1"/>
  <c r="AL362" i="23"/>
  <c r="AN362" i="23" s="1"/>
  <c r="AO363" i="23" s="1"/>
  <c r="AP363" i="23" s="1"/>
  <c r="U363" i="23" s="1"/>
  <c r="AL358" i="23"/>
  <c r="AN358" i="23" s="1"/>
  <c r="AO359" i="23" s="1"/>
  <c r="AP359" i="23" s="1"/>
  <c r="U359" i="23" s="1"/>
  <c r="AL354" i="23"/>
  <c r="AN354" i="23" s="1"/>
  <c r="AO355" i="23" s="1"/>
  <c r="AP355" i="23" s="1"/>
  <c r="U355" i="23" s="1"/>
  <c r="AL370" i="23"/>
  <c r="AN370" i="23" s="1"/>
  <c r="AO371" i="23" s="1"/>
  <c r="AP371" i="23" s="1"/>
  <c r="U371" i="23" s="1"/>
  <c r="AL365" i="23"/>
  <c r="AN365" i="23" s="1"/>
  <c r="AO366" i="23" s="1"/>
  <c r="AP366" i="23" s="1"/>
  <c r="U366" i="23" s="1"/>
  <c r="AL375" i="23"/>
  <c r="AN375" i="23" s="1"/>
  <c r="AO376" i="23" s="1"/>
  <c r="AP376" i="23" s="1"/>
  <c r="U376" i="23" s="1"/>
  <c r="AL371" i="23"/>
  <c r="AN371" i="23" s="1"/>
  <c r="AO372" i="23" s="1"/>
  <c r="AP372" i="23" s="1"/>
  <c r="U372" i="23" s="1"/>
  <c r="AL346" i="23"/>
  <c r="AN346" i="23" s="1"/>
  <c r="AO347" i="23" s="1"/>
  <c r="AP347" i="23" s="1"/>
  <c r="U347" i="23" s="1"/>
  <c r="AL342" i="23"/>
  <c r="AN342" i="23" s="1"/>
  <c r="AO343" i="23" s="1"/>
  <c r="AP343" i="23" s="1"/>
  <c r="U343" i="23" s="1"/>
  <c r="AL338" i="23"/>
  <c r="AN338" i="23" s="1"/>
  <c r="AO339" i="23" s="1"/>
  <c r="AP339" i="23" s="1"/>
  <c r="U339" i="23" s="1"/>
  <c r="AL334" i="23"/>
  <c r="AN334" i="23" s="1"/>
  <c r="AO335" i="23" s="1"/>
  <c r="AP335" i="23" s="1"/>
  <c r="U335" i="23" s="1"/>
  <c r="AL330" i="23"/>
  <c r="AN330" i="23" s="1"/>
  <c r="AO331" i="23" s="1"/>
  <c r="AP331" i="23" s="1"/>
  <c r="U331" i="23" s="1"/>
  <c r="AL326" i="23"/>
  <c r="AN326" i="23" s="1"/>
  <c r="AO327" i="23" s="1"/>
  <c r="AP327" i="23" s="1"/>
  <c r="U327" i="23" s="1"/>
  <c r="AL359" i="23"/>
  <c r="AN359" i="23" s="1"/>
  <c r="AO360" i="23" s="1"/>
  <c r="AP360" i="23" s="1"/>
  <c r="U360" i="23" s="1"/>
  <c r="AL367" i="23"/>
  <c r="AN367" i="23" s="1"/>
  <c r="AO368" i="23" s="1"/>
  <c r="AP368" i="23" s="1"/>
  <c r="U368" i="23" s="1"/>
  <c r="AL350" i="23"/>
  <c r="AN350" i="23" s="1"/>
  <c r="AO351" i="23" s="1"/>
  <c r="AP351" i="23" s="1"/>
  <c r="U351" i="23" s="1"/>
  <c r="AL349" i="23"/>
  <c r="AN349" i="23" s="1"/>
  <c r="AO350" i="23" s="1"/>
  <c r="AP350" i="23" s="1"/>
  <c r="U350" i="23" s="1"/>
  <c r="AL343" i="23"/>
  <c r="AN343" i="23" s="1"/>
  <c r="AO344" i="23" s="1"/>
  <c r="AP344" i="23" s="1"/>
  <c r="U344" i="23" s="1"/>
  <c r="AL339" i="23"/>
  <c r="AN339" i="23" s="1"/>
  <c r="AO340" i="23" s="1"/>
  <c r="AP340" i="23" s="1"/>
  <c r="U340" i="23" s="1"/>
  <c r="AL335" i="23"/>
  <c r="AN335" i="23" s="1"/>
  <c r="AO336" i="23" s="1"/>
  <c r="AP336" i="23" s="1"/>
  <c r="U336" i="23" s="1"/>
  <c r="AL331" i="23"/>
  <c r="AN331" i="23" s="1"/>
  <c r="AO332" i="23" s="1"/>
  <c r="AP332" i="23" s="1"/>
  <c r="U332" i="23" s="1"/>
  <c r="AL327" i="23"/>
  <c r="AN327" i="23" s="1"/>
  <c r="AO328" i="23" s="1"/>
  <c r="AP328" i="23" s="1"/>
  <c r="U328" i="23" s="1"/>
  <c r="AL355" i="23"/>
  <c r="AN355" i="23" s="1"/>
  <c r="AO356" i="23" s="1"/>
  <c r="AP356" i="23" s="1"/>
  <c r="U356" i="23" s="1"/>
  <c r="AL351" i="23"/>
  <c r="AN351" i="23" s="1"/>
  <c r="AO352" i="23" s="1"/>
  <c r="AP352" i="23" s="1"/>
  <c r="U352" i="23" s="1"/>
  <c r="AL347" i="23"/>
  <c r="AN347" i="23" s="1"/>
  <c r="AO348" i="23" s="1"/>
  <c r="AP348" i="23" s="1"/>
  <c r="U348" i="23" s="1"/>
  <c r="AL344" i="23"/>
  <c r="AN344" i="23" s="1"/>
  <c r="AO345" i="23" s="1"/>
  <c r="AP345" i="23" s="1"/>
  <c r="U345" i="23" s="1"/>
  <c r="AL340" i="23"/>
  <c r="AN340" i="23" s="1"/>
  <c r="AO341" i="23" s="1"/>
  <c r="AP341" i="23" s="1"/>
  <c r="U341" i="23" s="1"/>
  <c r="AL336" i="23"/>
  <c r="AN336" i="23" s="1"/>
  <c r="AO337" i="23" s="1"/>
  <c r="AP337" i="23" s="1"/>
  <c r="U337" i="23" s="1"/>
  <c r="AL329" i="23"/>
  <c r="AN329" i="23" s="1"/>
  <c r="AO330" i="23" s="1"/>
  <c r="AP330" i="23" s="1"/>
  <c r="U330" i="23" s="1"/>
  <c r="AL345" i="23"/>
  <c r="AN345" i="23" s="1"/>
  <c r="AO346" i="23" s="1"/>
  <c r="AP346" i="23" s="1"/>
  <c r="U346" i="23" s="1"/>
  <c r="AL322" i="23"/>
  <c r="AN322" i="23" s="1"/>
  <c r="AO323" i="23" s="1"/>
  <c r="AP323" i="23" s="1"/>
  <c r="U323" i="23" s="1"/>
  <c r="AL318" i="23"/>
  <c r="AN318" i="23" s="1"/>
  <c r="AO319" i="23" s="1"/>
  <c r="AP319" i="23" s="1"/>
  <c r="U319" i="23" s="1"/>
  <c r="AL314" i="23"/>
  <c r="AN314" i="23" s="1"/>
  <c r="AO315" i="23" s="1"/>
  <c r="AP315" i="23" s="1"/>
  <c r="U315" i="23" s="1"/>
  <c r="AL310" i="23"/>
  <c r="AN310" i="23" s="1"/>
  <c r="AO311" i="23" s="1"/>
  <c r="AP311" i="23" s="1"/>
  <c r="U311" i="23" s="1"/>
  <c r="AL306" i="23"/>
  <c r="AN306" i="23" s="1"/>
  <c r="AO307" i="23" s="1"/>
  <c r="AP307" i="23" s="1"/>
  <c r="U307" i="23" s="1"/>
  <c r="AL341" i="23"/>
  <c r="AN341" i="23" s="1"/>
  <c r="AO342" i="23" s="1"/>
  <c r="AP342" i="23" s="1"/>
  <c r="U342" i="23" s="1"/>
  <c r="AL337" i="23"/>
  <c r="AN337" i="23" s="1"/>
  <c r="AO338" i="23" s="1"/>
  <c r="AP338" i="23" s="1"/>
  <c r="U338" i="23" s="1"/>
  <c r="AL332" i="23"/>
  <c r="AN332" i="23" s="1"/>
  <c r="AO333" i="23" s="1"/>
  <c r="AP333" i="23" s="1"/>
  <c r="U333" i="23" s="1"/>
  <c r="AL323" i="23"/>
  <c r="AN323" i="23" s="1"/>
  <c r="AO324" i="23" s="1"/>
  <c r="AP324" i="23" s="1"/>
  <c r="U324" i="23" s="1"/>
  <c r="AL319" i="23"/>
  <c r="AN319" i="23" s="1"/>
  <c r="AO320" i="23" s="1"/>
  <c r="AP320" i="23" s="1"/>
  <c r="U320" i="23" s="1"/>
  <c r="AL315" i="23"/>
  <c r="AN315" i="23" s="1"/>
  <c r="AO316" i="23" s="1"/>
  <c r="AP316" i="23" s="1"/>
  <c r="U316" i="23" s="1"/>
  <c r="AL311" i="23"/>
  <c r="AN311" i="23" s="1"/>
  <c r="AO312" i="23" s="1"/>
  <c r="AP312" i="23" s="1"/>
  <c r="U312" i="23" s="1"/>
  <c r="AL307" i="23"/>
  <c r="AN307" i="23" s="1"/>
  <c r="AO308" i="23" s="1"/>
  <c r="AP308" i="23" s="1"/>
  <c r="U308" i="23" s="1"/>
  <c r="AL303" i="23"/>
  <c r="AN303" i="23" s="1"/>
  <c r="AO304" i="23" s="1"/>
  <c r="AP304" i="23" s="1"/>
  <c r="U304" i="23" s="1"/>
  <c r="AL324" i="23"/>
  <c r="AN324" i="23" s="1"/>
  <c r="AO325" i="23" s="1"/>
  <c r="AP325" i="23" s="1"/>
  <c r="U325" i="23" s="1"/>
  <c r="AL320" i="23"/>
  <c r="AN320" i="23" s="1"/>
  <c r="AO321" i="23" s="1"/>
  <c r="AP321" i="23" s="1"/>
  <c r="U321" i="23" s="1"/>
  <c r="AL316" i="23"/>
  <c r="AN316" i="23" s="1"/>
  <c r="AO317" i="23" s="1"/>
  <c r="AP317" i="23" s="1"/>
  <c r="U317" i="23" s="1"/>
  <c r="AL312" i="23"/>
  <c r="AN312" i="23" s="1"/>
  <c r="AO313" i="23" s="1"/>
  <c r="AP313" i="23" s="1"/>
  <c r="U313" i="23" s="1"/>
  <c r="AL308" i="23"/>
  <c r="AN308" i="23" s="1"/>
  <c r="AO309" i="23" s="1"/>
  <c r="AP309" i="23" s="1"/>
  <c r="U309" i="23" s="1"/>
  <c r="AL304" i="23"/>
  <c r="AN304" i="23" s="1"/>
  <c r="AO305" i="23" s="1"/>
  <c r="AP305" i="23" s="1"/>
  <c r="U305" i="23" s="1"/>
  <c r="AL366" i="23"/>
  <c r="AN366" i="23" s="1"/>
  <c r="AO367" i="23" s="1"/>
  <c r="AP367" i="23" s="1"/>
  <c r="U367" i="23" s="1"/>
  <c r="AL325" i="23"/>
  <c r="AN325" i="23" s="1"/>
  <c r="AO326" i="23" s="1"/>
  <c r="AP326" i="23" s="1"/>
  <c r="U326" i="23" s="1"/>
  <c r="AL299" i="23"/>
  <c r="AN299" i="23" s="1"/>
  <c r="AO300" i="23" s="1"/>
  <c r="AP300" i="23" s="1"/>
  <c r="U300" i="23" s="1"/>
  <c r="AL321" i="23"/>
  <c r="AN321" i="23" s="1"/>
  <c r="AO322" i="23" s="1"/>
  <c r="AP322" i="23" s="1"/>
  <c r="U322" i="23" s="1"/>
  <c r="AL317" i="23"/>
  <c r="AN317" i="23" s="1"/>
  <c r="AO318" i="23" s="1"/>
  <c r="AP318" i="23" s="1"/>
  <c r="U318" i="23" s="1"/>
  <c r="AL300" i="23"/>
  <c r="AN300" i="23" s="1"/>
  <c r="AO301" i="23" s="1"/>
  <c r="AP301" i="23" s="1"/>
  <c r="U301" i="23" s="1"/>
  <c r="AL296" i="23"/>
  <c r="AN296" i="23" s="1"/>
  <c r="AO297" i="23" s="1"/>
  <c r="AP297" i="23" s="1"/>
  <c r="U297" i="23" s="1"/>
  <c r="AL313" i="23"/>
  <c r="AN313" i="23" s="1"/>
  <c r="AO314" i="23" s="1"/>
  <c r="AP314" i="23" s="1"/>
  <c r="U314" i="23" s="1"/>
  <c r="AL309" i="23"/>
  <c r="AN309" i="23" s="1"/>
  <c r="AO310" i="23" s="1"/>
  <c r="AP310" i="23" s="1"/>
  <c r="U310" i="23" s="1"/>
  <c r="AL333" i="23"/>
  <c r="AN333" i="23" s="1"/>
  <c r="AO334" i="23" s="1"/>
  <c r="AP334" i="23" s="1"/>
  <c r="U334" i="23" s="1"/>
  <c r="AL328" i="23"/>
  <c r="AN328" i="23" s="1"/>
  <c r="AO329" i="23" s="1"/>
  <c r="AP329" i="23" s="1"/>
  <c r="U329" i="23" s="1"/>
  <c r="AL305" i="23"/>
  <c r="AN305" i="23" s="1"/>
  <c r="AO306" i="23" s="1"/>
  <c r="AP306" i="23" s="1"/>
  <c r="U306" i="23" s="1"/>
  <c r="AL297" i="23"/>
  <c r="AN297" i="23" s="1"/>
  <c r="AO298" i="23" s="1"/>
  <c r="AP298" i="23" s="1"/>
  <c r="U298" i="23" s="1"/>
  <c r="AL295" i="23"/>
  <c r="AN295" i="23" s="1"/>
  <c r="AO296" i="23" s="1"/>
  <c r="AP296" i="23" s="1"/>
  <c r="U296" i="23" s="1"/>
  <c r="AL292" i="23"/>
  <c r="AN292" i="23" s="1"/>
  <c r="AO293" i="23" s="1"/>
  <c r="AP293" i="23" s="1"/>
  <c r="U293" i="23" s="1"/>
  <c r="AL288" i="23"/>
  <c r="AN288" i="23" s="1"/>
  <c r="AO289" i="23" s="1"/>
  <c r="AP289" i="23" s="1"/>
  <c r="U289" i="23" s="1"/>
  <c r="AL284" i="23"/>
  <c r="AN284" i="23" s="1"/>
  <c r="AO285" i="23" s="1"/>
  <c r="AP285" i="23" s="1"/>
  <c r="U285" i="23" s="1"/>
  <c r="AL280" i="23"/>
  <c r="AN280" i="23" s="1"/>
  <c r="AO281" i="23" s="1"/>
  <c r="AP281" i="23" s="1"/>
  <c r="U281" i="23" s="1"/>
  <c r="AL276" i="23"/>
  <c r="AN276" i="23" s="1"/>
  <c r="AO277" i="23" s="1"/>
  <c r="AP277" i="23" s="1"/>
  <c r="U277" i="23" s="1"/>
  <c r="AL272" i="23"/>
  <c r="AN272" i="23" s="1"/>
  <c r="AO273" i="23" s="1"/>
  <c r="AP273" i="23" s="1"/>
  <c r="U273" i="23" s="1"/>
  <c r="AL268" i="23"/>
  <c r="AN268" i="23" s="1"/>
  <c r="AO269" i="23" s="1"/>
  <c r="AP269" i="23" s="1"/>
  <c r="U269" i="23" s="1"/>
  <c r="AL264" i="23"/>
  <c r="AN264" i="23" s="1"/>
  <c r="AO265" i="23" s="1"/>
  <c r="AP265" i="23" s="1"/>
  <c r="U265" i="23" s="1"/>
  <c r="AL302" i="23"/>
  <c r="AN302" i="23" s="1"/>
  <c r="AO303" i="23" s="1"/>
  <c r="AP303" i="23" s="1"/>
  <c r="U303" i="23" s="1"/>
  <c r="AL293" i="23"/>
  <c r="AN293" i="23" s="1"/>
  <c r="AO294" i="23" s="1"/>
  <c r="AP294" i="23" s="1"/>
  <c r="U294" i="23" s="1"/>
  <c r="AL289" i="23"/>
  <c r="AN289" i="23" s="1"/>
  <c r="AO290" i="23" s="1"/>
  <c r="AP290" i="23" s="1"/>
  <c r="U290" i="23" s="1"/>
  <c r="AL285" i="23"/>
  <c r="AN285" i="23" s="1"/>
  <c r="AO286" i="23" s="1"/>
  <c r="AP286" i="23" s="1"/>
  <c r="U286" i="23" s="1"/>
  <c r="AL281" i="23"/>
  <c r="AN281" i="23" s="1"/>
  <c r="AO282" i="23" s="1"/>
  <c r="AP282" i="23" s="1"/>
  <c r="U282" i="23" s="1"/>
  <c r="AL277" i="23"/>
  <c r="AN277" i="23" s="1"/>
  <c r="AO278" i="23" s="1"/>
  <c r="AP278" i="23" s="1"/>
  <c r="U278" i="23" s="1"/>
  <c r="AL273" i="23"/>
  <c r="AN273" i="23" s="1"/>
  <c r="AO274" i="23" s="1"/>
  <c r="AP274" i="23" s="1"/>
  <c r="U274" i="23" s="1"/>
  <c r="AL269" i="23"/>
  <c r="AN269" i="23" s="1"/>
  <c r="AO270" i="23" s="1"/>
  <c r="AP270" i="23" s="1"/>
  <c r="U270" i="23" s="1"/>
  <c r="AL301" i="23"/>
  <c r="AN301" i="23" s="1"/>
  <c r="AO302" i="23" s="1"/>
  <c r="AP302" i="23" s="1"/>
  <c r="U302" i="23" s="1"/>
  <c r="AL298" i="23"/>
  <c r="AN298" i="23" s="1"/>
  <c r="AO299" i="23" s="1"/>
  <c r="AP299" i="23" s="1"/>
  <c r="U299" i="23" s="1"/>
  <c r="AL294" i="23"/>
  <c r="AN294" i="23" s="1"/>
  <c r="AO295" i="23" s="1"/>
  <c r="AP295" i="23" s="1"/>
  <c r="U295" i="23" s="1"/>
  <c r="AL290" i="23"/>
  <c r="AN290" i="23" s="1"/>
  <c r="AO291" i="23" s="1"/>
  <c r="AP291" i="23" s="1"/>
  <c r="U291" i="23" s="1"/>
  <c r="AL286" i="23"/>
  <c r="AN286" i="23" s="1"/>
  <c r="AO287" i="23" s="1"/>
  <c r="AP287" i="23" s="1"/>
  <c r="U287" i="23" s="1"/>
  <c r="AL282" i="23"/>
  <c r="AN282" i="23" s="1"/>
  <c r="AO283" i="23" s="1"/>
  <c r="AP283" i="23" s="1"/>
  <c r="U283" i="23" s="1"/>
  <c r="AL278" i="23"/>
  <c r="AN278" i="23" s="1"/>
  <c r="AO279" i="23" s="1"/>
  <c r="AP279" i="23" s="1"/>
  <c r="U279" i="23" s="1"/>
  <c r="AL274" i="23"/>
  <c r="AN274" i="23" s="1"/>
  <c r="AO275" i="23" s="1"/>
  <c r="AP275" i="23" s="1"/>
  <c r="U275" i="23" s="1"/>
  <c r="AL270" i="23"/>
  <c r="AN270" i="23" s="1"/>
  <c r="AO271" i="23" s="1"/>
  <c r="AP271" i="23" s="1"/>
  <c r="U271" i="23" s="1"/>
  <c r="AL266" i="23"/>
  <c r="AN266" i="23" s="1"/>
  <c r="AO267" i="23" s="1"/>
  <c r="AP267" i="23" s="1"/>
  <c r="U267" i="23" s="1"/>
  <c r="AL271" i="23"/>
  <c r="AN271" i="23" s="1"/>
  <c r="AO272" i="23" s="1"/>
  <c r="AP272" i="23" s="1"/>
  <c r="U272" i="23" s="1"/>
  <c r="AL267" i="23"/>
  <c r="AN267" i="23" s="1"/>
  <c r="AO268" i="23" s="1"/>
  <c r="AP268" i="23" s="1"/>
  <c r="U268" i="23" s="1"/>
  <c r="AL260" i="23"/>
  <c r="AN260" i="23" s="1"/>
  <c r="AO261" i="23" s="1"/>
  <c r="AP261" i="23" s="1"/>
  <c r="U261" i="23" s="1"/>
  <c r="AL256" i="23"/>
  <c r="AN256" i="23" s="1"/>
  <c r="AO257" i="23" s="1"/>
  <c r="AP257" i="23" s="1"/>
  <c r="U257" i="23" s="1"/>
  <c r="AL252" i="23"/>
  <c r="AN252" i="23" s="1"/>
  <c r="AO253" i="23" s="1"/>
  <c r="AP253" i="23" s="1"/>
  <c r="U253" i="23" s="1"/>
  <c r="AL248" i="23"/>
  <c r="AN248" i="23" s="1"/>
  <c r="AO249" i="23" s="1"/>
  <c r="AP249" i="23" s="1"/>
  <c r="U249" i="23" s="1"/>
  <c r="AL244" i="23"/>
  <c r="AN244" i="23" s="1"/>
  <c r="AO245" i="23" s="1"/>
  <c r="AP245" i="23" s="1"/>
  <c r="U245" i="23" s="1"/>
  <c r="AL240" i="23"/>
  <c r="AN240" i="23" s="1"/>
  <c r="AO241" i="23" s="1"/>
  <c r="AP241" i="23" s="1"/>
  <c r="U241" i="23" s="1"/>
  <c r="AL236" i="23"/>
  <c r="AN236" i="23" s="1"/>
  <c r="AO237" i="23" s="1"/>
  <c r="AP237" i="23" s="1"/>
  <c r="U237" i="23" s="1"/>
  <c r="AL291" i="23"/>
  <c r="AN291" i="23" s="1"/>
  <c r="AO292" i="23" s="1"/>
  <c r="AP292" i="23" s="1"/>
  <c r="U292" i="23" s="1"/>
  <c r="AL279" i="23"/>
  <c r="AN279" i="23" s="1"/>
  <c r="AO280" i="23" s="1"/>
  <c r="AP280" i="23" s="1"/>
  <c r="U280" i="23" s="1"/>
  <c r="AL261" i="23"/>
  <c r="AN261" i="23" s="1"/>
  <c r="AO262" i="23" s="1"/>
  <c r="AP262" i="23" s="1"/>
  <c r="U262" i="23" s="1"/>
  <c r="AL257" i="23"/>
  <c r="AN257" i="23" s="1"/>
  <c r="AO258" i="23" s="1"/>
  <c r="AP258" i="23" s="1"/>
  <c r="U258" i="23" s="1"/>
  <c r="AL253" i="23"/>
  <c r="AN253" i="23" s="1"/>
  <c r="AO254" i="23" s="1"/>
  <c r="AP254" i="23" s="1"/>
  <c r="U254" i="23" s="1"/>
  <c r="AL249" i="23"/>
  <c r="AN249" i="23" s="1"/>
  <c r="AO250" i="23" s="1"/>
  <c r="AP250" i="23" s="1"/>
  <c r="U250" i="23" s="1"/>
  <c r="AL245" i="23"/>
  <c r="AN245" i="23" s="1"/>
  <c r="AO246" i="23" s="1"/>
  <c r="AP246" i="23" s="1"/>
  <c r="U246" i="23" s="1"/>
  <c r="AL241" i="23"/>
  <c r="AN241" i="23" s="1"/>
  <c r="AO242" i="23" s="1"/>
  <c r="AP242" i="23" s="1"/>
  <c r="U242" i="23" s="1"/>
  <c r="AL237" i="23"/>
  <c r="AN237" i="23" s="1"/>
  <c r="AO238" i="23" s="1"/>
  <c r="AP238" i="23" s="1"/>
  <c r="U238" i="23" s="1"/>
  <c r="AL287" i="23"/>
  <c r="AN287" i="23" s="1"/>
  <c r="AO288" i="23" s="1"/>
  <c r="AP288" i="23" s="1"/>
  <c r="U288" i="23" s="1"/>
  <c r="AL262" i="23"/>
  <c r="AN262" i="23" s="1"/>
  <c r="AO263" i="23" s="1"/>
  <c r="AP263" i="23" s="1"/>
  <c r="U263" i="23" s="1"/>
  <c r="AL258" i="23"/>
  <c r="AN258" i="23" s="1"/>
  <c r="AO259" i="23" s="1"/>
  <c r="AP259" i="23" s="1"/>
  <c r="U259" i="23" s="1"/>
  <c r="AL254" i="23"/>
  <c r="AN254" i="23" s="1"/>
  <c r="AO255" i="23" s="1"/>
  <c r="AP255" i="23" s="1"/>
  <c r="U255" i="23" s="1"/>
  <c r="AL250" i="23"/>
  <c r="AN250" i="23" s="1"/>
  <c r="AO251" i="23" s="1"/>
  <c r="AP251" i="23" s="1"/>
  <c r="U251" i="23" s="1"/>
  <c r="AL246" i="23"/>
  <c r="AN246" i="23" s="1"/>
  <c r="AO247" i="23" s="1"/>
  <c r="AP247" i="23" s="1"/>
  <c r="U247" i="23" s="1"/>
  <c r="AL242" i="23"/>
  <c r="AN242" i="23" s="1"/>
  <c r="AO243" i="23" s="1"/>
  <c r="AP243" i="23" s="1"/>
  <c r="U243" i="23" s="1"/>
  <c r="AL238" i="23"/>
  <c r="AN238" i="23" s="1"/>
  <c r="AO239" i="23" s="1"/>
  <c r="AP239" i="23" s="1"/>
  <c r="U239" i="23" s="1"/>
  <c r="AL275" i="23"/>
  <c r="AN275" i="23" s="1"/>
  <c r="AO276" i="23" s="1"/>
  <c r="AP276" i="23" s="1"/>
  <c r="U276" i="23" s="1"/>
  <c r="AL265" i="23"/>
  <c r="AN265" i="23" s="1"/>
  <c r="AO266" i="23" s="1"/>
  <c r="AP266" i="23" s="1"/>
  <c r="U266" i="23" s="1"/>
  <c r="AL263" i="23"/>
  <c r="AN263" i="23" s="1"/>
  <c r="AO264" i="23" s="1"/>
  <c r="AP264" i="23" s="1"/>
  <c r="U264" i="23" s="1"/>
  <c r="AL255" i="23"/>
  <c r="AN255" i="23" s="1"/>
  <c r="AO256" i="23" s="1"/>
  <c r="AP256" i="23" s="1"/>
  <c r="U256" i="23" s="1"/>
  <c r="AL239" i="23"/>
  <c r="AN239" i="23" s="1"/>
  <c r="AO240" i="23" s="1"/>
  <c r="AP240" i="23" s="1"/>
  <c r="U240" i="23" s="1"/>
  <c r="AL232" i="23"/>
  <c r="AN232" i="23" s="1"/>
  <c r="AO233" i="23" s="1"/>
  <c r="AP233" i="23" s="1"/>
  <c r="U233" i="23" s="1"/>
  <c r="AL228" i="23"/>
  <c r="AN228" i="23" s="1"/>
  <c r="AO229" i="23" s="1"/>
  <c r="AP229" i="23" s="1"/>
  <c r="U229" i="23" s="1"/>
  <c r="AL224" i="23"/>
  <c r="AN224" i="23" s="1"/>
  <c r="AO225" i="23" s="1"/>
  <c r="AP225" i="23" s="1"/>
  <c r="U225" i="23" s="1"/>
  <c r="AL220" i="23"/>
  <c r="AN220" i="23" s="1"/>
  <c r="AO221" i="23" s="1"/>
  <c r="AP221" i="23" s="1"/>
  <c r="U221" i="23" s="1"/>
  <c r="AL216" i="23"/>
  <c r="AN216" i="23" s="1"/>
  <c r="AO217" i="23" s="1"/>
  <c r="AP217" i="23" s="1"/>
  <c r="U217" i="23" s="1"/>
  <c r="AL212" i="23"/>
  <c r="AN212" i="23" s="1"/>
  <c r="AO213" i="23" s="1"/>
  <c r="AP213" i="23" s="1"/>
  <c r="U213" i="23" s="1"/>
  <c r="AL208" i="23"/>
  <c r="AN208" i="23" s="1"/>
  <c r="AO209" i="23" s="1"/>
  <c r="AP209" i="23" s="1"/>
  <c r="U209" i="23" s="1"/>
  <c r="AL283" i="23"/>
  <c r="AN283" i="23" s="1"/>
  <c r="AO284" i="23" s="1"/>
  <c r="AP284" i="23" s="1"/>
  <c r="U284" i="23" s="1"/>
  <c r="AL259" i="23"/>
  <c r="AN259" i="23" s="1"/>
  <c r="AO260" i="23" s="1"/>
  <c r="AP260" i="23" s="1"/>
  <c r="U260" i="23" s="1"/>
  <c r="AL243" i="23"/>
  <c r="AN243" i="23" s="1"/>
  <c r="AO244" i="23" s="1"/>
  <c r="AP244" i="23" s="1"/>
  <c r="U244" i="23" s="1"/>
  <c r="AL233" i="23"/>
  <c r="AN233" i="23" s="1"/>
  <c r="AO234" i="23" s="1"/>
  <c r="AP234" i="23" s="1"/>
  <c r="U234" i="23" s="1"/>
  <c r="AL229" i="23"/>
  <c r="AN229" i="23" s="1"/>
  <c r="AO230" i="23" s="1"/>
  <c r="AP230" i="23" s="1"/>
  <c r="U230" i="23" s="1"/>
  <c r="AL225" i="23"/>
  <c r="AN225" i="23" s="1"/>
  <c r="AO226" i="23" s="1"/>
  <c r="AP226" i="23" s="1"/>
  <c r="U226" i="23" s="1"/>
  <c r="AL221" i="23"/>
  <c r="AN221" i="23" s="1"/>
  <c r="AO222" i="23" s="1"/>
  <c r="AP222" i="23" s="1"/>
  <c r="U222" i="23" s="1"/>
  <c r="AL217" i="23"/>
  <c r="AN217" i="23" s="1"/>
  <c r="AO218" i="23" s="1"/>
  <c r="AP218" i="23" s="1"/>
  <c r="U218" i="23" s="1"/>
  <c r="AL213" i="23"/>
  <c r="AN213" i="23" s="1"/>
  <c r="AO214" i="23" s="1"/>
  <c r="AP214" i="23" s="1"/>
  <c r="U214" i="23" s="1"/>
  <c r="AL209" i="23"/>
  <c r="AN209" i="23" s="1"/>
  <c r="AO210" i="23" s="1"/>
  <c r="AP210" i="23" s="1"/>
  <c r="U210" i="23" s="1"/>
  <c r="AL247" i="23"/>
  <c r="AN247" i="23" s="1"/>
  <c r="AO248" i="23" s="1"/>
  <c r="AP248" i="23" s="1"/>
  <c r="U248" i="23" s="1"/>
  <c r="AL234" i="23"/>
  <c r="AN234" i="23" s="1"/>
  <c r="AO235" i="23" s="1"/>
  <c r="AP235" i="23" s="1"/>
  <c r="U235" i="23" s="1"/>
  <c r="AL230" i="23"/>
  <c r="AN230" i="23" s="1"/>
  <c r="AO231" i="23" s="1"/>
  <c r="AP231" i="23" s="1"/>
  <c r="U231" i="23" s="1"/>
  <c r="AL226" i="23"/>
  <c r="AN226" i="23" s="1"/>
  <c r="AO227" i="23" s="1"/>
  <c r="AP227" i="23" s="1"/>
  <c r="U227" i="23" s="1"/>
  <c r="AL222" i="23"/>
  <c r="AN222" i="23" s="1"/>
  <c r="AO223" i="23" s="1"/>
  <c r="AP223" i="23" s="1"/>
  <c r="U223" i="23" s="1"/>
  <c r="AL218" i="23"/>
  <c r="AN218" i="23" s="1"/>
  <c r="AO219" i="23" s="1"/>
  <c r="AP219" i="23" s="1"/>
  <c r="U219" i="23" s="1"/>
  <c r="AL214" i="23"/>
  <c r="AN214" i="23" s="1"/>
  <c r="AO215" i="23" s="1"/>
  <c r="AP215" i="23" s="1"/>
  <c r="U215" i="23" s="1"/>
  <c r="AL210" i="23"/>
  <c r="AN210" i="23" s="1"/>
  <c r="AO211" i="23" s="1"/>
  <c r="AP211" i="23" s="1"/>
  <c r="U211" i="23" s="1"/>
  <c r="AL251" i="23"/>
  <c r="AN251" i="23" s="1"/>
  <c r="AO252" i="23" s="1"/>
  <c r="AP252" i="23" s="1"/>
  <c r="U252" i="23" s="1"/>
  <c r="AL231" i="23"/>
  <c r="AN231" i="23" s="1"/>
  <c r="AO232" i="23" s="1"/>
  <c r="AP232" i="23" s="1"/>
  <c r="U232" i="23" s="1"/>
  <c r="AL227" i="23"/>
  <c r="AN227" i="23" s="1"/>
  <c r="AO228" i="23" s="1"/>
  <c r="AP228" i="23" s="1"/>
  <c r="U228" i="23" s="1"/>
  <c r="AL223" i="23"/>
  <c r="AN223" i="23" s="1"/>
  <c r="AO224" i="23" s="1"/>
  <c r="AP224" i="23" s="1"/>
  <c r="U224" i="23" s="1"/>
  <c r="AL219" i="23"/>
  <c r="AN219" i="23" s="1"/>
  <c r="AO220" i="23" s="1"/>
  <c r="AP220" i="23" s="1"/>
  <c r="U220" i="23" s="1"/>
  <c r="AL215" i="23"/>
  <c r="AN215" i="23" s="1"/>
  <c r="AO216" i="23" s="1"/>
  <c r="AP216" i="23" s="1"/>
  <c r="U216" i="23" s="1"/>
  <c r="AL205" i="23"/>
  <c r="AN205" i="23" s="1"/>
  <c r="AO206" i="23" s="1"/>
  <c r="AP206" i="23" s="1"/>
  <c r="U206" i="23" s="1"/>
  <c r="AL201" i="23"/>
  <c r="AN201" i="23" s="1"/>
  <c r="AO202" i="23" s="1"/>
  <c r="AP202" i="23" s="1"/>
  <c r="U202" i="23" s="1"/>
  <c r="AL197" i="23"/>
  <c r="AN197" i="23" s="1"/>
  <c r="AO198" i="23" s="1"/>
  <c r="AP198" i="23" s="1"/>
  <c r="U198" i="23" s="1"/>
  <c r="AL193" i="23"/>
  <c r="AN193" i="23" s="1"/>
  <c r="AO194" i="23" s="1"/>
  <c r="AP194" i="23" s="1"/>
  <c r="U194" i="23" s="1"/>
  <c r="AL189" i="23"/>
  <c r="AN189" i="23" s="1"/>
  <c r="AO190" i="23" s="1"/>
  <c r="AP190" i="23" s="1"/>
  <c r="U190" i="23" s="1"/>
  <c r="AL185" i="23"/>
  <c r="AN185" i="23" s="1"/>
  <c r="AO186" i="23" s="1"/>
  <c r="AP186" i="23" s="1"/>
  <c r="U186" i="23" s="1"/>
  <c r="AL181" i="23"/>
  <c r="AN181" i="23" s="1"/>
  <c r="AO182" i="23" s="1"/>
  <c r="AP182" i="23" s="1"/>
  <c r="U182" i="23" s="1"/>
  <c r="AL177" i="23"/>
  <c r="AN177" i="23" s="1"/>
  <c r="AO178" i="23" s="1"/>
  <c r="AP178" i="23" s="1"/>
  <c r="U178" i="23" s="1"/>
  <c r="AL206" i="23"/>
  <c r="AN206" i="23" s="1"/>
  <c r="AO207" i="23" s="1"/>
  <c r="AP207" i="23" s="1"/>
  <c r="U207" i="23" s="1"/>
  <c r="AL202" i="23"/>
  <c r="AN202" i="23" s="1"/>
  <c r="AO203" i="23" s="1"/>
  <c r="AP203" i="23" s="1"/>
  <c r="U203" i="23" s="1"/>
  <c r="AL198" i="23"/>
  <c r="AN198" i="23" s="1"/>
  <c r="AO199" i="23" s="1"/>
  <c r="AP199" i="23" s="1"/>
  <c r="U199" i="23" s="1"/>
  <c r="AL194" i="23"/>
  <c r="AN194" i="23" s="1"/>
  <c r="AO195" i="23" s="1"/>
  <c r="AP195" i="23" s="1"/>
  <c r="U195" i="23" s="1"/>
  <c r="AL190" i="23"/>
  <c r="AN190" i="23" s="1"/>
  <c r="AO191" i="23" s="1"/>
  <c r="AP191" i="23" s="1"/>
  <c r="U191" i="23" s="1"/>
  <c r="AL186" i="23"/>
  <c r="AN186" i="23" s="1"/>
  <c r="AO187" i="23" s="1"/>
  <c r="AP187" i="23" s="1"/>
  <c r="U187" i="23" s="1"/>
  <c r="AL182" i="23"/>
  <c r="AN182" i="23" s="1"/>
  <c r="AO183" i="23" s="1"/>
  <c r="AP183" i="23" s="1"/>
  <c r="U183" i="23" s="1"/>
  <c r="AL203" i="23"/>
  <c r="AN203" i="23" s="1"/>
  <c r="AO204" i="23" s="1"/>
  <c r="AP204" i="23" s="1"/>
  <c r="U204" i="23" s="1"/>
  <c r="AL199" i="23"/>
  <c r="AN199" i="23" s="1"/>
  <c r="AO200" i="23" s="1"/>
  <c r="AP200" i="23" s="1"/>
  <c r="U200" i="23" s="1"/>
  <c r="AL195" i="23"/>
  <c r="AN195" i="23" s="1"/>
  <c r="AO196" i="23" s="1"/>
  <c r="AP196" i="23" s="1"/>
  <c r="U196" i="23" s="1"/>
  <c r="AL191" i="23"/>
  <c r="AN191" i="23" s="1"/>
  <c r="AO192" i="23" s="1"/>
  <c r="AP192" i="23" s="1"/>
  <c r="U192" i="23" s="1"/>
  <c r="AL187" i="23"/>
  <c r="AN187" i="23" s="1"/>
  <c r="AO188" i="23" s="1"/>
  <c r="AP188" i="23" s="1"/>
  <c r="U188" i="23" s="1"/>
  <c r="AL183" i="23"/>
  <c r="AN183" i="23" s="1"/>
  <c r="AO184" i="23" s="1"/>
  <c r="AP184" i="23" s="1"/>
  <c r="U184" i="23" s="1"/>
  <c r="AL211" i="23"/>
  <c r="AN211" i="23" s="1"/>
  <c r="AO212" i="23" s="1"/>
  <c r="AP212" i="23" s="1"/>
  <c r="U212" i="23" s="1"/>
  <c r="AL235" i="23"/>
  <c r="AN235" i="23" s="1"/>
  <c r="AO236" i="23" s="1"/>
  <c r="AP236" i="23" s="1"/>
  <c r="U236" i="23" s="1"/>
  <c r="AL204" i="23"/>
  <c r="AN204" i="23" s="1"/>
  <c r="AO205" i="23" s="1"/>
  <c r="AP205" i="23" s="1"/>
  <c r="U205" i="23" s="1"/>
  <c r="AL188" i="23"/>
  <c r="AN188" i="23" s="1"/>
  <c r="AO189" i="23" s="1"/>
  <c r="AP189" i="23" s="1"/>
  <c r="U189" i="23" s="1"/>
  <c r="AL178" i="23"/>
  <c r="AN178" i="23" s="1"/>
  <c r="AO179" i="23" s="1"/>
  <c r="AP179" i="23" s="1"/>
  <c r="U179" i="23" s="1"/>
  <c r="AL176" i="23"/>
  <c r="AN176" i="23" s="1"/>
  <c r="AO177" i="23" s="1"/>
  <c r="AP177" i="23" s="1"/>
  <c r="U177" i="23" s="1"/>
  <c r="AL172" i="23"/>
  <c r="AN172" i="23" s="1"/>
  <c r="AO173" i="23" s="1"/>
  <c r="AP173" i="23" s="1"/>
  <c r="U173" i="23" s="1"/>
  <c r="AL168" i="23"/>
  <c r="AN168" i="23" s="1"/>
  <c r="AO169" i="23" s="1"/>
  <c r="AP169" i="23" s="1"/>
  <c r="U169" i="23" s="1"/>
  <c r="AL164" i="23"/>
  <c r="AN164" i="23" s="1"/>
  <c r="AO165" i="23" s="1"/>
  <c r="AP165" i="23" s="1"/>
  <c r="U165" i="23" s="1"/>
  <c r="AL160" i="23"/>
  <c r="AN160" i="23" s="1"/>
  <c r="AO161" i="23" s="1"/>
  <c r="AP161" i="23" s="1"/>
  <c r="U161" i="23" s="1"/>
  <c r="AL156" i="23"/>
  <c r="AN156" i="23" s="1"/>
  <c r="AO157" i="23" s="1"/>
  <c r="AP157" i="23" s="1"/>
  <c r="U157" i="23" s="1"/>
  <c r="AL152" i="23"/>
  <c r="AN152" i="23" s="1"/>
  <c r="AO153" i="23" s="1"/>
  <c r="AP153" i="23" s="1"/>
  <c r="U153" i="23" s="1"/>
  <c r="AL192" i="23"/>
  <c r="AN192" i="23" s="1"/>
  <c r="AO193" i="23" s="1"/>
  <c r="AP193" i="23" s="1"/>
  <c r="U193" i="23" s="1"/>
  <c r="AL173" i="23"/>
  <c r="AN173" i="23" s="1"/>
  <c r="AO174" i="23" s="1"/>
  <c r="AP174" i="23" s="1"/>
  <c r="U174" i="23" s="1"/>
  <c r="AL169" i="23"/>
  <c r="AN169" i="23" s="1"/>
  <c r="AO170" i="23" s="1"/>
  <c r="AP170" i="23" s="1"/>
  <c r="U170" i="23" s="1"/>
  <c r="AL165" i="23"/>
  <c r="AN165" i="23" s="1"/>
  <c r="AO166" i="23" s="1"/>
  <c r="AP166" i="23" s="1"/>
  <c r="U166" i="23" s="1"/>
  <c r="AL161" i="23"/>
  <c r="AN161" i="23" s="1"/>
  <c r="AO162" i="23" s="1"/>
  <c r="AP162" i="23" s="1"/>
  <c r="U162" i="23" s="1"/>
  <c r="AL157" i="23"/>
  <c r="AN157" i="23" s="1"/>
  <c r="AO158" i="23" s="1"/>
  <c r="AP158" i="23" s="1"/>
  <c r="U158" i="23" s="1"/>
  <c r="AL153" i="23"/>
  <c r="AN153" i="23" s="1"/>
  <c r="AO154" i="23" s="1"/>
  <c r="AP154" i="23" s="1"/>
  <c r="U154" i="23" s="1"/>
  <c r="AL196" i="23"/>
  <c r="AN196" i="23" s="1"/>
  <c r="AO197" i="23" s="1"/>
  <c r="AP197" i="23" s="1"/>
  <c r="U197" i="23" s="1"/>
  <c r="AL180" i="23"/>
  <c r="AN180" i="23" s="1"/>
  <c r="AO181" i="23" s="1"/>
  <c r="AP181" i="23" s="1"/>
  <c r="U181" i="23" s="1"/>
  <c r="AL207" i="23"/>
  <c r="AN207" i="23" s="1"/>
  <c r="AO208" i="23" s="1"/>
  <c r="AP208" i="23" s="1"/>
  <c r="U208" i="23" s="1"/>
  <c r="AL174" i="23"/>
  <c r="AN174" i="23" s="1"/>
  <c r="AO175" i="23" s="1"/>
  <c r="AP175" i="23" s="1"/>
  <c r="U175" i="23" s="1"/>
  <c r="AL170" i="23"/>
  <c r="AN170" i="23" s="1"/>
  <c r="AO171" i="23" s="1"/>
  <c r="AP171" i="23" s="1"/>
  <c r="U171" i="23" s="1"/>
  <c r="AL166" i="23"/>
  <c r="AN166" i="23" s="1"/>
  <c r="AO167" i="23" s="1"/>
  <c r="AP167" i="23" s="1"/>
  <c r="U167" i="23" s="1"/>
  <c r="AL162" i="23"/>
  <c r="AN162" i="23" s="1"/>
  <c r="AO163" i="23" s="1"/>
  <c r="AP163" i="23" s="1"/>
  <c r="U163" i="23" s="1"/>
  <c r="AL158" i="23"/>
  <c r="AN158" i="23" s="1"/>
  <c r="AO159" i="23" s="1"/>
  <c r="AP159" i="23" s="1"/>
  <c r="U159" i="23" s="1"/>
  <c r="AL154" i="23"/>
  <c r="AN154" i="23" s="1"/>
  <c r="AO155" i="23" s="1"/>
  <c r="AP155" i="23" s="1"/>
  <c r="U155" i="23" s="1"/>
  <c r="AL150" i="23"/>
  <c r="AN150" i="23" s="1"/>
  <c r="AO151" i="23" s="1"/>
  <c r="AP151" i="23" s="1"/>
  <c r="U151" i="23" s="1"/>
  <c r="AL171" i="23"/>
  <c r="AN171" i="23" s="1"/>
  <c r="AO172" i="23" s="1"/>
  <c r="AP172" i="23" s="1"/>
  <c r="U172" i="23" s="1"/>
  <c r="AL155" i="23"/>
  <c r="AN155" i="23" s="1"/>
  <c r="AO156" i="23" s="1"/>
  <c r="AP156" i="23" s="1"/>
  <c r="U156" i="23" s="1"/>
  <c r="AL149" i="23"/>
  <c r="AN149" i="23" s="1"/>
  <c r="AO150" i="23" s="1"/>
  <c r="AP150" i="23" s="1"/>
  <c r="U150" i="23" s="1"/>
  <c r="AL145" i="23"/>
  <c r="AN145" i="23" s="1"/>
  <c r="AO146" i="23" s="1"/>
  <c r="AP146" i="23" s="1"/>
  <c r="U146" i="23" s="1"/>
  <c r="AL141" i="23"/>
  <c r="AN141" i="23" s="1"/>
  <c r="AO142" i="23" s="1"/>
  <c r="AP142" i="23" s="1"/>
  <c r="U142" i="23" s="1"/>
  <c r="AL137" i="23"/>
  <c r="AN137" i="23" s="1"/>
  <c r="AO138" i="23" s="1"/>
  <c r="AP138" i="23" s="1"/>
  <c r="U138" i="23" s="1"/>
  <c r="AL133" i="23"/>
  <c r="AN133" i="23" s="1"/>
  <c r="AO134" i="23" s="1"/>
  <c r="AP134" i="23" s="1"/>
  <c r="U134" i="23" s="1"/>
  <c r="AL129" i="23"/>
  <c r="AN129" i="23" s="1"/>
  <c r="AO130" i="23" s="1"/>
  <c r="AP130" i="23" s="1"/>
  <c r="U130" i="23" s="1"/>
  <c r="AL125" i="23"/>
  <c r="AN125" i="23" s="1"/>
  <c r="AO126" i="23" s="1"/>
  <c r="AP126" i="23" s="1"/>
  <c r="U126" i="23" s="1"/>
  <c r="AL184" i="23"/>
  <c r="AN184" i="23" s="1"/>
  <c r="AO185" i="23" s="1"/>
  <c r="AP185" i="23" s="1"/>
  <c r="U185" i="23" s="1"/>
  <c r="AL175" i="23"/>
  <c r="AN175" i="23" s="1"/>
  <c r="AO176" i="23" s="1"/>
  <c r="AP176" i="23" s="1"/>
  <c r="U176" i="23" s="1"/>
  <c r="AL159" i="23"/>
  <c r="AN159" i="23" s="1"/>
  <c r="AO160" i="23" s="1"/>
  <c r="AP160" i="23" s="1"/>
  <c r="U160" i="23" s="1"/>
  <c r="AL146" i="23"/>
  <c r="AN146" i="23" s="1"/>
  <c r="AO147" i="23" s="1"/>
  <c r="AP147" i="23" s="1"/>
  <c r="U147" i="23" s="1"/>
  <c r="AL142" i="23"/>
  <c r="AN142" i="23" s="1"/>
  <c r="AO143" i="23" s="1"/>
  <c r="AP143" i="23" s="1"/>
  <c r="U143" i="23" s="1"/>
  <c r="AL138" i="23"/>
  <c r="AN138" i="23" s="1"/>
  <c r="AO139" i="23" s="1"/>
  <c r="AP139" i="23" s="1"/>
  <c r="U139" i="23" s="1"/>
  <c r="AL134" i="23"/>
  <c r="AN134" i="23" s="1"/>
  <c r="AO135" i="23" s="1"/>
  <c r="AP135" i="23" s="1"/>
  <c r="U135" i="23" s="1"/>
  <c r="AL130" i="23"/>
  <c r="AN130" i="23" s="1"/>
  <c r="AO131" i="23" s="1"/>
  <c r="AP131" i="23" s="1"/>
  <c r="U131" i="23" s="1"/>
  <c r="AL126" i="23"/>
  <c r="AN126" i="23" s="1"/>
  <c r="AO127" i="23" s="1"/>
  <c r="AP127" i="23" s="1"/>
  <c r="U127" i="23" s="1"/>
  <c r="AL122" i="23"/>
  <c r="AN122" i="23" s="1"/>
  <c r="AO123" i="23" s="1"/>
  <c r="AP123" i="23" s="1"/>
  <c r="U123" i="23" s="1"/>
  <c r="AL200" i="23"/>
  <c r="AN200" i="23" s="1"/>
  <c r="AO201" i="23" s="1"/>
  <c r="AP201" i="23" s="1"/>
  <c r="U201" i="23" s="1"/>
  <c r="AL151" i="23"/>
  <c r="AN151" i="23" s="1"/>
  <c r="AO152" i="23" s="1"/>
  <c r="AP152" i="23" s="1"/>
  <c r="U152" i="23" s="1"/>
  <c r="AL163" i="23"/>
  <c r="AN163" i="23" s="1"/>
  <c r="AO164" i="23" s="1"/>
  <c r="AP164" i="23" s="1"/>
  <c r="U164" i="23" s="1"/>
  <c r="AL147" i="23"/>
  <c r="AN147" i="23" s="1"/>
  <c r="AO148" i="23" s="1"/>
  <c r="AP148" i="23" s="1"/>
  <c r="U148" i="23" s="1"/>
  <c r="AL143" i="23"/>
  <c r="AN143" i="23" s="1"/>
  <c r="AO144" i="23" s="1"/>
  <c r="AP144" i="23" s="1"/>
  <c r="U144" i="23" s="1"/>
  <c r="AL139" i="23"/>
  <c r="AN139" i="23" s="1"/>
  <c r="AO140" i="23" s="1"/>
  <c r="AP140" i="23" s="1"/>
  <c r="U140" i="23" s="1"/>
  <c r="AL135" i="23"/>
  <c r="AN135" i="23" s="1"/>
  <c r="AO136" i="23" s="1"/>
  <c r="AP136" i="23" s="1"/>
  <c r="U136" i="23" s="1"/>
  <c r="AL131" i="23"/>
  <c r="AN131" i="23" s="1"/>
  <c r="AO132" i="23" s="1"/>
  <c r="AP132" i="23" s="1"/>
  <c r="U132" i="23" s="1"/>
  <c r="AL127" i="23"/>
  <c r="AN127" i="23" s="1"/>
  <c r="AO128" i="23" s="1"/>
  <c r="AP128" i="23" s="1"/>
  <c r="U128" i="23" s="1"/>
  <c r="AL123" i="23"/>
  <c r="AN123" i="23" s="1"/>
  <c r="AO124" i="23" s="1"/>
  <c r="AP124" i="23" s="1"/>
  <c r="U124" i="23" s="1"/>
  <c r="AL118" i="23"/>
  <c r="AN118" i="23" s="1"/>
  <c r="AO119" i="23" s="1"/>
  <c r="AP119" i="23" s="1"/>
  <c r="U119" i="23" s="1"/>
  <c r="AL114" i="23"/>
  <c r="AN114" i="23" s="1"/>
  <c r="AO115" i="23" s="1"/>
  <c r="AP115" i="23" s="1"/>
  <c r="U115" i="23" s="1"/>
  <c r="AL110" i="23"/>
  <c r="AN110" i="23" s="1"/>
  <c r="AO111" i="23" s="1"/>
  <c r="AP111" i="23" s="1"/>
  <c r="U111" i="23" s="1"/>
  <c r="AL106" i="23"/>
  <c r="AN106" i="23" s="1"/>
  <c r="AO107" i="23" s="1"/>
  <c r="AP107" i="23" s="1"/>
  <c r="U107" i="23" s="1"/>
  <c r="AL102" i="23"/>
  <c r="AN102" i="23" s="1"/>
  <c r="AO103" i="23" s="1"/>
  <c r="AP103" i="23" s="1"/>
  <c r="U103" i="23" s="1"/>
  <c r="AL98" i="23"/>
  <c r="AN98" i="23" s="1"/>
  <c r="AO99" i="23" s="1"/>
  <c r="AP99" i="23" s="1"/>
  <c r="U99" i="23" s="1"/>
  <c r="AL144" i="23"/>
  <c r="AN144" i="23" s="1"/>
  <c r="AO145" i="23" s="1"/>
  <c r="AP145" i="23" s="1"/>
  <c r="U145" i="23" s="1"/>
  <c r="AL128" i="23"/>
  <c r="AN128" i="23" s="1"/>
  <c r="AO129" i="23" s="1"/>
  <c r="AP129" i="23" s="1"/>
  <c r="U129" i="23" s="1"/>
  <c r="AL119" i="23"/>
  <c r="AN119" i="23" s="1"/>
  <c r="AO120" i="23" s="1"/>
  <c r="AP120" i="23" s="1"/>
  <c r="U120" i="23" s="1"/>
  <c r="AL115" i="23"/>
  <c r="AN115" i="23" s="1"/>
  <c r="AO116" i="23" s="1"/>
  <c r="AP116" i="23" s="1"/>
  <c r="U116" i="23" s="1"/>
  <c r="AL111" i="23"/>
  <c r="AN111" i="23" s="1"/>
  <c r="AO112" i="23" s="1"/>
  <c r="AP112" i="23" s="1"/>
  <c r="U112" i="23" s="1"/>
  <c r="AL107" i="23"/>
  <c r="AN107" i="23" s="1"/>
  <c r="AO108" i="23" s="1"/>
  <c r="AP108" i="23" s="1"/>
  <c r="U108" i="23" s="1"/>
  <c r="AL103" i="23"/>
  <c r="AN103" i="23" s="1"/>
  <c r="AO104" i="23" s="1"/>
  <c r="AP104" i="23" s="1"/>
  <c r="U104" i="23" s="1"/>
  <c r="AL99" i="23"/>
  <c r="AN99" i="23" s="1"/>
  <c r="AO100" i="23" s="1"/>
  <c r="AP100" i="23" s="1"/>
  <c r="U100" i="23" s="1"/>
  <c r="AL179" i="23"/>
  <c r="AN179" i="23" s="1"/>
  <c r="AO180" i="23" s="1"/>
  <c r="AP180" i="23" s="1"/>
  <c r="U180" i="23" s="1"/>
  <c r="AL148" i="23"/>
  <c r="AN148" i="23" s="1"/>
  <c r="AO149" i="23" s="1"/>
  <c r="AP149" i="23" s="1"/>
  <c r="U149" i="23" s="1"/>
  <c r="AL132" i="23"/>
  <c r="AN132" i="23" s="1"/>
  <c r="AO133" i="23" s="1"/>
  <c r="AP133" i="23" s="1"/>
  <c r="U133" i="23" s="1"/>
  <c r="AL121" i="23"/>
  <c r="AN121" i="23" s="1"/>
  <c r="AO122" i="23" s="1"/>
  <c r="AP122" i="23" s="1"/>
  <c r="U122" i="23" s="1"/>
  <c r="AL120" i="23"/>
  <c r="AN120" i="23" s="1"/>
  <c r="AO121" i="23" s="1"/>
  <c r="AP121" i="23" s="1"/>
  <c r="U121" i="23" s="1"/>
  <c r="AL116" i="23"/>
  <c r="AN116" i="23" s="1"/>
  <c r="AO117" i="23" s="1"/>
  <c r="AP117" i="23" s="1"/>
  <c r="U117" i="23" s="1"/>
  <c r="AL112" i="23"/>
  <c r="AN112" i="23" s="1"/>
  <c r="AO113" i="23" s="1"/>
  <c r="AP113" i="23" s="1"/>
  <c r="U113" i="23" s="1"/>
  <c r="AL108" i="23"/>
  <c r="AN108" i="23" s="1"/>
  <c r="AO109" i="23" s="1"/>
  <c r="AP109" i="23" s="1"/>
  <c r="U109" i="23" s="1"/>
  <c r="AL104" i="23"/>
  <c r="AN104" i="23" s="1"/>
  <c r="AO105" i="23" s="1"/>
  <c r="AP105" i="23" s="1"/>
  <c r="U105" i="23" s="1"/>
  <c r="AL140" i="23"/>
  <c r="AN140" i="23" s="1"/>
  <c r="AO141" i="23" s="1"/>
  <c r="AP141" i="23" s="1"/>
  <c r="U141" i="23" s="1"/>
  <c r="AL124" i="23"/>
  <c r="AN124" i="23" s="1"/>
  <c r="AO125" i="23" s="1"/>
  <c r="AP125" i="23" s="1"/>
  <c r="U125" i="23" s="1"/>
  <c r="AL100" i="23"/>
  <c r="AN100" i="23" s="1"/>
  <c r="AO101" i="23" s="1"/>
  <c r="AP101" i="23" s="1"/>
  <c r="U101" i="23" s="1"/>
  <c r="AL105" i="23"/>
  <c r="AN105" i="23" s="1"/>
  <c r="AO106" i="23" s="1"/>
  <c r="AP106" i="23" s="1"/>
  <c r="U106" i="23" s="1"/>
  <c r="AL93" i="23"/>
  <c r="AN93" i="23" s="1"/>
  <c r="AO94" i="23" s="1"/>
  <c r="AP94" i="23" s="1"/>
  <c r="U94" i="23" s="1"/>
  <c r="AL89" i="23"/>
  <c r="AN89" i="23" s="1"/>
  <c r="AO90" i="23" s="1"/>
  <c r="AP90" i="23" s="1"/>
  <c r="U90" i="23" s="1"/>
  <c r="AL85" i="23"/>
  <c r="AN85" i="23" s="1"/>
  <c r="AO86" i="23" s="1"/>
  <c r="AP86" i="23" s="1"/>
  <c r="U86" i="23" s="1"/>
  <c r="AL81" i="23"/>
  <c r="AN81" i="23" s="1"/>
  <c r="AO82" i="23" s="1"/>
  <c r="AP82" i="23" s="1"/>
  <c r="U82" i="23" s="1"/>
  <c r="AL77" i="23"/>
  <c r="AN77" i="23" s="1"/>
  <c r="AO78" i="23" s="1"/>
  <c r="AP78" i="23" s="1"/>
  <c r="U78" i="23" s="1"/>
  <c r="AL73" i="23"/>
  <c r="AN73" i="23" s="1"/>
  <c r="AO74" i="23" s="1"/>
  <c r="AP74" i="23" s="1"/>
  <c r="U74" i="23" s="1"/>
  <c r="AL69" i="23"/>
  <c r="AN69" i="23" s="1"/>
  <c r="AO70" i="23" s="1"/>
  <c r="AP70" i="23" s="1"/>
  <c r="U70" i="23" s="1"/>
  <c r="AL65" i="23"/>
  <c r="AN65" i="23" s="1"/>
  <c r="AO66" i="23" s="1"/>
  <c r="AP66" i="23" s="1"/>
  <c r="U66" i="23" s="1"/>
  <c r="AL167" i="23"/>
  <c r="AN167" i="23" s="1"/>
  <c r="AO168" i="23" s="1"/>
  <c r="AP168" i="23" s="1"/>
  <c r="U168" i="23" s="1"/>
  <c r="AL109" i="23"/>
  <c r="AN109" i="23" s="1"/>
  <c r="AO110" i="23" s="1"/>
  <c r="AP110" i="23" s="1"/>
  <c r="U110" i="23" s="1"/>
  <c r="AL101" i="23"/>
  <c r="AN101" i="23" s="1"/>
  <c r="AO102" i="23" s="1"/>
  <c r="AP102" i="23" s="1"/>
  <c r="U102" i="23" s="1"/>
  <c r="AL94" i="23"/>
  <c r="AN94" i="23" s="1"/>
  <c r="AO95" i="23" s="1"/>
  <c r="AP95" i="23" s="1"/>
  <c r="U95" i="23" s="1"/>
  <c r="AL90" i="23"/>
  <c r="AN90" i="23" s="1"/>
  <c r="AO91" i="23" s="1"/>
  <c r="AP91" i="23" s="1"/>
  <c r="U91" i="23" s="1"/>
  <c r="AL86" i="23"/>
  <c r="AN86" i="23" s="1"/>
  <c r="AO87" i="23" s="1"/>
  <c r="AP87" i="23" s="1"/>
  <c r="U87" i="23" s="1"/>
  <c r="AL82" i="23"/>
  <c r="AN82" i="23" s="1"/>
  <c r="AO83" i="23" s="1"/>
  <c r="AP83" i="23" s="1"/>
  <c r="U83" i="23" s="1"/>
  <c r="AL78" i="23"/>
  <c r="AN78" i="23" s="1"/>
  <c r="AO79" i="23" s="1"/>
  <c r="AP79" i="23" s="1"/>
  <c r="U79" i="23" s="1"/>
  <c r="AL74" i="23"/>
  <c r="AN74" i="23" s="1"/>
  <c r="AO75" i="23" s="1"/>
  <c r="AP75" i="23" s="1"/>
  <c r="U75" i="23" s="1"/>
  <c r="AL70" i="23"/>
  <c r="AN70" i="23" s="1"/>
  <c r="AO71" i="23" s="1"/>
  <c r="AP71" i="23" s="1"/>
  <c r="U71" i="23" s="1"/>
  <c r="AL66" i="23"/>
  <c r="AN66" i="23" s="1"/>
  <c r="AO67" i="23" s="1"/>
  <c r="AP67" i="23" s="1"/>
  <c r="U67" i="23" s="1"/>
  <c r="AL97" i="23"/>
  <c r="AN97" i="23" s="1"/>
  <c r="AO98" i="23" s="1"/>
  <c r="AP98" i="23" s="1"/>
  <c r="U98" i="23" s="1"/>
  <c r="AL113" i="23"/>
  <c r="AN113" i="23" s="1"/>
  <c r="AO114" i="23" s="1"/>
  <c r="AP114" i="23" s="1"/>
  <c r="U114" i="23" s="1"/>
  <c r="AL91" i="23"/>
  <c r="AN91" i="23" s="1"/>
  <c r="AO92" i="23" s="1"/>
  <c r="AP92" i="23" s="1"/>
  <c r="U92" i="23" s="1"/>
  <c r="AL87" i="23"/>
  <c r="AN87" i="23" s="1"/>
  <c r="AO88" i="23" s="1"/>
  <c r="AP88" i="23" s="1"/>
  <c r="U88" i="23" s="1"/>
  <c r="AL83" i="23"/>
  <c r="AN83" i="23" s="1"/>
  <c r="AO84" i="23" s="1"/>
  <c r="AP84" i="23" s="1"/>
  <c r="U84" i="23" s="1"/>
  <c r="AL79" i="23"/>
  <c r="AN79" i="23" s="1"/>
  <c r="AO80" i="23" s="1"/>
  <c r="AP80" i="23" s="1"/>
  <c r="U80" i="23" s="1"/>
  <c r="AL75" i="23"/>
  <c r="AN75" i="23" s="1"/>
  <c r="AO76" i="23" s="1"/>
  <c r="AP76" i="23" s="1"/>
  <c r="U76" i="23" s="1"/>
  <c r="AL71" i="23"/>
  <c r="AN71" i="23" s="1"/>
  <c r="AO72" i="23" s="1"/>
  <c r="AP72" i="23" s="1"/>
  <c r="U72" i="23" s="1"/>
  <c r="AL67" i="23"/>
  <c r="AN67" i="23" s="1"/>
  <c r="AO68" i="23" s="1"/>
  <c r="AP68" i="23" s="1"/>
  <c r="U68" i="23" s="1"/>
  <c r="AL41" i="23"/>
  <c r="AN41" i="23" s="1"/>
  <c r="AO42" i="23" s="1"/>
  <c r="AP42" i="23" s="1"/>
  <c r="U42" i="23" s="1"/>
  <c r="AL39" i="23"/>
  <c r="AN39" i="23" s="1"/>
  <c r="AO40" i="23" s="1"/>
  <c r="AP40" i="23" s="1"/>
  <c r="U40" i="23" s="1"/>
  <c r="AL37" i="23"/>
  <c r="AN37" i="23" s="1"/>
  <c r="AO38" i="23" s="1"/>
  <c r="AP38" i="23" s="1"/>
  <c r="U38" i="23" s="1"/>
  <c r="AL96" i="23"/>
  <c r="AN96" i="23" s="1"/>
  <c r="AO97" i="23" s="1"/>
  <c r="AP97" i="23" s="1"/>
  <c r="U97" i="23" s="1"/>
  <c r="AL72" i="23"/>
  <c r="AN72" i="23" s="1"/>
  <c r="AO73" i="23" s="1"/>
  <c r="AP73" i="23" s="1"/>
  <c r="U73" i="23" s="1"/>
  <c r="AL50" i="23"/>
  <c r="AN50" i="23" s="1"/>
  <c r="AO51" i="23" s="1"/>
  <c r="AP51" i="23" s="1"/>
  <c r="U51" i="23" s="1"/>
  <c r="AL117" i="23"/>
  <c r="AN117" i="23" s="1"/>
  <c r="AO118" i="23" s="1"/>
  <c r="AP118" i="23" s="1"/>
  <c r="U118" i="23" s="1"/>
  <c r="AL92" i="23"/>
  <c r="AN92" i="23" s="1"/>
  <c r="AO93" i="23" s="1"/>
  <c r="AP93" i="23" s="1"/>
  <c r="U93" i="23" s="1"/>
  <c r="AL76" i="23"/>
  <c r="AN76" i="23" s="1"/>
  <c r="AO77" i="23" s="1"/>
  <c r="AP77" i="23" s="1"/>
  <c r="U77" i="23" s="1"/>
  <c r="AL61" i="23"/>
  <c r="AN61" i="23" s="1"/>
  <c r="AO62" i="23" s="1"/>
  <c r="AP62" i="23" s="1"/>
  <c r="U62" i="23" s="1"/>
  <c r="AL57" i="23"/>
  <c r="AN57" i="23" s="1"/>
  <c r="AO58" i="23" s="1"/>
  <c r="AP58" i="23" s="1"/>
  <c r="U58" i="23" s="1"/>
  <c r="AL53" i="23"/>
  <c r="AN53" i="23" s="1"/>
  <c r="AO54" i="23" s="1"/>
  <c r="AP54" i="23" s="1"/>
  <c r="U54" i="23" s="1"/>
  <c r="AL49" i="23"/>
  <c r="AN49" i="23" s="1"/>
  <c r="AO50" i="23" s="1"/>
  <c r="AP50" i="23" s="1"/>
  <c r="U50" i="23" s="1"/>
  <c r="AL45" i="23"/>
  <c r="AN45" i="23" s="1"/>
  <c r="AO46" i="23" s="1"/>
  <c r="AP46" i="23" s="1"/>
  <c r="U46" i="23" s="1"/>
  <c r="AL36" i="23"/>
  <c r="AN36" i="23" s="1"/>
  <c r="AO37" i="23" s="1"/>
  <c r="AP37" i="23" s="1"/>
  <c r="U37" i="23" s="1"/>
  <c r="AL88" i="23"/>
  <c r="AN88" i="23" s="1"/>
  <c r="AO89" i="23" s="1"/>
  <c r="AP89" i="23" s="1"/>
  <c r="U89" i="23" s="1"/>
  <c r="AL62" i="23"/>
  <c r="AN62" i="23" s="1"/>
  <c r="AO63" i="23" s="1"/>
  <c r="AP63" i="23" s="1"/>
  <c r="U63" i="23" s="1"/>
  <c r="AL80" i="23"/>
  <c r="AN80" i="23" s="1"/>
  <c r="AO81" i="23" s="1"/>
  <c r="AP81" i="23" s="1"/>
  <c r="U81" i="23" s="1"/>
  <c r="AL64" i="23"/>
  <c r="AN64" i="23" s="1"/>
  <c r="AO65" i="23" s="1"/>
  <c r="AP65" i="23" s="1"/>
  <c r="U65" i="23" s="1"/>
  <c r="AL60" i="23"/>
  <c r="AN60" i="23" s="1"/>
  <c r="AO61" i="23" s="1"/>
  <c r="AP61" i="23" s="1"/>
  <c r="U61" i="23" s="1"/>
  <c r="AL56" i="23"/>
  <c r="AN56" i="23" s="1"/>
  <c r="AO57" i="23" s="1"/>
  <c r="AP57" i="23" s="1"/>
  <c r="U57" i="23" s="1"/>
  <c r="AL52" i="23"/>
  <c r="AN52" i="23" s="1"/>
  <c r="AO53" i="23" s="1"/>
  <c r="AP53" i="23" s="1"/>
  <c r="U53" i="23" s="1"/>
  <c r="AL48" i="23"/>
  <c r="AN48" i="23" s="1"/>
  <c r="AO49" i="23" s="1"/>
  <c r="AP49" i="23" s="1"/>
  <c r="U49" i="23" s="1"/>
  <c r="AL44" i="23"/>
  <c r="AN44" i="23" s="1"/>
  <c r="AO45" i="23" s="1"/>
  <c r="AP45" i="23" s="1"/>
  <c r="U45" i="23" s="1"/>
  <c r="AM27" i="23"/>
  <c r="AL136" i="23"/>
  <c r="AN136" i="23" s="1"/>
  <c r="AO137" i="23" s="1"/>
  <c r="AP137" i="23" s="1"/>
  <c r="U137" i="23" s="1"/>
  <c r="AL42" i="23"/>
  <c r="AN42" i="23" s="1"/>
  <c r="AO43" i="23" s="1"/>
  <c r="AP43" i="23" s="1"/>
  <c r="U43" i="23" s="1"/>
  <c r="AL40" i="23"/>
  <c r="AN40" i="23" s="1"/>
  <c r="AO41" i="23" s="1"/>
  <c r="AP41" i="23" s="1"/>
  <c r="U41" i="23" s="1"/>
  <c r="AL38" i="23"/>
  <c r="AN38" i="23" s="1"/>
  <c r="AO39" i="23" s="1"/>
  <c r="AP39" i="23" s="1"/>
  <c r="U39" i="23" s="1"/>
  <c r="AL35" i="23"/>
  <c r="AN35" i="23" s="1"/>
  <c r="AO36" i="23" s="1"/>
  <c r="AP36" i="23" s="1"/>
  <c r="U36" i="23" s="1"/>
  <c r="AL34" i="23"/>
  <c r="AN34" i="23" s="1"/>
  <c r="AO35" i="23" s="1"/>
  <c r="AP35" i="23" s="1"/>
  <c r="U35" i="23" s="1"/>
  <c r="AL33" i="23"/>
  <c r="AN33" i="23" s="1"/>
  <c r="AO34" i="23" s="1"/>
  <c r="AP34" i="23" s="1"/>
  <c r="U34" i="23" s="1"/>
  <c r="AL32" i="23"/>
  <c r="AN32" i="23" s="1"/>
  <c r="AO33" i="23" s="1"/>
  <c r="AP33" i="23" s="1"/>
  <c r="U33" i="23" s="1"/>
  <c r="AL31" i="23"/>
  <c r="AN31" i="23" s="1"/>
  <c r="AO32" i="23" s="1"/>
  <c r="AP32" i="23" s="1"/>
  <c r="U32" i="23" s="1"/>
  <c r="AL30" i="23"/>
  <c r="AN30" i="23" s="1"/>
  <c r="AO31" i="23" s="1"/>
  <c r="AP31" i="23" s="1"/>
  <c r="U31" i="23" s="1"/>
  <c r="AL29" i="23"/>
  <c r="AN29" i="23" s="1"/>
  <c r="AO30" i="23" s="1"/>
  <c r="AP30" i="23" s="1"/>
  <c r="U30" i="23" s="1"/>
  <c r="AL28" i="23"/>
  <c r="AN28" i="23" s="1"/>
  <c r="AO29" i="23" s="1"/>
  <c r="AP29" i="23" s="1"/>
  <c r="U29" i="23" s="1"/>
  <c r="AL27" i="23"/>
  <c r="AN27" i="23" s="1"/>
  <c r="AL58" i="23"/>
  <c r="AN58" i="23" s="1"/>
  <c r="AO59" i="23" s="1"/>
  <c r="AP59" i="23" s="1"/>
  <c r="U59" i="23" s="1"/>
  <c r="AL54" i="23"/>
  <c r="AN54" i="23" s="1"/>
  <c r="AO55" i="23" s="1"/>
  <c r="AP55" i="23" s="1"/>
  <c r="U55" i="23" s="1"/>
  <c r="AL46" i="23"/>
  <c r="AN46" i="23" s="1"/>
  <c r="AO47" i="23" s="1"/>
  <c r="AP47" i="23" s="1"/>
  <c r="U47" i="23" s="1"/>
  <c r="AL95" i="23"/>
  <c r="AN95" i="23" s="1"/>
  <c r="AO96" i="23" s="1"/>
  <c r="AP96" i="23" s="1"/>
  <c r="U96" i="23" s="1"/>
  <c r="AL84" i="23"/>
  <c r="AN84" i="23" s="1"/>
  <c r="AO85" i="23" s="1"/>
  <c r="AP85" i="23" s="1"/>
  <c r="U85" i="23" s="1"/>
  <c r="AL68" i="23"/>
  <c r="AN68" i="23" s="1"/>
  <c r="AO69" i="23" s="1"/>
  <c r="AP69" i="23" s="1"/>
  <c r="U69" i="23" s="1"/>
  <c r="AL63" i="23"/>
  <c r="AN63" i="23" s="1"/>
  <c r="AO64" i="23" s="1"/>
  <c r="AP64" i="23" s="1"/>
  <c r="U64" i="23" s="1"/>
  <c r="AL59" i="23"/>
  <c r="AN59" i="23" s="1"/>
  <c r="AO60" i="23" s="1"/>
  <c r="AP60" i="23" s="1"/>
  <c r="U60" i="23" s="1"/>
  <c r="AL55" i="23"/>
  <c r="AN55" i="23" s="1"/>
  <c r="AO56" i="23" s="1"/>
  <c r="AP56" i="23" s="1"/>
  <c r="U56" i="23" s="1"/>
  <c r="AL51" i="23"/>
  <c r="AN51" i="23" s="1"/>
  <c r="AO52" i="23" s="1"/>
  <c r="AP52" i="23" s="1"/>
  <c r="U52" i="23" s="1"/>
  <c r="AL47" i="23"/>
  <c r="AN47" i="23" s="1"/>
  <c r="AO48" i="23" s="1"/>
  <c r="AP48" i="23" s="1"/>
  <c r="U48" i="23" s="1"/>
  <c r="AL43" i="23"/>
  <c r="AN43" i="23" s="1"/>
  <c r="AO44" i="23" s="1"/>
  <c r="AP44" i="23" s="1"/>
  <c r="U44" i="23" s="1"/>
  <c r="AD418" i="22"/>
  <c r="AE418" i="22" s="1"/>
  <c r="AF418" i="22" s="1"/>
  <c r="J418" i="22"/>
  <c r="AC418" i="22"/>
  <c r="I418" i="22"/>
  <c r="W418" i="22"/>
  <c r="N418" i="22"/>
  <c r="F418" i="22"/>
  <c r="M418" i="22"/>
  <c r="G420" i="22"/>
  <c r="AG419" i="22"/>
  <c r="L419" i="22"/>
  <c r="K419" i="22"/>
  <c r="H419" i="22"/>
  <c r="L7" i="23" l="1"/>
  <c r="AO28" i="23"/>
  <c r="AP28" i="23" s="1"/>
  <c r="U28" i="23" s="1"/>
  <c r="AP27" i="23"/>
  <c r="U27" i="23" s="1"/>
  <c r="AD419" i="22"/>
  <c r="AE419" i="22" s="1"/>
  <c r="AF419" i="22" s="1"/>
  <c r="J419" i="22"/>
  <c r="AC419" i="22"/>
  <c r="I419" i="22"/>
  <c r="W419" i="22"/>
  <c r="N419" i="22"/>
  <c r="F419" i="22"/>
  <c r="M419" i="22"/>
  <c r="V418" i="22"/>
  <c r="G421" i="22"/>
  <c r="AG420" i="22"/>
  <c r="L420" i="22"/>
  <c r="K420" i="22"/>
  <c r="H420" i="22"/>
  <c r="AD420" i="22" l="1"/>
  <c r="AE420" i="22" s="1"/>
  <c r="AF420" i="22" s="1"/>
  <c r="J420" i="22"/>
  <c r="AC420" i="22"/>
  <c r="I420" i="22"/>
  <c r="W420" i="22"/>
  <c r="N420" i="22"/>
  <c r="F420" i="22"/>
  <c r="M420" i="22"/>
  <c r="V419" i="22"/>
  <c r="G422" i="22"/>
  <c r="AG421" i="22"/>
  <c r="L421" i="22"/>
  <c r="K421" i="22"/>
  <c r="H421" i="22"/>
  <c r="AD421" i="22" l="1"/>
  <c r="AE421" i="22" s="1"/>
  <c r="AF421" i="22" s="1"/>
  <c r="J421" i="22"/>
  <c r="AC421" i="22"/>
  <c r="I421" i="22"/>
  <c r="W421" i="22"/>
  <c r="N421" i="22"/>
  <c r="F421" i="22"/>
  <c r="M421" i="22"/>
  <c r="V420" i="22"/>
  <c r="G423" i="22"/>
  <c r="AG422" i="22"/>
  <c r="L422" i="22"/>
  <c r="K422" i="22"/>
  <c r="H422" i="22"/>
  <c r="AD422" i="22" l="1"/>
  <c r="AE422" i="22" s="1"/>
  <c r="AF422" i="22" s="1"/>
  <c r="J422" i="22"/>
  <c r="AC422" i="22"/>
  <c r="I422" i="22"/>
  <c r="W422" i="22"/>
  <c r="N422" i="22"/>
  <c r="F422" i="22"/>
  <c r="M422" i="22"/>
  <c r="V421" i="22"/>
  <c r="G424" i="22"/>
  <c r="AG423" i="22"/>
  <c r="L423" i="22"/>
  <c r="K423" i="22"/>
  <c r="H423" i="22"/>
  <c r="AD423" i="22" l="1"/>
  <c r="AE423" i="22" s="1"/>
  <c r="AF423" i="22" s="1"/>
  <c r="J423" i="22"/>
  <c r="AC423" i="22"/>
  <c r="I423" i="22"/>
  <c r="W423" i="22"/>
  <c r="N423" i="22"/>
  <c r="F423" i="22"/>
  <c r="M423" i="22"/>
  <c r="V422" i="22"/>
  <c r="G425" i="22"/>
  <c r="AG424" i="22"/>
  <c r="L424" i="22"/>
  <c r="K424" i="22"/>
  <c r="H424" i="22"/>
  <c r="AD424" i="22" l="1"/>
  <c r="AE424" i="22" s="1"/>
  <c r="AF424" i="22" s="1"/>
  <c r="J424" i="22"/>
  <c r="AC424" i="22"/>
  <c r="I424" i="22"/>
  <c r="W424" i="22"/>
  <c r="N424" i="22"/>
  <c r="F424" i="22"/>
  <c r="M424" i="22"/>
  <c r="V423" i="22"/>
  <c r="G426" i="22"/>
  <c r="AG425" i="22"/>
  <c r="L425" i="22"/>
  <c r="K425" i="22"/>
  <c r="H425" i="22"/>
  <c r="AD425" i="22" l="1"/>
  <c r="AE425" i="22" s="1"/>
  <c r="AF425" i="22" s="1"/>
  <c r="J425" i="22"/>
  <c r="AC425" i="22"/>
  <c r="I425" i="22"/>
  <c r="W425" i="22"/>
  <c r="N425" i="22"/>
  <c r="F425" i="22"/>
  <c r="M425" i="22"/>
  <c r="V424" i="22"/>
  <c r="G427" i="22"/>
  <c r="AG426" i="22"/>
  <c r="L426" i="22"/>
  <c r="K426" i="22"/>
  <c r="H426" i="22"/>
  <c r="AD426" i="22" l="1"/>
  <c r="AE426" i="22" s="1"/>
  <c r="AF426" i="22" s="1"/>
  <c r="J426" i="22"/>
  <c r="AC426" i="22"/>
  <c r="I426" i="22"/>
  <c r="W426" i="22"/>
  <c r="N426" i="22"/>
  <c r="F426" i="22"/>
  <c r="M426" i="22"/>
  <c r="V425" i="22"/>
  <c r="G428" i="22"/>
  <c r="AG427" i="22"/>
  <c r="L427" i="22"/>
  <c r="K427" i="22"/>
  <c r="H427" i="22"/>
  <c r="AD427" i="22" l="1"/>
  <c r="AE427" i="22" s="1"/>
  <c r="AF427" i="22" s="1"/>
  <c r="J427" i="22"/>
  <c r="AC427" i="22"/>
  <c r="I427" i="22"/>
  <c r="W427" i="22"/>
  <c r="N427" i="22"/>
  <c r="F427" i="22"/>
  <c r="M427" i="22"/>
  <c r="V426" i="22"/>
  <c r="G429" i="22"/>
  <c r="AG428" i="22"/>
  <c r="L428" i="22"/>
  <c r="K428" i="22"/>
  <c r="H428" i="22"/>
  <c r="AD428" i="22" l="1"/>
  <c r="AE428" i="22" s="1"/>
  <c r="AF428" i="22" s="1"/>
  <c r="J428" i="22"/>
  <c r="AC428" i="22"/>
  <c r="I428" i="22"/>
  <c r="W428" i="22"/>
  <c r="N428" i="22"/>
  <c r="F428" i="22"/>
  <c r="M428" i="22"/>
  <c r="V427" i="22"/>
  <c r="G430" i="22"/>
  <c r="AG429" i="22"/>
  <c r="L429" i="22"/>
  <c r="K429" i="22"/>
  <c r="H429" i="22"/>
  <c r="AD429" i="22" l="1"/>
  <c r="AE429" i="22" s="1"/>
  <c r="AF429" i="22" s="1"/>
  <c r="J429" i="22"/>
  <c r="AC429" i="22"/>
  <c r="I429" i="22"/>
  <c r="W429" i="22"/>
  <c r="N429" i="22"/>
  <c r="F429" i="22"/>
  <c r="M429" i="22"/>
  <c r="V428" i="22"/>
  <c r="G431" i="22"/>
  <c r="AG430" i="22"/>
  <c r="L430" i="22"/>
  <c r="K430" i="22"/>
  <c r="H430" i="22"/>
  <c r="AD430" i="22" l="1"/>
  <c r="AE430" i="22" s="1"/>
  <c r="AF430" i="22" s="1"/>
  <c r="J430" i="22"/>
  <c r="AC430" i="22"/>
  <c r="I430" i="22"/>
  <c r="W430" i="22"/>
  <c r="N430" i="22"/>
  <c r="F430" i="22"/>
  <c r="M430" i="22"/>
  <c r="V429" i="22"/>
  <c r="G432" i="22"/>
  <c r="AG431" i="22"/>
  <c r="L431" i="22"/>
  <c r="K431" i="22"/>
  <c r="H431" i="22"/>
  <c r="AD431" i="22" l="1"/>
  <c r="AE431" i="22" s="1"/>
  <c r="AF431" i="22" s="1"/>
  <c r="J431" i="22"/>
  <c r="AC431" i="22"/>
  <c r="I431" i="22"/>
  <c r="W431" i="22"/>
  <c r="N431" i="22"/>
  <c r="F431" i="22"/>
  <c r="M431" i="22"/>
  <c r="V430" i="22"/>
  <c r="G433" i="22"/>
  <c r="AG432" i="22"/>
  <c r="L432" i="22"/>
  <c r="K432" i="22"/>
  <c r="H432" i="22"/>
  <c r="AD432" i="22" l="1"/>
  <c r="AE432" i="22" s="1"/>
  <c r="AF432" i="22" s="1"/>
  <c r="J432" i="22"/>
  <c r="AC432" i="22"/>
  <c r="I432" i="22"/>
  <c r="W432" i="22"/>
  <c r="N432" i="22"/>
  <c r="F432" i="22"/>
  <c r="M432" i="22"/>
  <c r="V431" i="22"/>
  <c r="G434" i="22"/>
  <c r="AG433" i="22"/>
  <c r="L433" i="22"/>
  <c r="K433" i="22"/>
  <c r="H433" i="22"/>
  <c r="AD433" i="22" l="1"/>
  <c r="AE433" i="22" s="1"/>
  <c r="AF433" i="22" s="1"/>
  <c r="J433" i="22"/>
  <c r="AC433" i="22"/>
  <c r="I433" i="22"/>
  <c r="W433" i="22"/>
  <c r="N433" i="22"/>
  <c r="F433" i="22"/>
  <c r="M433" i="22"/>
  <c r="V432" i="22"/>
  <c r="G435" i="22"/>
  <c r="AG434" i="22"/>
  <c r="L434" i="22"/>
  <c r="K434" i="22"/>
  <c r="H434" i="22"/>
  <c r="AD434" i="22" l="1"/>
  <c r="AE434" i="22" s="1"/>
  <c r="AF434" i="22" s="1"/>
  <c r="J434" i="22"/>
  <c r="AC434" i="22"/>
  <c r="I434" i="22"/>
  <c r="W434" i="22"/>
  <c r="N434" i="22"/>
  <c r="F434" i="22"/>
  <c r="M434" i="22"/>
  <c r="V433" i="22"/>
  <c r="G436" i="22"/>
  <c r="AG435" i="22"/>
  <c r="L435" i="22"/>
  <c r="K435" i="22"/>
  <c r="H435" i="22"/>
  <c r="V434" i="22" l="1"/>
  <c r="AD435" i="22"/>
  <c r="AE435" i="22" s="1"/>
  <c r="AF435" i="22" s="1"/>
  <c r="J435" i="22"/>
  <c r="AC435" i="22"/>
  <c r="I435" i="22"/>
  <c r="W435" i="22"/>
  <c r="N435" i="22"/>
  <c r="F435" i="22"/>
  <c r="M435" i="22"/>
  <c r="G437" i="22"/>
  <c r="AG436" i="22"/>
  <c r="L436" i="22"/>
  <c r="K436" i="22"/>
  <c r="H436" i="22"/>
  <c r="V435" i="22" l="1"/>
  <c r="AD436" i="22"/>
  <c r="AE436" i="22" s="1"/>
  <c r="AF436" i="22" s="1"/>
  <c r="J436" i="22"/>
  <c r="AC436" i="22"/>
  <c r="I436" i="22"/>
  <c r="W436" i="22"/>
  <c r="N436" i="22"/>
  <c r="F436" i="22"/>
  <c r="M436" i="22"/>
  <c r="G438" i="22"/>
  <c r="AG437" i="22"/>
  <c r="L437" i="22"/>
  <c r="K437" i="22"/>
  <c r="H437" i="22"/>
  <c r="V436" i="22" l="1"/>
  <c r="G439" i="22"/>
  <c r="AG438" i="22"/>
  <c r="L438" i="22"/>
  <c r="K438" i="22"/>
  <c r="H438" i="22"/>
  <c r="AD437" i="22"/>
  <c r="AE437" i="22" s="1"/>
  <c r="AF437" i="22" s="1"/>
  <c r="J437" i="22"/>
  <c r="AC437" i="22"/>
  <c r="I437" i="22"/>
  <c r="W437" i="22"/>
  <c r="N437" i="22"/>
  <c r="F437" i="22"/>
  <c r="M437" i="22"/>
  <c r="V437" i="22" l="1"/>
  <c r="G440" i="22"/>
  <c r="AG439" i="22"/>
  <c r="L439" i="22"/>
  <c r="K439" i="22"/>
  <c r="H439" i="22"/>
  <c r="AD438" i="22"/>
  <c r="AE438" i="22" s="1"/>
  <c r="AF438" i="22" s="1"/>
  <c r="J438" i="22"/>
  <c r="AC438" i="22"/>
  <c r="I438" i="22"/>
  <c r="W438" i="22"/>
  <c r="N438" i="22"/>
  <c r="F438" i="22"/>
  <c r="M438" i="22"/>
  <c r="V438" i="22" l="1"/>
  <c r="G441" i="22"/>
  <c r="AG440" i="22"/>
  <c r="L440" i="22"/>
  <c r="K440" i="22"/>
  <c r="H440" i="22"/>
  <c r="AD439" i="22"/>
  <c r="AE439" i="22" s="1"/>
  <c r="AF439" i="22" s="1"/>
  <c r="J439" i="22"/>
  <c r="AC439" i="22"/>
  <c r="I439" i="22"/>
  <c r="W439" i="22"/>
  <c r="N439" i="22"/>
  <c r="F439" i="22"/>
  <c r="M439" i="22"/>
  <c r="AD440" i="22" l="1"/>
  <c r="AE440" i="22" s="1"/>
  <c r="AF440" i="22" s="1"/>
  <c r="J440" i="22"/>
  <c r="AC440" i="22"/>
  <c r="I440" i="22"/>
  <c r="W440" i="22"/>
  <c r="N440" i="22"/>
  <c r="F440" i="22"/>
  <c r="M440" i="22"/>
  <c r="V439" i="22"/>
  <c r="G442" i="22"/>
  <c r="AG441" i="22"/>
  <c r="L441" i="22"/>
  <c r="K441" i="22"/>
  <c r="H441" i="22"/>
  <c r="AD441" i="22" l="1"/>
  <c r="AE441" i="22" s="1"/>
  <c r="AF441" i="22" s="1"/>
  <c r="J441" i="22"/>
  <c r="AC441" i="22"/>
  <c r="I441" i="22"/>
  <c r="W441" i="22"/>
  <c r="N441" i="22"/>
  <c r="F441" i="22"/>
  <c r="M441" i="22"/>
  <c r="V440" i="22"/>
  <c r="G443" i="22"/>
  <c r="AG442" i="22"/>
  <c r="L442" i="22"/>
  <c r="K442" i="22"/>
  <c r="H442" i="22"/>
  <c r="AD442" i="22" l="1"/>
  <c r="AE442" i="22" s="1"/>
  <c r="AF442" i="22" s="1"/>
  <c r="J442" i="22"/>
  <c r="AC442" i="22"/>
  <c r="I442" i="22"/>
  <c r="W442" i="22"/>
  <c r="N442" i="22"/>
  <c r="F442" i="22"/>
  <c r="M442" i="22"/>
  <c r="V441" i="22"/>
  <c r="G444" i="22"/>
  <c r="AG443" i="22"/>
  <c r="L443" i="22"/>
  <c r="K443" i="22"/>
  <c r="H443" i="22"/>
  <c r="AD443" i="22" l="1"/>
  <c r="AE443" i="22" s="1"/>
  <c r="AF443" i="22" s="1"/>
  <c r="J443" i="22"/>
  <c r="AC443" i="22"/>
  <c r="I443" i="22"/>
  <c r="W443" i="22"/>
  <c r="N443" i="22"/>
  <c r="F443" i="22"/>
  <c r="M443" i="22"/>
  <c r="V442" i="22"/>
  <c r="G445" i="22"/>
  <c r="AG444" i="22"/>
  <c r="L444" i="22"/>
  <c r="K444" i="22"/>
  <c r="H444" i="22"/>
  <c r="V443" i="22" l="1"/>
  <c r="AD444" i="22"/>
  <c r="AE444" i="22" s="1"/>
  <c r="AF444" i="22" s="1"/>
  <c r="J444" i="22"/>
  <c r="AC444" i="22"/>
  <c r="I444" i="22"/>
  <c r="W444" i="22"/>
  <c r="N444" i="22"/>
  <c r="F444" i="22"/>
  <c r="M444" i="22"/>
  <c r="G446" i="22"/>
  <c r="AG445" i="22"/>
  <c r="L445" i="22"/>
  <c r="K445" i="22"/>
  <c r="H445" i="22"/>
  <c r="V444" i="22" l="1"/>
  <c r="AD445" i="22"/>
  <c r="AE445" i="22" s="1"/>
  <c r="AF445" i="22" s="1"/>
  <c r="J445" i="22"/>
  <c r="AC445" i="22"/>
  <c r="I445" i="22"/>
  <c r="W445" i="22"/>
  <c r="N445" i="22"/>
  <c r="F445" i="22"/>
  <c r="M445" i="22"/>
  <c r="G447" i="22"/>
  <c r="AG446" i="22"/>
  <c r="L446" i="22"/>
  <c r="K446" i="22"/>
  <c r="H446" i="22"/>
  <c r="G448" i="22" l="1"/>
  <c r="AG447" i="22"/>
  <c r="L447" i="22"/>
  <c r="K447" i="22"/>
  <c r="H447" i="22"/>
  <c r="AD446" i="22"/>
  <c r="AE446" i="22" s="1"/>
  <c r="AF446" i="22" s="1"/>
  <c r="J446" i="22"/>
  <c r="AC446" i="22"/>
  <c r="I446" i="22"/>
  <c r="W446" i="22"/>
  <c r="N446" i="22"/>
  <c r="F446" i="22"/>
  <c r="M446" i="22"/>
  <c r="V445" i="22"/>
  <c r="AD447" i="22" l="1"/>
  <c r="AE447" i="22" s="1"/>
  <c r="AF447" i="22" s="1"/>
  <c r="J447" i="22"/>
  <c r="AC447" i="22"/>
  <c r="I447" i="22"/>
  <c r="W447" i="22"/>
  <c r="N447" i="22"/>
  <c r="F447" i="22"/>
  <c r="M447" i="22"/>
  <c r="V446" i="22"/>
  <c r="G449" i="22"/>
  <c r="AG448" i="22"/>
  <c r="L448" i="22"/>
  <c r="K448" i="22"/>
  <c r="H448" i="22"/>
  <c r="AD448" i="22" l="1"/>
  <c r="AE448" i="22" s="1"/>
  <c r="AF448" i="22" s="1"/>
  <c r="J448" i="22"/>
  <c r="AC448" i="22"/>
  <c r="I448" i="22"/>
  <c r="W448" i="22"/>
  <c r="N448" i="22"/>
  <c r="F448" i="22"/>
  <c r="M448" i="22"/>
  <c r="V447" i="22"/>
  <c r="G450" i="22"/>
  <c r="AG449" i="22"/>
  <c r="L449" i="22"/>
  <c r="K449" i="22"/>
  <c r="H449" i="22"/>
  <c r="AD449" i="22" l="1"/>
  <c r="AE449" i="22" s="1"/>
  <c r="AF449" i="22" s="1"/>
  <c r="J449" i="22"/>
  <c r="AC449" i="22"/>
  <c r="I449" i="22"/>
  <c r="W449" i="22"/>
  <c r="N449" i="22"/>
  <c r="F449" i="22"/>
  <c r="M449" i="22"/>
  <c r="V448" i="22"/>
  <c r="G451" i="22"/>
  <c r="AG450" i="22"/>
  <c r="L450" i="22"/>
  <c r="K450" i="22"/>
  <c r="H450" i="22"/>
  <c r="AD450" i="22" l="1"/>
  <c r="AE450" i="22" s="1"/>
  <c r="AF450" i="22" s="1"/>
  <c r="J450" i="22"/>
  <c r="AC450" i="22"/>
  <c r="I450" i="22"/>
  <c r="W450" i="22"/>
  <c r="N450" i="22"/>
  <c r="F450" i="22"/>
  <c r="M450" i="22"/>
  <c r="V449" i="22"/>
  <c r="G452" i="22"/>
  <c r="AG451" i="22"/>
  <c r="L451" i="22"/>
  <c r="K451" i="22"/>
  <c r="H451" i="22"/>
  <c r="AD451" i="22" l="1"/>
  <c r="AE451" i="22" s="1"/>
  <c r="AF451" i="22" s="1"/>
  <c r="J451" i="22"/>
  <c r="AC451" i="22"/>
  <c r="I451" i="22"/>
  <c r="W451" i="22"/>
  <c r="N451" i="22"/>
  <c r="F451" i="22"/>
  <c r="M451" i="22"/>
  <c r="V450" i="22"/>
  <c r="G453" i="22"/>
  <c r="AG452" i="22"/>
  <c r="L452" i="22"/>
  <c r="K452" i="22"/>
  <c r="H452" i="22"/>
  <c r="AD452" i="22" l="1"/>
  <c r="AE452" i="22" s="1"/>
  <c r="AF452" i="22" s="1"/>
  <c r="J452" i="22"/>
  <c r="AC452" i="22"/>
  <c r="I452" i="22"/>
  <c r="W452" i="22"/>
  <c r="N452" i="22"/>
  <c r="F452" i="22"/>
  <c r="M452" i="22"/>
  <c r="V451" i="22"/>
  <c r="G454" i="22"/>
  <c r="AG453" i="22"/>
  <c r="L453" i="22"/>
  <c r="K453" i="22"/>
  <c r="H453" i="22"/>
  <c r="AD453" i="22" l="1"/>
  <c r="AE453" i="22" s="1"/>
  <c r="AF453" i="22" s="1"/>
  <c r="J453" i="22"/>
  <c r="AC453" i="22"/>
  <c r="I453" i="22"/>
  <c r="W453" i="22"/>
  <c r="N453" i="22"/>
  <c r="F453" i="22"/>
  <c r="M453" i="22"/>
  <c r="V452" i="22"/>
  <c r="G455" i="22"/>
  <c r="AG454" i="22"/>
  <c r="L454" i="22"/>
  <c r="K454" i="22"/>
  <c r="H454" i="22"/>
  <c r="AD454" i="22" l="1"/>
  <c r="AE454" i="22" s="1"/>
  <c r="AF454" i="22" s="1"/>
  <c r="J454" i="22"/>
  <c r="AC454" i="22"/>
  <c r="I454" i="22"/>
  <c r="W454" i="22"/>
  <c r="N454" i="22"/>
  <c r="F454" i="22"/>
  <c r="M454" i="22"/>
  <c r="V453" i="22"/>
  <c r="G456" i="22"/>
  <c r="AG455" i="22"/>
  <c r="L455" i="22"/>
  <c r="K455" i="22"/>
  <c r="H455" i="22"/>
  <c r="AD455" i="22" l="1"/>
  <c r="AE455" i="22" s="1"/>
  <c r="AF455" i="22" s="1"/>
  <c r="J455" i="22"/>
  <c r="AC455" i="22"/>
  <c r="I455" i="22"/>
  <c r="W455" i="22"/>
  <c r="N455" i="22"/>
  <c r="F455" i="22"/>
  <c r="M455" i="22"/>
  <c r="V454" i="22"/>
  <c r="G457" i="22"/>
  <c r="AG456" i="22"/>
  <c r="L456" i="22"/>
  <c r="K456" i="22"/>
  <c r="H456" i="22"/>
  <c r="AD456" i="22" l="1"/>
  <c r="AE456" i="22" s="1"/>
  <c r="AF456" i="22" s="1"/>
  <c r="J456" i="22"/>
  <c r="AC456" i="22"/>
  <c r="I456" i="22"/>
  <c r="W456" i="22"/>
  <c r="N456" i="22"/>
  <c r="F456" i="22"/>
  <c r="M456" i="22"/>
  <c r="V455" i="22"/>
  <c r="G458" i="22"/>
  <c r="AG457" i="22"/>
  <c r="L457" i="22"/>
  <c r="K457" i="22"/>
  <c r="H457" i="22"/>
  <c r="AD457" i="22" l="1"/>
  <c r="AE457" i="22" s="1"/>
  <c r="AF457" i="22" s="1"/>
  <c r="J457" i="22"/>
  <c r="AC457" i="22"/>
  <c r="I457" i="22"/>
  <c r="W457" i="22"/>
  <c r="N457" i="22"/>
  <c r="F457" i="22"/>
  <c r="M457" i="22"/>
  <c r="V456" i="22"/>
  <c r="G459" i="22"/>
  <c r="AG458" i="22"/>
  <c r="L458" i="22"/>
  <c r="K458" i="22"/>
  <c r="H458" i="22"/>
  <c r="AD458" i="22" l="1"/>
  <c r="AE458" i="22" s="1"/>
  <c r="AF458" i="22" s="1"/>
  <c r="J458" i="22"/>
  <c r="AC458" i="22"/>
  <c r="I458" i="22"/>
  <c r="W458" i="22"/>
  <c r="N458" i="22"/>
  <c r="F458" i="22"/>
  <c r="M458" i="22"/>
  <c r="V457" i="22"/>
  <c r="G460" i="22"/>
  <c r="AG459" i="22"/>
  <c r="L459" i="22"/>
  <c r="K459" i="22"/>
  <c r="H459" i="22"/>
  <c r="AD459" i="22" l="1"/>
  <c r="AE459" i="22" s="1"/>
  <c r="AF459" i="22" s="1"/>
  <c r="J459" i="22"/>
  <c r="AC459" i="22"/>
  <c r="I459" i="22"/>
  <c r="W459" i="22"/>
  <c r="N459" i="22"/>
  <c r="F459" i="22"/>
  <c r="M459" i="22"/>
  <c r="V458" i="22"/>
  <c r="G461" i="22"/>
  <c r="AG460" i="22"/>
  <c r="L460" i="22"/>
  <c r="K460" i="22"/>
  <c r="H460" i="22"/>
  <c r="G462" i="22" l="1"/>
  <c r="AG461" i="22"/>
  <c r="L461" i="22"/>
  <c r="K461" i="22"/>
  <c r="H461" i="22"/>
  <c r="V459" i="22"/>
  <c r="AD460" i="22"/>
  <c r="AE460" i="22" s="1"/>
  <c r="AF460" i="22" s="1"/>
  <c r="J460" i="22"/>
  <c r="AC460" i="22"/>
  <c r="I460" i="22"/>
  <c r="W460" i="22"/>
  <c r="N460" i="22"/>
  <c r="F460" i="22"/>
  <c r="M460" i="22"/>
  <c r="AD461" i="22" l="1"/>
  <c r="AE461" i="22" s="1"/>
  <c r="AF461" i="22" s="1"/>
  <c r="J461" i="22"/>
  <c r="AC461" i="22"/>
  <c r="I461" i="22"/>
  <c r="W461" i="22"/>
  <c r="N461" i="22"/>
  <c r="F461" i="22"/>
  <c r="M461" i="22"/>
  <c r="V460" i="22"/>
  <c r="G463" i="22"/>
  <c r="AG462" i="22"/>
  <c r="L462" i="22"/>
  <c r="K462" i="22"/>
  <c r="H462" i="22"/>
  <c r="AD462" i="22" l="1"/>
  <c r="AE462" i="22" s="1"/>
  <c r="AF462" i="22" s="1"/>
  <c r="J462" i="22"/>
  <c r="AC462" i="22"/>
  <c r="I462" i="22"/>
  <c r="W462" i="22"/>
  <c r="N462" i="22"/>
  <c r="F462" i="22"/>
  <c r="M462" i="22"/>
  <c r="V461" i="22"/>
  <c r="G464" i="22"/>
  <c r="AG463" i="22"/>
  <c r="L463" i="22"/>
  <c r="K463" i="22"/>
  <c r="H463" i="22"/>
  <c r="V462" i="22" l="1"/>
  <c r="AD463" i="22"/>
  <c r="AE463" i="22" s="1"/>
  <c r="AF463" i="22" s="1"/>
  <c r="J463" i="22"/>
  <c r="AC463" i="22"/>
  <c r="I463" i="22"/>
  <c r="W463" i="22"/>
  <c r="N463" i="22"/>
  <c r="F463" i="22"/>
  <c r="M463" i="22"/>
  <c r="G465" i="22"/>
  <c r="AG464" i="22"/>
  <c r="L464" i="22"/>
  <c r="K464" i="22"/>
  <c r="H464" i="22"/>
  <c r="V463" i="22" l="1"/>
  <c r="AD464" i="22"/>
  <c r="AE464" i="22" s="1"/>
  <c r="AF464" i="22" s="1"/>
  <c r="J464" i="22"/>
  <c r="AC464" i="22"/>
  <c r="I464" i="22"/>
  <c r="W464" i="22"/>
  <c r="N464" i="22"/>
  <c r="F464" i="22"/>
  <c r="M464" i="22"/>
  <c r="G466" i="22"/>
  <c r="AG465" i="22"/>
  <c r="L465" i="22"/>
  <c r="K465" i="22"/>
  <c r="H465" i="22"/>
  <c r="G467" i="22" l="1"/>
  <c r="AG466" i="22"/>
  <c r="L466" i="22"/>
  <c r="K466" i="22"/>
  <c r="H466" i="22"/>
  <c r="AD465" i="22"/>
  <c r="AE465" i="22" s="1"/>
  <c r="AF465" i="22" s="1"/>
  <c r="J465" i="22"/>
  <c r="AC465" i="22"/>
  <c r="I465" i="22"/>
  <c r="W465" i="22"/>
  <c r="N465" i="22"/>
  <c r="F465" i="22"/>
  <c r="M465" i="22"/>
  <c r="V464" i="22"/>
  <c r="AD466" i="22" l="1"/>
  <c r="AE466" i="22" s="1"/>
  <c r="AF466" i="22" s="1"/>
  <c r="J466" i="22"/>
  <c r="AC466" i="22"/>
  <c r="I466" i="22"/>
  <c r="W466" i="22"/>
  <c r="N466" i="22"/>
  <c r="F466" i="22"/>
  <c r="M466" i="22"/>
  <c r="V465" i="22"/>
  <c r="G468" i="22"/>
  <c r="AG467" i="22"/>
  <c r="L467" i="22"/>
  <c r="K467" i="22"/>
  <c r="H467" i="22"/>
  <c r="AD467" i="22" l="1"/>
  <c r="AE467" i="22" s="1"/>
  <c r="AF467" i="22" s="1"/>
  <c r="J467" i="22"/>
  <c r="AC467" i="22"/>
  <c r="I467" i="22"/>
  <c r="W467" i="22"/>
  <c r="N467" i="22"/>
  <c r="F467" i="22"/>
  <c r="M467" i="22"/>
  <c r="V466" i="22"/>
  <c r="G469" i="22"/>
  <c r="AG468" i="22"/>
  <c r="L468" i="22"/>
  <c r="K468" i="22"/>
  <c r="H468" i="22"/>
  <c r="AD468" i="22" l="1"/>
  <c r="AE468" i="22" s="1"/>
  <c r="AF468" i="22" s="1"/>
  <c r="J468" i="22"/>
  <c r="AC468" i="22"/>
  <c r="I468" i="22"/>
  <c r="W468" i="22"/>
  <c r="N468" i="22"/>
  <c r="F468" i="22"/>
  <c r="M468" i="22"/>
  <c r="V467" i="22"/>
  <c r="G470" i="22"/>
  <c r="AG469" i="22"/>
  <c r="L469" i="22"/>
  <c r="K469" i="22"/>
  <c r="H469" i="22"/>
  <c r="AD469" i="22" l="1"/>
  <c r="AE469" i="22" s="1"/>
  <c r="AF469" i="22" s="1"/>
  <c r="J469" i="22"/>
  <c r="AC469" i="22"/>
  <c r="I469" i="22"/>
  <c r="W469" i="22"/>
  <c r="N469" i="22"/>
  <c r="F469" i="22"/>
  <c r="M469" i="22"/>
  <c r="V468" i="22"/>
  <c r="G471" i="22"/>
  <c r="AG470" i="22"/>
  <c r="L470" i="22"/>
  <c r="K470" i="22"/>
  <c r="H470" i="22"/>
  <c r="V469" i="22" l="1"/>
  <c r="AD470" i="22"/>
  <c r="AE470" i="22" s="1"/>
  <c r="AF470" i="22" s="1"/>
  <c r="J470" i="22"/>
  <c r="AC470" i="22"/>
  <c r="I470" i="22"/>
  <c r="W470" i="22"/>
  <c r="N470" i="22"/>
  <c r="F470" i="22"/>
  <c r="M470" i="22"/>
  <c r="G472" i="22"/>
  <c r="AG471" i="22"/>
  <c r="L471" i="22"/>
  <c r="K471" i="22"/>
  <c r="H471" i="22"/>
  <c r="V470" i="22" l="1"/>
  <c r="AD471" i="22"/>
  <c r="AE471" i="22" s="1"/>
  <c r="AF471" i="22" s="1"/>
  <c r="J471" i="22"/>
  <c r="AC471" i="22"/>
  <c r="I471" i="22"/>
  <c r="W471" i="22"/>
  <c r="N471" i="22"/>
  <c r="F471" i="22"/>
  <c r="M471" i="22"/>
  <c r="G473" i="22"/>
  <c r="AG472" i="22"/>
  <c r="L472" i="22"/>
  <c r="K472" i="22"/>
  <c r="H472" i="22"/>
  <c r="G474" i="22" l="1"/>
  <c r="AG473" i="22"/>
  <c r="L473" i="22"/>
  <c r="K473" i="22"/>
  <c r="H473" i="22"/>
  <c r="AD472" i="22"/>
  <c r="AE472" i="22" s="1"/>
  <c r="AF472" i="22" s="1"/>
  <c r="J472" i="22"/>
  <c r="AC472" i="22"/>
  <c r="I472" i="22"/>
  <c r="W472" i="22"/>
  <c r="N472" i="22"/>
  <c r="F472" i="22"/>
  <c r="M472" i="22"/>
  <c r="V471" i="22"/>
  <c r="AD473" i="22" l="1"/>
  <c r="AE473" i="22" s="1"/>
  <c r="AF473" i="22" s="1"/>
  <c r="J473" i="22"/>
  <c r="AC473" i="22"/>
  <c r="I473" i="22"/>
  <c r="W473" i="22"/>
  <c r="N473" i="22"/>
  <c r="F473" i="22"/>
  <c r="M473" i="22"/>
  <c r="V472" i="22"/>
  <c r="G475" i="22"/>
  <c r="AG474" i="22"/>
  <c r="L474" i="22"/>
  <c r="K474" i="22"/>
  <c r="H474" i="22"/>
  <c r="AD474" i="22" l="1"/>
  <c r="AE474" i="22" s="1"/>
  <c r="AF474" i="22" s="1"/>
  <c r="J474" i="22"/>
  <c r="AC474" i="22"/>
  <c r="I474" i="22"/>
  <c r="W474" i="22"/>
  <c r="N474" i="22"/>
  <c r="F474" i="22"/>
  <c r="M474" i="22"/>
  <c r="V473" i="22"/>
  <c r="G476" i="22"/>
  <c r="AG475" i="22"/>
  <c r="L475" i="22"/>
  <c r="K475" i="22"/>
  <c r="H475" i="22"/>
  <c r="AD475" i="22" l="1"/>
  <c r="AE475" i="22" s="1"/>
  <c r="AF475" i="22" s="1"/>
  <c r="J475" i="22"/>
  <c r="AC475" i="22"/>
  <c r="I475" i="22"/>
  <c r="W475" i="22"/>
  <c r="N475" i="22"/>
  <c r="F475" i="22"/>
  <c r="M475" i="22"/>
  <c r="V474" i="22"/>
  <c r="G477" i="22"/>
  <c r="AG476" i="22"/>
  <c r="L476" i="22"/>
  <c r="K476" i="22"/>
  <c r="H476" i="22"/>
  <c r="AD476" i="22" l="1"/>
  <c r="AE476" i="22" s="1"/>
  <c r="AF476" i="22" s="1"/>
  <c r="J476" i="22"/>
  <c r="AC476" i="22"/>
  <c r="I476" i="22"/>
  <c r="W476" i="22"/>
  <c r="N476" i="22"/>
  <c r="F476" i="22"/>
  <c r="M476" i="22"/>
  <c r="V475" i="22"/>
  <c r="G478" i="22"/>
  <c r="AG477" i="22"/>
  <c r="L477" i="22"/>
  <c r="K477" i="22"/>
  <c r="H477" i="22"/>
  <c r="AD477" i="22" l="1"/>
  <c r="AE477" i="22" s="1"/>
  <c r="AF477" i="22" s="1"/>
  <c r="J477" i="22"/>
  <c r="AC477" i="22"/>
  <c r="I477" i="22"/>
  <c r="W477" i="22"/>
  <c r="N477" i="22"/>
  <c r="F477" i="22"/>
  <c r="M477" i="22"/>
  <c r="V476" i="22"/>
  <c r="G479" i="22"/>
  <c r="AG478" i="22"/>
  <c r="L478" i="22"/>
  <c r="K478" i="22"/>
  <c r="H478" i="22"/>
  <c r="AD478" i="22" l="1"/>
  <c r="AE478" i="22" s="1"/>
  <c r="AF478" i="22" s="1"/>
  <c r="J478" i="22"/>
  <c r="AC478" i="22"/>
  <c r="I478" i="22"/>
  <c r="W478" i="22"/>
  <c r="N478" i="22"/>
  <c r="F478" i="22"/>
  <c r="M478" i="22"/>
  <c r="V477" i="22"/>
  <c r="G480" i="22"/>
  <c r="AG479" i="22"/>
  <c r="L479" i="22"/>
  <c r="K479" i="22"/>
  <c r="H479" i="22"/>
  <c r="AD479" i="22" l="1"/>
  <c r="AE479" i="22" s="1"/>
  <c r="AF479" i="22" s="1"/>
  <c r="J479" i="22"/>
  <c r="AC479" i="22"/>
  <c r="I479" i="22"/>
  <c r="W479" i="22"/>
  <c r="N479" i="22"/>
  <c r="F479" i="22"/>
  <c r="M479" i="22"/>
  <c r="V478" i="22"/>
  <c r="G481" i="22"/>
  <c r="AG480" i="22"/>
  <c r="L480" i="22"/>
  <c r="K480" i="22"/>
  <c r="H480" i="22"/>
  <c r="AD480" i="22" l="1"/>
  <c r="AE480" i="22" s="1"/>
  <c r="AF480" i="22" s="1"/>
  <c r="J480" i="22"/>
  <c r="AC480" i="22"/>
  <c r="I480" i="22"/>
  <c r="W480" i="22"/>
  <c r="N480" i="22"/>
  <c r="F480" i="22"/>
  <c r="M480" i="22"/>
  <c r="V479" i="22"/>
  <c r="G482" i="22"/>
  <c r="AG481" i="22"/>
  <c r="L481" i="22"/>
  <c r="K481" i="22"/>
  <c r="H481" i="22"/>
  <c r="AD481" i="22" l="1"/>
  <c r="AE481" i="22" s="1"/>
  <c r="AF481" i="22" s="1"/>
  <c r="J481" i="22"/>
  <c r="AC481" i="22"/>
  <c r="I481" i="22"/>
  <c r="W481" i="22"/>
  <c r="N481" i="22"/>
  <c r="F481" i="22"/>
  <c r="M481" i="22"/>
  <c r="V480" i="22"/>
  <c r="G483" i="22"/>
  <c r="AG482" i="22"/>
  <c r="L482" i="22"/>
  <c r="K482" i="22"/>
  <c r="H482" i="22"/>
  <c r="AD482" i="22" l="1"/>
  <c r="AE482" i="22" s="1"/>
  <c r="AF482" i="22" s="1"/>
  <c r="J482" i="22"/>
  <c r="AC482" i="22"/>
  <c r="I482" i="22"/>
  <c r="W482" i="22"/>
  <c r="N482" i="22"/>
  <c r="F482" i="22"/>
  <c r="M482" i="22"/>
  <c r="V481" i="22"/>
  <c r="G484" i="22"/>
  <c r="AG483" i="22"/>
  <c r="L483" i="22"/>
  <c r="K483" i="22"/>
  <c r="H483" i="22"/>
  <c r="AD483" i="22" l="1"/>
  <c r="AE483" i="22" s="1"/>
  <c r="AF483" i="22" s="1"/>
  <c r="J483" i="22"/>
  <c r="AC483" i="22"/>
  <c r="I483" i="22"/>
  <c r="W483" i="22"/>
  <c r="N483" i="22"/>
  <c r="F483" i="22"/>
  <c r="M483" i="22"/>
  <c r="V482" i="22"/>
  <c r="G485" i="22"/>
  <c r="AG484" i="22"/>
  <c r="L484" i="22"/>
  <c r="K484" i="22"/>
  <c r="H484" i="22"/>
  <c r="AD484" i="22" l="1"/>
  <c r="AE484" i="22" s="1"/>
  <c r="AF484" i="22" s="1"/>
  <c r="J484" i="22"/>
  <c r="AC484" i="22"/>
  <c r="I484" i="22"/>
  <c r="W484" i="22"/>
  <c r="N484" i="22"/>
  <c r="F484" i="22"/>
  <c r="M484" i="22"/>
  <c r="V483" i="22"/>
  <c r="G486" i="22"/>
  <c r="AG485" i="22"/>
  <c r="L485" i="22"/>
  <c r="K485" i="22"/>
  <c r="H485" i="22"/>
  <c r="AD485" i="22" l="1"/>
  <c r="AE485" i="22" s="1"/>
  <c r="AF485" i="22" s="1"/>
  <c r="J485" i="22"/>
  <c r="AC485" i="22"/>
  <c r="I485" i="22"/>
  <c r="W485" i="22"/>
  <c r="N485" i="22"/>
  <c r="F485" i="22"/>
  <c r="M485" i="22"/>
  <c r="V484" i="22"/>
  <c r="G487" i="22"/>
  <c r="AG486" i="22"/>
  <c r="L486" i="22"/>
  <c r="K486" i="22"/>
  <c r="H486" i="22"/>
  <c r="AD486" i="22" l="1"/>
  <c r="AE486" i="22" s="1"/>
  <c r="AF486" i="22" s="1"/>
  <c r="J486" i="22"/>
  <c r="AC486" i="22"/>
  <c r="I486" i="22"/>
  <c r="W486" i="22"/>
  <c r="N486" i="22"/>
  <c r="F486" i="22"/>
  <c r="M486" i="22"/>
  <c r="V485" i="22"/>
  <c r="G488" i="22"/>
  <c r="AG487" i="22"/>
  <c r="L487" i="22"/>
  <c r="K487" i="22"/>
  <c r="H487" i="22"/>
  <c r="AD487" i="22" l="1"/>
  <c r="AE487" i="22" s="1"/>
  <c r="AF487" i="22" s="1"/>
  <c r="J487" i="22"/>
  <c r="AC487" i="22"/>
  <c r="I487" i="22"/>
  <c r="W487" i="22"/>
  <c r="N487" i="22"/>
  <c r="F487" i="22"/>
  <c r="M487" i="22"/>
  <c r="V486" i="22"/>
  <c r="G489" i="22"/>
  <c r="AG488" i="22"/>
  <c r="L488" i="22"/>
  <c r="K488" i="22"/>
  <c r="H488" i="22"/>
  <c r="AD488" i="22" l="1"/>
  <c r="AE488" i="22" s="1"/>
  <c r="AF488" i="22" s="1"/>
  <c r="J488" i="22"/>
  <c r="AC488" i="22"/>
  <c r="I488" i="22"/>
  <c r="W488" i="22"/>
  <c r="N488" i="22"/>
  <c r="F488" i="22"/>
  <c r="M488" i="22"/>
  <c r="V487" i="22"/>
  <c r="G490" i="22"/>
  <c r="AG489" i="22"/>
  <c r="L489" i="22"/>
  <c r="K489" i="22"/>
  <c r="H489" i="22"/>
  <c r="AD489" i="22" l="1"/>
  <c r="AE489" i="22" s="1"/>
  <c r="AF489" i="22" s="1"/>
  <c r="J489" i="22"/>
  <c r="AC489" i="22"/>
  <c r="I489" i="22"/>
  <c r="W489" i="22"/>
  <c r="N489" i="22"/>
  <c r="F489" i="22"/>
  <c r="M489" i="22"/>
  <c r="V488" i="22"/>
  <c r="G491" i="22"/>
  <c r="AG490" i="22"/>
  <c r="L490" i="22"/>
  <c r="K490" i="22"/>
  <c r="H490" i="22"/>
  <c r="AD490" i="22" l="1"/>
  <c r="AE490" i="22" s="1"/>
  <c r="AF490" i="22" s="1"/>
  <c r="J490" i="22"/>
  <c r="AC490" i="22"/>
  <c r="I490" i="22"/>
  <c r="W490" i="22"/>
  <c r="N490" i="22"/>
  <c r="F490" i="22"/>
  <c r="M490" i="22"/>
  <c r="V489" i="22"/>
  <c r="G492" i="22"/>
  <c r="AG491" i="22"/>
  <c r="L491" i="22"/>
  <c r="K491" i="22"/>
  <c r="H491" i="22"/>
  <c r="AD491" i="22" l="1"/>
  <c r="AE491" i="22" s="1"/>
  <c r="AF491" i="22" s="1"/>
  <c r="J491" i="22"/>
  <c r="AC491" i="22"/>
  <c r="I491" i="22"/>
  <c r="W491" i="22"/>
  <c r="N491" i="22"/>
  <c r="F491" i="22"/>
  <c r="M491" i="22"/>
  <c r="V490" i="22"/>
  <c r="G493" i="22"/>
  <c r="AG492" i="22"/>
  <c r="L492" i="22"/>
  <c r="K492" i="22"/>
  <c r="H492" i="22"/>
  <c r="AD492" i="22" l="1"/>
  <c r="AE492" i="22" s="1"/>
  <c r="AF492" i="22" s="1"/>
  <c r="J492" i="22"/>
  <c r="AC492" i="22"/>
  <c r="I492" i="22"/>
  <c r="W492" i="22"/>
  <c r="N492" i="22"/>
  <c r="F492" i="22"/>
  <c r="M492" i="22"/>
  <c r="V491" i="22"/>
  <c r="G494" i="22"/>
  <c r="AG493" i="22"/>
  <c r="L493" i="22"/>
  <c r="K493" i="22"/>
  <c r="H493" i="22"/>
  <c r="AD493" i="22" l="1"/>
  <c r="AE493" i="22" s="1"/>
  <c r="AF493" i="22" s="1"/>
  <c r="J493" i="22"/>
  <c r="AC493" i="22"/>
  <c r="I493" i="22"/>
  <c r="W493" i="22"/>
  <c r="N493" i="22"/>
  <c r="F493" i="22"/>
  <c r="M493" i="22"/>
  <c r="V492" i="22"/>
  <c r="G495" i="22"/>
  <c r="AG494" i="22"/>
  <c r="L494" i="22"/>
  <c r="K494" i="22"/>
  <c r="H494" i="22"/>
  <c r="AD494" i="22" l="1"/>
  <c r="AE494" i="22" s="1"/>
  <c r="AF494" i="22" s="1"/>
  <c r="J494" i="22"/>
  <c r="AC494" i="22"/>
  <c r="I494" i="22"/>
  <c r="W494" i="22"/>
  <c r="N494" i="22"/>
  <c r="F494" i="22"/>
  <c r="M494" i="22"/>
  <c r="V493" i="22"/>
  <c r="G496" i="22"/>
  <c r="AG495" i="22"/>
  <c r="L495" i="22"/>
  <c r="K495" i="22"/>
  <c r="H495" i="22"/>
  <c r="AD495" i="22" l="1"/>
  <c r="AE495" i="22" s="1"/>
  <c r="AF495" i="22" s="1"/>
  <c r="J495" i="22"/>
  <c r="AC495" i="22"/>
  <c r="I495" i="22"/>
  <c r="W495" i="22"/>
  <c r="N495" i="22"/>
  <c r="F495" i="22"/>
  <c r="M495" i="22"/>
  <c r="V494" i="22"/>
  <c r="G497" i="22"/>
  <c r="AG496" i="22"/>
  <c r="L496" i="22"/>
  <c r="K496" i="22"/>
  <c r="H496" i="22"/>
  <c r="V495" i="22" l="1"/>
  <c r="AD496" i="22"/>
  <c r="AE496" i="22" s="1"/>
  <c r="AF496" i="22" s="1"/>
  <c r="J496" i="22"/>
  <c r="AC496" i="22"/>
  <c r="I496" i="22"/>
  <c r="W496" i="22"/>
  <c r="N496" i="22"/>
  <c r="F496" i="22"/>
  <c r="M496" i="22"/>
  <c r="G498" i="22"/>
  <c r="AG497" i="22"/>
  <c r="L497" i="22"/>
  <c r="K497" i="22"/>
  <c r="H497" i="22"/>
  <c r="V496" i="22" l="1"/>
  <c r="AD497" i="22"/>
  <c r="AE497" i="22" s="1"/>
  <c r="AF497" i="22" s="1"/>
  <c r="J497" i="22"/>
  <c r="AC497" i="22"/>
  <c r="I497" i="22"/>
  <c r="W497" i="22"/>
  <c r="N497" i="22"/>
  <c r="F497" i="22"/>
  <c r="M497" i="22"/>
  <c r="G499" i="22"/>
  <c r="AG498" i="22"/>
  <c r="AI133" i="22" s="1"/>
  <c r="L498" i="22"/>
  <c r="K498" i="22"/>
  <c r="H498" i="22"/>
  <c r="G500" i="22" l="1"/>
  <c r="AG499" i="22"/>
  <c r="L499" i="22"/>
  <c r="K499" i="22"/>
  <c r="H499" i="22"/>
  <c r="AD498" i="22"/>
  <c r="AE498" i="22" s="1"/>
  <c r="AF498" i="22" s="1"/>
  <c r="J498" i="22"/>
  <c r="AC498" i="22"/>
  <c r="I498" i="22"/>
  <c r="W498" i="22"/>
  <c r="N498" i="22"/>
  <c r="F498" i="22"/>
  <c r="M498" i="22"/>
  <c r="V497" i="22"/>
  <c r="AD499" i="22" l="1"/>
  <c r="AE499" i="22" s="1"/>
  <c r="AF499" i="22" s="1"/>
  <c r="J499" i="22"/>
  <c r="AC499" i="22"/>
  <c r="I499" i="22"/>
  <c r="W499" i="22"/>
  <c r="N499" i="22"/>
  <c r="F499" i="22"/>
  <c r="M499" i="22"/>
  <c r="V498" i="22"/>
  <c r="G501" i="22"/>
  <c r="AG500" i="22"/>
  <c r="L500" i="22"/>
  <c r="K500" i="22"/>
  <c r="H500" i="22"/>
  <c r="V499" i="22" l="1"/>
  <c r="AD500" i="22"/>
  <c r="AE500" i="22" s="1"/>
  <c r="AF500" i="22" s="1"/>
  <c r="J500" i="22"/>
  <c r="AC500" i="22"/>
  <c r="I500" i="22"/>
  <c r="W500" i="22"/>
  <c r="N500" i="22"/>
  <c r="F500" i="22"/>
  <c r="M500" i="22"/>
  <c r="G502" i="22"/>
  <c r="AG501" i="22"/>
  <c r="L501" i="22"/>
  <c r="K501" i="22"/>
  <c r="H501" i="22"/>
  <c r="V500" i="22" l="1"/>
  <c r="AD501" i="22"/>
  <c r="AE501" i="22" s="1"/>
  <c r="AF501" i="22" s="1"/>
  <c r="J501" i="22"/>
  <c r="AC501" i="22"/>
  <c r="I501" i="22"/>
  <c r="W501" i="22"/>
  <c r="N501" i="22"/>
  <c r="F501" i="22"/>
  <c r="M501" i="22"/>
  <c r="G503" i="22"/>
  <c r="AG502" i="22"/>
  <c r="L502" i="22"/>
  <c r="K502" i="22"/>
  <c r="H502" i="22"/>
  <c r="V501" i="22" l="1"/>
  <c r="G504" i="22"/>
  <c r="AG503" i="22"/>
  <c r="L503" i="22"/>
  <c r="K503" i="22"/>
  <c r="H503" i="22"/>
  <c r="AD502" i="22"/>
  <c r="AE502" i="22" s="1"/>
  <c r="AF502" i="22" s="1"/>
  <c r="J502" i="22"/>
  <c r="AC502" i="22"/>
  <c r="I502" i="22"/>
  <c r="W502" i="22"/>
  <c r="N502" i="22"/>
  <c r="F502" i="22"/>
  <c r="M502" i="22"/>
  <c r="AD503" i="22" l="1"/>
  <c r="AE503" i="22" s="1"/>
  <c r="AF503" i="22" s="1"/>
  <c r="J503" i="22"/>
  <c r="AC503" i="22"/>
  <c r="I503" i="22"/>
  <c r="W503" i="22"/>
  <c r="N503" i="22"/>
  <c r="F503" i="22"/>
  <c r="M503" i="22"/>
  <c r="V502" i="22"/>
  <c r="G505" i="22"/>
  <c r="AG504" i="22"/>
  <c r="L504" i="22"/>
  <c r="K504" i="22"/>
  <c r="H504" i="22"/>
  <c r="AD504" i="22" l="1"/>
  <c r="AE504" i="22" s="1"/>
  <c r="AF504" i="22" s="1"/>
  <c r="J504" i="22"/>
  <c r="AC504" i="22"/>
  <c r="I504" i="22"/>
  <c r="W504" i="22"/>
  <c r="N504" i="22"/>
  <c r="F504" i="22"/>
  <c r="M504" i="22"/>
  <c r="V503" i="22"/>
  <c r="G506" i="22"/>
  <c r="AG505" i="22"/>
  <c r="L505" i="22"/>
  <c r="K505" i="22"/>
  <c r="H505" i="22"/>
  <c r="V504" i="22" l="1"/>
  <c r="AD505" i="22"/>
  <c r="AE505" i="22" s="1"/>
  <c r="AF505" i="22" s="1"/>
  <c r="J505" i="22"/>
  <c r="AC505" i="22"/>
  <c r="I505" i="22"/>
  <c r="W505" i="22"/>
  <c r="N505" i="22"/>
  <c r="F505" i="22"/>
  <c r="M505" i="22"/>
  <c r="G507" i="22"/>
  <c r="AG506" i="22"/>
  <c r="L506" i="22"/>
  <c r="K506" i="22"/>
  <c r="H506" i="22"/>
  <c r="V505" i="22" l="1"/>
  <c r="AD506" i="22"/>
  <c r="AE506" i="22" s="1"/>
  <c r="AF506" i="22" s="1"/>
  <c r="J506" i="22"/>
  <c r="AC506" i="22"/>
  <c r="I506" i="22"/>
  <c r="W506" i="22"/>
  <c r="N506" i="22"/>
  <c r="F506" i="22"/>
  <c r="M506" i="22"/>
  <c r="G508" i="22"/>
  <c r="AG507" i="22"/>
  <c r="L507" i="22"/>
  <c r="K507" i="22"/>
  <c r="H507" i="22"/>
  <c r="V506" i="22" l="1"/>
  <c r="G509" i="22"/>
  <c r="AG508" i="22"/>
  <c r="L508" i="22"/>
  <c r="K508" i="22"/>
  <c r="H508" i="22"/>
  <c r="AD507" i="22"/>
  <c r="AE507" i="22" s="1"/>
  <c r="AF507" i="22" s="1"/>
  <c r="J507" i="22"/>
  <c r="AC507" i="22"/>
  <c r="I507" i="22"/>
  <c r="W507" i="22"/>
  <c r="N507" i="22"/>
  <c r="F507" i="22"/>
  <c r="M507" i="22"/>
  <c r="V507" i="22" l="1"/>
  <c r="G510" i="22"/>
  <c r="AG509" i="22"/>
  <c r="L509" i="22"/>
  <c r="K509" i="22"/>
  <c r="H509" i="22"/>
  <c r="AD508" i="22"/>
  <c r="AE508" i="22" s="1"/>
  <c r="AF508" i="22" s="1"/>
  <c r="J508" i="22"/>
  <c r="AC508" i="22"/>
  <c r="I508" i="22"/>
  <c r="W508" i="22"/>
  <c r="N508" i="22"/>
  <c r="F508" i="22"/>
  <c r="M508" i="22"/>
  <c r="AD509" i="22" l="1"/>
  <c r="AE509" i="22" s="1"/>
  <c r="AF509" i="22" s="1"/>
  <c r="J509" i="22"/>
  <c r="AC509" i="22"/>
  <c r="I509" i="22"/>
  <c r="W509" i="22"/>
  <c r="N509" i="22"/>
  <c r="F509" i="22"/>
  <c r="M509" i="22"/>
  <c r="V508" i="22"/>
  <c r="G511" i="22"/>
  <c r="AG510" i="22"/>
  <c r="L510" i="22"/>
  <c r="K510" i="22"/>
  <c r="H510" i="22"/>
  <c r="AD510" i="22" l="1"/>
  <c r="AE510" i="22" s="1"/>
  <c r="AF510" i="22" s="1"/>
  <c r="J510" i="22"/>
  <c r="AC510" i="22"/>
  <c r="I510" i="22"/>
  <c r="W510" i="22"/>
  <c r="N510" i="22"/>
  <c r="F510" i="22"/>
  <c r="M510" i="22"/>
  <c r="V509" i="22"/>
  <c r="G512" i="22"/>
  <c r="AG511" i="22"/>
  <c r="L511" i="22"/>
  <c r="K511" i="22"/>
  <c r="H511" i="22"/>
  <c r="AD511" i="22" l="1"/>
  <c r="AE511" i="22" s="1"/>
  <c r="AF511" i="22" s="1"/>
  <c r="J511" i="22"/>
  <c r="AC511" i="22"/>
  <c r="I511" i="22"/>
  <c r="W511" i="22"/>
  <c r="N511" i="22"/>
  <c r="F511" i="22"/>
  <c r="M511" i="22"/>
  <c r="V510" i="22"/>
  <c r="G513" i="22"/>
  <c r="AG512" i="22"/>
  <c r="L512" i="22"/>
  <c r="K512" i="22"/>
  <c r="H512" i="22"/>
  <c r="AD512" i="22" l="1"/>
  <c r="AE512" i="22" s="1"/>
  <c r="AF512" i="22" s="1"/>
  <c r="J512" i="22"/>
  <c r="AC512" i="22"/>
  <c r="I512" i="22"/>
  <c r="W512" i="22"/>
  <c r="N512" i="22"/>
  <c r="F512" i="22"/>
  <c r="M512" i="22"/>
  <c r="V511" i="22"/>
  <c r="G514" i="22"/>
  <c r="AG513" i="22"/>
  <c r="L513" i="22"/>
  <c r="K513" i="22"/>
  <c r="H513" i="22"/>
  <c r="AD513" i="22" l="1"/>
  <c r="AE513" i="22" s="1"/>
  <c r="AF513" i="22" s="1"/>
  <c r="J513" i="22"/>
  <c r="AC513" i="22"/>
  <c r="I513" i="22"/>
  <c r="W513" i="22"/>
  <c r="N513" i="22"/>
  <c r="F513" i="22"/>
  <c r="M513" i="22"/>
  <c r="V512" i="22"/>
  <c r="G515" i="22"/>
  <c r="AG514" i="22"/>
  <c r="L514" i="22"/>
  <c r="K514" i="22"/>
  <c r="H514" i="22"/>
  <c r="AD514" i="22" l="1"/>
  <c r="AE514" i="22" s="1"/>
  <c r="AF514" i="22" s="1"/>
  <c r="J514" i="22"/>
  <c r="AC514" i="22"/>
  <c r="I514" i="22"/>
  <c r="W514" i="22"/>
  <c r="N514" i="22"/>
  <c r="F514" i="22"/>
  <c r="M514" i="22"/>
  <c r="V513" i="22"/>
  <c r="G516" i="22"/>
  <c r="AG515" i="22"/>
  <c r="L515" i="22"/>
  <c r="K515" i="22"/>
  <c r="H515" i="22"/>
  <c r="AD515" i="22" l="1"/>
  <c r="AE515" i="22" s="1"/>
  <c r="AF515" i="22" s="1"/>
  <c r="J515" i="22"/>
  <c r="AC515" i="22"/>
  <c r="I515" i="22"/>
  <c r="W515" i="22"/>
  <c r="N515" i="22"/>
  <c r="F515" i="22"/>
  <c r="M515" i="22"/>
  <c r="V514" i="22"/>
  <c r="K516" i="22"/>
  <c r="G517" i="22"/>
  <c r="AG516" i="22"/>
  <c r="L516" i="22"/>
  <c r="H516" i="22"/>
  <c r="AC516" i="22" l="1"/>
  <c r="W516" i="22"/>
  <c r="J516" i="22"/>
  <c r="I516" i="22"/>
  <c r="AD516" i="22"/>
  <c r="AE516" i="22" s="1"/>
  <c r="AF516" i="22" s="1"/>
  <c r="F516" i="22"/>
  <c r="N516" i="22"/>
  <c r="M516" i="22"/>
  <c r="K517" i="22"/>
  <c r="G518" i="22"/>
  <c r="AG517" i="22"/>
  <c r="L517" i="22"/>
  <c r="H517" i="22"/>
  <c r="V515" i="22"/>
  <c r="AC517" i="22" l="1"/>
  <c r="I517" i="22"/>
  <c r="W517" i="22"/>
  <c r="N517" i="22"/>
  <c r="F517" i="22"/>
  <c r="AD517" i="22"/>
  <c r="AE517" i="22" s="1"/>
  <c r="AF517" i="22" s="1"/>
  <c r="M517" i="22"/>
  <c r="J517" i="22"/>
  <c r="V516" i="22"/>
  <c r="K518" i="22"/>
  <c r="G519" i="22"/>
  <c r="AG518" i="22"/>
  <c r="L518" i="22"/>
  <c r="H518" i="22"/>
  <c r="AC518" i="22" l="1"/>
  <c r="I518" i="22"/>
  <c r="W518" i="22"/>
  <c r="N518" i="22"/>
  <c r="F518" i="22"/>
  <c r="AD518" i="22"/>
  <c r="AE518" i="22" s="1"/>
  <c r="AF518" i="22" s="1"/>
  <c r="M518" i="22"/>
  <c r="J518" i="22"/>
  <c r="V517" i="22"/>
  <c r="K519" i="22"/>
  <c r="G520" i="22"/>
  <c r="AG519" i="22"/>
  <c r="L519" i="22"/>
  <c r="H519" i="22"/>
  <c r="AC519" i="22" l="1"/>
  <c r="I519" i="22"/>
  <c r="W519" i="22"/>
  <c r="N519" i="22"/>
  <c r="F519" i="22"/>
  <c r="AD519" i="22"/>
  <c r="AE519" i="22" s="1"/>
  <c r="AF519" i="22" s="1"/>
  <c r="M519" i="22"/>
  <c r="J519" i="22"/>
  <c r="K520" i="22"/>
  <c r="G521" i="22"/>
  <c r="AG520" i="22"/>
  <c r="L520" i="22"/>
  <c r="H520" i="22"/>
  <c r="V518" i="22"/>
  <c r="V519" i="22" l="1"/>
  <c r="AC520" i="22"/>
  <c r="I520" i="22"/>
  <c r="W520" i="22"/>
  <c r="N520" i="22"/>
  <c r="F520" i="22"/>
  <c r="AD520" i="22"/>
  <c r="AE520" i="22" s="1"/>
  <c r="AF520" i="22" s="1"/>
  <c r="M520" i="22"/>
  <c r="J520" i="22"/>
  <c r="K521" i="22"/>
  <c r="G522" i="22"/>
  <c r="AG521" i="22"/>
  <c r="L521" i="22"/>
  <c r="H521" i="22"/>
  <c r="K522" i="22" l="1"/>
  <c r="G523" i="22"/>
  <c r="AG522" i="22"/>
  <c r="L522" i="22"/>
  <c r="H522" i="22"/>
  <c r="AC521" i="22"/>
  <c r="I521" i="22"/>
  <c r="W521" i="22"/>
  <c r="N521" i="22"/>
  <c r="F521" i="22"/>
  <c r="AD521" i="22"/>
  <c r="AE521" i="22" s="1"/>
  <c r="AF521" i="22" s="1"/>
  <c r="M521" i="22"/>
  <c r="J521" i="22"/>
  <c r="V520" i="22"/>
  <c r="V521" i="22" l="1"/>
  <c r="AC522" i="22"/>
  <c r="I522" i="22"/>
  <c r="W522" i="22"/>
  <c r="N522" i="22"/>
  <c r="F522" i="22"/>
  <c r="AD522" i="22"/>
  <c r="AE522" i="22" s="1"/>
  <c r="AF522" i="22" s="1"/>
  <c r="M522" i="22"/>
  <c r="J522" i="22"/>
  <c r="K523" i="22"/>
  <c r="G524" i="22"/>
  <c r="AG523" i="22"/>
  <c r="L523" i="22"/>
  <c r="H523" i="22"/>
  <c r="AC523" i="22" l="1"/>
  <c r="I523" i="22"/>
  <c r="W523" i="22"/>
  <c r="N523" i="22"/>
  <c r="F523" i="22"/>
  <c r="AD523" i="22"/>
  <c r="AE523" i="22" s="1"/>
  <c r="AF523" i="22" s="1"/>
  <c r="M523" i="22"/>
  <c r="J523" i="22"/>
  <c r="V522" i="22"/>
  <c r="K524" i="22"/>
  <c r="G525" i="22"/>
  <c r="AG524" i="22"/>
  <c r="L524" i="22"/>
  <c r="H524" i="22"/>
  <c r="AC524" i="22" l="1"/>
  <c r="I524" i="22"/>
  <c r="W524" i="22"/>
  <c r="N524" i="22"/>
  <c r="F524" i="22"/>
  <c r="AD524" i="22"/>
  <c r="AE524" i="22" s="1"/>
  <c r="AF524" i="22" s="1"/>
  <c r="M524" i="22"/>
  <c r="J524" i="22"/>
  <c r="K525" i="22"/>
  <c r="G526" i="22"/>
  <c r="AG525" i="22"/>
  <c r="L525" i="22"/>
  <c r="H525" i="22"/>
  <c r="V523" i="22"/>
  <c r="AC525" i="22" l="1"/>
  <c r="I525" i="22"/>
  <c r="W525" i="22"/>
  <c r="N525" i="22"/>
  <c r="F525" i="22"/>
  <c r="AD525" i="22"/>
  <c r="AE525" i="22" s="1"/>
  <c r="AF525" i="22" s="1"/>
  <c r="M525" i="22"/>
  <c r="J525" i="22"/>
  <c r="V524" i="22"/>
  <c r="K526" i="22"/>
  <c r="G527" i="22"/>
  <c r="AG526" i="22"/>
  <c r="L526" i="22"/>
  <c r="H526" i="22"/>
  <c r="K527" i="22" l="1"/>
  <c r="G528" i="22"/>
  <c r="AG527" i="22"/>
  <c r="L527" i="22"/>
  <c r="H527" i="22"/>
  <c r="V525" i="22"/>
  <c r="AC526" i="22"/>
  <c r="I526" i="22"/>
  <c r="V526" i="22" s="1"/>
  <c r="W526" i="22"/>
  <c r="N526" i="22"/>
  <c r="F526" i="22"/>
  <c r="AD526" i="22"/>
  <c r="AE526" i="22" s="1"/>
  <c r="AF526" i="22" s="1"/>
  <c r="M526" i="22"/>
  <c r="J526" i="22"/>
  <c r="AC527" i="22" l="1"/>
  <c r="I527" i="22"/>
  <c r="W527" i="22"/>
  <c r="N527" i="22"/>
  <c r="F527" i="22"/>
  <c r="AD527" i="22"/>
  <c r="AE527" i="22" s="1"/>
  <c r="AF527" i="22" s="1"/>
  <c r="M527" i="22"/>
  <c r="J527" i="22"/>
  <c r="AG528" i="22"/>
  <c r="K528" i="22"/>
  <c r="G529" i="22"/>
  <c r="L528" i="22"/>
  <c r="H528" i="22"/>
  <c r="AC528" i="22" l="1"/>
  <c r="I528" i="22"/>
  <c r="W528" i="22"/>
  <c r="N528" i="22"/>
  <c r="F528" i="22"/>
  <c r="M528" i="22"/>
  <c r="AD528" i="22"/>
  <c r="AE528" i="22" s="1"/>
  <c r="AF528" i="22" s="1"/>
  <c r="J528" i="22"/>
  <c r="V527" i="22"/>
  <c r="AG529" i="22"/>
  <c r="K529" i="22"/>
  <c r="L529" i="22"/>
  <c r="G530" i="22"/>
  <c r="H529" i="22"/>
  <c r="AG530" i="22" l="1"/>
  <c r="K530" i="22"/>
  <c r="L530" i="22"/>
  <c r="G531" i="22"/>
  <c r="H530" i="22"/>
  <c r="AC529" i="22"/>
  <c r="I529" i="22"/>
  <c r="W529" i="22"/>
  <c r="N529" i="22"/>
  <c r="F529" i="22"/>
  <c r="M529" i="22"/>
  <c r="J529" i="22"/>
  <c r="AD529" i="22"/>
  <c r="AE529" i="22" s="1"/>
  <c r="AF529" i="22" s="1"/>
  <c r="V528" i="22"/>
  <c r="V529" i="22" l="1"/>
  <c r="AC530" i="22"/>
  <c r="I530" i="22"/>
  <c r="W530" i="22"/>
  <c r="N530" i="22"/>
  <c r="F530" i="22"/>
  <c r="M530" i="22"/>
  <c r="AD530" i="22"/>
  <c r="AE530" i="22" s="1"/>
  <c r="AF530" i="22" s="1"/>
  <c r="J530" i="22"/>
  <c r="AG531" i="22"/>
  <c r="K531" i="22"/>
  <c r="G532" i="22"/>
  <c r="L531" i="22"/>
  <c r="H531" i="22"/>
  <c r="V530" i="22" l="1"/>
  <c r="AC531" i="22"/>
  <c r="I531" i="22"/>
  <c r="W531" i="22"/>
  <c r="N531" i="22"/>
  <c r="F531" i="22"/>
  <c r="M531" i="22"/>
  <c r="AD531" i="22"/>
  <c r="AE531" i="22" s="1"/>
  <c r="AF531" i="22" s="1"/>
  <c r="J531" i="22"/>
  <c r="AG532" i="22"/>
  <c r="K532" i="22"/>
  <c r="G533" i="22"/>
  <c r="L532" i="22"/>
  <c r="H532" i="22"/>
  <c r="AC532" i="22" l="1"/>
  <c r="I532" i="22"/>
  <c r="W532" i="22"/>
  <c r="N532" i="22"/>
  <c r="F532" i="22"/>
  <c r="M532" i="22"/>
  <c r="AD532" i="22"/>
  <c r="AE532" i="22" s="1"/>
  <c r="AF532" i="22" s="1"/>
  <c r="J532" i="22"/>
  <c r="AG533" i="22"/>
  <c r="K533" i="22"/>
  <c r="L533" i="22"/>
  <c r="G534" i="22"/>
  <c r="H533" i="22"/>
  <c r="V531" i="22"/>
  <c r="AC533" i="22" l="1"/>
  <c r="I533" i="22"/>
  <c r="W533" i="22"/>
  <c r="N533" i="22"/>
  <c r="F533" i="22"/>
  <c r="M533" i="22"/>
  <c r="J533" i="22"/>
  <c r="AD533" i="22"/>
  <c r="AE533" i="22" s="1"/>
  <c r="AF533" i="22" s="1"/>
  <c r="V532" i="22"/>
  <c r="AG534" i="22"/>
  <c r="K534" i="22"/>
  <c r="L534" i="22"/>
  <c r="G535" i="22"/>
  <c r="H534" i="22"/>
  <c r="AC534" i="22" l="1"/>
  <c r="I534" i="22"/>
  <c r="W534" i="22"/>
  <c r="N534" i="22"/>
  <c r="F534" i="22"/>
  <c r="M534" i="22"/>
  <c r="AD534" i="22"/>
  <c r="AE534" i="22" s="1"/>
  <c r="AF534" i="22" s="1"/>
  <c r="J534" i="22"/>
  <c r="AG535" i="22"/>
  <c r="K535" i="22"/>
  <c r="G536" i="22"/>
  <c r="L535" i="22"/>
  <c r="H535" i="22"/>
  <c r="V533" i="22"/>
  <c r="AC535" i="22" l="1"/>
  <c r="I535" i="22"/>
  <c r="W535" i="22"/>
  <c r="N535" i="22"/>
  <c r="F535" i="22"/>
  <c r="M535" i="22"/>
  <c r="AD535" i="22"/>
  <c r="AE535" i="22" s="1"/>
  <c r="AF535" i="22" s="1"/>
  <c r="J535" i="22"/>
  <c r="AG536" i="22"/>
  <c r="K536" i="22"/>
  <c r="G537" i="22"/>
  <c r="L536" i="22"/>
  <c r="H536" i="22"/>
  <c r="V534" i="22"/>
  <c r="AC536" i="22" l="1"/>
  <c r="I536" i="22"/>
  <c r="W536" i="22"/>
  <c r="N536" i="22"/>
  <c r="F536" i="22"/>
  <c r="M536" i="22"/>
  <c r="AD536" i="22"/>
  <c r="AE536" i="22" s="1"/>
  <c r="AF536" i="22" s="1"/>
  <c r="J536" i="22"/>
  <c r="AG537" i="22"/>
  <c r="K537" i="22"/>
  <c r="L537" i="22"/>
  <c r="G538" i="22"/>
  <c r="H537" i="22"/>
  <c r="V535" i="22"/>
  <c r="AG538" i="22" l="1"/>
  <c r="K538" i="22"/>
  <c r="L538" i="22"/>
  <c r="G539" i="22"/>
  <c r="H538" i="22"/>
  <c r="V536" i="22"/>
  <c r="AC537" i="22"/>
  <c r="I537" i="22"/>
  <c r="W537" i="22"/>
  <c r="N537" i="22"/>
  <c r="F537" i="22"/>
  <c r="M537" i="22"/>
  <c r="J537" i="22"/>
  <c r="AD537" i="22"/>
  <c r="AE537" i="22" s="1"/>
  <c r="AF537" i="22" s="1"/>
  <c r="V537" i="22" l="1"/>
  <c r="AC538" i="22"/>
  <c r="I538" i="22"/>
  <c r="W538" i="22"/>
  <c r="N538" i="22"/>
  <c r="F538" i="22"/>
  <c r="M538" i="22"/>
  <c r="AD538" i="22"/>
  <c r="AE538" i="22" s="1"/>
  <c r="AF538" i="22" s="1"/>
  <c r="J538" i="22"/>
  <c r="AG539" i="22"/>
  <c r="K539" i="22"/>
  <c r="G540" i="22"/>
  <c r="L539" i="22"/>
  <c r="H539" i="22"/>
  <c r="AC539" i="22" l="1"/>
  <c r="I539" i="22"/>
  <c r="W539" i="22"/>
  <c r="N539" i="22"/>
  <c r="F539" i="22"/>
  <c r="M539" i="22"/>
  <c r="AD539" i="22"/>
  <c r="AE539" i="22" s="1"/>
  <c r="AF539" i="22" s="1"/>
  <c r="J539" i="22"/>
  <c r="AG540" i="22"/>
  <c r="K540" i="22"/>
  <c r="G541" i="22"/>
  <c r="L540" i="22"/>
  <c r="H540" i="22"/>
  <c r="V538" i="22"/>
  <c r="AG541" i="22" l="1"/>
  <c r="K541" i="22"/>
  <c r="L541" i="22"/>
  <c r="G542" i="22"/>
  <c r="H541" i="22"/>
  <c r="V539" i="22"/>
  <c r="AC540" i="22"/>
  <c r="I540" i="22"/>
  <c r="W540" i="22"/>
  <c r="N540" i="22"/>
  <c r="F540" i="22"/>
  <c r="M540" i="22"/>
  <c r="AD540" i="22"/>
  <c r="AE540" i="22" s="1"/>
  <c r="AF540" i="22" s="1"/>
  <c r="J540" i="22"/>
  <c r="V540" i="22" l="1"/>
  <c r="AC541" i="22"/>
  <c r="I541" i="22"/>
  <c r="W541" i="22"/>
  <c r="N541" i="22"/>
  <c r="F541" i="22"/>
  <c r="M541" i="22"/>
  <c r="J541" i="22"/>
  <c r="AD541" i="22"/>
  <c r="AE541" i="22" s="1"/>
  <c r="AF541" i="22" s="1"/>
  <c r="AG542" i="22"/>
  <c r="K542" i="22"/>
  <c r="L542" i="22"/>
  <c r="G543" i="22"/>
  <c r="H542" i="22"/>
  <c r="AG543" i="22" l="1"/>
  <c r="K543" i="22"/>
  <c r="G544" i="22"/>
  <c r="L543" i="22"/>
  <c r="H543" i="22"/>
  <c r="V541" i="22"/>
  <c r="AC542" i="22"/>
  <c r="I542" i="22"/>
  <c r="W542" i="22"/>
  <c r="N542" i="22"/>
  <c r="F542" i="22"/>
  <c r="M542" i="22"/>
  <c r="AD542" i="22"/>
  <c r="AE542" i="22" s="1"/>
  <c r="AF542" i="22" s="1"/>
  <c r="J542" i="22"/>
  <c r="V542" i="22" l="1"/>
  <c r="AC543" i="22"/>
  <c r="I543" i="22"/>
  <c r="W543" i="22"/>
  <c r="N543" i="22"/>
  <c r="F543" i="22"/>
  <c r="M543" i="22"/>
  <c r="AD543" i="22"/>
  <c r="AE543" i="22" s="1"/>
  <c r="AF543" i="22" s="1"/>
  <c r="J543" i="22"/>
  <c r="AG544" i="22"/>
  <c r="K544" i="22"/>
  <c r="G545" i="22"/>
  <c r="L544" i="22"/>
  <c r="H544" i="22"/>
  <c r="V543" i="22" l="1"/>
  <c r="AC544" i="22"/>
  <c r="I544" i="22"/>
  <c r="W544" i="22"/>
  <c r="N544" i="22"/>
  <c r="F544" i="22"/>
  <c r="M544" i="22"/>
  <c r="AD544" i="22"/>
  <c r="AE544" i="22" s="1"/>
  <c r="AF544" i="22" s="1"/>
  <c r="J544" i="22"/>
  <c r="AG545" i="22"/>
  <c r="K545" i="22"/>
  <c r="L545" i="22"/>
  <c r="G546" i="22"/>
  <c r="H545" i="22"/>
  <c r="AC545" i="22" l="1"/>
  <c r="I545" i="22"/>
  <c r="W545" i="22"/>
  <c r="N545" i="22"/>
  <c r="F545" i="22"/>
  <c r="M545" i="22"/>
  <c r="J545" i="22"/>
  <c r="AD545" i="22"/>
  <c r="AE545" i="22" s="1"/>
  <c r="AF545" i="22" s="1"/>
  <c r="AG546" i="22"/>
  <c r="K546" i="22"/>
  <c r="L546" i="22"/>
  <c r="G547" i="22"/>
  <c r="H546" i="22"/>
  <c r="V544" i="22"/>
  <c r="AG547" i="22" l="1"/>
  <c r="K547" i="22"/>
  <c r="G548" i="22"/>
  <c r="L547" i="22"/>
  <c r="H547" i="22"/>
  <c r="V545" i="22"/>
  <c r="AC546" i="22"/>
  <c r="I546" i="22"/>
  <c r="W546" i="22"/>
  <c r="N546" i="22"/>
  <c r="F546" i="22"/>
  <c r="M546" i="22"/>
  <c r="AD546" i="22"/>
  <c r="AE546" i="22" s="1"/>
  <c r="AF546" i="22" s="1"/>
  <c r="J546" i="22"/>
  <c r="V546" i="22" l="1"/>
  <c r="AC547" i="22"/>
  <c r="I547" i="22"/>
  <c r="W547" i="22"/>
  <c r="N547" i="22"/>
  <c r="F547" i="22"/>
  <c r="M547" i="22"/>
  <c r="AD547" i="22"/>
  <c r="AE547" i="22" s="1"/>
  <c r="AF547" i="22" s="1"/>
  <c r="J547" i="22"/>
  <c r="AG548" i="22"/>
  <c r="K548" i="22"/>
  <c r="G549" i="22"/>
  <c r="L548" i="22"/>
  <c r="H548" i="22"/>
  <c r="AC548" i="22" l="1"/>
  <c r="I548" i="22"/>
  <c r="W548" i="22"/>
  <c r="N548" i="22"/>
  <c r="F548" i="22"/>
  <c r="M548" i="22"/>
  <c r="AD548" i="22"/>
  <c r="AE548" i="22" s="1"/>
  <c r="AF548" i="22" s="1"/>
  <c r="J548" i="22"/>
  <c r="AG549" i="22"/>
  <c r="K549" i="22"/>
  <c r="L549" i="22"/>
  <c r="G550" i="22"/>
  <c r="H549" i="22"/>
  <c r="V547" i="22"/>
  <c r="AC549" i="22" l="1"/>
  <c r="I549" i="22"/>
  <c r="W549" i="22"/>
  <c r="N549" i="22"/>
  <c r="F549" i="22"/>
  <c r="M549" i="22"/>
  <c r="J549" i="22"/>
  <c r="AD549" i="22"/>
  <c r="AE549" i="22" s="1"/>
  <c r="AF549" i="22" s="1"/>
  <c r="AG550" i="22"/>
  <c r="K550" i="22"/>
  <c r="L550" i="22"/>
  <c r="G551" i="22"/>
  <c r="H550" i="22"/>
  <c r="V548" i="22"/>
  <c r="AC550" i="22" l="1"/>
  <c r="I550" i="22"/>
  <c r="W550" i="22"/>
  <c r="N550" i="22"/>
  <c r="F550" i="22"/>
  <c r="M550" i="22"/>
  <c r="AD550" i="22"/>
  <c r="AE550" i="22" s="1"/>
  <c r="AF550" i="22" s="1"/>
  <c r="J550" i="22"/>
  <c r="V549" i="22"/>
  <c r="AG551" i="22"/>
  <c r="K551" i="22"/>
  <c r="G552" i="22"/>
  <c r="L551" i="22"/>
  <c r="H551" i="22"/>
  <c r="AG552" i="22" l="1"/>
  <c r="K552" i="22"/>
  <c r="G553" i="22"/>
  <c r="L552" i="22"/>
  <c r="H552" i="22"/>
  <c r="V550" i="22"/>
  <c r="AC551" i="22"/>
  <c r="I551" i="22"/>
  <c r="W551" i="22"/>
  <c r="N551" i="22"/>
  <c r="F551" i="22"/>
  <c r="M551" i="22"/>
  <c r="AD551" i="22"/>
  <c r="AE551" i="22" s="1"/>
  <c r="AF551" i="22" s="1"/>
  <c r="J551" i="22"/>
  <c r="V551" i="22" l="1"/>
  <c r="AC552" i="22"/>
  <c r="I552" i="22"/>
  <c r="W552" i="22"/>
  <c r="N552" i="22"/>
  <c r="F552" i="22"/>
  <c r="M552" i="22"/>
  <c r="AD552" i="22"/>
  <c r="AE552" i="22" s="1"/>
  <c r="AF552" i="22" s="1"/>
  <c r="J552" i="22"/>
  <c r="AG553" i="22"/>
  <c r="K553" i="22"/>
  <c r="L553" i="22"/>
  <c r="G554" i="22"/>
  <c r="H553" i="22"/>
  <c r="AC553" i="22" l="1"/>
  <c r="I553" i="22"/>
  <c r="W553" i="22"/>
  <c r="N553" i="22"/>
  <c r="F553" i="22"/>
  <c r="M553" i="22"/>
  <c r="J553" i="22"/>
  <c r="AD553" i="22"/>
  <c r="AE553" i="22" s="1"/>
  <c r="AF553" i="22" s="1"/>
  <c r="AG554" i="22"/>
  <c r="K554" i="22"/>
  <c r="L554" i="22"/>
  <c r="G555" i="22"/>
  <c r="H554" i="22"/>
  <c r="V552" i="22"/>
  <c r="AC554" i="22" l="1"/>
  <c r="I554" i="22"/>
  <c r="W554" i="22"/>
  <c r="N554" i="22"/>
  <c r="F554" i="22"/>
  <c r="M554" i="22"/>
  <c r="AD554" i="22"/>
  <c r="AE554" i="22" s="1"/>
  <c r="AF554" i="22" s="1"/>
  <c r="J554" i="22"/>
  <c r="AG555" i="22"/>
  <c r="K555" i="22"/>
  <c r="G556" i="22"/>
  <c r="L555" i="22"/>
  <c r="H555" i="22"/>
  <c r="V553" i="22"/>
  <c r="V554" i="22" l="1"/>
  <c r="AC555" i="22"/>
  <c r="I555" i="22"/>
  <c r="W555" i="22"/>
  <c r="N555" i="22"/>
  <c r="F555" i="22"/>
  <c r="M555" i="22"/>
  <c r="AD555" i="22"/>
  <c r="AE555" i="22" s="1"/>
  <c r="AF555" i="22" s="1"/>
  <c r="J555" i="22"/>
  <c r="G557" i="22"/>
  <c r="AG556" i="22"/>
  <c r="K556" i="22"/>
  <c r="L556" i="22"/>
  <c r="H556" i="22"/>
  <c r="AC556" i="22" l="1"/>
  <c r="I556" i="22"/>
  <c r="W556" i="22"/>
  <c r="N556" i="22"/>
  <c r="F556" i="22"/>
  <c r="M556" i="22"/>
  <c r="AD556" i="22"/>
  <c r="AE556" i="22" s="1"/>
  <c r="AF556" i="22" s="1"/>
  <c r="J556" i="22"/>
  <c r="V555" i="22"/>
  <c r="G558" i="22"/>
  <c r="AG557" i="22"/>
  <c r="K557" i="22"/>
  <c r="L557" i="22"/>
  <c r="H557" i="22"/>
  <c r="AC557" i="22" l="1"/>
  <c r="I557" i="22"/>
  <c r="W557" i="22"/>
  <c r="N557" i="22"/>
  <c r="F557" i="22"/>
  <c r="M557" i="22"/>
  <c r="AD557" i="22"/>
  <c r="AE557" i="22" s="1"/>
  <c r="AF557" i="22" s="1"/>
  <c r="J557" i="22"/>
  <c r="V556" i="22"/>
  <c r="G559" i="22"/>
  <c r="AG558" i="22"/>
  <c r="K558" i="22"/>
  <c r="L558" i="22"/>
  <c r="H558" i="22"/>
  <c r="V557" i="22" l="1"/>
  <c r="AC558" i="22"/>
  <c r="I558" i="22"/>
  <c r="W558" i="22"/>
  <c r="N558" i="22"/>
  <c r="F558" i="22"/>
  <c r="M558" i="22"/>
  <c r="AD558" i="22"/>
  <c r="AE558" i="22" s="1"/>
  <c r="AF558" i="22" s="1"/>
  <c r="J558" i="22"/>
  <c r="G560" i="22"/>
  <c r="AG559" i="22"/>
  <c r="K559" i="22"/>
  <c r="L559" i="22"/>
  <c r="H559" i="22"/>
  <c r="AC559" i="22" l="1"/>
  <c r="I559" i="22"/>
  <c r="W559" i="22"/>
  <c r="N559" i="22"/>
  <c r="F559" i="22"/>
  <c r="M559" i="22"/>
  <c r="AD559" i="22"/>
  <c r="AE559" i="22" s="1"/>
  <c r="AF559" i="22" s="1"/>
  <c r="J559" i="22"/>
  <c r="V558" i="22"/>
  <c r="G561" i="22"/>
  <c r="AG560" i="22"/>
  <c r="K560" i="22"/>
  <c r="L560" i="22"/>
  <c r="H560" i="22"/>
  <c r="AC560" i="22" l="1"/>
  <c r="I560" i="22"/>
  <c r="W560" i="22"/>
  <c r="N560" i="22"/>
  <c r="F560" i="22"/>
  <c r="M560" i="22"/>
  <c r="AD560" i="22"/>
  <c r="AE560" i="22" s="1"/>
  <c r="AF560" i="22" s="1"/>
  <c r="J560" i="22"/>
  <c r="V559" i="22"/>
  <c r="G562" i="22"/>
  <c r="AG561" i="22"/>
  <c r="K561" i="22"/>
  <c r="L561" i="22"/>
  <c r="H561" i="22"/>
  <c r="G563" i="22" l="1"/>
  <c r="AG562" i="22"/>
  <c r="L562" i="22"/>
  <c r="K562" i="22"/>
  <c r="H562" i="22"/>
  <c r="V560" i="22"/>
  <c r="AC561" i="22"/>
  <c r="I561" i="22"/>
  <c r="W561" i="22"/>
  <c r="N561" i="22"/>
  <c r="F561" i="22"/>
  <c r="M561" i="22"/>
  <c r="AD561" i="22"/>
  <c r="AE561" i="22" s="1"/>
  <c r="AF561" i="22" s="1"/>
  <c r="J561" i="22"/>
  <c r="V561" i="22" l="1"/>
  <c r="AC562" i="22"/>
  <c r="I562" i="22"/>
  <c r="W562" i="22"/>
  <c r="N562" i="22"/>
  <c r="F562" i="22"/>
  <c r="M562" i="22"/>
  <c r="J562" i="22"/>
  <c r="AD562" i="22"/>
  <c r="AE562" i="22" s="1"/>
  <c r="AF562" i="22" s="1"/>
  <c r="G564" i="22"/>
  <c r="AG563" i="22"/>
  <c r="L563" i="22"/>
  <c r="K563" i="22"/>
  <c r="H563" i="22"/>
  <c r="AC563" i="22" l="1"/>
  <c r="I563" i="22"/>
  <c r="W563" i="22"/>
  <c r="N563" i="22"/>
  <c r="F563" i="22"/>
  <c r="M563" i="22"/>
  <c r="AD563" i="22"/>
  <c r="AE563" i="22" s="1"/>
  <c r="AF563" i="22" s="1"/>
  <c r="J563" i="22"/>
  <c r="V562" i="22"/>
  <c r="G565" i="22"/>
  <c r="AG564" i="22"/>
  <c r="L564" i="22"/>
  <c r="K564" i="22"/>
  <c r="H564" i="22"/>
  <c r="AC564" i="22" l="1"/>
  <c r="I564" i="22"/>
  <c r="W564" i="22"/>
  <c r="N564" i="22"/>
  <c r="F564" i="22"/>
  <c r="M564" i="22"/>
  <c r="AD564" i="22"/>
  <c r="AE564" i="22" s="1"/>
  <c r="AF564" i="22" s="1"/>
  <c r="J564" i="22"/>
  <c r="G566" i="22"/>
  <c r="AG565" i="22"/>
  <c r="L565" i="22"/>
  <c r="K565" i="22"/>
  <c r="H565" i="22"/>
  <c r="V563" i="22"/>
  <c r="V564" i="22" l="1"/>
  <c r="AC565" i="22"/>
  <c r="I565" i="22"/>
  <c r="W565" i="22"/>
  <c r="N565" i="22"/>
  <c r="F565" i="22"/>
  <c r="M565" i="22"/>
  <c r="AD565" i="22"/>
  <c r="AE565" i="22" s="1"/>
  <c r="AF565" i="22" s="1"/>
  <c r="J565" i="22"/>
  <c r="G567" i="22"/>
  <c r="AG566" i="22"/>
  <c r="L566" i="22"/>
  <c r="K566" i="22"/>
  <c r="H566" i="22"/>
  <c r="AC566" i="22" l="1"/>
  <c r="I566" i="22"/>
  <c r="W566" i="22"/>
  <c r="N566" i="22"/>
  <c r="F566" i="22"/>
  <c r="M566" i="22"/>
  <c r="J566" i="22"/>
  <c r="AD566" i="22"/>
  <c r="AE566" i="22" s="1"/>
  <c r="AF566" i="22" s="1"/>
  <c r="V565" i="22"/>
  <c r="G568" i="22"/>
  <c r="AG567" i="22"/>
  <c r="L567" i="22"/>
  <c r="K567" i="22"/>
  <c r="H567" i="22"/>
  <c r="AC567" i="22" l="1"/>
  <c r="I567" i="22"/>
  <c r="W567" i="22"/>
  <c r="N567" i="22"/>
  <c r="F567" i="22"/>
  <c r="M567" i="22"/>
  <c r="AD567" i="22"/>
  <c r="AE567" i="22" s="1"/>
  <c r="AF567" i="22" s="1"/>
  <c r="J567" i="22"/>
  <c r="G569" i="22"/>
  <c r="AG568" i="22"/>
  <c r="L568" i="22"/>
  <c r="K568" i="22"/>
  <c r="H568" i="22"/>
  <c r="V566" i="22"/>
  <c r="AC568" i="22" l="1"/>
  <c r="I568" i="22"/>
  <c r="W568" i="22"/>
  <c r="N568" i="22"/>
  <c r="F568" i="22"/>
  <c r="M568" i="22"/>
  <c r="AD568" i="22"/>
  <c r="AE568" i="22" s="1"/>
  <c r="AF568" i="22" s="1"/>
  <c r="J568" i="22"/>
  <c r="V567" i="22"/>
  <c r="G570" i="22"/>
  <c r="AG569" i="22"/>
  <c r="L569" i="22"/>
  <c r="K569" i="22"/>
  <c r="H569" i="22"/>
  <c r="AC569" i="22" l="1"/>
  <c r="I569" i="22"/>
  <c r="W569" i="22"/>
  <c r="N569" i="22"/>
  <c r="F569" i="22"/>
  <c r="M569" i="22"/>
  <c r="AD569" i="22"/>
  <c r="AE569" i="22" s="1"/>
  <c r="AF569" i="22" s="1"/>
  <c r="J569" i="22"/>
  <c r="G571" i="22"/>
  <c r="AG570" i="22"/>
  <c r="L570" i="22"/>
  <c r="K570" i="22"/>
  <c r="H570" i="22"/>
  <c r="V568" i="22"/>
  <c r="AC570" i="22" l="1"/>
  <c r="I570" i="22"/>
  <c r="W570" i="22"/>
  <c r="N570" i="22"/>
  <c r="F570" i="22"/>
  <c r="M570" i="22"/>
  <c r="J570" i="22"/>
  <c r="AD570" i="22"/>
  <c r="AE570" i="22" s="1"/>
  <c r="AF570" i="22" s="1"/>
  <c r="V569" i="22"/>
  <c r="G572" i="22"/>
  <c r="AG571" i="22"/>
  <c r="L571" i="22"/>
  <c r="K571" i="22"/>
  <c r="H571" i="22"/>
  <c r="AC571" i="22" l="1"/>
  <c r="I571" i="22"/>
  <c r="W571" i="22"/>
  <c r="N571" i="22"/>
  <c r="F571" i="22"/>
  <c r="M571" i="22"/>
  <c r="AD571" i="22"/>
  <c r="AE571" i="22" s="1"/>
  <c r="AF571" i="22" s="1"/>
  <c r="J571" i="22"/>
  <c r="V570" i="22"/>
  <c r="G573" i="22"/>
  <c r="AG572" i="22"/>
  <c r="L572" i="22"/>
  <c r="K572" i="22"/>
  <c r="H572" i="22"/>
  <c r="AC572" i="22" l="1"/>
  <c r="I572" i="22"/>
  <c r="W572" i="22"/>
  <c r="N572" i="22"/>
  <c r="F572" i="22"/>
  <c r="M572" i="22"/>
  <c r="AD572" i="22"/>
  <c r="AE572" i="22" s="1"/>
  <c r="AF572" i="22" s="1"/>
  <c r="J572" i="22"/>
  <c r="G574" i="22"/>
  <c r="AG573" i="22"/>
  <c r="L573" i="22"/>
  <c r="K573" i="22"/>
  <c r="H573" i="22"/>
  <c r="V571" i="22"/>
  <c r="V572" i="22" l="1"/>
  <c r="AC573" i="22"/>
  <c r="I573" i="22"/>
  <c r="W573" i="22"/>
  <c r="N573" i="22"/>
  <c r="F573" i="22"/>
  <c r="M573" i="22"/>
  <c r="AD573" i="22"/>
  <c r="AE573" i="22" s="1"/>
  <c r="AF573" i="22" s="1"/>
  <c r="J573" i="22"/>
  <c r="G575" i="22"/>
  <c r="AG574" i="22"/>
  <c r="L574" i="22"/>
  <c r="K574" i="22"/>
  <c r="H574" i="22"/>
  <c r="V573" i="22" l="1"/>
  <c r="AC574" i="22"/>
  <c r="I574" i="22"/>
  <c r="W574" i="22"/>
  <c r="N574" i="22"/>
  <c r="F574" i="22"/>
  <c r="M574" i="22"/>
  <c r="J574" i="22"/>
  <c r="AD574" i="22"/>
  <c r="AE574" i="22" s="1"/>
  <c r="AF574" i="22" s="1"/>
  <c r="G576" i="22"/>
  <c r="AG575" i="22"/>
  <c r="L575" i="22"/>
  <c r="K575" i="22"/>
  <c r="H575" i="22"/>
  <c r="AC575" i="22" l="1"/>
  <c r="I575" i="22"/>
  <c r="W575" i="22"/>
  <c r="N575" i="22"/>
  <c r="F575" i="22"/>
  <c r="M575" i="22"/>
  <c r="AD575" i="22"/>
  <c r="AE575" i="22" s="1"/>
  <c r="AF575" i="22" s="1"/>
  <c r="J575" i="22"/>
  <c r="V574" i="22"/>
  <c r="G577" i="22"/>
  <c r="AG576" i="22"/>
  <c r="L576" i="22"/>
  <c r="K576" i="22"/>
  <c r="H576" i="22"/>
  <c r="AC576" i="22" l="1"/>
  <c r="I576" i="22"/>
  <c r="W576" i="22"/>
  <c r="N576" i="22"/>
  <c r="F576" i="22"/>
  <c r="M576" i="22"/>
  <c r="AD576" i="22"/>
  <c r="AE576" i="22" s="1"/>
  <c r="AF576" i="22" s="1"/>
  <c r="J576" i="22"/>
  <c r="V575" i="22"/>
  <c r="G578" i="22"/>
  <c r="AG577" i="22"/>
  <c r="L577" i="22"/>
  <c r="K577" i="22"/>
  <c r="H577" i="22"/>
  <c r="AC577" i="22" l="1"/>
  <c r="I577" i="22"/>
  <c r="W577" i="22"/>
  <c r="N577" i="22"/>
  <c r="F577" i="22"/>
  <c r="M577" i="22"/>
  <c r="AD577" i="22"/>
  <c r="AE577" i="22" s="1"/>
  <c r="AF577" i="22" s="1"/>
  <c r="J577" i="22"/>
  <c r="V576" i="22"/>
  <c r="G579" i="22"/>
  <c r="AG578" i="22"/>
  <c r="L578" i="22"/>
  <c r="K578" i="22"/>
  <c r="H578" i="22"/>
  <c r="AC578" i="22" l="1"/>
  <c r="I578" i="22"/>
  <c r="W578" i="22"/>
  <c r="N578" i="22"/>
  <c r="F578" i="22"/>
  <c r="M578" i="22"/>
  <c r="J578" i="22"/>
  <c r="AD578" i="22"/>
  <c r="AE578" i="22" s="1"/>
  <c r="AF578" i="22" s="1"/>
  <c r="V577" i="22"/>
  <c r="G580" i="22"/>
  <c r="AG579" i="22"/>
  <c r="L579" i="22"/>
  <c r="K579" i="22"/>
  <c r="H579" i="22"/>
  <c r="AC579" i="22" l="1"/>
  <c r="I579" i="22"/>
  <c r="W579" i="22"/>
  <c r="N579" i="22"/>
  <c r="F579" i="22"/>
  <c r="M579" i="22"/>
  <c r="AD579" i="22"/>
  <c r="AE579" i="22" s="1"/>
  <c r="AF579" i="22" s="1"/>
  <c r="J579" i="22"/>
  <c r="G581" i="22"/>
  <c r="AG580" i="22"/>
  <c r="L580" i="22"/>
  <c r="K580" i="22"/>
  <c r="H580" i="22"/>
  <c r="V578" i="22"/>
  <c r="AC580" i="22" l="1"/>
  <c r="I580" i="22"/>
  <c r="W580" i="22"/>
  <c r="N580" i="22"/>
  <c r="F580" i="22"/>
  <c r="M580" i="22"/>
  <c r="AD580" i="22"/>
  <c r="AE580" i="22" s="1"/>
  <c r="AF580" i="22" s="1"/>
  <c r="J580" i="22"/>
  <c r="V579" i="22"/>
  <c r="G582" i="22"/>
  <c r="AG581" i="22"/>
  <c r="L581" i="22"/>
  <c r="K581" i="22"/>
  <c r="H581" i="22"/>
  <c r="AC581" i="22" l="1"/>
  <c r="I581" i="22"/>
  <c r="W581" i="22"/>
  <c r="N581" i="22"/>
  <c r="F581" i="22"/>
  <c r="M581" i="22"/>
  <c r="AD581" i="22"/>
  <c r="AE581" i="22" s="1"/>
  <c r="AF581" i="22" s="1"/>
  <c r="J581" i="22"/>
  <c r="G583" i="22"/>
  <c r="AG582" i="22"/>
  <c r="L582" i="22"/>
  <c r="K582" i="22"/>
  <c r="H582" i="22"/>
  <c r="V580" i="22"/>
  <c r="AC582" i="22" l="1"/>
  <c r="I582" i="22"/>
  <c r="W582" i="22"/>
  <c r="N582" i="22"/>
  <c r="F582" i="22"/>
  <c r="M582" i="22"/>
  <c r="J582" i="22"/>
  <c r="AD582" i="22"/>
  <c r="AE582" i="22" s="1"/>
  <c r="AF582" i="22" s="1"/>
  <c r="V581" i="22"/>
  <c r="G584" i="22"/>
  <c r="AG583" i="22"/>
  <c r="L583" i="22"/>
  <c r="K583" i="22"/>
  <c r="H583" i="22"/>
  <c r="G585" i="22" l="1"/>
  <c r="AG584" i="22"/>
  <c r="L584" i="22"/>
  <c r="K584" i="22"/>
  <c r="H584" i="22"/>
  <c r="V582" i="22"/>
  <c r="AC583" i="22"/>
  <c r="I583" i="22"/>
  <c r="W583" i="22"/>
  <c r="N583" i="22"/>
  <c r="F583" i="22"/>
  <c r="M583" i="22"/>
  <c r="AD583" i="22"/>
  <c r="AE583" i="22" s="1"/>
  <c r="AF583" i="22" s="1"/>
  <c r="J583" i="22"/>
  <c r="V583" i="22" l="1"/>
  <c r="AC584" i="22"/>
  <c r="I584" i="22"/>
  <c r="W584" i="22"/>
  <c r="N584" i="22"/>
  <c r="F584" i="22"/>
  <c r="M584" i="22"/>
  <c r="AD584" i="22"/>
  <c r="AE584" i="22" s="1"/>
  <c r="AF584" i="22" s="1"/>
  <c r="J584" i="22"/>
  <c r="G586" i="22"/>
  <c r="AG585" i="22"/>
  <c r="L585" i="22"/>
  <c r="K585" i="22"/>
  <c r="H585" i="22"/>
  <c r="AC585" i="22" l="1"/>
  <c r="I585" i="22"/>
  <c r="W585" i="22"/>
  <c r="N585" i="22"/>
  <c r="F585" i="22"/>
  <c r="M585" i="22"/>
  <c r="AD585" i="22"/>
  <c r="AE585" i="22" s="1"/>
  <c r="AF585" i="22" s="1"/>
  <c r="J585" i="22"/>
  <c r="V584" i="22"/>
  <c r="G587" i="22"/>
  <c r="AG586" i="22"/>
  <c r="L586" i="22"/>
  <c r="K586" i="22"/>
  <c r="H586" i="22"/>
  <c r="V585" i="22" l="1"/>
  <c r="AC586" i="22"/>
  <c r="I586" i="22"/>
  <c r="W586" i="22"/>
  <c r="N586" i="22"/>
  <c r="F586" i="22"/>
  <c r="M586" i="22"/>
  <c r="J586" i="22"/>
  <c r="AD586" i="22"/>
  <c r="AE586" i="22" s="1"/>
  <c r="AF586" i="22" s="1"/>
  <c r="G588" i="22"/>
  <c r="AG587" i="22"/>
  <c r="L587" i="22"/>
  <c r="K587" i="22"/>
  <c r="H587" i="22"/>
  <c r="AC587" i="22" l="1"/>
  <c r="I587" i="22"/>
  <c r="W587" i="22"/>
  <c r="N587" i="22"/>
  <c r="F587" i="22"/>
  <c r="M587" i="22"/>
  <c r="AD587" i="22"/>
  <c r="AE587" i="22" s="1"/>
  <c r="AF587" i="22" s="1"/>
  <c r="J587" i="22"/>
  <c r="V586" i="22"/>
  <c r="G589" i="22"/>
  <c r="AG588" i="22"/>
  <c r="L588" i="22"/>
  <c r="K588" i="22"/>
  <c r="H588" i="22"/>
  <c r="AC588" i="22" l="1"/>
  <c r="I588" i="22"/>
  <c r="W588" i="22"/>
  <c r="N588" i="22"/>
  <c r="F588" i="22"/>
  <c r="M588" i="22"/>
  <c r="AD588" i="22"/>
  <c r="AE588" i="22" s="1"/>
  <c r="AF588" i="22" s="1"/>
  <c r="J588" i="22"/>
  <c r="G590" i="22"/>
  <c r="AG589" i="22"/>
  <c r="L589" i="22"/>
  <c r="K589" i="22"/>
  <c r="H589" i="22"/>
  <c r="V587" i="22"/>
  <c r="AC589" i="22" l="1"/>
  <c r="I589" i="22"/>
  <c r="W589" i="22"/>
  <c r="N589" i="22"/>
  <c r="F589" i="22"/>
  <c r="M589" i="22"/>
  <c r="AD589" i="22"/>
  <c r="AE589" i="22" s="1"/>
  <c r="AF589" i="22" s="1"/>
  <c r="J589" i="22"/>
  <c r="V588" i="22"/>
  <c r="G591" i="22"/>
  <c r="AG590" i="22"/>
  <c r="L590" i="22"/>
  <c r="K590" i="22"/>
  <c r="H590" i="22"/>
  <c r="V589" i="22" l="1"/>
  <c r="AC590" i="22"/>
  <c r="I590" i="22"/>
  <c r="W590" i="22"/>
  <c r="N590" i="22"/>
  <c r="F590" i="22"/>
  <c r="M590" i="22"/>
  <c r="J590" i="22"/>
  <c r="AD590" i="22"/>
  <c r="AE590" i="22" s="1"/>
  <c r="AF590" i="22" s="1"/>
  <c r="G592" i="22"/>
  <c r="AG591" i="22"/>
  <c r="L591" i="22"/>
  <c r="K591" i="22"/>
  <c r="H591" i="22"/>
  <c r="V590" i="22" l="1"/>
  <c r="AC591" i="22"/>
  <c r="I591" i="22"/>
  <c r="W591" i="22"/>
  <c r="N591" i="22"/>
  <c r="F591" i="22"/>
  <c r="M591" i="22"/>
  <c r="AD591" i="22"/>
  <c r="AE591" i="22" s="1"/>
  <c r="AF591" i="22" s="1"/>
  <c r="J591" i="22"/>
  <c r="G593" i="22"/>
  <c r="AG592" i="22"/>
  <c r="L592" i="22"/>
  <c r="K592" i="22"/>
  <c r="H592" i="22"/>
  <c r="AC592" i="22" l="1"/>
  <c r="I592" i="22"/>
  <c r="W592" i="22"/>
  <c r="N592" i="22"/>
  <c r="F592" i="22"/>
  <c r="M592" i="22"/>
  <c r="AD592" i="22"/>
  <c r="AE592" i="22" s="1"/>
  <c r="AF592" i="22" s="1"/>
  <c r="J592" i="22"/>
  <c r="V591" i="22"/>
  <c r="G594" i="22"/>
  <c r="AG593" i="22"/>
  <c r="L593" i="22"/>
  <c r="K593" i="22"/>
  <c r="H593" i="22"/>
  <c r="V592" i="22" l="1"/>
  <c r="AC593" i="22"/>
  <c r="I593" i="22"/>
  <c r="W593" i="22"/>
  <c r="N593" i="22"/>
  <c r="F593" i="22"/>
  <c r="M593" i="22"/>
  <c r="AD593" i="22"/>
  <c r="AE593" i="22" s="1"/>
  <c r="AF593" i="22" s="1"/>
  <c r="J593" i="22"/>
  <c r="G595" i="22"/>
  <c r="AG594" i="22"/>
  <c r="L594" i="22"/>
  <c r="K594" i="22"/>
  <c r="H594" i="22"/>
  <c r="AC594" i="22" l="1"/>
  <c r="I594" i="22"/>
  <c r="W594" i="22"/>
  <c r="N594" i="22"/>
  <c r="F594" i="22"/>
  <c r="M594" i="22"/>
  <c r="J594" i="22"/>
  <c r="AD594" i="22"/>
  <c r="AE594" i="22" s="1"/>
  <c r="AF594" i="22" s="1"/>
  <c r="V593" i="22"/>
  <c r="G596" i="22"/>
  <c r="AG595" i="22"/>
  <c r="L595" i="22"/>
  <c r="K595" i="22"/>
  <c r="H595" i="22"/>
  <c r="V594" i="22" l="1"/>
  <c r="AC595" i="22"/>
  <c r="I595" i="22"/>
  <c r="W595" i="22"/>
  <c r="N595" i="22"/>
  <c r="F595" i="22"/>
  <c r="M595" i="22"/>
  <c r="AD595" i="22"/>
  <c r="AE595" i="22" s="1"/>
  <c r="AF595" i="22" s="1"/>
  <c r="J595" i="22"/>
  <c r="G597" i="22"/>
  <c r="AG596" i="22"/>
  <c r="L596" i="22"/>
  <c r="K596" i="22"/>
  <c r="H596" i="22"/>
  <c r="AC596" i="22" l="1"/>
  <c r="I596" i="22"/>
  <c r="W596" i="22"/>
  <c r="N596" i="22"/>
  <c r="F596" i="22"/>
  <c r="M596" i="22"/>
  <c r="AD596" i="22"/>
  <c r="AE596" i="22" s="1"/>
  <c r="AF596" i="22" s="1"/>
  <c r="J596" i="22"/>
  <c r="V595" i="22"/>
  <c r="G598" i="22"/>
  <c r="AG597" i="22"/>
  <c r="L597" i="22"/>
  <c r="K597" i="22"/>
  <c r="H597" i="22"/>
  <c r="AC597" i="22" l="1"/>
  <c r="I597" i="22"/>
  <c r="W597" i="22"/>
  <c r="N597" i="22"/>
  <c r="F597" i="22"/>
  <c r="M597" i="22"/>
  <c r="AD597" i="22"/>
  <c r="AE597" i="22" s="1"/>
  <c r="AF597" i="22" s="1"/>
  <c r="J597" i="22"/>
  <c r="V596" i="22"/>
  <c r="G599" i="22"/>
  <c r="AG598" i="22"/>
  <c r="L598" i="22"/>
  <c r="K598" i="22"/>
  <c r="H598" i="22"/>
  <c r="AC598" i="22" l="1"/>
  <c r="I598" i="22"/>
  <c r="W598" i="22"/>
  <c r="N598" i="22"/>
  <c r="F598" i="22"/>
  <c r="M598" i="22"/>
  <c r="J598" i="22"/>
  <c r="AD598" i="22"/>
  <c r="AE598" i="22" s="1"/>
  <c r="AF598" i="22" s="1"/>
  <c r="V597" i="22"/>
  <c r="G600" i="22"/>
  <c r="AG599" i="22"/>
  <c r="L599" i="22"/>
  <c r="K599" i="22"/>
  <c r="H599" i="22"/>
  <c r="AC599" i="22" l="1"/>
  <c r="I599" i="22"/>
  <c r="W599" i="22"/>
  <c r="N599" i="22"/>
  <c r="F599" i="22"/>
  <c r="M599" i="22"/>
  <c r="AD599" i="22"/>
  <c r="AE599" i="22" s="1"/>
  <c r="AF599" i="22" s="1"/>
  <c r="J599" i="22"/>
  <c r="V598" i="22"/>
  <c r="G601" i="22"/>
  <c r="AG600" i="22"/>
  <c r="L600" i="22"/>
  <c r="K600" i="22"/>
  <c r="H600" i="22"/>
  <c r="AC600" i="22" l="1"/>
  <c r="I600" i="22"/>
  <c r="W600" i="22"/>
  <c r="N600" i="22"/>
  <c r="F600" i="22"/>
  <c r="M600" i="22"/>
  <c r="AD600" i="22"/>
  <c r="AE600" i="22" s="1"/>
  <c r="AF600" i="22" s="1"/>
  <c r="J600" i="22"/>
  <c r="V599" i="22"/>
  <c r="G602" i="22"/>
  <c r="AG601" i="22"/>
  <c r="L601" i="22"/>
  <c r="K601" i="22"/>
  <c r="H601" i="22"/>
  <c r="V600" i="22" l="1"/>
  <c r="AC601" i="22"/>
  <c r="I601" i="22"/>
  <c r="W601" i="22"/>
  <c r="N601" i="22"/>
  <c r="F601" i="22"/>
  <c r="M601" i="22"/>
  <c r="AD601" i="22"/>
  <c r="AE601" i="22" s="1"/>
  <c r="AF601" i="22" s="1"/>
  <c r="J601" i="22"/>
  <c r="G603" i="22"/>
  <c r="AG602" i="22"/>
  <c r="L602" i="22"/>
  <c r="K602" i="22"/>
  <c r="H602" i="22"/>
  <c r="AC602" i="22" l="1"/>
  <c r="I602" i="22"/>
  <c r="W602" i="22"/>
  <c r="N602" i="22"/>
  <c r="F602" i="22"/>
  <c r="M602" i="22"/>
  <c r="J602" i="22"/>
  <c r="AD602" i="22"/>
  <c r="AE602" i="22" s="1"/>
  <c r="AF602" i="22" s="1"/>
  <c r="G604" i="22"/>
  <c r="AG603" i="22"/>
  <c r="L603" i="22"/>
  <c r="K603" i="22"/>
  <c r="H603" i="22"/>
  <c r="V601" i="22"/>
  <c r="AC603" i="22" l="1"/>
  <c r="I603" i="22"/>
  <c r="W603" i="22"/>
  <c r="N603" i="22"/>
  <c r="F603" i="22"/>
  <c r="M603" i="22"/>
  <c r="AD603" i="22"/>
  <c r="AE603" i="22" s="1"/>
  <c r="AF603" i="22" s="1"/>
  <c r="J603" i="22"/>
  <c r="V602" i="22"/>
  <c r="G605" i="22"/>
  <c r="AG604" i="22"/>
  <c r="L604" i="22"/>
  <c r="K604" i="22"/>
  <c r="H604" i="22"/>
  <c r="AC604" i="22" l="1"/>
  <c r="I604" i="22"/>
  <c r="W604" i="22"/>
  <c r="N604" i="22"/>
  <c r="F604" i="22"/>
  <c r="M604" i="22"/>
  <c r="AD604" i="22"/>
  <c r="AE604" i="22" s="1"/>
  <c r="AF604" i="22" s="1"/>
  <c r="J604" i="22"/>
  <c r="G606" i="22"/>
  <c r="AG605" i="22"/>
  <c r="L605" i="22"/>
  <c r="K605" i="22"/>
  <c r="H605" i="22"/>
  <c r="V603" i="22"/>
  <c r="AC605" i="22" l="1"/>
  <c r="I605" i="22"/>
  <c r="W605" i="22"/>
  <c r="N605" i="22"/>
  <c r="F605" i="22"/>
  <c r="M605" i="22"/>
  <c r="AD605" i="22"/>
  <c r="AE605" i="22" s="1"/>
  <c r="AF605" i="22" s="1"/>
  <c r="J605" i="22"/>
  <c r="V604" i="22"/>
  <c r="G607" i="22"/>
  <c r="AG606" i="22"/>
  <c r="L606" i="22"/>
  <c r="K606" i="22"/>
  <c r="H606" i="22"/>
  <c r="AC606" i="22" l="1"/>
  <c r="I606" i="22"/>
  <c r="W606" i="22"/>
  <c r="N606" i="22"/>
  <c r="F606" i="22"/>
  <c r="M606" i="22"/>
  <c r="J606" i="22"/>
  <c r="AD606" i="22"/>
  <c r="AE606" i="22" s="1"/>
  <c r="AF606" i="22" s="1"/>
  <c r="G608" i="22"/>
  <c r="AG607" i="22"/>
  <c r="L607" i="22"/>
  <c r="K607" i="22"/>
  <c r="H607" i="22"/>
  <c r="V605" i="22"/>
  <c r="AC607" i="22" l="1"/>
  <c r="I607" i="22"/>
  <c r="W607" i="22"/>
  <c r="N607" i="22"/>
  <c r="F607" i="22"/>
  <c r="M607" i="22"/>
  <c r="AD607" i="22"/>
  <c r="AE607" i="22" s="1"/>
  <c r="AF607" i="22" s="1"/>
  <c r="J607" i="22"/>
  <c r="V606" i="22"/>
  <c r="G609" i="22"/>
  <c r="AG608" i="22"/>
  <c r="L608" i="22"/>
  <c r="K608" i="22"/>
  <c r="H608" i="22"/>
  <c r="AC608" i="22" l="1"/>
  <c r="I608" i="22"/>
  <c r="W608" i="22"/>
  <c r="N608" i="22"/>
  <c r="F608" i="22"/>
  <c r="M608" i="22"/>
  <c r="AD608" i="22"/>
  <c r="AE608" i="22" s="1"/>
  <c r="AF608" i="22" s="1"/>
  <c r="J608" i="22"/>
  <c r="G610" i="22"/>
  <c r="AG609" i="22"/>
  <c r="L609" i="22"/>
  <c r="K609" i="22"/>
  <c r="H609" i="22"/>
  <c r="V607" i="22"/>
  <c r="AC609" i="22" l="1"/>
  <c r="I609" i="22"/>
  <c r="W609" i="22"/>
  <c r="N609" i="22"/>
  <c r="F609" i="22"/>
  <c r="M609" i="22"/>
  <c r="AD609" i="22"/>
  <c r="AE609" i="22" s="1"/>
  <c r="AF609" i="22" s="1"/>
  <c r="J609" i="22"/>
  <c r="V608" i="22"/>
  <c r="G611" i="22"/>
  <c r="AG610" i="22"/>
  <c r="L610" i="22"/>
  <c r="K610" i="22"/>
  <c r="H610" i="22"/>
  <c r="AC610" i="22" l="1"/>
  <c r="I610" i="22"/>
  <c r="W610" i="22"/>
  <c r="N610" i="22"/>
  <c r="F610" i="22"/>
  <c r="M610" i="22"/>
  <c r="J610" i="22"/>
  <c r="AD610" i="22"/>
  <c r="AE610" i="22" s="1"/>
  <c r="AF610" i="22" s="1"/>
  <c r="V609" i="22"/>
  <c r="G612" i="22"/>
  <c r="AG611" i="22"/>
  <c r="L611" i="22"/>
  <c r="K611" i="22"/>
  <c r="H611" i="22"/>
  <c r="AC611" i="22" l="1"/>
  <c r="I611" i="22"/>
  <c r="W611" i="22"/>
  <c r="N611" i="22"/>
  <c r="F611" i="22"/>
  <c r="M611" i="22"/>
  <c r="AD611" i="22"/>
  <c r="AE611" i="22" s="1"/>
  <c r="AF611" i="22" s="1"/>
  <c r="J611" i="22"/>
  <c r="V610" i="22"/>
  <c r="G613" i="22"/>
  <c r="AG612" i="22"/>
  <c r="L612" i="22"/>
  <c r="K612" i="22"/>
  <c r="H612" i="22"/>
  <c r="G614" i="22" l="1"/>
  <c r="AG613" i="22"/>
  <c r="L613" i="22"/>
  <c r="K613" i="22"/>
  <c r="H613" i="22"/>
  <c r="V611" i="22"/>
  <c r="AC612" i="22"/>
  <c r="I612" i="22"/>
  <c r="W612" i="22"/>
  <c r="N612" i="22"/>
  <c r="F612" i="22"/>
  <c r="M612" i="22"/>
  <c r="AD612" i="22"/>
  <c r="AE612" i="22" s="1"/>
  <c r="AF612" i="22" s="1"/>
  <c r="J612" i="22"/>
  <c r="V612" i="22" l="1"/>
  <c r="AC613" i="22"/>
  <c r="I613" i="22"/>
  <c r="W613" i="22"/>
  <c r="N613" i="22"/>
  <c r="F613" i="22"/>
  <c r="M613" i="22"/>
  <c r="AD613" i="22"/>
  <c r="AE613" i="22" s="1"/>
  <c r="AF613" i="22" s="1"/>
  <c r="J613" i="22"/>
  <c r="G615" i="22"/>
  <c r="AG614" i="22"/>
  <c r="L614" i="22"/>
  <c r="K614" i="22"/>
  <c r="H614" i="22"/>
  <c r="AC614" i="22" l="1"/>
  <c r="I614" i="22"/>
  <c r="W614" i="22"/>
  <c r="N614" i="22"/>
  <c r="F614" i="22"/>
  <c r="M614" i="22"/>
  <c r="J614" i="22"/>
  <c r="AD614" i="22"/>
  <c r="AE614" i="22" s="1"/>
  <c r="AF614" i="22" s="1"/>
  <c r="V613" i="22"/>
  <c r="G616" i="22"/>
  <c r="AG615" i="22"/>
  <c r="L615" i="22"/>
  <c r="K615" i="22"/>
  <c r="H615" i="22"/>
  <c r="G617" i="22" l="1"/>
  <c r="AG616" i="22"/>
  <c r="L616" i="22"/>
  <c r="K616" i="22"/>
  <c r="H616" i="22"/>
  <c r="V614" i="22"/>
  <c r="AC615" i="22"/>
  <c r="I615" i="22"/>
  <c r="W615" i="22"/>
  <c r="N615" i="22"/>
  <c r="F615" i="22"/>
  <c r="M615" i="22"/>
  <c r="AD615" i="22"/>
  <c r="AE615" i="22" s="1"/>
  <c r="AF615" i="22" s="1"/>
  <c r="J615" i="22"/>
  <c r="V615" i="22" l="1"/>
  <c r="AC616" i="22"/>
  <c r="I616" i="22"/>
  <c r="W616" i="22"/>
  <c r="N616" i="22"/>
  <c r="F616" i="22"/>
  <c r="M616" i="22"/>
  <c r="AD616" i="22"/>
  <c r="AE616" i="22" s="1"/>
  <c r="AF616" i="22" s="1"/>
  <c r="J616" i="22"/>
  <c r="G618" i="22"/>
  <c r="AG617" i="22"/>
  <c r="L617" i="22"/>
  <c r="K617" i="22"/>
  <c r="H617" i="22"/>
  <c r="V616" i="22" l="1"/>
  <c r="AC617" i="22"/>
  <c r="I617" i="22"/>
  <c r="W617" i="22"/>
  <c r="N617" i="22"/>
  <c r="F617" i="22"/>
  <c r="M617" i="22"/>
  <c r="AD617" i="22"/>
  <c r="AE617" i="22" s="1"/>
  <c r="AF617" i="22" s="1"/>
  <c r="J617" i="22"/>
  <c r="G619" i="22"/>
  <c r="AG618" i="22"/>
  <c r="L618" i="22"/>
  <c r="K618" i="22"/>
  <c r="H618" i="22"/>
  <c r="AC618" i="22" l="1"/>
  <c r="I618" i="22"/>
  <c r="W618" i="22"/>
  <c r="N618" i="22"/>
  <c r="F618" i="22"/>
  <c r="M618" i="22"/>
  <c r="J618" i="22"/>
  <c r="AD618" i="22"/>
  <c r="AE618" i="22" s="1"/>
  <c r="AF618" i="22" s="1"/>
  <c r="V617" i="22"/>
  <c r="G620" i="22"/>
  <c r="AG619" i="22"/>
  <c r="L619" i="22"/>
  <c r="K619" i="22"/>
  <c r="H619" i="22"/>
  <c r="AC619" i="22" l="1"/>
  <c r="I619" i="22"/>
  <c r="W619" i="22"/>
  <c r="N619" i="22"/>
  <c r="F619" i="22"/>
  <c r="M619" i="22"/>
  <c r="AD619" i="22"/>
  <c r="AE619" i="22" s="1"/>
  <c r="AF619" i="22" s="1"/>
  <c r="J619" i="22"/>
  <c r="G621" i="22"/>
  <c r="AG620" i="22"/>
  <c r="L620" i="22"/>
  <c r="K620" i="22"/>
  <c r="H620" i="22"/>
  <c r="V618" i="22"/>
  <c r="AC620" i="22" l="1"/>
  <c r="I620" i="22"/>
  <c r="W620" i="22"/>
  <c r="N620" i="22"/>
  <c r="F620" i="22"/>
  <c r="M620" i="22"/>
  <c r="AD620" i="22"/>
  <c r="AE620" i="22" s="1"/>
  <c r="AF620" i="22" s="1"/>
  <c r="J620" i="22"/>
  <c r="V619" i="22"/>
  <c r="G622" i="22"/>
  <c r="AG621" i="22"/>
  <c r="L621" i="22"/>
  <c r="K621" i="22"/>
  <c r="H621" i="22"/>
  <c r="G623" i="22" l="1"/>
  <c r="AG622" i="22"/>
  <c r="L622" i="22"/>
  <c r="K622" i="22"/>
  <c r="H622" i="22"/>
  <c r="V620" i="22"/>
  <c r="AC621" i="22"/>
  <c r="I621" i="22"/>
  <c r="W621" i="22"/>
  <c r="N621" i="22"/>
  <c r="F621" i="22"/>
  <c r="M621" i="22"/>
  <c r="AD621" i="22"/>
  <c r="AE621" i="22" s="1"/>
  <c r="AF621" i="22" s="1"/>
  <c r="J621" i="22"/>
  <c r="V621" i="22" l="1"/>
  <c r="AC622" i="22"/>
  <c r="I622" i="22"/>
  <c r="W622" i="22"/>
  <c r="N622" i="22"/>
  <c r="F622" i="22"/>
  <c r="M622" i="22"/>
  <c r="J622" i="22"/>
  <c r="AD622" i="22"/>
  <c r="AE622" i="22" s="1"/>
  <c r="AF622" i="22" s="1"/>
  <c r="G624" i="22"/>
  <c r="AG623" i="22"/>
  <c r="L623" i="22"/>
  <c r="K623" i="22"/>
  <c r="H623" i="22"/>
  <c r="AC623" i="22" l="1"/>
  <c r="I623" i="22"/>
  <c r="W623" i="22"/>
  <c r="N623" i="22"/>
  <c r="F623" i="22"/>
  <c r="M623" i="22"/>
  <c r="AD623" i="22"/>
  <c r="AE623" i="22" s="1"/>
  <c r="AF623" i="22" s="1"/>
  <c r="J623" i="22"/>
  <c r="V622" i="22"/>
  <c r="G625" i="22"/>
  <c r="AG624" i="22"/>
  <c r="L624" i="22"/>
  <c r="K624" i="22"/>
  <c r="H624" i="22"/>
  <c r="AC624" i="22" l="1"/>
  <c r="I624" i="22"/>
  <c r="W624" i="22"/>
  <c r="N624" i="22"/>
  <c r="F624" i="22"/>
  <c r="M624" i="22"/>
  <c r="AD624" i="22"/>
  <c r="AE624" i="22" s="1"/>
  <c r="AF624" i="22" s="1"/>
  <c r="J624" i="22"/>
  <c r="G626" i="22"/>
  <c r="AG625" i="22"/>
  <c r="L625" i="22"/>
  <c r="K625" i="22"/>
  <c r="H625" i="22"/>
  <c r="V623" i="22"/>
  <c r="AC625" i="22" l="1"/>
  <c r="I625" i="22"/>
  <c r="W625" i="22"/>
  <c r="N625" i="22"/>
  <c r="F625" i="22"/>
  <c r="M625" i="22"/>
  <c r="AD625" i="22"/>
  <c r="AE625" i="22" s="1"/>
  <c r="AF625" i="22" s="1"/>
  <c r="J625" i="22"/>
  <c r="V624" i="22"/>
  <c r="G627" i="22"/>
  <c r="AG626" i="22"/>
  <c r="L626" i="22"/>
  <c r="K626" i="22"/>
  <c r="H626" i="22"/>
  <c r="AC626" i="22" l="1"/>
  <c r="I626" i="22"/>
  <c r="W626" i="22"/>
  <c r="N626" i="22"/>
  <c r="F626" i="22"/>
  <c r="M626" i="22"/>
  <c r="J626" i="22"/>
  <c r="AD626" i="22"/>
  <c r="AE626" i="22" s="1"/>
  <c r="AF626" i="22" s="1"/>
  <c r="V625" i="22"/>
  <c r="G628" i="22"/>
  <c r="AG627" i="22"/>
  <c r="L627" i="22"/>
  <c r="K627" i="22"/>
  <c r="H627" i="22"/>
  <c r="AC627" i="22" l="1"/>
  <c r="I627" i="22"/>
  <c r="W627" i="22"/>
  <c r="N627" i="22"/>
  <c r="F627" i="22"/>
  <c r="M627" i="22"/>
  <c r="AD627" i="22"/>
  <c r="AE627" i="22" s="1"/>
  <c r="AF627" i="22" s="1"/>
  <c r="J627" i="22"/>
  <c r="V626" i="22"/>
  <c r="G629" i="22"/>
  <c r="AG628" i="22"/>
  <c r="L628" i="22"/>
  <c r="K628" i="22"/>
  <c r="H628" i="22"/>
  <c r="V627" i="22" l="1"/>
  <c r="AC628" i="22"/>
  <c r="I628" i="22"/>
  <c r="W628" i="22"/>
  <c r="N628" i="22"/>
  <c r="F628" i="22"/>
  <c r="M628" i="22"/>
  <c r="AD628" i="22"/>
  <c r="AE628" i="22" s="1"/>
  <c r="AF628" i="22" s="1"/>
  <c r="J628" i="22"/>
  <c r="G630" i="22"/>
  <c r="AG629" i="22"/>
  <c r="L629" i="22"/>
  <c r="K629" i="22"/>
  <c r="H629" i="22"/>
  <c r="AC629" i="22" l="1"/>
  <c r="I629" i="22"/>
  <c r="W629" i="22"/>
  <c r="N629" i="22"/>
  <c r="F629" i="22"/>
  <c r="M629" i="22"/>
  <c r="AD629" i="22"/>
  <c r="AE629" i="22" s="1"/>
  <c r="AF629" i="22" s="1"/>
  <c r="J629" i="22"/>
  <c r="V628" i="22"/>
  <c r="G631" i="22"/>
  <c r="AG630" i="22"/>
  <c r="L630" i="22"/>
  <c r="K630" i="22"/>
  <c r="H630" i="22"/>
  <c r="AC630" i="22" l="1"/>
  <c r="I630" i="22"/>
  <c r="W630" i="22"/>
  <c r="N630" i="22"/>
  <c r="F630" i="22"/>
  <c r="M630" i="22"/>
  <c r="J630" i="22"/>
  <c r="AD630" i="22"/>
  <c r="AE630" i="22" s="1"/>
  <c r="AF630" i="22" s="1"/>
  <c r="G632" i="22"/>
  <c r="AG631" i="22"/>
  <c r="L631" i="22"/>
  <c r="K631" i="22"/>
  <c r="H631" i="22"/>
  <c r="V629" i="22"/>
  <c r="V630" i="22" l="1"/>
  <c r="AC631" i="22"/>
  <c r="I631" i="22"/>
  <c r="W631" i="22"/>
  <c r="N631" i="22"/>
  <c r="F631" i="22"/>
  <c r="M631" i="22"/>
  <c r="AD631" i="22"/>
  <c r="AE631" i="22" s="1"/>
  <c r="AF631" i="22" s="1"/>
  <c r="J631" i="22"/>
  <c r="G633" i="22"/>
  <c r="AG632" i="22"/>
  <c r="L632" i="22"/>
  <c r="K632" i="22"/>
  <c r="H632" i="22"/>
  <c r="G634" i="22" l="1"/>
  <c r="AG633" i="22"/>
  <c r="L633" i="22"/>
  <c r="K633" i="22"/>
  <c r="H633" i="22"/>
  <c r="AC632" i="22"/>
  <c r="I632" i="22"/>
  <c r="W632" i="22"/>
  <c r="N632" i="22"/>
  <c r="F632" i="22"/>
  <c r="M632" i="22"/>
  <c r="AD632" i="22"/>
  <c r="AE632" i="22" s="1"/>
  <c r="AF632" i="22" s="1"/>
  <c r="J632" i="22"/>
  <c r="V631" i="22"/>
  <c r="V632" i="22" l="1"/>
  <c r="AC633" i="22"/>
  <c r="I633" i="22"/>
  <c r="W633" i="22"/>
  <c r="N633" i="22"/>
  <c r="F633" i="22"/>
  <c r="M633" i="22"/>
  <c r="AD633" i="22"/>
  <c r="AE633" i="22" s="1"/>
  <c r="AF633" i="22" s="1"/>
  <c r="J633" i="22"/>
  <c r="G635" i="22"/>
  <c r="AG634" i="22"/>
  <c r="L634" i="22"/>
  <c r="K634" i="22"/>
  <c r="H634" i="22"/>
  <c r="AC634" i="22" l="1"/>
  <c r="I634" i="22"/>
  <c r="W634" i="22"/>
  <c r="N634" i="22"/>
  <c r="F634" i="22"/>
  <c r="M634" i="22"/>
  <c r="J634" i="22"/>
  <c r="AD634" i="22"/>
  <c r="AE634" i="22" s="1"/>
  <c r="AF634" i="22" s="1"/>
  <c r="V633" i="22"/>
  <c r="G636" i="22"/>
  <c r="AG635" i="22"/>
  <c r="L635" i="22"/>
  <c r="K635" i="22"/>
  <c r="H635" i="22"/>
  <c r="V634" i="22" l="1"/>
  <c r="AC635" i="22"/>
  <c r="I635" i="22"/>
  <c r="W635" i="22"/>
  <c r="N635" i="22"/>
  <c r="F635" i="22"/>
  <c r="M635" i="22"/>
  <c r="AD635" i="22"/>
  <c r="AE635" i="22" s="1"/>
  <c r="AF635" i="22" s="1"/>
  <c r="J635" i="22"/>
  <c r="G637" i="22"/>
  <c r="AG636" i="22"/>
  <c r="L636" i="22"/>
  <c r="K636" i="22"/>
  <c r="H636" i="22"/>
  <c r="AC636" i="22" l="1"/>
  <c r="I636" i="22"/>
  <c r="W636" i="22"/>
  <c r="N636" i="22"/>
  <c r="F636" i="22"/>
  <c r="M636" i="22"/>
  <c r="AD636" i="22"/>
  <c r="AE636" i="22" s="1"/>
  <c r="AF636" i="22" s="1"/>
  <c r="J636" i="22"/>
  <c r="V635" i="22"/>
  <c r="G638" i="22"/>
  <c r="AG637" i="22"/>
  <c r="L637" i="22"/>
  <c r="K637" i="22"/>
  <c r="H637" i="22"/>
  <c r="AC637" i="22" l="1"/>
  <c r="I637" i="22"/>
  <c r="W637" i="22"/>
  <c r="N637" i="22"/>
  <c r="F637" i="22"/>
  <c r="M637" i="22"/>
  <c r="AD637" i="22"/>
  <c r="AE637" i="22" s="1"/>
  <c r="AF637" i="22" s="1"/>
  <c r="J637" i="22"/>
  <c r="G639" i="22"/>
  <c r="AG638" i="22"/>
  <c r="L638" i="22"/>
  <c r="K638" i="22"/>
  <c r="H638" i="22"/>
  <c r="V636" i="22"/>
  <c r="AC638" i="22" l="1"/>
  <c r="I638" i="22"/>
  <c r="W638" i="22"/>
  <c r="N638" i="22"/>
  <c r="F638" i="22"/>
  <c r="M638" i="22"/>
  <c r="J638" i="22"/>
  <c r="AD638" i="22"/>
  <c r="AE638" i="22" s="1"/>
  <c r="AF638" i="22" s="1"/>
  <c r="V637" i="22"/>
  <c r="G640" i="22"/>
  <c r="AG639" i="22"/>
  <c r="L639" i="22"/>
  <c r="K639" i="22"/>
  <c r="H639" i="22"/>
  <c r="AC639" i="22" l="1"/>
  <c r="I639" i="22"/>
  <c r="W639" i="22"/>
  <c r="N639" i="22"/>
  <c r="F639" i="22"/>
  <c r="M639" i="22"/>
  <c r="AD639" i="22"/>
  <c r="AE639" i="22" s="1"/>
  <c r="AF639" i="22" s="1"/>
  <c r="J639" i="22"/>
  <c r="G641" i="22"/>
  <c r="AG640" i="22"/>
  <c r="L640" i="22"/>
  <c r="K640" i="22"/>
  <c r="H640" i="22"/>
  <c r="V638" i="22"/>
  <c r="AC640" i="22" l="1"/>
  <c r="I640" i="22"/>
  <c r="W640" i="22"/>
  <c r="N640" i="22"/>
  <c r="F640" i="22"/>
  <c r="M640" i="22"/>
  <c r="AD640" i="22"/>
  <c r="AE640" i="22" s="1"/>
  <c r="AF640" i="22" s="1"/>
  <c r="J640" i="22"/>
  <c r="V639" i="22"/>
  <c r="G642" i="22"/>
  <c r="AG641" i="22"/>
  <c r="L641" i="22"/>
  <c r="K641" i="22"/>
  <c r="H641" i="22"/>
  <c r="AC641" i="22" l="1"/>
  <c r="I641" i="22"/>
  <c r="W641" i="22"/>
  <c r="N641" i="22"/>
  <c r="F641" i="22"/>
  <c r="M641" i="22"/>
  <c r="AD641" i="22"/>
  <c r="AE641" i="22" s="1"/>
  <c r="AF641" i="22" s="1"/>
  <c r="J641" i="22"/>
  <c r="G643" i="22"/>
  <c r="AG642" i="22"/>
  <c r="L642" i="22"/>
  <c r="K642" i="22"/>
  <c r="H642" i="22"/>
  <c r="V640" i="22"/>
  <c r="V641" i="22" l="1"/>
  <c r="AC642" i="22"/>
  <c r="I642" i="22"/>
  <c r="W642" i="22"/>
  <c r="N642" i="22"/>
  <c r="F642" i="22"/>
  <c r="M642" i="22"/>
  <c r="J642" i="22"/>
  <c r="AD642" i="22"/>
  <c r="AE642" i="22" s="1"/>
  <c r="AF642" i="22" s="1"/>
  <c r="G644" i="22"/>
  <c r="AG643" i="22"/>
  <c r="L643" i="22"/>
  <c r="K643" i="22"/>
  <c r="H643" i="22"/>
  <c r="AC643" i="22" l="1"/>
  <c r="I643" i="22"/>
  <c r="W643" i="22"/>
  <c r="N643" i="22"/>
  <c r="F643" i="22"/>
  <c r="M643" i="22"/>
  <c r="AD643" i="22"/>
  <c r="AE643" i="22" s="1"/>
  <c r="AF643" i="22" s="1"/>
  <c r="J643" i="22"/>
  <c r="V642" i="22"/>
  <c r="G645" i="22"/>
  <c r="AG644" i="22"/>
  <c r="L644" i="22"/>
  <c r="K644" i="22"/>
  <c r="H644" i="22"/>
  <c r="AC644" i="22" l="1"/>
  <c r="I644" i="22"/>
  <c r="W644" i="22"/>
  <c r="N644" i="22"/>
  <c r="F644" i="22"/>
  <c r="M644" i="22"/>
  <c r="AD644" i="22"/>
  <c r="AE644" i="22" s="1"/>
  <c r="AF644" i="22" s="1"/>
  <c r="J644" i="22"/>
  <c r="G646" i="22"/>
  <c r="AG645" i="22"/>
  <c r="L645" i="22"/>
  <c r="K645" i="22"/>
  <c r="H645" i="22"/>
  <c r="V643" i="22"/>
  <c r="AC645" i="22" l="1"/>
  <c r="I645" i="22"/>
  <c r="W645" i="22"/>
  <c r="N645" i="22"/>
  <c r="F645" i="22"/>
  <c r="M645" i="22"/>
  <c r="AD645" i="22"/>
  <c r="AE645" i="22" s="1"/>
  <c r="AF645" i="22" s="1"/>
  <c r="J645" i="22"/>
  <c r="V644" i="22"/>
  <c r="G647" i="22"/>
  <c r="AG646" i="22"/>
  <c r="L646" i="22"/>
  <c r="K646" i="22"/>
  <c r="H646" i="22"/>
  <c r="AC646" i="22" l="1"/>
  <c r="I646" i="22"/>
  <c r="W646" i="22"/>
  <c r="N646" i="22"/>
  <c r="F646" i="22"/>
  <c r="M646" i="22"/>
  <c r="J646" i="22"/>
  <c r="AD646" i="22"/>
  <c r="AE646" i="22" s="1"/>
  <c r="AF646" i="22" s="1"/>
  <c r="G648" i="22"/>
  <c r="AG647" i="22"/>
  <c r="L647" i="22"/>
  <c r="K647" i="22"/>
  <c r="H647" i="22"/>
  <c r="V645" i="22"/>
  <c r="AC647" i="22" l="1"/>
  <c r="I647" i="22"/>
  <c r="W647" i="22"/>
  <c r="N647" i="22"/>
  <c r="F647" i="22"/>
  <c r="M647" i="22"/>
  <c r="AD647" i="22"/>
  <c r="AE647" i="22" s="1"/>
  <c r="AF647" i="22" s="1"/>
  <c r="J647" i="22"/>
  <c r="V646" i="22"/>
  <c r="G649" i="22"/>
  <c r="AG648" i="22"/>
  <c r="L648" i="22"/>
  <c r="K648" i="22"/>
  <c r="H648" i="22"/>
  <c r="AC648" i="22" l="1"/>
  <c r="I648" i="22"/>
  <c r="W648" i="22"/>
  <c r="N648" i="22"/>
  <c r="F648" i="22"/>
  <c r="M648" i="22"/>
  <c r="AD648" i="22"/>
  <c r="AE648" i="22" s="1"/>
  <c r="AF648" i="22" s="1"/>
  <c r="J648" i="22"/>
  <c r="G650" i="22"/>
  <c r="AG649" i="22"/>
  <c r="L649" i="22"/>
  <c r="K649" i="22"/>
  <c r="H649" i="22"/>
  <c r="V647" i="22"/>
  <c r="V648" i="22" l="1"/>
  <c r="AC649" i="22"/>
  <c r="I649" i="22"/>
  <c r="W649" i="22"/>
  <c r="N649" i="22"/>
  <c r="F649" i="22"/>
  <c r="M649" i="22"/>
  <c r="AD649" i="22"/>
  <c r="AE649" i="22" s="1"/>
  <c r="AF649" i="22" s="1"/>
  <c r="J649" i="22"/>
  <c r="G651" i="22"/>
  <c r="AG650" i="22"/>
  <c r="L650" i="22"/>
  <c r="K650" i="22"/>
  <c r="H650" i="22"/>
  <c r="V649" i="22" l="1"/>
  <c r="AC650" i="22"/>
  <c r="I650" i="22"/>
  <c r="W650" i="22"/>
  <c r="N650" i="22"/>
  <c r="F650" i="22"/>
  <c r="M650" i="22"/>
  <c r="J650" i="22"/>
  <c r="AD650" i="22"/>
  <c r="AE650" i="22" s="1"/>
  <c r="AF650" i="22" s="1"/>
  <c r="G652" i="22"/>
  <c r="AG651" i="22"/>
  <c r="L651" i="22"/>
  <c r="K651" i="22"/>
  <c r="H651" i="22"/>
  <c r="AC651" i="22" l="1"/>
  <c r="I651" i="22"/>
  <c r="W651" i="22"/>
  <c r="N651" i="22"/>
  <c r="F651" i="22"/>
  <c r="M651" i="22"/>
  <c r="AD651" i="22"/>
  <c r="AE651" i="22" s="1"/>
  <c r="AF651" i="22" s="1"/>
  <c r="J651" i="22"/>
  <c r="V650" i="22"/>
  <c r="G653" i="22"/>
  <c r="AG652" i="22"/>
  <c r="L652" i="22"/>
  <c r="K652" i="22"/>
  <c r="H652" i="22"/>
  <c r="AC652" i="22" l="1"/>
  <c r="I652" i="22"/>
  <c r="W652" i="22"/>
  <c r="N652" i="22"/>
  <c r="F652" i="22"/>
  <c r="M652" i="22"/>
  <c r="AD652" i="22"/>
  <c r="AE652" i="22" s="1"/>
  <c r="AF652" i="22" s="1"/>
  <c r="J652" i="22"/>
  <c r="G654" i="22"/>
  <c r="AG653" i="22"/>
  <c r="L653" i="22"/>
  <c r="K653" i="22"/>
  <c r="H653" i="22"/>
  <c r="V651" i="22"/>
  <c r="AC653" i="22" l="1"/>
  <c r="I653" i="22"/>
  <c r="W653" i="22"/>
  <c r="N653" i="22"/>
  <c r="F653" i="22"/>
  <c r="M653" i="22"/>
  <c r="AD653" i="22"/>
  <c r="AE653" i="22" s="1"/>
  <c r="AF653" i="22" s="1"/>
  <c r="J653" i="22"/>
  <c r="V652" i="22"/>
  <c r="G655" i="22"/>
  <c r="AG654" i="22"/>
  <c r="L654" i="22"/>
  <c r="K654" i="22"/>
  <c r="H654" i="22"/>
  <c r="AC654" i="22" l="1"/>
  <c r="I654" i="22"/>
  <c r="W654" i="22"/>
  <c r="N654" i="22"/>
  <c r="F654" i="22"/>
  <c r="M654" i="22"/>
  <c r="J654" i="22"/>
  <c r="AD654" i="22"/>
  <c r="AE654" i="22" s="1"/>
  <c r="AF654" i="22" s="1"/>
  <c r="V653" i="22"/>
  <c r="G656" i="22"/>
  <c r="AG655" i="22"/>
  <c r="L655" i="22"/>
  <c r="K655" i="22"/>
  <c r="H655" i="22"/>
  <c r="AC655" i="22" l="1"/>
  <c r="I655" i="22"/>
  <c r="W655" i="22"/>
  <c r="N655" i="22"/>
  <c r="F655" i="22"/>
  <c r="M655" i="22"/>
  <c r="AD655" i="22"/>
  <c r="AE655" i="22" s="1"/>
  <c r="AF655" i="22" s="1"/>
  <c r="J655" i="22"/>
  <c r="G657" i="22"/>
  <c r="AG656" i="22"/>
  <c r="L656" i="22"/>
  <c r="K656" i="22"/>
  <c r="H656" i="22"/>
  <c r="V654" i="22"/>
  <c r="AC656" i="22" l="1"/>
  <c r="I656" i="22"/>
  <c r="W656" i="22"/>
  <c r="N656" i="22"/>
  <c r="F656" i="22"/>
  <c r="M656" i="22"/>
  <c r="AD656" i="22"/>
  <c r="AE656" i="22" s="1"/>
  <c r="AF656" i="22" s="1"/>
  <c r="J656" i="22"/>
  <c r="V655" i="22"/>
  <c r="G658" i="22"/>
  <c r="AG657" i="22"/>
  <c r="L657" i="22"/>
  <c r="K657" i="22"/>
  <c r="H657" i="22"/>
  <c r="AC657" i="22" l="1"/>
  <c r="I657" i="22"/>
  <c r="W657" i="22"/>
  <c r="N657" i="22"/>
  <c r="F657" i="22"/>
  <c r="M657" i="22"/>
  <c r="AD657" i="22"/>
  <c r="AE657" i="22" s="1"/>
  <c r="AF657" i="22" s="1"/>
  <c r="J657" i="22"/>
  <c r="G659" i="22"/>
  <c r="AG658" i="22"/>
  <c r="L658" i="22"/>
  <c r="K658" i="22"/>
  <c r="H658" i="22"/>
  <c r="V656" i="22"/>
  <c r="V657" i="22" l="1"/>
  <c r="AC658" i="22"/>
  <c r="I658" i="22"/>
  <c r="W658" i="22"/>
  <c r="N658" i="22"/>
  <c r="F658" i="22"/>
  <c r="M658" i="22"/>
  <c r="J658" i="22"/>
  <c r="AD658" i="22"/>
  <c r="AE658" i="22" s="1"/>
  <c r="AF658" i="22" s="1"/>
  <c r="G660" i="22"/>
  <c r="AG659" i="22"/>
  <c r="L659" i="22"/>
  <c r="K659" i="22"/>
  <c r="H659" i="22"/>
  <c r="AC659" i="22" l="1"/>
  <c r="I659" i="22"/>
  <c r="W659" i="22"/>
  <c r="N659" i="22"/>
  <c r="F659" i="22"/>
  <c r="M659" i="22"/>
  <c r="AD659" i="22"/>
  <c r="AE659" i="22" s="1"/>
  <c r="AF659" i="22" s="1"/>
  <c r="J659" i="22"/>
  <c r="G661" i="22"/>
  <c r="AG660" i="22"/>
  <c r="L660" i="22"/>
  <c r="K660" i="22"/>
  <c r="H660" i="22"/>
  <c r="V658" i="22"/>
  <c r="AC660" i="22" l="1"/>
  <c r="I660" i="22"/>
  <c r="W660" i="22"/>
  <c r="N660" i="22"/>
  <c r="F660" i="22"/>
  <c r="M660" i="22"/>
  <c r="AD660" i="22"/>
  <c r="AE660" i="22" s="1"/>
  <c r="AF660" i="22" s="1"/>
  <c r="J660" i="22"/>
  <c r="V659" i="22"/>
  <c r="G662" i="22"/>
  <c r="AG661" i="22"/>
  <c r="L661" i="22"/>
  <c r="K661" i="22"/>
  <c r="H661" i="22"/>
  <c r="AC661" i="22" l="1"/>
  <c r="I661" i="22"/>
  <c r="W661" i="22"/>
  <c r="N661" i="22"/>
  <c r="F661" i="22"/>
  <c r="M661" i="22"/>
  <c r="AD661" i="22"/>
  <c r="AE661" i="22" s="1"/>
  <c r="AF661" i="22" s="1"/>
  <c r="J661" i="22"/>
  <c r="G663" i="22"/>
  <c r="AG662" i="22"/>
  <c r="L662" i="22"/>
  <c r="K662" i="22"/>
  <c r="H662" i="22"/>
  <c r="V660" i="22"/>
  <c r="AC662" i="22" l="1"/>
  <c r="I662" i="22"/>
  <c r="W662" i="22"/>
  <c r="N662" i="22"/>
  <c r="F662" i="22"/>
  <c r="M662" i="22"/>
  <c r="J662" i="22"/>
  <c r="AD662" i="22"/>
  <c r="AE662" i="22" s="1"/>
  <c r="AF662" i="22" s="1"/>
  <c r="V661" i="22"/>
  <c r="G664" i="22"/>
  <c r="AG663" i="22"/>
  <c r="L663" i="22"/>
  <c r="K663" i="22"/>
  <c r="H663" i="22"/>
  <c r="AC663" i="22" l="1"/>
  <c r="I663" i="22"/>
  <c r="W663" i="22"/>
  <c r="N663" i="22"/>
  <c r="F663" i="22"/>
  <c r="M663" i="22"/>
  <c r="AD663" i="22"/>
  <c r="AE663" i="22" s="1"/>
  <c r="AF663" i="22" s="1"/>
  <c r="J663" i="22"/>
  <c r="G665" i="22"/>
  <c r="AG664" i="22"/>
  <c r="L664" i="22"/>
  <c r="K664" i="22"/>
  <c r="H664" i="22"/>
  <c r="V662" i="22"/>
  <c r="AC664" i="22" l="1"/>
  <c r="I664" i="22"/>
  <c r="W664" i="22"/>
  <c r="N664" i="22"/>
  <c r="F664" i="22"/>
  <c r="M664" i="22"/>
  <c r="AD664" i="22"/>
  <c r="AE664" i="22" s="1"/>
  <c r="AF664" i="22" s="1"/>
  <c r="J664" i="22"/>
  <c r="V663" i="22"/>
  <c r="G666" i="22"/>
  <c r="AG665" i="22"/>
  <c r="L665" i="22"/>
  <c r="K665" i="22"/>
  <c r="H665" i="22"/>
  <c r="AC665" i="22" l="1"/>
  <c r="I665" i="22"/>
  <c r="W665" i="22"/>
  <c r="N665" i="22"/>
  <c r="F665" i="22"/>
  <c r="M665" i="22"/>
  <c r="AD665" i="22"/>
  <c r="AE665" i="22" s="1"/>
  <c r="AF665" i="22" s="1"/>
  <c r="J665" i="22"/>
  <c r="G667" i="22"/>
  <c r="AG666" i="22"/>
  <c r="L666" i="22"/>
  <c r="K666" i="22"/>
  <c r="H666" i="22"/>
  <c r="V664" i="22"/>
  <c r="AC666" i="22" l="1"/>
  <c r="I666" i="22"/>
  <c r="W666" i="22"/>
  <c r="N666" i="22"/>
  <c r="F666" i="22"/>
  <c r="M666" i="22"/>
  <c r="J666" i="22"/>
  <c r="AD666" i="22"/>
  <c r="AE666" i="22" s="1"/>
  <c r="AF666" i="22" s="1"/>
  <c r="V665" i="22"/>
  <c r="G668" i="22"/>
  <c r="AG667" i="22"/>
  <c r="L667" i="22"/>
  <c r="K667" i="22"/>
  <c r="H667" i="22"/>
  <c r="G669" i="22" l="1"/>
  <c r="AG668" i="22"/>
  <c r="L668" i="22"/>
  <c r="K668" i="22"/>
  <c r="H668" i="22"/>
  <c r="V666" i="22"/>
  <c r="AC667" i="22"/>
  <c r="I667" i="22"/>
  <c r="W667" i="22"/>
  <c r="N667" i="22"/>
  <c r="F667" i="22"/>
  <c r="M667" i="22"/>
  <c r="AD667" i="22"/>
  <c r="AE667" i="22" s="1"/>
  <c r="AF667" i="22" s="1"/>
  <c r="J667" i="22"/>
  <c r="V667" i="22" l="1"/>
  <c r="AC668" i="22"/>
  <c r="I668" i="22"/>
  <c r="W668" i="22"/>
  <c r="N668" i="22"/>
  <c r="F668" i="22"/>
  <c r="M668" i="22"/>
  <c r="AD668" i="22"/>
  <c r="AE668" i="22" s="1"/>
  <c r="AF668" i="22" s="1"/>
  <c r="J668" i="22"/>
  <c r="G670" i="22"/>
  <c r="AG669" i="22"/>
  <c r="L669" i="22"/>
  <c r="K669" i="22"/>
  <c r="H669" i="22"/>
  <c r="AC669" i="22" l="1"/>
  <c r="I669" i="22"/>
  <c r="W669" i="22"/>
  <c r="N669" i="22"/>
  <c r="F669" i="22"/>
  <c r="M669" i="22"/>
  <c r="AD669" i="22"/>
  <c r="AE669" i="22" s="1"/>
  <c r="AF669" i="22" s="1"/>
  <c r="J669" i="22"/>
  <c r="V668" i="22"/>
  <c r="G671" i="22"/>
  <c r="AG670" i="22"/>
  <c r="L670" i="22"/>
  <c r="K670" i="22"/>
  <c r="H670" i="22"/>
  <c r="AC670" i="22" l="1"/>
  <c r="I670" i="22"/>
  <c r="W670" i="22"/>
  <c r="N670" i="22"/>
  <c r="F670" i="22"/>
  <c r="M670" i="22"/>
  <c r="J670" i="22"/>
  <c r="AD670" i="22"/>
  <c r="AE670" i="22" s="1"/>
  <c r="AF670" i="22" s="1"/>
  <c r="G672" i="22"/>
  <c r="AG671" i="22"/>
  <c r="L671" i="22"/>
  <c r="K671" i="22"/>
  <c r="H671" i="22"/>
  <c r="V669" i="22"/>
  <c r="AC671" i="22" l="1"/>
  <c r="I671" i="22"/>
  <c r="W671" i="22"/>
  <c r="N671" i="22"/>
  <c r="F671" i="22"/>
  <c r="M671" i="22"/>
  <c r="AD671" i="22"/>
  <c r="AE671" i="22" s="1"/>
  <c r="AF671" i="22" s="1"/>
  <c r="J671" i="22"/>
  <c r="V670" i="22"/>
  <c r="G673" i="22"/>
  <c r="AG672" i="22"/>
  <c r="L672" i="22"/>
  <c r="K672" i="22"/>
  <c r="H672" i="22"/>
  <c r="AC672" i="22" l="1"/>
  <c r="I672" i="22"/>
  <c r="W672" i="22"/>
  <c r="N672" i="22"/>
  <c r="F672" i="22"/>
  <c r="M672" i="22"/>
  <c r="AD672" i="22"/>
  <c r="AE672" i="22" s="1"/>
  <c r="AF672" i="22" s="1"/>
  <c r="J672" i="22"/>
  <c r="V671" i="22"/>
  <c r="G674" i="22"/>
  <c r="AG673" i="22"/>
  <c r="L673" i="22"/>
  <c r="K673" i="22"/>
  <c r="H673" i="22"/>
  <c r="V672" i="22" l="1"/>
  <c r="AC673" i="22"/>
  <c r="I673" i="22"/>
  <c r="W673" i="22"/>
  <c r="N673" i="22"/>
  <c r="F673" i="22"/>
  <c r="M673" i="22"/>
  <c r="AD673" i="22"/>
  <c r="AE673" i="22" s="1"/>
  <c r="AF673" i="22" s="1"/>
  <c r="J673" i="22"/>
  <c r="G675" i="22"/>
  <c r="AG674" i="22"/>
  <c r="L674" i="22"/>
  <c r="K674" i="22"/>
  <c r="H674" i="22"/>
  <c r="AC674" i="22" l="1"/>
  <c r="I674" i="22"/>
  <c r="W674" i="22"/>
  <c r="N674" i="22"/>
  <c r="F674" i="22"/>
  <c r="M674" i="22"/>
  <c r="J674" i="22"/>
  <c r="AD674" i="22"/>
  <c r="AE674" i="22" s="1"/>
  <c r="AF674" i="22" s="1"/>
  <c r="V673" i="22"/>
  <c r="G676" i="22"/>
  <c r="L675" i="22"/>
  <c r="AG675" i="22"/>
  <c r="K675" i="22"/>
  <c r="H675" i="22"/>
  <c r="AD675" i="22" l="1"/>
  <c r="AE675" i="22" s="1"/>
  <c r="AF675" i="22" s="1"/>
  <c r="AC675" i="22"/>
  <c r="I675" i="22"/>
  <c r="W675" i="22"/>
  <c r="F675" i="22"/>
  <c r="N675" i="22"/>
  <c r="M675" i="22"/>
  <c r="J675" i="22"/>
  <c r="V674" i="22"/>
  <c r="G677" i="22"/>
  <c r="AG676" i="22"/>
  <c r="L676" i="22"/>
  <c r="K676" i="22"/>
  <c r="H676" i="22"/>
  <c r="AD676" i="22" l="1"/>
  <c r="AE676" i="22" s="1"/>
  <c r="AF676" i="22" s="1"/>
  <c r="J676" i="22"/>
  <c r="AC676" i="22"/>
  <c r="I676" i="22"/>
  <c r="M676" i="22"/>
  <c r="W676" i="22"/>
  <c r="N676" i="22"/>
  <c r="F676" i="22"/>
  <c r="V675" i="22"/>
  <c r="G678" i="22"/>
  <c r="AG677" i="22"/>
  <c r="L677" i="22"/>
  <c r="K677" i="22"/>
  <c r="H677" i="22"/>
  <c r="V676" i="22" l="1"/>
  <c r="AD677" i="22"/>
  <c r="AE677" i="22" s="1"/>
  <c r="AF677" i="22" s="1"/>
  <c r="J677" i="22"/>
  <c r="AC677" i="22"/>
  <c r="I677" i="22"/>
  <c r="M677" i="22"/>
  <c r="F677" i="22"/>
  <c r="W677" i="22"/>
  <c r="N677" i="22"/>
  <c r="G679" i="22"/>
  <c r="AG678" i="22"/>
  <c r="L678" i="22"/>
  <c r="K678" i="22"/>
  <c r="H678" i="22"/>
  <c r="AD678" i="22" l="1"/>
  <c r="AE678" i="22" s="1"/>
  <c r="AF678" i="22" s="1"/>
  <c r="J678" i="22"/>
  <c r="AC678" i="22"/>
  <c r="I678" i="22"/>
  <c r="N678" i="22"/>
  <c r="F678" i="22"/>
  <c r="M678" i="22"/>
  <c r="W678" i="22"/>
  <c r="V677" i="22"/>
  <c r="G680" i="22"/>
  <c r="AG679" i="22"/>
  <c r="L679" i="22"/>
  <c r="K679" i="22"/>
  <c r="H679" i="22"/>
  <c r="AD679" i="22" l="1"/>
  <c r="AE679" i="22" s="1"/>
  <c r="AF679" i="22" s="1"/>
  <c r="J679" i="22"/>
  <c r="AC679" i="22"/>
  <c r="I679" i="22"/>
  <c r="N679" i="22"/>
  <c r="F679" i="22"/>
  <c r="M679" i="22"/>
  <c r="W679" i="22"/>
  <c r="V678" i="22"/>
  <c r="G681" i="22"/>
  <c r="AG680" i="22"/>
  <c r="L680" i="22"/>
  <c r="K680" i="22"/>
  <c r="H680" i="22"/>
  <c r="AD680" i="22" l="1"/>
  <c r="AE680" i="22" s="1"/>
  <c r="AF680" i="22" s="1"/>
  <c r="J680" i="22"/>
  <c r="AC680" i="22"/>
  <c r="I680" i="22"/>
  <c r="N680" i="22"/>
  <c r="F680" i="22"/>
  <c r="M680" i="22"/>
  <c r="W680" i="22"/>
  <c r="V679" i="22"/>
  <c r="G682" i="22"/>
  <c r="AG681" i="22"/>
  <c r="L681" i="22"/>
  <c r="K681" i="22"/>
  <c r="H681" i="22"/>
  <c r="AD681" i="22" l="1"/>
  <c r="AE681" i="22" s="1"/>
  <c r="AF681" i="22" s="1"/>
  <c r="J681" i="22"/>
  <c r="AC681" i="22"/>
  <c r="I681" i="22"/>
  <c r="N681" i="22"/>
  <c r="F681" i="22"/>
  <c r="M681" i="22"/>
  <c r="W681" i="22"/>
  <c r="V680" i="22"/>
  <c r="G683" i="22"/>
  <c r="AG682" i="22"/>
  <c r="L682" i="22"/>
  <c r="K682" i="22"/>
  <c r="H682" i="22"/>
  <c r="AD682" i="22" l="1"/>
  <c r="AE682" i="22" s="1"/>
  <c r="AF682" i="22" s="1"/>
  <c r="J682" i="22"/>
  <c r="AC682" i="22"/>
  <c r="I682" i="22"/>
  <c r="N682" i="22"/>
  <c r="F682" i="22"/>
  <c r="M682" i="22"/>
  <c r="W682" i="22"/>
  <c r="V681" i="22"/>
  <c r="G684" i="22"/>
  <c r="AG683" i="22"/>
  <c r="L683" i="22"/>
  <c r="K683" i="22"/>
  <c r="H683" i="22"/>
  <c r="AD683" i="22" l="1"/>
  <c r="AE683" i="22" s="1"/>
  <c r="AF683" i="22" s="1"/>
  <c r="J683" i="22"/>
  <c r="AC683" i="22"/>
  <c r="I683" i="22"/>
  <c r="N683" i="22"/>
  <c r="F683" i="22"/>
  <c r="M683" i="22"/>
  <c r="W683" i="22"/>
  <c r="V682" i="22"/>
  <c r="G685" i="22"/>
  <c r="AG684" i="22"/>
  <c r="L684" i="22"/>
  <c r="K684" i="22"/>
  <c r="H684" i="22"/>
  <c r="AD684" i="22" l="1"/>
  <c r="AE684" i="22" s="1"/>
  <c r="AF684" i="22" s="1"/>
  <c r="J684" i="22"/>
  <c r="AC684" i="22"/>
  <c r="I684" i="22"/>
  <c r="N684" i="22"/>
  <c r="F684" i="22"/>
  <c r="M684" i="22"/>
  <c r="W684" i="22"/>
  <c r="V683" i="22"/>
  <c r="G686" i="22"/>
  <c r="AG685" i="22"/>
  <c r="L685" i="22"/>
  <c r="K685" i="22"/>
  <c r="H685" i="22"/>
  <c r="AD685" i="22" l="1"/>
  <c r="AE685" i="22" s="1"/>
  <c r="AF685" i="22" s="1"/>
  <c r="J685" i="22"/>
  <c r="AC685" i="22"/>
  <c r="I685" i="22"/>
  <c r="N685" i="22"/>
  <c r="F685" i="22"/>
  <c r="M685" i="22"/>
  <c r="W685" i="22"/>
  <c r="V684" i="22"/>
  <c r="G687" i="22"/>
  <c r="AG686" i="22"/>
  <c r="L686" i="22"/>
  <c r="K686" i="22"/>
  <c r="H686" i="22"/>
  <c r="AD686" i="22" l="1"/>
  <c r="AE686" i="22" s="1"/>
  <c r="AF686" i="22" s="1"/>
  <c r="J686" i="22"/>
  <c r="AC686" i="22"/>
  <c r="I686" i="22"/>
  <c r="N686" i="22"/>
  <c r="F686" i="22"/>
  <c r="M686" i="22"/>
  <c r="W686" i="22"/>
  <c r="V685" i="22"/>
  <c r="G688" i="22"/>
  <c r="AG687" i="22"/>
  <c r="L687" i="22"/>
  <c r="K687" i="22"/>
  <c r="H687" i="22"/>
  <c r="AD687" i="22" l="1"/>
  <c r="AE687" i="22" s="1"/>
  <c r="AF687" i="22" s="1"/>
  <c r="J687" i="22"/>
  <c r="AC687" i="22"/>
  <c r="I687" i="22"/>
  <c r="W687" i="22"/>
  <c r="N687" i="22"/>
  <c r="F687" i="22"/>
  <c r="M687" i="22"/>
  <c r="V686" i="22"/>
  <c r="G689" i="22"/>
  <c r="AG688" i="22"/>
  <c r="L688" i="22"/>
  <c r="K688" i="22"/>
  <c r="H688" i="22"/>
  <c r="AD688" i="22" l="1"/>
  <c r="AE688" i="22" s="1"/>
  <c r="AF688" i="22" s="1"/>
  <c r="J688" i="22"/>
  <c r="AC688" i="22"/>
  <c r="I688" i="22"/>
  <c r="W688" i="22"/>
  <c r="N688" i="22"/>
  <c r="F688" i="22"/>
  <c r="M688" i="22"/>
  <c r="V687" i="22"/>
  <c r="G690" i="22"/>
  <c r="AG689" i="22"/>
  <c r="L689" i="22"/>
  <c r="K689" i="22"/>
  <c r="H689" i="22"/>
  <c r="AD689" i="22" l="1"/>
  <c r="AE689" i="22" s="1"/>
  <c r="AF689" i="22" s="1"/>
  <c r="J689" i="22"/>
  <c r="AC689" i="22"/>
  <c r="I689" i="22"/>
  <c r="W689" i="22"/>
  <c r="N689" i="22"/>
  <c r="F689" i="22"/>
  <c r="M689" i="22"/>
  <c r="V688" i="22"/>
  <c r="G691" i="22"/>
  <c r="AG690" i="22"/>
  <c r="L690" i="22"/>
  <c r="K690" i="22"/>
  <c r="H690" i="22"/>
  <c r="AD690" i="22" l="1"/>
  <c r="AE690" i="22" s="1"/>
  <c r="AF690" i="22" s="1"/>
  <c r="J690" i="22"/>
  <c r="AC690" i="22"/>
  <c r="I690" i="22"/>
  <c r="W690" i="22"/>
  <c r="N690" i="22"/>
  <c r="F690" i="22"/>
  <c r="M690" i="22"/>
  <c r="V689" i="22"/>
  <c r="G692" i="22"/>
  <c r="AG691" i="22"/>
  <c r="L691" i="22"/>
  <c r="K691" i="22"/>
  <c r="H691" i="22"/>
  <c r="AD691" i="22" l="1"/>
  <c r="AE691" i="22" s="1"/>
  <c r="AF691" i="22" s="1"/>
  <c r="J691" i="22"/>
  <c r="AC691" i="22"/>
  <c r="I691" i="22"/>
  <c r="W691" i="22"/>
  <c r="N691" i="22"/>
  <c r="F691" i="22"/>
  <c r="M691" i="22"/>
  <c r="V690" i="22"/>
  <c r="G693" i="22"/>
  <c r="AG692" i="22"/>
  <c r="L692" i="22"/>
  <c r="K692" i="22"/>
  <c r="H692" i="22"/>
  <c r="AD692" i="22" l="1"/>
  <c r="AE692" i="22" s="1"/>
  <c r="AF692" i="22" s="1"/>
  <c r="J692" i="22"/>
  <c r="AC692" i="22"/>
  <c r="I692" i="22"/>
  <c r="W692" i="22"/>
  <c r="N692" i="22"/>
  <c r="F692" i="22"/>
  <c r="M692" i="22"/>
  <c r="V691" i="22"/>
  <c r="G694" i="22"/>
  <c r="AG693" i="22"/>
  <c r="L693" i="22"/>
  <c r="K693" i="22"/>
  <c r="H693" i="22"/>
  <c r="AD693" i="22" l="1"/>
  <c r="AE693" i="22" s="1"/>
  <c r="AF693" i="22" s="1"/>
  <c r="J693" i="22"/>
  <c r="AC693" i="22"/>
  <c r="I693" i="22"/>
  <c r="W693" i="22"/>
  <c r="N693" i="22"/>
  <c r="F693" i="22"/>
  <c r="M693" i="22"/>
  <c r="V692" i="22"/>
  <c r="G695" i="22"/>
  <c r="AG694" i="22"/>
  <c r="L694" i="22"/>
  <c r="K694" i="22"/>
  <c r="H694" i="22"/>
  <c r="AD694" i="22" l="1"/>
  <c r="AE694" i="22" s="1"/>
  <c r="AF694" i="22" s="1"/>
  <c r="J694" i="22"/>
  <c r="AC694" i="22"/>
  <c r="I694" i="22"/>
  <c r="W694" i="22"/>
  <c r="N694" i="22"/>
  <c r="F694" i="22"/>
  <c r="M694" i="22"/>
  <c r="V693" i="22"/>
  <c r="G696" i="22"/>
  <c r="AG695" i="22"/>
  <c r="L695" i="22"/>
  <c r="K695" i="22"/>
  <c r="H695" i="22"/>
  <c r="AD695" i="22" l="1"/>
  <c r="AE695" i="22" s="1"/>
  <c r="AF695" i="22" s="1"/>
  <c r="J695" i="22"/>
  <c r="AC695" i="22"/>
  <c r="I695" i="22"/>
  <c r="W695" i="22"/>
  <c r="N695" i="22"/>
  <c r="F695" i="22"/>
  <c r="M695" i="22"/>
  <c r="V694" i="22"/>
  <c r="G697" i="22"/>
  <c r="AG696" i="22"/>
  <c r="L696" i="22"/>
  <c r="K696" i="22"/>
  <c r="H696" i="22"/>
  <c r="AD696" i="22" l="1"/>
  <c r="AE696" i="22" s="1"/>
  <c r="AF696" i="22" s="1"/>
  <c r="J696" i="22"/>
  <c r="AC696" i="22"/>
  <c r="I696" i="22"/>
  <c r="W696" i="22"/>
  <c r="N696" i="22"/>
  <c r="F696" i="22"/>
  <c r="M696" i="22"/>
  <c r="V695" i="22"/>
  <c r="G698" i="22"/>
  <c r="AG697" i="22"/>
  <c r="L697" i="22"/>
  <c r="K697" i="22"/>
  <c r="H697" i="22"/>
  <c r="AD697" i="22" l="1"/>
  <c r="AE697" i="22" s="1"/>
  <c r="AF697" i="22" s="1"/>
  <c r="J697" i="22"/>
  <c r="AC697" i="22"/>
  <c r="I697" i="22"/>
  <c r="W697" i="22"/>
  <c r="N697" i="22"/>
  <c r="F697" i="22"/>
  <c r="M697" i="22"/>
  <c r="V696" i="22"/>
  <c r="G699" i="22"/>
  <c r="AG698" i="22"/>
  <c r="L698" i="22"/>
  <c r="K698" i="22"/>
  <c r="H698" i="22"/>
  <c r="AD698" i="22" l="1"/>
  <c r="AE698" i="22" s="1"/>
  <c r="AF698" i="22" s="1"/>
  <c r="J698" i="22"/>
  <c r="AC698" i="22"/>
  <c r="I698" i="22"/>
  <c r="W698" i="22"/>
  <c r="N698" i="22"/>
  <c r="F698" i="22"/>
  <c r="M698" i="22"/>
  <c r="V697" i="22"/>
  <c r="G700" i="22"/>
  <c r="AG699" i="22"/>
  <c r="L699" i="22"/>
  <c r="K699" i="22"/>
  <c r="H699" i="22"/>
  <c r="AD699" i="22" l="1"/>
  <c r="AE699" i="22" s="1"/>
  <c r="AF699" i="22" s="1"/>
  <c r="J699" i="22"/>
  <c r="AC699" i="22"/>
  <c r="I699" i="22"/>
  <c r="W699" i="22"/>
  <c r="N699" i="22"/>
  <c r="F699" i="22"/>
  <c r="M699" i="22"/>
  <c r="V698" i="22"/>
  <c r="G701" i="22"/>
  <c r="AG700" i="22"/>
  <c r="L700" i="22"/>
  <c r="K700" i="22"/>
  <c r="H700" i="22"/>
  <c r="AD700" i="22" l="1"/>
  <c r="AE700" i="22" s="1"/>
  <c r="AF700" i="22" s="1"/>
  <c r="J700" i="22"/>
  <c r="AC700" i="22"/>
  <c r="I700" i="22"/>
  <c r="W700" i="22"/>
  <c r="N700" i="22"/>
  <c r="F700" i="22"/>
  <c r="M700" i="22"/>
  <c r="V699" i="22"/>
  <c r="G702" i="22"/>
  <c r="AG701" i="22"/>
  <c r="L701" i="22"/>
  <c r="K701" i="22"/>
  <c r="H701" i="22"/>
  <c r="AD701" i="22" l="1"/>
  <c r="AE701" i="22" s="1"/>
  <c r="AF701" i="22" s="1"/>
  <c r="J701" i="22"/>
  <c r="AC701" i="22"/>
  <c r="I701" i="22"/>
  <c r="W701" i="22"/>
  <c r="N701" i="22"/>
  <c r="F701" i="22"/>
  <c r="M701" i="22"/>
  <c r="V700" i="22"/>
  <c r="G703" i="22"/>
  <c r="AG702" i="22"/>
  <c r="L702" i="22"/>
  <c r="K702" i="22"/>
  <c r="H702" i="22"/>
  <c r="V701" i="22" l="1"/>
  <c r="AD702" i="22"/>
  <c r="AE702" i="22" s="1"/>
  <c r="AF702" i="22" s="1"/>
  <c r="J702" i="22"/>
  <c r="AC702" i="22"/>
  <c r="I702" i="22"/>
  <c r="W702" i="22"/>
  <c r="N702" i="22"/>
  <c r="F702" i="22"/>
  <c r="M702" i="22"/>
  <c r="G704" i="22"/>
  <c r="AG703" i="22"/>
  <c r="L703" i="22"/>
  <c r="K703" i="22"/>
  <c r="H703" i="22"/>
  <c r="V702" i="22" l="1"/>
  <c r="AD703" i="22"/>
  <c r="AE703" i="22" s="1"/>
  <c r="AF703" i="22" s="1"/>
  <c r="J703" i="22"/>
  <c r="AC703" i="22"/>
  <c r="I703" i="22"/>
  <c r="W703" i="22"/>
  <c r="N703" i="22"/>
  <c r="F703" i="22"/>
  <c r="M703" i="22"/>
  <c r="G705" i="22"/>
  <c r="AG704" i="22"/>
  <c r="L704" i="22"/>
  <c r="K704" i="22"/>
  <c r="H704" i="22"/>
  <c r="G706" i="22" l="1"/>
  <c r="AG705" i="22"/>
  <c r="L705" i="22"/>
  <c r="K705" i="22"/>
  <c r="H705" i="22"/>
  <c r="V703" i="22"/>
  <c r="AD704" i="22"/>
  <c r="AE704" i="22" s="1"/>
  <c r="AF704" i="22" s="1"/>
  <c r="J704" i="22"/>
  <c r="AC704" i="22"/>
  <c r="I704" i="22"/>
  <c r="W704" i="22"/>
  <c r="N704" i="22"/>
  <c r="F704" i="22"/>
  <c r="M704" i="22"/>
  <c r="AD705" i="22" l="1"/>
  <c r="AE705" i="22" s="1"/>
  <c r="AF705" i="22" s="1"/>
  <c r="J705" i="22"/>
  <c r="AC705" i="22"/>
  <c r="I705" i="22"/>
  <c r="W705" i="22"/>
  <c r="N705" i="22"/>
  <c r="F705" i="22"/>
  <c r="M705" i="22"/>
  <c r="V704" i="22"/>
  <c r="G707" i="22"/>
  <c r="AG706" i="22"/>
  <c r="L706" i="22"/>
  <c r="K706" i="22"/>
  <c r="H706" i="22"/>
  <c r="AD706" i="22" l="1"/>
  <c r="AE706" i="22" s="1"/>
  <c r="AF706" i="22" s="1"/>
  <c r="J706" i="22"/>
  <c r="AC706" i="22"/>
  <c r="I706" i="22"/>
  <c r="W706" i="22"/>
  <c r="N706" i="22"/>
  <c r="F706" i="22"/>
  <c r="M706" i="22"/>
  <c r="V705" i="22"/>
  <c r="G708" i="22"/>
  <c r="AG707" i="22"/>
  <c r="L707" i="22"/>
  <c r="K707" i="22"/>
  <c r="H707" i="22"/>
  <c r="AD707" i="22" l="1"/>
  <c r="AE707" i="22" s="1"/>
  <c r="AF707" i="22" s="1"/>
  <c r="J707" i="22"/>
  <c r="AC707" i="22"/>
  <c r="I707" i="22"/>
  <c r="W707" i="22"/>
  <c r="N707" i="22"/>
  <c r="F707" i="22"/>
  <c r="M707" i="22"/>
  <c r="V706" i="22"/>
  <c r="G709" i="22"/>
  <c r="AG708" i="22"/>
  <c r="L708" i="22"/>
  <c r="K708" i="22"/>
  <c r="H708" i="22"/>
  <c r="AD708" i="22" l="1"/>
  <c r="AE708" i="22" s="1"/>
  <c r="AF708" i="22" s="1"/>
  <c r="J708" i="22"/>
  <c r="AC708" i="22"/>
  <c r="I708" i="22"/>
  <c r="W708" i="22"/>
  <c r="N708" i="22"/>
  <c r="F708" i="22"/>
  <c r="M708" i="22"/>
  <c r="V707" i="22"/>
  <c r="G710" i="22"/>
  <c r="AG709" i="22"/>
  <c r="L709" i="22"/>
  <c r="K709" i="22"/>
  <c r="H709" i="22"/>
  <c r="AD709" i="22" l="1"/>
  <c r="AE709" i="22" s="1"/>
  <c r="AF709" i="22" s="1"/>
  <c r="J709" i="22"/>
  <c r="AC709" i="22"/>
  <c r="I709" i="22"/>
  <c r="W709" i="22"/>
  <c r="N709" i="22"/>
  <c r="F709" i="22"/>
  <c r="M709" i="22"/>
  <c r="V708" i="22"/>
  <c r="G711" i="22"/>
  <c r="AG710" i="22"/>
  <c r="L710" i="22"/>
  <c r="K710" i="22"/>
  <c r="H710" i="22"/>
  <c r="AD710" i="22" l="1"/>
  <c r="AE710" i="22" s="1"/>
  <c r="AF710" i="22" s="1"/>
  <c r="J710" i="22"/>
  <c r="AC710" i="22"/>
  <c r="I710" i="22"/>
  <c r="W710" i="22"/>
  <c r="N710" i="22"/>
  <c r="F710" i="22"/>
  <c r="M710" i="22"/>
  <c r="V709" i="22"/>
  <c r="G712" i="22"/>
  <c r="AG711" i="22"/>
  <c r="L711" i="22"/>
  <c r="K711" i="22"/>
  <c r="H711" i="22"/>
  <c r="AD711" i="22" l="1"/>
  <c r="AE711" i="22" s="1"/>
  <c r="AF711" i="22" s="1"/>
  <c r="J711" i="22"/>
  <c r="AC711" i="22"/>
  <c r="I711" i="22"/>
  <c r="W711" i="22"/>
  <c r="N711" i="22"/>
  <c r="F711" i="22"/>
  <c r="M711" i="22"/>
  <c r="V710" i="22"/>
  <c r="G713" i="22"/>
  <c r="AG712" i="22"/>
  <c r="L712" i="22"/>
  <c r="K712" i="22"/>
  <c r="H712" i="22"/>
  <c r="AD712" i="22" l="1"/>
  <c r="AE712" i="22" s="1"/>
  <c r="AF712" i="22" s="1"/>
  <c r="J712" i="22"/>
  <c r="AC712" i="22"/>
  <c r="I712" i="22"/>
  <c r="W712" i="22"/>
  <c r="N712" i="22"/>
  <c r="F712" i="22"/>
  <c r="M712" i="22"/>
  <c r="V711" i="22"/>
  <c r="G714" i="22"/>
  <c r="AG713" i="22"/>
  <c r="L713" i="22"/>
  <c r="K713" i="22"/>
  <c r="H713" i="22"/>
  <c r="AD713" i="22" l="1"/>
  <c r="AE713" i="22" s="1"/>
  <c r="AF713" i="22" s="1"/>
  <c r="J713" i="22"/>
  <c r="AC713" i="22"/>
  <c r="I713" i="22"/>
  <c r="W713" i="22"/>
  <c r="N713" i="22"/>
  <c r="F713" i="22"/>
  <c r="M713" i="22"/>
  <c r="V712" i="22"/>
  <c r="G715" i="22"/>
  <c r="AG714" i="22"/>
  <c r="L714" i="22"/>
  <c r="K714" i="22"/>
  <c r="H714" i="22"/>
  <c r="AD714" i="22" l="1"/>
  <c r="AE714" i="22" s="1"/>
  <c r="AF714" i="22" s="1"/>
  <c r="J714" i="22"/>
  <c r="AC714" i="22"/>
  <c r="I714" i="22"/>
  <c r="W714" i="22"/>
  <c r="N714" i="22"/>
  <c r="F714" i="22"/>
  <c r="M714" i="22"/>
  <c r="V713" i="22"/>
  <c r="G716" i="22"/>
  <c r="AG715" i="22"/>
  <c r="L715" i="22"/>
  <c r="K715" i="22"/>
  <c r="H715" i="22"/>
  <c r="V714" i="22" l="1"/>
  <c r="AD715" i="22"/>
  <c r="AE715" i="22" s="1"/>
  <c r="AF715" i="22" s="1"/>
  <c r="J715" i="22"/>
  <c r="AC715" i="22"/>
  <c r="I715" i="22"/>
  <c r="W715" i="22"/>
  <c r="N715" i="22"/>
  <c r="F715" i="22"/>
  <c r="M715" i="22"/>
  <c r="G717" i="22"/>
  <c r="AG716" i="22"/>
  <c r="L716" i="22"/>
  <c r="K716" i="22"/>
  <c r="H716" i="22"/>
  <c r="V715" i="22" l="1"/>
  <c r="AD716" i="22"/>
  <c r="AE716" i="22" s="1"/>
  <c r="AF716" i="22" s="1"/>
  <c r="J716" i="22"/>
  <c r="AC716" i="22"/>
  <c r="I716" i="22"/>
  <c r="W716" i="22"/>
  <c r="N716" i="22"/>
  <c r="F716" i="22"/>
  <c r="M716" i="22"/>
  <c r="G718" i="22"/>
  <c r="AG717" i="22"/>
  <c r="L717" i="22"/>
  <c r="K717" i="22"/>
  <c r="H717" i="22"/>
  <c r="G719" i="22" l="1"/>
  <c r="AG718" i="22"/>
  <c r="L718" i="22"/>
  <c r="K718" i="22"/>
  <c r="H718" i="22"/>
  <c r="V716" i="22"/>
  <c r="AD717" i="22"/>
  <c r="AE717" i="22" s="1"/>
  <c r="AF717" i="22" s="1"/>
  <c r="J717" i="22"/>
  <c r="AC717" i="22"/>
  <c r="I717" i="22"/>
  <c r="W717" i="22"/>
  <c r="N717" i="22"/>
  <c r="F717" i="22"/>
  <c r="M717" i="22"/>
  <c r="AD718" i="22" l="1"/>
  <c r="AE718" i="22" s="1"/>
  <c r="AF718" i="22" s="1"/>
  <c r="J718" i="22"/>
  <c r="AC718" i="22"/>
  <c r="I718" i="22"/>
  <c r="W718" i="22"/>
  <c r="N718" i="22"/>
  <c r="F718" i="22"/>
  <c r="M718" i="22"/>
  <c r="V717" i="22"/>
  <c r="G720" i="22"/>
  <c r="AG719" i="22"/>
  <c r="L719" i="22"/>
  <c r="K719" i="22"/>
  <c r="H719" i="22"/>
  <c r="AD719" i="22" l="1"/>
  <c r="AE719" i="22" s="1"/>
  <c r="AF719" i="22" s="1"/>
  <c r="J719" i="22"/>
  <c r="AC719" i="22"/>
  <c r="I719" i="22"/>
  <c r="W719" i="22"/>
  <c r="N719" i="22"/>
  <c r="F719" i="22"/>
  <c r="M719" i="22"/>
  <c r="V718" i="22"/>
  <c r="G721" i="22"/>
  <c r="AG720" i="22"/>
  <c r="L720" i="22"/>
  <c r="K720" i="22"/>
  <c r="H720" i="22"/>
  <c r="AD720" i="22" l="1"/>
  <c r="AE720" i="22" s="1"/>
  <c r="AF720" i="22" s="1"/>
  <c r="J720" i="22"/>
  <c r="AC720" i="22"/>
  <c r="I720" i="22"/>
  <c r="W720" i="22"/>
  <c r="N720" i="22"/>
  <c r="F720" i="22"/>
  <c r="M720" i="22"/>
  <c r="V719" i="22"/>
  <c r="G722" i="22"/>
  <c r="AG721" i="22"/>
  <c r="L721" i="22"/>
  <c r="K721" i="22"/>
  <c r="H721" i="22"/>
  <c r="AD721" i="22" l="1"/>
  <c r="AE721" i="22" s="1"/>
  <c r="AF721" i="22" s="1"/>
  <c r="J721" i="22"/>
  <c r="AC721" i="22"/>
  <c r="I721" i="22"/>
  <c r="W721" i="22"/>
  <c r="N721" i="22"/>
  <c r="F721" i="22"/>
  <c r="M721" i="22"/>
  <c r="V720" i="22"/>
  <c r="G723" i="22"/>
  <c r="AG722" i="22"/>
  <c r="L722" i="22"/>
  <c r="K722" i="22"/>
  <c r="H722" i="22"/>
  <c r="AD722" i="22" l="1"/>
  <c r="AE722" i="22" s="1"/>
  <c r="AF722" i="22" s="1"/>
  <c r="J722" i="22"/>
  <c r="AC722" i="22"/>
  <c r="I722" i="22"/>
  <c r="W722" i="22"/>
  <c r="N722" i="22"/>
  <c r="F722" i="22"/>
  <c r="M722" i="22"/>
  <c r="V721" i="22"/>
  <c r="G724" i="22"/>
  <c r="AG723" i="22"/>
  <c r="L723" i="22"/>
  <c r="K723" i="22"/>
  <c r="H723" i="22"/>
  <c r="AD723" i="22" l="1"/>
  <c r="AE723" i="22" s="1"/>
  <c r="AF723" i="22" s="1"/>
  <c r="J723" i="22"/>
  <c r="AC723" i="22"/>
  <c r="I723" i="22"/>
  <c r="W723" i="22"/>
  <c r="N723" i="22"/>
  <c r="F723" i="22"/>
  <c r="M723" i="22"/>
  <c r="V722" i="22"/>
  <c r="G725" i="22"/>
  <c r="AG724" i="22"/>
  <c r="L724" i="22"/>
  <c r="K724" i="22"/>
  <c r="H724" i="22"/>
  <c r="AD724" i="22" l="1"/>
  <c r="AE724" i="22" s="1"/>
  <c r="AF724" i="22" s="1"/>
  <c r="J724" i="22"/>
  <c r="AC724" i="22"/>
  <c r="I724" i="22"/>
  <c r="W724" i="22"/>
  <c r="N724" i="22"/>
  <c r="F724" i="22"/>
  <c r="M724" i="22"/>
  <c r="V723" i="22"/>
  <c r="G726" i="22"/>
  <c r="AG725" i="22"/>
  <c r="L725" i="22"/>
  <c r="K725" i="22"/>
  <c r="H725" i="22"/>
  <c r="AD725" i="22" l="1"/>
  <c r="AE725" i="22" s="1"/>
  <c r="AF725" i="22" s="1"/>
  <c r="J725" i="22"/>
  <c r="AC725" i="22"/>
  <c r="I725" i="22"/>
  <c r="W725" i="22"/>
  <c r="N725" i="22"/>
  <c r="F725" i="22"/>
  <c r="M725" i="22"/>
  <c r="V724" i="22"/>
  <c r="G727" i="22"/>
  <c r="AG726" i="22"/>
  <c r="L726" i="22"/>
  <c r="K726" i="22"/>
  <c r="H726" i="22"/>
  <c r="V725" i="22" l="1"/>
  <c r="AD726" i="22"/>
  <c r="AE726" i="22" s="1"/>
  <c r="AF726" i="22" s="1"/>
  <c r="J726" i="22"/>
  <c r="AC726" i="22"/>
  <c r="I726" i="22"/>
  <c r="W726" i="22"/>
  <c r="N726" i="22"/>
  <c r="F726" i="22"/>
  <c r="M726" i="22"/>
  <c r="G728" i="22"/>
  <c r="AG727" i="22"/>
  <c r="L727" i="22"/>
  <c r="K727" i="22"/>
  <c r="H727" i="22"/>
  <c r="V726" i="22" l="1"/>
  <c r="AD727" i="22"/>
  <c r="AE727" i="22" s="1"/>
  <c r="AF727" i="22" s="1"/>
  <c r="J727" i="22"/>
  <c r="AC727" i="22"/>
  <c r="I727" i="22"/>
  <c r="W727" i="22"/>
  <c r="N727" i="22"/>
  <c r="F727" i="22"/>
  <c r="M727" i="22"/>
  <c r="G729" i="22"/>
  <c r="AG728" i="22"/>
  <c r="L728" i="22"/>
  <c r="K728" i="22"/>
  <c r="H728" i="22"/>
  <c r="G730" i="22" l="1"/>
  <c r="AG729" i="22"/>
  <c r="L729" i="22"/>
  <c r="K729" i="22"/>
  <c r="H729" i="22"/>
  <c r="AD728" i="22"/>
  <c r="AE728" i="22" s="1"/>
  <c r="AF728" i="22" s="1"/>
  <c r="J728" i="22"/>
  <c r="AC728" i="22"/>
  <c r="I728" i="22"/>
  <c r="W728" i="22"/>
  <c r="N728" i="22"/>
  <c r="F728" i="22"/>
  <c r="M728" i="22"/>
  <c r="V727" i="22"/>
  <c r="AD729" i="22" l="1"/>
  <c r="AE729" i="22" s="1"/>
  <c r="AF729" i="22" s="1"/>
  <c r="J729" i="22"/>
  <c r="AC729" i="22"/>
  <c r="I729" i="22"/>
  <c r="W729" i="22"/>
  <c r="N729" i="22"/>
  <c r="F729" i="22"/>
  <c r="M729" i="22"/>
  <c r="V728" i="22"/>
  <c r="G731" i="22"/>
  <c r="AG730" i="22"/>
  <c r="L730" i="22"/>
  <c r="K730" i="22"/>
  <c r="H730" i="22"/>
  <c r="AD730" i="22" l="1"/>
  <c r="AE730" i="22" s="1"/>
  <c r="AF730" i="22" s="1"/>
  <c r="J730" i="22"/>
  <c r="AC730" i="22"/>
  <c r="I730" i="22"/>
  <c r="W730" i="22"/>
  <c r="N730" i="22"/>
  <c r="F730" i="22"/>
  <c r="M730" i="22"/>
  <c r="V729" i="22"/>
  <c r="G732" i="22"/>
  <c r="AG731" i="22"/>
  <c r="L731" i="22"/>
  <c r="K731" i="22"/>
  <c r="H731" i="22"/>
  <c r="AD731" i="22" l="1"/>
  <c r="AE731" i="22" s="1"/>
  <c r="AF731" i="22" s="1"/>
  <c r="J731" i="22"/>
  <c r="AC731" i="22"/>
  <c r="I731" i="22"/>
  <c r="W731" i="22"/>
  <c r="N731" i="22"/>
  <c r="F731" i="22"/>
  <c r="M731" i="22"/>
  <c r="V730" i="22"/>
  <c r="G733" i="22"/>
  <c r="AG732" i="22"/>
  <c r="L732" i="22"/>
  <c r="K732" i="22"/>
  <c r="H732" i="22"/>
  <c r="AD732" i="22" l="1"/>
  <c r="AE732" i="22" s="1"/>
  <c r="AF732" i="22" s="1"/>
  <c r="J732" i="22"/>
  <c r="AC732" i="22"/>
  <c r="I732" i="22"/>
  <c r="W732" i="22"/>
  <c r="N732" i="22"/>
  <c r="F732" i="22"/>
  <c r="M732" i="22"/>
  <c r="V731" i="22"/>
  <c r="G734" i="22"/>
  <c r="AG733" i="22"/>
  <c r="L733" i="22"/>
  <c r="K733" i="22"/>
  <c r="H733" i="22"/>
  <c r="AD733" i="22" l="1"/>
  <c r="AE733" i="22" s="1"/>
  <c r="AF733" i="22" s="1"/>
  <c r="J733" i="22"/>
  <c r="AC733" i="22"/>
  <c r="I733" i="22"/>
  <c r="W733" i="22"/>
  <c r="N733" i="22"/>
  <c r="F733" i="22"/>
  <c r="M733" i="22"/>
  <c r="V732" i="22"/>
  <c r="G735" i="22"/>
  <c r="AG734" i="22"/>
  <c r="L734" i="22"/>
  <c r="K734" i="22"/>
  <c r="H734" i="22"/>
  <c r="AD734" i="22" l="1"/>
  <c r="AE734" i="22" s="1"/>
  <c r="AF734" i="22" s="1"/>
  <c r="J734" i="22"/>
  <c r="AC734" i="22"/>
  <c r="I734" i="22"/>
  <c r="W734" i="22"/>
  <c r="N734" i="22"/>
  <c r="F734" i="22"/>
  <c r="M734" i="22"/>
  <c r="V733" i="22"/>
  <c r="G736" i="22"/>
  <c r="AG735" i="22"/>
  <c r="L735" i="22"/>
  <c r="K735" i="22"/>
  <c r="H735" i="22"/>
  <c r="AD735" i="22" l="1"/>
  <c r="AE735" i="22" s="1"/>
  <c r="AF735" i="22" s="1"/>
  <c r="J735" i="22"/>
  <c r="AC735" i="22"/>
  <c r="I735" i="22"/>
  <c r="W735" i="22"/>
  <c r="N735" i="22"/>
  <c r="F735" i="22"/>
  <c r="M735" i="22"/>
  <c r="V734" i="22"/>
  <c r="G737" i="22"/>
  <c r="AG736" i="22"/>
  <c r="L736" i="22"/>
  <c r="K736" i="22"/>
  <c r="H736" i="22"/>
  <c r="AD736" i="22" l="1"/>
  <c r="AE736" i="22" s="1"/>
  <c r="AF736" i="22" s="1"/>
  <c r="J736" i="22"/>
  <c r="AC736" i="22"/>
  <c r="I736" i="22"/>
  <c r="W736" i="22"/>
  <c r="N736" i="22"/>
  <c r="F736" i="22"/>
  <c r="M736" i="22"/>
  <c r="V735" i="22"/>
  <c r="G738" i="22"/>
  <c r="AG737" i="22"/>
  <c r="L737" i="22"/>
  <c r="K737" i="22"/>
  <c r="H737" i="22"/>
  <c r="AD737" i="22" l="1"/>
  <c r="AE737" i="22" s="1"/>
  <c r="AF737" i="22" s="1"/>
  <c r="J737" i="22"/>
  <c r="AC737" i="22"/>
  <c r="I737" i="22"/>
  <c r="W737" i="22"/>
  <c r="N737" i="22"/>
  <c r="F737" i="22"/>
  <c r="M737" i="22"/>
  <c r="V736" i="22"/>
  <c r="G739" i="22"/>
  <c r="AG738" i="22"/>
  <c r="L738" i="22"/>
  <c r="K738" i="22"/>
  <c r="H738" i="22"/>
  <c r="AD738" i="22" l="1"/>
  <c r="AE738" i="22" s="1"/>
  <c r="AF738" i="22" s="1"/>
  <c r="J738" i="22"/>
  <c r="AC738" i="22"/>
  <c r="I738" i="22"/>
  <c r="W738" i="22"/>
  <c r="N738" i="22"/>
  <c r="F738" i="22"/>
  <c r="M738" i="22"/>
  <c r="V737" i="22"/>
  <c r="G740" i="22"/>
  <c r="AG739" i="22"/>
  <c r="L739" i="22"/>
  <c r="K739" i="22"/>
  <c r="H739" i="22"/>
  <c r="AD739" i="22" l="1"/>
  <c r="AE739" i="22" s="1"/>
  <c r="AF739" i="22" s="1"/>
  <c r="J739" i="22"/>
  <c r="AC739" i="22"/>
  <c r="I739" i="22"/>
  <c r="W739" i="22"/>
  <c r="N739" i="22"/>
  <c r="F739" i="22"/>
  <c r="M739" i="22"/>
  <c r="V738" i="22"/>
  <c r="G741" i="22"/>
  <c r="AG740" i="22"/>
  <c r="L740" i="22"/>
  <c r="K740" i="22"/>
  <c r="H740" i="22"/>
  <c r="AD740" i="22" l="1"/>
  <c r="AE740" i="22" s="1"/>
  <c r="AF740" i="22" s="1"/>
  <c r="J740" i="22"/>
  <c r="AC740" i="22"/>
  <c r="I740" i="22"/>
  <c r="W740" i="22"/>
  <c r="N740" i="22"/>
  <c r="F740" i="22"/>
  <c r="M740" i="22"/>
  <c r="V739" i="22"/>
  <c r="G742" i="22"/>
  <c r="AG741" i="22"/>
  <c r="L741" i="22"/>
  <c r="K741" i="22"/>
  <c r="H741" i="22"/>
  <c r="AD741" i="22" l="1"/>
  <c r="AE741" i="22" s="1"/>
  <c r="AF741" i="22" s="1"/>
  <c r="J741" i="22"/>
  <c r="AC741" i="22"/>
  <c r="I741" i="22"/>
  <c r="W741" i="22"/>
  <c r="N741" i="22"/>
  <c r="F741" i="22"/>
  <c r="M741" i="22"/>
  <c r="V740" i="22"/>
  <c r="G743" i="22"/>
  <c r="AG742" i="22"/>
  <c r="L742" i="22"/>
  <c r="K742" i="22"/>
  <c r="H742" i="22"/>
  <c r="AD742" i="22" l="1"/>
  <c r="AE742" i="22" s="1"/>
  <c r="AF742" i="22" s="1"/>
  <c r="J742" i="22"/>
  <c r="AC742" i="22"/>
  <c r="I742" i="22"/>
  <c r="W742" i="22"/>
  <c r="N742" i="22"/>
  <c r="F742" i="22"/>
  <c r="M742" i="22"/>
  <c r="V741" i="22"/>
  <c r="G744" i="22"/>
  <c r="AG743" i="22"/>
  <c r="L743" i="22"/>
  <c r="K743" i="22"/>
  <c r="H743" i="22"/>
  <c r="AD743" i="22" l="1"/>
  <c r="AE743" i="22" s="1"/>
  <c r="AF743" i="22" s="1"/>
  <c r="J743" i="22"/>
  <c r="AC743" i="22"/>
  <c r="I743" i="22"/>
  <c r="W743" i="22"/>
  <c r="N743" i="22"/>
  <c r="F743" i="22"/>
  <c r="M743" i="22"/>
  <c r="V742" i="22"/>
  <c r="G745" i="22"/>
  <c r="AG744" i="22"/>
  <c r="L744" i="22"/>
  <c r="K744" i="22"/>
  <c r="H744" i="22"/>
  <c r="AD744" i="22" l="1"/>
  <c r="AE744" i="22" s="1"/>
  <c r="AF744" i="22" s="1"/>
  <c r="J744" i="22"/>
  <c r="AC744" i="22"/>
  <c r="I744" i="22"/>
  <c r="W744" i="22"/>
  <c r="N744" i="22"/>
  <c r="F744" i="22"/>
  <c r="M744" i="22"/>
  <c r="V743" i="22"/>
  <c r="G746" i="22"/>
  <c r="AG745" i="22"/>
  <c r="L745" i="22"/>
  <c r="K745" i="22"/>
  <c r="H745" i="22"/>
  <c r="AD745" i="22" l="1"/>
  <c r="AE745" i="22" s="1"/>
  <c r="AF745" i="22" s="1"/>
  <c r="J745" i="22"/>
  <c r="AC745" i="22"/>
  <c r="I745" i="22"/>
  <c r="W745" i="22"/>
  <c r="N745" i="22"/>
  <c r="F745" i="22"/>
  <c r="M745" i="22"/>
  <c r="V744" i="22"/>
  <c r="G747" i="22"/>
  <c r="AG746" i="22"/>
  <c r="L746" i="22"/>
  <c r="K746" i="22"/>
  <c r="H746" i="22"/>
  <c r="AD746" i="22" l="1"/>
  <c r="AE746" i="22" s="1"/>
  <c r="AF746" i="22" s="1"/>
  <c r="J746" i="22"/>
  <c r="AC746" i="22"/>
  <c r="I746" i="22"/>
  <c r="W746" i="22"/>
  <c r="N746" i="22"/>
  <c r="F746" i="22"/>
  <c r="M746" i="22"/>
  <c r="V745" i="22"/>
  <c r="G748" i="22"/>
  <c r="AG747" i="22"/>
  <c r="L747" i="22"/>
  <c r="K747" i="22"/>
  <c r="H747" i="22"/>
  <c r="V746" i="22" l="1"/>
  <c r="AD747" i="22"/>
  <c r="AE747" i="22" s="1"/>
  <c r="AF747" i="22" s="1"/>
  <c r="J747" i="22"/>
  <c r="AC747" i="22"/>
  <c r="I747" i="22"/>
  <c r="W747" i="22"/>
  <c r="N747" i="22"/>
  <c r="F747" i="22"/>
  <c r="M747" i="22"/>
  <c r="G749" i="22"/>
  <c r="AG748" i="22"/>
  <c r="L748" i="22"/>
  <c r="K748" i="22"/>
  <c r="H748" i="22"/>
  <c r="V747" i="22" l="1"/>
  <c r="AD748" i="22"/>
  <c r="AE748" i="22" s="1"/>
  <c r="AF748" i="22" s="1"/>
  <c r="J748" i="22"/>
  <c r="AC748" i="22"/>
  <c r="I748" i="22"/>
  <c r="W748" i="22"/>
  <c r="N748" i="22"/>
  <c r="F748" i="22"/>
  <c r="M748" i="22"/>
  <c r="G750" i="22"/>
  <c r="AG749" i="22"/>
  <c r="L749" i="22"/>
  <c r="K749" i="22"/>
  <c r="H749" i="22"/>
  <c r="V748" i="22" l="1"/>
  <c r="G751" i="22"/>
  <c r="AG750" i="22"/>
  <c r="L750" i="22"/>
  <c r="K750" i="22"/>
  <c r="H750" i="22"/>
  <c r="AD749" i="22"/>
  <c r="AE749" i="22" s="1"/>
  <c r="AF749" i="22" s="1"/>
  <c r="J749" i="22"/>
  <c r="AC749" i="22"/>
  <c r="I749" i="22"/>
  <c r="W749" i="22"/>
  <c r="N749" i="22"/>
  <c r="F749" i="22"/>
  <c r="M749" i="22"/>
  <c r="AD750" i="22" l="1"/>
  <c r="AE750" i="22" s="1"/>
  <c r="AF750" i="22" s="1"/>
  <c r="J750" i="22"/>
  <c r="AC750" i="22"/>
  <c r="I750" i="22"/>
  <c r="W750" i="22"/>
  <c r="N750" i="22"/>
  <c r="F750" i="22"/>
  <c r="M750" i="22"/>
  <c r="G752" i="22"/>
  <c r="AG751" i="22"/>
  <c r="L751" i="22"/>
  <c r="K751" i="22"/>
  <c r="H751" i="22"/>
  <c r="V749" i="22"/>
  <c r="G753" i="22" l="1"/>
  <c r="AG752" i="22"/>
  <c r="L752" i="22"/>
  <c r="K752" i="22"/>
  <c r="H752" i="22"/>
  <c r="AD751" i="22"/>
  <c r="AE751" i="22" s="1"/>
  <c r="AF751" i="22" s="1"/>
  <c r="J751" i="22"/>
  <c r="AC751" i="22"/>
  <c r="I751" i="22"/>
  <c r="W751" i="22"/>
  <c r="N751" i="22"/>
  <c r="F751" i="22"/>
  <c r="M751" i="22"/>
  <c r="V750" i="22"/>
  <c r="AD752" i="22" l="1"/>
  <c r="AE752" i="22" s="1"/>
  <c r="AF752" i="22" s="1"/>
  <c r="J752" i="22"/>
  <c r="AC752" i="22"/>
  <c r="I752" i="22"/>
  <c r="W752" i="22"/>
  <c r="N752" i="22"/>
  <c r="F752" i="22"/>
  <c r="M752" i="22"/>
  <c r="V751" i="22"/>
  <c r="G754" i="22"/>
  <c r="AG753" i="22"/>
  <c r="L753" i="22"/>
  <c r="K753" i="22"/>
  <c r="H753" i="22"/>
  <c r="AD753" i="22" l="1"/>
  <c r="AE753" i="22" s="1"/>
  <c r="AF753" i="22" s="1"/>
  <c r="J753" i="22"/>
  <c r="AC753" i="22"/>
  <c r="I753" i="22"/>
  <c r="W753" i="22"/>
  <c r="N753" i="22"/>
  <c r="F753" i="22"/>
  <c r="M753" i="22"/>
  <c r="V752" i="22"/>
  <c r="G755" i="22"/>
  <c r="AG754" i="22"/>
  <c r="L754" i="22"/>
  <c r="K754" i="22"/>
  <c r="H754" i="22"/>
  <c r="AD754" i="22" l="1"/>
  <c r="AE754" i="22" s="1"/>
  <c r="AF754" i="22" s="1"/>
  <c r="J754" i="22"/>
  <c r="AC754" i="22"/>
  <c r="I754" i="22"/>
  <c r="W754" i="22"/>
  <c r="N754" i="22"/>
  <c r="F754" i="22"/>
  <c r="M754" i="22"/>
  <c r="V753" i="22"/>
  <c r="G756" i="22"/>
  <c r="AG755" i="22"/>
  <c r="L755" i="22"/>
  <c r="K755" i="22"/>
  <c r="H755" i="22"/>
  <c r="AD755" i="22" l="1"/>
  <c r="AE755" i="22" s="1"/>
  <c r="AF755" i="22" s="1"/>
  <c r="J755" i="22"/>
  <c r="AC755" i="22"/>
  <c r="I755" i="22"/>
  <c r="W755" i="22"/>
  <c r="N755" i="22"/>
  <c r="F755" i="22"/>
  <c r="M755" i="22"/>
  <c r="V754" i="22"/>
  <c r="G757" i="22"/>
  <c r="AG756" i="22"/>
  <c r="L756" i="22"/>
  <c r="K756" i="22"/>
  <c r="H756" i="22"/>
  <c r="AD756" i="22" l="1"/>
  <c r="AE756" i="22" s="1"/>
  <c r="AF756" i="22" s="1"/>
  <c r="J756" i="22"/>
  <c r="AC756" i="22"/>
  <c r="I756" i="22"/>
  <c r="W756" i="22"/>
  <c r="N756" i="22"/>
  <c r="F756" i="22"/>
  <c r="M756" i="22"/>
  <c r="V755" i="22"/>
  <c r="G758" i="22"/>
  <c r="AG757" i="22"/>
  <c r="L757" i="22"/>
  <c r="K757" i="22"/>
  <c r="H757" i="22"/>
  <c r="AD757" i="22" l="1"/>
  <c r="AE757" i="22" s="1"/>
  <c r="AF757" i="22" s="1"/>
  <c r="J757" i="22"/>
  <c r="AC757" i="22"/>
  <c r="I757" i="22"/>
  <c r="W757" i="22"/>
  <c r="N757" i="22"/>
  <c r="F757" i="22"/>
  <c r="M757" i="22"/>
  <c r="V756" i="22"/>
  <c r="G759" i="22"/>
  <c r="AG758" i="22"/>
  <c r="L758" i="22"/>
  <c r="K758" i="22"/>
  <c r="H758" i="22"/>
  <c r="V757" i="22" l="1"/>
  <c r="AD758" i="22"/>
  <c r="AE758" i="22" s="1"/>
  <c r="AF758" i="22" s="1"/>
  <c r="J758" i="22"/>
  <c r="AC758" i="22"/>
  <c r="I758" i="22"/>
  <c r="W758" i="22"/>
  <c r="N758" i="22"/>
  <c r="F758" i="22"/>
  <c r="M758" i="22"/>
  <c r="G760" i="22"/>
  <c r="AG759" i="22"/>
  <c r="L759" i="22"/>
  <c r="K759" i="22"/>
  <c r="H759" i="22"/>
  <c r="V758" i="22" l="1"/>
  <c r="AD759" i="22"/>
  <c r="AE759" i="22" s="1"/>
  <c r="AF759" i="22" s="1"/>
  <c r="J759" i="22"/>
  <c r="AC759" i="22"/>
  <c r="I759" i="22"/>
  <c r="W759" i="22"/>
  <c r="N759" i="22"/>
  <c r="F759" i="22"/>
  <c r="M759" i="22"/>
  <c r="G761" i="22"/>
  <c r="AG760" i="22"/>
  <c r="L760" i="22"/>
  <c r="K760" i="22"/>
  <c r="H760" i="22"/>
  <c r="V759" i="22" l="1"/>
  <c r="G762" i="22"/>
  <c r="AG761" i="22"/>
  <c r="L761" i="22"/>
  <c r="K761" i="22"/>
  <c r="H761" i="22"/>
  <c r="AD760" i="22"/>
  <c r="AE760" i="22" s="1"/>
  <c r="AF760" i="22" s="1"/>
  <c r="J760" i="22"/>
  <c r="AC760" i="22"/>
  <c r="I760" i="22"/>
  <c r="W760" i="22"/>
  <c r="N760" i="22"/>
  <c r="F760" i="22"/>
  <c r="M760" i="22"/>
  <c r="V760" i="22" l="1"/>
  <c r="G763" i="22"/>
  <c r="AG762" i="22"/>
  <c r="L762" i="22"/>
  <c r="K762" i="22"/>
  <c r="H762" i="22"/>
  <c r="AD761" i="22"/>
  <c r="AE761" i="22" s="1"/>
  <c r="AF761" i="22" s="1"/>
  <c r="J761" i="22"/>
  <c r="AC761" i="22"/>
  <c r="I761" i="22"/>
  <c r="W761" i="22"/>
  <c r="N761" i="22"/>
  <c r="F761" i="22"/>
  <c r="M761" i="22"/>
  <c r="G764" i="22" l="1"/>
  <c r="AG763" i="22"/>
  <c r="L763" i="22"/>
  <c r="K763" i="22"/>
  <c r="H763" i="22"/>
  <c r="AD762" i="22"/>
  <c r="AE762" i="22" s="1"/>
  <c r="AF762" i="22" s="1"/>
  <c r="J762" i="22"/>
  <c r="AC762" i="22"/>
  <c r="I762" i="22"/>
  <c r="W762" i="22"/>
  <c r="N762" i="22"/>
  <c r="F762" i="22"/>
  <c r="M762" i="22"/>
  <c r="V761" i="22"/>
  <c r="AD763" i="22" l="1"/>
  <c r="AE763" i="22" s="1"/>
  <c r="AF763" i="22" s="1"/>
  <c r="J763" i="22"/>
  <c r="AC763" i="22"/>
  <c r="I763" i="22"/>
  <c r="W763" i="22"/>
  <c r="N763" i="22"/>
  <c r="F763" i="22"/>
  <c r="M763" i="22"/>
  <c r="V762" i="22"/>
  <c r="G765" i="22"/>
  <c r="AG764" i="22"/>
  <c r="L764" i="22"/>
  <c r="K764" i="22"/>
  <c r="H764" i="22"/>
  <c r="V763" i="22" l="1"/>
  <c r="AD764" i="22"/>
  <c r="AE764" i="22" s="1"/>
  <c r="AF764" i="22" s="1"/>
  <c r="J764" i="22"/>
  <c r="AC764" i="22"/>
  <c r="I764" i="22"/>
  <c r="W764" i="22"/>
  <c r="N764" i="22"/>
  <c r="F764" i="22"/>
  <c r="M764" i="22"/>
  <c r="G766" i="22"/>
  <c r="AG765" i="22"/>
  <c r="L765" i="22"/>
  <c r="K765" i="22"/>
  <c r="H765" i="22"/>
  <c r="V764" i="22" l="1"/>
  <c r="AD765" i="22"/>
  <c r="AE765" i="22" s="1"/>
  <c r="AF765" i="22" s="1"/>
  <c r="J765" i="22"/>
  <c r="AC765" i="22"/>
  <c r="I765" i="22"/>
  <c r="W765" i="22"/>
  <c r="N765" i="22"/>
  <c r="F765" i="22"/>
  <c r="M765" i="22"/>
  <c r="G767" i="22"/>
  <c r="AG766" i="22"/>
  <c r="L766" i="22"/>
  <c r="K766" i="22"/>
  <c r="H766" i="22"/>
  <c r="V765" i="22" l="1"/>
  <c r="AD766" i="22"/>
  <c r="AE766" i="22" s="1"/>
  <c r="AF766" i="22" s="1"/>
  <c r="J766" i="22"/>
  <c r="AC766" i="22"/>
  <c r="I766" i="22"/>
  <c r="W766" i="22"/>
  <c r="N766" i="22"/>
  <c r="F766" i="22"/>
  <c r="M766" i="22"/>
  <c r="G768" i="22"/>
  <c r="AG767" i="22"/>
  <c r="L767" i="22"/>
  <c r="K767" i="22"/>
  <c r="H767" i="22"/>
  <c r="V766" i="22" l="1"/>
  <c r="AD767" i="22"/>
  <c r="AE767" i="22" s="1"/>
  <c r="AF767" i="22" s="1"/>
  <c r="J767" i="22"/>
  <c r="AC767" i="22"/>
  <c r="I767" i="22"/>
  <c r="W767" i="22"/>
  <c r="N767" i="22"/>
  <c r="F767" i="22"/>
  <c r="M767" i="22"/>
  <c r="G769" i="22"/>
  <c r="AG768" i="22"/>
  <c r="L768" i="22"/>
  <c r="K768" i="22"/>
  <c r="H768" i="22"/>
  <c r="V767" i="22" l="1"/>
  <c r="G770" i="22"/>
  <c r="AG769" i="22"/>
  <c r="L769" i="22"/>
  <c r="K769" i="22"/>
  <c r="H769" i="22"/>
  <c r="AD768" i="22"/>
  <c r="AE768" i="22" s="1"/>
  <c r="AF768" i="22" s="1"/>
  <c r="J768" i="22"/>
  <c r="AC768" i="22"/>
  <c r="I768" i="22"/>
  <c r="W768" i="22"/>
  <c r="N768" i="22"/>
  <c r="F768" i="22"/>
  <c r="M768" i="22"/>
  <c r="AD769" i="22" l="1"/>
  <c r="AE769" i="22" s="1"/>
  <c r="AF769" i="22" s="1"/>
  <c r="J769" i="22"/>
  <c r="AC769" i="22"/>
  <c r="I769" i="22"/>
  <c r="W769" i="22"/>
  <c r="N769" i="22"/>
  <c r="F769" i="22"/>
  <c r="M769" i="22"/>
  <c r="V768" i="22"/>
  <c r="G771" i="22"/>
  <c r="AG770" i="22"/>
  <c r="L770" i="22"/>
  <c r="K770" i="22"/>
  <c r="H770" i="22"/>
  <c r="AD770" i="22" l="1"/>
  <c r="AE770" i="22" s="1"/>
  <c r="AF770" i="22" s="1"/>
  <c r="J770" i="22"/>
  <c r="AC770" i="22"/>
  <c r="I770" i="22"/>
  <c r="W770" i="22"/>
  <c r="N770" i="22"/>
  <c r="F770" i="22"/>
  <c r="M770" i="22"/>
  <c r="V769" i="22"/>
  <c r="G772" i="22"/>
  <c r="AG771" i="22"/>
  <c r="L771" i="22"/>
  <c r="K771" i="22"/>
  <c r="H771" i="22"/>
  <c r="V770" i="22" l="1"/>
  <c r="AD771" i="22"/>
  <c r="AE771" i="22" s="1"/>
  <c r="AF771" i="22" s="1"/>
  <c r="J771" i="22"/>
  <c r="AC771" i="22"/>
  <c r="I771" i="22"/>
  <c r="W771" i="22"/>
  <c r="N771" i="22"/>
  <c r="F771" i="22"/>
  <c r="M771" i="22"/>
  <c r="G773" i="22"/>
  <c r="AG772" i="22"/>
  <c r="L772" i="22"/>
  <c r="K772" i="22"/>
  <c r="H772" i="22"/>
  <c r="V771" i="22" l="1"/>
  <c r="AD772" i="22"/>
  <c r="AE772" i="22" s="1"/>
  <c r="AF772" i="22" s="1"/>
  <c r="J772" i="22"/>
  <c r="AC772" i="22"/>
  <c r="I772" i="22"/>
  <c r="W772" i="22"/>
  <c r="N772" i="22"/>
  <c r="F772" i="22"/>
  <c r="M772" i="22"/>
  <c r="G774" i="22"/>
  <c r="AG773" i="22"/>
  <c r="L773" i="22"/>
  <c r="K773" i="22"/>
  <c r="H773" i="22"/>
  <c r="V772" i="22" l="1"/>
  <c r="G775" i="22"/>
  <c r="AG774" i="22"/>
  <c r="L774" i="22"/>
  <c r="K774" i="22"/>
  <c r="H774" i="22"/>
  <c r="AD773" i="22"/>
  <c r="AE773" i="22" s="1"/>
  <c r="AF773" i="22" s="1"/>
  <c r="J773" i="22"/>
  <c r="AC773" i="22"/>
  <c r="I773" i="22"/>
  <c r="W773" i="22"/>
  <c r="N773" i="22"/>
  <c r="F773" i="22"/>
  <c r="M773" i="22"/>
  <c r="AD774" i="22" l="1"/>
  <c r="AE774" i="22" s="1"/>
  <c r="AF774" i="22" s="1"/>
  <c r="J774" i="22"/>
  <c r="AC774" i="22"/>
  <c r="I774" i="22"/>
  <c r="W774" i="22"/>
  <c r="N774" i="22"/>
  <c r="F774" i="22"/>
  <c r="M774" i="22"/>
  <c r="V773" i="22"/>
  <c r="G776" i="22"/>
  <c r="AG775" i="22"/>
  <c r="L775" i="22"/>
  <c r="K775" i="22"/>
  <c r="H775" i="22"/>
  <c r="AD775" i="22" l="1"/>
  <c r="AE775" i="22" s="1"/>
  <c r="AF775" i="22" s="1"/>
  <c r="J775" i="22"/>
  <c r="AC775" i="22"/>
  <c r="I775" i="22"/>
  <c r="W775" i="22"/>
  <c r="N775" i="22"/>
  <c r="F775" i="22"/>
  <c r="M775" i="22"/>
  <c r="V774" i="22"/>
  <c r="G777" i="22"/>
  <c r="AG776" i="22"/>
  <c r="L776" i="22"/>
  <c r="K776" i="22"/>
  <c r="H776" i="22"/>
  <c r="AD776" i="22" l="1"/>
  <c r="AE776" i="22" s="1"/>
  <c r="AF776" i="22" s="1"/>
  <c r="J776" i="22"/>
  <c r="AC776" i="22"/>
  <c r="I776" i="22"/>
  <c r="W776" i="22"/>
  <c r="N776" i="22"/>
  <c r="F776" i="22"/>
  <c r="M776" i="22"/>
  <c r="V775" i="22"/>
  <c r="G778" i="22"/>
  <c r="AG777" i="22"/>
  <c r="L777" i="22"/>
  <c r="K777" i="22"/>
  <c r="H777" i="22"/>
  <c r="V776" i="22" l="1"/>
  <c r="AD777" i="22"/>
  <c r="AE777" i="22" s="1"/>
  <c r="AF777" i="22" s="1"/>
  <c r="J777" i="22"/>
  <c r="AC777" i="22"/>
  <c r="I777" i="22"/>
  <c r="W777" i="22"/>
  <c r="N777" i="22"/>
  <c r="F777" i="22"/>
  <c r="M777" i="22"/>
  <c r="G779" i="22"/>
  <c r="AG778" i="22"/>
  <c r="L778" i="22"/>
  <c r="K778" i="22"/>
  <c r="H778" i="22"/>
  <c r="V777" i="22" l="1"/>
  <c r="AD778" i="22"/>
  <c r="AE778" i="22" s="1"/>
  <c r="AF778" i="22" s="1"/>
  <c r="J778" i="22"/>
  <c r="AC778" i="22"/>
  <c r="I778" i="22"/>
  <c r="W778" i="22"/>
  <c r="N778" i="22"/>
  <c r="F778" i="22"/>
  <c r="M778" i="22"/>
  <c r="G780" i="22"/>
  <c r="AG779" i="22"/>
  <c r="L779" i="22"/>
  <c r="K779" i="22"/>
  <c r="H779" i="22"/>
  <c r="G781" i="22" l="1"/>
  <c r="AG780" i="22"/>
  <c r="L780" i="22"/>
  <c r="K780" i="22"/>
  <c r="H780" i="22"/>
  <c r="V778" i="22"/>
  <c r="AD779" i="22"/>
  <c r="AE779" i="22" s="1"/>
  <c r="AF779" i="22" s="1"/>
  <c r="J779" i="22"/>
  <c r="AC779" i="22"/>
  <c r="I779" i="22"/>
  <c r="W779" i="22"/>
  <c r="N779" i="22"/>
  <c r="F779" i="22"/>
  <c r="M779" i="22"/>
  <c r="AD780" i="22" l="1"/>
  <c r="AE780" i="22" s="1"/>
  <c r="AF780" i="22" s="1"/>
  <c r="J780" i="22"/>
  <c r="AC780" i="22"/>
  <c r="I780" i="22"/>
  <c r="W780" i="22"/>
  <c r="N780" i="22"/>
  <c r="F780" i="22"/>
  <c r="M780" i="22"/>
  <c r="V779" i="22"/>
  <c r="G782" i="22"/>
  <c r="AG781" i="22"/>
  <c r="L781" i="22"/>
  <c r="K781" i="22"/>
  <c r="H781" i="22"/>
  <c r="AD781" i="22" l="1"/>
  <c r="AE781" i="22" s="1"/>
  <c r="AF781" i="22" s="1"/>
  <c r="J781" i="22"/>
  <c r="AC781" i="22"/>
  <c r="I781" i="22"/>
  <c r="W781" i="22"/>
  <c r="N781" i="22"/>
  <c r="F781" i="22"/>
  <c r="M781" i="22"/>
  <c r="V780" i="22"/>
  <c r="G783" i="22"/>
  <c r="AG782" i="22"/>
  <c r="L782" i="22"/>
  <c r="K782" i="22"/>
  <c r="H782" i="22"/>
  <c r="AD782" i="22" l="1"/>
  <c r="AE782" i="22" s="1"/>
  <c r="AF782" i="22" s="1"/>
  <c r="J782" i="22"/>
  <c r="AC782" i="22"/>
  <c r="I782" i="22"/>
  <c r="W782" i="22"/>
  <c r="N782" i="22"/>
  <c r="F782" i="22"/>
  <c r="M782" i="22"/>
  <c r="V781" i="22"/>
  <c r="G784" i="22"/>
  <c r="AG783" i="22"/>
  <c r="L783" i="22"/>
  <c r="K783" i="22"/>
  <c r="H783" i="22"/>
  <c r="AD783" i="22" l="1"/>
  <c r="AE783" i="22" s="1"/>
  <c r="AF783" i="22" s="1"/>
  <c r="J783" i="22"/>
  <c r="AC783" i="22"/>
  <c r="I783" i="22"/>
  <c r="W783" i="22"/>
  <c r="N783" i="22"/>
  <c r="F783" i="22"/>
  <c r="M783" i="22"/>
  <c r="V782" i="22"/>
  <c r="G785" i="22"/>
  <c r="AG784" i="22"/>
  <c r="L784" i="22"/>
  <c r="K784" i="22"/>
  <c r="H784" i="22"/>
  <c r="AD784" i="22" l="1"/>
  <c r="AE784" i="22" s="1"/>
  <c r="AF784" i="22" s="1"/>
  <c r="J784" i="22"/>
  <c r="AC784" i="22"/>
  <c r="I784" i="22"/>
  <c r="W784" i="22"/>
  <c r="N784" i="22"/>
  <c r="F784" i="22"/>
  <c r="M784" i="22"/>
  <c r="V783" i="22"/>
  <c r="G786" i="22"/>
  <c r="AG785" i="22"/>
  <c r="L785" i="22"/>
  <c r="K785" i="22"/>
  <c r="H785" i="22"/>
  <c r="AD785" i="22" l="1"/>
  <c r="AE785" i="22" s="1"/>
  <c r="AF785" i="22" s="1"/>
  <c r="J785" i="22"/>
  <c r="AC785" i="22"/>
  <c r="I785" i="22"/>
  <c r="W785" i="22"/>
  <c r="N785" i="22"/>
  <c r="F785" i="22"/>
  <c r="M785" i="22"/>
  <c r="V784" i="22"/>
  <c r="G787" i="22"/>
  <c r="AG786" i="22"/>
  <c r="L786" i="22"/>
  <c r="K786" i="22"/>
  <c r="H786" i="22"/>
  <c r="AD786" i="22" l="1"/>
  <c r="AE786" i="22" s="1"/>
  <c r="AF786" i="22" s="1"/>
  <c r="J786" i="22"/>
  <c r="AC786" i="22"/>
  <c r="I786" i="22"/>
  <c r="W786" i="22"/>
  <c r="N786" i="22"/>
  <c r="F786" i="22"/>
  <c r="M786" i="22"/>
  <c r="V785" i="22"/>
  <c r="G788" i="22"/>
  <c r="AG787" i="22"/>
  <c r="L787" i="22"/>
  <c r="K787" i="22"/>
  <c r="H787" i="22"/>
  <c r="V786" i="22" l="1"/>
  <c r="AD787" i="22"/>
  <c r="AE787" i="22" s="1"/>
  <c r="AF787" i="22" s="1"/>
  <c r="J787" i="22"/>
  <c r="AC787" i="22"/>
  <c r="I787" i="22"/>
  <c r="W787" i="22"/>
  <c r="N787" i="22"/>
  <c r="F787" i="22"/>
  <c r="M787" i="22"/>
  <c r="G789" i="22"/>
  <c r="AG788" i="22"/>
  <c r="L788" i="22"/>
  <c r="K788" i="22"/>
  <c r="H788" i="22"/>
  <c r="V787" i="22" l="1"/>
  <c r="AD788" i="22"/>
  <c r="AE788" i="22" s="1"/>
  <c r="AF788" i="22" s="1"/>
  <c r="J788" i="22"/>
  <c r="AC788" i="22"/>
  <c r="I788" i="22"/>
  <c r="W788" i="22"/>
  <c r="N788" i="22"/>
  <c r="F788" i="22"/>
  <c r="M788" i="22"/>
  <c r="G790" i="22"/>
  <c r="AG789" i="22"/>
  <c r="L789" i="22"/>
  <c r="K789" i="22"/>
  <c r="H789" i="22"/>
  <c r="V788" i="22" l="1"/>
  <c r="AD789" i="22"/>
  <c r="AE789" i="22" s="1"/>
  <c r="AF789" i="22" s="1"/>
  <c r="J789" i="22"/>
  <c r="AC789" i="22"/>
  <c r="I789" i="22"/>
  <c r="W789" i="22"/>
  <c r="N789" i="22"/>
  <c r="F789" i="22"/>
  <c r="M789" i="22"/>
  <c r="G791" i="22"/>
  <c r="AG790" i="22"/>
  <c r="L790" i="22"/>
  <c r="K790" i="22"/>
  <c r="H790" i="22"/>
  <c r="V789" i="22" l="1"/>
  <c r="AD790" i="22"/>
  <c r="AE790" i="22" s="1"/>
  <c r="AF790" i="22" s="1"/>
  <c r="J790" i="22"/>
  <c r="AC790" i="22"/>
  <c r="I790" i="22"/>
  <c r="W790" i="22"/>
  <c r="N790" i="22"/>
  <c r="F790" i="22"/>
  <c r="M790" i="22"/>
  <c r="G792" i="22"/>
  <c r="AG791" i="22"/>
  <c r="L791" i="22"/>
  <c r="K791" i="22"/>
  <c r="H791" i="22"/>
  <c r="V790" i="22" l="1"/>
  <c r="AD791" i="22"/>
  <c r="AE791" i="22" s="1"/>
  <c r="AF791" i="22" s="1"/>
  <c r="J791" i="22"/>
  <c r="AC791" i="22"/>
  <c r="I791" i="22"/>
  <c r="W791" i="22"/>
  <c r="N791" i="22"/>
  <c r="F791" i="22"/>
  <c r="M791" i="22"/>
  <c r="G793" i="22"/>
  <c r="AG792" i="22"/>
  <c r="L792" i="22"/>
  <c r="K792" i="22"/>
  <c r="H792" i="22"/>
  <c r="V791" i="22" l="1"/>
  <c r="AD792" i="22"/>
  <c r="AE792" i="22" s="1"/>
  <c r="AF792" i="22" s="1"/>
  <c r="J792" i="22"/>
  <c r="AC792" i="22"/>
  <c r="I792" i="22"/>
  <c r="W792" i="22"/>
  <c r="N792" i="22"/>
  <c r="F792" i="22"/>
  <c r="M792" i="22"/>
  <c r="G794" i="22"/>
  <c r="AG793" i="22"/>
  <c r="L793" i="22"/>
  <c r="K793" i="22"/>
  <c r="H793" i="22"/>
  <c r="G795" i="22" l="1"/>
  <c r="AG794" i="22"/>
  <c r="L794" i="22"/>
  <c r="K794" i="22"/>
  <c r="H794" i="22"/>
  <c r="V792" i="22"/>
  <c r="AD793" i="22"/>
  <c r="AE793" i="22" s="1"/>
  <c r="AF793" i="22" s="1"/>
  <c r="J793" i="22"/>
  <c r="AC793" i="22"/>
  <c r="I793" i="22"/>
  <c r="W793" i="22"/>
  <c r="N793" i="22"/>
  <c r="F793" i="22"/>
  <c r="M793" i="22"/>
  <c r="AD794" i="22" l="1"/>
  <c r="AE794" i="22" s="1"/>
  <c r="AF794" i="22" s="1"/>
  <c r="J794" i="22"/>
  <c r="AC794" i="22"/>
  <c r="I794" i="22"/>
  <c r="W794" i="22"/>
  <c r="N794" i="22"/>
  <c r="F794" i="22"/>
  <c r="M794" i="22"/>
  <c r="V793" i="22"/>
  <c r="G796" i="22"/>
  <c r="AG795" i="22"/>
  <c r="L795" i="22"/>
  <c r="K795" i="22"/>
  <c r="H795" i="22"/>
  <c r="V794" i="22" l="1"/>
  <c r="AD795" i="22"/>
  <c r="AE795" i="22" s="1"/>
  <c r="AF795" i="22" s="1"/>
  <c r="J795" i="22"/>
  <c r="AC795" i="22"/>
  <c r="I795" i="22"/>
  <c r="W795" i="22"/>
  <c r="N795" i="22"/>
  <c r="F795" i="22"/>
  <c r="M795" i="22"/>
  <c r="G797" i="22"/>
  <c r="AG796" i="22"/>
  <c r="L796" i="22"/>
  <c r="K796" i="22"/>
  <c r="H796" i="22"/>
  <c r="V795" i="22" l="1"/>
  <c r="AD796" i="22"/>
  <c r="AE796" i="22" s="1"/>
  <c r="AF796" i="22" s="1"/>
  <c r="J796" i="22"/>
  <c r="AC796" i="22"/>
  <c r="I796" i="22"/>
  <c r="W796" i="22"/>
  <c r="N796" i="22"/>
  <c r="F796" i="22"/>
  <c r="M796" i="22"/>
  <c r="G798" i="22"/>
  <c r="AG797" i="22"/>
  <c r="L797" i="22"/>
  <c r="K797" i="22"/>
  <c r="H797" i="22"/>
  <c r="G799" i="22" l="1"/>
  <c r="AG798" i="22"/>
  <c r="L798" i="22"/>
  <c r="K798" i="22"/>
  <c r="H798" i="22"/>
  <c r="V796" i="22"/>
  <c r="AD797" i="22"/>
  <c r="AE797" i="22" s="1"/>
  <c r="AF797" i="22" s="1"/>
  <c r="J797" i="22"/>
  <c r="AC797" i="22"/>
  <c r="I797" i="22"/>
  <c r="W797" i="22"/>
  <c r="N797" i="22"/>
  <c r="F797" i="22"/>
  <c r="M797" i="22"/>
  <c r="AD798" i="22" l="1"/>
  <c r="AE798" i="22" s="1"/>
  <c r="AF798" i="22" s="1"/>
  <c r="J798" i="22"/>
  <c r="AC798" i="22"/>
  <c r="I798" i="22"/>
  <c r="W798" i="22"/>
  <c r="N798" i="22"/>
  <c r="F798" i="22"/>
  <c r="M798" i="22"/>
  <c r="V797" i="22"/>
  <c r="G800" i="22"/>
  <c r="AG799" i="22"/>
  <c r="L799" i="22"/>
  <c r="K799" i="22"/>
  <c r="H799" i="22"/>
  <c r="V798" i="22" l="1"/>
  <c r="AD799" i="22"/>
  <c r="AE799" i="22" s="1"/>
  <c r="AF799" i="22" s="1"/>
  <c r="J799" i="22"/>
  <c r="AC799" i="22"/>
  <c r="I799" i="22"/>
  <c r="W799" i="22"/>
  <c r="N799" i="22"/>
  <c r="F799" i="22"/>
  <c r="M799" i="22"/>
  <c r="G801" i="22"/>
  <c r="AG800" i="22"/>
  <c r="L800" i="22"/>
  <c r="K800" i="22"/>
  <c r="H800" i="22"/>
  <c r="V799" i="22" l="1"/>
  <c r="AD800" i="22"/>
  <c r="AE800" i="22" s="1"/>
  <c r="AF800" i="22" s="1"/>
  <c r="J800" i="22"/>
  <c r="AC800" i="22"/>
  <c r="I800" i="22"/>
  <c r="W800" i="22"/>
  <c r="N800" i="22"/>
  <c r="F800" i="22"/>
  <c r="M800" i="22"/>
  <c r="G802" i="22"/>
  <c r="AG801" i="22"/>
  <c r="L801" i="22"/>
  <c r="K801" i="22"/>
  <c r="H801" i="22"/>
  <c r="G803" i="22" l="1"/>
  <c r="AG802" i="22"/>
  <c r="L802" i="22"/>
  <c r="K802" i="22"/>
  <c r="H802" i="22"/>
  <c r="V800" i="22"/>
  <c r="AD801" i="22"/>
  <c r="AE801" i="22" s="1"/>
  <c r="AF801" i="22" s="1"/>
  <c r="J801" i="22"/>
  <c r="AC801" i="22"/>
  <c r="I801" i="22"/>
  <c r="W801" i="22"/>
  <c r="N801" i="22"/>
  <c r="F801" i="22"/>
  <c r="M801" i="22"/>
  <c r="AD802" i="22" l="1"/>
  <c r="AE802" i="22" s="1"/>
  <c r="AF802" i="22" s="1"/>
  <c r="J802" i="22"/>
  <c r="AC802" i="22"/>
  <c r="I802" i="22"/>
  <c r="W802" i="22"/>
  <c r="N802" i="22"/>
  <c r="F802" i="22"/>
  <c r="M802" i="22"/>
  <c r="V801" i="22"/>
  <c r="G804" i="22"/>
  <c r="AG803" i="22"/>
  <c r="L803" i="22"/>
  <c r="K803" i="22"/>
  <c r="H803" i="22"/>
  <c r="V802" i="22" l="1"/>
  <c r="AD803" i="22"/>
  <c r="AE803" i="22" s="1"/>
  <c r="AF803" i="22" s="1"/>
  <c r="J803" i="22"/>
  <c r="AC803" i="22"/>
  <c r="I803" i="22"/>
  <c r="W803" i="22"/>
  <c r="N803" i="22"/>
  <c r="F803" i="22"/>
  <c r="M803" i="22"/>
  <c r="G805" i="22"/>
  <c r="AG804" i="22"/>
  <c r="L804" i="22"/>
  <c r="K804" i="22"/>
  <c r="H804" i="22"/>
  <c r="V803" i="22" l="1"/>
  <c r="AD804" i="22"/>
  <c r="AE804" i="22" s="1"/>
  <c r="AF804" i="22" s="1"/>
  <c r="J804" i="22"/>
  <c r="AC804" i="22"/>
  <c r="I804" i="22"/>
  <c r="W804" i="22"/>
  <c r="N804" i="22"/>
  <c r="F804" i="22"/>
  <c r="M804" i="22"/>
  <c r="G806" i="22"/>
  <c r="AG805" i="22"/>
  <c r="L805" i="22"/>
  <c r="K805" i="22"/>
  <c r="H805" i="22"/>
  <c r="V804" i="22" l="1"/>
  <c r="G807" i="22"/>
  <c r="AG806" i="22"/>
  <c r="L806" i="22"/>
  <c r="K806" i="22"/>
  <c r="H806" i="22"/>
  <c r="AD805" i="22"/>
  <c r="AE805" i="22" s="1"/>
  <c r="AF805" i="22" s="1"/>
  <c r="J805" i="22"/>
  <c r="AC805" i="22"/>
  <c r="I805" i="22"/>
  <c r="W805" i="22"/>
  <c r="N805" i="22"/>
  <c r="F805" i="22"/>
  <c r="M805" i="22"/>
  <c r="AD806" i="22" l="1"/>
  <c r="AE806" i="22" s="1"/>
  <c r="AF806" i="22" s="1"/>
  <c r="J806" i="22"/>
  <c r="AC806" i="22"/>
  <c r="I806" i="22"/>
  <c r="W806" i="22"/>
  <c r="N806" i="22"/>
  <c r="F806" i="22"/>
  <c r="M806" i="22"/>
  <c r="V805" i="22"/>
  <c r="G808" i="22"/>
  <c r="AG807" i="22"/>
  <c r="L807" i="22"/>
  <c r="K807" i="22"/>
  <c r="H807" i="22"/>
  <c r="AD807" i="22" l="1"/>
  <c r="AE807" i="22" s="1"/>
  <c r="AF807" i="22" s="1"/>
  <c r="J807" i="22"/>
  <c r="AC807" i="22"/>
  <c r="I807" i="22"/>
  <c r="W807" i="22"/>
  <c r="N807" i="22"/>
  <c r="F807" i="22"/>
  <c r="M807" i="22"/>
  <c r="V806" i="22"/>
  <c r="G809" i="22"/>
  <c r="AG808" i="22"/>
  <c r="L808" i="22"/>
  <c r="K808" i="22"/>
  <c r="H808" i="22"/>
  <c r="AD808" i="22" l="1"/>
  <c r="AE808" i="22" s="1"/>
  <c r="AF808" i="22" s="1"/>
  <c r="J808" i="22"/>
  <c r="AC808" i="22"/>
  <c r="I808" i="22"/>
  <c r="W808" i="22"/>
  <c r="N808" i="22"/>
  <c r="F808" i="22"/>
  <c r="M808" i="22"/>
  <c r="V807" i="22"/>
  <c r="G810" i="22"/>
  <c r="AG809" i="22"/>
  <c r="L809" i="22"/>
  <c r="K809" i="22"/>
  <c r="H809" i="22"/>
  <c r="AD809" i="22" l="1"/>
  <c r="AE809" i="22" s="1"/>
  <c r="AF809" i="22" s="1"/>
  <c r="J809" i="22"/>
  <c r="AC809" i="22"/>
  <c r="I809" i="22"/>
  <c r="W809" i="22"/>
  <c r="N809" i="22"/>
  <c r="F809" i="22"/>
  <c r="M809" i="22"/>
  <c r="V808" i="22"/>
  <c r="G811" i="22"/>
  <c r="AG810" i="22"/>
  <c r="L810" i="22"/>
  <c r="K810" i="22"/>
  <c r="H810" i="22"/>
  <c r="AD810" i="22" l="1"/>
  <c r="AE810" i="22" s="1"/>
  <c r="AF810" i="22" s="1"/>
  <c r="J810" i="22"/>
  <c r="AC810" i="22"/>
  <c r="I810" i="22"/>
  <c r="W810" i="22"/>
  <c r="N810" i="22"/>
  <c r="F810" i="22"/>
  <c r="M810" i="22"/>
  <c r="V809" i="22"/>
  <c r="G812" i="22"/>
  <c r="AG811" i="22"/>
  <c r="L811" i="22"/>
  <c r="K811" i="22"/>
  <c r="H811" i="22"/>
  <c r="AD811" i="22" l="1"/>
  <c r="AE811" i="22" s="1"/>
  <c r="AF811" i="22" s="1"/>
  <c r="J811" i="22"/>
  <c r="AC811" i="22"/>
  <c r="I811" i="22"/>
  <c r="W811" i="22"/>
  <c r="N811" i="22"/>
  <c r="F811" i="22"/>
  <c r="M811" i="22"/>
  <c r="V810" i="22"/>
  <c r="G813" i="22"/>
  <c r="AG812" i="22"/>
  <c r="L812" i="22"/>
  <c r="K812" i="22"/>
  <c r="H812" i="22"/>
  <c r="AD812" i="22" l="1"/>
  <c r="AE812" i="22" s="1"/>
  <c r="AF812" i="22" s="1"/>
  <c r="J812" i="22"/>
  <c r="AC812" i="22"/>
  <c r="I812" i="22"/>
  <c r="W812" i="22"/>
  <c r="N812" i="22"/>
  <c r="F812" i="22"/>
  <c r="M812" i="22"/>
  <c r="V811" i="22"/>
  <c r="G814" i="22"/>
  <c r="AG813" i="22"/>
  <c r="L813" i="22"/>
  <c r="K813" i="22"/>
  <c r="H813" i="22"/>
  <c r="AD813" i="22" l="1"/>
  <c r="AE813" i="22" s="1"/>
  <c r="AF813" i="22" s="1"/>
  <c r="J813" i="22"/>
  <c r="AC813" i="22"/>
  <c r="I813" i="22"/>
  <c r="W813" i="22"/>
  <c r="N813" i="22"/>
  <c r="F813" i="22"/>
  <c r="M813" i="22"/>
  <c r="V812" i="22"/>
  <c r="G815" i="22"/>
  <c r="AG814" i="22"/>
  <c r="L814" i="22"/>
  <c r="K814" i="22"/>
  <c r="H814" i="22"/>
  <c r="AD814" i="22" l="1"/>
  <c r="AE814" i="22" s="1"/>
  <c r="AF814" i="22" s="1"/>
  <c r="J814" i="22"/>
  <c r="AC814" i="22"/>
  <c r="I814" i="22"/>
  <c r="W814" i="22"/>
  <c r="N814" i="22"/>
  <c r="F814" i="22"/>
  <c r="M814" i="22"/>
  <c r="V813" i="22"/>
  <c r="G816" i="22"/>
  <c r="AG815" i="22"/>
  <c r="L815" i="22"/>
  <c r="K815" i="22"/>
  <c r="H815" i="22"/>
  <c r="AD815" i="22" l="1"/>
  <c r="AE815" i="22" s="1"/>
  <c r="AF815" i="22" s="1"/>
  <c r="J815" i="22"/>
  <c r="AC815" i="22"/>
  <c r="I815" i="22"/>
  <c r="W815" i="22"/>
  <c r="N815" i="22"/>
  <c r="F815" i="22"/>
  <c r="M815" i="22"/>
  <c r="V814" i="22"/>
  <c r="G817" i="22"/>
  <c r="AG816" i="22"/>
  <c r="L816" i="22"/>
  <c r="K816" i="22"/>
  <c r="H816" i="22"/>
  <c r="AD816" i="22" l="1"/>
  <c r="AE816" i="22" s="1"/>
  <c r="AF816" i="22" s="1"/>
  <c r="J816" i="22"/>
  <c r="AC816" i="22"/>
  <c r="I816" i="22"/>
  <c r="W816" i="22"/>
  <c r="N816" i="22"/>
  <c r="F816" i="22"/>
  <c r="M816" i="22"/>
  <c r="V815" i="22"/>
  <c r="G818" i="22"/>
  <c r="AG817" i="22"/>
  <c r="L817" i="22"/>
  <c r="K817" i="22"/>
  <c r="H817" i="22"/>
  <c r="AD817" i="22" l="1"/>
  <c r="AE817" i="22" s="1"/>
  <c r="AF817" i="22" s="1"/>
  <c r="J817" i="22"/>
  <c r="AC817" i="22"/>
  <c r="I817" i="22"/>
  <c r="W817" i="22"/>
  <c r="N817" i="22"/>
  <c r="F817" i="22"/>
  <c r="M817" i="22"/>
  <c r="V816" i="22"/>
  <c r="G819" i="22"/>
  <c r="AG818" i="22"/>
  <c r="L818" i="22"/>
  <c r="K818" i="22"/>
  <c r="H818" i="22"/>
  <c r="AD818" i="22" l="1"/>
  <c r="AE818" i="22" s="1"/>
  <c r="AF818" i="22" s="1"/>
  <c r="J818" i="22"/>
  <c r="AC818" i="22"/>
  <c r="I818" i="22"/>
  <c r="W818" i="22"/>
  <c r="N818" i="22"/>
  <c r="F818" i="22"/>
  <c r="M818" i="22"/>
  <c r="V817" i="22"/>
  <c r="G820" i="22"/>
  <c r="AG819" i="22"/>
  <c r="L819" i="22"/>
  <c r="K819" i="22"/>
  <c r="H819" i="22"/>
  <c r="V818" i="22" l="1"/>
  <c r="AD819" i="22"/>
  <c r="AE819" i="22" s="1"/>
  <c r="AF819" i="22" s="1"/>
  <c r="J819" i="22"/>
  <c r="AC819" i="22"/>
  <c r="I819" i="22"/>
  <c r="W819" i="22"/>
  <c r="N819" i="22"/>
  <c r="F819" i="22"/>
  <c r="M819" i="22"/>
  <c r="G821" i="22"/>
  <c r="AG820" i="22"/>
  <c r="L820" i="22"/>
  <c r="K820" i="22"/>
  <c r="H820" i="22"/>
  <c r="V819" i="22" l="1"/>
  <c r="AD820" i="22"/>
  <c r="AE820" i="22" s="1"/>
  <c r="AF820" i="22" s="1"/>
  <c r="J820" i="22"/>
  <c r="AC820" i="22"/>
  <c r="I820" i="22"/>
  <c r="W820" i="22"/>
  <c r="N820" i="22"/>
  <c r="F820" i="22"/>
  <c r="M820" i="22"/>
  <c r="G822" i="22"/>
  <c r="AG821" i="22"/>
  <c r="L821" i="22"/>
  <c r="K821" i="22"/>
  <c r="H821" i="22"/>
  <c r="G823" i="22" l="1"/>
  <c r="AG822" i="22"/>
  <c r="L822" i="22"/>
  <c r="K822" i="22"/>
  <c r="H822" i="22"/>
  <c r="AD821" i="22"/>
  <c r="AE821" i="22" s="1"/>
  <c r="AF821" i="22" s="1"/>
  <c r="J821" i="22"/>
  <c r="AC821" i="22"/>
  <c r="I821" i="22"/>
  <c r="W821" i="22"/>
  <c r="N821" i="22"/>
  <c r="F821" i="22"/>
  <c r="M821" i="22"/>
  <c r="V820" i="22"/>
  <c r="AD822" i="22" l="1"/>
  <c r="AE822" i="22" s="1"/>
  <c r="AF822" i="22" s="1"/>
  <c r="J822" i="22"/>
  <c r="AC822" i="22"/>
  <c r="I822" i="22"/>
  <c r="W822" i="22"/>
  <c r="N822" i="22"/>
  <c r="F822" i="22"/>
  <c r="M822" i="22"/>
  <c r="V821" i="22"/>
  <c r="AG823" i="22"/>
  <c r="L823" i="22"/>
  <c r="G824" i="22"/>
  <c r="K823" i="22"/>
  <c r="H823" i="22"/>
  <c r="AC823" i="22" l="1"/>
  <c r="W823" i="22"/>
  <c r="N823" i="22"/>
  <c r="J823" i="22"/>
  <c r="I823" i="22"/>
  <c r="AD823" i="22"/>
  <c r="AE823" i="22" s="1"/>
  <c r="AF823" i="22" s="1"/>
  <c r="F823" i="22"/>
  <c r="M823" i="22"/>
  <c r="L824" i="22"/>
  <c r="K824" i="22"/>
  <c r="G825" i="22"/>
  <c r="AG824" i="22"/>
  <c r="H824" i="22"/>
  <c r="V822" i="22"/>
  <c r="V823" i="22" l="1"/>
  <c r="K825" i="22"/>
  <c r="L825" i="22"/>
  <c r="G826" i="22"/>
  <c r="AG825" i="22"/>
  <c r="H825" i="22"/>
  <c r="AC824" i="22"/>
  <c r="I824" i="22"/>
  <c r="W824" i="22"/>
  <c r="N824" i="22"/>
  <c r="F824" i="22"/>
  <c r="AD824" i="22"/>
  <c r="AE824" i="22" s="1"/>
  <c r="AF824" i="22" s="1"/>
  <c r="M824" i="22"/>
  <c r="J824" i="22"/>
  <c r="V824" i="22" l="1"/>
  <c r="AC825" i="22"/>
  <c r="I825" i="22"/>
  <c r="W825" i="22"/>
  <c r="N825" i="22"/>
  <c r="F825" i="22"/>
  <c r="AD825" i="22"/>
  <c r="AE825" i="22" s="1"/>
  <c r="AF825" i="22" s="1"/>
  <c r="M825" i="22"/>
  <c r="J825" i="22"/>
  <c r="AG826" i="22"/>
  <c r="K826" i="22"/>
  <c r="G827" i="22"/>
  <c r="L826" i="22"/>
  <c r="H826" i="22"/>
  <c r="AC826" i="22" l="1"/>
  <c r="I826" i="22"/>
  <c r="W826" i="22"/>
  <c r="N826" i="22"/>
  <c r="F826" i="22"/>
  <c r="M826" i="22"/>
  <c r="AD826" i="22"/>
  <c r="AE826" i="22" s="1"/>
  <c r="AF826" i="22" s="1"/>
  <c r="J826" i="22"/>
  <c r="AG827" i="22"/>
  <c r="L827" i="22"/>
  <c r="K827" i="22"/>
  <c r="G828" i="22"/>
  <c r="H827" i="22"/>
  <c r="V825" i="22"/>
  <c r="AC827" i="22" l="1"/>
  <c r="I827" i="22"/>
  <c r="W827" i="22"/>
  <c r="N827" i="22"/>
  <c r="F827" i="22"/>
  <c r="M827" i="22"/>
  <c r="J827" i="22"/>
  <c r="AD827" i="22"/>
  <c r="AE827" i="22" s="1"/>
  <c r="AF827" i="22" s="1"/>
  <c r="V826" i="22"/>
  <c r="AG828" i="22"/>
  <c r="L828" i="22"/>
  <c r="K828" i="22"/>
  <c r="G829" i="22"/>
  <c r="H828" i="22"/>
  <c r="AG829" i="22" l="1"/>
  <c r="L829" i="22"/>
  <c r="K829" i="22"/>
  <c r="G830" i="22"/>
  <c r="H829" i="22"/>
  <c r="V827" i="22"/>
  <c r="AC828" i="22"/>
  <c r="I828" i="22"/>
  <c r="W828" i="22"/>
  <c r="N828" i="22"/>
  <c r="F828" i="22"/>
  <c r="M828" i="22"/>
  <c r="AD828" i="22"/>
  <c r="AE828" i="22" s="1"/>
  <c r="AF828" i="22" s="1"/>
  <c r="J828" i="22"/>
  <c r="V828" i="22" l="1"/>
  <c r="AG830" i="22"/>
  <c r="L830" i="22"/>
  <c r="K830" i="22"/>
  <c r="G831" i="22"/>
  <c r="H830" i="22"/>
  <c r="AC829" i="22"/>
  <c r="I829" i="22"/>
  <c r="W829" i="22"/>
  <c r="N829" i="22"/>
  <c r="F829" i="22"/>
  <c r="M829" i="22"/>
  <c r="J829" i="22"/>
  <c r="AD829" i="22"/>
  <c r="AE829" i="22" s="1"/>
  <c r="AF829" i="22" s="1"/>
  <c r="V829" i="22" l="1"/>
  <c r="AC830" i="22"/>
  <c r="I830" i="22"/>
  <c r="W830" i="22"/>
  <c r="N830" i="22"/>
  <c r="F830" i="22"/>
  <c r="M830" i="22"/>
  <c r="AD830" i="22"/>
  <c r="AE830" i="22" s="1"/>
  <c r="AF830" i="22" s="1"/>
  <c r="J830" i="22"/>
  <c r="G832" i="22"/>
  <c r="AG831" i="22"/>
  <c r="L831" i="22"/>
  <c r="K831" i="22"/>
  <c r="H831" i="22"/>
  <c r="AC831" i="22" l="1"/>
  <c r="I831" i="22"/>
  <c r="W831" i="22"/>
  <c r="N831" i="22"/>
  <c r="F831" i="22"/>
  <c r="M831" i="22"/>
  <c r="J831" i="22"/>
  <c r="AD831" i="22"/>
  <c r="AE831" i="22" s="1"/>
  <c r="AF831" i="22" s="1"/>
  <c r="V830" i="22"/>
  <c r="G833" i="22"/>
  <c r="AG832" i="22"/>
  <c r="L832" i="22"/>
  <c r="K832" i="22"/>
  <c r="H832" i="22"/>
  <c r="V831" i="22" l="1"/>
  <c r="AC832" i="22"/>
  <c r="I832" i="22"/>
  <c r="W832" i="22"/>
  <c r="N832" i="22"/>
  <c r="F832" i="22"/>
  <c r="M832" i="22"/>
  <c r="AD832" i="22"/>
  <c r="AE832" i="22" s="1"/>
  <c r="AF832" i="22" s="1"/>
  <c r="J832" i="22"/>
  <c r="G834" i="22"/>
  <c r="AG833" i="22"/>
  <c r="L833" i="22"/>
  <c r="K833" i="22"/>
  <c r="H833" i="22"/>
  <c r="AC833" i="22" l="1"/>
  <c r="I833" i="22"/>
  <c r="W833" i="22"/>
  <c r="N833" i="22"/>
  <c r="F833" i="22"/>
  <c r="M833" i="22"/>
  <c r="AD833" i="22"/>
  <c r="AE833" i="22" s="1"/>
  <c r="AF833" i="22" s="1"/>
  <c r="J833" i="22"/>
  <c r="V832" i="22"/>
  <c r="G835" i="22"/>
  <c r="AG834" i="22"/>
  <c r="L834" i="22"/>
  <c r="K834" i="22"/>
  <c r="H834" i="22"/>
  <c r="V833" i="22" l="1"/>
  <c r="AC834" i="22"/>
  <c r="I834" i="22"/>
  <c r="W834" i="22"/>
  <c r="N834" i="22"/>
  <c r="F834" i="22"/>
  <c r="M834" i="22"/>
  <c r="AD834" i="22"/>
  <c r="AE834" i="22" s="1"/>
  <c r="AF834" i="22" s="1"/>
  <c r="J834" i="22"/>
  <c r="G836" i="22"/>
  <c r="AG835" i="22"/>
  <c r="L835" i="22"/>
  <c r="K835" i="22"/>
  <c r="H835" i="22"/>
  <c r="AC835" i="22" l="1"/>
  <c r="I835" i="22"/>
  <c r="W835" i="22"/>
  <c r="N835" i="22"/>
  <c r="F835" i="22"/>
  <c r="M835" i="22"/>
  <c r="AD835" i="22"/>
  <c r="AE835" i="22" s="1"/>
  <c r="AF835" i="22" s="1"/>
  <c r="J835" i="22"/>
  <c r="V834" i="22"/>
  <c r="G837" i="22"/>
  <c r="AG836" i="22"/>
  <c r="L836" i="22"/>
  <c r="K836" i="22"/>
  <c r="H836" i="22"/>
  <c r="AC836" i="22" l="1"/>
  <c r="I836" i="22"/>
  <c r="W836" i="22"/>
  <c r="N836" i="22"/>
  <c r="F836" i="22"/>
  <c r="M836" i="22"/>
  <c r="AD836" i="22"/>
  <c r="AE836" i="22" s="1"/>
  <c r="AF836" i="22" s="1"/>
  <c r="J836" i="22"/>
  <c r="G838" i="22"/>
  <c r="AG837" i="22"/>
  <c r="L837" i="22"/>
  <c r="K837" i="22"/>
  <c r="H837" i="22"/>
  <c r="V835" i="22"/>
  <c r="AC837" i="22" l="1"/>
  <c r="I837" i="22"/>
  <c r="W837" i="22"/>
  <c r="N837" i="22"/>
  <c r="F837" i="22"/>
  <c r="M837" i="22"/>
  <c r="AD837" i="22"/>
  <c r="AE837" i="22" s="1"/>
  <c r="AF837" i="22" s="1"/>
  <c r="J837" i="22"/>
  <c r="V836" i="22"/>
  <c r="G839" i="22"/>
  <c r="AG838" i="22"/>
  <c r="L838" i="22"/>
  <c r="K838" i="22"/>
  <c r="H838" i="22"/>
  <c r="AC838" i="22" l="1"/>
  <c r="I838" i="22"/>
  <c r="W838" i="22"/>
  <c r="N838" i="22"/>
  <c r="F838" i="22"/>
  <c r="M838" i="22"/>
  <c r="AD838" i="22"/>
  <c r="AE838" i="22" s="1"/>
  <c r="AF838" i="22" s="1"/>
  <c r="J838" i="22"/>
  <c r="V837" i="22"/>
  <c r="G840" i="22"/>
  <c r="AG839" i="22"/>
  <c r="L839" i="22"/>
  <c r="K839" i="22"/>
  <c r="H839" i="22"/>
  <c r="V838" i="22" l="1"/>
  <c r="AC839" i="22"/>
  <c r="I839" i="22"/>
  <c r="W839" i="22"/>
  <c r="N839" i="22"/>
  <c r="F839" i="22"/>
  <c r="M839" i="22"/>
  <c r="AD839" i="22"/>
  <c r="AE839" i="22" s="1"/>
  <c r="AF839" i="22" s="1"/>
  <c r="J839" i="22"/>
  <c r="G841" i="22"/>
  <c r="AG840" i="22"/>
  <c r="L840" i="22"/>
  <c r="K840" i="22"/>
  <c r="H840" i="22"/>
  <c r="AC840" i="22" l="1"/>
  <c r="I840" i="22"/>
  <c r="W840" i="22"/>
  <c r="N840" i="22"/>
  <c r="F840" i="22"/>
  <c r="M840" i="22"/>
  <c r="AD840" i="22"/>
  <c r="AE840" i="22" s="1"/>
  <c r="AF840" i="22" s="1"/>
  <c r="J840" i="22"/>
  <c r="V839" i="22"/>
  <c r="G842" i="22"/>
  <c r="AG841" i="22"/>
  <c r="L841" i="22"/>
  <c r="K841" i="22"/>
  <c r="H841" i="22"/>
  <c r="G843" i="22" l="1"/>
  <c r="AG842" i="22"/>
  <c r="L842" i="22"/>
  <c r="K842" i="22"/>
  <c r="H842" i="22"/>
  <c r="V840" i="22"/>
  <c r="AC841" i="22"/>
  <c r="I841" i="22"/>
  <c r="W841" i="22"/>
  <c r="N841" i="22"/>
  <c r="F841" i="22"/>
  <c r="M841" i="22"/>
  <c r="AD841" i="22"/>
  <c r="AE841" i="22" s="1"/>
  <c r="AF841" i="22" s="1"/>
  <c r="J841" i="22"/>
  <c r="V841" i="22" l="1"/>
  <c r="AC842" i="22"/>
  <c r="I842" i="22"/>
  <c r="W842" i="22"/>
  <c r="N842" i="22"/>
  <c r="F842" i="22"/>
  <c r="M842" i="22"/>
  <c r="AD842" i="22"/>
  <c r="AE842" i="22" s="1"/>
  <c r="AF842" i="22" s="1"/>
  <c r="J842" i="22"/>
  <c r="G844" i="22"/>
  <c r="AG843" i="22"/>
  <c r="L843" i="22"/>
  <c r="K843" i="22"/>
  <c r="H843" i="22"/>
  <c r="AC843" i="22" l="1"/>
  <c r="I843" i="22"/>
  <c r="W843" i="22"/>
  <c r="N843" i="22"/>
  <c r="F843" i="22"/>
  <c r="M843" i="22"/>
  <c r="AD843" i="22"/>
  <c r="AE843" i="22" s="1"/>
  <c r="AF843" i="22" s="1"/>
  <c r="J843" i="22"/>
  <c r="V842" i="22"/>
  <c r="G845" i="22"/>
  <c r="AG844" i="22"/>
  <c r="L844" i="22"/>
  <c r="K844" i="22"/>
  <c r="H844" i="22"/>
  <c r="AC844" i="22" l="1"/>
  <c r="I844" i="22"/>
  <c r="W844" i="22"/>
  <c r="N844" i="22"/>
  <c r="F844" i="22"/>
  <c r="M844" i="22"/>
  <c r="AD844" i="22"/>
  <c r="AE844" i="22" s="1"/>
  <c r="AF844" i="22" s="1"/>
  <c r="J844" i="22"/>
  <c r="V843" i="22"/>
  <c r="G846" i="22"/>
  <c r="AG845" i="22"/>
  <c r="L845" i="22"/>
  <c r="K845" i="22"/>
  <c r="H845" i="22"/>
  <c r="G847" i="22" l="1"/>
  <c r="AG846" i="22"/>
  <c r="L846" i="22"/>
  <c r="K846" i="22"/>
  <c r="H846" i="22"/>
  <c r="V844" i="22"/>
  <c r="AC845" i="22"/>
  <c r="I845" i="22"/>
  <c r="W845" i="22"/>
  <c r="N845" i="22"/>
  <c r="F845" i="22"/>
  <c r="M845" i="22"/>
  <c r="AD845" i="22"/>
  <c r="AE845" i="22" s="1"/>
  <c r="AF845" i="22" s="1"/>
  <c r="J845" i="22"/>
  <c r="V845" i="22" l="1"/>
  <c r="AC846" i="22"/>
  <c r="I846" i="22"/>
  <c r="W846" i="22"/>
  <c r="N846" i="22"/>
  <c r="F846" i="22"/>
  <c r="M846" i="22"/>
  <c r="AD846" i="22"/>
  <c r="AE846" i="22" s="1"/>
  <c r="AF846" i="22" s="1"/>
  <c r="J846" i="22"/>
  <c r="G848" i="22"/>
  <c r="AG847" i="22"/>
  <c r="L847" i="22"/>
  <c r="K847" i="22"/>
  <c r="H847" i="22"/>
  <c r="AC847" i="22" l="1"/>
  <c r="I847" i="22"/>
  <c r="W847" i="22"/>
  <c r="N847" i="22"/>
  <c r="F847" i="22"/>
  <c r="M847" i="22"/>
  <c r="AD847" i="22"/>
  <c r="AE847" i="22" s="1"/>
  <c r="AF847" i="22" s="1"/>
  <c r="J847" i="22"/>
  <c r="V846" i="22"/>
  <c r="G849" i="22"/>
  <c r="AG848" i="22"/>
  <c r="L848" i="22"/>
  <c r="K848" i="22"/>
  <c r="H848" i="22"/>
  <c r="AC848" i="22" l="1"/>
  <c r="I848" i="22"/>
  <c r="W848" i="22"/>
  <c r="N848" i="22"/>
  <c r="F848" i="22"/>
  <c r="M848" i="22"/>
  <c r="AD848" i="22"/>
  <c r="AE848" i="22" s="1"/>
  <c r="AF848" i="22" s="1"/>
  <c r="J848" i="22"/>
  <c r="G850" i="22"/>
  <c r="AG849" i="22"/>
  <c r="L849" i="22"/>
  <c r="K849" i="22"/>
  <c r="H849" i="22"/>
  <c r="V847" i="22"/>
  <c r="AC849" i="22" l="1"/>
  <c r="I849" i="22"/>
  <c r="W849" i="22"/>
  <c r="N849" i="22"/>
  <c r="F849" i="22"/>
  <c r="M849" i="22"/>
  <c r="AD849" i="22"/>
  <c r="AE849" i="22" s="1"/>
  <c r="AF849" i="22" s="1"/>
  <c r="J849" i="22"/>
  <c r="V848" i="22"/>
  <c r="G851" i="22"/>
  <c r="AG850" i="22"/>
  <c r="L850" i="22"/>
  <c r="K850" i="22"/>
  <c r="H850" i="22"/>
  <c r="AC850" i="22" l="1"/>
  <c r="I850" i="22"/>
  <c r="W850" i="22"/>
  <c r="N850" i="22"/>
  <c r="F850" i="22"/>
  <c r="M850" i="22"/>
  <c r="AD850" i="22"/>
  <c r="AE850" i="22" s="1"/>
  <c r="AF850" i="22" s="1"/>
  <c r="J850" i="22"/>
  <c r="V849" i="22"/>
  <c r="G852" i="22"/>
  <c r="AG851" i="22"/>
  <c r="L851" i="22"/>
  <c r="K851" i="22"/>
  <c r="H851" i="22"/>
  <c r="AC851" i="22" l="1"/>
  <c r="I851" i="22"/>
  <c r="W851" i="22"/>
  <c r="N851" i="22"/>
  <c r="F851" i="22"/>
  <c r="M851" i="22"/>
  <c r="AD851" i="22"/>
  <c r="AE851" i="22" s="1"/>
  <c r="AF851" i="22" s="1"/>
  <c r="J851" i="22"/>
  <c r="G853" i="22"/>
  <c r="AG852" i="22"/>
  <c r="L852" i="22"/>
  <c r="K852" i="22"/>
  <c r="H852" i="22"/>
  <c r="V850" i="22"/>
  <c r="AC852" i="22" l="1"/>
  <c r="I852" i="22"/>
  <c r="W852" i="22"/>
  <c r="N852" i="22"/>
  <c r="F852" i="22"/>
  <c r="M852" i="22"/>
  <c r="AD852" i="22"/>
  <c r="AE852" i="22" s="1"/>
  <c r="AF852" i="22" s="1"/>
  <c r="J852" i="22"/>
  <c r="V851" i="22"/>
  <c r="G854" i="22"/>
  <c r="AG853" i="22"/>
  <c r="L853" i="22"/>
  <c r="K853" i="22"/>
  <c r="H853" i="22"/>
  <c r="AC853" i="22" l="1"/>
  <c r="I853" i="22"/>
  <c r="W853" i="22"/>
  <c r="N853" i="22"/>
  <c r="F853" i="22"/>
  <c r="M853" i="22"/>
  <c r="AD853" i="22"/>
  <c r="AE853" i="22" s="1"/>
  <c r="AF853" i="22" s="1"/>
  <c r="J853" i="22"/>
  <c r="G855" i="22"/>
  <c r="AG854" i="22"/>
  <c r="L854" i="22"/>
  <c r="K854" i="22"/>
  <c r="H854" i="22"/>
  <c r="V852" i="22"/>
  <c r="AC854" i="22" l="1"/>
  <c r="I854" i="22"/>
  <c r="W854" i="22"/>
  <c r="N854" i="22"/>
  <c r="F854" i="22"/>
  <c r="M854" i="22"/>
  <c r="AD854" i="22"/>
  <c r="AE854" i="22" s="1"/>
  <c r="AF854" i="22" s="1"/>
  <c r="J854" i="22"/>
  <c r="V853" i="22"/>
  <c r="G856" i="22"/>
  <c r="AG855" i="22"/>
  <c r="L855" i="22"/>
  <c r="K855" i="22"/>
  <c r="H855" i="22"/>
  <c r="G857" i="22" l="1"/>
  <c r="AG856" i="22"/>
  <c r="L856" i="22"/>
  <c r="K856" i="22"/>
  <c r="H856" i="22"/>
  <c r="V854" i="22"/>
  <c r="AC855" i="22"/>
  <c r="I855" i="22"/>
  <c r="W855" i="22"/>
  <c r="N855" i="22"/>
  <c r="F855" i="22"/>
  <c r="M855" i="22"/>
  <c r="AD855" i="22"/>
  <c r="AE855" i="22" s="1"/>
  <c r="AF855" i="22" s="1"/>
  <c r="J855" i="22"/>
  <c r="V855" i="22" l="1"/>
  <c r="AC856" i="22"/>
  <c r="I856" i="22"/>
  <c r="W856" i="22"/>
  <c r="N856" i="22"/>
  <c r="F856" i="22"/>
  <c r="M856" i="22"/>
  <c r="AD856" i="22"/>
  <c r="AE856" i="22" s="1"/>
  <c r="AF856" i="22" s="1"/>
  <c r="J856" i="22"/>
  <c r="G858" i="22"/>
  <c r="AG857" i="22"/>
  <c r="L857" i="22"/>
  <c r="K857" i="22"/>
  <c r="H857" i="22"/>
  <c r="AC857" i="22" l="1"/>
  <c r="I857" i="22"/>
  <c r="W857" i="22"/>
  <c r="N857" i="22"/>
  <c r="F857" i="22"/>
  <c r="M857" i="22"/>
  <c r="AD857" i="22"/>
  <c r="AE857" i="22" s="1"/>
  <c r="AF857" i="22" s="1"/>
  <c r="J857" i="22"/>
  <c r="V856" i="22"/>
  <c r="G859" i="22"/>
  <c r="AG858" i="22"/>
  <c r="L858" i="22"/>
  <c r="K858" i="22"/>
  <c r="H858" i="22"/>
  <c r="AC858" i="22" l="1"/>
  <c r="I858" i="22"/>
  <c r="W858" i="22"/>
  <c r="N858" i="22"/>
  <c r="F858" i="22"/>
  <c r="M858" i="22"/>
  <c r="AD858" i="22"/>
  <c r="AE858" i="22" s="1"/>
  <c r="AF858" i="22" s="1"/>
  <c r="J858" i="22"/>
  <c r="V857" i="22"/>
  <c r="G860" i="22"/>
  <c r="AG859" i="22"/>
  <c r="L859" i="22"/>
  <c r="K859" i="22"/>
  <c r="H859" i="22"/>
  <c r="V858" i="22" l="1"/>
  <c r="AC859" i="22"/>
  <c r="I859" i="22"/>
  <c r="W859" i="22"/>
  <c r="N859" i="22"/>
  <c r="F859" i="22"/>
  <c r="M859" i="22"/>
  <c r="AD859" i="22"/>
  <c r="AE859" i="22" s="1"/>
  <c r="AF859" i="22" s="1"/>
  <c r="J859" i="22"/>
  <c r="G861" i="22"/>
  <c r="AG860" i="22"/>
  <c r="L860" i="22"/>
  <c r="K860" i="22"/>
  <c r="H860" i="22"/>
  <c r="AC860" i="22" l="1"/>
  <c r="I860" i="22"/>
  <c r="W860" i="22"/>
  <c r="N860" i="22"/>
  <c r="F860" i="22"/>
  <c r="M860" i="22"/>
  <c r="AD860" i="22"/>
  <c r="AE860" i="22" s="1"/>
  <c r="AF860" i="22" s="1"/>
  <c r="J860" i="22"/>
  <c r="V859" i="22"/>
  <c r="G862" i="22"/>
  <c r="AG861" i="22"/>
  <c r="L861" i="22"/>
  <c r="K861" i="22"/>
  <c r="H861" i="22"/>
  <c r="AC861" i="22" l="1"/>
  <c r="I861" i="22"/>
  <c r="W861" i="22"/>
  <c r="N861" i="22"/>
  <c r="F861" i="22"/>
  <c r="M861" i="22"/>
  <c r="AD861" i="22"/>
  <c r="AE861" i="22" s="1"/>
  <c r="AF861" i="22" s="1"/>
  <c r="J861" i="22"/>
  <c r="G863" i="22"/>
  <c r="AG862" i="22"/>
  <c r="L862" i="22"/>
  <c r="K862" i="22"/>
  <c r="H862" i="22"/>
  <c r="V860" i="22"/>
  <c r="AC862" i="22" l="1"/>
  <c r="I862" i="22"/>
  <c r="W862" i="22"/>
  <c r="N862" i="22"/>
  <c r="F862" i="22"/>
  <c r="M862" i="22"/>
  <c r="AD862" i="22"/>
  <c r="AE862" i="22" s="1"/>
  <c r="AF862" i="22" s="1"/>
  <c r="J862" i="22"/>
  <c r="V861" i="22"/>
  <c r="G864" i="22"/>
  <c r="AG863" i="22"/>
  <c r="L863" i="22"/>
  <c r="K863" i="22"/>
  <c r="H863" i="22"/>
  <c r="AC863" i="22" l="1"/>
  <c r="I863" i="22"/>
  <c r="W863" i="22"/>
  <c r="N863" i="22"/>
  <c r="F863" i="22"/>
  <c r="M863" i="22"/>
  <c r="AD863" i="22"/>
  <c r="AE863" i="22" s="1"/>
  <c r="AF863" i="22" s="1"/>
  <c r="J863" i="22"/>
  <c r="G865" i="22"/>
  <c r="AG864" i="22"/>
  <c r="L864" i="22"/>
  <c r="K864" i="22"/>
  <c r="H864" i="22"/>
  <c r="V862" i="22"/>
  <c r="AC864" i="22" l="1"/>
  <c r="I864" i="22"/>
  <c r="W864" i="22"/>
  <c r="N864" i="22"/>
  <c r="F864" i="22"/>
  <c r="M864" i="22"/>
  <c r="AD864" i="22"/>
  <c r="AE864" i="22" s="1"/>
  <c r="AF864" i="22" s="1"/>
  <c r="J864" i="22"/>
  <c r="V863" i="22"/>
  <c r="G866" i="22"/>
  <c r="AG865" i="22"/>
  <c r="L865" i="22"/>
  <c r="K865" i="22"/>
  <c r="H865" i="22"/>
  <c r="AC865" i="22" l="1"/>
  <c r="I865" i="22"/>
  <c r="W865" i="22"/>
  <c r="N865" i="22"/>
  <c r="F865" i="22"/>
  <c r="M865" i="22"/>
  <c r="AD865" i="22"/>
  <c r="AE865" i="22" s="1"/>
  <c r="AF865" i="22" s="1"/>
  <c r="J865" i="22"/>
  <c r="V864" i="22"/>
  <c r="G867" i="22"/>
  <c r="AG866" i="22"/>
  <c r="L866" i="22"/>
  <c r="K866" i="22"/>
  <c r="H866" i="22"/>
  <c r="AC866" i="22" l="1"/>
  <c r="I866" i="22"/>
  <c r="W866" i="22"/>
  <c r="N866" i="22"/>
  <c r="F866" i="22"/>
  <c r="M866" i="22"/>
  <c r="AD866" i="22"/>
  <c r="AE866" i="22" s="1"/>
  <c r="AF866" i="22" s="1"/>
  <c r="J866" i="22"/>
  <c r="G868" i="22"/>
  <c r="AG867" i="22"/>
  <c r="L867" i="22"/>
  <c r="K867" i="22"/>
  <c r="H867" i="22"/>
  <c r="V865" i="22"/>
  <c r="V866" i="22" l="1"/>
  <c r="AC867" i="22"/>
  <c r="I867" i="22"/>
  <c r="W867" i="22"/>
  <c r="N867" i="22"/>
  <c r="F867" i="22"/>
  <c r="M867" i="22"/>
  <c r="AD867" i="22"/>
  <c r="AE867" i="22" s="1"/>
  <c r="AF867" i="22" s="1"/>
  <c r="J867" i="22"/>
  <c r="G869" i="22"/>
  <c r="AG868" i="22"/>
  <c r="L868" i="22"/>
  <c r="K868" i="22"/>
  <c r="H868" i="22"/>
  <c r="AC868" i="22" l="1"/>
  <c r="I868" i="22"/>
  <c r="W868" i="22"/>
  <c r="N868" i="22"/>
  <c r="F868" i="22"/>
  <c r="M868" i="22"/>
  <c r="AD868" i="22"/>
  <c r="AE868" i="22" s="1"/>
  <c r="AF868" i="22" s="1"/>
  <c r="J868" i="22"/>
  <c r="V867" i="22"/>
  <c r="G870" i="22"/>
  <c r="AG869" i="22"/>
  <c r="L869" i="22"/>
  <c r="K869" i="22"/>
  <c r="H869" i="22"/>
  <c r="AC869" i="22" l="1"/>
  <c r="I869" i="22"/>
  <c r="W869" i="22"/>
  <c r="N869" i="22"/>
  <c r="F869" i="22"/>
  <c r="M869" i="22"/>
  <c r="AD869" i="22"/>
  <c r="AE869" i="22" s="1"/>
  <c r="AF869" i="22" s="1"/>
  <c r="J869" i="22"/>
  <c r="G871" i="22"/>
  <c r="AG870" i="22"/>
  <c r="L870" i="22"/>
  <c r="K870" i="22"/>
  <c r="H870" i="22"/>
  <c r="V868" i="22"/>
  <c r="AC870" i="22" l="1"/>
  <c r="I870" i="22"/>
  <c r="W870" i="22"/>
  <c r="N870" i="22"/>
  <c r="F870" i="22"/>
  <c r="M870" i="22"/>
  <c r="AD870" i="22"/>
  <c r="AE870" i="22" s="1"/>
  <c r="AF870" i="22" s="1"/>
  <c r="J870" i="22"/>
  <c r="V869" i="22"/>
  <c r="G872" i="22"/>
  <c r="AG871" i="22"/>
  <c r="L871" i="22"/>
  <c r="K871" i="22"/>
  <c r="H871" i="22"/>
  <c r="AC871" i="22" l="1"/>
  <c r="I871" i="22"/>
  <c r="W871" i="22"/>
  <c r="N871" i="22"/>
  <c r="F871" i="22"/>
  <c r="M871" i="22"/>
  <c r="AD871" i="22"/>
  <c r="AE871" i="22" s="1"/>
  <c r="AF871" i="22" s="1"/>
  <c r="J871" i="22"/>
  <c r="G873" i="22"/>
  <c r="AG872" i="22"/>
  <c r="L872" i="22"/>
  <c r="K872" i="22"/>
  <c r="H872" i="22"/>
  <c r="V870" i="22"/>
  <c r="AC872" i="22" l="1"/>
  <c r="I872" i="22"/>
  <c r="W872" i="22"/>
  <c r="N872" i="22"/>
  <c r="F872" i="22"/>
  <c r="M872" i="22"/>
  <c r="AD872" i="22"/>
  <c r="AE872" i="22" s="1"/>
  <c r="AF872" i="22" s="1"/>
  <c r="J872" i="22"/>
  <c r="V871" i="22"/>
  <c r="G874" i="22"/>
  <c r="AG873" i="22"/>
  <c r="L873" i="22"/>
  <c r="K873" i="22"/>
  <c r="H873" i="22"/>
  <c r="AC873" i="22" l="1"/>
  <c r="I873" i="22"/>
  <c r="W873" i="22"/>
  <c r="N873" i="22"/>
  <c r="F873" i="22"/>
  <c r="M873" i="22"/>
  <c r="AD873" i="22"/>
  <c r="AE873" i="22" s="1"/>
  <c r="AF873" i="22" s="1"/>
  <c r="J873" i="22"/>
  <c r="G875" i="22"/>
  <c r="AG874" i="22"/>
  <c r="L874" i="22"/>
  <c r="K874" i="22"/>
  <c r="H874" i="22"/>
  <c r="V872" i="22"/>
  <c r="AC874" i="22" l="1"/>
  <c r="I874" i="22"/>
  <c r="W874" i="22"/>
  <c r="N874" i="22"/>
  <c r="F874" i="22"/>
  <c r="M874" i="22"/>
  <c r="AD874" i="22"/>
  <c r="AE874" i="22" s="1"/>
  <c r="AF874" i="22" s="1"/>
  <c r="J874" i="22"/>
  <c r="V873" i="22"/>
  <c r="G876" i="22"/>
  <c r="AG875" i="22"/>
  <c r="L875" i="22"/>
  <c r="K875" i="22"/>
  <c r="H875" i="22"/>
  <c r="AC875" i="22" l="1"/>
  <c r="I875" i="22"/>
  <c r="W875" i="22"/>
  <c r="N875" i="22"/>
  <c r="F875" i="22"/>
  <c r="M875" i="22"/>
  <c r="AD875" i="22"/>
  <c r="AE875" i="22" s="1"/>
  <c r="AF875" i="22" s="1"/>
  <c r="J875" i="22"/>
  <c r="G877" i="22"/>
  <c r="AG876" i="22"/>
  <c r="L876" i="22"/>
  <c r="K876" i="22"/>
  <c r="H876" i="22"/>
  <c r="V874" i="22"/>
  <c r="AC876" i="22" l="1"/>
  <c r="I876" i="22"/>
  <c r="W876" i="22"/>
  <c r="N876" i="22"/>
  <c r="F876" i="22"/>
  <c r="M876" i="22"/>
  <c r="AD876" i="22"/>
  <c r="AE876" i="22" s="1"/>
  <c r="AF876" i="22" s="1"/>
  <c r="J876" i="22"/>
  <c r="V875" i="22"/>
  <c r="G878" i="22"/>
  <c r="AG877" i="22"/>
  <c r="L877" i="22"/>
  <c r="K877" i="22"/>
  <c r="H877" i="22"/>
  <c r="V876" i="22" l="1"/>
  <c r="AC877" i="22"/>
  <c r="I877" i="22"/>
  <c r="W877" i="22"/>
  <c r="N877" i="22"/>
  <c r="F877" i="22"/>
  <c r="M877" i="22"/>
  <c r="AD877" i="22"/>
  <c r="AE877" i="22" s="1"/>
  <c r="AF877" i="22" s="1"/>
  <c r="J877" i="22"/>
  <c r="G879" i="22"/>
  <c r="AG878" i="22"/>
  <c r="L878" i="22"/>
  <c r="K878" i="22"/>
  <c r="H878" i="22"/>
  <c r="AC878" i="22" l="1"/>
  <c r="I878" i="22"/>
  <c r="W878" i="22"/>
  <c r="N878" i="22"/>
  <c r="F878" i="22"/>
  <c r="M878" i="22"/>
  <c r="AD878" i="22"/>
  <c r="AE878" i="22" s="1"/>
  <c r="AF878" i="22" s="1"/>
  <c r="J878" i="22"/>
  <c r="V877" i="22"/>
  <c r="G880" i="22"/>
  <c r="AG879" i="22"/>
  <c r="L879" i="22"/>
  <c r="K879" i="22"/>
  <c r="H879" i="22"/>
  <c r="AC879" i="22" l="1"/>
  <c r="I879" i="22"/>
  <c r="W879" i="22"/>
  <c r="N879" i="22"/>
  <c r="F879" i="22"/>
  <c r="M879" i="22"/>
  <c r="AD879" i="22"/>
  <c r="AE879" i="22" s="1"/>
  <c r="AF879" i="22" s="1"/>
  <c r="J879" i="22"/>
  <c r="G881" i="22"/>
  <c r="AG880" i="22"/>
  <c r="L880" i="22"/>
  <c r="K880" i="22"/>
  <c r="H880" i="22"/>
  <c r="V878" i="22"/>
  <c r="AC880" i="22" l="1"/>
  <c r="I880" i="22"/>
  <c r="W880" i="22"/>
  <c r="N880" i="22"/>
  <c r="F880" i="22"/>
  <c r="M880" i="22"/>
  <c r="AD880" i="22"/>
  <c r="AE880" i="22" s="1"/>
  <c r="AF880" i="22" s="1"/>
  <c r="J880" i="22"/>
  <c r="V879" i="22"/>
  <c r="G882" i="22"/>
  <c r="AG881" i="22"/>
  <c r="L881" i="22"/>
  <c r="K881" i="22"/>
  <c r="H881" i="22"/>
  <c r="AC881" i="22" l="1"/>
  <c r="I881" i="22"/>
  <c r="W881" i="22"/>
  <c r="N881" i="22"/>
  <c r="F881" i="22"/>
  <c r="M881" i="22"/>
  <c r="AD881" i="22"/>
  <c r="AE881" i="22" s="1"/>
  <c r="AF881" i="22" s="1"/>
  <c r="J881" i="22"/>
  <c r="G883" i="22"/>
  <c r="AG882" i="22"/>
  <c r="L882" i="22"/>
  <c r="K882" i="22"/>
  <c r="H882" i="22"/>
  <c r="V880" i="22"/>
  <c r="AC882" i="22" l="1"/>
  <c r="I882" i="22"/>
  <c r="W882" i="22"/>
  <c r="N882" i="22"/>
  <c r="F882" i="22"/>
  <c r="M882" i="22"/>
  <c r="AD882" i="22"/>
  <c r="AE882" i="22" s="1"/>
  <c r="AF882" i="22" s="1"/>
  <c r="J882" i="22"/>
  <c r="V881" i="22"/>
  <c r="G884" i="22"/>
  <c r="AG883" i="22"/>
  <c r="L883" i="22"/>
  <c r="K883" i="22"/>
  <c r="H883" i="22"/>
  <c r="AC883" i="22" l="1"/>
  <c r="I883" i="22"/>
  <c r="W883" i="22"/>
  <c r="N883" i="22"/>
  <c r="F883" i="22"/>
  <c r="M883" i="22"/>
  <c r="AD883" i="22"/>
  <c r="AE883" i="22" s="1"/>
  <c r="AF883" i="22" s="1"/>
  <c r="J883" i="22"/>
  <c r="G885" i="22"/>
  <c r="AG884" i="22"/>
  <c r="L884" i="22"/>
  <c r="K884" i="22"/>
  <c r="H884" i="22"/>
  <c r="V882" i="22"/>
  <c r="V883" i="22" l="1"/>
  <c r="AC884" i="22"/>
  <c r="I884" i="22"/>
  <c r="W884" i="22"/>
  <c r="N884" i="22"/>
  <c r="F884" i="22"/>
  <c r="M884" i="22"/>
  <c r="AD884" i="22"/>
  <c r="AE884" i="22" s="1"/>
  <c r="AF884" i="22" s="1"/>
  <c r="J884" i="22"/>
  <c r="G886" i="22"/>
  <c r="AG885" i="22"/>
  <c r="L885" i="22"/>
  <c r="K885" i="22"/>
  <c r="H885" i="22"/>
  <c r="AC885" i="22" l="1"/>
  <c r="I885" i="22"/>
  <c r="W885" i="22"/>
  <c r="N885" i="22"/>
  <c r="F885" i="22"/>
  <c r="M885" i="22"/>
  <c r="AD885" i="22"/>
  <c r="AE885" i="22" s="1"/>
  <c r="AF885" i="22" s="1"/>
  <c r="J885" i="22"/>
  <c r="G887" i="22"/>
  <c r="AG886" i="22"/>
  <c r="L886" i="22"/>
  <c r="K886" i="22"/>
  <c r="H886" i="22"/>
  <c r="V884" i="22"/>
  <c r="AC886" i="22" l="1"/>
  <c r="I886" i="22"/>
  <c r="W886" i="22"/>
  <c r="N886" i="22"/>
  <c r="F886" i="22"/>
  <c r="M886" i="22"/>
  <c r="AD886" i="22"/>
  <c r="AE886" i="22" s="1"/>
  <c r="AF886" i="22" s="1"/>
  <c r="J886" i="22"/>
  <c r="V885" i="22"/>
  <c r="G888" i="22"/>
  <c r="AG887" i="22"/>
  <c r="L887" i="22"/>
  <c r="K887" i="22"/>
  <c r="H887" i="22"/>
  <c r="AC887" i="22" l="1"/>
  <c r="I887" i="22"/>
  <c r="W887" i="22"/>
  <c r="N887" i="22"/>
  <c r="F887" i="22"/>
  <c r="M887" i="22"/>
  <c r="AD887" i="22"/>
  <c r="AE887" i="22" s="1"/>
  <c r="AF887" i="22" s="1"/>
  <c r="J887" i="22"/>
  <c r="G889" i="22"/>
  <c r="AG888" i="22"/>
  <c r="L888" i="22"/>
  <c r="K888" i="22"/>
  <c r="H888" i="22"/>
  <c r="V886" i="22"/>
  <c r="V887" i="22" l="1"/>
  <c r="AC888" i="22"/>
  <c r="I888" i="22"/>
  <c r="W888" i="22"/>
  <c r="N888" i="22"/>
  <c r="F888" i="22"/>
  <c r="M888" i="22"/>
  <c r="AD888" i="22"/>
  <c r="AE888" i="22" s="1"/>
  <c r="AF888" i="22" s="1"/>
  <c r="J888" i="22"/>
  <c r="G890" i="22"/>
  <c r="AG889" i="22"/>
  <c r="L889" i="22"/>
  <c r="K889" i="22"/>
  <c r="H889" i="22"/>
  <c r="AC889" i="22" l="1"/>
  <c r="I889" i="22"/>
  <c r="W889" i="22"/>
  <c r="N889" i="22"/>
  <c r="F889" i="22"/>
  <c r="M889" i="22"/>
  <c r="AD889" i="22"/>
  <c r="AE889" i="22" s="1"/>
  <c r="AF889" i="22" s="1"/>
  <c r="J889" i="22"/>
  <c r="V888" i="22"/>
  <c r="G891" i="22"/>
  <c r="AG890" i="22"/>
  <c r="L890" i="22"/>
  <c r="K890" i="22"/>
  <c r="H890" i="22"/>
  <c r="G892" i="22" l="1"/>
  <c r="AG891" i="22"/>
  <c r="L891" i="22"/>
  <c r="K891" i="22"/>
  <c r="H891" i="22"/>
  <c r="V889" i="22"/>
  <c r="AC890" i="22"/>
  <c r="I890" i="22"/>
  <c r="W890" i="22"/>
  <c r="N890" i="22"/>
  <c r="F890" i="22"/>
  <c r="M890" i="22"/>
  <c r="AD890" i="22"/>
  <c r="AE890" i="22" s="1"/>
  <c r="AF890" i="22" s="1"/>
  <c r="J890" i="22"/>
  <c r="V890" i="22" l="1"/>
  <c r="AC891" i="22"/>
  <c r="I891" i="22"/>
  <c r="W891" i="22"/>
  <c r="N891" i="22"/>
  <c r="F891" i="22"/>
  <c r="M891" i="22"/>
  <c r="AD891" i="22"/>
  <c r="AE891" i="22" s="1"/>
  <c r="AF891" i="22" s="1"/>
  <c r="J891" i="22"/>
  <c r="G893" i="22"/>
  <c r="AG892" i="22"/>
  <c r="L892" i="22"/>
  <c r="K892" i="22"/>
  <c r="H892" i="22"/>
  <c r="AC892" i="22" l="1"/>
  <c r="I892" i="22"/>
  <c r="W892" i="22"/>
  <c r="N892" i="22"/>
  <c r="F892" i="22"/>
  <c r="M892" i="22"/>
  <c r="AD892" i="22"/>
  <c r="AE892" i="22" s="1"/>
  <c r="AF892" i="22" s="1"/>
  <c r="J892" i="22"/>
  <c r="V891" i="22"/>
  <c r="G894" i="22"/>
  <c r="AG893" i="22"/>
  <c r="L893" i="22"/>
  <c r="K893" i="22"/>
  <c r="H893" i="22"/>
  <c r="G895" i="22" l="1"/>
  <c r="AG894" i="22"/>
  <c r="L894" i="22"/>
  <c r="K894" i="22"/>
  <c r="H894" i="22"/>
  <c r="V892" i="22"/>
  <c r="AC893" i="22"/>
  <c r="I893" i="22"/>
  <c r="W893" i="22"/>
  <c r="N893" i="22"/>
  <c r="F893" i="22"/>
  <c r="M893" i="22"/>
  <c r="AD893" i="22"/>
  <c r="AE893" i="22" s="1"/>
  <c r="AF893" i="22" s="1"/>
  <c r="J893" i="22"/>
  <c r="V893" i="22" l="1"/>
  <c r="AC894" i="22"/>
  <c r="I894" i="22"/>
  <c r="W894" i="22"/>
  <c r="N894" i="22"/>
  <c r="F894" i="22"/>
  <c r="M894" i="22"/>
  <c r="AD894" i="22"/>
  <c r="AE894" i="22" s="1"/>
  <c r="AF894" i="22" s="1"/>
  <c r="J894" i="22"/>
  <c r="G896" i="22"/>
  <c r="AG895" i="22"/>
  <c r="L895" i="22"/>
  <c r="K895" i="22"/>
  <c r="H895" i="22"/>
  <c r="AC895" i="22" l="1"/>
  <c r="I895" i="22"/>
  <c r="W895" i="22"/>
  <c r="N895" i="22"/>
  <c r="F895" i="22"/>
  <c r="M895" i="22"/>
  <c r="AD895" i="22"/>
  <c r="AE895" i="22" s="1"/>
  <c r="AF895" i="22" s="1"/>
  <c r="J895" i="22"/>
  <c r="V894" i="22"/>
  <c r="G897" i="22"/>
  <c r="AG896" i="22"/>
  <c r="L896" i="22"/>
  <c r="K896" i="22"/>
  <c r="H896" i="22"/>
  <c r="G898" i="22" l="1"/>
  <c r="AG897" i="22"/>
  <c r="L897" i="22"/>
  <c r="K897" i="22"/>
  <c r="H897" i="22"/>
  <c r="V895" i="22"/>
  <c r="AC896" i="22"/>
  <c r="I896" i="22"/>
  <c r="W896" i="22"/>
  <c r="N896" i="22"/>
  <c r="F896" i="22"/>
  <c r="M896" i="22"/>
  <c r="AD896" i="22"/>
  <c r="AE896" i="22" s="1"/>
  <c r="AF896" i="22" s="1"/>
  <c r="J896" i="22"/>
  <c r="V896" i="22" l="1"/>
  <c r="AC897" i="22"/>
  <c r="I897" i="22"/>
  <c r="W897" i="22"/>
  <c r="N897" i="22"/>
  <c r="F897" i="22"/>
  <c r="M897" i="22"/>
  <c r="AD897" i="22"/>
  <c r="AE897" i="22" s="1"/>
  <c r="AF897" i="22" s="1"/>
  <c r="J897" i="22"/>
  <c r="G899" i="22"/>
  <c r="AG898" i="22"/>
  <c r="L898" i="22"/>
  <c r="K898" i="22"/>
  <c r="H898" i="22"/>
  <c r="AC898" i="22" l="1"/>
  <c r="I898" i="22"/>
  <c r="W898" i="22"/>
  <c r="N898" i="22"/>
  <c r="F898" i="22"/>
  <c r="M898" i="22"/>
  <c r="AD898" i="22"/>
  <c r="AE898" i="22" s="1"/>
  <c r="AF898" i="22" s="1"/>
  <c r="J898" i="22"/>
  <c r="V897" i="22"/>
  <c r="G900" i="22"/>
  <c r="AG899" i="22"/>
  <c r="L899" i="22"/>
  <c r="K899" i="22"/>
  <c r="H899" i="22"/>
  <c r="AC899" i="22" l="1"/>
  <c r="I899" i="22"/>
  <c r="W899" i="22"/>
  <c r="N899" i="22"/>
  <c r="F899" i="22"/>
  <c r="M899" i="22"/>
  <c r="AD899" i="22"/>
  <c r="AE899" i="22" s="1"/>
  <c r="AF899" i="22" s="1"/>
  <c r="J899" i="22"/>
  <c r="V898" i="22"/>
  <c r="G901" i="22"/>
  <c r="AG900" i="22"/>
  <c r="L900" i="22"/>
  <c r="K900" i="22"/>
  <c r="H900" i="22"/>
  <c r="AC900" i="22" l="1"/>
  <c r="I900" i="22"/>
  <c r="W900" i="22"/>
  <c r="N900" i="22"/>
  <c r="F900" i="22"/>
  <c r="M900" i="22"/>
  <c r="AD900" i="22"/>
  <c r="AE900" i="22" s="1"/>
  <c r="AF900" i="22" s="1"/>
  <c r="J900" i="22"/>
  <c r="G902" i="22"/>
  <c r="AG901" i="22"/>
  <c r="L901" i="22"/>
  <c r="K901" i="22"/>
  <c r="H901" i="22"/>
  <c r="V899" i="22"/>
  <c r="AC901" i="22" l="1"/>
  <c r="I901" i="22"/>
  <c r="W901" i="22"/>
  <c r="N901" i="22"/>
  <c r="F901" i="22"/>
  <c r="M901" i="22"/>
  <c r="AD901" i="22"/>
  <c r="AE901" i="22" s="1"/>
  <c r="AF901" i="22" s="1"/>
  <c r="J901" i="22"/>
  <c r="V900" i="22"/>
  <c r="G903" i="22"/>
  <c r="AG902" i="22"/>
  <c r="L902" i="22"/>
  <c r="K902" i="22"/>
  <c r="H902" i="22"/>
  <c r="AC902" i="22" l="1"/>
  <c r="I902" i="22"/>
  <c r="W902" i="22"/>
  <c r="N902" i="22"/>
  <c r="F902" i="22"/>
  <c r="M902" i="22"/>
  <c r="AD902" i="22"/>
  <c r="AE902" i="22" s="1"/>
  <c r="AF902" i="22" s="1"/>
  <c r="J902" i="22"/>
  <c r="V901" i="22"/>
  <c r="G904" i="22"/>
  <c r="AG903" i="22"/>
  <c r="L903" i="22"/>
  <c r="K903" i="22"/>
  <c r="H903" i="22"/>
  <c r="G905" i="22" l="1"/>
  <c r="AG904" i="22"/>
  <c r="L904" i="22"/>
  <c r="K904" i="22"/>
  <c r="H904" i="22"/>
  <c r="V902" i="22"/>
  <c r="AC903" i="22"/>
  <c r="I903" i="22"/>
  <c r="W903" i="22"/>
  <c r="N903" i="22"/>
  <c r="F903" i="22"/>
  <c r="M903" i="22"/>
  <c r="AD903" i="22"/>
  <c r="AE903" i="22" s="1"/>
  <c r="AF903" i="22" s="1"/>
  <c r="J903" i="22"/>
  <c r="V903" i="22" l="1"/>
  <c r="AC904" i="22"/>
  <c r="I904" i="22"/>
  <c r="W904" i="22"/>
  <c r="N904" i="22"/>
  <c r="F904" i="22"/>
  <c r="M904" i="22"/>
  <c r="AD904" i="22"/>
  <c r="AE904" i="22" s="1"/>
  <c r="AF904" i="22" s="1"/>
  <c r="J904" i="22"/>
  <c r="G906" i="22"/>
  <c r="AG905" i="22"/>
  <c r="L905" i="22"/>
  <c r="K905" i="22"/>
  <c r="H905" i="22"/>
  <c r="AC905" i="22" l="1"/>
  <c r="I905" i="22"/>
  <c r="W905" i="22"/>
  <c r="N905" i="22"/>
  <c r="F905" i="22"/>
  <c r="M905" i="22"/>
  <c r="AD905" i="22"/>
  <c r="AE905" i="22" s="1"/>
  <c r="AF905" i="22" s="1"/>
  <c r="J905" i="22"/>
  <c r="V904" i="22"/>
  <c r="G907" i="22"/>
  <c r="AG906" i="22"/>
  <c r="L906" i="22"/>
  <c r="K906" i="22"/>
  <c r="H906" i="22"/>
  <c r="AC906" i="22" l="1"/>
  <c r="I906" i="22"/>
  <c r="W906" i="22"/>
  <c r="N906" i="22"/>
  <c r="F906" i="22"/>
  <c r="M906" i="22"/>
  <c r="AD906" i="22"/>
  <c r="AE906" i="22" s="1"/>
  <c r="AF906" i="22" s="1"/>
  <c r="J906" i="22"/>
  <c r="V905" i="22"/>
  <c r="G908" i="22"/>
  <c r="AG907" i="22"/>
  <c r="L907" i="22"/>
  <c r="K907" i="22"/>
  <c r="H907" i="22"/>
  <c r="AC907" i="22" l="1"/>
  <c r="I907" i="22"/>
  <c r="W907" i="22"/>
  <c r="N907" i="22"/>
  <c r="F907" i="22"/>
  <c r="M907" i="22"/>
  <c r="AD907" i="22"/>
  <c r="AE907" i="22" s="1"/>
  <c r="AF907" i="22" s="1"/>
  <c r="J907" i="22"/>
  <c r="V906" i="22"/>
  <c r="G909" i="22"/>
  <c r="AG908" i="22"/>
  <c r="L908" i="22"/>
  <c r="K908" i="22"/>
  <c r="H908" i="22"/>
  <c r="G910" i="22" l="1"/>
  <c r="AG909" i="22"/>
  <c r="L909" i="22"/>
  <c r="K909" i="22"/>
  <c r="H909" i="22"/>
  <c r="V907" i="22"/>
  <c r="AC908" i="22"/>
  <c r="I908" i="22"/>
  <c r="W908" i="22"/>
  <c r="N908" i="22"/>
  <c r="F908" i="22"/>
  <c r="M908" i="22"/>
  <c r="AD908" i="22"/>
  <c r="AE908" i="22" s="1"/>
  <c r="AF908" i="22" s="1"/>
  <c r="J908" i="22"/>
  <c r="V908" i="22" l="1"/>
  <c r="AC909" i="22"/>
  <c r="I909" i="22"/>
  <c r="W909" i="22"/>
  <c r="N909" i="22"/>
  <c r="F909" i="22"/>
  <c r="M909" i="22"/>
  <c r="AD909" i="22"/>
  <c r="AE909" i="22" s="1"/>
  <c r="AF909" i="22" s="1"/>
  <c r="J909" i="22"/>
  <c r="G911" i="22"/>
  <c r="AG910" i="22"/>
  <c r="L910" i="22"/>
  <c r="K910" i="22"/>
  <c r="H910" i="22"/>
  <c r="AC910" i="22" l="1"/>
  <c r="I910" i="22"/>
  <c r="W910" i="22"/>
  <c r="N910" i="22"/>
  <c r="F910" i="22"/>
  <c r="M910" i="22"/>
  <c r="AD910" i="22"/>
  <c r="AE910" i="22" s="1"/>
  <c r="AF910" i="22" s="1"/>
  <c r="J910" i="22"/>
  <c r="V909" i="22"/>
  <c r="G912" i="22"/>
  <c r="AG911" i="22"/>
  <c r="L911" i="22"/>
  <c r="K911" i="22"/>
  <c r="H911" i="22"/>
  <c r="AC911" i="22" l="1"/>
  <c r="I911" i="22"/>
  <c r="W911" i="22"/>
  <c r="N911" i="22"/>
  <c r="F911" i="22"/>
  <c r="M911" i="22"/>
  <c r="AD911" i="22"/>
  <c r="AE911" i="22" s="1"/>
  <c r="AF911" i="22" s="1"/>
  <c r="J911" i="22"/>
  <c r="G913" i="22"/>
  <c r="AG912" i="22"/>
  <c r="L912" i="22"/>
  <c r="K912" i="22"/>
  <c r="H912" i="22"/>
  <c r="V910" i="22"/>
  <c r="AC912" i="22" l="1"/>
  <c r="I912" i="22"/>
  <c r="W912" i="22"/>
  <c r="N912" i="22"/>
  <c r="F912" i="22"/>
  <c r="M912" i="22"/>
  <c r="AD912" i="22"/>
  <c r="AE912" i="22" s="1"/>
  <c r="AF912" i="22" s="1"/>
  <c r="J912" i="22"/>
  <c r="V911" i="22"/>
  <c r="G914" i="22"/>
  <c r="AG913" i="22"/>
  <c r="L913" i="22"/>
  <c r="K913" i="22"/>
  <c r="H913" i="22"/>
  <c r="AC913" i="22" l="1"/>
  <c r="I913" i="22"/>
  <c r="W913" i="22"/>
  <c r="N913" i="22"/>
  <c r="F913" i="22"/>
  <c r="M913" i="22"/>
  <c r="AD913" i="22"/>
  <c r="AE913" i="22" s="1"/>
  <c r="AF913" i="22" s="1"/>
  <c r="J913" i="22"/>
  <c r="G915" i="22"/>
  <c r="AG914" i="22"/>
  <c r="L914" i="22"/>
  <c r="K914" i="22"/>
  <c r="H914" i="22"/>
  <c r="V912" i="22"/>
  <c r="AC914" i="22" l="1"/>
  <c r="I914" i="22"/>
  <c r="W914" i="22"/>
  <c r="N914" i="22"/>
  <c r="F914" i="22"/>
  <c r="M914" i="22"/>
  <c r="AD914" i="22"/>
  <c r="AE914" i="22" s="1"/>
  <c r="AF914" i="22" s="1"/>
  <c r="J914" i="22"/>
  <c r="V913" i="22"/>
  <c r="G916" i="22"/>
  <c r="AG915" i="22"/>
  <c r="L915" i="22"/>
  <c r="K915" i="22"/>
  <c r="H915" i="22"/>
  <c r="AC915" i="22" l="1"/>
  <c r="I915" i="22"/>
  <c r="W915" i="22"/>
  <c r="N915" i="22"/>
  <c r="F915" i="22"/>
  <c r="M915" i="22"/>
  <c r="AD915" i="22"/>
  <c r="AE915" i="22" s="1"/>
  <c r="AF915" i="22" s="1"/>
  <c r="J915" i="22"/>
  <c r="G917" i="22"/>
  <c r="AG916" i="22"/>
  <c r="L916" i="22"/>
  <c r="K916" i="22"/>
  <c r="H916" i="22"/>
  <c r="V914" i="22"/>
  <c r="AC916" i="22" l="1"/>
  <c r="I916" i="22"/>
  <c r="W916" i="22"/>
  <c r="N916" i="22"/>
  <c r="F916" i="22"/>
  <c r="M916" i="22"/>
  <c r="AD916" i="22"/>
  <c r="AE916" i="22" s="1"/>
  <c r="AF916" i="22" s="1"/>
  <c r="J916" i="22"/>
  <c r="V915" i="22"/>
  <c r="G918" i="22"/>
  <c r="AG917" i="22"/>
  <c r="L917" i="22"/>
  <c r="K917" i="22"/>
  <c r="H917" i="22"/>
  <c r="AC917" i="22" l="1"/>
  <c r="I917" i="22"/>
  <c r="W917" i="22"/>
  <c r="N917" i="22"/>
  <c r="F917" i="22"/>
  <c r="M917" i="22"/>
  <c r="AD917" i="22"/>
  <c r="AE917" i="22" s="1"/>
  <c r="AF917" i="22" s="1"/>
  <c r="J917" i="22"/>
  <c r="G919" i="22"/>
  <c r="AG918" i="22"/>
  <c r="L918" i="22"/>
  <c r="K918" i="22"/>
  <c r="H918" i="22"/>
  <c r="V916" i="22"/>
  <c r="AC918" i="22" l="1"/>
  <c r="I918" i="22"/>
  <c r="W918" i="22"/>
  <c r="N918" i="22"/>
  <c r="F918" i="22"/>
  <c r="M918" i="22"/>
  <c r="AD918" i="22"/>
  <c r="AE918" i="22" s="1"/>
  <c r="AF918" i="22" s="1"/>
  <c r="J918" i="22"/>
  <c r="V917" i="22"/>
  <c r="G920" i="22"/>
  <c r="AG919" i="22"/>
  <c r="L919" i="22"/>
  <c r="K919" i="22"/>
  <c r="H919" i="22"/>
  <c r="V918" i="22" l="1"/>
  <c r="AC919" i="22"/>
  <c r="I919" i="22"/>
  <c r="W919" i="22"/>
  <c r="N919" i="22"/>
  <c r="F919" i="22"/>
  <c r="M919" i="22"/>
  <c r="AD919" i="22"/>
  <c r="AE919" i="22" s="1"/>
  <c r="AF919" i="22" s="1"/>
  <c r="J919" i="22"/>
  <c r="G921" i="22"/>
  <c r="AG920" i="22"/>
  <c r="L920" i="22"/>
  <c r="K920" i="22"/>
  <c r="H920" i="22"/>
  <c r="AC920" i="22" l="1"/>
  <c r="I920" i="22"/>
  <c r="W920" i="22"/>
  <c r="N920" i="22"/>
  <c r="F920" i="22"/>
  <c r="M920" i="22"/>
  <c r="AD920" i="22"/>
  <c r="AE920" i="22" s="1"/>
  <c r="AF920" i="22" s="1"/>
  <c r="J920" i="22"/>
  <c r="V919" i="22"/>
  <c r="G922" i="22"/>
  <c r="AG921" i="22"/>
  <c r="L921" i="22"/>
  <c r="K921" i="22"/>
  <c r="H921" i="22"/>
  <c r="AC921" i="22" l="1"/>
  <c r="I921" i="22"/>
  <c r="W921" i="22"/>
  <c r="N921" i="22"/>
  <c r="F921" i="22"/>
  <c r="M921" i="22"/>
  <c r="AD921" i="22"/>
  <c r="AE921" i="22" s="1"/>
  <c r="AF921" i="22" s="1"/>
  <c r="J921" i="22"/>
  <c r="G923" i="22"/>
  <c r="AG922" i="22"/>
  <c r="L922" i="22"/>
  <c r="K922" i="22"/>
  <c r="H922" i="22"/>
  <c r="V920" i="22"/>
  <c r="AC922" i="22" l="1"/>
  <c r="I922" i="22"/>
  <c r="W922" i="22"/>
  <c r="N922" i="22"/>
  <c r="F922" i="22"/>
  <c r="M922" i="22"/>
  <c r="AD922" i="22"/>
  <c r="AE922" i="22" s="1"/>
  <c r="AF922" i="22" s="1"/>
  <c r="J922" i="22"/>
  <c r="V921" i="22"/>
  <c r="G924" i="22"/>
  <c r="AG923" i="22"/>
  <c r="L923" i="22"/>
  <c r="K923" i="22"/>
  <c r="H923" i="22"/>
  <c r="G925" i="22" l="1"/>
  <c r="AG924" i="22"/>
  <c r="L924" i="22"/>
  <c r="K924" i="22"/>
  <c r="H924" i="22"/>
  <c r="V922" i="22"/>
  <c r="AC923" i="22"/>
  <c r="I923" i="22"/>
  <c r="W923" i="22"/>
  <c r="N923" i="22"/>
  <c r="F923" i="22"/>
  <c r="M923" i="22"/>
  <c r="AD923" i="22"/>
  <c r="AE923" i="22" s="1"/>
  <c r="AF923" i="22" s="1"/>
  <c r="J923" i="22"/>
  <c r="V923" i="22" l="1"/>
  <c r="AC924" i="22"/>
  <c r="I924" i="22"/>
  <c r="W924" i="22"/>
  <c r="N924" i="22"/>
  <c r="F924" i="22"/>
  <c r="M924" i="22"/>
  <c r="AD924" i="22"/>
  <c r="AE924" i="22" s="1"/>
  <c r="AF924" i="22" s="1"/>
  <c r="J924" i="22"/>
  <c r="G926" i="22"/>
  <c r="AG925" i="22"/>
  <c r="L925" i="22"/>
  <c r="K925" i="22"/>
  <c r="H925" i="22"/>
  <c r="AC925" i="22" l="1"/>
  <c r="I925" i="22"/>
  <c r="W925" i="22"/>
  <c r="N925" i="22"/>
  <c r="F925" i="22"/>
  <c r="M925" i="22"/>
  <c r="AD925" i="22"/>
  <c r="AE925" i="22" s="1"/>
  <c r="AF925" i="22" s="1"/>
  <c r="J925" i="22"/>
  <c r="V924" i="22"/>
  <c r="G927" i="22"/>
  <c r="AG926" i="22"/>
  <c r="L926" i="22"/>
  <c r="K926" i="22"/>
  <c r="H926" i="22"/>
  <c r="AC926" i="22" l="1"/>
  <c r="I926" i="22"/>
  <c r="W926" i="22"/>
  <c r="N926" i="22"/>
  <c r="F926" i="22"/>
  <c r="M926" i="22"/>
  <c r="AD926" i="22"/>
  <c r="AE926" i="22" s="1"/>
  <c r="AF926" i="22" s="1"/>
  <c r="J926" i="22"/>
  <c r="V925" i="22"/>
  <c r="G928" i="22"/>
  <c r="AG927" i="22"/>
  <c r="L927" i="22"/>
  <c r="K927" i="22"/>
  <c r="H927" i="22"/>
  <c r="AC927" i="22" l="1"/>
  <c r="I927" i="22"/>
  <c r="W927" i="22"/>
  <c r="N927" i="22"/>
  <c r="F927" i="22"/>
  <c r="M927" i="22"/>
  <c r="AD927" i="22"/>
  <c r="AE927" i="22" s="1"/>
  <c r="AF927" i="22" s="1"/>
  <c r="J927" i="22"/>
  <c r="G929" i="22"/>
  <c r="AG928" i="22"/>
  <c r="L928" i="22"/>
  <c r="K928" i="22"/>
  <c r="H928" i="22"/>
  <c r="V926" i="22"/>
  <c r="AC928" i="22" l="1"/>
  <c r="I928" i="22"/>
  <c r="W928" i="22"/>
  <c r="N928" i="22"/>
  <c r="F928" i="22"/>
  <c r="M928" i="22"/>
  <c r="AD928" i="22"/>
  <c r="AE928" i="22" s="1"/>
  <c r="AF928" i="22" s="1"/>
  <c r="J928" i="22"/>
  <c r="V927" i="22"/>
  <c r="G930" i="22"/>
  <c r="AG929" i="22"/>
  <c r="L929" i="22"/>
  <c r="K929" i="22"/>
  <c r="H929" i="22"/>
  <c r="AC929" i="22" l="1"/>
  <c r="I929" i="22"/>
  <c r="W929" i="22"/>
  <c r="N929" i="22"/>
  <c r="F929" i="22"/>
  <c r="M929" i="22"/>
  <c r="AD929" i="22"/>
  <c r="AE929" i="22" s="1"/>
  <c r="AF929" i="22" s="1"/>
  <c r="J929" i="22"/>
  <c r="G931" i="22"/>
  <c r="AG930" i="22"/>
  <c r="L930" i="22"/>
  <c r="K930" i="22"/>
  <c r="H930" i="22"/>
  <c r="V928" i="22"/>
  <c r="V929" i="22" l="1"/>
  <c r="AC930" i="22"/>
  <c r="I930" i="22"/>
  <c r="W930" i="22"/>
  <c r="N930" i="22"/>
  <c r="F930" i="22"/>
  <c r="M930" i="22"/>
  <c r="AD930" i="22"/>
  <c r="AE930" i="22" s="1"/>
  <c r="AF930" i="22" s="1"/>
  <c r="J930" i="22"/>
  <c r="G932" i="22"/>
  <c r="AG931" i="22"/>
  <c r="L931" i="22"/>
  <c r="K931" i="22"/>
  <c r="H931" i="22"/>
  <c r="AC931" i="22" l="1"/>
  <c r="I931" i="22"/>
  <c r="W931" i="22"/>
  <c r="N931" i="22"/>
  <c r="F931" i="22"/>
  <c r="M931" i="22"/>
  <c r="AD931" i="22"/>
  <c r="AE931" i="22" s="1"/>
  <c r="AF931" i="22" s="1"/>
  <c r="J931" i="22"/>
  <c r="V930" i="22"/>
  <c r="G933" i="22"/>
  <c r="AG932" i="22"/>
  <c r="L932" i="22"/>
  <c r="K932" i="22"/>
  <c r="H932" i="22"/>
  <c r="AC932" i="22" l="1"/>
  <c r="I932" i="22"/>
  <c r="W932" i="22"/>
  <c r="N932" i="22"/>
  <c r="F932" i="22"/>
  <c r="M932" i="22"/>
  <c r="AD932" i="22"/>
  <c r="AE932" i="22" s="1"/>
  <c r="AF932" i="22" s="1"/>
  <c r="J932" i="22"/>
  <c r="G934" i="22"/>
  <c r="AG933" i="22"/>
  <c r="L933" i="22"/>
  <c r="K933" i="22"/>
  <c r="H933" i="22"/>
  <c r="V931" i="22"/>
  <c r="V932" i="22" l="1"/>
  <c r="AC933" i="22"/>
  <c r="I933" i="22"/>
  <c r="W933" i="22"/>
  <c r="N933" i="22"/>
  <c r="F933" i="22"/>
  <c r="M933" i="22"/>
  <c r="AD933" i="22"/>
  <c r="AE933" i="22" s="1"/>
  <c r="AF933" i="22" s="1"/>
  <c r="J933" i="22"/>
  <c r="G935" i="22"/>
  <c r="AG934" i="22"/>
  <c r="L934" i="22"/>
  <c r="K934" i="22"/>
  <c r="H934" i="22"/>
  <c r="AC934" i="22" l="1"/>
  <c r="I934" i="22"/>
  <c r="W934" i="22"/>
  <c r="N934" i="22"/>
  <c r="F934" i="22"/>
  <c r="M934" i="22"/>
  <c r="AD934" i="22"/>
  <c r="AE934" i="22" s="1"/>
  <c r="AF934" i="22" s="1"/>
  <c r="J934" i="22"/>
  <c r="V933" i="22"/>
  <c r="G936" i="22"/>
  <c r="AG935" i="22"/>
  <c r="L935" i="22"/>
  <c r="K935" i="22"/>
  <c r="H935" i="22"/>
  <c r="G937" i="22" l="1"/>
  <c r="AG936" i="22"/>
  <c r="L936" i="22"/>
  <c r="K936" i="22"/>
  <c r="H936" i="22"/>
  <c r="V934" i="22"/>
  <c r="AC935" i="22"/>
  <c r="I935" i="22"/>
  <c r="W935" i="22"/>
  <c r="N935" i="22"/>
  <c r="F935" i="22"/>
  <c r="M935" i="22"/>
  <c r="AD935" i="22"/>
  <c r="AE935" i="22" s="1"/>
  <c r="AF935" i="22" s="1"/>
  <c r="J935" i="22"/>
  <c r="V935" i="22" l="1"/>
  <c r="AC936" i="22"/>
  <c r="I936" i="22"/>
  <c r="W936" i="22"/>
  <c r="N936" i="22"/>
  <c r="F936" i="22"/>
  <c r="M936" i="22"/>
  <c r="AD936" i="22"/>
  <c r="AE936" i="22" s="1"/>
  <c r="AF936" i="22" s="1"/>
  <c r="J936" i="22"/>
  <c r="G938" i="22"/>
  <c r="AG937" i="22"/>
  <c r="L937" i="22"/>
  <c r="K937" i="22"/>
  <c r="H937" i="22"/>
  <c r="AC937" i="22" l="1"/>
  <c r="I937" i="22"/>
  <c r="W937" i="22"/>
  <c r="N937" i="22"/>
  <c r="F937" i="22"/>
  <c r="M937" i="22"/>
  <c r="AD937" i="22"/>
  <c r="AE937" i="22" s="1"/>
  <c r="AF937" i="22" s="1"/>
  <c r="J937" i="22"/>
  <c r="V936" i="22"/>
  <c r="G939" i="22"/>
  <c r="AG938" i="22"/>
  <c r="L938" i="22"/>
  <c r="K938" i="22"/>
  <c r="H938" i="22"/>
  <c r="AC938" i="22" l="1"/>
  <c r="I938" i="22"/>
  <c r="W938" i="22"/>
  <c r="N938" i="22"/>
  <c r="F938" i="22"/>
  <c r="M938" i="22"/>
  <c r="AD938" i="22"/>
  <c r="AE938" i="22" s="1"/>
  <c r="AF938" i="22" s="1"/>
  <c r="J938" i="22"/>
  <c r="G940" i="22"/>
  <c r="AG939" i="22"/>
  <c r="L939" i="22"/>
  <c r="K939" i="22"/>
  <c r="H939" i="22"/>
  <c r="V937" i="22"/>
  <c r="V938" i="22" l="1"/>
  <c r="AC939" i="22"/>
  <c r="I939" i="22"/>
  <c r="W939" i="22"/>
  <c r="N939" i="22"/>
  <c r="F939" i="22"/>
  <c r="M939" i="22"/>
  <c r="AD939" i="22"/>
  <c r="AE939" i="22" s="1"/>
  <c r="AF939" i="22" s="1"/>
  <c r="J939" i="22"/>
  <c r="G941" i="22"/>
  <c r="AG940" i="22"/>
  <c r="L940" i="22"/>
  <c r="K940" i="22"/>
  <c r="H940" i="22"/>
  <c r="AC940" i="22" l="1"/>
  <c r="I940" i="22"/>
  <c r="W940" i="22"/>
  <c r="N940" i="22"/>
  <c r="F940" i="22"/>
  <c r="M940" i="22"/>
  <c r="AD940" i="22"/>
  <c r="AE940" i="22" s="1"/>
  <c r="AF940" i="22" s="1"/>
  <c r="J940" i="22"/>
  <c r="V939" i="22"/>
  <c r="G942" i="22"/>
  <c r="AG941" i="22"/>
  <c r="L941" i="22"/>
  <c r="K941" i="22"/>
  <c r="H941" i="22"/>
  <c r="V940" i="22" l="1"/>
  <c r="AC941" i="22"/>
  <c r="I941" i="22"/>
  <c r="W941" i="22"/>
  <c r="N941" i="22"/>
  <c r="F941" i="22"/>
  <c r="M941" i="22"/>
  <c r="AD941" i="22"/>
  <c r="AE941" i="22" s="1"/>
  <c r="AF941" i="22" s="1"/>
  <c r="J941" i="22"/>
  <c r="G943" i="22"/>
  <c r="AG942" i="22"/>
  <c r="L942" i="22"/>
  <c r="K942" i="22"/>
  <c r="H942" i="22"/>
  <c r="AC942" i="22" l="1"/>
  <c r="I942" i="22"/>
  <c r="W942" i="22"/>
  <c r="N942" i="22"/>
  <c r="F942" i="22"/>
  <c r="M942" i="22"/>
  <c r="AD942" i="22"/>
  <c r="AE942" i="22" s="1"/>
  <c r="AF942" i="22" s="1"/>
  <c r="J942" i="22"/>
  <c r="V941" i="22"/>
  <c r="G944" i="22"/>
  <c r="AG943" i="22"/>
  <c r="L943" i="22"/>
  <c r="K943" i="22"/>
  <c r="H943" i="22"/>
  <c r="AC943" i="22" l="1"/>
  <c r="I943" i="22"/>
  <c r="W943" i="22"/>
  <c r="N943" i="22"/>
  <c r="F943" i="22"/>
  <c r="M943" i="22"/>
  <c r="AD943" i="22"/>
  <c r="AE943" i="22" s="1"/>
  <c r="AF943" i="22" s="1"/>
  <c r="J943" i="22"/>
  <c r="G945" i="22"/>
  <c r="AG944" i="22"/>
  <c r="L944" i="22"/>
  <c r="K944" i="22"/>
  <c r="H944" i="22"/>
  <c r="V942" i="22"/>
  <c r="AC944" i="22" l="1"/>
  <c r="I944" i="22"/>
  <c r="W944" i="22"/>
  <c r="N944" i="22"/>
  <c r="F944" i="22"/>
  <c r="M944" i="22"/>
  <c r="AD944" i="22"/>
  <c r="AE944" i="22" s="1"/>
  <c r="AF944" i="22" s="1"/>
  <c r="J944" i="22"/>
  <c r="V943" i="22"/>
  <c r="G946" i="22"/>
  <c r="AG945" i="22"/>
  <c r="L945" i="22"/>
  <c r="K945" i="22"/>
  <c r="H945" i="22"/>
  <c r="AC945" i="22" l="1"/>
  <c r="I945" i="22"/>
  <c r="W945" i="22"/>
  <c r="N945" i="22"/>
  <c r="F945" i="22"/>
  <c r="M945" i="22"/>
  <c r="AD945" i="22"/>
  <c r="AE945" i="22" s="1"/>
  <c r="AF945" i="22" s="1"/>
  <c r="J945" i="22"/>
  <c r="V944" i="22"/>
  <c r="G947" i="22"/>
  <c r="AG946" i="22"/>
  <c r="L946" i="22"/>
  <c r="K946" i="22"/>
  <c r="H946" i="22"/>
  <c r="V945" i="22" l="1"/>
  <c r="AC946" i="22"/>
  <c r="I946" i="22"/>
  <c r="W946" i="22"/>
  <c r="N946" i="22"/>
  <c r="F946" i="22"/>
  <c r="M946" i="22"/>
  <c r="AD946" i="22"/>
  <c r="AE946" i="22" s="1"/>
  <c r="AF946" i="22" s="1"/>
  <c r="J946" i="22"/>
  <c r="G948" i="22"/>
  <c r="AG947" i="22"/>
  <c r="L947" i="22"/>
  <c r="K947" i="22"/>
  <c r="H947" i="22"/>
  <c r="AC947" i="22" l="1"/>
  <c r="I947" i="22"/>
  <c r="W947" i="22"/>
  <c r="N947" i="22"/>
  <c r="F947" i="22"/>
  <c r="M947" i="22"/>
  <c r="AD947" i="22"/>
  <c r="AE947" i="22" s="1"/>
  <c r="AF947" i="22" s="1"/>
  <c r="J947" i="22"/>
  <c r="V946" i="22"/>
  <c r="G949" i="22"/>
  <c r="AG948" i="22"/>
  <c r="L948" i="22"/>
  <c r="K948" i="22"/>
  <c r="H948" i="22"/>
  <c r="V947" i="22" l="1"/>
  <c r="AC948" i="22"/>
  <c r="I948" i="22"/>
  <c r="W948" i="22"/>
  <c r="N948" i="22"/>
  <c r="F948" i="22"/>
  <c r="M948" i="22"/>
  <c r="AD948" i="22"/>
  <c r="AE948" i="22" s="1"/>
  <c r="AF948" i="22" s="1"/>
  <c r="J948" i="22"/>
  <c r="G950" i="22"/>
  <c r="AG949" i="22"/>
  <c r="L949" i="22"/>
  <c r="K949" i="22"/>
  <c r="H949" i="22"/>
  <c r="AC949" i="22" l="1"/>
  <c r="I949" i="22"/>
  <c r="W949" i="22"/>
  <c r="N949" i="22"/>
  <c r="F949" i="22"/>
  <c r="M949" i="22"/>
  <c r="AD949" i="22"/>
  <c r="AE949" i="22" s="1"/>
  <c r="AF949" i="22" s="1"/>
  <c r="J949" i="22"/>
  <c r="G951" i="22"/>
  <c r="AG950" i="22"/>
  <c r="L950" i="22"/>
  <c r="K950" i="22"/>
  <c r="H950" i="22"/>
  <c r="V948" i="22"/>
  <c r="V949" i="22" l="1"/>
  <c r="AC950" i="22"/>
  <c r="I950" i="22"/>
  <c r="W950" i="22"/>
  <c r="N950" i="22"/>
  <c r="F950" i="22"/>
  <c r="M950" i="22"/>
  <c r="AD950" i="22"/>
  <c r="AE950" i="22" s="1"/>
  <c r="AF950" i="22" s="1"/>
  <c r="J950" i="22"/>
  <c r="G952" i="22"/>
  <c r="AG951" i="22"/>
  <c r="L951" i="22"/>
  <c r="K951" i="22"/>
  <c r="H951" i="22"/>
  <c r="AC951" i="22" l="1"/>
  <c r="I951" i="22"/>
  <c r="W951" i="22"/>
  <c r="N951" i="22"/>
  <c r="F951" i="22"/>
  <c r="M951" i="22"/>
  <c r="AD951" i="22"/>
  <c r="AE951" i="22" s="1"/>
  <c r="AF951" i="22" s="1"/>
  <c r="J951" i="22"/>
  <c r="V950" i="22"/>
  <c r="G953" i="22"/>
  <c r="AG952" i="22"/>
  <c r="L952" i="22"/>
  <c r="K952" i="22"/>
  <c r="H952" i="22"/>
  <c r="AC952" i="22" l="1"/>
  <c r="I952" i="22"/>
  <c r="W952" i="22"/>
  <c r="N952" i="22"/>
  <c r="F952" i="22"/>
  <c r="M952" i="22"/>
  <c r="AD952" i="22"/>
  <c r="AE952" i="22" s="1"/>
  <c r="AF952" i="22" s="1"/>
  <c r="J952" i="22"/>
  <c r="V951" i="22"/>
  <c r="G954" i="22"/>
  <c r="AG953" i="22"/>
  <c r="L953" i="22"/>
  <c r="K953" i="22"/>
  <c r="H953" i="22"/>
  <c r="V952" i="22" l="1"/>
  <c r="AC953" i="22"/>
  <c r="I953" i="22"/>
  <c r="W953" i="22"/>
  <c r="N953" i="22"/>
  <c r="F953" i="22"/>
  <c r="M953" i="22"/>
  <c r="AD953" i="22"/>
  <c r="AE953" i="22" s="1"/>
  <c r="AF953" i="22" s="1"/>
  <c r="J953" i="22"/>
  <c r="G955" i="22"/>
  <c r="AG954" i="22"/>
  <c r="L954" i="22"/>
  <c r="K954" i="22"/>
  <c r="H954" i="22"/>
  <c r="AC954" i="22" l="1"/>
  <c r="I954" i="22"/>
  <c r="W954" i="22"/>
  <c r="N954" i="22"/>
  <c r="F954" i="22"/>
  <c r="M954" i="22"/>
  <c r="AD954" i="22"/>
  <c r="AE954" i="22" s="1"/>
  <c r="AF954" i="22" s="1"/>
  <c r="J954" i="22"/>
  <c r="V953" i="22"/>
  <c r="G956" i="22"/>
  <c r="AG955" i="22"/>
  <c r="L955" i="22"/>
  <c r="K955" i="22"/>
  <c r="H955" i="22"/>
  <c r="AC955" i="22" l="1"/>
  <c r="I955" i="22"/>
  <c r="W955" i="22"/>
  <c r="N955" i="22"/>
  <c r="F955" i="22"/>
  <c r="M955" i="22"/>
  <c r="AD955" i="22"/>
  <c r="AE955" i="22" s="1"/>
  <c r="AF955" i="22" s="1"/>
  <c r="J955" i="22"/>
  <c r="V954" i="22"/>
  <c r="G957" i="22"/>
  <c r="AG956" i="22"/>
  <c r="L956" i="22"/>
  <c r="K956" i="22"/>
  <c r="H956" i="22"/>
  <c r="V955" i="22" l="1"/>
  <c r="AC956" i="22"/>
  <c r="I956" i="22"/>
  <c r="W956" i="22"/>
  <c r="N956" i="22"/>
  <c r="F956" i="22"/>
  <c r="M956" i="22"/>
  <c r="AD956" i="22"/>
  <c r="AE956" i="22" s="1"/>
  <c r="AF956" i="22" s="1"/>
  <c r="J956" i="22"/>
  <c r="G958" i="22"/>
  <c r="AG957" i="22"/>
  <c r="L957" i="22"/>
  <c r="K957" i="22"/>
  <c r="H957" i="22"/>
  <c r="AC957" i="22" l="1"/>
  <c r="I957" i="22"/>
  <c r="W957" i="22"/>
  <c r="N957" i="22"/>
  <c r="F957" i="22"/>
  <c r="M957" i="22"/>
  <c r="AD957" i="22"/>
  <c r="AE957" i="22" s="1"/>
  <c r="AF957" i="22" s="1"/>
  <c r="J957" i="22"/>
  <c r="V956" i="22"/>
  <c r="G959" i="22"/>
  <c r="AG958" i="22"/>
  <c r="L958" i="22"/>
  <c r="K958" i="22"/>
  <c r="H958" i="22"/>
  <c r="AC958" i="22" l="1"/>
  <c r="I958" i="22"/>
  <c r="W958" i="22"/>
  <c r="N958" i="22"/>
  <c r="F958" i="22"/>
  <c r="M958" i="22"/>
  <c r="AD958" i="22"/>
  <c r="AE958" i="22" s="1"/>
  <c r="AF958" i="22" s="1"/>
  <c r="J958" i="22"/>
  <c r="G960" i="22"/>
  <c r="AG959" i="22"/>
  <c r="L959" i="22"/>
  <c r="K959" i="22"/>
  <c r="H959" i="22"/>
  <c r="V957" i="22"/>
  <c r="AC959" i="22" l="1"/>
  <c r="I959" i="22"/>
  <c r="W959" i="22"/>
  <c r="N959" i="22"/>
  <c r="F959" i="22"/>
  <c r="M959" i="22"/>
  <c r="AD959" i="22"/>
  <c r="AE959" i="22" s="1"/>
  <c r="AF959" i="22" s="1"/>
  <c r="J959" i="22"/>
  <c r="V958" i="22"/>
  <c r="G961" i="22"/>
  <c r="AG960" i="22"/>
  <c r="L960" i="22"/>
  <c r="K960" i="22"/>
  <c r="H960" i="22"/>
  <c r="AC960" i="22" l="1"/>
  <c r="I960" i="22"/>
  <c r="W960" i="22"/>
  <c r="N960" i="22"/>
  <c r="F960" i="22"/>
  <c r="M960" i="22"/>
  <c r="AD960" i="22"/>
  <c r="AE960" i="22" s="1"/>
  <c r="AF960" i="22" s="1"/>
  <c r="J960" i="22"/>
  <c r="V959" i="22"/>
  <c r="G962" i="22"/>
  <c r="AG961" i="22"/>
  <c r="L961" i="22"/>
  <c r="K961" i="22"/>
  <c r="H961" i="22"/>
  <c r="AC961" i="22" l="1"/>
  <c r="I961" i="22"/>
  <c r="W961" i="22"/>
  <c r="N961" i="22"/>
  <c r="F961" i="22"/>
  <c r="M961" i="22"/>
  <c r="AD961" i="22"/>
  <c r="AE961" i="22" s="1"/>
  <c r="AF961" i="22" s="1"/>
  <c r="J961" i="22"/>
  <c r="G963" i="22"/>
  <c r="AG962" i="22"/>
  <c r="L962" i="22"/>
  <c r="K962" i="22"/>
  <c r="H962" i="22"/>
  <c r="V960" i="22"/>
  <c r="AC962" i="22" l="1"/>
  <c r="I962" i="22"/>
  <c r="W962" i="22"/>
  <c r="N962" i="22"/>
  <c r="F962" i="22"/>
  <c r="M962" i="22"/>
  <c r="AD962" i="22"/>
  <c r="AE962" i="22" s="1"/>
  <c r="AF962" i="22" s="1"/>
  <c r="J962" i="22"/>
  <c r="V961" i="22"/>
  <c r="G964" i="22"/>
  <c r="AG963" i="22"/>
  <c r="L963" i="22"/>
  <c r="K963" i="22"/>
  <c r="H963" i="22"/>
  <c r="AC963" i="22" l="1"/>
  <c r="I963" i="22"/>
  <c r="W963" i="22"/>
  <c r="N963" i="22"/>
  <c r="F963" i="22"/>
  <c r="M963" i="22"/>
  <c r="AD963" i="22"/>
  <c r="AE963" i="22" s="1"/>
  <c r="AF963" i="22" s="1"/>
  <c r="J963" i="22"/>
  <c r="V962" i="22"/>
  <c r="G965" i="22"/>
  <c r="L964" i="22"/>
  <c r="AG964" i="22"/>
  <c r="K964" i="22"/>
  <c r="H964" i="22"/>
  <c r="V963" i="22" l="1"/>
  <c r="AD964" i="22"/>
  <c r="AE964" i="22" s="1"/>
  <c r="AF964" i="22" s="1"/>
  <c r="J964" i="22"/>
  <c r="I964" i="22"/>
  <c r="AC964" i="22"/>
  <c r="W964" i="22"/>
  <c r="F964" i="22"/>
  <c r="N964" i="22"/>
  <c r="M964" i="22"/>
  <c r="G966" i="22"/>
  <c r="L965" i="22"/>
  <c r="AG965" i="22"/>
  <c r="K965" i="22"/>
  <c r="H965" i="22"/>
  <c r="V964" i="22" l="1"/>
  <c r="AD965" i="22"/>
  <c r="AE965" i="22" s="1"/>
  <c r="AF965" i="22" s="1"/>
  <c r="J965" i="22"/>
  <c r="N965" i="22"/>
  <c r="M965" i="22"/>
  <c r="I965" i="22"/>
  <c r="AC965" i="22"/>
  <c r="F965" i="22"/>
  <c r="W965" i="22"/>
  <c r="G967" i="22"/>
  <c r="L966" i="22"/>
  <c r="AG966" i="22"/>
  <c r="K966" i="22"/>
  <c r="H966" i="22"/>
  <c r="G968" i="22" l="1"/>
  <c r="L967" i="22"/>
  <c r="AG967" i="22"/>
  <c r="K967" i="22"/>
  <c r="H967" i="22"/>
  <c r="AD966" i="22"/>
  <c r="AE966" i="22" s="1"/>
  <c r="AF966" i="22" s="1"/>
  <c r="J966" i="22"/>
  <c r="I966" i="22"/>
  <c r="V966" i="22" s="1"/>
  <c r="AC966" i="22"/>
  <c r="F966" i="22"/>
  <c r="W966" i="22"/>
  <c r="N966" i="22"/>
  <c r="M966" i="22"/>
  <c r="V965" i="22"/>
  <c r="AD967" i="22" l="1"/>
  <c r="AE967" i="22" s="1"/>
  <c r="AF967" i="22" s="1"/>
  <c r="J967" i="22"/>
  <c r="N967" i="22"/>
  <c r="M967" i="22"/>
  <c r="I967" i="22"/>
  <c r="AC967" i="22"/>
  <c r="F967" i="22"/>
  <c r="W967" i="22"/>
  <c r="G969" i="22"/>
  <c r="L968" i="22"/>
  <c r="AG968" i="22"/>
  <c r="K968" i="22"/>
  <c r="H968" i="22"/>
  <c r="V967" i="22" l="1"/>
  <c r="AD968" i="22"/>
  <c r="AE968" i="22" s="1"/>
  <c r="AF968" i="22" s="1"/>
  <c r="J968" i="22"/>
  <c r="I968" i="22"/>
  <c r="AC968" i="22"/>
  <c r="F968" i="22"/>
  <c r="W968" i="22"/>
  <c r="N968" i="22"/>
  <c r="M968" i="22"/>
  <c r="G970" i="22"/>
  <c r="AG969" i="22"/>
  <c r="L969" i="22"/>
  <c r="K969" i="22"/>
  <c r="H969" i="22"/>
  <c r="AD969" i="22" l="1"/>
  <c r="AE969" i="22" s="1"/>
  <c r="AF969" i="22" s="1"/>
  <c r="J969" i="22"/>
  <c r="N969" i="22"/>
  <c r="M969" i="22"/>
  <c r="I969" i="22"/>
  <c r="AC969" i="22"/>
  <c r="F969" i="22"/>
  <c r="W969" i="22"/>
  <c r="G971" i="22"/>
  <c r="AG970" i="22"/>
  <c r="L970" i="22"/>
  <c r="K970" i="22"/>
  <c r="H970" i="22"/>
  <c r="V968" i="22"/>
  <c r="V969" i="22" l="1"/>
  <c r="G972" i="22"/>
  <c r="AG971" i="22"/>
  <c r="L971" i="22"/>
  <c r="K971" i="22"/>
  <c r="H971" i="22"/>
  <c r="AD970" i="22"/>
  <c r="AE970" i="22" s="1"/>
  <c r="AF970" i="22" s="1"/>
  <c r="J970" i="22"/>
  <c r="M970" i="22"/>
  <c r="I970" i="22"/>
  <c r="F970" i="22"/>
  <c r="AC970" i="22"/>
  <c r="W970" i="22"/>
  <c r="N970" i="22"/>
  <c r="AD971" i="22" l="1"/>
  <c r="AE971" i="22" s="1"/>
  <c r="AF971" i="22" s="1"/>
  <c r="J971" i="22"/>
  <c r="M971" i="22"/>
  <c r="I971" i="22"/>
  <c r="F971" i="22"/>
  <c r="AC971" i="22"/>
  <c r="W971" i="22"/>
  <c r="N971" i="22"/>
  <c r="V970" i="22"/>
  <c r="G973" i="22"/>
  <c r="AG972" i="22"/>
  <c r="L972" i="22"/>
  <c r="K972" i="22"/>
  <c r="H972" i="22"/>
  <c r="V971" i="22" l="1"/>
  <c r="AD972" i="22"/>
  <c r="AE972" i="22" s="1"/>
  <c r="AF972" i="22" s="1"/>
  <c r="J972" i="22"/>
  <c r="M972" i="22"/>
  <c r="I972" i="22"/>
  <c r="V972" i="22" s="1"/>
  <c r="F972" i="22"/>
  <c r="AC972" i="22"/>
  <c r="W972" i="22"/>
  <c r="N972" i="22"/>
  <c r="G974" i="22"/>
  <c r="AG973" i="22"/>
  <c r="L973" i="22"/>
  <c r="K973" i="22"/>
  <c r="H973" i="22"/>
  <c r="G975" i="22" l="1"/>
  <c r="AG974" i="22"/>
  <c r="L974" i="22"/>
  <c r="K974" i="22"/>
  <c r="H974" i="22"/>
  <c r="AD973" i="22"/>
  <c r="AE973" i="22" s="1"/>
  <c r="AF973" i="22" s="1"/>
  <c r="J973" i="22"/>
  <c r="M973" i="22"/>
  <c r="I973" i="22"/>
  <c r="F973" i="22"/>
  <c r="AC973" i="22"/>
  <c r="W973" i="22"/>
  <c r="N973" i="22"/>
  <c r="AD974" i="22" l="1"/>
  <c r="AE974" i="22" s="1"/>
  <c r="AF974" i="22" s="1"/>
  <c r="J974" i="22"/>
  <c r="M974" i="22"/>
  <c r="I974" i="22"/>
  <c r="F974" i="22"/>
  <c r="AC974" i="22"/>
  <c r="W974" i="22"/>
  <c r="N974" i="22"/>
  <c r="V973" i="22"/>
  <c r="G976" i="22"/>
  <c r="AG975" i="22"/>
  <c r="L975" i="22"/>
  <c r="K975" i="22"/>
  <c r="H975" i="22"/>
  <c r="V974" i="22" l="1"/>
  <c r="AD975" i="22"/>
  <c r="AE975" i="22" s="1"/>
  <c r="AF975" i="22" s="1"/>
  <c r="J975" i="22"/>
  <c r="M975" i="22"/>
  <c r="I975" i="22"/>
  <c r="F975" i="22"/>
  <c r="AC975" i="22"/>
  <c r="W975" i="22"/>
  <c r="N975" i="22"/>
  <c r="G977" i="22"/>
  <c r="AG976" i="22"/>
  <c r="L976" i="22"/>
  <c r="K976" i="22"/>
  <c r="H976" i="22"/>
  <c r="V975" i="22" l="1"/>
  <c r="G978" i="22"/>
  <c r="AG977" i="22"/>
  <c r="L977" i="22"/>
  <c r="K977" i="22"/>
  <c r="H977" i="22"/>
  <c r="AD976" i="22"/>
  <c r="AE976" i="22" s="1"/>
  <c r="AF976" i="22" s="1"/>
  <c r="J976" i="22"/>
  <c r="M976" i="22"/>
  <c r="I976" i="22"/>
  <c r="F976" i="22"/>
  <c r="AC976" i="22"/>
  <c r="W976" i="22"/>
  <c r="N976" i="22"/>
  <c r="AD977" i="22" l="1"/>
  <c r="AE977" i="22" s="1"/>
  <c r="AF977" i="22" s="1"/>
  <c r="J977" i="22"/>
  <c r="M977" i="22"/>
  <c r="I977" i="22"/>
  <c r="F977" i="22"/>
  <c r="AC977" i="22"/>
  <c r="W977" i="22"/>
  <c r="N977" i="22"/>
  <c r="V976" i="22"/>
  <c r="G979" i="22"/>
  <c r="AG978" i="22"/>
  <c r="L978" i="22"/>
  <c r="K978" i="22"/>
  <c r="H978" i="22"/>
  <c r="AD978" i="22" l="1"/>
  <c r="AE978" i="22" s="1"/>
  <c r="AF978" i="22" s="1"/>
  <c r="J978" i="22"/>
  <c r="M978" i="22"/>
  <c r="I978" i="22"/>
  <c r="F978" i="22"/>
  <c r="AC978" i="22"/>
  <c r="W978" i="22"/>
  <c r="N978" i="22"/>
  <c r="V977" i="22"/>
  <c r="G980" i="22"/>
  <c r="AG979" i="22"/>
  <c r="L979" i="22"/>
  <c r="K979" i="22"/>
  <c r="H979" i="22"/>
  <c r="V978" i="22" l="1"/>
  <c r="AD979" i="22"/>
  <c r="AE979" i="22" s="1"/>
  <c r="AF979" i="22" s="1"/>
  <c r="J979" i="22"/>
  <c r="W979" i="22"/>
  <c r="M979" i="22"/>
  <c r="N979" i="22"/>
  <c r="I979" i="22"/>
  <c r="F979" i="22"/>
  <c r="AC979" i="22"/>
  <c r="G981" i="22"/>
  <c r="AG980" i="22"/>
  <c r="L980" i="22"/>
  <c r="K980" i="22"/>
  <c r="H980" i="22"/>
  <c r="V979" i="22" l="1"/>
  <c r="G982" i="22"/>
  <c r="AG981" i="22"/>
  <c r="L981" i="22"/>
  <c r="K981" i="22"/>
  <c r="H981" i="22"/>
  <c r="AD980" i="22"/>
  <c r="AE980" i="22" s="1"/>
  <c r="AF980" i="22" s="1"/>
  <c r="J980" i="22"/>
  <c r="W980" i="22"/>
  <c r="M980" i="22"/>
  <c r="AC980" i="22"/>
  <c r="N980" i="22"/>
  <c r="I980" i="22"/>
  <c r="F980" i="22"/>
  <c r="V980" i="22" l="1"/>
  <c r="AD981" i="22"/>
  <c r="AE981" i="22" s="1"/>
  <c r="AF981" i="22" s="1"/>
  <c r="J981" i="22"/>
  <c r="W981" i="22"/>
  <c r="M981" i="22"/>
  <c r="AC981" i="22"/>
  <c r="N981" i="22"/>
  <c r="I981" i="22"/>
  <c r="V981" i="22" s="1"/>
  <c r="F981" i="22"/>
  <c r="G983" i="22"/>
  <c r="AG982" i="22"/>
  <c r="L982" i="22"/>
  <c r="K982" i="22"/>
  <c r="H982" i="22"/>
  <c r="G984" i="22" l="1"/>
  <c r="AG983" i="22"/>
  <c r="L983" i="22"/>
  <c r="K983" i="22"/>
  <c r="H983" i="22"/>
  <c r="AD982" i="22"/>
  <c r="AE982" i="22" s="1"/>
  <c r="AF982" i="22" s="1"/>
  <c r="J982" i="22"/>
  <c r="W982" i="22"/>
  <c r="M982" i="22"/>
  <c r="I982" i="22"/>
  <c r="F982" i="22"/>
  <c r="AC982" i="22"/>
  <c r="N982" i="22"/>
  <c r="V982" i="22" l="1"/>
  <c r="AD983" i="22"/>
  <c r="AE983" i="22" s="1"/>
  <c r="AF983" i="22" s="1"/>
  <c r="J983" i="22"/>
  <c r="W983" i="22"/>
  <c r="M983" i="22"/>
  <c r="N983" i="22"/>
  <c r="I983" i="22"/>
  <c r="V983" i="22" s="1"/>
  <c r="F983" i="22"/>
  <c r="AC983" i="22"/>
  <c r="G985" i="22"/>
  <c r="AG984" i="22"/>
  <c r="L984" i="22"/>
  <c r="K984" i="22"/>
  <c r="H984" i="22"/>
  <c r="G986" i="22" l="1"/>
  <c r="AG985" i="22"/>
  <c r="L985" i="22"/>
  <c r="K985" i="22"/>
  <c r="H985" i="22"/>
  <c r="AD984" i="22"/>
  <c r="AE984" i="22" s="1"/>
  <c r="AF984" i="22" s="1"/>
  <c r="J984" i="22"/>
  <c r="W984" i="22"/>
  <c r="M984" i="22"/>
  <c r="AC984" i="22"/>
  <c r="N984" i="22"/>
  <c r="I984" i="22"/>
  <c r="F984" i="22"/>
  <c r="V984" i="22" l="1"/>
  <c r="AD985" i="22"/>
  <c r="AE985" i="22" s="1"/>
  <c r="AF985" i="22" s="1"/>
  <c r="J985" i="22"/>
  <c r="W985" i="22"/>
  <c r="M985" i="22"/>
  <c r="AC985" i="22"/>
  <c r="N985" i="22"/>
  <c r="I985" i="22"/>
  <c r="V985" i="22" s="1"/>
  <c r="F985" i="22"/>
  <c r="G987" i="22"/>
  <c r="AG986" i="22"/>
  <c r="L986" i="22"/>
  <c r="K986" i="22"/>
  <c r="H986" i="22"/>
  <c r="AD986" i="22" l="1"/>
  <c r="AE986" i="22" s="1"/>
  <c r="AF986" i="22" s="1"/>
  <c r="J986" i="22"/>
  <c r="W986" i="22"/>
  <c r="M986" i="22"/>
  <c r="I986" i="22"/>
  <c r="F986" i="22"/>
  <c r="AC986" i="22"/>
  <c r="N986" i="22"/>
  <c r="G988" i="22"/>
  <c r="AG987" i="22"/>
  <c r="L987" i="22"/>
  <c r="K987" i="22"/>
  <c r="H987" i="22"/>
  <c r="V986" i="22" l="1"/>
  <c r="G989" i="22"/>
  <c r="AG988" i="22"/>
  <c r="L988" i="22"/>
  <c r="K988" i="22"/>
  <c r="H988" i="22"/>
  <c r="AD987" i="22"/>
  <c r="AE987" i="22" s="1"/>
  <c r="AF987" i="22" s="1"/>
  <c r="J987" i="22"/>
  <c r="W987" i="22"/>
  <c r="M987" i="22"/>
  <c r="N987" i="22"/>
  <c r="I987" i="22"/>
  <c r="F987" i="22"/>
  <c r="AC987" i="22"/>
  <c r="V987" i="22" l="1"/>
  <c r="AD988" i="22"/>
  <c r="AE988" i="22" s="1"/>
  <c r="AF988" i="22" s="1"/>
  <c r="J988" i="22"/>
  <c r="W988" i="22"/>
  <c r="M988" i="22"/>
  <c r="AC988" i="22"/>
  <c r="N988" i="22"/>
  <c r="I988" i="22"/>
  <c r="V988" i="22" s="1"/>
  <c r="F988" i="22"/>
  <c r="G990" i="22"/>
  <c r="AG989" i="22"/>
  <c r="L989" i="22"/>
  <c r="K989" i="22"/>
  <c r="H989" i="22"/>
  <c r="G991" i="22" l="1"/>
  <c r="AG990" i="22"/>
  <c r="L990" i="22"/>
  <c r="K990" i="22"/>
  <c r="H990" i="22"/>
  <c r="AD989" i="22"/>
  <c r="AE989" i="22" s="1"/>
  <c r="AF989" i="22" s="1"/>
  <c r="J989" i="22"/>
  <c r="W989" i="22"/>
  <c r="M989" i="22"/>
  <c r="AC989" i="22"/>
  <c r="N989" i="22"/>
  <c r="I989" i="22"/>
  <c r="V989" i="22" s="1"/>
  <c r="F989" i="22"/>
  <c r="AD990" i="22" l="1"/>
  <c r="AE990" i="22" s="1"/>
  <c r="AF990" i="22" s="1"/>
  <c r="J990" i="22"/>
  <c r="W990" i="22"/>
  <c r="M990" i="22"/>
  <c r="I990" i="22"/>
  <c r="F990" i="22"/>
  <c r="AC990" i="22"/>
  <c r="N990" i="22"/>
  <c r="G992" i="22"/>
  <c r="AG991" i="22"/>
  <c r="L991" i="22"/>
  <c r="K991" i="22"/>
  <c r="H991" i="22"/>
  <c r="V990" i="22" l="1"/>
  <c r="G993" i="22"/>
  <c r="AG992" i="22"/>
  <c r="L992" i="22"/>
  <c r="K992" i="22"/>
  <c r="H992" i="22"/>
  <c r="AD991" i="22"/>
  <c r="AE991" i="22" s="1"/>
  <c r="AF991" i="22" s="1"/>
  <c r="J991" i="22"/>
  <c r="W991" i="22"/>
  <c r="M991" i="22"/>
  <c r="N991" i="22"/>
  <c r="I991" i="22"/>
  <c r="F991" i="22"/>
  <c r="AC991" i="22"/>
  <c r="G994" i="22" l="1"/>
  <c r="AG993" i="22"/>
  <c r="L993" i="22"/>
  <c r="K993" i="22"/>
  <c r="H993" i="22"/>
  <c r="AD992" i="22"/>
  <c r="AE992" i="22" s="1"/>
  <c r="AF992" i="22" s="1"/>
  <c r="J992" i="22"/>
  <c r="W992" i="22"/>
  <c r="M992" i="22"/>
  <c r="AC992" i="22"/>
  <c r="N992" i="22"/>
  <c r="I992" i="22"/>
  <c r="V992" i="22" s="1"/>
  <c r="F992" i="22"/>
  <c r="V991" i="22"/>
  <c r="AD993" i="22" l="1"/>
  <c r="AE993" i="22" s="1"/>
  <c r="AF993" i="22" s="1"/>
  <c r="J993" i="22"/>
  <c r="W993" i="22"/>
  <c r="M993" i="22"/>
  <c r="AC993" i="22"/>
  <c r="N993" i="22"/>
  <c r="I993" i="22"/>
  <c r="V993" i="22" s="1"/>
  <c r="F993" i="22"/>
  <c r="G995" i="22"/>
  <c r="AG994" i="22"/>
  <c r="L994" i="22"/>
  <c r="K994" i="22"/>
  <c r="H994" i="22"/>
  <c r="AD994" i="22" l="1"/>
  <c r="AE994" i="22" s="1"/>
  <c r="AF994" i="22" s="1"/>
  <c r="J994" i="22"/>
  <c r="W994" i="22"/>
  <c r="M994" i="22"/>
  <c r="I994" i="22"/>
  <c r="F994" i="22"/>
  <c r="AC994" i="22"/>
  <c r="N994" i="22"/>
  <c r="G996" i="22"/>
  <c r="AG995" i="22"/>
  <c r="L995" i="22"/>
  <c r="K995" i="22"/>
  <c r="H995" i="22"/>
  <c r="V994" i="22" l="1"/>
  <c r="G997" i="22"/>
  <c r="AG996" i="22"/>
  <c r="L996" i="22"/>
  <c r="K996" i="22"/>
  <c r="H996" i="22"/>
  <c r="AD995" i="22"/>
  <c r="AE995" i="22" s="1"/>
  <c r="AF995" i="22" s="1"/>
  <c r="J995" i="22"/>
  <c r="W995" i="22"/>
  <c r="M995" i="22"/>
  <c r="N995" i="22"/>
  <c r="I995" i="22"/>
  <c r="F995" i="22"/>
  <c r="AC995" i="22"/>
  <c r="AD996" i="22" l="1"/>
  <c r="AE996" i="22" s="1"/>
  <c r="AF996" i="22" s="1"/>
  <c r="J996" i="22"/>
  <c r="W996" i="22"/>
  <c r="M996" i="22"/>
  <c r="AC996" i="22"/>
  <c r="N996" i="22"/>
  <c r="I996" i="22"/>
  <c r="F996" i="22"/>
  <c r="V995" i="22"/>
  <c r="G998" i="22"/>
  <c r="AG997" i="22"/>
  <c r="L997" i="22"/>
  <c r="K997" i="22"/>
  <c r="H997" i="22"/>
  <c r="V996" i="22" l="1"/>
  <c r="AD997" i="22"/>
  <c r="AE997" i="22" s="1"/>
  <c r="AF997" i="22" s="1"/>
  <c r="J997" i="22"/>
  <c r="W997" i="22"/>
  <c r="M997" i="22"/>
  <c r="AC997" i="22"/>
  <c r="N997" i="22"/>
  <c r="I997" i="22"/>
  <c r="F997" i="22"/>
  <c r="G999" i="22"/>
  <c r="AG998" i="22"/>
  <c r="L998" i="22"/>
  <c r="K998" i="22"/>
  <c r="H998" i="22"/>
  <c r="V997" i="22" l="1"/>
  <c r="AD998" i="22"/>
  <c r="AE998" i="22" s="1"/>
  <c r="AF998" i="22" s="1"/>
  <c r="J998" i="22"/>
  <c r="W998" i="22"/>
  <c r="M998" i="22"/>
  <c r="I998" i="22"/>
  <c r="F998" i="22"/>
  <c r="AC998" i="22"/>
  <c r="N998" i="22"/>
  <c r="G1000" i="22"/>
  <c r="AG999" i="22"/>
  <c r="L999" i="22"/>
  <c r="K999" i="22"/>
  <c r="H999" i="22"/>
  <c r="AD999" i="22" l="1"/>
  <c r="AE999" i="22" s="1"/>
  <c r="AF999" i="22" s="1"/>
  <c r="J999" i="22"/>
  <c r="W999" i="22"/>
  <c r="M999" i="22"/>
  <c r="N999" i="22"/>
  <c r="I999" i="22"/>
  <c r="F999" i="22"/>
  <c r="AC999" i="22"/>
  <c r="V998" i="22"/>
  <c r="G1001" i="22"/>
  <c r="AG1000" i="22"/>
  <c r="L1000" i="22"/>
  <c r="K1000" i="22"/>
  <c r="H1000" i="22"/>
  <c r="V999" i="22" l="1"/>
  <c r="AD1000" i="22"/>
  <c r="AE1000" i="22" s="1"/>
  <c r="AF1000" i="22" s="1"/>
  <c r="J1000" i="22"/>
  <c r="W1000" i="22"/>
  <c r="M1000" i="22"/>
  <c r="AC1000" i="22"/>
  <c r="N1000" i="22"/>
  <c r="I1000" i="22"/>
  <c r="V1000" i="22" s="1"/>
  <c r="F1000" i="22"/>
  <c r="G1002" i="22"/>
  <c r="AG1001" i="22"/>
  <c r="L1001" i="22"/>
  <c r="K1001" i="22"/>
  <c r="H1001" i="22"/>
  <c r="AD1001" i="22" l="1"/>
  <c r="AE1001" i="22" s="1"/>
  <c r="AF1001" i="22" s="1"/>
  <c r="J1001" i="22"/>
  <c r="W1001" i="22"/>
  <c r="M1001" i="22"/>
  <c r="AC1001" i="22"/>
  <c r="N1001" i="22"/>
  <c r="I1001" i="22"/>
  <c r="V1001" i="22" s="1"/>
  <c r="F1001" i="22"/>
  <c r="G1003" i="22"/>
  <c r="AG1002" i="22"/>
  <c r="L1002" i="22"/>
  <c r="K1002" i="22"/>
  <c r="H1002" i="22"/>
  <c r="G1004" i="22" l="1"/>
  <c r="AG1003" i="22"/>
  <c r="L1003" i="22"/>
  <c r="K1003" i="22"/>
  <c r="H1003" i="22"/>
  <c r="AD1002" i="22"/>
  <c r="AE1002" i="22" s="1"/>
  <c r="AF1002" i="22" s="1"/>
  <c r="J1002" i="22"/>
  <c r="W1002" i="22"/>
  <c r="M1002" i="22"/>
  <c r="I1002" i="22"/>
  <c r="F1002" i="22"/>
  <c r="AC1002" i="22"/>
  <c r="N1002" i="22"/>
  <c r="V1002" i="22" l="1"/>
  <c r="AD1003" i="22"/>
  <c r="AE1003" i="22" s="1"/>
  <c r="AF1003" i="22" s="1"/>
  <c r="J1003" i="22"/>
  <c r="W1003" i="22"/>
  <c r="M1003" i="22"/>
  <c r="N1003" i="22"/>
  <c r="I1003" i="22"/>
  <c r="V1003" i="22" s="1"/>
  <c r="F1003" i="22"/>
  <c r="AC1003" i="22"/>
  <c r="G1005" i="22"/>
  <c r="AG1004" i="22"/>
  <c r="L1004" i="22"/>
  <c r="K1004" i="22"/>
  <c r="H1004" i="22"/>
  <c r="G1006" i="22" l="1"/>
  <c r="AG1005" i="22"/>
  <c r="L1005" i="22"/>
  <c r="K1005" i="22"/>
  <c r="H1005" i="22"/>
  <c r="AD1004" i="22"/>
  <c r="AE1004" i="22" s="1"/>
  <c r="AF1004" i="22" s="1"/>
  <c r="J1004" i="22"/>
  <c r="W1004" i="22"/>
  <c r="M1004" i="22"/>
  <c r="AC1004" i="22"/>
  <c r="N1004" i="22"/>
  <c r="I1004" i="22"/>
  <c r="F1004" i="22"/>
  <c r="V1004" i="22" l="1"/>
  <c r="AD1005" i="22"/>
  <c r="AE1005" i="22" s="1"/>
  <c r="AF1005" i="22" s="1"/>
  <c r="J1005" i="22"/>
  <c r="W1005" i="22"/>
  <c r="M1005" i="22"/>
  <c r="AC1005" i="22"/>
  <c r="N1005" i="22"/>
  <c r="I1005" i="22"/>
  <c r="V1005" i="22" s="1"/>
  <c r="F1005" i="22"/>
  <c r="G1007" i="22"/>
  <c r="AG1006" i="22"/>
  <c r="L1006" i="22"/>
  <c r="K1006" i="22"/>
  <c r="H1006" i="22"/>
  <c r="G1008" i="22" l="1"/>
  <c r="AG1007" i="22"/>
  <c r="L1007" i="22"/>
  <c r="K1007" i="22"/>
  <c r="H1007" i="22"/>
  <c r="AD1006" i="22"/>
  <c r="AE1006" i="22" s="1"/>
  <c r="AF1006" i="22" s="1"/>
  <c r="J1006" i="22"/>
  <c r="W1006" i="22"/>
  <c r="M1006" i="22"/>
  <c r="I1006" i="22"/>
  <c r="F1006" i="22"/>
  <c r="AC1006" i="22"/>
  <c r="N1006" i="22"/>
  <c r="V1006" i="22" l="1"/>
  <c r="AD1007" i="22"/>
  <c r="AE1007" i="22" s="1"/>
  <c r="AF1007" i="22" s="1"/>
  <c r="J1007" i="22"/>
  <c r="W1007" i="22"/>
  <c r="M1007" i="22"/>
  <c r="N1007" i="22"/>
  <c r="I1007" i="22"/>
  <c r="F1007" i="22"/>
  <c r="AC1007" i="22"/>
  <c r="G1009" i="22"/>
  <c r="AG1008" i="22"/>
  <c r="L1008" i="22"/>
  <c r="K1008" i="22"/>
  <c r="H1008" i="22"/>
  <c r="V1007" i="22" l="1"/>
  <c r="G1010" i="22"/>
  <c r="AG1009" i="22"/>
  <c r="L1009" i="22"/>
  <c r="K1009" i="22"/>
  <c r="H1009" i="22"/>
  <c r="AD1008" i="22"/>
  <c r="AE1008" i="22" s="1"/>
  <c r="AF1008" i="22" s="1"/>
  <c r="J1008" i="22"/>
  <c r="W1008" i="22"/>
  <c r="M1008" i="22"/>
  <c r="AC1008" i="22"/>
  <c r="N1008" i="22"/>
  <c r="I1008" i="22"/>
  <c r="F1008" i="22"/>
  <c r="V1008" i="22" l="1"/>
  <c r="AD1009" i="22"/>
  <c r="AE1009" i="22" s="1"/>
  <c r="AF1009" i="22" s="1"/>
  <c r="J1009" i="22"/>
  <c r="W1009" i="22"/>
  <c r="M1009" i="22"/>
  <c r="AC1009" i="22"/>
  <c r="N1009" i="22"/>
  <c r="I1009" i="22"/>
  <c r="V1009" i="22" s="1"/>
  <c r="F1009" i="22"/>
  <c r="G1011" i="22"/>
  <c r="AG1010" i="22"/>
  <c r="L1010" i="22"/>
  <c r="K1010" i="22"/>
  <c r="H1010" i="22"/>
  <c r="AD1010" i="22" l="1"/>
  <c r="AE1010" i="22" s="1"/>
  <c r="AF1010" i="22" s="1"/>
  <c r="J1010" i="22"/>
  <c r="W1010" i="22"/>
  <c r="M1010" i="22"/>
  <c r="I1010" i="22"/>
  <c r="F1010" i="22"/>
  <c r="AC1010" i="22"/>
  <c r="N1010" i="22"/>
  <c r="G1012" i="22"/>
  <c r="AG1011" i="22"/>
  <c r="L1011" i="22"/>
  <c r="K1011" i="22"/>
  <c r="H1011" i="22"/>
  <c r="G1013" i="22" l="1"/>
  <c r="AG1012" i="22"/>
  <c r="L1012" i="22"/>
  <c r="K1012" i="22"/>
  <c r="H1012" i="22"/>
  <c r="AD1011" i="22"/>
  <c r="AE1011" i="22" s="1"/>
  <c r="AF1011" i="22" s="1"/>
  <c r="J1011" i="22"/>
  <c r="W1011" i="22"/>
  <c r="M1011" i="22"/>
  <c r="N1011" i="22"/>
  <c r="I1011" i="22"/>
  <c r="F1011" i="22"/>
  <c r="AC1011" i="22"/>
  <c r="V1010" i="22"/>
  <c r="V1011" i="22" l="1"/>
  <c r="AD1012" i="22"/>
  <c r="AE1012" i="22" s="1"/>
  <c r="AF1012" i="22" s="1"/>
  <c r="J1012" i="22"/>
  <c r="W1012" i="22"/>
  <c r="M1012" i="22"/>
  <c r="AC1012" i="22"/>
  <c r="N1012" i="22"/>
  <c r="I1012" i="22"/>
  <c r="F1012" i="22"/>
  <c r="G1014" i="22"/>
  <c r="AG1013" i="22"/>
  <c r="L1013" i="22"/>
  <c r="K1013" i="22"/>
  <c r="H1013" i="22"/>
  <c r="V1012" i="22" l="1"/>
  <c r="G1015" i="22"/>
  <c r="AG1014" i="22"/>
  <c r="L1014" i="22"/>
  <c r="K1014" i="22"/>
  <c r="H1014" i="22"/>
  <c r="AD1013" i="22"/>
  <c r="AE1013" i="22" s="1"/>
  <c r="AF1013" i="22" s="1"/>
  <c r="J1013" i="22"/>
  <c r="W1013" i="22"/>
  <c r="M1013" i="22"/>
  <c r="AC1013" i="22"/>
  <c r="N1013" i="22"/>
  <c r="I1013" i="22"/>
  <c r="F1013" i="22"/>
  <c r="V1013" i="22" l="1"/>
  <c r="AD1014" i="22"/>
  <c r="AE1014" i="22" s="1"/>
  <c r="AF1014" i="22" s="1"/>
  <c r="J1014" i="22"/>
  <c r="W1014" i="22"/>
  <c r="M1014" i="22"/>
  <c r="I1014" i="22"/>
  <c r="F1014" i="22"/>
  <c r="AC1014" i="22"/>
  <c r="N1014" i="22"/>
  <c r="G1016" i="22"/>
  <c r="AG1015" i="22"/>
  <c r="L1015" i="22"/>
  <c r="K1015" i="22"/>
  <c r="H1015" i="22"/>
  <c r="V1014" i="22" l="1"/>
  <c r="G1017" i="22"/>
  <c r="AG1016" i="22"/>
  <c r="L1016" i="22"/>
  <c r="K1016" i="22"/>
  <c r="H1016" i="22"/>
  <c r="AD1015" i="22"/>
  <c r="AE1015" i="22" s="1"/>
  <c r="AF1015" i="22" s="1"/>
  <c r="J1015" i="22"/>
  <c r="W1015" i="22"/>
  <c r="M1015" i="22"/>
  <c r="N1015" i="22"/>
  <c r="I1015" i="22"/>
  <c r="V1015" i="22" s="1"/>
  <c r="F1015" i="22"/>
  <c r="AC1015" i="22"/>
  <c r="AD1016" i="22" l="1"/>
  <c r="AE1016" i="22" s="1"/>
  <c r="AF1016" i="22" s="1"/>
  <c r="J1016" i="22"/>
  <c r="W1016" i="22"/>
  <c r="N1016" i="22"/>
  <c r="M1016" i="22"/>
  <c r="AC1016" i="22"/>
  <c r="I1016" i="22"/>
  <c r="V1016" i="22" s="1"/>
  <c r="F1016" i="22"/>
  <c r="G1018" i="22"/>
  <c r="AG1017" i="22"/>
  <c r="L1017" i="22"/>
  <c r="K1017" i="22"/>
  <c r="H1017" i="22"/>
  <c r="AD1017" i="22" l="1"/>
  <c r="AE1017" i="22" s="1"/>
  <c r="AF1017" i="22" s="1"/>
  <c r="J1017" i="22"/>
  <c r="W1017" i="22"/>
  <c r="N1017" i="22"/>
  <c r="F1017" i="22"/>
  <c r="M1017" i="22"/>
  <c r="I1017" i="22"/>
  <c r="AC1017" i="22"/>
  <c r="G1019" i="22"/>
  <c r="AG1018" i="22"/>
  <c r="L1018" i="22"/>
  <c r="K1018" i="22"/>
  <c r="H1018" i="22"/>
  <c r="V1017" i="22" l="1"/>
  <c r="G1020" i="22"/>
  <c r="AG1019" i="22"/>
  <c r="L1019" i="22"/>
  <c r="K1019" i="22"/>
  <c r="H1019" i="22"/>
  <c r="AD1018" i="22"/>
  <c r="AE1018" i="22" s="1"/>
  <c r="AF1018" i="22" s="1"/>
  <c r="J1018" i="22"/>
  <c r="W1018" i="22"/>
  <c r="N1018" i="22"/>
  <c r="F1018" i="22"/>
  <c r="M1018" i="22"/>
  <c r="AC1018" i="22"/>
  <c r="I1018" i="22"/>
  <c r="V1018" i="22" l="1"/>
  <c r="AD1019" i="22"/>
  <c r="AE1019" i="22" s="1"/>
  <c r="AF1019" i="22" s="1"/>
  <c r="J1019" i="22"/>
  <c r="W1019" i="22"/>
  <c r="N1019" i="22"/>
  <c r="F1019" i="22"/>
  <c r="M1019" i="22"/>
  <c r="I1019" i="22"/>
  <c r="V1019" i="22" s="1"/>
  <c r="AC1019" i="22"/>
  <c r="G1021" i="22"/>
  <c r="AG1020" i="22"/>
  <c r="L1020" i="22"/>
  <c r="K1020" i="22"/>
  <c r="H1020" i="22"/>
  <c r="AD1020" i="22" l="1"/>
  <c r="AE1020" i="22" s="1"/>
  <c r="AF1020" i="22" s="1"/>
  <c r="J1020" i="22"/>
  <c r="W1020" i="22"/>
  <c r="N1020" i="22"/>
  <c r="F1020" i="22"/>
  <c r="M1020" i="22"/>
  <c r="AC1020" i="22"/>
  <c r="I1020" i="22"/>
  <c r="G1022" i="22"/>
  <c r="AG1021" i="22"/>
  <c r="L1021" i="22"/>
  <c r="K1021" i="22"/>
  <c r="H1021" i="22"/>
  <c r="V1020" i="22" l="1"/>
  <c r="G1023" i="22"/>
  <c r="AG1022" i="22"/>
  <c r="L1022" i="22"/>
  <c r="K1022" i="22"/>
  <c r="H1022" i="22"/>
  <c r="AD1021" i="22"/>
  <c r="AE1021" i="22" s="1"/>
  <c r="AF1021" i="22" s="1"/>
  <c r="J1021" i="22"/>
  <c r="W1021" i="22"/>
  <c r="N1021" i="22"/>
  <c r="F1021" i="22"/>
  <c r="M1021" i="22"/>
  <c r="I1021" i="22"/>
  <c r="AC1021" i="22"/>
  <c r="V1021" i="22" l="1"/>
  <c r="AD1022" i="22"/>
  <c r="AE1022" i="22" s="1"/>
  <c r="AF1022" i="22" s="1"/>
  <c r="J1022" i="22"/>
  <c r="W1022" i="22"/>
  <c r="N1022" i="22"/>
  <c r="F1022" i="22"/>
  <c r="M1022" i="22"/>
  <c r="AC1022" i="22"/>
  <c r="I1022" i="22"/>
  <c r="G1024" i="22"/>
  <c r="AG1023" i="22"/>
  <c r="L1023" i="22"/>
  <c r="K1023" i="22"/>
  <c r="H1023" i="22"/>
  <c r="V1022" i="22" l="1"/>
  <c r="G1025" i="22"/>
  <c r="AG1024" i="22"/>
  <c r="L1024" i="22"/>
  <c r="K1024" i="22"/>
  <c r="H1024" i="22"/>
  <c r="AD1023" i="22"/>
  <c r="AE1023" i="22" s="1"/>
  <c r="AF1023" i="22" s="1"/>
  <c r="J1023" i="22"/>
  <c r="W1023" i="22"/>
  <c r="N1023" i="22"/>
  <c r="F1023" i="22"/>
  <c r="M1023" i="22"/>
  <c r="I1023" i="22"/>
  <c r="AC1023" i="22"/>
  <c r="V1023" i="22" l="1"/>
  <c r="AD1024" i="22"/>
  <c r="AE1024" i="22" s="1"/>
  <c r="AF1024" i="22" s="1"/>
  <c r="J1024" i="22"/>
  <c r="W1024" i="22"/>
  <c r="N1024" i="22"/>
  <c r="F1024" i="22"/>
  <c r="M1024" i="22"/>
  <c r="AC1024" i="22"/>
  <c r="I1024" i="22"/>
  <c r="G1026" i="22"/>
  <c r="AG1025" i="22"/>
  <c r="L1025" i="22"/>
  <c r="K1025" i="22"/>
  <c r="H1025" i="22"/>
  <c r="V1024" i="22" l="1"/>
  <c r="G1027" i="22"/>
  <c r="AG1026" i="22"/>
  <c r="L1026" i="22"/>
  <c r="K1026" i="22"/>
  <c r="H1026" i="22"/>
  <c r="AD1025" i="22"/>
  <c r="AE1025" i="22" s="1"/>
  <c r="AF1025" i="22" s="1"/>
  <c r="J1025" i="22"/>
  <c r="W1025" i="22"/>
  <c r="N1025" i="22"/>
  <c r="F1025" i="22"/>
  <c r="M1025" i="22"/>
  <c r="I1025" i="22"/>
  <c r="AC1025" i="22"/>
  <c r="V1025" i="22" l="1"/>
  <c r="AD1026" i="22"/>
  <c r="AE1026" i="22" s="1"/>
  <c r="AF1026" i="22" s="1"/>
  <c r="J1026" i="22"/>
  <c r="W1026" i="22"/>
  <c r="N1026" i="22"/>
  <c r="F1026" i="22"/>
  <c r="M1026" i="22"/>
  <c r="AC1026" i="22"/>
  <c r="I1026" i="22"/>
  <c r="G1028" i="22"/>
  <c r="AG1027" i="22"/>
  <c r="L1027" i="22"/>
  <c r="K1027" i="22"/>
  <c r="H1027" i="22"/>
  <c r="V1026" i="22" l="1"/>
  <c r="G1029" i="22"/>
  <c r="AG1028" i="22"/>
  <c r="L1028" i="22"/>
  <c r="K1028" i="22"/>
  <c r="H1028" i="22"/>
  <c r="AD1027" i="22"/>
  <c r="AE1027" i="22" s="1"/>
  <c r="AF1027" i="22" s="1"/>
  <c r="J1027" i="22"/>
  <c r="W1027" i="22"/>
  <c r="N1027" i="22"/>
  <c r="F1027" i="22"/>
  <c r="M1027" i="22"/>
  <c r="I1027" i="22"/>
  <c r="AC1027" i="22"/>
  <c r="V1027" i="22" l="1"/>
  <c r="AD1028" i="22"/>
  <c r="AE1028" i="22" s="1"/>
  <c r="AF1028" i="22" s="1"/>
  <c r="J1028" i="22"/>
  <c r="W1028" i="22"/>
  <c r="N1028" i="22"/>
  <c r="F1028" i="22"/>
  <c r="M1028" i="22"/>
  <c r="AC1028" i="22"/>
  <c r="I1028" i="22"/>
  <c r="G1030" i="22"/>
  <c r="AG1029" i="22"/>
  <c r="L1029" i="22"/>
  <c r="K1029" i="22"/>
  <c r="H1029" i="22"/>
  <c r="V1028" i="22" l="1"/>
  <c r="AD1029" i="22"/>
  <c r="AE1029" i="22" s="1"/>
  <c r="AF1029" i="22" s="1"/>
  <c r="J1029" i="22"/>
  <c r="W1029" i="22"/>
  <c r="N1029" i="22"/>
  <c r="F1029" i="22"/>
  <c r="M1029" i="22"/>
  <c r="I1029" i="22"/>
  <c r="AC1029" i="22"/>
  <c r="G1031" i="22"/>
  <c r="AG1030" i="22"/>
  <c r="L1030" i="22"/>
  <c r="K1030" i="22"/>
  <c r="H1030" i="22"/>
  <c r="V1029" i="22" l="1"/>
  <c r="AD1030" i="22"/>
  <c r="AE1030" i="22" s="1"/>
  <c r="AF1030" i="22" s="1"/>
  <c r="J1030" i="22"/>
  <c r="W1030" i="22"/>
  <c r="N1030" i="22"/>
  <c r="F1030" i="22"/>
  <c r="M1030" i="22"/>
  <c r="AC1030" i="22"/>
  <c r="I1030" i="22"/>
  <c r="G1032" i="22"/>
  <c r="AG1031" i="22"/>
  <c r="L1031" i="22"/>
  <c r="K1031" i="22"/>
  <c r="H1031" i="22"/>
  <c r="V1030" i="22" l="1"/>
  <c r="AD1031" i="22"/>
  <c r="AE1031" i="22" s="1"/>
  <c r="AF1031" i="22" s="1"/>
  <c r="J1031" i="22"/>
  <c r="W1031" i="22"/>
  <c r="N1031" i="22"/>
  <c r="F1031" i="22"/>
  <c r="M1031" i="22"/>
  <c r="I1031" i="22"/>
  <c r="AC1031" i="22"/>
  <c r="G1033" i="22"/>
  <c r="L1032" i="22"/>
  <c r="AG1032" i="22"/>
  <c r="K1032" i="22"/>
  <c r="H1032" i="22"/>
  <c r="V1031" i="22" l="1"/>
  <c r="L1033" i="22"/>
  <c r="K1033" i="22"/>
  <c r="G1034" i="22"/>
  <c r="AG1033" i="22"/>
  <c r="H1033" i="22"/>
  <c r="AD1032" i="22"/>
  <c r="AE1032" i="22" s="1"/>
  <c r="AF1032" i="22" s="1"/>
  <c r="J1032" i="22"/>
  <c r="W1032" i="22"/>
  <c r="N1032" i="22"/>
  <c r="F1032" i="22"/>
  <c r="M1032" i="22"/>
  <c r="AC1032" i="22"/>
  <c r="I1032" i="22"/>
  <c r="V1032" i="22" l="1"/>
  <c r="AC1033" i="22"/>
  <c r="M1033" i="22"/>
  <c r="W1033" i="22"/>
  <c r="J1033" i="22"/>
  <c r="I1033" i="22"/>
  <c r="F1033" i="22"/>
  <c r="N1033" i="22"/>
  <c r="AD1033" i="22"/>
  <c r="AE1033" i="22" s="1"/>
  <c r="AF1033" i="22" s="1"/>
  <c r="L1034" i="22"/>
  <c r="K1034" i="22"/>
  <c r="G1035" i="22"/>
  <c r="AG1034" i="22"/>
  <c r="H1034" i="22"/>
  <c r="AC1034" i="22" l="1"/>
  <c r="I1034" i="22"/>
  <c r="M1034" i="22"/>
  <c r="W1034" i="22"/>
  <c r="N1034" i="22"/>
  <c r="J1034" i="22"/>
  <c r="F1034" i="22"/>
  <c r="AD1034" i="22"/>
  <c r="AE1034" i="22" s="1"/>
  <c r="AF1034" i="22" s="1"/>
  <c r="V1033" i="22"/>
  <c r="L1035" i="22"/>
  <c r="K1035" i="22"/>
  <c r="G1036" i="22"/>
  <c r="AG1035" i="22"/>
  <c r="H1035" i="22"/>
  <c r="AC1035" i="22" l="1"/>
  <c r="I1035" i="22"/>
  <c r="W1035" i="22"/>
  <c r="M1035" i="22"/>
  <c r="F1035" i="22"/>
  <c r="AD1035" i="22"/>
  <c r="AE1035" i="22" s="1"/>
  <c r="AF1035" i="22" s="1"/>
  <c r="N1035" i="22"/>
  <c r="J1035" i="22"/>
  <c r="L1036" i="22"/>
  <c r="K1036" i="22"/>
  <c r="G1037" i="22"/>
  <c r="AG1036" i="22"/>
  <c r="H1036" i="22"/>
  <c r="V1034" i="22"/>
  <c r="AC1036" i="22" l="1"/>
  <c r="I1036" i="22"/>
  <c r="W1036" i="22"/>
  <c r="M1036" i="22"/>
  <c r="N1036" i="22"/>
  <c r="J1036" i="22"/>
  <c r="F1036" i="22"/>
  <c r="AD1036" i="22"/>
  <c r="AE1036" i="22" s="1"/>
  <c r="AF1036" i="22" s="1"/>
  <c r="L1037" i="22"/>
  <c r="K1037" i="22"/>
  <c r="G1038" i="22"/>
  <c r="AG1037" i="22"/>
  <c r="H1037" i="22"/>
  <c r="V1035" i="22"/>
  <c r="V1036" i="22" l="1"/>
  <c r="AC1037" i="22"/>
  <c r="I1037" i="22"/>
  <c r="W1037" i="22"/>
  <c r="M1037" i="22"/>
  <c r="F1037" i="22"/>
  <c r="AD1037" i="22"/>
  <c r="AE1037" i="22" s="1"/>
  <c r="AF1037" i="22" s="1"/>
  <c r="N1037" i="22"/>
  <c r="J1037" i="22"/>
  <c r="L1038" i="22"/>
  <c r="K1038" i="22"/>
  <c r="G1039" i="22"/>
  <c r="AG1038" i="22"/>
  <c r="H1038" i="22"/>
  <c r="V1037" i="22" l="1"/>
  <c r="AD1038" i="22"/>
  <c r="AE1038" i="22" s="1"/>
  <c r="AF1038" i="22" s="1"/>
  <c r="AC1038" i="22"/>
  <c r="I1038" i="22"/>
  <c r="W1038" i="22"/>
  <c r="M1038" i="22"/>
  <c r="N1038" i="22"/>
  <c r="J1038" i="22"/>
  <c r="F1038" i="22"/>
  <c r="L1039" i="22"/>
  <c r="K1039" i="22"/>
  <c r="G1040" i="22"/>
  <c r="AG1039" i="22"/>
  <c r="H1039" i="22"/>
  <c r="AD1039" i="22" l="1"/>
  <c r="AE1039" i="22" s="1"/>
  <c r="AF1039" i="22" s="1"/>
  <c r="J1039" i="22"/>
  <c r="AC1039" i="22"/>
  <c r="I1039" i="22"/>
  <c r="W1039" i="22"/>
  <c r="M1039" i="22"/>
  <c r="N1039" i="22"/>
  <c r="F1039" i="22"/>
  <c r="L1040" i="22"/>
  <c r="K1040" i="22"/>
  <c r="G1041" i="22"/>
  <c r="AG1040" i="22"/>
  <c r="H1040" i="22"/>
  <c r="V1038" i="22"/>
  <c r="V1039" i="22" l="1"/>
  <c r="AD1040" i="22"/>
  <c r="AE1040" i="22" s="1"/>
  <c r="AF1040" i="22" s="1"/>
  <c r="J1040" i="22"/>
  <c r="AC1040" i="22"/>
  <c r="I1040" i="22"/>
  <c r="W1040" i="22"/>
  <c r="M1040" i="22"/>
  <c r="N1040" i="22"/>
  <c r="F1040" i="22"/>
  <c r="L1041" i="22"/>
  <c r="K1041" i="22"/>
  <c r="G1042" i="22"/>
  <c r="AG1041" i="22"/>
  <c r="H1041" i="22"/>
  <c r="AD1041" i="22" l="1"/>
  <c r="AE1041" i="22" s="1"/>
  <c r="AF1041" i="22" s="1"/>
  <c r="J1041" i="22"/>
  <c r="AC1041" i="22"/>
  <c r="I1041" i="22"/>
  <c r="W1041" i="22"/>
  <c r="M1041" i="22"/>
  <c r="N1041" i="22"/>
  <c r="F1041" i="22"/>
  <c r="V1040" i="22"/>
  <c r="L1042" i="22"/>
  <c r="K1042" i="22"/>
  <c r="G1043" i="22"/>
  <c r="AG1042" i="22"/>
  <c r="H1042" i="22"/>
  <c r="L1043" i="22" l="1"/>
  <c r="K1043" i="22"/>
  <c r="G1044" i="22"/>
  <c r="AG1043" i="22"/>
  <c r="H1043" i="22"/>
  <c r="AD1042" i="22"/>
  <c r="AE1042" i="22" s="1"/>
  <c r="AF1042" i="22" s="1"/>
  <c r="J1042" i="22"/>
  <c r="AC1042" i="22"/>
  <c r="I1042" i="22"/>
  <c r="W1042" i="22"/>
  <c r="M1042" i="22"/>
  <c r="N1042" i="22"/>
  <c r="F1042" i="22"/>
  <c r="V1041" i="22"/>
  <c r="AD1043" i="22" l="1"/>
  <c r="AE1043" i="22" s="1"/>
  <c r="AF1043" i="22" s="1"/>
  <c r="J1043" i="22"/>
  <c r="AC1043" i="22"/>
  <c r="I1043" i="22"/>
  <c r="W1043" i="22"/>
  <c r="M1043" i="22"/>
  <c r="N1043" i="22"/>
  <c r="F1043" i="22"/>
  <c r="L1044" i="22"/>
  <c r="K1044" i="22"/>
  <c r="G1045" i="22"/>
  <c r="AG1044" i="22"/>
  <c r="H1044" i="22"/>
  <c r="V1042" i="22"/>
  <c r="V1043" i="22" l="1"/>
  <c r="AD1044" i="22"/>
  <c r="AE1044" i="22" s="1"/>
  <c r="AF1044" i="22" s="1"/>
  <c r="J1044" i="22"/>
  <c r="AC1044" i="22"/>
  <c r="I1044" i="22"/>
  <c r="W1044" i="22"/>
  <c r="M1044" i="22"/>
  <c r="N1044" i="22"/>
  <c r="F1044" i="22"/>
  <c r="L1045" i="22"/>
  <c r="K1045" i="22"/>
  <c r="G1046" i="22"/>
  <c r="AG1045" i="22"/>
  <c r="H1045" i="22"/>
  <c r="AD1045" i="22" l="1"/>
  <c r="AE1045" i="22" s="1"/>
  <c r="AF1045" i="22" s="1"/>
  <c r="J1045" i="22"/>
  <c r="AC1045" i="22"/>
  <c r="I1045" i="22"/>
  <c r="W1045" i="22"/>
  <c r="M1045" i="22"/>
  <c r="N1045" i="22"/>
  <c r="F1045" i="22"/>
  <c r="L1046" i="22"/>
  <c r="K1046" i="22"/>
  <c r="G1047" i="22"/>
  <c r="AG1046" i="22"/>
  <c r="H1046" i="22"/>
  <c r="V1044" i="22"/>
  <c r="AD1046" i="22" l="1"/>
  <c r="AE1046" i="22" s="1"/>
  <c r="AF1046" i="22" s="1"/>
  <c r="J1046" i="22"/>
  <c r="AC1046" i="22"/>
  <c r="I1046" i="22"/>
  <c r="W1046" i="22"/>
  <c r="M1046" i="22"/>
  <c r="N1046" i="22"/>
  <c r="F1046" i="22"/>
  <c r="V1045" i="22"/>
  <c r="L1047" i="22"/>
  <c r="K1047" i="22"/>
  <c r="G1048" i="22"/>
  <c r="AG1047" i="22"/>
  <c r="H1047" i="22"/>
  <c r="L1048" i="22" l="1"/>
  <c r="K1048" i="22"/>
  <c r="G1049" i="22"/>
  <c r="AG1048" i="22"/>
  <c r="H1048" i="22"/>
  <c r="AD1047" i="22"/>
  <c r="AE1047" i="22" s="1"/>
  <c r="AF1047" i="22" s="1"/>
  <c r="J1047" i="22"/>
  <c r="AC1047" i="22"/>
  <c r="I1047" i="22"/>
  <c r="W1047" i="22"/>
  <c r="M1047" i="22"/>
  <c r="N1047" i="22"/>
  <c r="F1047" i="22"/>
  <c r="V1046" i="22"/>
  <c r="AD1048" i="22" l="1"/>
  <c r="AE1048" i="22" s="1"/>
  <c r="AF1048" i="22" s="1"/>
  <c r="J1048" i="22"/>
  <c r="AC1048" i="22"/>
  <c r="I1048" i="22"/>
  <c r="W1048" i="22"/>
  <c r="M1048" i="22"/>
  <c r="N1048" i="22"/>
  <c r="F1048" i="22"/>
  <c r="L1049" i="22"/>
  <c r="K1049" i="22"/>
  <c r="G1050" i="22"/>
  <c r="AG1049" i="22"/>
  <c r="H1049" i="22"/>
  <c r="V1047" i="22"/>
  <c r="AD1049" i="22" l="1"/>
  <c r="AE1049" i="22" s="1"/>
  <c r="AF1049" i="22" s="1"/>
  <c r="J1049" i="22"/>
  <c r="AC1049" i="22"/>
  <c r="I1049" i="22"/>
  <c r="W1049" i="22"/>
  <c r="M1049" i="22"/>
  <c r="N1049" i="22"/>
  <c r="F1049" i="22"/>
  <c r="L1050" i="22"/>
  <c r="K1050" i="22"/>
  <c r="G1051" i="22"/>
  <c r="AG1050" i="22"/>
  <c r="H1050" i="22"/>
  <c r="V1048" i="22"/>
  <c r="L1051" i="22" l="1"/>
  <c r="K1051" i="22"/>
  <c r="G1052" i="22"/>
  <c r="AG1051" i="22"/>
  <c r="H1051" i="22"/>
  <c r="AD1050" i="22"/>
  <c r="AE1050" i="22" s="1"/>
  <c r="AF1050" i="22" s="1"/>
  <c r="J1050" i="22"/>
  <c r="AC1050" i="22"/>
  <c r="I1050" i="22"/>
  <c r="W1050" i="22"/>
  <c r="M1050" i="22"/>
  <c r="N1050" i="22"/>
  <c r="F1050" i="22"/>
  <c r="V1049" i="22"/>
  <c r="AD1051" i="22" l="1"/>
  <c r="AE1051" i="22" s="1"/>
  <c r="AF1051" i="22" s="1"/>
  <c r="J1051" i="22"/>
  <c r="AC1051" i="22"/>
  <c r="I1051" i="22"/>
  <c r="W1051" i="22"/>
  <c r="M1051" i="22"/>
  <c r="N1051" i="22"/>
  <c r="F1051" i="22"/>
  <c r="L1052" i="22"/>
  <c r="K1052" i="22"/>
  <c r="G1053" i="22"/>
  <c r="AG1052" i="22"/>
  <c r="H1052" i="22"/>
  <c r="V1050" i="22"/>
  <c r="V1051" i="22" l="1"/>
  <c r="L1053" i="22"/>
  <c r="K1053" i="22"/>
  <c r="G1054" i="22"/>
  <c r="AG1053" i="22"/>
  <c r="H1053" i="22"/>
  <c r="AD1052" i="22"/>
  <c r="AE1052" i="22" s="1"/>
  <c r="AF1052" i="22" s="1"/>
  <c r="J1052" i="22"/>
  <c r="AC1052" i="22"/>
  <c r="I1052" i="22"/>
  <c r="W1052" i="22"/>
  <c r="M1052" i="22"/>
  <c r="N1052" i="22"/>
  <c r="F1052" i="22"/>
  <c r="L1054" i="22" l="1"/>
  <c r="K1054" i="22"/>
  <c r="G1055" i="22"/>
  <c r="AG1054" i="22"/>
  <c r="H1054" i="22"/>
  <c r="V1052" i="22"/>
  <c r="AD1053" i="22"/>
  <c r="AE1053" i="22" s="1"/>
  <c r="AF1053" i="22" s="1"/>
  <c r="J1053" i="22"/>
  <c r="AC1053" i="22"/>
  <c r="I1053" i="22"/>
  <c r="W1053" i="22"/>
  <c r="M1053" i="22"/>
  <c r="N1053" i="22"/>
  <c r="F1053" i="22"/>
  <c r="AD1054" i="22" l="1"/>
  <c r="AE1054" i="22" s="1"/>
  <c r="AF1054" i="22" s="1"/>
  <c r="J1054" i="22"/>
  <c r="AC1054" i="22"/>
  <c r="I1054" i="22"/>
  <c r="W1054" i="22"/>
  <c r="M1054" i="22"/>
  <c r="N1054" i="22"/>
  <c r="F1054" i="22"/>
  <c r="L1055" i="22"/>
  <c r="K1055" i="22"/>
  <c r="G1056" i="22"/>
  <c r="AG1055" i="22"/>
  <c r="H1055" i="22"/>
  <c r="V1053" i="22"/>
  <c r="AD1055" i="22" l="1"/>
  <c r="AE1055" i="22" s="1"/>
  <c r="AF1055" i="22" s="1"/>
  <c r="J1055" i="22"/>
  <c r="AC1055" i="22"/>
  <c r="I1055" i="22"/>
  <c r="W1055" i="22"/>
  <c r="M1055" i="22"/>
  <c r="N1055" i="22"/>
  <c r="F1055" i="22"/>
  <c r="V1054" i="22"/>
  <c r="L1056" i="22"/>
  <c r="K1056" i="22"/>
  <c r="G1057" i="22"/>
  <c r="AG1056" i="22"/>
  <c r="H1056" i="22"/>
  <c r="AD1056" i="22" l="1"/>
  <c r="AE1056" i="22" s="1"/>
  <c r="AF1056" i="22" s="1"/>
  <c r="J1056" i="22"/>
  <c r="AC1056" i="22"/>
  <c r="I1056" i="22"/>
  <c r="W1056" i="22"/>
  <c r="M1056" i="22"/>
  <c r="N1056" i="22"/>
  <c r="F1056" i="22"/>
  <c r="L1057" i="22"/>
  <c r="K1057" i="22"/>
  <c r="G1058" i="22"/>
  <c r="AG1057" i="22"/>
  <c r="H1057" i="22"/>
  <c r="V1055" i="22"/>
  <c r="AD1057" i="22" l="1"/>
  <c r="AE1057" i="22" s="1"/>
  <c r="AF1057" i="22" s="1"/>
  <c r="J1057" i="22"/>
  <c r="AC1057" i="22"/>
  <c r="I1057" i="22"/>
  <c r="W1057" i="22"/>
  <c r="M1057" i="22"/>
  <c r="N1057" i="22"/>
  <c r="F1057" i="22"/>
  <c r="V1056" i="22"/>
  <c r="L1058" i="22"/>
  <c r="K1058" i="22"/>
  <c r="G1059" i="22"/>
  <c r="AG1058" i="22"/>
  <c r="H1058" i="22"/>
  <c r="V1057" i="22" l="1"/>
  <c r="AD1058" i="22"/>
  <c r="AE1058" i="22" s="1"/>
  <c r="AF1058" i="22" s="1"/>
  <c r="J1058" i="22"/>
  <c r="AC1058" i="22"/>
  <c r="I1058" i="22"/>
  <c r="W1058" i="22"/>
  <c r="M1058" i="22"/>
  <c r="N1058" i="22"/>
  <c r="F1058" i="22"/>
  <c r="L1059" i="22"/>
  <c r="K1059" i="22"/>
  <c r="G1060" i="22"/>
  <c r="AG1059" i="22"/>
  <c r="H1059" i="22"/>
  <c r="AD1059" i="22" l="1"/>
  <c r="AE1059" i="22" s="1"/>
  <c r="AF1059" i="22" s="1"/>
  <c r="J1059" i="22"/>
  <c r="AC1059" i="22"/>
  <c r="I1059" i="22"/>
  <c r="W1059" i="22"/>
  <c r="M1059" i="22"/>
  <c r="N1059" i="22"/>
  <c r="F1059" i="22"/>
  <c r="V1058" i="22"/>
  <c r="L1060" i="22"/>
  <c r="K1060" i="22"/>
  <c r="G1061" i="22"/>
  <c r="AG1060" i="22"/>
  <c r="H1060" i="22"/>
  <c r="AD1060" i="22" l="1"/>
  <c r="AE1060" i="22" s="1"/>
  <c r="AF1060" i="22" s="1"/>
  <c r="J1060" i="22"/>
  <c r="AC1060" i="22"/>
  <c r="I1060" i="22"/>
  <c r="W1060" i="22"/>
  <c r="M1060" i="22"/>
  <c r="N1060" i="22"/>
  <c r="F1060" i="22"/>
  <c r="L1061" i="22"/>
  <c r="K1061" i="22"/>
  <c r="G1062" i="22"/>
  <c r="AG1061" i="22"/>
  <c r="H1061" i="22"/>
  <c r="V1059" i="22"/>
  <c r="V1060" i="22" l="1"/>
  <c r="AD1061" i="22"/>
  <c r="AE1061" i="22" s="1"/>
  <c r="AF1061" i="22" s="1"/>
  <c r="J1061" i="22"/>
  <c r="AC1061" i="22"/>
  <c r="I1061" i="22"/>
  <c r="W1061" i="22"/>
  <c r="M1061" i="22"/>
  <c r="N1061" i="22"/>
  <c r="F1061" i="22"/>
  <c r="L1062" i="22"/>
  <c r="K1062" i="22"/>
  <c r="G1063" i="22"/>
  <c r="AG1062" i="22"/>
  <c r="H1062" i="22"/>
  <c r="AD1062" i="22" l="1"/>
  <c r="AE1062" i="22" s="1"/>
  <c r="AF1062" i="22" s="1"/>
  <c r="J1062" i="22"/>
  <c r="AC1062" i="22"/>
  <c r="I1062" i="22"/>
  <c r="W1062" i="22"/>
  <c r="M1062" i="22"/>
  <c r="N1062" i="22"/>
  <c r="F1062" i="22"/>
  <c r="V1061" i="22"/>
  <c r="L1063" i="22"/>
  <c r="K1063" i="22"/>
  <c r="G1064" i="22"/>
  <c r="AG1063" i="22"/>
  <c r="H1063" i="22"/>
  <c r="V1062" i="22" l="1"/>
  <c r="AD1063" i="22"/>
  <c r="AE1063" i="22" s="1"/>
  <c r="AF1063" i="22" s="1"/>
  <c r="J1063" i="22"/>
  <c r="AC1063" i="22"/>
  <c r="I1063" i="22"/>
  <c r="W1063" i="22"/>
  <c r="M1063" i="22"/>
  <c r="N1063" i="22"/>
  <c r="F1063" i="22"/>
  <c r="L1064" i="22"/>
  <c r="K1064" i="22"/>
  <c r="G1065" i="22"/>
  <c r="AG1064" i="22"/>
  <c r="H1064" i="22"/>
  <c r="AD1064" i="22" l="1"/>
  <c r="AE1064" i="22" s="1"/>
  <c r="AF1064" i="22" s="1"/>
  <c r="J1064" i="22"/>
  <c r="AC1064" i="22"/>
  <c r="I1064" i="22"/>
  <c r="W1064" i="22"/>
  <c r="M1064" i="22"/>
  <c r="N1064" i="22"/>
  <c r="F1064" i="22"/>
  <c r="V1063" i="22"/>
  <c r="L1065" i="22"/>
  <c r="K1065" i="22"/>
  <c r="G1066" i="22"/>
  <c r="AG1065" i="22"/>
  <c r="H1065" i="22"/>
  <c r="AD1065" i="22" l="1"/>
  <c r="AE1065" i="22" s="1"/>
  <c r="AF1065" i="22" s="1"/>
  <c r="J1065" i="22"/>
  <c r="AC1065" i="22"/>
  <c r="I1065" i="22"/>
  <c r="W1065" i="22"/>
  <c r="M1065" i="22"/>
  <c r="N1065" i="22"/>
  <c r="F1065" i="22"/>
  <c r="L1066" i="22"/>
  <c r="K1066" i="22"/>
  <c r="G1067" i="22"/>
  <c r="AG1066" i="22"/>
  <c r="H1066" i="22"/>
  <c r="V1064" i="22"/>
  <c r="V1065" i="22" l="1"/>
  <c r="L1067" i="22"/>
  <c r="K1067" i="22"/>
  <c r="G1068" i="22"/>
  <c r="AG1067" i="22"/>
  <c r="H1067" i="22"/>
  <c r="AD1066" i="22"/>
  <c r="AE1066" i="22" s="1"/>
  <c r="AF1066" i="22" s="1"/>
  <c r="J1066" i="22"/>
  <c r="AC1066" i="22"/>
  <c r="I1066" i="22"/>
  <c r="W1066" i="22"/>
  <c r="M1066" i="22"/>
  <c r="N1066" i="22"/>
  <c r="F1066" i="22"/>
  <c r="L1068" i="22" l="1"/>
  <c r="K1068" i="22"/>
  <c r="G1069" i="22"/>
  <c r="AG1068" i="22"/>
  <c r="H1068" i="22"/>
  <c r="AD1067" i="22"/>
  <c r="AE1067" i="22" s="1"/>
  <c r="AF1067" i="22" s="1"/>
  <c r="J1067" i="22"/>
  <c r="AC1067" i="22"/>
  <c r="I1067" i="22"/>
  <c r="W1067" i="22"/>
  <c r="M1067" i="22"/>
  <c r="N1067" i="22"/>
  <c r="F1067" i="22"/>
  <c r="V1066" i="22"/>
  <c r="L1069" i="22" l="1"/>
  <c r="K1069" i="22"/>
  <c r="G1070" i="22"/>
  <c r="AG1069" i="22"/>
  <c r="H1069" i="22"/>
  <c r="AD1068" i="22"/>
  <c r="AE1068" i="22" s="1"/>
  <c r="AF1068" i="22" s="1"/>
  <c r="J1068" i="22"/>
  <c r="AC1068" i="22"/>
  <c r="I1068" i="22"/>
  <c r="W1068" i="22"/>
  <c r="M1068" i="22"/>
  <c r="N1068" i="22"/>
  <c r="F1068" i="22"/>
  <c r="V1067" i="22"/>
  <c r="AD1069" i="22" l="1"/>
  <c r="AE1069" i="22" s="1"/>
  <c r="AF1069" i="22" s="1"/>
  <c r="J1069" i="22"/>
  <c r="AC1069" i="22"/>
  <c r="I1069" i="22"/>
  <c r="W1069" i="22"/>
  <c r="M1069" i="22"/>
  <c r="N1069" i="22"/>
  <c r="F1069" i="22"/>
  <c r="L1070" i="22"/>
  <c r="K1070" i="22"/>
  <c r="G1071" i="22"/>
  <c r="AG1070" i="22"/>
  <c r="H1070" i="22"/>
  <c r="V1068" i="22"/>
  <c r="V1069" i="22" l="1"/>
  <c r="L1071" i="22"/>
  <c r="K1071" i="22"/>
  <c r="G1072" i="22"/>
  <c r="AG1071" i="22"/>
  <c r="H1071" i="22"/>
  <c r="AD1070" i="22"/>
  <c r="AE1070" i="22" s="1"/>
  <c r="AF1070" i="22" s="1"/>
  <c r="J1070" i="22"/>
  <c r="AC1070" i="22"/>
  <c r="I1070" i="22"/>
  <c r="W1070" i="22"/>
  <c r="M1070" i="22"/>
  <c r="N1070" i="22"/>
  <c r="F1070" i="22"/>
  <c r="V1070" i="22" l="1"/>
  <c r="AD1071" i="22"/>
  <c r="AE1071" i="22" s="1"/>
  <c r="AF1071" i="22" s="1"/>
  <c r="J1071" i="22"/>
  <c r="AC1071" i="22"/>
  <c r="I1071" i="22"/>
  <c r="W1071" i="22"/>
  <c r="M1071" i="22"/>
  <c r="N1071" i="22"/>
  <c r="F1071" i="22"/>
  <c r="L1072" i="22"/>
  <c r="K1072" i="22"/>
  <c r="G1073" i="22"/>
  <c r="AG1072" i="22"/>
  <c r="H1072" i="22"/>
  <c r="L1073" i="22" l="1"/>
  <c r="K1073" i="22"/>
  <c r="G1074" i="22"/>
  <c r="AG1073" i="22"/>
  <c r="H1073" i="22"/>
  <c r="AD1072" i="22"/>
  <c r="AE1072" i="22" s="1"/>
  <c r="AF1072" i="22" s="1"/>
  <c r="J1072" i="22"/>
  <c r="AC1072" i="22"/>
  <c r="I1072" i="22"/>
  <c r="W1072" i="22"/>
  <c r="M1072" i="22"/>
  <c r="N1072" i="22"/>
  <c r="F1072" i="22"/>
  <c r="V1071" i="22"/>
  <c r="AD1073" i="22" l="1"/>
  <c r="AE1073" i="22" s="1"/>
  <c r="AF1073" i="22" s="1"/>
  <c r="J1073" i="22"/>
  <c r="AC1073" i="22"/>
  <c r="I1073" i="22"/>
  <c r="W1073" i="22"/>
  <c r="M1073" i="22"/>
  <c r="N1073" i="22"/>
  <c r="F1073" i="22"/>
  <c r="L1074" i="22"/>
  <c r="K1074" i="22"/>
  <c r="G1075" i="22"/>
  <c r="AG1074" i="22"/>
  <c r="H1074" i="22"/>
  <c r="V1072" i="22"/>
  <c r="AD1074" i="22" l="1"/>
  <c r="AE1074" i="22" s="1"/>
  <c r="AF1074" i="22" s="1"/>
  <c r="J1074" i="22"/>
  <c r="AC1074" i="22"/>
  <c r="I1074" i="22"/>
  <c r="W1074" i="22"/>
  <c r="M1074" i="22"/>
  <c r="N1074" i="22"/>
  <c r="F1074" i="22"/>
  <c r="V1073" i="22"/>
  <c r="L1075" i="22"/>
  <c r="K1075" i="22"/>
  <c r="G1076" i="22"/>
  <c r="AG1075" i="22"/>
  <c r="H1075" i="22"/>
  <c r="L1076" i="22" l="1"/>
  <c r="K1076" i="22"/>
  <c r="G1077" i="22"/>
  <c r="AG1076" i="22"/>
  <c r="H1076" i="22"/>
  <c r="AD1075" i="22"/>
  <c r="AE1075" i="22" s="1"/>
  <c r="AF1075" i="22" s="1"/>
  <c r="J1075" i="22"/>
  <c r="AC1075" i="22"/>
  <c r="I1075" i="22"/>
  <c r="W1075" i="22"/>
  <c r="M1075" i="22"/>
  <c r="N1075" i="22"/>
  <c r="F1075" i="22"/>
  <c r="V1074" i="22"/>
  <c r="AD1076" i="22" l="1"/>
  <c r="AE1076" i="22" s="1"/>
  <c r="AF1076" i="22" s="1"/>
  <c r="J1076" i="22"/>
  <c r="AC1076" i="22"/>
  <c r="I1076" i="22"/>
  <c r="W1076" i="22"/>
  <c r="M1076" i="22"/>
  <c r="N1076" i="22"/>
  <c r="F1076" i="22"/>
  <c r="L1077" i="22"/>
  <c r="K1077" i="22"/>
  <c r="G1078" i="22"/>
  <c r="AG1077" i="22"/>
  <c r="H1077" i="22"/>
  <c r="V1075" i="22"/>
  <c r="AD1077" i="22" l="1"/>
  <c r="AE1077" i="22" s="1"/>
  <c r="AF1077" i="22" s="1"/>
  <c r="J1077" i="22"/>
  <c r="AC1077" i="22"/>
  <c r="I1077" i="22"/>
  <c r="W1077" i="22"/>
  <c r="M1077" i="22"/>
  <c r="N1077" i="22"/>
  <c r="F1077" i="22"/>
  <c r="L1078" i="22"/>
  <c r="K1078" i="22"/>
  <c r="G1079" i="22"/>
  <c r="AG1078" i="22"/>
  <c r="H1078" i="22"/>
  <c r="V1076" i="22"/>
  <c r="AD1078" i="22" l="1"/>
  <c r="AE1078" i="22" s="1"/>
  <c r="AF1078" i="22" s="1"/>
  <c r="J1078" i="22"/>
  <c r="AC1078" i="22"/>
  <c r="I1078" i="22"/>
  <c r="W1078" i="22"/>
  <c r="M1078" i="22"/>
  <c r="N1078" i="22"/>
  <c r="F1078" i="22"/>
  <c r="L1079" i="22"/>
  <c r="K1079" i="22"/>
  <c r="G1080" i="22"/>
  <c r="AG1079" i="22"/>
  <c r="H1079" i="22"/>
  <c r="V1077" i="22"/>
  <c r="AD1079" i="22" l="1"/>
  <c r="AE1079" i="22" s="1"/>
  <c r="AF1079" i="22" s="1"/>
  <c r="J1079" i="22"/>
  <c r="AC1079" i="22"/>
  <c r="I1079" i="22"/>
  <c r="W1079" i="22"/>
  <c r="M1079" i="22"/>
  <c r="N1079" i="22"/>
  <c r="F1079" i="22"/>
  <c r="L1080" i="22"/>
  <c r="K1080" i="22"/>
  <c r="G1081" i="22"/>
  <c r="AG1080" i="22"/>
  <c r="H1080" i="22"/>
  <c r="V1078" i="22"/>
  <c r="AD1080" i="22" l="1"/>
  <c r="AE1080" i="22" s="1"/>
  <c r="AF1080" i="22" s="1"/>
  <c r="J1080" i="22"/>
  <c r="AC1080" i="22"/>
  <c r="I1080" i="22"/>
  <c r="W1080" i="22"/>
  <c r="M1080" i="22"/>
  <c r="N1080" i="22"/>
  <c r="F1080" i="22"/>
  <c r="L1081" i="22"/>
  <c r="K1081" i="22"/>
  <c r="G1082" i="22"/>
  <c r="AG1081" i="22"/>
  <c r="H1081" i="22"/>
  <c r="V1079" i="22"/>
  <c r="AD1081" i="22" l="1"/>
  <c r="AE1081" i="22" s="1"/>
  <c r="AF1081" i="22" s="1"/>
  <c r="J1081" i="22"/>
  <c r="AC1081" i="22"/>
  <c r="I1081" i="22"/>
  <c r="W1081" i="22"/>
  <c r="M1081" i="22"/>
  <c r="N1081" i="22"/>
  <c r="F1081" i="22"/>
  <c r="L1082" i="22"/>
  <c r="K1082" i="22"/>
  <c r="G1083" i="22"/>
  <c r="AG1082" i="22"/>
  <c r="H1082" i="22"/>
  <c r="V1080" i="22"/>
  <c r="AD1082" i="22" l="1"/>
  <c r="AE1082" i="22" s="1"/>
  <c r="AF1082" i="22" s="1"/>
  <c r="J1082" i="22"/>
  <c r="AC1082" i="22"/>
  <c r="I1082" i="22"/>
  <c r="W1082" i="22"/>
  <c r="M1082" i="22"/>
  <c r="N1082" i="22"/>
  <c r="F1082" i="22"/>
  <c r="L1083" i="22"/>
  <c r="K1083" i="22"/>
  <c r="G1084" i="22"/>
  <c r="AG1083" i="22"/>
  <c r="H1083" i="22"/>
  <c r="V1081" i="22"/>
  <c r="AD1083" i="22" l="1"/>
  <c r="AE1083" i="22" s="1"/>
  <c r="AF1083" i="22" s="1"/>
  <c r="J1083" i="22"/>
  <c r="AC1083" i="22"/>
  <c r="I1083" i="22"/>
  <c r="W1083" i="22"/>
  <c r="M1083" i="22"/>
  <c r="N1083" i="22"/>
  <c r="F1083" i="22"/>
  <c r="L1084" i="22"/>
  <c r="K1084" i="22"/>
  <c r="G1085" i="22"/>
  <c r="AG1084" i="22"/>
  <c r="H1084" i="22"/>
  <c r="V1082" i="22"/>
  <c r="AD1084" i="22" l="1"/>
  <c r="AE1084" i="22" s="1"/>
  <c r="AF1084" i="22" s="1"/>
  <c r="J1084" i="22"/>
  <c r="AC1084" i="22"/>
  <c r="I1084" i="22"/>
  <c r="W1084" i="22"/>
  <c r="M1084" i="22"/>
  <c r="N1084" i="22"/>
  <c r="F1084" i="22"/>
  <c r="L1085" i="22"/>
  <c r="K1085" i="22"/>
  <c r="G1086" i="22"/>
  <c r="AG1085" i="22"/>
  <c r="H1085" i="22"/>
  <c r="V1083" i="22"/>
  <c r="AD1085" i="22" l="1"/>
  <c r="AE1085" i="22" s="1"/>
  <c r="AF1085" i="22" s="1"/>
  <c r="J1085" i="22"/>
  <c r="AC1085" i="22"/>
  <c r="I1085" i="22"/>
  <c r="W1085" i="22"/>
  <c r="M1085" i="22"/>
  <c r="N1085" i="22"/>
  <c r="F1085" i="22"/>
  <c r="L1086" i="22"/>
  <c r="K1086" i="22"/>
  <c r="G1087" i="22"/>
  <c r="AG1086" i="22"/>
  <c r="H1086" i="22"/>
  <c r="V1084" i="22"/>
  <c r="AD1086" i="22" l="1"/>
  <c r="AE1086" i="22" s="1"/>
  <c r="AF1086" i="22" s="1"/>
  <c r="J1086" i="22"/>
  <c r="AC1086" i="22"/>
  <c r="I1086" i="22"/>
  <c r="W1086" i="22"/>
  <c r="M1086" i="22"/>
  <c r="N1086" i="22"/>
  <c r="F1086" i="22"/>
  <c r="L1087" i="22"/>
  <c r="K1087" i="22"/>
  <c r="G1088" i="22"/>
  <c r="AG1087" i="22"/>
  <c r="H1087" i="22"/>
  <c r="V1085" i="22"/>
  <c r="AD1087" i="22" l="1"/>
  <c r="AE1087" i="22" s="1"/>
  <c r="AF1087" i="22" s="1"/>
  <c r="J1087" i="22"/>
  <c r="AC1087" i="22"/>
  <c r="I1087" i="22"/>
  <c r="W1087" i="22"/>
  <c r="M1087" i="22"/>
  <c r="N1087" i="22"/>
  <c r="F1087" i="22"/>
  <c r="L1088" i="22"/>
  <c r="K1088" i="22"/>
  <c r="G1089" i="22"/>
  <c r="AG1088" i="22"/>
  <c r="H1088" i="22"/>
  <c r="V1086" i="22"/>
  <c r="AD1088" i="22" l="1"/>
  <c r="AE1088" i="22" s="1"/>
  <c r="AF1088" i="22" s="1"/>
  <c r="J1088" i="22"/>
  <c r="AC1088" i="22"/>
  <c r="I1088" i="22"/>
  <c r="W1088" i="22"/>
  <c r="M1088" i="22"/>
  <c r="N1088" i="22"/>
  <c r="F1088" i="22"/>
  <c r="L1089" i="22"/>
  <c r="K1089" i="22"/>
  <c r="G1090" i="22"/>
  <c r="AG1089" i="22"/>
  <c r="H1089" i="22"/>
  <c r="V1087" i="22"/>
  <c r="AD1089" i="22" l="1"/>
  <c r="AE1089" i="22" s="1"/>
  <c r="AF1089" i="22" s="1"/>
  <c r="J1089" i="22"/>
  <c r="AC1089" i="22"/>
  <c r="I1089" i="22"/>
  <c r="W1089" i="22"/>
  <c r="M1089" i="22"/>
  <c r="N1089" i="22"/>
  <c r="F1089" i="22"/>
  <c r="L1090" i="22"/>
  <c r="K1090" i="22"/>
  <c r="G1091" i="22"/>
  <c r="AG1090" i="22"/>
  <c r="H1090" i="22"/>
  <c r="V1088" i="22"/>
  <c r="AD1090" i="22" l="1"/>
  <c r="AE1090" i="22" s="1"/>
  <c r="AF1090" i="22" s="1"/>
  <c r="J1090" i="22"/>
  <c r="AC1090" i="22"/>
  <c r="I1090" i="22"/>
  <c r="W1090" i="22"/>
  <c r="M1090" i="22"/>
  <c r="N1090" i="22"/>
  <c r="F1090" i="22"/>
  <c r="L1091" i="22"/>
  <c r="K1091" i="22"/>
  <c r="G1092" i="22"/>
  <c r="AG1091" i="22"/>
  <c r="H1091" i="22"/>
  <c r="V1089" i="22"/>
  <c r="V1090" i="22" l="1"/>
  <c r="AD1091" i="22"/>
  <c r="AE1091" i="22" s="1"/>
  <c r="AF1091" i="22" s="1"/>
  <c r="J1091" i="22"/>
  <c r="AC1091" i="22"/>
  <c r="I1091" i="22"/>
  <c r="W1091" i="22"/>
  <c r="M1091" i="22"/>
  <c r="N1091" i="22"/>
  <c r="F1091" i="22"/>
  <c r="L1092" i="22"/>
  <c r="K1092" i="22"/>
  <c r="G1093" i="22"/>
  <c r="AG1092" i="22"/>
  <c r="H1092" i="22"/>
  <c r="V1091" i="22" l="1"/>
  <c r="AD1092" i="22"/>
  <c r="AE1092" i="22" s="1"/>
  <c r="AF1092" i="22" s="1"/>
  <c r="J1092" i="22"/>
  <c r="AC1092" i="22"/>
  <c r="I1092" i="22"/>
  <c r="W1092" i="22"/>
  <c r="M1092" i="22"/>
  <c r="N1092" i="22"/>
  <c r="F1092" i="22"/>
  <c r="L1093" i="22"/>
  <c r="K1093" i="22"/>
  <c r="G1094" i="22"/>
  <c r="AG1093" i="22"/>
  <c r="H1093" i="22"/>
  <c r="V1092" i="22" l="1"/>
  <c r="AD1093" i="22"/>
  <c r="AE1093" i="22" s="1"/>
  <c r="AF1093" i="22" s="1"/>
  <c r="J1093" i="22"/>
  <c r="AC1093" i="22"/>
  <c r="I1093" i="22"/>
  <c r="W1093" i="22"/>
  <c r="M1093" i="22"/>
  <c r="N1093" i="22"/>
  <c r="F1093" i="22"/>
  <c r="L1094" i="22"/>
  <c r="K1094" i="22"/>
  <c r="G1095" i="22"/>
  <c r="AG1094" i="22"/>
  <c r="H1094" i="22"/>
  <c r="V1093" i="22" l="1"/>
  <c r="AD1094" i="22"/>
  <c r="AE1094" i="22" s="1"/>
  <c r="AF1094" i="22" s="1"/>
  <c r="J1094" i="22"/>
  <c r="AC1094" i="22"/>
  <c r="I1094" i="22"/>
  <c r="W1094" i="22"/>
  <c r="M1094" i="22"/>
  <c r="N1094" i="22"/>
  <c r="F1094" i="22"/>
  <c r="L1095" i="22"/>
  <c r="K1095" i="22"/>
  <c r="G1096" i="22"/>
  <c r="AG1095" i="22"/>
  <c r="H1095" i="22"/>
  <c r="AD1095" i="22" l="1"/>
  <c r="AE1095" i="22" s="1"/>
  <c r="AF1095" i="22" s="1"/>
  <c r="J1095" i="22"/>
  <c r="AC1095" i="22"/>
  <c r="I1095" i="22"/>
  <c r="W1095" i="22"/>
  <c r="M1095" i="22"/>
  <c r="N1095" i="22"/>
  <c r="F1095" i="22"/>
  <c r="V1094" i="22"/>
  <c r="L1096" i="22"/>
  <c r="K1096" i="22"/>
  <c r="G1097" i="22"/>
  <c r="AG1096" i="22"/>
  <c r="H1096" i="22"/>
  <c r="AD1096" i="22" l="1"/>
  <c r="AE1096" i="22" s="1"/>
  <c r="AF1096" i="22" s="1"/>
  <c r="J1096" i="22"/>
  <c r="AC1096" i="22"/>
  <c r="I1096" i="22"/>
  <c r="W1096" i="22"/>
  <c r="M1096" i="22"/>
  <c r="N1096" i="22"/>
  <c r="F1096" i="22"/>
  <c r="L1097" i="22"/>
  <c r="K1097" i="22"/>
  <c r="G1098" i="22"/>
  <c r="AG1097" i="22"/>
  <c r="H1097" i="22"/>
  <c r="V1095" i="22"/>
  <c r="AD1097" i="22" l="1"/>
  <c r="AE1097" i="22" s="1"/>
  <c r="AF1097" i="22" s="1"/>
  <c r="J1097" i="22"/>
  <c r="AC1097" i="22"/>
  <c r="I1097" i="22"/>
  <c r="W1097" i="22"/>
  <c r="M1097" i="22"/>
  <c r="N1097" i="22"/>
  <c r="F1097" i="22"/>
  <c r="V1096" i="22"/>
  <c r="L1098" i="22"/>
  <c r="K1098" i="22"/>
  <c r="G1099" i="22"/>
  <c r="AG1098" i="22"/>
  <c r="H1098" i="22"/>
  <c r="AD1098" i="22" l="1"/>
  <c r="AE1098" i="22" s="1"/>
  <c r="AF1098" i="22" s="1"/>
  <c r="J1098" i="22"/>
  <c r="AC1098" i="22"/>
  <c r="I1098" i="22"/>
  <c r="W1098" i="22"/>
  <c r="M1098" i="22"/>
  <c r="N1098" i="22"/>
  <c r="F1098" i="22"/>
  <c r="L1099" i="22"/>
  <c r="K1099" i="22"/>
  <c r="G1100" i="22"/>
  <c r="AG1099" i="22"/>
  <c r="H1099" i="22"/>
  <c r="V1097" i="22"/>
  <c r="AD1099" i="22" l="1"/>
  <c r="AE1099" i="22" s="1"/>
  <c r="AF1099" i="22" s="1"/>
  <c r="J1099" i="22"/>
  <c r="AC1099" i="22"/>
  <c r="I1099" i="22"/>
  <c r="W1099" i="22"/>
  <c r="M1099" i="22"/>
  <c r="N1099" i="22"/>
  <c r="F1099" i="22"/>
  <c r="V1098" i="22"/>
  <c r="L1100" i="22"/>
  <c r="K1100" i="22"/>
  <c r="G1101" i="22"/>
  <c r="AG1100" i="22"/>
  <c r="H1100" i="22"/>
  <c r="AD1100" i="22" l="1"/>
  <c r="AE1100" i="22" s="1"/>
  <c r="AF1100" i="22" s="1"/>
  <c r="J1100" i="22"/>
  <c r="AC1100" i="22"/>
  <c r="I1100" i="22"/>
  <c r="W1100" i="22"/>
  <c r="M1100" i="22"/>
  <c r="N1100" i="22"/>
  <c r="F1100" i="22"/>
  <c r="L1101" i="22"/>
  <c r="K1101" i="22"/>
  <c r="G1102" i="22"/>
  <c r="AG1101" i="22"/>
  <c r="H1101" i="22"/>
  <c r="V1099" i="22"/>
  <c r="AD1101" i="22" l="1"/>
  <c r="AE1101" i="22" s="1"/>
  <c r="AF1101" i="22" s="1"/>
  <c r="J1101" i="22"/>
  <c r="AC1101" i="22"/>
  <c r="I1101" i="22"/>
  <c r="W1101" i="22"/>
  <c r="M1101" i="22"/>
  <c r="N1101" i="22"/>
  <c r="F1101" i="22"/>
  <c r="L1102" i="22"/>
  <c r="K1102" i="22"/>
  <c r="G1103" i="22"/>
  <c r="AG1102" i="22"/>
  <c r="H1102" i="22"/>
  <c r="V1100" i="22"/>
  <c r="AD1102" i="22" l="1"/>
  <c r="AE1102" i="22" s="1"/>
  <c r="AF1102" i="22" s="1"/>
  <c r="J1102" i="22"/>
  <c r="AC1102" i="22"/>
  <c r="I1102" i="22"/>
  <c r="W1102" i="22"/>
  <c r="M1102" i="22"/>
  <c r="N1102" i="22"/>
  <c r="F1102" i="22"/>
  <c r="L1103" i="22"/>
  <c r="K1103" i="22"/>
  <c r="G1104" i="22"/>
  <c r="AG1103" i="22"/>
  <c r="H1103" i="22"/>
  <c r="V1101" i="22"/>
  <c r="AD1103" i="22" l="1"/>
  <c r="AE1103" i="22" s="1"/>
  <c r="AF1103" i="22" s="1"/>
  <c r="J1103" i="22"/>
  <c r="AC1103" i="22"/>
  <c r="I1103" i="22"/>
  <c r="W1103" i="22"/>
  <c r="M1103" i="22"/>
  <c r="N1103" i="22"/>
  <c r="F1103" i="22"/>
  <c r="L1104" i="22"/>
  <c r="K1104" i="22"/>
  <c r="G1105" i="22"/>
  <c r="AG1104" i="22"/>
  <c r="H1104" i="22"/>
  <c r="V1102" i="22"/>
  <c r="AD1104" i="22" l="1"/>
  <c r="AE1104" i="22" s="1"/>
  <c r="AF1104" i="22" s="1"/>
  <c r="J1104" i="22"/>
  <c r="AC1104" i="22"/>
  <c r="I1104" i="22"/>
  <c r="W1104" i="22"/>
  <c r="M1104" i="22"/>
  <c r="N1104" i="22"/>
  <c r="F1104" i="22"/>
  <c r="L1105" i="22"/>
  <c r="K1105" i="22"/>
  <c r="G1106" i="22"/>
  <c r="AG1105" i="22"/>
  <c r="H1105" i="22"/>
  <c r="V1103" i="22"/>
  <c r="AD1105" i="22" l="1"/>
  <c r="AE1105" i="22" s="1"/>
  <c r="AF1105" i="22" s="1"/>
  <c r="J1105" i="22"/>
  <c r="AC1105" i="22"/>
  <c r="I1105" i="22"/>
  <c r="W1105" i="22"/>
  <c r="M1105" i="22"/>
  <c r="N1105" i="22"/>
  <c r="F1105" i="22"/>
  <c r="L1106" i="22"/>
  <c r="K1106" i="22"/>
  <c r="G1107" i="22"/>
  <c r="AG1106" i="22"/>
  <c r="H1106" i="22"/>
  <c r="V1104" i="22"/>
  <c r="V1105" i="22" l="1"/>
  <c r="L1107" i="22"/>
  <c r="K1107" i="22"/>
  <c r="G1108" i="22"/>
  <c r="AG1107" i="22"/>
  <c r="H1107" i="22"/>
  <c r="AD1106" i="22"/>
  <c r="AE1106" i="22" s="1"/>
  <c r="AF1106" i="22" s="1"/>
  <c r="J1106" i="22"/>
  <c r="AC1106" i="22"/>
  <c r="I1106" i="22"/>
  <c r="W1106" i="22"/>
  <c r="M1106" i="22"/>
  <c r="N1106" i="22"/>
  <c r="F1106" i="22"/>
  <c r="AD1107" i="22" l="1"/>
  <c r="AE1107" i="22" s="1"/>
  <c r="AF1107" i="22" s="1"/>
  <c r="J1107" i="22"/>
  <c r="AC1107" i="22"/>
  <c r="I1107" i="22"/>
  <c r="W1107" i="22"/>
  <c r="M1107" i="22"/>
  <c r="N1107" i="22"/>
  <c r="F1107" i="22"/>
  <c r="V1106" i="22"/>
  <c r="L1108" i="22"/>
  <c r="K1108" i="22"/>
  <c r="G1109" i="22"/>
  <c r="AG1108" i="22"/>
  <c r="H1108" i="22"/>
  <c r="AD1108" i="22" l="1"/>
  <c r="AE1108" i="22" s="1"/>
  <c r="AF1108" i="22" s="1"/>
  <c r="J1108" i="22"/>
  <c r="AC1108" i="22"/>
  <c r="I1108" i="22"/>
  <c r="W1108" i="22"/>
  <c r="M1108" i="22"/>
  <c r="N1108" i="22"/>
  <c r="F1108" i="22"/>
  <c r="L1109" i="22"/>
  <c r="K1109" i="22"/>
  <c r="G1110" i="22"/>
  <c r="AG1109" i="22"/>
  <c r="H1109" i="22"/>
  <c r="V1107" i="22"/>
  <c r="AD1109" i="22" l="1"/>
  <c r="AE1109" i="22" s="1"/>
  <c r="AF1109" i="22" s="1"/>
  <c r="J1109" i="22"/>
  <c r="AC1109" i="22"/>
  <c r="I1109" i="22"/>
  <c r="W1109" i="22"/>
  <c r="M1109" i="22"/>
  <c r="N1109" i="22"/>
  <c r="F1109" i="22"/>
  <c r="V1108" i="22"/>
  <c r="L1110" i="22"/>
  <c r="K1110" i="22"/>
  <c r="G1111" i="22"/>
  <c r="AG1110" i="22"/>
  <c r="H1110" i="22"/>
  <c r="V1109" i="22" l="1"/>
  <c r="AD1110" i="22"/>
  <c r="AE1110" i="22" s="1"/>
  <c r="AF1110" i="22" s="1"/>
  <c r="J1110" i="22"/>
  <c r="AC1110" i="22"/>
  <c r="I1110" i="22"/>
  <c r="W1110" i="22"/>
  <c r="M1110" i="22"/>
  <c r="N1110" i="22"/>
  <c r="F1110" i="22"/>
  <c r="L1111" i="22"/>
  <c r="K1111" i="22"/>
  <c r="G1112" i="22"/>
  <c r="AG1111" i="22"/>
  <c r="H1111" i="22"/>
  <c r="V1110" i="22" l="1"/>
  <c r="L1112" i="22"/>
  <c r="K1112" i="22"/>
  <c r="G1113" i="22"/>
  <c r="AG1112" i="22"/>
  <c r="H1112" i="22"/>
  <c r="AD1111" i="22"/>
  <c r="AE1111" i="22" s="1"/>
  <c r="AF1111" i="22" s="1"/>
  <c r="J1111" i="22"/>
  <c r="AC1111" i="22"/>
  <c r="I1111" i="22"/>
  <c r="W1111" i="22"/>
  <c r="M1111" i="22"/>
  <c r="N1111" i="22"/>
  <c r="F1111" i="22"/>
  <c r="AD1112" i="22" l="1"/>
  <c r="AE1112" i="22" s="1"/>
  <c r="AF1112" i="22" s="1"/>
  <c r="J1112" i="22"/>
  <c r="AC1112" i="22"/>
  <c r="I1112" i="22"/>
  <c r="W1112" i="22"/>
  <c r="M1112" i="22"/>
  <c r="N1112" i="22"/>
  <c r="F1112" i="22"/>
  <c r="L1113" i="22"/>
  <c r="K1113" i="22"/>
  <c r="G1114" i="22"/>
  <c r="AG1113" i="22"/>
  <c r="H1113" i="22"/>
  <c r="V1111" i="22"/>
  <c r="L1114" i="22" l="1"/>
  <c r="K1114" i="22"/>
  <c r="G1115" i="22"/>
  <c r="AG1114" i="22"/>
  <c r="H1114" i="22"/>
  <c r="AD1113" i="22"/>
  <c r="AE1113" i="22" s="1"/>
  <c r="AF1113" i="22" s="1"/>
  <c r="J1113" i="22"/>
  <c r="AC1113" i="22"/>
  <c r="I1113" i="22"/>
  <c r="W1113" i="22"/>
  <c r="M1113" i="22"/>
  <c r="N1113" i="22"/>
  <c r="F1113" i="22"/>
  <c r="V1112" i="22"/>
  <c r="AD1114" i="22" l="1"/>
  <c r="AE1114" i="22" s="1"/>
  <c r="AF1114" i="22" s="1"/>
  <c r="J1114" i="22"/>
  <c r="AC1114" i="22"/>
  <c r="I1114" i="22"/>
  <c r="W1114" i="22"/>
  <c r="M1114" i="22"/>
  <c r="N1114" i="22"/>
  <c r="F1114" i="22"/>
  <c r="L1115" i="22"/>
  <c r="K1115" i="22"/>
  <c r="G1116" i="22"/>
  <c r="AG1115" i="22"/>
  <c r="H1115" i="22"/>
  <c r="V1113" i="22"/>
  <c r="V1114" i="22" l="1"/>
  <c r="AD1115" i="22"/>
  <c r="AE1115" i="22" s="1"/>
  <c r="AF1115" i="22" s="1"/>
  <c r="J1115" i="22"/>
  <c r="AC1115" i="22"/>
  <c r="I1115" i="22"/>
  <c r="W1115" i="22"/>
  <c r="M1115" i="22"/>
  <c r="N1115" i="22"/>
  <c r="F1115" i="22"/>
  <c r="L1116" i="22"/>
  <c r="K1116" i="22"/>
  <c r="G1117" i="22"/>
  <c r="AG1116" i="22"/>
  <c r="H1116" i="22"/>
  <c r="V1115" i="22" l="1"/>
  <c r="AD1116" i="22"/>
  <c r="AE1116" i="22" s="1"/>
  <c r="AF1116" i="22" s="1"/>
  <c r="J1116" i="22"/>
  <c r="AC1116" i="22"/>
  <c r="I1116" i="22"/>
  <c r="W1116" i="22"/>
  <c r="M1116" i="22"/>
  <c r="N1116" i="22"/>
  <c r="F1116" i="22"/>
  <c r="L1117" i="22"/>
  <c r="K1117" i="22"/>
  <c r="G1118" i="22"/>
  <c r="AG1117" i="22"/>
  <c r="H1117" i="22"/>
  <c r="V1116" i="22" l="1"/>
  <c r="AD1117" i="22"/>
  <c r="AE1117" i="22" s="1"/>
  <c r="AF1117" i="22" s="1"/>
  <c r="J1117" i="22"/>
  <c r="AC1117" i="22"/>
  <c r="I1117" i="22"/>
  <c r="W1117" i="22"/>
  <c r="M1117" i="22"/>
  <c r="N1117" i="22"/>
  <c r="F1117" i="22"/>
  <c r="L1118" i="22"/>
  <c r="K1118" i="22"/>
  <c r="G1119" i="22"/>
  <c r="AG1118" i="22"/>
  <c r="H1118" i="22"/>
  <c r="AD1118" i="22" l="1"/>
  <c r="AE1118" i="22" s="1"/>
  <c r="AF1118" i="22" s="1"/>
  <c r="J1118" i="22"/>
  <c r="AC1118" i="22"/>
  <c r="I1118" i="22"/>
  <c r="W1118" i="22"/>
  <c r="M1118" i="22"/>
  <c r="N1118" i="22"/>
  <c r="F1118" i="22"/>
  <c r="V1117" i="22"/>
  <c r="L1119" i="22"/>
  <c r="K1119" i="22"/>
  <c r="G1120" i="22"/>
  <c r="AG1119" i="22"/>
  <c r="H1119" i="22"/>
  <c r="AD1119" i="22" l="1"/>
  <c r="AE1119" i="22" s="1"/>
  <c r="AF1119" i="22" s="1"/>
  <c r="J1119" i="22"/>
  <c r="AC1119" i="22"/>
  <c r="I1119" i="22"/>
  <c r="W1119" i="22"/>
  <c r="M1119" i="22"/>
  <c r="N1119" i="22"/>
  <c r="F1119" i="22"/>
  <c r="L1120" i="22"/>
  <c r="K1120" i="22"/>
  <c r="G1121" i="22"/>
  <c r="AG1120" i="22"/>
  <c r="H1120" i="22"/>
  <c r="V1118" i="22"/>
  <c r="AD1120" i="22" l="1"/>
  <c r="AE1120" i="22" s="1"/>
  <c r="AF1120" i="22" s="1"/>
  <c r="J1120" i="22"/>
  <c r="AC1120" i="22"/>
  <c r="I1120" i="22"/>
  <c r="W1120" i="22"/>
  <c r="M1120" i="22"/>
  <c r="N1120" i="22"/>
  <c r="F1120" i="22"/>
  <c r="L1121" i="22"/>
  <c r="K1121" i="22"/>
  <c r="G1122" i="22"/>
  <c r="AG1121" i="22"/>
  <c r="H1121" i="22"/>
  <c r="V1119" i="22"/>
  <c r="AD1121" i="22" l="1"/>
  <c r="AE1121" i="22" s="1"/>
  <c r="AF1121" i="22" s="1"/>
  <c r="J1121" i="22"/>
  <c r="AC1121" i="22"/>
  <c r="I1121" i="22"/>
  <c r="W1121" i="22"/>
  <c r="M1121" i="22"/>
  <c r="N1121" i="22"/>
  <c r="F1121" i="22"/>
  <c r="L1122" i="22"/>
  <c r="K1122" i="22"/>
  <c r="G1123" i="22"/>
  <c r="AG1122" i="22"/>
  <c r="H1122" i="22"/>
  <c r="V1120" i="22"/>
  <c r="AD1122" i="22" l="1"/>
  <c r="AE1122" i="22" s="1"/>
  <c r="AF1122" i="22" s="1"/>
  <c r="J1122" i="22"/>
  <c r="AC1122" i="22"/>
  <c r="I1122" i="22"/>
  <c r="W1122" i="22"/>
  <c r="M1122" i="22"/>
  <c r="N1122" i="22"/>
  <c r="F1122" i="22"/>
  <c r="L1123" i="22"/>
  <c r="K1123" i="22"/>
  <c r="G1124" i="22"/>
  <c r="AG1123" i="22"/>
  <c r="H1123" i="22"/>
  <c r="V1121" i="22"/>
  <c r="AD1123" i="22" l="1"/>
  <c r="AE1123" i="22" s="1"/>
  <c r="AF1123" i="22" s="1"/>
  <c r="J1123" i="22"/>
  <c r="AC1123" i="22"/>
  <c r="I1123" i="22"/>
  <c r="W1123" i="22"/>
  <c r="M1123" i="22"/>
  <c r="N1123" i="22"/>
  <c r="F1123" i="22"/>
  <c r="L1124" i="22"/>
  <c r="K1124" i="22"/>
  <c r="G1125" i="22"/>
  <c r="AG1124" i="22"/>
  <c r="H1124" i="22"/>
  <c r="V1122" i="22"/>
  <c r="AD1124" i="22" l="1"/>
  <c r="AE1124" i="22" s="1"/>
  <c r="AF1124" i="22" s="1"/>
  <c r="J1124" i="22"/>
  <c r="AC1124" i="22"/>
  <c r="I1124" i="22"/>
  <c r="W1124" i="22"/>
  <c r="M1124" i="22"/>
  <c r="N1124" i="22"/>
  <c r="F1124" i="22"/>
  <c r="L1125" i="22"/>
  <c r="K1125" i="22"/>
  <c r="G1126" i="22"/>
  <c r="AG1125" i="22"/>
  <c r="H1125" i="22"/>
  <c r="V1123" i="22"/>
  <c r="AD1125" i="22" l="1"/>
  <c r="AE1125" i="22" s="1"/>
  <c r="AF1125" i="22" s="1"/>
  <c r="J1125" i="22"/>
  <c r="AC1125" i="22"/>
  <c r="I1125" i="22"/>
  <c r="W1125" i="22"/>
  <c r="M1125" i="22"/>
  <c r="N1125" i="22"/>
  <c r="F1125" i="22"/>
  <c r="L1126" i="22"/>
  <c r="K1126" i="22"/>
  <c r="G1127" i="22"/>
  <c r="AG1126" i="22"/>
  <c r="H1126" i="22"/>
  <c r="V1124" i="22"/>
  <c r="AD1126" i="22" l="1"/>
  <c r="AE1126" i="22" s="1"/>
  <c r="AF1126" i="22" s="1"/>
  <c r="J1126" i="22"/>
  <c r="AC1126" i="22"/>
  <c r="I1126" i="22"/>
  <c r="W1126" i="22"/>
  <c r="M1126" i="22"/>
  <c r="N1126" i="22"/>
  <c r="F1126" i="22"/>
  <c r="L1127" i="22"/>
  <c r="K1127" i="22"/>
  <c r="G1128" i="22"/>
  <c r="AG1127" i="22"/>
  <c r="H1127" i="22"/>
  <c r="V1125" i="22"/>
  <c r="AD1127" i="22" l="1"/>
  <c r="AE1127" i="22" s="1"/>
  <c r="AF1127" i="22" s="1"/>
  <c r="J1127" i="22"/>
  <c r="AC1127" i="22"/>
  <c r="I1127" i="22"/>
  <c r="W1127" i="22"/>
  <c r="M1127" i="22"/>
  <c r="N1127" i="22"/>
  <c r="F1127" i="22"/>
  <c r="V1126" i="22"/>
  <c r="L1128" i="22"/>
  <c r="K1128" i="22"/>
  <c r="G1129" i="22"/>
  <c r="AG1128" i="22"/>
  <c r="H1128" i="22"/>
  <c r="AD1128" i="22" l="1"/>
  <c r="AE1128" i="22" s="1"/>
  <c r="AF1128" i="22" s="1"/>
  <c r="J1128" i="22"/>
  <c r="AC1128" i="22"/>
  <c r="I1128" i="22"/>
  <c r="W1128" i="22"/>
  <c r="M1128" i="22"/>
  <c r="N1128" i="22"/>
  <c r="F1128" i="22"/>
  <c r="L1129" i="22"/>
  <c r="K1129" i="22"/>
  <c r="G1130" i="22"/>
  <c r="AG1129" i="22"/>
  <c r="H1129" i="22"/>
  <c r="V1127" i="22"/>
  <c r="AD1129" i="22" l="1"/>
  <c r="AE1129" i="22" s="1"/>
  <c r="AF1129" i="22" s="1"/>
  <c r="J1129" i="22"/>
  <c r="AC1129" i="22"/>
  <c r="I1129" i="22"/>
  <c r="W1129" i="22"/>
  <c r="M1129" i="22"/>
  <c r="N1129" i="22"/>
  <c r="F1129" i="22"/>
  <c r="V1128" i="22"/>
  <c r="L1130" i="22"/>
  <c r="K1130" i="22"/>
  <c r="G1131" i="22"/>
  <c r="AG1130" i="22"/>
  <c r="H1130" i="22"/>
  <c r="AD1130" i="22" l="1"/>
  <c r="AE1130" i="22" s="1"/>
  <c r="AF1130" i="22" s="1"/>
  <c r="J1130" i="22"/>
  <c r="AC1130" i="22"/>
  <c r="I1130" i="22"/>
  <c r="W1130" i="22"/>
  <c r="M1130" i="22"/>
  <c r="N1130" i="22"/>
  <c r="F1130" i="22"/>
  <c r="L1131" i="22"/>
  <c r="K1131" i="22"/>
  <c r="G1132" i="22"/>
  <c r="AG1131" i="22"/>
  <c r="H1131" i="22"/>
  <c r="V1129" i="22"/>
  <c r="AD1131" i="22" l="1"/>
  <c r="AE1131" i="22" s="1"/>
  <c r="AF1131" i="22" s="1"/>
  <c r="J1131" i="22"/>
  <c r="AC1131" i="22"/>
  <c r="I1131" i="22"/>
  <c r="W1131" i="22"/>
  <c r="M1131" i="22"/>
  <c r="N1131" i="22"/>
  <c r="F1131" i="22"/>
  <c r="L1132" i="22"/>
  <c r="K1132" i="22"/>
  <c r="G1133" i="22"/>
  <c r="AG1132" i="22"/>
  <c r="H1132" i="22"/>
  <c r="V1130" i="22"/>
  <c r="AD1132" i="22" l="1"/>
  <c r="AE1132" i="22" s="1"/>
  <c r="AF1132" i="22" s="1"/>
  <c r="J1132" i="22"/>
  <c r="AC1132" i="22"/>
  <c r="I1132" i="22"/>
  <c r="W1132" i="22"/>
  <c r="M1132" i="22"/>
  <c r="N1132" i="22"/>
  <c r="F1132" i="22"/>
  <c r="V1131" i="22"/>
  <c r="L1133" i="22"/>
  <c r="K1133" i="22"/>
  <c r="G1134" i="22"/>
  <c r="AG1133" i="22"/>
  <c r="H1133" i="22"/>
  <c r="AD1133" i="22" l="1"/>
  <c r="AE1133" i="22" s="1"/>
  <c r="AF1133" i="22" s="1"/>
  <c r="J1133" i="22"/>
  <c r="AC1133" i="22"/>
  <c r="I1133" i="22"/>
  <c r="W1133" i="22"/>
  <c r="M1133" i="22"/>
  <c r="N1133" i="22"/>
  <c r="F1133" i="22"/>
  <c r="L1134" i="22"/>
  <c r="K1134" i="22"/>
  <c r="G1135" i="22"/>
  <c r="AG1134" i="22"/>
  <c r="H1134" i="22"/>
  <c r="V1132" i="22"/>
  <c r="L1135" i="22" l="1"/>
  <c r="K1135" i="22"/>
  <c r="G1136" i="22"/>
  <c r="AG1135" i="22"/>
  <c r="H1135" i="22"/>
  <c r="AD1134" i="22"/>
  <c r="AE1134" i="22" s="1"/>
  <c r="AF1134" i="22" s="1"/>
  <c r="J1134" i="22"/>
  <c r="AC1134" i="22"/>
  <c r="I1134" i="22"/>
  <c r="W1134" i="22"/>
  <c r="M1134" i="22"/>
  <c r="N1134" i="22"/>
  <c r="F1134" i="22"/>
  <c r="V1133" i="22"/>
  <c r="AD1135" i="22" l="1"/>
  <c r="AE1135" i="22" s="1"/>
  <c r="AF1135" i="22" s="1"/>
  <c r="J1135" i="22"/>
  <c r="AC1135" i="22"/>
  <c r="I1135" i="22"/>
  <c r="W1135" i="22"/>
  <c r="M1135" i="22"/>
  <c r="N1135" i="22"/>
  <c r="F1135" i="22"/>
  <c r="L1136" i="22"/>
  <c r="K1136" i="22"/>
  <c r="G1137" i="22"/>
  <c r="AG1136" i="22"/>
  <c r="H1136" i="22"/>
  <c r="V1134" i="22"/>
  <c r="V1135" i="22" l="1"/>
  <c r="L1137" i="22"/>
  <c r="K1137" i="22"/>
  <c r="G1138" i="22"/>
  <c r="AG1137" i="22"/>
  <c r="H1137" i="22"/>
  <c r="AD1136" i="22"/>
  <c r="AE1136" i="22" s="1"/>
  <c r="AF1136" i="22" s="1"/>
  <c r="J1136" i="22"/>
  <c r="AC1136" i="22"/>
  <c r="I1136" i="22"/>
  <c r="W1136" i="22"/>
  <c r="M1136" i="22"/>
  <c r="N1136" i="22"/>
  <c r="F1136" i="22"/>
  <c r="V1136" i="22" l="1"/>
  <c r="AD1137" i="22"/>
  <c r="AE1137" i="22" s="1"/>
  <c r="AF1137" i="22" s="1"/>
  <c r="J1137" i="22"/>
  <c r="AC1137" i="22"/>
  <c r="I1137" i="22"/>
  <c r="W1137" i="22"/>
  <c r="M1137" i="22"/>
  <c r="N1137" i="22"/>
  <c r="F1137" i="22"/>
  <c r="L1138" i="22"/>
  <c r="K1138" i="22"/>
  <c r="G1139" i="22"/>
  <c r="AG1138" i="22"/>
  <c r="H1138" i="22"/>
  <c r="AD1138" i="22" l="1"/>
  <c r="AE1138" i="22" s="1"/>
  <c r="AF1138" i="22" s="1"/>
  <c r="J1138" i="22"/>
  <c r="AC1138" i="22"/>
  <c r="I1138" i="22"/>
  <c r="W1138" i="22"/>
  <c r="M1138" i="22"/>
  <c r="N1138" i="22"/>
  <c r="F1138" i="22"/>
  <c r="V1137" i="22"/>
  <c r="L1139" i="22"/>
  <c r="K1139" i="22"/>
  <c r="G1140" i="22"/>
  <c r="AG1139" i="22"/>
  <c r="H1139" i="22"/>
  <c r="L1140" i="22" l="1"/>
  <c r="K1140" i="22"/>
  <c r="G1141" i="22"/>
  <c r="AG1140" i="22"/>
  <c r="H1140" i="22"/>
  <c r="AD1139" i="22"/>
  <c r="AE1139" i="22" s="1"/>
  <c r="AF1139" i="22" s="1"/>
  <c r="J1139" i="22"/>
  <c r="AC1139" i="22"/>
  <c r="I1139" i="22"/>
  <c r="W1139" i="22"/>
  <c r="M1139" i="22"/>
  <c r="N1139" i="22"/>
  <c r="F1139" i="22"/>
  <c r="V1138" i="22"/>
  <c r="AD1140" i="22" l="1"/>
  <c r="AE1140" i="22" s="1"/>
  <c r="AF1140" i="22" s="1"/>
  <c r="J1140" i="22"/>
  <c r="AC1140" i="22"/>
  <c r="I1140" i="22"/>
  <c r="W1140" i="22"/>
  <c r="M1140" i="22"/>
  <c r="N1140" i="22"/>
  <c r="F1140" i="22"/>
  <c r="L1141" i="22"/>
  <c r="K1141" i="22"/>
  <c r="G1142" i="22"/>
  <c r="AG1141" i="22"/>
  <c r="H1141" i="22"/>
  <c r="V1139" i="22"/>
  <c r="L1142" i="22" l="1"/>
  <c r="K1142" i="22"/>
  <c r="G1143" i="22"/>
  <c r="AG1142" i="22"/>
  <c r="H1142" i="22"/>
  <c r="AD1141" i="22"/>
  <c r="AE1141" i="22" s="1"/>
  <c r="AF1141" i="22" s="1"/>
  <c r="J1141" i="22"/>
  <c r="AC1141" i="22"/>
  <c r="I1141" i="22"/>
  <c r="W1141" i="22"/>
  <c r="M1141" i="22"/>
  <c r="N1141" i="22"/>
  <c r="F1141" i="22"/>
  <c r="V1140" i="22"/>
  <c r="AD1142" i="22" l="1"/>
  <c r="AE1142" i="22" s="1"/>
  <c r="AF1142" i="22" s="1"/>
  <c r="J1142" i="22"/>
  <c r="AC1142" i="22"/>
  <c r="I1142" i="22"/>
  <c r="W1142" i="22"/>
  <c r="M1142" i="22"/>
  <c r="N1142" i="22"/>
  <c r="F1142" i="22"/>
  <c r="L1143" i="22"/>
  <c r="K1143" i="22"/>
  <c r="G1144" i="22"/>
  <c r="AG1143" i="22"/>
  <c r="H1143" i="22"/>
  <c r="V1141" i="22"/>
  <c r="L1144" i="22" l="1"/>
  <c r="K1144" i="22"/>
  <c r="G1145" i="22"/>
  <c r="AG1144" i="22"/>
  <c r="H1144" i="22"/>
  <c r="AD1143" i="22"/>
  <c r="AE1143" i="22" s="1"/>
  <c r="AF1143" i="22" s="1"/>
  <c r="J1143" i="22"/>
  <c r="AC1143" i="22"/>
  <c r="I1143" i="22"/>
  <c r="W1143" i="22"/>
  <c r="M1143" i="22"/>
  <c r="N1143" i="22"/>
  <c r="F1143" i="22"/>
  <c r="V1142" i="22"/>
  <c r="AD1144" i="22" l="1"/>
  <c r="AE1144" i="22" s="1"/>
  <c r="AF1144" i="22" s="1"/>
  <c r="J1144" i="22"/>
  <c r="AC1144" i="22"/>
  <c r="I1144" i="22"/>
  <c r="W1144" i="22"/>
  <c r="M1144" i="22"/>
  <c r="N1144" i="22"/>
  <c r="F1144" i="22"/>
  <c r="L1145" i="22"/>
  <c r="K1145" i="22"/>
  <c r="G1146" i="22"/>
  <c r="AG1145" i="22"/>
  <c r="H1145" i="22"/>
  <c r="V1143" i="22"/>
  <c r="L1146" i="22" l="1"/>
  <c r="K1146" i="22"/>
  <c r="G1147" i="22"/>
  <c r="AG1146" i="22"/>
  <c r="H1146" i="22"/>
  <c r="AD1145" i="22"/>
  <c r="AE1145" i="22" s="1"/>
  <c r="AF1145" i="22" s="1"/>
  <c r="J1145" i="22"/>
  <c r="AC1145" i="22"/>
  <c r="I1145" i="22"/>
  <c r="W1145" i="22"/>
  <c r="M1145" i="22"/>
  <c r="N1145" i="22"/>
  <c r="F1145" i="22"/>
  <c r="V1144" i="22"/>
  <c r="AD1146" i="22" l="1"/>
  <c r="AE1146" i="22" s="1"/>
  <c r="AF1146" i="22" s="1"/>
  <c r="J1146" i="22"/>
  <c r="AC1146" i="22"/>
  <c r="I1146" i="22"/>
  <c r="W1146" i="22"/>
  <c r="M1146" i="22"/>
  <c r="N1146" i="22"/>
  <c r="F1146" i="22"/>
  <c r="L1147" i="22"/>
  <c r="K1147" i="22"/>
  <c r="G1148" i="22"/>
  <c r="AG1147" i="22"/>
  <c r="H1147" i="22"/>
  <c r="V1145" i="22"/>
  <c r="L1148" i="22" l="1"/>
  <c r="K1148" i="22"/>
  <c r="G1149" i="22"/>
  <c r="AG1148" i="22"/>
  <c r="H1148" i="22"/>
  <c r="AD1147" i="22"/>
  <c r="AE1147" i="22" s="1"/>
  <c r="AF1147" i="22" s="1"/>
  <c r="J1147" i="22"/>
  <c r="AC1147" i="22"/>
  <c r="I1147" i="22"/>
  <c r="W1147" i="22"/>
  <c r="M1147" i="22"/>
  <c r="N1147" i="22"/>
  <c r="F1147" i="22"/>
  <c r="V1146" i="22"/>
  <c r="AD1148" i="22" l="1"/>
  <c r="AE1148" i="22" s="1"/>
  <c r="AF1148" i="22" s="1"/>
  <c r="J1148" i="22"/>
  <c r="AC1148" i="22"/>
  <c r="I1148" i="22"/>
  <c r="W1148" i="22"/>
  <c r="M1148" i="22"/>
  <c r="N1148" i="22"/>
  <c r="F1148" i="22"/>
  <c r="L1149" i="22"/>
  <c r="K1149" i="22"/>
  <c r="G1150" i="22"/>
  <c r="AG1149" i="22"/>
  <c r="H1149" i="22"/>
  <c r="V1147" i="22"/>
  <c r="AD1149" i="22" l="1"/>
  <c r="AE1149" i="22" s="1"/>
  <c r="AF1149" i="22" s="1"/>
  <c r="J1149" i="22"/>
  <c r="AC1149" i="22"/>
  <c r="I1149" i="22"/>
  <c r="W1149" i="22"/>
  <c r="M1149" i="22"/>
  <c r="N1149" i="22"/>
  <c r="F1149" i="22"/>
  <c r="V1148" i="22"/>
  <c r="L1150" i="22"/>
  <c r="K1150" i="22"/>
  <c r="G1151" i="22"/>
  <c r="AG1150" i="22"/>
  <c r="H1150" i="22"/>
  <c r="L1151" i="22" l="1"/>
  <c r="K1151" i="22"/>
  <c r="G1152" i="22"/>
  <c r="AG1151" i="22"/>
  <c r="H1151" i="22"/>
  <c r="AD1150" i="22"/>
  <c r="AE1150" i="22" s="1"/>
  <c r="AF1150" i="22" s="1"/>
  <c r="J1150" i="22"/>
  <c r="AC1150" i="22"/>
  <c r="I1150" i="22"/>
  <c r="W1150" i="22"/>
  <c r="M1150" i="22"/>
  <c r="N1150" i="22"/>
  <c r="F1150" i="22"/>
  <c r="V1149" i="22"/>
  <c r="AD1151" i="22" l="1"/>
  <c r="AE1151" i="22" s="1"/>
  <c r="AF1151" i="22" s="1"/>
  <c r="J1151" i="22"/>
  <c r="AC1151" i="22"/>
  <c r="I1151" i="22"/>
  <c r="W1151" i="22"/>
  <c r="M1151" i="22"/>
  <c r="N1151" i="22"/>
  <c r="F1151" i="22"/>
  <c r="L1152" i="22"/>
  <c r="K1152" i="22"/>
  <c r="G1153" i="22"/>
  <c r="AG1152" i="22"/>
  <c r="H1152" i="22"/>
  <c r="V1150" i="22"/>
  <c r="L1153" i="22" l="1"/>
  <c r="K1153" i="22"/>
  <c r="G1154" i="22"/>
  <c r="AG1153" i="22"/>
  <c r="H1153" i="22"/>
  <c r="AD1152" i="22"/>
  <c r="AE1152" i="22" s="1"/>
  <c r="AF1152" i="22" s="1"/>
  <c r="J1152" i="22"/>
  <c r="AC1152" i="22"/>
  <c r="I1152" i="22"/>
  <c r="W1152" i="22"/>
  <c r="M1152" i="22"/>
  <c r="N1152" i="22"/>
  <c r="F1152" i="22"/>
  <c r="V1151" i="22"/>
  <c r="AD1153" i="22" l="1"/>
  <c r="AE1153" i="22" s="1"/>
  <c r="AF1153" i="22" s="1"/>
  <c r="J1153" i="22"/>
  <c r="AC1153" i="22"/>
  <c r="I1153" i="22"/>
  <c r="W1153" i="22"/>
  <c r="M1153" i="22"/>
  <c r="N1153" i="22"/>
  <c r="F1153" i="22"/>
  <c r="L1154" i="22"/>
  <c r="K1154" i="22"/>
  <c r="G1155" i="22"/>
  <c r="AG1154" i="22"/>
  <c r="H1154" i="22"/>
  <c r="V1152" i="22"/>
  <c r="V1153" i="22" l="1"/>
  <c r="AD1154" i="22"/>
  <c r="AE1154" i="22" s="1"/>
  <c r="AF1154" i="22" s="1"/>
  <c r="J1154" i="22"/>
  <c r="AC1154" i="22"/>
  <c r="I1154" i="22"/>
  <c r="W1154" i="22"/>
  <c r="M1154" i="22"/>
  <c r="N1154" i="22"/>
  <c r="F1154" i="22"/>
  <c r="L1155" i="22"/>
  <c r="K1155" i="22"/>
  <c r="G1156" i="22"/>
  <c r="AG1155" i="22"/>
  <c r="H1155" i="22"/>
  <c r="AD1155" i="22" l="1"/>
  <c r="AE1155" i="22" s="1"/>
  <c r="AF1155" i="22" s="1"/>
  <c r="J1155" i="22"/>
  <c r="AC1155" i="22"/>
  <c r="I1155" i="22"/>
  <c r="W1155" i="22"/>
  <c r="M1155" i="22"/>
  <c r="N1155" i="22"/>
  <c r="F1155" i="22"/>
  <c r="V1154" i="22"/>
  <c r="L1156" i="22"/>
  <c r="K1156" i="22"/>
  <c r="G1157" i="22"/>
  <c r="AG1156" i="22"/>
  <c r="H1156" i="22"/>
  <c r="V1155" i="22" l="1"/>
  <c r="AD1156" i="22"/>
  <c r="AE1156" i="22" s="1"/>
  <c r="AF1156" i="22" s="1"/>
  <c r="J1156" i="22"/>
  <c r="AC1156" i="22"/>
  <c r="I1156" i="22"/>
  <c r="W1156" i="22"/>
  <c r="M1156" i="22"/>
  <c r="N1156" i="22"/>
  <c r="F1156" i="22"/>
  <c r="L1157" i="22"/>
  <c r="K1157" i="22"/>
  <c r="G1158" i="22"/>
  <c r="AG1157" i="22"/>
  <c r="H1157" i="22"/>
  <c r="V1156" i="22" l="1"/>
  <c r="L1158" i="22"/>
  <c r="K1158" i="22"/>
  <c r="G1159" i="22"/>
  <c r="AG1158" i="22"/>
  <c r="H1158" i="22"/>
  <c r="AD1157" i="22"/>
  <c r="AE1157" i="22" s="1"/>
  <c r="AF1157" i="22" s="1"/>
  <c r="J1157" i="22"/>
  <c r="AC1157" i="22"/>
  <c r="I1157" i="22"/>
  <c r="W1157" i="22"/>
  <c r="M1157" i="22"/>
  <c r="N1157" i="22"/>
  <c r="F1157" i="22"/>
  <c r="V1157" i="22" l="1"/>
  <c r="AD1158" i="22"/>
  <c r="AE1158" i="22" s="1"/>
  <c r="AF1158" i="22" s="1"/>
  <c r="J1158" i="22"/>
  <c r="AC1158" i="22"/>
  <c r="I1158" i="22"/>
  <c r="W1158" i="22"/>
  <c r="M1158" i="22"/>
  <c r="N1158" i="22"/>
  <c r="F1158" i="22"/>
  <c r="L1159" i="22"/>
  <c r="K1159" i="22"/>
  <c r="G1160" i="22"/>
  <c r="AG1159" i="22"/>
  <c r="H1159" i="22"/>
  <c r="AD1159" i="22" l="1"/>
  <c r="AE1159" i="22" s="1"/>
  <c r="AF1159" i="22" s="1"/>
  <c r="J1159" i="22"/>
  <c r="AC1159" i="22"/>
  <c r="I1159" i="22"/>
  <c r="W1159" i="22"/>
  <c r="M1159" i="22"/>
  <c r="N1159" i="22"/>
  <c r="F1159" i="22"/>
  <c r="V1158" i="22"/>
  <c r="L1160" i="22"/>
  <c r="K1160" i="22"/>
  <c r="G1161" i="22"/>
  <c r="AG1160" i="22"/>
  <c r="H1160" i="22"/>
  <c r="AD1160" i="22" l="1"/>
  <c r="AE1160" i="22" s="1"/>
  <c r="AF1160" i="22" s="1"/>
  <c r="J1160" i="22"/>
  <c r="AC1160" i="22"/>
  <c r="I1160" i="22"/>
  <c r="W1160" i="22"/>
  <c r="M1160" i="22"/>
  <c r="N1160" i="22"/>
  <c r="F1160" i="22"/>
  <c r="V1159" i="22"/>
  <c r="L1161" i="22"/>
  <c r="K1161" i="22"/>
  <c r="G1162" i="22"/>
  <c r="AG1161" i="22"/>
  <c r="H1161" i="22"/>
  <c r="L1162" i="22" l="1"/>
  <c r="K1162" i="22"/>
  <c r="G1163" i="22"/>
  <c r="AG1162" i="22"/>
  <c r="H1162" i="22"/>
  <c r="AD1161" i="22"/>
  <c r="AE1161" i="22" s="1"/>
  <c r="AF1161" i="22" s="1"/>
  <c r="J1161" i="22"/>
  <c r="AC1161" i="22"/>
  <c r="I1161" i="22"/>
  <c r="W1161" i="22"/>
  <c r="M1161" i="22"/>
  <c r="N1161" i="22"/>
  <c r="F1161" i="22"/>
  <c r="V1160" i="22"/>
  <c r="AD1162" i="22" l="1"/>
  <c r="AE1162" i="22" s="1"/>
  <c r="AF1162" i="22" s="1"/>
  <c r="J1162" i="22"/>
  <c r="AC1162" i="22"/>
  <c r="I1162" i="22"/>
  <c r="W1162" i="22"/>
  <c r="M1162" i="22"/>
  <c r="N1162" i="22"/>
  <c r="F1162" i="22"/>
  <c r="L1163" i="22"/>
  <c r="K1163" i="22"/>
  <c r="G1164" i="22"/>
  <c r="AG1163" i="22"/>
  <c r="H1163" i="22"/>
  <c r="V1161" i="22"/>
  <c r="L1164" i="22" l="1"/>
  <c r="K1164" i="22"/>
  <c r="G1165" i="22"/>
  <c r="AG1164" i="22"/>
  <c r="H1164" i="22"/>
  <c r="AD1163" i="22"/>
  <c r="AE1163" i="22" s="1"/>
  <c r="AF1163" i="22" s="1"/>
  <c r="J1163" i="22"/>
  <c r="AC1163" i="22"/>
  <c r="I1163" i="22"/>
  <c r="W1163" i="22"/>
  <c r="M1163" i="22"/>
  <c r="N1163" i="22"/>
  <c r="F1163" i="22"/>
  <c r="V1162" i="22"/>
  <c r="AD1164" i="22" l="1"/>
  <c r="AE1164" i="22" s="1"/>
  <c r="AF1164" i="22" s="1"/>
  <c r="J1164" i="22"/>
  <c r="AC1164" i="22"/>
  <c r="I1164" i="22"/>
  <c r="W1164" i="22"/>
  <c r="M1164" i="22"/>
  <c r="N1164" i="22"/>
  <c r="F1164" i="22"/>
  <c r="L1165" i="22"/>
  <c r="K1165" i="22"/>
  <c r="G1166" i="22"/>
  <c r="AG1165" i="22"/>
  <c r="H1165" i="22"/>
  <c r="V1163" i="22"/>
  <c r="V1164" i="22" l="1"/>
  <c r="AD1165" i="22"/>
  <c r="AE1165" i="22" s="1"/>
  <c r="AF1165" i="22" s="1"/>
  <c r="J1165" i="22"/>
  <c r="AC1165" i="22"/>
  <c r="I1165" i="22"/>
  <c r="W1165" i="22"/>
  <c r="M1165" i="22"/>
  <c r="N1165" i="22"/>
  <c r="F1165" i="22"/>
  <c r="L1166" i="22"/>
  <c r="K1166" i="22"/>
  <c r="G1167" i="22"/>
  <c r="AG1166" i="22"/>
  <c r="H1166" i="22"/>
  <c r="AD1166" i="22" l="1"/>
  <c r="AE1166" i="22" s="1"/>
  <c r="AF1166" i="22" s="1"/>
  <c r="J1166" i="22"/>
  <c r="AC1166" i="22"/>
  <c r="I1166" i="22"/>
  <c r="W1166" i="22"/>
  <c r="M1166" i="22"/>
  <c r="N1166" i="22"/>
  <c r="F1166" i="22"/>
  <c r="V1165" i="22"/>
  <c r="L1167" i="22"/>
  <c r="K1167" i="22"/>
  <c r="G1168" i="22"/>
  <c r="AG1167" i="22"/>
  <c r="H1167" i="22"/>
  <c r="AD1167" i="22" l="1"/>
  <c r="AE1167" i="22" s="1"/>
  <c r="AF1167" i="22" s="1"/>
  <c r="J1167" i="22"/>
  <c r="AC1167" i="22"/>
  <c r="I1167" i="22"/>
  <c r="W1167" i="22"/>
  <c r="M1167" i="22"/>
  <c r="N1167" i="22"/>
  <c r="F1167" i="22"/>
  <c r="L1168" i="22"/>
  <c r="K1168" i="22"/>
  <c r="G1169" i="22"/>
  <c r="AG1168" i="22"/>
  <c r="H1168" i="22"/>
  <c r="V1166" i="22"/>
  <c r="AD1168" i="22" l="1"/>
  <c r="AE1168" i="22" s="1"/>
  <c r="AF1168" i="22" s="1"/>
  <c r="J1168" i="22"/>
  <c r="AC1168" i="22"/>
  <c r="I1168" i="22"/>
  <c r="W1168" i="22"/>
  <c r="M1168" i="22"/>
  <c r="N1168" i="22"/>
  <c r="F1168" i="22"/>
  <c r="L1169" i="22"/>
  <c r="K1169" i="22"/>
  <c r="G1170" i="22"/>
  <c r="AG1169" i="22"/>
  <c r="H1169" i="22"/>
  <c r="V1167" i="22"/>
  <c r="L1170" i="22" l="1"/>
  <c r="K1170" i="22"/>
  <c r="G1171" i="22"/>
  <c r="AG1170" i="22"/>
  <c r="H1170" i="22"/>
  <c r="AD1169" i="22"/>
  <c r="AE1169" i="22" s="1"/>
  <c r="AF1169" i="22" s="1"/>
  <c r="J1169" i="22"/>
  <c r="AC1169" i="22"/>
  <c r="I1169" i="22"/>
  <c r="W1169" i="22"/>
  <c r="M1169" i="22"/>
  <c r="N1169" i="22"/>
  <c r="F1169" i="22"/>
  <c r="V1168" i="22"/>
  <c r="AD1170" i="22" l="1"/>
  <c r="AE1170" i="22" s="1"/>
  <c r="AF1170" i="22" s="1"/>
  <c r="J1170" i="22"/>
  <c r="AC1170" i="22"/>
  <c r="I1170" i="22"/>
  <c r="W1170" i="22"/>
  <c r="M1170" i="22"/>
  <c r="N1170" i="22"/>
  <c r="F1170" i="22"/>
  <c r="L1171" i="22"/>
  <c r="K1171" i="22"/>
  <c r="G1172" i="22"/>
  <c r="AG1171" i="22"/>
  <c r="H1171" i="22"/>
  <c r="V1169" i="22"/>
  <c r="AD1171" i="22" l="1"/>
  <c r="AE1171" i="22" s="1"/>
  <c r="AF1171" i="22" s="1"/>
  <c r="J1171" i="22"/>
  <c r="AC1171" i="22"/>
  <c r="I1171" i="22"/>
  <c r="W1171" i="22"/>
  <c r="M1171" i="22"/>
  <c r="N1171" i="22"/>
  <c r="F1171" i="22"/>
  <c r="V1170" i="22"/>
  <c r="L1172" i="22"/>
  <c r="K1172" i="22"/>
  <c r="G1173" i="22"/>
  <c r="AG1172" i="22"/>
  <c r="H1172" i="22"/>
  <c r="V1171" i="22" l="1"/>
  <c r="AD1172" i="22"/>
  <c r="AE1172" i="22" s="1"/>
  <c r="AF1172" i="22" s="1"/>
  <c r="J1172" i="22"/>
  <c r="AC1172" i="22"/>
  <c r="I1172" i="22"/>
  <c r="W1172" i="22"/>
  <c r="M1172" i="22"/>
  <c r="N1172" i="22"/>
  <c r="F1172" i="22"/>
  <c r="L1173" i="22"/>
  <c r="K1173" i="22"/>
  <c r="G1174" i="22"/>
  <c r="AG1173" i="22"/>
  <c r="H1173" i="22"/>
  <c r="AD1173" i="22" l="1"/>
  <c r="AE1173" i="22" s="1"/>
  <c r="AF1173" i="22" s="1"/>
  <c r="J1173" i="22"/>
  <c r="AC1173" i="22"/>
  <c r="I1173" i="22"/>
  <c r="W1173" i="22"/>
  <c r="M1173" i="22"/>
  <c r="N1173" i="22"/>
  <c r="F1173" i="22"/>
  <c r="L1174" i="22"/>
  <c r="K1174" i="22"/>
  <c r="G1175" i="22"/>
  <c r="AG1174" i="22"/>
  <c r="H1174" i="22"/>
  <c r="V1172" i="22"/>
  <c r="V1173" i="22" l="1"/>
  <c r="AD1174" i="22"/>
  <c r="AE1174" i="22" s="1"/>
  <c r="AF1174" i="22" s="1"/>
  <c r="J1174" i="22"/>
  <c r="AC1174" i="22"/>
  <c r="I1174" i="22"/>
  <c r="W1174" i="22"/>
  <c r="M1174" i="22"/>
  <c r="N1174" i="22"/>
  <c r="F1174" i="22"/>
  <c r="L1175" i="22"/>
  <c r="K1175" i="22"/>
  <c r="G1176" i="22"/>
  <c r="AG1175" i="22"/>
  <c r="H1175" i="22"/>
  <c r="AD1175" i="22" l="1"/>
  <c r="AE1175" i="22" s="1"/>
  <c r="AF1175" i="22" s="1"/>
  <c r="J1175" i="22"/>
  <c r="AC1175" i="22"/>
  <c r="I1175" i="22"/>
  <c r="W1175" i="22"/>
  <c r="M1175" i="22"/>
  <c r="N1175" i="22"/>
  <c r="F1175" i="22"/>
  <c r="V1174" i="22"/>
  <c r="L1176" i="22"/>
  <c r="K1176" i="22"/>
  <c r="G1177" i="22"/>
  <c r="AG1176" i="22"/>
  <c r="H1176" i="22"/>
  <c r="V1175" i="22" l="1"/>
  <c r="AD1176" i="22"/>
  <c r="AE1176" i="22" s="1"/>
  <c r="AF1176" i="22" s="1"/>
  <c r="J1176" i="22"/>
  <c r="AC1176" i="22"/>
  <c r="I1176" i="22"/>
  <c r="W1176" i="22"/>
  <c r="M1176" i="22"/>
  <c r="N1176" i="22"/>
  <c r="F1176" i="22"/>
  <c r="L1177" i="22"/>
  <c r="K1177" i="22"/>
  <c r="G1178" i="22"/>
  <c r="AG1177" i="22"/>
  <c r="H1177" i="22"/>
  <c r="AD1177" i="22" l="1"/>
  <c r="AE1177" i="22" s="1"/>
  <c r="AF1177" i="22" s="1"/>
  <c r="J1177" i="22"/>
  <c r="AC1177" i="22"/>
  <c r="I1177" i="22"/>
  <c r="W1177" i="22"/>
  <c r="M1177" i="22"/>
  <c r="N1177" i="22"/>
  <c r="F1177" i="22"/>
  <c r="V1176" i="22"/>
  <c r="L1178" i="22"/>
  <c r="K1178" i="22"/>
  <c r="G1179" i="22"/>
  <c r="AG1178" i="22"/>
  <c r="H1178" i="22"/>
  <c r="AC1178" i="22" l="1"/>
  <c r="I1178" i="22"/>
  <c r="W1178" i="22"/>
  <c r="N1178" i="22"/>
  <c r="AD1178" i="22"/>
  <c r="AE1178" i="22" s="1"/>
  <c r="AF1178" i="22" s="1"/>
  <c r="J1178" i="22"/>
  <c r="M1178" i="22"/>
  <c r="F1178" i="22"/>
  <c r="V1177" i="22"/>
  <c r="L1179" i="22"/>
  <c r="K1179" i="22"/>
  <c r="G1180" i="22"/>
  <c r="AG1179" i="22"/>
  <c r="H1179" i="22"/>
  <c r="AC1179" i="22" l="1"/>
  <c r="I1179" i="22"/>
  <c r="W1179" i="22"/>
  <c r="N1179" i="22"/>
  <c r="F1179" i="22"/>
  <c r="AD1179" i="22"/>
  <c r="AE1179" i="22" s="1"/>
  <c r="AF1179" i="22" s="1"/>
  <c r="J1179" i="22"/>
  <c r="M1179" i="22"/>
  <c r="V1178" i="22"/>
  <c r="L1180" i="22"/>
  <c r="K1180" i="22"/>
  <c r="AG1180" i="22"/>
  <c r="G1181" i="22"/>
  <c r="H1180" i="22"/>
  <c r="AC1180" i="22" l="1"/>
  <c r="I1180" i="22"/>
  <c r="W1180" i="22"/>
  <c r="N1180" i="22"/>
  <c r="F1180" i="22"/>
  <c r="AD1180" i="22"/>
  <c r="AE1180" i="22" s="1"/>
  <c r="AF1180" i="22" s="1"/>
  <c r="J1180" i="22"/>
  <c r="M1180" i="22"/>
  <c r="L1181" i="22"/>
  <c r="G1182" i="22"/>
  <c r="AG1181" i="22"/>
  <c r="K1181" i="22"/>
  <c r="H1181" i="22"/>
  <c r="V1179" i="22"/>
  <c r="AC1181" i="22" l="1"/>
  <c r="I1181" i="22"/>
  <c r="W1181" i="22"/>
  <c r="N1181" i="22"/>
  <c r="F1181" i="22"/>
  <c r="AD1181" i="22"/>
  <c r="AE1181" i="22" s="1"/>
  <c r="AF1181" i="22" s="1"/>
  <c r="J1181" i="22"/>
  <c r="M1181" i="22"/>
  <c r="V1180" i="22"/>
  <c r="L1182" i="22"/>
  <c r="G1183" i="22"/>
  <c r="AG1182" i="22"/>
  <c r="K1182" i="22"/>
  <c r="H1182" i="22"/>
  <c r="AC1182" i="22" l="1"/>
  <c r="I1182" i="22"/>
  <c r="W1182" i="22"/>
  <c r="N1182" i="22"/>
  <c r="F1182" i="22"/>
  <c r="AD1182" i="22"/>
  <c r="AE1182" i="22" s="1"/>
  <c r="AF1182" i="22" s="1"/>
  <c r="J1182" i="22"/>
  <c r="M1182" i="22"/>
  <c r="V1181" i="22"/>
  <c r="L1183" i="22"/>
  <c r="K1183" i="22"/>
  <c r="G1184" i="22"/>
  <c r="AG1183" i="22"/>
  <c r="H1183" i="22"/>
  <c r="L1184" i="22" l="1"/>
  <c r="K1184" i="22"/>
  <c r="AG1184" i="22"/>
  <c r="G1185" i="22"/>
  <c r="H1184" i="22"/>
  <c r="V1182" i="22"/>
  <c r="AC1183" i="22"/>
  <c r="I1183" i="22"/>
  <c r="V1183" i="22" s="1"/>
  <c r="W1183" i="22"/>
  <c r="N1183" i="22"/>
  <c r="F1183" i="22"/>
  <c r="AD1183" i="22"/>
  <c r="AE1183" i="22" s="1"/>
  <c r="AF1183" i="22" s="1"/>
  <c r="J1183" i="22"/>
  <c r="M1183" i="22"/>
  <c r="AC1184" i="22" l="1"/>
  <c r="I1184" i="22"/>
  <c r="W1184" i="22"/>
  <c r="N1184" i="22"/>
  <c r="F1184" i="22"/>
  <c r="AD1184" i="22"/>
  <c r="AE1184" i="22" s="1"/>
  <c r="AF1184" i="22" s="1"/>
  <c r="J1184" i="22"/>
  <c r="M1184" i="22"/>
  <c r="L1185" i="22"/>
  <c r="G1186" i="22"/>
  <c r="AG1185" i="22"/>
  <c r="K1185" i="22"/>
  <c r="H1185" i="22"/>
  <c r="AC1185" i="22" l="1"/>
  <c r="I1185" i="22"/>
  <c r="W1185" i="22"/>
  <c r="N1185" i="22"/>
  <c r="F1185" i="22"/>
  <c r="AD1185" i="22"/>
  <c r="AE1185" i="22" s="1"/>
  <c r="AF1185" i="22" s="1"/>
  <c r="J1185" i="22"/>
  <c r="M1185" i="22"/>
  <c r="L1186" i="22"/>
  <c r="G1187" i="22"/>
  <c r="AG1186" i="22"/>
  <c r="K1186" i="22"/>
  <c r="H1186" i="22"/>
  <c r="V1184" i="22"/>
  <c r="AC1186" i="22" l="1"/>
  <c r="I1186" i="22"/>
  <c r="W1186" i="22"/>
  <c r="N1186" i="22"/>
  <c r="F1186" i="22"/>
  <c r="AD1186" i="22"/>
  <c r="AE1186" i="22" s="1"/>
  <c r="AF1186" i="22" s="1"/>
  <c r="J1186" i="22"/>
  <c r="M1186" i="22"/>
  <c r="V1185" i="22"/>
  <c r="L1187" i="22"/>
  <c r="K1187" i="22"/>
  <c r="G1188" i="22"/>
  <c r="AG1187" i="22"/>
  <c r="H1187" i="22"/>
  <c r="AC1187" i="22" l="1"/>
  <c r="I1187" i="22"/>
  <c r="W1187" i="22"/>
  <c r="N1187" i="22"/>
  <c r="F1187" i="22"/>
  <c r="AD1187" i="22"/>
  <c r="AE1187" i="22" s="1"/>
  <c r="AF1187" i="22" s="1"/>
  <c r="J1187" i="22"/>
  <c r="M1187" i="22"/>
  <c r="L1188" i="22"/>
  <c r="K1188" i="22"/>
  <c r="AG1188" i="22"/>
  <c r="G1189" i="22"/>
  <c r="H1188" i="22"/>
  <c r="V1186" i="22"/>
  <c r="G1190" i="22" l="1"/>
  <c r="L1189" i="22"/>
  <c r="AG1189" i="22"/>
  <c r="K1189" i="22"/>
  <c r="H1189" i="22"/>
  <c r="V1187" i="22"/>
  <c r="AC1188" i="22"/>
  <c r="I1188" i="22"/>
  <c r="W1188" i="22"/>
  <c r="N1188" i="22"/>
  <c r="F1188" i="22"/>
  <c r="AD1188" i="22"/>
  <c r="AE1188" i="22" s="1"/>
  <c r="AF1188" i="22" s="1"/>
  <c r="J1188" i="22"/>
  <c r="M1188" i="22"/>
  <c r="AC1189" i="22" l="1"/>
  <c r="I1189" i="22"/>
  <c r="W1189" i="22"/>
  <c r="N1189" i="22"/>
  <c r="F1189" i="22"/>
  <c r="AD1189" i="22"/>
  <c r="AE1189" i="22" s="1"/>
  <c r="AF1189" i="22" s="1"/>
  <c r="J1189" i="22"/>
  <c r="M1189" i="22"/>
  <c r="V1188" i="22"/>
  <c r="G1191" i="22"/>
  <c r="L1190" i="22"/>
  <c r="K1190" i="22"/>
  <c r="AG1190" i="22"/>
  <c r="H1190" i="22"/>
  <c r="G1192" i="22" l="1"/>
  <c r="L1191" i="22"/>
  <c r="AG1191" i="22"/>
  <c r="K1191" i="22"/>
  <c r="H1191" i="22"/>
  <c r="V1189" i="22"/>
  <c r="AC1190" i="22"/>
  <c r="I1190" i="22"/>
  <c r="W1190" i="22"/>
  <c r="N1190" i="22"/>
  <c r="F1190" i="22"/>
  <c r="AD1190" i="22"/>
  <c r="AE1190" i="22" s="1"/>
  <c r="AF1190" i="22" s="1"/>
  <c r="J1190" i="22"/>
  <c r="M1190" i="22"/>
  <c r="AC1191" i="22" l="1"/>
  <c r="I1191" i="22"/>
  <c r="W1191" i="22"/>
  <c r="N1191" i="22"/>
  <c r="F1191" i="22"/>
  <c r="AD1191" i="22"/>
  <c r="AE1191" i="22" s="1"/>
  <c r="AF1191" i="22" s="1"/>
  <c r="J1191" i="22"/>
  <c r="M1191" i="22"/>
  <c r="V1190" i="22"/>
  <c r="G1193" i="22"/>
  <c r="L1192" i="22"/>
  <c r="K1192" i="22"/>
  <c r="AG1192" i="22"/>
  <c r="H1192" i="22"/>
  <c r="G1194" i="22" l="1"/>
  <c r="L1193" i="22"/>
  <c r="AG1193" i="22"/>
  <c r="K1193" i="22"/>
  <c r="H1193" i="22"/>
  <c r="V1191" i="22"/>
  <c r="AC1192" i="22"/>
  <c r="I1192" i="22"/>
  <c r="W1192" i="22"/>
  <c r="N1192" i="22"/>
  <c r="F1192" i="22"/>
  <c r="AD1192" i="22"/>
  <c r="AE1192" i="22" s="1"/>
  <c r="AF1192" i="22" s="1"/>
  <c r="J1192" i="22"/>
  <c r="M1192" i="22"/>
  <c r="V1192" i="22" l="1"/>
  <c r="AC1193" i="22"/>
  <c r="I1193" i="22"/>
  <c r="W1193" i="22"/>
  <c r="N1193" i="22"/>
  <c r="F1193" i="22"/>
  <c r="AD1193" i="22"/>
  <c r="AE1193" i="22" s="1"/>
  <c r="AF1193" i="22" s="1"/>
  <c r="J1193" i="22"/>
  <c r="M1193" i="22"/>
  <c r="G1195" i="22"/>
  <c r="L1194" i="22"/>
  <c r="K1194" i="22"/>
  <c r="AG1194" i="22"/>
  <c r="H1194" i="22"/>
  <c r="V1193" i="22" l="1"/>
  <c r="AC1194" i="22"/>
  <c r="I1194" i="22"/>
  <c r="W1194" i="22"/>
  <c r="N1194" i="22"/>
  <c r="F1194" i="22"/>
  <c r="AD1194" i="22"/>
  <c r="AE1194" i="22" s="1"/>
  <c r="AF1194" i="22" s="1"/>
  <c r="J1194" i="22"/>
  <c r="M1194" i="22"/>
  <c r="G1196" i="22"/>
  <c r="L1195" i="22"/>
  <c r="AG1195" i="22"/>
  <c r="K1195" i="22"/>
  <c r="H1195" i="22"/>
  <c r="V1194" i="22" l="1"/>
  <c r="AC1195" i="22"/>
  <c r="I1195" i="22"/>
  <c r="W1195" i="22"/>
  <c r="N1195" i="22"/>
  <c r="F1195" i="22"/>
  <c r="AD1195" i="22"/>
  <c r="AE1195" i="22" s="1"/>
  <c r="AF1195" i="22" s="1"/>
  <c r="J1195" i="22"/>
  <c r="M1195" i="22"/>
  <c r="G1197" i="22"/>
  <c r="L1196" i="22"/>
  <c r="K1196" i="22"/>
  <c r="AG1196" i="22"/>
  <c r="H1196" i="22"/>
  <c r="AC1196" i="22" l="1"/>
  <c r="I1196" i="22"/>
  <c r="W1196" i="22"/>
  <c r="N1196" i="22"/>
  <c r="F1196" i="22"/>
  <c r="AD1196" i="22"/>
  <c r="AE1196" i="22" s="1"/>
  <c r="AF1196" i="22" s="1"/>
  <c r="J1196" i="22"/>
  <c r="M1196" i="22"/>
  <c r="V1195" i="22"/>
  <c r="G1198" i="22"/>
  <c r="L1197" i="22"/>
  <c r="AG1197" i="22"/>
  <c r="K1197" i="22"/>
  <c r="H1197" i="22"/>
  <c r="AC1197" i="22" l="1"/>
  <c r="I1197" i="22"/>
  <c r="W1197" i="22"/>
  <c r="N1197" i="22"/>
  <c r="F1197" i="22"/>
  <c r="AD1197" i="22"/>
  <c r="AE1197" i="22" s="1"/>
  <c r="AF1197" i="22" s="1"/>
  <c r="J1197" i="22"/>
  <c r="M1197" i="22"/>
  <c r="G1199" i="22"/>
  <c r="L1198" i="22"/>
  <c r="K1198" i="22"/>
  <c r="AG1198" i="22"/>
  <c r="H1198" i="22"/>
  <c r="V1196" i="22"/>
  <c r="AC1198" i="22" l="1"/>
  <c r="I1198" i="22"/>
  <c r="W1198" i="22"/>
  <c r="N1198" i="22"/>
  <c r="F1198" i="22"/>
  <c r="AD1198" i="22"/>
  <c r="AE1198" i="22" s="1"/>
  <c r="AF1198" i="22" s="1"/>
  <c r="J1198" i="22"/>
  <c r="M1198" i="22"/>
  <c r="V1197" i="22"/>
  <c r="G1200" i="22"/>
  <c r="L1199" i="22"/>
  <c r="AG1199" i="22"/>
  <c r="K1199" i="22"/>
  <c r="H1199" i="22"/>
  <c r="AC1199" i="22" l="1"/>
  <c r="I1199" i="22"/>
  <c r="W1199" i="22"/>
  <c r="N1199" i="22"/>
  <c r="F1199" i="22"/>
  <c r="AD1199" i="22"/>
  <c r="AE1199" i="22" s="1"/>
  <c r="AF1199" i="22" s="1"/>
  <c r="J1199" i="22"/>
  <c r="M1199" i="22"/>
  <c r="G1201" i="22"/>
  <c r="AG1200" i="22"/>
  <c r="L1200" i="22"/>
  <c r="K1200" i="22"/>
  <c r="H1200" i="22"/>
  <c r="V1198" i="22"/>
  <c r="AC1200" i="22" l="1"/>
  <c r="I1200" i="22"/>
  <c r="W1200" i="22"/>
  <c r="N1200" i="22"/>
  <c r="F1200" i="22"/>
  <c r="AD1200" i="22"/>
  <c r="AE1200" i="22" s="1"/>
  <c r="AF1200" i="22" s="1"/>
  <c r="J1200" i="22"/>
  <c r="M1200" i="22"/>
  <c r="V1199" i="22"/>
  <c r="G1202" i="22"/>
  <c r="AG1201" i="22"/>
  <c r="L1201" i="22"/>
  <c r="K1201" i="22"/>
  <c r="H1201" i="22"/>
  <c r="AC1201" i="22" l="1"/>
  <c r="I1201" i="22"/>
  <c r="W1201" i="22"/>
  <c r="N1201" i="22"/>
  <c r="F1201" i="22"/>
  <c r="M1201" i="22"/>
  <c r="AD1201" i="22"/>
  <c r="AE1201" i="22" s="1"/>
  <c r="AF1201" i="22" s="1"/>
  <c r="J1201" i="22"/>
  <c r="G1203" i="22"/>
  <c r="AG1202" i="22"/>
  <c r="L1202" i="22"/>
  <c r="K1202" i="22"/>
  <c r="H1202" i="22"/>
  <c r="V1200" i="22"/>
  <c r="AC1202" i="22" l="1"/>
  <c r="I1202" i="22"/>
  <c r="W1202" i="22"/>
  <c r="N1202" i="22"/>
  <c r="F1202" i="22"/>
  <c r="M1202" i="22"/>
  <c r="AD1202" i="22"/>
  <c r="AE1202" i="22" s="1"/>
  <c r="AF1202" i="22" s="1"/>
  <c r="J1202" i="22"/>
  <c r="V1201" i="22"/>
  <c r="G1204" i="22"/>
  <c r="AG1203" i="22"/>
  <c r="L1203" i="22"/>
  <c r="K1203" i="22"/>
  <c r="H1203" i="22"/>
  <c r="AC1203" i="22" l="1"/>
  <c r="I1203" i="22"/>
  <c r="W1203" i="22"/>
  <c r="N1203" i="22"/>
  <c r="F1203" i="22"/>
  <c r="M1203" i="22"/>
  <c r="AD1203" i="22"/>
  <c r="AE1203" i="22" s="1"/>
  <c r="AF1203" i="22" s="1"/>
  <c r="J1203" i="22"/>
  <c r="V1202" i="22"/>
  <c r="G1205" i="22"/>
  <c r="AG1204" i="22"/>
  <c r="L1204" i="22"/>
  <c r="K1204" i="22"/>
  <c r="H1204" i="22"/>
  <c r="V1203" i="22" l="1"/>
  <c r="AC1204" i="22"/>
  <c r="I1204" i="22"/>
  <c r="W1204" i="22"/>
  <c r="N1204" i="22"/>
  <c r="F1204" i="22"/>
  <c r="M1204" i="22"/>
  <c r="AD1204" i="22"/>
  <c r="AE1204" i="22" s="1"/>
  <c r="AF1204" i="22" s="1"/>
  <c r="J1204" i="22"/>
  <c r="G1206" i="22"/>
  <c r="AG1205" i="22"/>
  <c r="L1205" i="22"/>
  <c r="K1205" i="22"/>
  <c r="H1205" i="22"/>
  <c r="G1207" i="22" l="1"/>
  <c r="AG1206" i="22"/>
  <c r="L1206" i="22"/>
  <c r="K1206" i="22"/>
  <c r="H1206" i="22"/>
  <c r="AC1205" i="22"/>
  <c r="I1205" i="22"/>
  <c r="W1205" i="22"/>
  <c r="N1205" i="22"/>
  <c r="F1205" i="22"/>
  <c r="M1205" i="22"/>
  <c r="AD1205" i="22"/>
  <c r="AE1205" i="22" s="1"/>
  <c r="AF1205" i="22" s="1"/>
  <c r="J1205" i="22"/>
  <c r="V1204" i="22"/>
  <c r="V1205" i="22" l="1"/>
  <c r="AC1206" i="22"/>
  <c r="I1206" i="22"/>
  <c r="W1206" i="22"/>
  <c r="N1206" i="22"/>
  <c r="F1206" i="22"/>
  <c r="M1206" i="22"/>
  <c r="AD1206" i="22"/>
  <c r="AE1206" i="22" s="1"/>
  <c r="AF1206" i="22" s="1"/>
  <c r="J1206" i="22"/>
  <c r="G1208" i="22"/>
  <c r="AG1207" i="22"/>
  <c r="L1207" i="22"/>
  <c r="K1207" i="22"/>
  <c r="H1207" i="22"/>
  <c r="V1206" i="22" l="1"/>
  <c r="AC1207" i="22"/>
  <c r="I1207" i="22"/>
  <c r="W1207" i="22"/>
  <c r="N1207" i="22"/>
  <c r="F1207" i="22"/>
  <c r="M1207" i="22"/>
  <c r="AD1207" i="22"/>
  <c r="AE1207" i="22" s="1"/>
  <c r="AF1207" i="22" s="1"/>
  <c r="J1207" i="22"/>
  <c r="G1209" i="22"/>
  <c r="AG1208" i="22"/>
  <c r="L1208" i="22"/>
  <c r="K1208" i="22"/>
  <c r="H1208" i="22"/>
  <c r="AC1208" i="22" l="1"/>
  <c r="I1208" i="22"/>
  <c r="W1208" i="22"/>
  <c r="N1208" i="22"/>
  <c r="F1208" i="22"/>
  <c r="M1208" i="22"/>
  <c r="AD1208" i="22"/>
  <c r="AE1208" i="22" s="1"/>
  <c r="AF1208" i="22" s="1"/>
  <c r="J1208" i="22"/>
  <c r="V1207" i="22"/>
  <c r="G1210" i="22"/>
  <c r="AG1209" i="22"/>
  <c r="L1209" i="22"/>
  <c r="K1209" i="22"/>
  <c r="H1209" i="22"/>
  <c r="AC1209" i="22" l="1"/>
  <c r="I1209" i="22"/>
  <c r="W1209" i="22"/>
  <c r="N1209" i="22"/>
  <c r="F1209" i="22"/>
  <c r="M1209" i="22"/>
  <c r="AD1209" i="22"/>
  <c r="AE1209" i="22" s="1"/>
  <c r="AF1209" i="22" s="1"/>
  <c r="J1209" i="22"/>
  <c r="V1208" i="22"/>
  <c r="G1211" i="22"/>
  <c r="AG1210" i="22"/>
  <c r="L1210" i="22"/>
  <c r="K1210" i="22"/>
  <c r="H1210" i="22"/>
  <c r="AC1210" i="22" l="1"/>
  <c r="I1210" i="22"/>
  <c r="W1210" i="22"/>
  <c r="N1210" i="22"/>
  <c r="F1210" i="22"/>
  <c r="M1210" i="22"/>
  <c r="AD1210" i="22"/>
  <c r="AE1210" i="22" s="1"/>
  <c r="AF1210" i="22" s="1"/>
  <c r="J1210" i="22"/>
  <c r="V1209" i="22"/>
  <c r="G1212" i="22"/>
  <c r="AG1211" i="22"/>
  <c r="L1211" i="22"/>
  <c r="K1211" i="22"/>
  <c r="H1211" i="22"/>
  <c r="AC1211" i="22" l="1"/>
  <c r="I1211" i="22"/>
  <c r="W1211" i="22"/>
  <c r="N1211" i="22"/>
  <c r="F1211" i="22"/>
  <c r="M1211" i="22"/>
  <c r="AD1211" i="22"/>
  <c r="AE1211" i="22" s="1"/>
  <c r="AF1211" i="22" s="1"/>
  <c r="J1211" i="22"/>
  <c r="V1210" i="22"/>
  <c r="G1213" i="22"/>
  <c r="AG1212" i="22"/>
  <c r="L1212" i="22"/>
  <c r="K1212" i="22"/>
  <c r="H1212" i="22"/>
  <c r="AC1212" i="22" l="1"/>
  <c r="I1212" i="22"/>
  <c r="W1212" i="22"/>
  <c r="N1212" i="22"/>
  <c r="F1212" i="22"/>
  <c r="M1212" i="22"/>
  <c r="AD1212" i="22"/>
  <c r="AE1212" i="22" s="1"/>
  <c r="AF1212" i="22" s="1"/>
  <c r="J1212" i="22"/>
  <c r="V1211" i="22"/>
  <c r="G1214" i="22"/>
  <c r="AG1213" i="22"/>
  <c r="L1213" i="22"/>
  <c r="K1213" i="22"/>
  <c r="H1213" i="22"/>
  <c r="AC1213" i="22" l="1"/>
  <c r="I1213" i="22"/>
  <c r="W1213" i="22"/>
  <c r="N1213" i="22"/>
  <c r="F1213" i="22"/>
  <c r="M1213" i="22"/>
  <c r="AD1213" i="22"/>
  <c r="AE1213" i="22" s="1"/>
  <c r="AF1213" i="22" s="1"/>
  <c r="J1213" i="22"/>
  <c r="G1215" i="22"/>
  <c r="AG1214" i="22"/>
  <c r="L1214" i="22"/>
  <c r="K1214" i="22"/>
  <c r="H1214" i="22"/>
  <c r="V1212" i="22"/>
  <c r="AC1214" i="22" l="1"/>
  <c r="I1214" i="22"/>
  <c r="W1214" i="22"/>
  <c r="N1214" i="22"/>
  <c r="F1214" i="22"/>
  <c r="M1214" i="22"/>
  <c r="AD1214" i="22"/>
  <c r="AE1214" i="22" s="1"/>
  <c r="AF1214" i="22" s="1"/>
  <c r="J1214" i="22"/>
  <c r="V1213" i="22"/>
  <c r="G1216" i="22"/>
  <c r="AG1215" i="22"/>
  <c r="L1215" i="22"/>
  <c r="K1215" i="22"/>
  <c r="H1215" i="22"/>
  <c r="AC1215" i="22" l="1"/>
  <c r="I1215" i="22"/>
  <c r="W1215" i="22"/>
  <c r="N1215" i="22"/>
  <c r="F1215" i="22"/>
  <c r="M1215" i="22"/>
  <c r="AD1215" i="22"/>
  <c r="AE1215" i="22" s="1"/>
  <c r="AF1215" i="22" s="1"/>
  <c r="J1215" i="22"/>
  <c r="V1214" i="22"/>
  <c r="G1217" i="22"/>
  <c r="AG1216" i="22"/>
  <c r="L1216" i="22"/>
  <c r="K1216" i="22"/>
  <c r="H1216" i="22"/>
  <c r="AC1216" i="22" l="1"/>
  <c r="I1216" i="22"/>
  <c r="W1216" i="22"/>
  <c r="N1216" i="22"/>
  <c r="F1216" i="22"/>
  <c r="M1216" i="22"/>
  <c r="AD1216" i="22"/>
  <c r="AE1216" i="22" s="1"/>
  <c r="AF1216" i="22" s="1"/>
  <c r="J1216" i="22"/>
  <c r="V1215" i="22"/>
  <c r="G1218" i="22"/>
  <c r="AG1217" i="22"/>
  <c r="L1217" i="22"/>
  <c r="K1217" i="22"/>
  <c r="H1217" i="22"/>
  <c r="AC1217" i="22" l="1"/>
  <c r="I1217" i="22"/>
  <c r="W1217" i="22"/>
  <c r="N1217" i="22"/>
  <c r="F1217" i="22"/>
  <c r="M1217" i="22"/>
  <c r="AD1217" i="22"/>
  <c r="AE1217" i="22" s="1"/>
  <c r="AF1217" i="22" s="1"/>
  <c r="J1217" i="22"/>
  <c r="V1216" i="22"/>
  <c r="G1219" i="22"/>
  <c r="AG1218" i="22"/>
  <c r="L1218" i="22"/>
  <c r="K1218" i="22"/>
  <c r="H1218" i="22"/>
  <c r="AC1218" i="22" l="1"/>
  <c r="I1218" i="22"/>
  <c r="W1218" i="22"/>
  <c r="N1218" i="22"/>
  <c r="F1218" i="22"/>
  <c r="M1218" i="22"/>
  <c r="AD1218" i="22"/>
  <c r="AE1218" i="22" s="1"/>
  <c r="AF1218" i="22" s="1"/>
  <c r="J1218" i="22"/>
  <c r="G1220" i="22"/>
  <c r="AG1219" i="22"/>
  <c r="L1219" i="22"/>
  <c r="K1219" i="22"/>
  <c r="H1219" i="22"/>
  <c r="V1217" i="22"/>
  <c r="AC1219" i="22" l="1"/>
  <c r="I1219" i="22"/>
  <c r="W1219" i="22"/>
  <c r="N1219" i="22"/>
  <c r="F1219" i="22"/>
  <c r="M1219" i="22"/>
  <c r="AD1219" i="22"/>
  <c r="AE1219" i="22" s="1"/>
  <c r="AF1219" i="22" s="1"/>
  <c r="J1219" i="22"/>
  <c r="V1218" i="22"/>
  <c r="G1221" i="22"/>
  <c r="AG1220" i="22"/>
  <c r="L1220" i="22"/>
  <c r="K1220" i="22"/>
  <c r="H1220" i="22"/>
  <c r="AC1220" i="22" l="1"/>
  <c r="I1220" i="22"/>
  <c r="W1220" i="22"/>
  <c r="N1220" i="22"/>
  <c r="F1220" i="22"/>
  <c r="M1220" i="22"/>
  <c r="AD1220" i="22"/>
  <c r="AE1220" i="22" s="1"/>
  <c r="AF1220" i="22" s="1"/>
  <c r="J1220" i="22"/>
  <c r="V1219" i="22"/>
  <c r="G1222" i="22"/>
  <c r="AG1221" i="22"/>
  <c r="L1221" i="22"/>
  <c r="K1221" i="22"/>
  <c r="H1221" i="22"/>
  <c r="AC1221" i="22" l="1"/>
  <c r="I1221" i="22"/>
  <c r="W1221" i="22"/>
  <c r="N1221" i="22"/>
  <c r="F1221" i="22"/>
  <c r="M1221" i="22"/>
  <c r="AD1221" i="22"/>
  <c r="AE1221" i="22" s="1"/>
  <c r="AF1221" i="22" s="1"/>
  <c r="J1221" i="22"/>
  <c r="V1220" i="22"/>
  <c r="G1223" i="22"/>
  <c r="AG1222" i="22"/>
  <c r="L1222" i="22"/>
  <c r="K1222" i="22"/>
  <c r="H1222" i="22"/>
  <c r="AC1222" i="22" l="1"/>
  <c r="I1222" i="22"/>
  <c r="W1222" i="22"/>
  <c r="N1222" i="22"/>
  <c r="F1222" i="22"/>
  <c r="M1222" i="22"/>
  <c r="AD1222" i="22"/>
  <c r="AE1222" i="22" s="1"/>
  <c r="AF1222" i="22" s="1"/>
  <c r="J1222" i="22"/>
  <c r="V1221" i="22"/>
  <c r="G1224" i="22"/>
  <c r="AG1223" i="22"/>
  <c r="L1223" i="22"/>
  <c r="K1223" i="22"/>
  <c r="H1223" i="22"/>
  <c r="V1222" i="22" l="1"/>
  <c r="AC1223" i="22"/>
  <c r="I1223" i="22"/>
  <c r="W1223" i="22"/>
  <c r="N1223" i="22"/>
  <c r="F1223" i="22"/>
  <c r="M1223" i="22"/>
  <c r="AD1223" i="22"/>
  <c r="AE1223" i="22" s="1"/>
  <c r="AF1223" i="22" s="1"/>
  <c r="J1223" i="22"/>
  <c r="G1225" i="22"/>
  <c r="AG1224" i="22"/>
  <c r="L1224" i="22"/>
  <c r="K1224" i="22"/>
  <c r="H1224" i="22"/>
  <c r="AC1224" i="22" l="1"/>
  <c r="I1224" i="22"/>
  <c r="W1224" i="22"/>
  <c r="N1224" i="22"/>
  <c r="F1224" i="22"/>
  <c r="M1224" i="22"/>
  <c r="AD1224" i="22"/>
  <c r="AE1224" i="22" s="1"/>
  <c r="AF1224" i="22" s="1"/>
  <c r="J1224" i="22"/>
  <c r="V1223" i="22"/>
  <c r="G1226" i="22"/>
  <c r="AG1225" i="22"/>
  <c r="L1225" i="22"/>
  <c r="K1225" i="22"/>
  <c r="H1225" i="22"/>
  <c r="AC1225" i="22" l="1"/>
  <c r="I1225" i="22"/>
  <c r="W1225" i="22"/>
  <c r="N1225" i="22"/>
  <c r="F1225" i="22"/>
  <c r="M1225" i="22"/>
  <c r="AD1225" i="22"/>
  <c r="AE1225" i="22" s="1"/>
  <c r="AF1225" i="22" s="1"/>
  <c r="J1225" i="22"/>
  <c r="V1224" i="22"/>
  <c r="G1227" i="22"/>
  <c r="AG1226" i="22"/>
  <c r="L1226" i="22"/>
  <c r="K1226" i="22"/>
  <c r="H1226" i="22"/>
  <c r="AC1226" i="22" l="1"/>
  <c r="I1226" i="22"/>
  <c r="W1226" i="22"/>
  <c r="N1226" i="22"/>
  <c r="F1226" i="22"/>
  <c r="M1226" i="22"/>
  <c r="AD1226" i="22"/>
  <c r="AE1226" i="22" s="1"/>
  <c r="AF1226" i="22" s="1"/>
  <c r="J1226" i="22"/>
  <c r="V1225" i="22"/>
  <c r="G1228" i="22"/>
  <c r="AG1227" i="22"/>
  <c r="L1227" i="22"/>
  <c r="K1227" i="22"/>
  <c r="H1227" i="22"/>
  <c r="V1226" i="22" l="1"/>
  <c r="AC1227" i="22"/>
  <c r="I1227" i="22"/>
  <c r="W1227" i="22"/>
  <c r="N1227" i="22"/>
  <c r="F1227" i="22"/>
  <c r="M1227" i="22"/>
  <c r="AD1227" i="22"/>
  <c r="AE1227" i="22" s="1"/>
  <c r="AF1227" i="22" s="1"/>
  <c r="J1227" i="22"/>
  <c r="G1229" i="22"/>
  <c r="AG1228" i="22"/>
  <c r="L1228" i="22"/>
  <c r="K1228" i="22"/>
  <c r="H1228" i="22"/>
  <c r="AC1228" i="22" l="1"/>
  <c r="I1228" i="22"/>
  <c r="W1228" i="22"/>
  <c r="N1228" i="22"/>
  <c r="F1228" i="22"/>
  <c r="M1228" i="22"/>
  <c r="AD1228" i="22"/>
  <c r="AE1228" i="22" s="1"/>
  <c r="AF1228" i="22" s="1"/>
  <c r="J1228" i="22"/>
  <c r="V1227" i="22"/>
  <c r="G1230" i="22"/>
  <c r="AG1229" i="22"/>
  <c r="L1229" i="22"/>
  <c r="K1229" i="22"/>
  <c r="H1229" i="22"/>
  <c r="AC1229" i="22" l="1"/>
  <c r="I1229" i="22"/>
  <c r="W1229" i="22"/>
  <c r="N1229" i="22"/>
  <c r="F1229" i="22"/>
  <c r="M1229" i="22"/>
  <c r="AD1229" i="22"/>
  <c r="AE1229" i="22" s="1"/>
  <c r="AF1229" i="22" s="1"/>
  <c r="J1229" i="22"/>
  <c r="G1231" i="22"/>
  <c r="AG1230" i="22"/>
  <c r="L1230" i="22"/>
  <c r="K1230" i="22"/>
  <c r="H1230" i="22"/>
  <c r="V1228" i="22"/>
  <c r="AC1230" i="22" l="1"/>
  <c r="I1230" i="22"/>
  <c r="W1230" i="22"/>
  <c r="N1230" i="22"/>
  <c r="F1230" i="22"/>
  <c r="M1230" i="22"/>
  <c r="AD1230" i="22"/>
  <c r="AE1230" i="22" s="1"/>
  <c r="AF1230" i="22" s="1"/>
  <c r="J1230" i="22"/>
  <c r="V1229" i="22"/>
  <c r="G1232" i="22"/>
  <c r="AG1231" i="22"/>
  <c r="L1231" i="22"/>
  <c r="K1231" i="22"/>
  <c r="H1231" i="22"/>
  <c r="AC1231" i="22" l="1"/>
  <c r="I1231" i="22"/>
  <c r="W1231" i="22"/>
  <c r="N1231" i="22"/>
  <c r="F1231" i="22"/>
  <c r="M1231" i="22"/>
  <c r="AD1231" i="22"/>
  <c r="AE1231" i="22" s="1"/>
  <c r="AF1231" i="22" s="1"/>
  <c r="J1231" i="22"/>
  <c r="V1230" i="22"/>
  <c r="G1233" i="22"/>
  <c r="AG1232" i="22"/>
  <c r="L1232" i="22"/>
  <c r="K1232" i="22"/>
  <c r="H1232" i="22"/>
  <c r="G1234" i="22" l="1"/>
  <c r="AG1233" i="22"/>
  <c r="L1233" i="22"/>
  <c r="K1233" i="22"/>
  <c r="H1233" i="22"/>
  <c r="V1231" i="22"/>
  <c r="AC1232" i="22"/>
  <c r="I1232" i="22"/>
  <c r="W1232" i="22"/>
  <c r="N1232" i="22"/>
  <c r="F1232" i="22"/>
  <c r="M1232" i="22"/>
  <c r="AD1232" i="22"/>
  <c r="AE1232" i="22" s="1"/>
  <c r="AF1232" i="22" s="1"/>
  <c r="J1232" i="22"/>
  <c r="V1232" i="22" l="1"/>
  <c r="AC1233" i="22"/>
  <c r="I1233" i="22"/>
  <c r="W1233" i="22"/>
  <c r="N1233" i="22"/>
  <c r="F1233" i="22"/>
  <c r="M1233" i="22"/>
  <c r="AD1233" i="22"/>
  <c r="AE1233" i="22" s="1"/>
  <c r="AF1233" i="22" s="1"/>
  <c r="J1233" i="22"/>
  <c r="G1235" i="22"/>
  <c r="AG1234" i="22"/>
  <c r="L1234" i="22"/>
  <c r="K1234" i="22"/>
  <c r="H1234" i="22"/>
  <c r="AC1234" i="22" l="1"/>
  <c r="I1234" i="22"/>
  <c r="W1234" i="22"/>
  <c r="N1234" i="22"/>
  <c r="F1234" i="22"/>
  <c r="M1234" i="22"/>
  <c r="AD1234" i="22"/>
  <c r="AE1234" i="22" s="1"/>
  <c r="AF1234" i="22" s="1"/>
  <c r="J1234" i="22"/>
  <c r="V1233" i="22"/>
  <c r="G1236" i="22"/>
  <c r="AG1235" i="22"/>
  <c r="L1235" i="22"/>
  <c r="K1235" i="22"/>
  <c r="H1235" i="22"/>
  <c r="AC1235" i="22" l="1"/>
  <c r="I1235" i="22"/>
  <c r="W1235" i="22"/>
  <c r="N1235" i="22"/>
  <c r="F1235" i="22"/>
  <c r="M1235" i="22"/>
  <c r="AD1235" i="22"/>
  <c r="AE1235" i="22" s="1"/>
  <c r="AF1235" i="22" s="1"/>
  <c r="J1235" i="22"/>
  <c r="G1237" i="22"/>
  <c r="AG1236" i="22"/>
  <c r="L1236" i="22"/>
  <c r="K1236" i="22"/>
  <c r="H1236" i="22"/>
  <c r="V1234" i="22"/>
  <c r="AC1236" i="22" l="1"/>
  <c r="I1236" i="22"/>
  <c r="W1236" i="22"/>
  <c r="N1236" i="22"/>
  <c r="F1236" i="22"/>
  <c r="M1236" i="22"/>
  <c r="AD1236" i="22"/>
  <c r="AE1236" i="22" s="1"/>
  <c r="AF1236" i="22" s="1"/>
  <c r="J1236" i="22"/>
  <c r="V1235" i="22"/>
  <c r="G1238" i="22"/>
  <c r="AG1237" i="22"/>
  <c r="L1237" i="22"/>
  <c r="K1237" i="22"/>
  <c r="H1237" i="22"/>
  <c r="G1239" i="22" l="1"/>
  <c r="AG1238" i="22"/>
  <c r="L1238" i="22"/>
  <c r="K1238" i="22"/>
  <c r="H1238" i="22"/>
  <c r="V1236" i="22"/>
  <c r="AC1237" i="22"/>
  <c r="I1237" i="22"/>
  <c r="W1237" i="22"/>
  <c r="N1237" i="22"/>
  <c r="F1237" i="22"/>
  <c r="M1237" i="22"/>
  <c r="AD1237" i="22"/>
  <c r="AE1237" i="22" s="1"/>
  <c r="AF1237" i="22" s="1"/>
  <c r="J1237" i="22"/>
  <c r="V1237" i="22" l="1"/>
  <c r="AC1238" i="22"/>
  <c r="I1238" i="22"/>
  <c r="W1238" i="22"/>
  <c r="N1238" i="22"/>
  <c r="F1238" i="22"/>
  <c r="M1238" i="22"/>
  <c r="AD1238" i="22"/>
  <c r="AE1238" i="22" s="1"/>
  <c r="AF1238" i="22" s="1"/>
  <c r="J1238" i="22"/>
  <c r="G1240" i="22"/>
  <c r="AG1239" i="22"/>
  <c r="L1239" i="22"/>
  <c r="K1239" i="22"/>
  <c r="H1239" i="22"/>
  <c r="AC1239" i="22" l="1"/>
  <c r="I1239" i="22"/>
  <c r="W1239" i="22"/>
  <c r="N1239" i="22"/>
  <c r="F1239" i="22"/>
  <c r="M1239" i="22"/>
  <c r="AD1239" i="22"/>
  <c r="AE1239" i="22" s="1"/>
  <c r="AF1239" i="22" s="1"/>
  <c r="J1239" i="22"/>
  <c r="V1238" i="22"/>
  <c r="G1241" i="22"/>
  <c r="AG1240" i="22"/>
  <c r="L1240" i="22"/>
  <c r="K1240" i="22"/>
  <c r="H1240" i="22"/>
  <c r="AC1240" i="22" l="1"/>
  <c r="I1240" i="22"/>
  <c r="W1240" i="22"/>
  <c r="N1240" i="22"/>
  <c r="F1240" i="22"/>
  <c r="M1240" i="22"/>
  <c r="AD1240" i="22"/>
  <c r="AE1240" i="22" s="1"/>
  <c r="AF1240" i="22" s="1"/>
  <c r="J1240" i="22"/>
  <c r="G1242" i="22"/>
  <c r="AG1241" i="22"/>
  <c r="L1241" i="22"/>
  <c r="K1241" i="22"/>
  <c r="H1241" i="22"/>
  <c r="V1239" i="22"/>
  <c r="AC1241" i="22" l="1"/>
  <c r="I1241" i="22"/>
  <c r="W1241" i="22"/>
  <c r="N1241" i="22"/>
  <c r="F1241" i="22"/>
  <c r="M1241" i="22"/>
  <c r="AD1241" i="22"/>
  <c r="AE1241" i="22" s="1"/>
  <c r="AF1241" i="22" s="1"/>
  <c r="J1241" i="22"/>
  <c r="V1240" i="22"/>
  <c r="G1243" i="22"/>
  <c r="AG1242" i="22"/>
  <c r="L1242" i="22"/>
  <c r="K1242" i="22"/>
  <c r="H1242" i="22"/>
  <c r="V1241" i="22" l="1"/>
  <c r="AC1242" i="22"/>
  <c r="I1242" i="22"/>
  <c r="W1242" i="22"/>
  <c r="N1242" i="22"/>
  <c r="F1242" i="22"/>
  <c r="M1242" i="22"/>
  <c r="AD1242" i="22"/>
  <c r="AE1242" i="22" s="1"/>
  <c r="AF1242" i="22" s="1"/>
  <c r="J1242" i="22"/>
  <c r="G1244" i="22"/>
  <c r="AG1243" i="22"/>
  <c r="L1243" i="22"/>
  <c r="K1243" i="22"/>
  <c r="H1243" i="22"/>
  <c r="AC1243" i="22" l="1"/>
  <c r="I1243" i="22"/>
  <c r="W1243" i="22"/>
  <c r="N1243" i="22"/>
  <c r="F1243" i="22"/>
  <c r="M1243" i="22"/>
  <c r="AD1243" i="22"/>
  <c r="AE1243" i="22" s="1"/>
  <c r="AF1243" i="22" s="1"/>
  <c r="J1243" i="22"/>
  <c r="V1242" i="22"/>
  <c r="G1245" i="22"/>
  <c r="AG1244" i="22"/>
  <c r="L1244" i="22"/>
  <c r="K1244" i="22"/>
  <c r="H1244" i="22"/>
  <c r="V1243" i="22" l="1"/>
  <c r="AC1244" i="22"/>
  <c r="I1244" i="22"/>
  <c r="W1244" i="22"/>
  <c r="N1244" i="22"/>
  <c r="F1244" i="22"/>
  <c r="M1244" i="22"/>
  <c r="AD1244" i="22"/>
  <c r="AE1244" i="22" s="1"/>
  <c r="AF1244" i="22" s="1"/>
  <c r="J1244" i="22"/>
  <c r="G1246" i="22"/>
  <c r="AG1245" i="22"/>
  <c r="L1245" i="22"/>
  <c r="K1245" i="22"/>
  <c r="H1245" i="22"/>
  <c r="AC1245" i="22" l="1"/>
  <c r="I1245" i="22"/>
  <c r="W1245" i="22"/>
  <c r="N1245" i="22"/>
  <c r="F1245" i="22"/>
  <c r="M1245" i="22"/>
  <c r="AD1245" i="22"/>
  <c r="AE1245" i="22" s="1"/>
  <c r="AF1245" i="22" s="1"/>
  <c r="J1245" i="22"/>
  <c r="V1244" i="22"/>
  <c r="G1247" i="22"/>
  <c r="AG1246" i="22"/>
  <c r="L1246" i="22"/>
  <c r="K1246" i="22"/>
  <c r="H1246" i="22"/>
  <c r="AC1246" i="22" l="1"/>
  <c r="I1246" i="22"/>
  <c r="W1246" i="22"/>
  <c r="N1246" i="22"/>
  <c r="F1246" i="22"/>
  <c r="M1246" i="22"/>
  <c r="AD1246" i="22"/>
  <c r="AE1246" i="22" s="1"/>
  <c r="AF1246" i="22" s="1"/>
  <c r="J1246" i="22"/>
  <c r="V1245" i="22"/>
  <c r="G1248" i="22"/>
  <c r="AG1247" i="22"/>
  <c r="L1247" i="22"/>
  <c r="K1247" i="22"/>
  <c r="H1247" i="22"/>
  <c r="AC1247" i="22" l="1"/>
  <c r="I1247" i="22"/>
  <c r="W1247" i="22"/>
  <c r="N1247" i="22"/>
  <c r="F1247" i="22"/>
  <c r="M1247" i="22"/>
  <c r="AD1247" i="22"/>
  <c r="AE1247" i="22" s="1"/>
  <c r="AF1247" i="22" s="1"/>
  <c r="J1247" i="22"/>
  <c r="V1246" i="22"/>
  <c r="G1249" i="22"/>
  <c r="AG1248" i="22"/>
  <c r="L1248" i="22"/>
  <c r="K1248" i="22"/>
  <c r="H1248" i="22"/>
  <c r="AC1248" i="22" l="1"/>
  <c r="I1248" i="22"/>
  <c r="W1248" i="22"/>
  <c r="N1248" i="22"/>
  <c r="F1248" i="22"/>
  <c r="M1248" i="22"/>
  <c r="AD1248" i="22"/>
  <c r="AE1248" i="22" s="1"/>
  <c r="AF1248" i="22" s="1"/>
  <c r="J1248" i="22"/>
  <c r="G1250" i="22"/>
  <c r="AG1249" i="22"/>
  <c r="L1249" i="22"/>
  <c r="K1249" i="22"/>
  <c r="H1249" i="22"/>
  <c r="V1247" i="22"/>
  <c r="AC1249" i="22" l="1"/>
  <c r="I1249" i="22"/>
  <c r="W1249" i="22"/>
  <c r="N1249" i="22"/>
  <c r="F1249" i="22"/>
  <c r="M1249" i="22"/>
  <c r="AD1249" i="22"/>
  <c r="AE1249" i="22" s="1"/>
  <c r="AF1249" i="22" s="1"/>
  <c r="J1249" i="22"/>
  <c r="V1248" i="22"/>
  <c r="G1251" i="22"/>
  <c r="AG1250" i="22"/>
  <c r="L1250" i="22"/>
  <c r="K1250" i="22"/>
  <c r="H1250" i="22"/>
  <c r="V1249" i="22" l="1"/>
  <c r="AC1250" i="22"/>
  <c r="I1250" i="22"/>
  <c r="W1250" i="22"/>
  <c r="N1250" i="22"/>
  <c r="F1250" i="22"/>
  <c r="M1250" i="22"/>
  <c r="AD1250" i="22"/>
  <c r="AE1250" i="22" s="1"/>
  <c r="AF1250" i="22" s="1"/>
  <c r="J1250" i="22"/>
  <c r="G1252" i="22"/>
  <c r="AG1251" i="22"/>
  <c r="L1251" i="22"/>
  <c r="K1251" i="22"/>
  <c r="H1251" i="22"/>
  <c r="AC1251" i="22" l="1"/>
  <c r="I1251" i="22"/>
  <c r="W1251" i="22"/>
  <c r="N1251" i="22"/>
  <c r="F1251" i="22"/>
  <c r="M1251" i="22"/>
  <c r="AD1251" i="22"/>
  <c r="AE1251" i="22" s="1"/>
  <c r="AF1251" i="22" s="1"/>
  <c r="J1251" i="22"/>
  <c r="V1250" i="22"/>
  <c r="G1253" i="22"/>
  <c r="AG1252" i="22"/>
  <c r="L1252" i="22"/>
  <c r="K1252" i="22"/>
  <c r="H1252" i="22"/>
  <c r="AC1252" i="22" l="1"/>
  <c r="I1252" i="22"/>
  <c r="W1252" i="22"/>
  <c r="N1252" i="22"/>
  <c r="F1252" i="22"/>
  <c r="M1252" i="22"/>
  <c r="AD1252" i="22"/>
  <c r="AE1252" i="22" s="1"/>
  <c r="AF1252" i="22" s="1"/>
  <c r="J1252" i="22"/>
  <c r="G1254" i="22"/>
  <c r="AG1253" i="22"/>
  <c r="L1253" i="22"/>
  <c r="K1253" i="22"/>
  <c r="H1253" i="22"/>
  <c r="V1251" i="22"/>
  <c r="AC1253" i="22" l="1"/>
  <c r="I1253" i="22"/>
  <c r="W1253" i="22"/>
  <c r="N1253" i="22"/>
  <c r="F1253" i="22"/>
  <c r="M1253" i="22"/>
  <c r="AD1253" i="22"/>
  <c r="AE1253" i="22" s="1"/>
  <c r="AF1253" i="22" s="1"/>
  <c r="J1253" i="22"/>
  <c r="V1252" i="22"/>
  <c r="G1255" i="22"/>
  <c r="AG1254" i="22"/>
  <c r="L1254" i="22"/>
  <c r="K1254" i="22"/>
  <c r="H1254" i="22"/>
  <c r="G1256" i="22" l="1"/>
  <c r="AG1255" i="22"/>
  <c r="L1255" i="22"/>
  <c r="K1255" i="22"/>
  <c r="H1255" i="22"/>
  <c r="V1253" i="22"/>
  <c r="AC1254" i="22"/>
  <c r="I1254" i="22"/>
  <c r="W1254" i="22"/>
  <c r="N1254" i="22"/>
  <c r="F1254" i="22"/>
  <c r="M1254" i="22"/>
  <c r="AD1254" i="22"/>
  <c r="AE1254" i="22" s="1"/>
  <c r="AF1254" i="22" s="1"/>
  <c r="J1254" i="22"/>
  <c r="V1254" i="22" l="1"/>
  <c r="AC1255" i="22"/>
  <c r="I1255" i="22"/>
  <c r="W1255" i="22"/>
  <c r="N1255" i="22"/>
  <c r="F1255" i="22"/>
  <c r="M1255" i="22"/>
  <c r="AD1255" i="22"/>
  <c r="AE1255" i="22" s="1"/>
  <c r="AF1255" i="22" s="1"/>
  <c r="J1255" i="22"/>
  <c r="G1257" i="22"/>
  <c r="AG1256" i="22"/>
  <c r="L1256" i="22"/>
  <c r="K1256" i="22"/>
  <c r="H1256" i="22"/>
  <c r="AC1256" i="22" l="1"/>
  <c r="I1256" i="22"/>
  <c r="W1256" i="22"/>
  <c r="N1256" i="22"/>
  <c r="F1256" i="22"/>
  <c r="M1256" i="22"/>
  <c r="AD1256" i="22"/>
  <c r="AE1256" i="22" s="1"/>
  <c r="AF1256" i="22" s="1"/>
  <c r="J1256" i="22"/>
  <c r="V1255" i="22"/>
  <c r="G1258" i="22"/>
  <c r="AG1257" i="22"/>
  <c r="L1257" i="22"/>
  <c r="K1257" i="22"/>
  <c r="H1257" i="22"/>
  <c r="AC1257" i="22" l="1"/>
  <c r="I1257" i="22"/>
  <c r="W1257" i="22"/>
  <c r="N1257" i="22"/>
  <c r="F1257" i="22"/>
  <c r="M1257" i="22"/>
  <c r="AD1257" i="22"/>
  <c r="AE1257" i="22" s="1"/>
  <c r="AF1257" i="22" s="1"/>
  <c r="J1257" i="22"/>
  <c r="G1259" i="22"/>
  <c r="AG1258" i="22"/>
  <c r="L1258" i="22"/>
  <c r="K1258" i="22"/>
  <c r="H1258" i="22"/>
  <c r="V1256" i="22"/>
  <c r="AC1258" i="22" l="1"/>
  <c r="I1258" i="22"/>
  <c r="W1258" i="22"/>
  <c r="N1258" i="22"/>
  <c r="F1258" i="22"/>
  <c r="M1258" i="22"/>
  <c r="AD1258" i="22"/>
  <c r="AE1258" i="22" s="1"/>
  <c r="AF1258" i="22" s="1"/>
  <c r="J1258" i="22"/>
  <c r="V1257" i="22"/>
  <c r="G1260" i="22"/>
  <c r="AG1259" i="22"/>
  <c r="L1259" i="22"/>
  <c r="K1259" i="22"/>
  <c r="H1259" i="22"/>
  <c r="AC1259" i="22" l="1"/>
  <c r="I1259" i="22"/>
  <c r="W1259" i="22"/>
  <c r="N1259" i="22"/>
  <c r="F1259" i="22"/>
  <c r="M1259" i="22"/>
  <c r="AD1259" i="22"/>
  <c r="AE1259" i="22" s="1"/>
  <c r="AF1259" i="22" s="1"/>
  <c r="J1259" i="22"/>
  <c r="G1261" i="22"/>
  <c r="AG1260" i="22"/>
  <c r="L1260" i="22"/>
  <c r="K1260" i="22"/>
  <c r="H1260" i="22"/>
  <c r="V1258" i="22"/>
  <c r="AC1260" i="22" l="1"/>
  <c r="I1260" i="22"/>
  <c r="W1260" i="22"/>
  <c r="N1260" i="22"/>
  <c r="F1260" i="22"/>
  <c r="M1260" i="22"/>
  <c r="AD1260" i="22"/>
  <c r="AE1260" i="22" s="1"/>
  <c r="AF1260" i="22" s="1"/>
  <c r="J1260" i="22"/>
  <c r="V1259" i="22"/>
  <c r="G1262" i="22"/>
  <c r="AG1261" i="22"/>
  <c r="L1261" i="22"/>
  <c r="K1261" i="22"/>
  <c r="H1261" i="22"/>
  <c r="G1263" i="22" l="1"/>
  <c r="AG1262" i="22"/>
  <c r="L1262" i="22"/>
  <c r="K1262" i="22"/>
  <c r="H1262" i="22"/>
  <c r="V1260" i="22"/>
  <c r="AC1261" i="22"/>
  <c r="I1261" i="22"/>
  <c r="W1261" i="22"/>
  <c r="N1261" i="22"/>
  <c r="F1261" i="22"/>
  <c r="M1261" i="22"/>
  <c r="AD1261" i="22"/>
  <c r="AE1261" i="22" s="1"/>
  <c r="AF1261" i="22" s="1"/>
  <c r="J1261" i="22"/>
  <c r="V1261" i="22" l="1"/>
  <c r="AC1262" i="22"/>
  <c r="I1262" i="22"/>
  <c r="W1262" i="22"/>
  <c r="N1262" i="22"/>
  <c r="F1262" i="22"/>
  <c r="M1262" i="22"/>
  <c r="AD1262" i="22"/>
  <c r="AE1262" i="22" s="1"/>
  <c r="AF1262" i="22" s="1"/>
  <c r="J1262" i="22"/>
  <c r="G1264" i="22"/>
  <c r="AG1263" i="22"/>
  <c r="L1263" i="22"/>
  <c r="K1263" i="22"/>
  <c r="H1263" i="22"/>
  <c r="V1262" i="22" l="1"/>
  <c r="AC1263" i="22"/>
  <c r="I1263" i="22"/>
  <c r="W1263" i="22"/>
  <c r="N1263" i="22"/>
  <c r="F1263" i="22"/>
  <c r="M1263" i="22"/>
  <c r="AD1263" i="22"/>
  <c r="AE1263" i="22" s="1"/>
  <c r="AF1263" i="22" s="1"/>
  <c r="J1263" i="22"/>
  <c r="G1265" i="22"/>
  <c r="AG1264" i="22"/>
  <c r="L1264" i="22"/>
  <c r="K1264" i="22"/>
  <c r="H1264" i="22"/>
  <c r="AC1264" i="22" l="1"/>
  <c r="I1264" i="22"/>
  <c r="W1264" i="22"/>
  <c r="N1264" i="22"/>
  <c r="F1264" i="22"/>
  <c r="M1264" i="22"/>
  <c r="AD1264" i="22"/>
  <c r="AE1264" i="22" s="1"/>
  <c r="AF1264" i="22" s="1"/>
  <c r="J1264" i="22"/>
  <c r="V1263" i="22"/>
  <c r="G1266" i="22"/>
  <c r="AG1265" i="22"/>
  <c r="L1265" i="22"/>
  <c r="K1265" i="22"/>
  <c r="H1265" i="22"/>
  <c r="AC1265" i="22" l="1"/>
  <c r="I1265" i="22"/>
  <c r="W1265" i="22"/>
  <c r="N1265" i="22"/>
  <c r="F1265" i="22"/>
  <c r="M1265" i="22"/>
  <c r="AD1265" i="22"/>
  <c r="AE1265" i="22" s="1"/>
  <c r="AF1265" i="22" s="1"/>
  <c r="J1265" i="22"/>
  <c r="V1264" i="22"/>
  <c r="G1267" i="22"/>
  <c r="AG1266" i="22"/>
  <c r="L1266" i="22"/>
  <c r="K1266" i="22"/>
  <c r="H1266" i="22"/>
  <c r="AC1266" i="22" l="1"/>
  <c r="I1266" i="22"/>
  <c r="W1266" i="22"/>
  <c r="N1266" i="22"/>
  <c r="F1266" i="22"/>
  <c r="M1266" i="22"/>
  <c r="AD1266" i="22"/>
  <c r="AE1266" i="22" s="1"/>
  <c r="AF1266" i="22" s="1"/>
  <c r="J1266" i="22"/>
  <c r="G1268" i="22"/>
  <c r="AG1267" i="22"/>
  <c r="L1267" i="22"/>
  <c r="K1267" i="22"/>
  <c r="H1267" i="22"/>
  <c r="V1265" i="22"/>
  <c r="AC1267" i="22" l="1"/>
  <c r="I1267" i="22"/>
  <c r="W1267" i="22"/>
  <c r="N1267" i="22"/>
  <c r="F1267" i="22"/>
  <c r="M1267" i="22"/>
  <c r="AD1267" i="22"/>
  <c r="AE1267" i="22" s="1"/>
  <c r="AF1267" i="22" s="1"/>
  <c r="J1267" i="22"/>
  <c r="V1266" i="22"/>
  <c r="G1269" i="22"/>
  <c r="AG1268" i="22"/>
  <c r="L1268" i="22"/>
  <c r="K1268" i="22"/>
  <c r="H1268" i="22"/>
  <c r="AC1268" i="22" l="1"/>
  <c r="I1268" i="22"/>
  <c r="W1268" i="22"/>
  <c r="N1268" i="22"/>
  <c r="F1268" i="22"/>
  <c r="M1268" i="22"/>
  <c r="AD1268" i="22"/>
  <c r="AE1268" i="22" s="1"/>
  <c r="AF1268" i="22" s="1"/>
  <c r="J1268" i="22"/>
  <c r="V1267" i="22"/>
  <c r="G1270" i="22"/>
  <c r="AG1269" i="22"/>
  <c r="L1269" i="22"/>
  <c r="K1269" i="22"/>
  <c r="H1269" i="22"/>
  <c r="AC1269" i="22" l="1"/>
  <c r="I1269" i="22"/>
  <c r="W1269" i="22"/>
  <c r="N1269" i="22"/>
  <c r="F1269" i="22"/>
  <c r="M1269" i="22"/>
  <c r="AD1269" i="22"/>
  <c r="AE1269" i="22" s="1"/>
  <c r="AF1269" i="22" s="1"/>
  <c r="J1269" i="22"/>
  <c r="G1271" i="22"/>
  <c r="AG1270" i="22"/>
  <c r="L1270" i="22"/>
  <c r="K1270" i="22"/>
  <c r="H1270" i="22"/>
  <c r="V1268" i="22"/>
  <c r="V1269" i="22" l="1"/>
  <c r="AC1270" i="22"/>
  <c r="I1270" i="22"/>
  <c r="W1270" i="22"/>
  <c r="N1270" i="22"/>
  <c r="F1270" i="22"/>
  <c r="M1270" i="22"/>
  <c r="AD1270" i="22"/>
  <c r="AE1270" i="22" s="1"/>
  <c r="AF1270" i="22" s="1"/>
  <c r="J1270" i="22"/>
  <c r="G1272" i="22"/>
  <c r="AG1271" i="22"/>
  <c r="L1271" i="22"/>
  <c r="K1271" i="22"/>
  <c r="H1271" i="22"/>
  <c r="V1270" i="22" l="1"/>
  <c r="G1273" i="22"/>
  <c r="AG1272" i="22"/>
  <c r="L1272" i="22"/>
  <c r="K1272" i="22"/>
  <c r="H1272" i="22"/>
  <c r="AC1271" i="22"/>
  <c r="I1271" i="22"/>
  <c r="W1271" i="22"/>
  <c r="N1271" i="22"/>
  <c r="F1271" i="22"/>
  <c r="M1271" i="22"/>
  <c r="AD1271" i="22"/>
  <c r="AE1271" i="22" s="1"/>
  <c r="AF1271" i="22" s="1"/>
  <c r="J1271" i="22"/>
  <c r="V1271" i="22" l="1"/>
  <c r="AC1272" i="22"/>
  <c r="I1272" i="22"/>
  <c r="W1272" i="22"/>
  <c r="N1272" i="22"/>
  <c r="F1272" i="22"/>
  <c r="M1272" i="22"/>
  <c r="AD1272" i="22"/>
  <c r="AE1272" i="22" s="1"/>
  <c r="AF1272" i="22" s="1"/>
  <c r="J1272" i="22"/>
  <c r="G1274" i="22"/>
  <c r="AG1273" i="22"/>
  <c r="L1273" i="22"/>
  <c r="K1273" i="22"/>
  <c r="H1273" i="22"/>
  <c r="AC1273" i="22" l="1"/>
  <c r="I1273" i="22"/>
  <c r="W1273" i="22"/>
  <c r="N1273" i="22"/>
  <c r="F1273" i="22"/>
  <c r="M1273" i="22"/>
  <c r="AD1273" i="22"/>
  <c r="AE1273" i="22" s="1"/>
  <c r="AF1273" i="22" s="1"/>
  <c r="J1273" i="22"/>
  <c r="V1272" i="22"/>
  <c r="G1275" i="22"/>
  <c r="AG1274" i="22"/>
  <c r="L1274" i="22"/>
  <c r="K1274" i="22"/>
  <c r="H1274" i="22"/>
  <c r="AC1274" i="22" l="1"/>
  <c r="I1274" i="22"/>
  <c r="W1274" i="22"/>
  <c r="N1274" i="22"/>
  <c r="F1274" i="22"/>
  <c r="M1274" i="22"/>
  <c r="AD1274" i="22"/>
  <c r="AE1274" i="22" s="1"/>
  <c r="AF1274" i="22" s="1"/>
  <c r="J1274" i="22"/>
  <c r="G1276" i="22"/>
  <c r="AG1275" i="22"/>
  <c r="L1275" i="22"/>
  <c r="K1275" i="22"/>
  <c r="H1275" i="22"/>
  <c r="V1273" i="22"/>
  <c r="AC1275" i="22" l="1"/>
  <c r="I1275" i="22"/>
  <c r="W1275" i="22"/>
  <c r="N1275" i="22"/>
  <c r="F1275" i="22"/>
  <c r="M1275" i="22"/>
  <c r="AD1275" i="22"/>
  <c r="AE1275" i="22" s="1"/>
  <c r="AF1275" i="22" s="1"/>
  <c r="J1275" i="22"/>
  <c r="V1274" i="22"/>
  <c r="G1277" i="22"/>
  <c r="AG1276" i="22"/>
  <c r="L1276" i="22"/>
  <c r="K1276" i="22"/>
  <c r="H1276" i="22"/>
  <c r="AC1276" i="22" l="1"/>
  <c r="I1276" i="22"/>
  <c r="W1276" i="22"/>
  <c r="N1276" i="22"/>
  <c r="F1276" i="22"/>
  <c r="M1276" i="22"/>
  <c r="AD1276" i="22"/>
  <c r="AE1276" i="22" s="1"/>
  <c r="AF1276" i="22" s="1"/>
  <c r="J1276" i="22"/>
  <c r="V1275" i="22"/>
  <c r="G1278" i="22"/>
  <c r="AG1277" i="22"/>
  <c r="L1277" i="22"/>
  <c r="K1277" i="22"/>
  <c r="H1277" i="22"/>
  <c r="AC1277" i="22" l="1"/>
  <c r="I1277" i="22"/>
  <c r="W1277" i="22"/>
  <c r="N1277" i="22"/>
  <c r="F1277" i="22"/>
  <c r="M1277" i="22"/>
  <c r="AD1277" i="22"/>
  <c r="AE1277" i="22" s="1"/>
  <c r="AF1277" i="22" s="1"/>
  <c r="J1277" i="22"/>
  <c r="G1279" i="22"/>
  <c r="AG1278" i="22"/>
  <c r="L1278" i="22"/>
  <c r="K1278" i="22"/>
  <c r="H1278" i="22"/>
  <c r="V1276" i="22"/>
  <c r="AC1278" i="22" l="1"/>
  <c r="I1278" i="22"/>
  <c r="W1278" i="22"/>
  <c r="N1278" i="22"/>
  <c r="F1278" i="22"/>
  <c r="M1278" i="22"/>
  <c r="AD1278" i="22"/>
  <c r="AE1278" i="22" s="1"/>
  <c r="AF1278" i="22" s="1"/>
  <c r="J1278" i="22"/>
  <c r="V1277" i="22"/>
  <c r="G1280" i="22"/>
  <c r="AG1279" i="22"/>
  <c r="L1279" i="22"/>
  <c r="K1279" i="22"/>
  <c r="H1279" i="22"/>
  <c r="AC1279" i="22" l="1"/>
  <c r="I1279" i="22"/>
  <c r="W1279" i="22"/>
  <c r="N1279" i="22"/>
  <c r="F1279" i="22"/>
  <c r="M1279" i="22"/>
  <c r="AD1279" i="22"/>
  <c r="AE1279" i="22" s="1"/>
  <c r="AF1279" i="22" s="1"/>
  <c r="J1279" i="22"/>
  <c r="G1281" i="22"/>
  <c r="AG1280" i="22"/>
  <c r="L1280" i="22"/>
  <c r="K1280" i="22"/>
  <c r="H1280" i="22"/>
  <c r="V1278" i="22"/>
  <c r="AC1280" i="22" l="1"/>
  <c r="I1280" i="22"/>
  <c r="W1280" i="22"/>
  <c r="N1280" i="22"/>
  <c r="F1280" i="22"/>
  <c r="M1280" i="22"/>
  <c r="AD1280" i="22"/>
  <c r="AE1280" i="22" s="1"/>
  <c r="AF1280" i="22" s="1"/>
  <c r="J1280" i="22"/>
  <c r="V1279" i="22"/>
  <c r="G1282" i="22"/>
  <c r="AG1281" i="22"/>
  <c r="L1281" i="22"/>
  <c r="K1281" i="22"/>
  <c r="H1281" i="22"/>
  <c r="AC1281" i="22" l="1"/>
  <c r="I1281" i="22"/>
  <c r="W1281" i="22"/>
  <c r="N1281" i="22"/>
  <c r="F1281" i="22"/>
  <c r="M1281" i="22"/>
  <c r="AD1281" i="22"/>
  <c r="AE1281" i="22" s="1"/>
  <c r="AF1281" i="22" s="1"/>
  <c r="J1281" i="22"/>
  <c r="G1283" i="22"/>
  <c r="AG1282" i="22"/>
  <c r="L1282" i="22"/>
  <c r="K1282" i="22"/>
  <c r="H1282" i="22"/>
  <c r="V1280" i="22"/>
  <c r="AC1282" i="22" l="1"/>
  <c r="I1282" i="22"/>
  <c r="W1282" i="22"/>
  <c r="N1282" i="22"/>
  <c r="F1282" i="22"/>
  <c r="M1282" i="22"/>
  <c r="AD1282" i="22"/>
  <c r="AE1282" i="22" s="1"/>
  <c r="AF1282" i="22" s="1"/>
  <c r="J1282" i="22"/>
  <c r="V1281" i="22"/>
  <c r="G1284" i="22"/>
  <c r="AG1283" i="22"/>
  <c r="L1283" i="22"/>
  <c r="K1283" i="22"/>
  <c r="H1283" i="22"/>
  <c r="G1285" i="22" l="1"/>
  <c r="AG1284" i="22"/>
  <c r="L1284" i="22"/>
  <c r="K1284" i="22"/>
  <c r="H1284" i="22"/>
  <c r="V1282" i="22"/>
  <c r="AC1283" i="22"/>
  <c r="I1283" i="22"/>
  <c r="W1283" i="22"/>
  <c r="N1283" i="22"/>
  <c r="F1283" i="22"/>
  <c r="M1283" i="22"/>
  <c r="AD1283" i="22"/>
  <c r="AE1283" i="22" s="1"/>
  <c r="AF1283" i="22" s="1"/>
  <c r="J1283" i="22"/>
  <c r="V1283" i="22" l="1"/>
  <c r="AC1284" i="22"/>
  <c r="I1284" i="22"/>
  <c r="W1284" i="22"/>
  <c r="N1284" i="22"/>
  <c r="F1284" i="22"/>
  <c r="M1284" i="22"/>
  <c r="AD1284" i="22"/>
  <c r="AE1284" i="22" s="1"/>
  <c r="AF1284" i="22" s="1"/>
  <c r="J1284" i="22"/>
  <c r="G1286" i="22"/>
  <c r="AG1285" i="22"/>
  <c r="L1285" i="22"/>
  <c r="K1285" i="22"/>
  <c r="H1285" i="22"/>
  <c r="AC1285" i="22" l="1"/>
  <c r="I1285" i="22"/>
  <c r="W1285" i="22"/>
  <c r="N1285" i="22"/>
  <c r="F1285" i="22"/>
  <c r="M1285" i="22"/>
  <c r="AD1285" i="22"/>
  <c r="AE1285" i="22" s="1"/>
  <c r="AF1285" i="22" s="1"/>
  <c r="J1285" i="22"/>
  <c r="V1284" i="22"/>
  <c r="G1287" i="22"/>
  <c r="AG1286" i="22"/>
  <c r="L1286" i="22"/>
  <c r="K1286" i="22"/>
  <c r="H1286" i="22"/>
  <c r="AC1286" i="22" l="1"/>
  <c r="I1286" i="22"/>
  <c r="W1286" i="22"/>
  <c r="N1286" i="22"/>
  <c r="F1286" i="22"/>
  <c r="M1286" i="22"/>
  <c r="AD1286" i="22"/>
  <c r="AE1286" i="22" s="1"/>
  <c r="AF1286" i="22" s="1"/>
  <c r="J1286" i="22"/>
  <c r="G1288" i="22"/>
  <c r="AG1287" i="22"/>
  <c r="L1287" i="22"/>
  <c r="K1287" i="22"/>
  <c r="H1287" i="22"/>
  <c r="V1285" i="22"/>
  <c r="AC1287" i="22" l="1"/>
  <c r="I1287" i="22"/>
  <c r="W1287" i="22"/>
  <c r="N1287" i="22"/>
  <c r="F1287" i="22"/>
  <c r="M1287" i="22"/>
  <c r="AD1287" i="22"/>
  <c r="AE1287" i="22" s="1"/>
  <c r="AF1287" i="22" s="1"/>
  <c r="J1287" i="22"/>
  <c r="V1286" i="22"/>
  <c r="G1289" i="22"/>
  <c r="AG1288" i="22"/>
  <c r="L1288" i="22"/>
  <c r="K1288" i="22"/>
  <c r="H1288" i="22"/>
  <c r="AC1288" i="22" l="1"/>
  <c r="I1288" i="22"/>
  <c r="W1288" i="22"/>
  <c r="N1288" i="22"/>
  <c r="F1288" i="22"/>
  <c r="M1288" i="22"/>
  <c r="AD1288" i="22"/>
  <c r="AE1288" i="22" s="1"/>
  <c r="AF1288" i="22" s="1"/>
  <c r="J1288" i="22"/>
  <c r="V1287" i="22"/>
  <c r="G1290" i="22"/>
  <c r="AG1289" i="22"/>
  <c r="L1289" i="22"/>
  <c r="K1289" i="22"/>
  <c r="H1289" i="22"/>
  <c r="V1288" i="22" l="1"/>
  <c r="AC1289" i="22"/>
  <c r="I1289" i="22"/>
  <c r="W1289" i="22"/>
  <c r="N1289" i="22"/>
  <c r="F1289" i="22"/>
  <c r="M1289" i="22"/>
  <c r="AD1289" i="22"/>
  <c r="AE1289" i="22" s="1"/>
  <c r="AF1289" i="22" s="1"/>
  <c r="J1289" i="22"/>
  <c r="G1291" i="22"/>
  <c r="AG1290" i="22"/>
  <c r="L1290" i="22"/>
  <c r="K1290" i="22"/>
  <c r="H1290" i="22"/>
  <c r="AC1290" i="22" l="1"/>
  <c r="I1290" i="22"/>
  <c r="W1290" i="22"/>
  <c r="N1290" i="22"/>
  <c r="F1290" i="22"/>
  <c r="M1290" i="22"/>
  <c r="AD1290" i="22"/>
  <c r="AE1290" i="22" s="1"/>
  <c r="AF1290" i="22" s="1"/>
  <c r="J1290" i="22"/>
  <c r="V1289" i="22"/>
  <c r="G1292" i="22"/>
  <c r="AG1291" i="22"/>
  <c r="L1291" i="22"/>
  <c r="K1291" i="22"/>
  <c r="H1291" i="22"/>
  <c r="AC1291" i="22" l="1"/>
  <c r="I1291" i="22"/>
  <c r="W1291" i="22"/>
  <c r="N1291" i="22"/>
  <c r="F1291" i="22"/>
  <c r="M1291" i="22"/>
  <c r="AD1291" i="22"/>
  <c r="AE1291" i="22" s="1"/>
  <c r="AF1291" i="22" s="1"/>
  <c r="J1291" i="22"/>
  <c r="G1293" i="22"/>
  <c r="AG1292" i="22"/>
  <c r="L1292" i="22"/>
  <c r="K1292" i="22"/>
  <c r="H1292" i="22"/>
  <c r="V1290" i="22"/>
  <c r="V1291" i="22" l="1"/>
  <c r="AC1292" i="22"/>
  <c r="I1292" i="22"/>
  <c r="W1292" i="22"/>
  <c r="N1292" i="22"/>
  <c r="F1292" i="22"/>
  <c r="M1292" i="22"/>
  <c r="AD1292" i="22"/>
  <c r="AE1292" i="22" s="1"/>
  <c r="AF1292" i="22" s="1"/>
  <c r="J1292" i="22"/>
  <c r="G1294" i="22"/>
  <c r="AG1293" i="22"/>
  <c r="L1293" i="22"/>
  <c r="K1293" i="22"/>
  <c r="H1293" i="22"/>
  <c r="AC1293" i="22" l="1"/>
  <c r="I1293" i="22"/>
  <c r="W1293" i="22"/>
  <c r="N1293" i="22"/>
  <c r="F1293" i="22"/>
  <c r="M1293" i="22"/>
  <c r="AD1293" i="22"/>
  <c r="AE1293" i="22" s="1"/>
  <c r="AF1293" i="22" s="1"/>
  <c r="J1293" i="22"/>
  <c r="V1292" i="22"/>
  <c r="G1295" i="22"/>
  <c r="AG1294" i="22"/>
  <c r="L1294" i="22"/>
  <c r="K1294" i="22"/>
  <c r="H1294" i="22"/>
  <c r="AC1294" i="22" l="1"/>
  <c r="I1294" i="22"/>
  <c r="W1294" i="22"/>
  <c r="N1294" i="22"/>
  <c r="F1294" i="22"/>
  <c r="M1294" i="22"/>
  <c r="AD1294" i="22"/>
  <c r="AE1294" i="22" s="1"/>
  <c r="AF1294" i="22" s="1"/>
  <c r="J1294" i="22"/>
  <c r="G1296" i="22"/>
  <c r="AG1295" i="22"/>
  <c r="L1295" i="22"/>
  <c r="K1295" i="22"/>
  <c r="H1295" i="22"/>
  <c r="V1293" i="22"/>
  <c r="AC1295" i="22" l="1"/>
  <c r="I1295" i="22"/>
  <c r="W1295" i="22"/>
  <c r="N1295" i="22"/>
  <c r="F1295" i="22"/>
  <c r="M1295" i="22"/>
  <c r="AD1295" i="22"/>
  <c r="AE1295" i="22" s="1"/>
  <c r="AF1295" i="22" s="1"/>
  <c r="J1295" i="22"/>
  <c r="V1294" i="22"/>
  <c r="G1297" i="22"/>
  <c r="AG1296" i="22"/>
  <c r="L1296" i="22"/>
  <c r="K1296" i="22"/>
  <c r="H1296" i="22"/>
  <c r="AC1296" i="22" l="1"/>
  <c r="I1296" i="22"/>
  <c r="W1296" i="22"/>
  <c r="N1296" i="22"/>
  <c r="F1296" i="22"/>
  <c r="M1296" i="22"/>
  <c r="AD1296" i="22"/>
  <c r="AE1296" i="22" s="1"/>
  <c r="AF1296" i="22" s="1"/>
  <c r="J1296" i="22"/>
  <c r="G1298" i="22"/>
  <c r="AG1297" i="22"/>
  <c r="L1297" i="22"/>
  <c r="K1297" i="22"/>
  <c r="H1297" i="22"/>
  <c r="V1295" i="22"/>
  <c r="AC1297" i="22" l="1"/>
  <c r="I1297" i="22"/>
  <c r="W1297" i="22"/>
  <c r="N1297" i="22"/>
  <c r="F1297" i="22"/>
  <c r="M1297" i="22"/>
  <c r="AD1297" i="22"/>
  <c r="AE1297" i="22" s="1"/>
  <c r="AF1297" i="22" s="1"/>
  <c r="J1297" i="22"/>
  <c r="V1296" i="22"/>
  <c r="G1299" i="22"/>
  <c r="AG1298" i="22"/>
  <c r="L1298" i="22"/>
  <c r="K1298" i="22"/>
  <c r="H1298" i="22"/>
  <c r="AC1298" i="22" l="1"/>
  <c r="I1298" i="22"/>
  <c r="W1298" i="22"/>
  <c r="N1298" i="22"/>
  <c r="F1298" i="22"/>
  <c r="M1298" i="22"/>
  <c r="AD1298" i="22"/>
  <c r="AE1298" i="22" s="1"/>
  <c r="AF1298" i="22" s="1"/>
  <c r="J1298" i="22"/>
  <c r="V1297" i="22"/>
  <c r="G1300" i="22"/>
  <c r="AG1299" i="22"/>
  <c r="L1299" i="22"/>
  <c r="K1299" i="22"/>
  <c r="H1299" i="22"/>
  <c r="AC1299" i="22" l="1"/>
  <c r="I1299" i="22"/>
  <c r="W1299" i="22"/>
  <c r="N1299" i="22"/>
  <c r="F1299" i="22"/>
  <c r="M1299" i="22"/>
  <c r="AD1299" i="22"/>
  <c r="AE1299" i="22" s="1"/>
  <c r="AF1299" i="22" s="1"/>
  <c r="J1299" i="22"/>
  <c r="G1301" i="22"/>
  <c r="AG1300" i="22"/>
  <c r="L1300" i="22"/>
  <c r="K1300" i="22"/>
  <c r="H1300" i="22"/>
  <c r="V1298" i="22"/>
  <c r="AC1300" i="22" l="1"/>
  <c r="I1300" i="22"/>
  <c r="W1300" i="22"/>
  <c r="N1300" i="22"/>
  <c r="F1300" i="22"/>
  <c r="M1300" i="22"/>
  <c r="AD1300" i="22"/>
  <c r="AE1300" i="22" s="1"/>
  <c r="AF1300" i="22" s="1"/>
  <c r="J1300" i="22"/>
  <c r="V1299" i="22"/>
  <c r="G1302" i="22"/>
  <c r="AG1301" i="22"/>
  <c r="L1301" i="22"/>
  <c r="K1301" i="22"/>
  <c r="H1301" i="22"/>
  <c r="AC1301" i="22" l="1"/>
  <c r="I1301" i="22"/>
  <c r="W1301" i="22"/>
  <c r="N1301" i="22"/>
  <c r="F1301" i="22"/>
  <c r="M1301" i="22"/>
  <c r="AD1301" i="22"/>
  <c r="AE1301" i="22" s="1"/>
  <c r="AF1301" i="22" s="1"/>
  <c r="J1301" i="22"/>
  <c r="G1303" i="22"/>
  <c r="AG1302" i="22"/>
  <c r="L1302" i="22"/>
  <c r="K1302" i="22"/>
  <c r="H1302" i="22"/>
  <c r="V1300" i="22"/>
  <c r="AC1302" i="22" l="1"/>
  <c r="I1302" i="22"/>
  <c r="W1302" i="22"/>
  <c r="N1302" i="22"/>
  <c r="F1302" i="22"/>
  <c r="M1302" i="22"/>
  <c r="AD1302" i="22"/>
  <c r="AE1302" i="22" s="1"/>
  <c r="AF1302" i="22" s="1"/>
  <c r="J1302" i="22"/>
  <c r="V1301" i="22"/>
  <c r="G1304" i="22"/>
  <c r="AG1303" i="22"/>
  <c r="L1303" i="22"/>
  <c r="K1303" i="22"/>
  <c r="H1303" i="22"/>
  <c r="AC1303" i="22" l="1"/>
  <c r="I1303" i="22"/>
  <c r="W1303" i="22"/>
  <c r="N1303" i="22"/>
  <c r="F1303" i="22"/>
  <c r="M1303" i="22"/>
  <c r="AD1303" i="22"/>
  <c r="AE1303" i="22" s="1"/>
  <c r="AF1303" i="22" s="1"/>
  <c r="J1303" i="22"/>
  <c r="G1305" i="22"/>
  <c r="AG1304" i="22"/>
  <c r="L1304" i="22"/>
  <c r="K1304" i="22"/>
  <c r="H1304" i="22"/>
  <c r="V1302" i="22"/>
  <c r="V1303" i="22" l="1"/>
  <c r="AC1304" i="22"/>
  <c r="I1304" i="22"/>
  <c r="W1304" i="22"/>
  <c r="N1304" i="22"/>
  <c r="F1304" i="22"/>
  <c r="M1304" i="22"/>
  <c r="AD1304" i="22"/>
  <c r="AE1304" i="22" s="1"/>
  <c r="AF1304" i="22" s="1"/>
  <c r="J1304" i="22"/>
  <c r="G1306" i="22"/>
  <c r="AG1305" i="22"/>
  <c r="L1305" i="22"/>
  <c r="K1305" i="22"/>
  <c r="H1305" i="22"/>
  <c r="AC1305" i="22" l="1"/>
  <c r="I1305" i="22"/>
  <c r="W1305" i="22"/>
  <c r="N1305" i="22"/>
  <c r="F1305" i="22"/>
  <c r="M1305" i="22"/>
  <c r="AD1305" i="22"/>
  <c r="AE1305" i="22" s="1"/>
  <c r="AF1305" i="22" s="1"/>
  <c r="J1305" i="22"/>
  <c r="V1304" i="22"/>
  <c r="G1307" i="22"/>
  <c r="AG1306" i="22"/>
  <c r="L1306" i="22"/>
  <c r="K1306" i="22"/>
  <c r="H1306" i="22"/>
  <c r="AC1306" i="22" l="1"/>
  <c r="I1306" i="22"/>
  <c r="W1306" i="22"/>
  <c r="N1306" i="22"/>
  <c r="F1306" i="22"/>
  <c r="M1306" i="22"/>
  <c r="AD1306" i="22"/>
  <c r="AE1306" i="22" s="1"/>
  <c r="AF1306" i="22" s="1"/>
  <c r="J1306" i="22"/>
  <c r="V1305" i="22"/>
  <c r="G1308" i="22"/>
  <c r="AG1307" i="22"/>
  <c r="L1307" i="22"/>
  <c r="K1307" i="22"/>
  <c r="H1307" i="22"/>
  <c r="AC1307" i="22" l="1"/>
  <c r="I1307" i="22"/>
  <c r="W1307" i="22"/>
  <c r="N1307" i="22"/>
  <c r="F1307" i="22"/>
  <c r="M1307" i="22"/>
  <c r="AD1307" i="22"/>
  <c r="AE1307" i="22" s="1"/>
  <c r="AF1307" i="22" s="1"/>
  <c r="J1307" i="22"/>
  <c r="V1306" i="22"/>
  <c r="G1309" i="22"/>
  <c r="AG1308" i="22"/>
  <c r="L1308" i="22"/>
  <c r="K1308" i="22"/>
  <c r="H1308" i="22"/>
  <c r="V1307" i="22" l="1"/>
  <c r="AC1308" i="22"/>
  <c r="I1308" i="22"/>
  <c r="W1308" i="22"/>
  <c r="N1308" i="22"/>
  <c r="F1308" i="22"/>
  <c r="M1308" i="22"/>
  <c r="AD1308" i="22"/>
  <c r="AE1308" i="22" s="1"/>
  <c r="AF1308" i="22" s="1"/>
  <c r="J1308" i="22"/>
  <c r="G1310" i="22"/>
  <c r="AG1309" i="22"/>
  <c r="L1309" i="22"/>
  <c r="K1309" i="22"/>
  <c r="H1309" i="22"/>
  <c r="V1308" i="22" l="1"/>
  <c r="AC1309" i="22"/>
  <c r="I1309" i="22"/>
  <c r="W1309" i="22"/>
  <c r="N1309" i="22"/>
  <c r="F1309" i="22"/>
  <c r="M1309" i="22"/>
  <c r="AD1309" i="22"/>
  <c r="AE1309" i="22" s="1"/>
  <c r="AF1309" i="22" s="1"/>
  <c r="J1309" i="22"/>
  <c r="G1311" i="22"/>
  <c r="AG1310" i="22"/>
  <c r="L1310" i="22"/>
  <c r="K1310" i="22"/>
  <c r="H1310" i="22"/>
  <c r="V1309" i="22" l="1"/>
  <c r="G1312" i="22"/>
  <c r="AG1311" i="22"/>
  <c r="L1311" i="22"/>
  <c r="K1311" i="22"/>
  <c r="H1311" i="22"/>
  <c r="AC1310" i="22"/>
  <c r="I1310" i="22"/>
  <c r="W1310" i="22"/>
  <c r="N1310" i="22"/>
  <c r="F1310" i="22"/>
  <c r="M1310" i="22"/>
  <c r="AD1310" i="22"/>
  <c r="AE1310" i="22" s="1"/>
  <c r="AF1310" i="22" s="1"/>
  <c r="J1310" i="22"/>
  <c r="V1310" i="22" l="1"/>
  <c r="G1313" i="22"/>
  <c r="AG1312" i="22"/>
  <c r="L1312" i="22"/>
  <c r="K1312" i="22"/>
  <c r="H1312" i="22"/>
  <c r="AC1311" i="22"/>
  <c r="I1311" i="22"/>
  <c r="W1311" i="22"/>
  <c r="N1311" i="22"/>
  <c r="F1311" i="22"/>
  <c r="M1311" i="22"/>
  <c r="AD1311" i="22"/>
  <c r="AE1311" i="22" s="1"/>
  <c r="AF1311" i="22" s="1"/>
  <c r="J1311" i="22"/>
  <c r="V1311" i="22" l="1"/>
  <c r="AC1312" i="22"/>
  <c r="I1312" i="22"/>
  <c r="W1312" i="22"/>
  <c r="N1312" i="22"/>
  <c r="F1312" i="22"/>
  <c r="M1312" i="22"/>
  <c r="AD1312" i="22"/>
  <c r="AE1312" i="22" s="1"/>
  <c r="AF1312" i="22" s="1"/>
  <c r="J1312" i="22"/>
  <c r="G1314" i="22"/>
  <c r="AG1313" i="22"/>
  <c r="L1313" i="22"/>
  <c r="K1313" i="22"/>
  <c r="H1313" i="22"/>
  <c r="AC1313" i="22" l="1"/>
  <c r="I1313" i="22"/>
  <c r="W1313" i="22"/>
  <c r="N1313" i="22"/>
  <c r="F1313" i="22"/>
  <c r="M1313" i="22"/>
  <c r="AD1313" i="22"/>
  <c r="AE1313" i="22" s="1"/>
  <c r="AF1313" i="22" s="1"/>
  <c r="J1313" i="22"/>
  <c r="V1312" i="22"/>
  <c r="G1315" i="22"/>
  <c r="AG1314" i="22"/>
  <c r="L1314" i="22"/>
  <c r="K1314" i="22"/>
  <c r="H1314" i="22"/>
  <c r="AC1314" i="22" l="1"/>
  <c r="I1314" i="22"/>
  <c r="W1314" i="22"/>
  <c r="N1314" i="22"/>
  <c r="F1314" i="22"/>
  <c r="M1314" i="22"/>
  <c r="AD1314" i="22"/>
  <c r="AE1314" i="22" s="1"/>
  <c r="AF1314" i="22" s="1"/>
  <c r="J1314" i="22"/>
  <c r="AG1315" i="22"/>
  <c r="K1315" i="22"/>
  <c r="G1316" i="22"/>
  <c r="L1315" i="22"/>
  <c r="H1315" i="22"/>
  <c r="V1313" i="22"/>
  <c r="AC1315" i="22" l="1"/>
  <c r="W1315" i="22"/>
  <c r="AD1315" i="22"/>
  <c r="AE1315" i="22" s="1"/>
  <c r="AF1315" i="22" s="1"/>
  <c r="J1315" i="22"/>
  <c r="I1315" i="22"/>
  <c r="F1315" i="22"/>
  <c r="N1315" i="22"/>
  <c r="M1315" i="22"/>
  <c r="V1314" i="22"/>
  <c r="L1316" i="22"/>
  <c r="G1317" i="22"/>
  <c r="K1316" i="22"/>
  <c r="AG1316" i="22"/>
  <c r="H1316" i="22"/>
  <c r="AC1316" i="22" l="1"/>
  <c r="I1316" i="22"/>
  <c r="W1316" i="22"/>
  <c r="AD1316" i="22"/>
  <c r="AE1316" i="22" s="1"/>
  <c r="AF1316" i="22" s="1"/>
  <c r="J1316" i="22"/>
  <c r="N1316" i="22"/>
  <c r="M1316" i="22"/>
  <c r="F1316" i="22"/>
  <c r="V1315" i="22"/>
  <c r="L1317" i="22"/>
  <c r="K1317" i="22"/>
  <c r="G1318" i="22"/>
  <c r="AG1317" i="22"/>
  <c r="H1317" i="22"/>
  <c r="AC1317" i="22" l="1"/>
  <c r="I1317" i="22"/>
  <c r="W1317" i="22"/>
  <c r="N1317" i="22"/>
  <c r="F1317" i="22"/>
  <c r="AD1317" i="22"/>
  <c r="AE1317" i="22" s="1"/>
  <c r="AF1317" i="22" s="1"/>
  <c r="J1317" i="22"/>
  <c r="M1317" i="22"/>
  <c r="L1318" i="22"/>
  <c r="K1318" i="22"/>
  <c r="G1319" i="22"/>
  <c r="AG1318" i="22"/>
  <c r="H1318" i="22"/>
  <c r="V1316" i="22"/>
  <c r="L1319" i="22" l="1"/>
  <c r="K1319" i="22"/>
  <c r="G1320" i="22"/>
  <c r="AG1319" i="22"/>
  <c r="H1319" i="22"/>
  <c r="V1317" i="22"/>
  <c r="AC1318" i="22"/>
  <c r="I1318" i="22"/>
  <c r="V1318" i="22" s="1"/>
  <c r="W1318" i="22"/>
  <c r="N1318" i="22"/>
  <c r="F1318" i="22"/>
  <c r="AD1318" i="22"/>
  <c r="AE1318" i="22" s="1"/>
  <c r="AF1318" i="22" s="1"/>
  <c r="J1318" i="22"/>
  <c r="M1318" i="22"/>
  <c r="AC1319" i="22" l="1"/>
  <c r="I1319" i="22"/>
  <c r="W1319" i="22"/>
  <c r="N1319" i="22"/>
  <c r="F1319" i="22"/>
  <c r="AD1319" i="22"/>
  <c r="AE1319" i="22" s="1"/>
  <c r="AF1319" i="22" s="1"/>
  <c r="J1319" i="22"/>
  <c r="M1319" i="22"/>
  <c r="L1320" i="22"/>
  <c r="K1320" i="22"/>
  <c r="G1321" i="22"/>
  <c r="AG1320" i="22"/>
  <c r="H1320" i="22"/>
  <c r="AC1320" i="22" l="1"/>
  <c r="I1320" i="22"/>
  <c r="W1320" i="22"/>
  <c r="N1320" i="22"/>
  <c r="F1320" i="22"/>
  <c r="AD1320" i="22"/>
  <c r="AE1320" i="22" s="1"/>
  <c r="AF1320" i="22" s="1"/>
  <c r="J1320" i="22"/>
  <c r="M1320" i="22"/>
  <c r="L1321" i="22"/>
  <c r="K1321" i="22"/>
  <c r="G1322" i="22"/>
  <c r="AG1321" i="22"/>
  <c r="H1321" i="22"/>
  <c r="V1319" i="22"/>
  <c r="V1320" i="22" l="1"/>
  <c r="AC1321" i="22"/>
  <c r="I1321" i="22"/>
  <c r="W1321" i="22"/>
  <c r="N1321" i="22"/>
  <c r="F1321" i="22"/>
  <c r="AD1321" i="22"/>
  <c r="AE1321" i="22" s="1"/>
  <c r="AF1321" i="22" s="1"/>
  <c r="J1321" i="22"/>
  <c r="M1321" i="22"/>
  <c r="L1322" i="22"/>
  <c r="K1322" i="22"/>
  <c r="G1323" i="22"/>
  <c r="AG1322" i="22"/>
  <c r="H1322" i="22"/>
  <c r="V1321" i="22" l="1"/>
  <c r="AC1322" i="22"/>
  <c r="I1322" i="22"/>
  <c r="W1322" i="22"/>
  <c r="N1322" i="22"/>
  <c r="F1322" i="22"/>
  <c r="AD1322" i="22"/>
  <c r="AE1322" i="22" s="1"/>
  <c r="AF1322" i="22" s="1"/>
  <c r="J1322" i="22"/>
  <c r="M1322" i="22"/>
  <c r="L1323" i="22"/>
  <c r="K1323" i="22"/>
  <c r="G1324" i="22"/>
  <c r="AG1323" i="22"/>
  <c r="H1323" i="22"/>
  <c r="L1324" i="22" l="1"/>
  <c r="K1324" i="22"/>
  <c r="G1325" i="22"/>
  <c r="AG1324" i="22"/>
  <c r="H1324" i="22"/>
  <c r="V1322" i="22"/>
  <c r="AC1323" i="22"/>
  <c r="I1323" i="22"/>
  <c r="W1323" i="22"/>
  <c r="N1323" i="22"/>
  <c r="F1323" i="22"/>
  <c r="AD1323" i="22"/>
  <c r="AE1323" i="22" s="1"/>
  <c r="AF1323" i="22" s="1"/>
  <c r="J1323" i="22"/>
  <c r="M1323" i="22"/>
  <c r="V1323" i="22" l="1"/>
  <c r="AC1324" i="22"/>
  <c r="I1324" i="22"/>
  <c r="W1324" i="22"/>
  <c r="N1324" i="22"/>
  <c r="F1324" i="22"/>
  <c r="AD1324" i="22"/>
  <c r="AE1324" i="22" s="1"/>
  <c r="AF1324" i="22" s="1"/>
  <c r="J1324" i="22"/>
  <c r="M1324" i="22"/>
  <c r="L1325" i="22"/>
  <c r="K1325" i="22"/>
  <c r="G1326" i="22"/>
  <c r="AG1325" i="22"/>
  <c r="H1325" i="22"/>
  <c r="V1324" i="22" l="1"/>
  <c r="AC1325" i="22"/>
  <c r="I1325" i="22"/>
  <c r="W1325" i="22"/>
  <c r="N1325" i="22"/>
  <c r="F1325" i="22"/>
  <c r="AD1325" i="22"/>
  <c r="AE1325" i="22" s="1"/>
  <c r="AF1325" i="22" s="1"/>
  <c r="J1325" i="22"/>
  <c r="M1325" i="22"/>
  <c r="L1326" i="22"/>
  <c r="K1326" i="22"/>
  <c r="G1327" i="22"/>
  <c r="AG1326" i="22"/>
  <c r="H1326" i="22"/>
  <c r="V1325" i="22" l="1"/>
  <c r="AC1326" i="22"/>
  <c r="I1326" i="22"/>
  <c r="W1326" i="22"/>
  <c r="N1326" i="22"/>
  <c r="F1326" i="22"/>
  <c r="AD1326" i="22"/>
  <c r="AE1326" i="22" s="1"/>
  <c r="AF1326" i="22" s="1"/>
  <c r="J1326" i="22"/>
  <c r="M1326" i="22"/>
  <c r="L1327" i="22"/>
  <c r="K1327" i="22"/>
  <c r="G1328" i="22"/>
  <c r="AG1327" i="22"/>
  <c r="H1327" i="22"/>
  <c r="L1328" i="22" l="1"/>
  <c r="K1328" i="22"/>
  <c r="G1329" i="22"/>
  <c r="AG1328" i="22"/>
  <c r="H1328" i="22"/>
  <c r="AC1327" i="22"/>
  <c r="I1327" i="22"/>
  <c r="W1327" i="22"/>
  <c r="N1327" i="22"/>
  <c r="F1327" i="22"/>
  <c r="AD1327" i="22"/>
  <c r="AE1327" i="22" s="1"/>
  <c r="AF1327" i="22" s="1"/>
  <c r="J1327" i="22"/>
  <c r="M1327" i="22"/>
  <c r="V1326" i="22"/>
  <c r="V1327" i="22" l="1"/>
  <c r="AC1328" i="22"/>
  <c r="I1328" i="22"/>
  <c r="W1328" i="22"/>
  <c r="N1328" i="22"/>
  <c r="F1328" i="22"/>
  <c r="AD1328" i="22"/>
  <c r="AE1328" i="22" s="1"/>
  <c r="AF1328" i="22" s="1"/>
  <c r="J1328" i="22"/>
  <c r="M1328" i="22"/>
  <c r="L1329" i="22"/>
  <c r="K1329" i="22"/>
  <c r="G1330" i="22"/>
  <c r="AG1329" i="22"/>
  <c r="H1329" i="22"/>
  <c r="AC1329" i="22" l="1"/>
  <c r="I1329" i="22"/>
  <c r="W1329" i="22"/>
  <c r="N1329" i="22"/>
  <c r="F1329" i="22"/>
  <c r="AD1329" i="22"/>
  <c r="AE1329" i="22" s="1"/>
  <c r="AF1329" i="22" s="1"/>
  <c r="J1329" i="22"/>
  <c r="M1329" i="22"/>
  <c r="L1330" i="22"/>
  <c r="K1330" i="22"/>
  <c r="G1331" i="22"/>
  <c r="AG1330" i="22"/>
  <c r="H1330" i="22"/>
  <c r="V1328" i="22"/>
  <c r="AC1330" i="22" l="1"/>
  <c r="I1330" i="22"/>
  <c r="W1330" i="22"/>
  <c r="N1330" i="22"/>
  <c r="F1330" i="22"/>
  <c r="AD1330" i="22"/>
  <c r="AE1330" i="22" s="1"/>
  <c r="AF1330" i="22" s="1"/>
  <c r="J1330" i="22"/>
  <c r="M1330" i="22"/>
  <c r="V1329" i="22"/>
  <c r="L1331" i="22"/>
  <c r="K1331" i="22"/>
  <c r="G1332" i="22"/>
  <c r="AG1331" i="22"/>
  <c r="H1331" i="22"/>
  <c r="L1332" i="22" l="1"/>
  <c r="K1332" i="22"/>
  <c r="G1333" i="22"/>
  <c r="AG1332" i="22"/>
  <c r="H1332" i="22"/>
  <c r="AC1331" i="22"/>
  <c r="I1331" i="22"/>
  <c r="V1331" i="22" s="1"/>
  <c r="W1331" i="22"/>
  <c r="N1331" i="22"/>
  <c r="F1331" i="22"/>
  <c r="AD1331" i="22"/>
  <c r="AE1331" i="22" s="1"/>
  <c r="AF1331" i="22" s="1"/>
  <c r="J1331" i="22"/>
  <c r="M1331" i="22"/>
  <c r="V1330" i="22"/>
  <c r="AC1332" i="22" l="1"/>
  <c r="I1332" i="22"/>
  <c r="W1332" i="22"/>
  <c r="N1332" i="22"/>
  <c r="F1332" i="22"/>
  <c r="AD1332" i="22"/>
  <c r="AE1332" i="22" s="1"/>
  <c r="AF1332" i="22" s="1"/>
  <c r="J1332" i="22"/>
  <c r="M1332" i="22"/>
  <c r="L1333" i="22"/>
  <c r="K1333" i="22"/>
  <c r="G1334" i="22"/>
  <c r="AG1333" i="22"/>
  <c r="H1333" i="22"/>
  <c r="L1334" i="22" l="1"/>
  <c r="K1334" i="22"/>
  <c r="G1335" i="22"/>
  <c r="AG1334" i="22"/>
  <c r="H1334" i="22"/>
  <c r="V1332" i="22"/>
  <c r="AC1333" i="22"/>
  <c r="I1333" i="22"/>
  <c r="W1333" i="22"/>
  <c r="N1333" i="22"/>
  <c r="F1333" i="22"/>
  <c r="AD1333" i="22"/>
  <c r="AE1333" i="22" s="1"/>
  <c r="AF1333" i="22" s="1"/>
  <c r="J1333" i="22"/>
  <c r="M1333" i="22"/>
  <c r="V1333" i="22" l="1"/>
  <c r="AC1334" i="22"/>
  <c r="I1334" i="22"/>
  <c r="W1334" i="22"/>
  <c r="N1334" i="22"/>
  <c r="F1334" i="22"/>
  <c r="AD1334" i="22"/>
  <c r="AE1334" i="22" s="1"/>
  <c r="AF1334" i="22" s="1"/>
  <c r="J1334" i="22"/>
  <c r="M1334" i="22"/>
  <c r="L1335" i="22"/>
  <c r="K1335" i="22"/>
  <c r="G1336" i="22"/>
  <c r="AG1335" i="22"/>
  <c r="H1335" i="22"/>
  <c r="AC1335" i="22" l="1"/>
  <c r="I1335" i="22"/>
  <c r="W1335" i="22"/>
  <c r="N1335" i="22"/>
  <c r="F1335" i="22"/>
  <c r="AD1335" i="22"/>
  <c r="AE1335" i="22" s="1"/>
  <c r="AF1335" i="22" s="1"/>
  <c r="J1335" i="22"/>
  <c r="M1335" i="22"/>
  <c r="V1334" i="22"/>
  <c r="L1336" i="22"/>
  <c r="K1336" i="22"/>
  <c r="G1337" i="22"/>
  <c r="AG1336" i="22"/>
  <c r="H1336" i="22"/>
  <c r="AC1336" i="22" l="1"/>
  <c r="I1336" i="22"/>
  <c r="W1336" i="22"/>
  <c r="N1336" i="22"/>
  <c r="F1336" i="22"/>
  <c r="AD1336" i="22"/>
  <c r="AE1336" i="22" s="1"/>
  <c r="AF1336" i="22" s="1"/>
  <c r="J1336" i="22"/>
  <c r="M1336" i="22"/>
  <c r="L1337" i="22"/>
  <c r="K1337" i="22"/>
  <c r="G1338" i="22"/>
  <c r="AG1337" i="22"/>
  <c r="H1337" i="22"/>
  <c r="V1335" i="22"/>
  <c r="V1336" i="22" l="1"/>
  <c r="AC1337" i="22"/>
  <c r="I1337" i="22"/>
  <c r="W1337" i="22"/>
  <c r="N1337" i="22"/>
  <c r="F1337" i="22"/>
  <c r="AD1337" i="22"/>
  <c r="AE1337" i="22" s="1"/>
  <c r="AF1337" i="22" s="1"/>
  <c r="J1337" i="22"/>
  <c r="M1337" i="22"/>
  <c r="L1338" i="22"/>
  <c r="K1338" i="22"/>
  <c r="G1339" i="22"/>
  <c r="AG1338" i="22"/>
  <c r="H1338" i="22"/>
  <c r="V1337" i="22" l="1"/>
  <c r="AC1338" i="22"/>
  <c r="I1338" i="22"/>
  <c r="W1338" i="22"/>
  <c r="N1338" i="22"/>
  <c r="F1338" i="22"/>
  <c r="AD1338" i="22"/>
  <c r="AE1338" i="22" s="1"/>
  <c r="AF1338" i="22" s="1"/>
  <c r="J1338" i="22"/>
  <c r="M1338" i="22"/>
  <c r="L1339" i="22"/>
  <c r="K1339" i="22"/>
  <c r="G1340" i="22"/>
  <c r="AG1339" i="22"/>
  <c r="H1339" i="22"/>
  <c r="AC1339" i="22" l="1"/>
  <c r="I1339" i="22"/>
  <c r="W1339" i="22"/>
  <c r="N1339" i="22"/>
  <c r="F1339" i="22"/>
  <c r="AD1339" i="22"/>
  <c r="AE1339" i="22" s="1"/>
  <c r="AF1339" i="22" s="1"/>
  <c r="J1339" i="22"/>
  <c r="M1339" i="22"/>
  <c r="L1340" i="22"/>
  <c r="K1340" i="22"/>
  <c r="G1341" i="22"/>
  <c r="AG1340" i="22"/>
  <c r="H1340" i="22"/>
  <c r="V1338" i="22"/>
  <c r="AC1340" i="22" l="1"/>
  <c r="I1340" i="22"/>
  <c r="W1340" i="22"/>
  <c r="N1340" i="22"/>
  <c r="F1340" i="22"/>
  <c r="AD1340" i="22"/>
  <c r="AE1340" i="22" s="1"/>
  <c r="AF1340" i="22" s="1"/>
  <c r="J1340" i="22"/>
  <c r="M1340" i="22"/>
  <c r="L1341" i="22"/>
  <c r="K1341" i="22"/>
  <c r="G1342" i="22"/>
  <c r="AG1341" i="22"/>
  <c r="H1341" i="22"/>
  <c r="V1339" i="22"/>
  <c r="AC1341" i="22" l="1"/>
  <c r="I1341" i="22"/>
  <c r="W1341" i="22"/>
  <c r="N1341" i="22"/>
  <c r="F1341" i="22"/>
  <c r="AD1341" i="22"/>
  <c r="AE1341" i="22" s="1"/>
  <c r="AF1341" i="22" s="1"/>
  <c r="J1341" i="22"/>
  <c r="M1341" i="22"/>
  <c r="V1340" i="22"/>
  <c r="L1342" i="22"/>
  <c r="K1342" i="22"/>
  <c r="G1343" i="22"/>
  <c r="AG1342" i="22"/>
  <c r="H1342" i="22"/>
  <c r="AC1342" i="22" l="1"/>
  <c r="I1342" i="22"/>
  <c r="W1342" i="22"/>
  <c r="N1342" i="22"/>
  <c r="F1342" i="22"/>
  <c r="AD1342" i="22"/>
  <c r="AE1342" i="22" s="1"/>
  <c r="AF1342" i="22" s="1"/>
  <c r="J1342" i="22"/>
  <c r="M1342" i="22"/>
  <c r="V1341" i="22"/>
  <c r="L1343" i="22"/>
  <c r="K1343" i="22"/>
  <c r="G1344" i="22"/>
  <c r="AG1343" i="22"/>
  <c r="H1343" i="22"/>
  <c r="AC1343" i="22" l="1"/>
  <c r="I1343" i="22"/>
  <c r="W1343" i="22"/>
  <c r="N1343" i="22"/>
  <c r="F1343" i="22"/>
  <c r="AD1343" i="22"/>
  <c r="AE1343" i="22" s="1"/>
  <c r="AF1343" i="22" s="1"/>
  <c r="J1343" i="22"/>
  <c r="M1343" i="22"/>
  <c r="L1344" i="22"/>
  <c r="K1344" i="22"/>
  <c r="G1345" i="22"/>
  <c r="AG1344" i="22"/>
  <c r="H1344" i="22"/>
  <c r="V1342" i="22"/>
  <c r="L1345" i="22" l="1"/>
  <c r="K1345" i="22"/>
  <c r="G1346" i="22"/>
  <c r="AG1345" i="22"/>
  <c r="H1345" i="22"/>
  <c r="AC1344" i="22"/>
  <c r="I1344" i="22"/>
  <c r="V1344" i="22" s="1"/>
  <c r="W1344" i="22"/>
  <c r="N1344" i="22"/>
  <c r="F1344" i="22"/>
  <c r="AD1344" i="22"/>
  <c r="AE1344" i="22" s="1"/>
  <c r="AF1344" i="22" s="1"/>
  <c r="J1344" i="22"/>
  <c r="M1344" i="22"/>
  <c r="V1343" i="22"/>
  <c r="AC1345" i="22" l="1"/>
  <c r="I1345" i="22"/>
  <c r="W1345" i="22"/>
  <c r="N1345" i="22"/>
  <c r="F1345" i="22"/>
  <c r="AD1345" i="22"/>
  <c r="AE1345" i="22" s="1"/>
  <c r="AF1345" i="22" s="1"/>
  <c r="J1345" i="22"/>
  <c r="M1345" i="22"/>
  <c r="AG1346" i="22"/>
  <c r="L1346" i="22"/>
  <c r="K1346" i="22"/>
  <c r="G1347" i="22"/>
  <c r="H1346" i="22"/>
  <c r="AC1346" i="22" l="1"/>
  <c r="I1346" i="22"/>
  <c r="W1346" i="22"/>
  <c r="N1346" i="22"/>
  <c r="F1346" i="22"/>
  <c r="AD1346" i="22"/>
  <c r="AE1346" i="22" s="1"/>
  <c r="AF1346" i="22" s="1"/>
  <c r="J1346" i="22"/>
  <c r="M1346" i="22"/>
  <c r="AG1347" i="22"/>
  <c r="L1347" i="22"/>
  <c r="G1348" i="22"/>
  <c r="K1347" i="22"/>
  <c r="H1347" i="22"/>
  <c r="V1345" i="22"/>
  <c r="V1346" i="22" l="1"/>
  <c r="AC1347" i="22"/>
  <c r="I1347" i="22"/>
  <c r="W1347" i="22"/>
  <c r="N1347" i="22"/>
  <c r="F1347" i="22"/>
  <c r="M1347" i="22"/>
  <c r="AD1347" i="22"/>
  <c r="AE1347" i="22" s="1"/>
  <c r="AF1347" i="22" s="1"/>
  <c r="J1347" i="22"/>
  <c r="G1349" i="22"/>
  <c r="AG1348" i="22"/>
  <c r="L1348" i="22"/>
  <c r="K1348" i="22"/>
  <c r="H1348" i="22"/>
  <c r="AC1348" i="22" l="1"/>
  <c r="I1348" i="22"/>
  <c r="W1348" i="22"/>
  <c r="N1348" i="22"/>
  <c r="F1348" i="22"/>
  <c r="M1348" i="22"/>
  <c r="AD1348" i="22"/>
  <c r="AE1348" i="22" s="1"/>
  <c r="AF1348" i="22" s="1"/>
  <c r="J1348" i="22"/>
  <c r="V1347" i="22"/>
  <c r="G1350" i="22"/>
  <c r="AG1349" i="22"/>
  <c r="L1349" i="22"/>
  <c r="K1349" i="22"/>
  <c r="H1349" i="22"/>
  <c r="AC1349" i="22" l="1"/>
  <c r="I1349" i="22"/>
  <c r="W1349" i="22"/>
  <c r="N1349" i="22"/>
  <c r="F1349" i="22"/>
  <c r="M1349" i="22"/>
  <c r="AD1349" i="22"/>
  <c r="AE1349" i="22" s="1"/>
  <c r="AF1349" i="22" s="1"/>
  <c r="J1349" i="22"/>
  <c r="G1351" i="22"/>
  <c r="AG1350" i="22"/>
  <c r="L1350" i="22"/>
  <c r="K1350" i="22"/>
  <c r="H1350" i="22"/>
  <c r="V1348" i="22"/>
  <c r="AC1350" i="22" l="1"/>
  <c r="I1350" i="22"/>
  <c r="W1350" i="22"/>
  <c r="N1350" i="22"/>
  <c r="F1350" i="22"/>
  <c r="M1350" i="22"/>
  <c r="AD1350" i="22"/>
  <c r="AE1350" i="22" s="1"/>
  <c r="AF1350" i="22" s="1"/>
  <c r="J1350" i="22"/>
  <c r="V1349" i="22"/>
  <c r="G1352" i="22"/>
  <c r="AG1351" i="22"/>
  <c r="L1351" i="22"/>
  <c r="K1351" i="22"/>
  <c r="H1351" i="22"/>
  <c r="AC1351" i="22" l="1"/>
  <c r="I1351" i="22"/>
  <c r="W1351" i="22"/>
  <c r="N1351" i="22"/>
  <c r="F1351" i="22"/>
  <c r="M1351" i="22"/>
  <c r="AD1351" i="22"/>
  <c r="AE1351" i="22" s="1"/>
  <c r="AF1351" i="22" s="1"/>
  <c r="J1351" i="22"/>
  <c r="G1353" i="22"/>
  <c r="AG1352" i="22"/>
  <c r="L1352" i="22"/>
  <c r="K1352" i="22"/>
  <c r="H1352" i="22"/>
  <c r="V1350" i="22"/>
  <c r="AC1352" i="22" l="1"/>
  <c r="I1352" i="22"/>
  <c r="W1352" i="22"/>
  <c r="N1352" i="22"/>
  <c r="F1352" i="22"/>
  <c r="M1352" i="22"/>
  <c r="AD1352" i="22"/>
  <c r="AE1352" i="22" s="1"/>
  <c r="AF1352" i="22" s="1"/>
  <c r="J1352" i="22"/>
  <c r="V1351" i="22"/>
  <c r="G1354" i="22"/>
  <c r="AG1353" i="22"/>
  <c r="L1353" i="22"/>
  <c r="K1353" i="22"/>
  <c r="H1353" i="22"/>
  <c r="AC1353" i="22" l="1"/>
  <c r="I1353" i="22"/>
  <c r="W1353" i="22"/>
  <c r="N1353" i="22"/>
  <c r="F1353" i="22"/>
  <c r="M1353" i="22"/>
  <c r="AD1353" i="22"/>
  <c r="AE1353" i="22" s="1"/>
  <c r="AF1353" i="22" s="1"/>
  <c r="J1353" i="22"/>
  <c r="V1352" i="22"/>
  <c r="G1355" i="22"/>
  <c r="AG1354" i="22"/>
  <c r="L1354" i="22"/>
  <c r="K1354" i="22"/>
  <c r="H1354" i="22"/>
  <c r="AC1354" i="22" l="1"/>
  <c r="I1354" i="22"/>
  <c r="W1354" i="22"/>
  <c r="N1354" i="22"/>
  <c r="F1354" i="22"/>
  <c r="M1354" i="22"/>
  <c r="AD1354" i="22"/>
  <c r="AE1354" i="22" s="1"/>
  <c r="AF1354" i="22" s="1"/>
  <c r="J1354" i="22"/>
  <c r="G1356" i="22"/>
  <c r="AG1355" i="22"/>
  <c r="L1355" i="22"/>
  <c r="K1355" i="22"/>
  <c r="H1355" i="22"/>
  <c r="V1353" i="22"/>
  <c r="AC1355" i="22" l="1"/>
  <c r="I1355" i="22"/>
  <c r="W1355" i="22"/>
  <c r="N1355" i="22"/>
  <c r="F1355" i="22"/>
  <c r="M1355" i="22"/>
  <c r="AD1355" i="22"/>
  <c r="AE1355" i="22" s="1"/>
  <c r="AF1355" i="22" s="1"/>
  <c r="J1355" i="22"/>
  <c r="V1354" i="22"/>
  <c r="G1357" i="22"/>
  <c r="AG1356" i="22"/>
  <c r="L1356" i="22"/>
  <c r="K1356" i="22"/>
  <c r="H1356" i="22"/>
  <c r="AC1356" i="22" l="1"/>
  <c r="I1356" i="22"/>
  <c r="W1356" i="22"/>
  <c r="N1356" i="22"/>
  <c r="F1356" i="22"/>
  <c r="M1356" i="22"/>
  <c r="AD1356" i="22"/>
  <c r="AE1356" i="22" s="1"/>
  <c r="AF1356" i="22" s="1"/>
  <c r="J1356" i="22"/>
  <c r="G1358" i="22"/>
  <c r="AG1357" i="22"/>
  <c r="L1357" i="22"/>
  <c r="K1357" i="22"/>
  <c r="H1357" i="22"/>
  <c r="V1355" i="22"/>
  <c r="AC1357" i="22" l="1"/>
  <c r="I1357" i="22"/>
  <c r="W1357" i="22"/>
  <c r="N1357" i="22"/>
  <c r="F1357" i="22"/>
  <c r="M1357" i="22"/>
  <c r="AD1357" i="22"/>
  <c r="AE1357" i="22" s="1"/>
  <c r="AF1357" i="22" s="1"/>
  <c r="J1357" i="22"/>
  <c r="V1356" i="22"/>
  <c r="G1359" i="22"/>
  <c r="AG1358" i="22"/>
  <c r="L1358" i="22"/>
  <c r="K1358" i="22"/>
  <c r="H1358" i="22"/>
  <c r="V1357" i="22" l="1"/>
  <c r="AC1358" i="22"/>
  <c r="I1358" i="22"/>
  <c r="W1358" i="22"/>
  <c r="N1358" i="22"/>
  <c r="F1358" i="22"/>
  <c r="M1358" i="22"/>
  <c r="AD1358" i="22"/>
  <c r="AE1358" i="22" s="1"/>
  <c r="AF1358" i="22" s="1"/>
  <c r="J1358" i="22"/>
  <c r="G1360" i="22"/>
  <c r="AG1359" i="22"/>
  <c r="L1359" i="22"/>
  <c r="K1359" i="22"/>
  <c r="H1359" i="22"/>
  <c r="G1361" i="22" l="1"/>
  <c r="AG1360" i="22"/>
  <c r="L1360" i="22"/>
  <c r="K1360" i="22"/>
  <c r="H1360" i="22"/>
  <c r="AC1359" i="22"/>
  <c r="I1359" i="22"/>
  <c r="W1359" i="22"/>
  <c r="N1359" i="22"/>
  <c r="F1359" i="22"/>
  <c r="M1359" i="22"/>
  <c r="AD1359" i="22"/>
  <c r="AE1359" i="22" s="1"/>
  <c r="AF1359" i="22" s="1"/>
  <c r="J1359" i="22"/>
  <c r="V1358" i="22"/>
  <c r="V1359" i="22" l="1"/>
  <c r="AC1360" i="22"/>
  <c r="I1360" i="22"/>
  <c r="W1360" i="22"/>
  <c r="N1360" i="22"/>
  <c r="F1360" i="22"/>
  <c r="M1360" i="22"/>
  <c r="AD1360" i="22"/>
  <c r="AE1360" i="22" s="1"/>
  <c r="AF1360" i="22" s="1"/>
  <c r="J1360" i="22"/>
  <c r="G1362" i="22"/>
  <c r="AG1361" i="22"/>
  <c r="L1361" i="22"/>
  <c r="K1361" i="22"/>
  <c r="H1361" i="22"/>
  <c r="AC1361" i="22" l="1"/>
  <c r="I1361" i="22"/>
  <c r="W1361" i="22"/>
  <c r="N1361" i="22"/>
  <c r="F1361" i="22"/>
  <c r="M1361" i="22"/>
  <c r="AD1361" i="22"/>
  <c r="AE1361" i="22" s="1"/>
  <c r="AF1361" i="22" s="1"/>
  <c r="J1361" i="22"/>
  <c r="V1360" i="22"/>
  <c r="G1363" i="22"/>
  <c r="AG1362" i="22"/>
  <c r="L1362" i="22"/>
  <c r="K1362" i="22"/>
  <c r="H1362" i="22"/>
  <c r="AC1362" i="22" l="1"/>
  <c r="I1362" i="22"/>
  <c r="W1362" i="22"/>
  <c r="N1362" i="22"/>
  <c r="F1362" i="22"/>
  <c r="M1362" i="22"/>
  <c r="AD1362" i="22"/>
  <c r="AE1362" i="22" s="1"/>
  <c r="AF1362" i="22" s="1"/>
  <c r="J1362" i="22"/>
  <c r="G1364" i="22"/>
  <c r="AG1363" i="22"/>
  <c r="L1363" i="22"/>
  <c r="K1363" i="22"/>
  <c r="H1363" i="22"/>
  <c r="V1361" i="22"/>
  <c r="AC1363" i="22" l="1"/>
  <c r="I1363" i="22"/>
  <c r="W1363" i="22"/>
  <c r="N1363" i="22"/>
  <c r="F1363" i="22"/>
  <c r="M1363" i="22"/>
  <c r="AD1363" i="22"/>
  <c r="AE1363" i="22" s="1"/>
  <c r="AF1363" i="22" s="1"/>
  <c r="J1363" i="22"/>
  <c r="V1362" i="22"/>
  <c r="G1365" i="22"/>
  <c r="AG1364" i="22"/>
  <c r="L1364" i="22"/>
  <c r="K1364" i="22"/>
  <c r="H1364" i="22"/>
  <c r="AC1364" i="22" l="1"/>
  <c r="I1364" i="22"/>
  <c r="W1364" i="22"/>
  <c r="N1364" i="22"/>
  <c r="F1364" i="22"/>
  <c r="M1364" i="22"/>
  <c r="AD1364" i="22"/>
  <c r="AE1364" i="22" s="1"/>
  <c r="AF1364" i="22" s="1"/>
  <c r="J1364" i="22"/>
  <c r="G1366" i="22"/>
  <c r="AG1365" i="22"/>
  <c r="L1365" i="22"/>
  <c r="K1365" i="22"/>
  <c r="H1365" i="22"/>
  <c r="V1363" i="22"/>
  <c r="AC1365" i="22" l="1"/>
  <c r="I1365" i="22"/>
  <c r="W1365" i="22"/>
  <c r="N1365" i="22"/>
  <c r="F1365" i="22"/>
  <c r="M1365" i="22"/>
  <c r="AD1365" i="22"/>
  <c r="AE1365" i="22" s="1"/>
  <c r="AF1365" i="22" s="1"/>
  <c r="J1365" i="22"/>
  <c r="V1364" i="22"/>
  <c r="G1367" i="22"/>
  <c r="AG1366" i="22"/>
  <c r="L1366" i="22"/>
  <c r="K1366" i="22"/>
  <c r="H1366" i="22"/>
  <c r="AC1366" i="22" l="1"/>
  <c r="I1366" i="22"/>
  <c r="W1366" i="22"/>
  <c r="N1366" i="22"/>
  <c r="F1366" i="22"/>
  <c r="M1366" i="22"/>
  <c r="AD1366" i="22"/>
  <c r="AE1366" i="22" s="1"/>
  <c r="AF1366" i="22" s="1"/>
  <c r="J1366" i="22"/>
  <c r="V1365" i="22"/>
  <c r="G1368" i="22"/>
  <c r="AG1367" i="22"/>
  <c r="L1367" i="22"/>
  <c r="K1367" i="22"/>
  <c r="H1367" i="22"/>
  <c r="AC1367" i="22" l="1"/>
  <c r="I1367" i="22"/>
  <c r="W1367" i="22"/>
  <c r="N1367" i="22"/>
  <c r="F1367" i="22"/>
  <c r="M1367" i="22"/>
  <c r="AD1367" i="22"/>
  <c r="AE1367" i="22" s="1"/>
  <c r="AF1367" i="22" s="1"/>
  <c r="J1367" i="22"/>
  <c r="V1366" i="22"/>
  <c r="G1369" i="22"/>
  <c r="AG1368" i="22"/>
  <c r="L1368" i="22"/>
  <c r="K1368" i="22"/>
  <c r="H1368" i="22"/>
  <c r="AC1368" i="22" l="1"/>
  <c r="I1368" i="22"/>
  <c r="W1368" i="22"/>
  <c r="N1368" i="22"/>
  <c r="F1368" i="22"/>
  <c r="M1368" i="22"/>
  <c r="AD1368" i="22"/>
  <c r="AE1368" i="22" s="1"/>
  <c r="AF1368" i="22" s="1"/>
  <c r="J1368" i="22"/>
  <c r="V1367" i="22"/>
  <c r="G1370" i="22"/>
  <c r="AG1369" i="22"/>
  <c r="L1369" i="22"/>
  <c r="K1369" i="22"/>
  <c r="H1369" i="22"/>
  <c r="AC1369" i="22" l="1"/>
  <c r="I1369" i="22"/>
  <c r="W1369" i="22"/>
  <c r="N1369" i="22"/>
  <c r="F1369" i="22"/>
  <c r="M1369" i="22"/>
  <c r="AD1369" i="22"/>
  <c r="AE1369" i="22" s="1"/>
  <c r="AF1369" i="22" s="1"/>
  <c r="J1369" i="22"/>
  <c r="V1368" i="22"/>
  <c r="G1371" i="22"/>
  <c r="AG1370" i="22"/>
  <c r="L1370" i="22"/>
  <c r="K1370" i="22"/>
  <c r="H1370" i="22"/>
  <c r="AC1370" i="22" l="1"/>
  <c r="I1370" i="22"/>
  <c r="W1370" i="22"/>
  <c r="N1370" i="22"/>
  <c r="F1370" i="22"/>
  <c r="M1370" i="22"/>
  <c r="AD1370" i="22"/>
  <c r="AE1370" i="22" s="1"/>
  <c r="AF1370" i="22" s="1"/>
  <c r="J1370" i="22"/>
  <c r="V1369" i="22"/>
  <c r="G1372" i="22"/>
  <c r="AG1371" i="22"/>
  <c r="L1371" i="22"/>
  <c r="K1371" i="22"/>
  <c r="H1371" i="22"/>
  <c r="AC1371" i="22" l="1"/>
  <c r="I1371" i="22"/>
  <c r="W1371" i="22"/>
  <c r="N1371" i="22"/>
  <c r="F1371" i="22"/>
  <c r="M1371" i="22"/>
  <c r="AD1371" i="22"/>
  <c r="AE1371" i="22" s="1"/>
  <c r="AF1371" i="22" s="1"/>
  <c r="J1371" i="22"/>
  <c r="V1370" i="22"/>
  <c r="G1373" i="22"/>
  <c r="AG1372" i="22"/>
  <c r="L1372" i="22"/>
  <c r="K1372" i="22"/>
  <c r="H1372" i="22"/>
  <c r="AC1372" i="22" l="1"/>
  <c r="I1372" i="22"/>
  <c r="W1372" i="22"/>
  <c r="N1372" i="22"/>
  <c r="F1372" i="22"/>
  <c r="M1372" i="22"/>
  <c r="AD1372" i="22"/>
  <c r="AE1372" i="22" s="1"/>
  <c r="AF1372" i="22" s="1"/>
  <c r="J1372" i="22"/>
  <c r="V1371" i="22"/>
  <c r="G1374" i="22"/>
  <c r="AG1373" i="22"/>
  <c r="L1373" i="22"/>
  <c r="K1373" i="22"/>
  <c r="H1373" i="22"/>
  <c r="AC1373" i="22" l="1"/>
  <c r="I1373" i="22"/>
  <c r="W1373" i="22"/>
  <c r="N1373" i="22"/>
  <c r="F1373" i="22"/>
  <c r="M1373" i="22"/>
  <c r="AD1373" i="22"/>
  <c r="AE1373" i="22" s="1"/>
  <c r="AF1373" i="22" s="1"/>
  <c r="J1373" i="22"/>
  <c r="V1372" i="22"/>
  <c r="G1375" i="22"/>
  <c r="AG1374" i="22"/>
  <c r="L1374" i="22"/>
  <c r="K1374" i="22"/>
  <c r="H1374" i="22"/>
  <c r="AC1374" i="22" l="1"/>
  <c r="I1374" i="22"/>
  <c r="W1374" i="22"/>
  <c r="N1374" i="22"/>
  <c r="F1374" i="22"/>
  <c r="M1374" i="22"/>
  <c r="AD1374" i="22"/>
  <c r="AE1374" i="22" s="1"/>
  <c r="AF1374" i="22" s="1"/>
  <c r="J1374" i="22"/>
  <c r="V1373" i="22"/>
  <c r="G1376" i="22"/>
  <c r="AG1375" i="22"/>
  <c r="L1375" i="22"/>
  <c r="K1375" i="22"/>
  <c r="H1375" i="22"/>
  <c r="G1377" i="22" l="1"/>
  <c r="AG1376" i="22"/>
  <c r="L1376" i="22"/>
  <c r="K1376" i="22"/>
  <c r="H1376" i="22"/>
  <c r="V1374" i="22"/>
  <c r="AC1375" i="22"/>
  <c r="I1375" i="22"/>
  <c r="W1375" i="22"/>
  <c r="N1375" i="22"/>
  <c r="F1375" i="22"/>
  <c r="M1375" i="22"/>
  <c r="AD1375" i="22"/>
  <c r="AE1375" i="22" s="1"/>
  <c r="AF1375" i="22" s="1"/>
  <c r="J1375" i="22"/>
  <c r="V1375" i="22" l="1"/>
  <c r="AC1376" i="22"/>
  <c r="I1376" i="22"/>
  <c r="W1376" i="22"/>
  <c r="N1376" i="22"/>
  <c r="F1376" i="22"/>
  <c r="M1376" i="22"/>
  <c r="AD1376" i="22"/>
  <c r="AE1376" i="22" s="1"/>
  <c r="AF1376" i="22" s="1"/>
  <c r="J1376" i="22"/>
  <c r="G1378" i="22"/>
  <c r="AG1377" i="22"/>
  <c r="L1377" i="22"/>
  <c r="K1377" i="22"/>
  <c r="H1377" i="22"/>
  <c r="AC1377" i="22" l="1"/>
  <c r="I1377" i="22"/>
  <c r="W1377" i="22"/>
  <c r="N1377" i="22"/>
  <c r="F1377" i="22"/>
  <c r="M1377" i="22"/>
  <c r="AD1377" i="22"/>
  <c r="AE1377" i="22" s="1"/>
  <c r="AF1377" i="22" s="1"/>
  <c r="J1377" i="22"/>
  <c r="V1376" i="22"/>
  <c r="G1379" i="22"/>
  <c r="AG1378" i="22"/>
  <c r="L1378" i="22"/>
  <c r="K1378" i="22"/>
  <c r="H1378" i="22"/>
  <c r="V1377" i="22" l="1"/>
  <c r="AC1378" i="22"/>
  <c r="I1378" i="22"/>
  <c r="W1378" i="22"/>
  <c r="N1378" i="22"/>
  <c r="F1378" i="22"/>
  <c r="M1378" i="22"/>
  <c r="AD1378" i="22"/>
  <c r="AE1378" i="22" s="1"/>
  <c r="AF1378" i="22" s="1"/>
  <c r="J1378" i="22"/>
  <c r="G1380" i="22"/>
  <c r="AG1379" i="22"/>
  <c r="L1379" i="22"/>
  <c r="K1379" i="22"/>
  <c r="H1379" i="22"/>
  <c r="V1378" i="22" l="1"/>
  <c r="AC1379" i="22"/>
  <c r="I1379" i="22"/>
  <c r="W1379" i="22"/>
  <c r="N1379" i="22"/>
  <c r="F1379" i="22"/>
  <c r="M1379" i="22"/>
  <c r="AD1379" i="22"/>
  <c r="AE1379" i="22" s="1"/>
  <c r="AF1379" i="22" s="1"/>
  <c r="J1379" i="22"/>
  <c r="G1381" i="22"/>
  <c r="AG1380" i="22"/>
  <c r="L1380" i="22"/>
  <c r="K1380" i="22"/>
  <c r="H1380" i="22"/>
  <c r="AC1380" i="22" l="1"/>
  <c r="I1380" i="22"/>
  <c r="W1380" i="22"/>
  <c r="N1380" i="22"/>
  <c r="F1380" i="22"/>
  <c r="M1380" i="22"/>
  <c r="AD1380" i="22"/>
  <c r="AE1380" i="22" s="1"/>
  <c r="AF1380" i="22" s="1"/>
  <c r="J1380" i="22"/>
  <c r="V1379" i="22"/>
  <c r="G1382" i="22"/>
  <c r="AG1381" i="22"/>
  <c r="L1381" i="22"/>
  <c r="K1381" i="22"/>
  <c r="H1381" i="22"/>
  <c r="V1380" i="22" l="1"/>
  <c r="AC1381" i="22"/>
  <c r="I1381" i="22"/>
  <c r="W1381" i="22"/>
  <c r="N1381" i="22"/>
  <c r="F1381" i="22"/>
  <c r="M1381" i="22"/>
  <c r="AD1381" i="22"/>
  <c r="AE1381" i="22" s="1"/>
  <c r="AF1381" i="22" s="1"/>
  <c r="J1381" i="22"/>
  <c r="G1383" i="22"/>
  <c r="AG1382" i="22"/>
  <c r="L1382" i="22"/>
  <c r="K1382" i="22"/>
  <c r="H1382" i="22"/>
  <c r="V1381" i="22" l="1"/>
  <c r="G1384" i="22"/>
  <c r="AG1383" i="22"/>
  <c r="L1383" i="22"/>
  <c r="K1383" i="22"/>
  <c r="H1383" i="22"/>
  <c r="AC1382" i="22"/>
  <c r="I1382" i="22"/>
  <c r="W1382" i="22"/>
  <c r="N1382" i="22"/>
  <c r="F1382" i="22"/>
  <c r="M1382" i="22"/>
  <c r="AD1382" i="22"/>
  <c r="AE1382" i="22" s="1"/>
  <c r="AF1382" i="22" s="1"/>
  <c r="J1382" i="22"/>
  <c r="V1382" i="22" l="1"/>
  <c r="AC1383" i="22"/>
  <c r="I1383" i="22"/>
  <c r="W1383" i="22"/>
  <c r="N1383" i="22"/>
  <c r="F1383" i="22"/>
  <c r="M1383" i="22"/>
  <c r="AD1383" i="22"/>
  <c r="AE1383" i="22" s="1"/>
  <c r="AF1383" i="22" s="1"/>
  <c r="J1383" i="22"/>
  <c r="G1385" i="22"/>
  <c r="AG1384" i="22"/>
  <c r="L1384" i="22"/>
  <c r="K1384" i="22"/>
  <c r="H1384" i="22"/>
  <c r="AC1384" i="22" l="1"/>
  <c r="I1384" i="22"/>
  <c r="W1384" i="22"/>
  <c r="N1384" i="22"/>
  <c r="F1384" i="22"/>
  <c r="M1384" i="22"/>
  <c r="AD1384" i="22"/>
  <c r="AE1384" i="22" s="1"/>
  <c r="AF1384" i="22" s="1"/>
  <c r="J1384" i="22"/>
  <c r="V1383" i="22"/>
  <c r="G1386" i="22"/>
  <c r="AG1385" i="22"/>
  <c r="L1385" i="22"/>
  <c r="K1385" i="22"/>
  <c r="H1385" i="22"/>
  <c r="V1384" i="22" l="1"/>
  <c r="AC1385" i="22"/>
  <c r="I1385" i="22"/>
  <c r="W1385" i="22"/>
  <c r="N1385" i="22"/>
  <c r="F1385" i="22"/>
  <c r="M1385" i="22"/>
  <c r="AD1385" i="22"/>
  <c r="AE1385" i="22" s="1"/>
  <c r="AF1385" i="22" s="1"/>
  <c r="J1385" i="22"/>
  <c r="G1387" i="22"/>
  <c r="AG1386" i="22"/>
  <c r="L1386" i="22"/>
  <c r="K1386" i="22"/>
  <c r="H1386" i="22"/>
  <c r="AC1386" i="22" l="1"/>
  <c r="I1386" i="22"/>
  <c r="W1386" i="22"/>
  <c r="N1386" i="22"/>
  <c r="F1386" i="22"/>
  <c r="M1386" i="22"/>
  <c r="AD1386" i="22"/>
  <c r="AE1386" i="22" s="1"/>
  <c r="AF1386" i="22" s="1"/>
  <c r="J1386" i="22"/>
  <c r="V1385" i="22"/>
  <c r="G1388" i="22"/>
  <c r="AG1387" i="22"/>
  <c r="L1387" i="22"/>
  <c r="K1387" i="22"/>
  <c r="H1387" i="22"/>
  <c r="AC1387" i="22" l="1"/>
  <c r="I1387" i="22"/>
  <c r="W1387" i="22"/>
  <c r="N1387" i="22"/>
  <c r="F1387" i="22"/>
  <c r="M1387" i="22"/>
  <c r="AD1387" i="22"/>
  <c r="AE1387" i="22" s="1"/>
  <c r="AF1387" i="22" s="1"/>
  <c r="J1387" i="22"/>
  <c r="V1386" i="22"/>
  <c r="G1389" i="22"/>
  <c r="AG1388" i="22"/>
  <c r="L1388" i="22"/>
  <c r="K1388" i="22"/>
  <c r="H1388" i="22"/>
  <c r="AC1388" i="22" l="1"/>
  <c r="I1388" i="22"/>
  <c r="W1388" i="22"/>
  <c r="N1388" i="22"/>
  <c r="F1388" i="22"/>
  <c r="M1388" i="22"/>
  <c r="AD1388" i="22"/>
  <c r="AE1388" i="22" s="1"/>
  <c r="AF1388" i="22" s="1"/>
  <c r="J1388" i="22"/>
  <c r="G1390" i="22"/>
  <c r="AG1389" i="22"/>
  <c r="L1389" i="22"/>
  <c r="K1389" i="22"/>
  <c r="H1389" i="22"/>
  <c r="V1387" i="22"/>
  <c r="AC1389" i="22" l="1"/>
  <c r="I1389" i="22"/>
  <c r="W1389" i="22"/>
  <c r="N1389" i="22"/>
  <c r="F1389" i="22"/>
  <c r="M1389" i="22"/>
  <c r="AD1389" i="22"/>
  <c r="AE1389" i="22" s="1"/>
  <c r="AF1389" i="22" s="1"/>
  <c r="J1389" i="22"/>
  <c r="V1388" i="22"/>
  <c r="G1391" i="22"/>
  <c r="AG1390" i="22"/>
  <c r="L1390" i="22"/>
  <c r="K1390" i="22"/>
  <c r="H1390" i="22"/>
  <c r="AC1390" i="22" l="1"/>
  <c r="I1390" i="22"/>
  <c r="W1390" i="22"/>
  <c r="N1390" i="22"/>
  <c r="F1390" i="22"/>
  <c r="M1390" i="22"/>
  <c r="AD1390" i="22"/>
  <c r="AE1390" i="22" s="1"/>
  <c r="AF1390" i="22" s="1"/>
  <c r="J1390" i="22"/>
  <c r="G1392" i="22"/>
  <c r="AG1391" i="22"/>
  <c r="L1391" i="22"/>
  <c r="K1391" i="22"/>
  <c r="H1391" i="22"/>
  <c r="V1389" i="22"/>
  <c r="AC1391" i="22" l="1"/>
  <c r="I1391" i="22"/>
  <c r="W1391" i="22"/>
  <c r="N1391" i="22"/>
  <c r="F1391" i="22"/>
  <c r="M1391" i="22"/>
  <c r="AD1391" i="22"/>
  <c r="AE1391" i="22" s="1"/>
  <c r="AF1391" i="22" s="1"/>
  <c r="J1391" i="22"/>
  <c r="V1390" i="22"/>
  <c r="G1393" i="22"/>
  <c r="AG1392" i="22"/>
  <c r="L1392" i="22"/>
  <c r="K1392" i="22"/>
  <c r="H1392" i="22"/>
  <c r="V1391" i="22" l="1"/>
  <c r="AC1392" i="22"/>
  <c r="I1392" i="22"/>
  <c r="W1392" i="22"/>
  <c r="N1392" i="22"/>
  <c r="F1392" i="22"/>
  <c r="M1392" i="22"/>
  <c r="AD1392" i="22"/>
  <c r="AE1392" i="22" s="1"/>
  <c r="AF1392" i="22" s="1"/>
  <c r="J1392" i="22"/>
  <c r="G1394" i="22"/>
  <c r="AG1393" i="22"/>
  <c r="L1393" i="22"/>
  <c r="K1393" i="22"/>
  <c r="H1393" i="22"/>
  <c r="AC1393" i="22" l="1"/>
  <c r="I1393" i="22"/>
  <c r="W1393" i="22"/>
  <c r="N1393" i="22"/>
  <c r="F1393" i="22"/>
  <c r="M1393" i="22"/>
  <c r="AD1393" i="22"/>
  <c r="AE1393" i="22" s="1"/>
  <c r="AF1393" i="22" s="1"/>
  <c r="J1393" i="22"/>
  <c r="V1392" i="22"/>
  <c r="G1395" i="22"/>
  <c r="AG1394" i="22"/>
  <c r="L1394" i="22"/>
  <c r="K1394" i="22"/>
  <c r="H1394" i="22"/>
  <c r="AC1394" i="22" l="1"/>
  <c r="I1394" i="22"/>
  <c r="W1394" i="22"/>
  <c r="N1394" i="22"/>
  <c r="F1394" i="22"/>
  <c r="M1394" i="22"/>
  <c r="AD1394" i="22"/>
  <c r="AE1394" i="22" s="1"/>
  <c r="AF1394" i="22" s="1"/>
  <c r="J1394" i="22"/>
  <c r="V1393" i="22"/>
  <c r="G1396" i="22"/>
  <c r="AG1395" i="22"/>
  <c r="L1395" i="22"/>
  <c r="K1395" i="22"/>
  <c r="H1395" i="22"/>
  <c r="V1394" i="22" l="1"/>
  <c r="AC1395" i="22"/>
  <c r="I1395" i="22"/>
  <c r="W1395" i="22"/>
  <c r="N1395" i="22"/>
  <c r="F1395" i="22"/>
  <c r="M1395" i="22"/>
  <c r="AD1395" i="22"/>
  <c r="AE1395" i="22" s="1"/>
  <c r="AF1395" i="22" s="1"/>
  <c r="J1395" i="22"/>
  <c r="G1397" i="22"/>
  <c r="AG1396" i="22"/>
  <c r="L1396" i="22"/>
  <c r="K1396" i="22"/>
  <c r="H1396" i="22"/>
  <c r="AC1396" i="22" l="1"/>
  <c r="I1396" i="22"/>
  <c r="W1396" i="22"/>
  <c r="N1396" i="22"/>
  <c r="F1396" i="22"/>
  <c r="M1396" i="22"/>
  <c r="AD1396" i="22"/>
  <c r="AE1396" i="22" s="1"/>
  <c r="AF1396" i="22" s="1"/>
  <c r="J1396" i="22"/>
  <c r="V1395" i="22"/>
  <c r="G1398" i="22"/>
  <c r="AG1397" i="22"/>
  <c r="L1397" i="22"/>
  <c r="K1397" i="22"/>
  <c r="H1397" i="22"/>
  <c r="V1396" i="22" l="1"/>
  <c r="AC1397" i="22"/>
  <c r="I1397" i="22"/>
  <c r="W1397" i="22"/>
  <c r="N1397" i="22"/>
  <c r="F1397" i="22"/>
  <c r="M1397" i="22"/>
  <c r="AD1397" i="22"/>
  <c r="AE1397" i="22" s="1"/>
  <c r="AF1397" i="22" s="1"/>
  <c r="J1397" i="22"/>
  <c r="G1399" i="22"/>
  <c r="AG1398" i="22"/>
  <c r="L1398" i="22"/>
  <c r="K1398" i="22"/>
  <c r="H1398" i="22"/>
  <c r="AC1398" i="22" l="1"/>
  <c r="I1398" i="22"/>
  <c r="W1398" i="22"/>
  <c r="N1398" i="22"/>
  <c r="F1398" i="22"/>
  <c r="M1398" i="22"/>
  <c r="AD1398" i="22"/>
  <c r="AE1398" i="22" s="1"/>
  <c r="AF1398" i="22" s="1"/>
  <c r="J1398" i="22"/>
  <c r="V1397" i="22"/>
  <c r="G1400" i="22"/>
  <c r="AG1399" i="22"/>
  <c r="L1399" i="22"/>
  <c r="K1399" i="22"/>
  <c r="H1399" i="22"/>
  <c r="AC1399" i="22" l="1"/>
  <c r="I1399" i="22"/>
  <c r="W1399" i="22"/>
  <c r="N1399" i="22"/>
  <c r="F1399" i="22"/>
  <c r="M1399" i="22"/>
  <c r="AD1399" i="22"/>
  <c r="AE1399" i="22" s="1"/>
  <c r="AF1399" i="22" s="1"/>
  <c r="J1399" i="22"/>
  <c r="V1398" i="22"/>
  <c r="G1401" i="22"/>
  <c r="AG1400" i="22"/>
  <c r="L1400" i="22"/>
  <c r="K1400" i="22"/>
  <c r="H1400" i="22"/>
  <c r="G1402" i="22" l="1"/>
  <c r="AG1401" i="22"/>
  <c r="L1401" i="22"/>
  <c r="K1401" i="22"/>
  <c r="H1401" i="22"/>
  <c r="V1399" i="22"/>
  <c r="AC1400" i="22"/>
  <c r="I1400" i="22"/>
  <c r="W1400" i="22"/>
  <c r="N1400" i="22"/>
  <c r="F1400" i="22"/>
  <c r="M1400" i="22"/>
  <c r="AD1400" i="22"/>
  <c r="AE1400" i="22" s="1"/>
  <c r="AF1400" i="22" s="1"/>
  <c r="J1400" i="22"/>
  <c r="V1400" i="22" l="1"/>
  <c r="AC1401" i="22"/>
  <c r="I1401" i="22"/>
  <c r="W1401" i="22"/>
  <c r="N1401" i="22"/>
  <c r="F1401" i="22"/>
  <c r="M1401" i="22"/>
  <c r="AD1401" i="22"/>
  <c r="AE1401" i="22" s="1"/>
  <c r="AF1401" i="22" s="1"/>
  <c r="J1401" i="22"/>
  <c r="G1403" i="22"/>
  <c r="AG1402" i="22"/>
  <c r="L1402" i="22"/>
  <c r="K1402" i="22"/>
  <c r="H1402" i="22"/>
  <c r="AC1402" i="22" l="1"/>
  <c r="I1402" i="22"/>
  <c r="W1402" i="22"/>
  <c r="N1402" i="22"/>
  <c r="F1402" i="22"/>
  <c r="M1402" i="22"/>
  <c r="AD1402" i="22"/>
  <c r="AE1402" i="22" s="1"/>
  <c r="AF1402" i="22" s="1"/>
  <c r="J1402" i="22"/>
  <c r="V1401" i="22"/>
  <c r="G1404" i="22"/>
  <c r="AG1403" i="22"/>
  <c r="L1403" i="22"/>
  <c r="K1403" i="22"/>
  <c r="H1403" i="22"/>
  <c r="AC1403" i="22" l="1"/>
  <c r="I1403" i="22"/>
  <c r="W1403" i="22"/>
  <c r="N1403" i="22"/>
  <c r="F1403" i="22"/>
  <c r="M1403" i="22"/>
  <c r="AD1403" i="22"/>
  <c r="AE1403" i="22" s="1"/>
  <c r="AF1403" i="22" s="1"/>
  <c r="J1403" i="22"/>
  <c r="G1405" i="22"/>
  <c r="AG1404" i="22"/>
  <c r="L1404" i="22"/>
  <c r="K1404" i="22"/>
  <c r="H1404" i="22"/>
  <c r="V1402" i="22"/>
  <c r="AC1404" i="22" l="1"/>
  <c r="I1404" i="22"/>
  <c r="W1404" i="22"/>
  <c r="N1404" i="22"/>
  <c r="F1404" i="22"/>
  <c r="M1404" i="22"/>
  <c r="AD1404" i="22"/>
  <c r="AE1404" i="22" s="1"/>
  <c r="AF1404" i="22" s="1"/>
  <c r="J1404" i="22"/>
  <c r="V1403" i="22"/>
  <c r="G1406" i="22"/>
  <c r="AG1405" i="22"/>
  <c r="L1405" i="22"/>
  <c r="K1405" i="22"/>
  <c r="H1405" i="22"/>
  <c r="AC1405" i="22" l="1"/>
  <c r="I1405" i="22"/>
  <c r="W1405" i="22"/>
  <c r="N1405" i="22"/>
  <c r="F1405" i="22"/>
  <c r="M1405" i="22"/>
  <c r="AD1405" i="22"/>
  <c r="AE1405" i="22" s="1"/>
  <c r="AF1405" i="22" s="1"/>
  <c r="J1405" i="22"/>
  <c r="G1407" i="22"/>
  <c r="AG1406" i="22"/>
  <c r="L1406" i="22"/>
  <c r="K1406" i="22"/>
  <c r="H1406" i="22"/>
  <c r="V1404" i="22"/>
  <c r="AC1406" i="22" l="1"/>
  <c r="I1406" i="22"/>
  <c r="W1406" i="22"/>
  <c r="N1406" i="22"/>
  <c r="F1406" i="22"/>
  <c r="M1406" i="22"/>
  <c r="AD1406" i="22"/>
  <c r="AE1406" i="22" s="1"/>
  <c r="AF1406" i="22" s="1"/>
  <c r="J1406" i="22"/>
  <c r="V1405" i="22"/>
  <c r="G1408" i="22"/>
  <c r="AG1407" i="22"/>
  <c r="L1407" i="22"/>
  <c r="K1407" i="22"/>
  <c r="H1407" i="22"/>
  <c r="AC1407" i="22" l="1"/>
  <c r="I1407" i="22"/>
  <c r="W1407" i="22"/>
  <c r="N1407" i="22"/>
  <c r="F1407" i="22"/>
  <c r="M1407" i="22"/>
  <c r="AD1407" i="22"/>
  <c r="AE1407" i="22" s="1"/>
  <c r="AF1407" i="22" s="1"/>
  <c r="J1407" i="22"/>
  <c r="V1406" i="22"/>
  <c r="G1409" i="22"/>
  <c r="AG1408" i="22"/>
  <c r="L1408" i="22"/>
  <c r="K1408" i="22"/>
  <c r="H1408" i="22"/>
  <c r="AC1408" i="22" l="1"/>
  <c r="I1408" i="22"/>
  <c r="W1408" i="22"/>
  <c r="N1408" i="22"/>
  <c r="F1408" i="22"/>
  <c r="M1408" i="22"/>
  <c r="AD1408" i="22"/>
  <c r="AE1408" i="22" s="1"/>
  <c r="AF1408" i="22" s="1"/>
  <c r="J1408" i="22"/>
  <c r="V1407" i="22"/>
  <c r="G1410" i="22"/>
  <c r="AG1409" i="22"/>
  <c r="L1409" i="22"/>
  <c r="K1409" i="22"/>
  <c r="H1409" i="22"/>
  <c r="AC1409" i="22" l="1"/>
  <c r="I1409" i="22"/>
  <c r="W1409" i="22"/>
  <c r="N1409" i="22"/>
  <c r="F1409" i="22"/>
  <c r="M1409" i="22"/>
  <c r="AD1409" i="22"/>
  <c r="AE1409" i="22" s="1"/>
  <c r="AF1409" i="22" s="1"/>
  <c r="J1409" i="22"/>
  <c r="G1411" i="22"/>
  <c r="AG1410" i="22"/>
  <c r="L1410" i="22"/>
  <c r="K1410" i="22"/>
  <c r="H1410" i="22"/>
  <c r="V1408" i="22"/>
  <c r="AC1410" i="22" l="1"/>
  <c r="I1410" i="22"/>
  <c r="W1410" i="22"/>
  <c r="N1410" i="22"/>
  <c r="F1410" i="22"/>
  <c r="M1410" i="22"/>
  <c r="AD1410" i="22"/>
  <c r="AE1410" i="22" s="1"/>
  <c r="AF1410" i="22" s="1"/>
  <c r="J1410" i="22"/>
  <c r="V1409" i="22"/>
  <c r="G1412" i="22"/>
  <c r="AG1411" i="22"/>
  <c r="L1411" i="22"/>
  <c r="K1411" i="22"/>
  <c r="H1411" i="22"/>
  <c r="AC1411" i="22" l="1"/>
  <c r="I1411" i="22"/>
  <c r="W1411" i="22"/>
  <c r="N1411" i="22"/>
  <c r="F1411" i="22"/>
  <c r="M1411" i="22"/>
  <c r="AD1411" i="22"/>
  <c r="AE1411" i="22" s="1"/>
  <c r="AF1411" i="22" s="1"/>
  <c r="J1411" i="22"/>
  <c r="G1413" i="22"/>
  <c r="AG1412" i="22"/>
  <c r="L1412" i="22"/>
  <c r="K1412" i="22"/>
  <c r="H1412" i="22"/>
  <c r="V1410" i="22"/>
  <c r="AC1412" i="22" l="1"/>
  <c r="I1412" i="22"/>
  <c r="W1412" i="22"/>
  <c r="N1412" i="22"/>
  <c r="F1412" i="22"/>
  <c r="M1412" i="22"/>
  <c r="AD1412" i="22"/>
  <c r="AE1412" i="22" s="1"/>
  <c r="AF1412" i="22" s="1"/>
  <c r="J1412" i="22"/>
  <c r="V1411" i="22"/>
  <c r="G1414" i="22"/>
  <c r="AG1413" i="22"/>
  <c r="L1413" i="22"/>
  <c r="K1413" i="22"/>
  <c r="H1413" i="22"/>
  <c r="AC1413" i="22" l="1"/>
  <c r="I1413" i="22"/>
  <c r="W1413" i="22"/>
  <c r="N1413" i="22"/>
  <c r="F1413" i="22"/>
  <c r="M1413" i="22"/>
  <c r="AD1413" i="22"/>
  <c r="AE1413" i="22" s="1"/>
  <c r="AF1413" i="22" s="1"/>
  <c r="J1413" i="22"/>
  <c r="G1415" i="22"/>
  <c r="AG1414" i="22"/>
  <c r="L1414" i="22"/>
  <c r="K1414" i="22"/>
  <c r="H1414" i="22"/>
  <c r="V1412" i="22"/>
  <c r="AC1414" i="22" l="1"/>
  <c r="I1414" i="22"/>
  <c r="W1414" i="22"/>
  <c r="N1414" i="22"/>
  <c r="F1414" i="22"/>
  <c r="M1414" i="22"/>
  <c r="AD1414" i="22"/>
  <c r="AE1414" i="22" s="1"/>
  <c r="AF1414" i="22" s="1"/>
  <c r="J1414" i="22"/>
  <c r="V1413" i="22"/>
  <c r="G1416" i="22"/>
  <c r="AG1415" i="22"/>
  <c r="L1415" i="22"/>
  <c r="K1415" i="22"/>
  <c r="H1415" i="22"/>
  <c r="AC1415" i="22" l="1"/>
  <c r="I1415" i="22"/>
  <c r="W1415" i="22"/>
  <c r="N1415" i="22"/>
  <c r="F1415" i="22"/>
  <c r="M1415" i="22"/>
  <c r="AD1415" i="22"/>
  <c r="AE1415" i="22" s="1"/>
  <c r="AF1415" i="22" s="1"/>
  <c r="J1415" i="22"/>
  <c r="V1414" i="22"/>
  <c r="G1417" i="22"/>
  <c r="AG1416" i="22"/>
  <c r="L1416" i="22"/>
  <c r="K1416" i="22"/>
  <c r="H1416" i="22"/>
  <c r="AC1416" i="22" l="1"/>
  <c r="I1416" i="22"/>
  <c r="W1416" i="22"/>
  <c r="N1416" i="22"/>
  <c r="F1416" i="22"/>
  <c r="M1416" i="22"/>
  <c r="AD1416" i="22"/>
  <c r="AE1416" i="22" s="1"/>
  <c r="AF1416" i="22" s="1"/>
  <c r="J1416" i="22"/>
  <c r="G1418" i="22"/>
  <c r="AG1417" i="22"/>
  <c r="L1417" i="22"/>
  <c r="K1417" i="22"/>
  <c r="H1417" i="22"/>
  <c r="V1415" i="22"/>
  <c r="AC1417" i="22" l="1"/>
  <c r="I1417" i="22"/>
  <c r="W1417" i="22"/>
  <c r="N1417" i="22"/>
  <c r="F1417" i="22"/>
  <c r="M1417" i="22"/>
  <c r="AD1417" i="22"/>
  <c r="AE1417" i="22" s="1"/>
  <c r="AF1417" i="22" s="1"/>
  <c r="J1417" i="22"/>
  <c r="V1416" i="22"/>
  <c r="G1419" i="22"/>
  <c r="AG1418" i="22"/>
  <c r="L1418" i="22"/>
  <c r="K1418" i="22"/>
  <c r="H1418" i="22"/>
  <c r="AC1418" i="22" l="1"/>
  <c r="I1418" i="22"/>
  <c r="W1418" i="22"/>
  <c r="N1418" i="22"/>
  <c r="F1418" i="22"/>
  <c r="M1418" i="22"/>
  <c r="AD1418" i="22"/>
  <c r="AE1418" i="22" s="1"/>
  <c r="AF1418" i="22" s="1"/>
  <c r="J1418" i="22"/>
  <c r="V1417" i="22"/>
  <c r="G1420" i="22"/>
  <c r="AG1419" i="22"/>
  <c r="L1419" i="22"/>
  <c r="K1419" i="22"/>
  <c r="H1419" i="22"/>
  <c r="AC1419" i="22" l="1"/>
  <c r="I1419" i="22"/>
  <c r="W1419" i="22"/>
  <c r="N1419" i="22"/>
  <c r="F1419" i="22"/>
  <c r="M1419" i="22"/>
  <c r="AD1419" i="22"/>
  <c r="AE1419" i="22" s="1"/>
  <c r="AF1419" i="22" s="1"/>
  <c r="J1419" i="22"/>
  <c r="V1418" i="22"/>
  <c r="G1421" i="22"/>
  <c r="AG1420" i="22"/>
  <c r="L1420" i="22"/>
  <c r="K1420" i="22"/>
  <c r="H1420" i="22"/>
  <c r="AC1420" i="22" l="1"/>
  <c r="I1420" i="22"/>
  <c r="W1420" i="22"/>
  <c r="N1420" i="22"/>
  <c r="F1420" i="22"/>
  <c r="M1420" i="22"/>
  <c r="AD1420" i="22"/>
  <c r="AE1420" i="22" s="1"/>
  <c r="AF1420" i="22" s="1"/>
  <c r="J1420" i="22"/>
  <c r="V1419" i="22"/>
  <c r="G1422" i="22"/>
  <c r="AG1421" i="22"/>
  <c r="L1421" i="22"/>
  <c r="K1421" i="22"/>
  <c r="H1421" i="22"/>
  <c r="AC1421" i="22" l="1"/>
  <c r="I1421" i="22"/>
  <c r="W1421" i="22"/>
  <c r="N1421" i="22"/>
  <c r="F1421" i="22"/>
  <c r="M1421" i="22"/>
  <c r="AD1421" i="22"/>
  <c r="AE1421" i="22" s="1"/>
  <c r="AF1421" i="22" s="1"/>
  <c r="J1421" i="22"/>
  <c r="G1423" i="22"/>
  <c r="AG1422" i="22"/>
  <c r="L1422" i="22"/>
  <c r="K1422" i="22"/>
  <c r="H1422" i="22"/>
  <c r="V1420" i="22"/>
  <c r="V1421" i="22" l="1"/>
  <c r="AC1422" i="22"/>
  <c r="I1422" i="22"/>
  <c r="W1422" i="22"/>
  <c r="N1422" i="22"/>
  <c r="F1422" i="22"/>
  <c r="M1422" i="22"/>
  <c r="AD1422" i="22"/>
  <c r="AE1422" i="22" s="1"/>
  <c r="AF1422" i="22" s="1"/>
  <c r="J1422" i="22"/>
  <c r="G1424" i="22"/>
  <c r="AG1423" i="22"/>
  <c r="L1423" i="22"/>
  <c r="K1423" i="22"/>
  <c r="H1423" i="22"/>
  <c r="V1422" i="22" l="1"/>
  <c r="G1425" i="22"/>
  <c r="AG1424" i="22"/>
  <c r="L1424" i="22"/>
  <c r="K1424" i="22"/>
  <c r="H1424" i="22"/>
  <c r="AC1423" i="22"/>
  <c r="I1423" i="22"/>
  <c r="W1423" i="22"/>
  <c r="N1423" i="22"/>
  <c r="F1423" i="22"/>
  <c r="M1423" i="22"/>
  <c r="AD1423" i="22"/>
  <c r="AE1423" i="22" s="1"/>
  <c r="AF1423" i="22" s="1"/>
  <c r="J1423" i="22"/>
  <c r="V1423" i="22" l="1"/>
  <c r="G1426" i="22"/>
  <c r="AG1425" i="22"/>
  <c r="L1425" i="22"/>
  <c r="K1425" i="22"/>
  <c r="H1425" i="22"/>
  <c r="AC1424" i="22"/>
  <c r="I1424" i="22"/>
  <c r="W1424" i="22"/>
  <c r="N1424" i="22"/>
  <c r="F1424" i="22"/>
  <c r="M1424" i="22"/>
  <c r="AD1424" i="22"/>
  <c r="AE1424" i="22" s="1"/>
  <c r="AF1424" i="22" s="1"/>
  <c r="J1424" i="22"/>
  <c r="V1424" i="22" l="1"/>
  <c r="AC1425" i="22"/>
  <c r="I1425" i="22"/>
  <c r="W1425" i="22"/>
  <c r="N1425" i="22"/>
  <c r="F1425" i="22"/>
  <c r="M1425" i="22"/>
  <c r="AD1425" i="22"/>
  <c r="AE1425" i="22" s="1"/>
  <c r="AF1425" i="22" s="1"/>
  <c r="J1425" i="22"/>
  <c r="G1427" i="22"/>
  <c r="AG1426" i="22"/>
  <c r="L1426" i="22"/>
  <c r="K1426" i="22"/>
  <c r="H1426" i="22"/>
  <c r="V1425" i="22" l="1"/>
  <c r="AC1426" i="22"/>
  <c r="I1426" i="22"/>
  <c r="W1426" i="22"/>
  <c r="N1426" i="22"/>
  <c r="F1426" i="22"/>
  <c r="M1426" i="22"/>
  <c r="AD1426" i="22"/>
  <c r="AE1426" i="22" s="1"/>
  <c r="AF1426" i="22" s="1"/>
  <c r="J1426" i="22"/>
  <c r="G1428" i="22"/>
  <c r="AG1427" i="22"/>
  <c r="L1427" i="22"/>
  <c r="K1427" i="22"/>
  <c r="H1427" i="22"/>
  <c r="AC1427" i="22" l="1"/>
  <c r="I1427" i="22"/>
  <c r="W1427" i="22"/>
  <c r="N1427" i="22"/>
  <c r="F1427" i="22"/>
  <c r="M1427" i="22"/>
  <c r="AD1427" i="22"/>
  <c r="AE1427" i="22" s="1"/>
  <c r="AF1427" i="22" s="1"/>
  <c r="J1427" i="22"/>
  <c r="G1429" i="22"/>
  <c r="AG1428" i="22"/>
  <c r="L1428" i="22"/>
  <c r="K1428" i="22"/>
  <c r="H1428" i="22"/>
  <c r="V1426" i="22"/>
  <c r="AC1428" i="22" l="1"/>
  <c r="I1428" i="22"/>
  <c r="W1428" i="22"/>
  <c r="N1428" i="22"/>
  <c r="F1428" i="22"/>
  <c r="M1428" i="22"/>
  <c r="AD1428" i="22"/>
  <c r="AE1428" i="22" s="1"/>
  <c r="AF1428" i="22" s="1"/>
  <c r="J1428" i="22"/>
  <c r="V1427" i="22"/>
  <c r="G1430" i="22"/>
  <c r="AG1429" i="22"/>
  <c r="L1429" i="22"/>
  <c r="K1429" i="22"/>
  <c r="H1429" i="22"/>
  <c r="AC1429" i="22" l="1"/>
  <c r="I1429" i="22"/>
  <c r="W1429" i="22"/>
  <c r="N1429" i="22"/>
  <c r="F1429" i="22"/>
  <c r="M1429" i="22"/>
  <c r="AD1429" i="22"/>
  <c r="AE1429" i="22" s="1"/>
  <c r="AF1429" i="22" s="1"/>
  <c r="J1429" i="22"/>
  <c r="V1428" i="22"/>
  <c r="G1431" i="22"/>
  <c r="AG1430" i="22"/>
  <c r="L1430" i="22"/>
  <c r="K1430" i="22"/>
  <c r="H1430" i="22"/>
  <c r="AC1430" i="22" l="1"/>
  <c r="I1430" i="22"/>
  <c r="W1430" i="22"/>
  <c r="N1430" i="22"/>
  <c r="F1430" i="22"/>
  <c r="M1430" i="22"/>
  <c r="AD1430" i="22"/>
  <c r="AE1430" i="22" s="1"/>
  <c r="AF1430" i="22" s="1"/>
  <c r="J1430" i="22"/>
  <c r="G1432" i="22"/>
  <c r="AG1431" i="22"/>
  <c r="L1431" i="22"/>
  <c r="K1431" i="22"/>
  <c r="H1431" i="22"/>
  <c r="V1429" i="22"/>
  <c r="AC1431" i="22" l="1"/>
  <c r="I1431" i="22"/>
  <c r="W1431" i="22"/>
  <c r="N1431" i="22"/>
  <c r="F1431" i="22"/>
  <c r="M1431" i="22"/>
  <c r="AD1431" i="22"/>
  <c r="AE1431" i="22" s="1"/>
  <c r="AF1431" i="22" s="1"/>
  <c r="J1431" i="22"/>
  <c r="V1430" i="22"/>
  <c r="G1433" i="22"/>
  <c r="AG1432" i="22"/>
  <c r="L1432" i="22"/>
  <c r="K1432" i="22"/>
  <c r="H1432" i="22"/>
  <c r="AC1432" i="22" l="1"/>
  <c r="I1432" i="22"/>
  <c r="W1432" i="22"/>
  <c r="N1432" i="22"/>
  <c r="F1432" i="22"/>
  <c r="M1432" i="22"/>
  <c r="AD1432" i="22"/>
  <c r="AE1432" i="22" s="1"/>
  <c r="AF1432" i="22" s="1"/>
  <c r="J1432" i="22"/>
  <c r="G1434" i="22"/>
  <c r="AG1433" i="22"/>
  <c r="L1433" i="22"/>
  <c r="K1433" i="22"/>
  <c r="H1433" i="22"/>
  <c r="V1431" i="22"/>
  <c r="AC1433" i="22" l="1"/>
  <c r="I1433" i="22"/>
  <c r="W1433" i="22"/>
  <c r="N1433" i="22"/>
  <c r="F1433" i="22"/>
  <c r="M1433" i="22"/>
  <c r="AD1433" i="22"/>
  <c r="AE1433" i="22" s="1"/>
  <c r="AF1433" i="22" s="1"/>
  <c r="J1433" i="22"/>
  <c r="V1432" i="22"/>
  <c r="G1435" i="22"/>
  <c r="AG1434" i="22"/>
  <c r="L1434" i="22"/>
  <c r="K1434" i="22"/>
  <c r="H1434" i="22"/>
  <c r="V1433" i="22" l="1"/>
  <c r="AC1434" i="22"/>
  <c r="I1434" i="22"/>
  <c r="W1434" i="22"/>
  <c r="N1434" i="22"/>
  <c r="F1434" i="22"/>
  <c r="M1434" i="22"/>
  <c r="AD1434" i="22"/>
  <c r="AE1434" i="22" s="1"/>
  <c r="AF1434" i="22" s="1"/>
  <c r="J1434" i="22"/>
  <c r="G1436" i="22"/>
  <c r="AG1435" i="22"/>
  <c r="L1435" i="22"/>
  <c r="K1435" i="22"/>
  <c r="H1435" i="22"/>
  <c r="AC1435" i="22" l="1"/>
  <c r="I1435" i="22"/>
  <c r="W1435" i="22"/>
  <c r="N1435" i="22"/>
  <c r="F1435" i="22"/>
  <c r="M1435" i="22"/>
  <c r="AD1435" i="22"/>
  <c r="AE1435" i="22" s="1"/>
  <c r="AF1435" i="22" s="1"/>
  <c r="J1435" i="22"/>
  <c r="V1434" i="22"/>
  <c r="G1437" i="22"/>
  <c r="AG1436" i="22"/>
  <c r="L1436" i="22"/>
  <c r="K1436" i="22"/>
  <c r="H1436" i="22"/>
  <c r="AC1436" i="22" l="1"/>
  <c r="I1436" i="22"/>
  <c r="W1436" i="22"/>
  <c r="N1436" i="22"/>
  <c r="F1436" i="22"/>
  <c r="M1436" i="22"/>
  <c r="AD1436" i="22"/>
  <c r="AE1436" i="22" s="1"/>
  <c r="AF1436" i="22" s="1"/>
  <c r="J1436" i="22"/>
  <c r="G1438" i="22"/>
  <c r="AG1437" i="22"/>
  <c r="L1437" i="22"/>
  <c r="K1437" i="22"/>
  <c r="H1437" i="22"/>
  <c r="V1435" i="22"/>
  <c r="AC1437" i="22" l="1"/>
  <c r="I1437" i="22"/>
  <c r="W1437" i="22"/>
  <c r="N1437" i="22"/>
  <c r="F1437" i="22"/>
  <c r="M1437" i="22"/>
  <c r="AD1437" i="22"/>
  <c r="AE1437" i="22" s="1"/>
  <c r="AF1437" i="22" s="1"/>
  <c r="J1437" i="22"/>
  <c r="V1436" i="22"/>
  <c r="G1439" i="22"/>
  <c r="AG1438" i="22"/>
  <c r="L1438" i="22"/>
  <c r="K1438" i="22"/>
  <c r="H1438" i="22"/>
  <c r="AC1438" i="22" l="1"/>
  <c r="I1438" i="22"/>
  <c r="W1438" i="22"/>
  <c r="N1438" i="22"/>
  <c r="F1438" i="22"/>
  <c r="M1438" i="22"/>
  <c r="AD1438" i="22"/>
  <c r="AE1438" i="22" s="1"/>
  <c r="AF1438" i="22" s="1"/>
  <c r="J1438" i="22"/>
  <c r="G1440" i="22"/>
  <c r="AG1439" i="22"/>
  <c r="L1439" i="22"/>
  <c r="K1439" i="22"/>
  <c r="H1439" i="22"/>
  <c r="V1437" i="22"/>
  <c r="AC1439" i="22" l="1"/>
  <c r="I1439" i="22"/>
  <c r="W1439" i="22"/>
  <c r="N1439" i="22"/>
  <c r="F1439" i="22"/>
  <c r="M1439" i="22"/>
  <c r="AD1439" i="22"/>
  <c r="AE1439" i="22" s="1"/>
  <c r="AF1439" i="22" s="1"/>
  <c r="J1439" i="22"/>
  <c r="V1438" i="22"/>
  <c r="G1441" i="22"/>
  <c r="AG1440" i="22"/>
  <c r="L1440" i="22"/>
  <c r="K1440" i="22"/>
  <c r="H1440" i="22"/>
  <c r="G1442" i="22" l="1"/>
  <c r="AG1441" i="22"/>
  <c r="L1441" i="22"/>
  <c r="K1441" i="22"/>
  <c r="H1441" i="22"/>
  <c r="V1439" i="22"/>
  <c r="AC1440" i="22"/>
  <c r="I1440" i="22"/>
  <c r="W1440" i="22"/>
  <c r="N1440" i="22"/>
  <c r="F1440" i="22"/>
  <c r="M1440" i="22"/>
  <c r="AD1440" i="22"/>
  <c r="AE1440" i="22" s="1"/>
  <c r="AF1440" i="22" s="1"/>
  <c r="J1440" i="22"/>
  <c r="V1440" i="22" l="1"/>
  <c r="AC1441" i="22"/>
  <c r="I1441" i="22"/>
  <c r="W1441" i="22"/>
  <c r="N1441" i="22"/>
  <c r="F1441" i="22"/>
  <c r="M1441" i="22"/>
  <c r="AD1441" i="22"/>
  <c r="AE1441" i="22" s="1"/>
  <c r="AF1441" i="22" s="1"/>
  <c r="J1441" i="22"/>
  <c r="G1443" i="22"/>
  <c r="AG1442" i="22"/>
  <c r="L1442" i="22"/>
  <c r="K1442" i="22"/>
  <c r="H1442" i="22"/>
  <c r="AC1442" i="22" l="1"/>
  <c r="I1442" i="22"/>
  <c r="W1442" i="22"/>
  <c r="N1442" i="22"/>
  <c r="F1442" i="22"/>
  <c r="M1442" i="22"/>
  <c r="AD1442" i="22"/>
  <c r="AE1442" i="22" s="1"/>
  <c r="AF1442" i="22" s="1"/>
  <c r="J1442" i="22"/>
  <c r="V1441" i="22"/>
  <c r="G1444" i="22"/>
  <c r="AG1443" i="22"/>
  <c r="L1443" i="22"/>
  <c r="K1443" i="22"/>
  <c r="H1443" i="22"/>
  <c r="AC1443" i="22" l="1"/>
  <c r="I1443" i="22"/>
  <c r="W1443" i="22"/>
  <c r="N1443" i="22"/>
  <c r="F1443" i="22"/>
  <c r="M1443" i="22"/>
  <c r="AD1443" i="22"/>
  <c r="AE1443" i="22" s="1"/>
  <c r="AF1443" i="22" s="1"/>
  <c r="J1443" i="22"/>
  <c r="V1442" i="22"/>
  <c r="G1445" i="22"/>
  <c r="AG1444" i="22"/>
  <c r="L1444" i="22"/>
  <c r="K1444" i="22"/>
  <c r="H1444" i="22"/>
  <c r="AC1444" i="22" l="1"/>
  <c r="I1444" i="22"/>
  <c r="W1444" i="22"/>
  <c r="N1444" i="22"/>
  <c r="F1444" i="22"/>
  <c r="M1444" i="22"/>
  <c r="AD1444" i="22"/>
  <c r="AE1444" i="22" s="1"/>
  <c r="AF1444" i="22" s="1"/>
  <c r="J1444" i="22"/>
  <c r="V1443" i="22"/>
  <c r="G1446" i="22"/>
  <c r="AG1445" i="22"/>
  <c r="L1445" i="22"/>
  <c r="K1445" i="22"/>
  <c r="H1445" i="22"/>
  <c r="G1447" i="22" l="1"/>
  <c r="AG1446" i="22"/>
  <c r="L1446" i="22"/>
  <c r="K1446" i="22"/>
  <c r="H1446" i="22"/>
  <c r="AC1445" i="22"/>
  <c r="I1445" i="22"/>
  <c r="W1445" i="22"/>
  <c r="N1445" i="22"/>
  <c r="F1445" i="22"/>
  <c r="M1445" i="22"/>
  <c r="AD1445" i="22"/>
  <c r="AE1445" i="22" s="1"/>
  <c r="AF1445" i="22" s="1"/>
  <c r="J1445" i="22"/>
  <c r="V1444" i="22"/>
  <c r="V1445" i="22" l="1"/>
  <c r="AC1446" i="22"/>
  <c r="I1446" i="22"/>
  <c r="W1446" i="22"/>
  <c r="N1446" i="22"/>
  <c r="F1446" i="22"/>
  <c r="M1446" i="22"/>
  <c r="AD1446" i="22"/>
  <c r="AE1446" i="22" s="1"/>
  <c r="AF1446" i="22" s="1"/>
  <c r="J1446" i="22"/>
  <c r="G1448" i="22"/>
  <c r="AG1447" i="22"/>
  <c r="L1447" i="22"/>
  <c r="K1447" i="22"/>
  <c r="H1447" i="22"/>
  <c r="AC1447" i="22" l="1"/>
  <c r="I1447" i="22"/>
  <c r="W1447" i="22"/>
  <c r="N1447" i="22"/>
  <c r="F1447" i="22"/>
  <c r="M1447" i="22"/>
  <c r="AD1447" i="22"/>
  <c r="AE1447" i="22" s="1"/>
  <c r="AF1447" i="22" s="1"/>
  <c r="J1447" i="22"/>
  <c r="V1446" i="22"/>
  <c r="G1449" i="22"/>
  <c r="AG1448" i="22"/>
  <c r="L1448" i="22"/>
  <c r="K1448" i="22"/>
  <c r="H1448" i="22"/>
  <c r="AC1448" i="22" l="1"/>
  <c r="I1448" i="22"/>
  <c r="W1448" i="22"/>
  <c r="N1448" i="22"/>
  <c r="F1448" i="22"/>
  <c r="M1448" i="22"/>
  <c r="AD1448" i="22"/>
  <c r="AE1448" i="22" s="1"/>
  <c r="AF1448" i="22" s="1"/>
  <c r="J1448" i="22"/>
  <c r="G1450" i="22"/>
  <c r="AG1449" i="22"/>
  <c r="L1449" i="22"/>
  <c r="K1449" i="22"/>
  <c r="H1449" i="22"/>
  <c r="V1447" i="22"/>
  <c r="AC1449" i="22" l="1"/>
  <c r="I1449" i="22"/>
  <c r="W1449" i="22"/>
  <c r="N1449" i="22"/>
  <c r="F1449" i="22"/>
  <c r="M1449" i="22"/>
  <c r="AD1449" i="22"/>
  <c r="AE1449" i="22" s="1"/>
  <c r="AF1449" i="22" s="1"/>
  <c r="J1449" i="22"/>
  <c r="V1448" i="22"/>
  <c r="G1451" i="22"/>
  <c r="AG1450" i="22"/>
  <c r="L1450" i="22"/>
  <c r="K1450" i="22"/>
  <c r="H1450" i="22"/>
  <c r="AC1450" i="22" l="1"/>
  <c r="I1450" i="22"/>
  <c r="W1450" i="22"/>
  <c r="N1450" i="22"/>
  <c r="F1450" i="22"/>
  <c r="M1450" i="22"/>
  <c r="AD1450" i="22"/>
  <c r="AE1450" i="22" s="1"/>
  <c r="AF1450" i="22" s="1"/>
  <c r="J1450" i="22"/>
  <c r="G1452" i="22"/>
  <c r="AG1451" i="22"/>
  <c r="L1451" i="22"/>
  <c r="K1451" i="22"/>
  <c r="H1451" i="22"/>
  <c r="V1449" i="22"/>
  <c r="AC1451" i="22" l="1"/>
  <c r="I1451" i="22"/>
  <c r="W1451" i="22"/>
  <c r="N1451" i="22"/>
  <c r="F1451" i="22"/>
  <c r="M1451" i="22"/>
  <c r="AD1451" i="22"/>
  <c r="AE1451" i="22" s="1"/>
  <c r="AF1451" i="22" s="1"/>
  <c r="J1451" i="22"/>
  <c r="V1450" i="22"/>
  <c r="G1453" i="22"/>
  <c r="AG1452" i="22"/>
  <c r="L1452" i="22"/>
  <c r="K1452" i="22"/>
  <c r="H1452" i="22"/>
  <c r="AC1452" i="22" l="1"/>
  <c r="I1452" i="22"/>
  <c r="W1452" i="22"/>
  <c r="N1452" i="22"/>
  <c r="F1452" i="22"/>
  <c r="M1452" i="22"/>
  <c r="AD1452" i="22"/>
  <c r="AE1452" i="22" s="1"/>
  <c r="AF1452" i="22" s="1"/>
  <c r="J1452" i="22"/>
  <c r="G1454" i="22"/>
  <c r="AG1453" i="22"/>
  <c r="L1453" i="22"/>
  <c r="K1453" i="22"/>
  <c r="H1453" i="22"/>
  <c r="V1451" i="22"/>
  <c r="AC1453" i="22" l="1"/>
  <c r="I1453" i="22"/>
  <c r="W1453" i="22"/>
  <c r="N1453" i="22"/>
  <c r="F1453" i="22"/>
  <c r="M1453" i="22"/>
  <c r="AD1453" i="22"/>
  <c r="AE1453" i="22" s="1"/>
  <c r="AF1453" i="22" s="1"/>
  <c r="J1453" i="22"/>
  <c r="V1452" i="22"/>
  <c r="G1455" i="22"/>
  <c r="AG1454" i="22"/>
  <c r="L1454" i="22"/>
  <c r="K1454" i="22"/>
  <c r="H1454" i="22"/>
  <c r="AC1454" i="22" l="1"/>
  <c r="I1454" i="22"/>
  <c r="W1454" i="22"/>
  <c r="N1454" i="22"/>
  <c r="F1454" i="22"/>
  <c r="M1454" i="22"/>
  <c r="AD1454" i="22"/>
  <c r="AE1454" i="22" s="1"/>
  <c r="AF1454" i="22" s="1"/>
  <c r="J1454" i="22"/>
  <c r="G1456" i="22"/>
  <c r="AG1455" i="22"/>
  <c r="L1455" i="22"/>
  <c r="K1455" i="22"/>
  <c r="H1455" i="22"/>
  <c r="V1453" i="22"/>
  <c r="AC1455" i="22" l="1"/>
  <c r="I1455" i="22"/>
  <c r="W1455" i="22"/>
  <c r="N1455" i="22"/>
  <c r="F1455" i="22"/>
  <c r="M1455" i="22"/>
  <c r="AD1455" i="22"/>
  <c r="AE1455" i="22" s="1"/>
  <c r="AF1455" i="22" s="1"/>
  <c r="J1455" i="22"/>
  <c r="V1454" i="22"/>
  <c r="G1457" i="22"/>
  <c r="AG1456" i="22"/>
  <c r="L1456" i="22"/>
  <c r="K1456" i="22"/>
  <c r="H1456" i="22"/>
  <c r="AC1456" i="22" l="1"/>
  <c r="I1456" i="22"/>
  <c r="W1456" i="22"/>
  <c r="N1456" i="22"/>
  <c r="F1456" i="22"/>
  <c r="M1456" i="22"/>
  <c r="AD1456" i="22"/>
  <c r="AE1456" i="22" s="1"/>
  <c r="AF1456" i="22" s="1"/>
  <c r="J1456" i="22"/>
  <c r="V1455" i="22"/>
  <c r="G1458" i="22"/>
  <c r="AG1457" i="22"/>
  <c r="L1457" i="22"/>
  <c r="K1457" i="22"/>
  <c r="H1457" i="22"/>
  <c r="AC1457" i="22" l="1"/>
  <c r="I1457" i="22"/>
  <c r="W1457" i="22"/>
  <c r="N1457" i="22"/>
  <c r="F1457" i="22"/>
  <c r="M1457" i="22"/>
  <c r="AD1457" i="22"/>
  <c r="AE1457" i="22" s="1"/>
  <c r="AF1457" i="22" s="1"/>
  <c r="J1457" i="22"/>
  <c r="G1459" i="22"/>
  <c r="AG1458" i="22"/>
  <c r="L1458" i="22"/>
  <c r="K1458" i="22"/>
  <c r="H1458" i="22"/>
  <c r="V1456" i="22"/>
  <c r="V1457" i="22" l="1"/>
  <c r="AC1458" i="22"/>
  <c r="I1458" i="22"/>
  <c r="W1458" i="22"/>
  <c r="N1458" i="22"/>
  <c r="F1458" i="22"/>
  <c r="M1458" i="22"/>
  <c r="AD1458" i="22"/>
  <c r="AE1458" i="22" s="1"/>
  <c r="AF1458" i="22" s="1"/>
  <c r="J1458" i="22"/>
  <c r="G1460" i="22"/>
  <c r="AG1459" i="22"/>
  <c r="L1459" i="22"/>
  <c r="K1459" i="22"/>
  <c r="H1459" i="22"/>
  <c r="AC1459" i="22" l="1"/>
  <c r="I1459" i="22"/>
  <c r="W1459" i="22"/>
  <c r="N1459" i="22"/>
  <c r="F1459" i="22"/>
  <c r="M1459" i="22"/>
  <c r="AD1459" i="22"/>
  <c r="AE1459" i="22" s="1"/>
  <c r="AF1459" i="22" s="1"/>
  <c r="J1459" i="22"/>
  <c r="V1458" i="22"/>
  <c r="G1461" i="22"/>
  <c r="AG1460" i="22"/>
  <c r="L1460" i="22"/>
  <c r="K1460" i="22"/>
  <c r="H1460" i="22"/>
  <c r="AC1460" i="22" l="1"/>
  <c r="I1460" i="22"/>
  <c r="W1460" i="22"/>
  <c r="N1460" i="22"/>
  <c r="F1460" i="22"/>
  <c r="M1460" i="22"/>
  <c r="AD1460" i="22"/>
  <c r="AE1460" i="22" s="1"/>
  <c r="AF1460" i="22" s="1"/>
  <c r="J1460" i="22"/>
  <c r="V1459" i="22"/>
  <c r="G1462" i="22"/>
  <c r="AG1461" i="22"/>
  <c r="L1461" i="22"/>
  <c r="K1461" i="22"/>
  <c r="H1461" i="22"/>
  <c r="V1460" i="22" l="1"/>
  <c r="AC1461" i="22"/>
  <c r="I1461" i="22"/>
  <c r="W1461" i="22"/>
  <c r="N1461" i="22"/>
  <c r="F1461" i="22"/>
  <c r="M1461" i="22"/>
  <c r="AD1461" i="22"/>
  <c r="AE1461" i="22" s="1"/>
  <c r="AF1461" i="22" s="1"/>
  <c r="J1461" i="22"/>
  <c r="G1463" i="22"/>
  <c r="AG1462" i="22"/>
  <c r="L1462" i="22"/>
  <c r="K1462" i="22"/>
  <c r="H1462" i="22"/>
  <c r="AC1462" i="22" l="1"/>
  <c r="I1462" i="22"/>
  <c r="W1462" i="22"/>
  <c r="N1462" i="22"/>
  <c r="F1462" i="22"/>
  <c r="M1462" i="22"/>
  <c r="AD1462" i="22"/>
  <c r="AE1462" i="22" s="1"/>
  <c r="AF1462" i="22" s="1"/>
  <c r="J1462" i="22"/>
  <c r="V1461" i="22"/>
  <c r="G1464" i="22"/>
  <c r="AG1463" i="22"/>
  <c r="L1463" i="22"/>
  <c r="K1463" i="22"/>
  <c r="H1463" i="22"/>
  <c r="AC1463" i="22" l="1"/>
  <c r="I1463" i="22"/>
  <c r="W1463" i="22"/>
  <c r="N1463" i="22"/>
  <c r="F1463" i="22"/>
  <c r="M1463" i="22"/>
  <c r="AD1463" i="22"/>
  <c r="AE1463" i="22" s="1"/>
  <c r="AF1463" i="22" s="1"/>
  <c r="J1463" i="22"/>
  <c r="G1465" i="22"/>
  <c r="AG1464" i="22"/>
  <c r="L1464" i="22"/>
  <c r="K1464" i="22"/>
  <c r="H1464" i="22"/>
  <c r="V1462" i="22"/>
  <c r="V1463" i="22" l="1"/>
  <c r="AC1464" i="22"/>
  <c r="I1464" i="22"/>
  <c r="W1464" i="22"/>
  <c r="N1464" i="22"/>
  <c r="F1464" i="22"/>
  <c r="M1464" i="22"/>
  <c r="AD1464" i="22"/>
  <c r="AE1464" i="22" s="1"/>
  <c r="AF1464" i="22" s="1"/>
  <c r="J1464" i="22"/>
  <c r="G1466" i="22"/>
  <c r="AG1465" i="22"/>
  <c r="L1465" i="22"/>
  <c r="K1465" i="22"/>
  <c r="H1465" i="22"/>
  <c r="AC1465" i="22" l="1"/>
  <c r="I1465" i="22"/>
  <c r="W1465" i="22"/>
  <c r="N1465" i="22"/>
  <c r="F1465" i="22"/>
  <c r="M1465" i="22"/>
  <c r="AD1465" i="22"/>
  <c r="AE1465" i="22" s="1"/>
  <c r="AF1465" i="22" s="1"/>
  <c r="J1465" i="22"/>
  <c r="V1464" i="22"/>
  <c r="G1467" i="22"/>
  <c r="AG1466" i="22"/>
  <c r="L1466" i="22"/>
  <c r="K1466" i="22"/>
  <c r="H1466" i="22"/>
  <c r="AC1466" i="22" l="1"/>
  <c r="I1466" i="22"/>
  <c r="W1466" i="22"/>
  <c r="N1466" i="22"/>
  <c r="F1466" i="22"/>
  <c r="M1466" i="22"/>
  <c r="AD1466" i="22"/>
  <c r="AE1466" i="22" s="1"/>
  <c r="AF1466" i="22" s="1"/>
  <c r="J1466" i="22"/>
  <c r="G1468" i="22"/>
  <c r="AG1467" i="22"/>
  <c r="L1467" i="22"/>
  <c r="K1467" i="22"/>
  <c r="H1467" i="22"/>
  <c r="V1465" i="22"/>
  <c r="V1466" i="22" l="1"/>
  <c r="AC1467" i="22"/>
  <c r="I1467" i="22"/>
  <c r="W1467" i="22"/>
  <c r="N1467" i="22"/>
  <c r="F1467" i="22"/>
  <c r="M1467" i="22"/>
  <c r="AD1467" i="22"/>
  <c r="AE1467" i="22" s="1"/>
  <c r="AF1467" i="22" s="1"/>
  <c r="J1467" i="22"/>
  <c r="G1469" i="22"/>
  <c r="AG1468" i="22"/>
  <c r="L1468" i="22"/>
  <c r="K1468" i="22"/>
  <c r="H1468" i="22"/>
  <c r="AC1468" i="22" l="1"/>
  <c r="I1468" i="22"/>
  <c r="W1468" i="22"/>
  <c r="N1468" i="22"/>
  <c r="F1468" i="22"/>
  <c r="M1468" i="22"/>
  <c r="AD1468" i="22"/>
  <c r="AE1468" i="22" s="1"/>
  <c r="AF1468" i="22" s="1"/>
  <c r="J1468" i="22"/>
  <c r="V1467" i="22"/>
  <c r="G1470" i="22"/>
  <c r="AG1469" i="22"/>
  <c r="L1469" i="22"/>
  <c r="K1469" i="22"/>
  <c r="H1469" i="22"/>
  <c r="AC1469" i="22" l="1"/>
  <c r="I1469" i="22"/>
  <c r="W1469" i="22"/>
  <c r="N1469" i="22"/>
  <c r="F1469" i="22"/>
  <c r="M1469" i="22"/>
  <c r="AD1469" i="22"/>
  <c r="AE1469" i="22" s="1"/>
  <c r="AF1469" i="22" s="1"/>
  <c r="J1469" i="22"/>
  <c r="V1468" i="22"/>
  <c r="G1471" i="22"/>
  <c r="AG1470" i="22"/>
  <c r="L1470" i="22"/>
  <c r="K1470" i="22"/>
  <c r="H1470" i="22"/>
  <c r="AC1470" i="22" l="1"/>
  <c r="I1470" i="22"/>
  <c r="W1470" i="22"/>
  <c r="N1470" i="22"/>
  <c r="F1470" i="22"/>
  <c r="M1470" i="22"/>
  <c r="AD1470" i="22"/>
  <c r="AE1470" i="22" s="1"/>
  <c r="AF1470" i="22" s="1"/>
  <c r="J1470" i="22"/>
  <c r="V1469" i="22"/>
  <c r="G1472" i="22"/>
  <c r="L1471" i="22"/>
  <c r="AG1471" i="22"/>
  <c r="K1471" i="22"/>
  <c r="H1471" i="22"/>
  <c r="AD1471" i="22" l="1"/>
  <c r="AE1471" i="22" s="1"/>
  <c r="AF1471" i="22" s="1"/>
  <c r="W1471" i="22"/>
  <c r="I1471" i="22"/>
  <c r="AC1471" i="22"/>
  <c r="N1471" i="22"/>
  <c r="F1471" i="22"/>
  <c r="M1471" i="22"/>
  <c r="J1471" i="22"/>
  <c r="G1473" i="22"/>
  <c r="AG1472" i="22"/>
  <c r="L1472" i="22"/>
  <c r="K1472" i="22"/>
  <c r="H1472" i="22"/>
  <c r="V1470" i="22"/>
  <c r="G1474" i="22" l="1"/>
  <c r="AG1473" i="22"/>
  <c r="K1473" i="22"/>
  <c r="L1473" i="22"/>
  <c r="H1473" i="22"/>
  <c r="N1472" i="22"/>
  <c r="F1472" i="22"/>
  <c r="M1472" i="22"/>
  <c r="AD1472" i="22"/>
  <c r="AE1472" i="22" s="1"/>
  <c r="AF1472" i="22" s="1"/>
  <c r="J1472" i="22"/>
  <c r="W1472" i="22"/>
  <c r="AC1472" i="22"/>
  <c r="I1472" i="22"/>
  <c r="V1471" i="22"/>
  <c r="N1473" i="22" l="1"/>
  <c r="F1473" i="22"/>
  <c r="M1473" i="22"/>
  <c r="AD1473" i="22"/>
  <c r="AE1473" i="22" s="1"/>
  <c r="AF1473" i="22" s="1"/>
  <c r="J1473" i="22"/>
  <c r="W1473" i="22"/>
  <c r="I1473" i="22"/>
  <c r="AC1473" i="22"/>
  <c r="V1472" i="22"/>
  <c r="G1475" i="22"/>
  <c r="AG1474" i="22"/>
  <c r="L1474" i="22"/>
  <c r="K1474" i="22"/>
  <c r="H1474" i="22"/>
  <c r="V1473" i="22" l="1"/>
  <c r="N1474" i="22"/>
  <c r="F1474" i="22"/>
  <c r="M1474" i="22"/>
  <c r="AD1474" i="22"/>
  <c r="AE1474" i="22" s="1"/>
  <c r="AF1474" i="22" s="1"/>
  <c r="J1474" i="22"/>
  <c r="W1474" i="22"/>
  <c r="I1474" i="22"/>
  <c r="V1474" i="22" s="1"/>
  <c r="AC1474" i="22"/>
  <c r="G1476" i="22"/>
  <c r="AG1475" i="22"/>
  <c r="L1475" i="22"/>
  <c r="K1475" i="22"/>
  <c r="H1475" i="22"/>
  <c r="N1475" i="22" l="1"/>
  <c r="F1475" i="22"/>
  <c r="M1475" i="22"/>
  <c r="AD1475" i="22"/>
  <c r="AE1475" i="22" s="1"/>
  <c r="AF1475" i="22" s="1"/>
  <c r="J1475" i="22"/>
  <c r="W1475" i="22"/>
  <c r="AC1475" i="22"/>
  <c r="I1475" i="22"/>
  <c r="V1475" i="22" s="1"/>
  <c r="G1477" i="22"/>
  <c r="AG1476" i="22"/>
  <c r="L1476" i="22"/>
  <c r="K1476" i="22"/>
  <c r="H1476" i="22"/>
  <c r="N1476" i="22" l="1"/>
  <c r="F1476" i="22"/>
  <c r="M1476" i="22"/>
  <c r="AD1476" i="22"/>
  <c r="AE1476" i="22" s="1"/>
  <c r="AF1476" i="22" s="1"/>
  <c r="J1476" i="22"/>
  <c r="W1476" i="22"/>
  <c r="AC1476" i="22"/>
  <c r="I1476" i="22"/>
  <c r="V1476" i="22" s="1"/>
  <c r="G1478" i="22"/>
  <c r="AG1477" i="22"/>
  <c r="K1477" i="22"/>
  <c r="L1477" i="22"/>
  <c r="H1477" i="22"/>
  <c r="N1477" i="22" l="1"/>
  <c r="F1477" i="22"/>
  <c r="M1477" i="22"/>
  <c r="AD1477" i="22"/>
  <c r="AE1477" i="22" s="1"/>
  <c r="AF1477" i="22" s="1"/>
  <c r="J1477" i="22"/>
  <c r="W1477" i="22"/>
  <c r="I1477" i="22"/>
  <c r="V1477" i="22" s="1"/>
  <c r="AC1477" i="22"/>
  <c r="G1479" i="22"/>
  <c r="AG1478" i="22"/>
  <c r="L1478" i="22"/>
  <c r="K1478" i="22"/>
  <c r="H1478" i="22"/>
  <c r="N1478" i="22" l="1"/>
  <c r="F1478" i="22"/>
  <c r="M1478" i="22"/>
  <c r="AD1478" i="22"/>
  <c r="AE1478" i="22" s="1"/>
  <c r="AF1478" i="22" s="1"/>
  <c r="J1478" i="22"/>
  <c r="W1478" i="22"/>
  <c r="I1478" i="22"/>
  <c r="V1478" i="22" s="1"/>
  <c r="AC1478" i="22"/>
  <c r="G1480" i="22"/>
  <c r="AG1479" i="22"/>
  <c r="L1479" i="22"/>
  <c r="K1479" i="22"/>
  <c r="H1479" i="22"/>
  <c r="N1479" i="22" l="1"/>
  <c r="F1479" i="22"/>
  <c r="M1479" i="22"/>
  <c r="AD1479" i="22"/>
  <c r="AE1479" i="22" s="1"/>
  <c r="AF1479" i="22" s="1"/>
  <c r="J1479" i="22"/>
  <c r="W1479" i="22"/>
  <c r="AC1479" i="22"/>
  <c r="I1479" i="22"/>
  <c r="V1479" i="22" s="1"/>
  <c r="G1481" i="22"/>
  <c r="AG1480" i="22"/>
  <c r="L1480" i="22"/>
  <c r="K1480" i="22"/>
  <c r="H1480" i="22"/>
  <c r="N1480" i="22" l="1"/>
  <c r="F1480" i="22"/>
  <c r="M1480" i="22"/>
  <c r="AD1480" i="22"/>
  <c r="AE1480" i="22" s="1"/>
  <c r="AF1480" i="22" s="1"/>
  <c r="J1480" i="22"/>
  <c r="W1480" i="22"/>
  <c r="AC1480" i="22"/>
  <c r="I1480" i="22"/>
  <c r="V1480" i="22" s="1"/>
  <c r="G1482" i="22"/>
  <c r="AG1481" i="22"/>
  <c r="L1481" i="22"/>
  <c r="K1481" i="22"/>
  <c r="H1481" i="22"/>
  <c r="N1481" i="22" l="1"/>
  <c r="F1481" i="22"/>
  <c r="M1481" i="22"/>
  <c r="AD1481" i="22"/>
  <c r="AE1481" i="22" s="1"/>
  <c r="AF1481" i="22" s="1"/>
  <c r="J1481" i="22"/>
  <c r="W1481" i="22"/>
  <c r="AC1481" i="22"/>
  <c r="I1481" i="22"/>
  <c r="V1481" i="22" s="1"/>
  <c r="G1483" i="22"/>
  <c r="AG1482" i="22"/>
  <c r="L1482" i="22"/>
  <c r="K1482" i="22"/>
  <c r="H1482" i="22"/>
  <c r="N1482" i="22" l="1"/>
  <c r="F1482" i="22"/>
  <c r="M1482" i="22"/>
  <c r="AD1482" i="22"/>
  <c r="AE1482" i="22" s="1"/>
  <c r="AF1482" i="22" s="1"/>
  <c r="J1482" i="22"/>
  <c r="W1482" i="22"/>
  <c r="I1482" i="22"/>
  <c r="V1482" i="22" s="1"/>
  <c r="AC1482" i="22"/>
  <c r="G1484" i="22"/>
  <c r="AG1483" i="22"/>
  <c r="L1483" i="22"/>
  <c r="K1483" i="22"/>
  <c r="H1483" i="22"/>
  <c r="N1483" i="22" l="1"/>
  <c r="F1483" i="22"/>
  <c r="M1483" i="22"/>
  <c r="AD1483" i="22"/>
  <c r="AE1483" i="22" s="1"/>
  <c r="AF1483" i="22" s="1"/>
  <c r="J1483" i="22"/>
  <c r="W1483" i="22"/>
  <c r="AC1483" i="22"/>
  <c r="I1483" i="22"/>
  <c r="V1483" i="22" s="1"/>
  <c r="G1485" i="22"/>
  <c r="AG1484" i="22"/>
  <c r="L1484" i="22"/>
  <c r="K1484" i="22"/>
  <c r="H1484" i="22"/>
  <c r="N1484" i="22" l="1"/>
  <c r="F1484" i="22"/>
  <c r="M1484" i="22"/>
  <c r="AD1484" i="22"/>
  <c r="AE1484" i="22" s="1"/>
  <c r="AF1484" i="22" s="1"/>
  <c r="J1484" i="22"/>
  <c r="W1484" i="22"/>
  <c r="AC1484" i="22"/>
  <c r="I1484" i="22"/>
  <c r="V1484" i="22" s="1"/>
  <c r="G1486" i="22"/>
  <c r="AG1485" i="22"/>
  <c r="L1485" i="22"/>
  <c r="K1485" i="22"/>
  <c r="H1485" i="22"/>
  <c r="N1485" i="22" l="1"/>
  <c r="F1485" i="22"/>
  <c r="M1485" i="22"/>
  <c r="AD1485" i="22"/>
  <c r="AE1485" i="22" s="1"/>
  <c r="AF1485" i="22" s="1"/>
  <c r="J1485" i="22"/>
  <c r="W1485" i="22"/>
  <c r="AC1485" i="22"/>
  <c r="I1485" i="22"/>
  <c r="V1485" i="22" s="1"/>
  <c r="G1487" i="22"/>
  <c r="AG1486" i="22"/>
  <c r="L1486" i="22"/>
  <c r="K1486" i="22"/>
  <c r="H1486" i="22"/>
  <c r="N1486" i="22" l="1"/>
  <c r="F1486" i="22"/>
  <c r="M1486" i="22"/>
  <c r="AD1486" i="22"/>
  <c r="AE1486" i="22" s="1"/>
  <c r="AF1486" i="22" s="1"/>
  <c r="J1486" i="22"/>
  <c r="W1486" i="22"/>
  <c r="I1486" i="22"/>
  <c r="V1486" i="22" s="1"/>
  <c r="AC1486" i="22"/>
  <c r="G1488" i="22"/>
  <c r="AG1487" i="22"/>
  <c r="L1487" i="22"/>
  <c r="K1487" i="22"/>
  <c r="H1487" i="22"/>
  <c r="N1487" i="22" l="1"/>
  <c r="F1487" i="22"/>
  <c r="M1487" i="22"/>
  <c r="AD1487" i="22"/>
  <c r="AE1487" i="22" s="1"/>
  <c r="AF1487" i="22" s="1"/>
  <c r="J1487" i="22"/>
  <c r="W1487" i="22"/>
  <c r="AC1487" i="22"/>
  <c r="I1487" i="22"/>
  <c r="V1487" i="22" s="1"/>
  <c r="G1489" i="22"/>
  <c r="AG1488" i="22"/>
  <c r="L1488" i="22"/>
  <c r="K1488" i="22"/>
  <c r="H1488" i="22"/>
  <c r="N1488" i="22" l="1"/>
  <c r="F1488" i="22"/>
  <c r="M1488" i="22"/>
  <c r="AD1488" i="22"/>
  <c r="AE1488" i="22" s="1"/>
  <c r="AF1488" i="22" s="1"/>
  <c r="J1488" i="22"/>
  <c r="W1488" i="22"/>
  <c r="AC1488" i="22"/>
  <c r="I1488" i="22"/>
  <c r="V1488" i="22" s="1"/>
  <c r="G1490" i="22"/>
  <c r="AG1489" i="22"/>
  <c r="L1489" i="22"/>
  <c r="K1489" i="22"/>
  <c r="H1489" i="22"/>
  <c r="N1489" i="22" l="1"/>
  <c r="F1489" i="22"/>
  <c r="M1489" i="22"/>
  <c r="AD1489" i="22"/>
  <c r="AE1489" i="22" s="1"/>
  <c r="AF1489" i="22" s="1"/>
  <c r="J1489" i="22"/>
  <c r="W1489" i="22"/>
  <c r="AC1489" i="22"/>
  <c r="I1489" i="22"/>
  <c r="V1489" i="22" s="1"/>
  <c r="G1491" i="22"/>
  <c r="AG1490" i="22"/>
  <c r="L1490" i="22"/>
  <c r="K1490" i="22"/>
  <c r="H1490" i="22"/>
  <c r="N1490" i="22" l="1"/>
  <c r="F1490" i="22"/>
  <c r="M1490" i="22"/>
  <c r="AD1490" i="22"/>
  <c r="AE1490" i="22" s="1"/>
  <c r="AF1490" i="22" s="1"/>
  <c r="J1490" i="22"/>
  <c r="W1490" i="22"/>
  <c r="I1490" i="22"/>
  <c r="V1490" i="22" s="1"/>
  <c r="AC1490" i="22"/>
  <c r="G1492" i="22"/>
  <c r="AG1491" i="22"/>
  <c r="L1491" i="22"/>
  <c r="K1491" i="22"/>
  <c r="H1491" i="22"/>
  <c r="N1491" i="22" l="1"/>
  <c r="F1491" i="22"/>
  <c r="M1491" i="22"/>
  <c r="AD1491" i="22"/>
  <c r="AE1491" i="22" s="1"/>
  <c r="AF1491" i="22" s="1"/>
  <c r="J1491" i="22"/>
  <c r="W1491" i="22"/>
  <c r="AC1491" i="22"/>
  <c r="I1491" i="22"/>
  <c r="V1491" i="22" s="1"/>
  <c r="G1493" i="22"/>
  <c r="AG1492" i="22"/>
  <c r="L1492" i="22"/>
  <c r="K1492" i="22"/>
  <c r="H1492" i="22"/>
  <c r="N1492" i="22" l="1"/>
  <c r="F1492" i="22"/>
  <c r="M1492" i="22"/>
  <c r="AD1492" i="22"/>
  <c r="AE1492" i="22" s="1"/>
  <c r="AF1492" i="22" s="1"/>
  <c r="J1492" i="22"/>
  <c r="W1492" i="22"/>
  <c r="AC1492" i="22"/>
  <c r="I1492" i="22"/>
  <c r="V1492" i="22" s="1"/>
  <c r="G1494" i="22"/>
  <c r="AG1493" i="22"/>
  <c r="L1493" i="22"/>
  <c r="K1493" i="22"/>
  <c r="H1493" i="22"/>
  <c r="N1493" i="22" l="1"/>
  <c r="F1493" i="22"/>
  <c r="M1493" i="22"/>
  <c r="AD1493" i="22"/>
  <c r="AE1493" i="22" s="1"/>
  <c r="AF1493" i="22" s="1"/>
  <c r="J1493" i="22"/>
  <c r="W1493" i="22"/>
  <c r="AC1493" i="22"/>
  <c r="I1493" i="22"/>
  <c r="V1493" i="22" s="1"/>
  <c r="G1495" i="22"/>
  <c r="AG1494" i="22"/>
  <c r="L1494" i="22"/>
  <c r="K1494" i="22"/>
  <c r="H1494" i="22"/>
  <c r="N1494" i="22" l="1"/>
  <c r="F1494" i="22"/>
  <c r="M1494" i="22"/>
  <c r="AD1494" i="22"/>
  <c r="AE1494" i="22" s="1"/>
  <c r="AF1494" i="22" s="1"/>
  <c r="J1494" i="22"/>
  <c r="W1494" i="22"/>
  <c r="I1494" i="22"/>
  <c r="V1494" i="22" s="1"/>
  <c r="AC1494" i="22"/>
  <c r="G1496" i="22"/>
  <c r="AG1495" i="22"/>
  <c r="L1495" i="22"/>
  <c r="K1495" i="22"/>
  <c r="H1495" i="22"/>
  <c r="N1495" i="22" l="1"/>
  <c r="F1495" i="22"/>
  <c r="M1495" i="22"/>
  <c r="AD1495" i="22"/>
  <c r="AE1495" i="22" s="1"/>
  <c r="AF1495" i="22" s="1"/>
  <c r="J1495" i="22"/>
  <c r="W1495" i="22"/>
  <c r="AC1495" i="22"/>
  <c r="I1495" i="22"/>
  <c r="V1495" i="22" s="1"/>
  <c r="G1497" i="22"/>
  <c r="AG1496" i="22"/>
  <c r="L1496" i="22"/>
  <c r="K1496" i="22"/>
  <c r="H1496" i="22"/>
  <c r="N1496" i="22" l="1"/>
  <c r="F1496" i="22"/>
  <c r="M1496" i="22"/>
  <c r="AD1496" i="22"/>
  <c r="AE1496" i="22" s="1"/>
  <c r="AF1496" i="22" s="1"/>
  <c r="J1496" i="22"/>
  <c r="W1496" i="22"/>
  <c r="AC1496" i="22"/>
  <c r="I1496" i="22"/>
  <c r="V1496" i="22" s="1"/>
  <c r="G1498" i="22"/>
  <c r="AG1497" i="22"/>
  <c r="L1497" i="22"/>
  <c r="K1497" i="22"/>
  <c r="H1497" i="22"/>
  <c r="N1497" i="22" l="1"/>
  <c r="F1497" i="22"/>
  <c r="M1497" i="22"/>
  <c r="AD1497" i="22"/>
  <c r="AE1497" i="22" s="1"/>
  <c r="AF1497" i="22" s="1"/>
  <c r="J1497" i="22"/>
  <c r="W1497" i="22"/>
  <c r="AC1497" i="22"/>
  <c r="I1497" i="22"/>
  <c r="V1497" i="22" s="1"/>
  <c r="G1499" i="22"/>
  <c r="AG1498" i="22"/>
  <c r="L1498" i="22"/>
  <c r="K1498" i="22"/>
  <c r="H1498" i="22"/>
  <c r="N1498" i="22" l="1"/>
  <c r="F1498" i="22"/>
  <c r="M1498" i="22"/>
  <c r="AD1498" i="22"/>
  <c r="AE1498" i="22" s="1"/>
  <c r="AF1498" i="22" s="1"/>
  <c r="J1498" i="22"/>
  <c r="W1498" i="22"/>
  <c r="I1498" i="22"/>
  <c r="V1498" i="22" s="1"/>
  <c r="AC1498" i="22"/>
  <c r="G1500" i="22"/>
  <c r="AG1499" i="22"/>
  <c r="L1499" i="22"/>
  <c r="K1499" i="22"/>
  <c r="H1499" i="22"/>
  <c r="N1499" i="22" l="1"/>
  <c r="F1499" i="22"/>
  <c r="M1499" i="22"/>
  <c r="AD1499" i="22"/>
  <c r="AE1499" i="22" s="1"/>
  <c r="AF1499" i="22" s="1"/>
  <c r="J1499" i="22"/>
  <c r="W1499" i="22"/>
  <c r="AC1499" i="22"/>
  <c r="I1499" i="22"/>
  <c r="V1499" i="22" s="1"/>
  <c r="G1501" i="22"/>
  <c r="AG1500" i="22"/>
  <c r="L1500" i="22"/>
  <c r="K1500" i="22"/>
  <c r="H1500" i="22"/>
  <c r="N1500" i="22" l="1"/>
  <c r="F1500" i="22"/>
  <c r="M1500" i="22"/>
  <c r="AD1500" i="22"/>
  <c r="AE1500" i="22" s="1"/>
  <c r="AF1500" i="22" s="1"/>
  <c r="J1500" i="22"/>
  <c r="W1500" i="22"/>
  <c r="AC1500" i="22"/>
  <c r="I1500" i="22"/>
  <c r="V1500" i="22" s="1"/>
  <c r="G1502" i="22"/>
  <c r="AG1501" i="22"/>
  <c r="L1501" i="22"/>
  <c r="K1501" i="22"/>
  <c r="H1501" i="22"/>
  <c r="N1501" i="22" l="1"/>
  <c r="F1501" i="22"/>
  <c r="M1501" i="22"/>
  <c r="AD1501" i="22"/>
  <c r="AE1501" i="22" s="1"/>
  <c r="AF1501" i="22" s="1"/>
  <c r="J1501" i="22"/>
  <c r="W1501" i="22"/>
  <c r="AC1501" i="22"/>
  <c r="I1501" i="22"/>
  <c r="V1501" i="22" s="1"/>
  <c r="G1503" i="22"/>
  <c r="AG1502" i="22"/>
  <c r="L1502" i="22"/>
  <c r="K1502" i="22"/>
  <c r="H1502" i="22"/>
  <c r="N1502" i="22" l="1"/>
  <c r="F1502" i="22"/>
  <c r="M1502" i="22"/>
  <c r="AD1502" i="22"/>
  <c r="AE1502" i="22" s="1"/>
  <c r="AF1502" i="22" s="1"/>
  <c r="J1502" i="22"/>
  <c r="W1502" i="22"/>
  <c r="I1502" i="22"/>
  <c r="V1502" i="22" s="1"/>
  <c r="AC1502" i="22"/>
  <c r="G1504" i="22"/>
  <c r="AG1503" i="22"/>
  <c r="L1503" i="22"/>
  <c r="K1503" i="22"/>
  <c r="H1503" i="22"/>
  <c r="N1503" i="22" l="1"/>
  <c r="F1503" i="22"/>
  <c r="M1503" i="22"/>
  <c r="AD1503" i="22"/>
  <c r="AE1503" i="22" s="1"/>
  <c r="AF1503" i="22" s="1"/>
  <c r="J1503" i="22"/>
  <c r="W1503" i="22"/>
  <c r="AC1503" i="22"/>
  <c r="I1503" i="22"/>
  <c r="V1503" i="22" s="1"/>
  <c r="G1505" i="22"/>
  <c r="AG1504" i="22"/>
  <c r="L1504" i="22"/>
  <c r="K1504" i="22"/>
  <c r="H1504" i="22"/>
  <c r="N1504" i="22" l="1"/>
  <c r="F1504" i="22"/>
  <c r="M1504" i="22"/>
  <c r="AD1504" i="22"/>
  <c r="AE1504" i="22" s="1"/>
  <c r="AF1504" i="22" s="1"/>
  <c r="J1504" i="22"/>
  <c r="W1504" i="22"/>
  <c r="AC1504" i="22"/>
  <c r="I1504" i="22"/>
  <c r="V1504" i="22" s="1"/>
  <c r="G1506" i="22"/>
  <c r="AG1505" i="22"/>
  <c r="L1505" i="22"/>
  <c r="K1505" i="22"/>
  <c r="H1505" i="22"/>
  <c r="N1505" i="22" l="1"/>
  <c r="F1505" i="22"/>
  <c r="M1505" i="22"/>
  <c r="AD1505" i="22"/>
  <c r="AE1505" i="22" s="1"/>
  <c r="AF1505" i="22" s="1"/>
  <c r="J1505" i="22"/>
  <c r="W1505" i="22"/>
  <c r="AC1505" i="22"/>
  <c r="I1505" i="22"/>
  <c r="V1505" i="22" s="1"/>
  <c r="G1507" i="22"/>
  <c r="AG1506" i="22"/>
  <c r="L1506" i="22"/>
  <c r="K1506" i="22"/>
  <c r="H1506" i="22"/>
  <c r="N1506" i="22" l="1"/>
  <c r="F1506" i="22"/>
  <c r="M1506" i="22"/>
  <c r="AD1506" i="22"/>
  <c r="AE1506" i="22" s="1"/>
  <c r="AF1506" i="22" s="1"/>
  <c r="J1506" i="22"/>
  <c r="W1506" i="22"/>
  <c r="I1506" i="22"/>
  <c r="V1506" i="22" s="1"/>
  <c r="AC1506" i="22"/>
  <c r="G1508" i="22"/>
  <c r="AG1507" i="22"/>
  <c r="L1507" i="22"/>
  <c r="K1507" i="22"/>
  <c r="H1507" i="22"/>
  <c r="N1507" i="22" l="1"/>
  <c r="F1507" i="22"/>
  <c r="M1507" i="22"/>
  <c r="AD1507" i="22"/>
  <c r="AE1507" i="22" s="1"/>
  <c r="AF1507" i="22" s="1"/>
  <c r="J1507" i="22"/>
  <c r="W1507" i="22"/>
  <c r="AC1507" i="22"/>
  <c r="I1507" i="22"/>
  <c r="V1507" i="22" s="1"/>
  <c r="G1509" i="22"/>
  <c r="AG1508" i="22"/>
  <c r="L1508" i="22"/>
  <c r="K1508" i="22"/>
  <c r="H1508" i="22"/>
  <c r="N1508" i="22" l="1"/>
  <c r="F1508" i="22"/>
  <c r="M1508" i="22"/>
  <c r="AD1508" i="22"/>
  <c r="AE1508" i="22" s="1"/>
  <c r="AF1508" i="22" s="1"/>
  <c r="J1508" i="22"/>
  <c r="W1508" i="22"/>
  <c r="AC1508" i="22"/>
  <c r="I1508" i="22"/>
  <c r="V1508" i="22" s="1"/>
  <c r="G1510" i="22"/>
  <c r="AG1509" i="22"/>
  <c r="L1509" i="22"/>
  <c r="K1509" i="22"/>
  <c r="H1509" i="22"/>
  <c r="N1509" i="22" l="1"/>
  <c r="F1509" i="22"/>
  <c r="M1509" i="22"/>
  <c r="AD1509" i="22"/>
  <c r="AE1509" i="22" s="1"/>
  <c r="AF1509" i="22" s="1"/>
  <c r="J1509" i="22"/>
  <c r="W1509" i="22"/>
  <c r="AC1509" i="22"/>
  <c r="I1509" i="22"/>
  <c r="V1509" i="22" s="1"/>
  <c r="G1511" i="22"/>
  <c r="AG1510" i="22"/>
  <c r="L1510" i="22"/>
  <c r="K1510" i="22"/>
  <c r="H1510" i="22"/>
  <c r="N1510" i="22" l="1"/>
  <c r="F1510" i="22"/>
  <c r="M1510" i="22"/>
  <c r="AD1510" i="22"/>
  <c r="AE1510" i="22" s="1"/>
  <c r="AF1510" i="22" s="1"/>
  <c r="J1510" i="22"/>
  <c r="W1510" i="22"/>
  <c r="I1510" i="22"/>
  <c r="V1510" i="22" s="1"/>
  <c r="AC1510" i="22"/>
  <c r="G1512" i="22"/>
  <c r="AG1511" i="22"/>
  <c r="L1511" i="22"/>
  <c r="K1511" i="22"/>
  <c r="H1511" i="22"/>
  <c r="N1511" i="22" l="1"/>
  <c r="F1511" i="22"/>
  <c r="M1511" i="22"/>
  <c r="AD1511" i="22"/>
  <c r="AE1511" i="22" s="1"/>
  <c r="AF1511" i="22" s="1"/>
  <c r="J1511" i="22"/>
  <c r="W1511" i="22"/>
  <c r="AC1511" i="22"/>
  <c r="I1511" i="22"/>
  <c r="V1511" i="22" s="1"/>
  <c r="G1513" i="22"/>
  <c r="AG1512" i="22"/>
  <c r="L1512" i="22"/>
  <c r="K1512" i="22"/>
  <c r="H1512" i="22"/>
  <c r="N1512" i="22" l="1"/>
  <c r="F1512" i="22"/>
  <c r="M1512" i="22"/>
  <c r="AD1512" i="22"/>
  <c r="AE1512" i="22" s="1"/>
  <c r="AF1512" i="22" s="1"/>
  <c r="J1512" i="22"/>
  <c r="W1512" i="22"/>
  <c r="AC1512" i="22"/>
  <c r="I1512" i="22"/>
  <c r="V1512" i="22" s="1"/>
  <c r="G1514" i="22"/>
  <c r="AG1513" i="22"/>
  <c r="L1513" i="22"/>
  <c r="K1513" i="22"/>
  <c r="H1513" i="22"/>
  <c r="N1513" i="22" l="1"/>
  <c r="F1513" i="22"/>
  <c r="M1513" i="22"/>
  <c r="AD1513" i="22"/>
  <c r="AE1513" i="22" s="1"/>
  <c r="AF1513" i="22" s="1"/>
  <c r="J1513" i="22"/>
  <c r="W1513" i="22"/>
  <c r="AC1513" i="22"/>
  <c r="I1513" i="22"/>
  <c r="V1513" i="22" s="1"/>
  <c r="G1515" i="22"/>
  <c r="AG1514" i="22"/>
  <c r="L1514" i="22"/>
  <c r="K1514" i="22"/>
  <c r="H1514" i="22"/>
  <c r="N1514" i="22" l="1"/>
  <c r="F1514" i="22"/>
  <c r="M1514" i="22"/>
  <c r="AD1514" i="22"/>
  <c r="AE1514" i="22" s="1"/>
  <c r="AF1514" i="22" s="1"/>
  <c r="J1514" i="22"/>
  <c r="W1514" i="22"/>
  <c r="I1514" i="22"/>
  <c r="V1514" i="22" s="1"/>
  <c r="AC1514" i="22"/>
  <c r="G1516" i="22"/>
  <c r="AG1515" i="22"/>
  <c r="L1515" i="22"/>
  <c r="K1515" i="22"/>
  <c r="H1515" i="22"/>
  <c r="N1515" i="22" l="1"/>
  <c r="F1515" i="22"/>
  <c r="M1515" i="22"/>
  <c r="AD1515" i="22"/>
  <c r="AE1515" i="22" s="1"/>
  <c r="AF1515" i="22" s="1"/>
  <c r="J1515" i="22"/>
  <c r="W1515" i="22"/>
  <c r="AC1515" i="22"/>
  <c r="I1515" i="22"/>
  <c r="V1515" i="22" s="1"/>
  <c r="G1517" i="22"/>
  <c r="AG1516" i="22"/>
  <c r="L1516" i="22"/>
  <c r="K1516" i="22"/>
  <c r="H1516" i="22"/>
  <c r="N1516" i="22" l="1"/>
  <c r="F1516" i="22"/>
  <c r="M1516" i="22"/>
  <c r="AD1516" i="22"/>
  <c r="AE1516" i="22" s="1"/>
  <c r="AF1516" i="22" s="1"/>
  <c r="J1516" i="22"/>
  <c r="W1516" i="22"/>
  <c r="AC1516" i="22"/>
  <c r="I1516" i="22"/>
  <c r="V1516" i="22" s="1"/>
  <c r="G1518" i="22"/>
  <c r="AG1517" i="22"/>
  <c r="L1517" i="22"/>
  <c r="K1517" i="22"/>
  <c r="H1517" i="22"/>
  <c r="N1517" i="22" l="1"/>
  <c r="F1517" i="22"/>
  <c r="M1517" i="22"/>
  <c r="AD1517" i="22"/>
  <c r="AE1517" i="22" s="1"/>
  <c r="AF1517" i="22" s="1"/>
  <c r="J1517" i="22"/>
  <c r="W1517" i="22"/>
  <c r="AC1517" i="22"/>
  <c r="I1517" i="22"/>
  <c r="V1517" i="22" s="1"/>
  <c r="G1519" i="22"/>
  <c r="AG1518" i="22"/>
  <c r="L1518" i="22"/>
  <c r="K1518" i="22"/>
  <c r="H1518" i="22"/>
  <c r="N1518" i="22" l="1"/>
  <c r="F1518" i="22"/>
  <c r="M1518" i="22"/>
  <c r="AD1518" i="22"/>
  <c r="AE1518" i="22" s="1"/>
  <c r="AF1518" i="22" s="1"/>
  <c r="J1518" i="22"/>
  <c r="W1518" i="22"/>
  <c r="I1518" i="22"/>
  <c r="V1518" i="22" s="1"/>
  <c r="AC1518" i="22"/>
  <c r="G1520" i="22"/>
  <c r="AG1519" i="22"/>
  <c r="L1519" i="22"/>
  <c r="K1519" i="22"/>
  <c r="H1519" i="22"/>
  <c r="N1519" i="22" l="1"/>
  <c r="F1519" i="22"/>
  <c r="M1519" i="22"/>
  <c r="AD1519" i="22"/>
  <c r="AE1519" i="22" s="1"/>
  <c r="AF1519" i="22" s="1"/>
  <c r="J1519" i="22"/>
  <c r="W1519" i="22"/>
  <c r="AC1519" i="22"/>
  <c r="I1519" i="22"/>
  <c r="V1519" i="22" s="1"/>
  <c r="G1521" i="22"/>
  <c r="AG1520" i="22"/>
  <c r="L1520" i="22"/>
  <c r="K1520" i="22"/>
  <c r="H1520" i="22"/>
  <c r="N1520" i="22" l="1"/>
  <c r="F1520" i="22"/>
  <c r="M1520" i="22"/>
  <c r="AD1520" i="22"/>
  <c r="AE1520" i="22" s="1"/>
  <c r="AF1520" i="22" s="1"/>
  <c r="J1520" i="22"/>
  <c r="W1520" i="22"/>
  <c r="AC1520" i="22"/>
  <c r="I1520" i="22"/>
  <c r="V1520" i="22" s="1"/>
  <c r="G1522" i="22"/>
  <c r="AG1521" i="22"/>
  <c r="L1521" i="22"/>
  <c r="K1521" i="22"/>
  <c r="H1521" i="22"/>
  <c r="N1521" i="22" l="1"/>
  <c r="F1521" i="22"/>
  <c r="M1521" i="22"/>
  <c r="AD1521" i="22"/>
  <c r="AE1521" i="22" s="1"/>
  <c r="AF1521" i="22" s="1"/>
  <c r="J1521" i="22"/>
  <c r="W1521" i="22"/>
  <c r="AC1521" i="22"/>
  <c r="I1521" i="22"/>
  <c r="V1521" i="22" s="1"/>
  <c r="G1523" i="22"/>
  <c r="AG1522" i="22"/>
  <c r="L1522" i="22"/>
  <c r="K1522" i="22"/>
  <c r="H1522" i="22"/>
  <c r="N1522" i="22" l="1"/>
  <c r="F1522" i="22"/>
  <c r="M1522" i="22"/>
  <c r="AD1522" i="22"/>
  <c r="AE1522" i="22" s="1"/>
  <c r="AF1522" i="22" s="1"/>
  <c r="J1522" i="22"/>
  <c r="W1522" i="22"/>
  <c r="I1522" i="22"/>
  <c r="V1522" i="22" s="1"/>
  <c r="AC1522" i="22"/>
  <c r="G1524" i="22"/>
  <c r="AG1523" i="22"/>
  <c r="L1523" i="22"/>
  <c r="K1523" i="22"/>
  <c r="H1523" i="22"/>
  <c r="N1523" i="22" l="1"/>
  <c r="F1523" i="22"/>
  <c r="M1523" i="22"/>
  <c r="AD1523" i="22"/>
  <c r="AE1523" i="22" s="1"/>
  <c r="AF1523" i="22" s="1"/>
  <c r="J1523" i="22"/>
  <c r="W1523" i="22"/>
  <c r="AC1523" i="22"/>
  <c r="I1523" i="22"/>
  <c r="V1523" i="22" s="1"/>
  <c r="G1525" i="22"/>
  <c r="AG1524" i="22"/>
  <c r="L1524" i="22"/>
  <c r="K1524" i="22"/>
  <c r="H1524" i="22"/>
  <c r="N1524" i="22" l="1"/>
  <c r="F1524" i="22"/>
  <c r="M1524" i="22"/>
  <c r="AD1524" i="22"/>
  <c r="AE1524" i="22" s="1"/>
  <c r="AF1524" i="22" s="1"/>
  <c r="J1524" i="22"/>
  <c r="W1524" i="22"/>
  <c r="AC1524" i="22"/>
  <c r="I1524" i="22"/>
  <c r="V1524" i="22" s="1"/>
  <c r="G1526" i="22"/>
  <c r="AG1525" i="22"/>
  <c r="L1525" i="22"/>
  <c r="K1525" i="22"/>
  <c r="H1525" i="22"/>
  <c r="N1525" i="22" l="1"/>
  <c r="F1525" i="22"/>
  <c r="M1525" i="22"/>
  <c r="AD1525" i="22"/>
  <c r="AE1525" i="22" s="1"/>
  <c r="AF1525" i="22" s="1"/>
  <c r="J1525" i="22"/>
  <c r="W1525" i="22"/>
  <c r="AC1525" i="22"/>
  <c r="I1525" i="22"/>
  <c r="V1525" i="22" s="1"/>
  <c r="G1527" i="22"/>
  <c r="AG1526" i="22"/>
  <c r="L1526" i="22"/>
  <c r="K1526" i="22"/>
  <c r="H1526" i="22"/>
  <c r="N1526" i="22" l="1"/>
  <c r="F1526" i="22"/>
  <c r="M1526" i="22"/>
  <c r="AD1526" i="22"/>
  <c r="AE1526" i="22" s="1"/>
  <c r="AF1526" i="22" s="1"/>
  <c r="J1526" i="22"/>
  <c r="W1526" i="22"/>
  <c r="I1526" i="22"/>
  <c r="V1526" i="22" s="1"/>
  <c r="AC1526" i="22"/>
  <c r="G1528" i="22"/>
  <c r="AG1527" i="22"/>
  <c r="L1527" i="22"/>
  <c r="K1527" i="22"/>
  <c r="H1527" i="22"/>
  <c r="N1527" i="22" l="1"/>
  <c r="F1527" i="22"/>
  <c r="M1527" i="22"/>
  <c r="AD1527" i="22"/>
  <c r="AE1527" i="22" s="1"/>
  <c r="AF1527" i="22" s="1"/>
  <c r="J1527" i="22"/>
  <c r="W1527" i="22"/>
  <c r="AC1527" i="22"/>
  <c r="I1527" i="22"/>
  <c r="V1527" i="22" s="1"/>
  <c r="G1529" i="22"/>
  <c r="AG1528" i="22"/>
  <c r="L1528" i="22"/>
  <c r="K1528" i="22"/>
  <c r="H1528" i="22"/>
  <c r="N1528" i="22" l="1"/>
  <c r="F1528" i="22"/>
  <c r="M1528" i="22"/>
  <c r="AD1528" i="22"/>
  <c r="AE1528" i="22" s="1"/>
  <c r="AF1528" i="22" s="1"/>
  <c r="J1528" i="22"/>
  <c r="W1528" i="22"/>
  <c r="AC1528" i="22"/>
  <c r="I1528" i="22"/>
  <c r="V1528" i="22" s="1"/>
  <c r="G1530" i="22"/>
  <c r="AG1529" i="22"/>
  <c r="L1529" i="22"/>
  <c r="K1529" i="22"/>
  <c r="H1529" i="22"/>
  <c r="N1529" i="22" l="1"/>
  <c r="F1529" i="22"/>
  <c r="M1529" i="22"/>
  <c r="AD1529" i="22"/>
  <c r="AE1529" i="22" s="1"/>
  <c r="AF1529" i="22" s="1"/>
  <c r="J1529" i="22"/>
  <c r="W1529" i="22"/>
  <c r="AC1529" i="22"/>
  <c r="I1529" i="22"/>
  <c r="V1529" i="22" s="1"/>
  <c r="G1531" i="22"/>
  <c r="AG1530" i="22"/>
  <c r="L1530" i="22"/>
  <c r="K1530" i="22"/>
  <c r="H1530" i="22"/>
  <c r="N1530" i="22" l="1"/>
  <c r="F1530" i="22"/>
  <c r="M1530" i="22"/>
  <c r="AD1530" i="22"/>
  <c r="AE1530" i="22" s="1"/>
  <c r="AF1530" i="22" s="1"/>
  <c r="J1530" i="22"/>
  <c r="W1530" i="22"/>
  <c r="I1530" i="22"/>
  <c r="V1530" i="22" s="1"/>
  <c r="AC1530" i="22"/>
  <c r="G1532" i="22"/>
  <c r="AG1531" i="22"/>
  <c r="L1531" i="22"/>
  <c r="K1531" i="22"/>
  <c r="H1531" i="22"/>
  <c r="N1531" i="22" l="1"/>
  <c r="F1531" i="22"/>
  <c r="M1531" i="22"/>
  <c r="AD1531" i="22"/>
  <c r="AE1531" i="22" s="1"/>
  <c r="AF1531" i="22" s="1"/>
  <c r="J1531" i="22"/>
  <c r="W1531" i="22"/>
  <c r="AC1531" i="22"/>
  <c r="I1531" i="22"/>
  <c r="V1531" i="22" s="1"/>
  <c r="G1533" i="22"/>
  <c r="AG1532" i="22"/>
  <c r="L1532" i="22"/>
  <c r="K1532" i="22"/>
  <c r="H1532" i="22"/>
  <c r="N1532" i="22" l="1"/>
  <c r="F1532" i="22"/>
  <c r="M1532" i="22"/>
  <c r="AD1532" i="22"/>
  <c r="AE1532" i="22" s="1"/>
  <c r="AF1532" i="22" s="1"/>
  <c r="J1532" i="22"/>
  <c r="W1532" i="22"/>
  <c r="AC1532" i="22"/>
  <c r="I1532" i="22"/>
  <c r="V1532" i="22" s="1"/>
  <c r="G1534" i="22"/>
  <c r="AG1533" i="22"/>
  <c r="L1533" i="22"/>
  <c r="K1533" i="22"/>
  <c r="H1533" i="22"/>
  <c r="N1533" i="22" l="1"/>
  <c r="F1533" i="22"/>
  <c r="M1533" i="22"/>
  <c r="AD1533" i="22"/>
  <c r="AE1533" i="22" s="1"/>
  <c r="AF1533" i="22" s="1"/>
  <c r="J1533" i="22"/>
  <c r="W1533" i="22"/>
  <c r="AC1533" i="22"/>
  <c r="I1533" i="22"/>
  <c r="V1533" i="22" s="1"/>
  <c r="G1535" i="22"/>
  <c r="AG1534" i="22"/>
  <c r="L1534" i="22"/>
  <c r="K1534" i="22"/>
  <c r="H1534" i="22"/>
  <c r="N1534" i="22" l="1"/>
  <c r="F1534" i="22"/>
  <c r="M1534" i="22"/>
  <c r="AD1534" i="22"/>
  <c r="AE1534" i="22" s="1"/>
  <c r="AF1534" i="22" s="1"/>
  <c r="J1534" i="22"/>
  <c r="W1534" i="22"/>
  <c r="I1534" i="22"/>
  <c r="V1534" i="22" s="1"/>
  <c r="AC1534" i="22"/>
  <c r="G1536" i="22"/>
  <c r="AG1535" i="22"/>
  <c r="L1535" i="22"/>
  <c r="K1535" i="22"/>
  <c r="H1535" i="22"/>
  <c r="N1535" i="22" l="1"/>
  <c r="F1535" i="22"/>
  <c r="M1535" i="22"/>
  <c r="AD1535" i="22"/>
  <c r="AE1535" i="22" s="1"/>
  <c r="AF1535" i="22" s="1"/>
  <c r="J1535" i="22"/>
  <c r="W1535" i="22"/>
  <c r="AC1535" i="22"/>
  <c r="I1535" i="22"/>
  <c r="V1535" i="22" s="1"/>
  <c r="G1537" i="22"/>
  <c r="AG1536" i="22"/>
  <c r="L1536" i="22"/>
  <c r="K1536" i="22"/>
  <c r="H1536" i="22"/>
  <c r="N1536" i="22" l="1"/>
  <c r="F1536" i="22"/>
  <c r="M1536" i="22"/>
  <c r="AD1536" i="22"/>
  <c r="AE1536" i="22" s="1"/>
  <c r="AF1536" i="22" s="1"/>
  <c r="J1536" i="22"/>
  <c r="W1536" i="22"/>
  <c r="AC1536" i="22"/>
  <c r="I1536" i="22"/>
  <c r="G1538" i="22"/>
  <c r="AG1537" i="22"/>
  <c r="L1537" i="22"/>
  <c r="K1537" i="22"/>
  <c r="H1537" i="22"/>
  <c r="V1536" i="22" l="1"/>
  <c r="N1537" i="22"/>
  <c r="F1537" i="22"/>
  <c r="M1537" i="22"/>
  <c r="AD1537" i="22"/>
  <c r="AE1537" i="22" s="1"/>
  <c r="AF1537" i="22" s="1"/>
  <c r="J1537" i="22"/>
  <c r="W1537" i="22"/>
  <c r="AC1537" i="22"/>
  <c r="I1537" i="22"/>
  <c r="G1539" i="22"/>
  <c r="AG1538" i="22"/>
  <c r="L1538" i="22"/>
  <c r="K1538" i="22"/>
  <c r="H1538" i="22"/>
  <c r="V1537" i="22" l="1"/>
  <c r="N1538" i="22"/>
  <c r="F1538" i="22"/>
  <c r="M1538" i="22"/>
  <c r="AD1538" i="22"/>
  <c r="AE1538" i="22" s="1"/>
  <c r="AF1538" i="22" s="1"/>
  <c r="J1538" i="22"/>
  <c r="W1538" i="22"/>
  <c r="I1538" i="22"/>
  <c r="V1538" i="22" s="1"/>
  <c r="AC1538" i="22"/>
  <c r="G1540" i="22"/>
  <c r="AG1539" i="22"/>
  <c r="L1539" i="22"/>
  <c r="K1539" i="22"/>
  <c r="H1539" i="22"/>
  <c r="N1539" i="22" l="1"/>
  <c r="F1539" i="22"/>
  <c r="M1539" i="22"/>
  <c r="AD1539" i="22"/>
  <c r="AE1539" i="22" s="1"/>
  <c r="AF1539" i="22" s="1"/>
  <c r="J1539" i="22"/>
  <c r="W1539" i="22"/>
  <c r="AC1539" i="22"/>
  <c r="I1539" i="22"/>
  <c r="V1539" i="22" s="1"/>
  <c r="G1541" i="22"/>
  <c r="AG1540" i="22"/>
  <c r="L1540" i="22"/>
  <c r="K1540" i="22"/>
  <c r="H1540" i="22"/>
  <c r="N1540" i="22" l="1"/>
  <c r="F1540" i="22"/>
  <c r="M1540" i="22"/>
  <c r="AD1540" i="22"/>
  <c r="AE1540" i="22" s="1"/>
  <c r="AF1540" i="22" s="1"/>
  <c r="J1540" i="22"/>
  <c r="W1540" i="22"/>
  <c r="AC1540" i="22"/>
  <c r="I1540" i="22"/>
  <c r="V1540" i="22" s="1"/>
  <c r="G1542" i="22"/>
  <c r="AG1541" i="22"/>
  <c r="L1541" i="22"/>
  <c r="K1541" i="22"/>
  <c r="H1541" i="22"/>
  <c r="N1541" i="22" l="1"/>
  <c r="F1541" i="22"/>
  <c r="M1541" i="22"/>
  <c r="AD1541" i="22"/>
  <c r="AE1541" i="22" s="1"/>
  <c r="AF1541" i="22" s="1"/>
  <c r="J1541" i="22"/>
  <c r="W1541" i="22"/>
  <c r="AC1541" i="22"/>
  <c r="I1541" i="22"/>
  <c r="V1541" i="22" s="1"/>
  <c r="G1543" i="22"/>
  <c r="AG1542" i="22"/>
  <c r="L1542" i="22"/>
  <c r="K1542" i="22"/>
  <c r="H1542" i="22"/>
  <c r="N1542" i="22" l="1"/>
  <c r="F1542" i="22"/>
  <c r="M1542" i="22"/>
  <c r="AD1542" i="22"/>
  <c r="AE1542" i="22" s="1"/>
  <c r="AF1542" i="22" s="1"/>
  <c r="J1542" i="22"/>
  <c r="W1542" i="22"/>
  <c r="I1542" i="22"/>
  <c r="V1542" i="22" s="1"/>
  <c r="AC1542" i="22"/>
  <c r="G1544" i="22"/>
  <c r="AG1543" i="22"/>
  <c r="L1543" i="22"/>
  <c r="K1543" i="22"/>
  <c r="H1543" i="22"/>
  <c r="N1543" i="22" l="1"/>
  <c r="F1543" i="22"/>
  <c r="M1543" i="22"/>
  <c r="AD1543" i="22"/>
  <c r="AE1543" i="22" s="1"/>
  <c r="AF1543" i="22" s="1"/>
  <c r="J1543" i="22"/>
  <c r="W1543" i="22"/>
  <c r="AC1543" i="22"/>
  <c r="I1543" i="22"/>
  <c r="V1543" i="22" s="1"/>
  <c r="G1545" i="22"/>
  <c r="AG1544" i="22"/>
  <c r="L1544" i="22"/>
  <c r="K1544" i="22"/>
  <c r="H1544" i="22"/>
  <c r="N1544" i="22" l="1"/>
  <c r="F1544" i="22"/>
  <c r="M1544" i="22"/>
  <c r="AD1544" i="22"/>
  <c r="AE1544" i="22" s="1"/>
  <c r="AF1544" i="22" s="1"/>
  <c r="J1544" i="22"/>
  <c r="W1544" i="22"/>
  <c r="AC1544" i="22"/>
  <c r="I1544" i="22"/>
  <c r="V1544" i="22" s="1"/>
  <c r="G1546" i="22"/>
  <c r="AG1545" i="22"/>
  <c r="L1545" i="22"/>
  <c r="K1545" i="22"/>
  <c r="H1545" i="22"/>
  <c r="N1545" i="22" l="1"/>
  <c r="F1545" i="22"/>
  <c r="M1545" i="22"/>
  <c r="AD1545" i="22"/>
  <c r="AE1545" i="22" s="1"/>
  <c r="AF1545" i="22" s="1"/>
  <c r="J1545" i="22"/>
  <c r="W1545" i="22"/>
  <c r="AC1545" i="22"/>
  <c r="I1545" i="22"/>
  <c r="V1545" i="22" s="1"/>
  <c r="G1547" i="22"/>
  <c r="AG1546" i="22"/>
  <c r="L1546" i="22"/>
  <c r="K1546" i="22"/>
  <c r="H1546" i="22"/>
  <c r="N1546" i="22" l="1"/>
  <c r="F1546" i="22"/>
  <c r="M1546" i="22"/>
  <c r="AD1546" i="22"/>
  <c r="AE1546" i="22" s="1"/>
  <c r="AF1546" i="22" s="1"/>
  <c r="J1546" i="22"/>
  <c r="W1546" i="22"/>
  <c r="I1546" i="22"/>
  <c r="V1546" i="22" s="1"/>
  <c r="AC1546" i="22"/>
  <c r="G1548" i="22"/>
  <c r="AG1547" i="22"/>
  <c r="L1547" i="22"/>
  <c r="K1547" i="22"/>
  <c r="H1547" i="22"/>
  <c r="N1547" i="22" l="1"/>
  <c r="F1547" i="22"/>
  <c r="M1547" i="22"/>
  <c r="AD1547" i="22"/>
  <c r="AE1547" i="22" s="1"/>
  <c r="AF1547" i="22" s="1"/>
  <c r="J1547" i="22"/>
  <c r="W1547" i="22"/>
  <c r="AC1547" i="22"/>
  <c r="I1547" i="22"/>
  <c r="V1547" i="22" s="1"/>
  <c r="G1549" i="22"/>
  <c r="AG1548" i="22"/>
  <c r="L1548" i="22"/>
  <c r="K1548" i="22"/>
  <c r="H1548" i="22"/>
  <c r="N1548" i="22" l="1"/>
  <c r="F1548" i="22"/>
  <c r="M1548" i="22"/>
  <c r="AD1548" i="22"/>
  <c r="AE1548" i="22" s="1"/>
  <c r="AF1548" i="22" s="1"/>
  <c r="J1548" i="22"/>
  <c r="W1548" i="22"/>
  <c r="AC1548" i="22"/>
  <c r="I1548" i="22"/>
  <c r="V1548" i="22" s="1"/>
  <c r="G1550" i="22"/>
  <c r="AG1549" i="22"/>
  <c r="K1549" i="22"/>
  <c r="L1549" i="22"/>
  <c r="H1549" i="22"/>
  <c r="W1549" i="22" l="1"/>
  <c r="AC1549" i="22"/>
  <c r="AD1549" i="22"/>
  <c r="AE1549" i="22" s="1"/>
  <c r="AF1549" i="22" s="1"/>
  <c r="F1549" i="22"/>
  <c r="N1549" i="22"/>
  <c r="M1549" i="22"/>
  <c r="J1549" i="22"/>
  <c r="I1549" i="22"/>
  <c r="G1551" i="22"/>
  <c r="AG1550" i="22"/>
  <c r="K1550" i="22"/>
  <c r="L1550" i="22"/>
  <c r="H1550" i="22"/>
  <c r="V1549" i="22" l="1"/>
  <c r="W1550" i="22"/>
  <c r="M1550" i="22"/>
  <c r="AC1550" i="22"/>
  <c r="I1550" i="22"/>
  <c r="AD1550" i="22"/>
  <c r="AE1550" i="22" s="1"/>
  <c r="AF1550" i="22" s="1"/>
  <c r="N1550" i="22"/>
  <c r="J1550" i="22"/>
  <c r="F1550" i="22"/>
  <c r="G1552" i="22"/>
  <c r="AG1551" i="22"/>
  <c r="K1551" i="22"/>
  <c r="L1551" i="22"/>
  <c r="H1551" i="22"/>
  <c r="V1550" i="22" l="1"/>
  <c r="W1551" i="22"/>
  <c r="M1551" i="22"/>
  <c r="AC1551" i="22"/>
  <c r="I1551" i="22"/>
  <c r="V1551" i="22" s="1"/>
  <c r="F1551" i="22"/>
  <c r="AD1551" i="22"/>
  <c r="AE1551" i="22" s="1"/>
  <c r="AF1551" i="22" s="1"/>
  <c r="N1551" i="22"/>
  <c r="J1551" i="22"/>
  <c r="G1553" i="22"/>
  <c r="AG1552" i="22"/>
  <c r="K1552" i="22"/>
  <c r="L1552" i="22"/>
  <c r="H1552" i="22"/>
  <c r="W1552" i="22" l="1"/>
  <c r="M1552" i="22"/>
  <c r="AC1552" i="22"/>
  <c r="I1552" i="22"/>
  <c r="V1552" i="22" s="1"/>
  <c r="J1552" i="22"/>
  <c r="F1552" i="22"/>
  <c r="N1552" i="22"/>
  <c r="AD1552" i="22"/>
  <c r="AE1552" i="22" s="1"/>
  <c r="AF1552" i="22" s="1"/>
  <c r="G1554" i="22"/>
  <c r="AG1553" i="22"/>
  <c r="K1553" i="22"/>
  <c r="L1553" i="22"/>
  <c r="H1553" i="22"/>
  <c r="W1553" i="22" l="1"/>
  <c r="M1553" i="22"/>
  <c r="AC1553" i="22"/>
  <c r="I1553" i="22"/>
  <c r="V1553" i="22" s="1"/>
  <c r="AD1553" i="22"/>
  <c r="AE1553" i="22" s="1"/>
  <c r="AF1553" i="22" s="1"/>
  <c r="N1553" i="22"/>
  <c r="J1553" i="22"/>
  <c r="F1553" i="22"/>
  <c r="G1555" i="22"/>
  <c r="AG1554" i="22"/>
  <c r="K1554" i="22"/>
  <c r="L1554" i="22"/>
  <c r="H1554" i="22"/>
  <c r="W1554" i="22" l="1"/>
  <c r="M1554" i="22"/>
  <c r="AC1554" i="22"/>
  <c r="I1554" i="22"/>
  <c r="V1554" i="22" s="1"/>
  <c r="AD1554" i="22"/>
  <c r="AE1554" i="22" s="1"/>
  <c r="AF1554" i="22" s="1"/>
  <c r="N1554" i="22"/>
  <c r="J1554" i="22"/>
  <c r="F1554" i="22"/>
  <c r="G1556" i="22"/>
  <c r="AG1555" i="22"/>
  <c r="K1555" i="22"/>
  <c r="L1555" i="22"/>
  <c r="H1555" i="22"/>
  <c r="W1555" i="22" l="1"/>
  <c r="M1555" i="22"/>
  <c r="AC1555" i="22"/>
  <c r="I1555" i="22"/>
  <c r="V1555" i="22" s="1"/>
  <c r="F1555" i="22"/>
  <c r="AD1555" i="22"/>
  <c r="AE1555" i="22" s="1"/>
  <c r="AF1555" i="22" s="1"/>
  <c r="N1555" i="22"/>
  <c r="J1555" i="22"/>
  <c r="G1557" i="22"/>
  <c r="AG1556" i="22"/>
  <c r="K1556" i="22"/>
  <c r="L1556" i="22"/>
  <c r="H1556" i="22"/>
  <c r="W1556" i="22" l="1"/>
  <c r="M1556" i="22"/>
  <c r="AC1556" i="22"/>
  <c r="I1556" i="22"/>
  <c r="V1556" i="22" s="1"/>
  <c r="J1556" i="22"/>
  <c r="F1556" i="22"/>
  <c r="N1556" i="22"/>
  <c r="AD1556" i="22"/>
  <c r="AE1556" i="22" s="1"/>
  <c r="AF1556" i="22" s="1"/>
  <c r="G1558" i="22"/>
  <c r="AG1557" i="22"/>
  <c r="K1557" i="22"/>
  <c r="L1557" i="22"/>
  <c r="H1557" i="22"/>
  <c r="W1557" i="22" l="1"/>
  <c r="M1557" i="22"/>
  <c r="AC1557" i="22"/>
  <c r="I1557" i="22"/>
  <c r="V1557" i="22" s="1"/>
  <c r="AD1557" i="22"/>
  <c r="AE1557" i="22" s="1"/>
  <c r="AF1557" i="22" s="1"/>
  <c r="N1557" i="22"/>
  <c r="J1557" i="22"/>
  <c r="F1557" i="22"/>
  <c r="G1559" i="22"/>
  <c r="AG1558" i="22"/>
  <c r="K1558" i="22"/>
  <c r="L1558" i="22"/>
  <c r="H1558" i="22"/>
  <c r="W1558" i="22" l="1"/>
  <c r="M1558" i="22"/>
  <c r="AC1558" i="22"/>
  <c r="I1558" i="22"/>
  <c r="V1558" i="22" s="1"/>
  <c r="AD1558" i="22"/>
  <c r="AE1558" i="22" s="1"/>
  <c r="AF1558" i="22" s="1"/>
  <c r="N1558" i="22"/>
  <c r="J1558" i="22"/>
  <c r="F1558" i="22"/>
  <c r="G1560" i="22"/>
  <c r="AG1559" i="22"/>
  <c r="K1559" i="22"/>
  <c r="L1559" i="22"/>
  <c r="H1559" i="22"/>
  <c r="W1559" i="22" l="1"/>
  <c r="M1559" i="22"/>
  <c r="AC1559" i="22"/>
  <c r="I1559" i="22"/>
  <c r="V1559" i="22" s="1"/>
  <c r="F1559" i="22"/>
  <c r="AD1559" i="22"/>
  <c r="AE1559" i="22" s="1"/>
  <c r="AF1559" i="22" s="1"/>
  <c r="N1559" i="22"/>
  <c r="J1559" i="22"/>
  <c r="G1561" i="22"/>
  <c r="AG1560" i="22"/>
  <c r="K1560" i="22"/>
  <c r="L1560" i="22"/>
  <c r="H1560" i="22"/>
  <c r="W1560" i="22" l="1"/>
  <c r="M1560" i="22"/>
  <c r="AC1560" i="22"/>
  <c r="I1560" i="22"/>
  <c r="V1560" i="22" s="1"/>
  <c r="J1560" i="22"/>
  <c r="F1560" i="22"/>
  <c r="N1560" i="22"/>
  <c r="AD1560" i="22"/>
  <c r="AE1560" i="22" s="1"/>
  <c r="AF1560" i="22" s="1"/>
  <c r="G1562" i="22"/>
  <c r="AG1561" i="22"/>
  <c r="K1561" i="22"/>
  <c r="L1561" i="22"/>
  <c r="H1561" i="22"/>
  <c r="W1561" i="22" l="1"/>
  <c r="M1561" i="22"/>
  <c r="AC1561" i="22"/>
  <c r="I1561" i="22"/>
  <c r="V1561" i="22" s="1"/>
  <c r="AD1561" i="22"/>
  <c r="AE1561" i="22" s="1"/>
  <c r="AF1561" i="22" s="1"/>
  <c r="N1561" i="22"/>
  <c r="J1561" i="22"/>
  <c r="F1561" i="22"/>
  <c r="G1563" i="22"/>
  <c r="AG1562" i="22"/>
  <c r="K1562" i="22"/>
  <c r="L1562" i="22"/>
  <c r="H1562" i="22"/>
  <c r="W1562" i="22" l="1"/>
  <c r="N1562" i="22"/>
  <c r="F1562" i="22"/>
  <c r="M1562" i="22"/>
  <c r="AC1562" i="22"/>
  <c r="I1562" i="22"/>
  <c r="AD1562" i="22"/>
  <c r="AE1562" i="22" s="1"/>
  <c r="AF1562" i="22" s="1"/>
  <c r="J1562" i="22"/>
  <c r="G1564" i="22"/>
  <c r="AG1563" i="22"/>
  <c r="K1563" i="22"/>
  <c r="L1563" i="22"/>
  <c r="H1563" i="22"/>
  <c r="V1562" i="22" l="1"/>
  <c r="W1563" i="22"/>
  <c r="N1563" i="22"/>
  <c r="F1563" i="22"/>
  <c r="M1563" i="22"/>
  <c r="AC1563" i="22"/>
  <c r="I1563" i="22"/>
  <c r="V1563" i="22" s="1"/>
  <c r="AD1563" i="22"/>
  <c r="AE1563" i="22" s="1"/>
  <c r="AF1563" i="22" s="1"/>
  <c r="J1563" i="22"/>
  <c r="G1565" i="22"/>
  <c r="AG1564" i="22"/>
  <c r="K1564" i="22"/>
  <c r="L1564" i="22"/>
  <c r="H1564" i="22"/>
  <c r="W1564" i="22" l="1"/>
  <c r="N1564" i="22"/>
  <c r="F1564" i="22"/>
  <c r="M1564" i="22"/>
  <c r="AC1564" i="22"/>
  <c r="I1564" i="22"/>
  <c r="AD1564" i="22"/>
  <c r="AE1564" i="22" s="1"/>
  <c r="AF1564" i="22" s="1"/>
  <c r="J1564" i="22"/>
  <c r="G1566" i="22"/>
  <c r="AG1565" i="22"/>
  <c r="K1565" i="22"/>
  <c r="L1565" i="22"/>
  <c r="H1565" i="22"/>
  <c r="W1565" i="22" l="1"/>
  <c r="N1565" i="22"/>
  <c r="F1565" i="22"/>
  <c r="M1565" i="22"/>
  <c r="AC1565" i="22"/>
  <c r="I1565" i="22"/>
  <c r="AD1565" i="22"/>
  <c r="AE1565" i="22" s="1"/>
  <c r="AF1565" i="22" s="1"/>
  <c r="J1565" i="22"/>
  <c r="V1564" i="22"/>
  <c r="G1567" i="22"/>
  <c r="AG1566" i="22"/>
  <c r="K1566" i="22"/>
  <c r="L1566" i="22"/>
  <c r="H1566" i="22"/>
  <c r="W1566" i="22" l="1"/>
  <c r="N1566" i="22"/>
  <c r="F1566" i="22"/>
  <c r="M1566" i="22"/>
  <c r="AC1566" i="22"/>
  <c r="I1566" i="22"/>
  <c r="AD1566" i="22"/>
  <c r="AE1566" i="22" s="1"/>
  <c r="AF1566" i="22" s="1"/>
  <c r="J1566" i="22"/>
  <c r="V1565" i="22"/>
  <c r="G1568" i="22"/>
  <c r="AG1567" i="22"/>
  <c r="K1567" i="22"/>
  <c r="L1567" i="22"/>
  <c r="H1567" i="22"/>
  <c r="V1566" i="22" l="1"/>
  <c r="W1567" i="22"/>
  <c r="N1567" i="22"/>
  <c r="F1567" i="22"/>
  <c r="M1567" i="22"/>
  <c r="AC1567" i="22"/>
  <c r="I1567" i="22"/>
  <c r="AD1567" i="22"/>
  <c r="AE1567" i="22" s="1"/>
  <c r="AF1567" i="22" s="1"/>
  <c r="J1567" i="22"/>
  <c r="G1569" i="22"/>
  <c r="AG1568" i="22"/>
  <c r="K1568" i="22"/>
  <c r="L1568" i="22"/>
  <c r="H1568" i="22"/>
  <c r="V1567" i="22" l="1"/>
  <c r="W1568" i="22"/>
  <c r="N1568" i="22"/>
  <c r="F1568" i="22"/>
  <c r="M1568" i="22"/>
  <c r="AC1568" i="22"/>
  <c r="I1568" i="22"/>
  <c r="V1568" i="22" s="1"/>
  <c r="AD1568" i="22"/>
  <c r="AE1568" i="22" s="1"/>
  <c r="AF1568" i="22" s="1"/>
  <c r="J1568" i="22"/>
  <c r="G1570" i="22"/>
  <c r="AG1569" i="22"/>
  <c r="K1569" i="22"/>
  <c r="L1569" i="22"/>
  <c r="H1569" i="22"/>
  <c r="W1569" i="22" l="1"/>
  <c r="N1569" i="22"/>
  <c r="F1569" i="22"/>
  <c r="M1569" i="22"/>
  <c r="AC1569" i="22"/>
  <c r="I1569" i="22"/>
  <c r="AD1569" i="22"/>
  <c r="AE1569" i="22" s="1"/>
  <c r="AF1569" i="22" s="1"/>
  <c r="J1569" i="22"/>
  <c r="G1571" i="22"/>
  <c r="AG1570" i="22"/>
  <c r="K1570" i="22"/>
  <c r="L1570" i="22"/>
  <c r="H1570" i="22"/>
  <c r="W1570" i="22" l="1"/>
  <c r="N1570" i="22"/>
  <c r="F1570" i="22"/>
  <c r="M1570" i="22"/>
  <c r="AC1570" i="22"/>
  <c r="I1570" i="22"/>
  <c r="AD1570" i="22"/>
  <c r="AE1570" i="22" s="1"/>
  <c r="AF1570" i="22" s="1"/>
  <c r="J1570" i="22"/>
  <c r="V1569" i="22"/>
  <c r="G1572" i="22"/>
  <c r="AG1571" i="22"/>
  <c r="K1571" i="22"/>
  <c r="L1571" i="22"/>
  <c r="H1571" i="22"/>
  <c r="V1570" i="22" l="1"/>
  <c r="G1573" i="22"/>
  <c r="AG1572" i="22"/>
  <c r="K1572" i="22"/>
  <c r="L1572" i="22"/>
  <c r="H1572" i="22"/>
  <c r="W1571" i="22"/>
  <c r="N1571" i="22"/>
  <c r="F1571" i="22"/>
  <c r="M1571" i="22"/>
  <c r="AC1571" i="22"/>
  <c r="I1571" i="22"/>
  <c r="V1571" i="22" s="1"/>
  <c r="AD1571" i="22"/>
  <c r="AE1571" i="22" s="1"/>
  <c r="AF1571" i="22" s="1"/>
  <c r="J1571" i="22"/>
  <c r="W1572" i="22" l="1"/>
  <c r="N1572" i="22"/>
  <c r="F1572" i="22"/>
  <c r="M1572" i="22"/>
  <c r="AC1572" i="22"/>
  <c r="I1572" i="22"/>
  <c r="AD1572" i="22"/>
  <c r="AE1572" i="22" s="1"/>
  <c r="AF1572" i="22" s="1"/>
  <c r="J1572" i="22"/>
  <c r="G1574" i="22"/>
  <c r="AG1573" i="22"/>
  <c r="K1573" i="22"/>
  <c r="L1573" i="22"/>
  <c r="H1573" i="22"/>
  <c r="V1572" i="22" l="1"/>
  <c r="W1573" i="22"/>
  <c r="N1573" i="22"/>
  <c r="F1573" i="22"/>
  <c r="M1573" i="22"/>
  <c r="AC1573" i="22"/>
  <c r="I1573" i="22"/>
  <c r="AD1573" i="22"/>
  <c r="AE1573" i="22" s="1"/>
  <c r="AF1573" i="22" s="1"/>
  <c r="J1573" i="22"/>
  <c r="G1575" i="22"/>
  <c r="AG1574" i="22"/>
  <c r="K1574" i="22"/>
  <c r="L1574" i="22"/>
  <c r="H1574" i="22"/>
  <c r="V1573" i="22" l="1"/>
  <c r="W1574" i="22"/>
  <c r="N1574" i="22"/>
  <c r="F1574" i="22"/>
  <c r="M1574" i="22"/>
  <c r="AC1574" i="22"/>
  <c r="I1574" i="22"/>
  <c r="AD1574" i="22"/>
  <c r="AE1574" i="22" s="1"/>
  <c r="AF1574" i="22" s="1"/>
  <c r="J1574" i="22"/>
  <c r="G1576" i="22"/>
  <c r="AG1575" i="22"/>
  <c r="K1575" i="22"/>
  <c r="L1575" i="22"/>
  <c r="H1575" i="22"/>
  <c r="V1574" i="22" l="1"/>
  <c r="W1575" i="22"/>
  <c r="N1575" i="22"/>
  <c r="F1575" i="22"/>
  <c r="M1575" i="22"/>
  <c r="AC1575" i="22"/>
  <c r="I1575" i="22"/>
  <c r="AD1575" i="22"/>
  <c r="AE1575" i="22" s="1"/>
  <c r="AF1575" i="22" s="1"/>
  <c r="J1575" i="22"/>
  <c r="G1577" i="22"/>
  <c r="AG1576" i="22"/>
  <c r="K1576" i="22"/>
  <c r="L1576" i="22"/>
  <c r="H1576" i="22"/>
  <c r="V1575" i="22" l="1"/>
  <c r="W1576" i="22"/>
  <c r="N1576" i="22"/>
  <c r="F1576" i="22"/>
  <c r="M1576" i="22"/>
  <c r="AC1576" i="22"/>
  <c r="I1576" i="22"/>
  <c r="V1576" i="22" s="1"/>
  <c r="AD1576" i="22"/>
  <c r="AE1576" i="22" s="1"/>
  <c r="AF1576" i="22" s="1"/>
  <c r="J1576" i="22"/>
  <c r="G1578" i="22"/>
  <c r="AG1577" i="22"/>
  <c r="L1577" i="22"/>
  <c r="K1577" i="22"/>
  <c r="H1577" i="22"/>
  <c r="W1577" i="22" l="1"/>
  <c r="N1577" i="22"/>
  <c r="F1577" i="22"/>
  <c r="M1577" i="22"/>
  <c r="AC1577" i="22"/>
  <c r="I1577" i="22"/>
  <c r="V1577" i="22" s="1"/>
  <c r="AD1577" i="22"/>
  <c r="AE1577" i="22" s="1"/>
  <c r="AF1577" i="22" s="1"/>
  <c r="J1577" i="22"/>
  <c r="G1579" i="22"/>
  <c r="AG1578" i="22"/>
  <c r="L1578" i="22"/>
  <c r="K1578" i="22"/>
  <c r="H1578" i="22"/>
  <c r="W1578" i="22" l="1"/>
  <c r="N1578" i="22"/>
  <c r="F1578" i="22"/>
  <c r="M1578" i="22"/>
  <c r="AC1578" i="22"/>
  <c r="I1578" i="22"/>
  <c r="J1578" i="22"/>
  <c r="AD1578" i="22"/>
  <c r="AE1578" i="22" s="1"/>
  <c r="AF1578" i="22" s="1"/>
  <c r="G1580" i="22"/>
  <c r="AG1579" i="22"/>
  <c r="L1579" i="22"/>
  <c r="K1579" i="22"/>
  <c r="H1579" i="22"/>
  <c r="V1578" i="22" l="1"/>
  <c r="W1579" i="22"/>
  <c r="N1579" i="22"/>
  <c r="F1579" i="22"/>
  <c r="M1579" i="22"/>
  <c r="AC1579" i="22"/>
  <c r="I1579" i="22"/>
  <c r="V1579" i="22" s="1"/>
  <c r="AD1579" i="22"/>
  <c r="AE1579" i="22" s="1"/>
  <c r="AF1579" i="22" s="1"/>
  <c r="J1579" i="22"/>
  <c r="G1581" i="22"/>
  <c r="AG1580" i="22"/>
  <c r="L1580" i="22"/>
  <c r="K1580" i="22"/>
  <c r="H1580" i="22"/>
  <c r="W1580" i="22" l="1"/>
  <c r="N1580" i="22"/>
  <c r="F1580" i="22"/>
  <c r="M1580" i="22"/>
  <c r="AC1580" i="22"/>
  <c r="I1580" i="22"/>
  <c r="AD1580" i="22"/>
  <c r="AE1580" i="22" s="1"/>
  <c r="AF1580" i="22" s="1"/>
  <c r="J1580" i="22"/>
  <c r="G1582" i="22"/>
  <c r="AG1581" i="22"/>
  <c r="L1581" i="22"/>
  <c r="K1581" i="22"/>
  <c r="H1581" i="22"/>
  <c r="V1580" i="22" l="1"/>
  <c r="W1581" i="22"/>
  <c r="N1581" i="22"/>
  <c r="F1581" i="22"/>
  <c r="M1581" i="22"/>
  <c r="AC1581" i="22"/>
  <c r="I1581" i="22"/>
  <c r="V1581" i="22" s="1"/>
  <c r="AD1581" i="22"/>
  <c r="AE1581" i="22" s="1"/>
  <c r="AF1581" i="22" s="1"/>
  <c r="J1581" i="22"/>
  <c r="G1583" i="22"/>
  <c r="AG1582" i="22"/>
  <c r="L1582" i="22"/>
  <c r="K1582" i="22"/>
  <c r="H1582" i="22"/>
  <c r="W1582" i="22" l="1"/>
  <c r="N1582" i="22"/>
  <c r="F1582" i="22"/>
  <c r="M1582" i="22"/>
  <c r="AC1582" i="22"/>
  <c r="I1582" i="22"/>
  <c r="J1582" i="22"/>
  <c r="AD1582" i="22"/>
  <c r="AE1582" i="22" s="1"/>
  <c r="AF1582" i="22" s="1"/>
  <c r="G1584" i="22"/>
  <c r="AG1583" i="22"/>
  <c r="L1583" i="22"/>
  <c r="K1583" i="22"/>
  <c r="H1583" i="22"/>
  <c r="W1583" i="22" l="1"/>
  <c r="N1583" i="22"/>
  <c r="F1583" i="22"/>
  <c r="M1583" i="22"/>
  <c r="AC1583" i="22"/>
  <c r="I1583" i="22"/>
  <c r="AD1583" i="22"/>
  <c r="AE1583" i="22" s="1"/>
  <c r="AF1583" i="22" s="1"/>
  <c r="J1583" i="22"/>
  <c r="V1582" i="22"/>
  <c r="G1585" i="22"/>
  <c r="AG1584" i="22"/>
  <c r="L1584" i="22"/>
  <c r="K1584" i="22"/>
  <c r="H1584" i="22"/>
  <c r="V1583" i="22" l="1"/>
  <c r="W1584" i="22"/>
  <c r="N1584" i="22"/>
  <c r="F1584" i="22"/>
  <c r="M1584" i="22"/>
  <c r="AC1584" i="22"/>
  <c r="I1584" i="22"/>
  <c r="V1584" i="22" s="1"/>
  <c r="AD1584" i="22"/>
  <c r="AE1584" i="22" s="1"/>
  <c r="AF1584" i="22" s="1"/>
  <c r="J1584" i="22"/>
  <c r="G1586" i="22"/>
  <c r="AG1585" i="22"/>
  <c r="L1585" i="22"/>
  <c r="K1585" i="22"/>
  <c r="H1585" i="22"/>
  <c r="W1585" i="22" l="1"/>
  <c r="N1585" i="22"/>
  <c r="F1585" i="22"/>
  <c r="M1585" i="22"/>
  <c r="AC1585" i="22"/>
  <c r="I1585" i="22"/>
  <c r="AD1585" i="22"/>
  <c r="AE1585" i="22" s="1"/>
  <c r="AF1585" i="22" s="1"/>
  <c r="J1585" i="22"/>
  <c r="G1587" i="22"/>
  <c r="AG1586" i="22"/>
  <c r="L1586" i="22"/>
  <c r="K1586" i="22"/>
  <c r="H1586" i="22"/>
  <c r="V1585" i="22" l="1"/>
  <c r="W1586" i="22"/>
  <c r="N1586" i="22"/>
  <c r="F1586" i="22"/>
  <c r="M1586" i="22"/>
  <c r="AC1586" i="22"/>
  <c r="I1586" i="22"/>
  <c r="J1586" i="22"/>
  <c r="AD1586" i="22"/>
  <c r="AE1586" i="22" s="1"/>
  <c r="AF1586" i="22" s="1"/>
  <c r="G1588" i="22"/>
  <c r="AG1587" i="22"/>
  <c r="L1587" i="22"/>
  <c r="K1587" i="22"/>
  <c r="H1587" i="22"/>
  <c r="V1586" i="22" l="1"/>
  <c r="W1587" i="22"/>
  <c r="N1587" i="22"/>
  <c r="F1587" i="22"/>
  <c r="M1587" i="22"/>
  <c r="AC1587" i="22"/>
  <c r="I1587" i="22"/>
  <c r="V1587" i="22" s="1"/>
  <c r="AD1587" i="22"/>
  <c r="AE1587" i="22" s="1"/>
  <c r="AF1587" i="22" s="1"/>
  <c r="J1587" i="22"/>
  <c r="G1589" i="22"/>
  <c r="AG1588" i="22"/>
  <c r="L1588" i="22"/>
  <c r="K1588" i="22"/>
  <c r="H1588" i="22"/>
  <c r="W1588" i="22" l="1"/>
  <c r="N1588" i="22"/>
  <c r="F1588" i="22"/>
  <c r="M1588" i="22"/>
  <c r="AC1588" i="22"/>
  <c r="I1588" i="22"/>
  <c r="V1588" i="22" s="1"/>
  <c r="AD1588" i="22"/>
  <c r="AE1588" i="22" s="1"/>
  <c r="AF1588" i="22" s="1"/>
  <c r="J1588" i="22"/>
  <c r="G1590" i="22"/>
  <c r="AG1589" i="22"/>
  <c r="L1589" i="22"/>
  <c r="K1589" i="22"/>
  <c r="H1589" i="22"/>
  <c r="W1589" i="22" l="1"/>
  <c r="N1589" i="22"/>
  <c r="F1589" i="22"/>
  <c r="M1589" i="22"/>
  <c r="AC1589" i="22"/>
  <c r="I1589" i="22"/>
  <c r="V1589" i="22" s="1"/>
  <c r="AD1589" i="22"/>
  <c r="AE1589" i="22" s="1"/>
  <c r="AF1589" i="22" s="1"/>
  <c r="J1589" i="22"/>
  <c r="G1591" i="22"/>
  <c r="AG1590" i="22"/>
  <c r="L1590" i="22"/>
  <c r="K1590" i="22"/>
  <c r="H1590" i="22"/>
  <c r="W1590" i="22" l="1"/>
  <c r="N1590" i="22"/>
  <c r="F1590" i="22"/>
  <c r="M1590" i="22"/>
  <c r="AC1590" i="22"/>
  <c r="I1590" i="22"/>
  <c r="J1590" i="22"/>
  <c r="AD1590" i="22"/>
  <c r="AE1590" i="22" s="1"/>
  <c r="AF1590" i="22" s="1"/>
  <c r="G1592" i="22"/>
  <c r="AG1591" i="22"/>
  <c r="L1591" i="22"/>
  <c r="K1591" i="22"/>
  <c r="H1591" i="22"/>
  <c r="V1590" i="22" l="1"/>
  <c r="W1591" i="22"/>
  <c r="N1591" i="22"/>
  <c r="F1591" i="22"/>
  <c r="M1591" i="22"/>
  <c r="AC1591" i="22"/>
  <c r="I1591" i="22"/>
  <c r="V1591" i="22" s="1"/>
  <c r="AD1591" i="22"/>
  <c r="AE1591" i="22" s="1"/>
  <c r="AF1591" i="22" s="1"/>
  <c r="J1591" i="22"/>
  <c r="G1593" i="22"/>
  <c r="AG1592" i="22"/>
  <c r="L1592" i="22"/>
  <c r="K1592" i="22"/>
  <c r="H1592" i="22"/>
  <c r="W1592" i="22" l="1"/>
  <c r="N1592" i="22"/>
  <c r="F1592" i="22"/>
  <c r="M1592" i="22"/>
  <c r="AC1592" i="22"/>
  <c r="I1592" i="22"/>
  <c r="AD1592" i="22"/>
  <c r="AE1592" i="22" s="1"/>
  <c r="AF1592" i="22" s="1"/>
  <c r="J1592" i="22"/>
  <c r="G1594" i="22"/>
  <c r="AG1593" i="22"/>
  <c r="L1593" i="22"/>
  <c r="K1593" i="22"/>
  <c r="H1593" i="22"/>
  <c r="V1592" i="22" l="1"/>
  <c r="W1593" i="22"/>
  <c r="N1593" i="22"/>
  <c r="F1593" i="22"/>
  <c r="M1593" i="22"/>
  <c r="AC1593" i="22"/>
  <c r="I1593" i="22"/>
  <c r="V1593" i="22" s="1"/>
  <c r="AD1593" i="22"/>
  <c r="AE1593" i="22" s="1"/>
  <c r="AF1593" i="22" s="1"/>
  <c r="J1593" i="22"/>
  <c r="G1595" i="22"/>
  <c r="AG1594" i="22"/>
  <c r="L1594" i="22"/>
  <c r="K1594" i="22"/>
  <c r="H1594" i="22"/>
  <c r="W1594" i="22" l="1"/>
  <c r="N1594" i="22"/>
  <c r="F1594" i="22"/>
  <c r="M1594" i="22"/>
  <c r="AC1594" i="22"/>
  <c r="I1594" i="22"/>
  <c r="V1594" i="22" s="1"/>
  <c r="J1594" i="22"/>
  <c r="AD1594" i="22"/>
  <c r="AE1594" i="22" s="1"/>
  <c r="AF1594" i="22" s="1"/>
  <c r="G1596" i="22"/>
  <c r="AG1595" i="22"/>
  <c r="L1595" i="22"/>
  <c r="K1595" i="22"/>
  <c r="H1595" i="22"/>
  <c r="W1595" i="22" l="1"/>
  <c r="N1595" i="22"/>
  <c r="F1595" i="22"/>
  <c r="M1595" i="22"/>
  <c r="AC1595" i="22"/>
  <c r="I1595" i="22"/>
  <c r="AD1595" i="22"/>
  <c r="AE1595" i="22" s="1"/>
  <c r="AF1595" i="22" s="1"/>
  <c r="J1595" i="22"/>
  <c r="G1597" i="22"/>
  <c r="AG1596" i="22"/>
  <c r="L1596" i="22"/>
  <c r="K1596" i="22"/>
  <c r="H1596" i="22"/>
  <c r="V1595" i="22" l="1"/>
  <c r="W1596" i="22"/>
  <c r="N1596" i="22"/>
  <c r="F1596" i="22"/>
  <c r="M1596" i="22"/>
  <c r="AC1596" i="22"/>
  <c r="I1596" i="22"/>
  <c r="AD1596" i="22"/>
  <c r="AE1596" i="22" s="1"/>
  <c r="AF1596" i="22" s="1"/>
  <c r="J1596" i="22"/>
  <c r="G1598" i="22"/>
  <c r="AG1597" i="22"/>
  <c r="L1597" i="22"/>
  <c r="K1597" i="22"/>
  <c r="H1597" i="22"/>
  <c r="V1596" i="22" l="1"/>
  <c r="W1597" i="22"/>
  <c r="N1597" i="22"/>
  <c r="F1597" i="22"/>
  <c r="M1597" i="22"/>
  <c r="AC1597" i="22"/>
  <c r="I1597" i="22"/>
  <c r="V1597" i="22" s="1"/>
  <c r="AD1597" i="22"/>
  <c r="AE1597" i="22" s="1"/>
  <c r="AF1597" i="22" s="1"/>
  <c r="J1597" i="22"/>
  <c r="G1599" i="22"/>
  <c r="AG1598" i="22"/>
  <c r="L1598" i="22"/>
  <c r="K1598" i="22"/>
  <c r="H1598" i="22"/>
  <c r="W1598" i="22" l="1"/>
  <c r="N1598" i="22"/>
  <c r="F1598" i="22"/>
  <c r="M1598" i="22"/>
  <c r="AC1598" i="22"/>
  <c r="I1598" i="22"/>
  <c r="J1598" i="22"/>
  <c r="AD1598" i="22"/>
  <c r="AE1598" i="22" s="1"/>
  <c r="AF1598" i="22" s="1"/>
  <c r="G1600" i="22"/>
  <c r="AG1599" i="22"/>
  <c r="L1599" i="22"/>
  <c r="K1599" i="22"/>
  <c r="H1599" i="22"/>
  <c r="V1598" i="22" l="1"/>
  <c r="W1599" i="22"/>
  <c r="N1599" i="22"/>
  <c r="F1599" i="22"/>
  <c r="M1599" i="22"/>
  <c r="AC1599" i="22"/>
  <c r="I1599" i="22"/>
  <c r="AD1599" i="22"/>
  <c r="AE1599" i="22" s="1"/>
  <c r="AF1599" i="22" s="1"/>
  <c r="J1599" i="22"/>
  <c r="G1601" i="22"/>
  <c r="AG1600" i="22"/>
  <c r="L1600" i="22"/>
  <c r="K1600" i="22"/>
  <c r="H1600" i="22"/>
  <c r="V1599" i="22" l="1"/>
  <c r="W1600" i="22"/>
  <c r="N1600" i="22"/>
  <c r="F1600" i="22"/>
  <c r="M1600" i="22"/>
  <c r="AC1600" i="22"/>
  <c r="I1600" i="22"/>
  <c r="AD1600" i="22"/>
  <c r="AE1600" i="22" s="1"/>
  <c r="AF1600" i="22" s="1"/>
  <c r="J1600" i="22"/>
  <c r="G1602" i="22"/>
  <c r="AG1601" i="22"/>
  <c r="L1601" i="22"/>
  <c r="K1601" i="22"/>
  <c r="H1601" i="22"/>
  <c r="V1600" i="22" l="1"/>
  <c r="W1601" i="22"/>
  <c r="N1601" i="22"/>
  <c r="F1601" i="22"/>
  <c r="M1601" i="22"/>
  <c r="AC1601" i="22"/>
  <c r="I1601" i="22"/>
  <c r="V1601" i="22" s="1"/>
  <c r="AD1601" i="22"/>
  <c r="AE1601" i="22" s="1"/>
  <c r="AF1601" i="22" s="1"/>
  <c r="J1601" i="22"/>
  <c r="G1603" i="22"/>
  <c r="AG1602" i="22"/>
  <c r="L1602" i="22"/>
  <c r="K1602" i="22"/>
  <c r="H1602" i="22"/>
  <c r="W1602" i="22" l="1"/>
  <c r="N1602" i="22"/>
  <c r="F1602" i="22"/>
  <c r="M1602" i="22"/>
  <c r="AC1602" i="22"/>
  <c r="I1602" i="22"/>
  <c r="J1602" i="22"/>
  <c r="AD1602" i="22"/>
  <c r="AE1602" i="22" s="1"/>
  <c r="AF1602" i="22" s="1"/>
  <c r="G1604" i="22"/>
  <c r="AG1603" i="22"/>
  <c r="L1603" i="22"/>
  <c r="K1603" i="22"/>
  <c r="H1603" i="22"/>
  <c r="W1603" i="22" l="1"/>
  <c r="N1603" i="22"/>
  <c r="F1603" i="22"/>
  <c r="M1603" i="22"/>
  <c r="AC1603" i="22"/>
  <c r="I1603" i="22"/>
  <c r="AD1603" i="22"/>
  <c r="AE1603" i="22" s="1"/>
  <c r="AF1603" i="22" s="1"/>
  <c r="J1603" i="22"/>
  <c r="V1602" i="22"/>
  <c r="G1605" i="22"/>
  <c r="AG1604" i="22"/>
  <c r="L1604" i="22"/>
  <c r="K1604" i="22"/>
  <c r="H1604" i="22"/>
  <c r="V1603" i="22" l="1"/>
  <c r="W1604" i="22"/>
  <c r="N1604" i="22"/>
  <c r="F1604" i="22"/>
  <c r="M1604" i="22"/>
  <c r="AC1604" i="22"/>
  <c r="I1604" i="22"/>
  <c r="V1604" i="22" s="1"/>
  <c r="AD1604" i="22"/>
  <c r="AE1604" i="22" s="1"/>
  <c r="AF1604" i="22" s="1"/>
  <c r="J1604" i="22"/>
  <c r="G1606" i="22"/>
  <c r="AG1605" i="22"/>
  <c r="L1605" i="22"/>
  <c r="K1605" i="22"/>
  <c r="H1605" i="22"/>
  <c r="W1605" i="22" l="1"/>
  <c r="N1605" i="22"/>
  <c r="F1605" i="22"/>
  <c r="M1605" i="22"/>
  <c r="AC1605" i="22"/>
  <c r="I1605" i="22"/>
  <c r="AD1605" i="22"/>
  <c r="AE1605" i="22" s="1"/>
  <c r="AF1605" i="22" s="1"/>
  <c r="J1605" i="22"/>
  <c r="G1607" i="22"/>
  <c r="AG1606" i="22"/>
  <c r="L1606" i="22"/>
  <c r="K1606" i="22"/>
  <c r="H1606" i="22"/>
  <c r="V1605" i="22" l="1"/>
  <c r="W1606" i="22"/>
  <c r="N1606" i="22"/>
  <c r="F1606" i="22"/>
  <c r="M1606" i="22"/>
  <c r="AC1606" i="22"/>
  <c r="I1606" i="22"/>
  <c r="J1606" i="22"/>
  <c r="AD1606" i="22"/>
  <c r="AE1606" i="22" s="1"/>
  <c r="AF1606" i="22" s="1"/>
  <c r="G1608" i="22"/>
  <c r="AG1607" i="22"/>
  <c r="L1607" i="22"/>
  <c r="K1607" i="22"/>
  <c r="H1607" i="22"/>
  <c r="V1606" i="22" l="1"/>
  <c r="W1607" i="22"/>
  <c r="N1607" i="22"/>
  <c r="F1607" i="22"/>
  <c r="M1607" i="22"/>
  <c r="AC1607" i="22"/>
  <c r="I1607" i="22"/>
  <c r="V1607" i="22" s="1"/>
  <c r="AD1607" i="22"/>
  <c r="AE1607" i="22" s="1"/>
  <c r="AF1607" i="22" s="1"/>
  <c r="J1607" i="22"/>
  <c r="G1609" i="22"/>
  <c r="AG1608" i="22"/>
  <c r="L1608" i="22"/>
  <c r="K1608" i="22"/>
  <c r="H1608" i="22"/>
  <c r="W1608" i="22" l="1"/>
  <c r="N1608" i="22"/>
  <c r="F1608" i="22"/>
  <c r="M1608" i="22"/>
  <c r="AC1608" i="22"/>
  <c r="I1608" i="22"/>
  <c r="AD1608" i="22"/>
  <c r="AE1608" i="22" s="1"/>
  <c r="AF1608" i="22" s="1"/>
  <c r="J1608" i="22"/>
  <c r="G1610" i="22"/>
  <c r="AG1609" i="22"/>
  <c r="L1609" i="22"/>
  <c r="K1609" i="22"/>
  <c r="H1609" i="22"/>
  <c r="V1608" i="22" l="1"/>
  <c r="W1609" i="22"/>
  <c r="N1609" i="22"/>
  <c r="F1609" i="22"/>
  <c r="M1609" i="22"/>
  <c r="AC1609" i="22"/>
  <c r="I1609" i="22"/>
  <c r="V1609" i="22" s="1"/>
  <c r="AD1609" i="22"/>
  <c r="AE1609" i="22" s="1"/>
  <c r="AF1609" i="22" s="1"/>
  <c r="J1609" i="22"/>
  <c r="G1611" i="22"/>
  <c r="AG1610" i="22"/>
  <c r="L1610" i="22"/>
  <c r="K1610" i="22"/>
  <c r="H1610" i="22"/>
  <c r="W1610" i="22" l="1"/>
  <c r="N1610" i="22"/>
  <c r="F1610" i="22"/>
  <c r="M1610" i="22"/>
  <c r="AC1610" i="22"/>
  <c r="I1610" i="22"/>
  <c r="J1610" i="22"/>
  <c r="AD1610" i="22"/>
  <c r="AE1610" i="22" s="1"/>
  <c r="AF1610" i="22" s="1"/>
  <c r="G1612" i="22"/>
  <c r="AG1611" i="22"/>
  <c r="L1611" i="22"/>
  <c r="K1611" i="22"/>
  <c r="H1611" i="22"/>
  <c r="V1610" i="22" l="1"/>
  <c r="W1611" i="22"/>
  <c r="N1611" i="22"/>
  <c r="F1611" i="22"/>
  <c r="M1611" i="22"/>
  <c r="AC1611" i="22"/>
  <c r="I1611" i="22"/>
  <c r="AD1611" i="22"/>
  <c r="AE1611" i="22" s="1"/>
  <c r="AF1611" i="22" s="1"/>
  <c r="J1611" i="22"/>
  <c r="G1613" i="22"/>
  <c r="AG1612" i="22"/>
  <c r="L1612" i="22"/>
  <c r="K1612" i="22"/>
  <c r="H1612" i="22"/>
  <c r="W1612" i="22" l="1"/>
  <c r="N1612" i="22"/>
  <c r="F1612" i="22"/>
  <c r="M1612" i="22"/>
  <c r="AC1612" i="22"/>
  <c r="I1612" i="22"/>
  <c r="AD1612" i="22"/>
  <c r="AE1612" i="22" s="1"/>
  <c r="AF1612" i="22" s="1"/>
  <c r="J1612" i="22"/>
  <c r="V1611" i="22"/>
  <c r="G1614" i="22"/>
  <c r="AG1613" i="22"/>
  <c r="L1613" i="22"/>
  <c r="K1613" i="22"/>
  <c r="H1613" i="22"/>
  <c r="V1612" i="22" l="1"/>
  <c r="W1613" i="22"/>
  <c r="N1613" i="22"/>
  <c r="F1613" i="22"/>
  <c r="M1613" i="22"/>
  <c r="AC1613" i="22"/>
  <c r="I1613" i="22"/>
  <c r="AD1613" i="22"/>
  <c r="AE1613" i="22" s="1"/>
  <c r="AF1613" i="22" s="1"/>
  <c r="J1613" i="22"/>
  <c r="G1615" i="22"/>
  <c r="AG1614" i="22"/>
  <c r="L1614" i="22"/>
  <c r="K1614" i="22"/>
  <c r="H1614" i="22"/>
  <c r="V1613" i="22" l="1"/>
  <c r="W1614" i="22"/>
  <c r="N1614" i="22"/>
  <c r="F1614" i="22"/>
  <c r="M1614" i="22"/>
  <c r="AC1614" i="22"/>
  <c r="I1614" i="22"/>
  <c r="V1614" i="22" s="1"/>
  <c r="J1614" i="22"/>
  <c r="AD1614" i="22"/>
  <c r="AE1614" i="22" s="1"/>
  <c r="AF1614" i="22" s="1"/>
  <c r="G1616" i="22"/>
  <c r="AG1615" i="22"/>
  <c r="L1615" i="22"/>
  <c r="K1615" i="22"/>
  <c r="H1615" i="22"/>
  <c r="W1615" i="22" l="1"/>
  <c r="N1615" i="22"/>
  <c r="F1615" i="22"/>
  <c r="M1615" i="22"/>
  <c r="AC1615" i="22"/>
  <c r="I1615" i="22"/>
  <c r="V1615" i="22" s="1"/>
  <c r="AD1615" i="22"/>
  <c r="AE1615" i="22" s="1"/>
  <c r="AF1615" i="22" s="1"/>
  <c r="J1615" i="22"/>
  <c r="G1617" i="22"/>
  <c r="AG1616" i="22"/>
  <c r="L1616" i="22"/>
  <c r="K1616" i="22"/>
  <c r="H1616" i="22"/>
  <c r="W1616" i="22" l="1"/>
  <c r="N1616" i="22"/>
  <c r="F1616" i="22"/>
  <c r="M1616" i="22"/>
  <c r="AC1616" i="22"/>
  <c r="I1616" i="22"/>
  <c r="AD1616" i="22"/>
  <c r="AE1616" i="22" s="1"/>
  <c r="AF1616" i="22" s="1"/>
  <c r="J1616" i="22"/>
  <c r="G1618" i="22"/>
  <c r="AG1617" i="22"/>
  <c r="L1617" i="22"/>
  <c r="K1617" i="22"/>
  <c r="H1617" i="22"/>
  <c r="V1616" i="22" l="1"/>
  <c r="W1617" i="22"/>
  <c r="N1617" i="22"/>
  <c r="F1617" i="22"/>
  <c r="M1617" i="22"/>
  <c r="AC1617" i="22"/>
  <c r="I1617" i="22"/>
  <c r="AD1617" i="22"/>
  <c r="AE1617" i="22" s="1"/>
  <c r="AF1617" i="22" s="1"/>
  <c r="J1617" i="22"/>
  <c r="G1619" i="22"/>
  <c r="AG1618" i="22"/>
  <c r="L1618" i="22"/>
  <c r="K1618" i="22"/>
  <c r="H1618" i="22"/>
  <c r="W1618" i="22" l="1"/>
  <c r="N1618" i="22"/>
  <c r="F1618" i="22"/>
  <c r="M1618" i="22"/>
  <c r="AC1618" i="22"/>
  <c r="I1618" i="22"/>
  <c r="J1618" i="22"/>
  <c r="AD1618" i="22"/>
  <c r="AE1618" i="22" s="1"/>
  <c r="AF1618" i="22" s="1"/>
  <c r="V1617" i="22"/>
  <c r="G1620" i="22"/>
  <c r="AG1619" i="22"/>
  <c r="L1619" i="22"/>
  <c r="K1619" i="22"/>
  <c r="H1619" i="22"/>
  <c r="V1618" i="22" l="1"/>
  <c r="W1619" i="22"/>
  <c r="N1619" i="22"/>
  <c r="F1619" i="22"/>
  <c r="M1619" i="22"/>
  <c r="AC1619" i="22"/>
  <c r="I1619" i="22"/>
  <c r="V1619" i="22" s="1"/>
  <c r="AD1619" i="22"/>
  <c r="AE1619" i="22" s="1"/>
  <c r="AF1619" i="22" s="1"/>
  <c r="J1619" i="22"/>
  <c r="G1621" i="22"/>
  <c r="AG1620" i="22"/>
  <c r="L1620" i="22"/>
  <c r="K1620" i="22"/>
  <c r="H1620" i="22"/>
  <c r="W1620" i="22" l="1"/>
  <c r="N1620" i="22"/>
  <c r="F1620" i="22"/>
  <c r="M1620" i="22"/>
  <c r="AC1620" i="22"/>
  <c r="I1620" i="22"/>
  <c r="V1620" i="22" s="1"/>
  <c r="AD1620" i="22"/>
  <c r="AE1620" i="22" s="1"/>
  <c r="AF1620" i="22" s="1"/>
  <c r="J1620" i="22"/>
  <c r="G1622" i="22"/>
  <c r="AG1621" i="22"/>
  <c r="L1621" i="22"/>
  <c r="K1621" i="22"/>
  <c r="H1621" i="22"/>
  <c r="W1621" i="22" l="1"/>
  <c r="N1621" i="22"/>
  <c r="F1621" i="22"/>
  <c r="M1621" i="22"/>
  <c r="AC1621" i="22"/>
  <c r="I1621" i="22"/>
  <c r="AD1621" i="22"/>
  <c r="AE1621" i="22" s="1"/>
  <c r="AF1621" i="22" s="1"/>
  <c r="J1621" i="22"/>
  <c r="G1623" i="22"/>
  <c r="AG1622" i="22"/>
  <c r="L1622" i="22"/>
  <c r="K1622" i="22"/>
  <c r="H1622" i="22"/>
  <c r="V1621" i="22" l="1"/>
  <c r="W1622" i="22"/>
  <c r="N1622" i="22"/>
  <c r="F1622" i="22"/>
  <c r="M1622" i="22"/>
  <c r="AC1622" i="22"/>
  <c r="I1622" i="22"/>
  <c r="V1622" i="22" s="1"/>
  <c r="J1622" i="22"/>
  <c r="AD1622" i="22"/>
  <c r="AE1622" i="22" s="1"/>
  <c r="AF1622" i="22" s="1"/>
  <c r="G1624" i="22"/>
  <c r="AG1623" i="22"/>
  <c r="L1623" i="22"/>
  <c r="K1623" i="22"/>
  <c r="H1623" i="22"/>
  <c r="W1623" i="22" l="1"/>
  <c r="N1623" i="22"/>
  <c r="F1623" i="22"/>
  <c r="M1623" i="22"/>
  <c r="AC1623" i="22"/>
  <c r="I1623" i="22"/>
  <c r="AD1623" i="22"/>
  <c r="AE1623" i="22" s="1"/>
  <c r="AF1623" i="22" s="1"/>
  <c r="J1623" i="22"/>
  <c r="G1625" i="22"/>
  <c r="AG1624" i="22"/>
  <c r="L1624" i="22"/>
  <c r="K1624" i="22"/>
  <c r="H1624" i="22"/>
  <c r="V1623" i="22" l="1"/>
  <c r="W1624" i="22"/>
  <c r="N1624" i="22"/>
  <c r="F1624" i="22"/>
  <c r="M1624" i="22"/>
  <c r="AC1624" i="22"/>
  <c r="I1624" i="22"/>
  <c r="V1624" i="22" s="1"/>
  <c r="AD1624" i="22"/>
  <c r="AE1624" i="22" s="1"/>
  <c r="AF1624" i="22" s="1"/>
  <c r="J1624" i="22"/>
  <c r="G1626" i="22"/>
  <c r="AG1625" i="22"/>
  <c r="L1625" i="22"/>
  <c r="K1625" i="22"/>
  <c r="H1625" i="22"/>
  <c r="W1625" i="22" l="1"/>
  <c r="N1625" i="22"/>
  <c r="F1625" i="22"/>
  <c r="M1625" i="22"/>
  <c r="AC1625" i="22"/>
  <c r="I1625" i="22"/>
  <c r="AD1625" i="22"/>
  <c r="AE1625" i="22" s="1"/>
  <c r="AF1625" i="22" s="1"/>
  <c r="J1625" i="22"/>
  <c r="G1627" i="22"/>
  <c r="AG1626" i="22"/>
  <c r="L1626" i="22"/>
  <c r="K1626" i="22"/>
  <c r="H1626" i="22"/>
  <c r="V1625" i="22" l="1"/>
  <c r="W1626" i="22"/>
  <c r="N1626" i="22"/>
  <c r="F1626" i="22"/>
  <c r="M1626" i="22"/>
  <c r="AC1626" i="22"/>
  <c r="I1626" i="22"/>
  <c r="V1626" i="22" s="1"/>
  <c r="J1626" i="22"/>
  <c r="AD1626" i="22"/>
  <c r="AE1626" i="22" s="1"/>
  <c r="AF1626" i="22" s="1"/>
  <c r="AG1627" i="22"/>
  <c r="G1628" i="22"/>
  <c r="L1627" i="22"/>
  <c r="K1627" i="22"/>
  <c r="H1627" i="22"/>
  <c r="W1627" i="22" l="1"/>
  <c r="N1627" i="22"/>
  <c r="F1627" i="22"/>
  <c r="M1627" i="22"/>
  <c r="AC1627" i="22"/>
  <c r="I1627" i="22"/>
  <c r="AD1627" i="22"/>
  <c r="AE1627" i="22" s="1"/>
  <c r="AF1627" i="22" s="1"/>
  <c r="J1627" i="22"/>
  <c r="AG1628" i="22"/>
  <c r="G1629" i="22"/>
  <c r="L1628" i="22"/>
  <c r="K1628" i="22"/>
  <c r="H1628" i="22"/>
  <c r="M1628" i="22" l="1"/>
  <c r="AD1628" i="22"/>
  <c r="AE1628" i="22" s="1"/>
  <c r="AF1628" i="22" s="1"/>
  <c r="I1628" i="22"/>
  <c r="V1628" i="22" s="1"/>
  <c r="AC1628" i="22"/>
  <c r="W1628" i="22"/>
  <c r="F1628" i="22"/>
  <c r="N1628" i="22"/>
  <c r="J1628" i="22"/>
  <c r="V1627" i="22"/>
  <c r="AG1629" i="22"/>
  <c r="K1629" i="22"/>
  <c r="L1629" i="22"/>
  <c r="G1630" i="22"/>
  <c r="H1629" i="22"/>
  <c r="AG1630" i="22" l="1"/>
  <c r="G1631" i="22"/>
  <c r="L1630" i="22"/>
  <c r="K1630" i="22"/>
  <c r="H1630" i="22"/>
  <c r="M1629" i="22"/>
  <c r="J1629" i="22"/>
  <c r="AD1629" i="22"/>
  <c r="AE1629" i="22" s="1"/>
  <c r="AF1629" i="22" s="1"/>
  <c r="I1629" i="22"/>
  <c r="AC1629" i="22"/>
  <c r="W1629" i="22"/>
  <c r="F1629" i="22"/>
  <c r="N1629" i="22"/>
  <c r="M1630" i="22" l="1"/>
  <c r="N1630" i="22"/>
  <c r="J1630" i="22"/>
  <c r="AD1630" i="22"/>
  <c r="AE1630" i="22" s="1"/>
  <c r="AF1630" i="22" s="1"/>
  <c r="I1630" i="22"/>
  <c r="V1630" i="22" s="1"/>
  <c r="AC1630" i="22"/>
  <c r="F1630" i="22"/>
  <c r="W1630" i="22"/>
  <c r="AG1631" i="22"/>
  <c r="G1632" i="22"/>
  <c r="L1631" i="22"/>
  <c r="K1631" i="22"/>
  <c r="H1631" i="22"/>
  <c r="V1629" i="22"/>
  <c r="M1631" i="22" l="1"/>
  <c r="W1631" i="22"/>
  <c r="F1631" i="22"/>
  <c r="N1631" i="22"/>
  <c r="J1631" i="22"/>
  <c r="AC1631" i="22"/>
  <c r="I1631" i="22"/>
  <c r="V1631" i="22" s="1"/>
  <c r="AD1631" i="22"/>
  <c r="AE1631" i="22" s="1"/>
  <c r="AF1631" i="22" s="1"/>
  <c r="AG1632" i="22"/>
  <c r="G1633" i="22"/>
  <c r="L1632" i="22"/>
  <c r="K1632" i="22"/>
  <c r="H1632" i="22"/>
  <c r="M1632" i="22" l="1"/>
  <c r="AD1632" i="22"/>
  <c r="AE1632" i="22" s="1"/>
  <c r="AF1632" i="22" s="1"/>
  <c r="I1632" i="22"/>
  <c r="V1632" i="22" s="1"/>
  <c r="AC1632" i="22"/>
  <c r="W1632" i="22"/>
  <c r="F1632" i="22"/>
  <c r="N1632" i="22"/>
  <c r="J1632" i="22"/>
  <c r="AG1633" i="22"/>
  <c r="G1634" i="22"/>
  <c r="K1633" i="22"/>
  <c r="L1633" i="22"/>
  <c r="H1633" i="22"/>
  <c r="M1633" i="22" l="1"/>
  <c r="AD1633" i="22"/>
  <c r="AE1633" i="22" s="1"/>
  <c r="AF1633" i="22" s="1"/>
  <c r="J1633" i="22"/>
  <c r="I1633" i="22"/>
  <c r="V1633" i="22" s="1"/>
  <c r="AC1633" i="22"/>
  <c r="W1633" i="22"/>
  <c r="F1633" i="22"/>
  <c r="N1633" i="22"/>
  <c r="AG1634" i="22"/>
  <c r="G1635" i="22"/>
  <c r="L1634" i="22"/>
  <c r="K1634" i="22"/>
  <c r="H1634" i="22"/>
  <c r="M1634" i="22" l="1"/>
  <c r="AD1634" i="22"/>
  <c r="AE1634" i="22" s="1"/>
  <c r="AF1634" i="22" s="1"/>
  <c r="J1634" i="22"/>
  <c r="W1634" i="22"/>
  <c r="F1634" i="22"/>
  <c r="AC1634" i="22"/>
  <c r="N1634" i="22"/>
  <c r="I1634" i="22"/>
  <c r="V1634" i="22" s="1"/>
  <c r="AG1635" i="22"/>
  <c r="G1636" i="22"/>
  <c r="L1635" i="22"/>
  <c r="K1635" i="22"/>
  <c r="H1635" i="22"/>
  <c r="M1635" i="22" l="1"/>
  <c r="AD1635" i="22"/>
  <c r="AE1635" i="22" s="1"/>
  <c r="AF1635" i="22" s="1"/>
  <c r="J1635" i="22"/>
  <c r="W1635" i="22"/>
  <c r="F1635" i="22"/>
  <c r="AC1635" i="22"/>
  <c r="N1635" i="22"/>
  <c r="I1635" i="22"/>
  <c r="V1635" i="22" s="1"/>
  <c r="AG1636" i="22"/>
  <c r="G1637" i="22"/>
  <c r="L1636" i="22"/>
  <c r="K1636" i="22"/>
  <c r="H1636" i="22"/>
  <c r="M1636" i="22" l="1"/>
  <c r="AD1636" i="22"/>
  <c r="AE1636" i="22" s="1"/>
  <c r="AF1636" i="22" s="1"/>
  <c r="J1636" i="22"/>
  <c r="W1636" i="22"/>
  <c r="F1636" i="22"/>
  <c r="AC1636" i="22"/>
  <c r="N1636" i="22"/>
  <c r="I1636" i="22"/>
  <c r="V1636" i="22" s="1"/>
  <c r="AG1637" i="22"/>
  <c r="G1638" i="22"/>
  <c r="L1637" i="22"/>
  <c r="K1637" i="22"/>
  <c r="H1637" i="22"/>
  <c r="M1637" i="22" l="1"/>
  <c r="AD1637" i="22"/>
  <c r="AE1637" i="22" s="1"/>
  <c r="AF1637" i="22" s="1"/>
  <c r="J1637" i="22"/>
  <c r="W1637" i="22"/>
  <c r="F1637" i="22"/>
  <c r="AC1637" i="22"/>
  <c r="N1637" i="22"/>
  <c r="I1637" i="22"/>
  <c r="V1637" i="22" s="1"/>
  <c r="AG1638" i="22"/>
  <c r="G1639" i="22"/>
  <c r="L1638" i="22"/>
  <c r="K1638" i="22"/>
  <c r="H1638" i="22"/>
  <c r="M1638" i="22" l="1"/>
  <c r="AD1638" i="22"/>
  <c r="AE1638" i="22" s="1"/>
  <c r="AF1638" i="22" s="1"/>
  <c r="J1638" i="22"/>
  <c r="W1638" i="22"/>
  <c r="F1638" i="22"/>
  <c r="AC1638" i="22"/>
  <c r="N1638" i="22"/>
  <c r="I1638" i="22"/>
  <c r="V1638" i="22" s="1"/>
  <c r="AG1639" i="22"/>
  <c r="L1639" i="22"/>
  <c r="G1640" i="22"/>
  <c r="K1639" i="22"/>
  <c r="H1639" i="22"/>
  <c r="M1639" i="22" l="1"/>
  <c r="AD1639" i="22"/>
  <c r="AE1639" i="22" s="1"/>
  <c r="AF1639" i="22" s="1"/>
  <c r="J1639" i="22"/>
  <c r="AC1639" i="22"/>
  <c r="W1639" i="22"/>
  <c r="F1639" i="22"/>
  <c r="N1639" i="22"/>
  <c r="I1639" i="22"/>
  <c r="V1639" i="22" s="1"/>
  <c r="AG1640" i="22"/>
  <c r="L1640" i="22"/>
  <c r="G1641" i="22"/>
  <c r="K1640" i="22"/>
  <c r="H1640" i="22"/>
  <c r="M1640" i="22" l="1"/>
  <c r="AD1640" i="22"/>
  <c r="AE1640" i="22" s="1"/>
  <c r="AF1640" i="22" s="1"/>
  <c r="J1640" i="22"/>
  <c r="AC1640" i="22"/>
  <c r="I1640" i="22"/>
  <c r="V1640" i="22" s="1"/>
  <c r="W1640" i="22"/>
  <c r="N1640" i="22"/>
  <c r="F1640" i="22"/>
  <c r="AG1641" i="22"/>
  <c r="L1641" i="22"/>
  <c r="G1642" i="22"/>
  <c r="K1641" i="22"/>
  <c r="H1641" i="22"/>
  <c r="M1641" i="22" l="1"/>
  <c r="AD1641" i="22"/>
  <c r="AE1641" i="22" s="1"/>
  <c r="AF1641" i="22" s="1"/>
  <c r="J1641" i="22"/>
  <c r="AC1641" i="22"/>
  <c r="I1641" i="22"/>
  <c r="V1641" i="22" s="1"/>
  <c r="W1641" i="22"/>
  <c r="N1641" i="22"/>
  <c r="F1641" i="22"/>
  <c r="AG1642" i="22"/>
  <c r="L1642" i="22"/>
  <c r="G1643" i="22"/>
  <c r="K1642" i="22"/>
  <c r="H1642" i="22"/>
  <c r="M1642" i="22" l="1"/>
  <c r="AD1642" i="22"/>
  <c r="AE1642" i="22" s="1"/>
  <c r="AF1642" i="22" s="1"/>
  <c r="J1642" i="22"/>
  <c r="AC1642" i="22"/>
  <c r="I1642" i="22"/>
  <c r="V1642" i="22" s="1"/>
  <c r="W1642" i="22"/>
  <c r="N1642" i="22"/>
  <c r="F1642" i="22"/>
  <c r="AG1643" i="22"/>
  <c r="L1643" i="22"/>
  <c r="G1644" i="22"/>
  <c r="K1643" i="22"/>
  <c r="H1643" i="22"/>
  <c r="M1643" i="22" l="1"/>
  <c r="AD1643" i="22"/>
  <c r="AE1643" i="22" s="1"/>
  <c r="AF1643" i="22" s="1"/>
  <c r="J1643" i="22"/>
  <c r="AC1643" i="22"/>
  <c r="I1643" i="22"/>
  <c r="V1643" i="22" s="1"/>
  <c r="W1643" i="22"/>
  <c r="N1643" i="22"/>
  <c r="F1643" i="22"/>
  <c r="AG1644" i="22"/>
  <c r="L1644" i="22"/>
  <c r="G1645" i="22"/>
  <c r="K1644" i="22"/>
  <c r="H1644" i="22"/>
  <c r="M1644" i="22" l="1"/>
  <c r="AD1644" i="22"/>
  <c r="AE1644" i="22" s="1"/>
  <c r="AF1644" i="22" s="1"/>
  <c r="J1644" i="22"/>
  <c r="AC1644" i="22"/>
  <c r="I1644" i="22"/>
  <c r="V1644" i="22" s="1"/>
  <c r="W1644" i="22"/>
  <c r="N1644" i="22"/>
  <c r="F1644" i="22"/>
  <c r="AG1645" i="22"/>
  <c r="L1645" i="22"/>
  <c r="G1646" i="22"/>
  <c r="K1645" i="22"/>
  <c r="H1645" i="22"/>
  <c r="M1645" i="22" l="1"/>
  <c r="AD1645" i="22"/>
  <c r="AE1645" i="22" s="1"/>
  <c r="AF1645" i="22" s="1"/>
  <c r="J1645" i="22"/>
  <c r="AC1645" i="22"/>
  <c r="I1645" i="22"/>
  <c r="V1645" i="22" s="1"/>
  <c r="W1645" i="22"/>
  <c r="N1645" i="22"/>
  <c r="F1645" i="22"/>
  <c r="AG1646" i="22"/>
  <c r="L1646" i="22"/>
  <c r="G1647" i="22"/>
  <c r="K1646" i="22"/>
  <c r="H1646" i="22"/>
  <c r="M1646" i="22" l="1"/>
  <c r="AD1646" i="22"/>
  <c r="AE1646" i="22" s="1"/>
  <c r="AF1646" i="22" s="1"/>
  <c r="J1646" i="22"/>
  <c r="AC1646" i="22"/>
  <c r="I1646" i="22"/>
  <c r="V1646" i="22" s="1"/>
  <c r="W1646" i="22"/>
  <c r="N1646" i="22"/>
  <c r="F1646" i="22"/>
  <c r="AG1647" i="22"/>
  <c r="L1647" i="22"/>
  <c r="K1647" i="22"/>
  <c r="G1648" i="22"/>
  <c r="H1647" i="22"/>
  <c r="M1647" i="22" l="1"/>
  <c r="AD1647" i="22"/>
  <c r="AE1647" i="22" s="1"/>
  <c r="AF1647" i="22" s="1"/>
  <c r="J1647" i="22"/>
  <c r="AC1647" i="22"/>
  <c r="I1647" i="22"/>
  <c r="V1647" i="22" s="1"/>
  <c r="W1647" i="22"/>
  <c r="F1647" i="22"/>
  <c r="N1647" i="22"/>
  <c r="AG1648" i="22"/>
  <c r="L1648" i="22"/>
  <c r="K1648" i="22"/>
  <c r="G1649" i="22"/>
  <c r="H1648" i="22"/>
  <c r="M1648" i="22" l="1"/>
  <c r="AD1648" i="22"/>
  <c r="AE1648" i="22" s="1"/>
  <c r="AF1648" i="22" s="1"/>
  <c r="J1648" i="22"/>
  <c r="AC1648" i="22"/>
  <c r="I1648" i="22"/>
  <c r="V1648" i="22" s="1"/>
  <c r="W1648" i="22"/>
  <c r="N1648" i="22"/>
  <c r="F1648" i="22"/>
  <c r="AG1649" i="22"/>
  <c r="L1649" i="22"/>
  <c r="K1649" i="22"/>
  <c r="G1650" i="22"/>
  <c r="H1649" i="22"/>
  <c r="M1649" i="22" l="1"/>
  <c r="AD1649" i="22"/>
  <c r="AE1649" i="22" s="1"/>
  <c r="AF1649" i="22" s="1"/>
  <c r="J1649" i="22"/>
  <c r="AC1649" i="22"/>
  <c r="I1649" i="22"/>
  <c r="V1649" i="22" s="1"/>
  <c r="W1649" i="22"/>
  <c r="N1649" i="22"/>
  <c r="F1649" i="22"/>
  <c r="AG1650" i="22"/>
  <c r="L1650" i="22"/>
  <c r="K1650" i="22"/>
  <c r="G1651" i="22"/>
  <c r="H1650" i="22"/>
  <c r="M1650" i="22" l="1"/>
  <c r="AD1650" i="22"/>
  <c r="AE1650" i="22" s="1"/>
  <c r="AF1650" i="22" s="1"/>
  <c r="J1650" i="22"/>
  <c r="AC1650" i="22"/>
  <c r="I1650" i="22"/>
  <c r="V1650" i="22" s="1"/>
  <c r="W1650" i="22"/>
  <c r="N1650" i="22"/>
  <c r="F1650" i="22"/>
  <c r="AG1651" i="22"/>
  <c r="L1651" i="22"/>
  <c r="K1651" i="22"/>
  <c r="G1652" i="22"/>
  <c r="H1651" i="22"/>
  <c r="M1651" i="22" l="1"/>
  <c r="AD1651" i="22"/>
  <c r="AE1651" i="22" s="1"/>
  <c r="AF1651" i="22" s="1"/>
  <c r="J1651" i="22"/>
  <c r="AC1651" i="22"/>
  <c r="I1651" i="22"/>
  <c r="V1651" i="22" s="1"/>
  <c r="W1651" i="22"/>
  <c r="F1651" i="22"/>
  <c r="N1651" i="22"/>
  <c r="AG1652" i="22"/>
  <c r="L1652" i="22"/>
  <c r="K1652" i="22"/>
  <c r="G1653" i="22"/>
  <c r="H1652" i="22"/>
  <c r="M1652" i="22" l="1"/>
  <c r="AD1652" i="22"/>
  <c r="AE1652" i="22" s="1"/>
  <c r="AF1652" i="22" s="1"/>
  <c r="J1652" i="22"/>
  <c r="AC1652" i="22"/>
  <c r="I1652" i="22"/>
  <c r="V1652" i="22" s="1"/>
  <c r="W1652" i="22"/>
  <c r="N1652" i="22"/>
  <c r="F1652" i="22"/>
  <c r="AG1653" i="22"/>
  <c r="L1653" i="22"/>
  <c r="K1653" i="22"/>
  <c r="G1654" i="22"/>
  <c r="H1653" i="22"/>
  <c r="M1653" i="22" l="1"/>
  <c r="AD1653" i="22"/>
  <c r="AE1653" i="22" s="1"/>
  <c r="AF1653" i="22" s="1"/>
  <c r="J1653" i="22"/>
  <c r="AC1653" i="22"/>
  <c r="I1653" i="22"/>
  <c r="V1653" i="22" s="1"/>
  <c r="W1653" i="22"/>
  <c r="N1653" i="22"/>
  <c r="F1653" i="22"/>
  <c r="AG1654" i="22"/>
  <c r="L1654" i="22"/>
  <c r="K1654" i="22"/>
  <c r="G1655" i="22"/>
  <c r="H1654" i="22"/>
  <c r="M1654" i="22" l="1"/>
  <c r="AD1654" i="22"/>
  <c r="AE1654" i="22" s="1"/>
  <c r="AF1654" i="22" s="1"/>
  <c r="J1654" i="22"/>
  <c r="AC1654" i="22"/>
  <c r="I1654" i="22"/>
  <c r="V1654" i="22" s="1"/>
  <c r="W1654" i="22"/>
  <c r="N1654" i="22"/>
  <c r="F1654" i="22"/>
  <c r="AG1655" i="22"/>
  <c r="L1655" i="22"/>
  <c r="K1655" i="22"/>
  <c r="G1656" i="22"/>
  <c r="H1655" i="22"/>
  <c r="M1655" i="22" l="1"/>
  <c r="AD1655" i="22"/>
  <c r="AE1655" i="22" s="1"/>
  <c r="AF1655" i="22" s="1"/>
  <c r="J1655" i="22"/>
  <c r="AC1655" i="22"/>
  <c r="I1655" i="22"/>
  <c r="V1655" i="22" s="1"/>
  <c r="W1655" i="22"/>
  <c r="F1655" i="22"/>
  <c r="N1655" i="22"/>
  <c r="AG1656" i="22"/>
  <c r="L1656" i="22"/>
  <c r="K1656" i="22"/>
  <c r="G1657" i="22"/>
  <c r="H1656" i="22"/>
  <c r="M1656" i="22" l="1"/>
  <c r="AD1656" i="22"/>
  <c r="AE1656" i="22" s="1"/>
  <c r="AF1656" i="22" s="1"/>
  <c r="J1656" i="22"/>
  <c r="AC1656" i="22"/>
  <c r="I1656" i="22"/>
  <c r="V1656" i="22" s="1"/>
  <c r="W1656" i="22"/>
  <c r="N1656" i="22"/>
  <c r="F1656" i="22"/>
  <c r="AG1657" i="22"/>
  <c r="L1657" i="22"/>
  <c r="K1657" i="22"/>
  <c r="G1658" i="22"/>
  <c r="H1657" i="22"/>
  <c r="M1657" i="22" l="1"/>
  <c r="AD1657" i="22"/>
  <c r="AE1657" i="22" s="1"/>
  <c r="AF1657" i="22" s="1"/>
  <c r="J1657" i="22"/>
  <c r="AC1657" i="22"/>
  <c r="I1657" i="22"/>
  <c r="V1657" i="22" s="1"/>
  <c r="W1657" i="22"/>
  <c r="N1657" i="22"/>
  <c r="F1657" i="22"/>
  <c r="AG1658" i="22"/>
  <c r="L1658" i="22"/>
  <c r="K1658" i="22"/>
  <c r="G1659" i="22"/>
  <c r="H1658" i="22"/>
  <c r="AG1659" i="22" l="1"/>
  <c r="L1659" i="22"/>
  <c r="K1659" i="22"/>
  <c r="G1660" i="22"/>
  <c r="H1659" i="22"/>
  <c r="M1658" i="22"/>
  <c r="AD1658" i="22"/>
  <c r="AE1658" i="22" s="1"/>
  <c r="AF1658" i="22" s="1"/>
  <c r="J1658" i="22"/>
  <c r="AC1658" i="22"/>
  <c r="I1658" i="22"/>
  <c r="W1658" i="22"/>
  <c r="N1658" i="22"/>
  <c r="F1658" i="22"/>
  <c r="M1659" i="22" l="1"/>
  <c r="AD1659" i="22"/>
  <c r="AE1659" i="22" s="1"/>
  <c r="AF1659" i="22" s="1"/>
  <c r="J1659" i="22"/>
  <c r="AC1659" i="22"/>
  <c r="I1659" i="22"/>
  <c r="V1659" i="22" s="1"/>
  <c r="W1659" i="22"/>
  <c r="F1659" i="22"/>
  <c r="N1659" i="22"/>
  <c r="AG1660" i="22"/>
  <c r="L1660" i="22"/>
  <c r="K1660" i="22"/>
  <c r="G1661" i="22"/>
  <c r="H1660" i="22"/>
  <c r="V1658" i="22"/>
  <c r="M1660" i="22" l="1"/>
  <c r="AD1660" i="22"/>
  <c r="AE1660" i="22" s="1"/>
  <c r="AF1660" i="22" s="1"/>
  <c r="J1660" i="22"/>
  <c r="AC1660" i="22"/>
  <c r="I1660" i="22"/>
  <c r="V1660" i="22" s="1"/>
  <c r="W1660" i="22"/>
  <c r="N1660" i="22"/>
  <c r="F1660" i="22"/>
  <c r="AG1661" i="22"/>
  <c r="L1661" i="22"/>
  <c r="K1661" i="22"/>
  <c r="G1662" i="22"/>
  <c r="H1661" i="22"/>
  <c r="M1661" i="22" l="1"/>
  <c r="AD1661" i="22"/>
  <c r="AE1661" i="22" s="1"/>
  <c r="AF1661" i="22" s="1"/>
  <c r="J1661" i="22"/>
  <c r="AC1661" i="22"/>
  <c r="I1661" i="22"/>
  <c r="V1661" i="22" s="1"/>
  <c r="W1661" i="22"/>
  <c r="N1661" i="22"/>
  <c r="F1661" i="22"/>
  <c r="AG1662" i="22"/>
  <c r="L1662" i="22"/>
  <c r="K1662" i="22"/>
  <c r="G1663" i="22"/>
  <c r="H1662" i="22"/>
  <c r="M1662" i="22" l="1"/>
  <c r="AD1662" i="22"/>
  <c r="AE1662" i="22" s="1"/>
  <c r="AF1662" i="22" s="1"/>
  <c r="J1662" i="22"/>
  <c r="AC1662" i="22"/>
  <c r="I1662" i="22"/>
  <c r="V1662" i="22" s="1"/>
  <c r="W1662" i="22"/>
  <c r="N1662" i="22"/>
  <c r="F1662" i="22"/>
  <c r="AG1663" i="22"/>
  <c r="L1663" i="22"/>
  <c r="K1663" i="22"/>
  <c r="G1664" i="22"/>
  <c r="H1663" i="22"/>
  <c r="M1663" i="22" l="1"/>
  <c r="AD1663" i="22"/>
  <c r="AE1663" i="22" s="1"/>
  <c r="AF1663" i="22" s="1"/>
  <c r="J1663" i="22"/>
  <c r="AC1663" i="22"/>
  <c r="I1663" i="22"/>
  <c r="V1663" i="22" s="1"/>
  <c r="W1663" i="22"/>
  <c r="F1663" i="22"/>
  <c r="N1663" i="22"/>
  <c r="AG1664" i="22"/>
  <c r="L1664" i="22"/>
  <c r="K1664" i="22"/>
  <c r="G1665" i="22"/>
  <c r="H1664" i="22"/>
  <c r="M1664" i="22" l="1"/>
  <c r="AD1664" i="22"/>
  <c r="AE1664" i="22" s="1"/>
  <c r="AF1664" i="22" s="1"/>
  <c r="J1664" i="22"/>
  <c r="AC1664" i="22"/>
  <c r="I1664" i="22"/>
  <c r="W1664" i="22"/>
  <c r="N1664" i="22"/>
  <c r="F1664" i="22"/>
  <c r="AG1665" i="22"/>
  <c r="L1665" i="22"/>
  <c r="K1665" i="22"/>
  <c r="G1666" i="22"/>
  <c r="H1665" i="22"/>
  <c r="V1664" i="22" l="1"/>
  <c r="M1665" i="22"/>
  <c r="AD1665" i="22"/>
  <c r="AE1665" i="22" s="1"/>
  <c r="AF1665" i="22" s="1"/>
  <c r="J1665" i="22"/>
  <c r="AC1665" i="22"/>
  <c r="I1665" i="22"/>
  <c r="V1665" i="22" s="1"/>
  <c r="W1665" i="22"/>
  <c r="N1665" i="22"/>
  <c r="F1665" i="22"/>
  <c r="AG1666" i="22"/>
  <c r="L1666" i="22"/>
  <c r="K1666" i="22"/>
  <c r="G1667" i="22"/>
  <c r="H1666" i="22"/>
  <c r="M1666" i="22" l="1"/>
  <c r="AD1666" i="22"/>
  <c r="AE1666" i="22" s="1"/>
  <c r="AF1666" i="22" s="1"/>
  <c r="J1666" i="22"/>
  <c r="AC1666" i="22"/>
  <c r="I1666" i="22"/>
  <c r="V1666" i="22" s="1"/>
  <c r="W1666" i="22"/>
  <c r="N1666" i="22"/>
  <c r="F1666" i="22"/>
  <c r="AG1667" i="22"/>
  <c r="L1667" i="22"/>
  <c r="K1667" i="22"/>
  <c r="G1668" i="22"/>
  <c r="H1667" i="22"/>
  <c r="M1667" i="22" l="1"/>
  <c r="AD1667" i="22"/>
  <c r="AE1667" i="22" s="1"/>
  <c r="AF1667" i="22" s="1"/>
  <c r="J1667" i="22"/>
  <c r="AC1667" i="22"/>
  <c r="I1667" i="22"/>
  <c r="V1667" i="22" s="1"/>
  <c r="W1667" i="22"/>
  <c r="F1667" i="22"/>
  <c r="N1667" i="22"/>
  <c r="AG1668" i="22"/>
  <c r="L1668" i="22"/>
  <c r="K1668" i="22"/>
  <c r="G1669" i="22"/>
  <c r="H1668" i="22"/>
  <c r="M1668" i="22" l="1"/>
  <c r="AD1668" i="22"/>
  <c r="AE1668" i="22" s="1"/>
  <c r="AF1668" i="22" s="1"/>
  <c r="J1668" i="22"/>
  <c r="AC1668" i="22"/>
  <c r="I1668" i="22"/>
  <c r="W1668" i="22"/>
  <c r="N1668" i="22"/>
  <c r="F1668" i="22"/>
  <c r="AG1669" i="22"/>
  <c r="L1669" i="22"/>
  <c r="K1669" i="22"/>
  <c r="G1670" i="22"/>
  <c r="H1669" i="22"/>
  <c r="V1668" i="22" l="1"/>
  <c r="M1669" i="22"/>
  <c r="AD1669" i="22"/>
  <c r="AE1669" i="22" s="1"/>
  <c r="AF1669" i="22" s="1"/>
  <c r="J1669" i="22"/>
  <c r="AC1669" i="22"/>
  <c r="I1669" i="22"/>
  <c r="V1669" i="22" s="1"/>
  <c r="W1669" i="22"/>
  <c r="N1669" i="22"/>
  <c r="F1669" i="22"/>
  <c r="AG1670" i="22"/>
  <c r="L1670" i="22"/>
  <c r="K1670" i="22"/>
  <c r="G1671" i="22"/>
  <c r="H1670" i="22"/>
  <c r="M1670" i="22" l="1"/>
  <c r="AD1670" i="22"/>
  <c r="AE1670" i="22" s="1"/>
  <c r="AF1670" i="22" s="1"/>
  <c r="J1670" i="22"/>
  <c r="AC1670" i="22"/>
  <c r="I1670" i="22"/>
  <c r="V1670" i="22" s="1"/>
  <c r="W1670" i="22"/>
  <c r="N1670" i="22"/>
  <c r="F1670" i="22"/>
  <c r="AG1671" i="22"/>
  <c r="L1671" i="22"/>
  <c r="K1671" i="22"/>
  <c r="G1672" i="22"/>
  <c r="H1671" i="22"/>
  <c r="M1671" i="22" l="1"/>
  <c r="AD1671" i="22"/>
  <c r="AE1671" i="22" s="1"/>
  <c r="AF1671" i="22" s="1"/>
  <c r="J1671" i="22"/>
  <c r="AC1671" i="22"/>
  <c r="I1671" i="22"/>
  <c r="W1671" i="22"/>
  <c r="F1671" i="22"/>
  <c r="N1671" i="22"/>
  <c r="AG1672" i="22"/>
  <c r="L1672" i="22"/>
  <c r="K1672" i="22"/>
  <c r="G1673" i="22"/>
  <c r="H1672" i="22"/>
  <c r="V1671" i="22" l="1"/>
  <c r="M1672" i="22"/>
  <c r="AD1672" i="22"/>
  <c r="AE1672" i="22" s="1"/>
  <c r="AF1672" i="22" s="1"/>
  <c r="J1672" i="22"/>
  <c r="AC1672" i="22"/>
  <c r="I1672" i="22"/>
  <c r="V1672" i="22" s="1"/>
  <c r="W1672" i="22"/>
  <c r="N1672" i="22"/>
  <c r="F1672" i="22"/>
  <c r="AG1673" i="22"/>
  <c r="L1673" i="22"/>
  <c r="K1673" i="22"/>
  <c r="G1674" i="22"/>
  <c r="H1673" i="22"/>
  <c r="M1673" i="22" l="1"/>
  <c r="AD1673" i="22"/>
  <c r="AE1673" i="22" s="1"/>
  <c r="AF1673" i="22" s="1"/>
  <c r="J1673" i="22"/>
  <c r="AC1673" i="22"/>
  <c r="I1673" i="22"/>
  <c r="V1673" i="22" s="1"/>
  <c r="W1673" i="22"/>
  <c r="N1673" i="22"/>
  <c r="F1673" i="22"/>
  <c r="AG1674" i="22"/>
  <c r="L1674" i="22"/>
  <c r="K1674" i="22"/>
  <c r="G1675" i="22"/>
  <c r="H1674" i="22"/>
  <c r="M1674" i="22" l="1"/>
  <c r="AD1674" i="22"/>
  <c r="AE1674" i="22" s="1"/>
  <c r="AF1674" i="22" s="1"/>
  <c r="J1674" i="22"/>
  <c r="AC1674" i="22"/>
  <c r="I1674" i="22"/>
  <c r="V1674" i="22" s="1"/>
  <c r="W1674" i="22"/>
  <c r="N1674" i="22"/>
  <c r="F1674" i="22"/>
  <c r="AG1675" i="22"/>
  <c r="L1675" i="22"/>
  <c r="K1675" i="22"/>
  <c r="G1676" i="22"/>
  <c r="H1675" i="22"/>
  <c r="M1675" i="22" l="1"/>
  <c r="AD1675" i="22"/>
  <c r="AE1675" i="22" s="1"/>
  <c r="AF1675" i="22" s="1"/>
  <c r="J1675" i="22"/>
  <c r="AC1675" i="22"/>
  <c r="I1675" i="22"/>
  <c r="V1675" i="22" s="1"/>
  <c r="W1675" i="22"/>
  <c r="F1675" i="22"/>
  <c r="N1675" i="22"/>
  <c r="AG1676" i="22"/>
  <c r="L1676" i="22"/>
  <c r="K1676" i="22"/>
  <c r="G1677" i="22"/>
  <c r="H1676" i="22"/>
  <c r="M1676" i="22" l="1"/>
  <c r="AD1676" i="22"/>
  <c r="AE1676" i="22" s="1"/>
  <c r="AF1676" i="22" s="1"/>
  <c r="J1676" i="22"/>
  <c r="AC1676" i="22"/>
  <c r="I1676" i="22"/>
  <c r="V1676" i="22" s="1"/>
  <c r="W1676" i="22"/>
  <c r="N1676" i="22"/>
  <c r="F1676" i="22"/>
  <c r="AG1677" i="22"/>
  <c r="L1677" i="22"/>
  <c r="K1677" i="22"/>
  <c r="G1678" i="22"/>
  <c r="H1677" i="22"/>
  <c r="M1677" i="22" l="1"/>
  <c r="AD1677" i="22"/>
  <c r="AE1677" i="22" s="1"/>
  <c r="AF1677" i="22" s="1"/>
  <c r="J1677" i="22"/>
  <c r="AC1677" i="22"/>
  <c r="I1677" i="22"/>
  <c r="V1677" i="22" s="1"/>
  <c r="W1677" i="22"/>
  <c r="N1677" i="22"/>
  <c r="F1677" i="22"/>
  <c r="AG1678" i="22"/>
  <c r="L1678" i="22"/>
  <c r="K1678" i="22"/>
  <c r="G1679" i="22"/>
  <c r="H1678" i="22"/>
  <c r="M1678" i="22" l="1"/>
  <c r="AD1678" i="22"/>
  <c r="AE1678" i="22" s="1"/>
  <c r="AF1678" i="22" s="1"/>
  <c r="J1678" i="22"/>
  <c r="AC1678" i="22"/>
  <c r="I1678" i="22"/>
  <c r="V1678" i="22" s="1"/>
  <c r="W1678" i="22"/>
  <c r="N1678" i="22"/>
  <c r="F1678" i="22"/>
  <c r="AG1679" i="22"/>
  <c r="L1679" i="22"/>
  <c r="K1679" i="22"/>
  <c r="G1680" i="22"/>
  <c r="H1679" i="22"/>
  <c r="M1679" i="22" l="1"/>
  <c r="AD1679" i="22"/>
  <c r="AE1679" i="22" s="1"/>
  <c r="AF1679" i="22" s="1"/>
  <c r="J1679" i="22"/>
  <c r="AC1679" i="22"/>
  <c r="I1679" i="22"/>
  <c r="W1679" i="22"/>
  <c r="F1679" i="22"/>
  <c r="N1679" i="22"/>
  <c r="AG1680" i="22"/>
  <c r="L1680" i="22"/>
  <c r="K1680" i="22"/>
  <c r="G1681" i="22"/>
  <c r="H1680" i="22"/>
  <c r="V1679" i="22" l="1"/>
  <c r="M1680" i="22"/>
  <c r="AD1680" i="22"/>
  <c r="AE1680" i="22" s="1"/>
  <c r="AF1680" i="22" s="1"/>
  <c r="J1680" i="22"/>
  <c r="AC1680" i="22"/>
  <c r="I1680" i="22"/>
  <c r="V1680" i="22" s="1"/>
  <c r="W1680" i="22"/>
  <c r="N1680" i="22"/>
  <c r="F1680" i="22"/>
  <c r="AG1681" i="22"/>
  <c r="L1681" i="22"/>
  <c r="K1681" i="22"/>
  <c r="G1682" i="22"/>
  <c r="H1681" i="22"/>
  <c r="M1681" i="22" l="1"/>
  <c r="AD1681" i="22"/>
  <c r="AE1681" i="22" s="1"/>
  <c r="AF1681" i="22" s="1"/>
  <c r="J1681" i="22"/>
  <c r="AC1681" i="22"/>
  <c r="I1681" i="22"/>
  <c r="V1681" i="22" s="1"/>
  <c r="W1681" i="22"/>
  <c r="N1681" i="22"/>
  <c r="F1681" i="22"/>
  <c r="AG1682" i="22"/>
  <c r="L1682" i="22"/>
  <c r="K1682" i="22"/>
  <c r="G1683" i="22"/>
  <c r="H1682" i="22"/>
  <c r="M1682" i="22" l="1"/>
  <c r="AD1682" i="22"/>
  <c r="AE1682" i="22" s="1"/>
  <c r="AF1682" i="22" s="1"/>
  <c r="J1682" i="22"/>
  <c r="AC1682" i="22"/>
  <c r="I1682" i="22"/>
  <c r="V1682" i="22" s="1"/>
  <c r="W1682" i="22"/>
  <c r="N1682" i="22"/>
  <c r="F1682" i="22"/>
  <c r="AG1683" i="22"/>
  <c r="L1683" i="22"/>
  <c r="K1683" i="22"/>
  <c r="G1684" i="22"/>
  <c r="H1683" i="22"/>
  <c r="M1683" i="22" l="1"/>
  <c r="AD1683" i="22"/>
  <c r="AE1683" i="22" s="1"/>
  <c r="AF1683" i="22" s="1"/>
  <c r="J1683" i="22"/>
  <c r="AC1683" i="22"/>
  <c r="I1683" i="22"/>
  <c r="V1683" i="22" s="1"/>
  <c r="W1683" i="22"/>
  <c r="F1683" i="22"/>
  <c r="N1683" i="22"/>
  <c r="AG1684" i="22"/>
  <c r="L1684" i="22"/>
  <c r="K1684" i="22"/>
  <c r="G1685" i="22"/>
  <c r="H1684" i="22"/>
  <c r="M1684" i="22" l="1"/>
  <c r="AD1684" i="22"/>
  <c r="AE1684" i="22" s="1"/>
  <c r="AF1684" i="22" s="1"/>
  <c r="J1684" i="22"/>
  <c r="AC1684" i="22"/>
  <c r="I1684" i="22"/>
  <c r="V1684" i="22" s="1"/>
  <c r="W1684" i="22"/>
  <c r="N1684" i="22"/>
  <c r="F1684" i="22"/>
  <c r="AG1685" i="22"/>
  <c r="L1685" i="22"/>
  <c r="K1685" i="22"/>
  <c r="G1686" i="22"/>
  <c r="H1685" i="22"/>
  <c r="M1685" i="22" l="1"/>
  <c r="AD1685" i="22"/>
  <c r="AE1685" i="22" s="1"/>
  <c r="AF1685" i="22" s="1"/>
  <c r="J1685" i="22"/>
  <c r="AC1685" i="22"/>
  <c r="I1685" i="22"/>
  <c r="V1685" i="22" s="1"/>
  <c r="W1685" i="22"/>
  <c r="N1685" i="22"/>
  <c r="F1685" i="22"/>
  <c r="AG1686" i="22"/>
  <c r="L1686" i="22"/>
  <c r="K1686" i="22"/>
  <c r="G1687" i="22"/>
  <c r="H1686" i="22"/>
  <c r="M1686" i="22" l="1"/>
  <c r="AD1686" i="22"/>
  <c r="AE1686" i="22" s="1"/>
  <c r="AF1686" i="22" s="1"/>
  <c r="J1686" i="22"/>
  <c r="AC1686" i="22"/>
  <c r="I1686" i="22"/>
  <c r="V1686" i="22" s="1"/>
  <c r="W1686" i="22"/>
  <c r="N1686" i="22"/>
  <c r="F1686" i="22"/>
  <c r="AG1687" i="22"/>
  <c r="L1687" i="22"/>
  <c r="K1687" i="22"/>
  <c r="G1688" i="22"/>
  <c r="H1687" i="22"/>
  <c r="M1687" i="22" l="1"/>
  <c r="AD1687" i="22"/>
  <c r="AE1687" i="22" s="1"/>
  <c r="AF1687" i="22" s="1"/>
  <c r="J1687" i="22"/>
  <c r="AC1687" i="22"/>
  <c r="I1687" i="22"/>
  <c r="V1687" i="22" s="1"/>
  <c r="W1687" i="22"/>
  <c r="F1687" i="22"/>
  <c r="N1687" i="22"/>
  <c r="AG1688" i="22"/>
  <c r="L1688" i="22"/>
  <c r="K1688" i="22"/>
  <c r="G1689" i="22"/>
  <c r="H1688" i="22"/>
  <c r="M1688" i="22" l="1"/>
  <c r="AD1688" i="22"/>
  <c r="AE1688" i="22" s="1"/>
  <c r="AF1688" i="22" s="1"/>
  <c r="J1688" i="22"/>
  <c r="AC1688" i="22"/>
  <c r="I1688" i="22"/>
  <c r="V1688" i="22" s="1"/>
  <c r="W1688" i="22"/>
  <c r="N1688" i="22"/>
  <c r="F1688" i="22"/>
  <c r="AG1689" i="22"/>
  <c r="L1689" i="22"/>
  <c r="K1689" i="22"/>
  <c r="G1690" i="22"/>
  <c r="H1689" i="22"/>
  <c r="M1689" i="22" l="1"/>
  <c r="AD1689" i="22"/>
  <c r="AE1689" i="22" s="1"/>
  <c r="AF1689" i="22" s="1"/>
  <c r="J1689" i="22"/>
  <c r="AC1689" i="22"/>
  <c r="I1689" i="22"/>
  <c r="V1689" i="22" s="1"/>
  <c r="W1689" i="22"/>
  <c r="N1689" i="22"/>
  <c r="F1689" i="22"/>
  <c r="AG1690" i="22"/>
  <c r="L1690" i="22"/>
  <c r="K1690" i="22"/>
  <c r="G1691" i="22"/>
  <c r="H1690" i="22"/>
  <c r="M1690" i="22" l="1"/>
  <c r="AD1690" i="22"/>
  <c r="AE1690" i="22" s="1"/>
  <c r="AF1690" i="22" s="1"/>
  <c r="J1690" i="22"/>
  <c r="AC1690" i="22"/>
  <c r="I1690" i="22"/>
  <c r="V1690" i="22" s="1"/>
  <c r="W1690" i="22"/>
  <c r="N1690" i="22"/>
  <c r="F1690" i="22"/>
  <c r="AG1691" i="22"/>
  <c r="L1691" i="22"/>
  <c r="K1691" i="22"/>
  <c r="G1692" i="22"/>
  <c r="H1691" i="22"/>
  <c r="M1691" i="22" l="1"/>
  <c r="AD1691" i="22"/>
  <c r="AE1691" i="22" s="1"/>
  <c r="AF1691" i="22" s="1"/>
  <c r="J1691" i="22"/>
  <c r="AC1691" i="22"/>
  <c r="I1691" i="22"/>
  <c r="V1691" i="22" s="1"/>
  <c r="W1691" i="22"/>
  <c r="F1691" i="22"/>
  <c r="N1691" i="22"/>
  <c r="AG1692" i="22"/>
  <c r="L1692" i="22"/>
  <c r="K1692" i="22"/>
  <c r="G1693" i="22"/>
  <c r="H1692" i="22"/>
  <c r="M1692" i="22" l="1"/>
  <c r="AD1692" i="22"/>
  <c r="AE1692" i="22" s="1"/>
  <c r="AF1692" i="22" s="1"/>
  <c r="J1692" i="22"/>
  <c r="AC1692" i="22"/>
  <c r="I1692" i="22"/>
  <c r="V1692" i="22" s="1"/>
  <c r="W1692" i="22"/>
  <c r="N1692" i="22"/>
  <c r="F1692" i="22"/>
  <c r="AG1693" i="22"/>
  <c r="L1693" i="22"/>
  <c r="K1693" i="22"/>
  <c r="G1694" i="22"/>
  <c r="H1693" i="22"/>
  <c r="M1693" i="22" l="1"/>
  <c r="AD1693" i="22"/>
  <c r="AE1693" i="22" s="1"/>
  <c r="AF1693" i="22" s="1"/>
  <c r="J1693" i="22"/>
  <c r="AC1693" i="22"/>
  <c r="I1693" i="22"/>
  <c r="V1693" i="22" s="1"/>
  <c r="W1693" i="22"/>
  <c r="N1693" i="22"/>
  <c r="F1693" i="22"/>
  <c r="AG1694" i="22"/>
  <c r="L1694" i="22"/>
  <c r="K1694" i="22"/>
  <c r="G1695" i="22"/>
  <c r="H1694" i="22"/>
  <c r="M1694" i="22" l="1"/>
  <c r="AD1694" i="22"/>
  <c r="AE1694" i="22" s="1"/>
  <c r="AF1694" i="22" s="1"/>
  <c r="J1694" i="22"/>
  <c r="AC1694" i="22"/>
  <c r="I1694" i="22"/>
  <c r="V1694" i="22" s="1"/>
  <c r="W1694" i="22"/>
  <c r="N1694" i="22"/>
  <c r="F1694" i="22"/>
  <c r="AG1695" i="22"/>
  <c r="L1695" i="22"/>
  <c r="K1695" i="22"/>
  <c r="G1696" i="22"/>
  <c r="H1695" i="22"/>
  <c r="M1695" i="22" l="1"/>
  <c r="AD1695" i="22"/>
  <c r="AE1695" i="22" s="1"/>
  <c r="AF1695" i="22" s="1"/>
  <c r="J1695" i="22"/>
  <c r="AC1695" i="22"/>
  <c r="I1695" i="22"/>
  <c r="V1695" i="22" s="1"/>
  <c r="W1695" i="22"/>
  <c r="F1695" i="22"/>
  <c r="N1695" i="22"/>
  <c r="AG1696" i="22"/>
  <c r="L1696" i="22"/>
  <c r="K1696" i="22"/>
  <c r="G1697" i="22"/>
  <c r="H1696" i="22"/>
  <c r="M1696" i="22" l="1"/>
  <c r="AD1696" i="22"/>
  <c r="AE1696" i="22" s="1"/>
  <c r="AF1696" i="22" s="1"/>
  <c r="J1696" i="22"/>
  <c r="AC1696" i="22"/>
  <c r="I1696" i="22"/>
  <c r="V1696" i="22" s="1"/>
  <c r="W1696" i="22"/>
  <c r="N1696" i="22"/>
  <c r="F1696" i="22"/>
  <c r="AG1697" i="22"/>
  <c r="L1697" i="22"/>
  <c r="K1697" i="22"/>
  <c r="G1698" i="22"/>
  <c r="H1697" i="22"/>
  <c r="M1697" i="22" l="1"/>
  <c r="AD1697" i="22"/>
  <c r="AE1697" i="22" s="1"/>
  <c r="AF1697" i="22" s="1"/>
  <c r="J1697" i="22"/>
  <c r="AC1697" i="22"/>
  <c r="I1697" i="22"/>
  <c r="V1697" i="22" s="1"/>
  <c r="W1697" i="22"/>
  <c r="N1697" i="22"/>
  <c r="F1697" i="22"/>
  <c r="AG1698" i="22"/>
  <c r="L1698" i="22"/>
  <c r="K1698" i="22"/>
  <c r="G1699" i="22"/>
  <c r="H1698" i="22"/>
  <c r="M1698" i="22" l="1"/>
  <c r="AD1698" i="22"/>
  <c r="AE1698" i="22" s="1"/>
  <c r="AF1698" i="22" s="1"/>
  <c r="J1698" i="22"/>
  <c r="AC1698" i="22"/>
  <c r="I1698" i="22"/>
  <c r="V1698" i="22" s="1"/>
  <c r="W1698" i="22"/>
  <c r="N1698" i="22"/>
  <c r="F1698" i="22"/>
  <c r="G1700" i="22"/>
  <c r="L1699" i="22"/>
  <c r="AG1699" i="22"/>
  <c r="K1699" i="22"/>
  <c r="H1699" i="22"/>
  <c r="AC1699" i="22" l="1"/>
  <c r="W1699" i="22"/>
  <c r="M1699" i="22"/>
  <c r="J1699" i="22"/>
  <c r="I1699" i="22"/>
  <c r="AD1699" i="22"/>
  <c r="AE1699" i="22" s="1"/>
  <c r="AF1699" i="22" s="1"/>
  <c r="F1699" i="22"/>
  <c r="N1699" i="22"/>
  <c r="L1700" i="22"/>
  <c r="G1701" i="22"/>
  <c r="K1700" i="22"/>
  <c r="AG1700" i="22"/>
  <c r="H1700" i="22"/>
  <c r="V1699" i="22" l="1"/>
  <c r="AC1700" i="22"/>
  <c r="I1700" i="22"/>
  <c r="W1700" i="22"/>
  <c r="N1700" i="22"/>
  <c r="F1700" i="22"/>
  <c r="AD1700" i="22"/>
  <c r="AE1700" i="22" s="1"/>
  <c r="AF1700" i="22" s="1"/>
  <c r="M1700" i="22"/>
  <c r="J1700" i="22"/>
  <c r="L1701" i="22"/>
  <c r="G1702" i="22"/>
  <c r="K1701" i="22"/>
  <c r="AG1701" i="22"/>
  <c r="H1701" i="22"/>
  <c r="AC1701" i="22" l="1"/>
  <c r="I1701" i="22"/>
  <c r="W1701" i="22"/>
  <c r="N1701" i="22"/>
  <c r="F1701" i="22"/>
  <c r="AD1701" i="22"/>
  <c r="AE1701" i="22" s="1"/>
  <c r="AF1701" i="22" s="1"/>
  <c r="M1701" i="22"/>
  <c r="J1701" i="22"/>
  <c r="V1700" i="22"/>
  <c r="L1702" i="22"/>
  <c r="G1703" i="22"/>
  <c r="K1702" i="22"/>
  <c r="AG1702" i="22"/>
  <c r="H1702" i="22"/>
  <c r="AC1702" i="22" l="1"/>
  <c r="I1702" i="22"/>
  <c r="W1702" i="22"/>
  <c r="N1702" i="22"/>
  <c r="F1702" i="22"/>
  <c r="M1702" i="22"/>
  <c r="J1702" i="22"/>
  <c r="AD1702" i="22"/>
  <c r="AE1702" i="22" s="1"/>
  <c r="AF1702" i="22" s="1"/>
  <c r="G1704" i="22"/>
  <c r="K1703" i="22"/>
  <c r="AG1703" i="22"/>
  <c r="L1703" i="22"/>
  <c r="H1703" i="22"/>
  <c r="V1701" i="22"/>
  <c r="V1702" i="22" l="1"/>
  <c r="AC1703" i="22"/>
  <c r="I1703" i="22"/>
  <c r="W1703" i="22"/>
  <c r="N1703" i="22"/>
  <c r="F1703" i="22"/>
  <c r="J1703" i="22"/>
  <c r="AD1703" i="22"/>
  <c r="AE1703" i="22" s="1"/>
  <c r="AF1703" i="22" s="1"/>
  <c r="M1703" i="22"/>
  <c r="L1704" i="22"/>
  <c r="G1705" i="22"/>
  <c r="K1704" i="22"/>
  <c r="AG1704" i="22"/>
  <c r="H1704" i="22"/>
  <c r="V1703" i="22" l="1"/>
  <c r="AC1704" i="22"/>
  <c r="I1704" i="22"/>
  <c r="W1704" i="22"/>
  <c r="N1704" i="22"/>
  <c r="F1704" i="22"/>
  <c r="AD1704" i="22"/>
  <c r="AE1704" i="22" s="1"/>
  <c r="AF1704" i="22" s="1"/>
  <c r="M1704" i="22"/>
  <c r="J1704" i="22"/>
  <c r="L1705" i="22"/>
  <c r="G1706" i="22"/>
  <c r="K1705" i="22"/>
  <c r="AG1705" i="22"/>
  <c r="H1705" i="22"/>
  <c r="L1706" i="22" l="1"/>
  <c r="G1707" i="22"/>
  <c r="K1706" i="22"/>
  <c r="AG1706" i="22"/>
  <c r="H1706" i="22"/>
  <c r="AC1705" i="22"/>
  <c r="I1705" i="22"/>
  <c r="W1705" i="22"/>
  <c r="N1705" i="22"/>
  <c r="F1705" i="22"/>
  <c r="AD1705" i="22"/>
  <c r="AE1705" i="22" s="1"/>
  <c r="AF1705" i="22" s="1"/>
  <c r="M1705" i="22"/>
  <c r="J1705" i="22"/>
  <c r="V1704" i="22"/>
  <c r="V1705" i="22" l="1"/>
  <c r="AC1706" i="22"/>
  <c r="I1706" i="22"/>
  <c r="W1706" i="22"/>
  <c r="N1706" i="22"/>
  <c r="F1706" i="22"/>
  <c r="M1706" i="22"/>
  <c r="J1706" i="22"/>
  <c r="AD1706" i="22"/>
  <c r="AE1706" i="22" s="1"/>
  <c r="AF1706" i="22" s="1"/>
  <c r="K1707" i="22"/>
  <c r="L1707" i="22"/>
  <c r="G1708" i="22"/>
  <c r="AG1707" i="22"/>
  <c r="H1707" i="22"/>
  <c r="AC1707" i="22" l="1"/>
  <c r="I1707" i="22"/>
  <c r="W1707" i="22"/>
  <c r="N1707" i="22"/>
  <c r="F1707" i="22"/>
  <c r="J1707" i="22"/>
  <c r="AD1707" i="22"/>
  <c r="AE1707" i="22" s="1"/>
  <c r="AF1707" i="22" s="1"/>
  <c r="M1707" i="22"/>
  <c r="K1708" i="22"/>
  <c r="L1708" i="22"/>
  <c r="G1709" i="22"/>
  <c r="AG1708" i="22"/>
  <c r="H1708" i="22"/>
  <c r="V1706" i="22"/>
  <c r="V1707" i="22" l="1"/>
  <c r="AC1708" i="22"/>
  <c r="I1708" i="22"/>
  <c r="W1708" i="22"/>
  <c r="N1708" i="22"/>
  <c r="F1708" i="22"/>
  <c r="J1708" i="22"/>
  <c r="AD1708" i="22"/>
  <c r="AE1708" i="22" s="1"/>
  <c r="AF1708" i="22" s="1"/>
  <c r="M1708" i="22"/>
  <c r="K1709" i="22"/>
  <c r="L1709" i="22"/>
  <c r="G1710" i="22"/>
  <c r="AG1709" i="22"/>
  <c r="H1709" i="22"/>
  <c r="V1708" i="22" l="1"/>
  <c r="AC1709" i="22"/>
  <c r="I1709" i="22"/>
  <c r="W1709" i="22"/>
  <c r="N1709" i="22"/>
  <c r="F1709" i="22"/>
  <c r="J1709" i="22"/>
  <c r="AD1709" i="22"/>
  <c r="AE1709" i="22" s="1"/>
  <c r="AF1709" i="22" s="1"/>
  <c r="M1709" i="22"/>
  <c r="K1710" i="22"/>
  <c r="L1710" i="22"/>
  <c r="G1711" i="22"/>
  <c r="AG1710" i="22"/>
  <c r="H1710" i="22"/>
  <c r="AC1710" i="22" l="1"/>
  <c r="I1710" i="22"/>
  <c r="W1710" i="22"/>
  <c r="N1710" i="22"/>
  <c r="F1710" i="22"/>
  <c r="J1710" i="22"/>
  <c r="AD1710" i="22"/>
  <c r="AE1710" i="22" s="1"/>
  <c r="AF1710" i="22" s="1"/>
  <c r="M1710" i="22"/>
  <c r="V1709" i="22"/>
  <c r="K1711" i="22"/>
  <c r="L1711" i="22"/>
  <c r="G1712" i="22"/>
  <c r="AG1711" i="22"/>
  <c r="H1711" i="22"/>
  <c r="V1710" i="22" l="1"/>
  <c r="AC1711" i="22"/>
  <c r="I1711" i="22"/>
  <c r="W1711" i="22"/>
  <c r="N1711" i="22"/>
  <c r="F1711" i="22"/>
  <c r="J1711" i="22"/>
  <c r="AD1711" i="22"/>
  <c r="AE1711" i="22" s="1"/>
  <c r="AF1711" i="22" s="1"/>
  <c r="M1711" i="22"/>
  <c r="K1712" i="22"/>
  <c r="L1712" i="22"/>
  <c r="G1713" i="22"/>
  <c r="AG1712" i="22"/>
  <c r="H1712" i="22"/>
  <c r="V1711" i="22" l="1"/>
  <c r="AC1712" i="22"/>
  <c r="I1712" i="22"/>
  <c r="W1712" i="22"/>
  <c r="N1712" i="22"/>
  <c r="F1712" i="22"/>
  <c r="J1712" i="22"/>
  <c r="AD1712" i="22"/>
  <c r="AE1712" i="22" s="1"/>
  <c r="AF1712" i="22" s="1"/>
  <c r="M1712" i="22"/>
  <c r="K1713" i="22"/>
  <c r="L1713" i="22"/>
  <c r="G1714" i="22"/>
  <c r="AG1713" i="22"/>
  <c r="H1713" i="22"/>
  <c r="V1712" i="22" l="1"/>
  <c r="AC1713" i="22"/>
  <c r="I1713" i="22"/>
  <c r="W1713" i="22"/>
  <c r="N1713" i="22"/>
  <c r="F1713" i="22"/>
  <c r="J1713" i="22"/>
  <c r="AD1713" i="22"/>
  <c r="AE1713" i="22" s="1"/>
  <c r="AF1713" i="22" s="1"/>
  <c r="M1713" i="22"/>
  <c r="K1714" i="22"/>
  <c r="L1714" i="22"/>
  <c r="G1715" i="22"/>
  <c r="AG1714" i="22"/>
  <c r="H1714" i="22"/>
  <c r="V1713" i="22" l="1"/>
  <c r="AC1714" i="22"/>
  <c r="I1714" i="22"/>
  <c r="W1714" i="22"/>
  <c r="N1714" i="22"/>
  <c r="F1714" i="22"/>
  <c r="J1714" i="22"/>
  <c r="AD1714" i="22"/>
  <c r="AE1714" i="22" s="1"/>
  <c r="AF1714" i="22" s="1"/>
  <c r="M1714" i="22"/>
  <c r="K1715" i="22"/>
  <c r="L1715" i="22"/>
  <c r="G1716" i="22"/>
  <c r="AG1715" i="22"/>
  <c r="H1715" i="22"/>
  <c r="AC1715" i="22" l="1"/>
  <c r="I1715" i="22"/>
  <c r="W1715" i="22"/>
  <c r="N1715" i="22"/>
  <c r="F1715" i="22"/>
  <c r="J1715" i="22"/>
  <c r="AD1715" i="22"/>
  <c r="AE1715" i="22" s="1"/>
  <c r="AF1715" i="22" s="1"/>
  <c r="M1715" i="22"/>
  <c r="G1717" i="22"/>
  <c r="K1716" i="22"/>
  <c r="L1716" i="22"/>
  <c r="AG1716" i="22"/>
  <c r="H1716" i="22"/>
  <c r="V1714" i="22"/>
  <c r="AC1716" i="22" l="1"/>
  <c r="I1716" i="22"/>
  <c r="W1716" i="22"/>
  <c r="N1716" i="22"/>
  <c r="F1716" i="22"/>
  <c r="J1716" i="22"/>
  <c r="AD1716" i="22"/>
  <c r="AE1716" i="22" s="1"/>
  <c r="AF1716" i="22" s="1"/>
  <c r="M1716" i="22"/>
  <c r="V1715" i="22"/>
  <c r="G1718" i="22"/>
  <c r="K1717" i="22"/>
  <c r="L1717" i="22"/>
  <c r="AG1717" i="22"/>
  <c r="H1717" i="22"/>
  <c r="AC1717" i="22" l="1"/>
  <c r="I1717" i="22"/>
  <c r="W1717" i="22"/>
  <c r="N1717" i="22"/>
  <c r="F1717" i="22"/>
  <c r="AD1717" i="22"/>
  <c r="AE1717" i="22" s="1"/>
  <c r="AF1717" i="22" s="1"/>
  <c r="M1717" i="22"/>
  <c r="J1717" i="22"/>
  <c r="V1716" i="22"/>
  <c r="G1719" i="22"/>
  <c r="K1718" i="22"/>
  <c r="AG1718" i="22"/>
  <c r="L1718" i="22"/>
  <c r="H1718" i="22"/>
  <c r="AC1718" i="22" l="1"/>
  <c r="I1718" i="22"/>
  <c r="W1718" i="22"/>
  <c r="N1718" i="22"/>
  <c r="F1718" i="22"/>
  <c r="AD1718" i="22"/>
  <c r="AE1718" i="22" s="1"/>
  <c r="AF1718" i="22" s="1"/>
  <c r="M1718" i="22"/>
  <c r="J1718" i="22"/>
  <c r="G1720" i="22"/>
  <c r="K1719" i="22"/>
  <c r="AG1719" i="22"/>
  <c r="L1719" i="22"/>
  <c r="H1719" i="22"/>
  <c r="V1717" i="22"/>
  <c r="AC1719" i="22" l="1"/>
  <c r="I1719" i="22"/>
  <c r="W1719" i="22"/>
  <c r="N1719" i="22"/>
  <c r="F1719" i="22"/>
  <c r="AD1719" i="22"/>
  <c r="AE1719" i="22" s="1"/>
  <c r="AF1719" i="22" s="1"/>
  <c r="M1719" i="22"/>
  <c r="J1719" i="22"/>
  <c r="V1718" i="22"/>
  <c r="G1721" i="22"/>
  <c r="L1720" i="22"/>
  <c r="K1720" i="22"/>
  <c r="AG1720" i="22"/>
  <c r="H1720" i="22"/>
  <c r="V1719" i="22" l="1"/>
  <c r="AC1720" i="22"/>
  <c r="I1720" i="22"/>
  <c r="W1720" i="22"/>
  <c r="N1720" i="22"/>
  <c r="F1720" i="22"/>
  <c r="AD1720" i="22"/>
  <c r="AE1720" i="22" s="1"/>
  <c r="AF1720" i="22" s="1"/>
  <c r="M1720" i="22"/>
  <c r="J1720" i="22"/>
  <c r="G1722" i="22"/>
  <c r="L1721" i="22"/>
  <c r="K1721" i="22"/>
  <c r="AG1721" i="22"/>
  <c r="H1721" i="22"/>
  <c r="AC1721" i="22" l="1"/>
  <c r="I1721" i="22"/>
  <c r="W1721" i="22"/>
  <c r="N1721" i="22"/>
  <c r="F1721" i="22"/>
  <c r="AD1721" i="22"/>
  <c r="AE1721" i="22" s="1"/>
  <c r="AF1721" i="22" s="1"/>
  <c r="M1721" i="22"/>
  <c r="J1721" i="22"/>
  <c r="V1720" i="22"/>
  <c r="G1723" i="22"/>
  <c r="L1722" i="22"/>
  <c r="K1722" i="22"/>
  <c r="AG1722" i="22"/>
  <c r="H1722" i="22"/>
  <c r="AC1722" i="22" l="1"/>
  <c r="I1722" i="22"/>
  <c r="W1722" i="22"/>
  <c r="N1722" i="22"/>
  <c r="F1722" i="22"/>
  <c r="AD1722" i="22"/>
  <c r="AE1722" i="22" s="1"/>
  <c r="AF1722" i="22" s="1"/>
  <c r="M1722" i="22"/>
  <c r="J1722" i="22"/>
  <c r="V1721" i="22"/>
  <c r="G1724" i="22"/>
  <c r="L1723" i="22"/>
  <c r="K1723" i="22"/>
  <c r="AG1723" i="22"/>
  <c r="H1723" i="22"/>
  <c r="AC1723" i="22" l="1"/>
  <c r="I1723" i="22"/>
  <c r="W1723" i="22"/>
  <c r="N1723" i="22"/>
  <c r="F1723" i="22"/>
  <c r="AD1723" i="22"/>
  <c r="AE1723" i="22" s="1"/>
  <c r="AF1723" i="22" s="1"/>
  <c r="M1723" i="22"/>
  <c r="J1723" i="22"/>
  <c r="V1722" i="22"/>
  <c r="G1725" i="22"/>
  <c r="AG1724" i="22"/>
  <c r="L1724" i="22"/>
  <c r="K1724" i="22"/>
  <c r="H1724" i="22"/>
  <c r="AC1724" i="22" l="1"/>
  <c r="I1724" i="22"/>
  <c r="W1724" i="22"/>
  <c r="N1724" i="22"/>
  <c r="F1724" i="22"/>
  <c r="AD1724" i="22"/>
  <c r="AE1724" i="22" s="1"/>
  <c r="AF1724" i="22" s="1"/>
  <c r="M1724" i="22"/>
  <c r="J1724" i="22"/>
  <c r="G1726" i="22"/>
  <c r="AG1725" i="22"/>
  <c r="L1725" i="22"/>
  <c r="K1725" i="22"/>
  <c r="H1725" i="22"/>
  <c r="V1723" i="22"/>
  <c r="AC1725" i="22" l="1"/>
  <c r="I1725" i="22"/>
  <c r="W1725" i="22"/>
  <c r="N1725" i="22"/>
  <c r="F1725" i="22"/>
  <c r="M1725" i="22"/>
  <c r="AD1725" i="22"/>
  <c r="AE1725" i="22" s="1"/>
  <c r="AF1725" i="22" s="1"/>
  <c r="J1725" i="22"/>
  <c r="V1724" i="22"/>
  <c r="G1727" i="22"/>
  <c r="AG1726" i="22"/>
  <c r="L1726" i="22"/>
  <c r="K1726" i="22"/>
  <c r="H1726" i="22"/>
  <c r="AC1726" i="22" l="1"/>
  <c r="I1726" i="22"/>
  <c r="W1726" i="22"/>
  <c r="N1726" i="22"/>
  <c r="F1726" i="22"/>
  <c r="M1726" i="22"/>
  <c r="AD1726" i="22"/>
  <c r="AE1726" i="22" s="1"/>
  <c r="AF1726" i="22" s="1"/>
  <c r="J1726" i="22"/>
  <c r="V1725" i="22"/>
  <c r="G1728" i="22"/>
  <c r="AG1727" i="22"/>
  <c r="L1727" i="22"/>
  <c r="K1727" i="22"/>
  <c r="H1727" i="22"/>
  <c r="G1729" i="22" l="1"/>
  <c r="AG1728" i="22"/>
  <c r="L1728" i="22"/>
  <c r="K1728" i="22"/>
  <c r="H1728" i="22"/>
  <c r="V1726" i="22"/>
  <c r="AC1727" i="22"/>
  <c r="I1727" i="22"/>
  <c r="W1727" i="22"/>
  <c r="N1727" i="22"/>
  <c r="F1727" i="22"/>
  <c r="M1727" i="22"/>
  <c r="AD1727" i="22"/>
  <c r="AE1727" i="22" s="1"/>
  <c r="AF1727" i="22" s="1"/>
  <c r="J1727" i="22"/>
  <c r="V1727" i="22" l="1"/>
  <c r="AC1728" i="22"/>
  <c r="I1728" i="22"/>
  <c r="W1728" i="22"/>
  <c r="N1728" i="22"/>
  <c r="F1728" i="22"/>
  <c r="M1728" i="22"/>
  <c r="AD1728" i="22"/>
  <c r="AE1728" i="22" s="1"/>
  <c r="AF1728" i="22" s="1"/>
  <c r="J1728" i="22"/>
  <c r="G1730" i="22"/>
  <c r="AG1729" i="22"/>
  <c r="L1729" i="22"/>
  <c r="K1729" i="22"/>
  <c r="H1729" i="22"/>
  <c r="AC1729" i="22" l="1"/>
  <c r="I1729" i="22"/>
  <c r="W1729" i="22"/>
  <c r="N1729" i="22"/>
  <c r="F1729" i="22"/>
  <c r="M1729" i="22"/>
  <c r="AD1729" i="22"/>
  <c r="AE1729" i="22" s="1"/>
  <c r="AF1729" i="22" s="1"/>
  <c r="J1729" i="22"/>
  <c r="V1728" i="22"/>
  <c r="G1731" i="22"/>
  <c r="AG1730" i="22"/>
  <c r="L1730" i="22"/>
  <c r="K1730" i="22"/>
  <c r="H1730" i="22"/>
  <c r="AC1730" i="22" l="1"/>
  <c r="I1730" i="22"/>
  <c r="W1730" i="22"/>
  <c r="N1730" i="22"/>
  <c r="F1730" i="22"/>
  <c r="M1730" i="22"/>
  <c r="AD1730" i="22"/>
  <c r="AE1730" i="22" s="1"/>
  <c r="AF1730" i="22" s="1"/>
  <c r="J1730" i="22"/>
  <c r="G1732" i="22"/>
  <c r="AG1731" i="22"/>
  <c r="L1731" i="22"/>
  <c r="K1731" i="22"/>
  <c r="H1731" i="22"/>
  <c r="V1729" i="22"/>
  <c r="AC1731" i="22" l="1"/>
  <c r="I1731" i="22"/>
  <c r="W1731" i="22"/>
  <c r="N1731" i="22"/>
  <c r="F1731" i="22"/>
  <c r="M1731" i="22"/>
  <c r="AD1731" i="22"/>
  <c r="AE1731" i="22" s="1"/>
  <c r="AF1731" i="22" s="1"/>
  <c r="J1731" i="22"/>
  <c r="V1730" i="22"/>
  <c r="G1733" i="22"/>
  <c r="AG1732" i="22"/>
  <c r="L1732" i="22"/>
  <c r="K1732" i="22"/>
  <c r="H1732" i="22"/>
  <c r="G1734" i="22" l="1"/>
  <c r="AG1733" i="22"/>
  <c r="L1733" i="22"/>
  <c r="K1733" i="22"/>
  <c r="H1733" i="22"/>
  <c r="V1731" i="22"/>
  <c r="AC1732" i="22"/>
  <c r="I1732" i="22"/>
  <c r="W1732" i="22"/>
  <c r="N1732" i="22"/>
  <c r="F1732" i="22"/>
  <c r="M1732" i="22"/>
  <c r="AD1732" i="22"/>
  <c r="AE1732" i="22" s="1"/>
  <c r="AF1732" i="22" s="1"/>
  <c r="J1732" i="22"/>
  <c r="V1732" i="22" l="1"/>
  <c r="AC1733" i="22"/>
  <c r="I1733" i="22"/>
  <c r="W1733" i="22"/>
  <c r="N1733" i="22"/>
  <c r="F1733" i="22"/>
  <c r="M1733" i="22"/>
  <c r="AD1733" i="22"/>
  <c r="AE1733" i="22" s="1"/>
  <c r="AF1733" i="22" s="1"/>
  <c r="J1733" i="22"/>
  <c r="G1735" i="22"/>
  <c r="AG1734" i="22"/>
  <c r="L1734" i="22"/>
  <c r="K1734" i="22"/>
  <c r="H1734" i="22"/>
  <c r="AC1734" i="22" l="1"/>
  <c r="I1734" i="22"/>
  <c r="W1734" i="22"/>
  <c r="N1734" i="22"/>
  <c r="F1734" i="22"/>
  <c r="M1734" i="22"/>
  <c r="AD1734" i="22"/>
  <c r="AE1734" i="22" s="1"/>
  <c r="AF1734" i="22" s="1"/>
  <c r="J1734" i="22"/>
  <c r="V1733" i="22"/>
  <c r="G1736" i="22"/>
  <c r="AG1735" i="22"/>
  <c r="L1735" i="22"/>
  <c r="K1735" i="22"/>
  <c r="H1735" i="22"/>
  <c r="AC1735" i="22" l="1"/>
  <c r="I1735" i="22"/>
  <c r="W1735" i="22"/>
  <c r="N1735" i="22"/>
  <c r="F1735" i="22"/>
  <c r="M1735" i="22"/>
  <c r="AD1735" i="22"/>
  <c r="AE1735" i="22" s="1"/>
  <c r="AF1735" i="22" s="1"/>
  <c r="J1735" i="22"/>
  <c r="G1737" i="22"/>
  <c r="AG1736" i="22"/>
  <c r="L1736" i="22"/>
  <c r="K1736" i="22"/>
  <c r="H1736" i="22"/>
  <c r="V1734" i="22"/>
  <c r="V1735" i="22" l="1"/>
  <c r="AC1736" i="22"/>
  <c r="I1736" i="22"/>
  <c r="W1736" i="22"/>
  <c r="N1736" i="22"/>
  <c r="F1736" i="22"/>
  <c r="M1736" i="22"/>
  <c r="AD1736" i="22"/>
  <c r="AE1736" i="22" s="1"/>
  <c r="AF1736" i="22" s="1"/>
  <c r="J1736" i="22"/>
  <c r="G1738" i="22"/>
  <c r="AG1737" i="22"/>
  <c r="L1737" i="22"/>
  <c r="K1737" i="22"/>
  <c r="H1737" i="22"/>
  <c r="AC1737" i="22" l="1"/>
  <c r="I1737" i="22"/>
  <c r="W1737" i="22"/>
  <c r="N1737" i="22"/>
  <c r="F1737" i="22"/>
  <c r="M1737" i="22"/>
  <c r="AD1737" i="22"/>
  <c r="AE1737" i="22" s="1"/>
  <c r="AF1737" i="22" s="1"/>
  <c r="J1737" i="22"/>
  <c r="V1736" i="22"/>
  <c r="G1739" i="22"/>
  <c r="AG1738" i="22"/>
  <c r="L1738" i="22"/>
  <c r="K1738" i="22"/>
  <c r="H1738" i="22"/>
  <c r="AC1738" i="22" l="1"/>
  <c r="I1738" i="22"/>
  <c r="W1738" i="22"/>
  <c r="N1738" i="22"/>
  <c r="F1738" i="22"/>
  <c r="M1738" i="22"/>
  <c r="AD1738" i="22"/>
  <c r="AE1738" i="22" s="1"/>
  <c r="AF1738" i="22" s="1"/>
  <c r="J1738" i="22"/>
  <c r="G1740" i="22"/>
  <c r="AG1739" i="22"/>
  <c r="L1739" i="22"/>
  <c r="K1739" i="22"/>
  <c r="H1739" i="22"/>
  <c r="V1737" i="22"/>
  <c r="AC1739" i="22" l="1"/>
  <c r="I1739" i="22"/>
  <c r="W1739" i="22"/>
  <c r="N1739" i="22"/>
  <c r="F1739" i="22"/>
  <c r="M1739" i="22"/>
  <c r="AD1739" i="22"/>
  <c r="AE1739" i="22" s="1"/>
  <c r="AF1739" i="22" s="1"/>
  <c r="J1739" i="22"/>
  <c r="V1738" i="22"/>
  <c r="G1741" i="22"/>
  <c r="AG1740" i="22"/>
  <c r="L1740" i="22"/>
  <c r="K1740" i="22"/>
  <c r="H1740" i="22"/>
  <c r="V1739" i="22" l="1"/>
  <c r="AC1740" i="22"/>
  <c r="I1740" i="22"/>
  <c r="W1740" i="22"/>
  <c r="N1740" i="22"/>
  <c r="F1740" i="22"/>
  <c r="M1740" i="22"/>
  <c r="AD1740" i="22"/>
  <c r="AE1740" i="22" s="1"/>
  <c r="AF1740" i="22" s="1"/>
  <c r="J1740" i="22"/>
  <c r="G1742" i="22"/>
  <c r="AG1741" i="22"/>
  <c r="L1741" i="22"/>
  <c r="K1741" i="22"/>
  <c r="H1741" i="22"/>
  <c r="AC1741" i="22" l="1"/>
  <c r="I1741" i="22"/>
  <c r="W1741" i="22"/>
  <c r="N1741" i="22"/>
  <c r="F1741" i="22"/>
  <c r="M1741" i="22"/>
  <c r="AD1741" i="22"/>
  <c r="AE1741" i="22" s="1"/>
  <c r="AF1741" i="22" s="1"/>
  <c r="J1741" i="22"/>
  <c r="V1740" i="22"/>
  <c r="G1743" i="22"/>
  <c r="AG1742" i="22"/>
  <c r="L1742" i="22"/>
  <c r="K1742" i="22"/>
  <c r="H1742" i="22"/>
  <c r="AC1742" i="22" l="1"/>
  <c r="I1742" i="22"/>
  <c r="W1742" i="22"/>
  <c r="N1742" i="22"/>
  <c r="F1742" i="22"/>
  <c r="M1742" i="22"/>
  <c r="AD1742" i="22"/>
  <c r="AE1742" i="22" s="1"/>
  <c r="AF1742" i="22" s="1"/>
  <c r="J1742" i="22"/>
  <c r="G1744" i="22"/>
  <c r="AG1743" i="22"/>
  <c r="L1743" i="22"/>
  <c r="K1743" i="22"/>
  <c r="H1743" i="22"/>
  <c r="V1741" i="22"/>
  <c r="AC1743" i="22" l="1"/>
  <c r="I1743" i="22"/>
  <c r="W1743" i="22"/>
  <c r="N1743" i="22"/>
  <c r="F1743" i="22"/>
  <c r="M1743" i="22"/>
  <c r="AD1743" i="22"/>
  <c r="AE1743" i="22" s="1"/>
  <c r="AF1743" i="22" s="1"/>
  <c r="J1743" i="22"/>
  <c r="V1742" i="22"/>
  <c r="G1745" i="22"/>
  <c r="AG1744" i="22"/>
  <c r="L1744" i="22"/>
  <c r="K1744" i="22"/>
  <c r="H1744" i="22"/>
  <c r="AC1744" i="22" l="1"/>
  <c r="I1744" i="22"/>
  <c r="W1744" i="22"/>
  <c r="N1744" i="22"/>
  <c r="F1744" i="22"/>
  <c r="M1744" i="22"/>
  <c r="AD1744" i="22"/>
  <c r="AE1744" i="22" s="1"/>
  <c r="AF1744" i="22" s="1"/>
  <c r="J1744" i="22"/>
  <c r="G1746" i="22"/>
  <c r="AG1745" i="22"/>
  <c r="L1745" i="22"/>
  <c r="K1745" i="22"/>
  <c r="H1745" i="22"/>
  <c r="V1743" i="22"/>
  <c r="AC1745" i="22" l="1"/>
  <c r="I1745" i="22"/>
  <c r="W1745" i="22"/>
  <c r="N1745" i="22"/>
  <c r="F1745" i="22"/>
  <c r="M1745" i="22"/>
  <c r="AD1745" i="22"/>
  <c r="AE1745" i="22" s="1"/>
  <c r="AF1745" i="22" s="1"/>
  <c r="J1745" i="22"/>
  <c r="V1744" i="22"/>
  <c r="G1747" i="22"/>
  <c r="AG1746" i="22"/>
  <c r="L1746" i="22"/>
  <c r="K1746" i="22"/>
  <c r="H1746" i="22"/>
  <c r="AC1746" i="22" l="1"/>
  <c r="I1746" i="22"/>
  <c r="W1746" i="22"/>
  <c r="N1746" i="22"/>
  <c r="F1746" i="22"/>
  <c r="M1746" i="22"/>
  <c r="AD1746" i="22"/>
  <c r="AE1746" i="22" s="1"/>
  <c r="AF1746" i="22" s="1"/>
  <c r="J1746" i="22"/>
  <c r="V1745" i="22"/>
  <c r="G1748" i="22"/>
  <c r="AG1747" i="22"/>
  <c r="L1747" i="22"/>
  <c r="K1747" i="22"/>
  <c r="H1747" i="22"/>
  <c r="G1749" i="22" l="1"/>
  <c r="AG1748" i="22"/>
  <c r="L1748" i="22"/>
  <c r="K1748" i="22"/>
  <c r="H1748" i="22"/>
  <c r="V1746" i="22"/>
  <c r="AC1747" i="22"/>
  <c r="I1747" i="22"/>
  <c r="W1747" i="22"/>
  <c r="N1747" i="22"/>
  <c r="F1747" i="22"/>
  <c r="M1747" i="22"/>
  <c r="AD1747" i="22"/>
  <c r="AE1747" i="22" s="1"/>
  <c r="AF1747" i="22" s="1"/>
  <c r="J1747" i="22"/>
  <c r="V1747" i="22" l="1"/>
  <c r="AC1748" i="22"/>
  <c r="I1748" i="22"/>
  <c r="W1748" i="22"/>
  <c r="N1748" i="22"/>
  <c r="F1748" i="22"/>
  <c r="M1748" i="22"/>
  <c r="AD1748" i="22"/>
  <c r="AE1748" i="22" s="1"/>
  <c r="AF1748" i="22" s="1"/>
  <c r="J1748" i="22"/>
  <c r="G1750" i="22"/>
  <c r="AG1749" i="22"/>
  <c r="L1749" i="22"/>
  <c r="K1749" i="22"/>
  <c r="H1749" i="22"/>
  <c r="AC1749" i="22" l="1"/>
  <c r="I1749" i="22"/>
  <c r="W1749" i="22"/>
  <c r="N1749" i="22"/>
  <c r="F1749" i="22"/>
  <c r="M1749" i="22"/>
  <c r="AD1749" i="22"/>
  <c r="AE1749" i="22" s="1"/>
  <c r="AF1749" i="22" s="1"/>
  <c r="J1749" i="22"/>
  <c r="V1748" i="22"/>
  <c r="G1751" i="22"/>
  <c r="AG1750" i="22"/>
  <c r="L1750" i="22"/>
  <c r="K1750" i="22"/>
  <c r="H1750" i="22"/>
  <c r="AC1750" i="22" l="1"/>
  <c r="I1750" i="22"/>
  <c r="W1750" i="22"/>
  <c r="N1750" i="22"/>
  <c r="F1750" i="22"/>
  <c r="M1750" i="22"/>
  <c r="AD1750" i="22"/>
  <c r="AE1750" i="22" s="1"/>
  <c r="AF1750" i="22" s="1"/>
  <c r="J1750" i="22"/>
  <c r="G1752" i="22"/>
  <c r="AG1751" i="22"/>
  <c r="L1751" i="22"/>
  <c r="K1751" i="22"/>
  <c r="H1751" i="22"/>
  <c r="V1749" i="22"/>
  <c r="AC1751" i="22" l="1"/>
  <c r="I1751" i="22"/>
  <c r="W1751" i="22"/>
  <c r="N1751" i="22"/>
  <c r="F1751" i="22"/>
  <c r="M1751" i="22"/>
  <c r="AD1751" i="22"/>
  <c r="AE1751" i="22" s="1"/>
  <c r="AF1751" i="22" s="1"/>
  <c r="J1751" i="22"/>
  <c r="V1750" i="22"/>
  <c r="G1753" i="22"/>
  <c r="AG1752" i="22"/>
  <c r="L1752" i="22"/>
  <c r="K1752" i="22"/>
  <c r="H1752" i="22"/>
  <c r="G1754" i="22" l="1"/>
  <c r="AG1753" i="22"/>
  <c r="L1753" i="22"/>
  <c r="K1753" i="22"/>
  <c r="H1753" i="22"/>
  <c r="V1751" i="22"/>
  <c r="AC1752" i="22"/>
  <c r="I1752" i="22"/>
  <c r="W1752" i="22"/>
  <c r="N1752" i="22"/>
  <c r="F1752" i="22"/>
  <c r="M1752" i="22"/>
  <c r="AD1752" i="22"/>
  <c r="AE1752" i="22" s="1"/>
  <c r="AF1752" i="22" s="1"/>
  <c r="J1752" i="22"/>
  <c r="V1752" i="22" l="1"/>
  <c r="AC1753" i="22"/>
  <c r="I1753" i="22"/>
  <c r="W1753" i="22"/>
  <c r="N1753" i="22"/>
  <c r="F1753" i="22"/>
  <c r="M1753" i="22"/>
  <c r="AD1753" i="22"/>
  <c r="AE1753" i="22" s="1"/>
  <c r="AF1753" i="22" s="1"/>
  <c r="J1753" i="22"/>
  <c r="G1755" i="22"/>
  <c r="AG1754" i="22"/>
  <c r="L1754" i="22"/>
  <c r="K1754" i="22"/>
  <c r="H1754" i="22"/>
  <c r="AC1754" i="22" l="1"/>
  <c r="I1754" i="22"/>
  <c r="W1754" i="22"/>
  <c r="N1754" i="22"/>
  <c r="F1754" i="22"/>
  <c r="M1754" i="22"/>
  <c r="AD1754" i="22"/>
  <c r="AE1754" i="22" s="1"/>
  <c r="AF1754" i="22" s="1"/>
  <c r="J1754" i="22"/>
  <c r="V1753" i="22"/>
  <c r="G1756" i="22"/>
  <c r="AG1755" i="22"/>
  <c r="L1755" i="22"/>
  <c r="K1755" i="22"/>
  <c r="H1755" i="22"/>
  <c r="V1754" i="22" l="1"/>
  <c r="AC1755" i="22"/>
  <c r="I1755" i="22"/>
  <c r="W1755" i="22"/>
  <c r="N1755" i="22"/>
  <c r="F1755" i="22"/>
  <c r="M1755" i="22"/>
  <c r="AD1755" i="22"/>
  <c r="AE1755" i="22" s="1"/>
  <c r="AF1755" i="22" s="1"/>
  <c r="J1755" i="22"/>
  <c r="G1757" i="22"/>
  <c r="AG1756" i="22"/>
  <c r="L1756" i="22"/>
  <c r="K1756" i="22"/>
  <c r="H1756" i="22"/>
  <c r="G1758" i="22" l="1"/>
  <c r="AG1757" i="22"/>
  <c r="L1757" i="22"/>
  <c r="K1757" i="22"/>
  <c r="H1757" i="22"/>
  <c r="AC1756" i="22"/>
  <c r="I1756" i="22"/>
  <c r="W1756" i="22"/>
  <c r="N1756" i="22"/>
  <c r="F1756" i="22"/>
  <c r="M1756" i="22"/>
  <c r="AD1756" i="22"/>
  <c r="AE1756" i="22" s="1"/>
  <c r="AF1756" i="22" s="1"/>
  <c r="J1756" i="22"/>
  <c r="V1755" i="22"/>
  <c r="V1756" i="22" l="1"/>
  <c r="AC1757" i="22"/>
  <c r="I1757" i="22"/>
  <c r="W1757" i="22"/>
  <c r="N1757" i="22"/>
  <c r="F1757" i="22"/>
  <c r="M1757" i="22"/>
  <c r="AD1757" i="22"/>
  <c r="AE1757" i="22" s="1"/>
  <c r="AF1757" i="22" s="1"/>
  <c r="J1757" i="22"/>
  <c r="G1759" i="22"/>
  <c r="AG1758" i="22"/>
  <c r="L1758" i="22"/>
  <c r="K1758" i="22"/>
  <c r="H1758" i="22"/>
  <c r="AC1758" i="22" l="1"/>
  <c r="I1758" i="22"/>
  <c r="W1758" i="22"/>
  <c r="N1758" i="22"/>
  <c r="F1758" i="22"/>
  <c r="M1758" i="22"/>
  <c r="AD1758" i="22"/>
  <c r="AE1758" i="22" s="1"/>
  <c r="AF1758" i="22" s="1"/>
  <c r="J1758" i="22"/>
  <c r="V1757" i="22"/>
  <c r="G1760" i="22"/>
  <c r="AG1759" i="22"/>
  <c r="L1759" i="22"/>
  <c r="K1759" i="22"/>
  <c r="H1759" i="22"/>
  <c r="AC1759" i="22" l="1"/>
  <c r="I1759" i="22"/>
  <c r="W1759" i="22"/>
  <c r="N1759" i="22"/>
  <c r="F1759" i="22"/>
  <c r="M1759" i="22"/>
  <c r="AD1759" i="22"/>
  <c r="AE1759" i="22" s="1"/>
  <c r="AF1759" i="22" s="1"/>
  <c r="J1759" i="22"/>
  <c r="V1758" i="22"/>
  <c r="G1761" i="22"/>
  <c r="AG1760" i="22"/>
  <c r="L1760" i="22"/>
  <c r="K1760" i="22"/>
  <c r="H1760" i="22"/>
  <c r="AC1760" i="22" l="1"/>
  <c r="I1760" i="22"/>
  <c r="W1760" i="22"/>
  <c r="N1760" i="22"/>
  <c r="F1760" i="22"/>
  <c r="M1760" i="22"/>
  <c r="AD1760" i="22"/>
  <c r="AE1760" i="22" s="1"/>
  <c r="AF1760" i="22" s="1"/>
  <c r="J1760" i="22"/>
  <c r="V1759" i="22"/>
  <c r="G1762" i="22"/>
  <c r="AG1761" i="22"/>
  <c r="L1761" i="22"/>
  <c r="K1761" i="22"/>
  <c r="H1761" i="22"/>
  <c r="AC1761" i="22" l="1"/>
  <c r="I1761" i="22"/>
  <c r="W1761" i="22"/>
  <c r="N1761" i="22"/>
  <c r="F1761" i="22"/>
  <c r="M1761" i="22"/>
  <c r="AD1761" i="22"/>
  <c r="AE1761" i="22" s="1"/>
  <c r="AF1761" i="22" s="1"/>
  <c r="J1761" i="22"/>
  <c r="V1760" i="22"/>
  <c r="G1763" i="22"/>
  <c r="AG1762" i="22"/>
  <c r="L1762" i="22"/>
  <c r="K1762" i="22"/>
  <c r="H1762" i="22"/>
  <c r="AC1762" i="22" l="1"/>
  <c r="I1762" i="22"/>
  <c r="W1762" i="22"/>
  <c r="N1762" i="22"/>
  <c r="F1762" i="22"/>
  <c r="M1762" i="22"/>
  <c r="AD1762" i="22"/>
  <c r="AE1762" i="22" s="1"/>
  <c r="AF1762" i="22" s="1"/>
  <c r="J1762" i="22"/>
  <c r="V1761" i="22"/>
  <c r="G1764" i="22"/>
  <c r="AG1763" i="22"/>
  <c r="L1763" i="22"/>
  <c r="K1763" i="22"/>
  <c r="H1763" i="22"/>
  <c r="AC1763" i="22" l="1"/>
  <c r="I1763" i="22"/>
  <c r="W1763" i="22"/>
  <c r="N1763" i="22"/>
  <c r="F1763" i="22"/>
  <c r="M1763" i="22"/>
  <c r="AD1763" i="22"/>
  <c r="AE1763" i="22" s="1"/>
  <c r="AF1763" i="22" s="1"/>
  <c r="J1763" i="22"/>
  <c r="V1762" i="22"/>
  <c r="G1765" i="22"/>
  <c r="AG1764" i="22"/>
  <c r="L1764" i="22"/>
  <c r="K1764" i="22"/>
  <c r="H1764" i="22"/>
  <c r="AC1764" i="22" l="1"/>
  <c r="I1764" i="22"/>
  <c r="W1764" i="22"/>
  <c r="N1764" i="22"/>
  <c r="F1764" i="22"/>
  <c r="M1764" i="22"/>
  <c r="AD1764" i="22"/>
  <c r="AE1764" i="22" s="1"/>
  <c r="AF1764" i="22" s="1"/>
  <c r="J1764" i="22"/>
  <c r="V1763" i="22"/>
  <c r="G1766" i="22"/>
  <c r="AG1765" i="22"/>
  <c r="L1765" i="22"/>
  <c r="K1765" i="22"/>
  <c r="H1765" i="22"/>
  <c r="AC1765" i="22" l="1"/>
  <c r="I1765" i="22"/>
  <c r="W1765" i="22"/>
  <c r="N1765" i="22"/>
  <c r="F1765" i="22"/>
  <c r="M1765" i="22"/>
  <c r="AD1765" i="22"/>
  <c r="AE1765" i="22" s="1"/>
  <c r="AF1765" i="22" s="1"/>
  <c r="J1765" i="22"/>
  <c r="G1767" i="22"/>
  <c r="AG1766" i="22"/>
  <c r="L1766" i="22"/>
  <c r="K1766" i="22"/>
  <c r="H1766" i="22"/>
  <c r="V1764" i="22"/>
  <c r="AC1766" i="22" l="1"/>
  <c r="I1766" i="22"/>
  <c r="W1766" i="22"/>
  <c r="N1766" i="22"/>
  <c r="F1766" i="22"/>
  <c r="M1766" i="22"/>
  <c r="AD1766" i="22"/>
  <c r="AE1766" i="22" s="1"/>
  <c r="AF1766" i="22" s="1"/>
  <c r="J1766" i="22"/>
  <c r="V1765" i="22"/>
  <c r="G1768" i="22"/>
  <c r="AG1767" i="22"/>
  <c r="L1767" i="22"/>
  <c r="K1767" i="22"/>
  <c r="H1767" i="22"/>
  <c r="AC1767" i="22" l="1"/>
  <c r="I1767" i="22"/>
  <c r="W1767" i="22"/>
  <c r="N1767" i="22"/>
  <c r="F1767" i="22"/>
  <c r="M1767" i="22"/>
  <c r="AD1767" i="22"/>
  <c r="AE1767" i="22" s="1"/>
  <c r="AF1767" i="22" s="1"/>
  <c r="J1767" i="22"/>
  <c r="V1766" i="22"/>
  <c r="G1769" i="22"/>
  <c r="AG1768" i="22"/>
  <c r="L1768" i="22"/>
  <c r="K1768" i="22"/>
  <c r="H1768" i="22"/>
  <c r="V1767" i="22" l="1"/>
  <c r="AC1768" i="22"/>
  <c r="I1768" i="22"/>
  <c r="W1768" i="22"/>
  <c r="N1768" i="22"/>
  <c r="F1768" i="22"/>
  <c r="M1768" i="22"/>
  <c r="AD1768" i="22"/>
  <c r="AE1768" i="22" s="1"/>
  <c r="AF1768" i="22" s="1"/>
  <c r="J1768" i="22"/>
  <c r="G1770" i="22"/>
  <c r="AG1769" i="22"/>
  <c r="L1769" i="22"/>
  <c r="K1769" i="22"/>
  <c r="H1769" i="22"/>
  <c r="G1771" i="22" l="1"/>
  <c r="AG1770" i="22"/>
  <c r="L1770" i="22"/>
  <c r="K1770" i="22"/>
  <c r="H1770" i="22"/>
  <c r="AC1769" i="22"/>
  <c r="I1769" i="22"/>
  <c r="W1769" i="22"/>
  <c r="N1769" i="22"/>
  <c r="F1769" i="22"/>
  <c r="M1769" i="22"/>
  <c r="AD1769" i="22"/>
  <c r="AE1769" i="22" s="1"/>
  <c r="AF1769" i="22" s="1"/>
  <c r="J1769" i="22"/>
  <c r="V1768" i="22"/>
  <c r="V1769" i="22" l="1"/>
  <c r="AC1770" i="22"/>
  <c r="I1770" i="22"/>
  <c r="W1770" i="22"/>
  <c r="N1770" i="22"/>
  <c r="F1770" i="22"/>
  <c r="M1770" i="22"/>
  <c r="AD1770" i="22"/>
  <c r="AE1770" i="22" s="1"/>
  <c r="AF1770" i="22" s="1"/>
  <c r="J1770" i="22"/>
  <c r="G1772" i="22"/>
  <c r="AG1771" i="22"/>
  <c r="L1771" i="22"/>
  <c r="K1771" i="22"/>
  <c r="H1771" i="22"/>
  <c r="N1771" i="22" l="1"/>
  <c r="AD1771" i="22"/>
  <c r="AE1771" i="22" s="1"/>
  <c r="AF1771" i="22" s="1"/>
  <c r="I1771" i="22"/>
  <c r="AC1771" i="22"/>
  <c r="W1771" i="22"/>
  <c r="F1771" i="22"/>
  <c r="M1771" i="22"/>
  <c r="J1771" i="22"/>
  <c r="V1770" i="22"/>
  <c r="AG1772" i="22"/>
  <c r="K1772" i="22"/>
  <c r="G1773" i="22"/>
  <c r="L1772" i="22"/>
  <c r="H1772" i="22"/>
  <c r="N1772" i="22" l="1"/>
  <c r="F1772" i="22"/>
  <c r="J1772" i="22"/>
  <c r="AD1772" i="22"/>
  <c r="AE1772" i="22" s="1"/>
  <c r="AF1772" i="22" s="1"/>
  <c r="I1772" i="22"/>
  <c r="AC1772" i="22"/>
  <c r="W1772" i="22"/>
  <c r="M1772" i="22"/>
  <c r="AG1773" i="22"/>
  <c r="L1773" i="22"/>
  <c r="G1774" i="22"/>
  <c r="K1773" i="22"/>
  <c r="H1773" i="22"/>
  <c r="V1771" i="22"/>
  <c r="N1773" i="22" l="1"/>
  <c r="F1773" i="22"/>
  <c r="M1773" i="22"/>
  <c r="W1773" i="22"/>
  <c r="J1773" i="22"/>
  <c r="I1773" i="22"/>
  <c r="V1773" i="22" s="1"/>
  <c r="AD1773" i="22"/>
  <c r="AE1773" i="22" s="1"/>
  <c r="AF1773" i="22" s="1"/>
  <c r="AC1773" i="22"/>
  <c r="V1772" i="22"/>
  <c r="AG1774" i="22"/>
  <c r="L1774" i="22"/>
  <c r="G1775" i="22"/>
  <c r="K1774" i="22"/>
  <c r="H1774" i="22"/>
  <c r="N1774" i="22" l="1"/>
  <c r="F1774" i="22"/>
  <c r="M1774" i="22"/>
  <c r="J1774" i="22"/>
  <c r="I1774" i="22"/>
  <c r="V1774" i="22" s="1"/>
  <c r="AD1774" i="22"/>
  <c r="AE1774" i="22" s="1"/>
  <c r="AF1774" i="22" s="1"/>
  <c r="AC1774" i="22"/>
  <c r="W1774" i="22"/>
  <c r="AG1775" i="22"/>
  <c r="L1775" i="22"/>
  <c r="G1776" i="22"/>
  <c r="K1775" i="22"/>
  <c r="H1775" i="22"/>
  <c r="N1775" i="22" l="1"/>
  <c r="F1775" i="22"/>
  <c r="M1775" i="22"/>
  <c r="W1775" i="22"/>
  <c r="J1775" i="22"/>
  <c r="I1775" i="22"/>
  <c r="V1775" i="22" s="1"/>
  <c r="AD1775" i="22"/>
  <c r="AE1775" i="22" s="1"/>
  <c r="AF1775" i="22" s="1"/>
  <c r="AC1775" i="22"/>
  <c r="AG1776" i="22"/>
  <c r="L1776" i="22"/>
  <c r="G1777" i="22"/>
  <c r="K1776" i="22"/>
  <c r="H1776" i="22"/>
  <c r="N1776" i="22" l="1"/>
  <c r="F1776" i="22"/>
  <c r="M1776" i="22"/>
  <c r="J1776" i="22"/>
  <c r="I1776" i="22"/>
  <c r="AD1776" i="22"/>
  <c r="AE1776" i="22" s="1"/>
  <c r="AF1776" i="22" s="1"/>
  <c r="AC1776" i="22"/>
  <c r="W1776" i="22"/>
  <c r="AG1777" i="22"/>
  <c r="L1777" i="22"/>
  <c r="G1778" i="22"/>
  <c r="K1777" i="22"/>
  <c r="H1777" i="22"/>
  <c r="V1776" i="22" l="1"/>
  <c r="N1777" i="22"/>
  <c r="F1777" i="22"/>
  <c r="M1777" i="22"/>
  <c r="W1777" i="22"/>
  <c r="J1777" i="22"/>
  <c r="I1777" i="22"/>
  <c r="AD1777" i="22"/>
  <c r="AE1777" i="22" s="1"/>
  <c r="AF1777" i="22" s="1"/>
  <c r="AC1777" i="22"/>
  <c r="AG1778" i="22"/>
  <c r="L1778" i="22"/>
  <c r="K1778" i="22"/>
  <c r="G1779" i="22"/>
  <c r="H1778" i="22"/>
  <c r="V1777" i="22" l="1"/>
  <c r="N1778" i="22"/>
  <c r="F1778" i="22"/>
  <c r="M1778" i="22"/>
  <c r="J1778" i="22"/>
  <c r="I1778" i="22"/>
  <c r="AD1778" i="22"/>
  <c r="AE1778" i="22" s="1"/>
  <c r="AF1778" i="22" s="1"/>
  <c r="AC1778" i="22"/>
  <c r="W1778" i="22"/>
  <c r="AG1779" i="22"/>
  <c r="L1779" i="22"/>
  <c r="G1780" i="22"/>
  <c r="K1779" i="22"/>
  <c r="H1779" i="22"/>
  <c r="V1778" i="22" l="1"/>
  <c r="N1779" i="22"/>
  <c r="F1779" i="22"/>
  <c r="M1779" i="22"/>
  <c r="W1779" i="22"/>
  <c r="J1779" i="22"/>
  <c r="I1779" i="22"/>
  <c r="V1779" i="22" s="1"/>
  <c r="AD1779" i="22"/>
  <c r="AE1779" i="22" s="1"/>
  <c r="AF1779" i="22" s="1"/>
  <c r="AC1779" i="22"/>
  <c r="AG1780" i="22"/>
  <c r="L1780" i="22"/>
  <c r="G1781" i="22"/>
  <c r="K1780" i="22"/>
  <c r="H1780" i="22"/>
  <c r="N1780" i="22" l="1"/>
  <c r="F1780" i="22"/>
  <c r="M1780" i="22"/>
  <c r="J1780" i="22"/>
  <c r="I1780" i="22"/>
  <c r="AD1780" i="22"/>
  <c r="AE1780" i="22" s="1"/>
  <c r="AF1780" i="22" s="1"/>
  <c r="AC1780" i="22"/>
  <c r="W1780" i="22"/>
  <c r="AG1781" i="22"/>
  <c r="K1781" i="22"/>
  <c r="L1781" i="22"/>
  <c r="G1782" i="22"/>
  <c r="H1781" i="22"/>
  <c r="N1781" i="22" l="1"/>
  <c r="F1781" i="22"/>
  <c r="M1781" i="22"/>
  <c r="AC1781" i="22"/>
  <c r="AD1781" i="22"/>
  <c r="AE1781" i="22" s="1"/>
  <c r="AF1781" i="22" s="1"/>
  <c r="W1781" i="22"/>
  <c r="J1781" i="22"/>
  <c r="I1781" i="22"/>
  <c r="V1781" i="22" s="1"/>
  <c r="AG1782" i="22"/>
  <c r="K1782" i="22"/>
  <c r="G1783" i="22"/>
  <c r="L1782" i="22"/>
  <c r="H1782" i="22"/>
  <c r="V1780" i="22"/>
  <c r="N1782" i="22" l="1"/>
  <c r="F1782" i="22"/>
  <c r="M1782" i="22"/>
  <c r="AC1782" i="22"/>
  <c r="I1782" i="22"/>
  <c r="W1782" i="22"/>
  <c r="AD1782" i="22"/>
  <c r="AE1782" i="22" s="1"/>
  <c r="AF1782" i="22" s="1"/>
  <c r="J1782" i="22"/>
  <c r="AG1783" i="22"/>
  <c r="K1783" i="22"/>
  <c r="G1784" i="22"/>
  <c r="L1783" i="22"/>
  <c r="H1783" i="22"/>
  <c r="V1782" i="22" l="1"/>
  <c r="AG1784" i="22"/>
  <c r="K1784" i="22"/>
  <c r="G1785" i="22"/>
  <c r="L1784" i="22"/>
  <c r="H1784" i="22"/>
  <c r="N1783" i="22"/>
  <c r="F1783" i="22"/>
  <c r="M1783" i="22"/>
  <c r="AD1783" i="22"/>
  <c r="AE1783" i="22" s="1"/>
  <c r="AF1783" i="22" s="1"/>
  <c r="J1783" i="22"/>
  <c r="AC1783" i="22"/>
  <c r="I1783" i="22"/>
  <c r="W1783" i="22"/>
  <c r="N1784" i="22" l="1"/>
  <c r="F1784" i="22"/>
  <c r="M1784" i="22"/>
  <c r="AD1784" i="22"/>
  <c r="AE1784" i="22" s="1"/>
  <c r="AF1784" i="22" s="1"/>
  <c r="J1784" i="22"/>
  <c r="AC1784" i="22"/>
  <c r="I1784" i="22"/>
  <c r="V1784" i="22" s="1"/>
  <c r="W1784" i="22"/>
  <c r="AG1785" i="22"/>
  <c r="K1785" i="22"/>
  <c r="G1786" i="22"/>
  <c r="L1785" i="22"/>
  <c r="H1785" i="22"/>
  <c r="V1783" i="22"/>
  <c r="AG1786" i="22" l="1"/>
  <c r="L1786" i="22"/>
  <c r="K1786" i="22"/>
  <c r="G1787" i="22"/>
  <c r="H1786" i="22"/>
  <c r="N1785" i="22"/>
  <c r="F1785" i="22"/>
  <c r="M1785" i="22"/>
  <c r="AD1785" i="22"/>
  <c r="AE1785" i="22" s="1"/>
  <c r="AF1785" i="22" s="1"/>
  <c r="J1785" i="22"/>
  <c r="AC1785" i="22"/>
  <c r="I1785" i="22"/>
  <c r="W1785" i="22"/>
  <c r="V1785" i="22" l="1"/>
  <c r="N1786" i="22"/>
  <c r="F1786" i="22"/>
  <c r="M1786" i="22"/>
  <c r="AD1786" i="22"/>
  <c r="AE1786" i="22" s="1"/>
  <c r="AF1786" i="22" s="1"/>
  <c r="J1786" i="22"/>
  <c r="AC1786" i="22"/>
  <c r="I1786" i="22"/>
  <c r="V1786" i="22" s="1"/>
  <c r="W1786" i="22"/>
  <c r="AG1787" i="22"/>
  <c r="L1787" i="22"/>
  <c r="K1787" i="22"/>
  <c r="G1788" i="22"/>
  <c r="H1787" i="22"/>
  <c r="N1787" i="22" l="1"/>
  <c r="F1787" i="22"/>
  <c r="M1787" i="22"/>
  <c r="AD1787" i="22"/>
  <c r="AE1787" i="22" s="1"/>
  <c r="AF1787" i="22" s="1"/>
  <c r="J1787" i="22"/>
  <c r="AC1787" i="22"/>
  <c r="I1787" i="22"/>
  <c r="V1787" i="22" s="1"/>
  <c r="W1787" i="22"/>
  <c r="AG1788" i="22"/>
  <c r="L1788" i="22"/>
  <c r="K1788" i="22"/>
  <c r="G1789" i="22"/>
  <c r="H1788" i="22"/>
  <c r="N1788" i="22" l="1"/>
  <c r="F1788" i="22"/>
  <c r="M1788" i="22"/>
  <c r="AD1788" i="22"/>
  <c r="AE1788" i="22" s="1"/>
  <c r="AF1788" i="22" s="1"/>
  <c r="J1788" i="22"/>
  <c r="AC1788" i="22"/>
  <c r="I1788" i="22"/>
  <c r="W1788" i="22"/>
  <c r="AG1789" i="22"/>
  <c r="L1789" i="22"/>
  <c r="K1789" i="22"/>
  <c r="G1790" i="22"/>
  <c r="H1789" i="22"/>
  <c r="V1788" i="22" l="1"/>
  <c r="N1789" i="22"/>
  <c r="F1789" i="22"/>
  <c r="M1789" i="22"/>
  <c r="AD1789" i="22"/>
  <c r="AE1789" i="22" s="1"/>
  <c r="AF1789" i="22" s="1"/>
  <c r="J1789" i="22"/>
  <c r="AC1789" i="22"/>
  <c r="I1789" i="22"/>
  <c r="W1789" i="22"/>
  <c r="AG1790" i="22"/>
  <c r="L1790" i="22"/>
  <c r="K1790" i="22"/>
  <c r="G1791" i="22"/>
  <c r="H1790" i="22"/>
  <c r="V1789" i="22" l="1"/>
  <c r="N1790" i="22"/>
  <c r="F1790" i="22"/>
  <c r="M1790" i="22"/>
  <c r="AD1790" i="22"/>
  <c r="AE1790" i="22" s="1"/>
  <c r="AF1790" i="22" s="1"/>
  <c r="J1790" i="22"/>
  <c r="AC1790" i="22"/>
  <c r="I1790" i="22"/>
  <c r="V1790" i="22" s="1"/>
  <c r="W1790" i="22"/>
  <c r="AG1791" i="22"/>
  <c r="L1791" i="22"/>
  <c r="K1791" i="22"/>
  <c r="G1792" i="22"/>
  <c r="H1791" i="22"/>
  <c r="AG1792" i="22" l="1"/>
  <c r="L1792" i="22"/>
  <c r="K1792" i="22"/>
  <c r="G1793" i="22"/>
  <c r="H1792" i="22"/>
  <c r="N1791" i="22"/>
  <c r="F1791" i="22"/>
  <c r="M1791" i="22"/>
  <c r="AD1791" i="22"/>
  <c r="AE1791" i="22" s="1"/>
  <c r="AF1791" i="22" s="1"/>
  <c r="J1791" i="22"/>
  <c r="AC1791" i="22"/>
  <c r="I1791" i="22"/>
  <c r="W1791" i="22"/>
  <c r="N1792" i="22" l="1"/>
  <c r="F1792" i="22"/>
  <c r="M1792" i="22"/>
  <c r="AD1792" i="22"/>
  <c r="AE1792" i="22" s="1"/>
  <c r="AF1792" i="22" s="1"/>
  <c r="J1792" i="22"/>
  <c r="AC1792" i="22"/>
  <c r="I1792" i="22"/>
  <c r="V1792" i="22" s="1"/>
  <c r="W1792" i="22"/>
  <c r="V1791" i="22"/>
  <c r="AG1793" i="22"/>
  <c r="L1793" i="22"/>
  <c r="K1793" i="22"/>
  <c r="G1794" i="22"/>
  <c r="H1793" i="22"/>
  <c r="N1793" i="22" l="1"/>
  <c r="F1793" i="22"/>
  <c r="M1793" i="22"/>
  <c r="AD1793" i="22"/>
  <c r="AE1793" i="22" s="1"/>
  <c r="AF1793" i="22" s="1"/>
  <c r="J1793" i="22"/>
  <c r="AC1793" i="22"/>
  <c r="I1793" i="22"/>
  <c r="W1793" i="22"/>
  <c r="AG1794" i="22"/>
  <c r="L1794" i="22"/>
  <c r="K1794" i="22"/>
  <c r="G1795" i="22"/>
  <c r="H1794" i="22"/>
  <c r="V1793" i="22" l="1"/>
  <c r="N1794" i="22"/>
  <c r="F1794" i="22"/>
  <c r="M1794" i="22"/>
  <c r="AD1794" i="22"/>
  <c r="AE1794" i="22" s="1"/>
  <c r="AF1794" i="22" s="1"/>
  <c r="J1794" i="22"/>
  <c r="AC1794" i="22"/>
  <c r="I1794" i="22"/>
  <c r="V1794" i="22" s="1"/>
  <c r="W1794" i="22"/>
  <c r="AG1795" i="22"/>
  <c r="L1795" i="22"/>
  <c r="K1795" i="22"/>
  <c r="G1796" i="22"/>
  <c r="H1795" i="22"/>
  <c r="AG1796" i="22" l="1"/>
  <c r="L1796" i="22"/>
  <c r="K1796" i="22"/>
  <c r="G1797" i="22"/>
  <c r="H1796" i="22"/>
  <c r="N1795" i="22"/>
  <c r="F1795" i="22"/>
  <c r="M1795" i="22"/>
  <c r="AD1795" i="22"/>
  <c r="AE1795" i="22" s="1"/>
  <c r="AF1795" i="22" s="1"/>
  <c r="J1795" i="22"/>
  <c r="AC1795" i="22"/>
  <c r="I1795" i="22"/>
  <c r="W1795" i="22"/>
  <c r="V1795" i="22" l="1"/>
  <c r="AG1797" i="22"/>
  <c r="L1797" i="22"/>
  <c r="K1797" i="22"/>
  <c r="G1798" i="22"/>
  <c r="H1797" i="22"/>
  <c r="N1796" i="22"/>
  <c r="F1796" i="22"/>
  <c r="M1796" i="22"/>
  <c r="AD1796" i="22"/>
  <c r="AE1796" i="22" s="1"/>
  <c r="AF1796" i="22" s="1"/>
  <c r="J1796" i="22"/>
  <c r="AC1796" i="22"/>
  <c r="I1796" i="22"/>
  <c r="W1796" i="22"/>
  <c r="V1796" i="22" l="1"/>
  <c r="N1797" i="22"/>
  <c r="F1797" i="22"/>
  <c r="M1797" i="22"/>
  <c r="AD1797" i="22"/>
  <c r="AE1797" i="22" s="1"/>
  <c r="AF1797" i="22" s="1"/>
  <c r="J1797" i="22"/>
  <c r="AC1797" i="22"/>
  <c r="I1797" i="22"/>
  <c r="V1797" i="22" s="1"/>
  <c r="W1797" i="22"/>
  <c r="AG1798" i="22"/>
  <c r="L1798" i="22"/>
  <c r="K1798" i="22"/>
  <c r="G1799" i="22"/>
  <c r="H1798" i="22"/>
  <c r="N1798" i="22" l="1"/>
  <c r="F1798" i="22"/>
  <c r="M1798" i="22"/>
  <c r="AD1798" i="22"/>
  <c r="AE1798" i="22" s="1"/>
  <c r="AF1798" i="22" s="1"/>
  <c r="J1798" i="22"/>
  <c r="AC1798" i="22"/>
  <c r="I1798" i="22"/>
  <c r="V1798" i="22" s="1"/>
  <c r="W1798" i="22"/>
  <c r="AG1799" i="22"/>
  <c r="L1799" i="22"/>
  <c r="K1799" i="22"/>
  <c r="G1800" i="22"/>
  <c r="H1799" i="22"/>
  <c r="N1799" i="22" l="1"/>
  <c r="F1799" i="22"/>
  <c r="M1799" i="22"/>
  <c r="AD1799" i="22"/>
  <c r="AE1799" i="22" s="1"/>
  <c r="AF1799" i="22" s="1"/>
  <c r="J1799" i="22"/>
  <c r="AC1799" i="22"/>
  <c r="I1799" i="22"/>
  <c r="V1799" i="22" s="1"/>
  <c r="W1799" i="22"/>
  <c r="AG1800" i="22"/>
  <c r="L1800" i="22"/>
  <c r="K1800" i="22"/>
  <c r="G1801" i="22"/>
  <c r="H1800" i="22"/>
  <c r="N1800" i="22" l="1"/>
  <c r="F1800" i="22"/>
  <c r="M1800" i="22"/>
  <c r="AD1800" i="22"/>
  <c r="AE1800" i="22" s="1"/>
  <c r="AF1800" i="22" s="1"/>
  <c r="J1800" i="22"/>
  <c r="AC1800" i="22"/>
  <c r="I1800" i="22"/>
  <c r="V1800" i="22" s="1"/>
  <c r="W1800" i="22"/>
  <c r="AG1801" i="22"/>
  <c r="L1801" i="22"/>
  <c r="K1801" i="22"/>
  <c r="G1802" i="22"/>
  <c r="H1801" i="22"/>
  <c r="AG1802" i="22" l="1"/>
  <c r="L1802" i="22"/>
  <c r="K1802" i="22"/>
  <c r="G1803" i="22"/>
  <c r="H1802" i="22"/>
  <c r="N1801" i="22"/>
  <c r="F1801" i="22"/>
  <c r="M1801" i="22"/>
  <c r="AD1801" i="22"/>
  <c r="AE1801" i="22" s="1"/>
  <c r="AF1801" i="22" s="1"/>
  <c r="J1801" i="22"/>
  <c r="AC1801" i="22"/>
  <c r="I1801" i="22"/>
  <c r="W1801" i="22"/>
  <c r="N1802" i="22" l="1"/>
  <c r="F1802" i="22"/>
  <c r="M1802" i="22"/>
  <c r="AD1802" i="22"/>
  <c r="AE1802" i="22" s="1"/>
  <c r="AF1802" i="22" s="1"/>
  <c r="J1802" i="22"/>
  <c r="AC1802" i="22"/>
  <c r="I1802" i="22"/>
  <c r="V1802" i="22" s="1"/>
  <c r="W1802" i="22"/>
  <c r="AG1803" i="22"/>
  <c r="L1803" i="22"/>
  <c r="K1803" i="22"/>
  <c r="G1804" i="22"/>
  <c r="H1803" i="22"/>
  <c r="V1801" i="22"/>
  <c r="N1803" i="22" l="1"/>
  <c r="F1803" i="22"/>
  <c r="M1803" i="22"/>
  <c r="AD1803" i="22"/>
  <c r="AE1803" i="22" s="1"/>
  <c r="AF1803" i="22" s="1"/>
  <c r="J1803" i="22"/>
  <c r="AC1803" i="22"/>
  <c r="I1803" i="22"/>
  <c r="V1803" i="22" s="1"/>
  <c r="W1803" i="22"/>
  <c r="AG1804" i="22"/>
  <c r="L1804" i="22"/>
  <c r="K1804" i="22"/>
  <c r="G1805" i="22"/>
  <c r="H1804" i="22"/>
  <c r="N1804" i="22" l="1"/>
  <c r="F1804" i="22"/>
  <c r="M1804" i="22"/>
  <c r="AD1804" i="22"/>
  <c r="AE1804" i="22" s="1"/>
  <c r="AF1804" i="22" s="1"/>
  <c r="J1804" i="22"/>
  <c r="AC1804" i="22"/>
  <c r="I1804" i="22"/>
  <c r="W1804" i="22"/>
  <c r="AG1805" i="22"/>
  <c r="L1805" i="22"/>
  <c r="K1805" i="22"/>
  <c r="G1806" i="22"/>
  <c r="H1805" i="22"/>
  <c r="V1804" i="22" l="1"/>
  <c r="N1805" i="22"/>
  <c r="F1805" i="22"/>
  <c r="M1805" i="22"/>
  <c r="AD1805" i="22"/>
  <c r="AE1805" i="22" s="1"/>
  <c r="AF1805" i="22" s="1"/>
  <c r="J1805" i="22"/>
  <c r="AC1805" i="22"/>
  <c r="I1805" i="22"/>
  <c r="V1805" i="22" s="1"/>
  <c r="W1805" i="22"/>
  <c r="AG1806" i="22"/>
  <c r="L1806" i="22"/>
  <c r="K1806" i="22"/>
  <c r="G1807" i="22"/>
  <c r="H1806" i="22"/>
  <c r="N1806" i="22" l="1"/>
  <c r="F1806" i="22"/>
  <c r="M1806" i="22"/>
  <c r="AD1806" i="22"/>
  <c r="AE1806" i="22" s="1"/>
  <c r="AF1806" i="22" s="1"/>
  <c r="J1806" i="22"/>
  <c r="AC1806" i="22"/>
  <c r="I1806" i="22"/>
  <c r="V1806" i="22" s="1"/>
  <c r="W1806" i="22"/>
  <c r="AG1807" i="22"/>
  <c r="L1807" i="22"/>
  <c r="K1807" i="22"/>
  <c r="G1808" i="22"/>
  <c r="H1807" i="22"/>
  <c r="N1807" i="22" l="1"/>
  <c r="F1807" i="22"/>
  <c r="M1807" i="22"/>
  <c r="AD1807" i="22"/>
  <c r="AE1807" i="22" s="1"/>
  <c r="AF1807" i="22" s="1"/>
  <c r="J1807" i="22"/>
  <c r="AC1807" i="22"/>
  <c r="I1807" i="22"/>
  <c r="V1807" i="22" s="1"/>
  <c r="W1807" i="22"/>
  <c r="G1809" i="22"/>
  <c r="AG1808" i="22"/>
  <c r="L1808" i="22"/>
  <c r="K1808" i="22"/>
  <c r="H1808" i="22"/>
  <c r="N1808" i="22" l="1"/>
  <c r="F1808" i="22"/>
  <c r="M1808" i="22"/>
  <c r="AD1808" i="22"/>
  <c r="AE1808" i="22" s="1"/>
  <c r="AF1808" i="22" s="1"/>
  <c r="J1808" i="22"/>
  <c r="AC1808" i="22"/>
  <c r="I1808" i="22"/>
  <c r="V1808" i="22" s="1"/>
  <c r="W1808" i="22"/>
  <c r="K1809" i="22"/>
  <c r="G1810" i="22"/>
  <c r="AG1809" i="22"/>
  <c r="L1809" i="22"/>
  <c r="H1809" i="22"/>
  <c r="AD1809" i="22" l="1"/>
  <c r="AE1809" i="22" s="1"/>
  <c r="AF1809" i="22" s="1"/>
  <c r="J1809" i="22"/>
  <c r="W1809" i="22"/>
  <c r="N1809" i="22"/>
  <c r="F1809" i="22"/>
  <c r="I1809" i="22"/>
  <c r="AC1809" i="22"/>
  <c r="M1809" i="22"/>
  <c r="K1810" i="22"/>
  <c r="G1811" i="22"/>
  <c r="AG1810" i="22"/>
  <c r="L1810" i="22"/>
  <c r="H1810" i="22"/>
  <c r="V1809" i="22" l="1"/>
  <c r="AD1810" i="22"/>
  <c r="AE1810" i="22" s="1"/>
  <c r="AF1810" i="22" s="1"/>
  <c r="J1810" i="22"/>
  <c r="W1810" i="22"/>
  <c r="N1810" i="22"/>
  <c r="F1810" i="22"/>
  <c r="I1810" i="22"/>
  <c r="AC1810" i="22"/>
  <c r="M1810" i="22"/>
  <c r="K1811" i="22"/>
  <c r="G1812" i="22"/>
  <c r="AG1811" i="22"/>
  <c r="L1811" i="22"/>
  <c r="H1811" i="22"/>
  <c r="V1810" i="22" l="1"/>
  <c r="AD1811" i="22"/>
  <c r="AE1811" i="22" s="1"/>
  <c r="AF1811" i="22" s="1"/>
  <c r="J1811" i="22"/>
  <c r="W1811" i="22"/>
  <c r="N1811" i="22"/>
  <c r="F1811" i="22"/>
  <c r="I1811" i="22"/>
  <c r="AC1811" i="22"/>
  <c r="M1811" i="22"/>
  <c r="K1812" i="22"/>
  <c r="G1813" i="22"/>
  <c r="AG1812" i="22"/>
  <c r="L1812" i="22"/>
  <c r="H1812" i="22"/>
  <c r="AD1812" i="22" l="1"/>
  <c r="AE1812" i="22" s="1"/>
  <c r="AF1812" i="22" s="1"/>
  <c r="J1812" i="22"/>
  <c r="W1812" i="22"/>
  <c r="N1812" i="22"/>
  <c r="F1812" i="22"/>
  <c r="I1812" i="22"/>
  <c r="AC1812" i="22"/>
  <c r="M1812" i="22"/>
  <c r="V1811" i="22"/>
  <c r="K1813" i="22"/>
  <c r="G1814" i="22"/>
  <c r="AG1813" i="22"/>
  <c r="L1813" i="22"/>
  <c r="H1813" i="22"/>
  <c r="AD1813" i="22" l="1"/>
  <c r="AE1813" i="22" s="1"/>
  <c r="AF1813" i="22" s="1"/>
  <c r="J1813" i="22"/>
  <c r="W1813" i="22"/>
  <c r="N1813" i="22"/>
  <c r="F1813" i="22"/>
  <c r="I1813" i="22"/>
  <c r="AC1813" i="22"/>
  <c r="M1813" i="22"/>
  <c r="V1812" i="22"/>
  <c r="K1814" i="22"/>
  <c r="G1815" i="22"/>
  <c r="AG1814" i="22"/>
  <c r="L1814" i="22"/>
  <c r="H1814" i="22"/>
  <c r="V1813" i="22" l="1"/>
  <c r="K1815" i="22"/>
  <c r="L1815" i="22"/>
  <c r="G1816" i="22"/>
  <c r="AG1815" i="22"/>
  <c r="H1815" i="22"/>
  <c r="AD1814" i="22"/>
  <c r="AE1814" i="22" s="1"/>
  <c r="AF1814" i="22" s="1"/>
  <c r="J1814" i="22"/>
  <c r="W1814" i="22"/>
  <c r="N1814" i="22"/>
  <c r="F1814" i="22"/>
  <c r="I1814" i="22"/>
  <c r="AC1814" i="22"/>
  <c r="M1814" i="22"/>
  <c r="AD1815" i="22" l="1"/>
  <c r="AE1815" i="22" s="1"/>
  <c r="AF1815" i="22" s="1"/>
  <c r="J1815" i="22"/>
  <c r="AC1815" i="22"/>
  <c r="I1815" i="22"/>
  <c r="W1815" i="22"/>
  <c r="N1815" i="22"/>
  <c r="F1815" i="22"/>
  <c r="M1815" i="22"/>
  <c r="V1814" i="22"/>
  <c r="K1816" i="22"/>
  <c r="L1816" i="22"/>
  <c r="G1817" i="22"/>
  <c r="AG1816" i="22"/>
  <c r="H1816" i="22"/>
  <c r="AD1816" i="22" l="1"/>
  <c r="AE1816" i="22" s="1"/>
  <c r="AF1816" i="22" s="1"/>
  <c r="J1816" i="22"/>
  <c r="AC1816" i="22"/>
  <c r="I1816" i="22"/>
  <c r="W1816" i="22"/>
  <c r="N1816" i="22"/>
  <c r="F1816" i="22"/>
  <c r="M1816" i="22"/>
  <c r="K1817" i="22"/>
  <c r="AG1817" i="22"/>
  <c r="L1817" i="22"/>
  <c r="G1818" i="22"/>
  <c r="H1817" i="22"/>
  <c r="V1815" i="22"/>
  <c r="AD1817" i="22" l="1"/>
  <c r="AE1817" i="22" s="1"/>
  <c r="AF1817" i="22" s="1"/>
  <c r="J1817" i="22"/>
  <c r="AC1817" i="22"/>
  <c r="I1817" i="22"/>
  <c r="W1817" i="22"/>
  <c r="N1817" i="22"/>
  <c r="F1817" i="22"/>
  <c r="M1817" i="22"/>
  <c r="K1818" i="22"/>
  <c r="G1819" i="22"/>
  <c r="AG1818" i="22"/>
  <c r="L1818" i="22"/>
  <c r="H1818" i="22"/>
  <c r="V1816" i="22"/>
  <c r="V1817" i="22" l="1"/>
  <c r="AD1818" i="22"/>
  <c r="AE1818" i="22" s="1"/>
  <c r="AF1818" i="22" s="1"/>
  <c r="J1818" i="22"/>
  <c r="AC1818" i="22"/>
  <c r="I1818" i="22"/>
  <c r="W1818" i="22"/>
  <c r="N1818" i="22"/>
  <c r="F1818" i="22"/>
  <c r="M1818" i="22"/>
  <c r="K1819" i="22"/>
  <c r="L1819" i="22"/>
  <c r="G1820" i="22"/>
  <c r="AG1819" i="22"/>
  <c r="H1819" i="22"/>
  <c r="V1818" i="22" l="1"/>
  <c r="AD1819" i="22"/>
  <c r="AE1819" i="22" s="1"/>
  <c r="AF1819" i="22" s="1"/>
  <c r="J1819" i="22"/>
  <c r="AC1819" i="22"/>
  <c r="I1819" i="22"/>
  <c r="W1819" i="22"/>
  <c r="N1819" i="22"/>
  <c r="F1819" i="22"/>
  <c r="M1819" i="22"/>
  <c r="K1820" i="22"/>
  <c r="L1820" i="22"/>
  <c r="G1821" i="22"/>
  <c r="AG1820" i="22"/>
  <c r="H1820" i="22"/>
  <c r="K1821" i="22" l="1"/>
  <c r="AG1821" i="22"/>
  <c r="L1821" i="22"/>
  <c r="G1822" i="22"/>
  <c r="H1821" i="22"/>
  <c r="AD1820" i="22"/>
  <c r="AE1820" i="22" s="1"/>
  <c r="AF1820" i="22" s="1"/>
  <c r="J1820" i="22"/>
  <c r="AC1820" i="22"/>
  <c r="I1820" i="22"/>
  <c r="W1820" i="22"/>
  <c r="N1820" i="22"/>
  <c r="F1820" i="22"/>
  <c r="M1820" i="22"/>
  <c r="V1819" i="22"/>
  <c r="AD1821" i="22" l="1"/>
  <c r="AE1821" i="22" s="1"/>
  <c r="AF1821" i="22" s="1"/>
  <c r="J1821" i="22"/>
  <c r="AC1821" i="22"/>
  <c r="I1821" i="22"/>
  <c r="W1821" i="22"/>
  <c r="N1821" i="22"/>
  <c r="F1821" i="22"/>
  <c r="M1821" i="22"/>
  <c r="K1822" i="22"/>
  <c r="G1823" i="22"/>
  <c r="AG1822" i="22"/>
  <c r="L1822" i="22"/>
  <c r="H1822" i="22"/>
  <c r="V1820" i="22"/>
  <c r="V1821" i="22" l="1"/>
  <c r="AD1822" i="22"/>
  <c r="AE1822" i="22" s="1"/>
  <c r="AF1822" i="22" s="1"/>
  <c r="J1822" i="22"/>
  <c r="AC1822" i="22"/>
  <c r="I1822" i="22"/>
  <c r="W1822" i="22"/>
  <c r="N1822" i="22"/>
  <c r="F1822" i="22"/>
  <c r="M1822" i="22"/>
  <c r="K1823" i="22"/>
  <c r="L1823" i="22"/>
  <c r="G1824" i="22"/>
  <c r="AG1823" i="22"/>
  <c r="H1823" i="22"/>
  <c r="V1822" i="22" l="1"/>
  <c r="AD1823" i="22"/>
  <c r="AE1823" i="22" s="1"/>
  <c r="AF1823" i="22" s="1"/>
  <c r="J1823" i="22"/>
  <c r="AC1823" i="22"/>
  <c r="I1823" i="22"/>
  <c r="W1823" i="22"/>
  <c r="N1823" i="22"/>
  <c r="F1823" i="22"/>
  <c r="M1823" i="22"/>
  <c r="K1824" i="22"/>
  <c r="L1824" i="22"/>
  <c r="G1825" i="22"/>
  <c r="AG1824" i="22"/>
  <c r="H1824" i="22"/>
  <c r="V1823" i="22" l="1"/>
  <c r="AD1824" i="22"/>
  <c r="AE1824" i="22" s="1"/>
  <c r="AF1824" i="22" s="1"/>
  <c r="J1824" i="22"/>
  <c r="AC1824" i="22"/>
  <c r="I1824" i="22"/>
  <c r="W1824" i="22"/>
  <c r="N1824" i="22"/>
  <c r="F1824" i="22"/>
  <c r="M1824" i="22"/>
  <c r="K1825" i="22"/>
  <c r="G1826" i="22"/>
  <c r="AG1825" i="22"/>
  <c r="L1825" i="22"/>
  <c r="H1825" i="22"/>
  <c r="V1824" i="22" l="1"/>
  <c r="AD1825" i="22"/>
  <c r="AE1825" i="22" s="1"/>
  <c r="AF1825" i="22" s="1"/>
  <c r="J1825" i="22"/>
  <c r="AC1825" i="22"/>
  <c r="I1825" i="22"/>
  <c r="W1825" i="22"/>
  <c r="N1825" i="22"/>
  <c r="F1825" i="22"/>
  <c r="M1825" i="22"/>
  <c r="K1826" i="22"/>
  <c r="G1827" i="22"/>
  <c r="L1826" i="22"/>
  <c r="AG1826" i="22"/>
  <c r="H1826" i="22"/>
  <c r="V1825" i="22" l="1"/>
  <c r="AD1826" i="22"/>
  <c r="AE1826" i="22" s="1"/>
  <c r="AF1826" i="22" s="1"/>
  <c r="J1826" i="22"/>
  <c r="AC1826" i="22"/>
  <c r="I1826" i="22"/>
  <c r="W1826" i="22"/>
  <c r="N1826" i="22"/>
  <c r="F1826" i="22"/>
  <c r="M1826" i="22"/>
  <c r="K1827" i="22"/>
  <c r="G1828" i="22"/>
  <c r="L1827" i="22"/>
  <c r="AG1827" i="22"/>
  <c r="H1827" i="22"/>
  <c r="V1826" i="22" l="1"/>
  <c r="AD1827" i="22"/>
  <c r="AE1827" i="22" s="1"/>
  <c r="AF1827" i="22" s="1"/>
  <c r="J1827" i="22"/>
  <c r="AC1827" i="22"/>
  <c r="I1827" i="22"/>
  <c r="W1827" i="22"/>
  <c r="N1827" i="22"/>
  <c r="F1827" i="22"/>
  <c r="M1827" i="22"/>
  <c r="K1828" i="22"/>
  <c r="G1829" i="22"/>
  <c r="L1828" i="22"/>
  <c r="AG1828" i="22"/>
  <c r="H1828" i="22"/>
  <c r="V1827" i="22" l="1"/>
  <c r="AD1828" i="22"/>
  <c r="AE1828" i="22" s="1"/>
  <c r="AF1828" i="22" s="1"/>
  <c r="J1828" i="22"/>
  <c r="AC1828" i="22"/>
  <c r="I1828" i="22"/>
  <c r="W1828" i="22"/>
  <c r="N1828" i="22"/>
  <c r="F1828" i="22"/>
  <c r="M1828" i="22"/>
  <c r="K1829" i="22"/>
  <c r="G1830" i="22"/>
  <c r="L1829" i="22"/>
  <c r="AG1829" i="22"/>
  <c r="H1829" i="22"/>
  <c r="V1828" i="22" l="1"/>
  <c r="AD1829" i="22"/>
  <c r="AE1829" i="22" s="1"/>
  <c r="AF1829" i="22" s="1"/>
  <c r="J1829" i="22"/>
  <c r="AC1829" i="22"/>
  <c r="I1829" i="22"/>
  <c r="W1829" i="22"/>
  <c r="N1829" i="22"/>
  <c r="F1829" i="22"/>
  <c r="M1829" i="22"/>
  <c r="K1830" i="22"/>
  <c r="G1831" i="22"/>
  <c r="L1830" i="22"/>
  <c r="AG1830" i="22"/>
  <c r="H1830" i="22"/>
  <c r="AD1830" i="22" l="1"/>
  <c r="AE1830" i="22" s="1"/>
  <c r="AF1830" i="22" s="1"/>
  <c r="J1830" i="22"/>
  <c r="AC1830" i="22"/>
  <c r="I1830" i="22"/>
  <c r="W1830" i="22"/>
  <c r="N1830" i="22"/>
  <c r="F1830" i="22"/>
  <c r="M1830" i="22"/>
  <c r="V1829" i="22"/>
  <c r="K1831" i="22"/>
  <c r="G1832" i="22"/>
  <c r="L1831" i="22"/>
  <c r="AG1831" i="22"/>
  <c r="H1831" i="22"/>
  <c r="K1832" i="22" l="1"/>
  <c r="G1833" i="22"/>
  <c r="L1832" i="22"/>
  <c r="AG1832" i="22"/>
  <c r="H1832" i="22"/>
  <c r="AD1831" i="22"/>
  <c r="AE1831" i="22" s="1"/>
  <c r="AF1831" i="22" s="1"/>
  <c r="J1831" i="22"/>
  <c r="AC1831" i="22"/>
  <c r="I1831" i="22"/>
  <c r="W1831" i="22"/>
  <c r="N1831" i="22"/>
  <c r="F1831" i="22"/>
  <c r="M1831" i="22"/>
  <c r="V1830" i="22"/>
  <c r="AD1832" i="22" l="1"/>
  <c r="AE1832" i="22" s="1"/>
  <c r="AF1832" i="22" s="1"/>
  <c r="J1832" i="22"/>
  <c r="AC1832" i="22"/>
  <c r="I1832" i="22"/>
  <c r="W1832" i="22"/>
  <c r="N1832" i="22"/>
  <c r="F1832" i="22"/>
  <c r="M1832" i="22"/>
  <c r="K1833" i="22"/>
  <c r="G1834" i="22"/>
  <c r="L1833" i="22"/>
  <c r="AG1833" i="22"/>
  <c r="H1833" i="22"/>
  <c r="V1831" i="22"/>
  <c r="AD1833" i="22" l="1"/>
  <c r="AE1833" i="22" s="1"/>
  <c r="AF1833" i="22" s="1"/>
  <c r="J1833" i="22"/>
  <c r="AC1833" i="22"/>
  <c r="I1833" i="22"/>
  <c r="W1833" i="22"/>
  <c r="N1833" i="22"/>
  <c r="F1833" i="22"/>
  <c r="M1833" i="22"/>
  <c r="V1832" i="22"/>
  <c r="K1834" i="22"/>
  <c r="G1835" i="22"/>
  <c r="L1834" i="22"/>
  <c r="AG1834" i="22"/>
  <c r="H1834" i="22"/>
  <c r="AD1834" i="22" l="1"/>
  <c r="AE1834" i="22" s="1"/>
  <c r="AF1834" i="22" s="1"/>
  <c r="J1834" i="22"/>
  <c r="AC1834" i="22"/>
  <c r="I1834" i="22"/>
  <c r="W1834" i="22"/>
  <c r="N1834" i="22"/>
  <c r="F1834" i="22"/>
  <c r="M1834" i="22"/>
  <c r="V1833" i="22"/>
  <c r="K1835" i="22"/>
  <c r="G1836" i="22"/>
  <c r="L1835" i="22"/>
  <c r="AG1835" i="22"/>
  <c r="H1835" i="22"/>
  <c r="K1836" i="22" l="1"/>
  <c r="G1837" i="22"/>
  <c r="L1836" i="22"/>
  <c r="AG1836" i="22"/>
  <c r="H1836" i="22"/>
  <c r="AD1835" i="22"/>
  <c r="AE1835" i="22" s="1"/>
  <c r="AF1835" i="22" s="1"/>
  <c r="J1835" i="22"/>
  <c r="AC1835" i="22"/>
  <c r="I1835" i="22"/>
  <c r="W1835" i="22"/>
  <c r="N1835" i="22"/>
  <c r="F1835" i="22"/>
  <c r="M1835" i="22"/>
  <c r="V1834" i="22"/>
  <c r="AD1836" i="22" l="1"/>
  <c r="AE1836" i="22" s="1"/>
  <c r="AF1836" i="22" s="1"/>
  <c r="J1836" i="22"/>
  <c r="AC1836" i="22"/>
  <c r="I1836" i="22"/>
  <c r="W1836" i="22"/>
  <c r="N1836" i="22"/>
  <c r="F1836" i="22"/>
  <c r="M1836" i="22"/>
  <c r="K1837" i="22"/>
  <c r="G1838" i="22"/>
  <c r="L1837" i="22"/>
  <c r="AG1837" i="22"/>
  <c r="H1837" i="22"/>
  <c r="V1835" i="22"/>
  <c r="V1836" i="22" l="1"/>
  <c r="AD1837" i="22"/>
  <c r="AE1837" i="22" s="1"/>
  <c r="AF1837" i="22" s="1"/>
  <c r="J1837" i="22"/>
  <c r="AC1837" i="22"/>
  <c r="I1837" i="22"/>
  <c r="W1837" i="22"/>
  <c r="N1837" i="22"/>
  <c r="F1837" i="22"/>
  <c r="M1837" i="22"/>
  <c r="K1838" i="22"/>
  <c r="G1839" i="22"/>
  <c r="L1838" i="22"/>
  <c r="AG1838" i="22"/>
  <c r="H1838" i="22"/>
  <c r="V1837" i="22" l="1"/>
  <c r="AD1838" i="22"/>
  <c r="AE1838" i="22" s="1"/>
  <c r="AF1838" i="22" s="1"/>
  <c r="J1838" i="22"/>
  <c r="AC1838" i="22"/>
  <c r="I1838" i="22"/>
  <c r="W1838" i="22"/>
  <c r="N1838" i="22"/>
  <c r="F1838" i="22"/>
  <c r="M1838" i="22"/>
  <c r="K1839" i="22"/>
  <c r="G1840" i="22"/>
  <c r="L1839" i="22"/>
  <c r="AG1839" i="22"/>
  <c r="H1839" i="22"/>
  <c r="V1838" i="22" l="1"/>
  <c r="AD1839" i="22"/>
  <c r="AE1839" i="22" s="1"/>
  <c r="AF1839" i="22" s="1"/>
  <c r="J1839" i="22"/>
  <c r="AC1839" i="22"/>
  <c r="I1839" i="22"/>
  <c r="W1839" i="22"/>
  <c r="N1839" i="22"/>
  <c r="F1839" i="22"/>
  <c r="M1839" i="22"/>
  <c r="K1840" i="22"/>
  <c r="G1841" i="22"/>
  <c r="L1840" i="22"/>
  <c r="AG1840" i="22"/>
  <c r="H1840" i="22"/>
  <c r="V1839" i="22" l="1"/>
  <c r="AD1840" i="22"/>
  <c r="AE1840" i="22" s="1"/>
  <c r="AF1840" i="22" s="1"/>
  <c r="J1840" i="22"/>
  <c r="AC1840" i="22"/>
  <c r="I1840" i="22"/>
  <c r="W1840" i="22"/>
  <c r="N1840" i="22"/>
  <c r="F1840" i="22"/>
  <c r="M1840" i="22"/>
  <c r="K1841" i="22"/>
  <c r="G1842" i="22"/>
  <c r="L1841" i="22"/>
  <c r="AG1841" i="22"/>
  <c r="H1841" i="22"/>
  <c r="AD1841" i="22" l="1"/>
  <c r="AE1841" i="22" s="1"/>
  <c r="AF1841" i="22" s="1"/>
  <c r="J1841" i="22"/>
  <c r="AC1841" i="22"/>
  <c r="I1841" i="22"/>
  <c r="W1841" i="22"/>
  <c r="N1841" i="22"/>
  <c r="F1841" i="22"/>
  <c r="M1841" i="22"/>
  <c r="V1840" i="22"/>
  <c r="K1842" i="22"/>
  <c r="G1843" i="22"/>
  <c r="L1842" i="22"/>
  <c r="AG1842" i="22"/>
  <c r="H1842" i="22"/>
  <c r="AD1842" i="22" l="1"/>
  <c r="AE1842" i="22" s="1"/>
  <c r="AF1842" i="22" s="1"/>
  <c r="J1842" i="22"/>
  <c r="AC1842" i="22"/>
  <c r="I1842" i="22"/>
  <c r="W1842" i="22"/>
  <c r="N1842" i="22"/>
  <c r="F1842" i="22"/>
  <c r="M1842" i="22"/>
  <c r="V1841" i="22"/>
  <c r="K1843" i="22"/>
  <c r="G1844" i="22"/>
  <c r="L1843" i="22"/>
  <c r="AG1843" i="22"/>
  <c r="H1843" i="22"/>
  <c r="AD1843" i="22" l="1"/>
  <c r="AE1843" i="22" s="1"/>
  <c r="AF1843" i="22" s="1"/>
  <c r="J1843" i="22"/>
  <c r="AC1843" i="22"/>
  <c r="I1843" i="22"/>
  <c r="W1843" i="22"/>
  <c r="N1843" i="22"/>
  <c r="F1843" i="22"/>
  <c r="M1843" i="22"/>
  <c r="K1844" i="22"/>
  <c r="G1845" i="22"/>
  <c r="L1844" i="22"/>
  <c r="AG1844" i="22"/>
  <c r="H1844" i="22"/>
  <c r="V1842" i="22"/>
  <c r="AD1844" i="22" l="1"/>
  <c r="AE1844" i="22" s="1"/>
  <c r="AF1844" i="22" s="1"/>
  <c r="J1844" i="22"/>
  <c r="AC1844" i="22"/>
  <c r="I1844" i="22"/>
  <c r="W1844" i="22"/>
  <c r="N1844" i="22"/>
  <c r="F1844" i="22"/>
  <c r="M1844" i="22"/>
  <c r="V1843" i="22"/>
  <c r="K1845" i="22"/>
  <c r="G1846" i="22"/>
  <c r="L1845" i="22"/>
  <c r="AG1845" i="22"/>
  <c r="H1845" i="22"/>
  <c r="AD1845" i="22" l="1"/>
  <c r="AE1845" i="22" s="1"/>
  <c r="AF1845" i="22" s="1"/>
  <c r="J1845" i="22"/>
  <c r="AC1845" i="22"/>
  <c r="I1845" i="22"/>
  <c r="W1845" i="22"/>
  <c r="N1845" i="22"/>
  <c r="F1845" i="22"/>
  <c r="M1845" i="22"/>
  <c r="K1846" i="22"/>
  <c r="G1847" i="22"/>
  <c r="L1846" i="22"/>
  <c r="AG1846" i="22"/>
  <c r="H1846" i="22"/>
  <c r="V1844" i="22"/>
  <c r="AD1846" i="22" l="1"/>
  <c r="AE1846" i="22" s="1"/>
  <c r="AF1846" i="22" s="1"/>
  <c r="J1846" i="22"/>
  <c r="AC1846" i="22"/>
  <c r="I1846" i="22"/>
  <c r="W1846" i="22"/>
  <c r="N1846" i="22"/>
  <c r="F1846" i="22"/>
  <c r="M1846" i="22"/>
  <c r="V1845" i="22"/>
  <c r="K1847" i="22"/>
  <c r="G1848" i="22"/>
  <c r="L1847" i="22"/>
  <c r="AG1847" i="22"/>
  <c r="H1847" i="22"/>
  <c r="K1848" i="22" l="1"/>
  <c r="G1849" i="22"/>
  <c r="L1848" i="22"/>
  <c r="AG1848" i="22"/>
  <c r="H1848" i="22"/>
  <c r="AD1847" i="22"/>
  <c r="AE1847" i="22" s="1"/>
  <c r="AF1847" i="22" s="1"/>
  <c r="J1847" i="22"/>
  <c r="AC1847" i="22"/>
  <c r="I1847" i="22"/>
  <c r="W1847" i="22"/>
  <c r="N1847" i="22"/>
  <c r="F1847" i="22"/>
  <c r="M1847" i="22"/>
  <c r="V1846" i="22"/>
  <c r="AD1848" i="22" l="1"/>
  <c r="AE1848" i="22" s="1"/>
  <c r="AF1848" i="22" s="1"/>
  <c r="J1848" i="22"/>
  <c r="AC1848" i="22"/>
  <c r="I1848" i="22"/>
  <c r="W1848" i="22"/>
  <c r="N1848" i="22"/>
  <c r="F1848" i="22"/>
  <c r="M1848" i="22"/>
  <c r="K1849" i="22"/>
  <c r="G1850" i="22"/>
  <c r="L1849" i="22"/>
  <c r="AG1849" i="22"/>
  <c r="H1849" i="22"/>
  <c r="V1847" i="22"/>
  <c r="V1848" i="22" l="1"/>
  <c r="AD1849" i="22"/>
  <c r="AE1849" i="22" s="1"/>
  <c r="AF1849" i="22" s="1"/>
  <c r="J1849" i="22"/>
  <c r="AC1849" i="22"/>
  <c r="I1849" i="22"/>
  <c r="W1849" i="22"/>
  <c r="N1849" i="22"/>
  <c r="F1849" i="22"/>
  <c r="M1849" i="22"/>
  <c r="K1850" i="22"/>
  <c r="G1851" i="22"/>
  <c r="L1850" i="22"/>
  <c r="AG1850" i="22"/>
  <c r="H1850" i="22"/>
  <c r="V1849" i="22" l="1"/>
  <c r="AD1850" i="22"/>
  <c r="AE1850" i="22" s="1"/>
  <c r="AF1850" i="22" s="1"/>
  <c r="J1850" i="22"/>
  <c r="AC1850" i="22"/>
  <c r="I1850" i="22"/>
  <c r="W1850" i="22"/>
  <c r="N1850" i="22"/>
  <c r="F1850" i="22"/>
  <c r="M1850" i="22"/>
  <c r="K1851" i="22"/>
  <c r="G1852" i="22"/>
  <c r="L1851" i="22"/>
  <c r="AG1851" i="22"/>
  <c r="H1851" i="22"/>
  <c r="AD1851" i="22" l="1"/>
  <c r="AE1851" i="22" s="1"/>
  <c r="AF1851" i="22" s="1"/>
  <c r="J1851" i="22"/>
  <c r="AC1851" i="22"/>
  <c r="I1851" i="22"/>
  <c r="W1851" i="22"/>
  <c r="N1851" i="22"/>
  <c r="F1851" i="22"/>
  <c r="M1851" i="22"/>
  <c r="V1850" i="22"/>
  <c r="K1852" i="22"/>
  <c r="G1853" i="22"/>
  <c r="L1852" i="22"/>
  <c r="AG1852" i="22"/>
  <c r="H1852" i="22"/>
  <c r="AD1852" i="22" l="1"/>
  <c r="AE1852" i="22" s="1"/>
  <c r="AF1852" i="22" s="1"/>
  <c r="J1852" i="22"/>
  <c r="AC1852" i="22"/>
  <c r="I1852" i="22"/>
  <c r="W1852" i="22"/>
  <c r="N1852" i="22"/>
  <c r="F1852" i="22"/>
  <c r="M1852" i="22"/>
  <c r="V1851" i="22"/>
  <c r="K1853" i="22"/>
  <c r="G1854" i="22"/>
  <c r="L1853" i="22"/>
  <c r="AG1853" i="22"/>
  <c r="H1853" i="22"/>
  <c r="AD1853" i="22" l="1"/>
  <c r="AE1853" i="22" s="1"/>
  <c r="AF1853" i="22" s="1"/>
  <c r="J1853" i="22"/>
  <c r="AC1853" i="22"/>
  <c r="I1853" i="22"/>
  <c r="W1853" i="22"/>
  <c r="N1853" i="22"/>
  <c r="F1853" i="22"/>
  <c r="M1853" i="22"/>
  <c r="V1852" i="22"/>
  <c r="K1854" i="22"/>
  <c r="G1855" i="22"/>
  <c r="L1854" i="22"/>
  <c r="AG1854" i="22"/>
  <c r="H1854" i="22"/>
  <c r="AD1854" i="22" l="1"/>
  <c r="AE1854" i="22" s="1"/>
  <c r="AF1854" i="22" s="1"/>
  <c r="J1854" i="22"/>
  <c r="AC1854" i="22"/>
  <c r="I1854" i="22"/>
  <c r="W1854" i="22"/>
  <c r="N1854" i="22"/>
  <c r="F1854" i="22"/>
  <c r="M1854" i="22"/>
  <c r="V1853" i="22"/>
  <c r="K1855" i="22"/>
  <c r="G1856" i="22"/>
  <c r="L1855" i="22"/>
  <c r="AG1855" i="22"/>
  <c r="H1855" i="22"/>
  <c r="AD1855" i="22" l="1"/>
  <c r="AE1855" i="22" s="1"/>
  <c r="AF1855" i="22" s="1"/>
  <c r="J1855" i="22"/>
  <c r="AC1855" i="22"/>
  <c r="I1855" i="22"/>
  <c r="W1855" i="22"/>
  <c r="N1855" i="22"/>
  <c r="F1855" i="22"/>
  <c r="M1855" i="22"/>
  <c r="V1854" i="22"/>
  <c r="K1856" i="22"/>
  <c r="G1857" i="22"/>
  <c r="L1856" i="22"/>
  <c r="AG1856" i="22"/>
  <c r="H1856" i="22"/>
  <c r="AD1856" i="22" l="1"/>
  <c r="AE1856" i="22" s="1"/>
  <c r="AF1856" i="22" s="1"/>
  <c r="J1856" i="22"/>
  <c r="AC1856" i="22"/>
  <c r="I1856" i="22"/>
  <c r="W1856" i="22"/>
  <c r="N1856" i="22"/>
  <c r="F1856" i="22"/>
  <c r="M1856" i="22"/>
  <c r="V1855" i="22"/>
  <c r="K1857" i="22"/>
  <c r="G1858" i="22"/>
  <c r="L1857" i="22"/>
  <c r="AG1857" i="22"/>
  <c r="H1857" i="22"/>
  <c r="AD1857" i="22" l="1"/>
  <c r="AE1857" i="22" s="1"/>
  <c r="AF1857" i="22" s="1"/>
  <c r="J1857" i="22"/>
  <c r="AC1857" i="22"/>
  <c r="I1857" i="22"/>
  <c r="W1857" i="22"/>
  <c r="N1857" i="22"/>
  <c r="F1857" i="22"/>
  <c r="M1857" i="22"/>
  <c r="V1856" i="22"/>
  <c r="K1858" i="22"/>
  <c r="G1859" i="22"/>
  <c r="L1858" i="22"/>
  <c r="AG1858" i="22"/>
  <c r="H1858" i="22"/>
  <c r="K1859" i="22" l="1"/>
  <c r="G1860" i="22"/>
  <c r="L1859" i="22"/>
  <c r="AG1859" i="22"/>
  <c r="H1859" i="22"/>
  <c r="AD1858" i="22"/>
  <c r="AE1858" i="22" s="1"/>
  <c r="AF1858" i="22" s="1"/>
  <c r="J1858" i="22"/>
  <c r="AC1858" i="22"/>
  <c r="I1858" i="22"/>
  <c r="W1858" i="22"/>
  <c r="N1858" i="22"/>
  <c r="F1858" i="22"/>
  <c r="M1858" i="22"/>
  <c r="V1857" i="22"/>
  <c r="AD1859" i="22" l="1"/>
  <c r="AE1859" i="22" s="1"/>
  <c r="AF1859" i="22" s="1"/>
  <c r="J1859" i="22"/>
  <c r="AC1859" i="22"/>
  <c r="I1859" i="22"/>
  <c r="W1859" i="22"/>
  <c r="N1859" i="22"/>
  <c r="F1859" i="22"/>
  <c r="M1859" i="22"/>
  <c r="K1860" i="22"/>
  <c r="G1861" i="22"/>
  <c r="L1860" i="22"/>
  <c r="AG1860" i="22"/>
  <c r="H1860" i="22"/>
  <c r="V1858" i="22"/>
  <c r="V1859" i="22" l="1"/>
  <c r="AD1860" i="22"/>
  <c r="AE1860" i="22" s="1"/>
  <c r="AF1860" i="22" s="1"/>
  <c r="J1860" i="22"/>
  <c r="AC1860" i="22"/>
  <c r="I1860" i="22"/>
  <c r="W1860" i="22"/>
  <c r="N1860" i="22"/>
  <c r="F1860" i="22"/>
  <c r="M1860" i="22"/>
  <c r="K1861" i="22"/>
  <c r="G1862" i="22"/>
  <c r="L1861" i="22"/>
  <c r="AG1861" i="22"/>
  <c r="H1861" i="22"/>
  <c r="V1860" i="22" l="1"/>
  <c r="AD1861" i="22"/>
  <c r="AE1861" i="22" s="1"/>
  <c r="AF1861" i="22" s="1"/>
  <c r="J1861" i="22"/>
  <c r="AC1861" i="22"/>
  <c r="I1861" i="22"/>
  <c r="W1861" i="22"/>
  <c r="N1861" i="22"/>
  <c r="F1861" i="22"/>
  <c r="M1861" i="22"/>
  <c r="K1862" i="22"/>
  <c r="G1863" i="22"/>
  <c r="L1862" i="22"/>
  <c r="AG1862" i="22"/>
  <c r="H1862" i="22"/>
  <c r="V1861" i="22" l="1"/>
  <c r="AD1862" i="22"/>
  <c r="AE1862" i="22" s="1"/>
  <c r="AF1862" i="22" s="1"/>
  <c r="J1862" i="22"/>
  <c r="AC1862" i="22"/>
  <c r="I1862" i="22"/>
  <c r="W1862" i="22"/>
  <c r="N1862" i="22"/>
  <c r="F1862" i="22"/>
  <c r="M1862" i="22"/>
  <c r="K1863" i="22"/>
  <c r="G1864" i="22"/>
  <c r="L1863" i="22"/>
  <c r="AG1863" i="22"/>
  <c r="H1863" i="22"/>
  <c r="V1862" i="22" l="1"/>
  <c r="K1864" i="22"/>
  <c r="G1865" i="22"/>
  <c r="L1864" i="22"/>
  <c r="AG1864" i="22"/>
  <c r="H1864" i="22"/>
  <c r="AD1863" i="22"/>
  <c r="AE1863" i="22" s="1"/>
  <c r="AF1863" i="22" s="1"/>
  <c r="J1863" i="22"/>
  <c r="AC1863" i="22"/>
  <c r="I1863" i="22"/>
  <c r="W1863" i="22"/>
  <c r="N1863" i="22"/>
  <c r="F1863" i="22"/>
  <c r="M1863" i="22"/>
  <c r="AD1864" i="22" l="1"/>
  <c r="AE1864" i="22" s="1"/>
  <c r="AF1864" i="22" s="1"/>
  <c r="J1864" i="22"/>
  <c r="AC1864" i="22"/>
  <c r="I1864" i="22"/>
  <c r="W1864" i="22"/>
  <c r="N1864" i="22"/>
  <c r="F1864" i="22"/>
  <c r="M1864" i="22"/>
  <c r="K1865" i="22"/>
  <c r="G1866" i="22"/>
  <c r="L1865" i="22"/>
  <c r="AG1865" i="22"/>
  <c r="H1865" i="22"/>
  <c r="V1863" i="22"/>
  <c r="V1864" i="22" l="1"/>
  <c r="AD1865" i="22"/>
  <c r="AE1865" i="22" s="1"/>
  <c r="AF1865" i="22" s="1"/>
  <c r="J1865" i="22"/>
  <c r="AC1865" i="22"/>
  <c r="I1865" i="22"/>
  <c r="W1865" i="22"/>
  <c r="N1865" i="22"/>
  <c r="F1865" i="22"/>
  <c r="M1865" i="22"/>
  <c r="K1866" i="22"/>
  <c r="G1867" i="22"/>
  <c r="L1866" i="22"/>
  <c r="AG1866" i="22"/>
  <c r="H1866" i="22"/>
  <c r="V1865" i="22" l="1"/>
  <c r="AD1866" i="22"/>
  <c r="AE1866" i="22" s="1"/>
  <c r="AF1866" i="22" s="1"/>
  <c r="J1866" i="22"/>
  <c r="AC1866" i="22"/>
  <c r="I1866" i="22"/>
  <c r="W1866" i="22"/>
  <c r="N1866" i="22"/>
  <c r="F1866" i="22"/>
  <c r="M1866" i="22"/>
  <c r="K1867" i="22"/>
  <c r="G1868" i="22"/>
  <c r="L1867" i="22"/>
  <c r="AG1867" i="22"/>
  <c r="H1867" i="22"/>
  <c r="V1866" i="22" l="1"/>
  <c r="AD1867" i="22"/>
  <c r="AE1867" i="22" s="1"/>
  <c r="AF1867" i="22" s="1"/>
  <c r="J1867" i="22"/>
  <c r="AC1867" i="22"/>
  <c r="I1867" i="22"/>
  <c r="W1867" i="22"/>
  <c r="N1867" i="22"/>
  <c r="F1867" i="22"/>
  <c r="M1867" i="22"/>
  <c r="K1868" i="22"/>
  <c r="G1869" i="22"/>
  <c r="L1868" i="22"/>
  <c r="AG1868" i="22"/>
  <c r="H1868" i="22"/>
  <c r="V1867" i="22" l="1"/>
  <c r="AD1868" i="22"/>
  <c r="AE1868" i="22" s="1"/>
  <c r="AF1868" i="22" s="1"/>
  <c r="J1868" i="22"/>
  <c r="AC1868" i="22"/>
  <c r="I1868" i="22"/>
  <c r="W1868" i="22"/>
  <c r="N1868" i="22"/>
  <c r="F1868" i="22"/>
  <c r="M1868" i="22"/>
  <c r="K1869" i="22"/>
  <c r="G1870" i="22"/>
  <c r="L1869" i="22"/>
  <c r="AG1869" i="22"/>
  <c r="H1869" i="22"/>
  <c r="V1868" i="22" l="1"/>
  <c r="AD1869" i="22"/>
  <c r="AE1869" i="22" s="1"/>
  <c r="AF1869" i="22" s="1"/>
  <c r="J1869" i="22"/>
  <c r="AC1869" i="22"/>
  <c r="I1869" i="22"/>
  <c r="W1869" i="22"/>
  <c r="N1869" i="22"/>
  <c r="F1869" i="22"/>
  <c r="M1869" i="22"/>
  <c r="K1870" i="22"/>
  <c r="G1871" i="22"/>
  <c r="L1870" i="22"/>
  <c r="AG1870" i="22"/>
  <c r="H1870" i="22"/>
  <c r="V1869" i="22" l="1"/>
  <c r="AD1870" i="22"/>
  <c r="AE1870" i="22" s="1"/>
  <c r="AF1870" i="22" s="1"/>
  <c r="J1870" i="22"/>
  <c r="AC1870" i="22"/>
  <c r="I1870" i="22"/>
  <c r="W1870" i="22"/>
  <c r="N1870" i="22"/>
  <c r="F1870" i="22"/>
  <c r="M1870" i="22"/>
  <c r="K1871" i="22"/>
  <c r="G1872" i="22"/>
  <c r="L1871" i="22"/>
  <c r="AG1871" i="22"/>
  <c r="H1871" i="22"/>
  <c r="V1870" i="22" l="1"/>
  <c r="AD1871" i="22"/>
  <c r="AE1871" i="22" s="1"/>
  <c r="AF1871" i="22" s="1"/>
  <c r="J1871" i="22"/>
  <c r="AC1871" i="22"/>
  <c r="I1871" i="22"/>
  <c r="W1871" i="22"/>
  <c r="N1871" i="22"/>
  <c r="F1871" i="22"/>
  <c r="M1871" i="22"/>
  <c r="K1872" i="22"/>
  <c r="G1873" i="22"/>
  <c r="L1872" i="22"/>
  <c r="AG1872" i="22"/>
  <c r="H1872" i="22"/>
  <c r="V1871" i="22" l="1"/>
  <c r="AD1872" i="22"/>
  <c r="AE1872" i="22" s="1"/>
  <c r="AF1872" i="22" s="1"/>
  <c r="J1872" i="22"/>
  <c r="AC1872" i="22"/>
  <c r="I1872" i="22"/>
  <c r="W1872" i="22"/>
  <c r="N1872" i="22"/>
  <c r="F1872" i="22"/>
  <c r="M1872" i="22"/>
  <c r="K1873" i="22"/>
  <c r="G1874" i="22"/>
  <c r="L1873" i="22"/>
  <c r="AG1873" i="22"/>
  <c r="H1873" i="22"/>
  <c r="AD1873" i="22" l="1"/>
  <c r="AE1873" i="22" s="1"/>
  <c r="AF1873" i="22" s="1"/>
  <c r="J1873" i="22"/>
  <c r="AC1873" i="22"/>
  <c r="I1873" i="22"/>
  <c r="W1873" i="22"/>
  <c r="N1873" i="22"/>
  <c r="F1873" i="22"/>
  <c r="M1873" i="22"/>
  <c r="V1872" i="22"/>
  <c r="K1874" i="22"/>
  <c r="G1875" i="22"/>
  <c r="L1874" i="22"/>
  <c r="AG1874" i="22"/>
  <c r="H1874" i="22"/>
  <c r="AD1874" i="22" l="1"/>
  <c r="AE1874" i="22" s="1"/>
  <c r="AF1874" i="22" s="1"/>
  <c r="J1874" i="22"/>
  <c r="AC1874" i="22"/>
  <c r="I1874" i="22"/>
  <c r="W1874" i="22"/>
  <c r="N1874" i="22"/>
  <c r="F1874" i="22"/>
  <c r="M1874" i="22"/>
  <c r="K1875" i="22"/>
  <c r="G1876" i="22"/>
  <c r="L1875" i="22"/>
  <c r="AG1875" i="22"/>
  <c r="H1875" i="22"/>
  <c r="V1873" i="22"/>
  <c r="AD1875" i="22" l="1"/>
  <c r="AE1875" i="22" s="1"/>
  <c r="AF1875" i="22" s="1"/>
  <c r="J1875" i="22"/>
  <c r="AC1875" i="22"/>
  <c r="I1875" i="22"/>
  <c r="W1875" i="22"/>
  <c r="N1875" i="22"/>
  <c r="F1875" i="22"/>
  <c r="M1875" i="22"/>
  <c r="V1874" i="22"/>
  <c r="K1876" i="22"/>
  <c r="G1877" i="22"/>
  <c r="L1876" i="22"/>
  <c r="AG1876" i="22"/>
  <c r="H1876" i="22"/>
  <c r="V1875" i="22" l="1"/>
  <c r="AD1876" i="22"/>
  <c r="AE1876" i="22" s="1"/>
  <c r="AF1876" i="22" s="1"/>
  <c r="J1876" i="22"/>
  <c r="AC1876" i="22"/>
  <c r="I1876" i="22"/>
  <c r="W1876" i="22"/>
  <c r="N1876" i="22"/>
  <c r="F1876" i="22"/>
  <c r="M1876" i="22"/>
  <c r="K1877" i="22"/>
  <c r="G1878" i="22"/>
  <c r="L1877" i="22"/>
  <c r="AG1877" i="22"/>
  <c r="H1877" i="22"/>
  <c r="V1876" i="22" l="1"/>
  <c r="AD1877" i="22"/>
  <c r="AE1877" i="22" s="1"/>
  <c r="AF1877" i="22" s="1"/>
  <c r="J1877" i="22"/>
  <c r="AC1877" i="22"/>
  <c r="I1877" i="22"/>
  <c r="W1877" i="22"/>
  <c r="N1877" i="22"/>
  <c r="F1877" i="22"/>
  <c r="M1877" i="22"/>
  <c r="AG1878" i="22"/>
  <c r="G1879" i="22"/>
  <c r="K1878" i="22"/>
  <c r="L1878" i="22"/>
  <c r="H1878" i="22"/>
  <c r="V1877" i="22" l="1"/>
  <c r="AD1878" i="22"/>
  <c r="AE1878" i="22" s="1"/>
  <c r="AF1878" i="22" s="1"/>
  <c r="N1878" i="22"/>
  <c r="J1878" i="22"/>
  <c r="I1878" i="22"/>
  <c r="AC1878" i="22"/>
  <c r="W1878" i="22"/>
  <c r="F1878" i="22"/>
  <c r="M1878" i="22"/>
  <c r="AG1879" i="22"/>
  <c r="L1879" i="22"/>
  <c r="G1880" i="22"/>
  <c r="K1879" i="22"/>
  <c r="H1879" i="22"/>
  <c r="V1878" i="22" l="1"/>
  <c r="M1879" i="22"/>
  <c r="AD1879" i="22"/>
  <c r="AE1879" i="22" s="1"/>
  <c r="AF1879" i="22" s="1"/>
  <c r="J1879" i="22"/>
  <c r="N1879" i="22"/>
  <c r="F1879" i="22"/>
  <c r="AC1879" i="22"/>
  <c r="W1879" i="22"/>
  <c r="I1879" i="22"/>
  <c r="V1879" i="22" s="1"/>
  <c r="AG1880" i="22"/>
  <c r="L1880" i="22"/>
  <c r="G1881" i="22"/>
  <c r="K1880" i="22"/>
  <c r="H1880" i="22"/>
  <c r="AG1881" i="22" l="1"/>
  <c r="L1881" i="22"/>
  <c r="G1882" i="22"/>
  <c r="K1881" i="22"/>
  <c r="H1881" i="22"/>
  <c r="M1880" i="22"/>
  <c r="AD1880" i="22"/>
  <c r="AE1880" i="22" s="1"/>
  <c r="AF1880" i="22" s="1"/>
  <c r="J1880" i="22"/>
  <c r="N1880" i="22"/>
  <c r="F1880" i="22"/>
  <c r="AC1880" i="22"/>
  <c r="W1880" i="22"/>
  <c r="I1880" i="22"/>
  <c r="V1880" i="22" l="1"/>
  <c r="AG1882" i="22"/>
  <c r="L1882" i="22"/>
  <c r="G1883" i="22"/>
  <c r="K1882" i="22"/>
  <c r="H1882" i="22"/>
  <c r="M1881" i="22"/>
  <c r="AD1881" i="22"/>
  <c r="AE1881" i="22" s="1"/>
  <c r="AF1881" i="22" s="1"/>
  <c r="J1881" i="22"/>
  <c r="N1881" i="22"/>
  <c r="F1881" i="22"/>
  <c r="AC1881" i="22"/>
  <c r="W1881" i="22"/>
  <c r="I1881" i="22"/>
  <c r="V1881" i="22" l="1"/>
  <c r="M1882" i="22"/>
  <c r="AD1882" i="22"/>
  <c r="AE1882" i="22" s="1"/>
  <c r="AF1882" i="22" s="1"/>
  <c r="J1882" i="22"/>
  <c r="W1882" i="22"/>
  <c r="N1882" i="22"/>
  <c r="F1882" i="22"/>
  <c r="AC1882" i="22"/>
  <c r="I1882" i="22"/>
  <c r="AG1883" i="22"/>
  <c r="L1883" i="22"/>
  <c r="G1884" i="22"/>
  <c r="K1883" i="22"/>
  <c r="H1883" i="22"/>
  <c r="V1882" i="22" l="1"/>
  <c r="M1883" i="22"/>
  <c r="AD1883" i="22"/>
  <c r="AE1883" i="22" s="1"/>
  <c r="AF1883" i="22" s="1"/>
  <c r="J1883" i="22"/>
  <c r="W1883" i="22"/>
  <c r="N1883" i="22"/>
  <c r="F1883" i="22"/>
  <c r="I1883" i="22"/>
  <c r="V1883" i="22" s="1"/>
  <c r="AC1883" i="22"/>
  <c r="AG1884" i="22"/>
  <c r="L1884" i="22"/>
  <c r="K1884" i="22"/>
  <c r="G1885" i="22"/>
  <c r="H1884" i="22"/>
  <c r="M1884" i="22" l="1"/>
  <c r="AD1884" i="22"/>
  <c r="AE1884" i="22" s="1"/>
  <c r="AF1884" i="22" s="1"/>
  <c r="J1884" i="22"/>
  <c r="W1884" i="22"/>
  <c r="N1884" i="22"/>
  <c r="F1884" i="22"/>
  <c r="I1884" i="22"/>
  <c r="V1884" i="22" s="1"/>
  <c r="AC1884" i="22"/>
  <c r="AG1885" i="22"/>
  <c r="L1885" i="22"/>
  <c r="K1885" i="22"/>
  <c r="G1886" i="22"/>
  <c r="H1885" i="22"/>
  <c r="M1885" i="22" l="1"/>
  <c r="AD1885" i="22"/>
  <c r="AE1885" i="22" s="1"/>
  <c r="AF1885" i="22" s="1"/>
  <c r="J1885" i="22"/>
  <c r="W1885" i="22"/>
  <c r="N1885" i="22"/>
  <c r="F1885" i="22"/>
  <c r="AC1885" i="22"/>
  <c r="I1885" i="22"/>
  <c r="V1885" i="22" s="1"/>
  <c r="AG1886" i="22"/>
  <c r="L1886" i="22"/>
  <c r="G1887" i="22"/>
  <c r="K1886" i="22"/>
  <c r="H1886" i="22"/>
  <c r="M1886" i="22" l="1"/>
  <c r="AD1886" i="22"/>
  <c r="AE1886" i="22" s="1"/>
  <c r="AF1886" i="22" s="1"/>
  <c r="J1886" i="22"/>
  <c r="W1886" i="22"/>
  <c r="N1886" i="22"/>
  <c r="F1886" i="22"/>
  <c r="AC1886" i="22"/>
  <c r="I1886" i="22"/>
  <c r="V1886" i="22" s="1"/>
  <c r="AG1887" i="22"/>
  <c r="L1887" i="22"/>
  <c r="G1888" i="22"/>
  <c r="K1887" i="22"/>
  <c r="H1887" i="22"/>
  <c r="M1887" i="22" l="1"/>
  <c r="AD1887" i="22"/>
  <c r="AE1887" i="22" s="1"/>
  <c r="AF1887" i="22" s="1"/>
  <c r="J1887" i="22"/>
  <c r="W1887" i="22"/>
  <c r="N1887" i="22"/>
  <c r="F1887" i="22"/>
  <c r="I1887" i="22"/>
  <c r="V1887" i="22" s="1"/>
  <c r="AC1887" i="22"/>
  <c r="AG1888" i="22"/>
  <c r="L1888" i="22"/>
  <c r="K1888" i="22"/>
  <c r="G1889" i="22"/>
  <c r="H1888" i="22"/>
  <c r="M1888" i="22" l="1"/>
  <c r="AD1888" i="22"/>
  <c r="AE1888" i="22" s="1"/>
  <c r="AF1888" i="22" s="1"/>
  <c r="J1888" i="22"/>
  <c r="W1888" i="22"/>
  <c r="N1888" i="22"/>
  <c r="F1888" i="22"/>
  <c r="I1888" i="22"/>
  <c r="V1888" i="22" s="1"/>
  <c r="AC1888" i="22"/>
  <c r="AG1889" i="22"/>
  <c r="L1889" i="22"/>
  <c r="K1889" i="22"/>
  <c r="G1890" i="22"/>
  <c r="H1889" i="22"/>
  <c r="M1889" i="22" l="1"/>
  <c r="AD1889" i="22"/>
  <c r="AE1889" i="22" s="1"/>
  <c r="AF1889" i="22" s="1"/>
  <c r="J1889" i="22"/>
  <c r="W1889" i="22"/>
  <c r="N1889" i="22"/>
  <c r="F1889" i="22"/>
  <c r="AC1889" i="22"/>
  <c r="I1889" i="22"/>
  <c r="V1889" i="22" s="1"/>
  <c r="AG1890" i="22"/>
  <c r="L1890" i="22"/>
  <c r="G1891" i="22"/>
  <c r="K1890" i="22"/>
  <c r="H1890" i="22"/>
  <c r="M1890" i="22" l="1"/>
  <c r="AD1890" i="22"/>
  <c r="AE1890" i="22" s="1"/>
  <c r="AF1890" i="22" s="1"/>
  <c r="J1890" i="22"/>
  <c r="W1890" i="22"/>
  <c r="N1890" i="22"/>
  <c r="F1890" i="22"/>
  <c r="AC1890" i="22"/>
  <c r="I1890" i="22"/>
  <c r="V1890" i="22" s="1"/>
  <c r="AG1891" i="22"/>
  <c r="L1891" i="22"/>
  <c r="K1891" i="22"/>
  <c r="G1892" i="22"/>
  <c r="H1891" i="22"/>
  <c r="M1891" i="22" l="1"/>
  <c r="AD1891" i="22"/>
  <c r="AE1891" i="22" s="1"/>
  <c r="AF1891" i="22" s="1"/>
  <c r="J1891" i="22"/>
  <c r="W1891" i="22"/>
  <c r="N1891" i="22"/>
  <c r="F1891" i="22"/>
  <c r="I1891" i="22"/>
  <c r="V1891" i="22" s="1"/>
  <c r="AC1891" i="22"/>
  <c r="AG1892" i="22"/>
  <c r="L1892" i="22"/>
  <c r="K1892" i="22"/>
  <c r="G1893" i="22"/>
  <c r="H1892" i="22"/>
  <c r="M1892" i="22" l="1"/>
  <c r="AD1892" i="22"/>
  <c r="AE1892" i="22" s="1"/>
  <c r="AF1892" i="22" s="1"/>
  <c r="J1892" i="22"/>
  <c r="W1892" i="22"/>
  <c r="N1892" i="22"/>
  <c r="F1892" i="22"/>
  <c r="AC1892" i="22"/>
  <c r="I1892" i="22"/>
  <c r="V1892" i="22" s="1"/>
  <c r="AG1893" i="22"/>
  <c r="L1893" i="22"/>
  <c r="K1893" i="22"/>
  <c r="G1894" i="22"/>
  <c r="H1893" i="22"/>
  <c r="M1893" i="22" l="1"/>
  <c r="AD1893" i="22"/>
  <c r="AE1893" i="22" s="1"/>
  <c r="AF1893" i="22" s="1"/>
  <c r="J1893" i="22"/>
  <c r="W1893" i="22"/>
  <c r="N1893" i="22"/>
  <c r="F1893" i="22"/>
  <c r="I1893" i="22"/>
  <c r="V1893" i="22" s="1"/>
  <c r="AC1893" i="22"/>
  <c r="AG1894" i="22"/>
  <c r="L1894" i="22"/>
  <c r="K1894" i="22"/>
  <c r="G1895" i="22"/>
  <c r="H1894" i="22"/>
  <c r="M1894" i="22" l="1"/>
  <c r="AD1894" i="22"/>
  <c r="AE1894" i="22" s="1"/>
  <c r="AF1894" i="22" s="1"/>
  <c r="J1894" i="22"/>
  <c r="W1894" i="22"/>
  <c r="N1894" i="22"/>
  <c r="F1894" i="22"/>
  <c r="AC1894" i="22"/>
  <c r="I1894" i="22"/>
  <c r="V1894" i="22" s="1"/>
  <c r="AG1895" i="22"/>
  <c r="L1895" i="22"/>
  <c r="K1895" i="22"/>
  <c r="G1896" i="22"/>
  <c r="H1895" i="22"/>
  <c r="M1895" i="22" l="1"/>
  <c r="AD1895" i="22"/>
  <c r="AE1895" i="22" s="1"/>
  <c r="AF1895" i="22" s="1"/>
  <c r="J1895" i="22"/>
  <c r="W1895" i="22"/>
  <c r="N1895" i="22"/>
  <c r="F1895" i="22"/>
  <c r="I1895" i="22"/>
  <c r="V1895" i="22" s="1"/>
  <c r="AC1895" i="22"/>
  <c r="AG1896" i="22"/>
  <c r="L1896" i="22"/>
  <c r="K1896" i="22"/>
  <c r="G1897" i="22"/>
  <c r="H1896" i="22"/>
  <c r="M1896" i="22" l="1"/>
  <c r="AD1896" i="22"/>
  <c r="AE1896" i="22" s="1"/>
  <c r="AF1896" i="22" s="1"/>
  <c r="J1896" i="22"/>
  <c r="W1896" i="22"/>
  <c r="N1896" i="22"/>
  <c r="F1896" i="22"/>
  <c r="AC1896" i="22"/>
  <c r="I1896" i="22"/>
  <c r="V1896" i="22" s="1"/>
  <c r="AG1897" i="22"/>
  <c r="L1897" i="22"/>
  <c r="K1897" i="22"/>
  <c r="G1898" i="22"/>
  <c r="H1897" i="22"/>
  <c r="M1897" i="22" l="1"/>
  <c r="AD1897" i="22"/>
  <c r="AE1897" i="22" s="1"/>
  <c r="AF1897" i="22" s="1"/>
  <c r="J1897" i="22"/>
  <c r="W1897" i="22"/>
  <c r="N1897" i="22"/>
  <c r="F1897" i="22"/>
  <c r="I1897" i="22"/>
  <c r="V1897" i="22" s="1"/>
  <c r="AC1897" i="22"/>
  <c r="AG1898" i="22"/>
  <c r="L1898" i="22"/>
  <c r="K1898" i="22"/>
  <c r="G1899" i="22"/>
  <c r="H1898" i="22"/>
  <c r="M1898" i="22" l="1"/>
  <c r="AD1898" i="22"/>
  <c r="AE1898" i="22" s="1"/>
  <c r="AF1898" i="22" s="1"/>
  <c r="J1898" i="22"/>
  <c r="W1898" i="22"/>
  <c r="N1898" i="22"/>
  <c r="F1898" i="22"/>
  <c r="AC1898" i="22"/>
  <c r="I1898" i="22"/>
  <c r="V1898" i="22" s="1"/>
  <c r="AG1899" i="22"/>
  <c r="L1899" i="22"/>
  <c r="K1899" i="22"/>
  <c r="G1900" i="22"/>
  <c r="H1899" i="22"/>
  <c r="M1899" i="22" l="1"/>
  <c r="AD1899" i="22"/>
  <c r="AE1899" i="22" s="1"/>
  <c r="AF1899" i="22" s="1"/>
  <c r="J1899" i="22"/>
  <c r="AC1899" i="22"/>
  <c r="W1899" i="22"/>
  <c r="N1899" i="22"/>
  <c r="F1899" i="22"/>
  <c r="I1899" i="22"/>
  <c r="V1899" i="22" s="1"/>
  <c r="AG1900" i="22"/>
  <c r="L1900" i="22"/>
  <c r="K1900" i="22"/>
  <c r="G1901" i="22"/>
  <c r="H1900" i="22"/>
  <c r="AG1901" i="22" l="1"/>
  <c r="L1901" i="22"/>
  <c r="K1901" i="22"/>
  <c r="G1902" i="22"/>
  <c r="H1901" i="22"/>
  <c r="M1900" i="22"/>
  <c r="AD1900" i="22"/>
  <c r="AE1900" i="22" s="1"/>
  <c r="AF1900" i="22" s="1"/>
  <c r="J1900" i="22"/>
  <c r="AC1900" i="22"/>
  <c r="I1900" i="22"/>
  <c r="W1900" i="22"/>
  <c r="N1900" i="22"/>
  <c r="F1900" i="22"/>
  <c r="AG1902" i="22" l="1"/>
  <c r="L1902" i="22"/>
  <c r="K1902" i="22"/>
  <c r="G1903" i="22"/>
  <c r="H1902" i="22"/>
  <c r="M1901" i="22"/>
  <c r="AD1901" i="22"/>
  <c r="AE1901" i="22" s="1"/>
  <c r="AF1901" i="22" s="1"/>
  <c r="J1901" i="22"/>
  <c r="AC1901" i="22"/>
  <c r="I1901" i="22"/>
  <c r="W1901" i="22"/>
  <c r="N1901" i="22"/>
  <c r="F1901" i="22"/>
  <c r="V1900" i="22"/>
  <c r="V1901" i="22" l="1"/>
  <c r="M1902" i="22"/>
  <c r="AD1902" i="22"/>
  <c r="AE1902" i="22" s="1"/>
  <c r="AF1902" i="22" s="1"/>
  <c r="J1902" i="22"/>
  <c r="AC1902" i="22"/>
  <c r="I1902" i="22"/>
  <c r="V1902" i="22" s="1"/>
  <c r="W1902" i="22"/>
  <c r="N1902" i="22"/>
  <c r="F1902" i="22"/>
  <c r="AG1903" i="22"/>
  <c r="L1903" i="22"/>
  <c r="K1903" i="22"/>
  <c r="G1904" i="22"/>
  <c r="H1903" i="22"/>
  <c r="M1903" i="22" l="1"/>
  <c r="AD1903" i="22"/>
  <c r="AE1903" i="22" s="1"/>
  <c r="AF1903" i="22" s="1"/>
  <c r="J1903" i="22"/>
  <c r="AC1903" i="22"/>
  <c r="I1903" i="22"/>
  <c r="V1903" i="22" s="1"/>
  <c r="W1903" i="22"/>
  <c r="N1903" i="22"/>
  <c r="F1903" i="22"/>
  <c r="AG1904" i="22"/>
  <c r="L1904" i="22"/>
  <c r="K1904" i="22"/>
  <c r="G1905" i="22"/>
  <c r="H1904" i="22"/>
  <c r="AG1905" i="22" l="1"/>
  <c r="L1905" i="22"/>
  <c r="K1905" i="22"/>
  <c r="G1906" i="22"/>
  <c r="H1905" i="22"/>
  <c r="M1904" i="22"/>
  <c r="AD1904" i="22"/>
  <c r="AE1904" i="22" s="1"/>
  <c r="AF1904" i="22" s="1"/>
  <c r="J1904" i="22"/>
  <c r="AC1904" i="22"/>
  <c r="I1904" i="22"/>
  <c r="W1904" i="22"/>
  <c r="N1904" i="22"/>
  <c r="F1904" i="22"/>
  <c r="M1905" i="22" l="1"/>
  <c r="AD1905" i="22"/>
  <c r="AE1905" i="22" s="1"/>
  <c r="AF1905" i="22" s="1"/>
  <c r="J1905" i="22"/>
  <c r="AC1905" i="22"/>
  <c r="I1905" i="22"/>
  <c r="V1905" i="22" s="1"/>
  <c r="W1905" i="22"/>
  <c r="N1905" i="22"/>
  <c r="F1905" i="22"/>
  <c r="AG1906" i="22"/>
  <c r="L1906" i="22"/>
  <c r="K1906" i="22"/>
  <c r="G1907" i="22"/>
  <c r="H1906" i="22"/>
  <c r="V1904" i="22"/>
  <c r="M1906" i="22" l="1"/>
  <c r="AD1906" i="22"/>
  <c r="AE1906" i="22" s="1"/>
  <c r="AF1906" i="22" s="1"/>
  <c r="J1906" i="22"/>
  <c r="AC1906" i="22"/>
  <c r="I1906" i="22"/>
  <c r="V1906" i="22" s="1"/>
  <c r="W1906" i="22"/>
  <c r="N1906" i="22"/>
  <c r="F1906" i="22"/>
  <c r="AG1907" i="22"/>
  <c r="L1907" i="22"/>
  <c r="K1907" i="22"/>
  <c r="G1908" i="22"/>
  <c r="H1907" i="22"/>
  <c r="M1907" i="22" l="1"/>
  <c r="AD1907" i="22"/>
  <c r="AE1907" i="22" s="1"/>
  <c r="AF1907" i="22" s="1"/>
  <c r="J1907" i="22"/>
  <c r="AC1907" i="22"/>
  <c r="I1907" i="22"/>
  <c r="W1907" i="22"/>
  <c r="N1907" i="22"/>
  <c r="F1907" i="22"/>
  <c r="AG1908" i="22"/>
  <c r="L1908" i="22"/>
  <c r="K1908" i="22"/>
  <c r="G1909" i="22"/>
  <c r="H1908" i="22"/>
  <c r="V1907" i="22" l="1"/>
  <c r="M1908" i="22"/>
  <c r="AD1908" i="22"/>
  <c r="AE1908" i="22" s="1"/>
  <c r="AF1908" i="22" s="1"/>
  <c r="J1908" i="22"/>
  <c r="AC1908" i="22"/>
  <c r="I1908" i="22"/>
  <c r="V1908" i="22" s="1"/>
  <c r="W1908" i="22"/>
  <c r="N1908" i="22"/>
  <c r="F1908" i="22"/>
  <c r="AG1909" i="22"/>
  <c r="L1909" i="22"/>
  <c r="K1909" i="22"/>
  <c r="G1910" i="22"/>
  <c r="H1909" i="22"/>
  <c r="AG1910" i="22" l="1"/>
  <c r="L1910" i="22"/>
  <c r="K1910" i="22"/>
  <c r="G1911" i="22"/>
  <c r="H1910" i="22"/>
  <c r="M1909" i="22"/>
  <c r="AD1909" i="22"/>
  <c r="AE1909" i="22" s="1"/>
  <c r="AF1909" i="22" s="1"/>
  <c r="J1909" i="22"/>
  <c r="AC1909" i="22"/>
  <c r="I1909" i="22"/>
  <c r="W1909" i="22"/>
  <c r="N1909" i="22"/>
  <c r="F1909" i="22"/>
  <c r="M1910" i="22" l="1"/>
  <c r="AD1910" i="22"/>
  <c r="AE1910" i="22" s="1"/>
  <c r="AF1910" i="22" s="1"/>
  <c r="J1910" i="22"/>
  <c r="AC1910" i="22"/>
  <c r="I1910" i="22"/>
  <c r="V1910" i="22" s="1"/>
  <c r="W1910" i="22"/>
  <c r="N1910" i="22"/>
  <c r="F1910" i="22"/>
  <c r="AG1911" i="22"/>
  <c r="L1911" i="22"/>
  <c r="K1911" i="22"/>
  <c r="G1912" i="22"/>
  <c r="H1911" i="22"/>
  <c r="V1909" i="22"/>
  <c r="M1911" i="22" l="1"/>
  <c r="AD1911" i="22"/>
  <c r="AE1911" i="22" s="1"/>
  <c r="AF1911" i="22" s="1"/>
  <c r="J1911" i="22"/>
  <c r="AC1911" i="22"/>
  <c r="I1911" i="22"/>
  <c r="V1911" i="22" s="1"/>
  <c r="W1911" i="22"/>
  <c r="N1911" i="22"/>
  <c r="F1911" i="22"/>
  <c r="AG1912" i="22"/>
  <c r="L1912" i="22"/>
  <c r="K1912" i="22"/>
  <c r="G1913" i="22"/>
  <c r="H1912" i="22"/>
  <c r="M1912" i="22" l="1"/>
  <c r="AD1912" i="22"/>
  <c r="AE1912" i="22" s="1"/>
  <c r="AF1912" i="22" s="1"/>
  <c r="J1912" i="22"/>
  <c r="AC1912" i="22"/>
  <c r="I1912" i="22"/>
  <c r="V1912" i="22" s="1"/>
  <c r="W1912" i="22"/>
  <c r="N1912" i="22"/>
  <c r="F1912" i="22"/>
  <c r="AG1913" i="22"/>
  <c r="L1913" i="22"/>
  <c r="K1913" i="22"/>
  <c r="G1914" i="22"/>
  <c r="H1913" i="22"/>
  <c r="M1913" i="22" l="1"/>
  <c r="AD1913" i="22"/>
  <c r="AE1913" i="22" s="1"/>
  <c r="AF1913" i="22" s="1"/>
  <c r="J1913" i="22"/>
  <c r="AC1913" i="22"/>
  <c r="I1913" i="22"/>
  <c r="V1913" i="22" s="1"/>
  <c r="W1913" i="22"/>
  <c r="N1913" i="22"/>
  <c r="F1913" i="22"/>
  <c r="AG1914" i="22"/>
  <c r="L1914" i="22"/>
  <c r="K1914" i="22"/>
  <c r="G1915" i="22"/>
  <c r="H1914" i="22"/>
  <c r="M1914" i="22" l="1"/>
  <c r="AD1914" i="22"/>
  <c r="AE1914" i="22" s="1"/>
  <c r="AF1914" i="22" s="1"/>
  <c r="J1914" i="22"/>
  <c r="AC1914" i="22"/>
  <c r="I1914" i="22"/>
  <c r="V1914" i="22" s="1"/>
  <c r="W1914" i="22"/>
  <c r="N1914" i="22"/>
  <c r="F1914" i="22"/>
  <c r="AG1915" i="22"/>
  <c r="L1915" i="22"/>
  <c r="K1915" i="22"/>
  <c r="G1916" i="22"/>
  <c r="H1915" i="22"/>
  <c r="M1915" i="22" l="1"/>
  <c r="AD1915" i="22"/>
  <c r="AE1915" i="22" s="1"/>
  <c r="AF1915" i="22" s="1"/>
  <c r="J1915" i="22"/>
  <c r="AC1915" i="22"/>
  <c r="I1915" i="22"/>
  <c r="V1915" i="22" s="1"/>
  <c r="W1915" i="22"/>
  <c r="N1915" i="22"/>
  <c r="F1915" i="22"/>
  <c r="AG1916" i="22"/>
  <c r="L1916" i="22"/>
  <c r="K1916" i="22"/>
  <c r="G1917" i="22"/>
  <c r="H1916" i="22"/>
  <c r="M1916" i="22" l="1"/>
  <c r="AD1916" i="22"/>
  <c r="AE1916" i="22" s="1"/>
  <c r="AF1916" i="22" s="1"/>
  <c r="J1916" i="22"/>
  <c r="AC1916" i="22"/>
  <c r="I1916" i="22"/>
  <c r="V1916" i="22" s="1"/>
  <c r="W1916" i="22"/>
  <c r="N1916" i="22"/>
  <c r="F1916" i="22"/>
  <c r="AG1917" i="22"/>
  <c r="L1917" i="22"/>
  <c r="K1917" i="22"/>
  <c r="G1918" i="22"/>
  <c r="H1917" i="22"/>
  <c r="M1917" i="22" l="1"/>
  <c r="AD1917" i="22"/>
  <c r="AE1917" i="22" s="1"/>
  <c r="AF1917" i="22" s="1"/>
  <c r="J1917" i="22"/>
  <c r="AC1917" i="22"/>
  <c r="I1917" i="22"/>
  <c r="V1917" i="22" s="1"/>
  <c r="W1917" i="22"/>
  <c r="N1917" i="22"/>
  <c r="F1917" i="22"/>
  <c r="AG1918" i="22"/>
  <c r="L1918" i="22"/>
  <c r="K1918" i="22"/>
  <c r="G1919" i="22"/>
  <c r="H1918" i="22"/>
  <c r="AG1919" i="22" l="1"/>
  <c r="L1919" i="22"/>
  <c r="K1919" i="22"/>
  <c r="G1920" i="22"/>
  <c r="H1919" i="22"/>
  <c r="M1918" i="22"/>
  <c r="AD1918" i="22"/>
  <c r="AE1918" i="22" s="1"/>
  <c r="AF1918" i="22" s="1"/>
  <c r="J1918" i="22"/>
  <c r="AC1918" i="22"/>
  <c r="I1918" i="22"/>
  <c r="W1918" i="22"/>
  <c r="N1918" i="22"/>
  <c r="F1918" i="22"/>
  <c r="M1919" i="22" l="1"/>
  <c r="AD1919" i="22"/>
  <c r="AE1919" i="22" s="1"/>
  <c r="AF1919" i="22" s="1"/>
  <c r="J1919" i="22"/>
  <c r="AC1919" i="22"/>
  <c r="I1919" i="22"/>
  <c r="V1919" i="22" s="1"/>
  <c r="W1919" i="22"/>
  <c r="N1919" i="22"/>
  <c r="F1919" i="22"/>
  <c r="AG1920" i="22"/>
  <c r="L1920" i="22"/>
  <c r="K1920" i="22"/>
  <c r="G1921" i="22"/>
  <c r="H1920" i="22"/>
  <c r="V1918" i="22"/>
  <c r="M1920" i="22" l="1"/>
  <c r="AD1920" i="22"/>
  <c r="AE1920" i="22" s="1"/>
  <c r="AF1920" i="22" s="1"/>
  <c r="J1920" i="22"/>
  <c r="AC1920" i="22"/>
  <c r="I1920" i="22"/>
  <c r="V1920" i="22" s="1"/>
  <c r="W1920" i="22"/>
  <c r="N1920" i="22"/>
  <c r="F1920" i="22"/>
  <c r="AG1921" i="22"/>
  <c r="L1921" i="22"/>
  <c r="K1921" i="22"/>
  <c r="G1922" i="22"/>
  <c r="H1921" i="22"/>
  <c r="M1921" i="22" l="1"/>
  <c r="AD1921" i="22"/>
  <c r="AE1921" i="22" s="1"/>
  <c r="AF1921" i="22" s="1"/>
  <c r="J1921" i="22"/>
  <c r="AC1921" i="22"/>
  <c r="I1921" i="22"/>
  <c r="V1921" i="22" s="1"/>
  <c r="W1921" i="22"/>
  <c r="N1921" i="22"/>
  <c r="F1921" i="22"/>
  <c r="AG1922" i="22"/>
  <c r="L1922" i="22"/>
  <c r="K1922" i="22"/>
  <c r="G1923" i="22"/>
  <c r="H1922" i="22"/>
  <c r="M1922" i="22" l="1"/>
  <c r="AD1922" i="22"/>
  <c r="AE1922" i="22" s="1"/>
  <c r="AF1922" i="22" s="1"/>
  <c r="J1922" i="22"/>
  <c r="AC1922" i="22"/>
  <c r="I1922" i="22"/>
  <c r="V1922" i="22" s="1"/>
  <c r="W1922" i="22"/>
  <c r="N1922" i="22"/>
  <c r="F1922" i="22"/>
  <c r="AG1923" i="22"/>
  <c r="L1923" i="22"/>
  <c r="K1923" i="22"/>
  <c r="G1924" i="22"/>
  <c r="H1923" i="22"/>
  <c r="AG1924" i="22" l="1"/>
  <c r="L1924" i="22"/>
  <c r="K1924" i="22"/>
  <c r="G1925" i="22"/>
  <c r="H1924" i="22"/>
  <c r="M1923" i="22"/>
  <c r="AD1923" i="22"/>
  <c r="AE1923" i="22" s="1"/>
  <c r="AF1923" i="22" s="1"/>
  <c r="J1923" i="22"/>
  <c r="AC1923" i="22"/>
  <c r="I1923" i="22"/>
  <c r="W1923" i="22"/>
  <c r="N1923" i="22"/>
  <c r="F1923" i="22"/>
  <c r="M1924" i="22" l="1"/>
  <c r="AD1924" i="22"/>
  <c r="AE1924" i="22" s="1"/>
  <c r="AF1924" i="22" s="1"/>
  <c r="J1924" i="22"/>
  <c r="AC1924" i="22"/>
  <c r="I1924" i="22"/>
  <c r="V1924" i="22" s="1"/>
  <c r="W1924" i="22"/>
  <c r="N1924" i="22"/>
  <c r="F1924" i="22"/>
  <c r="AG1925" i="22"/>
  <c r="L1925" i="22"/>
  <c r="K1925" i="22"/>
  <c r="G1926" i="22"/>
  <c r="H1925" i="22"/>
  <c r="V1923" i="22"/>
  <c r="M1925" i="22" l="1"/>
  <c r="AD1925" i="22"/>
  <c r="AE1925" i="22" s="1"/>
  <c r="AF1925" i="22" s="1"/>
  <c r="J1925" i="22"/>
  <c r="AC1925" i="22"/>
  <c r="I1925" i="22"/>
  <c r="V1925" i="22" s="1"/>
  <c r="W1925" i="22"/>
  <c r="N1925" i="22"/>
  <c r="F1925" i="22"/>
  <c r="AG1926" i="22"/>
  <c r="L1926" i="22"/>
  <c r="K1926" i="22"/>
  <c r="G1927" i="22"/>
  <c r="H1926" i="22"/>
  <c r="M1926" i="22" l="1"/>
  <c r="AD1926" i="22"/>
  <c r="AE1926" i="22" s="1"/>
  <c r="AF1926" i="22" s="1"/>
  <c r="J1926" i="22"/>
  <c r="AC1926" i="22"/>
  <c r="I1926" i="22"/>
  <c r="W1926" i="22"/>
  <c r="N1926" i="22"/>
  <c r="F1926" i="22"/>
  <c r="AG1927" i="22"/>
  <c r="L1927" i="22"/>
  <c r="K1927" i="22"/>
  <c r="G1928" i="22"/>
  <c r="H1927" i="22"/>
  <c r="V1926" i="22" l="1"/>
  <c r="M1927" i="22"/>
  <c r="AD1927" i="22"/>
  <c r="AE1927" i="22" s="1"/>
  <c r="AF1927" i="22" s="1"/>
  <c r="J1927" i="22"/>
  <c r="AC1927" i="22"/>
  <c r="I1927" i="22"/>
  <c r="V1927" i="22" s="1"/>
  <c r="W1927" i="22"/>
  <c r="N1927" i="22"/>
  <c r="F1927" i="22"/>
  <c r="AG1928" i="22"/>
  <c r="L1928" i="22"/>
  <c r="K1928" i="22"/>
  <c r="G1929" i="22"/>
  <c r="H1928" i="22"/>
  <c r="M1928" i="22" l="1"/>
  <c r="AD1928" i="22"/>
  <c r="AE1928" i="22" s="1"/>
  <c r="AF1928" i="22" s="1"/>
  <c r="J1928" i="22"/>
  <c r="AC1928" i="22"/>
  <c r="I1928" i="22"/>
  <c r="V1928" i="22" s="1"/>
  <c r="W1928" i="22"/>
  <c r="N1928" i="22"/>
  <c r="F1928" i="22"/>
  <c r="AG1929" i="22"/>
  <c r="L1929" i="22"/>
  <c r="K1929" i="22"/>
  <c r="G1930" i="22"/>
  <c r="H1929" i="22"/>
  <c r="M1929" i="22" l="1"/>
  <c r="AD1929" i="22"/>
  <c r="AE1929" i="22" s="1"/>
  <c r="AF1929" i="22" s="1"/>
  <c r="J1929" i="22"/>
  <c r="AC1929" i="22"/>
  <c r="I1929" i="22"/>
  <c r="V1929" i="22" s="1"/>
  <c r="W1929" i="22"/>
  <c r="N1929" i="22"/>
  <c r="F1929" i="22"/>
  <c r="AG1930" i="22"/>
  <c r="L1930" i="22"/>
  <c r="K1930" i="22"/>
  <c r="G1931" i="22"/>
  <c r="H1930" i="22"/>
  <c r="M1930" i="22" l="1"/>
  <c r="AD1930" i="22"/>
  <c r="AE1930" i="22" s="1"/>
  <c r="AF1930" i="22" s="1"/>
  <c r="J1930" i="22"/>
  <c r="AC1930" i="22"/>
  <c r="I1930" i="22"/>
  <c r="W1930" i="22"/>
  <c r="N1930" i="22"/>
  <c r="F1930" i="22"/>
  <c r="AG1931" i="22"/>
  <c r="L1931" i="22"/>
  <c r="K1931" i="22"/>
  <c r="G1932" i="22"/>
  <c r="H1931" i="22"/>
  <c r="V1930" i="22" l="1"/>
  <c r="M1931" i="22"/>
  <c r="AD1931" i="22"/>
  <c r="AE1931" i="22" s="1"/>
  <c r="AF1931" i="22" s="1"/>
  <c r="J1931" i="22"/>
  <c r="AC1931" i="22"/>
  <c r="I1931" i="22"/>
  <c r="V1931" i="22" s="1"/>
  <c r="W1931" i="22"/>
  <c r="N1931" i="22"/>
  <c r="F1931" i="22"/>
  <c r="AG1932" i="22"/>
  <c r="L1932" i="22"/>
  <c r="K1932" i="22"/>
  <c r="G1933" i="22"/>
  <c r="H1932" i="22"/>
  <c r="M1932" i="22" l="1"/>
  <c r="AD1932" i="22"/>
  <c r="AE1932" i="22" s="1"/>
  <c r="AF1932" i="22" s="1"/>
  <c r="J1932" i="22"/>
  <c r="AC1932" i="22"/>
  <c r="I1932" i="22"/>
  <c r="V1932" i="22" s="1"/>
  <c r="W1932" i="22"/>
  <c r="N1932" i="22"/>
  <c r="F1932" i="22"/>
  <c r="AG1933" i="22"/>
  <c r="L1933" i="22"/>
  <c r="K1933" i="22"/>
  <c r="G1934" i="22"/>
  <c r="H1933" i="22"/>
  <c r="M1933" i="22" l="1"/>
  <c r="AD1933" i="22"/>
  <c r="AE1933" i="22" s="1"/>
  <c r="AF1933" i="22" s="1"/>
  <c r="J1933" i="22"/>
  <c r="AC1933" i="22"/>
  <c r="I1933" i="22"/>
  <c r="V1933" i="22" s="1"/>
  <c r="W1933" i="22"/>
  <c r="N1933" i="22"/>
  <c r="F1933" i="22"/>
  <c r="AG1934" i="22"/>
  <c r="L1934" i="22"/>
  <c r="K1934" i="22"/>
  <c r="G1935" i="22"/>
  <c r="H1934" i="22"/>
  <c r="M1934" i="22" l="1"/>
  <c r="AD1934" i="22"/>
  <c r="AE1934" i="22" s="1"/>
  <c r="AF1934" i="22" s="1"/>
  <c r="J1934" i="22"/>
  <c r="AC1934" i="22"/>
  <c r="I1934" i="22"/>
  <c r="V1934" i="22" s="1"/>
  <c r="W1934" i="22"/>
  <c r="N1934" i="22"/>
  <c r="F1934" i="22"/>
  <c r="AG1935" i="22"/>
  <c r="L1935" i="22"/>
  <c r="K1935" i="22"/>
  <c r="G1936" i="22"/>
  <c r="H1935" i="22"/>
  <c r="M1935" i="22" l="1"/>
  <c r="AD1935" i="22"/>
  <c r="AE1935" i="22" s="1"/>
  <c r="AF1935" i="22" s="1"/>
  <c r="J1935" i="22"/>
  <c r="AC1935" i="22"/>
  <c r="I1935" i="22"/>
  <c r="V1935" i="22" s="1"/>
  <c r="W1935" i="22"/>
  <c r="N1935" i="22"/>
  <c r="F1935" i="22"/>
  <c r="AG1936" i="22"/>
  <c r="L1936" i="22"/>
  <c r="K1936" i="22"/>
  <c r="G1937" i="22"/>
  <c r="H1936" i="22"/>
  <c r="AG1937" i="22" l="1"/>
  <c r="L1937" i="22"/>
  <c r="K1937" i="22"/>
  <c r="G1938" i="22"/>
  <c r="H1937" i="22"/>
  <c r="M1936" i="22"/>
  <c r="AD1936" i="22"/>
  <c r="AE1936" i="22" s="1"/>
  <c r="AF1936" i="22" s="1"/>
  <c r="J1936" i="22"/>
  <c r="AC1936" i="22"/>
  <c r="I1936" i="22"/>
  <c r="W1936" i="22"/>
  <c r="N1936" i="22"/>
  <c r="F1936" i="22"/>
  <c r="M1937" i="22" l="1"/>
  <c r="AD1937" i="22"/>
  <c r="AE1937" i="22" s="1"/>
  <c r="AF1937" i="22" s="1"/>
  <c r="J1937" i="22"/>
  <c r="AC1937" i="22"/>
  <c r="I1937" i="22"/>
  <c r="V1937" i="22" s="1"/>
  <c r="W1937" i="22"/>
  <c r="N1937" i="22"/>
  <c r="F1937" i="22"/>
  <c r="AG1938" i="22"/>
  <c r="L1938" i="22"/>
  <c r="K1938" i="22"/>
  <c r="G1939" i="22"/>
  <c r="H1938" i="22"/>
  <c r="V1936" i="22"/>
  <c r="M1938" i="22" l="1"/>
  <c r="AD1938" i="22"/>
  <c r="AE1938" i="22" s="1"/>
  <c r="AF1938" i="22" s="1"/>
  <c r="J1938" i="22"/>
  <c r="AC1938" i="22"/>
  <c r="I1938" i="22"/>
  <c r="V1938" i="22" s="1"/>
  <c r="W1938" i="22"/>
  <c r="N1938" i="22"/>
  <c r="F1938" i="22"/>
  <c r="AG1939" i="22"/>
  <c r="L1939" i="22"/>
  <c r="K1939" i="22"/>
  <c r="G1940" i="22"/>
  <c r="H1939" i="22"/>
  <c r="AG1940" i="22" l="1"/>
  <c r="L1940" i="22"/>
  <c r="K1940" i="22"/>
  <c r="G1941" i="22"/>
  <c r="H1940" i="22"/>
  <c r="M1939" i="22"/>
  <c r="AD1939" i="22"/>
  <c r="AE1939" i="22" s="1"/>
  <c r="AF1939" i="22" s="1"/>
  <c r="J1939" i="22"/>
  <c r="AC1939" i="22"/>
  <c r="I1939" i="22"/>
  <c r="W1939" i="22"/>
  <c r="N1939" i="22"/>
  <c r="F1939" i="22"/>
  <c r="M1940" i="22" l="1"/>
  <c r="AD1940" i="22"/>
  <c r="AE1940" i="22" s="1"/>
  <c r="AF1940" i="22" s="1"/>
  <c r="J1940" i="22"/>
  <c r="AC1940" i="22"/>
  <c r="I1940" i="22"/>
  <c r="W1940" i="22"/>
  <c r="N1940" i="22"/>
  <c r="F1940" i="22"/>
  <c r="AG1941" i="22"/>
  <c r="L1941" i="22"/>
  <c r="K1941" i="22"/>
  <c r="G1942" i="22"/>
  <c r="H1941" i="22"/>
  <c r="V1939" i="22"/>
  <c r="V1940" i="22" l="1"/>
  <c r="M1941" i="22"/>
  <c r="AD1941" i="22"/>
  <c r="AE1941" i="22" s="1"/>
  <c r="AF1941" i="22" s="1"/>
  <c r="J1941" i="22"/>
  <c r="AC1941" i="22"/>
  <c r="I1941" i="22"/>
  <c r="V1941" i="22" s="1"/>
  <c r="W1941" i="22"/>
  <c r="N1941" i="22"/>
  <c r="F1941" i="22"/>
  <c r="AG1942" i="22"/>
  <c r="L1942" i="22"/>
  <c r="K1942" i="22"/>
  <c r="G1943" i="22"/>
  <c r="H1942" i="22"/>
  <c r="M1942" i="22" l="1"/>
  <c r="AD1942" i="22"/>
  <c r="AE1942" i="22" s="1"/>
  <c r="AF1942" i="22" s="1"/>
  <c r="J1942" i="22"/>
  <c r="AC1942" i="22"/>
  <c r="I1942" i="22"/>
  <c r="V1942" i="22" s="1"/>
  <c r="W1942" i="22"/>
  <c r="N1942" i="22"/>
  <c r="F1942" i="22"/>
  <c r="AG1943" i="22"/>
  <c r="L1943" i="22"/>
  <c r="K1943" i="22"/>
  <c r="G1944" i="22"/>
  <c r="H1943" i="22"/>
  <c r="M1943" i="22" l="1"/>
  <c r="AD1943" i="22"/>
  <c r="AE1943" i="22" s="1"/>
  <c r="AF1943" i="22" s="1"/>
  <c r="J1943" i="22"/>
  <c r="AC1943" i="22"/>
  <c r="I1943" i="22"/>
  <c r="V1943" i="22" s="1"/>
  <c r="W1943" i="22"/>
  <c r="N1943" i="22"/>
  <c r="F1943" i="22"/>
  <c r="AG1944" i="22"/>
  <c r="L1944" i="22"/>
  <c r="K1944" i="22"/>
  <c r="G1945" i="22"/>
  <c r="H1944" i="22"/>
  <c r="M1944" i="22" l="1"/>
  <c r="AD1944" i="22"/>
  <c r="AE1944" i="22" s="1"/>
  <c r="AF1944" i="22" s="1"/>
  <c r="J1944" i="22"/>
  <c r="AC1944" i="22"/>
  <c r="I1944" i="22"/>
  <c r="V1944" i="22" s="1"/>
  <c r="W1944" i="22"/>
  <c r="N1944" i="22"/>
  <c r="F1944" i="22"/>
  <c r="AG1945" i="22"/>
  <c r="L1945" i="22"/>
  <c r="K1945" i="22"/>
  <c r="G1946" i="22"/>
  <c r="H1945" i="22"/>
  <c r="M1945" i="22" l="1"/>
  <c r="AD1945" i="22"/>
  <c r="AE1945" i="22" s="1"/>
  <c r="AF1945" i="22" s="1"/>
  <c r="J1945" i="22"/>
  <c r="AC1945" i="22"/>
  <c r="I1945" i="22"/>
  <c r="V1945" i="22" s="1"/>
  <c r="W1945" i="22"/>
  <c r="N1945" i="22"/>
  <c r="F1945" i="22"/>
  <c r="AG1946" i="22"/>
  <c r="L1946" i="22"/>
  <c r="K1946" i="22"/>
  <c r="G1947" i="22"/>
  <c r="H1946" i="22"/>
  <c r="M1946" i="22" l="1"/>
  <c r="AD1946" i="22"/>
  <c r="AE1946" i="22" s="1"/>
  <c r="AF1946" i="22" s="1"/>
  <c r="J1946" i="22"/>
  <c r="AC1946" i="22"/>
  <c r="I1946" i="22"/>
  <c r="V1946" i="22" s="1"/>
  <c r="W1946" i="22"/>
  <c r="N1946" i="22"/>
  <c r="F1946" i="22"/>
  <c r="G1948" i="22"/>
  <c r="AG1947" i="22"/>
  <c r="L1947" i="22"/>
  <c r="K1947" i="22"/>
  <c r="H1947" i="22"/>
  <c r="AC1947" i="22" l="1"/>
  <c r="M1947" i="22"/>
  <c r="J1947" i="22"/>
  <c r="AD1947" i="22"/>
  <c r="AE1947" i="22" s="1"/>
  <c r="AF1947" i="22" s="1"/>
  <c r="I1947" i="22"/>
  <c r="V1947" i="22" s="1"/>
  <c r="W1947" i="22"/>
  <c r="N1947" i="22"/>
  <c r="F1947" i="22"/>
  <c r="G1949" i="22"/>
  <c r="L1948" i="22"/>
  <c r="AG1948" i="22"/>
  <c r="K1948" i="22"/>
  <c r="H1948" i="22"/>
  <c r="W1948" i="22" l="1"/>
  <c r="AC1948" i="22"/>
  <c r="I1948" i="22"/>
  <c r="F1948" i="22"/>
  <c r="AD1948" i="22"/>
  <c r="AE1948" i="22" s="1"/>
  <c r="AF1948" i="22" s="1"/>
  <c r="N1948" i="22"/>
  <c r="M1948" i="22"/>
  <c r="J1948" i="22"/>
  <c r="G1950" i="22"/>
  <c r="AG1949" i="22"/>
  <c r="K1949" i="22"/>
  <c r="L1949" i="22"/>
  <c r="H1949" i="22"/>
  <c r="W1949" i="22" l="1"/>
  <c r="M1949" i="22"/>
  <c r="AC1949" i="22"/>
  <c r="I1949" i="22"/>
  <c r="V1949" i="22" s="1"/>
  <c r="AD1949" i="22"/>
  <c r="AE1949" i="22" s="1"/>
  <c r="AF1949" i="22" s="1"/>
  <c r="N1949" i="22"/>
  <c r="J1949" i="22"/>
  <c r="F1949" i="22"/>
  <c r="V1948" i="22"/>
  <c r="G1951" i="22"/>
  <c r="AG1950" i="22"/>
  <c r="K1950" i="22"/>
  <c r="L1950" i="22"/>
  <c r="H1950" i="22"/>
  <c r="W1950" i="22" l="1"/>
  <c r="M1950" i="22"/>
  <c r="AC1950" i="22"/>
  <c r="I1950" i="22"/>
  <c r="V1950" i="22" s="1"/>
  <c r="F1950" i="22"/>
  <c r="AD1950" i="22"/>
  <c r="AE1950" i="22" s="1"/>
  <c r="AF1950" i="22" s="1"/>
  <c r="N1950" i="22"/>
  <c r="J1950" i="22"/>
  <c r="G1952" i="22"/>
  <c r="AG1951" i="22"/>
  <c r="K1951" i="22"/>
  <c r="L1951" i="22"/>
  <c r="H1951" i="22"/>
  <c r="W1951" i="22" l="1"/>
  <c r="M1951" i="22"/>
  <c r="AC1951" i="22"/>
  <c r="I1951" i="22"/>
  <c r="V1951" i="22" s="1"/>
  <c r="J1951" i="22"/>
  <c r="F1951" i="22"/>
  <c r="N1951" i="22"/>
  <c r="AD1951" i="22"/>
  <c r="AE1951" i="22" s="1"/>
  <c r="AF1951" i="22" s="1"/>
  <c r="G1953" i="22"/>
  <c r="AG1952" i="22"/>
  <c r="K1952" i="22"/>
  <c r="L1952" i="22"/>
  <c r="H1952" i="22"/>
  <c r="W1952" i="22" l="1"/>
  <c r="M1952" i="22"/>
  <c r="AC1952" i="22"/>
  <c r="I1952" i="22"/>
  <c r="V1952" i="22" s="1"/>
  <c r="AD1952" i="22"/>
  <c r="AE1952" i="22" s="1"/>
  <c r="AF1952" i="22" s="1"/>
  <c r="N1952" i="22"/>
  <c r="J1952" i="22"/>
  <c r="F1952" i="22"/>
  <c r="G1954" i="22"/>
  <c r="AG1953" i="22"/>
  <c r="K1953" i="22"/>
  <c r="L1953" i="22"/>
  <c r="H1953" i="22"/>
  <c r="W1953" i="22" l="1"/>
  <c r="M1953" i="22"/>
  <c r="AC1953" i="22"/>
  <c r="I1953" i="22"/>
  <c r="V1953" i="22" s="1"/>
  <c r="AD1953" i="22"/>
  <c r="AE1953" i="22" s="1"/>
  <c r="AF1953" i="22" s="1"/>
  <c r="N1953" i="22"/>
  <c r="J1953" i="22"/>
  <c r="F1953" i="22"/>
  <c r="G1955" i="22"/>
  <c r="AG1954" i="22"/>
  <c r="K1954" i="22"/>
  <c r="L1954" i="22"/>
  <c r="H1954" i="22"/>
  <c r="W1954" i="22" l="1"/>
  <c r="M1954" i="22"/>
  <c r="AC1954" i="22"/>
  <c r="I1954" i="22"/>
  <c r="V1954" i="22" s="1"/>
  <c r="F1954" i="22"/>
  <c r="AD1954" i="22"/>
  <c r="AE1954" i="22" s="1"/>
  <c r="AF1954" i="22" s="1"/>
  <c r="N1954" i="22"/>
  <c r="J1954" i="22"/>
  <c r="G1956" i="22"/>
  <c r="AG1955" i="22"/>
  <c r="K1955" i="22"/>
  <c r="L1955" i="22"/>
  <c r="H1955" i="22"/>
  <c r="W1955" i="22" l="1"/>
  <c r="M1955" i="22"/>
  <c r="AC1955" i="22"/>
  <c r="I1955" i="22"/>
  <c r="V1955" i="22" s="1"/>
  <c r="J1955" i="22"/>
  <c r="F1955" i="22"/>
  <c r="N1955" i="22"/>
  <c r="AD1955" i="22"/>
  <c r="AE1955" i="22" s="1"/>
  <c r="AF1955" i="22" s="1"/>
  <c r="G1957" i="22"/>
  <c r="AG1956" i="22"/>
  <c r="K1956" i="22"/>
  <c r="L1956" i="22"/>
  <c r="H1956" i="22"/>
  <c r="W1956" i="22" l="1"/>
  <c r="M1956" i="22"/>
  <c r="AC1956" i="22"/>
  <c r="I1956" i="22"/>
  <c r="V1956" i="22" s="1"/>
  <c r="AD1956" i="22"/>
  <c r="AE1956" i="22" s="1"/>
  <c r="AF1956" i="22" s="1"/>
  <c r="N1956" i="22"/>
  <c r="J1956" i="22"/>
  <c r="F1956" i="22"/>
  <c r="G1958" i="22"/>
  <c r="AG1957" i="22"/>
  <c r="K1957" i="22"/>
  <c r="L1957" i="22"/>
  <c r="H1957" i="22"/>
  <c r="W1957" i="22" l="1"/>
  <c r="M1957" i="22"/>
  <c r="AC1957" i="22"/>
  <c r="I1957" i="22"/>
  <c r="V1957" i="22" s="1"/>
  <c r="AD1957" i="22"/>
  <c r="AE1957" i="22" s="1"/>
  <c r="AF1957" i="22" s="1"/>
  <c r="N1957" i="22"/>
  <c r="J1957" i="22"/>
  <c r="F1957" i="22"/>
  <c r="G1959" i="22"/>
  <c r="AG1958" i="22"/>
  <c r="K1958" i="22"/>
  <c r="L1958" i="22"/>
  <c r="H1958" i="22"/>
  <c r="W1958" i="22" l="1"/>
  <c r="M1958" i="22"/>
  <c r="AC1958" i="22"/>
  <c r="I1958" i="22"/>
  <c r="V1958" i="22" s="1"/>
  <c r="F1958" i="22"/>
  <c r="AD1958" i="22"/>
  <c r="AE1958" i="22" s="1"/>
  <c r="AF1958" i="22" s="1"/>
  <c r="N1958" i="22"/>
  <c r="J1958" i="22"/>
  <c r="G1960" i="22"/>
  <c r="AG1959" i="22"/>
  <c r="K1959" i="22"/>
  <c r="L1959" i="22"/>
  <c r="H1959" i="22"/>
  <c r="W1959" i="22" l="1"/>
  <c r="M1959" i="22"/>
  <c r="AC1959" i="22"/>
  <c r="I1959" i="22"/>
  <c r="V1959" i="22" s="1"/>
  <c r="J1959" i="22"/>
  <c r="F1959" i="22"/>
  <c r="N1959" i="22"/>
  <c r="AD1959" i="22"/>
  <c r="AE1959" i="22" s="1"/>
  <c r="AF1959" i="22" s="1"/>
  <c r="G1961" i="22"/>
  <c r="AG1960" i="22"/>
  <c r="K1960" i="22"/>
  <c r="L1960" i="22"/>
  <c r="H1960" i="22"/>
  <c r="W1960" i="22" l="1"/>
  <c r="N1960" i="22"/>
  <c r="F1960" i="22"/>
  <c r="M1960" i="22"/>
  <c r="AC1960" i="22"/>
  <c r="I1960" i="22"/>
  <c r="V1960" i="22" s="1"/>
  <c r="AD1960" i="22"/>
  <c r="AE1960" i="22" s="1"/>
  <c r="AF1960" i="22" s="1"/>
  <c r="J1960" i="22"/>
  <c r="G1962" i="22"/>
  <c r="AG1961" i="22"/>
  <c r="K1961" i="22"/>
  <c r="L1961" i="22"/>
  <c r="H1961" i="22"/>
  <c r="W1961" i="22" l="1"/>
  <c r="N1961" i="22"/>
  <c r="F1961" i="22"/>
  <c r="M1961" i="22"/>
  <c r="AC1961" i="22"/>
  <c r="I1961" i="22"/>
  <c r="V1961" i="22" s="1"/>
  <c r="J1961" i="22"/>
  <c r="AD1961" i="22"/>
  <c r="AE1961" i="22" s="1"/>
  <c r="AF1961" i="22" s="1"/>
  <c r="G1963" i="22"/>
  <c r="AG1962" i="22"/>
  <c r="K1962" i="22"/>
  <c r="L1962" i="22"/>
  <c r="H1962" i="22"/>
  <c r="W1962" i="22" l="1"/>
  <c r="N1962" i="22"/>
  <c r="F1962" i="22"/>
  <c r="M1962" i="22"/>
  <c r="AC1962" i="22"/>
  <c r="I1962" i="22"/>
  <c r="V1962" i="22" s="1"/>
  <c r="AD1962" i="22"/>
  <c r="AE1962" i="22" s="1"/>
  <c r="AF1962" i="22" s="1"/>
  <c r="J1962" i="22"/>
  <c r="G1964" i="22"/>
  <c r="AG1963" i="22"/>
  <c r="K1963" i="22"/>
  <c r="L1963" i="22"/>
  <c r="H1963" i="22"/>
  <c r="W1963" i="22" l="1"/>
  <c r="N1963" i="22"/>
  <c r="F1963" i="22"/>
  <c r="M1963" i="22"/>
  <c r="AC1963" i="22"/>
  <c r="I1963" i="22"/>
  <c r="V1963" i="22" s="1"/>
  <c r="J1963" i="22"/>
  <c r="AD1963" i="22"/>
  <c r="AE1963" i="22" s="1"/>
  <c r="AF1963" i="22" s="1"/>
  <c r="G1965" i="22"/>
  <c r="AG1964" i="22"/>
  <c r="K1964" i="22"/>
  <c r="L1964" i="22"/>
  <c r="H1964" i="22"/>
  <c r="W1964" i="22" l="1"/>
  <c r="N1964" i="22"/>
  <c r="F1964" i="22"/>
  <c r="M1964" i="22"/>
  <c r="AC1964" i="22"/>
  <c r="I1964" i="22"/>
  <c r="AD1964" i="22"/>
  <c r="AE1964" i="22" s="1"/>
  <c r="AF1964" i="22" s="1"/>
  <c r="J1964" i="22"/>
  <c r="G1966" i="22"/>
  <c r="AG1965" i="22"/>
  <c r="K1965" i="22"/>
  <c r="L1965" i="22"/>
  <c r="H1965" i="22"/>
  <c r="V1964" i="22" l="1"/>
  <c r="W1965" i="22"/>
  <c r="N1965" i="22"/>
  <c r="F1965" i="22"/>
  <c r="M1965" i="22"/>
  <c r="AC1965" i="22"/>
  <c r="I1965" i="22"/>
  <c r="V1965" i="22" s="1"/>
  <c r="J1965" i="22"/>
  <c r="AD1965" i="22"/>
  <c r="AE1965" i="22" s="1"/>
  <c r="AF1965" i="22" s="1"/>
  <c r="G1967" i="22"/>
  <c r="AG1966" i="22"/>
  <c r="K1966" i="22"/>
  <c r="L1966" i="22"/>
  <c r="H1966" i="22"/>
  <c r="W1966" i="22" l="1"/>
  <c r="N1966" i="22"/>
  <c r="F1966" i="22"/>
  <c r="M1966" i="22"/>
  <c r="AC1966" i="22"/>
  <c r="I1966" i="22"/>
  <c r="AD1966" i="22"/>
  <c r="AE1966" i="22" s="1"/>
  <c r="AF1966" i="22" s="1"/>
  <c r="J1966" i="22"/>
  <c r="G1968" i="22"/>
  <c r="AG1967" i="22"/>
  <c r="K1967" i="22"/>
  <c r="L1967" i="22"/>
  <c r="H1967" i="22"/>
  <c r="V1966" i="22" l="1"/>
  <c r="W1967" i="22"/>
  <c r="N1967" i="22"/>
  <c r="F1967" i="22"/>
  <c r="M1967" i="22"/>
  <c r="AC1967" i="22"/>
  <c r="I1967" i="22"/>
  <c r="J1967" i="22"/>
  <c r="AD1967" i="22"/>
  <c r="AE1967" i="22" s="1"/>
  <c r="AF1967" i="22" s="1"/>
  <c r="G1969" i="22"/>
  <c r="AG1968" i="22"/>
  <c r="K1968" i="22"/>
  <c r="L1968" i="22"/>
  <c r="H1968" i="22"/>
  <c r="V1967" i="22" l="1"/>
  <c r="W1968" i="22"/>
  <c r="N1968" i="22"/>
  <c r="F1968" i="22"/>
  <c r="M1968" i="22"/>
  <c r="AC1968" i="22"/>
  <c r="I1968" i="22"/>
  <c r="AD1968" i="22"/>
  <c r="AE1968" i="22" s="1"/>
  <c r="AF1968" i="22" s="1"/>
  <c r="J1968" i="22"/>
  <c r="G1970" i="22"/>
  <c r="AG1969" i="22"/>
  <c r="K1969" i="22"/>
  <c r="L1969" i="22"/>
  <c r="H1969" i="22"/>
  <c r="V1968" i="22" l="1"/>
  <c r="W1969" i="22"/>
  <c r="N1969" i="22"/>
  <c r="F1969" i="22"/>
  <c r="M1969" i="22"/>
  <c r="AC1969" i="22"/>
  <c r="I1969" i="22"/>
  <c r="V1969" i="22" s="1"/>
  <c r="J1969" i="22"/>
  <c r="AD1969" i="22"/>
  <c r="AE1969" i="22" s="1"/>
  <c r="AF1969" i="22" s="1"/>
  <c r="G1971" i="22"/>
  <c r="AG1970" i="22"/>
  <c r="K1970" i="22"/>
  <c r="L1970" i="22"/>
  <c r="H1970" i="22"/>
  <c r="W1970" i="22" l="1"/>
  <c r="N1970" i="22"/>
  <c r="F1970" i="22"/>
  <c r="M1970" i="22"/>
  <c r="AC1970" i="22"/>
  <c r="I1970" i="22"/>
  <c r="V1970" i="22" s="1"/>
  <c r="AD1970" i="22"/>
  <c r="AE1970" i="22" s="1"/>
  <c r="AF1970" i="22" s="1"/>
  <c r="J1970" i="22"/>
  <c r="G1972" i="22"/>
  <c r="AG1971" i="22"/>
  <c r="K1971" i="22"/>
  <c r="L1971" i="22"/>
  <c r="H1971" i="22"/>
  <c r="W1971" i="22" l="1"/>
  <c r="N1971" i="22"/>
  <c r="F1971" i="22"/>
  <c r="M1971" i="22"/>
  <c r="AC1971" i="22"/>
  <c r="I1971" i="22"/>
  <c r="V1971" i="22" s="1"/>
  <c r="J1971" i="22"/>
  <c r="AD1971" i="22"/>
  <c r="AE1971" i="22" s="1"/>
  <c r="AF1971" i="22" s="1"/>
  <c r="G1973" i="22"/>
  <c r="AG1972" i="22"/>
  <c r="K1972" i="22"/>
  <c r="L1972" i="22"/>
  <c r="H1972" i="22"/>
  <c r="W1972" i="22" l="1"/>
  <c r="N1972" i="22"/>
  <c r="F1972" i="22"/>
  <c r="M1972" i="22"/>
  <c r="AC1972" i="22"/>
  <c r="I1972" i="22"/>
  <c r="AD1972" i="22"/>
  <c r="AE1972" i="22" s="1"/>
  <c r="AF1972" i="22" s="1"/>
  <c r="J1972" i="22"/>
  <c r="G1974" i="22"/>
  <c r="AG1973" i="22"/>
  <c r="K1973" i="22"/>
  <c r="L1973" i="22"/>
  <c r="H1973" i="22"/>
  <c r="V1972" i="22" l="1"/>
  <c r="W1973" i="22"/>
  <c r="N1973" i="22"/>
  <c r="F1973" i="22"/>
  <c r="M1973" i="22"/>
  <c r="AC1973" i="22"/>
  <c r="I1973" i="22"/>
  <c r="V1973" i="22" s="1"/>
  <c r="J1973" i="22"/>
  <c r="AD1973" i="22"/>
  <c r="AE1973" i="22" s="1"/>
  <c r="AF1973" i="22" s="1"/>
  <c r="G1975" i="22"/>
  <c r="AG1974" i="22"/>
  <c r="L1974" i="22"/>
  <c r="K1974" i="22"/>
  <c r="H1974" i="22"/>
  <c r="W1974" i="22" l="1"/>
  <c r="N1974" i="22"/>
  <c r="F1974" i="22"/>
  <c r="M1974" i="22"/>
  <c r="AC1974" i="22"/>
  <c r="I1974" i="22"/>
  <c r="AD1974" i="22"/>
  <c r="AE1974" i="22" s="1"/>
  <c r="AF1974" i="22" s="1"/>
  <c r="J1974" i="22"/>
  <c r="G1976" i="22"/>
  <c r="AG1975" i="22"/>
  <c r="L1975" i="22"/>
  <c r="K1975" i="22"/>
  <c r="H1975" i="22"/>
  <c r="V1974" i="22" l="1"/>
  <c r="W1975" i="22"/>
  <c r="N1975" i="22"/>
  <c r="F1975" i="22"/>
  <c r="M1975" i="22"/>
  <c r="AC1975" i="22"/>
  <c r="I1975" i="22"/>
  <c r="V1975" i="22" s="1"/>
  <c r="AD1975" i="22"/>
  <c r="AE1975" i="22" s="1"/>
  <c r="AF1975" i="22" s="1"/>
  <c r="J1975" i="22"/>
  <c r="G1977" i="22"/>
  <c r="AG1976" i="22"/>
  <c r="L1976" i="22"/>
  <c r="K1976" i="22"/>
  <c r="H1976" i="22"/>
  <c r="W1976" i="22" l="1"/>
  <c r="N1976" i="22"/>
  <c r="F1976" i="22"/>
  <c r="M1976" i="22"/>
  <c r="AC1976" i="22"/>
  <c r="I1976" i="22"/>
  <c r="J1976" i="22"/>
  <c r="AD1976" i="22"/>
  <c r="AE1976" i="22" s="1"/>
  <c r="AF1976" i="22" s="1"/>
  <c r="G1978" i="22"/>
  <c r="AG1977" i="22"/>
  <c r="L1977" i="22"/>
  <c r="K1977" i="22"/>
  <c r="H1977" i="22"/>
  <c r="V1976" i="22" l="1"/>
  <c r="W1977" i="22"/>
  <c r="N1977" i="22"/>
  <c r="F1977" i="22"/>
  <c r="M1977" i="22"/>
  <c r="AC1977" i="22"/>
  <c r="I1977" i="22"/>
  <c r="V1977" i="22" s="1"/>
  <c r="AD1977" i="22"/>
  <c r="AE1977" i="22" s="1"/>
  <c r="AF1977" i="22" s="1"/>
  <c r="J1977" i="22"/>
  <c r="G1979" i="22"/>
  <c r="AG1978" i="22"/>
  <c r="L1978" i="22"/>
  <c r="K1978" i="22"/>
  <c r="H1978" i="22"/>
  <c r="W1978" i="22" l="1"/>
  <c r="N1978" i="22"/>
  <c r="F1978" i="22"/>
  <c r="M1978" i="22"/>
  <c r="AC1978" i="22"/>
  <c r="I1978" i="22"/>
  <c r="V1978" i="22" s="1"/>
  <c r="AD1978" i="22"/>
  <c r="AE1978" i="22" s="1"/>
  <c r="AF1978" i="22" s="1"/>
  <c r="J1978" i="22"/>
  <c r="G1980" i="22"/>
  <c r="AG1979" i="22"/>
  <c r="L1979" i="22"/>
  <c r="K1979" i="22"/>
  <c r="H1979" i="22"/>
  <c r="W1979" i="22" l="1"/>
  <c r="N1979" i="22"/>
  <c r="F1979" i="22"/>
  <c r="M1979" i="22"/>
  <c r="AC1979" i="22"/>
  <c r="I1979" i="22"/>
  <c r="AD1979" i="22"/>
  <c r="AE1979" i="22" s="1"/>
  <c r="AF1979" i="22" s="1"/>
  <c r="J1979" i="22"/>
  <c r="G1981" i="22"/>
  <c r="AG1980" i="22"/>
  <c r="L1980" i="22"/>
  <c r="K1980" i="22"/>
  <c r="H1980" i="22"/>
  <c r="V1979" i="22" l="1"/>
  <c r="W1980" i="22"/>
  <c r="N1980" i="22"/>
  <c r="F1980" i="22"/>
  <c r="M1980" i="22"/>
  <c r="AC1980" i="22"/>
  <c r="I1980" i="22"/>
  <c r="J1980" i="22"/>
  <c r="AD1980" i="22"/>
  <c r="AE1980" i="22" s="1"/>
  <c r="AF1980" i="22" s="1"/>
  <c r="G1982" i="22"/>
  <c r="AG1981" i="22"/>
  <c r="L1981" i="22"/>
  <c r="K1981" i="22"/>
  <c r="H1981" i="22"/>
  <c r="V1980" i="22" l="1"/>
  <c r="W1981" i="22"/>
  <c r="N1981" i="22"/>
  <c r="F1981" i="22"/>
  <c r="M1981" i="22"/>
  <c r="AC1981" i="22"/>
  <c r="I1981" i="22"/>
  <c r="V1981" i="22" s="1"/>
  <c r="AD1981" i="22"/>
  <c r="AE1981" i="22" s="1"/>
  <c r="AF1981" i="22" s="1"/>
  <c r="J1981" i="22"/>
  <c r="G1983" i="22"/>
  <c r="AG1982" i="22"/>
  <c r="L1982" i="22"/>
  <c r="K1982" i="22"/>
  <c r="H1982" i="22"/>
  <c r="W1982" i="22" l="1"/>
  <c r="N1982" i="22"/>
  <c r="F1982" i="22"/>
  <c r="M1982" i="22"/>
  <c r="AC1982" i="22"/>
  <c r="I1982" i="22"/>
  <c r="AD1982" i="22"/>
  <c r="AE1982" i="22" s="1"/>
  <c r="AF1982" i="22" s="1"/>
  <c r="J1982" i="22"/>
  <c r="G1984" i="22"/>
  <c r="AG1983" i="22"/>
  <c r="L1983" i="22"/>
  <c r="K1983" i="22"/>
  <c r="H1983" i="22"/>
  <c r="V1982" i="22" l="1"/>
  <c r="W1983" i="22"/>
  <c r="N1983" i="22"/>
  <c r="F1983" i="22"/>
  <c r="M1983" i="22"/>
  <c r="AC1983" i="22"/>
  <c r="I1983" i="22"/>
  <c r="V1983" i="22" s="1"/>
  <c r="AD1983" i="22"/>
  <c r="AE1983" i="22" s="1"/>
  <c r="AF1983" i="22" s="1"/>
  <c r="J1983" i="22"/>
  <c r="G1985" i="22"/>
  <c r="AG1984" i="22"/>
  <c r="L1984" i="22"/>
  <c r="K1984" i="22"/>
  <c r="H1984" i="22"/>
  <c r="W1984" i="22" l="1"/>
  <c r="N1984" i="22"/>
  <c r="F1984" i="22"/>
  <c r="M1984" i="22"/>
  <c r="AC1984" i="22"/>
  <c r="I1984" i="22"/>
  <c r="V1984" i="22" s="1"/>
  <c r="J1984" i="22"/>
  <c r="AD1984" i="22"/>
  <c r="AE1984" i="22" s="1"/>
  <c r="AF1984" i="22" s="1"/>
  <c r="G1986" i="22"/>
  <c r="AG1985" i="22"/>
  <c r="L1985" i="22"/>
  <c r="K1985" i="22"/>
  <c r="H1985" i="22"/>
  <c r="W1985" i="22" l="1"/>
  <c r="N1985" i="22"/>
  <c r="F1985" i="22"/>
  <c r="M1985" i="22"/>
  <c r="AC1985" i="22"/>
  <c r="I1985" i="22"/>
  <c r="AD1985" i="22"/>
  <c r="AE1985" i="22" s="1"/>
  <c r="AF1985" i="22" s="1"/>
  <c r="J1985" i="22"/>
  <c r="G1987" i="22"/>
  <c r="AG1986" i="22"/>
  <c r="L1986" i="22"/>
  <c r="K1986" i="22"/>
  <c r="H1986" i="22"/>
  <c r="V1985" i="22" l="1"/>
  <c r="W1986" i="22"/>
  <c r="N1986" i="22"/>
  <c r="F1986" i="22"/>
  <c r="M1986" i="22"/>
  <c r="AC1986" i="22"/>
  <c r="I1986" i="22"/>
  <c r="V1986" i="22" s="1"/>
  <c r="AD1986" i="22"/>
  <c r="AE1986" i="22" s="1"/>
  <c r="AF1986" i="22" s="1"/>
  <c r="J1986" i="22"/>
  <c r="G1988" i="22"/>
  <c r="AG1987" i="22"/>
  <c r="L1987" i="22"/>
  <c r="K1987" i="22"/>
  <c r="H1987" i="22"/>
  <c r="W1987" i="22" l="1"/>
  <c r="N1987" i="22"/>
  <c r="F1987" i="22"/>
  <c r="M1987" i="22"/>
  <c r="AC1987" i="22"/>
  <c r="I1987" i="22"/>
  <c r="V1987" i="22" s="1"/>
  <c r="AD1987" i="22"/>
  <c r="AE1987" i="22" s="1"/>
  <c r="AF1987" i="22" s="1"/>
  <c r="J1987" i="22"/>
  <c r="G1989" i="22"/>
  <c r="AG1988" i="22"/>
  <c r="L1988" i="22"/>
  <c r="K1988" i="22"/>
  <c r="H1988" i="22"/>
  <c r="W1988" i="22" l="1"/>
  <c r="N1988" i="22"/>
  <c r="F1988" i="22"/>
  <c r="M1988" i="22"/>
  <c r="AC1988" i="22"/>
  <c r="I1988" i="22"/>
  <c r="V1988" i="22" s="1"/>
  <c r="J1988" i="22"/>
  <c r="AD1988" i="22"/>
  <c r="AE1988" i="22" s="1"/>
  <c r="AF1988" i="22" s="1"/>
  <c r="G1990" i="22"/>
  <c r="AG1989" i="22"/>
  <c r="L1989" i="22"/>
  <c r="K1989" i="22"/>
  <c r="H1989" i="22"/>
  <c r="W1989" i="22" l="1"/>
  <c r="N1989" i="22"/>
  <c r="F1989" i="22"/>
  <c r="M1989" i="22"/>
  <c r="AC1989" i="22"/>
  <c r="I1989" i="22"/>
  <c r="V1989" i="22" s="1"/>
  <c r="AD1989" i="22"/>
  <c r="AE1989" i="22" s="1"/>
  <c r="AF1989" i="22" s="1"/>
  <c r="J1989" i="22"/>
  <c r="G1991" i="22"/>
  <c r="AG1990" i="22"/>
  <c r="L1990" i="22"/>
  <c r="K1990" i="22"/>
  <c r="H1990" i="22"/>
  <c r="W1990" i="22" l="1"/>
  <c r="N1990" i="22"/>
  <c r="F1990" i="22"/>
  <c r="M1990" i="22"/>
  <c r="AC1990" i="22"/>
  <c r="I1990" i="22"/>
  <c r="AD1990" i="22"/>
  <c r="AE1990" i="22" s="1"/>
  <c r="AF1990" i="22" s="1"/>
  <c r="J1990" i="22"/>
  <c r="G1992" i="22"/>
  <c r="AG1991" i="22"/>
  <c r="L1991" i="22"/>
  <c r="K1991" i="22"/>
  <c r="H1991" i="22"/>
  <c r="V1990" i="22" l="1"/>
  <c r="W1991" i="22"/>
  <c r="N1991" i="22"/>
  <c r="F1991" i="22"/>
  <c r="M1991" i="22"/>
  <c r="AC1991" i="22"/>
  <c r="I1991" i="22"/>
  <c r="V1991" i="22" s="1"/>
  <c r="AD1991" i="22"/>
  <c r="AE1991" i="22" s="1"/>
  <c r="AF1991" i="22" s="1"/>
  <c r="J1991" i="22"/>
  <c r="G1993" i="22"/>
  <c r="AG1992" i="22"/>
  <c r="L1992" i="22"/>
  <c r="K1992" i="22"/>
  <c r="H1992" i="22"/>
  <c r="W1992" i="22" l="1"/>
  <c r="N1992" i="22"/>
  <c r="F1992" i="22"/>
  <c r="M1992" i="22"/>
  <c r="AC1992" i="22"/>
  <c r="I1992" i="22"/>
  <c r="J1992" i="22"/>
  <c r="AD1992" i="22"/>
  <c r="AE1992" i="22" s="1"/>
  <c r="AF1992" i="22" s="1"/>
  <c r="G1994" i="22"/>
  <c r="AG1993" i="22"/>
  <c r="L1993" i="22"/>
  <c r="K1993" i="22"/>
  <c r="H1993" i="22"/>
  <c r="V1992" i="22" l="1"/>
  <c r="W1993" i="22"/>
  <c r="N1993" i="22"/>
  <c r="F1993" i="22"/>
  <c r="M1993" i="22"/>
  <c r="AC1993" i="22"/>
  <c r="I1993" i="22"/>
  <c r="V1993" i="22" s="1"/>
  <c r="AD1993" i="22"/>
  <c r="AE1993" i="22" s="1"/>
  <c r="AF1993" i="22" s="1"/>
  <c r="J1993" i="22"/>
  <c r="G1995" i="22"/>
  <c r="AG1994" i="22"/>
  <c r="L1994" i="22"/>
  <c r="K1994" i="22"/>
  <c r="H1994" i="22"/>
  <c r="W1994" i="22" l="1"/>
  <c r="N1994" i="22"/>
  <c r="F1994" i="22"/>
  <c r="M1994" i="22"/>
  <c r="AC1994" i="22"/>
  <c r="I1994" i="22"/>
  <c r="V1994" i="22" s="1"/>
  <c r="AD1994" i="22"/>
  <c r="AE1994" i="22" s="1"/>
  <c r="AF1994" i="22" s="1"/>
  <c r="J1994" i="22"/>
  <c r="G1996" i="22"/>
  <c r="AG1995" i="22"/>
  <c r="L1995" i="22"/>
  <c r="K1995" i="22"/>
  <c r="H1995" i="22"/>
  <c r="W1995" i="22" l="1"/>
  <c r="N1995" i="22"/>
  <c r="F1995" i="22"/>
  <c r="M1995" i="22"/>
  <c r="AC1995" i="22"/>
  <c r="I1995" i="22"/>
  <c r="V1995" i="22" s="1"/>
  <c r="AD1995" i="22"/>
  <c r="AE1995" i="22" s="1"/>
  <c r="AF1995" i="22" s="1"/>
  <c r="J1995" i="22"/>
  <c r="G1997" i="22"/>
  <c r="AG1996" i="22"/>
  <c r="L1996" i="22"/>
  <c r="K1996" i="22"/>
  <c r="H1996" i="22"/>
  <c r="W1996" i="22" l="1"/>
  <c r="N1996" i="22"/>
  <c r="F1996" i="22"/>
  <c r="M1996" i="22"/>
  <c r="AC1996" i="22"/>
  <c r="I1996" i="22"/>
  <c r="J1996" i="22"/>
  <c r="AD1996" i="22"/>
  <c r="AE1996" i="22" s="1"/>
  <c r="AF1996" i="22" s="1"/>
  <c r="G1998" i="22"/>
  <c r="AG1997" i="22"/>
  <c r="L1997" i="22"/>
  <c r="K1997" i="22"/>
  <c r="H1997" i="22"/>
  <c r="V1996" i="22" l="1"/>
  <c r="W1997" i="22"/>
  <c r="N1997" i="22"/>
  <c r="F1997" i="22"/>
  <c r="M1997" i="22"/>
  <c r="AC1997" i="22"/>
  <c r="I1997" i="22"/>
  <c r="AD1997" i="22"/>
  <c r="AE1997" i="22" s="1"/>
  <c r="AF1997" i="22" s="1"/>
  <c r="J1997" i="22"/>
  <c r="G1999" i="22"/>
  <c r="AG1998" i="22"/>
  <c r="L1998" i="22"/>
  <c r="K1998" i="22"/>
  <c r="H1998" i="22"/>
  <c r="V1997" i="22" l="1"/>
  <c r="W1998" i="22"/>
  <c r="N1998" i="22"/>
  <c r="F1998" i="22"/>
  <c r="M1998" i="22"/>
  <c r="AC1998" i="22"/>
  <c r="I1998" i="22"/>
  <c r="AD1998" i="22"/>
  <c r="AE1998" i="22" s="1"/>
  <c r="AF1998" i="22" s="1"/>
  <c r="J1998" i="22"/>
  <c r="G2000" i="22"/>
  <c r="AG1999" i="22"/>
  <c r="L1999" i="22"/>
  <c r="K1999" i="22"/>
  <c r="H1999" i="22"/>
  <c r="V1998" i="22" l="1"/>
  <c r="W1999" i="22"/>
  <c r="N1999" i="22"/>
  <c r="F1999" i="22"/>
  <c r="M1999" i="22"/>
  <c r="AC1999" i="22"/>
  <c r="I1999" i="22"/>
  <c r="AD1999" i="22"/>
  <c r="AE1999" i="22" s="1"/>
  <c r="AF1999" i="22" s="1"/>
  <c r="J1999" i="22"/>
  <c r="G2001" i="22"/>
  <c r="AG2000" i="22"/>
  <c r="L2000" i="22"/>
  <c r="K2000" i="22"/>
  <c r="H2000" i="22"/>
  <c r="W2000" i="22" l="1"/>
  <c r="N2000" i="22"/>
  <c r="F2000" i="22"/>
  <c r="M2000" i="22"/>
  <c r="AC2000" i="22"/>
  <c r="I2000" i="22"/>
  <c r="J2000" i="22"/>
  <c r="AD2000" i="22"/>
  <c r="AE2000" i="22" s="1"/>
  <c r="AF2000" i="22" s="1"/>
  <c r="V1999" i="22"/>
  <c r="G2002" i="22"/>
  <c r="AG2001" i="22"/>
  <c r="L2001" i="22"/>
  <c r="K2001" i="22"/>
  <c r="H2001" i="22"/>
  <c r="V2000" i="22" l="1"/>
  <c r="W2001" i="22"/>
  <c r="N2001" i="22"/>
  <c r="F2001" i="22"/>
  <c r="M2001" i="22"/>
  <c r="AC2001" i="22"/>
  <c r="I2001" i="22"/>
  <c r="V2001" i="22" s="1"/>
  <c r="AD2001" i="22"/>
  <c r="AE2001" i="22" s="1"/>
  <c r="AF2001" i="22" s="1"/>
  <c r="J2001" i="22"/>
  <c r="G2003" i="22"/>
  <c r="AG2002" i="22"/>
  <c r="L2002" i="22"/>
  <c r="K2002" i="22"/>
  <c r="H2002" i="22"/>
  <c r="W2002" i="22" l="1"/>
  <c r="N2002" i="22"/>
  <c r="F2002" i="22"/>
  <c r="M2002" i="22"/>
  <c r="AC2002" i="22"/>
  <c r="I2002" i="22"/>
  <c r="V2002" i="22" s="1"/>
  <c r="AD2002" i="22"/>
  <c r="AE2002" i="22" s="1"/>
  <c r="AF2002" i="22" s="1"/>
  <c r="J2002" i="22"/>
  <c r="G2004" i="22"/>
  <c r="AG2003" i="22"/>
  <c r="L2003" i="22"/>
  <c r="K2003" i="22"/>
  <c r="H2003" i="22"/>
  <c r="W2003" i="22" l="1"/>
  <c r="N2003" i="22"/>
  <c r="F2003" i="22"/>
  <c r="M2003" i="22"/>
  <c r="AC2003" i="22"/>
  <c r="I2003" i="22"/>
  <c r="V2003" i="22" s="1"/>
  <c r="AD2003" i="22"/>
  <c r="AE2003" i="22" s="1"/>
  <c r="AF2003" i="22" s="1"/>
  <c r="J2003" i="22"/>
  <c r="G2005" i="22"/>
  <c r="AG2004" i="22"/>
  <c r="L2004" i="22"/>
  <c r="K2004" i="22"/>
  <c r="H2004" i="22"/>
  <c r="W2004" i="22" l="1"/>
  <c r="N2004" i="22"/>
  <c r="F2004" i="22"/>
  <c r="M2004" i="22"/>
  <c r="AC2004" i="22"/>
  <c r="I2004" i="22"/>
  <c r="J2004" i="22"/>
  <c r="AD2004" i="22"/>
  <c r="AE2004" i="22" s="1"/>
  <c r="AF2004" i="22" s="1"/>
  <c r="G2006" i="22"/>
  <c r="AG2005" i="22"/>
  <c r="L2005" i="22"/>
  <c r="K2005" i="22"/>
  <c r="H2005" i="22"/>
  <c r="V2004" i="22" l="1"/>
  <c r="W2005" i="22"/>
  <c r="N2005" i="22"/>
  <c r="F2005" i="22"/>
  <c r="M2005" i="22"/>
  <c r="AC2005" i="22"/>
  <c r="I2005" i="22"/>
  <c r="V2005" i="22" s="1"/>
  <c r="AD2005" i="22"/>
  <c r="AE2005" i="22" s="1"/>
  <c r="AF2005" i="22" s="1"/>
  <c r="J2005" i="22"/>
  <c r="G2007" i="22"/>
  <c r="AG2006" i="22"/>
  <c r="L2006" i="22"/>
  <c r="K2006" i="22"/>
  <c r="H2006" i="22"/>
  <c r="W2006" i="22" l="1"/>
  <c r="N2006" i="22"/>
  <c r="F2006" i="22"/>
  <c r="M2006" i="22"/>
  <c r="AC2006" i="22"/>
  <c r="I2006" i="22"/>
  <c r="AD2006" i="22"/>
  <c r="AE2006" i="22" s="1"/>
  <c r="AF2006" i="22" s="1"/>
  <c r="J2006" i="22"/>
  <c r="G2008" i="22"/>
  <c r="AG2007" i="22"/>
  <c r="L2007" i="22"/>
  <c r="K2007" i="22"/>
  <c r="H2007" i="22"/>
  <c r="V2006" i="22" l="1"/>
  <c r="W2007" i="22"/>
  <c r="N2007" i="22"/>
  <c r="F2007" i="22"/>
  <c r="M2007" i="22"/>
  <c r="AC2007" i="22"/>
  <c r="I2007" i="22"/>
  <c r="AD2007" i="22"/>
  <c r="AE2007" i="22" s="1"/>
  <c r="AF2007" i="22" s="1"/>
  <c r="J2007" i="22"/>
  <c r="G2009" i="22"/>
  <c r="AG2008" i="22"/>
  <c r="L2008" i="22"/>
  <c r="K2008" i="22"/>
  <c r="H2008" i="22"/>
  <c r="V2007" i="22" l="1"/>
  <c r="W2008" i="22"/>
  <c r="N2008" i="22"/>
  <c r="F2008" i="22"/>
  <c r="M2008" i="22"/>
  <c r="AC2008" i="22"/>
  <c r="I2008" i="22"/>
  <c r="J2008" i="22"/>
  <c r="AD2008" i="22"/>
  <c r="AE2008" i="22" s="1"/>
  <c r="AF2008" i="22" s="1"/>
  <c r="G2010" i="22"/>
  <c r="AG2009" i="22"/>
  <c r="L2009" i="22"/>
  <c r="K2009" i="22"/>
  <c r="H2009" i="22"/>
  <c r="V2008" i="22" l="1"/>
  <c r="W2009" i="22"/>
  <c r="N2009" i="22"/>
  <c r="F2009" i="22"/>
  <c r="M2009" i="22"/>
  <c r="AC2009" i="22"/>
  <c r="I2009" i="22"/>
  <c r="V2009" i="22" s="1"/>
  <c r="AD2009" i="22"/>
  <c r="AE2009" i="22" s="1"/>
  <c r="AF2009" i="22" s="1"/>
  <c r="J2009" i="22"/>
  <c r="G2011" i="22"/>
  <c r="AG2010" i="22"/>
  <c r="L2010" i="22"/>
  <c r="K2010" i="22"/>
  <c r="H2010" i="22"/>
  <c r="W2010" i="22" l="1"/>
  <c r="N2010" i="22"/>
  <c r="F2010" i="22"/>
  <c r="M2010" i="22"/>
  <c r="AC2010" i="22"/>
  <c r="I2010" i="22"/>
  <c r="AD2010" i="22"/>
  <c r="AE2010" i="22" s="1"/>
  <c r="AF2010" i="22" s="1"/>
  <c r="J2010" i="22"/>
  <c r="G2012" i="22"/>
  <c r="AG2011" i="22"/>
  <c r="L2011" i="22"/>
  <c r="K2011" i="22"/>
  <c r="H2011" i="22"/>
  <c r="V2010" i="22" l="1"/>
  <c r="W2011" i="22"/>
  <c r="N2011" i="22"/>
  <c r="F2011" i="22"/>
  <c r="M2011" i="22"/>
  <c r="AC2011" i="22"/>
  <c r="I2011" i="22"/>
  <c r="AD2011" i="22"/>
  <c r="AE2011" i="22" s="1"/>
  <c r="AF2011" i="22" s="1"/>
  <c r="J2011" i="22"/>
  <c r="G2013" i="22"/>
  <c r="AG2012" i="22"/>
  <c r="L2012" i="22"/>
  <c r="K2012" i="22"/>
  <c r="H2012" i="22"/>
  <c r="V2011" i="22" l="1"/>
  <c r="G2014" i="22"/>
  <c r="AG2013" i="22"/>
  <c r="L2013" i="22"/>
  <c r="K2013" i="22"/>
  <c r="H2013" i="22"/>
  <c r="W2012" i="22"/>
  <c r="N2012" i="22"/>
  <c r="F2012" i="22"/>
  <c r="M2012" i="22"/>
  <c r="AC2012" i="22"/>
  <c r="I2012" i="22"/>
  <c r="J2012" i="22"/>
  <c r="AD2012" i="22"/>
  <c r="AE2012" i="22" s="1"/>
  <c r="AF2012" i="22" s="1"/>
  <c r="V2012" i="22" l="1"/>
  <c r="W2013" i="22"/>
  <c r="N2013" i="22"/>
  <c r="F2013" i="22"/>
  <c r="M2013" i="22"/>
  <c r="AC2013" i="22"/>
  <c r="I2013" i="22"/>
  <c r="AD2013" i="22"/>
  <c r="AE2013" i="22" s="1"/>
  <c r="AF2013" i="22" s="1"/>
  <c r="J2013" i="22"/>
  <c r="G2015" i="22"/>
  <c r="AG2014" i="22"/>
  <c r="L2014" i="22"/>
  <c r="K2014" i="22"/>
  <c r="H2014" i="22"/>
  <c r="V2013" i="22" l="1"/>
  <c r="W2014" i="22"/>
  <c r="N2014" i="22"/>
  <c r="F2014" i="22"/>
  <c r="M2014" i="22"/>
  <c r="AC2014" i="22"/>
  <c r="I2014" i="22"/>
  <c r="V2014" i="22" s="1"/>
  <c r="AD2014" i="22"/>
  <c r="AE2014" i="22" s="1"/>
  <c r="AF2014" i="22" s="1"/>
  <c r="J2014" i="22"/>
  <c r="G2016" i="22"/>
  <c r="AG2015" i="22"/>
  <c r="L2015" i="22"/>
  <c r="K2015" i="22"/>
  <c r="H2015" i="22"/>
  <c r="W2015" i="22" l="1"/>
  <c r="N2015" i="22"/>
  <c r="F2015" i="22"/>
  <c r="M2015" i="22"/>
  <c r="AC2015" i="22"/>
  <c r="I2015" i="22"/>
  <c r="AD2015" i="22"/>
  <c r="AE2015" i="22" s="1"/>
  <c r="AF2015" i="22" s="1"/>
  <c r="J2015" i="22"/>
  <c r="G2017" i="22"/>
  <c r="AG2016" i="22"/>
  <c r="L2016" i="22"/>
  <c r="K2016" i="22"/>
  <c r="H2016" i="22"/>
  <c r="V2015" i="22" l="1"/>
  <c r="W2016" i="22"/>
  <c r="N2016" i="22"/>
  <c r="F2016" i="22"/>
  <c r="M2016" i="22"/>
  <c r="AC2016" i="22"/>
  <c r="I2016" i="22"/>
  <c r="J2016" i="22"/>
  <c r="AD2016" i="22"/>
  <c r="AE2016" i="22" s="1"/>
  <c r="AF2016" i="22" s="1"/>
  <c r="G2018" i="22"/>
  <c r="AG2017" i="22"/>
  <c r="L2017" i="22"/>
  <c r="K2017" i="22"/>
  <c r="H2017" i="22"/>
  <c r="V2016" i="22" l="1"/>
  <c r="W2017" i="22"/>
  <c r="N2017" i="22"/>
  <c r="F2017" i="22"/>
  <c r="M2017" i="22"/>
  <c r="AC2017" i="22"/>
  <c r="I2017" i="22"/>
  <c r="V2017" i="22" s="1"/>
  <c r="AD2017" i="22"/>
  <c r="AE2017" i="22" s="1"/>
  <c r="AF2017" i="22" s="1"/>
  <c r="J2017" i="22"/>
  <c r="G2019" i="22"/>
  <c r="AG2018" i="22"/>
  <c r="L2018" i="22"/>
  <c r="K2018" i="22"/>
  <c r="H2018" i="22"/>
  <c r="W2018" i="22" l="1"/>
  <c r="N2018" i="22"/>
  <c r="F2018" i="22"/>
  <c r="M2018" i="22"/>
  <c r="AC2018" i="22"/>
  <c r="I2018" i="22"/>
  <c r="AD2018" i="22"/>
  <c r="AE2018" i="22" s="1"/>
  <c r="AF2018" i="22" s="1"/>
  <c r="J2018" i="22"/>
  <c r="G2020" i="22"/>
  <c r="AG2019" i="22"/>
  <c r="L2019" i="22"/>
  <c r="K2019" i="22"/>
  <c r="H2019" i="22"/>
  <c r="V2018" i="22" l="1"/>
  <c r="W2019" i="22"/>
  <c r="N2019" i="22"/>
  <c r="F2019" i="22"/>
  <c r="M2019" i="22"/>
  <c r="AC2019" i="22"/>
  <c r="I2019" i="22"/>
  <c r="AD2019" i="22"/>
  <c r="AE2019" i="22" s="1"/>
  <c r="AF2019" i="22" s="1"/>
  <c r="J2019" i="22"/>
  <c r="G2021" i="22"/>
  <c r="AG2020" i="22"/>
  <c r="L2020" i="22"/>
  <c r="K2020" i="22"/>
  <c r="H2020" i="22"/>
  <c r="V2019" i="22" l="1"/>
  <c r="W2020" i="22"/>
  <c r="N2020" i="22"/>
  <c r="F2020" i="22"/>
  <c r="M2020" i="22"/>
  <c r="AC2020" i="22"/>
  <c r="I2020" i="22"/>
  <c r="V2020" i="22" s="1"/>
  <c r="J2020" i="22"/>
  <c r="AD2020" i="22"/>
  <c r="AE2020" i="22" s="1"/>
  <c r="AF2020" i="22" s="1"/>
  <c r="AG2021" i="22"/>
  <c r="G2022" i="22"/>
  <c r="L2021" i="22"/>
  <c r="K2021" i="22"/>
  <c r="H2021" i="22"/>
  <c r="AG2022" i="22" l="1"/>
  <c r="K2022" i="22"/>
  <c r="L2022" i="22"/>
  <c r="G2023" i="22"/>
  <c r="H2022" i="22"/>
  <c r="W2021" i="22"/>
  <c r="N2021" i="22"/>
  <c r="F2021" i="22"/>
  <c r="M2021" i="22"/>
  <c r="AC2021" i="22"/>
  <c r="I2021" i="22"/>
  <c r="V2021" i="22" s="1"/>
  <c r="AD2021" i="22"/>
  <c r="AE2021" i="22" s="1"/>
  <c r="AF2021" i="22" s="1"/>
  <c r="J2021" i="22"/>
  <c r="N2022" i="22" l="1"/>
  <c r="F2022" i="22"/>
  <c r="M2022" i="22"/>
  <c r="J2022" i="22"/>
  <c r="I2022" i="22"/>
  <c r="AD2022" i="22"/>
  <c r="AE2022" i="22" s="1"/>
  <c r="AF2022" i="22" s="1"/>
  <c r="AC2022" i="22"/>
  <c r="W2022" i="22"/>
  <c r="AG2023" i="22"/>
  <c r="K2023" i="22"/>
  <c r="G2024" i="22"/>
  <c r="L2023" i="22"/>
  <c r="H2023" i="22"/>
  <c r="N2023" i="22" l="1"/>
  <c r="F2023" i="22"/>
  <c r="M2023" i="22"/>
  <c r="I2023" i="22"/>
  <c r="AD2023" i="22"/>
  <c r="AE2023" i="22" s="1"/>
  <c r="AF2023" i="22" s="1"/>
  <c r="AC2023" i="22"/>
  <c r="W2023" i="22"/>
  <c r="J2023" i="22"/>
  <c r="V2022" i="22"/>
  <c r="AG2024" i="22"/>
  <c r="K2024" i="22"/>
  <c r="G2025" i="22"/>
  <c r="L2024" i="22"/>
  <c r="H2024" i="22"/>
  <c r="V2023" i="22" l="1"/>
  <c r="N2024" i="22"/>
  <c r="F2024" i="22"/>
  <c r="M2024" i="22"/>
  <c r="AC2024" i="22"/>
  <c r="I2024" i="22"/>
  <c r="AD2024" i="22"/>
  <c r="AE2024" i="22" s="1"/>
  <c r="AF2024" i="22" s="1"/>
  <c r="W2024" i="22"/>
  <c r="J2024" i="22"/>
  <c r="AG2025" i="22"/>
  <c r="K2025" i="22"/>
  <c r="G2026" i="22"/>
  <c r="L2025" i="22"/>
  <c r="H2025" i="22"/>
  <c r="V2024" i="22" l="1"/>
  <c r="N2025" i="22"/>
  <c r="F2025" i="22"/>
  <c r="M2025" i="22"/>
  <c r="AC2025" i="22"/>
  <c r="I2025" i="22"/>
  <c r="V2025" i="22" s="1"/>
  <c r="AD2025" i="22"/>
  <c r="AE2025" i="22" s="1"/>
  <c r="AF2025" i="22" s="1"/>
  <c r="W2025" i="22"/>
  <c r="J2025" i="22"/>
  <c r="AG2026" i="22"/>
  <c r="K2026" i="22"/>
  <c r="G2027" i="22"/>
  <c r="L2026" i="22"/>
  <c r="H2026" i="22"/>
  <c r="N2026" i="22" l="1"/>
  <c r="F2026" i="22"/>
  <c r="M2026" i="22"/>
  <c r="AC2026" i="22"/>
  <c r="I2026" i="22"/>
  <c r="AD2026" i="22"/>
  <c r="AE2026" i="22" s="1"/>
  <c r="AF2026" i="22" s="1"/>
  <c r="W2026" i="22"/>
  <c r="J2026" i="22"/>
  <c r="AG2027" i="22"/>
  <c r="K2027" i="22"/>
  <c r="G2028" i="22"/>
  <c r="L2027" i="22"/>
  <c r="H2027" i="22"/>
  <c r="V2026" i="22" l="1"/>
  <c r="N2027" i="22"/>
  <c r="F2027" i="22"/>
  <c r="M2027" i="22"/>
  <c r="AC2027" i="22"/>
  <c r="I2027" i="22"/>
  <c r="V2027" i="22" s="1"/>
  <c r="J2027" i="22"/>
  <c r="W2027" i="22"/>
  <c r="AD2027" i="22"/>
  <c r="AE2027" i="22" s="1"/>
  <c r="AF2027" i="22" s="1"/>
  <c r="AG2028" i="22"/>
  <c r="K2028" i="22"/>
  <c r="G2029" i="22"/>
  <c r="L2028" i="22"/>
  <c r="H2028" i="22"/>
  <c r="N2028" i="22" l="1"/>
  <c r="F2028" i="22"/>
  <c r="M2028" i="22"/>
  <c r="AC2028" i="22"/>
  <c r="I2028" i="22"/>
  <c r="V2028" i="22" s="1"/>
  <c r="AD2028" i="22"/>
  <c r="AE2028" i="22" s="1"/>
  <c r="AF2028" i="22" s="1"/>
  <c r="W2028" i="22"/>
  <c r="J2028" i="22"/>
  <c r="AG2029" i="22"/>
  <c r="K2029" i="22"/>
  <c r="G2030" i="22"/>
  <c r="L2029" i="22"/>
  <c r="H2029" i="22"/>
  <c r="N2029" i="22" l="1"/>
  <c r="F2029" i="22"/>
  <c r="M2029" i="22"/>
  <c r="AC2029" i="22"/>
  <c r="I2029" i="22"/>
  <c r="AD2029" i="22"/>
  <c r="AE2029" i="22" s="1"/>
  <c r="AF2029" i="22" s="1"/>
  <c r="W2029" i="22"/>
  <c r="J2029" i="22"/>
  <c r="AG2030" i="22"/>
  <c r="K2030" i="22"/>
  <c r="G2031" i="22"/>
  <c r="L2030" i="22"/>
  <c r="H2030" i="22"/>
  <c r="V2029" i="22" l="1"/>
  <c r="N2030" i="22"/>
  <c r="F2030" i="22"/>
  <c r="M2030" i="22"/>
  <c r="AC2030" i="22"/>
  <c r="I2030" i="22"/>
  <c r="V2030" i="22" s="1"/>
  <c r="AD2030" i="22"/>
  <c r="AE2030" i="22" s="1"/>
  <c r="AF2030" i="22" s="1"/>
  <c r="W2030" i="22"/>
  <c r="J2030" i="22"/>
  <c r="AG2031" i="22"/>
  <c r="K2031" i="22"/>
  <c r="G2032" i="22"/>
  <c r="L2031" i="22"/>
  <c r="H2031" i="22"/>
  <c r="N2031" i="22" l="1"/>
  <c r="F2031" i="22"/>
  <c r="M2031" i="22"/>
  <c r="AC2031" i="22"/>
  <c r="I2031" i="22"/>
  <c r="V2031" i="22" s="1"/>
  <c r="J2031" i="22"/>
  <c r="W2031" i="22"/>
  <c r="AD2031" i="22"/>
  <c r="AE2031" i="22" s="1"/>
  <c r="AF2031" i="22" s="1"/>
  <c r="AG2032" i="22"/>
  <c r="K2032" i="22"/>
  <c r="G2033" i="22"/>
  <c r="L2032" i="22"/>
  <c r="H2032" i="22"/>
  <c r="N2032" i="22" l="1"/>
  <c r="F2032" i="22"/>
  <c r="M2032" i="22"/>
  <c r="AC2032" i="22"/>
  <c r="I2032" i="22"/>
  <c r="V2032" i="22" s="1"/>
  <c r="AD2032" i="22"/>
  <c r="AE2032" i="22" s="1"/>
  <c r="AF2032" i="22" s="1"/>
  <c r="W2032" i="22"/>
  <c r="J2032" i="22"/>
  <c r="AG2033" i="22"/>
  <c r="K2033" i="22"/>
  <c r="G2034" i="22"/>
  <c r="L2033" i="22"/>
  <c r="H2033" i="22"/>
  <c r="N2033" i="22" l="1"/>
  <c r="F2033" i="22"/>
  <c r="M2033" i="22"/>
  <c r="AC2033" i="22"/>
  <c r="I2033" i="22"/>
  <c r="AD2033" i="22"/>
  <c r="AE2033" i="22" s="1"/>
  <c r="AF2033" i="22" s="1"/>
  <c r="W2033" i="22"/>
  <c r="J2033" i="22"/>
  <c r="AG2034" i="22"/>
  <c r="L2034" i="22"/>
  <c r="K2034" i="22"/>
  <c r="G2035" i="22"/>
  <c r="H2034" i="22"/>
  <c r="V2033" i="22" l="1"/>
  <c r="N2034" i="22"/>
  <c r="F2034" i="22"/>
  <c r="M2034" i="22"/>
  <c r="AC2034" i="22"/>
  <c r="I2034" i="22"/>
  <c r="AD2034" i="22"/>
  <c r="AE2034" i="22" s="1"/>
  <c r="AF2034" i="22" s="1"/>
  <c r="J2034" i="22"/>
  <c r="W2034" i="22"/>
  <c r="AG2035" i="22"/>
  <c r="L2035" i="22"/>
  <c r="K2035" i="22"/>
  <c r="G2036" i="22"/>
  <c r="H2035" i="22"/>
  <c r="V2034" i="22" l="1"/>
  <c r="AG2036" i="22"/>
  <c r="L2036" i="22"/>
  <c r="K2036" i="22"/>
  <c r="G2037" i="22"/>
  <c r="H2036" i="22"/>
  <c r="N2035" i="22"/>
  <c r="F2035" i="22"/>
  <c r="M2035" i="22"/>
  <c r="AD2035" i="22"/>
  <c r="AE2035" i="22" s="1"/>
  <c r="AF2035" i="22" s="1"/>
  <c r="J2035" i="22"/>
  <c r="AC2035" i="22"/>
  <c r="I2035" i="22"/>
  <c r="W2035" i="22"/>
  <c r="N2036" i="22" l="1"/>
  <c r="F2036" i="22"/>
  <c r="M2036" i="22"/>
  <c r="AD2036" i="22"/>
  <c r="AE2036" i="22" s="1"/>
  <c r="AF2036" i="22" s="1"/>
  <c r="J2036" i="22"/>
  <c r="AC2036" i="22"/>
  <c r="I2036" i="22"/>
  <c r="V2036" i="22" s="1"/>
  <c r="W2036" i="22"/>
  <c r="V2035" i="22"/>
  <c r="AG2037" i="22"/>
  <c r="L2037" i="22"/>
  <c r="K2037" i="22"/>
  <c r="G2038" i="22"/>
  <c r="H2037" i="22"/>
  <c r="N2037" i="22" l="1"/>
  <c r="F2037" i="22"/>
  <c r="M2037" i="22"/>
  <c r="AD2037" i="22"/>
  <c r="AE2037" i="22" s="1"/>
  <c r="AF2037" i="22" s="1"/>
  <c r="J2037" i="22"/>
  <c r="AC2037" i="22"/>
  <c r="I2037" i="22"/>
  <c r="V2037" i="22" s="1"/>
  <c r="W2037" i="22"/>
  <c r="AG2038" i="22"/>
  <c r="L2038" i="22"/>
  <c r="K2038" i="22"/>
  <c r="G2039" i="22"/>
  <c r="H2038" i="22"/>
  <c r="N2038" i="22" l="1"/>
  <c r="F2038" i="22"/>
  <c r="M2038" i="22"/>
  <c r="AD2038" i="22"/>
  <c r="AE2038" i="22" s="1"/>
  <c r="AF2038" i="22" s="1"/>
  <c r="J2038" i="22"/>
  <c r="AC2038" i="22"/>
  <c r="I2038" i="22"/>
  <c r="V2038" i="22" s="1"/>
  <c r="W2038" i="22"/>
  <c r="AG2039" i="22"/>
  <c r="L2039" i="22"/>
  <c r="K2039" i="22"/>
  <c r="G2040" i="22"/>
  <c r="H2039" i="22"/>
  <c r="N2039" i="22" l="1"/>
  <c r="F2039" i="22"/>
  <c r="M2039" i="22"/>
  <c r="AD2039" i="22"/>
  <c r="AE2039" i="22" s="1"/>
  <c r="AF2039" i="22" s="1"/>
  <c r="J2039" i="22"/>
  <c r="AC2039" i="22"/>
  <c r="I2039" i="22"/>
  <c r="V2039" i="22" s="1"/>
  <c r="W2039" i="22"/>
  <c r="AG2040" i="22"/>
  <c r="L2040" i="22"/>
  <c r="K2040" i="22"/>
  <c r="G2041" i="22"/>
  <c r="H2040" i="22"/>
  <c r="N2040" i="22" l="1"/>
  <c r="F2040" i="22"/>
  <c r="M2040" i="22"/>
  <c r="AD2040" i="22"/>
  <c r="AE2040" i="22" s="1"/>
  <c r="AF2040" i="22" s="1"/>
  <c r="J2040" i="22"/>
  <c r="AC2040" i="22"/>
  <c r="I2040" i="22"/>
  <c r="V2040" i="22" s="1"/>
  <c r="W2040" i="22"/>
  <c r="AG2041" i="22"/>
  <c r="L2041" i="22"/>
  <c r="K2041" i="22"/>
  <c r="G2042" i="22"/>
  <c r="H2041" i="22"/>
  <c r="N2041" i="22" l="1"/>
  <c r="F2041" i="22"/>
  <c r="M2041" i="22"/>
  <c r="AD2041" i="22"/>
  <c r="AE2041" i="22" s="1"/>
  <c r="AF2041" i="22" s="1"/>
  <c r="J2041" i="22"/>
  <c r="AC2041" i="22"/>
  <c r="I2041" i="22"/>
  <c r="V2041" i="22" s="1"/>
  <c r="W2041" i="22"/>
  <c r="AG2042" i="22"/>
  <c r="L2042" i="22"/>
  <c r="K2042" i="22"/>
  <c r="G2043" i="22"/>
  <c r="H2042" i="22"/>
  <c r="N2042" i="22" l="1"/>
  <c r="F2042" i="22"/>
  <c r="M2042" i="22"/>
  <c r="AD2042" i="22"/>
  <c r="AE2042" i="22" s="1"/>
  <c r="AF2042" i="22" s="1"/>
  <c r="J2042" i="22"/>
  <c r="AC2042" i="22"/>
  <c r="I2042" i="22"/>
  <c r="V2042" i="22" s="1"/>
  <c r="W2042" i="22"/>
  <c r="AG2043" i="22"/>
  <c r="L2043" i="22"/>
  <c r="K2043" i="22"/>
  <c r="G2044" i="22"/>
  <c r="H2043" i="22"/>
  <c r="N2043" i="22" l="1"/>
  <c r="F2043" i="22"/>
  <c r="M2043" i="22"/>
  <c r="AD2043" i="22"/>
  <c r="AE2043" i="22" s="1"/>
  <c r="AF2043" i="22" s="1"/>
  <c r="J2043" i="22"/>
  <c r="AC2043" i="22"/>
  <c r="I2043" i="22"/>
  <c r="V2043" i="22" s="1"/>
  <c r="W2043" i="22"/>
  <c r="AG2044" i="22"/>
  <c r="L2044" i="22"/>
  <c r="K2044" i="22"/>
  <c r="G2045" i="22"/>
  <c r="H2044" i="22"/>
  <c r="AG2045" i="22" l="1"/>
  <c r="L2045" i="22"/>
  <c r="K2045" i="22"/>
  <c r="G2046" i="22"/>
  <c r="H2045" i="22"/>
  <c r="N2044" i="22"/>
  <c r="F2044" i="22"/>
  <c r="M2044" i="22"/>
  <c r="AD2044" i="22"/>
  <c r="AE2044" i="22" s="1"/>
  <c r="AF2044" i="22" s="1"/>
  <c r="J2044" i="22"/>
  <c r="AC2044" i="22"/>
  <c r="I2044" i="22"/>
  <c r="W2044" i="22"/>
  <c r="N2045" i="22" l="1"/>
  <c r="F2045" i="22"/>
  <c r="M2045" i="22"/>
  <c r="AD2045" i="22"/>
  <c r="AE2045" i="22" s="1"/>
  <c r="AF2045" i="22" s="1"/>
  <c r="J2045" i="22"/>
  <c r="AC2045" i="22"/>
  <c r="I2045" i="22"/>
  <c r="V2045" i="22" s="1"/>
  <c r="W2045" i="22"/>
  <c r="V2044" i="22"/>
  <c r="AG2046" i="22"/>
  <c r="L2046" i="22"/>
  <c r="K2046" i="22"/>
  <c r="G2047" i="22"/>
  <c r="H2046" i="22"/>
  <c r="N2046" i="22" l="1"/>
  <c r="F2046" i="22"/>
  <c r="M2046" i="22"/>
  <c r="AD2046" i="22"/>
  <c r="AE2046" i="22" s="1"/>
  <c r="AF2046" i="22" s="1"/>
  <c r="J2046" i="22"/>
  <c r="AC2046" i="22"/>
  <c r="I2046" i="22"/>
  <c r="V2046" i="22" s="1"/>
  <c r="W2046" i="22"/>
  <c r="AG2047" i="22"/>
  <c r="L2047" i="22"/>
  <c r="K2047" i="22"/>
  <c r="G2048" i="22"/>
  <c r="H2047" i="22"/>
  <c r="AG2048" i="22" l="1"/>
  <c r="L2048" i="22"/>
  <c r="K2048" i="22"/>
  <c r="G2049" i="22"/>
  <c r="H2048" i="22"/>
  <c r="N2047" i="22"/>
  <c r="F2047" i="22"/>
  <c r="M2047" i="22"/>
  <c r="AD2047" i="22"/>
  <c r="AE2047" i="22" s="1"/>
  <c r="AF2047" i="22" s="1"/>
  <c r="J2047" i="22"/>
  <c r="AC2047" i="22"/>
  <c r="I2047" i="22"/>
  <c r="W2047" i="22"/>
  <c r="N2048" i="22" l="1"/>
  <c r="F2048" i="22"/>
  <c r="M2048" i="22"/>
  <c r="AD2048" i="22"/>
  <c r="AE2048" i="22" s="1"/>
  <c r="AF2048" i="22" s="1"/>
  <c r="J2048" i="22"/>
  <c r="AC2048" i="22"/>
  <c r="I2048" i="22"/>
  <c r="V2048" i="22" s="1"/>
  <c r="W2048" i="22"/>
  <c r="V2047" i="22"/>
  <c r="AG2049" i="22"/>
  <c r="L2049" i="22"/>
  <c r="K2049" i="22"/>
  <c r="G2050" i="22"/>
  <c r="H2049" i="22"/>
  <c r="AG2050" i="22" l="1"/>
  <c r="L2050" i="22"/>
  <c r="K2050" i="22"/>
  <c r="G2051" i="22"/>
  <c r="H2050" i="22"/>
  <c r="N2049" i="22"/>
  <c r="F2049" i="22"/>
  <c r="M2049" i="22"/>
  <c r="AD2049" i="22"/>
  <c r="AE2049" i="22" s="1"/>
  <c r="AF2049" i="22" s="1"/>
  <c r="J2049" i="22"/>
  <c r="AC2049" i="22"/>
  <c r="I2049" i="22"/>
  <c r="W2049" i="22"/>
  <c r="N2050" i="22" l="1"/>
  <c r="F2050" i="22"/>
  <c r="M2050" i="22"/>
  <c r="AD2050" i="22"/>
  <c r="AE2050" i="22" s="1"/>
  <c r="AF2050" i="22" s="1"/>
  <c r="J2050" i="22"/>
  <c r="AC2050" i="22"/>
  <c r="I2050" i="22"/>
  <c r="V2050" i="22" s="1"/>
  <c r="W2050" i="22"/>
  <c r="V2049" i="22"/>
  <c r="AG2051" i="22"/>
  <c r="L2051" i="22"/>
  <c r="K2051" i="22"/>
  <c r="G2052" i="22"/>
  <c r="H2051" i="22"/>
  <c r="AG2052" i="22" l="1"/>
  <c r="L2052" i="22"/>
  <c r="K2052" i="22"/>
  <c r="G2053" i="22"/>
  <c r="H2052" i="22"/>
  <c r="N2051" i="22"/>
  <c r="F2051" i="22"/>
  <c r="M2051" i="22"/>
  <c r="AD2051" i="22"/>
  <c r="AE2051" i="22" s="1"/>
  <c r="AF2051" i="22" s="1"/>
  <c r="J2051" i="22"/>
  <c r="AC2051" i="22"/>
  <c r="I2051" i="22"/>
  <c r="W2051" i="22"/>
  <c r="N2052" i="22" l="1"/>
  <c r="F2052" i="22"/>
  <c r="M2052" i="22"/>
  <c r="AD2052" i="22"/>
  <c r="AE2052" i="22" s="1"/>
  <c r="AF2052" i="22" s="1"/>
  <c r="J2052" i="22"/>
  <c r="AC2052" i="22"/>
  <c r="I2052" i="22"/>
  <c r="V2052" i="22" s="1"/>
  <c r="W2052" i="22"/>
  <c r="V2051" i="22"/>
  <c r="AG2053" i="22"/>
  <c r="L2053" i="22"/>
  <c r="K2053" i="22"/>
  <c r="G2054" i="22"/>
  <c r="H2053" i="22"/>
  <c r="N2053" i="22" l="1"/>
  <c r="F2053" i="22"/>
  <c r="M2053" i="22"/>
  <c r="AD2053" i="22"/>
  <c r="AE2053" i="22" s="1"/>
  <c r="AF2053" i="22" s="1"/>
  <c r="J2053" i="22"/>
  <c r="AC2053" i="22"/>
  <c r="I2053" i="22"/>
  <c r="V2053" i="22" s="1"/>
  <c r="W2053" i="22"/>
  <c r="AG2054" i="22"/>
  <c r="L2054" i="22"/>
  <c r="K2054" i="22"/>
  <c r="G2055" i="22"/>
  <c r="H2054" i="22"/>
  <c r="N2054" i="22" l="1"/>
  <c r="F2054" i="22"/>
  <c r="M2054" i="22"/>
  <c r="AD2054" i="22"/>
  <c r="AE2054" i="22" s="1"/>
  <c r="AF2054" i="22" s="1"/>
  <c r="J2054" i="22"/>
  <c r="AC2054" i="22"/>
  <c r="I2054" i="22"/>
  <c r="V2054" i="22" s="1"/>
  <c r="W2054" i="22"/>
  <c r="AG2055" i="22"/>
  <c r="L2055" i="22"/>
  <c r="K2055" i="22"/>
  <c r="G2056" i="22"/>
  <c r="H2055" i="22"/>
  <c r="N2055" i="22" l="1"/>
  <c r="F2055" i="22"/>
  <c r="M2055" i="22"/>
  <c r="AD2055" i="22"/>
  <c r="AE2055" i="22" s="1"/>
  <c r="AF2055" i="22" s="1"/>
  <c r="J2055" i="22"/>
  <c r="AC2055" i="22"/>
  <c r="I2055" i="22"/>
  <c r="V2055" i="22" s="1"/>
  <c r="W2055" i="22"/>
  <c r="AG2056" i="22"/>
  <c r="L2056" i="22"/>
  <c r="K2056" i="22"/>
  <c r="G2057" i="22"/>
  <c r="H2056" i="22"/>
  <c r="N2056" i="22" l="1"/>
  <c r="F2056" i="22"/>
  <c r="M2056" i="22"/>
  <c r="AD2056" i="22"/>
  <c r="AE2056" i="22" s="1"/>
  <c r="AF2056" i="22" s="1"/>
  <c r="J2056" i="22"/>
  <c r="AC2056" i="22"/>
  <c r="I2056" i="22"/>
  <c r="V2056" i="22" s="1"/>
  <c r="W2056" i="22"/>
  <c r="AG2057" i="22"/>
  <c r="L2057" i="22"/>
  <c r="K2057" i="22"/>
  <c r="G2058" i="22"/>
  <c r="H2057" i="22"/>
  <c r="K2058" i="22" l="1"/>
  <c r="G2059" i="22"/>
  <c r="L2058" i="22"/>
  <c r="AG2058" i="22"/>
  <c r="H2058" i="22"/>
  <c r="N2057" i="22"/>
  <c r="F2057" i="22"/>
  <c r="M2057" i="22"/>
  <c r="AD2057" i="22"/>
  <c r="AE2057" i="22" s="1"/>
  <c r="AF2057" i="22" s="1"/>
  <c r="J2057" i="22"/>
  <c r="AC2057" i="22"/>
  <c r="I2057" i="22"/>
  <c r="W2057" i="22"/>
  <c r="AD2058" i="22" l="1"/>
  <c r="AE2058" i="22" s="1"/>
  <c r="AF2058" i="22" s="1"/>
  <c r="J2058" i="22"/>
  <c r="W2058" i="22"/>
  <c r="F2058" i="22"/>
  <c r="N2058" i="22"/>
  <c r="M2058" i="22"/>
  <c r="I2058" i="22"/>
  <c r="AC2058" i="22"/>
  <c r="V2057" i="22"/>
  <c r="K2059" i="22"/>
  <c r="L2059" i="22"/>
  <c r="AG2059" i="22"/>
  <c r="G2060" i="22"/>
  <c r="H2059" i="22"/>
  <c r="AD2059" i="22" l="1"/>
  <c r="AE2059" i="22" s="1"/>
  <c r="AF2059" i="22" s="1"/>
  <c r="J2059" i="22"/>
  <c r="I2059" i="22"/>
  <c r="AC2059" i="22"/>
  <c r="W2059" i="22"/>
  <c r="F2059" i="22"/>
  <c r="M2059" i="22"/>
  <c r="N2059" i="22"/>
  <c r="V2058" i="22"/>
  <c r="K2060" i="22"/>
  <c r="G2061" i="22"/>
  <c r="L2060" i="22"/>
  <c r="AG2060" i="22"/>
  <c r="H2060" i="22"/>
  <c r="AD2060" i="22" l="1"/>
  <c r="AE2060" i="22" s="1"/>
  <c r="AF2060" i="22" s="1"/>
  <c r="J2060" i="22"/>
  <c r="W2060" i="22"/>
  <c r="F2060" i="22"/>
  <c r="N2060" i="22"/>
  <c r="M2060" i="22"/>
  <c r="I2060" i="22"/>
  <c r="V2060" i="22" s="1"/>
  <c r="AC2060" i="22"/>
  <c r="K2061" i="22"/>
  <c r="L2061" i="22"/>
  <c r="AG2061" i="22"/>
  <c r="G2062" i="22"/>
  <c r="H2061" i="22"/>
  <c r="V2059" i="22"/>
  <c r="AD2061" i="22" l="1"/>
  <c r="AE2061" i="22" s="1"/>
  <c r="AF2061" i="22" s="1"/>
  <c r="J2061" i="22"/>
  <c r="I2061" i="22"/>
  <c r="AC2061" i="22"/>
  <c r="W2061" i="22"/>
  <c r="F2061" i="22"/>
  <c r="M2061" i="22"/>
  <c r="N2061" i="22"/>
  <c r="K2062" i="22"/>
  <c r="G2063" i="22"/>
  <c r="L2062" i="22"/>
  <c r="AG2062" i="22"/>
  <c r="H2062" i="22"/>
  <c r="AD2062" i="22" l="1"/>
  <c r="AE2062" i="22" s="1"/>
  <c r="AF2062" i="22" s="1"/>
  <c r="J2062" i="22"/>
  <c r="W2062" i="22"/>
  <c r="F2062" i="22"/>
  <c r="N2062" i="22"/>
  <c r="M2062" i="22"/>
  <c r="I2062" i="22"/>
  <c r="AC2062" i="22"/>
  <c r="V2061" i="22"/>
  <c r="K2063" i="22"/>
  <c r="L2063" i="22"/>
  <c r="AG2063" i="22"/>
  <c r="G2064" i="22"/>
  <c r="H2063" i="22"/>
  <c r="V2062" i="22" l="1"/>
  <c r="AD2063" i="22"/>
  <c r="AE2063" i="22" s="1"/>
  <c r="AF2063" i="22" s="1"/>
  <c r="J2063" i="22"/>
  <c r="I2063" i="22"/>
  <c r="AC2063" i="22"/>
  <c r="W2063" i="22"/>
  <c r="F2063" i="22"/>
  <c r="M2063" i="22"/>
  <c r="N2063" i="22"/>
  <c r="K2064" i="22"/>
  <c r="G2065" i="22"/>
  <c r="L2064" i="22"/>
  <c r="AG2064" i="22"/>
  <c r="H2064" i="22"/>
  <c r="V2063" i="22" l="1"/>
  <c r="AD2064" i="22"/>
  <c r="AE2064" i="22" s="1"/>
  <c r="AF2064" i="22" s="1"/>
  <c r="J2064" i="22"/>
  <c r="W2064" i="22"/>
  <c r="F2064" i="22"/>
  <c r="N2064" i="22"/>
  <c r="M2064" i="22"/>
  <c r="I2064" i="22"/>
  <c r="AC2064" i="22"/>
  <c r="K2065" i="22"/>
  <c r="L2065" i="22"/>
  <c r="AG2065" i="22"/>
  <c r="G2066" i="22"/>
  <c r="H2065" i="22"/>
  <c r="V2064" i="22" l="1"/>
  <c r="AD2065" i="22"/>
  <c r="AE2065" i="22" s="1"/>
  <c r="AF2065" i="22" s="1"/>
  <c r="J2065" i="22"/>
  <c r="I2065" i="22"/>
  <c r="AC2065" i="22"/>
  <c r="W2065" i="22"/>
  <c r="F2065" i="22"/>
  <c r="M2065" i="22"/>
  <c r="N2065" i="22"/>
  <c r="K2066" i="22"/>
  <c r="G2067" i="22"/>
  <c r="L2066" i="22"/>
  <c r="AG2066" i="22"/>
  <c r="H2066" i="22"/>
  <c r="AD2066" i="22" l="1"/>
  <c r="AE2066" i="22" s="1"/>
  <c r="AF2066" i="22" s="1"/>
  <c r="J2066" i="22"/>
  <c r="W2066" i="22"/>
  <c r="F2066" i="22"/>
  <c r="N2066" i="22"/>
  <c r="M2066" i="22"/>
  <c r="I2066" i="22"/>
  <c r="AC2066" i="22"/>
  <c r="V2065" i="22"/>
  <c r="K2067" i="22"/>
  <c r="L2067" i="22"/>
  <c r="AG2067" i="22"/>
  <c r="G2068" i="22"/>
  <c r="H2067" i="22"/>
  <c r="K2068" i="22" l="1"/>
  <c r="G2069" i="22"/>
  <c r="L2068" i="22"/>
  <c r="AG2068" i="22"/>
  <c r="H2068" i="22"/>
  <c r="V2066" i="22"/>
  <c r="AD2067" i="22"/>
  <c r="AE2067" i="22" s="1"/>
  <c r="AF2067" i="22" s="1"/>
  <c r="J2067" i="22"/>
  <c r="I2067" i="22"/>
  <c r="AC2067" i="22"/>
  <c r="W2067" i="22"/>
  <c r="F2067" i="22"/>
  <c r="M2067" i="22"/>
  <c r="N2067" i="22"/>
  <c r="AD2068" i="22" l="1"/>
  <c r="AE2068" i="22" s="1"/>
  <c r="AF2068" i="22" s="1"/>
  <c r="J2068" i="22"/>
  <c r="W2068" i="22"/>
  <c r="F2068" i="22"/>
  <c r="N2068" i="22"/>
  <c r="M2068" i="22"/>
  <c r="I2068" i="22"/>
  <c r="AC2068" i="22"/>
  <c r="K2069" i="22"/>
  <c r="L2069" i="22"/>
  <c r="AG2069" i="22"/>
  <c r="G2070" i="22"/>
  <c r="H2069" i="22"/>
  <c r="V2067" i="22"/>
  <c r="V2068" i="22" l="1"/>
  <c r="AD2069" i="22"/>
  <c r="AE2069" i="22" s="1"/>
  <c r="AF2069" i="22" s="1"/>
  <c r="J2069" i="22"/>
  <c r="I2069" i="22"/>
  <c r="AC2069" i="22"/>
  <c r="W2069" i="22"/>
  <c r="F2069" i="22"/>
  <c r="M2069" i="22"/>
  <c r="N2069" i="22"/>
  <c r="K2070" i="22"/>
  <c r="L2070" i="22"/>
  <c r="AG2070" i="22"/>
  <c r="G2071" i="22"/>
  <c r="H2070" i="22"/>
  <c r="AD2070" i="22" l="1"/>
  <c r="AE2070" i="22" s="1"/>
  <c r="AF2070" i="22" s="1"/>
  <c r="J2070" i="22"/>
  <c r="W2070" i="22"/>
  <c r="N2070" i="22"/>
  <c r="F2070" i="22"/>
  <c r="AC2070" i="22"/>
  <c r="M2070" i="22"/>
  <c r="I2070" i="22"/>
  <c r="K2071" i="22"/>
  <c r="L2071" i="22"/>
  <c r="AG2071" i="22"/>
  <c r="G2072" i="22"/>
  <c r="H2071" i="22"/>
  <c r="V2069" i="22"/>
  <c r="V2070" i="22" l="1"/>
  <c r="AD2071" i="22"/>
  <c r="AE2071" i="22" s="1"/>
  <c r="AF2071" i="22" s="1"/>
  <c r="J2071" i="22"/>
  <c r="W2071" i="22"/>
  <c r="N2071" i="22"/>
  <c r="F2071" i="22"/>
  <c r="AC2071" i="22"/>
  <c r="M2071" i="22"/>
  <c r="I2071" i="22"/>
  <c r="K2072" i="22"/>
  <c r="L2072" i="22"/>
  <c r="AG2072" i="22"/>
  <c r="G2073" i="22"/>
  <c r="H2072" i="22"/>
  <c r="AD2072" i="22" l="1"/>
  <c r="AE2072" i="22" s="1"/>
  <c r="AF2072" i="22" s="1"/>
  <c r="J2072" i="22"/>
  <c r="W2072" i="22"/>
  <c r="N2072" i="22"/>
  <c r="F2072" i="22"/>
  <c r="AC2072" i="22"/>
  <c r="M2072" i="22"/>
  <c r="I2072" i="22"/>
  <c r="K2073" i="22"/>
  <c r="L2073" i="22"/>
  <c r="AG2073" i="22"/>
  <c r="G2074" i="22"/>
  <c r="H2073" i="22"/>
  <c r="V2071" i="22"/>
  <c r="V2072" i="22" l="1"/>
  <c r="AD2073" i="22"/>
  <c r="AE2073" i="22" s="1"/>
  <c r="AF2073" i="22" s="1"/>
  <c r="J2073" i="22"/>
  <c r="W2073" i="22"/>
  <c r="N2073" i="22"/>
  <c r="F2073" i="22"/>
  <c r="AC2073" i="22"/>
  <c r="M2073" i="22"/>
  <c r="I2073" i="22"/>
  <c r="K2074" i="22"/>
  <c r="L2074" i="22"/>
  <c r="AG2074" i="22"/>
  <c r="G2075" i="22"/>
  <c r="H2074" i="22"/>
  <c r="AD2074" i="22" l="1"/>
  <c r="AE2074" i="22" s="1"/>
  <c r="AF2074" i="22" s="1"/>
  <c r="J2074" i="22"/>
  <c r="W2074" i="22"/>
  <c r="N2074" i="22"/>
  <c r="F2074" i="22"/>
  <c r="AC2074" i="22"/>
  <c r="M2074" i="22"/>
  <c r="I2074" i="22"/>
  <c r="K2075" i="22"/>
  <c r="L2075" i="22"/>
  <c r="AG2075" i="22"/>
  <c r="G2076" i="22"/>
  <c r="H2075" i="22"/>
  <c r="V2073" i="22"/>
  <c r="V2074" i="22" l="1"/>
  <c r="AD2075" i="22"/>
  <c r="AE2075" i="22" s="1"/>
  <c r="AF2075" i="22" s="1"/>
  <c r="J2075" i="22"/>
  <c r="W2075" i="22"/>
  <c r="N2075" i="22"/>
  <c r="F2075" i="22"/>
  <c r="AC2075" i="22"/>
  <c r="M2075" i="22"/>
  <c r="I2075" i="22"/>
  <c r="K2076" i="22"/>
  <c r="L2076" i="22"/>
  <c r="AG2076" i="22"/>
  <c r="G2077" i="22"/>
  <c r="H2076" i="22"/>
  <c r="V2075" i="22" l="1"/>
  <c r="AD2076" i="22"/>
  <c r="AE2076" i="22" s="1"/>
  <c r="AF2076" i="22" s="1"/>
  <c r="J2076" i="22"/>
  <c r="W2076" i="22"/>
  <c r="N2076" i="22"/>
  <c r="F2076" i="22"/>
  <c r="AC2076" i="22"/>
  <c r="M2076" i="22"/>
  <c r="I2076" i="22"/>
  <c r="K2077" i="22"/>
  <c r="AG2077" i="22"/>
  <c r="L2077" i="22"/>
  <c r="G2078" i="22"/>
  <c r="H2077" i="22"/>
  <c r="V2076" i="22" l="1"/>
  <c r="AD2077" i="22"/>
  <c r="AE2077" i="22" s="1"/>
  <c r="AF2077" i="22" s="1"/>
  <c r="J2077" i="22"/>
  <c r="AC2077" i="22"/>
  <c r="W2077" i="22"/>
  <c r="N2077" i="22"/>
  <c r="F2077" i="22"/>
  <c r="M2077" i="22"/>
  <c r="I2077" i="22"/>
  <c r="K2078" i="22"/>
  <c r="G2079" i="22"/>
  <c r="AG2078" i="22"/>
  <c r="L2078" i="22"/>
  <c r="H2078" i="22"/>
  <c r="V2077" i="22" l="1"/>
  <c r="AD2078" i="22"/>
  <c r="AE2078" i="22" s="1"/>
  <c r="AF2078" i="22" s="1"/>
  <c r="J2078" i="22"/>
  <c r="AC2078" i="22"/>
  <c r="I2078" i="22"/>
  <c r="W2078" i="22"/>
  <c r="N2078" i="22"/>
  <c r="F2078" i="22"/>
  <c r="M2078" i="22"/>
  <c r="K2079" i="22"/>
  <c r="L2079" i="22"/>
  <c r="G2080" i="22"/>
  <c r="AG2079" i="22"/>
  <c r="H2079" i="22"/>
  <c r="AD2079" i="22" l="1"/>
  <c r="AE2079" i="22" s="1"/>
  <c r="AF2079" i="22" s="1"/>
  <c r="J2079" i="22"/>
  <c r="AC2079" i="22"/>
  <c r="I2079" i="22"/>
  <c r="W2079" i="22"/>
  <c r="N2079" i="22"/>
  <c r="F2079" i="22"/>
  <c r="M2079" i="22"/>
  <c r="K2080" i="22"/>
  <c r="L2080" i="22"/>
  <c r="G2081" i="22"/>
  <c r="AG2080" i="22"/>
  <c r="H2080" i="22"/>
  <c r="V2078" i="22"/>
  <c r="AD2080" i="22" l="1"/>
  <c r="AE2080" i="22" s="1"/>
  <c r="AF2080" i="22" s="1"/>
  <c r="J2080" i="22"/>
  <c r="AC2080" i="22"/>
  <c r="I2080" i="22"/>
  <c r="W2080" i="22"/>
  <c r="N2080" i="22"/>
  <c r="F2080" i="22"/>
  <c r="M2080" i="22"/>
  <c r="K2081" i="22"/>
  <c r="L2081" i="22"/>
  <c r="G2082" i="22"/>
  <c r="AG2081" i="22"/>
  <c r="H2081" i="22"/>
  <c r="V2079" i="22"/>
  <c r="AD2081" i="22" l="1"/>
  <c r="AE2081" i="22" s="1"/>
  <c r="AF2081" i="22" s="1"/>
  <c r="J2081" i="22"/>
  <c r="AC2081" i="22"/>
  <c r="I2081" i="22"/>
  <c r="W2081" i="22"/>
  <c r="N2081" i="22"/>
  <c r="F2081" i="22"/>
  <c r="M2081" i="22"/>
  <c r="K2082" i="22"/>
  <c r="L2082" i="22"/>
  <c r="G2083" i="22"/>
  <c r="AG2082" i="22"/>
  <c r="H2082" i="22"/>
  <c r="V2080" i="22"/>
  <c r="K2083" i="22" l="1"/>
  <c r="L2083" i="22"/>
  <c r="G2084" i="22"/>
  <c r="AG2083" i="22"/>
  <c r="H2083" i="22"/>
  <c r="AD2082" i="22"/>
  <c r="AE2082" i="22" s="1"/>
  <c r="AF2082" i="22" s="1"/>
  <c r="J2082" i="22"/>
  <c r="AC2082" i="22"/>
  <c r="I2082" i="22"/>
  <c r="W2082" i="22"/>
  <c r="N2082" i="22"/>
  <c r="F2082" i="22"/>
  <c r="M2082" i="22"/>
  <c r="V2081" i="22"/>
  <c r="AD2083" i="22" l="1"/>
  <c r="AE2083" i="22" s="1"/>
  <c r="AF2083" i="22" s="1"/>
  <c r="J2083" i="22"/>
  <c r="AC2083" i="22"/>
  <c r="I2083" i="22"/>
  <c r="W2083" i="22"/>
  <c r="N2083" i="22"/>
  <c r="F2083" i="22"/>
  <c r="M2083" i="22"/>
  <c r="K2084" i="22"/>
  <c r="L2084" i="22"/>
  <c r="G2085" i="22"/>
  <c r="AG2084" i="22"/>
  <c r="H2084" i="22"/>
  <c r="V2082" i="22"/>
  <c r="AD2084" i="22" l="1"/>
  <c r="AE2084" i="22" s="1"/>
  <c r="AF2084" i="22" s="1"/>
  <c r="J2084" i="22"/>
  <c r="AC2084" i="22"/>
  <c r="I2084" i="22"/>
  <c r="W2084" i="22"/>
  <c r="N2084" i="22"/>
  <c r="F2084" i="22"/>
  <c r="M2084" i="22"/>
  <c r="V2083" i="22"/>
  <c r="K2085" i="22"/>
  <c r="G2086" i="22"/>
  <c r="L2085" i="22"/>
  <c r="AG2085" i="22"/>
  <c r="H2085" i="22"/>
  <c r="AD2085" i="22" l="1"/>
  <c r="AE2085" i="22" s="1"/>
  <c r="AF2085" i="22" s="1"/>
  <c r="J2085" i="22"/>
  <c r="AC2085" i="22"/>
  <c r="I2085" i="22"/>
  <c r="W2085" i="22"/>
  <c r="N2085" i="22"/>
  <c r="F2085" i="22"/>
  <c r="M2085" i="22"/>
  <c r="K2086" i="22"/>
  <c r="G2087" i="22"/>
  <c r="L2086" i="22"/>
  <c r="AG2086" i="22"/>
  <c r="H2086" i="22"/>
  <c r="V2084" i="22"/>
  <c r="AD2086" i="22" l="1"/>
  <c r="AE2086" i="22" s="1"/>
  <c r="AF2086" i="22" s="1"/>
  <c r="J2086" i="22"/>
  <c r="AC2086" i="22"/>
  <c r="I2086" i="22"/>
  <c r="W2086" i="22"/>
  <c r="N2086" i="22"/>
  <c r="F2086" i="22"/>
  <c r="M2086" i="22"/>
  <c r="V2085" i="22"/>
  <c r="K2087" i="22"/>
  <c r="G2088" i="22"/>
  <c r="L2087" i="22"/>
  <c r="AG2087" i="22"/>
  <c r="H2087" i="22"/>
  <c r="AD2087" i="22" l="1"/>
  <c r="AE2087" i="22" s="1"/>
  <c r="AF2087" i="22" s="1"/>
  <c r="J2087" i="22"/>
  <c r="AC2087" i="22"/>
  <c r="I2087" i="22"/>
  <c r="W2087" i="22"/>
  <c r="N2087" i="22"/>
  <c r="F2087" i="22"/>
  <c r="M2087" i="22"/>
  <c r="K2088" i="22"/>
  <c r="G2089" i="22"/>
  <c r="L2088" i="22"/>
  <c r="AG2088" i="22"/>
  <c r="H2088" i="22"/>
  <c r="V2086" i="22"/>
  <c r="AD2088" i="22" l="1"/>
  <c r="AE2088" i="22" s="1"/>
  <c r="AF2088" i="22" s="1"/>
  <c r="J2088" i="22"/>
  <c r="AC2088" i="22"/>
  <c r="I2088" i="22"/>
  <c r="W2088" i="22"/>
  <c r="N2088" i="22"/>
  <c r="F2088" i="22"/>
  <c r="M2088" i="22"/>
  <c r="V2087" i="22"/>
  <c r="K2089" i="22"/>
  <c r="G2090" i="22"/>
  <c r="L2089" i="22"/>
  <c r="AG2089" i="22"/>
  <c r="H2089" i="22"/>
  <c r="AD2089" i="22" l="1"/>
  <c r="AE2089" i="22" s="1"/>
  <c r="AF2089" i="22" s="1"/>
  <c r="J2089" i="22"/>
  <c r="AC2089" i="22"/>
  <c r="I2089" i="22"/>
  <c r="W2089" i="22"/>
  <c r="N2089" i="22"/>
  <c r="F2089" i="22"/>
  <c r="M2089" i="22"/>
  <c r="K2090" i="22"/>
  <c r="G2091" i="22"/>
  <c r="L2090" i="22"/>
  <c r="AG2090" i="22"/>
  <c r="H2090" i="22"/>
  <c r="V2088" i="22"/>
  <c r="AD2090" i="22" l="1"/>
  <c r="AE2090" i="22" s="1"/>
  <c r="AF2090" i="22" s="1"/>
  <c r="J2090" i="22"/>
  <c r="AC2090" i="22"/>
  <c r="I2090" i="22"/>
  <c r="W2090" i="22"/>
  <c r="N2090" i="22"/>
  <c r="F2090" i="22"/>
  <c r="M2090" i="22"/>
  <c r="V2089" i="22"/>
  <c r="K2091" i="22"/>
  <c r="G2092" i="22"/>
  <c r="L2091" i="22"/>
  <c r="AG2091" i="22"/>
  <c r="H2091" i="22"/>
  <c r="K2092" i="22" l="1"/>
  <c r="G2093" i="22"/>
  <c r="L2092" i="22"/>
  <c r="AG2092" i="22"/>
  <c r="H2092" i="22"/>
  <c r="AD2091" i="22"/>
  <c r="AE2091" i="22" s="1"/>
  <c r="AF2091" i="22" s="1"/>
  <c r="J2091" i="22"/>
  <c r="AC2091" i="22"/>
  <c r="I2091" i="22"/>
  <c r="W2091" i="22"/>
  <c r="N2091" i="22"/>
  <c r="F2091" i="22"/>
  <c r="M2091" i="22"/>
  <c r="V2090" i="22"/>
  <c r="K2093" i="22" l="1"/>
  <c r="G2094" i="22"/>
  <c r="L2093" i="22"/>
  <c r="AG2093" i="22"/>
  <c r="H2093" i="22"/>
  <c r="AD2092" i="22"/>
  <c r="AE2092" i="22" s="1"/>
  <c r="AF2092" i="22" s="1"/>
  <c r="J2092" i="22"/>
  <c r="AC2092" i="22"/>
  <c r="I2092" i="22"/>
  <c r="W2092" i="22"/>
  <c r="N2092" i="22"/>
  <c r="F2092" i="22"/>
  <c r="M2092" i="22"/>
  <c r="V2091" i="22"/>
  <c r="AD2093" i="22" l="1"/>
  <c r="AE2093" i="22" s="1"/>
  <c r="AF2093" i="22" s="1"/>
  <c r="J2093" i="22"/>
  <c r="AC2093" i="22"/>
  <c r="I2093" i="22"/>
  <c r="W2093" i="22"/>
  <c r="N2093" i="22"/>
  <c r="F2093" i="22"/>
  <c r="M2093" i="22"/>
  <c r="K2094" i="22"/>
  <c r="G2095" i="22"/>
  <c r="L2094" i="22"/>
  <c r="AG2094" i="22"/>
  <c r="H2094" i="22"/>
  <c r="V2092" i="22"/>
  <c r="K2095" i="22" l="1"/>
  <c r="G2096" i="22"/>
  <c r="L2095" i="22"/>
  <c r="AG2095" i="22"/>
  <c r="H2095" i="22"/>
  <c r="AD2094" i="22"/>
  <c r="AE2094" i="22" s="1"/>
  <c r="AF2094" i="22" s="1"/>
  <c r="J2094" i="22"/>
  <c r="AC2094" i="22"/>
  <c r="I2094" i="22"/>
  <c r="W2094" i="22"/>
  <c r="N2094" i="22"/>
  <c r="F2094" i="22"/>
  <c r="M2094" i="22"/>
  <c r="V2093" i="22"/>
  <c r="AD2095" i="22" l="1"/>
  <c r="AE2095" i="22" s="1"/>
  <c r="AF2095" i="22" s="1"/>
  <c r="J2095" i="22"/>
  <c r="AC2095" i="22"/>
  <c r="I2095" i="22"/>
  <c r="W2095" i="22"/>
  <c r="N2095" i="22"/>
  <c r="F2095" i="22"/>
  <c r="M2095" i="22"/>
  <c r="K2096" i="22"/>
  <c r="G2097" i="22"/>
  <c r="L2096" i="22"/>
  <c r="AG2096" i="22"/>
  <c r="H2096" i="22"/>
  <c r="V2094" i="22"/>
  <c r="AD2096" i="22" l="1"/>
  <c r="AE2096" i="22" s="1"/>
  <c r="AF2096" i="22" s="1"/>
  <c r="J2096" i="22"/>
  <c r="AC2096" i="22"/>
  <c r="I2096" i="22"/>
  <c r="W2096" i="22"/>
  <c r="N2096" i="22"/>
  <c r="F2096" i="22"/>
  <c r="M2096" i="22"/>
  <c r="V2095" i="22"/>
  <c r="K2097" i="22"/>
  <c r="G2098" i="22"/>
  <c r="L2097" i="22"/>
  <c r="AG2097" i="22"/>
  <c r="H2097" i="22"/>
  <c r="K2098" i="22" l="1"/>
  <c r="G2099" i="22"/>
  <c r="L2098" i="22"/>
  <c r="AG2098" i="22"/>
  <c r="H2098" i="22"/>
  <c r="AD2097" i="22"/>
  <c r="AE2097" i="22" s="1"/>
  <c r="AF2097" i="22" s="1"/>
  <c r="J2097" i="22"/>
  <c r="AC2097" i="22"/>
  <c r="I2097" i="22"/>
  <c r="W2097" i="22"/>
  <c r="N2097" i="22"/>
  <c r="F2097" i="22"/>
  <c r="M2097" i="22"/>
  <c r="V2096" i="22"/>
  <c r="AD2098" i="22" l="1"/>
  <c r="AE2098" i="22" s="1"/>
  <c r="AF2098" i="22" s="1"/>
  <c r="J2098" i="22"/>
  <c r="AC2098" i="22"/>
  <c r="I2098" i="22"/>
  <c r="W2098" i="22"/>
  <c r="N2098" i="22"/>
  <c r="F2098" i="22"/>
  <c r="M2098" i="22"/>
  <c r="K2099" i="22"/>
  <c r="G2100" i="22"/>
  <c r="L2099" i="22"/>
  <c r="AG2099" i="22"/>
  <c r="H2099" i="22"/>
  <c r="V2097" i="22"/>
  <c r="AD2099" i="22" l="1"/>
  <c r="AE2099" i="22" s="1"/>
  <c r="AF2099" i="22" s="1"/>
  <c r="J2099" i="22"/>
  <c r="AC2099" i="22"/>
  <c r="I2099" i="22"/>
  <c r="W2099" i="22"/>
  <c r="N2099" i="22"/>
  <c r="F2099" i="22"/>
  <c r="M2099" i="22"/>
  <c r="V2098" i="22"/>
  <c r="K2100" i="22"/>
  <c r="G2101" i="22"/>
  <c r="L2100" i="22"/>
  <c r="AG2100" i="22"/>
  <c r="H2100" i="22"/>
  <c r="K2101" i="22" l="1"/>
  <c r="G2102" i="22"/>
  <c r="L2101" i="22"/>
  <c r="AG2101" i="22"/>
  <c r="H2101" i="22"/>
  <c r="AD2100" i="22"/>
  <c r="AE2100" i="22" s="1"/>
  <c r="AF2100" i="22" s="1"/>
  <c r="J2100" i="22"/>
  <c r="AC2100" i="22"/>
  <c r="I2100" i="22"/>
  <c r="W2100" i="22"/>
  <c r="N2100" i="22"/>
  <c r="F2100" i="22"/>
  <c r="M2100" i="22"/>
  <c r="V2099" i="22"/>
  <c r="AD2101" i="22" l="1"/>
  <c r="AE2101" i="22" s="1"/>
  <c r="AF2101" i="22" s="1"/>
  <c r="J2101" i="22"/>
  <c r="AC2101" i="22"/>
  <c r="I2101" i="22"/>
  <c r="W2101" i="22"/>
  <c r="N2101" i="22"/>
  <c r="F2101" i="22"/>
  <c r="M2101" i="22"/>
  <c r="K2102" i="22"/>
  <c r="G2103" i="22"/>
  <c r="L2102" i="22"/>
  <c r="AG2102" i="22"/>
  <c r="H2102" i="22"/>
  <c r="V2100" i="22"/>
  <c r="AD2102" i="22" l="1"/>
  <c r="AE2102" i="22" s="1"/>
  <c r="AF2102" i="22" s="1"/>
  <c r="J2102" i="22"/>
  <c r="AC2102" i="22"/>
  <c r="I2102" i="22"/>
  <c r="W2102" i="22"/>
  <c r="N2102" i="22"/>
  <c r="F2102" i="22"/>
  <c r="M2102" i="22"/>
  <c r="V2101" i="22"/>
  <c r="K2103" i="22"/>
  <c r="G2104" i="22"/>
  <c r="L2103" i="22"/>
  <c r="AG2103" i="22"/>
  <c r="H2103" i="22"/>
  <c r="K2104" i="22" l="1"/>
  <c r="G2105" i="22"/>
  <c r="L2104" i="22"/>
  <c r="AG2104" i="22"/>
  <c r="H2104" i="22"/>
  <c r="AD2103" i="22"/>
  <c r="AE2103" i="22" s="1"/>
  <c r="AF2103" i="22" s="1"/>
  <c r="J2103" i="22"/>
  <c r="AC2103" i="22"/>
  <c r="I2103" i="22"/>
  <c r="W2103" i="22"/>
  <c r="N2103" i="22"/>
  <c r="F2103" i="22"/>
  <c r="M2103" i="22"/>
  <c r="V2102" i="22"/>
  <c r="AD2104" i="22" l="1"/>
  <c r="AE2104" i="22" s="1"/>
  <c r="AF2104" i="22" s="1"/>
  <c r="J2104" i="22"/>
  <c r="AC2104" i="22"/>
  <c r="I2104" i="22"/>
  <c r="W2104" i="22"/>
  <c r="N2104" i="22"/>
  <c r="F2104" i="22"/>
  <c r="M2104" i="22"/>
  <c r="K2105" i="22"/>
  <c r="G2106" i="22"/>
  <c r="L2105" i="22"/>
  <c r="AG2105" i="22"/>
  <c r="H2105" i="22"/>
  <c r="V2103" i="22"/>
  <c r="V2104" i="22" l="1"/>
  <c r="AD2105" i="22"/>
  <c r="AE2105" i="22" s="1"/>
  <c r="AF2105" i="22" s="1"/>
  <c r="J2105" i="22"/>
  <c r="AC2105" i="22"/>
  <c r="I2105" i="22"/>
  <c r="W2105" i="22"/>
  <c r="N2105" i="22"/>
  <c r="F2105" i="22"/>
  <c r="M2105" i="22"/>
  <c r="G2107" i="22"/>
  <c r="AG2106" i="22"/>
  <c r="L2106" i="22"/>
  <c r="K2106" i="22"/>
  <c r="H2106" i="22"/>
  <c r="V2105" i="22" l="1"/>
  <c r="N2106" i="22"/>
  <c r="F2106" i="22"/>
  <c r="J2106" i="22"/>
  <c r="AD2106" i="22"/>
  <c r="AE2106" i="22" s="1"/>
  <c r="AF2106" i="22" s="1"/>
  <c r="I2106" i="22"/>
  <c r="AC2106" i="22"/>
  <c r="W2106" i="22"/>
  <c r="M2106" i="22"/>
  <c r="G2108" i="22"/>
  <c r="L2107" i="22"/>
  <c r="AG2107" i="22"/>
  <c r="K2107" i="22"/>
  <c r="H2107" i="22"/>
  <c r="N2107" i="22" l="1"/>
  <c r="F2107" i="22"/>
  <c r="AC2107" i="22"/>
  <c r="W2107" i="22"/>
  <c r="M2107" i="22"/>
  <c r="J2107" i="22"/>
  <c r="AD2107" i="22"/>
  <c r="AE2107" i="22" s="1"/>
  <c r="AF2107" i="22" s="1"/>
  <c r="I2107" i="22"/>
  <c r="V2107" i="22" s="1"/>
  <c r="V2106" i="22"/>
  <c r="G2109" i="22"/>
  <c r="AG2108" i="22"/>
  <c r="K2108" i="22"/>
  <c r="L2108" i="22"/>
  <c r="H2108" i="22"/>
  <c r="N2108" i="22" l="1"/>
  <c r="F2108" i="22"/>
  <c r="J2108" i="22"/>
  <c r="I2108" i="22"/>
  <c r="AD2108" i="22"/>
  <c r="AE2108" i="22" s="1"/>
  <c r="AF2108" i="22" s="1"/>
  <c r="AC2108" i="22"/>
  <c r="W2108" i="22"/>
  <c r="M2108" i="22"/>
  <c r="G2110" i="22"/>
  <c r="L2109" i="22"/>
  <c r="AG2109" i="22"/>
  <c r="K2109" i="22"/>
  <c r="H2109" i="22"/>
  <c r="N2109" i="22" l="1"/>
  <c r="F2109" i="22"/>
  <c r="AC2109" i="22"/>
  <c r="W2109" i="22"/>
  <c r="M2109" i="22"/>
  <c r="J2109" i="22"/>
  <c r="AD2109" i="22"/>
  <c r="AE2109" i="22" s="1"/>
  <c r="AF2109" i="22" s="1"/>
  <c r="I2109" i="22"/>
  <c r="V2108" i="22"/>
  <c r="G2111" i="22"/>
  <c r="AG2110" i="22"/>
  <c r="K2110" i="22"/>
  <c r="L2110" i="22"/>
  <c r="H2110" i="22"/>
  <c r="V2109" i="22" l="1"/>
  <c r="G2112" i="22"/>
  <c r="L2111" i="22"/>
  <c r="AG2111" i="22"/>
  <c r="K2111" i="22"/>
  <c r="H2111" i="22"/>
  <c r="N2110" i="22"/>
  <c r="F2110" i="22"/>
  <c r="J2110" i="22"/>
  <c r="I2110" i="22"/>
  <c r="AD2110" i="22"/>
  <c r="AE2110" i="22" s="1"/>
  <c r="AF2110" i="22" s="1"/>
  <c r="AC2110" i="22"/>
  <c r="W2110" i="22"/>
  <c r="M2110" i="22"/>
  <c r="N2111" i="22" l="1"/>
  <c r="F2111" i="22"/>
  <c r="AC2111" i="22"/>
  <c r="W2111" i="22"/>
  <c r="M2111" i="22"/>
  <c r="J2111" i="22"/>
  <c r="AD2111" i="22"/>
  <c r="AE2111" i="22" s="1"/>
  <c r="AF2111" i="22" s="1"/>
  <c r="I2111" i="22"/>
  <c r="V2110" i="22"/>
  <c r="G2113" i="22"/>
  <c r="AG2112" i="22"/>
  <c r="K2112" i="22"/>
  <c r="L2112" i="22"/>
  <c r="H2112" i="22"/>
  <c r="V2111" i="22" l="1"/>
  <c r="G2114" i="22"/>
  <c r="L2113" i="22"/>
  <c r="AG2113" i="22"/>
  <c r="K2113" i="22"/>
  <c r="H2113" i="22"/>
  <c r="N2112" i="22"/>
  <c r="F2112" i="22"/>
  <c r="J2112" i="22"/>
  <c r="I2112" i="22"/>
  <c r="AD2112" i="22"/>
  <c r="AE2112" i="22" s="1"/>
  <c r="AF2112" i="22" s="1"/>
  <c r="AC2112" i="22"/>
  <c r="W2112" i="22"/>
  <c r="M2112" i="22"/>
  <c r="N2113" i="22" l="1"/>
  <c r="F2113" i="22"/>
  <c r="AC2113" i="22"/>
  <c r="W2113" i="22"/>
  <c r="M2113" i="22"/>
  <c r="J2113" i="22"/>
  <c r="AD2113" i="22"/>
  <c r="AE2113" i="22" s="1"/>
  <c r="AF2113" i="22" s="1"/>
  <c r="I2113" i="22"/>
  <c r="V2113" i="22" s="1"/>
  <c r="V2112" i="22"/>
  <c r="G2115" i="22"/>
  <c r="AG2114" i="22"/>
  <c r="K2114" i="22"/>
  <c r="L2114" i="22"/>
  <c r="H2114" i="22"/>
  <c r="N2114" i="22" l="1"/>
  <c r="F2114" i="22"/>
  <c r="J2114" i="22"/>
  <c r="I2114" i="22"/>
  <c r="AD2114" i="22"/>
  <c r="AE2114" i="22" s="1"/>
  <c r="AF2114" i="22" s="1"/>
  <c r="AC2114" i="22"/>
  <c r="W2114" i="22"/>
  <c r="M2114" i="22"/>
  <c r="G2116" i="22"/>
  <c r="L2115" i="22"/>
  <c r="AG2115" i="22"/>
  <c r="K2115" i="22"/>
  <c r="H2115" i="22"/>
  <c r="N2115" i="22" l="1"/>
  <c r="F2115" i="22"/>
  <c r="AC2115" i="22"/>
  <c r="W2115" i="22"/>
  <c r="M2115" i="22"/>
  <c r="J2115" i="22"/>
  <c r="AD2115" i="22"/>
  <c r="AE2115" i="22" s="1"/>
  <c r="AF2115" i="22" s="1"/>
  <c r="I2115" i="22"/>
  <c r="V2115" i="22" s="1"/>
  <c r="V2114" i="22"/>
  <c r="G2117" i="22"/>
  <c r="AG2116" i="22"/>
  <c r="K2116" i="22"/>
  <c r="L2116" i="22"/>
  <c r="H2116" i="22"/>
  <c r="N2116" i="22" l="1"/>
  <c r="F2116" i="22"/>
  <c r="J2116" i="22"/>
  <c r="I2116" i="22"/>
  <c r="AD2116" i="22"/>
  <c r="AE2116" i="22" s="1"/>
  <c r="AF2116" i="22" s="1"/>
  <c r="AC2116" i="22"/>
  <c r="W2116" i="22"/>
  <c r="M2116" i="22"/>
  <c r="G2118" i="22"/>
  <c r="L2117" i="22"/>
  <c r="K2117" i="22"/>
  <c r="AG2117" i="22"/>
  <c r="H2117" i="22"/>
  <c r="N2117" i="22" l="1"/>
  <c r="F2117" i="22"/>
  <c r="AD2117" i="22"/>
  <c r="AE2117" i="22" s="1"/>
  <c r="AF2117" i="22" s="1"/>
  <c r="J2117" i="22"/>
  <c r="AC2117" i="22"/>
  <c r="W2117" i="22"/>
  <c r="M2117" i="22"/>
  <c r="I2117" i="22"/>
  <c r="V2116" i="22"/>
  <c r="G2119" i="22"/>
  <c r="L2118" i="22"/>
  <c r="K2118" i="22"/>
  <c r="AG2118" i="22"/>
  <c r="H2118" i="22"/>
  <c r="V2117" i="22" l="1"/>
  <c r="N2118" i="22"/>
  <c r="F2118" i="22"/>
  <c r="AD2118" i="22"/>
  <c r="AE2118" i="22" s="1"/>
  <c r="AF2118" i="22" s="1"/>
  <c r="J2118" i="22"/>
  <c r="W2118" i="22"/>
  <c r="M2118" i="22"/>
  <c r="I2118" i="22"/>
  <c r="AC2118" i="22"/>
  <c r="G2120" i="22"/>
  <c r="L2119" i="22"/>
  <c r="K2119" i="22"/>
  <c r="AG2119" i="22"/>
  <c r="H2119" i="22"/>
  <c r="N2119" i="22" l="1"/>
  <c r="F2119" i="22"/>
  <c r="AD2119" i="22"/>
  <c r="AE2119" i="22" s="1"/>
  <c r="AF2119" i="22" s="1"/>
  <c r="J2119" i="22"/>
  <c r="AC2119" i="22"/>
  <c r="I2119" i="22"/>
  <c r="M2119" i="22"/>
  <c r="W2119" i="22"/>
  <c r="V2118" i="22"/>
  <c r="G2121" i="22"/>
  <c r="AG2120" i="22"/>
  <c r="L2120" i="22"/>
  <c r="K2120" i="22"/>
  <c r="H2120" i="22"/>
  <c r="N2120" i="22" l="1"/>
  <c r="F2120" i="22"/>
  <c r="AD2120" i="22"/>
  <c r="AE2120" i="22" s="1"/>
  <c r="AF2120" i="22" s="1"/>
  <c r="J2120" i="22"/>
  <c r="AC2120" i="22"/>
  <c r="I2120" i="22"/>
  <c r="M2120" i="22"/>
  <c r="W2120" i="22"/>
  <c r="V2119" i="22"/>
  <c r="G2122" i="22"/>
  <c r="AG2121" i="22"/>
  <c r="L2121" i="22"/>
  <c r="K2121" i="22"/>
  <c r="H2121" i="22"/>
  <c r="N2121" i="22" l="1"/>
  <c r="F2121" i="22"/>
  <c r="M2121" i="22"/>
  <c r="AD2121" i="22"/>
  <c r="AE2121" i="22" s="1"/>
  <c r="AF2121" i="22" s="1"/>
  <c r="J2121" i="22"/>
  <c r="AC2121" i="22"/>
  <c r="I2121" i="22"/>
  <c r="V2121" i="22" s="1"/>
  <c r="W2121" i="22"/>
  <c r="V2120" i="22"/>
  <c r="G2123" i="22"/>
  <c r="AG2122" i="22"/>
  <c r="L2122" i="22"/>
  <c r="K2122" i="22"/>
  <c r="H2122" i="22"/>
  <c r="N2122" i="22" l="1"/>
  <c r="F2122" i="22"/>
  <c r="M2122" i="22"/>
  <c r="AD2122" i="22"/>
  <c r="AE2122" i="22" s="1"/>
  <c r="AF2122" i="22" s="1"/>
  <c r="J2122" i="22"/>
  <c r="AC2122" i="22"/>
  <c r="I2122" i="22"/>
  <c r="V2122" i="22" s="1"/>
  <c r="W2122" i="22"/>
  <c r="G2124" i="22"/>
  <c r="AG2123" i="22"/>
  <c r="L2123" i="22"/>
  <c r="K2123" i="22"/>
  <c r="H2123" i="22"/>
  <c r="N2123" i="22" l="1"/>
  <c r="F2123" i="22"/>
  <c r="M2123" i="22"/>
  <c r="AD2123" i="22"/>
  <c r="AE2123" i="22" s="1"/>
  <c r="AF2123" i="22" s="1"/>
  <c r="J2123" i="22"/>
  <c r="AC2123" i="22"/>
  <c r="I2123" i="22"/>
  <c r="V2123" i="22" s="1"/>
  <c r="W2123" i="22"/>
  <c r="G2125" i="22"/>
  <c r="AG2124" i="22"/>
  <c r="L2124" i="22"/>
  <c r="K2124" i="22"/>
  <c r="H2124" i="22"/>
  <c r="N2124" i="22" l="1"/>
  <c r="F2124" i="22"/>
  <c r="M2124" i="22"/>
  <c r="AD2124" i="22"/>
  <c r="AE2124" i="22" s="1"/>
  <c r="AF2124" i="22" s="1"/>
  <c r="J2124" i="22"/>
  <c r="AC2124" i="22"/>
  <c r="I2124" i="22"/>
  <c r="V2124" i="22" s="1"/>
  <c r="W2124" i="22"/>
  <c r="G2126" i="22"/>
  <c r="AG2125" i="22"/>
  <c r="L2125" i="22"/>
  <c r="K2125" i="22"/>
  <c r="H2125" i="22"/>
  <c r="N2125" i="22" l="1"/>
  <c r="F2125" i="22"/>
  <c r="M2125" i="22"/>
  <c r="AD2125" i="22"/>
  <c r="AE2125" i="22" s="1"/>
  <c r="AF2125" i="22" s="1"/>
  <c r="J2125" i="22"/>
  <c r="AC2125" i="22"/>
  <c r="I2125" i="22"/>
  <c r="V2125" i="22" s="1"/>
  <c r="W2125" i="22"/>
  <c r="G2127" i="22"/>
  <c r="AG2126" i="22"/>
  <c r="L2126" i="22"/>
  <c r="K2126" i="22"/>
  <c r="H2126" i="22"/>
  <c r="N2126" i="22" l="1"/>
  <c r="F2126" i="22"/>
  <c r="M2126" i="22"/>
  <c r="AD2126" i="22"/>
  <c r="AE2126" i="22" s="1"/>
  <c r="AF2126" i="22" s="1"/>
  <c r="J2126" i="22"/>
  <c r="AC2126" i="22"/>
  <c r="I2126" i="22"/>
  <c r="V2126" i="22" s="1"/>
  <c r="W2126" i="22"/>
  <c r="G2128" i="22"/>
  <c r="AG2127" i="22"/>
  <c r="L2127" i="22"/>
  <c r="K2127" i="22"/>
  <c r="H2127" i="22"/>
  <c r="N2127" i="22" l="1"/>
  <c r="F2127" i="22"/>
  <c r="M2127" i="22"/>
  <c r="AD2127" i="22"/>
  <c r="AE2127" i="22" s="1"/>
  <c r="AF2127" i="22" s="1"/>
  <c r="J2127" i="22"/>
  <c r="AC2127" i="22"/>
  <c r="I2127" i="22"/>
  <c r="V2127" i="22" s="1"/>
  <c r="W2127" i="22"/>
  <c r="G2129" i="22"/>
  <c r="AG2128" i="22"/>
  <c r="L2128" i="22"/>
  <c r="K2128" i="22"/>
  <c r="H2128" i="22"/>
  <c r="N2128" i="22" l="1"/>
  <c r="F2128" i="22"/>
  <c r="M2128" i="22"/>
  <c r="AD2128" i="22"/>
  <c r="AE2128" i="22" s="1"/>
  <c r="AF2128" i="22" s="1"/>
  <c r="J2128" i="22"/>
  <c r="AC2128" i="22"/>
  <c r="I2128" i="22"/>
  <c r="V2128" i="22" s="1"/>
  <c r="W2128" i="22"/>
  <c r="G2130" i="22"/>
  <c r="AG2129" i="22"/>
  <c r="L2129" i="22"/>
  <c r="K2129" i="22"/>
  <c r="H2129" i="22"/>
  <c r="N2129" i="22" l="1"/>
  <c r="F2129" i="22"/>
  <c r="M2129" i="22"/>
  <c r="AD2129" i="22"/>
  <c r="AE2129" i="22" s="1"/>
  <c r="AF2129" i="22" s="1"/>
  <c r="J2129" i="22"/>
  <c r="AC2129" i="22"/>
  <c r="I2129" i="22"/>
  <c r="V2129" i="22" s="1"/>
  <c r="W2129" i="22"/>
  <c r="G2131" i="22"/>
  <c r="AG2130" i="22"/>
  <c r="L2130" i="22"/>
  <c r="K2130" i="22"/>
  <c r="H2130" i="22"/>
  <c r="N2130" i="22" l="1"/>
  <c r="F2130" i="22"/>
  <c r="M2130" i="22"/>
  <c r="AD2130" i="22"/>
  <c r="AE2130" i="22" s="1"/>
  <c r="AF2130" i="22" s="1"/>
  <c r="J2130" i="22"/>
  <c r="AC2130" i="22"/>
  <c r="I2130" i="22"/>
  <c r="V2130" i="22" s="1"/>
  <c r="W2130" i="22"/>
  <c r="G2132" i="22"/>
  <c r="AG2131" i="22"/>
  <c r="L2131" i="22"/>
  <c r="K2131" i="22"/>
  <c r="H2131" i="22"/>
  <c r="N2131" i="22" l="1"/>
  <c r="F2131" i="22"/>
  <c r="M2131" i="22"/>
  <c r="AD2131" i="22"/>
  <c r="AE2131" i="22" s="1"/>
  <c r="AF2131" i="22" s="1"/>
  <c r="J2131" i="22"/>
  <c r="AC2131" i="22"/>
  <c r="I2131" i="22"/>
  <c r="V2131" i="22" s="1"/>
  <c r="W2131" i="22"/>
  <c r="G2133" i="22"/>
  <c r="AG2132" i="22"/>
  <c r="L2132" i="22"/>
  <c r="K2132" i="22"/>
  <c r="H2132" i="22"/>
  <c r="N2132" i="22" l="1"/>
  <c r="F2132" i="22"/>
  <c r="M2132" i="22"/>
  <c r="AD2132" i="22"/>
  <c r="AE2132" i="22" s="1"/>
  <c r="AF2132" i="22" s="1"/>
  <c r="J2132" i="22"/>
  <c r="AC2132" i="22"/>
  <c r="I2132" i="22"/>
  <c r="V2132" i="22" s="1"/>
  <c r="W2132" i="22"/>
  <c r="G2134" i="22"/>
  <c r="AG2133" i="22"/>
  <c r="L2133" i="22"/>
  <c r="K2133" i="22"/>
  <c r="H2133" i="22"/>
  <c r="N2133" i="22" l="1"/>
  <c r="F2133" i="22"/>
  <c r="M2133" i="22"/>
  <c r="AD2133" i="22"/>
  <c r="AE2133" i="22" s="1"/>
  <c r="AF2133" i="22" s="1"/>
  <c r="J2133" i="22"/>
  <c r="AC2133" i="22"/>
  <c r="I2133" i="22"/>
  <c r="V2133" i="22" s="1"/>
  <c r="W2133" i="22"/>
  <c r="G2135" i="22"/>
  <c r="AG2134" i="22"/>
  <c r="L2134" i="22"/>
  <c r="K2134" i="22"/>
  <c r="H2134" i="22"/>
  <c r="N2134" i="22" l="1"/>
  <c r="F2134" i="22"/>
  <c r="M2134" i="22"/>
  <c r="AD2134" i="22"/>
  <c r="AE2134" i="22" s="1"/>
  <c r="AF2134" i="22" s="1"/>
  <c r="J2134" i="22"/>
  <c r="AC2134" i="22"/>
  <c r="I2134" i="22"/>
  <c r="V2134" i="22" s="1"/>
  <c r="W2134" i="22"/>
  <c r="G2136" i="22"/>
  <c r="AG2135" i="22"/>
  <c r="L2135" i="22"/>
  <c r="K2135" i="22"/>
  <c r="H2135" i="22"/>
  <c r="N2135" i="22" l="1"/>
  <c r="F2135" i="22"/>
  <c r="M2135" i="22"/>
  <c r="AD2135" i="22"/>
  <c r="AE2135" i="22" s="1"/>
  <c r="AF2135" i="22" s="1"/>
  <c r="J2135" i="22"/>
  <c r="AC2135" i="22"/>
  <c r="I2135" i="22"/>
  <c r="V2135" i="22" s="1"/>
  <c r="W2135" i="22"/>
  <c r="G2137" i="22"/>
  <c r="AG2136" i="22"/>
  <c r="L2136" i="22"/>
  <c r="K2136" i="22"/>
  <c r="H2136" i="22"/>
  <c r="N2136" i="22" l="1"/>
  <c r="F2136" i="22"/>
  <c r="M2136" i="22"/>
  <c r="AD2136" i="22"/>
  <c r="AE2136" i="22" s="1"/>
  <c r="AF2136" i="22" s="1"/>
  <c r="J2136" i="22"/>
  <c r="AC2136" i="22"/>
  <c r="I2136" i="22"/>
  <c r="V2136" i="22" s="1"/>
  <c r="W2136" i="22"/>
  <c r="G2138" i="22"/>
  <c r="AG2137" i="22"/>
  <c r="L2137" i="22"/>
  <c r="K2137" i="22"/>
  <c r="H2137" i="22"/>
  <c r="N2137" i="22" l="1"/>
  <c r="F2137" i="22"/>
  <c r="M2137" i="22"/>
  <c r="AD2137" i="22"/>
  <c r="AE2137" i="22" s="1"/>
  <c r="AF2137" i="22" s="1"/>
  <c r="J2137" i="22"/>
  <c r="AC2137" i="22"/>
  <c r="I2137" i="22"/>
  <c r="V2137" i="22" s="1"/>
  <c r="W2137" i="22"/>
  <c r="G2139" i="22"/>
  <c r="AG2138" i="22"/>
  <c r="L2138" i="22"/>
  <c r="K2138" i="22"/>
  <c r="H2138" i="22"/>
  <c r="N2138" i="22" l="1"/>
  <c r="F2138" i="22"/>
  <c r="M2138" i="22"/>
  <c r="AD2138" i="22"/>
  <c r="AE2138" i="22" s="1"/>
  <c r="AF2138" i="22" s="1"/>
  <c r="J2138" i="22"/>
  <c r="AC2138" i="22"/>
  <c r="I2138" i="22"/>
  <c r="V2138" i="22" s="1"/>
  <c r="W2138" i="22"/>
  <c r="G2140" i="22"/>
  <c r="AG2139" i="22"/>
  <c r="L2139" i="22"/>
  <c r="K2139" i="22"/>
  <c r="H2139" i="22"/>
  <c r="N2139" i="22" l="1"/>
  <c r="F2139" i="22"/>
  <c r="M2139" i="22"/>
  <c r="AD2139" i="22"/>
  <c r="AE2139" i="22" s="1"/>
  <c r="AF2139" i="22" s="1"/>
  <c r="J2139" i="22"/>
  <c r="AC2139" i="22"/>
  <c r="I2139" i="22"/>
  <c r="V2139" i="22" s="1"/>
  <c r="W2139" i="22"/>
  <c r="G2141" i="22"/>
  <c r="AG2140" i="22"/>
  <c r="L2140" i="22"/>
  <c r="K2140" i="22"/>
  <c r="H2140" i="22"/>
  <c r="N2140" i="22" l="1"/>
  <c r="F2140" i="22"/>
  <c r="M2140" i="22"/>
  <c r="AD2140" i="22"/>
  <c r="AE2140" i="22" s="1"/>
  <c r="AF2140" i="22" s="1"/>
  <c r="J2140" i="22"/>
  <c r="AC2140" i="22"/>
  <c r="I2140" i="22"/>
  <c r="V2140" i="22" s="1"/>
  <c r="W2140" i="22"/>
  <c r="G2142" i="22"/>
  <c r="AG2141" i="22"/>
  <c r="L2141" i="22"/>
  <c r="K2141" i="22"/>
  <c r="H2141" i="22"/>
  <c r="N2141" i="22" l="1"/>
  <c r="F2141" i="22"/>
  <c r="M2141" i="22"/>
  <c r="AD2141" i="22"/>
  <c r="AE2141" i="22" s="1"/>
  <c r="AF2141" i="22" s="1"/>
  <c r="J2141" i="22"/>
  <c r="AC2141" i="22"/>
  <c r="I2141" i="22"/>
  <c r="V2141" i="22" s="1"/>
  <c r="W2141" i="22"/>
  <c r="G2143" i="22"/>
  <c r="AG2142" i="22"/>
  <c r="L2142" i="22"/>
  <c r="K2142" i="22"/>
  <c r="H2142" i="22"/>
  <c r="N2142" i="22" l="1"/>
  <c r="F2142" i="22"/>
  <c r="M2142" i="22"/>
  <c r="AD2142" i="22"/>
  <c r="AE2142" i="22" s="1"/>
  <c r="AF2142" i="22" s="1"/>
  <c r="J2142" i="22"/>
  <c r="AC2142" i="22"/>
  <c r="I2142" i="22"/>
  <c r="V2142" i="22" s="1"/>
  <c r="W2142" i="22"/>
  <c r="G2144" i="22"/>
  <c r="AG2143" i="22"/>
  <c r="L2143" i="22"/>
  <c r="K2143" i="22"/>
  <c r="H2143" i="22"/>
  <c r="N2143" i="22" l="1"/>
  <c r="F2143" i="22"/>
  <c r="M2143" i="22"/>
  <c r="AD2143" i="22"/>
  <c r="AE2143" i="22" s="1"/>
  <c r="AF2143" i="22" s="1"/>
  <c r="J2143" i="22"/>
  <c r="AC2143" i="22"/>
  <c r="I2143" i="22"/>
  <c r="V2143" i="22" s="1"/>
  <c r="W2143" i="22"/>
  <c r="G2145" i="22"/>
  <c r="AG2144" i="22"/>
  <c r="L2144" i="22"/>
  <c r="K2144" i="22"/>
  <c r="H2144" i="22"/>
  <c r="N2144" i="22" l="1"/>
  <c r="F2144" i="22"/>
  <c r="M2144" i="22"/>
  <c r="AD2144" i="22"/>
  <c r="AE2144" i="22" s="1"/>
  <c r="AF2144" i="22" s="1"/>
  <c r="J2144" i="22"/>
  <c r="AC2144" i="22"/>
  <c r="I2144" i="22"/>
  <c r="V2144" i="22" s="1"/>
  <c r="W2144" i="22"/>
  <c r="G2146" i="22"/>
  <c r="AG2145" i="22"/>
  <c r="L2145" i="22"/>
  <c r="K2145" i="22"/>
  <c r="H2145" i="22"/>
  <c r="N2145" i="22" l="1"/>
  <c r="F2145" i="22"/>
  <c r="M2145" i="22"/>
  <c r="AD2145" i="22"/>
  <c r="AE2145" i="22" s="1"/>
  <c r="AF2145" i="22" s="1"/>
  <c r="J2145" i="22"/>
  <c r="AC2145" i="22"/>
  <c r="I2145" i="22"/>
  <c r="V2145" i="22" s="1"/>
  <c r="W2145" i="22"/>
  <c r="G2147" i="22"/>
  <c r="L2146" i="22"/>
  <c r="AG2146" i="22"/>
  <c r="K2146" i="22"/>
  <c r="H2146" i="22"/>
  <c r="AC2146" i="22" l="1"/>
  <c r="W2146" i="22"/>
  <c r="AD2146" i="22"/>
  <c r="AE2146" i="22" s="1"/>
  <c r="AF2146" i="22" s="1"/>
  <c r="F2146" i="22"/>
  <c r="N2146" i="22"/>
  <c r="M2146" i="22"/>
  <c r="J2146" i="22"/>
  <c r="I2146" i="22"/>
  <c r="L2147" i="22"/>
  <c r="AG2147" i="22"/>
  <c r="K2147" i="22"/>
  <c r="G2148" i="22"/>
  <c r="H2147" i="22"/>
  <c r="AC2147" i="22" l="1"/>
  <c r="I2147" i="22"/>
  <c r="W2147" i="22"/>
  <c r="J2147" i="22"/>
  <c r="AD2147" i="22"/>
  <c r="AE2147" i="22" s="1"/>
  <c r="AF2147" i="22" s="1"/>
  <c r="F2147" i="22"/>
  <c r="N2147" i="22"/>
  <c r="M2147" i="22"/>
  <c r="G2149" i="22"/>
  <c r="L2148" i="22"/>
  <c r="AG2148" i="22"/>
  <c r="K2148" i="22"/>
  <c r="H2148" i="22"/>
  <c r="V2146" i="22"/>
  <c r="AC2148" i="22" l="1"/>
  <c r="I2148" i="22"/>
  <c r="W2148" i="22"/>
  <c r="AD2148" i="22"/>
  <c r="AE2148" i="22" s="1"/>
  <c r="AF2148" i="22" s="1"/>
  <c r="F2148" i="22"/>
  <c r="N2148" i="22"/>
  <c r="M2148" i="22"/>
  <c r="J2148" i="22"/>
  <c r="V2147" i="22"/>
  <c r="L2149" i="22"/>
  <c r="AG2149" i="22"/>
  <c r="K2149" i="22"/>
  <c r="G2150" i="22"/>
  <c r="H2149" i="22"/>
  <c r="AC2149" i="22" l="1"/>
  <c r="I2149" i="22"/>
  <c r="W2149" i="22"/>
  <c r="J2149" i="22"/>
  <c r="AD2149" i="22"/>
  <c r="AE2149" i="22" s="1"/>
  <c r="AF2149" i="22" s="1"/>
  <c r="F2149" i="22"/>
  <c r="N2149" i="22"/>
  <c r="M2149" i="22"/>
  <c r="G2151" i="22"/>
  <c r="L2150" i="22"/>
  <c r="AG2150" i="22"/>
  <c r="K2150" i="22"/>
  <c r="H2150" i="22"/>
  <c r="V2148" i="22"/>
  <c r="V2149" i="22" l="1"/>
  <c r="AC2150" i="22"/>
  <c r="I2150" i="22"/>
  <c r="W2150" i="22"/>
  <c r="AD2150" i="22"/>
  <c r="AE2150" i="22" s="1"/>
  <c r="AF2150" i="22" s="1"/>
  <c r="F2150" i="22"/>
  <c r="N2150" i="22"/>
  <c r="M2150" i="22"/>
  <c r="J2150" i="22"/>
  <c r="L2151" i="22"/>
  <c r="AG2151" i="22"/>
  <c r="K2151" i="22"/>
  <c r="G2152" i="22"/>
  <c r="H2151" i="22"/>
  <c r="AC2151" i="22" l="1"/>
  <c r="I2151" i="22"/>
  <c r="W2151" i="22"/>
  <c r="J2151" i="22"/>
  <c r="AD2151" i="22"/>
  <c r="AE2151" i="22" s="1"/>
  <c r="AF2151" i="22" s="1"/>
  <c r="F2151" i="22"/>
  <c r="N2151" i="22"/>
  <c r="M2151" i="22"/>
  <c r="G2153" i="22"/>
  <c r="L2152" i="22"/>
  <c r="AG2152" i="22"/>
  <c r="K2152" i="22"/>
  <c r="H2152" i="22"/>
  <c r="V2150" i="22"/>
  <c r="AC2152" i="22" l="1"/>
  <c r="I2152" i="22"/>
  <c r="W2152" i="22"/>
  <c r="AD2152" i="22"/>
  <c r="AE2152" i="22" s="1"/>
  <c r="AF2152" i="22" s="1"/>
  <c r="F2152" i="22"/>
  <c r="N2152" i="22"/>
  <c r="M2152" i="22"/>
  <c r="J2152" i="22"/>
  <c r="V2151" i="22"/>
  <c r="L2153" i="22"/>
  <c r="G2154" i="22"/>
  <c r="K2153" i="22"/>
  <c r="AG2153" i="22"/>
  <c r="H2153" i="22"/>
  <c r="AC2153" i="22" l="1"/>
  <c r="I2153" i="22"/>
  <c r="W2153" i="22"/>
  <c r="N2153" i="22"/>
  <c r="J2153" i="22"/>
  <c r="F2153" i="22"/>
  <c r="AD2153" i="22"/>
  <c r="AE2153" i="22" s="1"/>
  <c r="AF2153" i="22" s="1"/>
  <c r="M2153" i="22"/>
  <c r="AG2154" i="22"/>
  <c r="L2154" i="22"/>
  <c r="G2155" i="22"/>
  <c r="K2154" i="22"/>
  <c r="H2154" i="22"/>
  <c r="V2152" i="22"/>
  <c r="AC2154" i="22" l="1"/>
  <c r="I2154" i="22"/>
  <c r="W2154" i="22"/>
  <c r="N2154" i="22"/>
  <c r="F2154" i="22"/>
  <c r="J2154" i="22"/>
  <c r="AD2154" i="22"/>
  <c r="AE2154" i="22" s="1"/>
  <c r="AF2154" i="22" s="1"/>
  <c r="M2154" i="22"/>
  <c r="L2155" i="22"/>
  <c r="G2156" i="22"/>
  <c r="K2155" i="22"/>
  <c r="AG2155" i="22"/>
  <c r="H2155" i="22"/>
  <c r="V2153" i="22"/>
  <c r="V2154" i="22" l="1"/>
  <c r="AC2155" i="22"/>
  <c r="I2155" i="22"/>
  <c r="W2155" i="22"/>
  <c r="N2155" i="22"/>
  <c r="F2155" i="22"/>
  <c r="AD2155" i="22"/>
  <c r="AE2155" i="22" s="1"/>
  <c r="AF2155" i="22" s="1"/>
  <c r="M2155" i="22"/>
  <c r="J2155" i="22"/>
  <c r="L2156" i="22"/>
  <c r="G2157" i="22"/>
  <c r="K2156" i="22"/>
  <c r="AG2156" i="22"/>
  <c r="H2156" i="22"/>
  <c r="AC2156" i="22" l="1"/>
  <c r="I2156" i="22"/>
  <c r="W2156" i="22"/>
  <c r="N2156" i="22"/>
  <c r="F2156" i="22"/>
  <c r="M2156" i="22"/>
  <c r="J2156" i="22"/>
  <c r="AD2156" i="22"/>
  <c r="AE2156" i="22" s="1"/>
  <c r="AF2156" i="22" s="1"/>
  <c r="L2157" i="22"/>
  <c r="G2158" i="22"/>
  <c r="K2157" i="22"/>
  <c r="AG2157" i="22"/>
  <c r="H2157" i="22"/>
  <c r="V2155" i="22"/>
  <c r="V2156" i="22" l="1"/>
  <c r="AC2157" i="22"/>
  <c r="I2157" i="22"/>
  <c r="W2157" i="22"/>
  <c r="N2157" i="22"/>
  <c r="F2157" i="22"/>
  <c r="J2157" i="22"/>
  <c r="AD2157" i="22"/>
  <c r="AE2157" i="22" s="1"/>
  <c r="AF2157" i="22" s="1"/>
  <c r="M2157" i="22"/>
  <c r="G2159" i="22"/>
  <c r="AG2158" i="22"/>
  <c r="L2158" i="22"/>
  <c r="K2158" i="22"/>
  <c r="H2158" i="22"/>
  <c r="V2157" i="22" l="1"/>
  <c r="AC2158" i="22"/>
  <c r="I2158" i="22"/>
  <c r="W2158" i="22"/>
  <c r="N2158" i="22"/>
  <c r="F2158" i="22"/>
  <c r="J2158" i="22"/>
  <c r="AD2158" i="22"/>
  <c r="AE2158" i="22" s="1"/>
  <c r="AF2158" i="22" s="1"/>
  <c r="M2158" i="22"/>
  <c r="G2160" i="22"/>
  <c r="AG2159" i="22"/>
  <c r="L2159" i="22"/>
  <c r="K2159" i="22"/>
  <c r="H2159" i="22"/>
  <c r="V2158" i="22" l="1"/>
  <c r="AC2159" i="22"/>
  <c r="I2159" i="22"/>
  <c r="W2159" i="22"/>
  <c r="N2159" i="22"/>
  <c r="F2159" i="22"/>
  <c r="AD2159" i="22"/>
  <c r="AE2159" i="22" s="1"/>
  <c r="AF2159" i="22" s="1"/>
  <c r="M2159" i="22"/>
  <c r="J2159" i="22"/>
  <c r="G2161" i="22"/>
  <c r="L2160" i="22"/>
  <c r="K2160" i="22"/>
  <c r="AG2160" i="22"/>
  <c r="H2160" i="22"/>
  <c r="AC2160" i="22" l="1"/>
  <c r="I2160" i="22"/>
  <c r="W2160" i="22"/>
  <c r="N2160" i="22"/>
  <c r="F2160" i="22"/>
  <c r="AD2160" i="22"/>
  <c r="AE2160" i="22" s="1"/>
  <c r="AF2160" i="22" s="1"/>
  <c r="J2160" i="22"/>
  <c r="M2160" i="22"/>
  <c r="V2159" i="22"/>
  <c r="G2162" i="22"/>
  <c r="L2161" i="22"/>
  <c r="AG2161" i="22"/>
  <c r="K2161" i="22"/>
  <c r="H2161" i="22"/>
  <c r="AC2161" i="22" l="1"/>
  <c r="I2161" i="22"/>
  <c r="W2161" i="22"/>
  <c r="N2161" i="22"/>
  <c r="F2161" i="22"/>
  <c r="AD2161" i="22"/>
  <c r="AE2161" i="22" s="1"/>
  <c r="AF2161" i="22" s="1"/>
  <c r="J2161" i="22"/>
  <c r="M2161" i="22"/>
  <c r="V2160" i="22"/>
  <c r="G2163" i="22"/>
  <c r="L2162" i="22"/>
  <c r="K2162" i="22"/>
  <c r="AG2162" i="22"/>
  <c r="H2162" i="22"/>
  <c r="AC2162" i="22" l="1"/>
  <c r="I2162" i="22"/>
  <c r="W2162" i="22"/>
  <c r="N2162" i="22"/>
  <c r="F2162" i="22"/>
  <c r="AD2162" i="22"/>
  <c r="AE2162" i="22" s="1"/>
  <c r="AF2162" i="22" s="1"/>
  <c r="J2162" i="22"/>
  <c r="M2162" i="22"/>
  <c r="V2161" i="22"/>
  <c r="G2164" i="22"/>
  <c r="L2163" i="22"/>
  <c r="AG2163" i="22"/>
  <c r="K2163" i="22"/>
  <c r="H2163" i="22"/>
  <c r="G2165" i="22" l="1"/>
  <c r="AG2164" i="22"/>
  <c r="L2164" i="22"/>
  <c r="K2164" i="22"/>
  <c r="H2164" i="22"/>
  <c r="V2162" i="22"/>
  <c r="AC2163" i="22"/>
  <c r="I2163" i="22"/>
  <c r="V2163" i="22" s="1"/>
  <c r="W2163" i="22"/>
  <c r="N2163" i="22"/>
  <c r="F2163" i="22"/>
  <c r="AD2163" i="22"/>
  <c r="AE2163" i="22" s="1"/>
  <c r="AF2163" i="22" s="1"/>
  <c r="J2163" i="22"/>
  <c r="M2163" i="22"/>
  <c r="AC2164" i="22" l="1"/>
  <c r="I2164" i="22"/>
  <c r="W2164" i="22"/>
  <c r="N2164" i="22"/>
  <c r="F2164" i="22"/>
  <c r="M2164" i="22"/>
  <c r="AD2164" i="22"/>
  <c r="AE2164" i="22" s="1"/>
  <c r="AF2164" i="22" s="1"/>
  <c r="J2164" i="22"/>
  <c r="G2166" i="22"/>
  <c r="AG2165" i="22"/>
  <c r="L2165" i="22"/>
  <c r="K2165" i="22"/>
  <c r="H2165" i="22"/>
  <c r="AC2165" i="22" l="1"/>
  <c r="I2165" i="22"/>
  <c r="W2165" i="22"/>
  <c r="N2165" i="22"/>
  <c r="F2165" i="22"/>
  <c r="M2165" i="22"/>
  <c r="AD2165" i="22"/>
  <c r="AE2165" i="22" s="1"/>
  <c r="AF2165" i="22" s="1"/>
  <c r="J2165" i="22"/>
  <c r="V2164" i="22"/>
  <c r="G2167" i="22"/>
  <c r="AG2166" i="22"/>
  <c r="L2166" i="22"/>
  <c r="K2166" i="22"/>
  <c r="H2166" i="22"/>
  <c r="AC2166" i="22" l="1"/>
  <c r="I2166" i="22"/>
  <c r="W2166" i="22"/>
  <c r="N2166" i="22"/>
  <c r="F2166" i="22"/>
  <c r="M2166" i="22"/>
  <c r="AD2166" i="22"/>
  <c r="AE2166" i="22" s="1"/>
  <c r="AF2166" i="22" s="1"/>
  <c r="J2166" i="22"/>
  <c r="G2168" i="22"/>
  <c r="AG2167" i="22"/>
  <c r="L2167" i="22"/>
  <c r="K2167" i="22"/>
  <c r="H2167" i="22"/>
  <c r="V2165" i="22"/>
  <c r="V2166" i="22" l="1"/>
  <c r="AC2167" i="22"/>
  <c r="I2167" i="22"/>
  <c r="W2167" i="22"/>
  <c r="N2167" i="22"/>
  <c r="F2167" i="22"/>
  <c r="M2167" i="22"/>
  <c r="AD2167" i="22"/>
  <c r="AE2167" i="22" s="1"/>
  <c r="AF2167" i="22" s="1"/>
  <c r="J2167" i="22"/>
  <c r="G2169" i="22"/>
  <c r="AG2168" i="22"/>
  <c r="L2168" i="22"/>
  <c r="K2168" i="22"/>
  <c r="H2168" i="22"/>
  <c r="AC2168" i="22" l="1"/>
  <c r="I2168" i="22"/>
  <c r="W2168" i="22"/>
  <c r="N2168" i="22"/>
  <c r="F2168" i="22"/>
  <c r="M2168" i="22"/>
  <c r="AD2168" i="22"/>
  <c r="AE2168" i="22" s="1"/>
  <c r="AF2168" i="22" s="1"/>
  <c r="J2168" i="22"/>
  <c r="V2167" i="22"/>
  <c r="G2170" i="22"/>
  <c r="AG2169" i="22"/>
  <c r="L2169" i="22"/>
  <c r="K2169" i="22"/>
  <c r="H2169" i="22"/>
  <c r="AC2169" i="22" l="1"/>
  <c r="I2169" i="22"/>
  <c r="W2169" i="22"/>
  <c r="N2169" i="22"/>
  <c r="F2169" i="22"/>
  <c r="M2169" i="22"/>
  <c r="AD2169" i="22"/>
  <c r="AE2169" i="22" s="1"/>
  <c r="AF2169" i="22" s="1"/>
  <c r="J2169" i="22"/>
  <c r="V2168" i="22"/>
  <c r="G2171" i="22"/>
  <c r="AG2170" i="22"/>
  <c r="L2170" i="22"/>
  <c r="K2170" i="22"/>
  <c r="H2170" i="22"/>
  <c r="AC2170" i="22" l="1"/>
  <c r="I2170" i="22"/>
  <c r="W2170" i="22"/>
  <c r="N2170" i="22"/>
  <c r="F2170" i="22"/>
  <c r="M2170" i="22"/>
  <c r="AD2170" i="22"/>
  <c r="AE2170" i="22" s="1"/>
  <c r="AF2170" i="22" s="1"/>
  <c r="J2170" i="22"/>
  <c r="G2172" i="22"/>
  <c r="AG2171" i="22"/>
  <c r="L2171" i="22"/>
  <c r="K2171" i="22"/>
  <c r="H2171" i="22"/>
  <c r="V2169" i="22"/>
  <c r="AC2171" i="22" l="1"/>
  <c r="I2171" i="22"/>
  <c r="W2171" i="22"/>
  <c r="N2171" i="22"/>
  <c r="F2171" i="22"/>
  <c r="M2171" i="22"/>
  <c r="AD2171" i="22"/>
  <c r="AE2171" i="22" s="1"/>
  <c r="AF2171" i="22" s="1"/>
  <c r="J2171" i="22"/>
  <c r="V2170" i="22"/>
  <c r="G2173" i="22"/>
  <c r="AG2172" i="22"/>
  <c r="L2172" i="22"/>
  <c r="K2172" i="22"/>
  <c r="H2172" i="22"/>
  <c r="AC2172" i="22" l="1"/>
  <c r="I2172" i="22"/>
  <c r="W2172" i="22"/>
  <c r="N2172" i="22"/>
  <c r="F2172" i="22"/>
  <c r="M2172" i="22"/>
  <c r="AD2172" i="22"/>
  <c r="AE2172" i="22" s="1"/>
  <c r="AF2172" i="22" s="1"/>
  <c r="J2172" i="22"/>
  <c r="V2171" i="22"/>
  <c r="AG2173" i="22"/>
  <c r="L2173" i="22"/>
  <c r="G2174" i="22"/>
  <c r="K2173" i="22"/>
  <c r="H2173" i="22"/>
  <c r="M2173" i="22" l="1"/>
  <c r="AD2173" i="22"/>
  <c r="AE2173" i="22" s="1"/>
  <c r="AF2173" i="22" s="1"/>
  <c r="J2173" i="22"/>
  <c r="I2173" i="22"/>
  <c r="V2173" i="22" s="1"/>
  <c r="AC2173" i="22"/>
  <c r="F2173" i="22"/>
  <c r="W2173" i="22"/>
  <c r="N2173" i="22"/>
  <c r="AG2174" i="22"/>
  <c r="L2174" i="22"/>
  <c r="K2174" i="22"/>
  <c r="G2175" i="22"/>
  <c r="H2174" i="22"/>
  <c r="V2172" i="22"/>
  <c r="AG2175" i="22" l="1"/>
  <c r="L2175" i="22"/>
  <c r="K2175" i="22"/>
  <c r="G2176" i="22"/>
  <c r="H2175" i="22"/>
  <c r="M2174" i="22"/>
  <c r="AD2174" i="22"/>
  <c r="AE2174" i="22" s="1"/>
  <c r="AF2174" i="22" s="1"/>
  <c r="J2174" i="22"/>
  <c r="AC2174" i="22"/>
  <c r="F2174" i="22"/>
  <c r="W2174" i="22"/>
  <c r="N2174" i="22"/>
  <c r="I2174" i="22"/>
  <c r="V2174" i="22" l="1"/>
  <c r="M2175" i="22"/>
  <c r="AD2175" i="22"/>
  <c r="AE2175" i="22" s="1"/>
  <c r="AF2175" i="22" s="1"/>
  <c r="J2175" i="22"/>
  <c r="W2175" i="22"/>
  <c r="N2175" i="22"/>
  <c r="I2175" i="22"/>
  <c r="V2175" i="22" s="1"/>
  <c r="AC2175" i="22"/>
  <c r="F2175" i="22"/>
  <c r="AG2176" i="22"/>
  <c r="L2176" i="22"/>
  <c r="K2176" i="22"/>
  <c r="G2177" i="22"/>
  <c r="H2176" i="22"/>
  <c r="AG2177" i="22" l="1"/>
  <c r="L2177" i="22"/>
  <c r="G2178" i="22"/>
  <c r="K2177" i="22"/>
  <c r="H2177" i="22"/>
  <c r="M2176" i="22"/>
  <c r="AD2176" i="22"/>
  <c r="AE2176" i="22" s="1"/>
  <c r="AF2176" i="22" s="1"/>
  <c r="J2176" i="22"/>
  <c r="N2176" i="22"/>
  <c r="I2176" i="22"/>
  <c r="AC2176" i="22"/>
  <c r="F2176" i="22"/>
  <c r="W2176" i="22"/>
  <c r="M2177" i="22" l="1"/>
  <c r="AD2177" i="22"/>
  <c r="AE2177" i="22" s="1"/>
  <c r="AF2177" i="22" s="1"/>
  <c r="J2177" i="22"/>
  <c r="I2177" i="22"/>
  <c r="V2177" i="22" s="1"/>
  <c r="AC2177" i="22"/>
  <c r="F2177" i="22"/>
  <c r="W2177" i="22"/>
  <c r="N2177" i="22"/>
  <c r="V2176" i="22"/>
  <c r="AG2178" i="22"/>
  <c r="L2178" i="22"/>
  <c r="K2178" i="22"/>
  <c r="G2179" i="22"/>
  <c r="H2178" i="22"/>
  <c r="M2178" i="22" l="1"/>
  <c r="AD2178" i="22"/>
  <c r="AE2178" i="22" s="1"/>
  <c r="AF2178" i="22" s="1"/>
  <c r="J2178" i="22"/>
  <c r="AC2178" i="22"/>
  <c r="F2178" i="22"/>
  <c r="W2178" i="22"/>
  <c r="N2178" i="22"/>
  <c r="I2178" i="22"/>
  <c r="V2178" i="22" s="1"/>
  <c r="AG2179" i="22"/>
  <c r="L2179" i="22"/>
  <c r="K2179" i="22"/>
  <c r="G2180" i="22"/>
  <c r="H2179" i="22"/>
  <c r="M2179" i="22" l="1"/>
  <c r="AD2179" i="22"/>
  <c r="AE2179" i="22" s="1"/>
  <c r="AF2179" i="22" s="1"/>
  <c r="J2179" i="22"/>
  <c r="W2179" i="22"/>
  <c r="AC2179" i="22"/>
  <c r="N2179" i="22"/>
  <c r="I2179" i="22"/>
  <c r="V2179" i="22" s="1"/>
  <c r="F2179" i="22"/>
  <c r="AG2180" i="22"/>
  <c r="L2180" i="22"/>
  <c r="K2180" i="22"/>
  <c r="G2181" i="22"/>
  <c r="H2180" i="22"/>
  <c r="M2180" i="22" l="1"/>
  <c r="AD2180" i="22"/>
  <c r="AE2180" i="22" s="1"/>
  <c r="AF2180" i="22" s="1"/>
  <c r="J2180" i="22"/>
  <c r="W2180" i="22"/>
  <c r="AC2180" i="22"/>
  <c r="N2180" i="22"/>
  <c r="I2180" i="22"/>
  <c r="V2180" i="22" s="1"/>
  <c r="F2180" i="22"/>
  <c r="AG2181" i="22"/>
  <c r="L2181" i="22"/>
  <c r="K2181" i="22"/>
  <c r="G2182" i="22"/>
  <c r="H2181" i="22"/>
  <c r="M2181" i="22" l="1"/>
  <c r="AD2181" i="22"/>
  <c r="AE2181" i="22" s="1"/>
  <c r="AF2181" i="22" s="1"/>
  <c r="J2181" i="22"/>
  <c r="W2181" i="22"/>
  <c r="AC2181" i="22"/>
  <c r="N2181" i="22"/>
  <c r="I2181" i="22"/>
  <c r="V2181" i="22" s="1"/>
  <c r="F2181" i="22"/>
  <c r="AG2182" i="22"/>
  <c r="L2182" i="22"/>
  <c r="K2182" i="22"/>
  <c r="G2183" i="22"/>
  <c r="H2182" i="22"/>
  <c r="M2182" i="22" l="1"/>
  <c r="AD2182" i="22"/>
  <c r="AE2182" i="22" s="1"/>
  <c r="AF2182" i="22" s="1"/>
  <c r="J2182" i="22"/>
  <c r="W2182" i="22"/>
  <c r="AC2182" i="22"/>
  <c r="N2182" i="22"/>
  <c r="I2182" i="22"/>
  <c r="V2182" i="22" s="1"/>
  <c r="F2182" i="22"/>
  <c r="AG2183" i="22"/>
  <c r="L2183" i="22"/>
  <c r="K2183" i="22"/>
  <c r="G2184" i="22"/>
  <c r="H2183" i="22"/>
  <c r="M2183" i="22" l="1"/>
  <c r="AD2183" i="22"/>
  <c r="AE2183" i="22" s="1"/>
  <c r="AF2183" i="22" s="1"/>
  <c r="J2183" i="22"/>
  <c r="W2183" i="22"/>
  <c r="AC2183" i="22"/>
  <c r="N2183" i="22"/>
  <c r="I2183" i="22"/>
  <c r="V2183" i="22" s="1"/>
  <c r="F2183" i="22"/>
  <c r="AG2184" i="22"/>
  <c r="L2184" i="22"/>
  <c r="K2184" i="22"/>
  <c r="G2185" i="22"/>
  <c r="H2184" i="22"/>
  <c r="M2184" i="22" l="1"/>
  <c r="AD2184" i="22"/>
  <c r="AE2184" i="22" s="1"/>
  <c r="AF2184" i="22" s="1"/>
  <c r="J2184" i="22"/>
  <c r="W2184" i="22"/>
  <c r="AC2184" i="22"/>
  <c r="N2184" i="22"/>
  <c r="I2184" i="22"/>
  <c r="V2184" i="22" s="1"/>
  <c r="F2184" i="22"/>
  <c r="AG2185" i="22"/>
  <c r="L2185" i="22"/>
  <c r="K2185" i="22"/>
  <c r="G2186" i="22"/>
  <c r="H2185" i="22"/>
  <c r="M2185" i="22" l="1"/>
  <c r="AD2185" i="22"/>
  <c r="AE2185" i="22" s="1"/>
  <c r="AF2185" i="22" s="1"/>
  <c r="J2185" i="22"/>
  <c r="W2185" i="22"/>
  <c r="AC2185" i="22"/>
  <c r="N2185" i="22"/>
  <c r="I2185" i="22"/>
  <c r="V2185" i="22" s="1"/>
  <c r="F2185" i="22"/>
  <c r="AG2186" i="22"/>
  <c r="L2186" i="22"/>
  <c r="K2186" i="22"/>
  <c r="G2187" i="22"/>
  <c r="H2186" i="22"/>
  <c r="M2186" i="22" l="1"/>
  <c r="AD2186" i="22"/>
  <c r="AE2186" i="22" s="1"/>
  <c r="AF2186" i="22" s="1"/>
  <c r="J2186" i="22"/>
  <c r="W2186" i="22"/>
  <c r="AC2186" i="22"/>
  <c r="N2186" i="22"/>
  <c r="I2186" i="22"/>
  <c r="V2186" i="22" s="1"/>
  <c r="F2186" i="22"/>
  <c r="AG2187" i="22"/>
  <c r="L2187" i="22"/>
  <c r="K2187" i="22"/>
  <c r="G2188" i="22"/>
  <c r="H2187" i="22"/>
  <c r="M2187" i="22" l="1"/>
  <c r="AD2187" i="22"/>
  <c r="AE2187" i="22" s="1"/>
  <c r="AF2187" i="22" s="1"/>
  <c r="J2187" i="22"/>
  <c r="W2187" i="22"/>
  <c r="AC2187" i="22"/>
  <c r="N2187" i="22"/>
  <c r="I2187" i="22"/>
  <c r="V2187" i="22" s="1"/>
  <c r="F2187" i="22"/>
  <c r="AG2188" i="22"/>
  <c r="L2188" i="22"/>
  <c r="K2188" i="22"/>
  <c r="G2189" i="22"/>
  <c r="H2188" i="22"/>
  <c r="M2188" i="22" l="1"/>
  <c r="AD2188" i="22"/>
  <c r="AE2188" i="22" s="1"/>
  <c r="AF2188" i="22" s="1"/>
  <c r="J2188" i="22"/>
  <c r="W2188" i="22"/>
  <c r="F2188" i="22"/>
  <c r="AC2188" i="22"/>
  <c r="I2188" i="22"/>
  <c r="V2188" i="22" s="1"/>
  <c r="N2188" i="22"/>
  <c r="AG2189" i="22"/>
  <c r="L2189" i="22"/>
  <c r="K2189" i="22"/>
  <c r="G2190" i="22"/>
  <c r="H2189" i="22"/>
  <c r="M2189" i="22" l="1"/>
  <c r="AD2189" i="22"/>
  <c r="AE2189" i="22" s="1"/>
  <c r="AF2189" i="22" s="1"/>
  <c r="J2189" i="22"/>
  <c r="W2189" i="22"/>
  <c r="N2189" i="22"/>
  <c r="I2189" i="22"/>
  <c r="V2189" i="22" s="1"/>
  <c r="F2189" i="22"/>
  <c r="AC2189" i="22"/>
  <c r="AG2190" i="22"/>
  <c r="L2190" i="22"/>
  <c r="K2190" i="22"/>
  <c r="G2191" i="22"/>
  <c r="H2190" i="22"/>
  <c r="AG2191" i="22" l="1"/>
  <c r="L2191" i="22"/>
  <c r="K2191" i="22"/>
  <c r="G2192" i="22"/>
  <c r="H2191" i="22"/>
  <c r="M2190" i="22"/>
  <c r="AD2190" i="22"/>
  <c r="AE2190" i="22" s="1"/>
  <c r="AF2190" i="22" s="1"/>
  <c r="J2190" i="22"/>
  <c r="W2190" i="22"/>
  <c r="AC2190" i="22"/>
  <c r="N2190" i="22"/>
  <c r="I2190" i="22"/>
  <c r="F2190" i="22"/>
  <c r="M2191" i="22" l="1"/>
  <c r="AD2191" i="22"/>
  <c r="AE2191" i="22" s="1"/>
  <c r="AF2191" i="22" s="1"/>
  <c r="J2191" i="22"/>
  <c r="W2191" i="22"/>
  <c r="AC2191" i="22"/>
  <c r="N2191" i="22"/>
  <c r="I2191" i="22"/>
  <c r="V2191" i="22" s="1"/>
  <c r="F2191" i="22"/>
  <c r="AG2192" i="22"/>
  <c r="L2192" i="22"/>
  <c r="K2192" i="22"/>
  <c r="G2193" i="22"/>
  <c r="H2192" i="22"/>
  <c r="V2190" i="22"/>
  <c r="M2192" i="22" l="1"/>
  <c r="AD2192" i="22"/>
  <c r="AE2192" i="22" s="1"/>
  <c r="AF2192" i="22" s="1"/>
  <c r="J2192" i="22"/>
  <c r="W2192" i="22"/>
  <c r="F2192" i="22"/>
  <c r="AC2192" i="22"/>
  <c r="I2192" i="22"/>
  <c r="V2192" i="22" s="1"/>
  <c r="N2192" i="22"/>
  <c r="AG2193" i="22"/>
  <c r="L2193" i="22"/>
  <c r="K2193" i="22"/>
  <c r="G2194" i="22"/>
  <c r="H2193" i="22"/>
  <c r="M2193" i="22" l="1"/>
  <c r="AD2193" i="22"/>
  <c r="AE2193" i="22" s="1"/>
  <c r="AF2193" i="22" s="1"/>
  <c r="J2193" i="22"/>
  <c r="W2193" i="22"/>
  <c r="N2193" i="22"/>
  <c r="I2193" i="22"/>
  <c r="V2193" i="22" s="1"/>
  <c r="F2193" i="22"/>
  <c r="AC2193" i="22"/>
  <c r="AG2194" i="22"/>
  <c r="L2194" i="22"/>
  <c r="K2194" i="22"/>
  <c r="G2195" i="22"/>
  <c r="H2194" i="22"/>
  <c r="M2194" i="22" l="1"/>
  <c r="AD2194" i="22"/>
  <c r="AE2194" i="22" s="1"/>
  <c r="AF2194" i="22" s="1"/>
  <c r="J2194" i="22"/>
  <c r="W2194" i="22"/>
  <c r="AC2194" i="22"/>
  <c r="N2194" i="22"/>
  <c r="I2194" i="22"/>
  <c r="V2194" i="22" s="1"/>
  <c r="F2194" i="22"/>
  <c r="AG2195" i="22"/>
  <c r="L2195" i="22"/>
  <c r="K2195" i="22"/>
  <c r="G2196" i="22"/>
  <c r="H2195" i="22"/>
  <c r="M2195" i="22" l="1"/>
  <c r="AD2195" i="22"/>
  <c r="AE2195" i="22" s="1"/>
  <c r="AF2195" i="22" s="1"/>
  <c r="J2195" i="22"/>
  <c r="W2195" i="22"/>
  <c r="AC2195" i="22"/>
  <c r="N2195" i="22"/>
  <c r="I2195" i="22"/>
  <c r="V2195" i="22" s="1"/>
  <c r="F2195" i="22"/>
  <c r="AG2196" i="22"/>
  <c r="L2196" i="22"/>
  <c r="K2196" i="22"/>
  <c r="G2197" i="22"/>
  <c r="H2196" i="22"/>
  <c r="M2196" i="22" l="1"/>
  <c r="AD2196" i="22"/>
  <c r="AE2196" i="22" s="1"/>
  <c r="AF2196" i="22" s="1"/>
  <c r="J2196" i="22"/>
  <c r="W2196" i="22"/>
  <c r="F2196" i="22"/>
  <c r="AC2196" i="22"/>
  <c r="I2196" i="22"/>
  <c r="V2196" i="22" s="1"/>
  <c r="N2196" i="22"/>
  <c r="AG2197" i="22"/>
  <c r="L2197" i="22"/>
  <c r="K2197" i="22"/>
  <c r="G2198" i="22"/>
  <c r="H2197" i="22"/>
  <c r="AG2198" i="22" l="1"/>
  <c r="L2198" i="22"/>
  <c r="K2198" i="22"/>
  <c r="G2199" i="22"/>
  <c r="H2198" i="22"/>
  <c r="M2197" i="22"/>
  <c r="AD2197" i="22"/>
  <c r="AE2197" i="22" s="1"/>
  <c r="AF2197" i="22" s="1"/>
  <c r="J2197" i="22"/>
  <c r="W2197" i="22"/>
  <c r="N2197" i="22"/>
  <c r="I2197" i="22"/>
  <c r="F2197" i="22"/>
  <c r="AC2197" i="22"/>
  <c r="M2198" i="22" l="1"/>
  <c r="AD2198" i="22"/>
  <c r="AE2198" i="22" s="1"/>
  <c r="AF2198" i="22" s="1"/>
  <c r="J2198" i="22"/>
  <c r="W2198" i="22"/>
  <c r="AC2198" i="22"/>
  <c r="N2198" i="22"/>
  <c r="I2198" i="22"/>
  <c r="V2198" i="22" s="1"/>
  <c r="F2198" i="22"/>
  <c r="V2197" i="22"/>
  <c r="AG2199" i="22"/>
  <c r="L2199" i="22"/>
  <c r="K2199" i="22"/>
  <c r="G2200" i="22"/>
  <c r="H2199" i="22"/>
  <c r="AG2200" i="22" l="1"/>
  <c r="L2200" i="22"/>
  <c r="K2200" i="22"/>
  <c r="G2201" i="22"/>
  <c r="H2200" i="22"/>
  <c r="M2199" i="22"/>
  <c r="AD2199" i="22"/>
  <c r="AE2199" i="22" s="1"/>
  <c r="AF2199" i="22" s="1"/>
  <c r="J2199" i="22"/>
  <c r="W2199" i="22"/>
  <c r="AC2199" i="22"/>
  <c r="N2199" i="22"/>
  <c r="I2199" i="22"/>
  <c r="F2199" i="22"/>
  <c r="M2200" i="22" l="1"/>
  <c r="AD2200" i="22"/>
  <c r="AE2200" i="22" s="1"/>
  <c r="AF2200" i="22" s="1"/>
  <c r="J2200" i="22"/>
  <c r="W2200" i="22"/>
  <c r="F2200" i="22"/>
  <c r="AC2200" i="22"/>
  <c r="I2200" i="22"/>
  <c r="V2200" i="22" s="1"/>
  <c r="N2200" i="22"/>
  <c r="V2199" i="22"/>
  <c r="AG2201" i="22"/>
  <c r="L2201" i="22"/>
  <c r="K2201" i="22"/>
  <c r="G2202" i="22"/>
  <c r="H2201" i="22"/>
  <c r="M2201" i="22" l="1"/>
  <c r="AD2201" i="22"/>
  <c r="AE2201" i="22" s="1"/>
  <c r="AF2201" i="22" s="1"/>
  <c r="J2201" i="22"/>
  <c r="W2201" i="22"/>
  <c r="N2201" i="22"/>
  <c r="I2201" i="22"/>
  <c r="V2201" i="22" s="1"/>
  <c r="F2201" i="22"/>
  <c r="AC2201" i="22"/>
  <c r="AG2202" i="22"/>
  <c r="L2202" i="22"/>
  <c r="K2202" i="22"/>
  <c r="G2203" i="22"/>
  <c r="H2202" i="22"/>
  <c r="M2202" i="22" l="1"/>
  <c r="AD2202" i="22"/>
  <c r="AE2202" i="22" s="1"/>
  <c r="AF2202" i="22" s="1"/>
  <c r="J2202" i="22"/>
  <c r="W2202" i="22"/>
  <c r="AC2202" i="22"/>
  <c r="N2202" i="22"/>
  <c r="I2202" i="22"/>
  <c r="V2202" i="22" s="1"/>
  <c r="F2202" i="22"/>
  <c r="AG2203" i="22"/>
  <c r="L2203" i="22"/>
  <c r="K2203" i="22"/>
  <c r="G2204" i="22"/>
  <c r="H2203" i="22"/>
  <c r="M2203" i="22" l="1"/>
  <c r="AD2203" i="22"/>
  <c r="AE2203" i="22" s="1"/>
  <c r="AF2203" i="22" s="1"/>
  <c r="J2203" i="22"/>
  <c r="W2203" i="22"/>
  <c r="AC2203" i="22"/>
  <c r="N2203" i="22"/>
  <c r="I2203" i="22"/>
  <c r="V2203" i="22" s="1"/>
  <c r="F2203" i="22"/>
  <c r="K2204" i="22"/>
  <c r="G2205" i="22"/>
  <c r="AG2204" i="22"/>
  <c r="L2204" i="22"/>
  <c r="H2204" i="22"/>
  <c r="W2204" i="22" l="1"/>
  <c r="N2204" i="22"/>
  <c r="M2204" i="22"/>
  <c r="J2204" i="22"/>
  <c r="AC2204" i="22"/>
  <c r="F2204" i="22"/>
  <c r="AD2204" i="22"/>
  <c r="AE2204" i="22" s="1"/>
  <c r="AF2204" i="22" s="1"/>
  <c r="I2204" i="22"/>
  <c r="V2204" i="22" s="1"/>
  <c r="K2205" i="22"/>
  <c r="G2206" i="22"/>
  <c r="AG2205" i="22"/>
  <c r="L2205" i="22"/>
  <c r="H2205" i="22"/>
  <c r="AD2205" i="22" l="1"/>
  <c r="AE2205" i="22" s="1"/>
  <c r="AF2205" i="22" s="1"/>
  <c r="I2205" i="22"/>
  <c r="AC2205" i="22"/>
  <c r="W2205" i="22"/>
  <c r="F2205" i="22"/>
  <c r="N2205" i="22"/>
  <c r="M2205" i="22"/>
  <c r="J2205" i="22"/>
  <c r="L2206" i="22"/>
  <c r="K2206" i="22"/>
  <c r="G2207" i="22"/>
  <c r="AG2206" i="22"/>
  <c r="H2206" i="22"/>
  <c r="N2206" i="22" l="1"/>
  <c r="M2206" i="22"/>
  <c r="J2206" i="22"/>
  <c r="I2206" i="22"/>
  <c r="V2206" i="22" s="1"/>
  <c r="AD2206" i="22"/>
  <c r="AE2206" i="22" s="1"/>
  <c r="AF2206" i="22" s="1"/>
  <c r="AC2206" i="22"/>
  <c r="W2206" i="22"/>
  <c r="F2206" i="22"/>
  <c r="L2207" i="22"/>
  <c r="K2207" i="22"/>
  <c r="G2208" i="22"/>
  <c r="AG2207" i="22"/>
  <c r="H2207" i="22"/>
  <c r="V2205" i="22"/>
  <c r="AD2207" i="22" l="1"/>
  <c r="AE2207" i="22" s="1"/>
  <c r="AF2207" i="22" s="1"/>
  <c r="AC2207" i="22"/>
  <c r="W2207" i="22"/>
  <c r="F2207" i="22"/>
  <c r="N2207" i="22"/>
  <c r="M2207" i="22"/>
  <c r="I2207" i="22"/>
  <c r="J2207" i="22"/>
  <c r="L2208" i="22"/>
  <c r="K2208" i="22"/>
  <c r="G2209" i="22"/>
  <c r="AG2208" i="22"/>
  <c r="H2208" i="22"/>
  <c r="V2207" i="22" l="1"/>
  <c r="N2208" i="22"/>
  <c r="M2208" i="22"/>
  <c r="J2208" i="22"/>
  <c r="I2208" i="22"/>
  <c r="AD2208" i="22"/>
  <c r="AE2208" i="22" s="1"/>
  <c r="AF2208" i="22" s="1"/>
  <c r="AC2208" i="22"/>
  <c r="F2208" i="22"/>
  <c r="W2208" i="22"/>
  <c r="L2209" i="22"/>
  <c r="K2209" i="22"/>
  <c r="G2210" i="22"/>
  <c r="AG2209" i="22"/>
  <c r="H2209" i="22"/>
  <c r="AD2209" i="22" l="1"/>
  <c r="AE2209" i="22" s="1"/>
  <c r="AF2209" i="22" s="1"/>
  <c r="AC2209" i="22"/>
  <c r="W2209" i="22"/>
  <c r="F2209" i="22"/>
  <c r="N2209" i="22"/>
  <c r="M2209" i="22"/>
  <c r="I2209" i="22"/>
  <c r="J2209" i="22"/>
  <c r="V2208" i="22"/>
  <c r="L2210" i="22"/>
  <c r="K2210" i="22"/>
  <c r="G2211" i="22"/>
  <c r="AG2210" i="22"/>
  <c r="H2210" i="22"/>
  <c r="L2211" i="22" l="1"/>
  <c r="K2211" i="22"/>
  <c r="G2212" i="22"/>
  <c r="AG2211" i="22"/>
  <c r="H2211" i="22"/>
  <c r="V2209" i="22"/>
  <c r="AC2210" i="22"/>
  <c r="N2210" i="22"/>
  <c r="M2210" i="22"/>
  <c r="J2210" i="22"/>
  <c r="I2210" i="22"/>
  <c r="AD2210" i="22"/>
  <c r="AE2210" i="22" s="1"/>
  <c r="AF2210" i="22" s="1"/>
  <c r="W2210" i="22"/>
  <c r="F2210" i="22"/>
  <c r="V2210" i="22" l="1"/>
  <c r="AC2211" i="22"/>
  <c r="I2211" i="22"/>
  <c r="J2211" i="22"/>
  <c r="F2211" i="22"/>
  <c r="AD2211" i="22"/>
  <c r="AE2211" i="22" s="1"/>
  <c r="AF2211" i="22" s="1"/>
  <c r="W2211" i="22"/>
  <c r="M2211" i="22"/>
  <c r="N2211" i="22"/>
  <c r="L2212" i="22"/>
  <c r="K2212" i="22"/>
  <c r="G2213" i="22"/>
  <c r="AG2212" i="22"/>
  <c r="H2212" i="22"/>
  <c r="AD2212" i="22" l="1"/>
  <c r="AE2212" i="22" s="1"/>
  <c r="AF2212" i="22" s="1"/>
  <c r="AC2212" i="22"/>
  <c r="I2212" i="22"/>
  <c r="J2212" i="22"/>
  <c r="F2212" i="22"/>
  <c r="W2212" i="22"/>
  <c r="M2212" i="22"/>
  <c r="N2212" i="22"/>
  <c r="V2211" i="22"/>
  <c r="L2213" i="22"/>
  <c r="K2213" i="22"/>
  <c r="G2214" i="22"/>
  <c r="AG2213" i="22"/>
  <c r="H2213" i="22"/>
  <c r="V2212" i="22" l="1"/>
  <c r="AD2213" i="22"/>
  <c r="AE2213" i="22" s="1"/>
  <c r="AF2213" i="22" s="1"/>
  <c r="J2213" i="22"/>
  <c r="AC2213" i="22"/>
  <c r="I2213" i="22"/>
  <c r="N2213" i="22"/>
  <c r="M2213" i="22"/>
  <c r="F2213" i="22"/>
  <c r="W2213" i="22"/>
  <c r="L2214" i="22"/>
  <c r="K2214" i="22"/>
  <c r="G2215" i="22"/>
  <c r="AG2214" i="22"/>
  <c r="H2214" i="22"/>
  <c r="L2215" i="22" l="1"/>
  <c r="K2215" i="22"/>
  <c r="G2216" i="22"/>
  <c r="AG2215" i="22"/>
  <c r="H2215" i="22"/>
  <c r="AD2214" i="22"/>
  <c r="AE2214" i="22" s="1"/>
  <c r="AF2214" i="22" s="1"/>
  <c r="J2214" i="22"/>
  <c r="AC2214" i="22"/>
  <c r="I2214" i="22"/>
  <c r="W2214" i="22"/>
  <c r="N2214" i="22"/>
  <c r="M2214" i="22"/>
  <c r="F2214" i="22"/>
  <c r="V2213" i="22"/>
  <c r="AD2215" i="22" l="1"/>
  <c r="AE2215" i="22" s="1"/>
  <c r="AF2215" i="22" s="1"/>
  <c r="J2215" i="22"/>
  <c r="AC2215" i="22"/>
  <c r="I2215" i="22"/>
  <c r="M2215" i="22"/>
  <c r="F2215" i="22"/>
  <c r="W2215" i="22"/>
  <c r="N2215" i="22"/>
  <c r="L2216" i="22"/>
  <c r="K2216" i="22"/>
  <c r="G2217" i="22"/>
  <c r="AG2216" i="22"/>
  <c r="H2216" i="22"/>
  <c r="V2214" i="22"/>
  <c r="AD2216" i="22" l="1"/>
  <c r="AE2216" i="22" s="1"/>
  <c r="AF2216" i="22" s="1"/>
  <c r="J2216" i="22"/>
  <c r="AC2216" i="22"/>
  <c r="I2216" i="22"/>
  <c r="M2216" i="22"/>
  <c r="W2216" i="22"/>
  <c r="N2216" i="22"/>
  <c r="F2216" i="22"/>
  <c r="V2215" i="22"/>
  <c r="L2217" i="22"/>
  <c r="K2217" i="22"/>
  <c r="G2218" i="22"/>
  <c r="AG2217" i="22"/>
  <c r="H2217" i="22"/>
  <c r="AD2217" i="22" l="1"/>
  <c r="AE2217" i="22" s="1"/>
  <c r="AF2217" i="22" s="1"/>
  <c r="J2217" i="22"/>
  <c r="AC2217" i="22"/>
  <c r="I2217" i="22"/>
  <c r="M2217" i="22"/>
  <c r="F2217" i="22"/>
  <c r="W2217" i="22"/>
  <c r="N2217" i="22"/>
  <c r="L2218" i="22"/>
  <c r="K2218" i="22"/>
  <c r="G2219" i="22"/>
  <c r="AG2218" i="22"/>
  <c r="H2218" i="22"/>
  <c r="V2216" i="22"/>
  <c r="AD2218" i="22" l="1"/>
  <c r="AE2218" i="22" s="1"/>
  <c r="AF2218" i="22" s="1"/>
  <c r="J2218" i="22"/>
  <c r="AC2218" i="22"/>
  <c r="I2218" i="22"/>
  <c r="M2218" i="22"/>
  <c r="W2218" i="22"/>
  <c r="N2218" i="22"/>
  <c r="F2218" i="22"/>
  <c r="L2219" i="22"/>
  <c r="K2219" i="22"/>
  <c r="G2220" i="22"/>
  <c r="AG2219" i="22"/>
  <c r="H2219" i="22"/>
  <c r="V2217" i="22"/>
  <c r="AD2219" i="22" l="1"/>
  <c r="AE2219" i="22" s="1"/>
  <c r="AF2219" i="22" s="1"/>
  <c r="J2219" i="22"/>
  <c r="AC2219" i="22"/>
  <c r="I2219" i="22"/>
  <c r="M2219" i="22"/>
  <c r="F2219" i="22"/>
  <c r="W2219" i="22"/>
  <c r="N2219" i="22"/>
  <c r="V2218" i="22"/>
  <c r="L2220" i="22"/>
  <c r="K2220" i="22"/>
  <c r="G2221" i="22"/>
  <c r="AG2220" i="22"/>
  <c r="H2220" i="22"/>
  <c r="AD2220" i="22" l="1"/>
  <c r="AE2220" i="22" s="1"/>
  <c r="AF2220" i="22" s="1"/>
  <c r="J2220" i="22"/>
  <c r="AC2220" i="22"/>
  <c r="I2220" i="22"/>
  <c r="W2220" i="22"/>
  <c r="M2220" i="22"/>
  <c r="N2220" i="22"/>
  <c r="F2220" i="22"/>
  <c r="AG2221" i="22"/>
  <c r="L2221" i="22"/>
  <c r="K2221" i="22"/>
  <c r="G2222" i="22"/>
  <c r="H2221" i="22"/>
  <c r="V2219" i="22"/>
  <c r="AD2221" i="22" l="1"/>
  <c r="AE2221" i="22" s="1"/>
  <c r="AF2221" i="22" s="1"/>
  <c r="J2221" i="22"/>
  <c r="AC2221" i="22"/>
  <c r="I2221" i="22"/>
  <c r="W2221" i="22"/>
  <c r="M2221" i="22"/>
  <c r="N2221" i="22"/>
  <c r="F2221" i="22"/>
  <c r="AG2222" i="22"/>
  <c r="K2222" i="22"/>
  <c r="G2223" i="22"/>
  <c r="L2222" i="22"/>
  <c r="H2222" i="22"/>
  <c r="V2220" i="22"/>
  <c r="M2222" i="22" l="1"/>
  <c r="W2222" i="22"/>
  <c r="F2222" i="22"/>
  <c r="N2222" i="22"/>
  <c r="J2222" i="22"/>
  <c r="I2222" i="22"/>
  <c r="V2222" i="22" s="1"/>
  <c r="AC2222" i="22"/>
  <c r="AD2222" i="22"/>
  <c r="AE2222" i="22" s="1"/>
  <c r="AF2222" i="22" s="1"/>
  <c r="V2221" i="22"/>
  <c r="AG2223" i="22"/>
  <c r="K2223" i="22"/>
  <c r="G2224" i="22"/>
  <c r="L2223" i="22"/>
  <c r="H2223" i="22"/>
  <c r="M2223" i="22" l="1"/>
  <c r="J2223" i="22"/>
  <c r="I2223" i="22"/>
  <c r="V2223" i="22" s="1"/>
  <c r="AD2223" i="22"/>
  <c r="AE2223" i="22" s="1"/>
  <c r="AF2223" i="22" s="1"/>
  <c r="AC2223" i="22"/>
  <c r="W2223" i="22"/>
  <c r="F2223" i="22"/>
  <c r="N2223" i="22"/>
  <c r="AG2224" i="22"/>
  <c r="K2224" i="22"/>
  <c r="G2225" i="22"/>
  <c r="L2224" i="22"/>
  <c r="H2224" i="22"/>
  <c r="M2224" i="22" l="1"/>
  <c r="W2224" i="22"/>
  <c r="F2224" i="22"/>
  <c r="N2224" i="22"/>
  <c r="J2224" i="22"/>
  <c r="I2224" i="22"/>
  <c r="V2224" i="22" s="1"/>
  <c r="AC2224" i="22"/>
  <c r="AD2224" i="22"/>
  <c r="AE2224" i="22" s="1"/>
  <c r="AF2224" i="22" s="1"/>
  <c r="AG2225" i="22"/>
  <c r="K2225" i="22"/>
  <c r="G2226" i="22"/>
  <c r="L2225" i="22"/>
  <c r="H2225" i="22"/>
  <c r="M2225" i="22" l="1"/>
  <c r="J2225" i="22"/>
  <c r="I2225" i="22"/>
  <c r="AD2225" i="22"/>
  <c r="AE2225" i="22" s="1"/>
  <c r="AF2225" i="22" s="1"/>
  <c r="AC2225" i="22"/>
  <c r="W2225" i="22"/>
  <c r="F2225" i="22"/>
  <c r="N2225" i="22"/>
  <c r="AG2226" i="22"/>
  <c r="K2226" i="22"/>
  <c r="G2227" i="22"/>
  <c r="L2226" i="22"/>
  <c r="H2226" i="22"/>
  <c r="V2225" i="22" l="1"/>
  <c r="M2226" i="22"/>
  <c r="W2226" i="22"/>
  <c r="F2226" i="22"/>
  <c r="N2226" i="22"/>
  <c r="J2226" i="22"/>
  <c r="I2226" i="22"/>
  <c r="V2226" i="22" s="1"/>
  <c r="AC2226" i="22"/>
  <c r="AD2226" i="22"/>
  <c r="AE2226" i="22" s="1"/>
  <c r="AF2226" i="22" s="1"/>
  <c r="AG2227" i="22"/>
  <c r="K2227" i="22"/>
  <c r="G2228" i="22"/>
  <c r="L2227" i="22"/>
  <c r="H2227" i="22"/>
  <c r="AG2228" i="22" l="1"/>
  <c r="K2228" i="22"/>
  <c r="G2229" i="22"/>
  <c r="L2228" i="22"/>
  <c r="H2228" i="22"/>
  <c r="M2227" i="22"/>
  <c r="J2227" i="22"/>
  <c r="I2227" i="22"/>
  <c r="V2227" i="22" s="1"/>
  <c r="AD2227" i="22"/>
  <c r="AE2227" i="22" s="1"/>
  <c r="AF2227" i="22" s="1"/>
  <c r="AC2227" i="22"/>
  <c r="W2227" i="22"/>
  <c r="F2227" i="22"/>
  <c r="N2227" i="22"/>
  <c r="AG2229" i="22" l="1"/>
  <c r="K2229" i="22"/>
  <c r="G2230" i="22"/>
  <c r="L2229" i="22"/>
  <c r="H2229" i="22"/>
  <c r="M2228" i="22"/>
  <c r="W2228" i="22"/>
  <c r="F2228" i="22"/>
  <c r="N2228" i="22"/>
  <c r="J2228" i="22"/>
  <c r="I2228" i="22"/>
  <c r="AC2228" i="22"/>
  <c r="AD2228" i="22"/>
  <c r="AE2228" i="22" s="1"/>
  <c r="AF2228" i="22" s="1"/>
  <c r="M2229" i="22" l="1"/>
  <c r="J2229" i="22"/>
  <c r="I2229" i="22"/>
  <c r="V2229" i="22" s="1"/>
  <c r="AD2229" i="22"/>
  <c r="AE2229" i="22" s="1"/>
  <c r="AF2229" i="22" s="1"/>
  <c r="AC2229" i="22"/>
  <c r="W2229" i="22"/>
  <c r="F2229" i="22"/>
  <c r="N2229" i="22"/>
  <c r="V2228" i="22"/>
  <c r="AG2230" i="22"/>
  <c r="K2230" i="22"/>
  <c r="G2231" i="22"/>
  <c r="L2230" i="22"/>
  <c r="H2230" i="22"/>
  <c r="M2230" i="22" l="1"/>
  <c r="W2230" i="22"/>
  <c r="F2230" i="22"/>
  <c r="N2230" i="22"/>
  <c r="J2230" i="22"/>
  <c r="I2230" i="22"/>
  <c r="V2230" i="22" s="1"/>
  <c r="AC2230" i="22"/>
  <c r="AD2230" i="22"/>
  <c r="AE2230" i="22" s="1"/>
  <c r="AF2230" i="22" s="1"/>
  <c r="AG2231" i="22"/>
  <c r="K2231" i="22"/>
  <c r="G2232" i="22"/>
  <c r="L2231" i="22"/>
  <c r="H2231" i="22"/>
  <c r="M2231" i="22" l="1"/>
  <c r="J2231" i="22"/>
  <c r="I2231" i="22"/>
  <c r="V2231" i="22" s="1"/>
  <c r="AD2231" i="22"/>
  <c r="AE2231" i="22" s="1"/>
  <c r="AF2231" i="22" s="1"/>
  <c r="AC2231" i="22"/>
  <c r="W2231" i="22"/>
  <c r="F2231" i="22"/>
  <c r="N2231" i="22"/>
  <c r="AG2232" i="22"/>
  <c r="K2232" i="22"/>
  <c r="G2233" i="22"/>
  <c r="L2232" i="22"/>
  <c r="H2232" i="22"/>
  <c r="M2232" i="22" l="1"/>
  <c r="W2232" i="22"/>
  <c r="F2232" i="22"/>
  <c r="N2232" i="22"/>
  <c r="J2232" i="22"/>
  <c r="I2232" i="22"/>
  <c r="V2232" i="22" s="1"/>
  <c r="AC2232" i="22"/>
  <c r="AD2232" i="22"/>
  <c r="AE2232" i="22" s="1"/>
  <c r="AF2232" i="22" s="1"/>
  <c r="AG2233" i="22"/>
  <c r="K2233" i="22"/>
  <c r="G2234" i="22"/>
  <c r="L2233" i="22"/>
  <c r="H2233" i="22"/>
  <c r="M2233" i="22" l="1"/>
  <c r="J2233" i="22"/>
  <c r="I2233" i="22"/>
  <c r="V2233" i="22" s="1"/>
  <c r="AD2233" i="22"/>
  <c r="AE2233" i="22" s="1"/>
  <c r="AF2233" i="22" s="1"/>
  <c r="AC2233" i="22"/>
  <c r="W2233" i="22"/>
  <c r="F2233" i="22"/>
  <c r="N2233" i="22"/>
  <c r="AG2234" i="22"/>
  <c r="K2234" i="22"/>
  <c r="G2235" i="22"/>
  <c r="L2234" i="22"/>
  <c r="H2234" i="22"/>
  <c r="M2234" i="22" l="1"/>
  <c r="W2234" i="22"/>
  <c r="F2234" i="22"/>
  <c r="N2234" i="22"/>
  <c r="J2234" i="22"/>
  <c r="I2234" i="22"/>
  <c r="V2234" i="22" s="1"/>
  <c r="AC2234" i="22"/>
  <c r="AD2234" i="22"/>
  <c r="AE2234" i="22" s="1"/>
  <c r="AF2234" i="22" s="1"/>
  <c r="AG2235" i="22"/>
  <c r="K2235" i="22"/>
  <c r="G2236" i="22"/>
  <c r="L2235" i="22"/>
  <c r="H2235" i="22"/>
  <c r="M2235" i="22" l="1"/>
  <c r="J2235" i="22"/>
  <c r="I2235" i="22"/>
  <c r="V2235" i="22" s="1"/>
  <c r="AD2235" i="22"/>
  <c r="AE2235" i="22" s="1"/>
  <c r="AF2235" i="22" s="1"/>
  <c r="AC2235" i="22"/>
  <c r="W2235" i="22"/>
  <c r="F2235" i="22"/>
  <c r="N2235" i="22"/>
  <c r="AG2236" i="22"/>
  <c r="L2236" i="22"/>
  <c r="K2236" i="22"/>
  <c r="G2237" i="22"/>
  <c r="H2236" i="22"/>
  <c r="M2236" i="22" l="1"/>
  <c r="AD2236" i="22"/>
  <c r="AE2236" i="22" s="1"/>
  <c r="AF2236" i="22" s="1"/>
  <c r="AC2236" i="22"/>
  <c r="F2236" i="22"/>
  <c r="W2236" i="22"/>
  <c r="N2236" i="22"/>
  <c r="J2236" i="22"/>
  <c r="I2236" i="22"/>
  <c r="V2236" i="22" s="1"/>
  <c r="AG2237" i="22"/>
  <c r="L2237" i="22"/>
  <c r="K2237" i="22"/>
  <c r="G2238" i="22"/>
  <c r="H2237" i="22"/>
  <c r="M2237" i="22" l="1"/>
  <c r="W2237" i="22"/>
  <c r="AD2237" i="22"/>
  <c r="AE2237" i="22" s="1"/>
  <c r="AF2237" i="22" s="1"/>
  <c r="AC2237" i="22"/>
  <c r="N2237" i="22"/>
  <c r="J2237" i="22"/>
  <c r="I2237" i="22"/>
  <c r="V2237" i="22" s="1"/>
  <c r="F2237" i="22"/>
  <c r="AG2238" i="22"/>
  <c r="L2238" i="22"/>
  <c r="K2238" i="22"/>
  <c r="G2239" i="22"/>
  <c r="H2238" i="22"/>
  <c r="M2238" i="22" l="1"/>
  <c r="W2238" i="22"/>
  <c r="AD2238" i="22"/>
  <c r="AE2238" i="22" s="1"/>
  <c r="AF2238" i="22" s="1"/>
  <c r="AC2238" i="22"/>
  <c r="N2238" i="22"/>
  <c r="J2238" i="22"/>
  <c r="I2238" i="22"/>
  <c r="V2238" i="22" s="1"/>
  <c r="F2238" i="22"/>
  <c r="AG2239" i="22"/>
  <c r="L2239" i="22"/>
  <c r="K2239" i="22"/>
  <c r="G2240" i="22"/>
  <c r="H2239" i="22"/>
  <c r="AG2240" i="22" l="1"/>
  <c r="L2240" i="22"/>
  <c r="K2240" i="22"/>
  <c r="G2241" i="22"/>
  <c r="H2240" i="22"/>
  <c r="M2239" i="22"/>
  <c r="W2239" i="22"/>
  <c r="AD2239" i="22"/>
  <c r="AE2239" i="22" s="1"/>
  <c r="AF2239" i="22" s="1"/>
  <c r="AC2239" i="22"/>
  <c r="N2239" i="22"/>
  <c r="J2239" i="22"/>
  <c r="I2239" i="22"/>
  <c r="F2239" i="22"/>
  <c r="M2240" i="22" l="1"/>
  <c r="W2240" i="22"/>
  <c r="AD2240" i="22"/>
  <c r="AE2240" i="22" s="1"/>
  <c r="AF2240" i="22" s="1"/>
  <c r="AC2240" i="22"/>
  <c r="N2240" i="22"/>
  <c r="J2240" i="22"/>
  <c r="I2240" i="22"/>
  <c r="V2240" i="22" s="1"/>
  <c r="F2240" i="22"/>
  <c r="V2239" i="22"/>
  <c r="AG2241" i="22"/>
  <c r="L2241" i="22"/>
  <c r="K2241" i="22"/>
  <c r="G2242" i="22"/>
  <c r="H2241" i="22"/>
  <c r="M2241" i="22" l="1"/>
  <c r="W2241" i="22"/>
  <c r="AD2241" i="22"/>
  <c r="AE2241" i="22" s="1"/>
  <c r="AF2241" i="22" s="1"/>
  <c r="AC2241" i="22"/>
  <c r="N2241" i="22"/>
  <c r="J2241" i="22"/>
  <c r="I2241" i="22"/>
  <c r="V2241" i="22" s="1"/>
  <c r="F2241" i="22"/>
  <c r="AG2242" i="22"/>
  <c r="L2242" i="22"/>
  <c r="K2242" i="22"/>
  <c r="G2243" i="22"/>
  <c r="H2242" i="22"/>
  <c r="AG2243" i="22" l="1"/>
  <c r="L2243" i="22"/>
  <c r="K2243" i="22"/>
  <c r="G2244" i="22"/>
  <c r="H2243" i="22"/>
  <c r="M2242" i="22"/>
  <c r="W2242" i="22"/>
  <c r="AD2242" i="22"/>
  <c r="AE2242" i="22" s="1"/>
  <c r="AF2242" i="22" s="1"/>
  <c r="AC2242" i="22"/>
  <c r="N2242" i="22"/>
  <c r="J2242" i="22"/>
  <c r="I2242" i="22"/>
  <c r="F2242" i="22"/>
  <c r="V2242" i="22" l="1"/>
  <c r="M2243" i="22"/>
  <c r="W2243" i="22"/>
  <c r="AD2243" i="22"/>
  <c r="AE2243" i="22" s="1"/>
  <c r="AF2243" i="22" s="1"/>
  <c r="AC2243" i="22"/>
  <c r="N2243" i="22"/>
  <c r="J2243" i="22"/>
  <c r="I2243" i="22"/>
  <c r="V2243" i="22" s="1"/>
  <c r="F2243" i="22"/>
  <c r="AG2244" i="22"/>
  <c r="L2244" i="22"/>
  <c r="K2244" i="22"/>
  <c r="G2245" i="22"/>
  <c r="H2244" i="22"/>
  <c r="AG2245" i="22" l="1"/>
  <c r="L2245" i="22"/>
  <c r="K2245" i="22"/>
  <c r="G2246" i="22"/>
  <c r="H2245" i="22"/>
  <c r="M2244" i="22"/>
  <c r="W2244" i="22"/>
  <c r="AD2244" i="22"/>
  <c r="AE2244" i="22" s="1"/>
  <c r="AF2244" i="22" s="1"/>
  <c r="AC2244" i="22"/>
  <c r="N2244" i="22"/>
  <c r="J2244" i="22"/>
  <c r="I2244" i="22"/>
  <c r="F2244" i="22"/>
  <c r="M2245" i="22" l="1"/>
  <c r="W2245" i="22"/>
  <c r="AD2245" i="22"/>
  <c r="AE2245" i="22" s="1"/>
  <c r="AF2245" i="22" s="1"/>
  <c r="AC2245" i="22"/>
  <c r="N2245" i="22"/>
  <c r="J2245" i="22"/>
  <c r="I2245" i="22"/>
  <c r="V2245" i="22" s="1"/>
  <c r="F2245" i="22"/>
  <c r="V2244" i="22"/>
  <c r="AG2246" i="22"/>
  <c r="L2246" i="22"/>
  <c r="K2246" i="22"/>
  <c r="G2247" i="22"/>
  <c r="H2246" i="22"/>
  <c r="M2246" i="22" l="1"/>
  <c r="W2246" i="22"/>
  <c r="AD2246" i="22"/>
  <c r="AE2246" i="22" s="1"/>
  <c r="AF2246" i="22" s="1"/>
  <c r="AC2246" i="22"/>
  <c r="N2246" i="22"/>
  <c r="J2246" i="22"/>
  <c r="I2246" i="22"/>
  <c r="V2246" i="22" s="1"/>
  <c r="F2246" i="22"/>
  <c r="AG2247" i="22"/>
  <c r="L2247" i="22"/>
  <c r="K2247" i="22"/>
  <c r="G2248" i="22"/>
  <c r="H2247" i="22"/>
  <c r="M2247" i="22" l="1"/>
  <c r="W2247" i="22"/>
  <c r="AD2247" i="22"/>
  <c r="AE2247" i="22" s="1"/>
  <c r="AF2247" i="22" s="1"/>
  <c r="AC2247" i="22"/>
  <c r="N2247" i="22"/>
  <c r="J2247" i="22"/>
  <c r="I2247" i="22"/>
  <c r="V2247" i="22" s="1"/>
  <c r="F2247" i="22"/>
  <c r="AG2248" i="22"/>
  <c r="L2248" i="22"/>
  <c r="K2248" i="22"/>
  <c r="G2249" i="22"/>
  <c r="H2248" i="22"/>
  <c r="M2248" i="22" l="1"/>
  <c r="W2248" i="22"/>
  <c r="AD2248" i="22"/>
  <c r="AE2248" i="22" s="1"/>
  <c r="AF2248" i="22" s="1"/>
  <c r="AC2248" i="22"/>
  <c r="N2248" i="22"/>
  <c r="J2248" i="22"/>
  <c r="I2248" i="22"/>
  <c r="V2248" i="22" s="1"/>
  <c r="F2248" i="22"/>
  <c r="AG2249" i="22"/>
  <c r="L2249" i="22"/>
  <c r="K2249" i="22"/>
  <c r="G2250" i="22"/>
  <c r="H2249" i="22"/>
  <c r="M2249" i="22" l="1"/>
  <c r="W2249" i="22"/>
  <c r="AD2249" i="22"/>
  <c r="AE2249" i="22" s="1"/>
  <c r="AF2249" i="22" s="1"/>
  <c r="AC2249" i="22"/>
  <c r="N2249" i="22"/>
  <c r="J2249" i="22"/>
  <c r="I2249" i="22"/>
  <c r="V2249" i="22" s="1"/>
  <c r="F2249" i="22"/>
  <c r="AG2250" i="22"/>
  <c r="L2250" i="22"/>
  <c r="K2250" i="22"/>
  <c r="G2251" i="22"/>
  <c r="H2250" i="22"/>
  <c r="AG2251" i="22" l="1"/>
  <c r="L2251" i="22"/>
  <c r="K2251" i="22"/>
  <c r="G2252" i="22"/>
  <c r="H2251" i="22"/>
  <c r="M2250" i="22"/>
  <c r="W2250" i="22"/>
  <c r="AD2250" i="22"/>
  <c r="AE2250" i="22" s="1"/>
  <c r="AF2250" i="22" s="1"/>
  <c r="AC2250" i="22"/>
  <c r="N2250" i="22"/>
  <c r="J2250" i="22"/>
  <c r="I2250" i="22"/>
  <c r="F2250" i="22"/>
  <c r="M2251" i="22" l="1"/>
  <c r="W2251" i="22"/>
  <c r="AD2251" i="22"/>
  <c r="AE2251" i="22" s="1"/>
  <c r="AF2251" i="22" s="1"/>
  <c r="AC2251" i="22"/>
  <c r="N2251" i="22"/>
  <c r="J2251" i="22"/>
  <c r="I2251" i="22"/>
  <c r="V2251" i="22" s="1"/>
  <c r="F2251" i="22"/>
  <c r="V2250" i="22"/>
  <c r="AG2252" i="22"/>
  <c r="L2252" i="22"/>
  <c r="K2252" i="22"/>
  <c r="G2253" i="22"/>
  <c r="H2252" i="22"/>
  <c r="M2252" i="22" l="1"/>
  <c r="W2252" i="22"/>
  <c r="AD2252" i="22"/>
  <c r="AE2252" i="22" s="1"/>
  <c r="AF2252" i="22" s="1"/>
  <c r="AC2252" i="22"/>
  <c r="N2252" i="22"/>
  <c r="J2252" i="22"/>
  <c r="I2252" i="22"/>
  <c r="F2252" i="22"/>
  <c r="AG2253" i="22"/>
  <c r="L2253" i="22"/>
  <c r="K2253" i="22"/>
  <c r="G2254" i="22"/>
  <c r="H2253" i="22"/>
  <c r="V2252" i="22" l="1"/>
  <c r="M2253" i="22"/>
  <c r="W2253" i="22"/>
  <c r="AD2253" i="22"/>
  <c r="AE2253" i="22" s="1"/>
  <c r="AF2253" i="22" s="1"/>
  <c r="AC2253" i="22"/>
  <c r="N2253" i="22"/>
  <c r="J2253" i="22"/>
  <c r="I2253" i="22"/>
  <c r="F2253" i="22"/>
  <c r="AG2254" i="22"/>
  <c r="L2254" i="22"/>
  <c r="K2254" i="22"/>
  <c r="G2255" i="22"/>
  <c r="H2254" i="22"/>
  <c r="V2253" i="22" l="1"/>
  <c r="M2254" i="22"/>
  <c r="W2254" i="22"/>
  <c r="AD2254" i="22"/>
  <c r="AE2254" i="22" s="1"/>
  <c r="AF2254" i="22" s="1"/>
  <c r="AC2254" i="22"/>
  <c r="N2254" i="22"/>
  <c r="J2254" i="22"/>
  <c r="I2254" i="22"/>
  <c r="F2254" i="22"/>
  <c r="AG2255" i="22"/>
  <c r="L2255" i="22"/>
  <c r="K2255" i="22"/>
  <c r="G2256" i="22"/>
  <c r="H2255" i="22"/>
  <c r="AG2256" i="22" l="1"/>
  <c r="L2256" i="22"/>
  <c r="K2256" i="22"/>
  <c r="G2257" i="22"/>
  <c r="H2256" i="22"/>
  <c r="V2254" i="22"/>
  <c r="M2255" i="22"/>
  <c r="W2255" i="22"/>
  <c r="AD2255" i="22"/>
  <c r="AE2255" i="22" s="1"/>
  <c r="AF2255" i="22" s="1"/>
  <c r="AC2255" i="22"/>
  <c r="N2255" i="22"/>
  <c r="J2255" i="22"/>
  <c r="I2255" i="22"/>
  <c r="F2255" i="22"/>
  <c r="V2255" i="22" l="1"/>
  <c r="M2256" i="22"/>
  <c r="W2256" i="22"/>
  <c r="AD2256" i="22"/>
  <c r="AE2256" i="22" s="1"/>
  <c r="AF2256" i="22" s="1"/>
  <c r="AC2256" i="22"/>
  <c r="N2256" i="22"/>
  <c r="J2256" i="22"/>
  <c r="I2256" i="22"/>
  <c r="F2256" i="22"/>
  <c r="AG2257" i="22"/>
  <c r="L2257" i="22"/>
  <c r="K2257" i="22"/>
  <c r="G2258" i="22"/>
  <c r="H2257" i="22"/>
  <c r="V2256" i="22" l="1"/>
  <c r="M2257" i="22"/>
  <c r="W2257" i="22"/>
  <c r="AD2257" i="22"/>
  <c r="AE2257" i="22" s="1"/>
  <c r="AF2257" i="22" s="1"/>
  <c r="AC2257" i="22"/>
  <c r="N2257" i="22"/>
  <c r="J2257" i="22"/>
  <c r="I2257" i="22"/>
  <c r="F2257" i="22"/>
  <c r="AG2258" i="22"/>
  <c r="L2258" i="22"/>
  <c r="K2258" i="22"/>
  <c r="G2259" i="22"/>
  <c r="H2258" i="22"/>
  <c r="V2257" i="22" l="1"/>
  <c r="M2258" i="22"/>
  <c r="W2258" i="22"/>
  <c r="AD2258" i="22"/>
  <c r="AE2258" i="22" s="1"/>
  <c r="AF2258" i="22" s="1"/>
  <c r="AC2258" i="22"/>
  <c r="N2258" i="22"/>
  <c r="J2258" i="22"/>
  <c r="I2258" i="22"/>
  <c r="F2258" i="22"/>
  <c r="AG2259" i="22"/>
  <c r="L2259" i="22"/>
  <c r="K2259" i="22"/>
  <c r="G2260" i="22"/>
  <c r="H2259" i="22"/>
  <c r="V2258" i="22" l="1"/>
  <c r="M2259" i="22"/>
  <c r="W2259" i="22"/>
  <c r="AD2259" i="22"/>
  <c r="AE2259" i="22" s="1"/>
  <c r="AF2259" i="22" s="1"/>
  <c r="AC2259" i="22"/>
  <c r="N2259" i="22"/>
  <c r="J2259" i="22"/>
  <c r="I2259" i="22"/>
  <c r="F2259" i="22"/>
  <c r="AG2260" i="22"/>
  <c r="L2260" i="22"/>
  <c r="K2260" i="22"/>
  <c r="G2261" i="22"/>
  <c r="H2260" i="22"/>
  <c r="V2259" i="22" l="1"/>
  <c r="AG2261" i="22"/>
  <c r="L2261" i="22"/>
  <c r="K2261" i="22"/>
  <c r="G2262" i="22"/>
  <c r="H2261" i="22"/>
  <c r="M2260" i="22"/>
  <c r="W2260" i="22"/>
  <c r="AD2260" i="22"/>
  <c r="AE2260" i="22" s="1"/>
  <c r="AF2260" i="22" s="1"/>
  <c r="AC2260" i="22"/>
  <c r="N2260" i="22"/>
  <c r="J2260" i="22"/>
  <c r="I2260" i="22"/>
  <c r="F2260" i="22"/>
  <c r="M2261" i="22" l="1"/>
  <c r="W2261" i="22"/>
  <c r="AD2261" i="22"/>
  <c r="AE2261" i="22" s="1"/>
  <c r="AF2261" i="22" s="1"/>
  <c r="AC2261" i="22"/>
  <c r="N2261" i="22"/>
  <c r="J2261" i="22"/>
  <c r="I2261" i="22"/>
  <c r="F2261" i="22"/>
  <c r="V2260" i="22"/>
  <c r="AG2262" i="22"/>
  <c r="L2262" i="22"/>
  <c r="K2262" i="22"/>
  <c r="G2263" i="22"/>
  <c r="H2262" i="22"/>
  <c r="V2261" i="22" l="1"/>
  <c r="M2262" i="22"/>
  <c r="W2262" i="22"/>
  <c r="AD2262" i="22"/>
  <c r="AE2262" i="22" s="1"/>
  <c r="AF2262" i="22" s="1"/>
  <c r="AC2262" i="22"/>
  <c r="N2262" i="22"/>
  <c r="J2262" i="22"/>
  <c r="I2262" i="22"/>
  <c r="F2262" i="22"/>
  <c r="AG2263" i="22"/>
  <c r="AG7" i="22" s="1"/>
  <c r="L2263" i="22"/>
  <c r="L7" i="22" s="1"/>
  <c r="K2263" i="22"/>
  <c r="H2263" i="22"/>
  <c r="V2262" i="22" l="1"/>
  <c r="M2263" i="22"/>
  <c r="W2263" i="22"/>
  <c r="AD2263" i="22"/>
  <c r="AE2263" i="22" s="1"/>
  <c r="AF2263" i="22" s="1"/>
  <c r="AC2263" i="22"/>
  <c r="N2263" i="22"/>
  <c r="N7" i="22" s="1"/>
  <c r="J2263" i="22"/>
  <c r="I2263" i="22"/>
  <c r="F2263" i="22"/>
  <c r="V2263" i="22" l="1"/>
  <c r="U13" i="22"/>
  <c r="R13" i="22"/>
  <c r="R12" i="22"/>
  <c r="S11" i="22"/>
  <c r="Y11" i="22" s="1"/>
  <c r="F723" i="21" s="1"/>
  <c r="S13" i="22"/>
  <c r="Y13" i="22" s="1"/>
  <c r="H723" i="21" s="1"/>
  <c r="Q14" i="22"/>
  <c r="Q13" i="22"/>
  <c r="S12" i="22"/>
  <c r="Y12" i="22" s="1"/>
  <c r="G723" i="21" s="1"/>
  <c r="Q12" i="22"/>
  <c r="Q11" i="22"/>
  <c r="U12" i="22"/>
  <c r="Q15" i="22"/>
  <c r="U14" i="22"/>
  <c r="R14" i="22"/>
  <c r="U11" i="22"/>
  <c r="R11" i="22"/>
  <c r="S14" i="22"/>
  <c r="Y14" i="22" s="1"/>
  <c r="I723" i="21" s="1"/>
  <c r="R15" i="22"/>
  <c r="U15" i="22"/>
  <c r="U16" i="22"/>
  <c r="Q16" i="22"/>
  <c r="S15" i="22"/>
  <c r="Y15" i="22" s="1"/>
  <c r="J723" i="21" s="1"/>
  <c r="S16" i="22"/>
  <c r="Y16" i="22" s="1"/>
  <c r="K723" i="21" s="1"/>
  <c r="S17" i="22"/>
  <c r="Y17" i="22" s="1"/>
  <c r="L723" i="21" s="1"/>
  <c r="R16" i="22"/>
  <c r="R17" i="22"/>
  <c r="Q17" i="22"/>
  <c r="U19" i="22"/>
  <c r="R18" i="22"/>
  <c r="R19" i="22"/>
  <c r="U18" i="22"/>
  <c r="U17" i="22"/>
  <c r="S18" i="22"/>
  <c r="Y18" i="22" s="1"/>
  <c r="M723" i="21" s="1"/>
  <c r="S19" i="22"/>
  <c r="Y19" i="22" s="1"/>
  <c r="N723" i="21" s="1"/>
  <c r="Q18" i="22"/>
  <c r="U21" i="22"/>
  <c r="Q19" i="22"/>
  <c r="R21" i="22"/>
  <c r="U22" i="22"/>
  <c r="U20" i="22"/>
  <c r="S20" i="22"/>
  <c r="Y20" i="22" s="1"/>
  <c r="O723" i="21" s="1"/>
  <c r="R20" i="22"/>
  <c r="Q20" i="22"/>
  <c r="Q22" i="22"/>
  <c r="S23" i="22"/>
  <c r="Y23" i="22" s="1"/>
  <c r="R723" i="21" s="1"/>
  <c r="R22" i="22"/>
  <c r="R23" i="22"/>
  <c r="S21" i="22"/>
  <c r="Y21" i="22" s="1"/>
  <c r="P723" i="21" s="1"/>
  <c r="Q21" i="22"/>
  <c r="U24" i="22"/>
  <c r="U23" i="22"/>
  <c r="Q24" i="22"/>
  <c r="Q23" i="22"/>
  <c r="S22" i="22"/>
  <c r="Y22" i="22" s="1"/>
  <c r="Q723" i="21" s="1"/>
  <c r="R24" i="22"/>
  <c r="S25" i="22"/>
  <c r="Y25" i="22" s="1"/>
  <c r="T723" i="21" s="1"/>
  <c r="S24" i="22"/>
  <c r="Y24" i="22" s="1"/>
  <c r="S723" i="21" s="1"/>
  <c r="R25" i="22"/>
  <c r="U25" i="22"/>
  <c r="S26" i="22"/>
  <c r="Y26" i="22" s="1"/>
  <c r="U723" i="21" s="1"/>
  <c r="Q26" i="22"/>
  <c r="Q25" i="22"/>
  <c r="U26" i="22"/>
  <c r="R26" i="22"/>
  <c r="R27" i="22"/>
  <c r="S28" i="22"/>
  <c r="Y28" i="22" s="1"/>
  <c r="W723" i="21" s="1"/>
  <c r="Q27" i="22"/>
  <c r="S27" i="22"/>
  <c r="Y27" i="22" s="1"/>
  <c r="V723" i="21" s="1"/>
  <c r="U28" i="22"/>
  <c r="U27" i="22"/>
  <c r="S29" i="22"/>
  <c r="Y29" i="22" s="1"/>
  <c r="X723" i="21" s="1"/>
  <c r="R28" i="22"/>
  <c r="R30" i="22"/>
  <c r="R29" i="22"/>
  <c r="Q28" i="22"/>
  <c r="Q29" i="22"/>
  <c r="U29" i="22"/>
  <c r="U30" i="22"/>
  <c r="Q31" i="22"/>
  <c r="S31" i="22"/>
  <c r="Y31" i="22" s="1"/>
  <c r="Z723" i="21" s="1"/>
  <c r="U31" i="22"/>
  <c r="R31" i="22"/>
  <c r="Q30" i="22"/>
  <c r="S30" i="22"/>
  <c r="Y30" i="22" s="1"/>
  <c r="Y723" i="21" s="1"/>
  <c r="S32" i="22"/>
  <c r="Y32" i="22" s="1"/>
  <c r="AA723" i="21" s="1"/>
  <c r="Q32" i="22"/>
  <c r="S33" i="22"/>
  <c r="Y33" i="22" s="1"/>
  <c r="AB723" i="21" s="1"/>
  <c r="U32" i="22"/>
  <c r="Q33" i="22"/>
  <c r="U33" i="22"/>
  <c r="S34" i="22"/>
  <c r="Y34" i="22" s="1"/>
  <c r="AC723" i="21" s="1"/>
  <c r="R32" i="22"/>
  <c r="S35" i="22"/>
  <c r="Y35" i="22" s="1"/>
  <c r="AD723" i="21" s="1"/>
  <c r="U35" i="22"/>
  <c r="Q35" i="22"/>
  <c r="R33" i="22"/>
  <c r="Q34" i="22"/>
  <c r="U36" i="22"/>
  <c r="S37" i="22"/>
  <c r="Y37" i="22" s="1"/>
  <c r="AF723" i="21" s="1"/>
  <c r="U34" i="22"/>
  <c r="R35" i="22"/>
  <c r="R34" i="22"/>
  <c r="Q36" i="22"/>
  <c r="S36" i="22"/>
  <c r="Y36" i="22" s="1"/>
  <c r="AE723" i="21" s="1"/>
  <c r="R38" i="22"/>
  <c r="R37" i="22"/>
  <c r="Q37" i="22"/>
  <c r="R36" i="22"/>
  <c r="U37" i="22"/>
  <c r="U38" i="22"/>
  <c r="R39" i="22"/>
  <c r="Q38" i="22"/>
  <c r="S38" i="22"/>
  <c r="Y38" i="22" s="1"/>
  <c r="AG723" i="21" s="1"/>
  <c r="U40" i="22"/>
  <c r="S39" i="22"/>
  <c r="Y39" i="22" s="1"/>
  <c r="AH723" i="21" s="1"/>
  <c r="Q39" i="22"/>
  <c r="Q40" i="22"/>
  <c r="R42" i="22"/>
  <c r="U39" i="22"/>
  <c r="S40" i="22"/>
  <c r="Y40" i="22" s="1"/>
  <c r="AI723" i="21" s="1"/>
  <c r="R40" i="22"/>
  <c r="Q42" i="22"/>
  <c r="S43" i="22"/>
  <c r="Y43" i="22" s="1"/>
  <c r="AL723" i="21" s="1"/>
  <c r="Q41" i="22"/>
  <c r="R41" i="22"/>
  <c r="U41" i="22"/>
  <c r="S41" i="22"/>
  <c r="Y41" i="22" s="1"/>
  <c r="AJ723" i="21" s="1"/>
  <c r="S42" i="22"/>
  <c r="Y42" i="22" s="1"/>
  <c r="AK723" i="21" s="1"/>
  <c r="Q44" i="22"/>
  <c r="R43" i="22"/>
  <c r="R45" i="22"/>
  <c r="Q43" i="22"/>
  <c r="U43" i="22"/>
  <c r="S45" i="22"/>
  <c r="Y45" i="22" s="1"/>
  <c r="AN723" i="21" s="1"/>
  <c r="Q45" i="22"/>
  <c r="U42" i="22"/>
  <c r="U44" i="22"/>
  <c r="S44" i="22"/>
  <c r="Y44" i="22" s="1"/>
  <c r="AM723" i="21" s="1"/>
  <c r="Q46" i="22"/>
  <c r="S47" i="22"/>
  <c r="Y47" i="22" s="1"/>
  <c r="AP723" i="21" s="1"/>
  <c r="R44" i="22"/>
  <c r="U45" i="22"/>
  <c r="U48" i="22"/>
  <c r="U46" i="22"/>
  <c r="S46" i="22"/>
  <c r="Y46" i="22" s="1"/>
  <c r="AO723" i="21" s="1"/>
  <c r="R46" i="22"/>
  <c r="Q47" i="22"/>
  <c r="R47" i="22"/>
  <c r="R49" i="22"/>
  <c r="U47" i="22"/>
  <c r="U49" i="22"/>
  <c r="S50" i="22"/>
  <c r="Y50" i="22" s="1"/>
  <c r="AS723" i="21" s="1"/>
  <c r="S48" i="22"/>
  <c r="Y48" i="22" s="1"/>
  <c r="AQ723" i="21" s="1"/>
  <c r="R48" i="22"/>
  <c r="Q48" i="22"/>
  <c r="Q49" i="22"/>
  <c r="Q50" i="22"/>
  <c r="U50" i="22"/>
  <c r="S49" i="22"/>
  <c r="Y49" i="22" s="1"/>
  <c r="AR723" i="21" s="1"/>
  <c r="R51" i="22"/>
  <c r="U52" i="22"/>
  <c r="R52" i="22"/>
  <c r="R50" i="22"/>
  <c r="Q52" i="22"/>
  <c r="S51" i="22"/>
  <c r="Y51" i="22" s="1"/>
  <c r="AT723" i="21" s="1"/>
  <c r="S52" i="22"/>
  <c r="Y52" i="22" s="1"/>
  <c r="AU723" i="21" s="1"/>
  <c r="Q51" i="22"/>
  <c r="S54" i="22"/>
  <c r="Y54" i="22" s="1"/>
  <c r="AW723" i="21" s="1"/>
  <c r="R55" i="22"/>
  <c r="R53" i="22"/>
  <c r="U53" i="22"/>
  <c r="U51" i="22"/>
  <c r="S55" i="22"/>
  <c r="Y55" i="22" s="1"/>
  <c r="AX723" i="21" s="1"/>
  <c r="Q54" i="22"/>
  <c r="Q53" i="22"/>
  <c r="S53" i="22"/>
  <c r="Y53" i="22" s="1"/>
  <c r="AV723" i="21" s="1"/>
  <c r="U55" i="22"/>
  <c r="U57" i="22"/>
  <c r="R54" i="22"/>
  <c r="U54" i="22"/>
  <c r="Q55" i="22"/>
  <c r="R56" i="22"/>
  <c r="R58" i="22"/>
  <c r="Q56" i="22"/>
  <c r="R57" i="22"/>
  <c r="U56" i="22"/>
  <c r="S56" i="22"/>
  <c r="Y56" i="22" s="1"/>
  <c r="AY723" i="21" s="1"/>
  <c r="Q57" i="22"/>
  <c r="S57" i="22"/>
  <c r="Y57" i="22" s="1"/>
  <c r="AZ723" i="21" s="1"/>
  <c r="U58" i="22"/>
  <c r="U59" i="22"/>
  <c r="Q58" i="22"/>
  <c r="S59" i="22"/>
  <c r="Y59" i="22" s="1"/>
  <c r="BB723" i="21" s="1"/>
  <c r="U60" i="22"/>
  <c r="Q59" i="22"/>
  <c r="S58" i="22"/>
  <c r="Y58" i="22" s="1"/>
  <c r="BA723" i="21" s="1"/>
  <c r="U61" i="22"/>
  <c r="Q60" i="22"/>
  <c r="S60" i="22"/>
  <c r="Y60" i="22" s="1"/>
  <c r="BC723" i="21" s="1"/>
  <c r="R60" i="22"/>
  <c r="Q62" i="22"/>
  <c r="R61" i="22"/>
  <c r="R59" i="22"/>
  <c r="S61" i="22"/>
  <c r="Y61" i="22" s="1"/>
  <c r="BD723" i="21" s="1"/>
  <c r="Q61" i="22"/>
  <c r="S62" i="22"/>
  <c r="Y62" i="22" s="1"/>
  <c r="BE723" i="21" s="1"/>
  <c r="R62" i="22"/>
  <c r="U62" i="22"/>
  <c r="Q63" i="22"/>
  <c r="S64" i="22"/>
  <c r="Y64" i="22" s="1"/>
  <c r="BG723" i="21" s="1"/>
  <c r="R63" i="22"/>
  <c r="Q64" i="22"/>
  <c r="S63" i="22"/>
  <c r="Y63" i="22" s="1"/>
  <c r="BF723" i="21" s="1"/>
  <c r="S65" i="22"/>
  <c r="Y65" i="22" s="1"/>
  <c r="BH723" i="21" s="1"/>
  <c r="U63" i="22"/>
  <c r="U65" i="22"/>
  <c r="Q65" i="22"/>
  <c r="R64" i="22"/>
  <c r="R65" i="22"/>
  <c r="U64" i="22"/>
  <c r="Q67" i="22"/>
  <c r="S67" i="22"/>
  <c r="Y67" i="22" s="1"/>
  <c r="BJ723" i="21" s="1"/>
  <c r="Q66" i="22"/>
  <c r="U66" i="22"/>
  <c r="U67" i="22"/>
  <c r="S68" i="22"/>
  <c r="Y68" i="22" s="1"/>
  <c r="BK723" i="21" s="1"/>
  <c r="R67" i="22"/>
  <c r="S66" i="22"/>
  <c r="Y66" i="22" s="1"/>
  <c r="BI723" i="21" s="1"/>
  <c r="U68" i="22"/>
  <c r="R68" i="22"/>
  <c r="R66" i="22"/>
  <c r="Q68" i="22"/>
  <c r="U69" i="22"/>
  <c r="Q69" i="22"/>
  <c r="S69" i="22"/>
  <c r="Y69" i="22" s="1"/>
  <c r="BL723" i="21" s="1"/>
  <c r="U70" i="22"/>
  <c r="Q70" i="22"/>
  <c r="S71" i="22"/>
  <c r="Y71" i="22" s="1"/>
  <c r="BN723" i="21" s="1"/>
  <c r="R71" i="22"/>
  <c r="U72" i="22"/>
  <c r="Q71" i="22"/>
  <c r="R69" i="22"/>
  <c r="R70" i="22"/>
  <c r="U71" i="22"/>
  <c r="S70" i="22"/>
  <c r="Y70" i="22" s="1"/>
  <c r="BM723" i="21" s="1"/>
  <c r="Q72" i="22"/>
  <c r="R73" i="22"/>
  <c r="U74" i="22"/>
  <c r="S72" i="22"/>
  <c r="Y72" i="22" s="1"/>
  <c r="BO723" i="21" s="1"/>
  <c r="U73" i="22"/>
  <c r="R74" i="22"/>
  <c r="Q74" i="22"/>
  <c r="Q73" i="22"/>
  <c r="Q76" i="22"/>
  <c r="S75" i="22"/>
  <c r="Y75" i="22" s="1"/>
  <c r="BR723" i="21" s="1"/>
  <c r="R72" i="22"/>
  <c r="R75" i="22"/>
  <c r="R76" i="22"/>
  <c r="S73" i="22"/>
  <c r="Y73" i="22" s="1"/>
  <c r="BP723" i="21" s="1"/>
  <c r="S74" i="22"/>
  <c r="Y74" i="22" s="1"/>
  <c r="BQ723" i="21" s="1"/>
  <c r="Q77" i="22"/>
  <c r="U76" i="22"/>
  <c r="U77" i="22"/>
  <c r="S76" i="22"/>
  <c r="Y76" i="22" s="1"/>
  <c r="BS723" i="21" s="1"/>
  <c r="Q78" i="22"/>
  <c r="S78" i="22"/>
  <c r="Y78" i="22" s="1"/>
  <c r="BU723" i="21" s="1"/>
  <c r="U75" i="22"/>
  <c r="Q75" i="22"/>
  <c r="R78" i="22"/>
  <c r="S77" i="22"/>
  <c r="Y77" i="22" s="1"/>
  <c r="BT723" i="21" s="1"/>
  <c r="U78" i="22"/>
  <c r="R77" i="22"/>
  <c r="Q81" i="22"/>
  <c r="Q79" i="22"/>
  <c r="S79" i="22"/>
  <c r="Y79" i="22" s="1"/>
  <c r="BV723" i="21" s="1"/>
  <c r="R81" i="22"/>
  <c r="U80" i="22"/>
  <c r="U79" i="22"/>
  <c r="Q80" i="22"/>
  <c r="U82" i="22"/>
  <c r="S81" i="22"/>
  <c r="Y81" i="22" s="1"/>
  <c r="BX723" i="21" s="1"/>
  <c r="S80" i="22"/>
  <c r="Y80" i="22" s="1"/>
  <c r="BW723" i="21" s="1"/>
  <c r="Q82" i="22"/>
  <c r="R80" i="22"/>
  <c r="U83" i="22"/>
  <c r="R79" i="22"/>
  <c r="S82" i="22"/>
  <c r="Y82" i="22" s="1"/>
  <c r="BY723" i="21" s="1"/>
  <c r="R82" i="22"/>
  <c r="Q83" i="22"/>
  <c r="U81" i="22"/>
  <c r="R83" i="22"/>
  <c r="Q84" i="22"/>
  <c r="S85" i="22"/>
  <c r="Y85" i="22" s="1"/>
  <c r="CB723" i="21" s="1"/>
  <c r="S83" i="22"/>
  <c r="Y83" i="22" s="1"/>
  <c r="BZ723" i="21" s="1"/>
  <c r="S84" i="22"/>
  <c r="Y84" i="22" s="1"/>
  <c r="CA723" i="21" s="1"/>
  <c r="R84" i="22"/>
  <c r="U85" i="22"/>
  <c r="U84" i="22"/>
  <c r="Q87" i="22"/>
  <c r="Q85" i="22"/>
  <c r="S87" i="22"/>
  <c r="Y87" i="22" s="1"/>
  <c r="CD723" i="21" s="1"/>
  <c r="R85" i="22"/>
  <c r="R88" i="22"/>
  <c r="S86" i="22"/>
  <c r="Y86" i="22" s="1"/>
  <c r="CC723" i="21" s="1"/>
  <c r="Q86" i="22"/>
  <c r="U86" i="22"/>
  <c r="R86" i="22"/>
  <c r="U87" i="22"/>
  <c r="U89" i="22"/>
  <c r="R87" i="22"/>
  <c r="Q88" i="22"/>
  <c r="S89" i="22"/>
  <c r="Y89" i="22" s="1"/>
  <c r="CF723" i="21" s="1"/>
  <c r="U88" i="22"/>
  <c r="S88" i="22"/>
  <c r="Y88" i="22" s="1"/>
  <c r="CE723" i="21" s="1"/>
  <c r="Q90" i="22"/>
  <c r="R89" i="22"/>
  <c r="U90" i="22"/>
  <c r="Q89" i="22"/>
  <c r="S90" i="22"/>
  <c r="Y90" i="22" s="1"/>
  <c r="CG723" i="21" s="1"/>
  <c r="R90" i="22"/>
  <c r="U92" i="22"/>
  <c r="Q91" i="22"/>
  <c r="U93" i="22"/>
  <c r="S91" i="22"/>
  <c r="Y91" i="22" s="1"/>
  <c r="CH723" i="21" s="1"/>
  <c r="Q92" i="22"/>
  <c r="R93" i="22"/>
  <c r="S92" i="22"/>
  <c r="Y92" i="22" s="1"/>
  <c r="CI723" i="21" s="1"/>
  <c r="R91" i="22"/>
  <c r="U91" i="22"/>
  <c r="Q93" i="22"/>
  <c r="R92" i="22"/>
  <c r="S94" i="22"/>
  <c r="Y94" i="22" s="1"/>
  <c r="CK723" i="21" s="1"/>
  <c r="U95" i="22"/>
  <c r="Q94" i="22"/>
  <c r="S93" i="22"/>
  <c r="Y93" i="22" s="1"/>
  <c r="CJ723" i="21" s="1"/>
  <c r="R94" i="22"/>
  <c r="S95" i="22"/>
  <c r="Y95" i="22" s="1"/>
  <c r="CL723" i="21" s="1"/>
  <c r="Q97" i="22"/>
  <c r="R98" i="22"/>
  <c r="R95" i="22"/>
  <c r="Q96" i="22"/>
  <c r="U94" i="22"/>
  <c r="Q95" i="22"/>
  <c r="U97" i="22"/>
  <c r="R96" i="22"/>
  <c r="S97" i="22"/>
  <c r="Y97" i="22" s="1"/>
  <c r="CN723" i="21" s="1"/>
  <c r="R97" i="22"/>
  <c r="S96" i="22"/>
  <c r="Y96" i="22" s="1"/>
  <c r="CM723" i="21" s="1"/>
  <c r="U98" i="22"/>
  <c r="S98" i="22"/>
  <c r="Y98" i="22" s="1"/>
  <c r="CO723" i="21" s="1"/>
  <c r="U96" i="22"/>
  <c r="U99" i="22"/>
  <c r="R101" i="22"/>
  <c r="Q99" i="22"/>
  <c r="R99" i="22"/>
  <c r="Q98" i="22"/>
  <c r="S99" i="22"/>
  <c r="Y99" i="22" s="1"/>
  <c r="CP723" i="21" s="1"/>
  <c r="S101" i="22"/>
  <c r="Y101" i="22" s="1"/>
  <c r="CR723" i="21" s="1"/>
  <c r="U100" i="22"/>
  <c r="U101" i="22"/>
  <c r="U102" i="22"/>
  <c r="R100" i="22"/>
  <c r="Q100" i="22"/>
  <c r="S100" i="22"/>
  <c r="Y100" i="22" s="1"/>
  <c r="CQ723" i="21" s="1"/>
  <c r="Q102" i="22"/>
  <c r="U103" i="22"/>
  <c r="R102" i="22"/>
  <c r="Q101" i="22"/>
  <c r="S104" i="22"/>
  <c r="Y104" i="22" s="1"/>
  <c r="CU723" i="21" s="1"/>
  <c r="Q106" i="22"/>
  <c r="S102" i="22"/>
  <c r="Y102" i="22" s="1"/>
  <c r="CS723" i="21" s="1"/>
  <c r="R103" i="22"/>
  <c r="Q105" i="22"/>
  <c r="U104" i="22"/>
  <c r="Q103" i="22"/>
  <c r="Q104" i="22"/>
  <c r="R104" i="22"/>
  <c r="S105" i="22"/>
  <c r="Y105" i="22" s="1"/>
  <c r="CV723" i="21" s="1"/>
  <c r="S106" i="22"/>
  <c r="Y106" i="22" s="1"/>
  <c r="CW723" i="21" s="1"/>
  <c r="R105" i="22"/>
  <c r="U105" i="22"/>
  <c r="S103" i="22"/>
  <c r="Y103" i="22" s="1"/>
  <c r="CT723" i="21" s="1"/>
  <c r="R106" i="22"/>
  <c r="U107" i="22"/>
  <c r="Q108" i="22"/>
  <c r="U106" i="22"/>
  <c r="R108" i="22"/>
  <c r="R107" i="22"/>
  <c r="Q107" i="22"/>
  <c r="S108" i="22"/>
  <c r="Y108" i="22" s="1"/>
  <c r="CY723" i="21" s="1"/>
  <c r="U108" i="22"/>
  <c r="S107" i="22"/>
  <c r="Y107" i="22" s="1"/>
  <c r="CX723" i="21" s="1"/>
  <c r="S109" i="22"/>
  <c r="Y109" i="22" s="1"/>
  <c r="CZ723" i="21" s="1"/>
  <c r="R109" i="22"/>
  <c r="Q109" i="22"/>
  <c r="U109" i="22"/>
  <c r="X12" i="22"/>
  <c r="G724" i="21" s="1"/>
  <c r="X11" i="22"/>
  <c r="F724" i="21" s="1"/>
  <c r="X13" i="22"/>
  <c r="H724" i="21" s="1"/>
  <c r="X14" i="22"/>
  <c r="I724" i="21" s="1"/>
  <c r="X15" i="22"/>
  <c r="J724" i="21" s="1"/>
  <c r="X16" i="22"/>
  <c r="K724" i="21" s="1"/>
  <c r="X18" i="22"/>
  <c r="M724" i="21" s="1"/>
  <c r="X17" i="22"/>
  <c r="L724" i="21" s="1"/>
  <c r="X20" i="22"/>
  <c r="O724" i="21" s="1"/>
  <c r="X19" i="22"/>
  <c r="N724" i="21" s="1"/>
  <c r="X21" i="22"/>
  <c r="P724" i="21" s="1"/>
  <c r="X22" i="22"/>
  <c r="Q724" i="21" s="1"/>
  <c r="X24" i="22"/>
  <c r="S724" i="21" s="1"/>
  <c r="X23" i="22"/>
  <c r="R724" i="21" s="1"/>
  <c r="X26" i="22"/>
  <c r="U724" i="21" s="1"/>
  <c r="X25" i="22"/>
  <c r="T724" i="21" s="1"/>
  <c r="X30" i="22"/>
  <c r="Y724" i="21" s="1"/>
  <c r="X28" i="22"/>
  <c r="W724" i="21" s="1"/>
  <c r="X27" i="22"/>
  <c r="V724" i="21" s="1"/>
  <c r="X29" i="22"/>
  <c r="X724" i="21" s="1"/>
  <c r="X32" i="22"/>
  <c r="AA724" i="21" s="1"/>
  <c r="X34" i="22"/>
  <c r="AC724" i="21" s="1"/>
  <c r="X31" i="22"/>
  <c r="Z724" i="21" s="1"/>
  <c r="X33" i="22"/>
  <c r="AB724" i="21" s="1"/>
  <c r="X35" i="22"/>
  <c r="AD724" i="21" s="1"/>
  <c r="X37" i="22"/>
  <c r="AF724" i="21" s="1"/>
  <c r="X36" i="22"/>
  <c r="AE724" i="21" s="1"/>
  <c r="X39" i="22"/>
  <c r="AH724" i="21" s="1"/>
  <c r="X38" i="22"/>
  <c r="AG724" i="21" s="1"/>
  <c r="X40" i="22"/>
  <c r="AI724" i="21" s="1"/>
  <c r="X43" i="22"/>
  <c r="AL724" i="21" s="1"/>
  <c r="X41" i="22"/>
  <c r="AJ724" i="21" s="1"/>
  <c r="X42" i="22"/>
  <c r="AK724" i="21" s="1"/>
  <c r="X45" i="22"/>
  <c r="AN724" i="21" s="1"/>
  <c r="X44" i="22"/>
  <c r="AM724" i="21" s="1"/>
  <c r="X46" i="22"/>
  <c r="AO724" i="21" s="1"/>
  <c r="X47" i="22"/>
  <c r="AP724" i="21" s="1"/>
  <c r="X50" i="22"/>
  <c r="AS724" i="21" s="1"/>
  <c r="X48" i="22"/>
  <c r="AQ724" i="21" s="1"/>
  <c r="X49" i="22"/>
  <c r="AR724" i="21" s="1"/>
  <c r="X52" i="22"/>
  <c r="AU724" i="21" s="1"/>
  <c r="X51" i="22"/>
  <c r="AT724" i="21" s="1"/>
  <c r="X53" i="22"/>
  <c r="AV724" i="21" s="1"/>
  <c r="X55" i="22"/>
  <c r="AX724" i="21" s="1"/>
  <c r="X54" i="22"/>
  <c r="AW724" i="21" s="1"/>
  <c r="X56" i="22"/>
  <c r="AY724" i="21" s="1"/>
  <c r="X58" i="22"/>
  <c r="BA724" i="21" s="1"/>
  <c r="X57" i="22"/>
  <c r="AZ724" i="21" s="1"/>
  <c r="X60" i="22"/>
  <c r="BC724" i="21" s="1"/>
  <c r="X59" i="22"/>
  <c r="BB724" i="21" s="1"/>
  <c r="X65" i="22"/>
  <c r="BH724" i="21" s="1"/>
  <c r="X61" i="22"/>
  <c r="BD724" i="21" s="1"/>
  <c r="X62" i="22"/>
  <c r="BE724" i="21" s="1"/>
  <c r="X63" i="22"/>
  <c r="BF724" i="21" s="1"/>
  <c r="X64" i="22"/>
  <c r="BG724" i="21" s="1"/>
  <c r="X66" i="22"/>
  <c r="BI724" i="21" s="1"/>
  <c r="X67" i="22"/>
  <c r="BJ724" i="21" s="1"/>
  <c r="X68" i="22"/>
  <c r="BK724" i="21" s="1"/>
  <c r="X71" i="22"/>
  <c r="BN724" i="21" s="1"/>
  <c r="X70" i="22"/>
  <c r="BM724" i="21" s="1"/>
  <c r="X69" i="22"/>
  <c r="BL724" i="21" s="1"/>
  <c r="X77" i="22"/>
  <c r="BT724" i="21" s="1"/>
  <c r="X73" i="22"/>
  <c r="BP724" i="21" s="1"/>
  <c r="X72" i="22"/>
  <c r="BO724" i="21" s="1"/>
  <c r="X75" i="22"/>
  <c r="BR724" i="21" s="1"/>
  <c r="X74" i="22"/>
  <c r="BQ724" i="21" s="1"/>
  <c r="X76" i="22"/>
  <c r="BS724" i="21" s="1"/>
  <c r="X79" i="22"/>
  <c r="BV724" i="21" s="1"/>
  <c r="X78" i="22"/>
  <c r="BU724" i="21" s="1"/>
  <c r="X80" i="22"/>
  <c r="BW724" i="21" s="1"/>
  <c r="X81" i="22"/>
  <c r="BX724" i="21" s="1"/>
  <c r="X82" i="22"/>
  <c r="BY724" i="21" s="1"/>
  <c r="X83" i="22"/>
  <c r="BZ724" i="21" s="1"/>
  <c r="X84" i="22"/>
  <c r="CA724" i="21" s="1"/>
  <c r="X88" i="22"/>
  <c r="CE724" i="21" s="1"/>
  <c r="X85" i="22"/>
  <c r="CB724" i="21" s="1"/>
  <c r="X86" i="22"/>
  <c r="CC724" i="21" s="1"/>
  <c r="X87" i="22"/>
  <c r="CD724" i="21" s="1"/>
  <c r="X89" i="22"/>
  <c r="CF724" i="21" s="1"/>
  <c r="X90" i="22"/>
  <c r="CG724" i="21" s="1"/>
  <c r="X91" i="22"/>
  <c r="CH724" i="21" s="1"/>
  <c r="X93" i="22"/>
  <c r="CJ724" i="21" s="1"/>
  <c r="X92" i="22"/>
  <c r="CI724" i="21" s="1"/>
  <c r="X94" i="22"/>
  <c r="CK724" i="21" s="1"/>
  <c r="X95" i="22"/>
  <c r="CL724" i="21" s="1"/>
  <c r="X96" i="22"/>
  <c r="CM724" i="21" s="1"/>
  <c r="X97" i="22"/>
  <c r="CN724" i="21" s="1"/>
  <c r="X100" i="22"/>
  <c r="CQ724" i="21" s="1"/>
  <c r="X99" i="22"/>
  <c r="CP724" i="21" s="1"/>
  <c r="X98" i="22"/>
  <c r="CO724" i="21" s="1"/>
  <c r="X101" i="22"/>
  <c r="CR724" i="21" s="1"/>
  <c r="X102" i="22"/>
  <c r="CS724" i="21" s="1"/>
  <c r="X105" i="22"/>
  <c r="CV724" i="21" s="1"/>
  <c r="X106" i="22"/>
  <c r="CW724" i="21" s="1"/>
  <c r="X103" i="22"/>
  <c r="CT724" i="21" s="1"/>
  <c r="X104" i="22"/>
  <c r="CU724" i="21" s="1"/>
  <c r="X108" i="22"/>
  <c r="CY724" i="21" s="1"/>
  <c r="X107" i="22"/>
  <c r="CX724" i="21" s="1"/>
  <c r="X109" i="22"/>
  <c r="CZ724" i="21" s="1"/>
  <c r="T64" i="22" l="1"/>
  <c r="T35" i="22"/>
  <c r="T47" i="22"/>
  <c r="T34" i="22"/>
  <c r="T43" i="22"/>
  <c r="T37" i="22"/>
  <c r="T17" i="22"/>
  <c r="T46" i="22"/>
  <c r="T12" i="22"/>
  <c r="T25" i="22"/>
  <c r="T72" i="22"/>
  <c r="T59" i="22"/>
  <c r="T106" i="22"/>
  <c r="T102" i="22"/>
  <c r="T88" i="22"/>
  <c r="T71" i="22"/>
  <c r="T66" i="22"/>
  <c r="T105" i="22"/>
  <c r="T80" i="22"/>
  <c r="T27" i="22"/>
  <c r="T26" i="22"/>
  <c r="T79" i="22"/>
  <c r="T32" i="22"/>
  <c r="T54" i="22"/>
  <c r="T69" i="22"/>
  <c r="T52" i="22"/>
  <c r="T31" i="22"/>
  <c r="T13" i="22"/>
  <c r="T73" i="22"/>
  <c r="T39" i="22"/>
  <c r="T24" i="22"/>
  <c r="T23" i="22"/>
  <c r="T94" i="22"/>
  <c r="T91" i="22"/>
  <c r="T28" i="22"/>
  <c r="T58" i="22"/>
  <c r="T68" i="22"/>
  <c r="T78" i="22"/>
  <c r="T44" i="22"/>
  <c r="T97" i="22"/>
  <c r="T86" i="22"/>
  <c r="T45" i="22"/>
  <c r="T20" i="22"/>
  <c r="T15" i="22"/>
  <c r="T100" i="22"/>
  <c r="T101" i="22"/>
  <c r="T96" i="22"/>
  <c r="T90" i="22"/>
  <c r="T84" i="22"/>
  <c r="T82" i="22"/>
  <c r="T77" i="22"/>
  <c r="T60" i="22"/>
  <c r="T51" i="22"/>
  <c r="T33" i="22"/>
  <c r="T11" i="22"/>
  <c r="R6" i="22"/>
  <c r="T62" i="22"/>
  <c r="U6" i="22"/>
  <c r="T93" i="22"/>
  <c r="T87" i="22"/>
  <c r="T85" i="22"/>
  <c r="T56" i="22"/>
  <c r="T42" i="22"/>
  <c r="T22" i="22"/>
  <c r="T21" i="22"/>
  <c r="T19" i="22"/>
  <c r="T14" i="22"/>
  <c r="T49" i="22"/>
  <c r="T41" i="22"/>
  <c r="T18" i="22"/>
  <c r="X6" i="22"/>
  <c r="T107" i="22"/>
  <c r="T103" i="22"/>
  <c r="T95" i="22"/>
  <c r="T89" i="22"/>
  <c r="T81" i="22"/>
  <c r="T36" i="22"/>
  <c r="Y6" i="22"/>
  <c r="T99" i="22"/>
  <c r="T98" i="22"/>
  <c r="T92" i="22"/>
  <c r="T83" i="22"/>
  <c r="T74" i="22"/>
  <c r="T70" i="22"/>
  <c r="T67" i="22"/>
  <c r="T65" i="22"/>
  <c r="T63" i="22"/>
  <c r="T50" i="22"/>
  <c r="T104" i="22"/>
  <c r="T108" i="22"/>
  <c r="T109" i="22"/>
  <c r="T76" i="22"/>
  <c r="T61" i="22"/>
  <c r="T53" i="22"/>
  <c r="T48" i="22"/>
  <c r="T29" i="22"/>
  <c r="Q6" i="22"/>
  <c r="T75" i="22"/>
  <c r="T57" i="22"/>
  <c r="T55" i="22"/>
  <c r="T40" i="22"/>
  <c r="T38" i="22"/>
  <c r="T30" i="22"/>
  <c r="T16" i="22"/>
  <c r="T6" i="22" l="1"/>
  <c r="AL753" i="21" l="1"/>
  <c r="AL41" i="21" s="1"/>
  <c r="AL44" i="21" s="1"/>
  <c r="AL45" i="21" s="1"/>
  <c r="AL47" i="21" s="1"/>
  <c r="AL48" i="21" s="1"/>
  <c r="AL17" i="24" s="1"/>
  <c r="AL19" i="24" s="1"/>
  <c r="AL21" i="24" s="1"/>
  <c r="BZ753" i="21"/>
  <c r="BZ41" i="21" s="1"/>
  <c r="BZ44" i="21" s="1"/>
  <c r="BZ45" i="21" s="1"/>
  <c r="BZ47" i="21" s="1"/>
  <c r="BZ48" i="21" s="1"/>
  <c r="BZ17" i="24" s="1"/>
  <c r="BZ19" i="24" s="1"/>
  <c r="BZ21" i="24" s="1"/>
  <c r="BV753" i="21"/>
  <c r="BV41" i="21" s="1"/>
  <c r="BV44" i="21" s="1"/>
  <c r="BV45" i="21" s="1"/>
  <c r="BV47" i="21" s="1"/>
  <c r="BV48" i="21" s="1"/>
  <c r="BV17" i="24" s="1"/>
  <c r="BV19" i="24" s="1"/>
  <c r="BV21" i="24" s="1"/>
  <c r="CA753" i="21"/>
  <c r="CA41" i="21" s="1"/>
  <c r="CA44" i="21" s="1"/>
  <c r="CA45" i="21" s="1"/>
  <c r="CA47" i="21" s="1"/>
  <c r="CA48" i="21" s="1"/>
  <c r="CA17" i="24" s="1"/>
  <c r="CA19" i="24" s="1"/>
  <c r="CA21" i="24" s="1"/>
  <c r="AQ753" i="21"/>
  <c r="AQ41" i="21" s="1"/>
  <c r="AQ44" i="21" s="1"/>
  <c r="AQ45" i="21" s="1"/>
  <c r="AQ47" i="21" s="1"/>
  <c r="AQ48" i="21" s="1"/>
  <c r="AQ17" i="24" s="1"/>
  <c r="AQ19" i="24" s="1"/>
  <c r="AQ21" i="24" s="1"/>
  <c r="AO753" i="21"/>
  <c r="AO41" i="21" s="1"/>
  <c r="AO44" i="21" s="1"/>
  <c r="AO45" i="21" s="1"/>
  <c r="AO47" i="21" s="1"/>
  <c r="AO48" i="21" s="1"/>
  <c r="AO17" i="24" s="1"/>
  <c r="AO19" i="24" s="1"/>
  <c r="AO21" i="24" s="1"/>
  <c r="Z753" i="21"/>
  <c r="Z41" i="21" s="1"/>
  <c r="Z44" i="21" s="1"/>
  <c r="Z45" i="21" s="1"/>
  <c r="Z47" i="21" s="1"/>
  <c r="Z48" i="21" s="1"/>
  <c r="Z17" i="24" s="1"/>
  <c r="Z19" i="24" s="1"/>
  <c r="Z21" i="24" s="1"/>
  <c r="T753" i="21"/>
  <c r="T41" i="21" s="1"/>
  <c r="T44" i="21" s="1"/>
  <c r="T45" i="21" s="1"/>
  <c r="T47" i="21" s="1"/>
  <c r="T48" i="21" s="1"/>
  <c r="T17" i="24" s="1"/>
  <c r="T19" i="24" s="1"/>
  <c r="T21" i="24" s="1"/>
  <c r="AH753" i="21"/>
  <c r="AH41" i="21" s="1"/>
  <c r="AH44" i="21" s="1"/>
  <c r="AH45" i="21" s="1"/>
  <c r="AH47" i="21" s="1"/>
  <c r="AH48" i="21" s="1"/>
  <c r="AH17" i="24" s="1"/>
  <c r="AH19" i="24" s="1"/>
  <c r="AH21" i="24" s="1"/>
  <c r="BY753" i="21"/>
  <c r="BY41" i="21" s="1"/>
  <c r="BY44" i="21" s="1"/>
  <c r="BY45" i="21" s="1"/>
  <c r="BY47" i="21" s="1"/>
  <c r="BY48" i="21" s="1"/>
  <c r="BY17" i="24" s="1"/>
  <c r="BY19" i="24" s="1"/>
  <c r="BY21" i="24" s="1"/>
  <c r="CF753" i="21"/>
  <c r="CF41" i="21" s="1"/>
  <c r="CF44" i="21" s="1"/>
  <c r="CF45" i="21" s="1"/>
  <c r="CF47" i="21" s="1"/>
  <c r="CF48" i="21" s="1"/>
  <c r="CF17" i="24" s="1"/>
  <c r="CF19" i="24" s="1"/>
  <c r="CF21" i="24" s="1"/>
  <c r="BE753" i="21"/>
  <c r="BE41" i="21" s="1"/>
  <c r="BE44" i="21" s="1"/>
  <c r="BE45" i="21" s="1"/>
  <c r="BE47" i="21" s="1"/>
  <c r="BE48" i="21" s="1"/>
  <c r="BE17" i="24" s="1"/>
  <c r="BE19" i="24" s="1"/>
  <c r="BE21" i="24" s="1"/>
  <c r="BJ753" i="21"/>
  <c r="BJ41" i="21" s="1"/>
  <c r="BJ44" i="21" s="1"/>
  <c r="BJ45" i="21" s="1"/>
  <c r="BJ47" i="21" s="1"/>
  <c r="BJ48" i="21" s="1"/>
  <c r="BJ17" i="24" s="1"/>
  <c r="BJ19" i="24" s="1"/>
  <c r="BJ21" i="24" s="1"/>
  <c r="CX753" i="21"/>
  <c r="CX41" i="21" s="1"/>
  <c r="CX44" i="21" s="1"/>
  <c r="CX45" i="21" s="1"/>
  <c r="CX47" i="21" s="1"/>
  <c r="CX48" i="21" s="1"/>
  <c r="CX17" i="24" s="1"/>
  <c r="CX19" i="24" s="1"/>
  <c r="CX21" i="24" s="1"/>
  <c r="BW753" i="21"/>
  <c r="BW41" i="21" s="1"/>
  <c r="BW44" i="21" s="1"/>
  <c r="BW45" i="21" s="1"/>
  <c r="BW47" i="21" s="1"/>
  <c r="BW48" i="21" s="1"/>
  <c r="BW17" i="24" s="1"/>
  <c r="BW19" i="24" s="1"/>
  <c r="BW21" i="24" s="1"/>
  <c r="V753" i="21"/>
  <c r="V41" i="21" s="1"/>
  <c r="V44" i="21" s="1"/>
  <c r="V45" i="21" s="1"/>
  <c r="V47" i="21" s="1"/>
  <c r="V48" i="21" s="1"/>
  <c r="V17" i="24" s="1"/>
  <c r="V19" i="24" s="1"/>
  <c r="V21" i="24" s="1"/>
  <c r="CR753" i="21"/>
  <c r="CR41" i="21" s="1"/>
  <c r="CR44" i="21" s="1"/>
  <c r="CR45" i="21" s="1"/>
  <c r="CR47" i="21" s="1"/>
  <c r="CR48" i="21" s="1"/>
  <c r="CR17" i="24" s="1"/>
  <c r="CR19" i="24" s="1"/>
  <c r="CR21" i="24" s="1"/>
  <c r="W753" i="21"/>
  <c r="W41" i="21" s="1"/>
  <c r="W44" i="21" s="1"/>
  <c r="W45" i="21" s="1"/>
  <c r="W47" i="21" s="1"/>
  <c r="W48" i="21" s="1"/>
  <c r="W17" i="24" s="1"/>
  <c r="W19" i="24" s="1"/>
  <c r="W21" i="24" s="1"/>
  <c r="Q753" i="21"/>
  <c r="Q41" i="21" s="1"/>
  <c r="Q44" i="21" s="1"/>
  <c r="Q45" i="21" s="1"/>
  <c r="Q47" i="21" s="1"/>
  <c r="Q48" i="21" s="1"/>
  <c r="Q17" i="24" s="1"/>
  <c r="Q19" i="24" s="1"/>
  <c r="Q21" i="24" s="1"/>
  <c r="CJ753" i="21"/>
  <c r="CJ41" i="21" s="1"/>
  <c r="CJ44" i="21" s="1"/>
  <c r="CJ45" i="21" s="1"/>
  <c r="CJ47" i="21" s="1"/>
  <c r="CJ48" i="21" s="1"/>
  <c r="CJ17" i="24" s="1"/>
  <c r="CJ19" i="24" s="1"/>
  <c r="CJ21" i="24" s="1"/>
  <c r="CL753" i="21"/>
  <c r="CL41" i="21" s="1"/>
  <c r="CL44" i="21" s="1"/>
  <c r="CL45" i="21" s="1"/>
  <c r="CL47" i="21" s="1"/>
  <c r="CL48" i="21" s="1"/>
  <c r="CL17" i="24" s="1"/>
  <c r="CL19" i="24" s="1"/>
  <c r="CL21" i="24" s="1"/>
  <c r="BO753" i="21"/>
  <c r="BO41" i="21" s="1"/>
  <c r="BO44" i="21" s="1"/>
  <c r="BO45" i="21" s="1"/>
  <c r="BO47" i="21" s="1"/>
  <c r="BO48" i="21" s="1"/>
  <c r="BO17" i="24" s="1"/>
  <c r="BO19" i="24" s="1"/>
  <c r="BO21" i="24" s="1"/>
  <c r="CQ753" i="21"/>
  <c r="CQ41" i="21" s="1"/>
  <c r="CQ44" i="21" s="1"/>
  <c r="CQ45" i="21" s="1"/>
  <c r="CQ47" i="21" s="1"/>
  <c r="CQ48" i="21" s="1"/>
  <c r="CQ17" i="24" s="1"/>
  <c r="CQ19" i="24" s="1"/>
  <c r="CQ21" i="24" s="1"/>
  <c r="BF753" i="21"/>
  <c r="BF41" i="21" s="1"/>
  <c r="BF44" i="21" s="1"/>
  <c r="BF45" i="21" s="1"/>
  <c r="BF47" i="21" s="1"/>
  <c r="BF48" i="21" s="1"/>
  <c r="BF17" i="24" s="1"/>
  <c r="BF19" i="24" s="1"/>
  <c r="BF21" i="24" s="1"/>
  <c r="BX753" i="21"/>
  <c r="BX41" i="21" s="1"/>
  <c r="BX44" i="21" s="1"/>
  <c r="BX45" i="21" s="1"/>
  <c r="BX47" i="21" s="1"/>
  <c r="BX48" i="21" s="1"/>
  <c r="BX17" i="24" s="1"/>
  <c r="BX19" i="24" s="1"/>
  <c r="BX21" i="24" s="1"/>
  <c r="BB753" i="21"/>
  <c r="BB41" i="21" s="1"/>
  <c r="BB44" i="21" s="1"/>
  <c r="BB45" i="21" s="1"/>
  <c r="BB47" i="21" s="1"/>
  <c r="BB48" i="21" s="1"/>
  <c r="BB17" i="24" s="1"/>
  <c r="BB19" i="24" s="1"/>
  <c r="BB21" i="24" s="1"/>
  <c r="AI753" i="21"/>
  <c r="AI41" i="21" s="1"/>
  <c r="AI44" i="21" s="1"/>
  <c r="AI45" i="21" s="1"/>
  <c r="AI47" i="21" s="1"/>
  <c r="AI48" i="21" s="1"/>
  <c r="AI17" i="24" s="1"/>
  <c r="AI19" i="24" s="1"/>
  <c r="AI21" i="24" s="1"/>
  <c r="CB753" i="21"/>
  <c r="CB41" i="21" s="1"/>
  <c r="CB44" i="21" s="1"/>
  <c r="CB45" i="21" s="1"/>
  <c r="CB47" i="21" s="1"/>
  <c r="CB48" i="21" s="1"/>
  <c r="CB17" i="24" s="1"/>
  <c r="CB19" i="24" s="1"/>
  <c r="CB21" i="24" s="1"/>
  <c r="AW753" i="21"/>
  <c r="AW41" i="21" s="1"/>
  <c r="AW44" i="21" s="1"/>
  <c r="AW45" i="21" s="1"/>
  <c r="AW47" i="21" s="1"/>
  <c r="AW48" i="21" s="1"/>
  <c r="AW17" i="24" s="1"/>
  <c r="AW19" i="24" s="1"/>
  <c r="AW21" i="24" s="1"/>
  <c r="Y753" i="21"/>
  <c r="Y41" i="21" s="1"/>
  <c r="Y44" i="21" s="1"/>
  <c r="Y45" i="21" s="1"/>
  <c r="Y47" i="21" s="1"/>
  <c r="Y48" i="21" s="1"/>
  <c r="Y17" i="24" s="1"/>
  <c r="Y19" i="24" s="1"/>
  <c r="Y21" i="24" s="1"/>
  <c r="BK753" i="21"/>
  <c r="BK41" i="21" s="1"/>
  <c r="BK44" i="21" s="1"/>
  <c r="BK45" i="21" s="1"/>
  <c r="BK47" i="21" s="1"/>
  <c r="BK48" i="21" s="1"/>
  <c r="BK17" i="24" s="1"/>
  <c r="BK19" i="24" s="1"/>
  <c r="BK21" i="24" s="1"/>
  <c r="CY753" i="21"/>
  <c r="CY41" i="21" s="1"/>
  <c r="CY44" i="21" s="1"/>
  <c r="CY45" i="21" s="1"/>
  <c r="CY47" i="21" s="1"/>
  <c r="CY48" i="21" s="1"/>
  <c r="CY17" i="24" s="1"/>
  <c r="CY19" i="24" s="1"/>
  <c r="CY21" i="24" s="1"/>
  <c r="AY753" i="21"/>
  <c r="AY41" i="21" s="1"/>
  <c r="AY44" i="21" s="1"/>
  <c r="AY45" i="21" s="1"/>
  <c r="AY47" i="21" s="1"/>
  <c r="AY48" i="21" s="1"/>
  <c r="AY17" i="24" s="1"/>
  <c r="AY19" i="24" s="1"/>
  <c r="AY21" i="24" s="1"/>
  <c r="AN753" i="21"/>
  <c r="AN41" i="21" s="1"/>
  <c r="AN44" i="21" s="1"/>
  <c r="AN45" i="21" s="1"/>
  <c r="AN47" i="21" s="1"/>
  <c r="AN48" i="21" s="1"/>
  <c r="AN17" i="24" s="1"/>
  <c r="AN19" i="24" s="1"/>
  <c r="AN21" i="24" s="1"/>
  <c r="AR753" i="21"/>
  <c r="AR41" i="21" s="1"/>
  <c r="AR44" i="21" s="1"/>
  <c r="AR45" i="21" s="1"/>
  <c r="AR47" i="21" s="1"/>
  <c r="AR48" i="21" s="1"/>
  <c r="AR17" i="24" s="1"/>
  <c r="AR19" i="24" s="1"/>
  <c r="AR21" i="24" s="1"/>
  <c r="AT753" i="21"/>
  <c r="AT41" i="21" s="1"/>
  <c r="AT44" i="21" s="1"/>
  <c r="AT45" i="21" s="1"/>
  <c r="AT47" i="21" s="1"/>
  <c r="AT48" i="21" s="1"/>
  <c r="AT17" i="24" s="1"/>
  <c r="AT19" i="24" s="1"/>
  <c r="AT21" i="24" s="1"/>
  <c r="AK753" i="21"/>
  <c r="AK41" i="21" s="1"/>
  <c r="AK44" i="21" s="1"/>
  <c r="AK45" i="21" s="1"/>
  <c r="AK47" i="21" s="1"/>
  <c r="AK48" i="21" s="1"/>
  <c r="AK17" i="24" s="1"/>
  <c r="AK19" i="24" s="1"/>
  <c r="AK21" i="24" s="1"/>
  <c r="CM753" i="21"/>
  <c r="CM41" i="21" s="1"/>
  <c r="CM44" i="21" s="1"/>
  <c r="CM45" i="21" s="1"/>
  <c r="CM47" i="21" s="1"/>
  <c r="CM48" i="21" s="1"/>
  <c r="CM17" i="24" s="1"/>
  <c r="CM19" i="24" s="1"/>
  <c r="CM21" i="24" s="1"/>
  <c r="BN753" i="21"/>
  <c r="BN41" i="21" s="1"/>
  <c r="BN44" i="21" s="1"/>
  <c r="BN45" i="21" s="1"/>
  <c r="BN47" i="21" s="1"/>
  <c r="BN48" i="21" s="1"/>
  <c r="BN17" i="24" s="1"/>
  <c r="BN19" i="24" s="1"/>
  <c r="BN21" i="24" s="1"/>
  <c r="BQ753" i="21"/>
  <c r="BQ41" i="21" s="1"/>
  <c r="BQ44" i="21" s="1"/>
  <c r="BQ45" i="21" s="1"/>
  <c r="BQ47" i="21" s="1"/>
  <c r="BQ48" i="21" s="1"/>
  <c r="BQ17" i="24" s="1"/>
  <c r="BQ19" i="24" s="1"/>
  <c r="BQ21" i="24" s="1"/>
  <c r="AV753" i="21"/>
  <c r="AV41" i="21" s="1"/>
  <c r="AV44" i="21" s="1"/>
  <c r="AV45" i="21" s="1"/>
  <c r="AV47" i="21" s="1"/>
  <c r="AV48" i="21" s="1"/>
  <c r="AV17" i="24" s="1"/>
  <c r="AV19" i="24" s="1"/>
  <c r="AV21" i="24" s="1"/>
  <c r="N753" i="21"/>
  <c r="N41" i="21" s="1"/>
  <c r="N44" i="21" s="1"/>
  <c r="N45" i="21" s="1"/>
  <c r="N47" i="21" s="1"/>
  <c r="N48" i="21" s="1"/>
  <c r="N17" i="24" s="1"/>
  <c r="N19" i="24" s="1"/>
  <c r="N21" i="24" s="1"/>
  <c r="CK753" i="21"/>
  <c r="CK41" i="21" s="1"/>
  <c r="CK44" i="21" s="1"/>
  <c r="CK45" i="21" s="1"/>
  <c r="CK47" i="21" s="1"/>
  <c r="CK48" i="21" s="1"/>
  <c r="CK17" i="24" s="1"/>
  <c r="CK19" i="24" s="1"/>
  <c r="CK21" i="24" s="1"/>
  <c r="CI753" i="21"/>
  <c r="CI41" i="21" s="1"/>
  <c r="CI44" i="21" s="1"/>
  <c r="CI45" i="21" s="1"/>
  <c r="CI47" i="21" s="1"/>
  <c r="CI48" i="21" s="1"/>
  <c r="CI17" i="24" s="1"/>
  <c r="CI19" i="24" s="1"/>
  <c r="CI21" i="24" s="1"/>
  <c r="BU753" i="21"/>
  <c r="BU41" i="21" s="1"/>
  <c r="BU44" i="21" s="1"/>
  <c r="BU45" i="21" s="1"/>
  <c r="BU47" i="21" s="1"/>
  <c r="BU48" i="21" s="1"/>
  <c r="BU17" i="24" s="1"/>
  <c r="BU19" i="24" s="1"/>
  <c r="BU21" i="24" s="1"/>
  <c r="O753" i="21"/>
  <c r="O41" i="21" s="1"/>
  <c r="O44" i="21" s="1"/>
  <c r="O45" i="21" s="1"/>
  <c r="O47" i="21" s="1"/>
  <c r="O48" i="21" s="1"/>
  <c r="O17" i="24" s="1"/>
  <c r="O19" i="24" s="1"/>
  <c r="O21" i="24" s="1"/>
  <c r="BH753" i="21"/>
  <c r="BH41" i="21" s="1"/>
  <c r="BH44" i="21" s="1"/>
  <c r="BH45" i="21" s="1"/>
  <c r="BH47" i="21" s="1"/>
  <c r="BH48" i="21" s="1"/>
  <c r="BH17" i="24" s="1"/>
  <c r="BH19" i="24" s="1"/>
  <c r="BH21" i="24" s="1"/>
  <c r="AA753" i="21"/>
  <c r="AA41" i="21" s="1"/>
  <c r="AA44" i="21" s="1"/>
  <c r="AA45" i="21" s="1"/>
  <c r="AA47" i="21" s="1"/>
  <c r="AA48" i="21" s="1"/>
  <c r="AA17" i="24" s="1"/>
  <c r="AA19" i="24" s="1"/>
  <c r="AA21" i="24" s="1"/>
  <c r="CN753" i="21"/>
  <c r="CN41" i="21" s="1"/>
  <c r="CN44" i="21" s="1"/>
  <c r="CN45" i="21" s="1"/>
  <c r="CN47" i="21" s="1"/>
  <c r="CN48" i="21" s="1"/>
  <c r="CN17" i="24" s="1"/>
  <c r="CN19" i="24" s="1"/>
  <c r="CN21" i="24" s="1"/>
  <c r="BS753" i="21"/>
  <c r="BS41" i="21" s="1"/>
  <c r="BS44" i="21" s="1"/>
  <c r="BS45" i="21" s="1"/>
  <c r="BS47" i="21" s="1"/>
  <c r="BS48" i="21" s="1"/>
  <c r="BS17" i="24" s="1"/>
  <c r="BS19" i="24" s="1"/>
  <c r="BS21" i="24" s="1"/>
  <c r="CU753" i="21"/>
  <c r="CU41" i="21" s="1"/>
  <c r="CU44" i="21" s="1"/>
  <c r="CU45" i="21" s="1"/>
  <c r="CU47" i="21" s="1"/>
  <c r="CU48" i="21" s="1"/>
  <c r="CU17" i="24" s="1"/>
  <c r="CU19" i="24" s="1"/>
  <c r="CU21" i="24" s="1"/>
  <c r="AZ753" i="21"/>
  <c r="AZ41" i="21" s="1"/>
  <c r="AZ44" i="21" s="1"/>
  <c r="AZ45" i="21" s="1"/>
  <c r="AZ47" i="21" s="1"/>
  <c r="AZ48" i="21" s="1"/>
  <c r="AZ17" i="24" s="1"/>
  <c r="AZ19" i="24" s="1"/>
  <c r="AZ21" i="24" s="1"/>
  <c r="AG753" i="21"/>
  <c r="AG41" i="21" s="1"/>
  <c r="AG44" i="21" s="1"/>
  <c r="AG45" i="21" s="1"/>
  <c r="AG47" i="21" s="1"/>
  <c r="AG48" i="21" s="1"/>
  <c r="AG17" i="24" s="1"/>
  <c r="AG19" i="24" s="1"/>
  <c r="AG21" i="24" s="1"/>
  <c r="AD753" i="21"/>
  <c r="AD41" i="21" s="1"/>
  <c r="AD44" i="21" s="1"/>
  <c r="AD45" i="21" s="1"/>
  <c r="AD47" i="21" s="1"/>
  <c r="AD48" i="21" s="1"/>
  <c r="AD17" i="24" s="1"/>
  <c r="AD19" i="24" s="1"/>
  <c r="AD21" i="24" s="1"/>
  <c r="AC753" i="21"/>
  <c r="AC41" i="21" s="1"/>
  <c r="AC44" i="21" s="1"/>
  <c r="AC45" i="21" s="1"/>
  <c r="AC47" i="21" s="1"/>
  <c r="AC48" i="21" s="1"/>
  <c r="AC17" i="24" s="1"/>
  <c r="AC19" i="24" s="1"/>
  <c r="AC21" i="24" s="1"/>
  <c r="CZ753" i="21"/>
  <c r="CZ41" i="21" s="1"/>
  <c r="CZ44" i="21" s="1"/>
  <c r="CZ45" i="21" s="1"/>
  <c r="CZ47" i="21" s="1"/>
  <c r="CZ48" i="21" s="1"/>
  <c r="CZ17" i="24" s="1"/>
  <c r="CZ19" i="24" s="1"/>
  <c r="CZ21" i="24" s="1"/>
  <c r="CO753" i="21"/>
  <c r="CO41" i="21" s="1"/>
  <c r="CO44" i="21" s="1"/>
  <c r="CO45" i="21" s="1"/>
  <c r="CO47" i="21" s="1"/>
  <c r="CO48" i="21" s="1"/>
  <c r="CO17" i="24" s="1"/>
  <c r="CO19" i="24" s="1"/>
  <c r="CO21" i="24" s="1"/>
  <c r="U753" i="21"/>
  <c r="U41" i="21" s="1"/>
  <c r="U44" i="21" s="1"/>
  <c r="U45" i="21" s="1"/>
  <c r="U47" i="21" s="1"/>
  <c r="U48" i="21" s="1"/>
  <c r="U17" i="24" s="1"/>
  <c r="U19" i="24" s="1"/>
  <c r="U21" i="24" s="1"/>
  <c r="AB753" i="21"/>
  <c r="AB41" i="21" s="1"/>
  <c r="AB44" i="21" s="1"/>
  <c r="AB45" i="21" s="1"/>
  <c r="AB47" i="21" s="1"/>
  <c r="AB48" i="21" s="1"/>
  <c r="AB17" i="24" s="1"/>
  <c r="AB19" i="24" s="1"/>
  <c r="AB21" i="24" s="1"/>
  <c r="CS753" i="21"/>
  <c r="CS41" i="21" s="1"/>
  <c r="CS44" i="21" s="1"/>
  <c r="CS45" i="21" s="1"/>
  <c r="CS47" i="21" s="1"/>
  <c r="CS48" i="21" s="1"/>
  <c r="CS17" i="24" s="1"/>
  <c r="CS19" i="24" s="1"/>
  <c r="CS21" i="24" s="1"/>
  <c r="BR753" i="21"/>
  <c r="BR41" i="21" s="1"/>
  <c r="BR44" i="21" s="1"/>
  <c r="BR45" i="21" s="1"/>
  <c r="BR47" i="21" s="1"/>
  <c r="BR48" i="21" s="1"/>
  <c r="BR17" i="24" s="1"/>
  <c r="BR19" i="24" s="1"/>
  <c r="BR21" i="24" s="1"/>
  <c r="AP753" i="21"/>
  <c r="AP41" i="21" s="1"/>
  <c r="AP44" i="21" s="1"/>
  <c r="AP45" i="21" s="1"/>
  <c r="AP47" i="21" s="1"/>
  <c r="AP48" i="21" s="1"/>
  <c r="AP17" i="24" s="1"/>
  <c r="AP19" i="24" s="1"/>
  <c r="AP21" i="24" s="1"/>
  <c r="AF753" i="21"/>
  <c r="AF41" i="21" s="1"/>
  <c r="AF44" i="21" s="1"/>
  <c r="AF45" i="21" s="1"/>
  <c r="AF47" i="21" s="1"/>
  <c r="AF48" i="21" s="1"/>
  <c r="AF17" i="24" s="1"/>
  <c r="AF19" i="24" s="1"/>
  <c r="AF21" i="24" s="1"/>
  <c r="AJ753" i="21"/>
  <c r="AJ41" i="21" s="1"/>
  <c r="AJ44" i="21" s="1"/>
  <c r="AJ45" i="21" s="1"/>
  <c r="AJ47" i="21" s="1"/>
  <c r="AJ48" i="21" s="1"/>
  <c r="AJ17" i="24" s="1"/>
  <c r="AJ19" i="24" s="1"/>
  <c r="AJ21" i="24" s="1"/>
  <c r="AS753" i="21"/>
  <c r="AS41" i="21" s="1"/>
  <c r="AS44" i="21" s="1"/>
  <c r="AS45" i="21" s="1"/>
  <c r="AS47" i="21" s="1"/>
  <c r="AS48" i="21" s="1"/>
  <c r="AS17" i="24" s="1"/>
  <c r="AS19" i="24" s="1"/>
  <c r="AS21" i="24" s="1"/>
  <c r="X753" i="21"/>
  <c r="X41" i="21" s="1"/>
  <c r="X44" i="21" s="1"/>
  <c r="X45" i="21" s="1"/>
  <c r="X47" i="21" s="1"/>
  <c r="X48" i="21" s="1"/>
  <c r="X17" i="24" s="1"/>
  <c r="X19" i="24" s="1"/>
  <c r="X21" i="24" s="1"/>
  <c r="AU753" i="21"/>
  <c r="AU41" i="21" s="1"/>
  <c r="AU44" i="21" s="1"/>
  <c r="AU45" i="21" s="1"/>
  <c r="AU47" i="21" s="1"/>
  <c r="AU48" i="21" s="1"/>
  <c r="AU17" i="24" s="1"/>
  <c r="AU19" i="24" s="1"/>
  <c r="AU21" i="24" s="1"/>
  <c r="CW753" i="21"/>
  <c r="CW41" i="21" s="1"/>
  <c r="CW44" i="21" s="1"/>
  <c r="CW45" i="21" s="1"/>
  <c r="CW47" i="21" s="1"/>
  <c r="CW48" i="21" s="1"/>
  <c r="CW17" i="24" s="1"/>
  <c r="CW19" i="24" s="1"/>
  <c r="CW21" i="24" s="1"/>
  <c r="BC753" i="21"/>
  <c r="BC41" i="21" s="1"/>
  <c r="BC44" i="21" s="1"/>
  <c r="BC45" i="21" s="1"/>
  <c r="BC47" i="21" s="1"/>
  <c r="BC48" i="21" s="1"/>
  <c r="BC17" i="24" s="1"/>
  <c r="BC19" i="24" s="1"/>
  <c r="BC21" i="24" s="1"/>
  <c r="K753" i="21"/>
  <c r="K41" i="21" s="1"/>
  <c r="K44" i="21" s="1"/>
  <c r="K45" i="21" s="1"/>
  <c r="K47" i="21" s="1"/>
  <c r="K48" i="21" s="1"/>
  <c r="K17" i="24" s="1"/>
  <c r="K19" i="24" s="1"/>
  <c r="K21" i="24" s="1"/>
  <c r="CP753" i="21"/>
  <c r="CP41" i="21" s="1"/>
  <c r="CP44" i="21" s="1"/>
  <c r="CP45" i="21" s="1"/>
  <c r="CP47" i="21" s="1"/>
  <c r="CP48" i="21" s="1"/>
  <c r="CP17" i="24" s="1"/>
  <c r="CP19" i="24" s="1"/>
  <c r="CP21" i="24" s="1"/>
  <c r="P753" i="21"/>
  <c r="P41" i="21" s="1"/>
  <c r="P44" i="21" s="1"/>
  <c r="P45" i="21" s="1"/>
  <c r="P47" i="21" s="1"/>
  <c r="P48" i="21" s="1"/>
  <c r="P17" i="24" s="1"/>
  <c r="P19" i="24" s="1"/>
  <c r="P21" i="24" s="1"/>
  <c r="CT753" i="21"/>
  <c r="CT41" i="21" s="1"/>
  <c r="CT44" i="21" s="1"/>
  <c r="CT45" i="21" s="1"/>
  <c r="CT47" i="21" s="1"/>
  <c r="CT48" i="21" s="1"/>
  <c r="CT17" i="24" s="1"/>
  <c r="CT19" i="24" s="1"/>
  <c r="CT21" i="24" s="1"/>
  <c r="L753" i="21"/>
  <c r="L41" i="21" s="1"/>
  <c r="L44" i="21" s="1"/>
  <c r="L45" i="21" s="1"/>
  <c r="L47" i="21" s="1"/>
  <c r="L48" i="21" s="1"/>
  <c r="L17" i="24" s="1"/>
  <c r="L19" i="24" s="1"/>
  <c r="L21" i="24" s="1"/>
  <c r="CD753" i="21"/>
  <c r="CD41" i="21" s="1"/>
  <c r="CD44" i="21" s="1"/>
  <c r="CD45" i="21" s="1"/>
  <c r="CD47" i="21" s="1"/>
  <c r="CD48" i="21" s="1"/>
  <c r="CD17" i="24" s="1"/>
  <c r="CD19" i="24" s="1"/>
  <c r="CD21" i="24" s="1"/>
  <c r="CG753" i="21"/>
  <c r="CG41" i="21" s="1"/>
  <c r="CG44" i="21" s="1"/>
  <c r="CG45" i="21" s="1"/>
  <c r="CG47" i="21" s="1"/>
  <c r="CG48" i="21" s="1"/>
  <c r="CG17" i="24" s="1"/>
  <c r="CG19" i="24" s="1"/>
  <c r="CG21" i="24" s="1"/>
  <c r="AX753" i="21"/>
  <c r="AX41" i="21" s="1"/>
  <c r="AX44" i="21" s="1"/>
  <c r="AX45" i="21" s="1"/>
  <c r="AX47" i="21" s="1"/>
  <c r="AX48" i="21" s="1"/>
  <c r="AX17" i="24" s="1"/>
  <c r="AX19" i="24" s="1"/>
  <c r="AX21" i="24" s="1"/>
  <c r="BG753" i="21"/>
  <c r="BG41" i="21" s="1"/>
  <c r="BG44" i="21" s="1"/>
  <c r="BG45" i="21" s="1"/>
  <c r="BG47" i="21" s="1"/>
  <c r="BG48" i="21" s="1"/>
  <c r="BG17" i="24" s="1"/>
  <c r="BG19" i="24" s="1"/>
  <c r="BG21" i="24" s="1"/>
  <c r="CE753" i="21"/>
  <c r="CE41" i="21" s="1"/>
  <c r="CE44" i="21" s="1"/>
  <c r="CE45" i="21" s="1"/>
  <c r="CE47" i="21" s="1"/>
  <c r="CE48" i="21" s="1"/>
  <c r="CE17" i="24" s="1"/>
  <c r="CE19" i="24" s="1"/>
  <c r="CE21" i="24" s="1"/>
  <c r="CH753" i="21"/>
  <c r="CH41" i="21" s="1"/>
  <c r="CH44" i="21" s="1"/>
  <c r="CH45" i="21" s="1"/>
  <c r="CH47" i="21" s="1"/>
  <c r="CH48" i="21" s="1"/>
  <c r="CH17" i="24" s="1"/>
  <c r="CH19" i="24" s="1"/>
  <c r="CH21" i="24" s="1"/>
  <c r="BT753" i="21"/>
  <c r="BT41" i="21" s="1"/>
  <c r="BT44" i="21" s="1"/>
  <c r="BT45" i="21" s="1"/>
  <c r="BT47" i="21" s="1"/>
  <c r="BT48" i="21" s="1"/>
  <c r="BT17" i="24" s="1"/>
  <c r="BT19" i="24" s="1"/>
  <c r="BT21" i="24" s="1"/>
  <c r="BD753" i="21"/>
  <c r="BD41" i="21" s="1"/>
  <c r="BD44" i="21" s="1"/>
  <c r="BD45" i="21" s="1"/>
  <c r="BD47" i="21" s="1"/>
  <c r="BD48" i="21" s="1"/>
  <c r="BD17" i="24" s="1"/>
  <c r="BD19" i="24" s="1"/>
  <c r="BD21" i="24" s="1"/>
  <c r="BA753" i="21"/>
  <c r="BA41" i="21" s="1"/>
  <c r="BA44" i="21" s="1"/>
  <c r="BA45" i="21" s="1"/>
  <c r="BA47" i="21" s="1"/>
  <c r="BA48" i="21" s="1"/>
  <c r="BA17" i="24" s="1"/>
  <c r="BA19" i="24" s="1"/>
  <c r="BA21" i="24" s="1"/>
  <c r="CC753" i="21"/>
  <c r="CC41" i="21" s="1"/>
  <c r="CC44" i="21" s="1"/>
  <c r="CC45" i="21" s="1"/>
  <c r="CC47" i="21" s="1"/>
  <c r="CC48" i="21" s="1"/>
  <c r="CC17" i="24" s="1"/>
  <c r="CC19" i="24" s="1"/>
  <c r="CC21" i="24" s="1"/>
  <c r="BM753" i="21"/>
  <c r="BM41" i="21" s="1"/>
  <c r="BM44" i="21" s="1"/>
  <c r="BM45" i="21" s="1"/>
  <c r="BM47" i="21" s="1"/>
  <c r="BM48" i="21" s="1"/>
  <c r="BM17" i="24" s="1"/>
  <c r="BM19" i="24" s="1"/>
  <c r="BM21" i="24" s="1"/>
  <c r="M753" i="21"/>
  <c r="M41" i="21" s="1"/>
  <c r="M44" i="21" s="1"/>
  <c r="M45" i="21" s="1"/>
  <c r="M47" i="21" s="1"/>
  <c r="M48" i="21" s="1"/>
  <c r="M17" i="24" s="1"/>
  <c r="M19" i="24" s="1"/>
  <c r="M21" i="24" s="1"/>
  <c r="BP753" i="21"/>
  <c r="BP41" i="21" s="1"/>
  <c r="BP44" i="21" s="1"/>
  <c r="BP45" i="21" s="1"/>
  <c r="BP47" i="21" s="1"/>
  <c r="BP48" i="21" s="1"/>
  <c r="BP17" i="24" s="1"/>
  <c r="BP19" i="24" s="1"/>
  <c r="BP21" i="24" s="1"/>
  <c r="BI753" i="21"/>
  <c r="BI41" i="21" s="1"/>
  <c r="BI44" i="21" s="1"/>
  <c r="BI45" i="21" s="1"/>
  <c r="BI47" i="21" s="1"/>
  <c r="BI48" i="21" s="1"/>
  <c r="BI17" i="24" s="1"/>
  <c r="BI19" i="24" s="1"/>
  <c r="BI21" i="24" s="1"/>
  <c r="CV753" i="21"/>
  <c r="CV41" i="21" s="1"/>
  <c r="CV44" i="21" s="1"/>
  <c r="CV45" i="21" s="1"/>
  <c r="CV47" i="21" s="1"/>
  <c r="CV48" i="21" s="1"/>
  <c r="CV17" i="24" s="1"/>
  <c r="CV19" i="24" s="1"/>
  <c r="CV21" i="24" s="1"/>
  <c r="AM753" i="21"/>
  <c r="AM41" i="21" s="1"/>
  <c r="AM44" i="21" s="1"/>
  <c r="AM45" i="21" s="1"/>
  <c r="AM47" i="21" s="1"/>
  <c r="AM48" i="21" s="1"/>
  <c r="AM17" i="24" s="1"/>
  <c r="AM19" i="24" s="1"/>
  <c r="AM21" i="24" s="1"/>
  <c r="S753" i="21"/>
  <c r="S41" i="21" s="1"/>
  <c r="S44" i="21" s="1"/>
  <c r="S45" i="21" s="1"/>
  <c r="S47" i="21" s="1"/>
  <c r="S48" i="21" s="1"/>
  <c r="S17" i="24" s="1"/>
  <c r="S19" i="24" s="1"/>
  <c r="S21" i="24" s="1"/>
  <c r="AE753" i="21"/>
  <c r="AE41" i="21" s="1"/>
  <c r="AE44" i="21" s="1"/>
  <c r="AE45" i="21" s="1"/>
  <c r="AE47" i="21" s="1"/>
  <c r="AE48" i="21" s="1"/>
  <c r="AE17" i="24" s="1"/>
  <c r="AE19" i="24" s="1"/>
  <c r="AE21" i="24" s="1"/>
  <c r="R753" i="21"/>
  <c r="R41" i="21" s="1"/>
  <c r="R44" i="21" s="1"/>
  <c r="R45" i="21" s="1"/>
  <c r="R47" i="21" s="1"/>
  <c r="R48" i="21" s="1"/>
  <c r="R17" i="24" s="1"/>
  <c r="R19" i="24" s="1"/>
  <c r="R21" i="24" s="1"/>
  <c r="J753" i="21"/>
  <c r="J41" i="21" s="1"/>
  <c r="J44" i="21" s="1"/>
  <c r="J45" i="21" s="1"/>
  <c r="J47" i="21" s="1"/>
  <c r="J48" i="21" s="1"/>
  <c r="J17" i="24" s="1"/>
  <c r="J19" i="24" s="1"/>
  <c r="J21" i="24" s="1"/>
  <c r="BL753" i="21"/>
  <c r="BL41" i="21" s="1"/>
  <c r="BL44" i="21" s="1"/>
  <c r="BL45" i="21" s="1"/>
  <c r="BL47" i="21" s="1"/>
  <c r="BL48" i="21" s="1"/>
  <c r="BL17" i="24" s="1"/>
  <c r="BL19" i="24" s="1"/>
  <c r="BL21" i="24" s="1"/>
  <c r="U756" i="21"/>
  <c r="U60" i="21" s="1"/>
  <c r="CF756" i="21"/>
  <c r="CF60" i="21" s="1"/>
  <c r="CL756" i="21"/>
  <c r="CL60" i="21" s="1"/>
  <c r="V756" i="21"/>
  <c r="V60" i="21" s="1"/>
  <c r="AI756" i="21"/>
  <c r="AI60" i="21" s="1"/>
  <c r="AF756" i="21"/>
  <c r="AF60" i="21" s="1"/>
  <c r="AX756" i="21"/>
  <c r="AX60" i="21" s="1"/>
  <c r="AJ756" i="21"/>
  <c r="AJ60" i="21" s="1"/>
  <c r="BE756" i="21"/>
  <c r="BE60" i="21" s="1"/>
  <c r="AN756" i="21"/>
  <c r="AN60" i="21" s="1"/>
  <c r="BD756" i="21"/>
  <c r="BD60" i="21" s="1"/>
  <c r="CV756" i="21"/>
  <c r="CV60" i="21" s="1"/>
  <c r="L756" i="21"/>
  <c r="L60" i="21" s="1"/>
  <c r="BP756" i="21"/>
  <c r="BP60" i="21" s="1"/>
  <c r="BO756" i="21"/>
  <c r="BO60" i="21" s="1"/>
  <c r="BH756" i="21"/>
  <c r="BH60" i="21" s="1"/>
  <c r="CO756" i="21"/>
  <c r="CO60" i="21" s="1"/>
  <c r="AA756" i="21"/>
  <c r="AA60" i="21" s="1"/>
  <c r="AZ756" i="21"/>
  <c r="AZ60" i="21" s="1"/>
  <c r="BM756" i="21"/>
  <c r="BM60" i="21" s="1"/>
  <c r="AT756" i="21"/>
  <c r="AT60" i="21" s="1"/>
  <c r="CQ756" i="21"/>
  <c r="CQ60" i="21" s="1"/>
  <c r="X756" i="21"/>
  <c r="X60" i="21" s="1"/>
  <c r="CS756" i="21"/>
  <c r="CS60" i="21" s="1"/>
  <c r="W756" i="21"/>
  <c r="W60" i="21" s="1"/>
  <c r="BU756" i="21"/>
  <c r="BU60" i="21" s="1"/>
  <c r="CP756" i="21"/>
  <c r="CP60" i="21" s="1"/>
  <c r="AH756" i="21"/>
  <c r="AH60" i="21" s="1"/>
  <c r="BN756" i="21"/>
  <c r="BN60" i="21" s="1"/>
  <c r="AY756" i="21"/>
  <c r="AY60" i="21" s="1"/>
  <c r="J756" i="21"/>
  <c r="J60" i="21" s="1"/>
  <c r="O756" i="21"/>
  <c r="O60" i="21" s="1"/>
  <c r="BZ756" i="21"/>
  <c r="BZ60" i="21" s="1"/>
  <c r="CG756" i="21"/>
  <c r="CG60" i="21" s="1"/>
  <c r="CZ756" i="21"/>
  <c r="CZ60" i="21" s="1"/>
  <c r="BF756" i="21"/>
  <c r="BF60" i="21" s="1"/>
  <c r="CH756" i="21"/>
  <c r="CH60" i="21" s="1"/>
  <c r="P756" i="21"/>
  <c r="P60" i="21" s="1"/>
  <c r="CY756" i="21"/>
  <c r="CY60" i="21" s="1"/>
  <c r="CM756" i="21"/>
  <c r="CM60" i="21" s="1"/>
  <c r="BB756" i="21"/>
  <c r="BB60" i="21" s="1"/>
  <c r="CA756" i="21"/>
  <c r="CA60" i="21" s="1"/>
  <c r="S756" i="21"/>
  <c r="S60" i="21" s="1"/>
  <c r="AB756" i="21"/>
  <c r="AB60" i="21" s="1"/>
  <c r="Q756" i="21"/>
  <c r="Q60" i="21" s="1"/>
  <c r="AP756" i="21"/>
  <c r="AP60" i="21" s="1"/>
  <c r="BW756" i="21"/>
  <c r="BW60" i="21" s="1"/>
  <c r="CX756" i="21"/>
  <c r="CX60" i="21" s="1"/>
  <c r="AQ756" i="21"/>
  <c r="AQ60" i="21" s="1"/>
  <c r="CN756" i="21"/>
  <c r="CN60" i="21" s="1"/>
  <c r="R756" i="21"/>
  <c r="R60" i="21" s="1"/>
  <c r="AK756" i="21"/>
  <c r="AK60" i="21" s="1"/>
  <c r="BK756" i="21"/>
  <c r="BK60" i="21" s="1"/>
  <c r="AS756" i="21"/>
  <c r="AS60" i="21" s="1"/>
  <c r="AR756" i="21"/>
  <c r="AR60" i="21" s="1"/>
  <c r="AE756" i="21"/>
  <c r="AE60" i="21" s="1"/>
  <c r="BQ756" i="21"/>
  <c r="BQ60" i="21" s="1"/>
  <c r="CU756" i="21"/>
  <c r="CU60" i="21" s="1"/>
  <c r="BA756" i="21"/>
  <c r="BA60" i="21" s="1"/>
  <c r="CC756" i="21"/>
  <c r="CC60" i="21" s="1"/>
  <c r="CD756" i="21"/>
  <c r="CD60" i="21" s="1"/>
  <c r="CW756" i="21"/>
  <c r="CW60" i="21" s="1"/>
  <c r="CR756" i="21"/>
  <c r="CR60" i="21" s="1"/>
  <c r="CE756" i="21"/>
  <c r="CE60" i="21" s="1"/>
  <c r="K756" i="21"/>
  <c r="K60" i="21" s="1"/>
  <c r="CI756" i="21"/>
  <c r="CI60" i="21" s="1"/>
  <c r="AO756" i="21"/>
  <c r="AO60" i="21" s="1"/>
  <c r="CJ756" i="21"/>
  <c r="CJ60" i="21" s="1"/>
  <c r="AC756" i="21"/>
  <c r="AC60" i="21" s="1"/>
  <c r="BL756" i="21"/>
  <c r="BL60" i="21" s="1"/>
  <c r="BS756" i="21"/>
  <c r="BS60" i="21" s="1"/>
  <c r="T756" i="21"/>
  <c r="T60" i="21" s="1"/>
  <c r="BV756" i="21"/>
  <c r="BV60" i="21" s="1"/>
  <c r="BJ756" i="21"/>
  <c r="BJ60" i="21" s="1"/>
  <c r="BC756" i="21"/>
  <c r="BC60" i="21" s="1"/>
  <c r="AG756" i="21"/>
  <c r="AG60" i="21" s="1"/>
  <c r="AV756" i="21"/>
  <c r="AV60" i="21" s="1"/>
  <c r="M756" i="21"/>
  <c r="M60" i="21" s="1"/>
  <c r="CK756" i="21"/>
  <c r="CK60" i="21" s="1"/>
  <c r="Y756" i="21"/>
  <c r="Y60" i="21" s="1"/>
  <c r="BX756" i="21"/>
  <c r="BX60" i="21" s="1"/>
  <c r="AM756" i="21"/>
  <c r="AM60" i="21" s="1"/>
  <c r="CB756" i="21"/>
  <c r="CB60" i="21" s="1"/>
  <c r="AL756" i="21"/>
  <c r="AL60" i="21" s="1"/>
  <c r="AW756" i="21"/>
  <c r="AW60" i="21" s="1"/>
  <c r="BT756" i="21"/>
  <c r="BT60" i="21" s="1"/>
  <c r="AD756" i="21"/>
  <c r="AD60" i="21" s="1"/>
  <c r="BI756" i="21"/>
  <c r="BI60" i="21" s="1"/>
  <c r="BR756" i="21"/>
  <c r="BR60" i="21" s="1"/>
  <c r="AU756" i="21"/>
  <c r="AU60" i="21" s="1"/>
  <c r="N756" i="21"/>
  <c r="N60" i="21" s="1"/>
  <c r="BY756" i="21"/>
  <c r="BY60" i="21" s="1"/>
  <c r="Z756" i="21"/>
  <c r="Z60" i="21" s="1"/>
  <c r="CT756" i="21"/>
  <c r="CT60" i="21" s="1"/>
  <c r="BG756" i="21"/>
  <c r="BG60" i="21" s="1"/>
  <c r="Y22" i="24" l="1"/>
  <c r="Y25" i="24" s="1"/>
  <c r="Y43" i="24"/>
  <c r="CN43" i="24"/>
  <c r="CN22" i="24"/>
  <c r="CN25" i="24" s="1"/>
  <c r="CN28" i="24" s="1"/>
  <c r="CN69" i="21" s="1"/>
  <c r="BD22" i="24"/>
  <c r="BD25" i="24" s="1"/>
  <c r="BD28" i="24" s="1"/>
  <c r="BD69" i="21" s="1"/>
  <c r="BD43" i="24"/>
  <c r="CL22" i="24"/>
  <c r="CL25" i="24" s="1"/>
  <c r="CL28" i="24" s="1"/>
  <c r="CL69" i="21" s="1"/>
  <c r="CL43" i="24"/>
  <c r="J61" i="24"/>
  <c r="S61" i="24"/>
  <c r="P61" i="24"/>
  <c r="AS61" i="24"/>
  <c r="AC61" i="24"/>
  <c r="AG61" i="24"/>
  <c r="BS61" i="24"/>
  <c r="AY61" i="24"/>
  <c r="CQ61" i="24"/>
  <c r="AH61" i="24"/>
  <c r="G730" i="21"/>
  <c r="G753" i="21"/>
  <c r="G41" i="21" s="1"/>
  <c r="G44" i="21" s="1"/>
  <c r="G45" i="21" s="1"/>
  <c r="G47" i="21" s="1"/>
  <c r="G48" i="21" s="1"/>
  <c r="G17" i="24" s="1"/>
  <c r="G19" i="24" s="1"/>
  <c r="G21" i="24" s="1"/>
  <c r="BV22" i="24"/>
  <c r="BV25" i="24" s="1"/>
  <c r="BV28" i="24" s="1"/>
  <c r="BV69" i="21" s="1"/>
  <c r="BV43" i="24"/>
  <c r="CA43" i="24"/>
  <c r="CA22" i="24"/>
  <c r="CA25" i="24" s="1"/>
  <c r="CA28" i="24" s="1"/>
  <c r="CA69" i="21" s="1"/>
  <c r="AZ22" i="24"/>
  <c r="AZ25" i="24" s="1"/>
  <c r="AZ28" i="24" s="1"/>
  <c r="AZ69" i="21" s="1"/>
  <c r="AZ43" i="24"/>
  <c r="CK22" i="24"/>
  <c r="CK25" i="24" s="1"/>
  <c r="CK28" i="24" s="1"/>
  <c r="CK69" i="21" s="1"/>
  <c r="CK43" i="24"/>
  <c r="K43" i="24"/>
  <c r="K22" i="24"/>
  <c r="K25" i="24" s="1"/>
  <c r="K28" i="24" s="1"/>
  <c r="K69" i="21" s="1"/>
  <c r="AM61" i="24"/>
  <c r="M61" i="24"/>
  <c r="BG61" i="24"/>
  <c r="K61" i="24"/>
  <c r="BR61" i="24"/>
  <c r="AZ61" i="24"/>
  <c r="H730" i="21"/>
  <c r="H753" i="21"/>
  <c r="H41" i="21" s="1"/>
  <c r="H44" i="21" s="1"/>
  <c r="H45" i="21" s="1"/>
  <c r="H47" i="21" s="1"/>
  <c r="H48" i="21" s="1"/>
  <c r="H17" i="24" s="1"/>
  <c r="H19" i="24" s="1"/>
  <c r="H21" i="24" s="1"/>
  <c r="BU61" i="24"/>
  <c r="N61" i="24"/>
  <c r="AK61" i="24"/>
  <c r="AW61" i="24"/>
  <c r="T61" i="24"/>
  <c r="CA61" i="24"/>
  <c r="CI22" i="24"/>
  <c r="CI25" i="24" s="1"/>
  <c r="CI28" i="24" s="1"/>
  <c r="CI69" i="21" s="1"/>
  <c r="CI43" i="24"/>
  <c r="CG43" i="24"/>
  <c r="CG22" i="24"/>
  <c r="CG25" i="24" s="1"/>
  <c r="CG28" i="24" s="1"/>
  <c r="CG69" i="21" s="1"/>
  <c r="CT43" i="24"/>
  <c r="CT22" i="24"/>
  <c r="CT25" i="24" s="1"/>
  <c r="T43" i="24"/>
  <c r="T22" i="24"/>
  <c r="T25" i="24" s="1"/>
  <c r="T28" i="24" s="1"/>
  <c r="T69" i="21" s="1"/>
  <c r="BQ43" i="24"/>
  <c r="BQ22" i="24"/>
  <c r="BQ25" i="24" s="1"/>
  <c r="BQ28" i="24" s="1"/>
  <c r="BQ69" i="21" s="1"/>
  <c r="AQ22" i="24"/>
  <c r="AQ25" i="24" s="1"/>
  <c r="AQ28" i="24" s="1"/>
  <c r="AQ69" i="21" s="1"/>
  <c r="AQ43" i="24"/>
  <c r="BB43" i="24"/>
  <c r="BB22" i="24"/>
  <c r="BB25" i="24" s="1"/>
  <c r="BB28" i="24" s="1"/>
  <c r="BB69" i="21" s="1"/>
  <c r="BZ22" i="24"/>
  <c r="BZ25" i="24" s="1"/>
  <c r="BZ28" i="24" s="1"/>
  <c r="BZ69" i="21" s="1"/>
  <c r="BZ43" i="24"/>
  <c r="BU22" i="24"/>
  <c r="BU25" i="24" s="1"/>
  <c r="BU28" i="24" s="1"/>
  <c r="BU69" i="21" s="1"/>
  <c r="BU43" i="24"/>
  <c r="AA22" i="24"/>
  <c r="AA25" i="24" s="1"/>
  <c r="AA28" i="24" s="1"/>
  <c r="AA69" i="21" s="1"/>
  <c r="AA43" i="24"/>
  <c r="AN43" i="24"/>
  <c r="AN22" i="24"/>
  <c r="AN25" i="24" s="1"/>
  <c r="CF43" i="24"/>
  <c r="CF22" i="24"/>
  <c r="CF25" i="24" s="1"/>
  <c r="CF28" i="24" s="1"/>
  <c r="CF69" i="21" s="1"/>
  <c r="Z22" i="24"/>
  <c r="Z25" i="24" s="1"/>
  <c r="Z28" i="24" s="1"/>
  <c r="Z69" i="21" s="1"/>
  <c r="Z43" i="24"/>
  <c r="BT22" i="24"/>
  <c r="BT25" i="24" s="1"/>
  <c r="BT28" i="24" s="1"/>
  <c r="BT69" i="21" s="1"/>
  <c r="BT43" i="24"/>
  <c r="M43" i="24"/>
  <c r="M22" i="24"/>
  <c r="M25" i="24" s="1"/>
  <c r="M28" i="24" s="1"/>
  <c r="M69" i="21" s="1"/>
  <c r="BS22" i="24"/>
  <c r="BS25" i="24" s="1"/>
  <c r="BS28" i="24" s="1"/>
  <c r="BS69" i="21" s="1"/>
  <c r="BS43" i="24"/>
  <c r="CE43" i="24"/>
  <c r="CE22" i="24"/>
  <c r="CE25" i="24" s="1"/>
  <c r="CE28" i="24" s="1"/>
  <c r="CE69" i="21" s="1"/>
  <c r="AE22" i="24"/>
  <c r="AE25" i="24" s="1"/>
  <c r="AE28" i="24" s="1"/>
  <c r="AE69" i="21" s="1"/>
  <c r="AE43" i="24"/>
  <c r="CX43" i="24"/>
  <c r="CX22" i="24"/>
  <c r="CX25" i="24" s="1"/>
  <c r="CX28" i="24" s="1"/>
  <c r="CX69" i="21" s="1"/>
  <c r="CM43" i="24"/>
  <c r="CM22" i="24"/>
  <c r="CM25" i="24" s="1"/>
  <c r="CM28" i="24" s="1"/>
  <c r="CM69" i="21" s="1"/>
  <c r="O22" i="24"/>
  <c r="O25" i="24" s="1"/>
  <c r="O28" i="24" s="1"/>
  <c r="O69" i="21" s="1"/>
  <c r="O43" i="24"/>
  <c r="W43" i="24"/>
  <c r="W22" i="24"/>
  <c r="W25" i="24" s="1"/>
  <c r="W28" i="24" s="1"/>
  <c r="W69" i="21" s="1"/>
  <c r="CO22" i="24"/>
  <c r="CO25" i="24" s="1"/>
  <c r="CO43" i="24"/>
  <c r="BE22" i="24"/>
  <c r="BE25" i="24" s="1"/>
  <c r="BE28" i="24" s="1"/>
  <c r="BE69" i="21" s="1"/>
  <c r="BE43" i="24"/>
  <c r="U43" i="24"/>
  <c r="U22" i="24"/>
  <c r="U25" i="24" s="1"/>
  <c r="U28" i="24" s="1"/>
  <c r="U69" i="21" s="1"/>
  <c r="F753" i="21"/>
  <c r="F730" i="21"/>
  <c r="J730" i="21" s="1"/>
  <c r="CT61" i="24"/>
  <c r="CT28" i="24"/>
  <c r="CT69" i="21" s="1"/>
  <c r="AU61" i="24"/>
  <c r="AD61" i="24"/>
  <c r="BN61" i="24"/>
  <c r="I730" i="21"/>
  <c r="I753" i="21"/>
  <c r="I41" i="21" s="1"/>
  <c r="I44" i="21" s="1"/>
  <c r="I45" i="21" s="1"/>
  <c r="I47" i="21" s="1"/>
  <c r="I48" i="21" s="1"/>
  <c r="I17" i="24" s="1"/>
  <c r="I19" i="24" s="1"/>
  <c r="I21" i="24" s="1"/>
  <c r="CB61" i="24"/>
  <c r="BJ61" i="24"/>
  <c r="CU22" i="24"/>
  <c r="CU25" i="24" s="1"/>
  <c r="CU28" i="24" s="1"/>
  <c r="CU69" i="21" s="1"/>
  <c r="CU43" i="24"/>
  <c r="CP43" i="24"/>
  <c r="CP22" i="24"/>
  <c r="CP25" i="24" s="1"/>
  <c r="CP28" i="24" s="1"/>
  <c r="CP69" i="21" s="1"/>
  <c r="AD43" i="24"/>
  <c r="AD22" i="24"/>
  <c r="AD25" i="24" s="1"/>
  <c r="AD28" i="24" s="1"/>
  <c r="AD69" i="21" s="1"/>
  <c r="G731" i="21"/>
  <c r="G756" i="21"/>
  <c r="G60" i="21" s="1"/>
  <c r="AW22" i="24"/>
  <c r="AW25" i="24" s="1"/>
  <c r="AW28" i="24" s="1"/>
  <c r="AW69" i="21" s="1"/>
  <c r="AW43" i="24"/>
  <c r="F756" i="21"/>
  <c r="F731" i="21"/>
  <c r="J731" i="21" s="1"/>
  <c r="H756" i="21"/>
  <c r="H60" i="21" s="1"/>
  <c r="H731" i="21"/>
  <c r="CR22" i="24"/>
  <c r="CR25" i="24" s="1"/>
  <c r="CR28" i="24" s="1"/>
  <c r="CR69" i="21" s="1"/>
  <c r="CR43" i="24"/>
  <c r="AR43" i="24"/>
  <c r="AR22" i="24"/>
  <c r="AR25" i="24" s="1"/>
  <c r="AR28" i="24" s="1"/>
  <c r="AR69" i="21" s="1"/>
  <c r="BW43" i="24"/>
  <c r="BW22" i="24"/>
  <c r="BW25" i="24" s="1"/>
  <c r="BW28" i="24" s="1"/>
  <c r="BW69" i="21" s="1"/>
  <c r="CY43" i="24"/>
  <c r="CY22" i="24"/>
  <c r="CY25" i="24" s="1"/>
  <c r="CY28" i="24" s="1"/>
  <c r="CY69" i="21" s="1"/>
  <c r="J43" i="24"/>
  <c r="J22" i="24"/>
  <c r="J25" i="24" s="1"/>
  <c r="J28" i="24" s="1"/>
  <c r="J69" i="21" s="1"/>
  <c r="CS22" i="24"/>
  <c r="CS25" i="24" s="1"/>
  <c r="CS28" i="24" s="1"/>
  <c r="CS69" i="21" s="1"/>
  <c r="CS43" i="24"/>
  <c r="BH43" i="24"/>
  <c r="BH22" i="24"/>
  <c r="BH25" i="24" s="1"/>
  <c r="BH28" i="24" s="1"/>
  <c r="BH69" i="21" s="1"/>
  <c r="AJ43" i="24"/>
  <c r="AJ22" i="24"/>
  <c r="AJ25" i="24" s="1"/>
  <c r="AJ28" i="24" s="1"/>
  <c r="AJ69" i="21" s="1"/>
  <c r="CV61" i="24"/>
  <c r="BP61" i="24"/>
  <c r="BT61" i="24"/>
  <c r="CH61" i="24"/>
  <c r="AX61" i="24"/>
  <c r="CD61" i="24"/>
  <c r="AJ61" i="24"/>
  <c r="AP61" i="24"/>
  <c r="CS61" i="24"/>
  <c r="U61" i="24"/>
  <c r="CY61" i="24"/>
  <c r="AI61" i="24"/>
  <c r="CJ61" i="24"/>
  <c r="W61" i="24"/>
  <c r="AO61" i="24"/>
  <c r="BZ61" i="24"/>
  <c r="BL61" i="24"/>
  <c r="CP61" i="24"/>
  <c r="BC61" i="24"/>
  <c r="CO28" i="24"/>
  <c r="CO69" i="21" s="1"/>
  <c r="CO61" i="24"/>
  <c r="CN61" i="24"/>
  <c r="AT61" i="24"/>
  <c r="BK61" i="24"/>
  <c r="BB61" i="24"/>
  <c r="BO61" i="24"/>
  <c r="CR61" i="24"/>
  <c r="BW61" i="24"/>
  <c r="CF61" i="24"/>
  <c r="BI43" i="24"/>
  <c r="BI22" i="24"/>
  <c r="BI25" i="24" s="1"/>
  <c r="BI28" i="24" s="1"/>
  <c r="BI69" i="21" s="1"/>
  <c r="AV22" i="24"/>
  <c r="AV25" i="24" s="1"/>
  <c r="AV28" i="24" s="1"/>
  <c r="AV69" i="21" s="1"/>
  <c r="AV43" i="24"/>
  <c r="AS22" i="24"/>
  <c r="AS25" i="24" s="1"/>
  <c r="AS28" i="24" s="1"/>
  <c r="AS69" i="21" s="1"/>
  <c r="AS43" i="24"/>
  <c r="X22" i="24"/>
  <c r="X25" i="24" s="1"/>
  <c r="X28" i="24" s="1"/>
  <c r="X69" i="21" s="1"/>
  <c r="X43" i="24"/>
  <c r="AX22" i="24"/>
  <c r="AX25" i="24" s="1"/>
  <c r="AX28" i="24" s="1"/>
  <c r="AX69" i="21" s="1"/>
  <c r="AX43" i="24"/>
  <c r="CB22" i="24"/>
  <c r="CB25" i="24" s="1"/>
  <c r="CB28" i="24" s="1"/>
  <c r="CB69" i="21" s="1"/>
  <c r="CB43" i="24"/>
  <c r="CD22" i="24"/>
  <c r="CD25" i="24" s="1"/>
  <c r="CD28" i="24" s="1"/>
  <c r="CD69" i="21" s="1"/>
  <c r="CD43" i="24"/>
  <c r="BM61" i="24"/>
  <c r="BA61" i="24"/>
  <c r="CG61" i="24"/>
  <c r="CW61" i="24"/>
  <c r="X61" i="24"/>
  <c r="AF61" i="24"/>
  <c r="CU61" i="24"/>
  <c r="AA61" i="24"/>
  <c r="CI61" i="24"/>
  <c r="AV61" i="24"/>
  <c r="BQ61" i="24"/>
  <c r="AN61" i="24"/>
  <c r="AN28" i="24"/>
  <c r="AN69" i="21" s="1"/>
  <c r="BX61" i="24"/>
  <c r="Q61" i="24"/>
  <c r="AQ61" i="24"/>
  <c r="BV61" i="24"/>
  <c r="BY22" i="24"/>
  <c r="BY25" i="24" s="1"/>
  <c r="BY28" i="24" s="1"/>
  <c r="BY69" i="21" s="1"/>
  <c r="BY43" i="24"/>
  <c r="BL22" i="24"/>
  <c r="BL25" i="24" s="1"/>
  <c r="BL28" i="24" s="1"/>
  <c r="BL69" i="21" s="1"/>
  <c r="BL43" i="24"/>
  <c r="AP22" i="24"/>
  <c r="AP25" i="24" s="1"/>
  <c r="AP28" i="24" s="1"/>
  <c r="AP69" i="21" s="1"/>
  <c r="AP43" i="24"/>
  <c r="AY22" i="24"/>
  <c r="AY25" i="24" s="1"/>
  <c r="AY28" i="24" s="1"/>
  <c r="AY69" i="21" s="1"/>
  <c r="AY43" i="24"/>
  <c r="BO22" i="24"/>
  <c r="BO25" i="24" s="1"/>
  <c r="BO28" i="24" s="1"/>
  <c r="BO69" i="21" s="1"/>
  <c r="BO43" i="24"/>
  <c r="AG22" i="24"/>
  <c r="AG25" i="24" s="1"/>
  <c r="AG28" i="24" s="1"/>
  <c r="AG69" i="21" s="1"/>
  <c r="AG43" i="24"/>
  <c r="BK22" i="24"/>
  <c r="BK25" i="24" s="1"/>
  <c r="BK28" i="24" s="1"/>
  <c r="BK69" i="21" s="1"/>
  <c r="BK43" i="24"/>
  <c r="CH22" i="24"/>
  <c r="CH25" i="24" s="1"/>
  <c r="CH28" i="24" s="1"/>
  <c r="CH69" i="21" s="1"/>
  <c r="CH43" i="24"/>
  <c r="CQ43" i="24"/>
  <c r="CQ22" i="24"/>
  <c r="CQ25" i="24" s="1"/>
  <c r="CQ28" i="24" s="1"/>
  <c r="CQ69" i="21" s="1"/>
  <c r="BP43" i="24"/>
  <c r="BP22" i="24"/>
  <c r="BP25" i="24" s="1"/>
  <c r="BP28" i="24" s="1"/>
  <c r="BP69" i="21" s="1"/>
  <c r="AF22" i="24"/>
  <c r="AF25" i="24" s="1"/>
  <c r="AF28" i="24" s="1"/>
  <c r="AF69" i="21" s="1"/>
  <c r="AF43" i="24"/>
  <c r="AU22" i="24"/>
  <c r="AU25" i="24" s="1"/>
  <c r="AU28" i="24" s="1"/>
  <c r="AU69" i="21" s="1"/>
  <c r="AU43" i="24"/>
  <c r="AM22" i="24"/>
  <c r="AM25" i="24" s="1"/>
  <c r="AM28" i="24" s="1"/>
  <c r="AM69" i="21" s="1"/>
  <c r="AM43" i="24"/>
  <c r="BC43" i="24"/>
  <c r="BC22" i="24"/>
  <c r="BC25" i="24" s="1"/>
  <c r="BC28" i="24" s="1"/>
  <c r="BC69" i="21" s="1"/>
  <c r="CJ43" i="24"/>
  <c r="CJ22" i="24"/>
  <c r="CJ25" i="24" s="1"/>
  <c r="CJ28" i="24" s="1"/>
  <c r="CJ69" i="21" s="1"/>
  <c r="CC22" i="24"/>
  <c r="CC25" i="24" s="1"/>
  <c r="CC28" i="24" s="1"/>
  <c r="CC69" i="21" s="1"/>
  <c r="CC43" i="24"/>
  <c r="AK43" i="24"/>
  <c r="AK22" i="24"/>
  <c r="AK25" i="24" s="1"/>
  <c r="AK28" i="24" s="1"/>
  <c r="AK69" i="21" s="1"/>
  <c r="AB22" i="24"/>
  <c r="AB25" i="24" s="1"/>
  <c r="AB28" i="24" s="1"/>
  <c r="AB69" i="21" s="1"/>
  <c r="AB43" i="24"/>
  <c r="BF22" i="24"/>
  <c r="BF25" i="24" s="1"/>
  <c r="BF28" i="24" s="1"/>
  <c r="BF69" i="21" s="1"/>
  <c r="BF43" i="24"/>
  <c r="I756" i="21"/>
  <c r="I60" i="21" s="1"/>
  <c r="I731" i="21"/>
  <c r="AT22" i="24"/>
  <c r="AT25" i="24" s="1"/>
  <c r="AT28" i="24" s="1"/>
  <c r="AT69" i="21" s="1"/>
  <c r="AT43" i="24"/>
  <c r="L43" i="24"/>
  <c r="L22" i="24"/>
  <c r="L25" i="24" s="1"/>
  <c r="L28" i="24" s="1"/>
  <c r="L69" i="21" s="1"/>
  <c r="AI43" i="24"/>
  <c r="AI22" i="24"/>
  <c r="AI25" i="24" s="1"/>
  <c r="AI28" i="24" s="1"/>
  <c r="AI69" i="21" s="1"/>
  <c r="AE61" i="24"/>
  <c r="BI61" i="24"/>
  <c r="CC61" i="24"/>
  <c r="BD61" i="24"/>
  <c r="CE61" i="24"/>
  <c r="AB61" i="24"/>
  <c r="BH61" i="24"/>
  <c r="CK61" i="24"/>
  <c r="AR61" i="24"/>
  <c r="Y28" i="24"/>
  <c r="Y69" i="21" s="1"/>
  <c r="Y61" i="24"/>
  <c r="CL61" i="24"/>
  <c r="CX61" i="24"/>
  <c r="Z61" i="24"/>
  <c r="AL61" i="24"/>
  <c r="BG22" i="24"/>
  <c r="BG25" i="24" s="1"/>
  <c r="BG28" i="24" s="1"/>
  <c r="BG69" i="21" s="1"/>
  <c r="BG43" i="24"/>
  <c r="AL22" i="24"/>
  <c r="AL25" i="24" s="1"/>
  <c r="AL28" i="24" s="1"/>
  <c r="AL69" i="21" s="1"/>
  <c r="AL43" i="24"/>
  <c r="CW22" i="24"/>
  <c r="CW25" i="24" s="1"/>
  <c r="CW28" i="24" s="1"/>
  <c r="CW69" i="21" s="1"/>
  <c r="CW43" i="24"/>
  <c r="P22" i="24"/>
  <c r="P25" i="24" s="1"/>
  <c r="P28" i="24" s="1"/>
  <c r="P69" i="21" s="1"/>
  <c r="P43" i="24"/>
  <c r="R61" i="24"/>
  <c r="N43" i="24"/>
  <c r="N22" i="24"/>
  <c r="N25" i="24" s="1"/>
  <c r="N28" i="24" s="1"/>
  <c r="N69" i="21" s="1"/>
  <c r="AC22" i="24"/>
  <c r="AC25" i="24" s="1"/>
  <c r="AC28" i="24" s="1"/>
  <c r="AC69" i="21" s="1"/>
  <c r="AC43" i="24"/>
  <c r="Q22" i="24"/>
  <c r="Q25" i="24" s="1"/>
  <c r="Q28" i="24" s="1"/>
  <c r="Q69" i="21" s="1"/>
  <c r="Q43" i="24"/>
  <c r="BN22" i="24"/>
  <c r="BN25" i="24" s="1"/>
  <c r="BN28" i="24" s="1"/>
  <c r="BN69" i="21" s="1"/>
  <c r="BN43" i="24"/>
  <c r="BR22" i="24"/>
  <c r="BR25" i="24" s="1"/>
  <c r="BR28" i="24" s="1"/>
  <c r="BR69" i="21" s="1"/>
  <c r="BR43" i="24"/>
  <c r="BX43" i="24"/>
  <c r="BX22" i="24"/>
  <c r="BX25" i="24" s="1"/>
  <c r="BX28" i="24" s="1"/>
  <c r="BX69" i="21" s="1"/>
  <c r="BJ22" i="24"/>
  <c r="BJ25" i="24" s="1"/>
  <c r="BJ28" i="24" s="1"/>
  <c r="BJ69" i="21" s="1"/>
  <c r="BJ43" i="24"/>
  <c r="AO22" i="24"/>
  <c r="AO25" i="24" s="1"/>
  <c r="AO28" i="24" s="1"/>
  <c r="AO69" i="21" s="1"/>
  <c r="AO43" i="24"/>
  <c r="BA43" i="24"/>
  <c r="BA22" i="24"/>
  <c r="BA25" i="24" s="1"/>
  <c r="BA28" i="24" s="1"/>
  <c r="BA69" i="21" s="1"/>
  <c r="R22" i="24"/>
  <c r="R25" i="24" s="1"/>
  <c r="R28" i="24" s="1"/>
  <c r="R69" i="21" s="1"/>
  <c r="R43" i="24"/>
  <c r="S43" i="24"/>
  <c r="S22" i="24"/>
  <c r="S25" i="24" s="1"/>
  <c r="S28" i="24" s="1"/>
  <c r="S69" i="21" s="1"/>
  <c r="CZ22" i="24"/>
  <c r="CZ25" i="24" s="1"/>
  <c r="CZ28" i="24" s="1"/>
  <c r="CZ69" i="21" s="1"/>
  <c r="CZ43" i="24"/>
  <c r="AH22" i="24"/>
  <c r="AH25" i="24" s="1"/>
  <c r="AH28" i="24" s="1"/>
  <c r="AH69" i="21" s="1"/>
  <c r="AH43" i="24"/>
  <c r="BM43" i="24"/>
  <c r="BM22" i="24"/>
  <c r="BM25" i="24" s="1"/>
  <c r="BM28" i="24" s="1"/>
  <c r="BM69" i="21" s="1"/>
  <c r="CV43" i="24"/>
  <c r="CV22" i="24"/>
  <c r="CV25" i="24" s="1"/>
  <c r="CV28" i="24" s="1"/>
  <c r="CV69" i="21" s="1"/>
  <c r="V22" i="24"/>
  <c r="V25" i="24" s="1"/>
  <c r="V28" i="24" s="1"/>
  <c r="V69" i="21" s="1"/>
  <c r="V43" i="24"/>
  <c r="L61" i="24"/>
  <c r="CZ61" i="24"/>
  <c r="O61" i="24"/>
  <c r="CM61" i="24"/>
  <c r="BF61" i="24"/>
  <c r="V61" i="24"/>
  <c r="BE61" i="24"/>
  <c r="BY61" i="24"/>
  <c r="V66" i="24" l="1"/>
  <c r="V63" i="24"/>
  <c r="CZ66" i="24"/>
  <c r="CZ63" i="24"/>
  <c r="BW66" i="24"/>
  <c r="BW63" i="24"/>
  <c r="I61" i="24"/>
  <c r="AY63" i="24"/>
  <c r="AY66" i="24"/>
  <c r="Z63" i="24"/>
  <c r="Z66" i="24"/>
  <c r="AR66" i="24"/>
  <c r="AR63" i="24"/>
  <c r="CE63" i="24"/>
  <c r="CE66" i="24"/>
  <c r="AE66" i="24"/>
  <c r="AE63" i="24"/>
  <c r="I22" i="24"/>
  <c r="I25" i="24" s="1"/>
  <c r="I28" i="24" s="1"/>
  <c r="I69" i="21" s="1"/>
  <c r="I43" i="24"/>
  <c r="BV66" i="24"/>
  <c r="BV63" i="24"/>
  <c r="AN63" i="24"/>
  <c r="AN66" i="24"/>
  <c r="AA63" i="24"/>
  <c r="AA66" i="24"/>
  <c r="CW66" i="24"/>
  <c r="CW63" i="24"/>
  <c r="BK66" i="24"/>
  <c r="BK63" i="24"/>
  <c r="BC63" i="24"/>
  <c r="BC66" i="24"/>
  <c r="AO63" i="24"/>
  <c r="AO66" i="24"/>
  <c r="CY66" i="24"/>
  <c r="CY63" i="24"/>
  <c r="AJ66" i="24"/>
  <c r="AJ63" i="24"/>
  <c r="BT66" i="24"/>
  <c r="BT63" i="24"/>
  <c r="F60" i="21"/>
  <c r="F762" i="21"/>
  <c r="D714" i="21"/>
  <c r="CT66" i="24"/>
  <c r="CT63" i="24"/>
  <c r="T63" i="24"/>
  <c r="T66" i="24"/>
  <c r="BU66" i="24"/>
  <c r="BU63" i="24"/>
  <c r="K63" i="24"/>
  <c r="K66" i="24"/>
  <c r="AS66" i="24"/>
  <c r="AS63" i="24"/>
  <c r="CK66" i="24"/>
  <c r="CK63" i="24"/>
  <c r="BD63" i="24"/>
  <c r="BD66" i="24"/>
  <c r="AQ66" i="24"/>
  <c r="AQ63" i="24"/>
  <c r="U63" i="24"/>
  <c r="U66" i="24"/>
  <c r="BP63" i="24"/>
  <c r="BP66" i="24"/>
  <c r="AW63" i="24"/>
  <c r="AW66" i="24"/>
  <c r="H61" i="24"/>
  <c r="G61" i="24"/>
  <c r="BF63" i="24"/>
  <c r="BF66" i="24"/>
  <c r="L66" i="24"/>
  <c r="L63" i="24"/>
  <c r="CX63" i="24"/>
  <c r="CX66" i="24"/>
  <c r="BQ66" i="24"/>
  <c r="BQ63" i="24"/>
  <c r="CU66" i="24"/>
  <c r="CU63" i="24"/>
  <c r="CG66" i="24"/>
  <c r="CG63" i="24"/>
  <c r="CR66" i="24"/>
  <c r="CR63" i="24"/>
  <c r="AT66" i="24"/>
  <c r="AT63" i="24"/>
  <c r="CP66" i="24"/>
  <c r="CP63" i="24"/>
  <c r="W66" i="24"/>
  <c r="W63" i="24"/>
  <c r="CD66" i="24"/>
  <c r="CD63" i="24"/>
  <c r="BN66" i="24"/>
  <c r="BN63" i="24"/>
  <c r="F41" i="21"/>
  <c r="F761" i="21"/>
  <c r="D716" i="21"/>
  <c r="D717" i="21" s="1"/>
  <c r="BG66" i="24"/>
  <c r="BG63" i="24"/>
  <c r="BS66" i="24"/>
  <c r="BS63" i="24"/>
  <c r="P63" i="24"/>
  <c r="P66" i="24"/>
  <c r="R66" i="24"/>
  <c r="R63" i="24"/>
  <c r="CN66" i="24"/>
  <c r="CN63" i="24"/>
  <c r="AX63" i="24"/>
  <c r="AX66" i="24"/>
  <c r="CV66" i="24"/>
  <c r="CV63" i="24"/>
  <c r="G22" i="24"/>
  <c r="G25" i="24" s="1"/>
  <c r="G28" i="24" s="1"/>
  <c r="G69" i="21" s="1"/>
  <c r="G43" i="24"/>
  <c r="BJ66" i="24"/>
  <c r="BJ63" i="24"/>
  <c r="BY63" i="24"/>
  <c r="BY66" i="24"/>
  <c r="CM63" i="24"/>
  <c r="CM66" i="24"/>
  <c r="CL66" i="24"/>
  <c r="CL63" i="24"/>
  <c r="BH66" i="24"/>
  <c r="BH63" i="24"/>
  <c r="CC66" i="24"/>
  <c r="CC63" i="24"/>
  <c r="Q63" i="24"/>
  <c r="Q66" i="24"/>
  <c r="AV63" i="24"/>
  <c r="AV66" i="24"/>
  <c r="AF63" i="24"/>
  <c r="AF66" i="24"/>
  <c r="BA66" i="24"/>
  <c r="BA63" i="24"/>
  <c r="BO66" i="24"/>
  <c r="BO63" i="24"/>
  <c r="BL66" i="24"/>
  <c r="BL63" i="24"/>
  <c r="CJ63" i="24"/>
  <c r="CJ66" i="24"/>
  <c r="CS66" i="24"/>
  <c r="CS63" i="24"/>
  <c r="AD66" i="24"/>
  <c r="AD63" i="24"/>
  <c r="AK66" i="24"/>
  <c r="AK63" i="24"/>
  <c r="AZ66" i="24"/>
  <c r="AZ63" i="24"/>
  <c r="M66" i="24"/>
  <c r="M63" i="24"/>
  <c r="AH63" i="24"/>
  <c r="AH66" i="24"/>
  <c r="AG63" i="24"/>
  <c r="AG66" i="24"/>
  <c r="S63" i="24"/>
  <c r="S66" i="24"/>
  <c r="O63" i="24"/>
  <c r="O66" i="24"/>
  <c r="Y63" i="24"/>
  <c r="Y66" i="24"/>
  <c r="BM66" i="24"/>
  <c r="BM63" i="24"/>
  <c r="BB63" i="24"/>
  <c r="BB66" i="24"/>
  <c r="CO66" i="24"/>
  <c r="CO63" i="24"/>
  <c r="AP63" i="24"/>
  <c r="AP66" i="24"/>
  <c r="CB66" i="24"/>
  <c r="CB63" i="24"/>
  <c r="AM66" i="24"/>
  <c r="AM63" i="24"/>
  <c r="AC66" i="24"/>
  <c r="AC63" i="24"/>
  <c r="BE66" i="24"/>
  <c r="BE63" i="24"/>
  <c r="AL66" i="24"/>
  <c r="AL63" i="24"/>
  <c r="AB66" i="24"/>
  <c r="AB63" i="24"/>
  <c r="BI63" i="24"/>
  <c r="BI66" i="24"/>
  <c r="BX66" i="24"/>
  <c r="BX63" i="24"/>
  <c r="CI66" i="24"/>
  <c r="CI63" i="24"/>
  <c r="X66" i="24"/>
  <c r="X63" i="24"/>
  <c r="CF66" i="24"/>
  <c r="CF63" i="24"/>
  <c r="BZ63" i="24"/>
  <c r="BZ66" i="24"/>
  <c r="AI63" i="24"/>
  <c r="AI66" i="24"/>
  <c r="CH66" i="24"/>
  <c r="CH63" i="24"/>
  <c r="H22" i="24"/>
  <c r="H25" i="24" s="1"/>
  <c r="H28" i="24" s="1"/>
  <c r="H69" i="21" s="1"/>
  <c r="H43" i="24"/>
  <c r="AU66" i="24"/>
  <c r="AU63" i="24"/>
  <c r="CA66" i="24"/>
  <c r="CA63" i="24"/>
  <c r="N63" i="24"/>
  <c r="N66" i="24"/>
  <c r="BR66" i="24"/>
  <c r="BR63" i="24"/>
  <c r="CQ63" i="24"/>
  <c r="CQ66" i="24"/>
  <c r="J66" i="24"/>
  <c r="J63" i="24"/>
  <c r="I66" i="24" l="1"/>
  <c r="I63" i="24"/>
  <c r="F44" i="21"/>
  <c r="F45" i="21" s="1"/>
  <c r="F47" i="21" s="1"/>
  <c r="F48" i="21" s="1"/>
  <c r="F17" i="24" s="1"/>
  <c r="F19" i="24" s="1"/>
  <c r="F21" i="24" s="1"/>
  <c r="G10" i="21"/>
  <c r="G66" i="24"/>
  <c r="G63" i="24"/>
  <c r="H63" i="24"/>
  <c r="H66" i="24"/>
  <c r="F43" i="24"/>
  <c r="F22" i="24"/>
  <c r="F25" i="24" s="1"/>
  <c r="F61" i="24" l="1"/>
  <c r="F30" i="24"/>
  <c r="F28" i="24"/>
  <c r="BC44" i="24"/>
  <c r="CP44" i="24"/>
  <c r="AD44" i="24"/>
  <c r="BQ44" i="24"/>
  <c r="CV44" i="24"/>
  <c r="AJ44" i="24"/>
  <c r="BO44" i="24"/>
  <c r="CT44" i="24"/>
  <c r="AH44" i="24"/>
  <c r="BU44" i="24"/>
  <c r="I44" i="24"/>
  <c r="CB44" i="24"/>
  <c r="BD44" i="24"/>
  <c r="BN44" i="24"/>
  <c r="CZ44" i="24"/>
  <c r="CA44" i="24"/>
  <c r="BF44" i="24"/>
  <c r="G44" i="24"/>
  <c r="S44" i="24"/>
  <c r="M44" i="24"/>
  <c r="AU44" i="24"/>
  <c r="CH44" i="24"/>
  <c r="V44" i="24"/>
  <c r="BI44" i="24"/>
  <c r="CN44" i="24"/>
  <c r="AB44" i="24"/>
  <c r="BG44" i="24"/>
  <c r="CL44" i="24"/>
  <c r="Z44" i="24"/>
  <c r="BM44" i="24"/>
  <c r="BL44" i="24"/>
  <c r="P44" i="24"/>
  <c r="AI44" i="24"/>
  <c r="CR44" i="24"/>
  <c r="O44" i="24"/>
  <c r="AA44" i="24"/>
  <c r="CG44" i="24"/>
  <c r="AX44" i="24"/>
  <c r="AR44" i="24"/>
  <c r="X44" i="24"/>
  <c r="CY44" i="24"/>
  <c r="AM44" i="24"/>
  <c r="BZ44" i="24"/>
  <c r="N44" i="24"/>
  <c r="BA44" i="24"/>
  <c r="CF44" i="24"/>
  <c r="T44" i="24"/>
  <c r="AY44" i="24"/>
  <c r="CD44" i="24"/>
  <c r="R44" i="24"/>
  <c r="BE44" i="24"/>
  <c r="AF44" i="24"/>
  <c r="AO44" i="24"/>
  <c r="CO44" i="24"/>
  <c r="AN44" i="24"/>
  <c r="U44" i="24"/>
  <c r="Y44" i="24"/>
  <c r="K44" i="24"/>
  <c r="CQ44" i="24"/>
  <c r="AE44" i="24"/>
  <c r="BR44" i="24"/>
  <c r="F44" i="24"/>
  <c r="AS44" i="24"/>
  <c r="BX44" i="24"/>
  <c r="L44" i="24"/>
  <c r="AQ44" i="24"/>
  <c r="BV44" i="24"/>
  <c r="J44" i="24"/>
  <c r="AW44" i="24"/>
  <c r="AV44" i="24"/>
  <c r="H44" i="24"/>
  <c r="BP44" i="24"/>
  <c r="BB44" i="24"/>
  <c r="CM44" i="24"/>
  <c r="BT44" i="24"/>
  <c r="AT44" i="24"/>
  <c r="CE44" i="24"/>
  <c r="CJ44" i="24"/>
  <c r="AP44" i="24"/>
  <c r="CI44" i="24"/>
  <c r="W44" i="24"/>
  <c r="BJ44" i="24"/>
  <c r="CW44" i="24"/>
  <c r="AK44" i="24"/>
  <c r="CU44" i="24"/>
  <c r="DA44" i="24"/>
  <c r="AC44" i="24"/>
  <c r="BH44" i="24"/>
  <c r="CS44" i="24"/>
  <c r="BS44" i="24"/>
  <c r="CK44" i="24"/>
  <c r="BW44" i="24"/>
  <c r="AG44" i="24"/>
  <c r="AZ44" i="24"/>
  <c r="CC44" i="24"/>
  <c r="BK44" i="24"/>
  <c r="CX44" i="24"/>
  <c r="AL44" i="24"/>
  <c r="BY44" i="24"/>
  <c r="Q44" i="24"/>
  <c r="BV46" i="24" l="1"/>
  <c r="BV47" i="24" s="1"/>
  <c r="BV34" i="24"/>
  <c r="BV31" i="24"/>
  <c r="Q46" i="24"/>
  <c r="Q47" i="24" s="1"/>
  <c r="Q34" i="24"/>
  <c r="Q31" i="24"/>
  <c r="BW31" i="24"/>
  <c r="BW46" i="24"/>
  <c r="BW47" i="24" s="1"/>
  <c r="BW34" i="24"/>
  <c r="AK46" i="24"/>
  <c r="AK47" i="24" s="1"/>
  <c r="AK34" i="24"/>
  <c r="AK31" i="24"/>
  <c r="AT34" i="24"/>
  <c r="AT46" i="24"/>
  <c r="AT47" i="24" s="1"/>
  <c r="AT31" i="24"/>
  <c r="J31" i="24"/>
  <c r="J46" i="24"/>
  <c r="J47" i="24" s="1"/>
  <c r="J34" i="24"/>
  <c r="AE31" i="24"/>
  <c r="AE46" i="24"/>
  <c r="AE47" i="24" s="1"/>
  <c r="AE34" i="24"/>
  <c r="AF46" i="24"/>
  <c r="AF47" i="24" s="1"/>
  <c r="AF34" i="24"/>
  <c r="AF31" i="24"/>
  <c r="N46" i="24"/>
  <c r="N47" i="24" s="1"/>
  <c r="N34" i="24"/>
  <c r="N31" i="24"/>
  <c r="AA46" i="24"/>
  <c r="AA47" i="24" s="1"/>
  <c r="AA34" i="24"/>
  <c r="AA31" i="24"/>
  <c r="CL46" i="24"/>
  <c r="CL47" i="24" s="1"/>
  <c r="CL34" i="24"/>
  <c r="CL31" i="24"/>
  <c r="M46" i="24"/>
  <c r="M47" i="24" s="1"/>
  <c r="M34" i="24"/>
  <c r="M31" i="24"/>
  <c r="CB46" i="24"/>
  <c r="CB47" i="24" s="1"/>
  <c r="CB31" i="24"/>
  <c r="CB34" i="24"/>
  <c r="BQ31" i="24"/>
  <c r="BQ46" i="24"/>
  <c r="BQ47" i="24" s="1"/>
  <c r="BQ34" i="24"/>
  <c r="CW46" i="24"/>
  <c r="CW47" i="24" s="1"/>
  <c r="CW34" i="24"/>
  <c r="CW31" i="24"/>
  <c r="BG34" i="24"/>
  <c r="BG31" i="24"/>
  <c r="BG46" i="24"/>
  <c r="BG47" i="24" s="1"/>
  <c r="AL46" i="24"/>
  <c r="AL47" i="24" s="1"/>
  <c r="AL34" i="24"/>
  <c r="AL31" i="24"/>
  <c r="BS46" i="24"/>
  <c r="BS47" i="24" s="1"/>
  <c r="BS34" i="24"/>
  <c r="BS31" i="24"/>
  <c r="BJ31" i="24"/>
  <c r="BJ46" i="24"/>
  <c r="BJ47" i="24" s="1"/>
  <c r="BJ34" i="24"/>
  <c r="CM46" i="24"/>
  <c r="CM47" i="24" s="1"/>
  <c r="CM34" i="24"/>
  <c r="CM31" i="24"/>
  <c r="AQ31" i="24"/>
  <c r="AQ46" i="24"/>
  <c r="AQ47" i="24" s="1"/>
  <c r="AQ34" i="24"/>
  <c r="K46" i="24"/>
  <c r="K47" i="24" s="1"/>
  <c r="K34" i="24"/>
  <c r="K31" i="24"/>
  <c r="R46" i="24"/>
  <c r="R47" i="24" s="1"/>
  <c r="R34" i="24"/>
  <c r="R31" i="24"/>
  <c r="AM46" i="24"/>
  <c r="AM47" i="24" s="1"/>
  <c r="AM34" i="24"/>
  <c r="AM31" i="24"/>
  <c r="CR46" i="24"/>
  <c r="CR47" i="24" s="1"/>
  <c r="CR34" i="24"/>
  <c r="CR31" i="24"/>
  <c r="AB46" i="24"/>
  <c r="AB47" i="24" s="1"/>
  <c r="AB34" i="24"/>
  <c r="AB31" i="24"/>
  <c r="G34" i="24"/>
  <c r="G46" i="24"/>
  <c r="G47" i="24" s="1"/>
  <c r="G31" i="24"/>
  <c r="BU46" i="24"/>
  <c r="BU47" i="24" s="1"/>
  <c r="BU31" i="24"/>
  <c r="BU34" i="24"/>
  <c r="CP46" i="24"/>
  <c r="CP47" i="24" s="1"/>
  <c r="CP31" i="24"/>
  <c r="CP34" i="24"/>
  <c r="BZ31" i="24"/>
  <c r="BZ46" i="24"/>
  <c r="BZ47" i="24" s="1"/>
  <c r="BZ34" i="24"/>
  <c r="CX46" i="24"/>
  <c r="CX47" i="24" s="1"/>
  <c r="CX34" i="24"/>
  <c r="CX31" i="24"/>
  <c r="CS34" i="24"/>
  <c r="CS31" i="24"/>
  <c r="CS46" i="24"/>
  <c r="CS47" i="24" s="1"/>
  <c r="W46" i="24"/>
  <c r="W47" i="24" s="1"/>
  <c r="W34" i="24"/>
  <c r="W31" i="24"/>
  <c r="BB46" i="24"/>
  <c r="BB47" i="24" s="1"/>
  <c r="BB34" i="24"/>
  <c r="BB31" i="24"/>
  <c r="L34" i="24"/>
  <c r="L31" i="24"/>
  <c r="L46" i="24"/>
  <c r="L47" i="24" s="1"/>
  <c r="Y34" i="24"/>
  <c r="Y31" i="24"/>
  <c r="Y46" i="24"/>
  <c r="Y47" i="24" s="1"/>
  <c r="CD31" i="24"/>
  <c r="CD46" i="24"/>
  <c r="CD47" i="24" s="1"/>
  <c r="CD34" i="24"/>
  <c r="CY31" i="24"/>
  <c r="CY46" i="24"/>
  <c r="CY47" i="24" s="1"/>
  <c r="CY34" i="24"/>
  <c r="AI34" i="24"/>
  <c r="AI31" i="24"/>
  <c r="AI46" i="24"/>
  <c r="AI47" i="24" s="1"/>
  <c r="CN34" i="24"/>
  <c r="CN46" i="24"/>
  <c r="CN47" i="24" s="1"/>
  <c r="CN31" i="24"/>
  <c r="BF46" i="24"/>
  <c r="BF47" i="24" s="1"/>
  <c r="BF34" i="24"/>
  <c r="BF31" i="24"/>
  <c r="AH46" i="24"/>
  <c r="AH47" i="24" s="1"/>
  <c r="AH34" i="24"/>
  <c r="AH31" i="24"/>
  <c r="BC46" i="24"/>
  <c r="BC47" i="24" s="1"/>
  <c r="BC34" i="24"/>
  <c r="BC31" i="24"/>
  <c r="CK46" i="24"/>
  <c r="CK47" i="24" s="1"/>
  <c r="CK31" i="24"/>
  <c r="CK34" i="24"/>
  <c r="O34" i="24"/>
  <c r="O31" i="24"/>
  <c r="O46" i="24"/>
  <c r="O47" i="24" s="1"/>
  <c r="BH46" i="24"/>
  <c r="BH47" i="24" s="1"/>
  <c r="BH34" i="24"/>
  <c r="BH31" i="24"/>
  <c r="CI46" i="24"/>
  <c r="CI47" i="24" s="1"/>
  <c r="CI34" i="24"/>
  <c r="CI31" i="24"/>
  <c r="BP46" i="24"/>
  <c r="BP47" i="24" s="1"/>
  <c r="BP34" i="24"/>
  <c r="BP31" i="24"/>
  <c r="BX46" i="24"/>
  <c r="BX47" i="24" s="1"/>
  <c r="BX34" i="24"/>
  <c r="BX31" i="24"/>
  <c r="U46" i="24"/>
  <c r="U47" i="24" s="1"/>
  <c r="U34" i="24"/>
  <c r="U31" i="24"/>
  <c r="AY34" i="24"/>
  <c r="AY31" i="24"/>
  <c r="AY46" i="24"/>
  <c r="AY47" i="24" s="1"/>
  <c r="X46" i="24"/>
  <c r="X47" i="24" s="1"/>
  <c r="X31" i="24"/>
  <c r="X34" i="24"/>
  <c r="P46" i="24"/>
  <c r="P47" i="24" s="1"/>
  <c r="P31" i="24"/>
  <c r="P34" i="24"/>
  <c r="BI46" i="24"/>
  <c r="BI47" i="24" s="1"/>
  <c r="BI34" i="24"/>
  <c r="BI31" i="24"/>
  <c r="CA46" i="24"/>
  <c r="CA47" i="24" s="1"/>
  <c r="CA34" i="24"/>
  <c r="CA31" i="24"/>
  <c r="CT31" i="24"/>
  <c r="CT46" i="24"/>
  <c r="CT47" i="24" s="1"/>
  <c r="CT34" i="24"/>
  <c r="CQ46" i="24"/>
  <c r="CQ47" i="24" s="1"/>
  <c r="CQ34" i="24"/>
  <c r="CQ31" i="24"/>
  <c r="S46" i="24"/>
  <c r="S47" i="24" s="1"/>
  <c r="S34" i="24"/>
  <c r="S31" i="24"/>
  <c r="BK46" i="24"/>
  <c r="BK47" i="24" s="1"/>
  <c r="BK34" i="24"/>
  <c r="BK31" i="24"/>
  <c r="CC46" i="24"/>
  <c r="CC47" i="24" s="1"/>
  <c r="CC34" i="24"/>
  <c r="CC31" i="24"/>
  <c r="AC31" i="24"/>
  <c r="AC46" i="24"/>
  <c r="AC47" i="24" s="1"/>
  <c r="AC34" i="24"/>
  <c r="AP46" i="24"/>
  <c r="AP47" i="24" s="1"/>
  <c r="AP34" i="24"/>
  <c r="AP31" i="24"/>
  <c r="H46" i="24"/>
  <c r="H47" i="24" s="1"/>
  <c r="H34" i="24"/>
  <c r="H31" i="24"/>
  <c r="AS34" i="24"/>
  <c r="AS46" i="24"/>
  <c r="AS47" i="24" s="1"/>
  <c r="AS31" i="24"/>
  <c r="AN46" i="24"/>
  <c r="AN47" i="24" s="1"/>
  <c r="AN34" i="24"/>
  <c r="AN31" i="24"/>
  <c r="T46" i="24"/>
  <c r="T47" i="24" s="1"/>
  <c r="T34" i="24"/>
  <c r="T31" i="24"/>
  <c r="AR46" i="24"/>
  <c r="AR47" i="24" s="1"/>
  <c r="AR34" i="24"/>
  <c r="AR31" i="24"/>
  <c r="BL34" i="24"/>
  <c r="BL46" i="24"/>
  <c r="BL47" i="24" s="1"/>
  <c r="BL31" i="24"/>
  <c r="V34" i="24"/>
  <c r="V46" i="24"/>
  <c r="V47" i="24" s="1"/>
  <c r="V31" i="24"/>
  <c r="CZ46" i="24"/>
  <c r="CZ47" i="24" s="1"/>
  <c r="CZ34" i="24"/>
  <c r="CZ31" i="24"/>
  <c r="BO46" i="24"/>
  <c r="BO47" i="24" s="1"/>
  <c r="BO34" i="24"/>
  <c r="BO31" i="24"/>
  <c r="F69" i="21"/>
  <c r="F29" i="24"/>
  <c r="BT31" i="24"/>
  <c r="BT46" i="24"/>
  <c r="BT47" i="24" s="1"/>
  <c r="BT34" i="24"/>
  <c r="AD34" i="24"/>
  <c r="AD31" i="24"/>
  <c r="AD46" i="24"/>
  <c r="AD47" i="24" s="1"/>
  <c r="AZ46" i="24"/>
  <c r="AZ47" i="24" s="1"/>
  <c r="AZ34" i="24"/>
  <c r="AZ31" i="24"/>
  <c r="DA46" i="24"/>
  <c r="DA47" i="24" s="1"/>
  <c r="DA34" i="24"/>
  <c r="DA31" i="24"/>
  <c r="CJ46" i="24"/>
  <c r="CJ47" i="24" s="1"/>
  <c r="CJ31" i="24"/>
  <c r="CJ34" i="24"/>
  <c r="AV46" i="24"/>
  <c r="AV47" i="24" s="1"/>
  <c r="AV34" i="24"/>
  <c r="AV31" i="24"/>
  <c r="F46" i="24"/>
  <c r="F47" i="24" s="1"/>
  <c r="F34" i="24"/>
  <c r="F35" i="24" s="1"/>
  <c r="F31" i="24"/>
  <c r="F32" i="24" s="1"/>
  <c r="CO46" i="24"/>
  <c r="CO47" i="24" s="1"/>
  <c r="CO34" i="24"/>
  <c r="CO31" i="24"/>
  <c r="CF31" i="24"/>
  <c r="CF46" i="24"/>
  <c r="CF47" i="24" s="1"/>
  <c r="CF34" i="24"/>
  <c r="AX46" i="24"/>
  <c r="AX47" i="24" s="1"/>
  <c r="AX34" i="24"/>
  <c r="AX31" i="24"/>
  <c r="BM31" i="24"/>
  <c r="BM34" i="24"/>
  <c r="BM46" i="24"/>
  <c r="BM47" i="24" s="1"/>
  <c r="CH31" i="24"/>
  <c r="CH46" i="24"/>
  <c r="CH47" i="24" s="1"/>
  <c r="CH34" i="24"/>
  <c r="BN46" i="24"/>
  <c r="BN47" i="24" s="1"/>
  <c r="BN34" i="24"/>
  <c r="BN31" i="24"/>
  <c r="AJ46" i="24"/>
  <c r="AJ47" i="24" s="1"/>
  <c r="AJ34" i="24"/>
  <c r="AJ31" i="24"/>
  <c r="G30" i="24"/>
  <c r="BY34" i="24"/>
  <c r="BY31" i="24"/>
  <c r="BY46" i="24"/>
  <c r="BY47" i="24" s="1"/>
  <c r="BE31" i="24"/>
  <c r="BE46" i="24"/>
  <c r="BE47" i="24" s="1"/>
  <c r="BE34" i="24"/>
  <c r="I34" i="24"/>
  <c r="I46" i="24"/>
  <c r="I47" i="24" s="1"/>
  <c r="I31" i="24"/>
  <c r="AG46" i="24"/>
  <c r="AG47" i="24" s="1"/>
  <c r="AG34" i="24"/>
  <c r="AG31" i="24"/>
  <c r="CU46" i="24"/>
  <c r="CU47" i="24" s="1"/>
  <c r="CU34" i="24"/>
  <c r="CU31" i="24"/>
  <c r="CE46" i="24"/>
  <c r="CE47" i="24" s="1"/>
  <c r="CE31" i="24"/>
  <c r="CE34" i="24"/>
  <c r="AW46" i="24"/>
  <c r="AW47" i="24" s="1"/>
  <c r="AW34" i="24"/>
  <c r="AW31" i="24"/>
  <c r="BR46" i="24"/>
  <c r="BR47" i="24" s="1"/>
  <c r="BR34" i="24"/>
  <c r="BR31" i="24"/>
  <c r="AO31" i="24"/>
  <c r="AO46" i="24"/>
  <c r="AO47" i="24" s="1"/>
  <c r="AO34" i="24"/>
  <c r="BA46" i="24"/>
  <c r="BA47" i="24" s="1"/>
  <c r="BA34" i="24"/>
  <c r="BA31" i="24"/>
  <c r="CG46" i="24"/>
  <c r="CG47" i="24" s="1"/>
  <c r="CG34" i="24"/>
  <c r="CG31" i="24"/>
  <c r="Z46" i="24"/>
  <c r="Z47" i="24" s="1"/>
  <c r="Z34" i="24"/>
  <c r="Z31" i="24"/>
  <c r="AU34" i="24"/>
  <c r="AU46" i="24"/>
  <c r="AU47" i="24" s="1"/>
  <c r="AU31" i="24"/>
  <c r="BD46" i="24"/>
  <c r="BD47" i="24" s="1"/>
  <c r="BD34" i="24"/>
  <c r="BD31" i="24"/>
  <c r="CV34" i="24"/>
  <c r="CV31" i="24"/>
  <c r="CV46" i="24"/>
  <c r="CV47" i="24" s="1"/>
  <c r="E62" i="24"/>
  <c r="D90" i="24" s="1"/>
  <c r="F63" i="24"/>
  <c r="F66" i="24"/>
  <c r="E68" i="24" s="1"/>
  <c r="U90" i="24" l="1"/>
  <c r="S90" i="24"/>
  <c r="E90" i="24" s="1"/>
  <c r="T90" i="24"/>
  <c r="F70" i="21"/>
  <c r="G29" i="24"/>
  <c r="F48" i="24"/>
  <c r="D88" i="24"/>
  <c r="D95" i="24"/>
  <c r="I105" i="24" s="1"/>
  <c r="E105" i="24" s="1"/>
  <c r="G35" i="24"/>
  <c r="F36" i="24" s="1"/>
  <c r="D36" i="24" s="1"/>
  <c r="G32" i="24"/>
  <c r="F33" i="24" s="1"/>
  <c r="D33" i="24" s="1"/>
  <c r="H30" i="24"/>
  <c r="D97" i="24"/>
  <c r="D89" i="24"/>
  <c r="E108" i="24" l="1"/>
  <c r="F105" i="24"/>
  <c r="S88" i="24"/>
  <c r="E88" i="24" s="1"/>
  <c r="F88" i="24" s="1"/>
  <c r="T88" i="24"/>
  <c r="U88" i="24"/>
  <c r="F49" i="24"/>
  <c r="F51" i="24"/>
  <c r="U89" i="24"/>
  <c r="T89" i="24"/>
  <c r="S89" i="24"/>
  <c r="G70" i="21"/>
  <c r="H29" i="24"/>
  <c r="G48" i="24"/>
  <c r="H35" i="24"/>
  <c r="H32" i="24"/>
  <c r="I30" i="24"/>
  <c r="G49" i="24" l="1"/>
  <c r="G51" i="24"/>
  <c r="F52" i="24" s="1"/>
  <c r="D52" i="24" s="1"/>
  <c r="D99" i="24" s="1"/>
  <c r="H70" i="21"/>
  <c r="I29" i="24"/>
  <c r="H48" i="24"/>
  <c r="F74" i="24"/>
  <c r="F83" i="24"/>
  <c r="F84" i="24" s="1"/>
  <c r="E84" i="24" s="1"/>
  <c r="D101" i="24" s="1"/>
  <c r="K105" i="24" s="1"/>
  <c r="F53" i="24"/>
  <c r="F75" i="24" s="1"/>
  <c r="E76" i="24" s="1"/>
  <c r="E89" i="24"/>
  <c r="I32" i="24"/>
  <c r="H33" i="24" s="1"/>
  <c r="I35" i="24"/>
  <c r="H36" i="24" s="1"/>
  <c r="J30" i="24"/>
  <c r="G33" i="24"/>
  <c r="G36" i="24"/>
  <c r="F80" i="24" l="1"/>
  <c r="E82" i="24" s="1"/>
  <c r="D96" i="24" s="1"/>
  <c r="J105" i="24" s="1"/>
  <c r="F77" i="24"/>
  <c r="D98" i="24" s="1"/>
  <c r="H51" i="24"/>
  <c r="G52" i="24" s="1"/>
  <c r="H49" i="24"/>
  <c r="I70" i="21"/>
  <c r="I48" i="24"/>
  <c r="J29" i="24"/>
  <c r="K107" i="24"/>
  <c r="J107" i="24"/>
  <c r="I107" i="24"/>
  <c r="E107" i="24" s="1"/>
  <c r="K30" i="24"/>
  <c r="J32" i="24"/>
  <c r="J35" i="24"/>
  <c r="I36" i="24" s="1"/>
  <c r="F50" i="24"/>
  <c r="D50" i="24" s="1"/>
  <c r="D100" i="24" s="1"/>
  <c r="G53" i="24"/>
  <c r="G75" i="24" s="1"/>
  <c r="G74" i="24"/>
  <c r="G83" i="24"/>
  <c r="G84" i="24" s="1"/>
  <c r="I51" i="24" l="1"/>
  <c r="H52" i="24" s="1"/>
  <c r="I49" i="24"/>
  <c r="G80" i="24"/>
  <c r="G77" i="24"/>
  <c r="H83" i="24"/>
  <c r="H84" i="24" s="1"/>
  <c r="H74" i="24"/>
  <c r="H53" i="24"/>
  <c r="H75" i="24" s="1"/>
  <c r="L30" i="24"/>
  <c r="K35" i="24"/>
  <c r="K32" i="24"/>
  <c r="J33" i="24" s="1"/>
  <c r="J70" i="21"/>
  <c r="K29" i="24"/>
  <c r="J48" i="24"/>
  <c r="I33" i="24"/>
  <c r="G50" i="24"/>
  <c r="K106" i="24"/>
  <c r="J106" i="24"/>
  <c r="I106" i="24"/>
  <c r="E106" i="24" l="1"/>
  <c r="H80" i="24"/>
  <c r="H77" i="24"/>
  <c r="J51" i="24"/>
  <c r="J49" i="24"/>
  <c r="M30" i="24"/>
  <c r="L32" i="24"/>
  <c r="K33" i="24" s="1"/>
  <c r="L35" i="24"/>
  <c r="K36" i="24" s="1"/>
  <c r="K70" i="21"/>
  <c r="K48" i="24"/>
  <c r="L29" i="24"/>
  <c r="H50" i="24"/>
  <c r="I83" i="24"/>
  <c r="I84" i="24" s="1"/>
  <c r="I74" i="24"/>
  <c r="I53" i="24"/>
  <c r="I75" i="24" s="1"/>
  <c r="J36" i="24"/>
  <c r="N30" i="24" l="1"/>
  <c r="M35" i="24"/>
  <c r="L36" i="24" s="1"/>
  <c r="M32" i="24"/>
  <c r="I80" i="24"/>
  <c r="I77" i="24"/>
  <c r="I50" i="24"/>
  <c r="J83" i="24"/>
  <c r="J84" i="24" s="1"/>
  <c r="J74" i="24"/>
  <c r="J53" i="24"/>
  <c r="J75" i="24" s="1"/>
  <c r="I52" i="24"/>
  <c r="L70" i="21"/>
  <c r="L48" i="24"/>
  <c r="M29" i="24"/>
  <c r="K51" i="24"/>
  <c r="J52" i="24" s="1"/>
  <c r="K49" i="24"/>
  <c r="J50" i="24" s="1"/>
  <c r="L51" i="24" l="1"/>
  <c r="L49" i="24"/>
  <c r="K50" i="24" s="1"/>
  <c r="L33" i="24"/>
  <c r="M70" i="21"/>
  <c r="N29" i="24"/>
  <c r="M48" i="24"/>
  <c r="J77" i="24"/>
  <c r="J80" i="24"/>
  <c r="O30" i="24"/>
  <c r="N32" i="24"/>
  <c r="M33" i="24" s="1"/>
  <c r="N35" i="24"/>
  <c r="K83" i="24"/>
  <c r="K84" i="24" s="1"/>
  <c r="K74" i="24"/>
  <c r="K53" i="24"/>
  <c r="K75" i="24" s="1"/>
  <c r="M51" i="24" l="1"/>
  <c r="M49" i="24"/>
  <c r="L50" i="24" s="1"/>
  <c r="N70" i="21"/>
  <c r="O29" i="24"/>
  <c r="N48" i="24"/>
  <c r="M36" i="24"/>
  <c r="O35" i="24"/>
  <c r="N36" i="24" s="1"/>
  <c r="P30" i="24"/>
  <c r="O32" i="24"/>
  <c r="N33" i="24" s="1"/>
  <c r="L74" i="24"/>
  <c r="L83" i="24"/>
  <c r="L84" i="24" s="1"/>
  <c r="L53" i="24"/>
  <c r="L75" i="24" s="1"/>
  <c r="K77" i="24"/>
  <c r="K80" i="24"/>
  <c r="K52" i="24"/>
  <c r="L52" i="24"/>
  <c r="N51" i="24" l="1"/>
  <c r="M52" i="24" s="1"/>
  <c r="N49" i="24"/>
  <c r="M50" i="24" s="1"/>
  <c r="O70" i="21"/>
  <c r="P29" i="24"/>
  <c r="O48" i="24"/>
  <c r="L77" i="24"/>
  <c r="L80" i="24"/>
  <c r="M83" i="24"/>
  <c r="M84" i="24" s="1"/>
  <c r="M53" i="24"/>
  <c r="M75" i="24" s="1"/>
  <c r="M74" i="24"/>
  <c r="P35" i="24"/>
  <c r="O36" i="24" s="1"/>
  <c r="Q30" i="24"/>
  <c r="P32" i="24"/>
  <c r="O33" i="24" s="1"/>
  <c r="Q32" i="24" l="1"/>
  <c r="Q35" i="24"/>
  <c r="R30" i="24"/>
  <c r="O49" i="24"/>
  <c r="O51" i="24"/>
  <c r="N52" i="24" s="1"/>
  <c r="P70" i="21"/>
  <c r="P48" i="24"/>
  <c r="Q29" i="24"/>
  <c r="M77" i="24"/>
  <c r="M80" i="24"/>
  <c r="N74" i="24"/>
  <c r="N53" i="24"/>
  <c r="N75" i="24" s="1"/>
  <c r="N83" i="24"/>
  <c r="N84" i="24" s="1"/>
  <c r="Q70" i="21" l="1"/>
  <c r="Q48" i="24"/>
  <c r="R29" i="24"/>
  <c r="N50" i="24"/>
  <c r="O53" i="24"/>
  <c r="O75" i="24" s="1"/>
  <c r="O74" i="24"/>
  <c r="O83" i="24"/>
  <c r="O84" i="24" s="1"/>
  <c r="P49" i="24"/>
  <c r="P51" i="24"/>
  <c r="O52" i="24" s="1"/>
  <c r="R35" i="24"/>
  <c r="R32" i="24"/>
  <c r="Q33" i="24" s="1"/>
  <c r="S30" i="24"/>
  <c r="N77" i="24"/>
  <c r="N80" i="24"/>
  <c r="P36" i="24"/>
  <c r="P33" i="24"/>
  <c r="O80" i="24" l="1"/>
  <c r="O77" i="24"/>
  <c r="T30" i="24"/>
  <c r="S32" i="24"/>
  <c r="R33" i="24" s="1"/>
  <c r="S35" i="24"/>
  <c r="R36" i="24" s="1"/>
  <c r="R70" i="21"/>
  <c r="R48" i="24"/>
  <c r="S29" i="24"/>
  <c r="Q51" i="24"/>
  <c r="Q49" i="24"/>
  <c r="Q36" i="24"/>
  <c r="O50" i="24"/>
  <c r="P74" i="24"/>
  <c r="P53" i="24"/>
  <c r="P75" i="24" s="1"/>
  <c r="P83" i="24"/>
  <c r="P84" i="24" s="1"/>
  <c r="R51" i="24" l="1"/>
  <c r="Q52" i="24" s="1"/>
  <c r="R49" i="24"/>
  <c r="Q50" i="24" s="1"/>
  <c r="Q83" i="24"/>
  <c r="Q84" i="24" s="1"/>
  <c r="Q74" i="24"/>
  <c r="Q53" i="24"/>
  <c r="Q75" i="24" s="1"/>
  <c r="S70" i="21"/>
  <c r="S48" i="24"/>
  <c r="T29" i="24"/>
  <c r="U30" i="24"/>
  <c r="T32" i="24"/>
  <c r="T35" i="24"/>
  <c r="S36" i="24" s="1"/>
  <c r="P52" i="24"/>
  <c r="P50" i="24"/>
  <c r="P77" i="24"/>
  <c r="P80" i="24"/>
  <c r="Q80" i="24" l="1"/>
  <c r="Q77" i="24"/>
  <c r="S33" i="24"/>
  <c r="V30" i="24"/>
  <c r="U32" i="24"/>
  <c r="T33" i="24" s="1"/>
  <c r="U35" i="24"/>
  <c r="T70" i="21"/>
  <c r="T48" i="24"/>
  <c r="U29" i="24"/>
  <c r="R83" i="24"/>
  <c r="R84" i="24" s="1"/>
  <c r="R74" i="24"/>
  <c r="R53" i="24"/>
  <c r="R75" i="24" s="1"/>
  <c r="S51" i="24"/>
  <c r="R52" i="24" s="1"/>
  <c r="S49" i="24"/>
  <c r="R50" i="24" l="1"/>
  <c r="S53" i="24"/>
  <c r="S75" i="24" s="1"/>
  <c r="S83" i="24"/>
  <c r="S84" i="24" s="1"/>
  <c r="S74" i="24"/>
  <c r="R80" i="24"/>
  <c r="R77" i="24"/>
  <c r="V35" i="24"/>
  <c r="U36" i="24" s="1"/>
  <c r="V32" i="24"/>
  <c r="U33" i="24" s="1"/>
  <c r="W30" i="24"/>
  <c r="T36" i="24"/>
  <c r="U70" i="21"/>
  <c r="U48" i="24"/>
  <c r="V29" i="24"/>
  <c r="T49" i="24"/>
  <c r="S50" i="24" s="1"/>
  <c r="T51" i="24"/>
  <c r="V70" i="21" l="1"/>
  <c r="W29" i="24"/>
  <c r="V48" i="24"/>
  <c r="S80" i="24"/>
  <c r="S77" i="24"/>
  <c r="U51" i="24"/>
  <c r="T52" i="24" s="1"/>
  <c r="U49" i="24"/>
  <c r="T50" i="24" s="1"/>
  <c r="W32" i="24"/>
  <c r="V33" i="24" s="1"/>
  <c r="W35" i="24"/>
  <c r="V36" i="24" s="1"/>
  <c r="X30" i="24"/>
  <c r="S52" i="24"/>
  <c r="T83" i="24"/>
  <c r="T84" i="24" s="1"/>
  <c r="T74" i="24"/>
  <c r="T53" i="24"/>
  <c r="T75" i="24" s="1"/>
  <c r="V51" i="24" l="1"/>
  <c r="U52" i="24" s="1"/>
  <c r="V49" i="24"/>
  <c r="X35" i="24"/>
  <c r="Y30" i="24"/>
  <c r="X32" i="24"/>
  <c r="W70" i="21"/>
  <c r="W48" i="24"/>
  <c r="X29" i="24"/>
  <c r="U83" i="24"/>
  <c r="U84" i="24" s="1"/>
  <c r="U74" i="24"/>
  <c r="U53" i="24"/>
  <c r="U75" i="24" s="1"/>
  <c r="T77" i="24"/>
  <c r="T80" i="24"/>
  <c r="W51" i="24" l="1"/>
  <c r="V52" i="24" s="1"/>
  <c r="W49" i="24"/>
  <c r="W36" i="24"/>
  <c r="W33" i="24"/>
  <c r="Y35" i="24"/>
  <c r="X36" i="24" s="1"/>
  <c r="Z30" i="24"/>
  <c r="Y32" i="24"/>
  <c r="X33" i="24" s="1"/>
  <c r="U50" i="24"/>
  <c r="V83" i="24"/>
  <c r="V84" i="24" s="1"/>
  <c r="V74" i="24"/>
  <c r="V53" i="24"/>
  <c r="V75" i="24" s="1"/>
  <c r="V50" i="24"/>
  <c r="U77" i="24"/>
  <c r="U80" i="24"/>
  <c r="X70" i="21"/>
  <c r="X48" i="24"/>
  <c r="Y29" i="24"/>
  <c r="V80" i="24" l="1"/>
  <c r="V77" i="24"/>
  <c r="Z35" i="24"/>
  <c r="Y36" i="24" s="1"/>
  <c r="Z32" i="24"/>
  <c r="Y33" i="24" s="1"/>
  <c r="AA30" i="24"/>
  <c r="Y70" i="21"/>
  <c r="Y48" i="24"/>
  <c r="Z29" i="24"/>
  <c r="X51" i="24"/>
  <c r="X49" i="24"/>
  <c r="W74" i="24"/>
  <c r="W53" i="24"/>
  <c r="W75" i="24" s="1"/>
  <c r="W83" i="24"/>
  <c r="W84" i="24" s="1"/>
  <c r="Y51" i="24" l="1"/>
  <c r="X52" i="24" s="1"/>
  <c r="Y49" i="24"/>
  <c r="AA35" i="24"/>
  <c r="AA32" i="24"/>
  <c r="Z33" i="24" s="1"/>
  <c r="AB30" i="24"/>
  <c r="W80" i="24"/>
  <c r="W77" i="24"/>
  <c r="Z36" i="24"/>
  <c r="W50" i="24"/>
  <c r="X74" i="24"/>
  <c r="X83" i="24"/>
  <c r="X84" i="24" s="1"/>
  <c r="X53" i="24"/>
  <c r="X75" i="24" s="1"/>
  <c r="W52" i="24"/>
  <c r="Z70" i="21"/>
  <c r="AA29" i="24"/>
  <c r="Z48" i="24"/>
  <c r="AA70" i="21" l="1"/>
  <c r="AA48" i="24"/>
  <c r="AB29" i="24"/>
  <c r="AC30" i="24"/>
  <c r="AB32" i="24"/>
  <c r="AB35" i="24"/>
  <c r="X80" i="24"/>
  <c r="X77" i="24"/>
  <c r="X50" i="24"/>
  <c r="Y83" i="24"/>
  <c r="Y84" i="24" s="1"/>
  <c r="Y74" i="24"/>
  <c r="Y53" i="24"/>
  <c r="Y75" i="24" s="1"/>
  <c r="Z49" i="24"/>
  <c r="Y50" i="24" s="1"/>
  <c r="Z51" i="24"/>
  <c r="AA36" i="24" l="1"/>
  <c r="AA33" i="24"/>
  <c r="AC35" i="24"/>
  <c r="AD30" i="24"/>
  <c r="AC32" i="24"/>
  <c r="AB33" i="24" s="1"/>
  <c r="AB70" i="21"/>
  <c r="AB48" i="24"/>
  <c r="AC29" i="24"/>
  <c r="Z53" i="24"/>
  <c r="Z75" i="24" s="1"/>
  <c r="Z83" i="24"/>
  <c r="Z84" i="24" s="1"/>
  <c r="Z74" i="24"/>
  <c r="Y80" i="24"/>
  <c r="Y77" i="24"/>
  <c r="AA49" i="24"/>
  <c r="Z50" i="24" s="1"/>
  <c r="AA51" i="24"/>
  <c r="Z52" i="24" s="1"/>
  <c r="Y52" i="24"/>
  <c r="AE30" i="24" l="1"/>
  <c r="AD32" i="24"/>
  <c r="AC33" i="24" s="1"/>
  <c r="AD35" i="24"/>
  <c r="AC36" i="24" s="1"/>
  <c r="AC70" i="21"/>
  <c r="AD29" i="24"/>
  <c r="AC48" i="24"/>
  <c r="AB36" i="24"/>
  <c r="Z80" i="24"/>
  <c r="Z77" i="24"/>
  <c r="AA83" i="24"/>
  <c r="AA84" i="24" s="1"/>
  <c r="AA53" i="24"/>
  <c r="AA75" i="24" s="1"/>
  <c r="AA74" i="24"/>
  <c r="AB51" i="24"/>
  <c r="AB49" i="24"/>
  <c r="AC51" i="24" l="1"/>
  <c r="AB52" i="24" s="1"/>
  <c r="AC49" i="24"/>
  <c r="AD70" i="21"/>
  <c r="AD48" i="24"/>
  <c r="AE29" i="24"/>
  <c r="AE32" i="24"/>
  <c r="AD33" i="24" s="1"/>
  <c r="AE35" i="24"/>
  <c r="AF30" i="24"/>
  <c r="AA77" i="24"/>
  <c r="AA80" i="24"/>
  <c r="AA50" i="24"/>
  <c r="AB83" i="24"/>
  <c r="AB84" i="24" s="1"/>
  <c r="AB74" i="24"/>
  <c r="AB53" i="24"/>
  <c r="AB75" i="24" s="1"/>
  <c r="AA52" i="24"/>
  <c r="AF35" i="24" l="1"/>
  <c r="AG30" i="24"/>
  <c r="AF32" i="24"/>
  <c r="AE33" i="24" s="1"/>
  <c r="AD49" i="24"/>
  <c r="AC50" i="24" s="1"/>
  <c r="AD51" i="24"/>
  <c r="AD36" i="24"/>
  <c r="AE36" i="24"/>
  <c r="AB77" i="24"/>
  <c r="AB80" i="24"/>
  <c r="AB50" i="24"/>
  <c r="AC83" i="24"/>
  <c r="AC84" i="24" s="1"/>
  <c r="AC74" i="24"/>
  <c r="AC53" i="24"/>
  <c r="AC75" i="24" s="1"/>
  <c r="AE70" i="21"/>
  <c r="AE48" i="24"/>
  <c r="AF29" i="24"/>
  <c r="AC80" i="24" l="1"/>
  <c r="AC77" i="24"/>
  <c r="AD83" i="24"/>
  <c r="AD84" i="24" s="1"/>
  <c r="AD74" i="24"/>
  <c r="AD53" i="24"/>
  <c r="AD75" i="24" s="1"/>
  <c r="AC52" i="24"/>
  <c r="AG35" i="24"/>
  <c r="AF36" i="24" s="1"/>
  <c r="AH30" i="24"/>
  <c r="AG32" i="24"/>
  <c r="AE49" i="24"/>
  <c r="AD50" i="24" s="1"/>
  <c r="AE51" i="24"/>
  <c r="AF70" i="21"/>
  <c r="AF48" i="24"/>
  <c r="AG29" i="24"/>
  <c r="AF51" i="24" l="1"/>
  <c r="AE52" i="24" s="1"/>
  <c r="AF49" i="24"/>
  <c r="AF33" i="24"/>
  <c r="AD52" i="24"/>
  <c r="AE74" i="24"/>
  <c r="AE83" i="24"/>
  <c r="AE84" i="24" s="1"/>
  <c r="AE53" i="24"/>
  <c r="AE75" i="24" s="1"/>
  <c r="AH35" i="24"/>
  <c r="AG36" i="24" s="1"/>
  <c r="AH32" i="24"/>
  <c r="AG33" i="24" s="1"/>
  <c r="AI30" i="24"/>
  <c r="AG70" i="21"/>
  <c r="AG48" i="24"/>
  <c r="AH29" i="24"/>
  <c r="AD80" i="24"/>
  <c r="AD77" i="24"/>
  <c r="AJ30" i="24" l="1"/>
  <c r="AI35" i="24"/>
  <c r="AI32" i="24"/>
  <c r="AE50" i="24"/>
  <c r="AF53" i="24"/>
  <c r="AF75" i="24" s="1"/>
  <c r="AF83" i="24"/>
  <c r="AF84" i="24" s="1"/>
  <c r="AF74" i="24"/>
  <c r="AH70" i="21"/>
  <c r="AH48" i="24"/>
  <c r="AI29" i="24"/>
  <c r="AG51" i="24"/>
  <c r="AF52" i="24" s="1"/>
  <c r="AG49" i="24"/>
  <c r="AE80" i="24"/>
  <c r="AE77" i="24"/>
  <c r="AG83" i="24" l="1"/>
  <c r="AG84" i="24" s="1"/>
  <c r="AG74" i="24"/>
  <c r="AG53" i="24"/>
  <c r="AG75" i="24" s="1"/>
  <c r="AI70" i="21"/>
  <c r="AI48" i="24"/>
  <c r="AJ29" i="24"/>
  <c r="AH36" i="24"/>
  <c r="AF80" i="24"/>
  <c r="AF77" i="24"/>
  <c r="AJ32" i="24"/>
  <c r="AI33" i="24" s="1"/>
  <c r="AJ35" i="24"/>
  <c r="AI36" i="24" s="1"/>
  <c r="AK30" i="24"/>
  <c r="AH51" i="24"/>
  <c r="AH49" i="24"/>
  <c r="AF50" i="24"/>
  <c r="AH33" i="24"/>
  <c r="AG50" i="24" l="1"/>
  <c r="AH74" i="24"/>
  <c r="AH53" i="24"/>
  <c r="AH75" i="24" s="1"/>
  <c r="AH83" i="24"/>
  <c r="AH84" i="24" s="1"/>
  <c r="AJ70" i="21"/>
  <c r="AJ48" i="24"/>
  <c r="AK29" i="24"/>
  <c r="AL30" i="24"/>
  <c r="AK35" i="24"/>
  <c r="AJ36" i="24" s="1"/>
  <c r="AK32" i="24"/>
  <c r="AI51" i="24"/>
  <c r="AH52" i="24" s="1"/>
  <c r="AI49" i="24"/>
  <c r="AG80" i="24"/>
  <c r="AG77" i="24"/>
  <c r="AG52" i="24"/>
  <c r="AJ49" i="24" l="1"/>
  <c r="AJ51" i="24"/>
  <c r="AI52" i="24" s="1"/>
  <c r="AM30" i="24"/>
  <c r="AL32" i="24"/>
  <c r="AK33" i="24" s="1"/>
  <c r="AL35" i="24"/>
  <c r="AK36" i="24" s="1"/>
  <c r="AH50" i="24"/>
  <c r="AI83" i="24"/>
  <c r="AI84" i="24" s="1"/>
  <c r="AI53" i="24"/>
  <c r="AI75" i="24" s="1"/>
  <c r="AI74" i="24"/>
  <c r="AH80" i="24"/>
  <c r="AH77" i="24"/>
  <c r="AK70" i="21"/>
  <c r="AL29" i="24"/>
  <c r="AK48" i="24"/>
  <c r="AJ33" i="24"/>
  <c r="AI77" i="24" l="1"/>
  <c r="AI80" i="24"/>
  <c r="AM32" i="24"/>
  <c r="AM35" i="24"/>
  <c r="AN30" i="24"/>
  <c r="AK51" i="24"/>
  <c r="AK49" i="24"/>
  <c r="AL70" i="21"/>
  <c r="AL48" i="24"/>
  <c r="AM29" i="24"/>
  <c r="AI50" i="24"/>
  <c r="AJ83" i="24"/>
  <c r="AJ84" i="24" s="1"/>
  <c r="AJ74" i="24"/>
  <c r="AJ53" i="24"/>
  <c r="AJ75" i="24" s="1"/>
  <c r="AJ50" i="24" l="1"/>
  <c r="AK83" i="24"/>
  <c r="AK84" i="24" s="1"/>
  <c r="AK74" i="24"/>
  <c r="AK53" i="24"/>
  <c r="AK75" i="24" s="1"/>
  <c r="AL36" i="24"/>
  <c r="AJ52" i="24"/>
  <c r="AN35" i="24"/>
  <c r="AM36" i="24" s="1"/>
  <c r="AO30" i="24"/>
  <c r="AN32" i="24"/>
  <c r="AM33" i="24" s="1"/>
  <c r="AM70" i="21"/>
  <c r="AM48" i="24"/>
  <c r="AN29" i="24"/>
  <c r="AL33" i="24"/>
  <c r="AL49" i="24"/>
  <c r="AL51" i="24"/>
  <c r="AK52" i="24" s="1"/>
  <c r="AJ77" i="24"/>
  <c r="AJ80" i="24"/>
  <c r="AM49" i="24" l="1"/>
  <c r="AM51" i="24"/>
  <c r="AN70" i="21"/>
  <c r="AN48" i="24"/>
  <c r="AO29" i="24"/>
  <c r="AK80" i="24"/>
  <c r="AK77" i="24"/>
  <c r="AO32" i="24"/>
  <c r="AN33" i="24" s="1"/>
  <c r="AP30" i="24"/>
  <c r="AO35" i="24"/>
  <c r="AN36" i="24" s="1"/>
  <c r="AK50" i="24"/>
  <c r="AL83" i="24"/>
  <c r="AL84" i="24" s="1"/>
  <c r="AL74" i="24"/>
  <c r="AL53" i="24"/>
  <c r="AL75" i="24" s="1"/>
  <c r="AO70" i="21" l="1"/>
  <c r="AO48" i="24"/>
  <c r="AP29" i="24"/>
  <c r="AL77" i="24"/>
  <c r="AL80" i="24"/>
  <c r="AN51" i="24"/>
  <c r="AN49" i="24"/>
  <c r="AL52" i="24"/>
  <c r="AP35" i="24"/>
  <c r="AO36" i="24" s="1"/>
  <c r="AQ30" i="24"/>
  <c r="AP32" i="24"/>
  <c r="AO33" i="24" s="1"/>
  <c r="AL50" i="24"/>
  <c r="AM83" i="24"/>
  <c r="AM84" i="24" s="1"/>
  <c r="AM74" i="24"/>
  <c r="AM53" i="24"/>
  <c r="AM75" i="24" s="1"/>
  <c r="AN83" i="24" l="1"/>
  <c r="AN84" i="24" s="1"/>
  <c r="AN53" i="24"/>
  <c r="AN75" i="24" s="1"/>
  <c r="AN74" i="24"/>
  <c r="AP70" i="21"/>
  <c r="AP48" i="24"/>
  <c r="AQ29" i="24"/>
  <c r="AR30" i="24"/>
  <c r="AQ35" i="24"/>
  <c r="AP36" i="24" s="1"/>
  <c r="AQ32" i="24"/>
  <c r="AM50" i="24"/>
  <c r="AO51" i="24"/>
  <c r="AO49" i="24"/>
  <c r="AN50" i="24" s="1"/>
  <c r="AM80" i="24"/>
  <c r="AM77" i="24"/>
  <c r="AM52" i="24"/>
  <c r="AP51" i="24" l="1"/>
  <c r="AO52" i="24" s="1"/>
  <c r="AP49" i="24"/>
  <c r="AQ70" i="21"/>
  <c r="AQ48" i="24"/>
  <c r="AR29" i="24"/>
  <c r="AO83" i="24"/>
  <c r="AO84" i="24" s="1"/>
  <c r="AO74" i="24"/>
  <c r="AO53" i="24"/>
  <c r="AO75" i="24" s="1"/>
  <c r="AN80" i="24"/>
  <c r="AN77" i="24"/>
  <c r="AN52" i="24"/>
  <c r="AP33" i="24"/>
  <c r="AS30" i="24"/>
  <c r="AR32" i="24"/>
  <c r="AR35" i="24"/>
  <c r="AQ36" i="24" s="1"/>
  <c r="AO80" i="24" l="1"/>
  <c r="AO77" i="24"/>
  <c r="AR70" i="21"/>
  <c r="AR48" i="24"/>
  <c r="AS29" i="24"/>
  <c r="AQ51" i="24"/>
  <c r="AP52" i="24" s="1"/>
  <c r="AQ49" i="24"/>
  <c r="AT30" i="24"/>
  <c r="AS32" i="24"/>
  <c r="AR33" i="24" s="1"/>
  <c r="AS35" i="24"/>
  <c r="AR36" i="24" s="1"/>
  <c r="AO50" i="24"/>
  <c r="AP83" i="24"/>
  <c r="AP84" i="24" s="1"/>
  <c r="AP53" i="24"/>
  <c r="AP75" i="24" s="1"/>
  <c r="AP74" i="24"/>
  <c r="AQ33" i="24"/>
  <c r="AS70" i="21" l="1"/>
  <c r="AT29" i="24"/>
  <c r="AS48" i="24"/>
  <c r="AP50" i="24"/>
  <c r="AQ74" i="24"/>
  <c r="AQ83" i="24"/>
  <c r="AQ84" i="24" s="1"/>
  <c r="AQ53" i="24"/>
  <c r="AQ75" i="24" s="1"/>
  <c r="AR49" i="24"/>
  <c r="AR51" i="24"/>
  <c r="AQ52" i="24" s="1"/>
  <c r="AT35" i="24"/>
  <c r="AS36" i="24" s="1"/>
  <c r="AU30" i="24"/>
  <c r="AT32" i="24"/>
  <c r="AS33" i="24" s="1"/>
  <c r="AP80" i="24"/>
  <c r="AP77" i="24"/>
  <c r="AS51" i="24" l="1"/>
  <c r="AR52" i="24" s="1"/>
  <c r="AS49" i="24"/>
  <c r="AR50" i="24" s="1"/>
  <c r="AU35" i="24"/>
  <c r="AT36" i="24" s="1"/>
  <c r="AV30" i="24"/>
  <c r="AU32" i="24"/>
  <c r="AT33" i="24" s="1"/>
  <c r="AT70" i="21"/>
  <c r="AT48" i="24"/>
  <c r="AU29" i="24"/>
  <c r="AQ50" i="24"/>
  <c r="AR83" i="24"/>
  <c r="AR84" i="24" s="1"/>
  <c r="AR74" i="24"/>
  <c r="AR53" i="24"/>
  <c r="AR75" i="24" s="1"/>
  <c r="AQ77" i="24"/>
  <c r="AQ80" i="24"/>
  <c r="AR77" i="24" l="1"/>
  <c r="AR80" i="24"/>
  <c r="AT49" i="24"/>
  <c r="AT51" i="24"/>
  <c r="AS52" i="24" s="1"/>
  <c r="AV35" i="24"/>
  <c r="AW30" i="24"/>
  <c r="AV32" i="24"/>
  <c r="AS83" i="24"/>
  <c r="AS84" i="24" s="1"/>
  <c r="AS53" i="24"/>
  <c r="AS75" i="24" s="1"/>
  <c r="AS74" i="24"/>
  <c r="AU70" i="21"/>
  <c r="AU48" i="24"/>
  <c r="AV29" i="24"/>
  <c r="AV70" i="21" l="1"/>
  <c r="AV48" i="24"/>
  <c r="AW29" i="24"/>
  <c r="AU51" i="24"/>
  <c r="AU49" i="24"/>
  <c r="AU33" i="24"/>
  <c r="AS50" i="24"/>
  <c r="AT74" i="24"/>
  <c r="AT53" i="24"/>
  <c r="AT75" i="24" s="1"/>
  <c r="AT83" i="24"/>
  <c r="AT84" i="24" s="1"/>
  <c r="AW35" i="24"/>
  <c r="AV36" i="24" s="1"/>
  <c r="AX30" i="24"/>
  <c r="AW32" i="24"/>
  <c r="AV33" i="24" s="1"/>
  <c r="AU36" i="24"/>
  <c r="AS77" i="24"/>
  <c r="AS80" i="24"/>
  <c r="AT50" i="24" l="1"/>
  <c r="AU74" i="24"/>
  <c r="AU53" i="24"/>
  <c r="AU75" i="24" s="1"/>
  <c r="AU83" i="24"/>
  <c r="AU84" i="24" s="1"/>
  <c r="AT52" i="24"/>
  <c r="AX35" i="24"/>
  <c r="AW36" i="24" s="1"/>
  <c r="AX32" i="24"/>
  <c r="AW33" i="24" s="1"/>
  <c r="AY30" i="24"/>
  <c r="AW70" i="21"/>
  <c r="AW48" i="24"/>
  <c r="AX29" i="24"/>
  <c r="AT80" i="24"/>
  <c r="AT77" i="24"/>
  <c r="AV51" i="24"/>
  <c r="AU52" i="24" s="1"/>
  <c r="AV49" i="24"/>
  <c r="AU50" i="24" s="1"/>
  <c r="AX70" i="21" l="1"/>
  <c r="AX48" i="24"/>
  <c r="AY29" i="24"/>
  <c r="AZ30" i="24"/>
  <c r="AY32" i="24"/>
  <c r="AY35" i="24"/>
  <c r="AU77" i="24"/>
  <c r="AU80" i="24"/>
  <c r="AV53" i="24"/>
  <c r="AV75" i="24" s="1"/>
  <c r="AV83" i="24"/>
  <c r="AV84" i="24" s="1"/>
  <c r="AV74" i="24"/>
  <c r="AW51" i="24"/>
  <c r="AV52" i="24" s="1"/>
  <c r="AW49" i="24"/>
  <c r="AV50" i="24" s="1"/>
  <c r="AX33" i="24" l="1"/>
  <c r="AX36" i="24"/>
  <c r="AZ32" i="24"/>
  <c r="BA30" i="24"/>
  <c r="AZ35" i="24"/>
  <c r="AY36" i="24" s="1"/>
  <c r="AY70" i="21"/>
  <c r="AZ29" i="24"/>
  <c r="AY48" i="24"/>
  <c r="AX51" i="24"/>
  <c r="AX49" i="24"/>
  <c r="AW50" i="24" s="1"/>
  <c r="AW83" i="24"/>
  <c r="AW84" i="24" s="1"/>
  <c r="AW74" i="24"/>
  <c r="AW53" i="24"/>
  <c r="AW75" i="24" s="1"/>
  <c r="AV80" i="24"/>
  <c r="AV77" i="24"/>
  <c r="AW80" i="24" l="1"/>
  <c r="AW77" i="24"/>
  <c r="AX74" i="24"/>
  <c r="AX53" i="24"/>
  <c r="AX75" i="24" s="1"/>
  <c r="AX83" i="24"/>
  <c r="AX84" i="24" s="1"/>
  <c r="AW52" i="24"/>
  <c r="BA35" i="24"/>
  <c r="AZ36" i="24" s="1"/>
  <c r="BB30" i="24"/>
  <c r="BA32" i="24"/>
  <c r="AZ33" i="24" s="1"/>
  <c r="AY51" i="24"/>
  <c r="AX52" i="24" s="1"/>
  <c r="AY49" i="24"/>
  <c r="AY33" i="24"/>
  <c r="AZ70" i="21"/>
  <c r="AZ48" i="24"/>
  <c r="BA29" i="24"/>
  <c r="AX50" i="24" l="1"/>
  <c r="AY74" i="24"/>
  <c r="AY53" i="24"/>
  <c r="AY75" i="24" s="1"/>
  <c r="AY83" i="24"/>
  <c r="AY84" i="24" s="1"/>
  <c r="AX80" i="24"/>
  <c r="AX77" i="24"/>
  <c r="BA70" i="21"/>
  <c r="BA48" i="24"/>
  <c r="BB29" i="24"/>
  <c r="BC30" i="24"/>
  <c r="BB32" i="24"/>
  <c r="BA33" i="24" s="1"/>
  <c r="BB35" i="24"/>
  <c r="AZ49" i="24"/>
  <c r="AZ51" i="24"/>
  <c r="AY52" i="24" s="1"/>
  <c r="AY50" i="24" l="1"/>
  <c r="AZ83" i="24"/>
  <c r="AZ84" i="24" s="1"/>
  <c r="AZ53" i="24"/>
  <c r="AZ75" i="24" s="1"/>
  <c r="AZ74" i="24"/>
  <c r="BC32" i="24"/>
  <c r="BB33" i="24" s="1"/>
  <c r="BD30" i="24"/>
  <c r="BC35" i="24"/>
  <c r="BB36" i="24" s="1"/>
  <c r="BA36" i="24"/>
  <c r="AY77" i="24"/>
  <c r="AY80" i="24"/>
  <c r="BB70" i="21"/>
  <c r="BB48" i="24"/>
  <c r="BC29" i="24"/>
  <c r="BA51" i="24"/>
  <c r="BA49" i="24"/>
  <c r="AZ50" i="24" l="1"/>
  <c r="BA83" i="24"/>
  <c r="BA84" i="24" s="1"/>
  <c r="BA74" i="24"/>
  <c r="BA53" i="24"/>
  <c r="BA75" i="24" s="1"/>
  <c r="AZ52" i="24"/>
  <c r="BD35" i="24"/>
  <c r="BC36" i="24" s="1"/>
  <c r="BD32" i="24"/>
  <c r="BE30" i="24"/>
  <c r="BB51" i="24"/>
  <c r="BA52" i="24" s="1"/>
  <c r="BB49" i="24"/>
  <c r="BA50" i="24" s="1"/>
  <c r="AZ77" i="24"/>
  <c r="AZ80" i="24"/>
  <c r="BC70" i="21"/>
  <c r="BC48" i="24"/>
  <c r="BD29" i="24"/>
  <c r="BC51" i="24" l="1"/>
  <c r="BC49" i="24"/>
  <c r="BB83" i="24"/>
  <c r="BB84" i="24" s="1"/>
  <c r="BB74" i="24"/>
  <c r="BB53" i="24"/>
  <c r="BB75" i="24" s="1"/>
  <c r="BA80" i="24"/>
  <c r="BA77" i="24"/>
  <c r="BE35" i="24"/>
  <c r="BD36" i="24" s="1"/>
  <c r="BF30" i="24"/>
  <c r="BE32" i="24"/>
  <c r="BD33" i="24" s="1"/>
  <c r="BD70" i="21"/>
  <c r="BE29" i="24"/>
  <c r="BD48" i="24"/>
  <c r="BC33" i="24"/>
  <c r="BB77" i="24" l="1"/>
  <c r="BB80" i="24"/>
  <c r="BE70" i="21"/>
  <c r="BE48" i="24"/>
  <c r="BF29" i="24"/>
  <c r="BD51" i="24"/>
  <c r="BD49" i="24"/>
  <c r="BB50" i="24"/>
  <c r="BC74" i="24"/>
  <c r="BC83" i="24"/>
  <c r="BC84" i="24" s="1"/>
  <c r="BC53" i="24"/>
  <c r="BC75" i="24" s="1"/>
  <c r="BF35" i="24"/>
  <c r="BE36" i="24" s="1"/>
  <c r="BF32" i="24"/>
  <c r="BG30" i="24"/>
  <c r="BB52" i="24"/>
  <c r="BF70" i="21" l="1"/>
  <c r="BF48" i="24"/>
  <c r="BG29" i="24"/>
  <c r="BD83" i="24"/>
  <c r="BD84" i="24" s="1"/>
  <c r="BD53" i="24"/>
  <c r="BD75" i="24" s="1"/>
  <c r="BD74" i="24"/>
  <c r="BC50" i="24"/>
  <c r="BE51" i="24"/>
  <c r="BE49" i="24"/>
  <c r="BC80" i="24"/>
  <c r="BC77" i="24"/>
  <c r="BH30" i="24"/>
  <c r="BG35" i="24"/>
  <c r="BF36" i="24" s="1"/>
  <c r="BG32" i="24"/>
  <c r="BF33" i="24" s="1"/>
  <c r="BE33" i="24"/>
  <c r="BC52" i="24"/>
  <c r="BD80" i="24" l="1"/>
  <c r="BD77" i="24"/>
  <c r="BG70" i="21"/>
  <c r="BG48" i="24"/>
  <c r="BH29" i="24"/>
  <c r="BH35" i="24"/>
  <c r="BG36" i="24" s="1"/>
  <c r="BH32" i="24"/>
  <c r="BI30" i="24"/>
  <c r="BF51" i="24"/>
  <c r="BE52" i="24" s="1"/>
  <c r="BF49" i="24"/>
  <c r="BD52" i="24"/>
  <c r="BD50" i="24"/>
  <c r="BE83" i="24"/>
  <c r="BE84" i="24" s="1"/>
  <c r="BE74" i="24"/>
  <c r="BE53" i="24"/>
  <c r="BE75" i="24" s="1"/>
  <c r="BH70" i="21" l="1"/>
  <c r="BH48" i="24"/>
  <c r="BI29" i="24"/>
  <c r="BE77" i="24"/>
  <c r="BE80" i="24"/>
  <c r="BG51" i="24"/>
  <c r="BF52" i="24" s="1"/>
  <c r="BG49" i="24"/>
  <c r="BE50" i="24"/>
  <c r="BF83" i="24"/>
  <c r="BF84" i="24" s="1"/>
  <c r="BF74" i="24"/>
  <c r="BF53" i="24"/>
  <c r="BF75" i="24" s="1"/>
  <c r="BG33" i="24"/>
  <c r="BJ30" i="24"/>
  <c r="BI32" i="24"/>
  <c r="BH33" i="24" s="1"/>
  <c r="BI35" i="24"/>
  <c r="BH36" i="24" s="1"/>
  <c r="BF50" i="24" l="1"/>
  <c r="BG83" i="24"/>
  <c r="BG84" i="24" s="1"/>
  <c r="BG74" i="24"/>
  <c r="BG53" i="24"/>
  <c r="BG75" i="24" s="1"/>
  <c r="BK30" i="24"/>
  <c r="BJ32" i="24"/>
  <c r="BI33" i="24" s="1"/>
  <c r="BJ35" i="24"/>
  <c r="BI36" i="24" s="1"/>
  <c r="BF80" i="24"/>
  <c r="BF77" i="24"/>
  <c r="BI70" i="21"/>
  <c r="BI48" i="24"/>
  <c r="BJ29" i="24"/>
  <c r="BH51" i="24"/>
  <c r="BG52" i="24" s="1"/>
  <c r="BH49" i="24"/>
  <c r="BJ70" i="21" l="1"/>
  <c r="BJ48" i="24"/>
  <c r="BK29" i="24"/>
  <c r="BG77" i="24"/>
  <c r="BG80" i="24"/>
  <c r="BG50" i="24"/>
  <c r="BH83" i="24"/>
  <c r="BH84" i="24" s="1"/>
  <c r="BH74" i="24"/>
  <c r="BH53" i="24"/>
  <c r="BH75" i="24" s="1"/>
  <c r="BI51" i="24"/>
  <c r="BH52" i="24" s="1"/>
  <c r="BI49" i="24"/>
  <c r="BK32" i="24"/>
  <c r="BJ33" i="24" s="1"/>
  <c r="BL30" i="24"/>
  <c r="BK35" i="24"/>
  <c r="BJ36" i="24" s="1"/>
  <c r="BH50" i="24" l="1"/>
  <c r="BI83" i="24"/>
  <c r="BI84" i="24" s="1"/>
  <c r="BI74" i="24"/>
  <c r="BI53" i="24"/>
  <c r="BI75" i="24" s="1"/>
  <c r="BK70" i="21"/>
  <c r="BK48" i="24"/>
  <c r="BL29" i="24"/>
  <c r="BJ49" i="24"/>
  <c r="BJ51" i="24"/>
  <c r="BL35" i="24"/>
  <c r="BM30" i="24"/>
  <c r="BL32" i="24"/>
  <c r="BK33" i="24" s="1"/>
  <c r="BH80" i="24"/>
  <c r="BH77" i="24"/>
  <c r="BI50" i="24" l="1"/>
  <c r="BJ74" i="24"/>
  <c r="BJ53" i="24"/>
  <c r="BJ75" i="24" s="1"/>
  <c r="BJ83" i="24"/>
  <c r="BJ84" i="24" s="1"/>
  <c r="BK51" i="24"/>
  <c r="BK49" i="24"/>
  <c r="BI80" i="24"/>
  <c r="BI77" i="24"/>
  <c r="BM35" i="24"/>
  <c r="BL36" i="24" s="1"/>
  <c r="BN30" i="24"/>
  <c r="BM32" i="24"/>
  <c r="BL33" i="24" s="1"/>
  <c r="BK36" i="24"/>
  <c r="BL70" i="21"/>
  <c r="BL48" i="24"/>
  <c r="BM29" i="24"/>
  <c r="BI52" i="24"/>
  <c r="BJ50" i="24" l="1"/>
  <c r="BK83" i="24"/>
  <c r="BK84" i="24" s="1"/>
  <c r="BK53" i="24"/>
  <c r="BK75" i="24" s="1"/>
  <c r="BK74" i="24"/>
  <c r="BM70" i="21"/>
  <c r="BM48" i="24"/>
  <c r="BN29" i="24"/>
  <c r="BJ77" i="24"/>
  <c r="BJ80" i="24"/>
  <c r="BL51" i="24"/>
  <c r="BK52" i="24" s="1"/>
  <c r="BL49" i="24"/>
  <c r="BK50" i="24" s="1"/>
  <c r="BJ52" i="24"/>
  <c r="BN35" i="24"/>
  <c r="BM36" i="24" s="1"/>
  <c r="BN32" i="24"/>
  <c r="BM33" i="24" s="1"/>
  <c r="BO30" i="24"/>
  <c r="BK80" i="24" l="1"/>
  <c r="BK77" i="24"/>
  <c r="BM51" i="24"/>
  <c r="BM49" i="24"/>
  <c r="BL83" i="24"/>
  <c r="BL84" i="24" s="1"/>
  <c r="BL74" i="24"/>
  <c r="BL50" i="24"/>
  <c r="BL53" i="24"/>
  <c r="BL75" i="24" s="1"/>
  <c r="BO32" i="24"/>
  <c r="BP30" i="24"/>
  <c r="BO35" i="24"/>
  <c r="BN70" i="21"/>
  <c r="BN48" i="24"/>
  <c r="BO29" i="24"/>
  <c r="BM83" i="24" l="1"/>
  <c r="BM84" i="24" s="1"/>
  <c r="BM74" i="24"/>
  <c r="BM53" i="24"/>
  <c r="BM75" i="24" s="1"/>
  <c r="BN49" i="24"/>
  <c r="BN51" i="24"/>
  <c r="BM52" i="24" s="1"/>
  <c r="BL52" i="24"/>
  <c r="BL80" i="24"/>
  <c r="BL77" i="24"/>
  <c r="BO70" i="21"/>
  <c r="BP29" i="24"/>
  <c r="BO48" i="24"/>
  <c r="BN36" i="24"/>
  <c r="BQ30" i="24"/>
  <c r="BP35" i="24"/>
  <c r="BO36" i="24" s="1"/>
  <c r="BP32" i="24"/>
  <c r="BO33" i="24" s="1"/>
  <c r="BN33" i="24"/>
  <c r="BR30" i="24" l="1"/>
  <c r="BQ35" i="24"/>
  <c r="BP36" i="24" s="1"/>
  <c r="BQ32" i="24"/>
  <c r="BP33" i="24" s="1"/>
  <c r="BO51" i="24"/>
  <c r="BN52" i="24" s="1"/>
  <c r="BO49" i="24"/>
  <c r="BM50" i="24"/>
  <c r="BN83" i="24"/>
  <c r="BN84" i="24" s="1"/>
  <c r="BN74" i="24"/>
  <c r="BN53" i="24"/>
  <c r="BN75" i="24" s="1"/>
  <c r="BP70" i="21"/>
  <c r="BP48" i="24"/>
  <c r="BQ29" i="24"/>
  <c r="BM80" i="24"/>
  <c r="BM77" i="24"/>
  <c r="BN50" i="24" l="1"/>
  <c r="BO53" i="24"/>
  <c r="BO75" i="24" s="1"/>
  <c r="BO74" i="24"/>
  <c r="BO83" i="24"/>
  <c r="BO84" i="24" s="1"/>
  <c r="BQ70" i="21"/>
  <c r="BQ48" i="24"/>
  <c r="BR29" i="24"/>
  <c r="BP51" i="24"/>
  <c r="BP49" i="24"/>
  <c r="BO50" i="24" s="1"/>
  <c r="BN77" i="24"/>
  <c r="BN80" i="24"/>
  <c r="BS30" i="24"/>
  <c r="BR35" i="24"/>
  <c r="BR32" i="24"/>
  <c r="BQ36" i="24" l="1"/>
  <c r="BP83" i="24"/>
  <c r="BP84" i="24" s="1"/>
  <c r="BP74" i="24"/>
  <c r="BP53" i="24"/>
  <c r="BP75" i="24" s="1"/>
  <c r="BO77" i="24"/>
  <c r="BO80" i="24"/>
  <c r="BQ51" i="24"/>
  <c r="BP52" i="24" s="1"/>
  <c r="BQ49" i="24"/>
  <c r="BS32" i="24"/>
  <c r="BS35" i="24"/>
  <c r="BR36" i="24" s="1"/>
  <c r="BT30" i="24"/>
  <c r="BO52" i="24"/>
  <c r="BR70" i="21"/>
  <c r="BR48" i="24"/>
  <c r="BS29" i="24"/>
  <c r="BQ33" i="24"/>
  <c r="BT32" i="24" l="1"/>
  <c r="BT35" i="24"/>
  <c r="BS36" i="24" s="1"/>
  <c r="BU30" i="24"/>
  <c r="BP77" i="24"/>
  <c r="BP80" i="24"/>
  <c r="BS70" i="21"/>
  <c r="BS48" i="24"/>
  <c r="BT29" i="24"/>
  <c r="BP50" i="24"/>
  <c r="BQ74" i="24"/>
  <c r="BQ83" i="24"/>
  <c r="BQ84" i="24" s="1"/>
  <c r="BQ53" i="24"/>
  <c r="BQ75" i="24" s="1"/>
  <c r="BR51" i="24"/>
  <c r="BQ52" i="24" s="1"/>
  <c r="BR49" i="24"/>
  <c r="BR33" i="24"/>
  <c r="BR83" i="24" l="1"/>
  <c r="BR84" i="24" s="1"/>
  <c r="BR74" i="24"/>
  <c r="BR53" i="24"/>
  <c r="BR75" i="24" s="1"/>
  <c r="BS51" i="24"/>
  <c r="BR52" i="24" s="1"/>
  <c r="BS49" i="24"/>
  <c r="BU35" i="24"/>
  <c r="BT36" i="24" s="1"/>
  <c r="BU32" i="24"/>
  <c r="BT33" i="24" s="1"/>
  <c r="BV30" i="24"/>
  <c r="BQ50" i="24"/>
  <c r="BQ77" i="24"/>
  <c r="BQ80" i="24"/>
  <c r="BT70" i="21"/>
  <c r="BT48" i="24"/>
  <c r="BU29" i="24"/>
  <c r="BS33" i="24"/>
  <c r="BU70" i="21" l="1"/>
  <c r="BU48" i="24"/>
  <c r="BV29" i="24"/>
  <c r="BT51" i="24"/>
  <c r="BT49" i="24"/>
  <c r="BR50" i="24"/>
  <c r="BS53" i="24"/>
  <c r="BS75" i="24" s="1"/>
  <c r="BS83" i="24"/>
  <c r="BS84" i="24" s="1"/>
  <c r="BS74" i="24"/>
  <c r="BW30" i="24"/>
  <c r="BV35" i="24"/>
  <c r="BU36" i="24" s="1"/>
  <c r="BV32" i="24"/>
  <c r="BR77" i="24"/>
  <c r="BR80" i="24"/>
  <c r="BS50" i="24" l="1"/>
  <c r="BT83" i="24"/>
  <c r="BT84" i="24" s="1"/>
  <c r="BT53" i="24"/>
  <c r="BT75" i="24" s="1"/>
  <c r="BT74" i="24"/>
  <c r="BU33" i="24"/>
  <c r="BS52" i="24"/>
  <c r="BV70" i="21"/>
  <c r="BV48" i="24"/>
  <c r="BW29" i="24"/>
  <c r="BS80" i="24"/>
  <c r="BS77" i="24"/>
  <c r="BX30" i="24"/>
  <c r="BW35" i="24"/>
  <c r="BV36" i="24" s="1"/>
  <c r="BW32" i="24"/>
  <c r="BU51" i="24"/>
  <c r="BT52" i="24" s="1"/>
  <c r="BU49" i="24"/>
  <c r="BW70" i="21" l="1"/>
  <c r="BX29" i="24"/>
  <c r="BW48" i="24"/>
  <c r="BT80" i="24"/>
  <c r="BT77" i="24"/>
  <c r="BV33" i="24"/>
  <c r="BT50" i="24"/>
  <c r="BU83" i="24"/>
  <c r="BU84" i="24" s="1"/>
  <c r="BU74" i="24"/>
  <c r="BU53" i="24"/>
  <c r="BU75" i="24" s="1"/>
  <c r="BV49" i="24"/>
  <c r="BV51" i="24"/>
  <c r="BY30" i="24"/>
  <c r="BX35" i="24"/>
  <c r="BW36" i="24" s="1"/>
  <c r="BX32" i="24"/>
  <c r="BW33" i="24" s="1"/>
  <c r="BU80" i="24" l="1"/>
  <c r="BU77" i="24"/>
  <c r="BW51" i="24"/>
  <c r="BW49" i="24"/>
  <c r="BV50" i="24" s="1"/>
  <c r="BZ30" i="24"/>
  <c r="BY32" i="24"/>
  <c r="BY35" i="24"/>
  <c r="BV52" i="24"/>
  <c r="BX70" i="21"/>
  <c r="BX48" i="24"/>
  <c r="BY29" i="24"/>
  <c r="BU50" i="24"/>
  <c r="BV74" i="24"/>
  <c r="BV53" i="24"/>
  <c r="BV75" i="24" s="1"/>
  <c r="BV83" i="24"/>
  <c r="BV84" i="24" s="1"/>
  <c r="BU52" i="24"/>
  <c r="BX36" i="24" l="1"/>
  <c r="BX33" i="24"/>
  <c r="CA30" i="24"/>
  <c r="BZ32" i="24"/>
  <c r="BY33" i="24" s="1"/>
  <c r="BZ35" i="24"/>
  <c r="BW83" i="24"/>
  <c r="BW84" i="24" s="1"/>
  <c r="BW53" i="24"/>
  <c r="BW75" i="24" s="1"/>
  <c r="BW74" i="24"/>
  <c r="BY70" i="21"/>
  <c r="BY48" i="24"/>
  <c r="BZ29" i="24"/>
  <c r="BV80" i="24"/>
  <c r="BV77" i="24"/>
  <c r="BX49" i="24"/>
  <c r="BW50" i="24" s="1"/>
  <c r="BX51" i="24"/>
  <c r="BW52" i="24" s="1"/>
  <c r="BZ70" i="21" l="1"/>
  <c r="BZ48" i="24"/>
  <c r="CA29" i="24"/>
  <c r="CA32" i="24"/>
  <c r="BZ33" i="24" s="1"/>
  <c r="CA35" i="24"/>
  <c r="BZ36" i="24" s="1"/>
  <c r="CB30" i="24"/>
  <c r="BX83" i="24"/>
  <c r="BX84" i="24" s="1"/>
  <c r="BX53" i="24"/>
  <c r="BX75" i="24" s="1"/>
  <c r="BX74" i="24"/>
  <c r="BY36" i="24"/>
  <c r="BY51" i="24"/>
  <c r="BX52" i="24" s="1"/>
  <c r="BY49" i="24"/>
  <c r="BW77" i="24"/>
  <c r="BW80" i="24"/>
  <c r="CB35" i="24" l="1"/>
  <c r="CA36" i="24" s="1"/>
  <c r="CC30" i="24"/>
  <c r="CB32" i="24"/>
  <c r="CA33" i="24" s="1"/>
  <c r="BZ49" i="24"/>
  <c r="BY50" i="24" s="1"/>
  <c r="BZ51" i="24"/>
  <c r="CA70" i="21"/>
  <c r="CA48" i="24"/>
  <c r="CB29" i="24"/>
  <c r="BY83" i="24"/>
  <c r="BY84" i="24" s="1"/>
  <c r="BY53" i="24"/>
  <c r="BY75" i="24" s="1"/>
  <c r="BY74" i="24"/>
  <c r="BX50" i="24"/>
  <c r="BX80" i="24"/>
  <c r="BX77" i="24"/>
  <c r="CA51" i="24" l="1"/>
  <c r="CA49" i="24"/>
  <c r="BZ52" i="24"/>
  <c r="BZ83" i="24"/>
  <c r="BZ84" i="24" s="1"/>
  <c r="BZ74" i="24"/>
  <c r="BZ53" i="24"/>
  <c r="BZ75" i="24" s="1"/>
  <c r="BZ50" i="24"/>
  <c r="BY80" i="24"/>
  <c r="BY77" i="24"/>
  <c r="CC35" i="24"/>
  <c r="CB36" i="24" s="1"/>
  <c r="CC32" i="24"/>
  <c r="CD30" i="24"/>
  <c r="CB70" i="21"/>
  <c r="CB48" i="24"/>
  <c r="CC29" i="24"/>
  <c r="BY52" i="24"/>
  <c r="CB51" i="24" l="1"/>
  <c r="CB49" i="24"/>
  <c r="CC70" i="21"/>
  <c r="CC48" i="24"/>
  <c r="CD29" i="24"/>
  <c r="CA83" i="24"/>
  <c r="CA84" i="24" s="1"/>
  <c r="CA53" i="24"/>
  <c r="CA75" i="24" s="1"/>
  <c r="CA74" i="24"/>
  <c r="BZ77" i="24"/>
  <c r="BZ80" i="24"/>
  <c r="CE30" i="24"/>
  <c r="CD35" i="24"/>
  <c r="CD32" i="24"/>
  <c r="CC33" i="24" s="1"/>
  <c r="CB33" i="24"/>
  <c r="CD70" i="21" l="1"/>
  <c r="CE29" i="24"/>
  <c r="CD48" i="24"/>
  <c r="CC36" i="24"/>
  <c r="CC51" i="24"/>
  <c r="CB52" i="24" s="1"/>
  <c r="CC49" i="24"/>
  <c r="CF30" i="24"/>
  <c r="CE35" i="24"/>
  <c r="CD36" i="24" s="1"/>
  <c r="CE32" i="24"/>
  <c r="CD33" i="24" s="1"/>
  <c r="CA50" i="24"/>
  <c r="CB83" i="24"/>
  <c r="CB84" i="24" s="1"/>
  <c r="CB74" i="24"/>
  <c r="CB53" i="24"/>
  <c r="CB75" i="24" s="1"/>
  <c r="CA77" i="24"/>
  <c r="CA80" i="24"/>
  <c r="CA52" i="24"/>
  <c r="CB80" i="24" l="1"/>
  <c r="CB77" i="24"/>
  <c r="CG30" i="24"/>
  <c r="CF32" i="24"/>
  <c r="CE33" i="24" s="1"/>
  <c r="CF35" i="24"/>
  <c r="CD49" i="24"/>
  <c r="CD51" i="24"/>
  <c r="CC52" i="24" s="1"/>
  <c r="CB50" i="24"/>
  <c r="CC83" i="24"/>
  <c r="CC84" i="24" s="1"/>
  <c r="CC74" i="24"/>
  <c r="CC53" i="24"/>
  <c r="CC75" i="24" s="1"/>
  <c r="CE70" i="21"/>
  <c r="CE48" i="24"/>
  <c r="CF29" i="24"/>
  <c r="CC50" i="24" l="1"/>
  <c r="CD83" i="24"/>
  <c r="CD84" i="24" s="1"/>
  <c r="CD74" i="24"/>
  <c r="CD53" i="24"/>
  <c r="CD75" i="24" s="1"/>
  <c r="CF70" i="21"/>
  <c r="CF48" i="24"/>
  <c r="CG29" i="24"/>
  <c r="CC77" i="24"/>
  <c r="CC80" i="24"/>
  <c r="CH30" i="24"/>
  <c r="CG32" i="24"/>
  <c r="CF33" i="24" s="1"/>
  <c r="CG35" i="24"/>
  <c r="CF36" i="24" s="1"/>
  <c r="CE36" i="24"/>
  <c r="CE51" i="24"/>
  <c r="CE49" i="24"/>
  <c r="CD52" i="24" l="1"/>
  <c r="CD80" i="24"/>
  <c r="CD77" i="24"/>
  <c r="CG70" i="21"/>
  <c r="CG48" i="24"/>
  <c r="CH29" i="24"/>
  <c r="CI30" i="24"/>
  <c r="CH35" i="24"/>
  <c r="CH32" i="24"/>
  <c r="CG33" i="24" s="1"/>
  <c r="CF49" i="24"/>
  <c r="CF51" i="24"/>
  <c r="CD50" i="24"/>
  <c r="CE74" i="24"/>
  <c r="CE53" i="24"/>
  <c r="CE75" i="24" s="1"/>
  <c r="CE83" i="24"/>
  <c r="CE84" i="24" s="1"/>
  <c r="CG49" i="24" l="1"/>
  <c r="CG51" i="24"/>
  <c r="CI32" i="24"/>
  <c r="CI35" i="24"/>
  <c r="CH36" i="24" s="1"/>
  <c r="CJ30" i="24"/>
  <c r="CF52" i="24"/>
  <c r="CE50" i="24"/>
  <c r="CF53" i="24"/>
  <c r="CF75" i="24" s="1"/>
  <c r="CF83" i="24"/>
  <c r="CF84" i="24" s="1"/>
  <c r="CF74" i="24"/>
  <c r="CH70" i="21"/>
  <c r="CH48" i="24"/>
  <c r="CI29" i="24"/>
  <c r="CE52" i="24"/>
  <c r="CE80" i="24"/>
  <c r="CE77" i="24"/>
  <c r="CG36" i="24"/>
  <c r="CI70" i="21" l="1"/>
  <c r="CJ29" i="24"/>
  <c r="CI48" i="24"/>
  <c r="CF80" i="24"/>
  <c r="CF77" i="24"/>
  <c r="CH33" i="24"/>
  <c r="CJ35" i="24"/>
  <c r="CK30" i="24"/>
  <c r="CJ32" i="24"/>
  <c r="CI33" i="24" s="1"/>
  <c r="CH51" i="24"/>
  <c r="CG52" i="24" s="1"/>
  <c r="CH49" i="24"/>
  <c r="CF50" i="24"/>
  <c r="CG83" i="24"/>
  <c r="CG84" i="24" s="1"/>
  <c r="CG53" i="24"/>
  <c r="CG75" i="24" s="1"/>
  <c r="CG74" i="24"/>
  <c r="CG77" i="24" l="1"/>
  <c r="CG80" i="24"/>
  <c r="CI36" i="24"/>
  <c r="CI49" i="24"/>
  <c r="CI51" i="24"/>
  <c r="CH52" i="24" s="1"/>
  <c r="CG50" i="24"/>
  <c r="CH83" i="24"/>
  <c r="CH84" i="24" s="1"/>
  <c r="CH74" i="24"/>
  <c r="CH53" i="24"/>
  <c r="CH75" i="24" s="1"/>
  <c r="CJ70" i="21"/>
  <c r="CJ48" i="24"/>
  <c r="CK29" i="24"/>
  <c r="CK35" i="24"/>
  <c r="CJ36" i="24" s="1"/>
  <c r="CL30" i="24"/>
  <c r="CK32" i="24"/>
  <c r="CJ33" i="24" s="1"/>
  <c r="CJ51" i="24" l="1"/>
  <c r="CI52" i="24" s="1"/>
  <c r="CJ49" i="24"/>
  <c r="CI50" i="24" s="1"/>
  <c r="CH50" i="24"/>
  <c r="CI74" i="24"/>
  <c r="CI83" i="24"/>
  <c r="CI84" i="24" s="1"/>
  <c r="CI53" i="24"/>
  <c r="CI75" i="24" s="1"/>
  <c r="CK70" i="21"/>
  <c r="CK48" i="24"/>
  <c r="CL29" i="24"/>
  <c r="CH77" i="24"/>
  <c r="CH80" i="24"/>
  <c r="CL35" i="24"/>
  <c r="CM30" i="24"/>
  <c r="CL32" i="24"/>
  <c r="CL70" i="21" l="1"/>
  <c r="CL48" i="24"/>
  <c r="CM29" i="24"/>
  <c r="CK51" i="24"/>
  <c r="CK49" i="24"/>
  <c r="CM32" i="24"/>
  <c r="CL33" i="24" s="1"/>
  <c r="CM35" i="24"/>
  <c r="CL36" i="24" s="1"/>
  <c r="CN30" i="24"/>
  <c r="CJ83" i="24"/>
  <c r="CJ84" i="24" s="1"/>
  <c r="CJ74" i="24"/>
  <c r="CJ53" i="24"/>
  <c r="CJ75" i="24" s="1"/>
  <c r="CI80" i="24"/>
  <c r="CI77" i="24"/>
  <c r="CK33" i="24"/>
  <c r="CK36" i="24"/>
  <c r="CJ50" i="24" l="1"/>
  <c r="CK83" i="24"/>
  <c r="CK84" i="24" s="1"/>
  <c r="CK74" i="24"/>
  <c r="CK53" i="24"/>
  <c r="CK75" i="24" s="1"/>
  <c r="CJ52" i="24"/>
  <c r="CJ80" i="24"/>
  <c r="CJ77" i="24"/>
  <c r="CM70" i="21"/>
  <c r="CN29" i="24"/>
  <c r="CM48" i="24"/>
  <c r="CL51" i="24"/>
  <c r="CK52" i="24" s="1"/>
  <c r="CL49" i="24"/>
  <c r="CN32" i="24"/>
  <c r="CN35" i="24"/>
  <c r="CM36" i="24" s="1"/>
  <c r="CO30" i="24"/>
  <c r="CK77" i="24" l="1"/>
  <c r="CK80" i="24"/>
  <c r="CK50" i="24"/>
  <c r="CL83" i="24"/>
  <c r="CL84" i="24" s="1"/>
  <c r="CL74" i="24"/>
  <c r="CL53" i="24"/>
  <c r="CL75" i="24" s="1"/>
  <c r="CM49" i="24"/>
  <c r="CM51" i="24"/>
  <c r="CN70" i="21"/>
  <c r="CN48" i="24"/>
  <c r="CO29" i="24"/>
  <c r="CM33" i="24"/>
  <c r="CP30" i="24"/>
  <c r="CO32" i="24"/>
  <c r="CN33" i="24" s="1"/>
  <c r="CO35" i="24"/>
  <c r="CN36" i="24" s="1"/>
  <c r="CL50" i="24" l="1"/>
  <c r="CM83" i="24"/>
  <c r="CM84" i="24" s="1"/>
  <c r="CM74" i="24"/>
  <c r="CM53" i="24"/>
  <c r="CM75" i="24" s="1"/>
  <c r="CP32" i="24"/>
  <c r="CO33" i="24" s="1"/>
  <c r="CQ30" i="24"/>
  <c r="CP35" i="24"/>
  <c r="CO70" i="21"/>
  <c r="CO48" i="24"/>
  <c r="CP29" i="24"/>
  <c r="CN51" i="24"/>
  <c r="CM52" i="24" s="1"/>
  <c r="CN49" i="24"/>
  <c r="CL77" i="24"/>
  <c r="CL80" i="24"/>
  <c r="CL52" i="24"/>
  <c r="CN53" i="24" l="1"/>
  <c r="CN75" i="24" s="1"/>
  <c r="CN74" i="24"/>
  <c r="CN83" i="24"/>
  <c r="CN84" i="24" s="1"/>
  <c r="CM77" i="24"/>
  <c r="CM80" i="24"/>
  <c r="CQ32" i="24"/>
  <c r="CR30" i="24"/>
  <c r="CQ35" i="24"/>
  <c r="CP36" i="24" s="1"/>
  <c r="CP70" i="21"/>
  <c r="CP48" i="24"/>
  <c r="CQ29" i="24"/>
  <c r="CO36" i="24"/>
  <c r="CM50" i="24"/>
  <c r="CO51" i="24"/>
  <c r="CN52" i="24" s="1"/>
  <c r="CO49" i="24"/>
  <c r="CN50" i="24" s="1"/>
  <c r="CQ70" i="21" l="1"/>
  <c r="CQ48" i="24"/>
  <c r="CR29" i="24"/>
  <c r="CP49" i="24"/>
  <c r="CO50" i="24" s="1"/>
  <c r="CP51" i="24"/>
  <c r="CR32" i="24"/>
  <c r="CQ33" i="24" s="1"/>
  <c r="CR35" i="24"/>
  <c r="CS30" i="24"/>
  <c r="CP33" i="24"/>
  <c r="CO74" i="24"/>
  <c r="CO83" i="24"/>
  <c r="CO84" i="24" s="1"/>
  <c r="CO53" i="24"/>
  <c r="CO75" i="24" s="1"/>
  <c r="CN80" i="24"/>
  <c r="CN77" i="24"/>
  <c r="CO52" i="24" l="1"/>
  <c r="CR70" i="21"/>
  <c r="CS29" i="24"/>
  <c r="CR48" i="24"/>
  <c r="CQ36" i="24"/>
  <c r="CQ51" i="24"/>
  <c r="CP52" i="24" s="1"/>
  <c r="CQ49" i="24"/>
  <c r="CP50" i="24" s="1"/>
  <c r="CS35" i="24"/>
  <c r="CS32" i="24"/>
  <c r="CT30" i="24"/>
  <c r="CO77" i="24"/>
  <c r="CO80" i="24"/>
  <c r="CP83" i="24"/>
  <c r="CP84" i="24" s="1"/>
  <c r="CP74" i="24"/>
  <c r="CP53" i="24"/>
  <c r="CP75" i="24" s="1"/>
  <c r="CR51" i="24" l="1"/>
  <c r="CQ52" i="24" s="1"/>
  <c r="CR49" i="24"/>
  <c r="CR33" i="24"/>
  <c r="CS70" i="21"/>
  <c r="CS48" i="24"/>
  <c r="CT29" i="24"/>
  <c r="CT35" i="24"/>
  <c r="CS36" i="24" s="1"/>
  <c r="CT32" i="24"/>
  <c r="CS33" i="24" s="1"/>
  <c r="CU30" i="24"/>
  <c r="CP80" i="24"/>
  <c r="CP77" i="24"/>
  <c r="CQ74" i="24"/>
  <c r="CQ83" i="24"/>
  <c r="CQ84" i="24" s="1"/>
  <c r="CQ53" i="24"/>
  <c r="CQ75" i="24" s="1"/>
  <c r="CR36" i="24"/>
  <c r="CS51" i="24" l="1"/>
  <c r="CS49" i="24"/>
  <c r="CR50" i="24" s="1"/>
  <c r="CT70" i="21"/>
  <c r="CU29" i="24"/>
  <c r="CT48" i="24"/>
  <c r="CV30" i="24"/>
  <c r="CU35" i="24"/>
  <c r="CT36" i="24" s="1"/>
  <c r="CU32" i="24"/>
  <c r="CT33" i="24" s="1"/>
  <c r="CQ50" i="24"/>
  <c r="CR53" i="24"/>
  <c r="CR75" i="24" s="1"/>
  <c r="CR74" i="24"/>
  <c r="CR83" i="24"/>
  <c r="CR84" i="24" s="1"/>
  <c r="CQ80" i="24"/>
  <c r="CQ77" i="24"/>
  <c r="CR52" i="24"/>
  <c r="CV32" i="24" l="1"/>
  <c r="CW30" i="24"/>
  <c r="CV35" i="24"/>
  <c r="CU36" i="24" s="1"/>
  <c r="CT51" i="24"/>
  <c r="CS52" i="24" s="1"/>
  <c r="CT49" i="24"/>
  <c r="CU70" i="21"/>
  <c r="CV29" i="24"/>
  <c r="CU48" i="24"/>
  <c r="CR80" i="24"/>
  <c r="CR77" i="24"/>
  <c r="CS74" i="24"/>
  <c r="CS83" i="24"/>
  <c r="CS84" i="24" s="1"/>
  <c r="CS53" i="24"/>
  <c r="CS75" i="24" s="1"/>
  <c r="CU51" i="24" l="1"/>
  <c r="CT52" i="24" s="1"/>
  <c r="CU49" i="24"/>
  <c r="CS50" i="24"/>
  <c r="CT83" i="24"/>
  <c r="CT84" i="24" s="1"/>
  <c r="CT53" i="24"/>
  <c r="CT75" i="24" s="1"/>
  <c r="CT74" i="24"/>
  <c r="CV70" i="21"/>
  <c r="CV48" i="24"/>
  <c r="CW29" i="24"/>
  <c r="CS80" i="24"/>
  <c r="CS77" i="24"/>
  <c r="CX30" i="24"/>
  <c r="CW35" i="24"/>
  <c r="CW32" i="24"/>
  <c r="CU33" i="24"/>
  <c r="CX32" i="24" l="1"/>
  <c r="CW33" i="24" s="1"/>
  <c r="CX35" i="24"/>
  <c r="CY30" i="24"/>
  <c r="CV51" i="24"/>
  <c r="CU52" i="24" s="1"/>
  <c r="CV49" i="24"/>
  <c r="CU50" i="24" s="1"/>
  <c r="CV36" i="24"/>
  <c r="CW36" i="24"/>
  <c r="CT80" i="24"/>
  <c r="CT77" i="24"/>
  <c r="CT50" i="24"/>
  <c r="CU53" i="24"/>
  <c r="CU75" i="24" s="1"/>
  <c r="CU83" i="24"/>
  <c r="CU84" i="24" s="1"/>
  <c r="CU74" i="24"/>
  <c r="CV33" i="24"/>
  <c r="CW70" i="21"/>
  <c r="CW48" i="24"/>
  <c r="CX29" i="24"/>
  <c r="CV83" i="24" l="1"/>
  <c r="CV84" i="24" s="1"/>
  <c r="CV74" i="24"/>
  <c r="CV53" i="24"/>
  <c r="CV75" i="24" s="1"/>
  <c r="CY32" i="24"/>
  <c r="CX33" i="24" s="1"/>
  <c r="CY35" i="24"/>
  <c r="CX36" i="24" s="1"/>
  <c r="CZ30" i="24"/>
  <c r="CU77" i="24"/>
  <c r="CU80" i="24"/>
  <c r="CW51" i="24"/>
  <c r="CW49" i="24"/>
  <c r="CV50" i="24" s="1"/>
  <c r="CX70" i="21"/>
  <c r="CX48" i="24"/>
  <c r="CY29" i="24"/>
  <c r="CX51" i="24" l="1"/>
  <c r="CW52" i="24" s="1"/>
  <c r="CX49" i="24"/>
  <c r="CW74" i="24"/>
  <c r="CW53" i="24"/>
  <c r="CW75" i="24" s="1"/>
  <c r="CW83" i="24"/>
  <c r="CW84" i="24" s="1"/>
  <c r="CV80" i="24"/>
  <c r="CV77" i="24"/>
  <c r="CY70" i="21"/>
  <c r="CZ29" i="24"/>
  <c r="CY48" i="24"/>
  <c r="CV52" i="24"/>
  <c r="CZ35" i="24"/>
  <c r="CZ32" i="24"/>
  <c r="DA30" i="24"/>
  <c r="CY33" i="24" l="1"/>
  <c r="CW80" i="24"/>
  <c r="CW77" i="24"/>
  <c r="DA35" i="24"/>
  <c r="DA36" i="24" s="1"/>
  <c r="DA32" i="24"/>
  <c r="DA33" i="24" s="1"/>
  <c r="CY36" i="24"/>
  <c r="CZ36" i="24"/>
  <c r="CY51" i="24"/>
  <c r="CY49" i="24"/>
  <c r="CW50" i="24"/>
  <c r="CX83" i="24"/>
  <c r="CX84" i="24" s="1"/>
  <c r="CX53" i="24"/>
  <c r="CX75" i="24" s="1"/>
  <c r="CX74" i="24"/>
  <c r="CZ70" i="21"/>
  <c r="CZ48" i="24"/>
  <c r="DA29" i="24"/>
  <c r="CX77" i="24" l="1"/>
  <c r="CX80" i="24"/>
  <c r="CX50" i="24"/>
  <c r="CY53" i="24"/>
  <c r="CY75" i="24" s="1"/>
  <c r="CY83" i="24"/>
  <c r="CY84" i="24" s="1"/>
  <c r="CY74" i="24"/>
  <c r="CZ33" i="24"/>
  <c r="CZ49" i="24"/>
  <c r="CZ51" i="24"/>
  <c r="CY52" i="24" s="1"/>
  <c r="DA48" i="24"/>
  <c r="DA70" i="21"/>
  <c r="CX52" i="24"/>
  <c r="CY50" i="24" l="1"/>
  <c r="CZ83" i="24"/>
  <c r="CZ84" i="24" s="1"/>
  <c r="CZ74" i="24"/>
  <c r="CZ53" i="24"/>
  <c r="CZ75" i="24" s="1"/>
  <c r="CY77" i="24"/>
  <c r="CY80" i="24"/>
  <c r="DA51" i="24"/>
  <c r="DA52" i="24" s="1"/>
  <c r="DA49" i="24"/>
  <c r="CZ50" i="24" s="1"/>
  <c r="CZ80" i="24" l="1"/>
  <c r="CZ77" i="24"/>
  <c r="CZ52" i="24"/>
  <c r="DA83" i="24"/>
  <c r="DA84" i="24" s="1"/>
  <c r="DA53" i="24"/>
  <c r="DA75" i="24" s="1"/>
  <c r="DA50" i="24"/>
  <c r="DA74" i="24"/>
  <c r="DA80" i="24" l="1"/>
  <c r="DA7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Ondřej Pirohanič</author>
  </authors>
  <commentList>
    <comment ref="F22" authorId="0" shapeId="0" xr:uid="{00000000-0006-0000-0400-000001000000}">
      <text>
        <r>
          <rPr>
            <sz val="8"/>
            <color indexed="81"/>
            <rFont val="Tahoma"/>
            <family val="2"/>
            <charset val="238"/>
          </rPr>
          <t>Rok začátku investice</t>
        </r>
      </text>
    </comment>
    <comment ref="C23" authorId="0" shapeId="0" xr:uid="{00000000-0006-0000-0400-000002000000}">
      <text>
        <r>
          <rPr>
            <sz val="8"/>
            <color indexed="81"/>
            <rFont val="Tahoma"/>
            <family val="2"/>
            <charset val="238"/>
          </rPr>
          <t>Roční tržby z pronájmu bytů</t>
        </r>
      </text>
    </comment>
    <comment ref="C24" authorId="0" shapeId="0" xr:uid="{00000000-0006-0000-0400-000003000000}">
      <text>
        <r>
          <rPr>
            <sz val="8"/>
            <color indexed="81"/>
            <rFont val="Tahoma"/>
            <family val="2"/>
            <charset val="238"/>
          </rPr>
          <t>Roční tržby z ostatních pronájmů</t>
        </r>
      </text>
    </comment>
    <comment ref="C25" authorId="0" shapeId="0" xr:uid="{00000000-0006-0000-0400-000004000000}">
      <text>
        <r>
          <rPr>
            <sz val="8"/>
            <color indexed="81"/>
            <rFont val="Tahoma"/>
            <family val="2"/>
            <charset val="238"/>
          </rPr>
          <t>Ostatní roční výnosy generované projektem a které nejsou zachyceny v tržbách za pronájmy</t>
        </r>
      </text>
    </comment>
    <comment ref="C27" authorId="0" shapeId="0" xr:uid="{00000000-0006-0000-0400-000005000000}">
      <text>
        <r>
          <rPr>
            <sz val="8"/>
            <color indexed="81"/>
            <rFont val="Tahoma"/>
            <family val="2"/>
            <charset val="238"/>
          </rPr>
          <t>Roční spotřeba materiálu pro provozování</t>
        </r>
      </text>
    </comment>
    <comment ref="C28" authorId="0" shapeId="0" xr:uid="{00000000-0006-0000-0400-000006000000}">
      <text>
        <r>
          <rPr>
            <sz val="8"/>
            <color indexed="81"/>
            <rFont val="Tahoma"/>
            <family val="2"/>
            <charset val="238"/>
          </rPr>
          <t>Roční spotřeba energií pro provozování</t>
        </r>
      </text>
    </comment>
    <comment ref="C29" authorId="0" shapeId="0" xr:uid="{00000000-0006-0000-0400-000007000000}">
      <text>
        <r>
          <rPr>
            <sz val="8"/>
            <color indexed="81"/>
            <rFont val="Tahoma"/>
            <family val="2"/>
            <charset val="238"/>
          </rPr>
          <t xml:space="preserve">Náklady spotřebované na údržbu a opravy majetku a zařízení provozu </t>
        </r>
      </text>
    </comment>
    <comment ref="C30" authorId="0" shapeId="0" xr:uid="{00000000-0006-0000-0400-000008000000}">
      <text>
        <r>
          <rPr>
            <sz val="8"/>
            <color indexed="81"/>
            <rFont val="Tahoma"/>
            <family val="2"/>
            <charset val="238"/>
          </rPr>
          <t>Náklady vynaložené na služby související s  provozem projektu</t>
        </r>
      </text>
    </comment>
    <comment ref="C32" authorId="0" shapeId="0" xr:uid="{00000000-0006-0000-0400-000009000000}">
      <text>
        <r>
          <rPr>
            <sz val="8"/>
            <color indexed="81"/>
            <rFont val="Tahoma"/>
            <family val="2"/>
            <charset val="238"/>
          </rPr>
          <t xml:space="preserve">Osobní náklady související s  provozem, tj. mzdy, pojištění, atd. </t>
        </r>
      </text>
    </comment>
    <comment ref="C33" authorId="0" shapeId="0" xr:uid="{00000000-0006-0000-0400-00000A000000}">
      <text>
        <r>
          <rPr>
            <sz val="8"/>
            <color indexed="81"/>
            <rFont val="Tahoma"/>
            <family val="2"/>
            <charset val="238"/>
          </rPr>
          <t>Náklady spojené s pojištěním provozu a  provozovaného majetku</t>
        </r>
      </text>
    </comment>
    <comment ref="C34" authorId="0" shapeId="0" xr:uid="{00000000-0006-0000-0400-00000B000000}">
      <text>
        <r>
          <rPr>
            <sz val="8"/>
            <color indexed="81"/>
            <rFont val="Tahoma"/>
            <family val="2"/>
            <charset val="238"/>
          </rPr>
          <t xml:space="preserve">Odpisy majetku dle odpisového plánu v souladu s §28 zákona č.563/1991 Sb. O účetnictví a §56 vyhlášky č.500/2002 Sb.
</t>
        </r>
      </text>
    </comment>
    <comment ref="C35" authorId="0" shapeId="0" xr:uid="{00000000-0006-0000-0400-00000C000000}">
      <text>
        <r>
          <rPr>
            <sz val="8"/>
            <color indexed="81"/>
            <rFont val="Tahoma"/>
            <family val="2"/>
            <charset val="238"/>
          </rPr>
          <t>Ostatní roční náklady provozu které nejsou zachyceny ve výše uvedených položkách</t>
        </r>
      </text>
    </comment>
    <comment ref="C38" authorId="0" shapeId="0" xr:uid="{00000000-0006-0000-0400-00000D000000}">
      <text>
        <r>
          <rPr>
            <sz val="8"/>
            <color indexed="81"/>
            <rFont val="Tahoma"/>
            <family val="2"/>
            <charset val="238"/>
          </rPr>
          <t>Úroky z finančního majetku nebo jeho ekvivalentu vygenerovaného  provozem projektu</t>
        </r>
      </text>
    </comment>
    <comment ref="C39" authorId="0" shapeId="0" xr:uid="{00000000-0006-0000-0400-00000E000000}">
      <text>
        <r>
          <rPr>
            <sz val="8"/>
            <color indexed="81"/>
            <rFont val="Tahoma"/>
            <family val="2"/>
            <charset val="238"/>
          </rPr>
          <t>Ostatní finanční výnosy generované  provozem projektu</t>
        </r>
      </text>
    </comment>
    <comment ref="C41" authorId="0" shapeId="0" xr:uid="{00000000-0006-0000-0400-00000F000000}">
      <text>
        <r>
          <rPr>
            <sz val="8"/>
            <color indexed="81"/>
            <rFont val="Tahoma"/>
            <family val="2"/>
            <charset val="238"/>
          </rPr>
          <t>Úroky placené za přijaté úvěry a půjčky k pokrytí financování výstavby a provozu projektu</t>
        </r>
      </text>
    </comment>
    <comment ref="C43" authorId="0" shapeId="0" xr:uid="{00000000-0006-0000-0400-000010000000}">
      <text>
        <r>
          <rPr>
            <sz val="8"/>
            <color indexed="81"/>
            <rFont val="Tahoma"/>
            <family val="2"/>
            <charset val="238"/>
          </rPr>
          <t xml:space="preserve">Ostatní finanční náklady hrazené k zajištění výstavby a  provozu </t>
        </r>
      </text>
    </comment>
    <comment ref="C46" authorId="0" shapeId="0" xr:uid="{00000000-0006-0000-0400-000011000000}">
      <text>
        <r>
          <rPr>
            <sz val="8"/>
            <color indexed="81"/>
            <rFont val="Tahoma"/>
            <family val="2"/>
            <charset val="238"/>
          </rPr>
          <t xml:space="preserve">Daňová sazba pro odhad daně z příjmů z činnosti provozu projektu. Daňovou sazbu vyplnit na základě predikce vývoje daňových sazeb v ČR pro právnické a fyzické osoby. Slouží pro odhad veliosti daně z příjmů.  </t>
        </r>
      </text>
    </comment>
    <comment ref="C51" authorId="0" shapeId="0" xr:uid="{00000000-0006-0000-0400-000012000000}">
      <text>
        <r>
          <rPr>
            <sz val="8"/>
            <color indexed="81"/>
            <rFont val="Tahoma"/>
            <family val="2"/>
            <charset val="238"/>
          </rPr>
          <t xml:space="preserve">Zásoby potřebné pro zajištění provozu projektu (materiál, paliva, polotovary, ..)   </t>
        </r>
      </text>
    </comment>
    <comment ref="C52" authorId="0" shapeId="0" xr:uid="{00000000-0006-0000-0400-000013000000}">
      <text>
        <r>
          <rPr>
            <sz val="8"/>
            <color indexed="81"/>
            <rFont val="Tahoma"/>
            <family val="2"/>
            <charset val="238"/>
          </rPr>
          <t>Pohledávky za nájemci</t>
        </r>
      </text>
    </comment>
    <comment ref="C53" authorId="0" shapeId="0" xr:uid="{00000000-0006-0000-0400-000014000000}">
      <text>
        <r>
          <rPr>
            <sz val="8"/>
            <color indexed="81"/>
            <rFont val="Tahoma"/>
            <family val="2"/>
            <charset val="238"/>
          </rPr>
          <t>Ostatní pohledávky za odběrateli</t>
        </r>
      </text>
    </comment>
    <comment ref="C54" authorId="0" shapeId="0" xr:uid="{00000000-0006-0000-0400-000015000000}">
      <text>
        <r>
          <rPr>
            <sz val="8"/>
            <color indexed="81"/>
            <rFont val="Tahoma"/>
            <family val="2"/>
            <charset val="238"/>
          </rPr>
          <t>Závazky k nájemcům</t>
        </r>
      </text>
    </comment>
    <comment ref="C55" authorId="0" shapeId="0" xr:uid="{00000000-0006-0000-0400-000016000000}">
      <text>
        <r>
          <rPr>
            <sz val="8"/>
            <color indexed="81"/>
            <rFont val="Tahoma"/>
            <family val="2"/>
            <charset val="238"/>
          </rPr>
          <t>Ostatní závazky (k dodavatelům služeb, materiálu, energií, atd.)</t>
        </r>
      </text>
    </comment>
    <comment ref="C59" authorId="0" shapeId="0" xr:uid="{00000000-0006-0000-0400-000017000000}">
      <text>
        <r>
          <rPr>
            <sz val="8"/>
            <color indexed="81"/>
            <rFont val="Tahoma"/>
            <family val="2"/>
            <charset val="238"/>
          </rPr>
          <t>Přijaté dotace na projekt (na pořizovaný dlouhodobý majetek)</t>
        </r>
      </text>
    </comment>
    <comment ref="C60" authorId="0" shapeId="0" xr:uid="{00000000-0006-0000-0400-000018000000}">
      <text>
        <r>
          <rPr>
            <sz val="8"/>
            <color indexed="81"/>
            <rFont val="Tahoma"/>
            <family val="2"/>
            <charset val="238"/>
          </rPr>
          <t>Přijaté úvěry a půjčky pro pokytí financování celého projektu</t>
        </r>
      </text>
    </comment>
    <comment ref="C61" authorId="0" shapeId="0" xr:uid="{00000000-0006-0000-0400-000019000000}">
      <text>
        <r>
          <rPr>
            <sz val="8"/>
            <color indexed="81"/>
            <rFont val="Tahoma"/>
            <family val="2"/>
            <charset val="238"/>
          </rPr>
          <t>Roční splátky přijatých úvěrů a půjček k pokrytí financování projektu</t>
        </r>
      </text>
    </comment>
    <comment ref="C62" authorId="0" shapeId="0" xr:uid="{00000000-0006-0000-0400-00001A000000}">
      <text>
        <r>
          <rPr>
            <sz val="8"/>
            <color indexed="81"/>
            <rFont val="Tahoma"/>
            <family val="2"/>
            <charset val="238"/>
          </rPr>
          <t>Jedná se o zdroj (fin.majetek) vložený do projektu "z vnějšku" a z vlastních zdrojů žadatele pro účel výstavby, tj. nikoliv z fin.majetku generovaného přímo projektem. Slouží k pokrytí financování projektu podobně jako dotace nebo úvěr nebo půjčka, ale s tím rozdílem, že poskytovatelem zdroje je žadatel (společníci, investoři).</t>
        </r>
      </text>
    </comment>
    <comment ref="C63" authorId="0" shapeId="0" xr:uid="{00000000-0006-0000-0400-00001B000000}">
      <text>
        <r>
          <rPr>
            <sz val="8"/>
            <color indexed="81"/>
            <rFont val="Tahoma"/>
            <family val="2"/>
            <charset val="238"/>
          </rPr>
          <t>Jedná se o zdroj (fin.majetek) vložený do projektu "z vnějšku" a z vlastních zdrojů žadatele pro účel splácení úvěru, tj. nikoliv z fin.majetku generovaného přímo projektem. Slouží k pokrytí financování projektu podobně jako dotace nebo úvěr nebo půjčka, ale s tím rozdílem, že poskytovatelem zdroje je žadatel (společníci, investoři).</t>
        </r>
      </text>
    </comment>
    <comment ref="C66" authorId="0" shapeId="0" xr:uid="{00000000-0006-0000-0400-00001C000000}">
      <text>
        <r>
          <rPr>
            <sz val="8"/>
            <color indexed="81"/>
            <rFont val="Tahoma"/>
            <family val="2"/>
            <charset val="238"/>
          </rPr>
          <t>Celkové náklady projektu na pořizovaný dlouhodobý majetek. Pokud je k pokrytí těchto nákladů požadována dotace, uveďte</t>
        </r>
        <r>
          <rPr>
            <b/>
            <sz val="8"/>
            <color indexed="81"/>
            <rFont val="Tahoma"/>
            <family val="2"/>
            <charset val="238"/>
          </rPr>
          <t xml:space="preserve"> jako  údaj celkové roční náklady projektu bez dotace.</t>
        </r>
        <r>
          <rPr>
            <sz val="8"/>
            <color indexed="81"/>
            <rFont val="Tahoma"/>
            <family val="2"/>
            <charset val="238"/>
          </rPr>
          <t xml:space="preserve"> </t>
        </r>
      </text>
    </comment>
    <comment ref="C69" authorId="0" shapeId="0" xr:uid="{00000000-0006-0000-0400-00001D000000}">
      <text>
        <r>
          <rPr>
            <sz val="8"/>
            <color indexed="81"/>
            <rFont val="Tahoma"/>
            <family val="2"/>
            <charset val="238"/>
          </rPr>
          <t>Výsledné projektované roční cash-flow</t>
        </r>
      </text>
    </comment>
    <comment ref="C70" authorId="0" shapeId="0" xr:uid="{00000000-0006-0000-0400-00001E000000}">
      <text>
        <r>
          <rPr>
            <sz val="8"/>
            <color indexed="81"/>
            <rFont val="Tahoma"/>
            <family val="2"/>
            <charset val="238"/>
          </rPr>
          <t>Stav finančního majetku na konci období. Záporná hodnota signalizuje deficit ve financování projektu, který je nutné pokrýt finančními zdroji</t>
        </r>
      </text>
    </comment>
  </commentList>
</comments>
</file>

<file path=xl/sharedStrings.xml><?xml version="1.0" encoding="utf-8"?>
<sst xmlns="http://schemas.openxmlformats.org/spreadsheetml/2006/main" count="2239" uniqueCount="1296">
  <si>
    <t>C. II. 1.</t>
  </si>
  <si>
    <t>C. II. 7.</t>
  </si>
  <si>
    <t>C. III. 1.</t>
  </si>
  <si>
    <t>C. IV. 1.</t>
  </si>
  <si>
    <t>C. IV. 2.</t>
  </si>
  <si>
    <t>A. I. 1.</t>
  </si>
  <si>
    <t>A. I. 2.</t>
  </si>
  <si>
    <t>A. II. 1.</t>
  </si>
  <si>
    <t>A. II. 2.</t>
  </si>
  <si>
    <t>A. III. 1.</t>
  </si>
  <si>
    <t>A. III. 2.</t>
  </si>
  <si>
    <t>A. IV. 1.</t>
  </si>
  <si>
    <t>V.</t>
  </si>
  <si>
    <t>Pohledávky za upsaný vlastní kapitál</t>
  </si>
  <si>
    <t>ID:</t>
  </si>
  <si>
    <t>Revenues till end of Actual years quarter in % of yearly revenues:</t>
  </si>
  <si>
    <t>Kontrolní buňka:</t>
  </si>
  <si>
    <t>Vzorce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</si>
  <si>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</si>
  <si>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</si>
  <si>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</si>
  <si>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</si>
  <si>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</si>
  <si>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</si>
  <si>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</si>
  <si>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</si>
  <si>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</si>
  <si>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</si>
  <si>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</si>
  <si>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</si>
  <si>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</si>
  <si>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</si>
  <si>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</si>
  <si>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</si>
  <si>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</si>
  <si>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</si>
  <si>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</si>
  <si>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</si>
  <si>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</si>
  <si>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</si>
  <si>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</si>
  <si>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</si>
  <si>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027</t>
  </si>
  <si>
    <t>028</t>
  </si>
  <si>
    <t>029</t>
  </si>
  <si>
    <t>030</t>
  </si>
  <si>
    <t>031</t>
  </si>
  <si>
    <t>032</t>
  </si>
  <si>
    <t>033</t>
  </si>
  <si>
    <t>034</t>
  </si>
  <si>
    <t>035</t>
  </si>
  <si>
    <t>036</t>
  </si>
  <si>
    <t>037</t>
  </si>
  <si>
    <t>041</t>
  </si>
  <si>
    <t>042</t>
  </si>
  <si>
    <t>043</t>
  </si>
  <si>
    <t>044</t>
  </si>
  <si>
    <t>045</t>
  </si>
  <si>
    <t>046</t>
  </si>
  <si>
    <t>049</t>
  </si>
  <si>
    <t>050</t>
  </si>
  <si>
    <t>051</t>
  </si>
  <si>
    <t>052</t>
  </si>
  <si>
    <t>053</t>
  </si>
  <si>
    <t>054</t>
  </si>
  <si>
    <t>055</t>
  </si>
  <si>
    <t>056</t>
  </si>
  <si>
    <t>057</t>
  </si>
  <si>
    <t>058</t>
  </si>
  <si>
    <t>061</t>
  </si>
  <si>
    <t>062</t>
  </si>
  <si>
    <t>063</t>
  </si>
  <si>
    <t>064</t>
  </si>
  <si>
    <t>065</t>
  </si>
  <si>
    <t>066</t>
  </si>
  <si>
    <t>067</t>
  </si>
  <si>
    <t>068</t>
  </si>
  <si>
    <t>069</t>
  </si>
  <si>
    <t>070</t>
  </si>
  <si>
    <t>071</t>
  </si>
  <si>
    <t>072</t>
  </si>
  <si>
    <t>073</t>
  </si>
  <si>
    <t>074</t>
  </si>
  <si>
    <t>075</t>
  </si>
  <si>
    <t>076</t>
  </si>
  <si>
    <t>077</t>
  </si>
  <si>
    <t>078</t>
  </si>
  <si>
    <t>079</t>
  </si>
  <si>
    <t>080</t>
  </si>
  <si>
    <t>081</t>
  </si>
  <si>
    <t>083</t>
  </si>
  <si>
    <t>084</t>
  </si>
  <si>
    <t>087</t>
  </si>
  <si>
    <t>088</t>
  </si>
  <si>
    <t>089</t>
  </si>
  <si>
    <t>090</t>
  </si>
  <si>
    <t>091</t>
  </si>
  <si>
    <t>092</t>
  </si>
  <si>
    <t>094</t>
  </si>
  <si>
    <t>095</t>
  </si>
  <si>
    <t>096</t>
  </si>
  <si>
    <t>099</t>
  </si>
  <si>
    <t>100</t>
  </si>
  <si>
    <t>101</t>
  </si>
  <si>
    <t>102</t>
  </si>
  <si>
    <t>103</t>
  </si>
  <si>
    <t>104</t>
  </si>
  <si>
    <t>106</t>
  </si>
  <si>
    <t>107</t>
  </si>
  <si>
    <t>108</t>
  </si>
  <si>
    <t>01</t>
  </si>
  <si>
    <t>02</t>
  </si>
  <si>
    <t>03</t>
  </si>
  <si>
    <t>04</t>
  </si>
  <si>
    <t>05</t>
  </si>
  <si>
    <t>06</t>
  </si>
  <si>
    <t>07</t>
  </si>
  <si>
    <t>08</t>
  </si>
  <si>
    <t>09</t>
  </si>
  <si>
    <t>10</t>
  </si>
  <si>
    <t>11</t>
  </si>
  <si>
    <t>12</t>
  </si>
  <si>
    <t>13</t>
  </si>
  <si>
    <t>14</t>
  </si>
  <si>
    <t>15</t>
  </si>
  <si>
    <t>16</t>
  </si>
  <si>
    <t>17</t>
  </si>
  <si>
    <t>18</t>
  </si>
  <si>
    <t>19</t>
  </si>
  <si>
    <t>20</t>
  </si>
  <si>
    <t>21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</si>
  <si>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</si>
  <si>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</si>
  <si>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</si>
  <si>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</si>
  <si>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</si>
  <si>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</si>
  <si>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</si>
  <si>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</si>
  <si>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</si>
  <si>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</si>
  <si>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</si>
  <si>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</si>
  <si>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</si>
  <si>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</si>
  <si>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</si>
  <si>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</si>
  <si>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</si>
  <si>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</si>
  <si>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</si>
  <si>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</si>
  <si>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</si>
  <si>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</si>
  <si>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</si>
  <si>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</si>
  <si>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</si>
  <si>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</si>
  <si>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52</t>
  </si>
  <si>
    <t>53</t>
  </si>
  <si>
    <t>54</t>
  </si>
  <si>
    <t>55</t>
  </si>
  <si>
    <t>56</t>
  </si>
  <si>
    <t/>
  </si>
  <si>
    <t>Podvojné účetnictví</t>
  </si>
  <si>
    <t xml:space="preserve">
Požadované údaje zpracuje:</t>
  </si>
  <si>
    <t xml:space="preserve">·          </t>
  </si>
  <si>
    <t xml:space="preserve"> (Kontrola aktiv a pasiv)</t>
  </si>
  <si>
    <t xml:space="preserve">Žadatel  zpracuje  tabulky (v tis.Kč) ve struktuře  účetních  výkazů (Rozvaha, Výkaz  zisku a ztráty)  a  uvede  požadované  doplňující  údaje  . </t>
  </si>
  <si>
    <t>Minulost</t>
  </si>
  <si>
    <t>Název společnosti (zájemce o rating):</t>
  </si>
  <si>
    <t>Datum:</t>
  </si>
  <si>
    <t>Adresa společnosti:</t>
  </si>
  <si>
    <t>Aktuální čtvrtletí (1,2,3,4):</t>
  </si>
  <si>
    <t>Realizované tržby do konce aktuálního čtvrtletí v % ročních tržeb:</t>
  </si>
  <si>
    <t>Vyplňte v tis. Kč</t>
  </si>
  <si>
    <t>Aktuální Q</t>
  </si>
  <si>
    <t>POZNÁMKY</t>
  </si>
  <si>
    <t>Platnost výkazů apod.</t>
  </si>
  <si>
    <t>R  O  Z  V  A  H  A</t>
  </si>
  <si>
    <t>V Ý K A Z   Z I S K U  A   Z T R Á T Y</t>
  </si>
  <si>
    <t xml:space="preserve">Doplňující ostatní údaje </t>
  </si>
  <si>
    <t>Aktuální informace</t>
  </si>
  <si>
    <t>V případě, že účetní období žadatele se nekryje s obdobím kalendářního roku, žadatel přepíše v záhlaví tabulek data konce účetního období.</t>
  </si>
  <si>
    <t>za předcházející uzavřená 2 účetní období (zahrnuje i předpoklad účetní závěrky za poslední účetní období, pokud účetnictví není do doby podání žádosti v průběhu běžného roku s konečnou platností uzavřeno),</t>
  </si>
  <si>
    <t>od počátku běžného roku (resp. běžného účetního období) do konce posledního účetně uzavřeného čtvrtletí před datem předložení žádosti,</t>
  </si>
  <si>
    <t>Pokyny pro vyplnění ekonomických příloh v elektronické formě pro rating MSP</t>
  </si>
  <si>
    <t>IČ:</t>
  </si>
  <si>
    <t xml:space="preserve"> (Kontrola shodnosti výsledku hospodaření na pasivech)</t>
  </si>
  <si>
    <t>Období do:</t>
  </si>
  <si>
    <t>059</t>
  </si>
  <si>
    <t>Ctvrtleti</t>
  </si>
  <si>
    <t>KodCtvrtleti</t>
  </si>
  <si>
    <r>
      <t>Kontrola vstupních dat:</t>
    </r>
    <r>
      <rPr>
        <sz val="11"/>
        <rFont val="Arial"/>
        <family val="2"/>
      </rPr>
      <t xml:space="preserve"> Hlavní kontroly vstupních dat provádí žadatel tím, že pozorně a pečlivě porovnává natypované údaje s údaji zapsaných v použitém zdroji údajů (např. z vyplněných standardních formulářů účetních výkazů, z výpisů z obchodního rejstříku, atd.). Další kontrola (automatická) je realizována prostřednictvím </t>
    </r>
    <r>
      <rPr>
        <b/>
        <sz val="11"/>
        <rFont val="Arial"/>
        <family val="2"/>
        <charset val="238"/>
      </rPr>
      <t>kontrolní buňky</t>
    </r>
    <r>
      <rPr>
        <sz val="11"/>
        <rFont val="Arial"/>
        <family val="2"/>
      </rPr>
      <t>. Pomocí této buňky je zjišťována platnost rovnosti aktiv a pasiv, hodnoty aktiv a pasiv musí být totožné. Dále je porovnávána shodnost výsledku hospodaření uváděného v pasivech s výsledkem hospodaření uváděným ve výsledovce. Nesplnění těchto základních podmínek je signalizováno v kontrolní buňce. Kontrola platí až pro vyplnění všech údajů z účetních výkazů za všechna období. V průběhu typování dat nastává signalizace nesplnění kontrolních podmínek v důsledku neúplného vyplnění všech údajů. Kontrola je relevantní až po vyplnění všech údajů.</t>
    </r>
  </si>
  <si>
    <t>AKTIVA CELKEM</t>
  </si>
  <si>
    <t xml:space="preserve">A.  </t>
  </si>
  <si>
    <t>Dlouhodobý majetek</t>
  </si>
  <si>
    <t>Dlouhodobý nehmotný majetek</t>
  </si>
  <si>
    <t>Nehmotné výsledky výzkumu a vývoje</t>
  </si>
  <si>
    <t>Software</t>
  </si>
  <si>
    <t>Ocenitelná práva</t>
  </si>
  <si>
    <t>Goodwill</t>
  </si>
  <si>
    <t>Nedokončený dlouhodobý nehmotný majetek</t>
  </si>
  <si>
    <t>Poskytnuté zálohy na dlouhodobý nehmotný majetek</t>
  </si>
  <si>
    <t xml:space="preserve">B. II. </t>
  </si>
  <si>
    <t>Dlouhodobý hmotný majetek</t>
  </si>
  <si>
    <t>B. II. 1.</t>
  </si>
  <si>
    <t>Pozemky</t>
  </si>
  <si>
    <t>B. II. 2.</t>
  </si>
  <si>
    <t>Stavby</t>
  </si>
  <si>
    <t>B. II. 3.</t>
  </si>
  <si>
    <t>B. II. 4.</t>
  </si>
  <si>
    <t>Pěstitelské celky trvalých porostů</t>
  </si>
  <si>
    <t>B. II. 5.</t>
  </si>
  <si>
    <t>Jiný dlouhodobý hmotný majetek</t>
  </si>
  <si>
    <t>Nedokončený dlouhodobý hmotný majetek</t>
  </si>
  <si>
    <t xml:space="preserve">B. III. </t>
  </si>
  <si>
    <t>Dlouhodobý finanční majetek</t>
  </si>
  <si>
    <t>B. III. 1.</t>
  </si>
  <si>
    <t>B. III. 2.</t>
  </si>
  <si>
    <t>B. III. 4.</t>
  </si>
  <si>
    <t>B. III. 5.</t>
  </si>
  <si>
    <t>Jiný dlouhodobý finanční majetek</t>
  </si>
  <si>
    <t>B. III. 6.</t>
  </si>
  <si>
    <t>B. III. 7.</t>
  </si>
  <si>
    <t>Poskytnuté zálohy na dlouhodobý finanční majetek</t>
  </si>
  <si>
    <t xml:space="preserve">C.  </t>
  </si>
  <si>
    <t>Oběžná aktiva</t>
  </si>
  <si>
    <t xml:space="preserve">C. I. </t>
  </si>
  <si>
    <t>Zásoby</t>
  </si>
  <si>
    <t>C. I. 1.</t>
  </si>
  <si>
    <t>Materiál</t>
  </si>
  <si>
    <t>C. I. 2.</t>
  </si>
  <si>
    <t>Nedokončená výroba a polotovary</t>
  </si>
  <si>
    <t>C. I. 3.</t>
  </si>
  <si>
    <t>Výrobky</t>
  </si>
  <si>
    <t>C. I. 4.</t>
  </si>
  <si>
    <t>C. I. 5.</t>
  </si>
  <si>
    <t>Zboží</t>
  </si>
  <si>
    <t>C. I. 6.</t>
  </si>
  <si>
    <t>Poskytnuté zálohy na zásoby</t>
  </si>
  <si>
    <t xml:space="preserve">C. II. </t>
  </si>
  <si>
    <t>Dlouhodobé pohledávky</t>
  </si>
  <si>
    <t>Pohledávky z obchodních vztahů (z obchodního styku)</t>
  </si>
  <si>
    <t>C. II. 2.</t>
  </si>
  <si>
    <t>Pohledávky - ovládající a řídící osoba</t>
  </si>
  <si>
    <t>C. II. 3.</t>
  </si>
  <si>
    <t>Pohledávky - podstatný vliv</t>
  </si>
  <si>
    <t>C. II. 4.</t>
  </si>
  <si>
    <t>Pohledávky za společníky, členy družstva a za účastníky sdružení</t>
  </si>
  <si>
    <t>C. II. 5.</t>
  </si>
  <si>
    <t>Dlouhodobé poskytnuté zálohy</t>
  </si>
  <si>
    <t>C. II. 6.</t>
  </si>
  <si>
    <t>Dohadné účty aktivní</t>
  </si>
  <si>
    <t xml:space="preserve">Jiné pohledávky                 </t>
  </si>
  <si>
    <t>C. II. 8.</t>
  </si>
  <si>
    <t>Odložená daňová pohledávka</t>
  </si>
  <si>
    <t xml:space="preserve">C. III. </t>
  </si>
  <si>
    <t>Krátkodobé pohledávky</t>
  </si>
  <si>
    <t>C. III. 2.</t>
  </si>
  <si>
    <t xml:space="preserve">Stát - daňové pohledávky      </t>
  </si>
  <si>
    <t>Krátkodobé poskytnuté zálohy</t>
  </si>
  <si>
    <t xml:space="preserve">Jiné pohledávky          </t>
  </si>
  <si>
    <t>Časové rozlišení</t>
  </si>
  <si>
    <t>Náklady příštích období</t>
  </si>
  <si>
    <t>Komplexní náklady příštích období</t>
  </si>
  <si>
    <t>Příjmy příštích období</t>
  </si>
  <si>
    <t>PASIVA CELKEM</t>
  </si>
  <si>
    <t>Vlastní kapitál</t>
  </si>
  <si>
    <t xml:space="preserve">A. I. </t>
  </si>
  <si>
    <t>Základní kapitál</t>
  </si>
  <si>
    <t>Vlastní akcie a vlastní obchodní podíly (-)</t>
  </si>
  <si>
    <t>A. I. 3.</t>
  </si>
  <si>
    <t>Změny základního kapitálu</t>
  </si>
  <si>
    <t xml:space="preserve">A. II. </t>
  </si>
  <si>
    <t>Kapitálové fondy</t>
  </si>
  <si>
    <t>Ostatní kapitálové fondy</t>
  </si>
  <si>
    <t>Oceňovací rozdíly z přecenění při přeměnách</t>
  </si>
  <si>
    <t xml:space="preserve">A. III. </t>
  </si>
  <si>
    <t>Statutární a ostatní fondy</t>
  </si>
  <si>
    <t xml:space="preserve">A. IV. </t>
  </si>
  <si>
    <t>Výsledek hospodaření běžného účetního období (+/-)</t>
  </si>
  <si>
    <t>Cizí zdroje</t>
  </si>
  <si>
    <t>Rezervy</t>
  </si>
  <si>
    <t>Rezerva na důchody a podobné závazky</t>
  </si>
  <si>
    <t>Rezerva na daň z příjmů</t>
  </si>
  <si>
    <t>Ostatní rezervy</t>
  </si>
  <si>
    <t>Dlouhodobé závazky</t>
  </si>
  <si>
    <t>Závazky z obchodních vztahů</t>
  </si>
  <si>
    <t>Závazky - podstatný vliv</t>
  </si>
  <si>
    <t>Dlouhodobé přijaté zálohy</t>
  </si>
  <si>
    <t>Dlouhodobé směnky k úhradě</t>
  </si>
  <si>
    <t>Dohadné účty pasivní</t>
  </si>
  <si>
    <t>Jiné (dlouhodobé) závazky</t>
  </si>
  <si>
    <t>Odložený daňový závazek</t>
  </si>
  <si>
    <t>Krátkodobé závazky</t>
  </si>
  <si>
    <t>Závazky z obchodních vztahů (z obchodního styku)</t>
  </si>
  <si>
    <t>B. III. 3.</t>
  </si>
  <si>
    <t>Závazky k zaměstnancům</t>
  </si>
  <si>
    <t>Stát - daňové závazky a dotace</t>
  </si>
  <si>
    <t>Krátkodobé přijaté zálohy</t>
  </si>
  <si>
    <t>Vydané dluhopisy</t>
  </si>
  <si>
    <t>Jiné závazky</t>
  </si>
  <si>
    <t>Krátkodobé finanční výpomoci</t>
  </si>
  <si>
    <t>Výdaje příštích období</t>
  </si>
  <si>
    <t>Výnosy příštích období</t>
  </si>
  <si>
    <t>I.</t>
  </si>
  <si>
    <t>Tržby za prodej zboží</t>
  </si>
  <si>
    <t>A.</t>
  </si>
  <si>
    <t>Náklady vynaložené na prodané zboží</t>
  </si>
  <si>
    <t>Obchodní marže</t>
  </si>
  <si>
    <t>Výkony</t>
  </si>
  <si>
    <t>Tržby za prodej vlastních výrobků a služeb</t>
  </si>
  <si>
    <t>Změna stavu vnitropodnikových zásob vlastní výroby (činnosti)</t>
  </si>
  <si>
    <t>Aktivace</t>
  </si>
  <si>
    <t>B.</t>
  </si>
  <si>
    <t>Výkonová spotřeba</t>
  </si>
  <si>
    <t>Služby</t>
  </si>
  <si>
    <t>Přidaná hodnota</t>
  </si>
  <si>
    <t>C.</t>
  </si>
  <si>
    <t>Osobní náklady</t>
  </si>
  <si>
    <t>Mzdové náklady</t>
  </si>
  <si>
    <t>D.</t>
  </si>
  <si>
    <t>Daně a poplatky</t>
  </si>
  <si>
    <t>E.</t>
  </si>
  <si>
    <t>III.</t>
  </si>
  <si>
    <t>Tržby z prodeje dlouhodobého majetku</t>
  </si>
  <si>
    <t>Tržby z prodeje materiálu</t>
  </si>
  <si>
    <t>F.</t>
  </si>
  <si>
    <t>Zůstatková cena prodaného dlouhodobého majetku</t>
  </si>
  <si>
    <t>Prodaný matetiál</t>
  </si>
  <si>
    <t>G.</t>
  </si>
  <si>
    <t>Ostatní provozní výnosy</t>
  </si>
  <si>
    <t>Ostatní provozní náklady</t>
  </si>
  <si>
    <t>Provozní hospodářský výsledek</t>
  </si>
  <si>
    <t>Výnosy z ostatního dlouhodobého finančního majetku</t>
  </si>
  <si>
    <t>K.</t>
  </si>
  <si>
    <t>L.</t>
  </si>
  <si>
    <t>M.</t>
  </si>
  <si>
    <t>Ostatní finanční výnosy</t>
  </si>
  <si>
    <t>Ostatní finanční náklady</t>
  </si>
  <si>
    <t>Převod podílu na HV společníkům</t>
  </si>
  <si>
    <t>***</t>
  </si>
  <si>
    <t>B.I.</t>
  </si>
  <si>
    <t>II.</t>
  </si>
  <si>
    <t>IV.</t>
  </si>
  <si>
    <t>H.</t>
  </si>
  <si>
    <t>VI.</t>
  </si>
  <si>
    <t>J.</t>
  </si>
  <si>
    <t>VII.</t>
  </si>
  <si>
    <t>ZR001</t>
  </si>
  <si>
    <t>ZR003</t>
  </si>
  <si>
    <t>ZR021</t>
  </si>
  <si>
    <t>ZR022</t>
  </si>
  <si>
    <t>ZR029</t>
  </si>
  <si>
    <t>ZR035</t>
  </si>
  <si>
    <t>ZR044</t>
  </si>
  <si>
    <t>ZR054</t>
  </si>
  <si>
    <t>ZR055</t>
  </si>
  <si>
    <t>ZR056</t>
  </si>
  <si>
    <t>ZR072</t>
  </si>
  <si>
    <t>ZR084</t>
  </si>
  <si>
    <t>ZR096</t>
  </si>
  <si>
    <t>ZR097</t>
  </si>
  <si>
    <t>ZR098</t>
  </si>
  <si>
    <t>ZV001</t>
  </si>
  <si>
    <t>ZV005</t>
  </si>
  <si>
    <t>ZV011</t>
  </si>
  <si>
    <t>ZV012</t>
  </si>
  <si>
    <t>ZV023</t>
  </si>
  <si>
    <t>ZV025</t>
  </si>
  <si>
    <t>ZV045</t>
  </si>
  <si>
    <t>ZV046</t>
  </si>
  <si>
    <t>D009</t>
  </si>
  <si>
    <t>D010</t>
  </si>
  <si>
    <t>025</t>
  </si>
  <si>
    <t>026</t>
  </si>
  <si>
    <t>038</t>
  </si>
  <si>
    <t>039</t>
  </si>
  <si>
    <t>040</t>
  </si>
  <si>
    <t>047</t>
  </si>
  <si>
    <t>048</t>
  </si>
  <si>
    <t>060</t>
  </si>
  <si>
    <t>082</t>
  </si>
  <si>
    <t>085</t>
  </si>
  <si>
    <t>086</t>
  </si>
  <si>
    <t>093</t>
  </si>
  <si>
    <t>097</t>
  </si>
  <si>
    <t>098</t>
  </si>
  <si>
    <t>105</t>
  </si>
  <si>
    <t>109</t>
  </si>
  <si>
    <t>110</t>
  </si>
  <si>
    <t>111</t>
  </si>
  <si>
    <t>112</t>
  </si>
  <si>
    <t>113</t>
  </si>
  <si>
    <t>114</t>
  </si>
  <si>
    <t>115</t>
  </si>
  <si>
    <t>116</t>
  </si>
  <si>
    <t>117</t>
  </si>
  <si>
    <t>118</t>
  </si>
  <si>
    <t>119</t>
  </si>
  <si>
    <t>120</t>
  </si>
  <si>
    <t>22</t>
  </si>
  <si>
    <t>23</t>
  </si>
  <si>
    <t>24</t>
  </si>
  <si>
    <t>51</t>
  </si>
  <si>
    <t>TOTAL ASSETS</t>
  </si>
  <si>
    <t>Fixed assets</t>
  </si>
  <si>
    <t>Perennial crops</t>
  </si>
  <si>
    <t>Adjustments to acquired assets</t>
  </si>
  <si>
    <t>Current assets</t>
  </si>
  <si>
    <t>Long-term receivables</t>
  </si>
  <si>
    <t>Other receivables</t>
  </si>
  <si>
    <t>Deferred tax asset</t>
  </si>
  <si>
    <t>Short-term receivables</t>
  </si>
  <si>
    <t>TOTAL LIABILITIES</t>
  </si>
  <si>
    <t>Equity</t>
  </si>
  <si>
    <t>Capital funds</t>
  </si>
  <si>
    <t>Other capital funds</t>
  </si>
  <si>
    <t>Rezervy podle zvláštních právních předpisů (Rezervy zákonné)</t>
  </si>
  <si>
    <t>Long-term advances received</t>
  </si>
  <si>
    <t>Bonds issued</t>
  </si>
  <si>
    <t>Short-term advances received</t>
  </si>
  <si>
    <t>Accrued expenses</t>
  </si>
  <si>
    <t>Deferred revenues</t>
  </si>
  <si>
    <t>Cost of goods sold</t>
  </si>
  <si>
    <t>Sale margin</t>
  </si>
  <si>
    <t>Added value</t>
  </si>
  <si>
    <t>Personal expenses</t>
  </si>
  <si>
    <t>Taxes and fees</t>
  </si>
  <si>
    <t>Other operating expenses</t>
  </si>
  <si>
    <t>D018</t>
  </si>
  <si>
    <t>Stav krátkodobých pohledávek po splatnosti více jak 180 dnů (v tis.Kč)</t>
  </si>
  <si>
    <t>Stav krátkodobých závazků po splatnosti více jak 180 dnů (v tis.Kč)</t>
  </si>
  <si>
    <t>Ostatní náklady</t>
  </si>
  <si>
    <t>Úpravy hodnot v provozní oblasti</t>
  </si>
  <si>
    <t>Úpravy hodnot dlouhodobého hmotného a nehmotného majetku</t>
  </si>
  <si>
    <t>Úpravy hodnot dlouhodobého hmotného a nehmotného majetku - trvalé</t>
  </si>
  <si>
    <t>Úpravy hodnot dlouhodobého hmotného a nehmotného majetku - dočasné</t>
  </si>
  <si>
    <t>Úpravy hodnot zásob</t>
  </si>
  <si>
    <t>Úpravy hodnot pohledávek</t>
  </si>
  <si>
    <t>Jiné provozní výnosy</t>
  </si>
  <si>
    <t>Jiné provozní náklady</t>
  </si>
  <si>
    <t>Rezervy v provozní oblasti a komplexní náklady příštích období</t>
  </si>
  <si>
    <t>A.2.</t>
  </si>
  <si>
    <t>A.1.</t>
  </si>
  <si>
    <t>A.3.</t>
  </si>
  <si>
    <t>D.1.</t>
  </si>
  <si>
    <t>D.2.</t>
  </si>
  <si>
    <t>D.2.1.</t>
  </si>
  <si>
    <t>D.2.2.</t>
  </si>
  <si>
    <t>E.1.</t>
  </si>
  <si>
    <t>E.1.1.</t>
  </si>
  <si>
    <t>E.1.2.</t>
  </si>
  <si>
    <t>E.2.</t>
  </si>
  <si>
    <t>E.3.</t>
  </si>
  <si>
    <t>III.1.</t>
  </si>
  <si>
    <t>III.2.</t>
  </si>
  <si>
    <t>III.3.</t>
  </si>
  <si>
    <t>F.1.</t>
  </si>
  <si>
    <t>F.2.</t>
  </si>
  <si>
    <t>F.3.</t>
  </si>
  <si>
    <t>F.4.</t>
  </si>
  <si>
    <t>F.5.</t>
  </si>
  <si>
    <t>Výnosy z dlouhodobého finančního majetku - podíly</t>
  </si>
  <si>
    <t>Výnosy z podílů - ovládaná nebo ovládající osoba</t>
  </si>
  <si>
    <t>Ostatní výnosy z podílů</t>
  </si>
  <si>
    <t xml:space="preserve">       IV. 1.    </t>
  </si>
  <si>
    <t xml:space="preserve">       IV. 2.    </t>
  </si>
  <si>
    <t>Náklady vynaložené na prodané podíly</t>
  </si>
  <si>
    <t>Výnosy z ostatního dlouhodobého finančního majetku - ovládaná nebo ovládající osoba</t>
  </si>
  <si>
    <t>Ostatní výnosy z ostatního dlouhodobého finančního majetku</t>
  </si>
  <si>
    <t>Náklady související s ostatním dlouhodobým majetkem</t>
  </si>
  <si>
    <t>Výnosové úroky a podobné výnosy</t>
  </si>
  <si>
    <t>Výnosové úroky a podobné výnosy - ovládaná nebo ovládající osoba</t>
  </si>
  <si>
    <t>Ostatní výnosové úroky a podobné výnosy</t>
  </si>
  <si>
    <t xml:space="preserve">       VI. 1.    </t>
  </si>
  <si>
    <t xml:space="preserve">       VI. 2.    </t>
  </si>
  <si>
    <t>Úpravy hodnot a rezervy ve finanční oblasti</t>
  </si>
  <si>
    <t>Nákladové úroky a podobné náklady</t>
  </si>
  <si>
    <t>Ostatní nákladové úroky a podobné náklady</t>
  </si>
  <si>
    <t xml:space="preserve">      J. 1.    </t>
  </si>
  <si>
    <t xml:space="preserve">      J. 2.    </t>
  </si>
  <si>
    <t>Výsledek hospodaření před zdaněním</t>
  </si>
  <si>
    <t xml:space="preserve">     L. 1.    </t>
  </si>
  <si>
    <t xml:space="preserve">     L. 2.    </t>
  </si>
  <si>
    <t>Výsledek hospodaření po zdanění (+/-)</t>
  </si>
  <si>
    <t>Výsledek hospodaření za účetní období (+/-)</t>
  </si>
  <si>
    <t>Čistý obrat za účetní období = I.+ II. + III. + IV. + V. + VI. + VII.</t>
  </si>
  <si>
    <t xml:space="preserve">Daň z příjmů </t>
  </si>
  <si>
    <t>Daň z příjmů - splatná</t>
  </si>
  <si>
    <t>Daň z příjmů - odložená (+/-)</t>
  </si>
  <si>
    <t>B.I.1.</t>
  </si>
  <si>
    <t>B.I.2.</t>
  </si>
  <si>
    <t>Ostatní ocenitelná práva</t>
  </si>
  <si>
    <t>B. I. 2.1.</t>
  </si>
  <si>
    <t>B. I. 2.2.</t>
  </si>
  <si>
    <t>B. I.3.</t>
  </si>
  <si>
    <t>B. I.4.</t>
  </si>
  <si>
    <t>Ostatní dlouhodobý nehmotný majetek</t>
  </si>
  <si>
    <t>B. I.5.</t>
  </si>
  <si>
    <t>Poskytnuté zálohy na dl. nehmotný majetek a nedokončený dl. nehmotný majetek</t>
  </si>
  <si>
    <t>B. I.5.1.</t>
  </si>
  <si>
    <t>B. I.5.2.</t>
  </si>
  <si>
    <t>Pozemky a stavby</t>
  </si>
  <si>
    <t>B. II. 1.1.</t>
  </si>
  <si>
    <t>B. II. 1.2.</t>
  </si>
  <si>
    <t>Hmotné movité věci a jejich soubory</t>
  </si>
  <si>
    <t>Oceňovací rozdíl k nabytému majetku</t>
  </si>
  <si>
    <t>B. II. 4.1.</t>
  </si>
  <si>
    <t>B. II. 4.2.</t>
  </si>
  <si>
    <t>B. II. 4.3.</t>
  </si>
  <si>
    <t>B. II. 5.1.</t>
  </si>
  <si>
    <t>B. II. 5.2.</t>
  </si>
  <si>
    <t>Poskytnuté zálohy na dl. hmotný majetek a nedokončený dl. hmotný majetek</t>
  </si>
  <si>
    <t xml:space="preserve">Poskytnuté zálohy na dlouhodobý hmotný majetek </t>
  </si>
  <si>
    <t>Ostatní dlouhodobý hmotný majetek</t>
  </si>
  <si>
    <t>Dospělá zvířata a jejich skupiny</t>
  </si>
  <si>
    <t>Podíly - ovládaná nebo ovládající osoba</t>
  </si>
  <si>
    <t>Zápůjčky a úvěry - ovládaná nebo ovládající osoba</t>
  </si>
  <si>
    <t>Podíly - podstatný vliv</t>
  </si>
  <si>
    <t>Zápůjčky a úvěry - podstatný vliv</t>
  </si>
  <si>
    <t>Ostatní dlouhodobé cenné papíry a podíly</t>
  </si>
  <si>
    <t>Zápůjčky a úvěry - ostatní</t>
  </si>
  <si>
    <t>B. III. 7.1.</t>
  </si>
  <si>
    <t>B. III. 7.2.</t>
  </si>
  <si>
    <t>Ostatní dlouhodobý finanční majetek</t>
  </si>
  <si>
    <t>C. I. 3. 1.</t>
  </si>
  <si>
    <t>C. I. 3. 2.</t>
  </si>
  <si>
    <t>Výrobky a zboží</t>
  </si>
  <si>
    <t>Mladá a ostatní zvířata a jejich skupiny</t>
  </si>
  <si>
    <t>Pohledávky</t>
  </si>
  <si>
    <t xml:space="preserve">C. II. 1. </t>
  </si>
  <si>
    <t>C. II. 1. 1.</t>
  </si>
  <si>
    <t>C. II. 1. 2.</t>
  </si>
  <si>
    <t>Pohledávky - ostatní</t>
  </si>
  <si>
    <t xml:space="preserve">C. II. 2. </t>
  </si>
  <si>
    <t>C. II. 1. 3.</t>
  </si>
  <si>
    <t>C. II. 1. 4.</t>
  </si>
  <si>
    <t>C. II. 1. 5.</t>
  </si>
  <si>
    <t>C. II. 1. 5. 1.</t>
  </si>
  <si>
    <t>C. II. 1. 5. 2.</t>
  </si>
  <si>
    <t>C. II. 1. 5. 3.</t>
  </si>
  <si>
    <t>C. II. 1. 5. 4.</t>
  </si>
  <si>
    <t>C. II. 2. 1.</t>
  </si>
  <si>
    <t>C. II. 2. 2.</t>
  </si>
  <si>
    <t>C. II. 2. 3.</t>
  </si>
  <si>
    <t>C. II. 2. 4.</t>
  </si>
  <si>
    <t>C. II. 2. 4. 1.</t>
  </si>
  <si>
    <t>C. II. 2. 4. 2.</t>
  </si>
  <si>
    <t>C. II. 2. 4. 3.</t>
  </si>
  <si>
    <t>C. II. 2. 4. 4.</t>
  </si>
  <si>
    <t>C. II. 2. 4. 5.</t>
  </si>
  <si>
    <t>C. II. 2. 4. 6.</t>
  </si>
  <si>
    <t>C. IV.</t>
  </si>
  <si>
    <t>Krátkodobý finanční majetek</t>
  </si>
  <si>
    <t>Ostatní krátkodobý finanční majetek</t>
  </si>
  <si>
    <t>Peněžní prostředky</t>
  </si>
  <si>
    <t>Peněžní prostředky v pokladně</t>
  </si>
  <si>
    <t>Peněžní prostředky na účtech</t>
  </si>
  <si>
    <t xml:space="preserve">D. </t>
  </si>
  <si>
    <t xml:space="preserve">D. 1. </t>
  </si>
  <si>
    <t>D. 2.</t>
  </si>
  <si>
    <t>D. 3.</t>
  </si>
  <si>
    <t>Ážio a kapitálové fondy</t>
  </si>
  <si>
    <t>Ážio</t>
  </si>
  <si>
    <t>A. II. 2. 1.</t>
  </si>
  <si>
    <t>A. II. 2. 2.</t>
  </si>
  <si>
    <t>A. II. 2. 3.</t>
  </si>
  <si>
    <t>A. II. 2. 4.</t>
  </si>
  <si>
    <t>A. II. 2. 5.</t>
  </si>
  <si>
    <t>Rozdíly z přeměn obchodních korporací</t>
  </si>
  <si>
    <t>Rozdíly z ocenění při přeměnách obchodních korporací</t>
  </si>
  <si>
    <t>Fondy ze zisku</t>
  </si>
  <si>
    <t>Ostatní rezervní fondy</t>
  </si>
  <si>
    <t>Jiný výsledek hospodaření minulých let (+/-)</t>
  </si>
  <si>
    <t xml:space="preserve">A. VI. </t>
  </si>
  <si>
    <t>Rozhodnuto o zálohách na výplatu podílu na zisku (-)</t>
  </si>
  <si>
    <t xml:space="preserve">B. + C. </t>
  </si>
  <si>
    <t>B. 1.</t>
  </si>
  <si>
    <t>B. 2.</t>
  </si>
  <si>
    <t>B. 3.</t>
  </si>
  <si>
    <t>B. 4.</t>
  </si>
  <si>
    <t xml:space="preserve">C. </t>
  </si>
  <si>
    <t>Závazky</t>
  </si>
  <si>
    <t>C. I. 1. 1.</t>
  </si>
  <si>
    <t>C. I. 1. 2.</t>
  </si>
  <si>
    <t>Vyměnitelné dluhopisy</t>
  </si>
  <si>
    <t>Ostatní dluhopisy</t>
  </si>
  <si>
    <t>Závazky k úvěrovým institucím</t>
  </si>
  <si>
    <t>Závazky - ovládaná nebo ovládající osoba</t>
  </si>
  <si>
    <t>C. I. 7.</t>
  </si>
  <si>
    <t>C. I. 8.</t>
  </si>
  <si>
    <t>C. I. 9.</t>
  </si>
  <si>
    <t>Závazky - ostatní</t>
  </si>
  <si>
    <t>C. I. 9. 1.</t>
  </si>
  <si>
    <t>Závazky ke společníkům</t>
  </si>
  <si>
    <t>C. I. 9. 2.</t>
  </si>
  <si>
    <t>C. I. 9. 3.</t>
  </si>
  <si>
    <t>121</t>
  </si>
  <si>
    <t>122</t>
  </si>
  <si>
    <t>123</t>
  </si>
  <si>
    <t>124</t>
  </si>
  <si>
    <t>125</t>
  </si>
  <si>
    <t>126</t>
  </si>
  <si>
    <t>127</t>
  </si>
  <si>
    <t>128</t>
  </si>
  <si>
    <t>129</t>
  </si>
  <si>
    <t>Krátkodobé směnky k úhradě</t>
  </si>
  <si>
    <t>130</t>
  </si>
  <si>
    <t>131</t>
  </si>
  <si>
    <t>132</t>
  </si>
  <si>
    <t>Závazky ostatní</t>
  </si>
  <si>
    <t>C. II. 8. 1.</t>
  </si>
  <si>
    <t>C. II. 8. 2.</t>
  </si>
  <si>
    <t>133</t>
  </si>
  <si>
    <t>134</t>
  </si>
  <si>
    <t>135</t>
  </si>
  <si>
    <t>136</t>
  </si>
  <si>
    <t>C. II. 8. 3.</t>
  </si>
  <si>
    <t>C. II. 8. 4.</t>
  </si>
  <si>
    <t>C. II. 8. 5.</t>
  </si>
  <si>
    <t>C. II. 8. 6.</t>
  </si>
  <si>
    <t>C. II. 8. 7.</t>
  </si>
  <si>
    <t>D 1.</t>
  </si>
  <si>
    <t>D 2.</t>
  </si>
  <si>
    <t>137</t>
  </si>
  <si>
    <t>138</t>
  </si>
  <si>
    <t>139</t>
  </si>
  <si>
    <t>140</t>
  </si>
  <si>
    <t>141</t>
  </si>
  <si>
    <t>142</t>
  </si>
  <si>
    <t>143</t>
  </si>
  <si>
    <t>A.+B.+C.+D.</t>
  </si>
  <si>
    <t>A.I.+A.II.+A.III.+A.IV.+A.V.+A.VI.</t>
  </si>
  <si>
    <t>A.I.1.+A.I.2.+A.I.3.</t>
  </si>
  <si>
    <t>A.II.1.+A.II.2.</t>
  </si>
  <si>
    <t>A.III.1.+A.III.2.</t>
  </si>
  <si>
    <t>A.II.2.1.+…+A.II.2.5.</t>
  </si>
  <si>
    <t>A.IV.1.+A.IV.2.+A.IV.3.</t>
  </si>
  <si>
    <t>Výsledek hospodaření minulých let (+/-)</t>
  </si>
  <si>
    <t>A. V.</t>
  </si>
  <si>
    <t>B. + C.</t>
  </si>
  <si>
    <t>B.1.+B.2.+B.3.+B.4.</t>
  </si>
  <si>
    <t>C.I.1.1. + C.I.1.2.</t>
  </si>
  <si>
    <t>C.I.9.1.+C.I.9.2.+C.I.9.3.</t>
  </si>
  <si>
    <t>C.II.1.+C.II.2.+…+C.II.8.</t>
  </si>
  <si>
    <t>C.II.1.1.+C.II.1.2.</t>
  </si>
  <si>
    <t>C.II.8.1.+…+C.II.8.7.</t>
  </si>
  <si>
    <t>D.1.+D.2.</t>
  </si>
  <si>
    <t>C.I.+C.II.</t>
  </si>
  <si>
    <t>B.I.+B.II.+B.II</t>
  </si>
  <si>
    <t>B.I.1+…+B.I.5.</t>
  </si>
  <si>
    <t>B.II.1+…+B.II.5.</t>
  </si>
  <si>
    <t>B.II.1.1.+B.II.1.2.</t>
  </si>
  <si>
    <t>B.II.4.1.+B.II.4.2.+B.II.4.3.</t>
  </si>
  <si>
    <t>B.II.5.1.+B.II.5.2.</t>
  </si>
  <si>
    <t>C.I.+C.II.+C.III.+C.IV.</t>
  </si>
  <si>
    <t>C.I.1.+…+C.I.5.</t>
  </si>
  <si>
    <t>C.I.3.1.+C.I.3.2.</t>
  </si>
  <si>
    <t>C.II.1.1.+…+C.II.1.5.</t>
  </si>
  <si>
    <t>C.II.1.5.1.+…+C.II.1.5.4.</t>
  </si>
  <si>
    <t>C.II.2.1.+…+C.II.2.4.</t>
  </si>
  <si>
    <t>C.II.2.4.1.+…+C.II.2.4.6.</t>
  </si>
  <si>
    <t>C.IV.1.+C.IV.2.</t>
  </si>
  <si>
    <t>C.III.1.+C.III.2.</t>
  </si>
  <si>
    <t>D.1.+D.2.+D.3.</t>
  </si>
  <si>
    <t>C.II.1.+C.II.2.</t>
  </si>
  <si>
    <t>B.I.2.1.+B.I.2.2.</t>
  </si>
  <si>
    <t>B.I.5.2.+B.I.4.1.</t>
  </si>
  <si>
    <t>A.1.+A.2.+A.3.</t>
  </si>
  <si>
    <t>D.2.1.+D.2.2.</t>
  </si>
  <si>
    <t>II.+B.+C.</t>
  </si>
  <si>
    <t>I.+II.-A.1.+A.+B.+C.</t>
  </si>
  <si>
    <t>E.1.+E.2.+E.3.</t>
  </si>
  <si>
    <t>E.1.1.+E.1.2.</t>
  </si>
  <si>
    <t>III.1.+III.2.+III.3.</t>
  </si>
  <si>
    <t>F.1.+…+F.5.</t>
  </si>
  <si>
    <t>I.+II.+III.-A.-B.-C.-D.-E.-F.</t>
  </si>
  <si>
    <t>IV.1.+IV.2.</t>
  </si>
  <si>
    <t xml:space="preserve">       V. 1.    </t>
  </si>
  <si>
    <t xml:space="preserve">       V. 2.    </t>
  </si>
  <si>
    <t>V.1.+V.2.</t>
  </si>
  <si>
    <t>VI.1.+VI.2.</t>
  </si>
  <si>
    <t>J.1.+J.2.</t>
  </si>
  <si>
    <t>Náklady na sociální zabezpečení a zdravotní pojištění a ostatní náklady</t>
  </si>
  <si>
    <t>IV.+V.+VI.+VII.-G.-V.-H.-I.-J.-K.</t>
  </si>
  <si>
    <t>L.1.+L.2.</t>
  </si>
  <si>
    <t>I.+II.+III.+IV.+V.+VI.+VII.-A.-B.-C.-D.-E.-F.-G.-V.-H.-I.-J.-K.</t>
  </si>
  <si>
    <t>Finanční výsledek hospodaření (+/-)</t>
  </si>
  <si>
    <t>*1</t>
  </si>
  <si>
    <t>*2</t>
  </si>
  <si>
    <t>**3</t>
  </si>
  <si>
    <t>**4</t>
  </si>
  <si>
    <t xml:space="preserve"> **3 - L.</t>
  </si>
  <si>
    <t xml:space="preserve"> **4 - M.</t>
  </si>
  <si>
    <t>I.+ II. + III. + IV. + V. + VI. + VII.</t>
  </si>
  <si>
    <t>B.III.1.+…+B.III.7.</t>
  </si>
  <si>
    <t>B.III.7.1+B.III.7.2</t>
  </si>
  <si>
    <t>Nákladové úroky a podobné náklady - ovládaná nebo ovládající osoba</t>
  </si>
  <si>
    <t>Označení</t>
  </si>
  <si>
    <t>Číslo řádku</t>
  </si>
  <si>
    <t>Spotřeba materiálu a energie</t>
  </si>
  <si>
    <t>Kontaktní osoba:</t>
  </si>
  <si>
    <t>Funkce:</t>
  </si>
  <si>
    <t>Email:</t>
  </si>
  <si>
    <t>Telefon:</t>
  </si>
  <si>
    <t>Vyplňte pouze modře označené buňky!</t>
  </si>
  <si>
    <r>
      <t xml:space="preserve">Pro zadání  požadovaných hodnot slouží  </t>
    </r>
    <r>
      <rPr>
        <b/>
        <sz val="11"/>
        <rFont val="Arial"/>
        <family val="2"/>
      </rPr>
      <t xml:space="preserve">pouze modře </t>
    </r>
    <r>
      <rPr>
        <sz val="11"/>
        <rFont val="Arial"/>
        <family val="2"/>
      </rPr>
      <t xml:space="preserve"> označená pole, ostatní  pole žadatel  nevyplňuje. 
Hodnoty se vyplňují  </t>
    </r>
    <r>
      <rPr>
        <b/>
        <sz val="11"/>
        <rFont val="Arial"/>
        <family val="2"/>
      </rPr>
      <t xml:space="preserve">v tis. Kč </t>
    </r>
    <r>
      <rPr>
        <sz val="11"/>
        <rFont val="Arial"/>
        <family val="2"/>
        <charset val="238"/>
      </rPr>
      <t xml:space="preserve">. </t>
    </r>
    <r>
      <rPr>
        <sz val="11"/>
        <rFont val="Arial"/>
        <family val="2"/>
      </rPr>
      <t xml:space="preserve"> </t>
    </r>
  </si>
  <si>
    <t>iRating - FORMULÁŘ VSTUPNÍCH DAT - PLNÁ VERZE</t>
  </si>
  <si>
    <t>V14</t>
  </si>
  <si>
    <t>Datum, razítko a podpisy statutárních zástupců hodnoceného subjektu</t>
  </si>
  <si>
    <r>
      <t xml:space="preserve">Sociální zabezpečení </t>
    </r>
    <r>
      <rPr>
        <sz val="10"/>
        <rFont val="Arial CE"/>
        <charset val="238"/>
      </rPr>
      <t>(a zdravotní pojištění)</t>
    </r>
  </si>
  <si>
    <t>Oceňovací rozdíly z přecenění majetku (a závazků)</t>
  </si>
  <si>
    <t>Závazky ze sociálního a zdravotního zabezpečení</t>
  </si>
  <si>
    <t>Náklady na sociální zabezpečení a zdravotní pojištění</t>
  </si>
  <si>
    <t>I.-A.1.</t>
  </si>
  <si>
    <t>S1 INPUT</t>
  </si>
  <si>
    <t>A. Receivables for subscribed capital</t>
  </si>
  <si>
    <t>Intangible assets</t>
  </si>
  <si>
    <t>Intangible results of development</t>
  </si>
  <si>
    <t>Royalties</t>
  </si>
  <si>
    <t>Other Royalties</t>
  </si>
  <si>
    <t>Other intangible assets</t>
  </si>
  <si>
    <t>Prepayments on dl. intangible assets and unfinished dl. intangible assets</t>
  </si>
  <si>
    <t>Prepayments for intangible assets</t>
  </si>
  <si>
    <t>Intangibles</t>
  </si>
  <si>
    <t>Tangible assets</t>
  </si>
  <si>
    <t>Land and buildings</t>
  </si>
  <si>
    <t>Buildings</t>
  </si>
  <si>
    <t>Tangible movable items and their</t>
  </si>
  <si>
    <t>Other tangible assets</t>
  </si>
  <si>
    <t>Adult animals and their groups</t>
  </si>
  <si>
    <t>Prepayments on dl. fixed assets and unfinished dl. fixed assets</t>
  </si>
  <si>
    <t>Prepayments for tangible fixed assets</t>
  </si>
  <si>
    <t>Financial Assets</t>
  </si>
  <si>
    <t>Shares - controlled or controlling person</t>
  </si>
  <si>
    <t>Loans and borrowings - controlled or controlling person</t>
  </si>
  <si>
    <t>Shares - substantial influence</t>
  </si>
  <si>
    <t>Loans and credits - a significant influence</t>
  </si>
  <si>
    <t>Other securities and investments</t>
  </si>
  <si>
    <t>Loans and borrowings - other</t>
  </si>
  <si>
    <t>Other financial fixed assets</t>
  </si>
  <si>
    <t>Other financial assets</t>
  </si>
  <si>
    <t>Prepayments on long-term investments</t>
  </si>
  <si>
    <t>Grounds</t>
  </si>
  <si>
    <t>1</t>
  </si>
  <si>
    <t>2</t>
  </si>
  <si>
    <t>SME a CORP</t>
  </si>
  <si>
    <t>Material</t>
  </si>
  <si>
    <t>Work in progress and semi-finished products</t>
  </si>
  <si>
    <t>Products and goods</t>
  </si>
  <si>
    <t>Ware</t>
  </si>
  <si>
    <t>Goods</t>
  </si>
  <si>
    <t>Young and other animals and their groups</t>
  </si>
  <si>
    <t>Prepayments for inventory</t>
  </si>
  <si>
    <t>Trade receivables (trade receivables)</t>
  </si>
  <si>
    <t>Receivables - controlling entity</t>
  </si>
  <si>
    <t>Receivables - substantial influence</t>
  </si>
  <si>
    <t>Receivables - other</t>
  </si>
  <si>
    <t>Receivables from partners, cooperative members and association members</t>
  </si>
  <si>
    <t>Long-term prepayments</t>
  </si>
  <si>
    <t>Unbilled</t>
  </si>
  <si>
    <t>Social security (and health insurance)</t>
  </si>
  <si>
    <t>State - tax receivables</t>
  </si>
  <si>
    <t>The short-term prepayments</t>
  </si>
  <si>
    <t>Accruals assets</t>
  </si>
  <si>
    <t>Prepaid expenses</t>
  </si>
  <si>
    <t>Complex prepaid expenses</t>
  </si>
  <si>
    <t>Accrued incomes</t>
  </si>
  <si>
    <t>Current financial assets</t>
  </si>
  <si>
    <t>Other current financial assets</t>
  </si>
  <si>
    <t>Finances</t>
  </si>
  <si>
    <t>Petty cash</t>
  </si>
  <si>
    <t>Cash accounts</t>
  </si>
  <si>
    <t>Accrued income</t>
  </si>
  <si>
    <t>Stock</t>
  </si>
  <si>
    <t>Receivables</t>
  </si>
  <si>
    <t xml:space="preserve">C. II. 3. </t>
  </si>
  <si>
    <t>C. II. 3. 1.</t>
  </si>
  <si>
    <t>C. II. 3. 2.</t>
  </si>
  <si>
    <t>C. II. 3. 3.</t>
  </si>
  <si>
    <t>Basic capital</t>
  </si>
  <si>
    <t>Own shares and ownership interests (-)</t>
  </si>
  <si>
    <t>Changes in share capital</t>
  </si>
  <si>
    <t>Premium and capital funds</t>
  </si>
  <si>
    <t>Agio</t>
  </si>
  <si>
    <t>Revaluation of assets (and liabilities)</t>
  </si>
  <si>
    <t>Revaluation reserve on transformations</t>
  </si>
  <si>
    <t>Differences of transformation of business corporations</t>
  </si>
  <si>
    <t>The differences from valuation on transformation of commercial corporations</t>
  </si>
  <si>
    <t>Retained earnings</t>
  </si>
  <si>
    <t>Other reserves</t>
  </si>
  <si>
    <t>Statutory and other reserves</t>
  </si>
  <si>
    <t>Retained earnings (+/-)</t>
  </si>
  <si>
    <t>Retained earnings or unpaid loss of past years (+/-)</t>
  </si>
  <si>
    <t>Other Retained earnings (+/-)</t>
  </si>
  <si>
    <t>Profit for the period (+/-)</t>
  </si>
  <si>
    <t>Decisions on advances for payment of shares in profit (-)</t>
  </si>
  <si>
    <t>Foreign sources</t>
  </si>
  <si>
    <t>Reserves</t>
  </si>
  <si>
    <t>Provisions for pensions and similar obligations</t>
  </si>
  <si>
    <t>Provision for income tax</t>
  </si>
  <si>
    <t>Reserves under special laws (statutory reserves)</t>
  </si>
  <si>
    <t>Long-term liabilities</t>
  </si>
  <si>
    <t>Convertible bonds</t>
  </si>
  <si>
    <t>Other bonds</t>
  </si>
  <si>
    <t>Amounts owed to credit institutions</t>
  </si>
  <si>
    <t>obligations from business relations</t>
  </si>
  <si>
    <t>Long-term notes payable</t>
  </si>
  <si>
    <t>Liabilities - controlled or controlling person</t>
  </si>
  <si>
    <t>Payables - substantial influence</t>
  </si>
  <si>
    <t>Deferred tax liability</t>
  </si>
  <si>
    <t>Liabilities - Other</t>
  </si>
  <si>
    <t>Liabilities to shareholders</t>
  </si>
  <si>
    <t>Other (long-term) liabilities</t>
  </si>
  <si>
    <t>Current liabilities</t>
  </si>
  <si>
    <t>Trade payables (Trade)</t>
  </si>
  <si>
    <t>Short-term notes payable</t>
  </si>
  <si>
    <t>Short-term borrowings</t>
  </si>
  <si>
    <t>Liabilities to employees</t>
  </si>
  <si>
    <t>Liabilities for social security and health insurance</t>
  </si>
  <si>
    <t>State - tax liabilities and subsidies</t>
  </si>
  <si>
    <t>another obligations</t>
  </si>
  <si>
    <t>Accruals liabilities</t>
  </si>
  <si>
    <t>Expenses for the upcomming season</t>
  </si>
  <si>
    <t>Deferred revenue</t>
  </si>
  <si>
    <t>C.III.3.1.+…+C.III.3.3.</t>
  </si>
  <si>
    <t>Nerozdělený zisk min let nebo neuhrazená ztráta min let (+/-)</t>
  </si>
  <si>
    <t>A. IV. 2</t>
  </si>
  <si>
    <t>144</t>
  </si>
  <si>
    <t>145</t>
  </si>
  <si>
    <t>146</t>
  </si>
  <si>
    <t>147</t>
  </si>
  <si>
    <t>148</t>
  </si>
  <si>
    <t>149</t>
  </si>
  <si>
    <t>C.III.1. + C.III.1.</t>
  </si>
  <si>
    <t>Other liabilities</t>
  </si>
  <si>
    <t>Commitments</t>
  </si>
  <si>
    <t>Actual quarter (1,2,3,4):</t>
  </si>
  <si>
    <t>C.I.1.+C.I.2.+…+C.I.9.</t>
  </si>
  <si>
    <t>Sales of goods</t>
  </si>
  <si>
    <t>Sales of own products and services</t>
  </si>
  <si>
    <t>Material consumption of energy</t>
  </si>
  <si>
    <t>Change in inventory (Business)</t>
  </si>
  <si>
    <t>Activation</t>
  </si>
  <si>
    <t>Labor costs</t>
  </si>
  <si>
    <t>Costs of social security and health insurance and other expenses</t>
  </si>
  <si>
    <t>Costs of social security and health insurance</t>
  </si>
  <si>
    <t>Other costs</t>
  </si>
  <si>
    <t>Revenues</t>
  </si>
  <si>
    <t>Value adjustments to operating activities</t>
  </si>
  <si>
    <t>Value adjustments of tangible and intangible assets</t>
  </si>
  <si>
    <t>Value adjustments of tangible and intangible assets - permanent</t>
  </si>
  <si>
    <t>Value adjustments of tangible and intangible assets - temporary</t>
  </si>
  <si>
    <t>Value adjustments of inventories</t>
  </si>
  <si>
    <t>Value adjustments to receivables</t>
  </si>
  <si>
    <t>Other operating income</t>
  </si>
  <si>
    <t>Revenues from sale of fixed assets</t>
  </si>
  <si>
    <t>Sales of material</t>
  </si>
  <si>
    <t>Net book value of fixed assets</t>
  </si>
  <si>
    <t>Provisions relating to operating activities and complex deferred expenses</t>
  </si>
  <si>
    <t>Operating profit</t>
  </si>
  <si>
    <t>Income from financial assets - shares</t>
  </si>
  <si>
    <t>Income from investments - controlled or controlling person</t>
  </si>
  <si>
    <t>Other income from investments</t>
  </si>
  <si>
    <t>Cost of sales shares</t>
  </si>
  <si>
    <t>Revenues from other financial assets</t>
  </si>
  <si>
    <t>Revenues from other financial assets - controlled or controlling person</t>
  </si>
  <si>
    <t>Other income from other financial assets</t>
  </si>
  <si>
    <t>Costs related to other long-term assets</t>
  </si>
  <si>
    <t>Interest and similar income</t>
  </si>
  <si>
    <t>Interest and similar income - controlled or controlling person</t>
  </si>
  <si>
    <t>Other interest income and similar income</t>
  </si>
  <si>
    <t>Value adjustments and provisions in the financial sector</t>
  </si>
  <si>
    <t>Interest expense and similar charges</t>
  </si>
  <si>
    <t>Other interest expense and similar charges</t>
  </si>
  <si>
    <t>Other financial income</t>
  </si>
  <si>
    <t>Other financial costs</t>
  </si>
  <si>
    <t>Financial result (+/-)</t>
  </si>
  <si>
    <t>Income tax</t>
  </si>
  <si>
    <t>Income tax - payable</t>
  </si>
  <si>
    <t>Income tax - deferred (+/-)</t>
  </si>
  <si>
    <t>Profit after tax (+/-)</t>
  </si>
  <si>
    <t>Income distribution partners</t>
  </si>
  <si>
    <t>Profit before tax</t>
  </si>
  <si>
    <t>Net turnover for the accounting period = I + II. + III. + IV. + V + VI. + VII.</t>
  </si>
  <si>
    <t>Power consumption</t>
  </si>
  <si>
    <t>Service</t>
  </si>
  <si>
    <t>Sold material</t>
  </si>
  <si>
    <t>Status of short-term receivables overdue more than 180 days (th. CZK)</t>
  </si>
  <si>
    <t>Status of short-term payables overdue more than 180 days (th. CZK)</t>
  </si>
  <si>
    <t>ZR049</t>
  </si>
  <si>
    <t>ZR063</t>
  </si>
  <si>
    <t>ZR086</t>
  </si>
  <si>
    <t>ZR097_D</t>
  </si>
  <si>
    <t>ZR103</t>
  </si>
  <si>
    <t>ZR111</t>
  </si>
  <si>
    <t>ZR115</t>
  </si>
  <si>
    <t>ZV018</t>
  </si>
  <si>
    <t>ZV019</t>
  </si>
  <si>
    <t>ZV022</t>
  </si>
  <si>
    <t>id oboru</t>
  </si>
  <si>
    <t>id_obor</t>
  </si>
  <si>
    <t>Q</t>
  </si>
  <si>
    <t>Realizovane trzby</t>
  </si>
  <si>
    <t>RT</t>
  </si>
  <si>
    <t>Danova sazba</t>
  </si>
  <si>
    <t>DS</t>
  </si>
  <si>
    <t>Rezerva - nefinanční hodnocení Banko Popolare</t>
  </si>
  <si>
    <t>Aktiva celkem</t>
  </si>
  <si>
    <t>Stala aktiva</t>
  </si>
  <si>
    <t>Obezna aktiva</t>
  </si>
  <si>
    <t>Zasoby</t>
  </si>
  <si>
    <t>Dlouhodobe pohledavky</t>
  </si>
  <si>
    <t>Kratkodobe pohledavky</t>
  </si>
  <si>
    <t>Financni majetek</t>
  </si>
  <si>
    <t>Pasiva celkem</t>
  </si>
  <si>
    <t>Vlastni kapital</t>
  </si>
  <si>
    <t>Zakladni kapital</t>
  </si>
  <si>
    <t>Kratkodobe zavazky</t>
  </si>
  <si>
    <t>Bezne bankovni uvery</t>
  </si>
  <si>
    <t>Kratkodobe financni vypomoci</t>
  </si>
  <si>
    <t>Ostatní pasiva - prechodne ucty</t>
  </si>
  <si>
    <t>Trzby za prodej zbozi</t>
  </si>
  <si>
    <t>Trzby za prodej vyrobku a sluzeb</t>
  </si>
  <si>
    <t>Pridana hodnota</t>
  </si>
  <si>
    <t>Osobní naklady</t>
  </si>
  <si>
    <t>Provozni vysledek hospodareni</t>
  </si>
  <si>
    <t>Nakladove uroky</t>
  </si>
  <si>
    <t>Vysledek hospodareni za ucetni obdobi</t>
  </si>
  <si>
    <t>Vysledek hospodareni před zdanenim</t>
  </si>
  <si>
    <t>Krátkodobé pohledávky po splatnosti nad 180</t>
  </si>
  <si>
    <t>Krátkodobé závazky po splatnosti nad 180</t>
  </si>
  <si>
    <t>Časové rozlišení Aktivní</t>
  </si>
  <si>
    <t>Emitovane dluhopisy</t>
  </si>
  <si>
    <t>Bankovni uvery celkem</t>
  </si>
  <si>
    <t>ZR114</t>
  </si>
  <si>
    <t>Odpisy</t>
  </si>
  <si>
    <t>Prod. Cena za HIM</t>
  </si>
  <si>
    <t>Zůst. Cena za HIM</t>
  </si>
  <si>
    <t>Obdobi</t>
  </si>
  <si>
    <t>Obd</t>
  </si>
  <si>
    <t>Závazky k úvěrovým institucím (dlouhodobé)</t>
  </si>
  <si>
    <t>Vydané dluhopisy (krátkodobé)</t>
  </si>
  <si>
    <t>Vysledek indikatoru</t>
  </si>
  <si>
    <t>OUT_IND</t>
  </si>
  <si>
    <t>Nefinancni skore z indikatoru</t>
  </si>
  <si>
    <t>IND_KRITERIUM</t>
  </si>
  <si>
    <t>ZR114, ZR115</t>
  </si>
  <si>
    <t>ZR114, ZR096</t>
  </si>
  <si>
    <t>ZR114, ZR097</t>
  </si>
  <si>
    <t>EXT SOURCE</t>
  </si>
  <si>
    <t>Název projektu:</t>
  </si>
  <si>
    <t>Registrační číslo:</t>
  </si>
  <si>
    <t>Místo realizace projektu (okres):</t>
  </si>
  <si>
    <t>Název investora :</t>
  </si>
  <si>
    <t>IČ investora:</t>
  </si>
  <si>
    <t>Charakteristika úvěru</t>
  </si>
  <si>
    <t>Splacená jistina dle fin.plánu</t>
  </si>
  <si>
    <t>Zaplacené úroky dle fin.plánu</t>
  </si>
  <si>
    <t>Celkem za období (roky)</t>
  </si>
  <si>
    <t>Poskytnutý úvěr (čerpání) v tis.Kč:</t>
  </si>
  <si>
    <t>Datum prvního čerpání (dd.mm.rrrr) :</t>
  </si>
  <si>
    <t>Datum posledního čerpání (dd.mm.rrrr) :</t>
  </si>
  <si>
    <t>Datum první splátky úvěru (dd.mm.rrrr) :</t>
  </si>
  <si>
    <t>Počet měsíčních splátek:</t>
  </si>
  <si>
    <t>Úroková míra p.a. (%):</t>
  </si>
  <si>
    <t>Záruka v % jistiny (%):</t>
  </si>
  <si>
    <t>Sazba poplatku v % záruky p.a. (%):</t>
  </si>
  <si>
    <t>Datum poslední splátky úvěru (dd.mm.rrrr) :</t>
  </si>
  <si>
    <t>(Prosím vyplnit pouze buńky na zeleném pozadí !)</t>
  </si>
  <si>
    <t>PROJEKTOVANÉ FINANČNÍ UKAZATELE (tis.Kč) - PLÁN</t>
  </si>
  <si>
    <t>Období 1</t>
  </si>
  <si>
    <t>Období 2</t>
  </si>
  <si>
    <t>Období 3</t>
  </si>
  <si>
    <t>Období 4</t>
  </si>
  <si>
    <t>Období 5</t>
  </si>
  <si>
    <t>Období 6</t>
  </si>
  <si>
    <t>Období 7</t>
  </si>
  <si>
    <t>Období 8</t>
  </si>
  <si>
    <t>Období 9</t>
  </si>
  <si>
    <t>Období 10</t>
  </si>
  <si>
    <t>Řádek</t>
  </si>
  <si>
    <t>Výsledky provozu projektu v  tis.Kč</t>
  </si>
  <si>
    <t>Tržby z pronájmu bytů</t>
  </si>
  <si>
    <t>Tržby z ostatních pronájmů</t>
  </si>
  <si>
    <t>Ostatní výnosy</t>
  </si>
  <si>
    <t>VÝNOSY PROVOZNÍ CELKEM provozní</t>
  </si>
  <si>
    <t>Spotřeba materiálu</t>
  </si>
  <si>
    <t xml:space="preserve">Spotřeba energie </t>
  </si>
  <si>
    <t>Náklady na opravy a údržbu</t>
  </si>
  <si>
    <t>Náklady na služby</t>
  </si>
  <si>
    <t>PŘIDANÁ HODNOTA</t>
  </si>
  <si>
    <t>Osobní náklady (mzdy+soc.zab.)</t>
  </si>
  <si>
    <t>Pojištění majetku, atd.</t>
  </si>
  <si>
    <t>Odpisy investice (bez dotace)</t>
  </si>
  <si>
    <t>NÁKLADY PROVOZNÍ CELKEM</t>
  </si>
  <si>
    <t>HV provozní</t>
  </si>
  <si>
    <t>Úroky přijaté</t>
  </si>
  <si>
    <t>VÝNOSY FINANČNÍ CELKEM</t>
  </si>
  <si>
    <t>Nákladové úroky</t>
  </si>
  <si>
    <t>19a</t>
  </si>
  <si>
    <t>Náklady za poskytnuté záruky</t>
  </si>
  <si>
    <t>NÁKLADY FINANČNÍ CELKEM</t>
  </si>
  <si>
    <t>HV finanční</t>
  </si>
  <si>
    <t>Daňová sazba (uveďte v %)</t>
  </si>
  <si>
    <t>Daň z příjmu (absolutní výše )</t>
  </si>
  <si>
    <t>HV čistý (po odpočtu daně z příjmů)</t>
  </si>
  <si>
    <t>Potřebný oběžný kapitál k provozování projektu v tis.Kč</t>
  </si>
  <si>
    <t>Zásoby provozní</t>
  </si>
  <si>
    <t>Pohledávky za nájemci</t>
  </si>
  <si>
    <t>Pohledávky ostatní</t>
  </si>
  <si>
    <t>Závazky k nájemcům</t>
  </si>
  <si>
    <t>Změna čistého pracovního kapitálu</t>
  </si>
  <si>
    <t>Zdroje financování projektu v tis.Kč</t>
  </si>
  <si>
    <t>Dotace</t>
  </si>
  <si>
    <t>Přijaté nové úvěry a půjčky k pokrytí financování projektu</t>
  </si>
  <si>
    <t>Splátky nově přijatých úvěrů a půjček</t>
  </si>
  <si>
    <t>Vlastní zdroje žadatele na financování výstavby</t>
  </si>
  <si>
    <t>Vlastní zdroje žadatele na splácení úvěru</t>
  </si>
  <si>
    <t>Pořízení dlouh.investic projektu v tis.Kč</t>
  </si>
  <si>
    <t>Celkové náklady projektu (tj. pořizovaný dlouhodobý majetek)</t>
  </si>
  <si>
    <t>Výsledné cash-flow</t>
  </si>
  <si>
    <t>Stav finančního majetku generovaný projektem</t>
  </si>
  <si>
    <t xml:space="preserve">Datum, podpis/y statutárního orgánu podnikatele, razítko (pokud je podnikatelem  užíváno) : </t>
  </si>
  <si>
    <t>Nastavení výpočtu plateb úroků pro čerpání</t>
  </si>
  <si>
    <t>Vstupní parametry</t>
  </si>
  <si>
    <t>Přijatá jistina součet za všechna období v tis.Kč:</t>
  </si>
  <si>
    <t>Splátky jistiny součet za všechna období v tis.Kč:</t>
  </si>
  <si>
    <t>Splátky úroků součet za všechna období v tis.Kč:</t>
  </si>
  <si>
    <t>Splátky jistiny a úroků součet za všechna období v tis.Kč:</t>
  </si>
  <si>
    <t>Výběr údajů z listů</t>
  </si>
  <si>
    <t>Nákladové úroky při splácení</t>
  </si>
  <si>
    <t>Nákladové úroky mezi datem poskynutím úvěru a datem splácení úvěru</t>
  </si>
  <si>
    <t>Rozdělení plateb úroků podle měsíců v daném roce</t>
  </si>
  <si>
    <t>Rozdělení čerpání jistiny podle měsíců v daném roce</t>
  </si>
  <si>
    <t>Čerpání a Splácení CELKEM</t>
  </si>
  <si>
    <t>Nákladové úroky celkem</t>
  </si>
  <si>
    <t>Úroky celkem</t>
  </si>
  <si>
    <t>Přijatá jistina</t>
  </si>
  <si>
    <t>Splacená jistina</t>
  </si>
  <si>
    <t>denní úrok</t>
  </si>
  <si>
    <t>Roční úrok</t>
  </si>
  <si>
    <t>Úvěr celkem</t>
  </si>
  <si>
    <t>První čerpání</t>
  </si>
  <si>
    <t>Poslední čerpání</t>
  </si>
  <si>
    <t>První splácení</t>
  </si>
  <si>
    <t>Počet dnů pro čerpání</t>
  </si>
  <si>
    <t>Rok</t>
  </si>
  <si>
    <t>Měsíc</t>
  </si>
  <si>
    <t>Přírůstek expozice na začátku měsíce</t>
  </si>
  <si>
    <t>Počet měsíců</t>
  </si>
  <si>
    <t>RokPořadí</t>
  </si>
  <si>
    <t>DenPořadí</t>
  </si>
  <si>
    <t>Datum</t>
  </si>
  <si>
    <t>JistinaLineárníProČerpání</t>
  </si>
  <si>
    <t>JistinaPrůměrnáProČerpání</t>
  </si>
  <si>
    <t>UrokDenniProČerpání Skutečný</t>
  </si>
  <si>
    <t>UrokDenniProČerpání DlePožadavkuSFRB</t>
  </si>
  <si>
    <t>JistinaLineární_OdKonceČerpáníDoZačátekSplácení</t>
  </si>
  <si>
    <t>UrokDenníLineární_OdKonceČerpáníDoZačátkuSplácení</t>
  </si>
  <si>
    <t>Úrok při čerpání skutečný</t>
  </si>
  <si>
    <t>Úrok při čerpání dle SFRB</t>
  </si>
  <si>
    <t>Úrok od čerpání do splácení</t>
  </si>
  <si>
    <t>Úrok Celkem dle SFRB</t>
  </si>
  <si>
    <t>Přijatý úvěr ročně linearizací průměrem expozice</t>
  </si>
  <si>
    <t>Přijatý úvěr denní linearizací</t>
  </si>
  <si>
    <t>Přijatý úvěr ročně linearizací na počet měsíců</t>
  </si>
  <si>
    <t>Úrok ročně linearizací na počet měsíců</t>
  </si>
  <si>
    <t>Expozice rozdělená podle počtu měsíců čerpání</t>
  </si>
  <si>
    <t>Úrok denní pro expozici rozdělenou podle počtu měsíců čerpání</t>
  </si>
  <si>
    <t>Jistina na jeden měsíc</t>
  </si>
  <si>
    <t>Jistina celkem</t>
  </si>
  <si>
    <t>RokMes</t>
  </si>
  <si>
    <t>SPLÁTKOVÝ KALENDÁŘ (měsíční anuitní splátky)</t>
  </si>
  <si>
    <t xml:space="preserve"> Název projektu:</t>
  </si>
  <si>
    <t xml:space="preserve"> Registrační číslo:</t>
  </si>
  <si>
    <t>Současná hodnota úvěru (v tis.Kč) :</t>
  </si>
  <si>
    <t xml:space="preserve"> (pro kontrolu)</t>
  </si>
  <si>
    <t>Prodleva data první splátky od data poskyt. úvěru :</t>
  </si>
  <si>
    <t xml:space="preserve"> (měsíce)</t>
  </si>
  <si>
    <t>Budoucí hodnota úvěru před první splátkou (v tis.Kč) :</t>
  </si>
  <si>
    <t>Stav jistiny na začátku (=poskytnutý úvěr) v tis.Kč:</t>
  </si>
  <si>
    <t>Datum poskytnutí úvěru:</t>
  </si>
  <si>
    <t>Datum první měsíční splátky úvěru:</t>
  </si>
  <si>
    <t>Použité zkratky:</t>
  </si>
  <si>
    <t xml:space="preserve">   CF … Cash flow (v tis.Kč)</t>
  </si>
  <si>
    <t xml:space="preserve">   PV … Present Value (= současná hodnota v tis.Kč)</t>
  </si>
  <si>
    <t xml:space="preserve">   Pirohanič 2010</t>
  </si>
  <si>
    <t>DETAILNÍ CHARAKTERISTIKA VÝPOČTU SPLÁTKOVÉHO KALENDÁŘE</t>
  </si>
  <si>
    <t>ROČNÍ HODNOTY splátky</t>
  </si>
  <si>
    <t>ROČNÍ HODNOTY nové úvěry</t>
  </si>
  <si>
    <t>Pomocné proměnné</t>
  </si>
  <si>
    <t>Tady se děje výpočet poplatku za záruky</t>
  </si>
  <si>
    <t>Stav jistiny</t>
  </si>
  <si>
    <t>Přehled CF úvěru</t>
  </si>
  <si>
    <t>Datum realizace CF</t>
  </si>
  <si>
    <t>Pořadí splátky</t>
  </si>
  <si>
    <t>Počet dnů mezi CF</t>
  </si>
  <si>
    <t>Počet dnů od počátku</t>
  </si>
  <si>
    <t>Splátky jistiny</t>
  </si>
  <si>
    <t>Splátky úroku</t>
  </si>
  <si>
    <t>CF celkem</t>
  </si>
  <si>
    <t>Odúročitel1</t>
  </si>
  <si>
    <t>Odúročitel2</t>
  </si>
  <si>
    <t>PV CF úvěru</t>
  </si>
  <si>
    <t>ROK</t>
  </si>
  <si>
    <t>Splátky jistiny roční</t>
  </si>
  <si>
    <t>Splátky úroku roční</t>
  </si>
  <si>
    <t>Poplatek za záruku roční</t>
  </si>
  <si>
    <t>Přijatý úvěr</t>
  </si>
  <si>
    <t>Pomocná proměnná</t>
  </si>
  <si>
    <t>PosledníRok</t>
  </si>
  <si>
    <t>PosledníMěsíc</t>
  </si>
  <si>
    <t>Přijaté úvěry celkem</t>
  </si>
  <si>
    <t>Splátky jistiny roční KUMULATIVNE</t>
  </si>
  <si>
    <t>Jistina na konci roku</t>
  </si>
  <si>
    <t>Počet měsíců expozice na jistinu</t>
  </si>
  <si>
    <t>Indikátor měsíce konce splátek</t>
  </si>
  <si>
    <t>Poplatek za záruku PUVODNI</t>
  </si>
  <si>
    <t>Velikost záruky</t>
  </si>
  <si>
    <t>d.m.rrrr</t>
  </si>
  <si>
    <t>měsíce</t>
  </si>
  <si>
    <t>dnů</t>
  </si>
  <si>
    <t>v tis.Kč</t>
  </si>
  <si>
    <t>v %</t>
  </si>
  <si>
    <t xml:space="preserve"> ( 1 )</t>
  </si>
  <si>
    <t xml:space="preserve"> ( 2 )</t>
  </si>
  <si>
    <t xml:space="preserve"> ( 3 )</t>
  </si>
  <si>
    <t xml:space="preserve"> ( 4 )</t>
  </si>
  <si>
    <t xml:space="preserve"> ( 5 )</t>
  </si>
  <si>
    <t xml:space="preserve"> ( 6 )</t>
  </si>
  <si>
    <t xml:space="preserve"> ( 9 )</t>
  </si>
  <si>
    <t xml:space="preserve"> ( 10 )</t>
  </si>
  <si>
    <t xml:space="preserve"> ( 11 )</t>
  </si>
  <si>
    <t xml:space="preserve"> ( 12 )</t>
  </si>
  <si>
    <t xml:space="preserve"> ( 13 )</t>
  </si>
  <si>
    <t xml:space="preserve"> ( 14 )</t>
  </si>
  <si>
    <t xml:space="preserve"> ( 15 )</t>
  </si>
  <si>
    <t xml:space="preserve"> ( 16 )</t>
  </si>
  <si>
    <t xml:space="preserve"> ( 17 )</t>
  </si>
  <si>
    <t xml:space="preserve"> ( 18 )</t>
  </si>
  <si>
    <t xml:space="preserve"> ( 27 )</t>
  </si>
  <si>
    <t xml:space="preserve"> ( 28 )</t>
  </si>
  <si>
    <t xml:space="preserve"> ( 29 )</t>
  </si>
  <si>
    <t xml:space="preserve"> ( 30 )</t>
  </si>
  <si>
    <t xml:space="preserve"> ( 19 )</t>
  </si>
  <si>
    <t xml:space="preserve"> ( 20 )</t>
  </si>
  <si>
    <t xml:space="preserve"> ( 21 )</t>
  </si>
  <si>
    <t xml:space="preserve"> ( 22 )</t>
  </si>
  <si>
    <t xml:space="preserve"> ( 23 )</t>
  </si>
  <si>
    <t xml:space="preserve"> ( 24 )</t>
  </si>
  <si>
    <t xml:space="preserve"> ( 25 )</t>
  </si>
  <si>
    <t xml:space="preserve"> ( 26 )</t>
  </si>
  <si>
    <t xml:space="preserve"> ( 8 )</t>
  </si>
  <si>
    <t xml:space="preserve"> ( 7 )</t>
  </si>
  <si>
    <t>x</t>
  </si>
  <si>
    <t>Ondřej Pirohanič 2010</t>
  </si>
  <si>
    <t>© Pirohanič 2014</t>
  </si>
  <si>
    <t>Ondřej Pirohanič 2014</t>
  </si>
  <si>
    <t>Plánovaný začátek výstavby investice (rok)</t>
  </si>
  <si>
    <t>Plánovaný konec ek./fin. efektů investice = rok poslední splátky úvěru (rok)</t>
  </si>
  <si>
    <t>Délka trvání ekonomických/finančních efektů investice (roky)</t>
  </si>
  <si>
    <t>FINANČNÍ PLÁN INVESTIČNÍHO PROJEKTU, V1 2010</t>
  </si>
  <si>
    <t>Místo realizace projektu (NUTS III - okres):</t>
  </si>
  <si>
    <t>VÝPOČTY - NPV, IRR, doba návratnosti DN</t>
  </si>
  <si>
    <t>CASH FLOW</t>
  </si>
  <si>
    <t>OPERATIVNÍ CF = HV čistý + odpisy</t>
  </si>
  <si>
    <t>Změny čistého pracovního kapitálu</t>
  </si>
  <si>
    <t>PROVOZNÍ CF 1 = OPERATIVNÍ CF + změny ČPK</t>
  </si>
  <si>
    <t>PROVOZNÍ CF = PROVOZNÍ CF 1 + Dotace</t>
  </si>
  <si>
    <t>Přijaté nové úvěry k pokrytí financování investice</t>
  </si>
  <si>
    <t>Splátky nových úvěrů</t>
  </si>
  <si>
    <t>Kapitálový vklad z vlastních zdrojů investora</t>
  </si>
  <si>
    <t>CASH FLOW Z FINANCOVÁNÍ</t>
  </si>
  <si>
    <t>Nákup investic</t>
  </si>
  <si>
    <t>CASH FLOW INVESTIČNÍ</t>
  </si>
  <si>
    <t>CASH FLOW CELKOVÉ</t>
  </si>
  <si>
    <t>FINANČNÍ MAJETEK GENEROVANÝ PROJEKTEM</t>
  </si>
  <si>
    <t>FINANČNÍ MAJETEK VYGENEROVANÝ PROVOZNÍM CF (PROJEKTEM PŘED splátkami a investicemi)</t>
  </si>
  <si>
    <t>Vložené cizí a vlastní zdroje na financování projektu</t>
  </si>
  <si>
    <t>Doba, kdy se vložené cizí a vlastní zdroje vyrovnají s finančním majetkem vygenerovaným provozním CF</t>
  </si>
  <si>
    <t>roku</t>
  </si>
  <si>
    <t>Vložené cizí zdroje (úvěr) na financování projektu</t>
  </si>
  <si>
    <t>Doba, kdy se vložené cizí zdroje (úvšr) vyrovnají s finančním majetkem vygenerovaným provozním CF</t>
  </si>
  <si>
    <t>Pomocné výpočty</t>
  </si>
  <si>
    <t>Rok fungování projektu</t>
  </si>
  <si>
    <t>Vlastní zdroje vložené (cash-flow, nově vložené v roce)</t>
  </si>
  <si>
    <t>Vlastní zdroje vložené do projektu na začátku (stav na konci období)</t>
  </si>
  <si>
    <t>Přijaté úvěry roční do projektu</t>
  </si>
  <si>
    <t>Přijaté úvěry do projektu na začátku (stav na konci období)</t>
  </si>
  <si>
    <t>Splátky úvěrů (suma splátek jistin úvěrů od začátku - stav na konci období)</t>
  </si>
  <si>
    <t>Jistina úvěru po splátkách (stav na konci období)</t>
  </si>
  <si>
    <t>Jistina úvěru (stav na konci období) PLUS vlastní zdroje vložené investorem (stav na konci období)</t>
  </si>
  <si>
    <t>Kumulovaný výsledný cash-flow (finanční majetek po splátkách jistiny stav na konci období)</t>
  </si>
  <si>
    <t>Identifikace dosažení (zachycení) shody kumulovaného výsledného CF (fin.majetku) s jistinou úvěru</t>
  </si>
  <si>
    <t>Návratnost úvěru prostá (možnost jednorázového splacení zůstatku jistiny)</t>
  </si>
  <si>
    <t>Identifikace dosažení (zachycení) shody kumulovaného výsl.CF (fin.majetku) s jistinou PLUS zdrojů investora</t>
  </si>
  <si>
    <t>Návratnost projektu prostá (možnost jednorázového splacení zůst. jistiny) a vložených zdrojů investorem</t>
  </si>
  <si>
    <t>Cash-flow k dispozici investorovi (až po dosažení dostatku fin.majetku k jednorázovémiu splacení jistiny)</t>
  </si>
  <si>
    <t>Diskontní sazba</t>
  </si>
  <si>
    <t>Výsledná DS</t>
  </si>
  <si>
    <t>Bezriziková DS</t>
  </si>
  <si>
    <t>Za riziko</t>
  </si>
  <si>
    <t>Diskontní sazba – v %, zaokr. na 2 des.místa (odvozeno od sazeb st. dluhopisů)</t>
  </si>
  <si>
    <t>CASH FLOW DISKONTOVANÉ PROJEKTU</t>
  </si>
  <si>
    <t>Investice do projektu celkové = úvěry plus vlastní zdroje investora (pro nakupovaný majetek) - nediskontováno</t>
  </si>
  <si>
    <t>PROVOZNÍ CASH FLOW u projektu - nediskontováno</t>
  </si>
  <si>
    <t>Průměrné PROVOZNÍ CASH FLOW z projektu – nediskontované</t>
  </si>
  <si>
    <t>CASH FLOW projektu pro výpočet IRR projektu</t>
  </si>
  <si>
    <t>Investice do projektu celkové (nakupovaný majetek) - diskontováno</t>
  </si>
  <si>
    <t>PROVOZNÍ CASH FLOW projektu - diskontováno</t>
  </si>
  <si>
    <t>Celkové investice do projektu - diskontované (součet investic)</t>
  </si>
  <si>
    <t>Součet PROVOZNÍ CASH FLOW projektu – diskontované (součet efektů investice)</t>
  </si>
  <si>
    <t>CASH FLOW VLASTNÍCH ZDROJU DISKONTOVANÉ PRO INVESTORA</t>
  </si>
  <si>
    <t>Incestice do projektu investorem = vložené vlastní zdroje investorem (pro nakupovaný majetek) - nediskontované</t>
  </si>
  <si>
    <t>Cash-flow z vložených vlastních zdrojů generovaných z projektu (z investice) - nediskontované</t>
  </si>
  <si>
    <t>Průměrné cash-flow  z vložených vl. zdr. generovaných z projektu (z investice)  – nediskontované</t>
  </si>
  <si>
    <t>Cash-flow vlastních zdrojů pro výpočet IRR vlastních zdrojů investora</t>
  </si>
  <si>
    <t>Vložené vlastní zdroje investorem (do projektu) - diskontované</t>
  </si>
  <si>
    <t>Cash-flow celkové z vložených vlastních zdrojů generovaných z projektu (z investice) - diskontované</t>
  </si>
  <si>
    <t>Celková investice investorem, tj. součet investic - diskontované</t>
  </si>
  <si>
    <r>
      <t xml:space="preserve">Cash-flow </t>
    </r>
    <r>
      <rPr>
        <b/>
        <sz val="10"/>
        <rFont val="Arial"/>
        <family val="2"/>
        <charset val="238"/>
      </rPr>
      <t>celkové</t>
    </r>
    <r>
      <rPr>
        <sz val="10"/>
        <rFont val="Arial"/>
        <family val="2"/>
        <charset val="238"/>
      </rPr>
      <t xml:space="preserve"> generované projektem do vl. zdr. (z invesice investora) - diskontované (součet efektů investice)</t>
    </r>
  </si>
  <si>
    <r>
      <t xml:space="preserve">Cash-flow </t>
    </r>
    <r>
      <rPr>
        <b/>
        <sz val="10"/>
        <rFont val="Arial"/>
        <family val="2"/>
        <charset val="238"/>
      </rPr>
      <t>provozní</t>
    </r>
    <r>
      <rPr>
        <sz val="10"/>
        <rFont val="Arial"/>
        <family val="2"/>
        <charset val="238"/>
      </rPr>
      <t xml:space="preserve"> generované projektem do vl. zdr. (z invesice investora) - diskontované (součet efektů investice)</t>
    </r>
  </si>
  <si>
    <t>VÝSLEDNÉ HODNOCENÍ  -  STARÉ (!!!)</t>
  </si>
  <si>
    <t>Body</t>
  </si>
  <si>
    <t>Doporučení</t>
  </si>
  <si>
    <t>Pozn.:</t>
  </si>
  <si>
    <t>NPV čistá současná hodnota projektu</t>
  </si>
  <si>
    <t>Když NPV&gt;0 pak 3 body, Když NPV = 0 pak 1 bod, Když NPV&lt;0 pak 0 bodů</t>
  </si>
  <si>
    <t>IRR finanční míra výnosnosti projektu</t>
  </si>
  <si>
    <t>Když IRR&gt;=DS sazba pak 3 body, Když (IRR&gt;=0 and IRR&lt;DS) pak 1 bod,  Když IRR&lt;0 pak 0 bodů</t>
  </si>
  <si>
    <t>DN doba návratnosti projektu prostá</t>
  </si>
  <si>
    <t>Když DN&lt;0,6*PDOI pak 3 body, Když (DN&gt;=0,6*PDOI and DN&lt;=PDOI) pak 1 bod, Když DN&gt;PDOI pak 0 bodů</t>
  </si>
  <si>
    <t>Průměrná doba odpisování investice PDOI</t>
  </si>
  <si>
    <t>Když Součet bodů &gt; 3 pak DOPORUČENO, když Součet bodů =3 pak DOPORUČENO S VÝHRADOU jinak NEDOPORUČENO</t>
  </si>
  <si>
    <t>Dosažené hodnoty ukazatelů  -  NOVÉ</t>
  </si>
  <si>
    <t>NPV čistá současná hodnota vložených vlastních zdrojů investora</t>
  </si>
  <si>
    <t>IRR finanční míra výnosnosti vložených vlastních zdrojů investora</t>
  </si>
  <si>
    <t>(roky)</t>
  </si>
  <si>
    <t>Možnost jednorázového splacení jistiny</t>
  </si>
  <si>
    <t>KDFC (diskontované cash-flow provozní pro investora)</t>
  </si>
  <si>
    <t>VÝSLEDNÉ HODNOCENÍ  -  NOVÉ</t>
  </si>
  <si>
    <t>Kriterium_1 ( NPV projektu; NPV investora )</t>
  </si>
  <si>
    <t>Kriterium_2 ( IRR projektu; IRR investora )</t>
  </si>
  <si>
    <t>Kriterium_3 ( DN prostá )</t>
  </si>
  <si>
    <t>Součet dosažených bodů</t>
  </si>
  <si>
    <t>Když NPVprojektu&gt;0 pak 3 body.  Když NPVprojektu &lt;= 0 AND NPVvz &gt; 0 pak 2 body. Když NPVprojektu&lt;0 AND KDCF &gt;= VZvložené pak 1 bod</t>
  </si>
  <si>
    <t>Když IRRprojektu&gt;DS pak 3 body.  Když 0 &lt; IRRprojektu &lt; DS AND IRRvz &gt; DS pak 2 body. Když  0 &lt; IRRprojektu&lt;DS AND 0 &lt; IRRvz &lt; DS pak 1 bod. Když IRRprojektu&lt;0 NEBO IRRvz &lt; 0 pak 0. Když IRR je.nedef pak 0.</t>
  </si>
  <si>
    <t>Když DN&lt;=25 pak 3. Když DN&gt;25 AND DN&lt;=28 pak 2. Když DN&gt;28 AND DN&lt;=30 pak 0. Jinak 0</t>
  </si>
  <si>
    <t>Definice</t>
  </si>
  <si>
    <t>20.</t>
  </si>
  <si>
    <t>a)</t>
  </si>
  <si>
    <r>
      <t xml:space="preserve">V případě společnosti s ručením omezeným </t>
    </r>
    <r>
      <rPr>
        <b/>
        <sz val="11"/>
        <color indexed="8"/>
        <rFont val="Calibri"/>
        <family val="2"/>
        <charset val="238"/>
      </rPr>
      <t>(25)</t>
    </r>
    <r>
      <rPr>
        <sz val="10"/>
        <rFont val="Arial CE"/>
        <charset val="238"/>
      </rPr>
      <t>, kde v důsledku kumulace ztrát došlo ke ztrátě více než poloviny upsaného základního kapitálu</t>
    </r>
    <r>
      <rPr>
        <b/>
        <sz val="11"/>
        <color indexed="8"/>
        <rFont val="Calibri"/>
        <family val="2"/>
        <charset val="238"/>
      </rPr>
      <t xml:space="preserve"> (26)</t>
    </r>
    <r>
      <rPr>
        <sz val="10"/>
        <rFont val="Arial CE"/>
        <charset val="238"/>
      </rPr>
      <t>. Tento případ nastává, když odečtení kumulovaných ztrát od rezerv (a jiných prvků, jež se obecně považují za regulatorní kapitál společnosti) vede k negativní kumulativní částce, která překračuje polovinu upsaného základního kapitálu;</t>
    </r>
  </si>
  <si>
    <t>b)</t>
  </si>
  <si>
    <r>
      <t xml:space="preserve">V případě společnosti, v níž alespoň někteří společníci plně ručí za závazky společnosti </t>
    </r>
    <r>
      <rPr>
        <b/>
        <sz val="11"/>
        <color indexed="8"/>
        <rFont val="Calibri"/>
        <family val="2"/>
        <charset val="238"/>
      </rPr>
      <t>(27)</t>
    </r>
    <r>
      <rPr>
        <sz val="10"/>
        <rFont val="Arial CE"/>
        <charset val="238"/>
      </rPr>
      <t>, kde v důsledku kumulovaných ztrát došlo ke ztrátě více než poloviny jejího kapitálu zaznamenaného v účetnictví této společnosti;</t>
    </r>
  </si>
  <si>
    <t>c)</t>
  </si>
  <si>
    <t>Je-li podnik předmětem kolektivního úpadkového řízení nebo splňuje kritéria stanovená ve vnitrostátních právních předpisech pro to, aby vůči němu bylo na žádost jeho věřitelů zahájeno kolektivní úpadkové řízení;</t>
  </si>
  <si>
    <t>e)</t>
  </si>
  <si>
    <t>V případě podniku, který není malým nebo středním podnikem, kde v uplynulých dvou letech:</t>
  </si>
  <si>
    <t>i)</t>
  </si>
  <si>
    <t>účetní poměr dluhu společnosti k vlastnímu kapitálu je vyšší než 7,5 a</t>
  </si>
  <si>
    <t>ii)</t>
  </si>
  <si>
    <t>poměr úrokového krytí hospodářského výsledku společnosti před úroky, zdaněním a odpisy (EBITDA) je nižší než 1,0.</t>
  </si>
  <si>
    <t>Poznámky</t>
  </si>
  <si>
    <t>(25)</t>
  </si>
  <si>
    <t>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t>
  </si>
  <si>
    <t>(26)</t>
  </si>
  <si>
    <t>Je-li to vhodné, zahrnuje „základní kapitál“ emisní ážio.</t>
  </si>
  <si>
    <t>(27)</t>
  </si>
  <si>
    <t>To se týká zejména forem společností uvedených v příloze II směrnice 2013/34/EU.</t>
  </si>
  <si>
    <t>Vlastní kapitál :</t>
  </si>
  <si>
    <t>Základní kapitál :</t>
  </si>
  <si>
    <t>Kapitálové fondy :</t>
  </si>
  <si>
    <t>Rezervní fondy, nedělitelný fond a ostatní fondy ze zisku :</t>
  </si>
  <si>
    <t>Výsledek hospodaření minulých let :</t>
  </si>
  <si>
    <t>Výsledek hospodaření běžného účetního období (+/-) :</t>
  </si>
  <si>
    <t>20 a) a 20 b) (Vlastní kapitál)</t>
  </si>
  <si>
    <t>Polovina základního kapitálu</t>
  </si>
  <si>
    <t>Podnik v obtížích?</t>
  </si>
  <si>
    <t>Cizí zdroje :</t>
  </si>
  <si>
    <t>20 e) i) (Zadluženost)</t>
  </si>
  <si>
    <t>Mez</t>
  </si>
  <si>
    <t>Výsledek hospodaření za účetní období (+/-) :</t>
  </si>
  <si>
    <t>Daň z příjmů za běžnou činnost :</t>
  </si>
  <si>
    <t>Odpisy dlouhodobého nehmotného a hmotného majetku</t>
  </si>
  <si>
    <t>EBITDA</t>
  </si>
  <si>
    <t>ÚROKY</t>
  </si>
  <si>
    <t>20 e) ii) (Krytí úroků)</t>
  </si>
  <si>
    <t>20 c) (kolektivní úpadek)</t>
  </si>
  <si>
    <t>Insolvenční řízení?</t>
  </si>
  <si>
    <t>NE</t>
  </si>
  <si>
    <t>Vyplnit ručně</t>
  </si>
  <si>
    <t>Záporný vlastní kapitál?</t>
  </si>
  <si>
    <t>Celkové vyhodnocení podniku v obtížích:</t>
  </si>
  <si>
    <t>FINANČNÍ PLÁN INVESTIČNÍHO PROJEKTU, V3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</si>
</sst>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E+00_)"/>
    <numFmt numFmtId="166" formatCode="#"/>
    <numFmt numFmtId="167" formatCode="0_)"/>
    <numFmt numFmtId="168" formatCode="#,##0.0"/>
    <numFmt numFmtId="169" formatCode="#,##0.000"/>
    <numFmt numFmtId="170" formatCode="0.000"/>
    <numFmt numFmtId="171" formatCode="0.00000%"/>
    <numFmt numFmtId="172" formatCode="0.0000"/>
    <numFmt numFmtId="173" formatCode="0.0"/>
  </numFmts>
  <fonts count="120" x14ac:knownFonts="1">
    <font>
      <sz val="10"/>
      <name val="Arial CE"/>
      <charset val="238"/>
    </font>
    <font>
      <sz val="10"/>
      <name val="Arial CE"/>
      <charset val="238"/>
    </font>
    <font>
      <u/>
      <sz val="10"/>
      <color indexed="12"/>
      <name val="Arial CE"/>
      <charset val="238"/>
    </font>
    <font>
      <b/>
      <sz val="11"/>
      <color indexed="16"/>
      <name val="Arial CE"/>
      <family val="2"/>
      <charset val="238"/>
    </font>
    <font>
      <b/>
      <sz val="11"/>
      <name val="Arial CE"/>
      <family val="2"/>
      <charset val="238"/>
    </font>
    <font>
      <b/>
      <sz val="11"/>
      <color indexed="10"/>
      <name val="Arial CE"/>
      <family val="2"/>
      <charset val="238"/>
    </font>
    <font>
      <sz val="10"/>
      <name val="Arial"/>
      <family val="2"/>
      <charset val="238"/>
    </font>
    <font>
      <sz val="11"/>
      <name val="Arial CE"/>
      <family val="2"/>
      <charset val="238"/>
    </font>
    <font>
      <sz val="11"/>
      <name val="Arial CE"/>
      <charset val="238"/>
    </font>
    <font>
      <sz val="11"/>
      <color indexed="16"/>
      <name val="Arial CE"/>
      <family val="2"/>
      <charset val="238"/>
    </font>
    <font>
      <sz val="11"/>
      <color indexed="8"/>
      <name val="Arial CE"/>
      <family val="2"/>
      <charset val="238"/>
    </font>
    <font>
      <sz val="11"/>
      <name val="Arial Narrow"/>
      <family val="2"/>
      <charset val="238"/>
    </font>
    <font>
      <b/>
      <sz val="10"/>
      <color indexed="10"/>
      <name val="Arial CE"/>
      <family val="2"/>
      <charset val="238"/>
    </font>
    <font>
      <b/>
      <sz val="14"/>
      <name val="Arial"/>
      <family val="2"/>
    </font>
    <font>
      <sz val="14"/>
      <name val="Arial CE"/>
      <charset val="238"/>
    </font>
    <font>
      <b/>
      <sz val="11"/>
      <name val="Arial"/>
      <family val="2"/>
    </font>
    <font>
      <sz val="11"/>
      <name val="Arial"/>
      <family val="2"/>
    </font>
    <font>
      <b/>
      <sz val="18"/>
      <name val="Arial CE"/>
      <family val="2"/>
      <charset val="238"/>
    </font>
    <font>
      <i/>
      <sz val="11"/>
      <name val="Arial"/>
      <family val="2"/>
    </font>
    <font>
      <u/>
      <sz val="10"/>
      <name val="Arial CE"/>
      <family val="2"/>
      <charset val="238"/>
    </font>
    <font>
      <sz val="10"/>
      <name val="Arial CE"/>
      <family val="2"/>
      <charset val="238"/>
    </font>
    <font>
      <b/>
      <sz val="12"/>
      <name val="Arial"/>
      <family val="2"/>
    </font>
    <font>
      <sz val="10"/>
      <name val="Arial"/>
      <family val="2"/>
    </font>
    <font>
      <b/>
      <sz val="14"/>
      <name val="Arial CE"/>
      <family val="2"/>
      <charset val="238"/>
    </font>
    <font>
      <b/>
      <sz val="11"/>
      <name val="Arial CE"/>
      <charset val="238"/>
    </font>
    <font>
      <sz val="11"/>
      <color indexed="12"/>
      <name val="Arial CE"/>
      <family val="2"/>
      <charset val="238"/>
    </font>
    <font>
      <b/>
      <sz val="11"/>
      <color indexed="12"/>
      <name val="Arial CE"/>
      <family val="2"/>
      <charset val="238"/>
    </font>
    <font>
      <sz val="11"/>
      <color indexed="12"/>
      <name val="Arial CE"/>
      <charset val="238"/>
    </font>
    <font>
      <sz val="10"/>
      <name val="Arial CE"/>
      <charset val="238"/>
    </font>
    <font>
      <b/>
      <sz val="12"/>
      <name val="Verdana"/>
      <family val="2"/>
      <charset val="238"/>
    </font>
    <font>
      <b/>
      <sz val="12"/>
      <color indexed="12"/>
      <name val="Verdana"/>
      <family val="2"/>
      <charset val="238"/>
    </font>
    <font>
      <b/>
      <sz val="11"/>
      <name val="Arial"/>
      <family val="2"/>
      <charset val="238"/>
    </font>
    <font>
      <sz val="11"/>
      <name val="Arial"/>
      <family val="2"/>
      <charset val="238"/>
    </font>
    <font>
      <b/>
      <sz val="10"/>
      <name val="Arial CE"/>
      <charset val="238"/>
    </font>
    <font>
      <sz val="8"/>
      <name val="Arial CE"/>
      <charset val="238"/>
    </font>
    <font>
      <sz val="10"/>
      <name val="Courier"/>
      <family val="3"/>
    </font>
    <font>
      <sz val="10"/>
      <name val="MS Sans Serif"/>
      <family val="2"/>
      <charset val="238"/>
    </font>
    <font>
      <b/>
      <sz val="8"/>
      <name val="Arial CE"/>
      <charset val="238"/>
    </font>
    <font>
      <sz val="10"/>
      <color indexed="12"/>
      <name val="Arial"/>
      <family val="2"/>
      <charset val="238"/>
    </font>
    <font>
      <b/>
      <i/>
      <sz val="12"/>
      <name val="Verdana"/>
      <family val="2"/>
      <charset val="238"/>
    </font>
    <font>
      <b/>
      <sz val="14"/>
      <name val="Arial"/>
      <family val="2"/>
      <charset val="238"/>
    </font>
    <font>
      <b/>
      <sz val="14"/>
      <color indexed="12"/>
      <name val="Arial"/>
      <family val="2"/>
      <charset val="238"/>
    </font>
    <font>
      <b/>
      <sz val="12"/>
      <name val="Arial"/>
      <family val="2"/>
      <charset val="238"/>
    </font>
    <font>
      <b/>
      <sz val="10"/>
      <name val="Arial"/>
      <family val="2"/>
      <charset val="238"/>
    </font>
    <font>
      <b/>
      <i/>
      <sz val="12"/>
      <color indexed="10"/>
      <name val="Arial"/>
      <family val="2"/>
      <charset val="238"/>
    </font>
    <font>
      <b/>
      <sz val="11"/>
      <color theme="0"/>
      <name val="Arial CE"/>
      <family val="2"/>
      <charset val="238"/>
    </font>
    <font>
      <sz val="11"/>
      <color theme="0"/>
      <name val="Arial CE"/>
      <charset val="238"/>
    </font>
    <font>
      <b/>
      <sz val="11"/>
      <color theme="0"/>
      <name val="Arial"/>
      <family val="2"/>
      <charset val="238"/>
    </font>
    <font>
      <sz val="10"/>
      <color theme="0"/>
      <name val="Arial"/>
      <family val="2"/>
      <charset val="238"/>
    </font>
    <font>
      <b/>
      <sz val="14"/>
      <color theme="3"/>
      <name val="Arial"/>
      <family val="2"/>
      <charset val="238"/>
    </font>
    <font>
      <b/>
      <sz val="12"/>
      <color theme="3"/>
      <name val="Arial"/>
      <family val="2"/>
      <charset val="238"/>
    </font>
    <font>
      <b/>
      <sz val="11"/>
      <color theme="3"/>
      <name val="Arial CE"/>
      <family val="2"/>
      <charset val="238"/>
    </font>
    <font>
      <b/>
      <sz val="11"/>
      <color rgb="FFFF3300"/>
      <name val="Arial CE"/>
      <family val="2"/>
      <charset val="238"/>
    </font>
    <font>
      <b/>
      <sz val="11"/>
      <color rgb="FFFF5050"/>
      <name val="Arial CE"/>
      <family val="2"/>
      <charset val="238"/>
    </font>
    <font>
      <sz val="11"/>
      <color rgb="FFFF5050"/>
      <name val="Arial CE"/>
      <family val="2"/>
      <charset val="238"/>
    </font>
    <font>
      <b/>
      <sz val="9"/>
      <color theme="0"/>
      <name val="Arial"/>
      <family val="2"/>
      <charset val="238"/>
    </font>
    <font>
      <sz val="20"/>
      <color theme="0"/>
      <name val="Arial"/>
      <family val="2"/>
      <charset val="238"/>
    </font>
    <font>
      <b/>
      <i/>
      <sz val="12"/>
      <color rgb="FFFF5050"/>
      <name val="Arial"/>
      <family val="2"/>
      <charset val="238"/>
    </font>
    <font>
      <b/>
      <sz val="14"/>
      <color rgb="FFFF5050"/>
      <name val="Arial"/>
      <family val="2"/>
      <charset val="238"/>
    </font>
    <font>
      <i/>
      <sz val="12"/>
      <name val="Arial"/>
      <family val="2"/>
      <charset val="238"/>
    </font>
    <font>
      <b/>
      <sz val="10"/>
      <name val="Arial CE"/>
      <family val="2"/>
      <charset val="238"/>
    </font>
    <font>
      <sz val="12"/>
      <name val="Arial"/>
      <family val="2"/>
      <charset val="238"/>
    </font>
    <font>
      <sz val="11"/>
      <color rgb="FFFF5050"/>
      <name val="Arial CE"/>
      <charset val="238"/>
    </font>
    <font>
      <sz val="8"/>
      <name val="Verdana"/>
      <family val="2"/>
    </font>
    <font>
      <sz val="10"/>
      <name val="Verdana"/>
      <family val="2"/>
      <charset val="238"/>
    </font>
    <font>
      <sz val="8"/>
      <name val="Verdana"/>
      <family val="2"/>
      <charset val="238"/>
    </font>
    <font>
      <sz val="12"/>
      <name val="Arial CE"/>
      <family val="2"/>
      <charset val="238"/>
    </font>
    <font>
      <b/>
      <sz val="12"/>
      <name val="Arial CE"/>
      <family val="2"/>
      <charset val="238"/>
    </font>
    <font>
      <sz val="14"/>
      <color indexed="12"/>
      <name val="Arial CE"/>
      <family val="2"/>
      <charset val="238"/>
    </font>
    <font>
      <b/>
      <sz val="12"/>
      <name val="Arial CE"/>
      <charset val="238"/>
    </font>
    <font>
      <b/>
      <sz val="12"/>
      <color indexed="39"/>
      <name val="Arial CE"/>
      <family val="2"/>
      <charset val="238"/>
    </font>
    <font>
      <sz val="12"/>
      <color indexed="12"/>
      <name val="Arial CE"/>
      <family val="2"/>
      <charset val="238"/>
    </font>
    <font>
      <sz val="10"/>
      <color indexed="39"/>
      <name val="Arial CE"/>
      <family val="2"/>
      <charset val="238"/>
    </font>
    <font>
      <b/>
      <sz val="10"/>
      <color indexed="48"/>
      <name val="Arial"/>
      <family val="2"/>
      <charset val="238"/>
    </font>
    <font>
      <sz val="9"/>
      <name val="Arial"/>
      <family val="2"/>
      <charset val="238"/>
    </font>
    <font>
      <b/>
      <sz val="11"/>
      <color indexed="12"/>
      <name val="Arial"/>
      <family val="2"/>
      <charset val="204"/>
    </font>
    <font>
      <sz val="10"/>
      <color indexed="12"/>
      <name val="Arial CE"/>
      <family val="2"/>
      <charset val="238"/>
    </font>
    <font>
      <b/>
      <i/>
      <sz val="16"/>
      <name val="Arial CE"/>
      <charset val="238"/>
    </font>
    <font>
      <b/>
      <i/>
      <sz val="16"/>
      <color indexed="8"/>
      <name val="Arial CE"/>
      <charset val="238"/>
    </font>
    <font>
      <i/>
      <sz val="11"/>
      <name val="Arial"/>
      <family val="2"/>
      <charset val="238"/>
    </font>
    <font>
      <i/>
      <sz val="10"/>
      <name val="Arial"/>
      <family val="2"/>
      <charset val="238"/>
    </font>
    <font>
      <b/>
      <sz val="12"/>
      <name val="Arial CE"/>
    </font>
    <font>
      <i/>
      <sz val="11"/>
      <color indexed="12"/>
      <name val="Arial"/>
      <family val="2"/>
      <charset val="238"/>
    </font>
    <font>
      <sz val="12"/>
      <color indexed="12"/>
      <name val="Arial"/>
      <family val="2"/>
      <charset val="204"/>
    </font>
    <font>
      <sz val="12"/>
      <color indexed="12"/>
      <name val="Arial"/>
      <family val="2"/>
      <charset val="238"/>
    </font>
    <font>
      <b/>
      <sz val="12"/>
      <color indexed="12"/>
      <name val="Arial"/>
      <family val="2"/>
    </font>
    <font>
      <b/>
      <sz val="12"/>
      <color indexed="12"/>
      <name val="Arial"/>
      <family val="2"/>
      <charset val="238"/>
    </font>
    <font>
      <sz val="12"/>
      <name val="Verdana"/>
      <family val="2"/>
      <charset val="238"/>
    </font>
    <font>
      <b/>
      <sz val="10"/>
      <name val="Verdana"/>
      <family val="2"/>
      <charset val="238"/>
    </font>
    <font>
      <b/>
      <sz val="14"/>
      <name val="Verdana"/>
      <family val="2"/>
      <charset val="238"/>
    </font>
    <font>
      <sz val="8"/>
      <color indexed="81"/>
      <name val="Tahoma"/>
      <family val="2"/>
      <charset val="238"/>
    </font>
    <font>
      <b/>
      <sz val="8"/>
      <color indexed="81"/>
      <name val="Tahoma"/>
      <family val="2"/>
      <charset val="238"/>
    </font>
    <font>
      <b/>
      <sz val="12"/>
      <color rgb="FF0070C0"/>
      <name val="Arial CE"/>
      <charset val="238"/>
    </font>
    <font>
      <b/>
      <i/>
      <sz val="22"/>
      <name val="Arial CE"/>
      <family val="2"/>
      <charset val="238"/>
    </font>
    <font>
      <b/>
      <i/>
      <sz val="10"/>
      <name val="Arial CE"/>
      <family val="2"/>
      <charset val="238"/>
    </font>
    <font>
      <b/>
      <i/>
      <sz val="10"/>
      <name val="Arial CE"/>
      <charset val="238"/>
    </font>
    <font>
      <b/>
      <i/>
      <sz val="14"/>
      <name val="Arial CE"/>
      <family val="2"/>
      <charset val="238"/>
    </font>
    <font>
      <b/>
      <i/>
      <sz val="14"/>
      <color indexed="12"/>
      <name val="Arial CE"/>
      <family val="2"/>
      <charset val="238"/>
    </font>
    <font>
      <b/>
      <i/>
      <sz val="10"/>
      <color indexed="12"/>
      <name val="Arial CE"/>
      <charset val="238"/>
    </font>
    <font>
      <b/>
      <i/>
      <sz val="10"/>
      <color indexed="12"/>
      <name val="Arial"/>
      <family val="2"/>
      <charset val="238"/>
    </font>
    <font>
      <b/>
      <i/>
      <sz val="12"/>
      <color indexed="12"/>
      <name val="Arial CE"/>
      <charset val="238"/>
    </font>
    <font>
      <b/>
      <i/>
      <sz val="12"/>
      <name val="Arial CE"/>
      <charset val="238"/>
    </font>
    <font>
      <b/>
      <sz val="8"/>
      <name val="Arial"/>
      <family val="2"/>
      <charset val="238"/>
    </font>
    <font>
      <b/>
      <sz val="8"/>
      <color indexed="9"/>
      <name val="Arial"/>
      <family val="2"/>
      <charset val="238"/>
    </font>
    <font>
      <sz val="10"/>
      <color indexed="9"/>
      <name val="Arial CE"/>
      <charset val="238"/>
    </font>
    <font>
      <b/>
      <sz val="10"/>
      <color indexed="9"/>
      <name val="Arial"/>
      <family val="2"/>
      <charset val="238"/>
    </font>
    <font>
      <sz val="8"/>
      <name val="Arial"/>
      <family val="2"/>
      <charset val="238"/>
    </font>
    <font>
      <b/>
      <sz val="16"/>
      <name val="Arial CE"/>
      <charset val="238"/>
    </font>
    <font>
      <i/>
      <sz val="14"/>
      <name val="Arial"/>
      <family val="2"/>
      <charset val="238"/>
    </font>
    <font>
      <sz val="10"/>
      <color indexed="10"/>
      <name val="Arial"/>
      <family val="2"/>
      <charset val="238"/>
    </font>
    <font>
      <b/>
      <sz val="9"/>
      <name val="Arial"/>
      <family val="2"/>
      <charset val="238"/>
    </font>
    <font>
      <sz val="8"/>
      <name val="Times New Roman"/>
      <family val="1"/>
      <charset val="238"/>
    </font>
    <font>
      <sz val="9"/>
      <color indexed="12"/>
      <name val="Arial"/>
      <family val="2"/>
      <charset val="238"/>
    </font>
    <font>
      <b/>
      <sz val="16"/>
      <name val="Arial CE"/>
      <family val="2"/>
      <charset val="238"/>
    </font>
    <font>
      <sz val="10"/>
      <color theme="1"/>
      <name val="Arial"/>
      <family val="2"/>
      <charset val="238"/>
    </font>
    <font>
      <b/>
      <sz val="10"/>
      <name val="Arial CE"/>
    </font>
    <font>
      <b/>
      <sz val="11"/>
      <color indexed="8"/>
      <name val="Calibri"/>
      <family val="2"/>
      <charset val="238"/>
    </font>
    <font>
      <sz val="11"/>
      <color indexed="8"/>
      <name val="Calibri"/>
      <family val="2"/>
      <charset val="238"/>
    </font>
    <font>
      <i/>
      <sz val="11"/>
      <color indexed="8"/>
      <name val="Calibri"/>
      <family val="2"/>
      <charset val="238"/>
    </font>
    <font>
      <b/>
      <sz val="14"/>
      <color indexed="8"/>
      <name val="Calibri"/>
      <family val="2"/>
      <charset val="238"/>
    </font>
  </fonts>
  <fills count="2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CCECFF"/>
        <bgColor indexed="64"/>
      </patternFill>
    </fill>
    <fill>
      <patternFill patternType="solid">
        <fgColor theme="0" tint="-0.14999847407452621"/>
        <bgColor indexed="64"/>
      </patternFill>
    </fill>
    <fill>
      <patternFill patternType="solid">
        <fgColor rgb="FFFF505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indexed="65"/>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theme="9" tint="0.79998168889431442"/>
        <bgColor indexed="64"/>
      </patternFill>
    </fill>
    <fill>
      <patternFill patternType="solid">
        <fgColor indexed="47"/>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indexed="13"/>
        <bgColor indexed="64"/>
      </patternFill>
    </fill>
    <fill>
      <patternFill patternType="solid">
        <fgColor indexed="52"/>
        <bgColor indexed="64"/>
      </patternFill>
    </fill>
    <fill>
      <patternFill patternType="solid">
        <fgColor indexed="51"/>
        <bgColor indexed="64"/>
      </patternFill>
    </fill>
    <fill>
      <patternFill patternType="solid">
        <fgColor indexed="45"/>
        <bgColor indexed="64"/>
      </patternFill>
    </fill>
  </fills>
  <borders count="181">
    <border>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diagonal/>
    </border>
    <border>
      <left style="double">
        <color indexed="64"/>
      </left>
      <right/>
      <top/>
      <bottom style="thin">
        <color indexed="64"/>
      </bottom>
      <diagonal/>
    </border>
    <border>
      <left style="double">
        <color indexed="64"/>
      </left>
      <right style="medium">
        <color indexed="64"/>
      </right>
      <top style="double">
        <color indexed="64"/>
      </top>
      <bottom style="double">
        <color indexed="64"/>
      </bottom>
      <diagonal/>
    </border>
    <border>
      <left style="double">
        <color indexed="64"/>
      </left>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bottom/>
      <diagonal/>
    </border>
    <border>
      <left/>
      <right style="double">
        <color indexed="64"/>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0"/>
      </bottom>
      <diagonal/>
    </border>
    <border>
      <left/>
      <right/>
      <top/>
      <bottom style="thin">
        <color indexed="0"/>
      </bottom>
      <diagonal/>
    </border>
    <border>
      <left/>
      <right style="medium">
        <color indexed="64"/>
      </right>
      <top/>
      <bottom style="thin">
        <color indexed="0"/>
      </bottom>
      <diagonal/>
    </border>
    <border>
      <left style="thin">
        <color indexed="64"/>
      </left>
      <right/>
      <top style="thin">
        <color indexed="0"/>
      </top>
      <bottom style="medium">
        <color indexed="64"/>
      </bottom>
      <diagonal/>
    </border>
    <border>
      <left/>
      <right/>
      <top style="thin">
        <color indexed="0"/>
      </top>
      <bottom style="medium">
        <color indexed="64"/>
      </bottom>
      <diagonal/>
    </border>
    <border>
      <left/>
      <right style="medium">
        <color indexed="64"/>
      </right>
      <top style="thin">
        <color indexed="0"/>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0"/>
      </left>
      <right style="thin">
        <color indexed="0"/>
      </right>
      <top style="thin">
        <color indexed="0"/>
      </top>
      <bottom style="medium">
        <color indexed="0"/>
      </bottom>
      <diagonal/>
    </border>
    <border>
      <left style="thin">
        <color indexed="0"/>
      </left>
      <right style="medium">
        <color indexed="64"/>
      </right>
      <top style="thin">
        <color indexed="0"/>
      </top>
      <bottom style="medium">
        <color indexed="0"/>
      </bottom>
      <diagonal/>
    </border>
    <border>
      <left style="medium">
        <color indexed="64"/>
      </left>
      <right style="thin">
        <color indexed="64"/>
      </right>
      <top style="thin">
        <color indexed="64"/>
      </top>
      <bottom style="medium">
        <color indexed="0"/>
      </bottom>
      <diagonal/>
    </border>
    <border>
      <left style="thin">
        <color indexed="64"/>
      </left>
      <right style="thin">
        <color indexed="64"/>
      </right>
      <top style="thin">
        <color indexed="64"/>
      </top>
      <bottom style="medium">
        <color indexed="0"/>
      </bottom>
      <diagonal/>
    </border>
    <border>
      <left style="thin">
        <color indexed="64"/>
      </left>
      <right style="medium">
        <color indexed="64"/>
      </right>
      <top style="thin">
        <color indexed="64"/>
      </top>
      <bottom style="medium">
        <color indexed="0"/>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64"/>
      </right>
      <top style="medium">
        <color indexed="0"/>
      </top>
      <bottom style="thin">
        <color indexed="0"/>
      </bottom>
      <diagonal/>
    </border>
    <border>
      <left/>
      <right style="thin">
        <color indexed="0"/>
      </right>
      <top style="medium">
        <color indexed="0"/>
      </top>
      <bottom style="thin">
        <color indexed="0"/>
      </bottom>
      <diagonal/>
    </border>
    <border>
      <left/>
      <right style="thin">
        <color indexed="64"/>
      </right>
      <top style="medium">
        <color indexed="64"/>
      </top>
      <bottom style="thin">
        <color indexed="0"/>
      </bottom>
      <diagonal/>
    </border>
    <border>
      <left style="thin">
        <color indexed="0"/>
      </left>
      <right style="thin">
        <color indexed="64"/>
      </right>
      <top style="medium">
        <color indexed="64"/>
      </top>
      <bottom style="thin">
        <color indexed="0"/>
      </bottom>
      <diagonal/>
    </border>
    <border>
      <left/>
      <right style="medium">
        <color indexed="64"/>
      </right>
      <top/>
      <bottom style="thin">
        <color indexed="64"/>
      </bottom>
      <diagonal/>
    </border>
    <border>
      <left style="thin">
        <color indexed="0"/>
      </left>
      <right style="thin">
        <color indexed="0"/>
      </right>
      <top/>
      <bottom style="thin">
        <color indexed="0"/>
      </bottom>
      <diagonal/>
    </border>
    <border>
      <left style="thin">
        <color indexed="0"/>
      </left>
      <right style="medium">
        <color indexed="64"/>
      </right>
      <top/>
      <bottom style="thin">
        <color indexed="0"/>
      </bottom>
      <diagonal/>
    </border>
    <border>
      <left/>
      <right style="thin">
        <color indexed="0"/>
      </right>
      <top/>
      <bottom style="thin">
        <color indexed="0"/>
      </bottom>
      <diagonal/>
    </border>
    <border>
      <left style="thin">
        <color indexed="0"/>
      </left>
      <right style="thin">
        <color indexed="64"/>
      </right>
      <top/>
      <bottom style="thin">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medium">
        <color indexed="64"/>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64"/>
      </right>
      <top style="thin">
        <color indexed="0"/>
      </top>
      <bottom style="thin">
        <color indexed="0"/>
      </bottom>
      <diagonal/>
    </border>
    <border>
      <left/>
      <right style="thin">
        <color indexed="64"/>
      </right>
      <top style="thin">
        <color indexed="0"/>
      </top>
      <bottom style="thin">
        <color indexed="0"/>
      </bottom>
      <diagonal/>
    </border>
    <border>
      <left style="medium">
        <color indexed="64"/>
      </left>
      <right style="thin">
        <color indexed="64"/>
      </right>
      <top style="thin">
        <color indexed="0"/>
      </top>
      <bottom style="thin">
        <color indexed="0"/>
      </bottom>
      <diagonal/>
    </border>
    <border>
      <left style="thin">
        <color indexed="64"/>
      </left>
      <right style="thin">
        <color indexed="64"/>
      </right>
      <top style="thin">
        <color indexed="0"/>
      </top>
      <bottom style="thin">
        <color indexed="0"/>
      </bottom>
      <diagonal/>
    </border>
    <border>
      <left style="thin">
        <color indexed="64"/>
      </left>
      <right style="medium">
        <color indexed="64"/>
      </right>
      <top style="thin">
        <color indexed="0"/>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medium">
        <color indexed="8"/>
      </right>
      <top style="thin">
        <color indexed="0"/>
      </top>
      <bottom style="thin">
        <color indexed="0"/>
      </bottom>
      <diagonal/>
    </border>
    <border>
      <left/>
      <right style="medium">
        <color indexed="64"/>
      </right>
      <top style="thin">
        <color indexed="0"/>
      </top>
      <bottom style="thin">
        <color indexed="0"/>
      </bottom>
      <diagonal/>
    </border>
    <border>
      <left style="thin">
        <color indexed="64"/>
      </left>
      <right style="medium">
        <color indexed="0"/>
      </right>
      <top style="thin">
        <color indexed="0"/>
      </top>
      <bottom style="thin">
        <color indexed="0"/>
      </bottom>
      <diagonal/>
    </border>
    <border>
      <left style="medium">
        <color indexed="0"/>
      </left>
      <right style="thin">
        <color indexed="8"/>
      </right>
      <top style="thin">
        <color indexed="0"/>
      </top>
      <bottom style="thin">
        <color indexed="0"/>
      </bottom>
      <diagonal/>
    </border>
    <border>
      <left style="thin">
        <color indexed="8"/>
      </left>
      <right style="thin">
        <color indexed="8"/>
      </right>
      <top style="thin">
        <color indexed="0"/>
      </top>
      <bottom style="thin">
        <color indexed="0"/>
      </bottom>
      <diagonal/>
    </border>
    <border>
      <left style="thin">
        <color indexed="8"/>
      </left>
      <right style="medium">
        <color indexed="64"/>
      </right>
      <top style="thin">
        <color indexed="0"/>
      </top>
      <bottom style="thin">
        <color indexed="0"/>
      </bottom>
      <diagonal/>
    </border>
    <border>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thin">
        <color indexed="0"/>
      </top>
      <bottom style="medium">
        <color indexed="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0"/>
      </left>
      <right style="medium">
        <color indexed="0"/>
      </right>
      <top style="medium">
        <color indexed="0"/>
      </top>
      <bottom style="thin">
        <color indexed="0"/>
      </bottom>
      <diagonal/>
    </border>
    <border>
      <left style="thin">
        <color indexed="64"/>
      </left>
      <right style="medium">
        <color indexed="64"/>
      </right>
      <top style="thin">
        <color indexed="0"/>
      </top>
      <bottom style="medium">
        <color indexed="64"/>
      </bottom>
      <diagonal/>
    </border>
    <border>
      <left/>
      <right style="thin">
        <color indexed="64"/>
      </right>
      <top style="thin">
        <color indexed="64"/>
      </top>
      <bottom style="medium">
        <color indexed="64"/>
      </bottom>
      <diagonal/>
    </border>
    <border>
      <left style="thin">
        <color indexed="0"/>
      </left>
      <right style="medium">
        <color indexed="64"/>
      </right>
      <top style="medium">
        <color indexed="64"/>
      </top>
      <bottom style="thin">
        <color indexed="0"/>
      </bottom>
      <diagonal/>
    </border>
    <border>
      <left/>
      <right/>
      <top style="thin">
        <color indexed="64"/>
      </top>
      <bottom/>
      <diagonal/>
    </border>
    <border>
      <left/>
      <right style="medium">
        <color indexed="64"/>
      </right>
      <top style="thin">
        <color indexed="64"/>
      </top>
      <bottom/>
      <diagonal/>
    </border>
    <border>
      <left style="medium">
        <color indexed="0"/>
      </left>
      <right style="thin">
        <color indexed="0"/>
      </right>
      <top style="thin">
        <color indexed="0"/>
      </top>
      <bottom/>
      <diagonal/>
    </border>
    <border>
      <left style="thin">
        <color indexed="0"/>
      </left>
      <right style="thin">
        <color indexed="0"/>
      </right>
      <top style="thin">
        <color indexed="0"/>
      </top>
      <bottom/>
      <diagonal/>
    </border>
    <border>
      <left/>
      <right style="thin">
        <color indexed="0"/>
      </right>
      <top style="thin">
        <color indexed="0"/>
      </top>
      <bottom/>
      <diagonal/>
    </border>
    <border>
      <left style="thin">
        <color indexed="0"/>
      </left>
      <right style="medium">
        <color indexed="64"/>
      </right>
      <top style="thin">
        <color indexed="0"/>
      </top>
      <bottom/>
      <diagonal/>
    </border>
    <border>
      <left style="medium">
        <color indexed="0"/>
      </left>
      <right style="thin">
        <color indexed="0"/>
      </right>
      <top style="thin">
        <color indexed="0"/>
      </top>
      <bottom style="medium">
        <color indexed="64"/>
      </bottom>
      <diagonal/>
    </border>
    <border>
      <left style="thin">
        <color indexed="0"/>
      </left>
      <right style="thin">
        <color indexed="0"/>
      </right>
      <top style="thin">
        <color indexed="0"/>
      </top>
      <bottom style="medium">
        <color indexed="64"/>
      </bottom>
      <diagonal/>
    </border>
    <border>
      <left style="thin">
        <color indexed="0"/>
      </left>
      <right style="medium">
        <color indexed="64"/>
      </right>
      <top style="thin">
        <color indexed="0"/>
      </top>
      <bottom style="medium">
        <color indexed="64"/>
      </bottom>
      <diagonal/>
    </border>
    <border>
      <left/>
      <right style="thin">
        <color indexed="0"/>
      </right>
      <top style="thin">
        <color indexed="0"/>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0"/>
      </left>
      <right/>
      <top style="medium">
        <color indexed="64"/>
      </top>
      <bottom style="medium">
        <color indexed="64"/>
      </bottom>
      <diagonal/>
    </border>
    <border>
      <left style="medium">
        <color indexed="0"/>
      </left>
      <right/>
      <top/>
      <bottom style="medium">
        <color indexed="0"/>
      </bottom>
      <diagonal/>
    </border>
    <border>
      <left/>
      <right/>
      <top/>
      <bottom style="medium">
        <color indexed="0"/>
      </bottom>
      <diagonal/>
    </border>
    <border>
      <left/>
      <right style="medium">
        <color indexed="0"/>
      </right>
      <top/>
      <bottom style="medium">
        <color indexed="0"/>
      </bottom>
      <diagonal/>
    </border>
    <border>
      <left style="thin">
        <color indexed="64"/>
      </left>
      <right/>
      <top style="thin">
        <color indexed="64"/>
      </top>
      <bottom style="thin">
        <color indexed="0"/>
      </bottom>
      <diagonal/>
    </border>
    <border>
      <left/>
      <right/>
      <top style="thin">
        <color indexed="64"/>
      </top>
      <bottom style="thin">
        <color indexed="0"/>
      </bottom>
      <diagonal/>
    </border>
    <border>
      <left/>
      <right style="medium">
        <color indexed="64"/>
      </right>
      <top style="thin">
        <color indexed="64"/>
      </top>
      <bottom style="thin">
        <color indexed="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0">
    <xf numFmtId="0" fontId="0" fillId="0" borderId="0"/>
    <xf numFmtId="0" fontId="6" fillId="0" borderId="0"/>
    <xf numFmtId="0" fontId="28" fillId="0" borderId="0"/>
    <xf numFmtId="0" fontId="28" fillId="0" borderId="0"/>
    <xf numFmtId="0" fontId="6" fillId="0" borderId="0"/>
    <xf numFmtId="0" fontId="2" fillId="0" borderId="0" applyNumberFormat="0" applyFill="0" applyBorder="0" applyAlignment="0" applyProtection="0">
      <alignment vertical="top"/>
      <protection locked="0"/>
    </xf>
    <xf numFmtId="165" fontId="35" fillId="0" borderId="0" applyFill="0"/>
    <xf numFmtId="0" fontId="6" fillId="0" borderId="0"/>
    <xf numFmtId="0" fontId="3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1" fillId="0" borderId="0"/>
    <xf numFmtId="0" fontId="28" fillId="0" borderId="0"/>
    <xf numFmtId="0" fontId="1" fillId="0" borderId="0"/>
    <xf numFmtId="0" fontId="1" fillId="0" borderId="0"/>
    <xf numFmtId="0" fontId="28" fillId="0" borderId="0"/>
    <xf numFmtId="0" fontId="1" fillId="0" borderId="0"/>
    <xf numFmtId="9" fontId="28" fillId="0" borderId="0" applyFont="0" applyFill="0" applyBorder="0" applyAlignment="0" applyProtection="0"/>
    <xf numFmtId="9" fontId="1" fillId="0" borderId="0" applyFont="0" applyFill="0" applyBorder="0" applyAlignment="0" applyProtection="0"/>
    <xf numFmtId="0" fontId="64" fillId="0" borderId="0"/>
    <xf numFmtId="0" fontId="6" fillId="0" borderId="0"/>
    <xf numFmtId="0" fontId="1" fillId="0" borderId="0"/>
    <xf numFmtId="0" fontId="1" fillId="0" borderId="0"/>
    <xf numFmtId="0" fontId="6" fillId="0" borderId="0"/>
    <xf numFmtId="0" fontId="1" fillId="0" borderId="0"/>
  </cellStyleXfs>
  <cellXfs count="1104">
    <xf numFmtId="0" fontId="0" fillId="0" borderId="0" xfId="0"/>
    <xf numFmtId="0" fontId="0" fillId="0" borderId="0" xfId="2" applyFont="1" applyAlignment="1">
      <alignment vertical="center"/>
    </xf>
    <xf numFmtId="0" fontId="6" fillId="0" borderId="0" xfId="2" applyFont="1"/>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vertical="center" wrapText="1"/>
    </xf>
    <xf numFmtId="0" fontId="6" fillId="0" borderId="10" xfId="2" applyFont="1" applyBorder="1"/>
    <xf numFmtId="0" fontId="6" fillId="0" borderId="11" xfId="2" applyFont="1" applyBorder="1"/>
    <xf numFmtId="0" fontId="1" fillId="0" borderId="11" xfId="21" applyBorder="1" applyAlignment="1">
      <alignment vertical="center"/>
    </xf>
    <xf numFmtId="0" fontId="1" fillId="0" borderId="0" xfId="21" applyAlignment="1">
      <alignment vertical="center"/>
    </xf>
    <xf numFmtId="0" fontId="17" fillId="0" borderId="11" xfId="21" applyFont="1" applyBorder="1" applyAlignment="1">
      <alignment horizontal="left" vertical="center"/>
    </xf>
    <xf numFmtId="0" fontId="17" fillId="0" borderId="11" xfId="21" applyFont="1" applyBorder="1" applyAlignment="1">
      <alignment horizontal="left" vertical="top"/>
    </xf>
    <xf numFmtId="0" fontId="20" fillId="0" borderId="11" xfId="21" applyFont="1" applyBorder="1" applyAlignment="1">
      <alignment vertical="center"/>
    </xf>
    <xf numFmtId="0" fontId="1" fillId="0" borderId="11" xfId="21" applyBorder="1"/>
    <xf numFmtId="0" fontId="1" fillId="0" borderId="0" xfId="21"/>
    <xf numFmtId="0" fontId="5" fillId="0" borderId="17" xfId="2" applyFont="1" applyBorder="1" applyAlignment="1">
      <alignment vertical="center"/>
    </xf>
    <xf numFmtId="0" fontId="1" fillId="0" borderId="0" xfId="2" applyFont="1" applyAlignment="1" applyProtection="1">
      <alignment vertical="center"/>
      <protection locked="0"/>
    </xf>
    <xf numFmtId="0" fontId="0" fillId="0" borderId="26" xfId="2" applyFont="1" applyBorder="1" applyAlignment="1">
      <alignment vertical="center"/>
    </xf>
    <xf numFmtId="0" fontId="0" fillId="0" borderId="0" xfId="2" applyFont="1" applyProtection="1">
      <protection hidden="1"/>
    </xf>
    <xf numFmtId="0" fontId="29" fillId="0" borderId="0" xfId="2" applyFont="1" applyAlignment="1">
      <alignment vertical="center"/>
    </xf>
    <xf numFmtId="0" fontId="38" fillId="0" borderId="36" xfId="1" applyFont="1" applyBorder="1"/>
    <xf numFmtId="0" fontId="38" fillId="0" borderId="21" xfId="1" applyFont="1" applyBorder="1"/>
    <xf numFmtId="0" fontId="38" fillId="0" borderId="39" xfId="1" applyFont="1" applyBorder="1"/>
    <xf numFmtId="0" fontId="38" fillId="0" borderId="40" xfId="1" applyFont="1" applyBorder="1"/>
    <xf numFmtId="0" fontId="38" fillId="0" borderId="41" xfId="1" applyFont="1" applyBorder="1"/>
    <xf numFmtId="0" fontId="38" fillId="0" borderId="42" xfId="1" applyFont="1" applyBorder="1"/>
    <xf numFmtId="0" fontId="0" fillId="0" borderId="27" xfId="2" applyFont="1" applyBorder="1" applyProtection="1">
      <protection hidden="1"/>
    </xf>
    <xf numFmtId="0" fontId="0" fillId="0" borderId="28" xfId="2" applyFont="1" applyBorder="1" applyProtection="1">
      <protection hidden="1"/>
    </xf>
    <xf numFmtId="0" fontId="0" fillId="0" borderId="30" xfId="2" applyFont="1" applyBorder="1" applyProtection="1">
      <protection hidden="1"/>
    </xf>
    <xf numFmtId="1" fontId="7" fillId="0" borderId="14" xfId="16" applyNumberFormat="1" applyFont="1" applyBorder="1" applyAlignment="1" applyProtection="1">
      <alignment vertical="center"/>
      <protection hidden="1"/>
    </xf>
    <xf numFmtId="49" fontId="4" fillId="0" borderId="3" xfId="16" applyNumberFormat="1" applyFont="1" applyBorder="1" applyAlignment="1" applyProtection="1">
      <alignment horizontal="center" vertical="center"/>
      <protection hidden="1"/>
    </xf>
    <xf numFmtId="1" fontId="7" fillId="0" borderId="43" xfId="16" applyNumberFormat="1" applyFont="1" applyBorder="1" applyAlignment="1" applyProtection="1">
      <alignment vertical="center"/>
      <protection hidden="1"/>
    </xf>
    <xf numFmtId="49" fontId="4" fillId="0" borderId="2" xfId="16" applyNumberFormat="1" applyFont="1" applyBorder="1" applyAlignment="1" applyProtection="1">
      <alignment horizontal="center" vertical="center"/>
      <protection hidden="1"/>
    </xf>
    <xf numFmtId="49" fontId="7" fillId="0" borderId="18" xfId="16" applyNumberFormat="1" applyFont="1" applyBorder="1" applyAlignment="1" applyProtection="1">
      <alignment vertical="center" wrapText="1"/>
      <protection hidden="1"/>
    </xf>
    <xf numFmtId="1" fontId="10" fillId="0" borderId="43" xfId="16" applyNumberFormat="1" applyFont="1" applyBorder="1" applyAlignment="1" applyProtection="1">
      <alignment vertical="center"/>
      <protection hidden="1"/>
    </xf>
    <xf numFmtId="49" fontId="7" fillId="0" borderId="20" xfId="16" applyNumberFormat="1" applyFont="1" applyBorder="1" applyAlignment="1" applyProtection="1">
      <alignment vertical="center" wrapText="1"/>
      <protection hidden="1"/>
    </xf>
    <xf numFmtId="49" fontId="7" fillId="0" borderId="2" xfId="16" applyNumberFormat="1" applyFont="1" applyBorder="1" applyAlignment="1" applyProtection="1">
      <alignment vertical="center" wrapText="1"/>
      <protection hidden="1"/>
    </xf>
    <xf numFmtId="1" fontId="4" fillId="0" borderId="43" xfId="16" applyNumberFormat="1" applyFont="1" applyBorder="1" applyAlignment="1" applyProtection="1">
      <alignment vertical="center"/>
      <protection hidden="1"/>
    </xf>
    <xf numFmtId="1" fontId="33" fillId="0" borderId="1" xfId="16" applyNumberFormat="1" applyFont="1" applyBorder="1" applyAlignment="1" applyProtection="1">
      <alignment vertical="center"/>
      <protection hidden="1"/>
    </xf>
    <xf numFmtId="0" fontId="34" fillId="0" borderId="2" xfId="20" applyFont="1" applyBorder="1" applyAlignment="1" applyProtection="1">
      <alignment vertical="center"/>
      <protection hidden="1"/>
    </xf>
    <xf numFmtId="0" fontId="37" fillId="0" borderId="2" xfId="2" applyFont="1" applyBorder="1" applyAlignment="1" applyProtection="1">
      <alignment horizontal="center" vertical="center"/>
      <protection hidden="1"/>
    </xf>
    <xf numFmtId="0" fontId="34" fillId="0" borderId="2" xfId="2" applyFont="1" applyBorder="1" applyAlignment="1" applyProtection="1">
      <alignment horizontal="center" vertical="center"/>
      <protection hidden="1"/>
    </xf>
    <xf numFmtId="0" fontId="11" fillId="0" borderId="43" xfId="2" applyFont="1" applyBorder="1" applyAlignment="1" applyProtection="1">
      <alignment vertical="center"/>
      <protection hidden="1"/>
    </xf>
    <xf numFmtId="0" fontId="4" fillId="0" borderId="13" xfId="18" applyFont="1" applyBorder="1" applyAlignment="1" applyProtection="1">
      <alignment vertical="center"/>
      <protection hidden="1"/>
    </xf>
    <xf numFmtId="0" fontId="4" fillId="0" borderId="14" xfId="18" applyFont="1" applyBorder="1" applyAlignment="1" applyProtection="1">
      <alignment vertical="center"/>
      <protection hidden="1"/>
    </xf>
    <xf numFmtId="0" fontId="34" fillId="0" borderId="29" xfId="20" applyFont="1" applyBorder="1" applyAlignment="1" applyProtection="1">
      <alignment vertical="center"/>
      <protection hidden="1"/>
    </xf>
    <xf numFmtId="0" fontId="11" fillId="0" borderId="20" xfId="2" applyFont="1" applyBorder="1" applyAlignment="1" applyProtection="1">
      <alignment vertical="center" wrapText="1"/>
      <protection hidden="1"/>
    </xf>
    <xf numFmtId="0" fontId="34" fillId="0" borderId="2" xfId="20" applyFont="1" applyBorder="1" applyAlignment="1" applyProtection="1">
      <alignment horizontal="left" vertical="center"/>
      <protection hidden="1"/>
    </xf>
    <xf numFmtId="0" fontId="33" fillId="0" borderId="43" xfId="19" applyFont="1" applyBorder="1" applyAlignment="1" applyProtection="1">
      <alignment vertical="center"/>
      <protection hidden="1"/>
    </xf>
    <xf numFmtId="0" fontId="37" fillId="0" borderId="2" xfId="20" applyFont="1" applyBorder="1" applyAlignment="1" applyProtection="1">
      <alignment horizontal="center" vertical="center"/>
      <protection hidden="1"/>
    </xf>
    <xf numFmtId="0" fontId="33" fillId="0" borderId="43" xfId="20" applyFont="1" applyBorder="1" applyAlignment="1" applyProtection="1">
      <alignment vertical="center"/>
      <protection hidden="1"/>
    </xf>
    <xf numFmtId="0" fontId="28" fillId="0" borderId="43" xfId="20" applyBorder="1" applyAlignment="1" applyProtection="1">
      <alignment vertical="center"/>
      <protection hidden="1"/>
    </xf>
    <xf numFmtId="0" fontId="34" fillId="0" borderId="2" xfId="20" applyFont="1" applyBorder="1" applyAlignment="1" applyProtection="1">
      <alignment horizontal="center" vertical="center"/>
      <protection hidden="1"/>
    </xf>
    <xf numFmtId="1" fontId="20" fillId="0" borderId="43" xfId="19" applyNumberFormat="1" applyFont="1" applyBorder="1" applyAlignment="1" applyProtection="1">
      <alignment vertical="center"/>
      <protection hidden="1"/>
    </xf>
    <xf numFmtId="1" fontId="20" fillId="0" borderId="43" xfId="20" applyNumberFormat="1" applyFont="1" applyBorder="1" applyAlignment="1" applyProtection="1">
      <alignment vertical="center"/>
      <protection hidden="1"/>
    </xf>
    <xf numFmtId="1" fontId="28" fillId="0" borderId="43" xfId="19" applyNumberFormat="1" applyFont="1" applyBorder="1" applyAlignment="1" applyProtection="1">
      <alignment vertical="center"/>
      <protection hidden="1"/>
    </xf>
    <xf numFmtId="1" fontId="28" fillId="0" borderId="43" xfId="20" applyNumberFormat="1" applyBorder="1" applyAlignment="1" applyProtection="1">
      <alignment vertical="center"/>
      <protection hidden="1"/>
    </xf>
    <xf numFmtId="1" fontId="20" fillId="0" borderId="43" xfId="17" applyNumberFormat="1" applyFont="1" applyBorder="1" applyAlignment="1" applyProtection="1">
      <alignment vertical="center"/>
      <protection hidden="1"/>
    </xf>
    <xf numFmtId="1" fontId="33" fillId="0" borderId="43" xfId="19" applyNumberFormat="1" applyFont="1" applyBorder="1" applyAlignment="1" applyProtection="1">
      <alignment vertical="center"/>
      <protection hidden="1"/>
    </xf>
    <xf numFmtId="1" fontId="33" fillId="0" borderId="43" xfId="20" applyNumberFormat="1" applyFont="1" applyBorder="1" applyAlignment="1" applyProtection="1">
      <alignment vertical="center"/>
      <protection hidden="1"/>
    </xf>
    <xf numFmtId="0" fontId="33" fillId="0" borderId="14" xfId="19" applyFont="1" applyBorder="1" applyAlignment="1" applyProtection="1">
      <alignment vertical="center"/>
      <protection hidden="1"/>
    </xf>
    <xf numFmtId="0" fontId="4" fillId="0" borderId="15" xfId="2" applyFont="1" applyBorder="1" applyAlignment="1" applyProtection="1">
      <alignment horizontal="center" vertical="center" wrapText="1"/>
      <protection locked="0"/>
    </xf>
    <xf numFmtId="49" fontId="4" fillId="0" borderId="2" xfId="17" applyNumberFormat="1" applyFont="1" applyBorder="1" applyAlignment="1" applyProtection="1">
      <alignment horizontal="center" vertical="center"/>
      <protection hidden="1"/>
    </xf>
    <xf numFmtId="1" fontId="9" fillId="0" borderId="45" xfId="16" applyNumberFormat="1" applyFont="1" applyBorder="1" applyAlignment="1">
      <alignment vertical="center" wrapText="1"/>
    </xf>
    <xf numFmtId="1" fontId="3" fillId="0" borderId="17" xfId="16" applyNumberFormat="1" applyFont="1" applyBorder="1" applyAlignment="1">
      <alignment horizontal="center" vertical="center"/>
    </xf>
    <xf numFmtId="0" fontId="0" fillId="0" borderId="19" xfId="2" applyFont="1" applyBorder="1" applyAlignment="1">
      <alignment vertical="center"/>
    </xf>
    <xf numFmtId="0" fontId="34" fillId="0" borderId="2" xfId="2" applyFont="1" applyBorder="1" applyAlignment="1" applyProtection="1">
      <alignment horizontal="left" vertical="center"/>
      <protection hidden="1"/>
    </xf>
    <xf numFmtId="49" fontId="7" fillId="0" borderId="1" xfId="16" applyNumberFormat="1" applyFont="1" applyBorder="1" applyAlignment="1" applyProtection="1">
      <alignment vertical="center" wrapText="1"/>
      <protection hidden="1"/>
    </xf>
    <xf numFmtId="49" fontId="7" fillId="0" borderId="46" xfId="16" applyNumberFormat="1" applyFont="1" applyBorder="1" applyAlignment="1" applyProtection="1">
      <alignment vertical="center" wrapText="1"/>
      <protection hidden="1"/>
    </xf>
    <xf numFmtId="49" fontId="7" fillId="0" borderId="43" xfId="16" applyNumberFormat="1" applyFont="1" applyBorder="1" applyAlignment="1" applyProtection="1">
      <alignment vertical="center" wrapText="1"/>
      <protection hidden="1"/>
    </xf>
    <xf numFmtId="0" fontId="39" fillId="0" borderId="0" xfId="2" applyFont="1" applyAlignment="1">
      <alignment vertical="center"/>
    </xf>
    <xf numFmtId="0" fontId="32" fillId="4" borderId="33" xfId="2" applyFont="1" applyFill="1" applyBorder="1" applyAlignment="1">
      <alignment vertical="center"/>
    </xf>
    <xf numFmtId="0" fontId="32" fillId="4" borderId="33" xfId="2" applyFont="1" applyFill="1" applyBorder="1" applyAlignment="1">
      <alignment horizontal="center" vertical="center"/>
    </xf>
    <xf numFmtId="0" fontId="32" fillId="4" borderId="33" xfId="2" applyFont="1" applyFill="1" applyBorder="1" applyAlignment="1">
      <alignment vertical="center" wrapText="1"/>
    </xf>
    <xf numFmtId="0" fontId="40" fillId="4" borderId="0" xfId="2" applyFont="1" applyFill="1" applyAlignment="1">
      <alignment horizontal="right" vertical="center"/>
    </xf>
    <xf numFmtId="0" fontId="42" fillId="4" borderId="0" xfId="2" applyFont="1" applyFill="1" applyAlignment="1">
      <alignment horizontal="right" vertical="center"/>
    </xf>
    <xf numFmtId="0" fontId="32" fillId="4" borderId="0" xfId="2" applyFont="1" applyFill="1" applyAlignment="1">
      <alignment vertical="center" wrapText="1"/>
    </xf>
    <xf numFmtId="0" fontId="32" fillId="4" borderId="0" xfId="2" applyFont="1" applyFill="1" applyAlignment="1">
      <alignment vertical="center"/>
    </xf>
    <xf numFmtId="0" fontId="32" fillId="3" borderId="0" xfId="2" applyFont="1" applyFill="1" applyAlignment="1">
      <alignment horizontal="center" vertical="center"/>
    </xf>
    <xf numFmtId="0" fontId="44" fillId="4" borderId="0" xfId="2" applyFont="1" applyFill="1" applyAlignment="1">
      <alignment vertical="center"/>
    </xf>
    <xf numFmtId="14" fontId="45" fillId="5" borderId="25" xfId="18" applyNumberFormat="1" applyFont="1" applyFill="1" applyBorder="1" applyAlignment="1">
      <alignment horizontal="right" vertical="center"/>
    </xf>
    <xf numFmtId="14" fontId="46" fillId="5" borderId="23" xfId="2" applyNumberFormat="1" applyFont="1" applyFill="1" applyBorder="1" applyAlignment="1">
      <alignment horizontal="center" vertical="center"/>
    </xf>
    <xf numFmtId="14" fontId="46" fillId="5" borderId="49" xfId="2" applyNumberFormat="1" applyFont="1" applyFill="1" applyBorder="1" applyAlignment="1">
      <alignment horizontal="center" vertical="center"/>
    </xf>
    <xf numFmtId="14" fontId="46" fillId="5" borderId="24" xfId="2" applyNumberFormat="1" applyFont="1" applyFill="1" applyBorder="1" applyAlignment="1">
      <alignment horizontal="center" vertical="center"/>
    </xf>
    <xf numFmtId="2" fontId="0" fillId="0" borderId="0" xfId="2" applyNumberFormat="1" applyFont="1" applyAlignment="1">
      <alignment vertical="center"/>
    </xf>
    <xf numFmtId="2" fontId="6" fillId="4" borderId="8" xfId="2" applyNumberFormat="1" applyFont="1" applyFill="1" applyBorder="1" applyAlignment="1">
      <alignment vertical="center"/>
    </xf>
    <xf numFmtId="0" fontId="6" fillId="4" borderId="33" xfId="2" applyFont="1" applyFill="1" applyBorder="1" applyAlignment="1">
      <alignment vertical="center"/>
    </xf>
    <xf numFmtId="0" fontId="6" fillId="4" borderId="34" xfId="2" applyFont="1" applyFill="1" applyBorder="1" applyAlignment="1">
      <alignment vertical="center"/>
    </xf>
    <xf numFmtId="2" fontId="6" fillId="4" borderId="9" xfId="2" applyNumberFormat="1" applyFont="1" applyFill="1" applyBorder="1" applyAlignment="1">
      <alignment vertical="center"/>
    </xf>
    <xf numFmtId="0" fontId="6" fillId="4" borderId="0" xfId="2" applyFont="1" applyFill="1" applyAlignment="1">
      <alignment vertical="center"/>
    </xf>
    <xf numFmtId="0" fontId="6" fillId="4" borderId="22" xfId="2" applyFont="1" applyFill="1" applyBorder="1" applyAlignment="1">
      <alignment vertical="center"/>
    </xf>
    <xf numFmtId="0" fontId="1" fillId="0" borderId="0" xfId="2" applyFont="1" applyAlignment="1">
      <alignment vertical="center"/>
    </xf>
    <xf numFmtId="0" fontId="40" fillId="4" borderId="0" xfId="2" applyFont="1" applyFill="1" applyAlignment="1">
      <alignment vertical="center"/>
    </xf>
    <xf numFmtId="0" fontId="30" fillId="0" borderId="0" xfId="2" applyFont="1" applyAlignment="1">
      <alignment horizontal="right" vertical="center"/>
    </xf>
    <xf numFmtId="0" fontId="43" fillId="4" borderId="0" xfId="2" applyFont="1" applyFill="1" applyAlignment="1">
      <alignment horizontal="right" vertical="center"/>
    </xf>
    <xf numFmtId="3" fontId="47" fillId="5" borderId="50" xfId="2" applyNumberFormat="1" applyFont="1" applyFill="1" applyBorder="1" applyAlignment="1">
      <alignment horizontal="center" vertical="center"/>
    </xf>
    <xf numFmtId="2" fontId="6" fillId="4" borderId="51" xfId="2" applyNumberFormat="1" applyFont="1" applyFill="1" applyBorder="1" applyAlignment="1">
      <alignment vertical="center"/>
    </xf>
    <xf numFmtId="0" fontId="31" fillId="4" borderId="0" xfId="2" applyFont="1" applyFill="1" applyAlignment="1">
      <alignment vertical="center"/>
    </xf>
    <xf numFmtId="0" fontId="48" fillId="5" borderId="52" xfId="2" applyFont="1" applyFill="1" applyBorder="1" applyAlignment="1">
      <alignment horizontal="center" vertical="center"/>
    </xf>
    <xf numFmtId="49" fontId="7" fillId="0" borderId="15" xfId="16" applyNumberFormat="1" applyFont="1" applyBorder="1" applyAlignment="1" applyProtection="1">
      <alignment horizontal="left" vertical="center"/>
      <protection locked="0"/>
    </xf>
    <xf numFmtId="0" fontId="0" fillId="0" borderId="0" xfId="0" applyAlignment="1">
      <alignment vertical="center"/>
    </xf>
    <xf numFmtId="3" fontId="0" fillId="0" borderId="0" xfId="2" applyNumberFormat="1" applyFont="1" applyAlignment="1">
      <alignment vertical="center"/>
    </xf>
    <xf numFmtId="49" fontId="7" fillId="0" borderId="25" xfId="16" applyNumberFormat="1" applyFont="1" applyBorder="1" applyAlignment="1" applyProtection="1">
      <alignment horizontal="left" vertical="center"/>
      <protection locked="0"/>
    </xf>
    <xf numFmtId="49" fontId="7" fillId="0" borderId="53" xfId="16" applyNumberFormat="1" applyFont="1" applyBorder="1" applyAlignment="1" applyProtection="1">
      <alignment horizontal="left" vertical="center"/>
      <protection locked="0"/>
    </xf>
    <xf numFmtId="0" fontId="12" fillId="0" borderId="15" xfId="2" applyFont="1" applyBorder="1" applyAlignment="1" applyProtection="1">
      <alignment vertical="center"/>
      <protection locked="0"/>
    </xf>
    <xf numFmtId="0" fontId="28" fillId="0" borderId="0" xfId="2" applyAlignment="1">
      <alignment vertical="center"/>
    </xf>
    <xf numFmtId="49" fontId="4" fillId="0" borderId="2" xfId="2" applyNumberFormat="1" applyFont="1" applyBorder="1" applyAlignment="1">
      <alignment horizontal="center" vertical="center"/>
    </xf>
    <xf numFmtId="0" fontId="8" fillId="0" borderId="0" xfId="2" applyFont="1" applyAlignment="1">
      <alignment vertical="center"/>
    </xf>
    <xf numFmtId="0" fontId="8" fillId="0" borderId="37" xfId="2" applyFont="1" applyBorder="1" applyAlignment="1">
      <alignment horizontal="center" vertical="center" wrapText="1"/>
    </xf>
    <xf numFmtId="0" fontId="6" fillId="0" borderId="54" xfId="2" applyFont="1" applyBorder="1" applyAlignment="1" applyProtection="1">
      <alignment vertical="center"/>
      <protection locked="0"/>
    </xf>
    <xf numFmtId="0" fontId="8" fillId="0" borderId="47" xfId="2" applyFont="1" applyBorder="1" applyAlignment="1">
      <alignment vertical="center"/>
    </xf>
    <xf numFmtId="49" fontId="4" fillId="0" borderId="29" xfId="2" applyNumberFormat="1" applyFont="1" applyBorder="1" applyAlignment="1">
      <alignment horizontal="center" vertical="center"/>
    </xf>
    <xf numFmtId="0" fontId="8" fillId="0" borderId="48" xfId="2" applyFont="1" applyBorder="1" applyAlignment="1">
      <alignment horizontal="center" vertical="center" wrapText="1"/>
    </xf>
    <xf numFmtId="0" fontId="6" fillId="0" borderId="38" xfId="2" applyFont="1" applyBorder="1" applyAlignment="1" applyProtection="1">
      <alignment vertical="center"/>
      <protection locked="0"/>
    </xf>
    <xf numFmtId="3" fontId="25" fillId="6" borderId="44" xfId="2" applyNumberFormat="1" applyFont="1" applyFill="1" applyBorder="1" applyAlignment="1" applyProtection="1">
      <alignment horizontal="right" vertical="center"/>
      <protection locked="0"/>
    </xf>
    <xf numFmtId="3" fontId="27" fillId="6" borderId="44" xfId="2" applyNumberFormat="1" applyFont="1" applyFill="1" applyBorder="1" applyAlignment="1" applyProtection="1">
      <alignment horizontal="right" vertical="center"/>
      <protection locked="0"/>
    </xf>
    <xf numFmtId="3" fontId="26" fillId="6" borderId="44" xfId="2" applyNumberFormat="1" applyFont="1" applyFill="1" applyBorder="1" applyAlignment="1" applyProtection="1">
      <alignment horizontal="right" vertical="center"/>
      <protection locked="0"/>
    </xf>
    <xf numFmtId="3" fontId="27" fillId="6" borderId="15" xfId="2" applyNumberFormat="1" applyFont="1" applyFill="1" applyBorder="1" applyAlignment="1" applyProtection="1">
      <alignment vertical="center"/>
      <protection locked="0"/>
    </xf>
    <xf numFmtId="3" fontId="25" fillId="6" borderId="55" xfId="2" applyNumberFormat="1" applyFont="1" applyFill="1" applyBorder="1" applyAlignment="1" applyProtection="1">
      <alignment horizontal="right" vertical="center"/>
      <protection locked="0"/>
    </xf>
    <xf numFmtId="3" fontId="25" fillId="6" borderId="15" xfId="2" applyNumberFormat="1" applyFont="1" applyFill="1" applyBorder="1" applyAlignment="1" applyProtection="1">
      <alignment horizontal="right" vertical="center"/>
      <protection locked="0"/>
    </xf>
    <xf numFmtId="3" fontId="25" fillId="6" borderId="44" xfId="2" applyNumberFormat="1" applyFont="1" applyFill="1" applyBorder="1" applyAlignment="1" applyProtection="1">
      <alignment vertical="center"/>
      <protection locked="0"/>
    </xf>
    <xf numFmtId="3" fontId="25" fillId="6" borderId="25" xfId="2" applyNumberFormat="1" applyFont="1" applyFill="1" applyBorder="1" applyAlignment="1" applyProtection="1">
      <alignment horizontal="right" vertical="center"/>
      <protection locked="0"/>
    </xf>
    <xf numFmtId="3" fontId="25" fillId="6" borderId="38" xfId="2" applyNumberFormat="1" applyFont="1" applyFill="1" applyBorder="1" applyAlignment="1" applyProtection="1">
      <alignment horizontal="right" vertical="center"/>
      <protection locked="0"/>
    </xf>
    <xf numFmtId="0" fontId="49" fillId="6" borderId="56" xfId="2" applyFont="1" applyFill="1" applyBorder="1" applyAlignment="1" applyProtection="1">
      <alignment horizontal="right" vertical="center"/>
      <protection locked="0"/>
    </xf>
    <xf numFmtId="0" fontId="4" fillId="4" borderId="12" xfId="18" applyFont="1" applyFill="1" applyBorder="1" applyAlignment="1">
      <alignment vertical="center"/>
    </xf>
    <xf numFmtId="1" fontId="50" fillId="6" borderId="50" xfId="2" applyNumberFormat="1" applyFont="1" applyFill="1" applyBorder="1" applyAlignment="1">
      <alignment horizontal="right" vertical="center"/>
    </xf>
    <xf numFmtId="164" fontId="50" fillId="6" borderId="56" xfId="23" applyNumberFormat="1" applyFont="1" applyFill="1" applyBorder="1" applyAlignment="1" applyProtection="1">
      <alignment vertical="center"/>
      <protection locked="0"/>
    </xf>
    <xf numFmtId="14" fontId="51" fillId="6" borderId="53" xfId="2" applyNumberFormat="1" applyFont="1" applyFill="1" applyBorder="1" applyAlignment="1" applyProtection="1">
      <alignment horizontal="right" vertical="center"/>
      <protection locked="0"/>
    </xf>
    <xf numFmtId="0" fontId="28" fillId="4" borderId="2" xfId="2" applyFill="1" applyBorder="1" applyAlignment="1" applyProtection="1">
      <alignment horizontal="left" vertical="center"/>
      <protection hidden="1"/>
    </xf>
    <xf numFmtId="1" fontId="33" fillId="4" borderId="14" xfId="19" applyNumberFormat="1" applyFont="1" applyFill="1" applyBorder="1" applyAlignment="1" applyProtection="1">
      <alignment vertical="center"/>
      <protection hidden="1"/>
    </xf>
    <xf numFmtId="1" fontId="4" fillId="4" borderId="14" xfId="16" applyNumberFormat="1" applyFont="1" applyFill="1" applyBorder="1" applyAlignment="1" applyProtection="1">
      <alignment vertical="center"/>
      <protection hidden="1"/>
    </xf>
    <xf numFmtId="49" fontId="4" fillId="4" borderId="2" xfId="16" applyNumberFormat="1" applyFont="1" applyFill="1" applyBorder="1" applyAlignment="1" applyProtection="1">
      <alignment horizontal="center" vertical="center"/>
      <protection hidden="1"/>
    </xf>
    <xf numFmtId="49" fontId="7" fillId="4" borderId="2" xfId="16" applyNumberFormat="1" applyFont="1" applyFill="1" applyBorder="1" applyAlignment="1" applyProtection="1">
      <alignment vertical="center" wrapText="1"/>
      <protection hidden="1"/>
    </xf>
    <xf numFmtId="3" fontId="4" fillId="4" borderId="23" xfId="2" applyNumberFormat="1" applyFont="1" applyFill="1" applyBorder="1" applyAlignment="1">
      <alignment vertical="center"/>
    </xf>
    <xf numFmtId="0" fontId="23" fillId="7" borderId="14" xfId="18" applyFont="1" applyFill="1" applyBorder="1" applyAlignment="1">
      <alignment vertical="center" wrapText="1"/>
    </xf>
    <xf numFmtId="0" fontId="4" fillId="7" borderId="47" xfId="18" applyFont="1" applyFill="1" applyBorder="1" applyAlignment="1">
      <alignment vertical="center"/>
    </xf>
    <xf numFmtId="0" fontId="4" fillId="7" borderId="12" xfId="18" applyFont="1" applyFill="1" applyBorder="1" applyAlignment="1">
      <alignment vertical="center"/>
    </xf>
    <xf numFmtId="0" fontId="37" fillId="4" borderId="2" xfId="2" applyFont="1" applyFill="1" applyBorder="1" applyAlignment="1" applyProtection="1">
      <alignment horizontal="center" vertical="center"/>
      <protection hidden="1"/>
    </xf>
    <xf numFmtId="1" fontId="33" fillId="4" borderId="43" xfId="19" applyNumberFormat="1" applyFont="1" applyFill="1" applyBorder="1" applyAlignment="1" applyProtection="1">
      <alignment vertical="center"/>
      <protection hidden="1"/>
    </xf>
    <xf numFmtId="1" fontId="4" fillId="4" borderId="43" xfId="16" applyNumberFormat="1" applyFont="1" applyFill="1" applyBorder="1" applyAlignment="1" applyProtection="1">
      <alignment vertical="center"/>
      <protection hidden="1"/>
    </xf>
    <xf numFmtId="3" fontId="4" fillId="4" borderId="15" xfId="2" applyNumberFormat="1" applyFont="1" applyFill="1" applyBorder="1" applyAlignment="1">
      <alignment vertical="center"/>
    </xf>
    <xf numFmtId="0" fontId="34" fillId="4" borderId="2" xfId="2" applyFont="1" applyFill="1" applyBorder="1" applyAlignment="1" applyProtection="1">
      <alignment horizontal="left" vertical="center"/>
      <protection hidden="1"/>
    </xf>
    <xf numFmtId="0" fontId="34" fillId="4" borderId="2" xfId="20" applyFont="1" applyFill="1" applyBorder="1" applyAlignment="1" applyProtection="1">
      <alignment vertical="center"/>
      <protection hidden="1"/>
    </xf>
    <xf numFmtId="1" fontId="28" fillId="4" borderId="43" xfId="19" applyNumberFormat="1" applyFont="1" applyFill="1" applyBorder="1" applyAlignment="1" applyProtection="1">
      <alignment vertical="center"/>
      <protection hidden="1"/>
    </xf>
    <xf numFmtId="3" fontId="4" fillId="4" borderId="44" xfId="2" applyNumberFormat="1" applyFont="1" applyFill="1" applyBorder="1" applyAlignment="1">
      <alignment vertical="center"/>
    </xf>
    <xf numFmtId="1" fontId="20" fillId="4" borderId="43" xfId="20" applyNumberFormat="1" applyFont="1" applyFill="1" applyBorder="1" applyAlignment="1" applyProtection="1">
      <alignment vertical="center"/>
      <protection hidden="1"/>
    </xf>
    <xf numFmtId="0" fontId="34" fillId="4" borderId="2" xfId="20" applyFont="1" applyFill="1" applyBorder="1" applyAlignment="1" applyProtection="1">
      <alignment horizontal="center" vertical="center"/>
      <protection hidden="1"/>
    </xf>
    <xf numFmtId="0" fontId="37" fillId="4" borderId="2" xfId="20" applyFont="1" applyFill="1" applyBorder="1" applyAlignment="1" applyProtection="1">
      <alignment vertical="center"/>
      <protection hidden="1"/>
    </xf>
    <xf numFmtId="1" fontId="33" fillId="4" borderId="43" xfId="20" applyNumberFormat="1" applyFont="1" applyFill="1" applyBorder="1" applyAlignment="1" applyProtection="1">
      <alignment vertical="center"/>
      <protection hidden="1"/>
    </xf>
    <xf numFmtId="0" fontId="4" fillId="7" borderId="4" xfId="18" applyFont="1" applyFill="1" applyBorder="1" applyAlignment="1" applyProtection="1">
      <alignment vertical="center"/>
      <protection hidden="1"/>
    </xf>
    <xf numFmtId="0" fontId="4" fillId="7" borderId="12" xfId="18" applyFont="1" applyFill="1" applyBorder="1" applyAlignment="1" applyProtection="1">
      <alignment vertical="center"/>
      <protection hidden="1"/>
    </xf>
    <xf numFmtId="14" fontId="4" fillId="7" borderId="23" xfId="2" applyNumberFormat="1" applyFont="1" applyFill="1" applyBorder="1" applyAlignment="1">
      <alignment horizontal="right" vertical="center"/>
    </xf>
    <xf numFmtId="14" fontId="4" fillId="7" borderId="24" xfId="2" applyNumberFormat="1" applyFont="1" applyFill="1" applyBorder="1" applyAlignment="1">
      <alignment horizontal="right" vertical="center"/>
    </xf>
    <xf numFmtId="14" fontId="4" fillId="7" borderId="57" xfId="2" applyNumberFormat="1" applyFont="1" applyFill="1" applyBorder="1" applyAlignment="1">
      <alignment horizontal="right" vertical="center"/>
    </xf>
    <xf numFmtId="14" fontId="4" fillId="7" borderId="53" xfId="2" applyNumberFormat="1" applyFont="1" applyFill="1" applyBorder="1" applyAlignment="1">
      <alignment horizontal="right" vertical="center"/>
    </xf>
    <xf numFmtId="0" fontId="34" fillId="4" borderId="7" xfId="2" applyFont="1" applyFill="1" applyBorder="1" applyAlignment="1" applyProtection="1">
      <alignment vertical="center"/>
      <protection hidden="1"/>
    </xf>
    <xf numFmtId="0" fontId="37" fillId="4" borderId="2" xfId="20" applyFont="1" applyFill="1" applyBorder="1" applyAlignment="1" applyProtection="1">
      <alignment horizontal="center" vertical="center"/>
      <protection hidden="1"/>
    </xf>
    <xf numFmtId="0" fontId="4" fillId="7" borderId="33" xfId="2" applyFont="1" applyFill="1" applyBorder="1" applyAlignment="1">
      <alignment horizontal="center" vertical="center" wrapText="1"/>
    </xf>
    <xf numFmtId="14" fontId="4" fillId="7" borderId="49" xfId="2" applyNumberFormat="1" applyFont="1" applyFill="1" applyBorder="1" applyAlignment="1">
      <alignment horizontal="right" vertical="center"/>
    </xf>
    <xf numFmtId="14" fontId="4" fillId="7" borderId="13" xfId="2" applyNumberFormat="1" applyFont="1" applyFill="1" applyBorder="1" applyAlignment="1">
      <alignment horizontal="center" vertical="center"/>
    </xf>
    <xf numFmtId="0" fontId="4" fillId="7" borderId="12" xfId="2" applyFont="1" applyFill="1" applyBorder="1" applyAlignment="1">
      <alignment horizontal="center" vertical="center" wrapText="1"/>
    </xf>
    <xf numFmtId="14" fontId="4" fillId="7" borderId="53" xfId="2" applyNumberFormat="1" applyFont="1" applyFill="1" applyBorder="1" applyAlignment="1">
      <alignment horizontal="center" vertical="center"/>
    </xf>
    <xf numFmtId="14" fontId="4" fillId="7" borderId="58" xfId="2" applyNumberFormat="1" applyFont="1" applyFill="1" applyBorder="1" applyAlignment="1">
      <alignment horizontal="center" vertical="center"/>
    </xf>
    <xf numFmtId="49" fontId="7" fillId="4" borderId="18" xfId="16" applyNumberFormat="1" applyFont="1" applyFill="1" applyBorder="1" applyAlignment="1" applyProtection="1">
      <alignment vertical="center" wrapText="1"/>
      <protection hidden="1"/>
    </xf>
    <xf numFmtId="0" fontId="34" fillId="4" borderId="2" xfId="2" applyFont="1" applyFill="1" applyBorder="1" applyAlignment="1" applyProtection="1">
      <alignment horizontal="center" vertical="center"/>
      <protection hidden="1"/>
    </xf>
    <xf numFmtId="0" fontId="33" fillId="4" borderId="43" xfId="19" applyFont="1" applyFill="1" applyBorder="1" applyAlignment="1" applyProtection="1">
      <alignment vertical="center"/>
      <protection hidden="1"/>
    </xf>
    <xf numFmtId="0" fontId="34" fillId="4" borderId="2" xfId="19" applyFont="1" applyFill="1" applyBorder="1" applyAlignment="1" applyProtection="1">
      <alignment horizontal="center" vertical="center"/>
      <protection hidden="1"/>
    </xf>
    <xf numFmtId="0" fontId="33" fillId="4" borderId="43" xfId="20" applyFont="1" applyFill="1" applyBorder="1" applyAlignment="1" applyProtection="1">
      <alignment vertical="center"/>
      <protection hidden="1"/>
    </xf>
    <xf numFmtId="0" fontId="11" fillId="4" borderId="43" xfId="2" applyFont="1" applyFill="1" applyBorder="1" applyAlignment="1" applyProtection="1">
      <alignment vertical="center"/>
      <protection hidden="1"/>
    </xf>
    <xf numFmtId="49" fontId="7" fillId="4" borderId="20" xfId="16" applyNumberFormat="1" applyFont="1" applyFill="1" applyBorder="1" applyAlignment="1" applyProtection="1">
      <alignment vertical="center" wrapText="1"/>
      <protection hidden="1"/>
    </xf>
    <xf numFmtId="49" fontId="7" fillId="4" borderId="20" xfId="16" applyNumberFormat="1" applyFont="1" applyFill="1" applyBorder="1" applyAlignment="1" applyProtection="1">
      <alignment horizontal="center" vertical="center" wrapText="1"/>
      <protection hidden="1"/>
    </xf>
    <xf numFmtId="0" fontId="33" fillId="4" borderId="1" xfId="20" applyFont="1" applyFill="1" applyBorder="1" applyAlignment="1" applyProtection="1">
      <alignment vertical="center"/>
      <protection hidden="1"/>
    </xf>
    <xf numFmtId="0" fontId="28" fillId="4" borderId="29" xfId="2" applyFill="1" applyBorder="1" applyAlignment="1" applyProtection="1">
      <alignment vertical="center"/>
      <protection hidden="1"/>
    </xf>
    <xf numFmtId="0" fontId="33" fillId="4" borderId="4" xfId="20" applyFont="1" applyFill="1" applyBorder="1" applyAlignment="1" applyProtection="1">
      <alignment vertical="center"/>
      <protection hidden="1"/>
    </xf>
    <xf numFmtId="1" fontId="4" fillId="4" borderId="31" xfId="16" applyNumberFormat="1" applyFont="1" applyFill="1" applyBorder="1" applyAlignment="1" applyProtection="1">
      <alignment vertical="center"/>
      <protection hidden="1"/>
    </xf>
    <xf numFmtId="49" fontId="3" fillId="4" borderId="12" xfId="16" applyNumberFormat="1" applyFont="1" applyFill="1" applyBorder="1" applyAlignment="1">
      <alignment horizontal="center" vertical="center"/>
    </xf>
    <xf numFmtId="49" fontId="3" fillId="4" borderId="12" xfId="16" applyNumberFormat="1" applyFont="1" applyFill="1" applyBorder="1" applyAlignment="1">
      <alignment horizontal="left" vertical="center" wrapText="1"/>
    </xf>
    <xf numFmtId="3" fontId="52" fillId="5" borderId="59" xfId="2" applyNumberFormat="1" applyFont="1" applyFill="1" applyBorder="1" applyAlignment="1">
      <alignment horizontal="right" vertical="center"/>
    </xf>
    <xf numFmtId="0" fontId="53" fillId="0" borderId="17" xfId="2" applyFont="1" applyBorder="1" applyAlignment="1">
      <alignment vertical="center"/>
    </xf>
    <xf numFmtId="1" fontId="53" fillId="0" borderId="60" xfId="16" applyNumberFormat="1" applyFont="1" applyBorder="1" applyAlignment="1">
      <alignment horizontal="center" vertical="center"/>
    </xf>
    <xf numFmtId="1" fontId="54" fillId="0" borderId="60" xfId="16" applyNumberFormat="1" applyFont="1" applyBorder="1" applyAlignment="1">
      <alignment vertical="center" wrapText="1"/>
    </xf>
    <xf numFmtId="3" fontId="53" fillId="5" borderId="59" xfId="2" applyNumberFormat="1" applyFont="1" applyFill="1" applyBorder="1" applyAlignment="1">
      <alignment horizontal="right" vertical="center"/>
    </xf>
    <xf numFmtId="0" fontId="53" fillId="0" borderId="61" xfId="2" applyFont="1" applyBorder="1" applyAlignment="1">
      <alignment vertical="center"/>
    </xf>
    <xf numFmtId="0" fontId="55" fillId="8" borderId="56" xfId="2" applyFont="1" applyFill="1" applyBorder="1" applyAlignment="1">
      <alignment horizontal="right" vertical="center"/>
    </xf>
    <xf numFmtId="0" fontId="59" fillId="4" borderId="0" xfId="2" applyFont="1" applyFill="1" applyAlignment="1">
      <alignment horizontal="right" vertical="center"/>
    </xf>
    <xf numFmtId="1" fontId="28" fillId="4" borderId="1" xfId="16" applyNumberFormat="1" applyFont="1" applyFill="1" applyBorder="1" applyAlignment="1" applyProtection="1">
      <alignment vertical="center"/>
      <protection hidden="1"/>
    </xf>
    <xf numFmtId="1" fontId="33" fillId="4" borderId="1" xfId="16" applyNumberFormat="1" applyFont="1" applyFill="1" applyBorder="1" applyAlignment="1" applyProtection="1">
      <alignment vertical="center"/>
      <protection hidden="1"/>
    </xf>
    <xf numFmtId="0" fontId="28" fillId="0" borderId="43" xfId="19" applyFont="1" applyBorder="1" applyAlignment="1" applyProtection="1">
      <alignment vertical="center"/>
      <protection hidden="1"/>
    </xf>
    <xf numFmtId="0" fontId="28" fillId="0" borderId="1" xfId="20" applyBorder="1" applyAlignment="1" applyProtection="1">
      <alignment vertical="center"/>
      <protection hidden="1"/>
    </xf>
    <xf numFmtId="0" fontId="28" fillId="0" borderId="1" xfId="19" applyFont="1" applyBorder="1" applyAlignment="1" applyProtection="1">
      <alignment vertical="center"/>
      <protection hidden="1"/>
    </xf>
    <xf numFmtId="1" fontId="60" fillId="4" borderId="51" xfId="16" applyNumberFormat="1" applyFont="1" applyFill="1" applyBorder="1" applyAlignment="1">
      <alignment horizontal="left" vertical="center"/>
    </xf>
    <xf numFmtId="0" fontId="28" fillId="0" borderId="9" xfId="2" applyBorder="1" applyAlignment="1">
      <alignment vertical="center"/>
    </xf>
    <xf numFmtId="0" fontId="28" fillId="0" borderId="4" xfId="2" applyBorder="1" applyAlignment="1">
      <alignment vertical="center"/>
    </xf>
    <xf numFmtId="1" fontId="33" fillId="0" borderId="43" xfId="16" applyNumberFormat="1" applyFont="1" applyBorder="1" applyAlignment="1" applyProtection="1">
      <alignment vertical="center"/>
      <protection hidden="1"/>
    </xf>
    <xf numFmtId="1" fontId="28" fillId="4" borderId="43" xfId="16" applyNumberFormat="1" applyFont="1" applyFill="1" applyBorder="1" applyAlignment="1" applyProtection="1">
      <alignment vertical="center"/>
      <protection hidden="1"/>
    </xf>
    <xf numFmtId="1" fontId="33" fillId="4" borderId="43" xfId="16" applyNumberFormat="1" applyFont="1" applyFill="1" applyBorder="1" applyAlignment="1" applyProtection="1">
      <alignment vertical="center"/>
      <protection hidden="1"/>
    </xf>
    <xf numFmtId="0" fontId="33" fillId="4" borderId="47" xfId="20" applyFont="1" applyFill="1" applyBorder="1" applyAlignment="1" applyProtection="1">
      <alignment vertical="center"/>
      <protection hidden="1"/>
    </xf>
    <xf numFmtId="1" fontId="60" fillId="4" borderId="12" xfId="16" applyNumberFormat="1" applyFont="1" applyFill="1" applyBorder="1" applyAlignment="1">
      <alignment horizontal="left" vertical="center"/>
    </xf>
    <xf numFmtId="0" fontId="28" fillId="0" borderId="47" xfId="2" applyBorder="1" applyAlignment="1">
      <alignment vertical="center"/>
    </xf>
    <xf numFmtId="0" fontId="4" fillId="7" borderId="47" xfId="18" applyFont="1" applyFill="1" applyBorder="1" applyAlignment="1" applyProtection="1">
      <alignment vertical="center"/>
      <protection hidden="1"/>
    </xf>
    <xf numFmtId="1" fontId="28" fillId="0" borderId="47" xfId="19" applyNumberFormat="1" applyFont="1" applyBorder="1" applyAlignment="1" applyProtection="1">
      <alignment vertical="center"/>
      <protection hidden="1"/>
    </xf>
    <xf numFmtId="1" fontId="0" fillId="0" borderId="43" xfId="19" applyNumberFormat="1" applyFont="1" applyBorder="1" applyAlignment="1" applyProtection="1">
      <alignment vertical="center"/>
      <protection hidden="1"/>
    </xf>
    <xf numFmtId="0" fontId="0" fillId="0" borderId="43" xfId="19" applyFont="1" applyBorder="1" applyAlignment="1" applyProtection="1">
      <alignment vertical="center"/>
      <protection hidden="1"/>
    </xf>
    <xf numFmtId="0" fontId="0" fillId="0" borderId="0" xfId="2" applyFont="1" applyAlignment="1" applyProtection="1">
      <alignment vertical="center"/>
      <protection hidden="1"/>
    </xf>
    <xf numFmtId="2" fontId="6" fillId="4" borderId="8" xfId="2" applyNumberFormat="1" applyFont="1" applyFill="1" applyBorder="1" applyAlignment="1" applyProtection="1">
      <alignment vertical="center"/>
      <protection hidden="1"/>
    </xf>
    <xf numFmtId="0" fontId="32" fillId="4" borderId="33" xfId="2" applyFont="1" applyFill="1" applyBorder="1" applyAlignment="1" applyProtection="1">
      <alignment vertical="center"/>
      <protection hidden="1"/>
    </xf>
    <xf numFmtId="0" fontId="32" fillId="4" borderId="33" xfId="2" applyFont="1" applyFill="1" applyBorder="1" applyAlignment="1" applyProtection="1">
      <alignment horizontal="center" vertical="center"/>
      <protection hidden="1"/>
    </xf>
    <xf numFmtId="0" fontId="32" fillId="4" borderId="33" xfId="2" applyFont="1" applyFill="1" applyBorder="1" applyAlignment="1" applyProtection="1">
      <alignment vertical="center" wrapText="1"/>
      <protection hidden="1"/>
    </xf>
    <xf numFmtId="0" fontId="6" fillId="4" borderId="33" xfId="2" applyFont="1" applyFill="1" applyBorder="1" applyAlignment="1" applyProtection="1">
      <alignment vertical="center"/>
      <protection hidden="1"/>
    </xf>
    <xf numFmtId="0" fontId="6" fillId="4" borderId="34" xfId="2" applyFont="1" applyFill="1" applyBorder="1" applyAlignment="1" applyProtection="1">
      <alignment vertical="center"/>
      <protection hidden="1"/>
    </xf>
    <xf numFmtId="2" fontId="6" fillId="4" borderId="9" xfId="2" applyNumberFormat="1" applyFont="1" applyFill="1" applyBorder="1" applyAlignment="1" applyProtection="1">
      <alignment vertical="center"/>
      <protection hidden="1"/>
    </xf>
    <xf numFmtId="0" fontId="40" fillId="4" borderId="0" xfId="2" applyFont="1" applyFill="1" applyAlignment="1" applyProtection="1">
      <alignment horizontal="right" vertical="center"/>
      <protection hidden="1"/>
    </xf>
    <xf numFmtId="0" fontId="6" fillId="4" borderId="0" xfId="2" applyFont="1" applyFill="1" applyAlignment="1" applyProtection="1">
      <alignment vertical="center"/>
      <protection hidden="1"/>
    </xf>
    <xf numFmtId="0" fontId="42" fillId="4" borderId="0" xfId="2" applyFont="1" applyFill="1" applyAlignment="1" applyProtection="1">
      <alignment horizontal="right" vertical="center"/>
      <protection hidden="1"/>
    </xf>
    <xf numFmtId="0" fontId="49" fillId="9" borderId="56" xfId="2" applyFont="1" applyFill="1" applyBorder="1" applyAlignment="1" applyProtection="1">
      <alignment horizontal="right" vertical="center"/>
      <protection hidden="1"/>
    </xf>
    <xf numFmtId="0" fontId="59" fillId="4" borderId="0" xfId="2" applyFont="1" applyFill="1" applyAlignment="1" applyProtection="1">
      <alignment horizontal="right" vertical="center"/>
      <protection hidden="1"/>
    </xf>
    <xf numFmtId="0" fontId="61" fillId="4" borderId="0" xfId="2" applyFont="1" applyFill="1" applyAlignment="1" applyProtection="1">
      <alignment horizontal="right" vertical="center"/>
      <protection hidden="1"/>
    </xf>
    <xf numFmtId="0" fontId="6" fillId="4" borderId="22" xfId="2" applyFont="1" applyFill="1" applyBorder="1" applyAlignment="1" applyProtection="1">
      <alignment vertical="center"/>
      <protection hidden="1"/>
    </xf>
    <xf numFmtId="0" fontId="1" fillId="0" borderId="0" xfId="2" applyFont="1" applyAlignment="1" applyProtection="1">
      <alignment vertical="center"/>
      <protection hidden="1"/>
    </xf>
    <xf numFmtId="0" fontId="40" fillId="4" borderId="0" xfId="2" applyFont="1" applyFill="1" applyAlignment="1" applyProtection="1">
      <alignment vertical="center"/>
      <protection hidden="1"/>
    </xf>
    <xf numFmtId="0" fontId="30" fillId="0" borderId="0" xfId="2" applyFont="1" applyAlignment="1" applyProtection="1">
      <alignment horizontal="right" vertical="center"/>
      <protection hidden="1"/>
    </xf>
    <xf numFmtId="1" fontId="50" fillId="9" borderId="50" xfId="2" applyNumberFormat="1" applyFont="1" applyFill="1" applyBorder="1" applyAlignment="1" applyProtection="1">
      <alignment horizontal="right" vertical="center"/>
      <protection hidden="1"/>
    </xf>
    <xf numFmtId="0" fontId="32" fillId="4" borderId="0" xfId="2" applyFont="1" applyFill="1" applyAlignment="1" applyProtection="1">
      <alignment vertical="center" wrapText="1"/>
      <protection hidden="1"/>
    </xf>
    <xf numFmtId="0" fontId="43" fillId="4" borderId="0" xfId="2" applyFont="1" applyFill="1" applyAlignment="1" applyProtection="1">
      <alignment horizontal="right" vertical="center"/>
      <protection hidden="1"/>
    </xf>
    <xf numFmtId="164" fontId="50" fillId="9" borderId="56" xfId="23" applyNumberFormat="1" applyFont="1" applyFill="1" applyBorder="1" applyAlignment="1" applyProtection="1">
      <alignment vertical="center"/>
      <protection hidden="1"/>
    </xf>
    <xf numFmtId="0" fontId="32" fillId="4" borderId="0" xfId="2" applyFont="1" applyFill="1" applyAlignment="1" applyProtection="1">
      <alignment horizontal="right" vertical="center"/>
      <protection hidden="1"/>
    </xf>
    <xf numFmtId="0" fontId="44" fillId="4" borderId="0" xfId="2" applyFont="1" applyFill="1" applyAlignment="1" applyProtection="1">
      <alignment vertical="center"/>
      <protection hidden="1"/>
    </xf>
    <xf numFmtId="0" fontId="6" fillId="4" borderId="0" xfId="2" applyFont="1" applyFill="1" applyAlignment="1" applyProtection="1">
      <alignment horizontal="right" vertical="center"/>
      <protection hidden="1"/>
    </xf>
    <xf numFmtId="0" fontId="44" fillId="4" borderId="22" xfId="2" applyFont="1" applyFill="1" applyBorder="1" applyAlignment="1" applyProtection="1">
      <alignment vertical="center"/>
      <protection hidden="1"/>
    </xf>
    <xf numFmtId="0" fontId="32" fillId="4" borderId="0" xfId="2" applyFont="1" applyFill="1" applyAlignment="1" applyProtection="1">
      <alignment vertical="center"/>
      <protection hidden="1"/>
    </xf>
    <xf numFmtId="2" fontId="6" fillId="4" borderId="51" xfId="2" applyNumberFormat="1" applyFont="1" applyFill="1" applyBorder="1" applyAlignment="1" applyProtection="1">
      <alignment vertical="center"/>
      <protection hidden="1"/>
    </xf>
    <xf numFmtId="0" fontId="31" fillId="4" borderId="0" xfId="2" applyFont="1" applyFill="1" applyAlignment="1" applyProtection="1">
      <alignment vertical="center"/>
      <protection hidden="1"/>
    </xf>
    <xf numFmtId="0" fontId="23" fillId="7" borderId="14" xfId="18" applyFont="1" applyFill="1" applyBorder="1" applyAlignment="1" applyProtection="1">
      <alignment vertical="center" wrapText="1"/>
      <protection hidden="1"/>
    </xf>
    <xf numFmtId="14" fontId="46" fillId="5" borderId="23" xfId="2" applyNumberFormat="1" applyFont="1" applyFill="1" applyBorder="1" applyAlignment="1" applyProtection="1">
      <alignment horizontal="center" vertical="center"/>
      <protection hidden="1"/>
    </xf>
    <xf numFmtId="14" fontId="46" fillId="5" borderId="49" xfId="2" applyNumberFormat="1" applyFont="1" applyFill="1" applyBorder="1" applyAlignment="1" applyProtection="1">
      <alignment horizontal="center" vertical="center"/>
      <protection hidden="1"/>
    </xf>
    <xf numFmtId="14" fontId="46" fillId="5" borderId="24" xfId="2" applyNumberFormat="1" applyFont="1" applyFill="1" applyBorder="1" applyAlignment="1" applyProtection="1">
      <alignment horizontal="center" vertical="center"/>
      <protection hidden="1"/>
    </xf>
    <xf numFmtId="49" fontId="7" fillId="0" borderId="15" xfId="16" applyNumberFormat="1" applyFont="1" applyBorder="1" applyAlignment="1" applyProtection="1">
      <alignment horizontal="right" vertical="center"/>
      <protection hidden="1"/>
    </xf>
    <xf numFmtId="14" fontId="51" fillId="9" borderId="53" xfId="2" applyNumberFormat="1" applyFont="1" applyFill="1" applyBorder="1" applyAlignment="1" applyProtection="1">
      <alignment horizontal="right" vertical="center"/>
      <protection hidden="1"/>
    </xf>
    <xf numFmtId="0" fontId="0" fillId="0" borderId="19" xfId="2" applyFont="1" applyBorder="1" applyAlignment="1" applyProtection="1">
      <alignment vertical="center"/>
      <protection hidden="1"/>
    </xf>
    <xf numFmtId="0" fontId="53" fillId="0" borderId="17" xfId="2" applyFont="1" applyBorder="1" applyAlignment="1" applyProtection="1">
      <alignment vertical="center"/>
      <protection hidden="1"/>
    </xf>
    <xf numFmtId="1" fontId="53" fillId="0" borderId="60" xfId="16" applyNumberFormat="1" applyFont="1" applyBorder="1" applyAlignment="1" applyProtection="1">
      <alignment horizontal="center" vertical="center"/>
      <protection hidden="1"/>
    </xf>
    <xf numFmtId="1" fontId="54" fillId="0" borderId="60" xfId="16" applyNumberFormat="1" applyFont="1" applyBorder="1" applyAlignment="1" applyProtection="1">
      <alignment vertical="center" wrapText="1"/>
      <protection hidden="1"/>
    </xf>
    <xf numFmtId="3" fontId="62" fillId="9" borderId="59" xfId="2" applyNumberFormat="1" applyFont="1" applyFill="1" applyBorder="1" applyAlignment="1" applyProtection="1">
      <alignment horizontal="right" vertical="center"/>
      <protection hidden="1"/>
    </xf>
    <xf numFmtId="3" fontId="62" fillId="9" borderId="62" xfId="2" applyNumberFormat="1" applyFont="1" applyFill="1" applyBorder="1" applyAlignment="1" applyProtection="1">
      <alignment horizontal="right" vertical="center"/>
      <protection hidden="1"/>
    </xf>
    <xf numFmtId="0" fontId="4" fillId="0" borderId="15" xfId="2" applyFont="1" applyBorder="1" applyAlignment="1" applyProtection="1">
      <alignment horizontal="right" vertical="center" wrapText="1"/>
      <protection hidden="1"/>
    </xf>
    <xf numFmtId="0" fontId="0" fillId="0" borderId="26" xfId="2" applyFont="1" applyBorder="1" applyAlignment="1" applyProtection="1">
      <alignment vertical="center"/>
      <protection hidden="1"/>
    </xf>
    <xf numFmtId="14" fontId="0" fillId="0" borderId="0" xfId="2" applyNumberFormat="1" applyFont="1" applyAlignment="1" applyProtection="1">
      <alignment vertical="center"/>
      <protection hidden="1"/>
    </xf>
    <xf numFmtId="3" fontId="8" fillId="10" borderId="23" xfId="2" applyNumberFormat="1" applyFont="1" applyFill="1" applyBorder="1" applyAlignment="1" applyProtection="1">
      <alignment vertical="center"/>
      <protection hidden="1"/>
    </xf>
    <xf numFmtId="49" fontId="20" fillId="0" borderId="15" xfId="16" applyNumberFormat="1" applyFont="1" applyBorder="1" applyAlignment="1" applyProtection="1">
      <alignment horizontal="right" vertical="center"/>
      <protection hidden="1"/>
    </xf>
    <xf numFmtId="0" fontId="63" fillId="0" borderId="0" xfId="0" applyFont="1" applyAlignment="1" applyProtection="1">
      <alignment vertical="top" wrapText="1"/>
      <protection hidden="1"/>
    </xf>
    <xf numFmtId="0" fontId="65" fillId="0" borderId="0" xfId="24" applyFont="1" applyProtection="1">
      <protection hidden="1"/>
    </xf>
    <xf numFmtId="3" fontId="0" fillId="0" borderId="0" xfId="2" applyNumberFormat="1" applyFont="1" applyAlignment="1" applyProtection="1">
      <alignment vertical="center"/>
      <protection hidden="1"/>
    </xf>
    <xf numFmtId="3" fontId="8" fillId="9" borderId="15" xfId="2" applyNumberFormat="1" applyFont="1" applyFill="1" applyBorder="1" applyAlignment="1" applyProtection="1">
      <alignment vertical="center"/>
      <protection hidden="1"/>
    </xf>
    <xf numFmtId="3" fontId="8" fillId="10" borderId="15" xfId="2" applyNumberFormat="1" applyFont="1" applyFill="1" applyBorder="1" applyAlignment="1" applyProtection="1">
      <alignment vertical="center"/>
      <protection hidden="1"/>
    </xf>
    <xf numFmtId="0" fontId="20" fillId="0" borderId="15" xfId="2" applyFont="1" applyBorder="1" applyAlignment="1" applyProtection="1">
      <alignment horizontal="right"/>
      <protection hidden="1"/>
    </xf>
    <xf numFmtId="0" fontId="64" fillId="0" borderId="0" xfId="24" applyProtection="1">
      <protection hidden="1"/>
    </xf>
    <xf numFmtId="1" fontId="0" fillId="0" borderId="0" xfId="2" applyNumberFormat="1" applyFont="1" applyAlignment="1" applyProtection="1">
      <alignment vertical="center"/>
      <protection hidden="1"/>
    </xf>
    <xf numFmtId="2" fontId="0" fillId="0" borderId="0" xfId="2" applyNumberFormat="1" applyFont="1" applyAlignment="1" applyProtection="1">
      <alignment vertical="center"/>
      <protection hidden="1"/>
    </xf>
    <xf numFmtId="0" fontId="63" fillId="11" borderId="0" xfId="0" applyFont="1" applyFill="1" applyAlignment="1" applyProtection="1">
      <alignment vertical="top" wrapText="1"/>
      <protection hidden="1"/>
    </xf>
    <xf numFmtId="49" fontId="63" fillId="11" borderId="0" xfId="0" applyNumberFormat="1" applyFont="1" applyFill="1" applyAlignment="1" applyProtection="1">
      <alignment vertical="top" wrapText="1"/>
      <protection hidden="1"/>
    </xf>
    <xf numFmtId="49" fontId="63" fillId="0" borderId="0" xfId="0" applyNumberFormat="1" applyFont="1" applyAlignment="1" applyProtection="1">
      <alignment vertical="top" wrapText="1"/>
      <protection hidden="1"/>
    </xf>
    <xf numFmtId="0" fontId="63" fillId="0" borderId="0" xfId="0" applyFont="1" applyAlignment="1" applyProtection="1">
      <alignment vertical="top"/>
      <protection hidden="1"/>
    </xf>
    <xf numFmtId="3" fontId="8" fillId="9" borderId="53" xfId="2" applyNumberFormat="1" applyFont="1" applyFill="1" applyBorder="1" applyAlignment="1" applyProtection="1">
      <alignment vertical="center"/>
      <protection hidden="1"/>
    </xf>
    <xf numFmtId="14" fontId="4" fillId="7" borderId="23" xfId="2" applyNumberFormat="1" applyFont="1" applyFill="1" applyBorder="1" applyAlignment="1" applyProtection="1">
      <alignment horizontal="right" vertical="center"/>
      <protection hidden="1"/>
    </xf>
    <xf numFmtId="14" fontId="4" fillId="7" borderId="24" xfId="2" applyNumberFormat="1" applyFont="1" applyFill="1" applyBorder="1" applyAlignment="1" applyProtection="1">
      <alignment horizontal="right" vertical="center"/>
      <protection hidden="1"/>
    </xf>
    <xf numFmtId="0" fontId="4" fillId="7" borderId="33" xfId="2" applyFont="1" applyFill="1" applyBorder="1" applyAlignment="1" applyProtection="1">
      <alignment horizontal="center" vertical="center" wrapText="1"/>
      <protection hidden="1"/>
    </xf>
    <xf numFmtId="14" fontId="4" fillId="7" borderId="49" xfId="2" applyNumberFormat="1" applyFont="1" applyFill="1" applyBorder="1" applyAlignment="1" applyProtection="1">
      <alignment horizontal="right" vertical="center"/>
      <protection hidden="1"/>
    </xf>
    <xf numFmtId="14" fontId="4" fillId="7" borderId="13" xfId="2" applyNumberFormat="1" applyFont="1" applyFill="1" applyBorder="1" applyAlignment="1" applyProtection="1">
      <alignment horizontal="center" vertical="center"/>
      <protection hidden="1"/>
    </xf>
    <xf numFmtId="0" fontId="4" fillId="7" borderId="12" xfId="2"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20" fillId="0" borderId="15" xfId="2" applyFont="1" applyBorder="1" applyAlignment="1" applyProtection="1">
      <alignment vertical="center"/>
      <protection hidden="1"/>
    </xf>
    <xf numFmtId="0" fontId="53" fillId="0" borderId="61" xfId="2" applyFont="1" applyBorder="1" applyAlignment="1" applyProtection="1">
      <alignment vertical="center"/>
      <protection hidden="1"/>
    </xf>
    <xf numFmtId="0" fontId="5" fillId="0" borderId="17" xfId="2" applyFont="1" applyBorder="1" applyAlignment="1" applyProtection="1">
      <alignment vertical="center"/>
      <protection hidden="1"/>
    </xf>
    <xf numFmtId="1" fontId="3" fillId="0" borderId="17" xfId="16" applyNumberFormat="1" applyFont="1" applyBorder="1" applyAlignment="1" applyProtection="1">
      <alignment horizontal="center" vertical="center"/>
      <protection hidden="1"/>
    </xf>
    <xf numFmtId="1" fontId="9" fillId="0" borderId="45" xfId="16" applyNumberFormat="1" applyFont="1" applyBorder="1" applyAlignment="1" applyProtection="1">
      <alignment vertical="center" wrapText="1"/>
      <protection hidden="1"/>
    </xf>
    <xf numFmtId="49" fontId="20" fillId="0" borderId="53" xfId="16" applyNumberFormat="1" applyFont="1" applyBorder="1" applyAlignment="1" applyProtection="1">
      <alignment horizontal="right" vertical="center"/>
      <protection hidden="1"/>
    </xf>
    <xf numFmtId="1" fontId="60" fillId="4" borderId="51" xfId="16" applyNumberFormat="1" applyFont="1" applyFill="1" applyBorder="1" applyAlignment="1" applyProtection="1">
      <alignment horizontal="left" vertical="center"/>
      <protection hidden="1"/>
    </xf>
    <xf numFmtId="1" fontId="60" fillId="4" borderId="12" xfId="16" applyNumberFormat="1" applyFont="1" applyFill="1" applyBorder="1" applyAlignment="1" applyProtection="1">
      <alignment horizontal="left" vertical="center"/>
      <protection hidden="1"/>
    </xf>
    <xf numFmtId="0" fontId="4" fillId="4" borderId="12" xfId="18" applyFont="1" applyFill="1" applyBorder="1" applyAlignment="1" applyProtection="1">
      <alignment vertical="center"/>
      <protection hidden="1"/>
    </xf>
    <xf numFmtId="49" fontId="3" fillId="4" borderId="12" xfId="16" applyNumberFormat="1" applyFont="1" applyFill="1" applyBorder="1" applyAlignment="1" applyProtection="1">
      <alignment horizontal="center" vertical="center"/>
      <protection hidden="1"/>
    </xf>
    <xf numFmtId="49" fontId="3" fillId="4" borderId="12" xfId="16" applyNumberFormat="1" applyFont="1" applyFill="1" applyBorder="1" applyAlignment="1" applyProtection="1">
      <alignment horizontal="left" vertical="center" wrapText="1"/>
      <protection hidden="1"/>
    </xf>
    <xf numFmtId="0" fontId="12" fillId="0" borderId="15" xfId="2" applyFont="1" applyBorder="1" applyAlignment="1" applyProtection="1">
      <alignment vertical="center"/>
      <protection hidden="1"/>
    </xf>
    <xf numFmtId="0" fontId="28" fillId="0" borderId="0" xfId="2" applyAlignment="1" applyProtection="1">
      <alignment vertical="center"/>
      <protection hidden="1"/>
    </xf>
    <xf numFmtId="0" fontId="28" fillId="0" borderId="8" xfId="2" applyBorder="1" applyAlignment="1" applyProtection="1">
      <alignment vertical="center"/>
      <protection hidden="1"/>
    </xf>
    <xf numFmtId="0" fontId="0" fillId="0" borderId="33" xfId="2" applyFont="1" applyBorder="1" applyAlignment="1" applyProtection="1">
      <alignment vertical="center"/>
      <protection hidden="1"/>
    </xf>
    <xf numFmtId="0" fontId="8" fillId="0" borderId="0" xfId="2" applyFont="1" applyAlignment="1" applyProtection="1">
      <alignment vertical="center"/>
      <protection hidden="1"/>
    </xf>
    <xf numFmtId="49" fontId="4" fillId="0" borderId="2" xfId="2" applyNumberFormat="1" applyFont="1" applyBorder="1" applyAlignment="1" applyProtection="1">
      <alignment horizontal="center" vertical="center"/>
      <protection hidden="1"/>
    </xf>
    <xf numFmtId="0" fontId="8" fillId="0" borderId="37" xfId="2" applyFont="1" applyBorder="1" applyAlignment="1" applyProtection="1">
      <alignment horizontal="center" vertical="center" wrapText="1"/>
      <protection hidden="1"/>
    </xf>
    <xf numFmtId="0" fontId="28" fillId="0" borderId="4" xfId="2" applyBorder="1" applyAlignment="1" applyProtection="1">
      <alignment vertical="center"/>
      <protection hidden="1"/>
    </xf>
    <xf numFmtId="0" fontId="0" fillId="0" borderId="47" xfId="2" applyFont="1" applyBorder="1" applyAlignment="1" applyProtection="1">
      <alignment vertical="center"/>
      <protection hidden="1"/>
    </xf>
    <xf numFmtId="0" fontId="8" fillId="0" borderId="47" xfId="2" applyFont="1" applyBorder="1" applyAlignment="1" applyProtection="1">
      <alignment vertical="center"/>
      <protection hidden="1"/>
    </xf>
    <xf numFmtId="49" fontId="4" fillId="0" borderId="29" xfId="2" applyNumberFormat="1" applyFont="1" applyBorder="1" applyAlignment="1" applyProtection="1">
      <alignment horizontal="center" vertical="center"/>
      <protection hidden="1"/>
    </xf>
    <xf numFmtId="0" fontId="8" fillId="0" borderId="48" xfId="2" applyFont="1" applyBorder="1" applyAlignment="1" applyProtection="1">
      <alignment horizontal="center" vertical="center" wrapText="1"/>
      <protection hidden="1"/>
    </xf>
    <xf numFmtId="0" fontId="6" fillId="12" borderId="0" xfId="25" applyFill="1"/>
    <xf numFmtId="0" fontId="6" fillId="0" borderId="0" xfId="25"/>
    <xf numFmtId="0" fontId="66" fillId="12" borderId="0" xfId="26" applyFont="1" applyFill="1"/>
    <xf numFmtId="0" fontId="64" fillId="12" borderId="0" xfId="25" applyFont="1" applyFill="1"/>
    <xf numFmtId="0" fontId="64" fillId="0" borderId="0" xfId="25" applyFont="1"/>
    <xf numFmtId="0" fontId="23" fillId="12" borderId="0" xfId="26" applyFont="1" applyFill="1" applyAlignment="1">
      <alignment vertical="center"/>
    </xf>
    <xf numFmtId="0" fontId="67" fillId="12" borderId="27" xfId="26" applyFont="1" applyFill="1" applyBorder="1" applyAlignment="1">
      <alignment vertical="center"/>
    </xf>
    <xf numFmtId="167" fontId="69" fillId="12" borderId="0" xfId="26" applyNumberFormat="1" applyFont="1" applyFill="1"/>
    <xf numFmtId="14" fontId="70" fillId="12" borderId="0" xfId="26" applyNumberFormat="1" applyFont="1" applyFill="1" applyProtection="1">
      <protection locked="0"/>
    </xf>
    <xf numFmtId="0" fontId="67" fillId="12" borderId="28" xfId="26" applyFont="1" applyFill="1" applyBorder="1"/>
    <xf numFmtId="0" fontId="67" fillId="12" borderId="77" xfId="26" applyFont="1" applyFill="1" applyBorder="1"/>
    <xf numFmtId="0" fontId="67" fillId="12" borderId="30" xfId="26" applyFont="1" applyFill="1" applyBorder="1"/>
    <xf numFmtId="49" fontId="72" fillId="12" borderId="0" xfId="26" applyNumberFormat="1" applyFont="1" applyFill="1" applyProtection="1">
      <protection locked="0"/>
    </xf>
    <xf numFmtId="49" fontId="71" fillId="12" borderId="0" xfId="26" applyNumberFormat="1" applyFont="1" applyFill="1"/>
    <xf numFmtId="0" fontId="24" fillId="0" borderId="0" xfId="26" applyFont="1"/>
    <xf numFmtId="0" fontId="43" fillId="0" borderId="0" xfId="25" applyFont="1"/>
    <xf numFmtId="0" fontId="73" fillId="0" borderId="0" xfId="25" applyFont="1" applyAlignment="1">
      <alignment horizontal="center"/>
    </xf>
    <xf numFmtId="49" fontId="72" fillId="0" borderId="0" xfId="26" applyNumberFormat="1" applyFont="1" applyProtection="1">
      <protection locked="0"/>
    </xf>
    <xf numFmtId="0" fontId="74" fillId="0" borderId="27" xfId="25" applyFont="1" applyBorder="1" applyAlignment="1">
      <alignment horizontal="center" vertical="center" wrapText="1"/>
    </xf>
    <xf numFmtId="0" fontId="74" fillId="0" borderId="36" xfId="25" applyFont="1" applyBorder="1" applyAlignment="1">
      <alignment horizontal="center" vertical="center" wrapText="1"/>
    </xf>
    <xf numFmtId="0" fontId="74" fillId="0" borderId="84" xfId="25" applyFont="1" applyBorder="1" applyAlignment="1">
      <alignment horizontal="center" vertical="center" wrapText="1"/>
    </xf>
    <xf numFmtId="1" fontId="64" fillId="12" borderId="0" xfId="25" applyNumberFormat="1" applyFont="1" applyFill="1"/>
    <xf numFmtId="0" fontId="42" fillId="0" borderId="60" xfId="0" applyFont="1" applyBorder="1"/>
    <xf numFmtId="3" fontId="75" fillId="14" borderId="41" xfId="0" applyNumberFormat="1" applyFont="1" applyFill="1" applyBorder="1" applyProtection="1">
      <protection locked="0"/>
    </xf>
    <xf numFmtId="3" fontId="74" fillId="0" borderId="85" xfId="25" applyNumberFormat="1" applyFont="1" applyBorder="1"/>
    <xf numFmtId="3" fontId="74" fillId="0" borderId="86" xfId="25" applyNumberFormat="1" applyFont="1" applyBorder="1"/>
    <xf numFmtId="168" fontId="74" fillId="0" borderId="16" xfId="25" applyNumberFormat="1" applyFont="1" applyBorder="1"/>
    <xf numFmtId="2" fontId="6" fillId="0" borderId="0" xfId="25" applyNumberFormat="1"/>
    <xf numFmtId="3" fontId="73" fillId="0" borderId="0" xfId="25" applyNumberFormat="1" applyFont="1" applyAlignment="1">
      <alignment horizontal="center"/>
    </xf>
    <xf numFmtId="0" fontId="42" fillId="0" borderId="3" xfId="0" applyFont="1" applyBorder="1"/>
    <xf numFmtId="14" fontId="75" fillId="14" borderId="41" xfId="0" applyNumberFormat="1" applyFont="1" applyFill="1" applyBorder="1" applyProtection="1">
      <protection locked="0"/>
    </xf>
    <xf numFmtId="0" fontId="42" fillId="0" borderId="2" xfId="0" applyFont="1" applyBorder="1"/>
    <xf numFmtId="14" fontId="75" fillId="14" borderId="2" xfId="0" applyNumberFormat="1" applyFont="1" applyFill="1" applyBorder="1" applyProtection="1">
      <protection locked="0"/>
    </xf>
    <xf numFmtId="2" fontId="72" fillId="0" borderId="0" xfId="26" applyNumberFormat="1" applyFont="1" applyProtection="1">
      <protection locked="0"/>
    </xf>
    <xf numFmtId="14" fontId="64" fillId="12" borderId="0" xfId="25" applyNumberFormat="1" applyFont="1" applyFill="1"/>
    <xf numFmtId="14" fontId="75" fillId="14" borderId="3" xfId="0" applyNumberFormat="1" applyFont="1" applyFill="1" applyBorder="1" applyProtection="1">
      <protection locked="0"/>
    </xf>
    <xf numFmtId="3" fontId="6" fillId="0" borderId="0" xfId="25" applyNumberFormat="1"/>
    <xf numFmtId="10" fontId="75" fillId="14" borderId="41" xfId="0" applyNumberFormat="1" applyFont="1" applyFill="1" applyBorder="1" applyProtection="1">
      <protection locked="0"/>
    </xf>
    <xf numFmtId="10" fontId="31" fillId="0" borderId="2" xfId="0" applyNumberFormat="1" applyFont="1" applyBorder="1"/>
    <xf numFmtId="49" fontId="76" fillId="0" borderId="0" xfId="26" applyNumberFormat="1" applyFont="1" applyAlignment="1">
      <alignment horizontal="center"/>
    </xf>
    <xf numFmtId="49" fontId="76" fillId="0" borderId="0" xfId="26" applyNumberFormat="1" applyFont="1" applyAlignment="1" applyProtection="1">
      <alignment horizontal="center"/>
      <protection locked="0"/>
    </xf>
    <xf numFmtId="49" fontId="64" fillId="12" borderId="0" xfId="25" applyNumberFormat="1" applyFont="1" applyFill="1"/>
    <xf numFmtId="0" fontId="42" fillId="0" borderId="5" xfId="0" applyFont="1" applyBorder="1"/>
    <xf numFmtId="14" fontId="31" fillId="0" borderId="5" xfId="0" applyNumberFormat="1" applyFont="1" applyBorder="1"/>
    <xf numFmtId="49" fontId="76" fillId="12" borderId="0" xfId="26" applyNumberFormat="1" applyFont="1" applyFill="1" applyAlignment="1">
      <alignment horizontal="center"/>
    </xf>
    <xf numFmtId="0" fontId="77" fillId="12" borderId="0" xfId="26" applyFont="1" applyFill="1" applyAlignment="1">
      <alignment horizontal="center"/>
    </xf>
    <xf numFmtId="0" fontId="31" fillId="0" borderId="0" xfId="25" applyFont="1"/>
    <xf numFmtId="1" fontId="71" fillId="12" borderId="0" xfId="26" applyNumberFormat="1" applyFont="1" applyFill="1" applyProtection="1">
      <protection locked="0"/>
    </xf>
    <xf numFmtId="0" fontId="78" fillId="12" borderId="0" xfId="26" applyFont="1" applyFill="1" applyAlignment="1">
      <alignment horizontal="left"/>
    </xf>
    <xf numFmtId="49" fontId="69" fillId="12" borderId="0" xfId="26" applyNumberFormat="1" applyFont="1" applyFill="1"/>
    <xf numFmtId="0" fontId="32" fillId="12" borderId="0" xfId="25" applyFont="1" applyFill="1"/>
    <xf numFmtId="0" fontId="79" fillId="12" borderId="27" xfId="25" applyFont="1" applyFill="1" applyBorder="1" applyAlignment="1">
      <alignment horizontal="center"/>
    </xf>
    <xf numFmtId="0" fontId="79" fillId="12" borderId="36" xfId="25" applyFont="1" applyFill="1" applyBorder="1" applyAlignment="1">
      <alignment horizontal="center"/>
    </xf>
    <xf numFmtId="0" fontId="79" fillId="12" borderId="40" xfId="25" applyFont="1" applyFill="1" applyBorder="1" applyAlignment="1">
      <alignment horizontal="center"/>
    </xf>
    <xf numFmtId="0" fontId="79" fillId="0" borderId="27" xfId="25" applyFont="1" applyBorder="1" applyAlignment="1">
      <alignment horizontal="center"/>
    </xf>
    <xf numFmtId="0" fontId="79" fillId="0" borderId="36" xfId="25" applyFont="1" applyBorder="1" applyAlignment="1">
      <alignment horizontal="center"/>
    </xf>
    <xf numFmtId="0" fontId="79" fillId="0" borderId="40" xfId="25" applyFont="1" applyBorder="1" applyAlignment="1">
      <alignment horizontal="center"/>
    </xf>
    <xf numFmtId="0" fontId="80" fillId="12" borderId="60" xfId="25" applyFont="1" applyFill="1" applyBorder="1" applyAlignment="1">
      <alignment horizontal="center" vertical="center"/>
    </xf>
    <xf numFmtId="0" fontId="81" fillId="13" borderId="61" xfId="26" quotePrefix="1" applyFont="1" applyFill="1" applyBorder="1" applyAlignment="1">
      <alignment horizontal="left"/>
    </xf>
    <xf numFmtId="0" fontId="79" fillId="13" borderId="17" xfId="25" applyFont="1" applyFill="1" applyBorder="1" applyAlignment="1">
      <alignment horizontal="center"/>
    </xf>
    <xf numFmtId="0" fontId="79" fillId="13" borderId="45" xfId="25" applyFont="1" applyFill="1" applyBorder="1" applyAlignment="1">
      <alignment horizontal="center"/>
    </xf>
    <xf numFmtId="1" fontId="82" fillId="14" borderId="87" xfId="25" applyNumberFormat="1" applyFont="1" applyFill="1" applyBorder="1" applyAlignment="1" applyProtection="1">
      <alignment horizontal="center" vertical="center"/>
      <protection locked="0"/>
    </xf>
    <xf numFmtId="1" fontId="79" fillId="15" borderId="87" xfId="25" applyNumberFormat="1" applyFont="1" applyFill="1" applyBorder="1" applyAlignment="1">
      <alignment horizontal="center" vertical="center"/>
    </xf>
    <xf numFmtId="1" fontId="79" fillId="15" borderId="88" xfId="25" applyNumberFormat="1" applyFont="1" applyFill="1" applyBorder="1" applyAlignment="1">
      <alignment horizontal="center" vertical="center"/>
    </xf>
    <xf numFmtId="1" fontId="79" fillId="16" borderId="89" xfId="25" applyNumberFormat="1" applyFont="1" applyFill="1" applyBorder="1" applyAlignment="1">
      <alignment horizontal="center" vertical="center"/>
    </xf>
    <xf numFmtId="1" fontId="79" fillId="16" borderId="90" xfId="25" applyNumberFormat="1" applyFont="1" applyFill="1" applyBorder="1" applyAlignment="1">
      <alignment horizontal="center" vertical="center"/>
    </xf>
    <xf numFmtId="1" fontId="79" fillId="16" borderId="91" xfId="25" applyNumberFormat="1" applyFont="1" applyFill="1" applyBorder="1" applyAlignment="1">
      <alignment horizontal="center" vertical="center"/>
    </xf>
    <xf numFmtId="1" fontId="79" fillId="16" borderId="30" xfId="25" applyNumberFormat="1" applyFont="1" applyFill="1" applyBorder="1" applyAlignment="1">
      <alignment horizontal="center" vertical="center"/>
    </xf>
    <xf numFmtId="1" fontId="79" fillId="16" borderId="39" xfId="25" applyNumberFormat="1" applyFont="1" applyFill="1" applyBorder="1" applyAlignment="1">
      <alignment horizontal="center" vertical="center"/>
    </xf>
    <xf numFmtId="1" fontId="79" fillId="16" borderId="42" xfId="25" applyNumberFormat="1" applyFont="1" applyFill="1" applyBorder="1" applyAlignment="1">
      <alignment horizontal="center" vertical="center"/>
    </xf>
    <xf numFmtId="0" fontId="6" fillId="12" borderId="7" xfId="25" applyFill="1" applyBorder="1" applyAlignment="1">
      <alignment horizontal="center"/>
    </xf>
    <xf numFmtId="0" fontId="6" fillId="12" borderId="14" xfId="25" applyFill="1" applyBorder="1" applyAlignment="1">
      <alignment vertical="center"/>
    </xf>
    <xf numFmtId="0" fontId="61" fillId="12" borderId="14" xfId="25" applyFont="1" applyFill="1" applyBorder="1"/>
    <xf numFmtId="0" fontId="61" fillId="12" borderId="84" xfId="25" applyFont="1" applyFill="1" applyBorder="1"/>
    <xf numFmtId="3" fontId="83" fillId="14" borderId="92" xfId="8" applyNumberFormat="1" applyFont="1" applyFill="1" applyBorder="1" applyProtection="1">
      <protection locked="0"/>
    </xf>
    <xf numFmtId="3" fontId="83" fillId="14" borderId="93" xfId="8" applyNumberFormat="1" applyFont="1" applyFill="1" applyBorder="1" applyProtection="1">
      <protection locked="0"/>
    </xf>
    <xf numFmtId="3" fontId="83" fillId="14" borderId="94" xfId="8" applyNumberFormat="1" applyFont="1" applyFill="1" applyBorder="1" applyProtection="1">
      <protection locked="0"/>
    </xf>
    <xf numFmtId="3" fontId="83" fillId="14" borderId="95" xfId="8" applyNumberFormat="1" applyFont="1" applyFill="1" applyBorder="1" applyProtection="1">
      <protection locked="0"/>
    </xf>
    <xf numFmtId="3" fontId="84" fillId="17" borderId="96" xfId="25" applyNumberFormat="1" applyFont="1" applyFill="1" applyBorder="1" applyProtection="1">
      <protection locked="0"/>
    </xf>
    <xf numFmtId="3" fontId="84" fillId="17" borderId="97" xfId="25" applyNumberFormat="1" applyFont="1" applyFill="1" applyBorder="1" applyProtection="1">
      <protection locked="0"/>
    </xf>
    <xf numFmtId="0" fontId="6" fillId="12" borderId="2" xfId="25" applyFill="1" applyBorder="1" applyAlignment="1">
      <alignment horizontal="center"/>
    </xf>
    <xf numFmtId="0" fontId="6" fillId="12" borderId="43" xfId="25" applyFill="1" applyBorder="1" applyAlignment="1">
      <alignment vertical="center"/>
    </xf>
    <xf numFmtId="0" fontId="61" fillId="12" borderId="46" xfId="25" applyFont="1" applyFill="1" applyBorder="1"/>
    <xf numFmtId="0" fontId="61" fillId="12" borderId="98" xfId="25" applyFont="1" applyFill="1" applyBorder="1"/>
    <xf numFmtId="3" fontId="83" fillId="14" borderId="99" xfId="8" applyNumberFormat="1" applyFont="1" applyFill="1" applyBorder="1" applyProtection="1">
      <protection locked="0"/>
    </xf>
    <xf numFmtId="3" fontId="83" fillId="14" borderId="100" xfId="8" applyNumberFormat="1" applyFont="1" applyFill="1" applyBorder="1" applyProtection="1">
      <protection locked="0"/>
    </xf>
    <xf numFmtId="3" fontId="83" fillId="14" borderId="101" xfId="8" applyNumberFormat="1" applyFont="1" applyFill="1" applyBorder="1" applyProtection="1">
      <protection locked="0"/>
    </xf>
    <xf numFmtId="3" fontId="83" fillId="17" borderId="101" xfId="8" applyNumberFormat="1" applyFont="1" applyFill="1" applyBorder="1" applyProtection="1">
      <protection locked="0"/>
    </xf>
    <xf numFmtId="3" fontId="84" fillId="17" borderId="102" xfId="25" applyNumberFormat="1" applyFont="1" applyFill="1" applyBorder="1" applyProtection="1">
      <protection locked="0"/>
    </xf>
    <xf numFmtId="0" fontId="61" fillId="12" borderId="43" xfId="25" applyFont="1" applyFill="1" applyBorder="1"/>
    <xf numFmtId="0" fontId="61" fillId="12" borderId="18" xfId="25" applyFont="1" applyFill="1" applyBorder="1"/>
    <xf numFmtId="3" fontId="83" fillId="14" borderId="103" xfId="8" applyNumberFormat="1" applyFont="1" applyFill="1" applyBorder="1" applyProtection="1">
      <protection locked="0"/>
    </xf>
    <xf numFmtId="3" fontId="83" fillId="14" borderId="104" xfId="8" applyNumberFormat="1" applyFont="1" applyFill="1" applyBorder="1" applyProtection="1">
      <protection locked="0"/>
    </xf>
    <xf numFmtId="3" fontId="83" fillId="14" borderId="105" xfId="8" applyNumberFormat="1" applyFont="1" applyFill="1" applyBorder="1" applyProtection="1">
      <protection locked="0"/>
    </xf>
    <xf numFmtId="3" fontId="83" fillId="14" borderId="106" xfId="8" applyNumberFormat="1" applyFont="1" applyFill="1" applyBorder="1" applyProtection="1">
      <protection locked="0"/>
    </xf>
    <xf numFmtId="3" fontId="84" fillId="14" borderId="107" xfId="25" applyNumberFormat="1" applyFont="1" applyFill="1" applyBorder="1" applyProtection="1">
      <protection locked="0"/>
    </xf>
    <xf numFmtId="3" fontId="84" fillId="14" borderId="105" xfId="25" applyNumberFormat="1" applyFont="1" applyFill="1" applyBorder="1" applyProtection="1">
      <protection locked="0"/>
    </xf>
    <xf numFmtId="3" fontId="84" fillId="17" borderId="108" xfId="25" applyNumberFormat="1" applyFont="1" applyFill="1" applyBorder="1" applyProtection="1">
      <protection locked="0"/>
    </xf>
    <xf numFmtId="3" fontId="84" fillId="17" borderId="107" xfId="25" applyNumberFormat="1" applyFont="1" applyFill="1" applyBorder="1" applyProtection="1">
      <protection locked="0"/>
    </xf>
    <xf numFmtId="0" fontId="6" fillId="18" borderId="43" xfId="25" applyFill="1" applyBorder="1" applyAlignment="1">
      <alignment vertical="center"/>
    </xf>
    <xf numFmtId="0" fontId="61" fillId="18" borderId="43" xfId="25" applyFont="1" applyFill="1" applyBorder="1"/>
    <xf numFmtId="0" fontId="61" fillId="18" borderId="18" xfId="25" applyFont="1" applyFill="1" applyBorder="1"/>
    <xf numFmtId="3" fontId="61" fillId="15" borderId="103" xfId="25" applyNumberFormat="1" applyFont="1" applyFill="1" applyBorder="1"/>
    <xf numFmtId="3" fontId="61" fillId="15" borderId="104" xfId="25" applyNumberFormat="1" applyFont="1" applyFill="1" applyBorder="1"/>
    <xf numFmtId="3" fontId="61" fillId="15" borderId="105" xfId="25" applyNumberFormat="1" applyFont="1" applyFill="1" applyBorder="1"/>
    <xf numFmtId="3" fontId="61" fillId="15" borderId="108" xfId="25" applyNumberFormat="1" applyFont="1" applyFill="1" applyBorder="1"/>
    <xf numFmtId="3" fontId="61" fillId="15" borderId="107" xfId="25" applyNumberFormat="1" applyFont="1" applyFill="1" applyBorder="1"/>
    <xf numFmtId="3" fontId="84" fillId="14" borderId="103" xfId="25" applyNumberFormat="1" applyFont="1" applyFill="1" applyBorder="1" applyProtection="1">
      <protection locked="0"/>
    </xf>
    <xf numFmtId="3" fontId="84" fillId="14" borderId="104" xfId="25" applyNumberFormat="1" applyFont="1" applyFill="1" applyBorder="1" applyProtection="1">
      <protection locked="0"/>
    </xf>
    <xf numFmtId="3" fontId="84" fillId="14" borderId="106" xfId="25" applyNumberFormat="1" applyFont="1" applyFill="1" applyBorder="1" applyProtection="1">
      <protection locked="0"/>
    </xf>
    <xf numFmtId="3" fontId="61" fillId="15" borderId="109" xfId="25" applyNumberFormat="1" applyFont="1" applyFill="1" applyBorder="1"/>
    <xf numFmtId="3" fontId="61" fillId="15" borderId="110" xfId="25" applyNumberFormat="1" applyFont="1" applyFill="1" applyBorder="1"/>
    <xf numFmtId="3" fontId="61" fillId="15" borderId="111" xfId="25" applyNumberFormat="1" applyFont="1" applyFill="1" applyBorder="1"/>
    <xf numFmtId="1" fontId="84" fillId="14" borderId="103" xfId="25" applyNumberFormat="1" applyFont="1" applyFill="1" applyBorder="1" applyProtection="1">
      <protection locked="0"/>
    </xf>
    <xf numFmtId="1" fontId="84" fillId="14" borderId="104" xfId="25" applyNumberFormat="1" applyFont="1" applyFill="1" applyBorder="1" applyProtection="1">
      <protection locked="0"/>
    </xf>
    <xf numFmtId="3" fontId="83" fillId="14" borderId="109" xfId="8" applyNumberFormat="1" applyFont="1" applyFill="1" applyBorder="1" applyProtection="1">
      <protection locked="0"/>
    </xf>
    <xf numFmtId="3" fontId="83" fillId="14" borderId="110" xfId="8" applyNumberFormat="1" applyFont="1" applyFill="1" applyBorder="1" applyProtection="1">
      <protection locked="0"/>
    </xf>
    <xf numFmtId="3" fontId="83" fillId="14" borderId="111" xfId="8" applyNumberFormat="1" applyFont="1" applyFill="1" applyBorder="1" applyProtection="1">
      <protection locked="0"/>
    </xf>
    <xf numFmtId="3" fontId="83" fillId="14" borderId="108" xfId="8" applyNumberFormat="1" applyFont="1" applyFill="1" applyBorder="1" applyProtection="1">
      <protection locked="0"/>
    </xf>
    <xf numFmtId="0" fontId="6" fillId="12" borderId="2" xfId="25" applyFill="1" applyBorder="1" applyAlignment="1">
      <alignment horizontal="center" vertical="center"/>
    </xf>
    <xf numFmtId="3" fontId="61" fillId="15" borderId="112" xfId="25" applyNumberFormat="1" applyFont="1" applyFill="1" applyBorder="1"/>
    <xf numFmtId="0" fontId="43" fillId="18" borderId="43" xfId="25" applyFont="1" applyFill="1" applyBorder="1" applyAlignment="1">
      <alignment vertical="center" wrapText="1"/>
    </xf>
    <xf numFmtId="0" fontId="42" fillId="18" borderId="43" xfId="25" applyFont="1" applyFill="1" applyBorder="1"/>
    <xf numFmtId="0" fontId="42" fillId="18" borderId="18" xfId="25" applyFont="1" applyFill="1" applyBorder="1"/>
    <xf numFmtId="3" fontId="42" fillId="15" borderId="103" xfId="25" applyNumberFormat="1" applyFont="1" applyFill="1" applyBorder="1"/>
    <xf numFmtId="3" fontId="42" fillId="15" borderId="104" xfId="25" applyNumberFormat="1" applyFont="1" applyFill="1" applyBorder="1"/>
    <xf numFmtId="3" fontId="42" fillId="15" borderId="112" xfId="25" applyNumberFormat="1" applyFont="1" applyFill="1" applyBorder="1"/>
    <xf numFmtId="3" fontId="42" fillId="15" borderId="107" xfId="25" applyNumberFormat="1" applyFont="1" applyFill="1" applyBorder="1"/>
    <xf numFmtId="3" fontId="42" fillId="15" borderId="105" xfId="25" applyNumberFormat="1" applyFont="1" applyFill="1" applyBorder="1"/>
    <xf numFmtId="3" fontId="42" fillId="15" borderId="108" xfId="25" applyNumberFormat="1" applyFont="1" applyFill="1" applyBorder="1"/>
    <xf numFmtId="0" fontId="6" fillId="12" borderId="43" xfId="25" applyFill="1" applyBorder="1" applyAlignment="1">
      <alignment vertical="center" wrapText="1"/>
    </xf>
    <xf numFmtId="3" fontId="84" fillId="14" borderId="112" xfId="25" applyNumberFormat="1" applyFont="1" applyFill="1" applyBorder="1" applyProtection="1">
      <protection locked="0"/>
    </xf>
    <xf numFmtId="3" fontId="84" fillId="14" borderId="102" xfId="25" applyNumberFormat="1" applyFont="1" applyFill="1" applyBorder="1" applyProtection="1">
      <protection locked="0"/>
    </xf>
    <xf numFmtId="3" fontId="61" fillId="15" borderId="113" xfId="25" applyNumberFormat="1" applyFont="1" applyFill="1" applyBorder="1"/>
    <xf numFmtId="3" fontId="61" fillId="0" borderId="109" xfId="25" applyNumberFormat="1" applyFont="1" applyBorder="1"/>
    <xf numFmtId="3" fontId="61" fillId="0" borderId="106" xfId="25" applyNumberFormat="1" applyFont="1" applyBorder="1"/>
    <xf numFmtId="3" fontId="61" fillId="0" borderId="113" xfId="25" applyNumberFormat="1" applyFont="1" applyBorder="1"/>
    <xf numFmtId="3" fontId="61" fillId="0" borderId="114" xfId="25" applyNumberFormat="1" applyFont="1" applyBorder="1"/>
    <xf numFmtId="3" fontId="84" fillId="14" borderId="113" xfId="25" applyNumberFormat="1" applyFont="1" applyFill="1" applyBorder="1" applyProtection="1">
      <protection locked="0"/>
    </xf>
    <xf numFmtId="3" fontId="84" fillId="17" borderId="106" xfId="25" applyNumberFormat="1" applyFont="1" applyFill="1" applyBorder="1" applyProtection="1">
      <protection locked="0"/>
    </xf>
    <xf numFmtId="3" fontId="84" fillId="17" borderId="104" xfId="25" applyNumberFormat="1" applyFont="1" applyFill="1" applyBorder="1" applyProtection="1">
      <protection locked="0"/>
    </xf>
    <xf numFmtId="3" fontId="61" fillId="15" borderId="106" xfId="25" applyNumberFormat="1" applyFont="1" applyFill="1" applyBorder="1"/>
    <xf numFmtId="3" fontId="42" fillId="15" borderId="106" xfId="25" applyNumberFormat="1" applyFont="1" applyFill="1" applyBorder="1"/>
    <xf numFmtId="164" fontId="84" fillId="14" borderId="109" xfId="25" applyNumberFormat="1" applyFont="1" applyFill="1" applyBorder="1" applyProtection="1">
      <protection locked="0"/>
    </xf>
    <xf numFmtId="164" fontId="84" fillId="14" borderId="110" xfId="25" applyNumberFormat="1" applyFont="1" applyFill="1" applyBorder="1" applyProtection="1">
      <protection locked="0"/>
    </xf>
    <xf numFmtId="164" fontId="84" fillId="14" borderId="115" xfId="25" applyNumberFormat="1" applyFont="1" applyFill="1" applyBorder="1" applyProtection="1">
      <protection locked="0"/>
    </xf>
    <xf numFmtId="164" fontId="84" fillId="14" borderId="116" xfId="25" applyNumberFormat="1" applyFont="1" applyFill="1" applyBorder="1" applyProtection="1">
      <protection locked="0"/>
    </xf>
    <xf numFmtId="164" fontId="84" fillId="14" borderId="117" xfId="25" applyNumberFormat="1" applyFont="1" applyFill="1" applyBorder="1" applyProtection="1">
      <protection locked="0"/>
    </xf>
    <xf numFmtId="164" fontId="84" fillId="14" borderId="118" xfId="25" applyNumberFormat="1" applyFont="1" applyFill="1" applyBorder="1" applyProtection="1">
      <protection locked="0"/>
    </xf>
    <xf numFmtId="164" fontId="84" fillId="17" borderId="119" xfId="25" applyNumberFormat="1" applyFont="1" applyFill="1" applyBorder="1" applyProtection="1">
      <protection locked="0"/>
    </xf>
    <xf numFmtId="164" fontId="84" fillId="17" borderId="117" xfId="25" applyNumberFormat="1" applyFont="1" applyFill="1" applyBorder="1" applyProtection="1">
      <protection locked="0"/>
    </xf>
    <xf numFmtId="164" fontId="84" fillId="17" borderId="120" xfId="25" applyNumberFormat="1" applyFont="1" applyFill="1" applyBorder="1" applyProtection="1">
      <protection locked="0"/>
    </xf>
    <xf numFmtId="3" fontId="42" fillId="0" borderId="109" xfId="0" applyNumberFormat="1" applyFont="1" applyBorder="1"/>
    <xf numFmtId="3" fontId="42" fillId="0" borderId="110" xfId="0" applyNumberFormat="1" applyFont="1" applyBorder="1"/>
    <xf numFmtId="3" fontId="42" fillId="0" borderId="111" xfId="0" applyNumberFormat="1" applyFont="1" applyBorder="1"/>
    <xf numFmtId="3" fontId="61" fillId="0" borderId="110" xfId="0" applyNumberFormat="1" applyFont="1" applyBorder="1"/>
    <xf numFmtId="3" fontId="61" fillId="19" borderId="110" xfId="0" applyNumberFormat="1" applyFont="1" applyFill="1" applyBorder="1"/>
    <xf numFmtId="3" fontId="61" fillId="19" borderId="111" xfId="0" applyNumberFormat="1" applyFont="1" applyFill="1" applyBorder="1"/>
    <xf numFmtId="3" fontId="61" fillId="19" borderId="108" xfId="0" applyNumberFormat="1" applyFont="1" applyFill="1" applyBorder="1"/>
    <xf numFmtId="0" fontId="6" fillId="12" borderId="29" xfId="25" applyFill="1" applyBorder="1" applyAlignment="1">
      <alignment horizontal="center"/>
    </xf>
    <xf numFmtId="0" fontId="43" fillId="18" borderId="47" xfId="25" applyFont="1" applyFill="1" applyBorder="1" applyAlignment="1">
      <alignment vertical="center"/>
    </xf>
    <xf numFmtId="0" fontId="42" fillId="18" borderId="47" xfId="25" applyFont="1" applyFill="1" applyBorder="1"/>
    <xf numFmtId="0" fontId="42" fillId="18" borderId="31" xfId="25" applyFont="1" applyFill="1" applyBorder="1"/>
    <xf numFmtId="3" fontId="42" fillId="15" borderId="121" xfId="25" applyNumberFormat="1" applyFont="1" applyFill="1" applyBorder="1"/>
    <xf numFmtId="3" fontId="42" fillId="15" borderId="87" xfId="25" applyNumberFormat="1" applyFont="1" applyFill="1" applyBorder="1"/>
    <xf numFmtId="3" fontId="42" fillId="15" borderId="122" xfId="25" applyNumberFormat="1" applyFont="1" applyFill="1" applyBorder="1"/>
    <xf numFmtId="3" fontId="42" fillId="15" borderId="88" xfId="25" applyNumberFormat="1" applyFont="1" applyFill="1" applyBorder="1"/>
    <xf numFmtId="3" fontId="42" fillId="15" borderId="123" xfId="25" applyNumberFormat="1" applyFont="1" applyFill="1" applyBorder="1"/>
    <xf numFmtId="0" fontId="6" fillId="12" borderId="0" xfId="25" applyFill="1" applyAlignment="1">
      <alignment horizontal="left"/>
    </xf>
    <xf numFmtId="3" fontId="64" fillId="12" borderId="0" xfId="25" applyNumberFormat="1" applyFont="1" applyFill="1"/>
    <xf numFmtId="1" fontId="79" fillId="13" borderId="124" xfId="25" applyNumberFormat="1" applyFont="1" applyFill="1" applyBorder="1" applyAlignment="1">
      <alignment horizontal="center" vertical="center"/>
    </xf>
    <xf numFmtId="1" fontId="79" fillId="13" borderId="125" xfId="25" applyNumberFormat="1" applyFont="1" applyFill="1" applyBorder="1" applyAlignment="1">
      <alignment horizontal="center" vertical="center"/>
    </xf>
    <xf numFmtId="1" fontId="79" fillId="13" borderId="126" xfId="25" applyNumberFormat="1" applyFont="1" applyFill="1" applyBorder="1" applyAlignment="1">
      <alignment horizontal="center" vertical="center"/>
    </xf>
    <xf numFmtId="1" fontId="79" fillId="13" borderId="127" xfId="25" applyNumberFormat="1" applyFont="1" applyFill="1" applyBorder="1" applyAlignment="1">
      <alignment horizontal="center" vertical="center"/>
    </xf>
    <xf numFmtId="0" fontId="6" fillId="12" borderId="13" xfId="25" applyFill="1" applyBorder="1" applyAlignment="1">
      <alignment vertical="center" wrapText="1"/>
    </xf>
    <xf numFmtId="3" fontId="84" fillId="14" borderId="92" xfId="25" applyNumberFormat="1" applyFont="1" applyFill="1" applyBorder="1" applyProtection="1">
      <protection locked="0"/>
    </xf>
    <xf numFmtId="3" fontId="84" fillId="14" borderId="93" xfId="25" applyNumberFormat="1" applyFont="1" applyFill="1" applyBorder="1" applyProtection="1">
      <protection locked="0"/>
    </xf>
    <xf numFmtId="3" fontId="84" fillId="14" borderId="128" xfId="25" applyNumberFormat="1" applyFont="1" applyFill="1" applyBorder="1" applyProtection="1">
      <protection locked="0"/>
    </xf>
    <xf numFmtId="3" fontId="84" fillId="14" borderId="95" xfId="25" applyNumberFormat="1" applyFont="1" applyFill="1" applyBorder="1" applyProtection="1">
      <protection locked="0"/>
    </xf>
    <xf numFmtId="3" fontId="84" fillId="14" borderId="94" xfId="25" applyNumberFormat="1" applyFont="1" applyFill="1" applyBorder="1" applyProtection="1">
      <protection locked="0"/>
    </xf>
    <xf numFmtId="3" fontId="84" fillId="17" borderId="95" xfId="25" applyNumberFormat="1" applyFont="1" applyFill="1" applyBorder="1" applyProtection="1">
      <protection locked="0"/>
    </xf>
    <xf numFmtId="3" fontId="84" fillId="17" borderId="93" xfId="25" applyNumberFormat="1" applyFont="1" applyFill="1" applyBorder="1" applyProtection="1">
      <protection locked="0"/>
    </xf>
    <xf numFmtId="0" fontId="6" fillId="12" borderId="1" xfId="25" applyFill="1" applyBorder="1" applyAlignment="1">
      <alignment vertical="center" wrapText="1"/>
    </xf>
    <xf numFmtId="0" fontId="43" fillId="18" borderId="4" xfId="25" applyFont="1" applyFill="1" applyBorder="1" applyAlignment="1">
      <alignment vertical="center" wrapText="1"/>
    </xf>
    <xf numFmtId="3" fontId="42" fillId="15" borderId="39" xfId="25" applyNumberFormat="1" applyFont="1" applyFill="1" applyBorder="1"/>
    <xf numFmtId="3" fontId="42" fillId="15" borderId="129" xfId="25" applyNumberFormat="1" applyFont="1" applyFill="1" applyBorder="1"/>
    <xf numFmtId="3" fontId="42" fillId="15" borderId="130" xfId="25" applyNumberFormat="1" applyFont="1" applyFill="1" applyBorder="1"/>
    <xf numFmtId="3" fontId="42" fillId="15" borderId="42" xfId="25" applyNumberFormat="1" applyFont="1" applyFill="1" applyBorder="1"/>
    <xf numFmtId="0" fontId="6" fillId="12" borderId="0" xfId="25" applyFill="1" applyAlignment="1">
      <alignment horizontal="center"/>
    </xf>
    <xf numFmtId="3" fontId="84" fillId="14" borderId="131" xfId="25" applyNumberFormat="1" applyFont="1" applyFill="1" applyBorder="1" applyProtection="1">
      <protection locked="0"/>
    </xf>
    <xf numFmtId="3" fontId="61" fillId="20" borderId="109" xfId="25" applyNumberFormat="1" applyFont="1" applyFill="1" applyBorder="1"/>
    <xf numFmtId="3" fontId="61" fillId="20" borderId="108" xfId="25" applyNumberFormat="1" applyFont="1" applyFill="1" applyBorder="1"/>
    <xf numFmtId="3" fontId="61" fillId="0" borderId="108" xfId="25" applyNumberFormat="1" applyFont="1" applyBorder="1"/>
    <xf numFmtId="0" fontId="61" fillId="12" borderId="132" xfId="25" applyFont="1" applyFill="1" applyBorder="1"/>
    <xf numFmtId="0" fontId="61" fillId="12" borderId="133" xfId="25" applyFont="1" applyFill="1" applyBorder="1"/>
    <xf numFmtId="3" fontId="84" fillId="14" borderId="134" xfId="25" applyNumberFormat="1" applyFont="1" applyFill="1" applyBorder="1" applyProtection="1">
      <protection locked="0"/>
    </xf>
    <xf numFmtId="3" fontId="84" fillId="14" borderId="135" xfId="25" applyNumberFormat="1" applyFont="1" applyFill="1" applyBorder="1" applyProtection="1">
      <protection locked="0"/>
    </xf>
    <xf numFmtId="3" fontId="84" fillId="14" borderId="136" xfId="25" applyNumberFormat="1" applyFont="1" applyFill="1" applyBorder="1" applyProtection="1">
      <protection locked="0"/>
    </xf>
    <xf numFmtId="3" fontId="84" fillId="14" borderId="137" xfId="25" applyNumberFormat="1" applyFont="1" applyFill="1" applyBorder="1" applyProtection="1">
      <protection locked="0"/>
    </xf>
    <xf numFmtId="3" fontId="84" fillId="17" borderId="136" xfId="25" applyNumberFormat="1" applyFont="1" applyFill="1" applyBorder="1" applyProtection="1">
      <protection locked="0"/>
    </xf>
    <xf numFmtId="3" fontId="84" fillId="17" borderId="135" xfId="25" applyNumberFormat="1" applyFont="1" applyFill="1" applyBorder="1" applyProtection="1">
      <protection locked="0"/>
    </xf>
    <xf numFmtId="0" fontId="6" fillId="12" borderId="51" xfId="25" applyFill="1" applyBorder="1" applyAlignment="1">
      <alignment vertical="center" wrapText="1"/>
    </xf>
    <xf numFmtId="0" fontId="61" fillId="12" borderId="47" xfId="25" applyFont="1" applyFill="1" applyBorder="1"/>
    <xf numFmtId="0" fontId="61" fillId="12" borderId="31" xfId="25" applyFont="1" applyFill="1" applyBorder="1"/>
    <xf numFmtId="3" fontId="84" fillId="14" borderId="121" xfId="25" applyNumberFormat="1" applyFont="1" applyFill="1" applyBorder="1" applyProtection="1">
      <protection locked="0"/>
    </xf>
    <xf numFmtId="3" fontId="84" fillId="14" borderId="87" xfId="25" applyNumberFormat="1" applyFont="1" applyFill="1" applyBorder="1" applyProtection="1">
      <protection locked="0"/>
    </xf>
    <xf numFmtId="3" fontId="84" fillId="14" borderId="122" xfId="25" applyNumberFormat="1" applyFont="1" applyFill="1" applyBorder="1" applyProtection="1">
      <protection locked="0"/>
    </xf>
    <xf numFmtId="3" fontId="84" fillId="14" borderId="88" xfId="25" applyNumberFormat="1" applyFont="1" applyFill="1" applyBorder="1" applyProtection="1">
      <protection locked="0"/>
    </xf>
    <xf numFmtId="3" fontId="84" fillId="17" borderId="123" xfId="25" applyNumberFormat="1" applyFont="1" applyFill="1" applyBorder="1" applyProtection="1">
      <protection locked="0"/>
    </xf>
    <xf numFmtId="3" fontId="84" fillId="17" borderId="87" xfId="25" applyNumberFormat="1" applyFont="1" applyFill="1" applyBorder="1" applyProtection="1">
      <protection locked="0"/>
    </xf>
    <xf numFmtId="0" fontId="6" fillId="12" borderId="60" xfId="25" applyFill="1" applyBorder="1" applyAlignment="1">
      <alignment horizontal="center"/>
    </xf>
    <xf numFmtId="0" fontId="6" fillId="12" borderId="61" xfId="25" applyFill="1" applyBorder="1" applyAlignment="1">
      <alignment vertical="center" wrapText="1"/>
    </xf>
    <xf numFmtId="0" fontId="61" fillId="12" borderId="17" xfId="25" applyFont="1" applyFill="1" applyBorder="1"/>
    <xf numFmtId="0" fontId="61" fillId="12" borderId="45" xfId="25" applyFont="1" applyFill="1" applyBorder="1"/>
    <xf numFmtId="3" fontId="84" fillId="14" borderId="124" xfId="25" applyNumberFormat="1" applyFont="1" applyFill="1" applyBorder="1" applyProtection="1">
      <protection locked="0"/>
    </xf>
    <xf numFmtId="3" fontId="84" fillId="14" borderId="125" xfId="25" applyNumberFormat="1" applyFont="1" applyFill="1" applyBorder="1" applyProtection="1">
      <protection locked="0"/>
    </xf>
    <xf numFmtId="3" fontId="84" fillId="14" borderId="126" xfId="25" applyNumberFormat="1" applyFont="1" applyFill="1" applyBorder="1" applyProtection="1">
      <protection locked="0"/>
    </xf>
    <xf numFmtId="3" fontId="84" fillId="17" borderId="127" xfId="25" applyNumberFormat="1" applyFont="1" applyFill="1" applyBorder="1" applyProtection="1">
      <protection locked="0"/>
    </xf>
    <xf numFmtId="3" fontId="84" fillId="17" borderId="125" xfId="25" applyNumberFormat="1" applyFont="1" applyFill="1" applyBorder="1" applyProtection="1">
      <protection locked="0"/>
    </xf>
    <xf numFmtId="0" fontId="6" fillId="12" borderId="0" xfId="25" applyFill="1" applyAlignment="1">
      <alignment vertical="center" wrapText="1"/>
    </xf>
    <xf numFmtId="0" fontId="61" fillId="12" borderId="0" xfId="25" applyFont="1" applyFill="1"/>
    <xf numFmtId="3" fontId="85" fillId="0" borderId="0" xfId="25" applyNumberFormat="1" applyFont="1" applyProtection="1">
      <protection locked="0"/>
    </xf>
    <xf numFmtId="3" fontId="85" fillId="0" borderId="22" xfId="25" applyNumberFormat="1" applyFont="1" applyBorder="1" applyProtection="1">
      <protection locked="0"/>
    </xf>
    <xf numFmtId="0" fontId="81" fillId="13" borderId="61" xfId="26" applyFont="1" applyFill="1" applyBorder="1" applyAlignment="1">
      <alignment horizontal="left"/>
    </xf>
    <xf numFmtId="3" fontId="42" fillId="15" borderId="92" xfId="25" applyNumberFormat="1" applyFont="1" applyFill="1" applyBorder="1"/>
    <xf numFmtId="3" fontId="42" fillId="15" borderId="93" xfId="25" applyNumberFormat="1" applyFont="1" applyFill="1" applyBorder="1"/>
    <xf numFmtId="3" fontId="42" fillId="15" borderId="94" xfId="25" applyNumberFormat="1" applyFont="1" applyFill="1" applyBorder="1"/>
    <xf numFmtId="3" fontId="61" fillId="15" borderId="93" xfId="25" applyNumberFormat="1" applyFont="1" applyFill="1" applyBorder="1"/>
    <xf numFmtId="3" fontId="61" fillId="15" borderId="94" xfId="25" applyNumberFormat="1" applyFont="1" applyFill="1" applyBorder="1"/>
    <xf numFmtId="3" fontId="61" fillId="15" borderId="95" xfId="25" applyNumberFormat="1" applyFont="1" applyFill="1" applyBorder="1"/>
    <xf numFmtId="0" fontId="6" fillId="12" borderId="4" xfId="25" applyFill="1" applyBorder="1" applyAlignment="1">
      <alignment vertical="center" wrapText="1"/>
    </xf>
    <xf numFmtId="3" fontId="42" fillId="15" borderId="138" xfId="25" applyNumberFormat="1" applyFont="1" applyFill="1" applyBorder="1"/>
    <xf numFmtId="3" fontId="42" fillId="15" borderId="139" xfId="25" applyNumberFormat="1" applyFont="1" applyFill="1" applyBorder="1"/>
    <xf numFmtId="3" fontId="42" fillId="15" borderId="140" xfId="25" applyNumberFormat="1" applyFont="1" applyFill="1" applyBorder="1"/>
    <xf numFmtId="3" fontId="61" fillId="15" borderId="139" xfId="25" applyNumberFormat="1" applyFont="1" applyFill="1" applyBorder="1"/>
    <xf numFmtId="3" fontId="61" fillId="15" borderId="140" xfId="25" applyNumberFormat="1" applyFont="1" applyFill="1" applyBorder="1"/>
    <xf numFmtId="3" fontId="61" fillId="15" borderId="141" xfId="25" applyNumberFormat="1" applyFont="1" applyFill="1" applyBorder="1"/>
    <xf numFmtId="3" fontId="86" fillId="12" borderId="0" xfId="25" applyNumberFormat="1" applyFont="1" applyFill="1"/>
    <xf numFmtId="3" fontId="84" fillId="12" borderId="0" xfId="25" applyNumberFormat="1" applyFont="1" applyFill="1"/>
    <xf numFmtId="0" fontId="42" fillId="0" borderId="0" xfId="27" applyFont="1" applyAlignment="1">
      <alignment vertical="center"/>
    </xf>
    <xf numFmtId="0" fontId="32" fillId="12" borderId="0" xfId="25" applyFont="1" applyFill="1" applyAlignment="1">
      <alignment vertical="center" wrapText="1"/>
    </xf>
    <xf numFmtId="3" fontId="31" fillId="12" borderId="0" xfId="25" applyNumberFormat="1" applyFont="1" applyFill="1" applyAlignment="1">
      <alignment vertical="center"/>
    </xf>
    <xf numFmtId="3" fontId="42" fillId="12" borderId="0" xfId="25" applyNumberFormat="1" applyFont="1" applyFill="1" applyAlignment="1">
      <alignment vertical="center"/>
    </xf>
    <xf numFmtId="0" fontId="32" fillId="12" borderId="0" xfId="25" applyFont="1" applyFill="1" applyAlignment="1">
      <alignment horizontal="center"/>
    </xf>
    <xf numFmtId="3" fontId="61" fillId="12" borderId="0" xfId="25" applyNumberFormat="1" applyFont="1" applyFill="1"/>
    <xf numFmtId="0" fontId="64" fillId="12" borderId="0" xfId="25" applyFont="1" applyFill="1" applyAlignment="1">
      <alignment vertical="center" wrapText="1"/>
    </xf>
    <xf numFmtId="0" fontId="87" fillId="0" borderId="60" xfId="25" applyFont="1" applyBorder="1" applyAlignment="1">
      <alignment horizontal="center" vertical="center"/>
    </xf>
    <xf numFmtId="0" fontId="64" fillId="0" borderId="60" xfId="25" applyFont="1" applyBorder="1" applyAlignment="1">
      <alignment horizontal="center" vertical="center" wrapText="1"/>
    </xf>
    <xf numFmtId="0" fontId="64" fillId="0" borderId="60" xfId="25" applyFont="1" applyBorder="1"/>
    <xf numFmtId="3" fontId="64" fillId="0" borderId="60" xfId="25" applyNumberFormat="1" applyFont="1" applyBorder="1"/>
    <xf numFmtId="0" fontId="64" fillId="0" borderId="19" xfId="25" applyFont="1" applyBorder="1"/>
    <xf numFmtId="14" fontId="64" fillId="0" borderId="19" xfId="25" applyNumberFormat="1" applyFont="1" applyBorder="1"/>
    <xf numFmtId="3" fontId="64" fillId="0" borderId="19" xfId="25" applyNumberFormat="1" applyFont="1" applyBorder="1"/>
    <xf numFmtId="10" fontId="64" fillId="0" borderId="19" xfId="23" applyNumberFormat="1" applyFont="1" applyFill="1" applyBorder="1"/>
    <xf numFmtId="0" fontId="64" fillId="0" borderId="5" xfId="25" applyFont="1" applyBorder="1"/>
    <xf numFmtId="14" fontId="64" fillId="0" borderId="5" xfId="25" applyNumberFormat="1" applyFont="1" applyBorder="1"/>
    <xf numFmtId="1" fontId="6" fillId="12" borderId="0" xfId="25" applyNumberFormat="1" applyFill="1"/>
    <xf numFmtId="1" fontId="31" fillId="12" borderId="0" xfId="25" applyNumberFormat="1" applyFont="1" applyFill="1"/>
    <xf numFmtId="0" fontId="64" fillId="0" borderId="142" xfId="25" applyFont="1" applyBorder="1"/>
    <xf numFmtId="3" fontId="64" fillId="0" borderId="34" xfId="25" applyNumberFormat="1" applyFont="1" applyBorder="1"/>
    <xf numFmtId="0" fontId="64" fillId="0" borderId="85" xfId="25" applyFont="1" applyBorder="1"/>
    <xf numFmtId="3" fontId="64" fillId="0" borderId="16" xfId="25" applyNumberFormat="1" applyFont="1" applyBorder="1"/>
    <xf numFmtId="0" fontId="64" fillId="0" borderId="124" xfId="25" applyFont="1" applyBorder="1"/>
    <xf numFmtId="3" fontId="64" fillId="0" borderId="45" xfId="25" applyNumberFormat="1" applyFont="1" applyBorder="1"/>
    <xf numFmtId="1" fontId="88" fillId="0" borderId="0" xfId="25" applyNumberFormat="1" applyFont="1"/>
    <xf numFmtId="0" fontId="89" fillId="21" borderId="61" xfId="25" applyFont="1" applyFill="1" applyBorder="1"/>
    <xf numFmtId="0" fontId="89" fillId="21" borderId="17" xfId="25" applyFont="1" applyFill="1" applyBorder="1"/>
    <xf numFmtId="0" fontId="89" fillId="21" borderId="45" xfId="25" applyFont="1" applyFill="1" applyBorder="1"/>
    <xf numFmtId="0" fontId="64" fillId="0" borderId="14" xfId="25" applyFont="1" applyBorder="1"/>
    <xf numFmtId="0" fontId="64" fillId="0" borderId="84" xfId="25" applyFont="1" applyBorder="1"/>
    <xf numFmtId="3" fontId="64" fillId="0" borderId="33" xfId="25" applyNumberFormat="1" applyFont="1" applyBorder="1"/>
    <xf numFmtId="0" fontId="64" fillId="0" borderId="43" xfId="25" applyFont="1" applyBorder="1"/>
    <xf numFmtId="0" fontId="64" fillId="0" borderId="18" xfId="25" applyFont="1" applyBorder="1"/>
    <xf numFmtId="3" fontId="64" fillId="0" borderId="0" xfId="25" applyNumberFormat="1" applyFont="1"/>
    <xf numFmtId="3" fontId="64" fillId="0" borderId="22" xfId="25" applyNumberFormat="1" applyFont="1" applyBorder="1"/>
    <xf numFmtId="0" fontId="6" fillId="0" borderId="1" xfId="25" applyBorder="1"/>
    <xf numFmtId="0" fontId="64" fillId="0" borderId="12" xfId="25" applyFont="1" applyBorder="1"/>
    <xf numFmtId="0" fontId="64" fillId="0" borderId="16" xfId="25" applyFont="1" applyBorder="1"/>
    <xf numFmtId="3" fontId="64" fillId="0" borderId="12" xfId="25" applyNumberFormat="1" applyFont="1" applyBorder="1"/>
    <xf numFmtId="0" fontId="64" fillId="0" borderId="8" xfId="25" applyFont="1" applyBorder="1"/>
    <xf numFmtId="0" fontId="6" fillId="0" borderId="33" xfId="25" applyBorder="1"/>
    <xf numFmtId="0" fontId="64" fillId="0" borderId="34" xfId="25" applyFont="1" applyBorder="1"/>
    <xf numFmtId="169" fontId="64" fillId="0" borderId="33" xfId="25" applyNumberFormat="1" applyFont="1" applyBorder="1"/>
    <xf numFmtId="169" fontId="64" fillId="22" borderId="33" xfId="25" applyNumberFormat="1" applyFont="1" applyFill="1" applyBorder="1"/>
    <xf numFmtId="169" fontId="64" fillId="22" borderId="34" xfId="25" applyNumberFormat="1" applyFont="1" applyFill="1" applyBorder="1"/>
    <xf numFmtId="4" fontId="64" fillId="0" borderId="0" xfId="25" applyNumberFormat="1" applyFont="1"/>
    <xf numFmtId="0" fontId="64" fillId="0" borderId="51" xfId="25" applyFont="1" applyBorder="1"/>
    <xf numFmtId="169" fontId="64" fillId="0" borderId="12" xfId="25" applyNumberFormat="1" applyFont="1" applyBorder="1"/>
    <xf numFmtId="169" fontId="64" fillId="21" borderId="12" xfId="25" applyNumberFormat="1" applyFont="1" applyFill="1" applyBorder="1"/>
    <xf numFmtId="169" fontId="64" fillId="21" borderId="16" xfId="25" applyNumberFormat="1" applyFont="1" applyFill="1" applyBorder="1"/>
    <xf numFmtId="170" fontId="0" fillId="0" borderId="0" xfId="0" applyNumberFormat="1"/>
    <xf numFmtId="0" fontId="89" fillId="22" borderId="8" xfId="25" applyFont="1" applyFill="1" applyBorder="1"/>
    <xf numFmtId="0" fontId="64" fillId="22" borderId="33" xfId="25" applyFont="1" applyFill="1" applyBorder="1"/>
    <xf numFmtId="0" fontId="64" fillId="22" borderId="34" xfId="25" applyFont="1" applyFill="1" applyBorder="1"/>
    <xf numFmtId="0" fontId="64" fillId="0" borderId="1" xfId="25" applyFont="1" applyBorder="1"/>
    <xf numFmtId="10" fontId="64" fillId="0" borderId="0" xfId="23" applyNumberFormat="1" applyFont="1"/>
    <xf numFmtId="1" fontId="64" fillId="0" borderId="0" xfId="25" applyNumberFormat="1" applyFont="1"/>
    <xf numFmtId="0" fontId="0" fillId="0" borderId="7" xfId="0" applyBorder="1"/>
    <xf numFmtId="0" fontId="0" fillId="0" borderId="142" xfId="0" applyBorder="1"/>
    <xf numFmtId="10" fontId="0" fillId="0" borderId="33" xfId="0" applyNumberFormat="1" applyBorder="1"/>
    <xf numFmtId="171" fontId="0" fillId="0" borderId="5" xfId="23" applyNumberFormat="1" applyFont="1" applyBorder="1"/>
    <xf numFmtId="3" fontId="0" fillId="0" borderId="0" xfId="0" applyNumberFormat="1"/>
    <xf numFmtId="0" fontId="0" fillId="0" borderId="77" xfId="0" applyBorder="1"/>
    <xf numFmtId="3" fontId="0" fillId="0" borderId="22" xfId="0" applyNumberFormat="1" applyBorder="1"/>
    <xf numFmtId="14" fontId="0" fillId="0" borderId="22" xfId="0" applyNumberFormat="1" applyBorder="1"/>
    <xf numFmtId="4" fontId="0" fillId="0" borderId="0" xfId="0" applyNumberFormat="1"/>
    <xf numFmtId="0" fontId="0" fillId="0" borderId="85" xfId="0" applyBorder="1"/>
    <xf numFmtId="0" fontId="0" fillId="0" borderId="16" xfId="0" applyBorder="1"/>
    <xf numFmtId="0" fontId="0" fillId="0" borderId="143" xfId="0" applyBorder="1" applyAlignment="1">
      <alignment horizontal="center" vertical="center" wrapText="1"/>
    </xf>
    <xf numFmtId="0" fontId="0" fillId="0" borderId="0" xfId="0" applyAlignment="1">
      <alignment horizontal="center" vertical="center" wrapText="1"/>
    </xf>
    <xf numFmtId="4" fontId="0" fillId="0" borderId="34" xfId="0" applyNumberFormat="1" applyBorder="1"/>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0" fillId="21" borderId="125" xfId="0" applyFill="1" applyBorder="1" applyAlignment="1">
      <alignment horizontal="center" vertical="center" wrapText="1"/>
    </xf>
    <xf numFmtId="0" fontId="0" fillId="0" borderId="21" xfId="0" applyBorder="1" applyAlignment="1">
      <alignment horizontal="center" vertical="center" wrapText="1"/>
    </xf>
    <xf numFmtId="0" fontId="0" fillId="21" borderId="21" xfId="0" applyFill="1" applyBorder="1" applyAlignment="1">
      <alignment horizontal="center" vertical="center" wrapText="1"/>
    </xf>
    <xf numFmtId="0" fontId="0" fillId="22" borderId="0" xfId="0" applyFill="1"/>
    <xf numFmtId="1" fontId="0" fillId="0" borderId="0" xfId="0" applyNumberFormat="1"/>
    <xf numFmtId="0" fontId="92" fillId="0" borderId="0" xfId="0" applyFont="1"/>
    <xf numFmtId="14" fontId="0" fillId="0" borderId="0" xfId="0" applyNumberFormat="1"/>
    <xf numFmtId="3" fontId="0" fillId="0" borderId="16" xfId="0" applyNumberFormat="1" applyBorder="1"/>
    <xf numFmtId="0" fontId="0" fillId="0" borderId="8" xfId="0" applyBorder="1"/>
    <xf numFmtId="3" fontId="0" fillId="0" borderId="34" xfId="0" applyNumberFormat="1" applyBorder="1"/>
    <xf numFmtId="0" fontId="0" fillId="0" borderId="51" xfId="0" applyBorder="1"/>
    <xf numFmtId="16" fontId="67" fillId="0" borderId="0" xfId="28" applyNumberFormat="1" applyFont="1" applyAlignment="1">
      <alignment horizontal="left"/>
    </xf>
    <xf numFmtId="0" fontId="6" fillId="0" borderId="0" xfId="28"/>
    <xf numFmtId="0" fontId="37" fillId="0" borderId="0" xfId="28" applyFont="1" applyAlignment="1">
      <alignment horizontal="left"/>
    </xf>
    <xf numFmtId="0" fontId="93" fillId="0" borderId="8" xfId="28" applyFont="1" applyBorder="1" applyAlignment="1">
      <alignment horizontal="left"/>
    </xf>
    <xf numFmtId="0" fontId="7" fillId="0" borderId="33" xfId="28" applyFont="1" applyBorder="1"/>
    <xf numFmtId="0" fontId="0" fillId="0" borderId="33" xfId="0" applyBorder="1"/>
    <xf numFmtId="0" fontId="94" fillId="0" borderId="0" xfId="28" applyFont="1" applyAlignment="1">
      <alignment horizontal="left"/>
    </xf>
    <xf numFmtId="0" fontId="95" fillId="0" borderId="9" xfId="28" applyFont="1" applyBorder="1"/>
    <xf numFmtId="0" fontId="6" fillId="0" borderId="12" xfId="28" applyBorder="1"/>
    <xf numFmtId="0" fontId="0" fillId="0" borderId="12" xfId="0" applyBorder="1"/>
    <xf numFmtId="0" fontId="1" fillId="0" borderId="0" xfId="29"/>
    <xf numFmtId="0" fontId="94" fillId="0" borderId="61" xfId="28" applyFont="1" applyBorder="1" applyAlignment="1">
      <alignment horizontal="left"/>
    </xf>
    <xf numFmtId="0" fontId="74" fillId="0" borderId="17" xfId="0" applyFont="1" applyBorder="1"/>
    <xf numFmtId="0" fontId="0" fillId="0" borderId="45" xfId="0" applyBorder="1"/>
    <xf numFmtId="0" fontId="96" fillId="0" borderId="61" xfId="28" applyFont="1" applyBorder="1" applyAlignment="1" applyProtection="1">
      <alignment horizontal="left"/>
      <protection locked="0"/>
    </xf>
    <xf numFmtId="0" fontId="97" fillId="0" borderId="17" xfId="28" applyFont="1" applyBorder="1" applyAlignment="1" applyProtection="1">
      <alignment horizontal="left"/>
      <protection locked="0"/>
    </xf>
    <xf numFmtId="0" fontId="98" fillId="0" borderId="17" xfId="28" applyFont="1" applyBorder="1" applyAlignment="1" applyProtection="1">
      <alignment horizontal="right"/>
      <protection locked="0"/>
    </xf>
    <xf numFmtId="0" fontId="99" fillId="0" borderId="17" xfId="0" applyFont="1" applyBorder="1" applyProtection="1">
      <protection locked="0"/>
    </xf>
    <xf numFmtId="0" fontId="100" fillId="0" borderId="45" xfId="28" applyFont="1" applyBorder="1" applyAlignment="1" applyProtection="1">
      <alignment horizontal="right"/>
      <protection locked="0"/>
    </xf>
    <xf numFmtId="0" fontId="0" fillId="0" borderId="34" xfId="0" applyBorder="1"/>
    <xf numFmtId="0" fontId="0" fillId="0" borderId="17" xfId="0" applyBorder="1"/>
    <xf numFmtId="49" fontId="96" fillId="0" borderId="12" xfId="28" applyNumberFormat="1" applyFont="1" applyBorder="1" applyAlignment="1" applyProtection="1">
      <alignment horizontal="left"/>
      <protection locked="0"/>
    </xf>
    <xf numFmtId="49" fontId="26" fillId="0" borderId="12" xfId="28" applyNumberFormat="1" applyFont="1" applyBorder="1" applyAlignment="1" applyProtection="1">
      <alignment horizontal="left"/>
      <protection locked="0"/>
    </xf>
    <xf numFmtId="49" fontId="26" fillId="0" borderId="12" xfId="28" applyNumberFormat="1" applyFont="1" applyBorder="1" applyProtection="1">
      <protection locked="0"/>
    </xf>
    <xf numFmtId="0" fontId="24" fillId="0" borderId="12" xfId="28" applyFont="1" applyBorder="1" applyAlignment="1">
      <alignment horizontal="left"/>
    </xf>
    <xf numFmtId="0" fontId="101" fillId="0" borderId="16" xfId="28" applyFont="1" applyBorder="1" applyAlignment="1">
      <alignment horizontal="right"/>
    </xf>
    <xf numFmtId="0" fontId="95" fillId="0" borderId="60" xfId="28" applyFont="1" applyBorder="1"/>
    <xf numFmtId="0" fontId="0" fillId="0" borderId="26" xfId="0" applyBorder="1"/>
    <xf numFmtId="0" fontId="102" fillId="0" borderId="13" xfId="0" applyFont="1" applyBorder="1"/>
    <xf numFmtId="0" fontId="0" fillId="0" borderId="14" xfId="0" applyBorder="1"/>
    <xf numFmtId="10" fontId="0" fillId="0" borderId="40" xfId="0" applyNumberFormat="1" applyBorder="1"/>
    <xf numFmtId="0" fontId="102" fillId="0" borderId="61" xfId="0" applyFont="1" applyBorder="1"/>
    <xf numFmtId="3" fontId="43" fillId="2" borderId="60" xfId="0" applyNumberFormat="1" applyFont="1" applyFill="1" applyBorder="1"/>
    <xf numFmtId="0" fontId="102" fillId="0" borderId="0" xfId="0" applyFont="1"/>
    <xf numFmtId="0" fontId="102" fillId="0" borderId="144" xfId="0" applyFont="1" applyBorder="1"/>
    <xf numFmtId="0" fontId="0" fillId="0" borderId="46" xfId="0" applyBorder="1"/>
    <xf numFmtId="10" fontId="0" fillId="0" borderId="41" xfId="0" applyNumberFormat="1" applyBorder="1"/>
    <xf numFmtId="172" fontId="0" fillId="0" borderId="60" xfId="0" applyNumberFormat="1" applyBorder="1"/>
    <xf numFmtId="0" fontId="102" fillId="0" borderId="1" xfId="0" applyFont="1" applyBorder="1"/>
    <xf numFmtId="0" fontId="0" fillId="0" borderId="20" xfId="0" applyBorder="1"/>
    <xf numFmtId="10" fontId="0" fillId="0" borderId="145" xfId="0" applyNumberFormat="1" applyBorder="1"/>
    <xf numFmtId="0" fontId="103" fillId="0" borderId="0" xfId="0" applyFont="1"/>
    <xf numFmtId="0" fontId="104" fillId="0" borderId="0" xfId="0" applyFont="1"/>
    <xf numFmtId="3" fontId="105" fillId="0" borderId="0" xfId="0" applyNumberFormat="1" applyFont="1"/>
    <xf numFmtId="0" fontId="102" fillId="0" borderId="85" xfId="0" applyFont="1" applyBorder="1"/>
    <xf numFmtId="0" fontId="106" fillId="0" borderId="12" xfId="0" applyFont="1" applyBorder="1"/>
    <xf numFmtId="3" fontId="0" fillId="0" borderId="42" xfId="0" applyNumberFormat="1" applyBorder="1"/>
    <xf numFmtId="10" fontId="0" fillId="0" borderId="0" xfId="0" applyNumberFormat="1"/>
    <xf numFmtId="0" fontId="106" fillId="0" borderId="0" xfId="0" applyFont="1"/>
    <xf numFmtId="0" fontId="102" fillId="0" borderId="46" xfId="0" applyFont="1" applyBorder="1"/>
    <xf numFmtId="0" fontId="0" fillId="0" borderId="146" xfId="0" applyBorder="1"/>
    <xf numFmtId="3" fontId="0" fillId="0" borderId="40" xfId="0" applyNumberFormat="1" applyBorder="1"/>
    <xf numFmtId="0" fontId="102" fillId="0" borderId="43" xfId="0" applyFont="1" applyBorder="1"/>
    <xf numFmtId="14" fontId="0" fillId="21" borderId="41" xfId="0" applyNumberFormat="1" applyFill="1" applyBorder="1"/>
    <xf numFmtId="0" fontId="102" fillId="0" borderId="51" xfId="0" applyFont="1" applyBorder="1"/>
    <xf numFmtId="0" fontId="102" fillId="0" borderId="12" xfId="0" applyFont="1" applyBorder="1"/>
    <xf numFmtId="0" fontId="0" fillId="0" borderId="147" xfId="0" applyBorder="1"/>
    <xf numFmtId="14" fontId="0" fillId="0" borderId="42" xfId="0" applyNumberFormat="1" applyBorder="1"/>
    <xf numFmtId="0" fontId="0" fillId="0" borderId="60" xfId="0" applyBorder="1"/>
    <xf numFmtId="0" fontId="0" fillId="0" borderId="148" xfId="0" applyBorder="1"/>
    <xf numFmtId="0" fontId="102" fillId="0" borderId="149" xfId="0" applyFont="1" applyBorder="1"/>
    <xf numFmtId="0" fontId="0" fillId="0" borderId="149" xfId="0" applyBorder="1"/>
    <xf numFmtId="0" fontId="74" fillId="0" borderId="0" xfId="0" applyFont="1"/>
    <xf numFmtId="0" fontId="107" fillId="0" borderId="150" xfId="29" applyFont="1" applyBorder="1"/>
    <xf numFmtId="0" fontId="108" fillId="0" borderId="151" xfId="0" applyFont="1" applyBorder="1"/>
    <xf numFmtId="0" fontId="0" fillId="0" borderId="151" xfId="0" applyBorder="1"/>
    <xf numFmtId="172" fontId="109" fillId="0" borderId="0" xfId="0" applyNumberFormat="1" applyFont="1"/>
    <xf numFmtId="0" fontId="69" fillId="0" borderId="150" xfId="29" applyFont="1" applyBorder="1"/>
    <xf numFmtId="0" fontId="0" fillId="0" borderId="152" xfId="0" applyBorder="1"/>
    <xf numFmtId="0" fontId="74" fillId="0" borderId="142" xfId="0" applyFont="1" applyBorder="1"/>
    <xf numFmtId="0" fontId="74" fillId="0" borderId="153" xfId="0" applyFont="1" applyBorder="1"/>
    <xf numFmtId="0" fontId="74" fillId="0" borderId="154" xfId="0" applyFont="1" applyBorder="1"/>
    <xf numFmtId="0" fontId="43" fillId="0" borderId="0" xfId="0" applyFont="1"/>
    <xf numFmtId="0" fontId="0" fillId="0" borderId="55" xfId="0" applyBorder="1"/>
    <xf numFmtId="0" fontId="0" fillId="0" borderId="68" xfId="0" applyBorder="1"/>
    <xf numFmtId="0" fontId="74" fillId="0" borderId="157" xfId="0" applyFont="1" applyBorder="1" applyAlignment="1">
      <alignment horizontal="center" vertical="center" wrapText="1"/>
    </xf>
    <xf numFmtId="0" fontId="74" fillId="0" borderId="158"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21" xfId="0" applyFont="1" applyBorder="1" applyAlignment="1">
      <alignment horizontal="center" vertical="center"/>
    </xf>
    <xf numFmtId="0" fontId="74" fillId="0" borderId="0" xfId="0" applyFont="1" applyAlignment="1">
      <alignment horizontal="center" vertical="center" wrapText="1"/>
    </xf>
    <xf numFmtId="0" fontId="74" fillId="0" borderId="26" xfId="0" applyFont="1" applyBorder="1" applyAlignment="1">
      <alignment horizontal="center" vertical="center" wrapText="1"/>
    </xf>
    <xf numFmtId="0" fontId="74" fillId="0" borderId="159"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27" xfId="0" applyFont="1" applyBorder="1" applyAlignment="1">
      <alignment horizontal="center" vertical="center" wrapText="1"/>
    </xf>
    <xf numFmtId="0" fontId="74" fillId="0" borderId="33"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41" xfId="0" applyFont="1" applyBorder="1" applyAlignment="1">
      <alignment horizontal="center" vertical="center" wrapText="1"/>
    </xf>
    <xf numFmtId="14" fontId="0" fillId="0" borderId="28" xfId="0" applyNumberFormat="1" applyBorder="1" applyAlignment="1">
      <alignment horizontal="center"/>
    </xf>
    <xf numFmtId="14" fontId="0" fillId="0" borderId="21" xfId="0" applyNumberFormat="1"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6" xfId="0" applyBorder="1" applyAlignment="1">
      <alignment horizontal="right"/>
    </xf>
    <xf numFmtId="0" fontId="0" fillId="0" borderId="159" xfId="0" applyBorder="1" applyAlignment="1">
      <alignment horizontal="right"/>
    </xf>
    <xf numFmtId="0" fontId="0" fillId="0" borderId="21" xfId="0" applyBorder="1" applyAlignment="1">
      <alignment horizontal="right"/>
    </xf>
    <xf numFmtId="0" fontId="0" fillId="0" borderId="160" xfId="0" applyBorder="1" applyAlignment="1">
      <alignment horizontal="right"/>
    </xf>
    <xf numFmtId="0" fontId="0" fillId="0" borderId="0" xfId="0" applyAlignment="1">
      <alignment horizontal="right"/>
    </xf>
    <xf numFmtId="0" fontId="0" fillId="0" borderId="9" xfId="0" applyBorder="1"/>
    <xf numFmtId="0" fontId="0" fillId="0" borderId="22" xfId="0" applyBorder="1"/>
    <xf numFmtId="0" fontId="0" fillId="0" borderId="28" xfId="0" applyBorder="1" applyAlignment="1">
      <alignment horizontal="right"/>
    </xf>
    <xf numFmtId="0" fontId="0" fillId="0" borderId="41" xfId="0" applyBorder="1" applyAlignment="1">
      <alignment horizontal="right"/>
    </xf>
    <xf numFmtId="0" fontId="0" fillId="0" borderId="161" xfId="0" applyBorder="1"/>
    <xf numFmtId="49" fontId="111" fillId="0" borderId="30" xfId="0" applyNumberFormat="1" applyFont="1" applyBorder="1" applyAlignment="1">
      <alignment horizontal="center"/>
    </xf>
    <xf numFmtId="49" fontId="111" fillId="0" borderId="39" xfId="0" applyNumberFormat="1" applyFont="1" applyBorder="1" applyAlignment="1">
      <alignment horizontal="center"/>
    </xf>
    <xf numFmtId="49" fontId="111" fillId="0" borderId="0" xfId="0" applyNumberFormat="1" applyFont="1" applyAlignment="1">
      <alignment horizontal="center"/>
    </xf>
    <xf numFmtId="49" fontId="111" fillId="0" borderId="162" xfId="0" applyNumberFormat="1" applyFont="1" applyBorder="1" applyAlignment="1">
      <alignment horizontal="center"/>
    </xf>
    <xf numFmtId="49" fontId="111" fillId="0" borderId="163" xfId="0" applyNumberFormat="1" applyFont="1" applyBorder="1" applyAlignment="1">
      <alignment horizontal="center"/>
    </xf>
    <xf numFmtId="49" fontId="111" fillId="0" borderId="42" xfId="0" applyNumberFormat="1" applyFont="1" applyBorder="1" applyAlignment="1">
      <alignment horizontal="center"/>
    </xf>
    <xf numFmtId="0" fontId="111" fillId="0" borderId="164" xfId="0" applyFont="1" applyBorder="1" applyAlignment="1">
      <alignment horizontal="center"/>
    </xf>
    <xf numFmtId="14" fontId="74" fillId="21" borderId="77" xfId="0" applyNumberFormat="1" applyFont="1" applyFill="1" applyBorder="1" applyProtection="1">
      <protection locked="0"/>
    </xf>
    <xf numFmtId="14" fontId="112" fillId="0" borderId="165" xfId="0" applyNumberFormat="1" applyFont="1" applyBorder="1" applyProtection="1">
      <protection locked="0"/>
    </xf>
    <xf numFmtId="3" fontId="74" fillId="0" borderId="166" xfId="0" applyNumberFormat="1" applyFont="1" applyBorder="1" applyAlignment="1">
      <alignment horizontal="right"/>
    </xf>
    <xf numFmtId="3" fontId="74" fillId="0" borderId="166" xfId="0" applyNumberFormat="1" applyFont="1" applyBorder="1" applyProtection="1">
      <protection locked="0"/>
    </xf>
    <xf numFmtId="0" fontId="0" fillId="0" borderId="166" xfId="0" applyBorder="1"/>
    <xf numFmtId="3" fontId="74" fillId="0" borderId="154" xfId="0" applyNumberFormat="1" applyFont="1" applyBorder="1" applyAlignment="1">
      <alignment horizontal="right"/>
    </xf>
    <xf numFmtId="3" fontId="74" fillId="0" borderId="142" xfId="0" applyNumberFormat="1" applyFont="1" applyBorder="1" applyAlignment="1">
      <alignment horizontal="right"/>
    </xf>
    <xf numFmtId="3" fontId="74" fillId="0" borderId="167" xfId="0" applyNumberFormat="1" applyFont="1" applyBorder="1" applyAlignment="1">
      <alignment horizontal="right"/>
    </xf>
    <xf numFmtId="0" fontId="111" fillId="0" borderId="168" xfId="0" applyFont="1" applyBorder="1" applyAlignment="1">
      <alignment horizontal="center"/>
    </xf>
    <xf numFmtId="14" fontId="74" fillId="0" borderId="0" xfId="0" applyNumberFormat="1" applyFont="1" applyAlignment="1" applyProtection="1">
      <alignment horizontal="right"/>
      <protection locked="0"/>
    </xf>
    <xf numFmtId="1" fontId="74" fillId="0" borderId="166" xfId="0" applyNumberFormat="1" applyFont="1" applyBorder="1"/>
    <xf numFmtId="3" fontId="74" fillId="0" borderId="166" xfId="0" applyNumberFormat="1" applyFont="1" applyBorder="1"/>
    <xf numFmtId="4" fontId="74" fillId="0" borderId="0" xfId="0" applyNumberFormat="1" applyFont="1" applyAlignment="1" applyProtection="1">
      <alignment horizontal="right"/>
      <protection locked="0"/>
    </xf>
    <xf numFmtId="4" fontId="74" fillId="0" borderId="166" xfId="0" applyNumberFormat="1" applyFont="1" applyBorder="1"/>
    <xf numFmtId="10" fontId="74" fillId="0" borderId="166" xfId="0" applyNumberFormat="1" applyFont="1" applyBorder="1"/>
    <xf numFmtId="2" fontId="0" fillId="0" borderId="166" xfId="0" applyNumberFormat="1" applyBorder="1"/>
    <xf numFmtId="3" fontId="0" fillId="0" borderId="165" xfId="0" applyNumberFormat="1" applyBorder="1"/>
    <xf numFmtId="3" fontId="0" fillId="0" borderId="166" xfId="0" applyNumberFormat="1" applyBorder="1"/>
    <xf numFmtId="2" fontId="0" fillId="0" borderId="0" xfId="0" applyNumberFormat="1"/>
    <xf numFmtId="3" fontId="33" fillId="23" borderId="16" xfId="0" applyNumberFormat="1" applyFont="1" applyFill="1" applyBorder="1"/>
    <xf numFmtId="3" fontId="0" fillId="24" borderId="61" xfId="0" applyNumberFormat="1" applyFill="1" applyBorder="1"/>
    <xf numFmtId="3" fontId="33" fillId="24" borderId="45" xfId="0" applyNumberFormat="1" applyFont="1" applyFill="1" applyBorder="1"/>
    <xf numFmtId="2" fontId="74" fillId="0" borderId="166" xfId="0" applyNumberFormat="1" applyFont="1" applyBorder="1" applyProtection="1">
      <protection locked="0"/>
    </xf>
    <xf numFmtId="14" fontId="110" fillId="2" borderId="0" xfId="0" applyNumberFormat="1" applyFont="1" applyFill="1" applyAlignment="1" applyProtection="1">
      <alignment horizontal="right"/>
      <protection locked="0"/>
    </xf>
    <xf numFmtId="1" fontId="33" fillId="23" borderId="0" xfId="0" applyNumberFormat="1" applyFont="1" applyFill="1"/>
    <xf numFmtId="1" fontId="74" fillId="0" borderId="0" xfId="0" applyNumberFormat="1" applyFont="1"/>
    <xf numFmtId="0" fontId="104" fillId="0" borderId="166" xfId="0" applyFont="1" applyBorder="1"/>
    <xf numFmtId="3" fontId="74" fillId="0" borderId="0" xfId="0" applyNumberFormat="1" applyFont="1"/>
    <xf numFmtId="0" fontId="111" fillId="0" borderId="169" xfId="0" applyFont="1" applyBorder="1" applyAlignment="1">
      <alignment horizontal="center"/>
    </xf>
    <xf numFmtId="0" fontId="24" fillId="12" borderId="124" xfId="26" applyFont="1" applyFill="1" applyBorder="1"/>
    <xf numFmtId="0" fontId="24" fillId="12" borderId="85" xfId="26" applyFont="1" applyFill="1" applyBorder="1"/>
    <xf numFmtId="0" fontId="113" fillId="13" borderId="8" xfId="26" quotePrefix="1" applyFont="1" applyFill="1" applyBorder="1" applyAlignment="1">
      <alignment horizontal="left"/>
    </xf>
    <xf numFmtId="0" fontId="113" fillId="13" borderId="33" xfId="26" quotePrefix="1" applyFont="1" applyFill="1" applyBorder="1" applyAlignment="1">
      <alignment horizontal="left"/>
    </xf>
    <xf numFmtId="0" fontId="66" fillId="13" borderId="33" xfId="26" applyFont="1" applyFill="1" applyBorder="1"/>
    <xf numFmtId="0" fontId="66" fillId="13" borderId="34" xfId="26" applyFont="1" applyFill="1" applyBorder="1"/>
    <xf numFmtId="0" fontId="114" fillId="0" borderId="0" xfId="25" applyFont="1"/>
    <xf numFmtId="0" fontId="6" fillId="12" borderId="0" xfId="25" applyFill="1" applyAlignment="1">
      <alignment vertical="center"/>
    </xf>
    <xf numFmtId="0" fontId="115" fillId="13" borderId="61" xfId="26" applyFont="1" applyFill="1" applyBorder="1" applyAlignment="1">
      <alignment vertical="center"/>
    </xf>
    <xf numFmtId="1" fontId="79" fillId="13" borderId="61" xfId="25" applyNumberFormat="1" applyFont="1" applyFill="1" applyBorder="1" applyAlignment="1">
      <alignment horizontal="center" vertical="center"/>
    </xf>
    <xf numFmtId="0" fontId="6" fillId="12" borderId="7" xfId="25" applyFill="1" applyBorder="1" applyAlignment="1">
      <alignment horizontal="center" vertical="center"/>
    </xf>
    <xf numFmtId="3" fontId="61" fillId="12" borderId="27" xfId="25" applyNumberFormat="1" applyFont="1" applyFill="1" applyBorder="1"/>
    <xf numFmtId="3" fontId="61" fillId="12" borderId="36" xfId="25" applyNumberFormat="1" applyFont="1" applyFill="1" applyBorder="1"/>
    <xf numFmtId="3" fontId="61" fillId="12" borderId="40" xfId="25" applyNumberFormat="1" applyFont="1" applyFill="1" applyBorder="1"/>
    <xf numFmtId="3" fontId="61" fillId="12" borderId="13" xfId="25" applyNumberFormat="1" applyFont="1" applyFill="1" applyBorder="1"/>
    <xf numFmtId="3" fontId="61" fillId="12" borderId="28" xfId="25" applyNumberFormat="1" applyFont="1" applyFill="1" applyBorder="1"/>
    <xf numFmtId="3" fontId="61" fillId="12" borderId="21" xfId="25" applyNumberFormat="1" applyFont="1" applyFill="1" applyBorder="1"/>
    <xf numFmtId="3" fontId="61" fillId="12" borderId="41" xfId="25" applyNumberFormat="1" applyFont="1" applyFill="1" applyBorder="1"/>
    <xf numFmtId="3" fontId="61" fillId="12" borderId="1" xfId="25" applyNumberFormat="1" applyFont="1" applyFill="1" applyBorder="1"/>
    <xf numFmtId="0" fontId="43" fillId="18" borderId="1" xfId="25" applyFont="1" applyFill="1" applyBorder="1" applyAlignment="1">
      <alignment vertical="center" wrapText="1"/>
    </xf>
    <xf numFmtId="3" fontId="42" fillId="18" borderId="28" xfId="25" applyNumberFormat="1" applyFont="1" applyFill="1" applyBorder="1"/>
    <xf numFmtId="3" fontId="42" fillId="18" borderId="21" xfId="25" applyNumberFormat="1" applyFont="1" applyFill="1" applyBorder="1"/>
    <xf numFmtId="3" fontId="42" fillId="18" borderId="41" xfId="25" applyNumberFormat="1" applyFont="1" applyFill="1" applyBorder="1"/>
    <xf numFmtId="3" fontId="42" fillId="18" borderId="1" xfId="25" applyNumberFormat="1" applyFont="1" applyFill="1" applyBorder="1"/>
    <xf numFmtId="3" fontId="86" fillId="12" borderId="18" xfId="25" applyNumberFormat="1" applyFont="1" applyFill="1" applyBorder="1"/>
    <xf numFmtId="3" fontId="42" fillId="18" borderId="18" xfId="25" applyNumberFormat="1" applyFont="1" applyFill="1" applyBorder="1"/>
    <xf numFmtId="3" fontId="61" fillId="13" borderId="28" xfId="25" applyNumberFormat="1" applyFont="1" applyFill="1" applyBorder="1"/>
    <xf numFmtId="3" fontId="61" fillId="13" borderId="21" xfId="25" applyNumberFormat="1" applyFont="1" applyFill="1" applyBorder="1"/>
    <xf numFmtId="3" fontId="61" fillId="13" borderId="41" xfId="25" applyNumberFormat="1" applyFont="1" applyFill="1" applyBorder="1"/>
    <xf numFmtId="3" fontId="61" fillId="13" borderId="1" xfId="25" applyNumberFormat="1" applyFont="1" applyFill="1" applyBorder="1"/>
    <xf numFmtId="3" fontId="61" fillId="12" borderId="18" xfId="25" applyNumberFormat="1" applyFont="1" applyFill="1" applyBorder="1"/>
    <xf numFmtId="3" fontId="61" fillId="12" borderId="31" xfId="25" applyNumberFormat="1" applyFont="1" applyFill="1" applyBorder="1"/>
    <xf numFmtId="3" fontId="61" fillId="12" borderId="30" xfId="25" applyNumberFormat="1" applyFont="1" applyFill="1" applyBorder="1"/>
    <xf numFmtId="3" fontId="61" fillId="12" borderId="39" xfId="25" applyNumberFormat="1" applyFont="1" applyFill="1" applyBorder="1"/>
    <xf numFmtId="3" fontId="61" fillId="12" borderId="42" xfId="25" applyNumberFormat="1" applyFont="1" applyFill="1" applyBorder="1"/>
    <xf numFmtId="3" fontId="61" fillId="12" borderId="4" xfId="25" applyNumberFormat="1" applyFont="1" applyFill="1" applyBorder="1"/>
    <xf numFmtId="3" fontId="61" fillId="25" borderId="39" xfId="25" applyNumberFormat="1" applyFont="1" applyFill="1" applyBorder="1"/>
    <xf numFmtId="3" fontId="61" fillId="26" borderId="39" xfId="25" applyNumberFormat="1" applyFont="1" applyFill="1" applyBorder="1"/>
    <xf numFmtId="3" fontId="61" fillId="12" borderId="33" xfId="25" applyNumberFormat="1" applyFont="1" applyFill="1" applyBorder="1"/>
    <xf numFmtId="3" fontId="61" fillId="26" borderId="33" xfId="25" applyNumberFormat="1" applyFont="1" applyFill="1" applyBorder="1"/>
    <xf numFmtId="3" fontId="61" fillId="12" borderId="34" xfId="25" applyNumberFormat="1" applyFont="1" applyFill="1" applyBorder="1"/>
    <xf numFmtId="0" fontId="6" fillId="12" borderId="9" xfId="25" applyFill="1" applyBorder="1" applyAlignment="1">
      <alignment vertical="center" wrapText="1"/>
    </xf>
    <xf numFmtId="3" fontId="61" fillId="12" borderId="22" xfId="25" applyNumberFormat="1" applyFont="1" applyFill="1" applyBorder="1"/>
    <xf numFmtId="3" fontId="61" fillId="12" borderId="61" xfId="25" applyNumberFormat="1" applyFont="1" applyFill="1" applyBorder="1"/>
    <xf numFmtId="0" fontId="61" fillId="0" borderId="45" xfId="25" applyFont="1" applyBorder="1"/>
    <xf numFmtId="169" fontId="61" fillId="12" borderId="12" xfId="25" applyNumberFormat="1" applyFont="1" applyFill="1" applyBorder="1"/>
    <xf numFmtId="3" fontId="61" fillId="26" borderId="12" xfId="25" applyNumberFormat="1" applyFont="1" applyFill="1" applyBorder="1"/>
    <xf numFmtId="169" fontId="61" fillId="12" borderId="16" xfId="25" applyNumberFormat="1" applyFont="1" applyFill="1" applyBorder="1"/>
    <xf numFmtId="3" fontId="61" fillId="25" borderId="33" xfId="25" applyNumberFormat="1" applyFont="1" applyFill="1" applyBorder="1"/>
    <xf numFmtId="0" fontId="6" fillId="12" borderId="29" xfId="25" applyFill="1" applyBorder="1" applyAlignment="1">
      <alignment horizontal="center" vertical="center"/>
    </xf>
    <xf numFmtId="0" fontId="6" fillId="12" borderId="60" xfId="25" applyFill="1" applyBorder="1" applyAlignment="1">
      <alignment vertical="center" wrapText="1"/>
    </xf>
    <xf numFmtId="3" fontId="61" fillId="25" borderId="12" xfId="25" applyNumberFormat="1" applyFont="1" applyFill="1" applyBorder="1"/>
    <xf numFmtId="169" fontId="61" fillId="12" borderId="0" xfId="25" applyNumberFormat="1" applyFont="1" applyFill="1"/>
    <xf numFmtId="0" fontId="6" fillId="12" borderId="3" xfId="25" applyFill="1" applyBorder="1" applyAlignment="1">
      <alignment horizontal="center" vertical="center"/>
    </xf>
    <xf numFmtId="0" fontId="6" fillId="12" borderId="76" xfId="25" applyFill="1" applyBorder="1" applyAlignment="1">
      <alignment vertical="center"/>
    </xf>
    <xf numFmtId="0" fontId="61" fillId="12" borderId="21" xfId="25" applyFont="1" applyFill="1" applyBorder="1"/>
    <xf numFmtId="3" fontId="61" fillId="0" borderId="21" xfId="25" applyNumberFormat="1" applyFont="1" applyBorder="1"/>
    <xf numFmtId="1" fontId="61" fillId="12" borderId="61" xfId="25" applyNumberFormat="1" applyFont="1" applyFill="1" applyBorder="1"/>
    <xf numFmtId="0" fontId="6" fillId="0" borderId="0" xfId="25" applyAlignment="1">
      <alignment vertical="center"/>
    </xf>
    <xf numFmtId="0" fontId="81" fillId="13" borderId="33" xfId="26" applyFont="1" applyFill="1" applyBorder="1" applyAlignment="1">
      <alignment vertical="center"/>
    </xf>
    <xf numFmtId="0" fontId="6" fillId="18" borderId="60" xfId="25" applyFill="1" applyBorder="1" applyAlignment="1">
      <alignment horizontal="center" vertical="center"/>
    </xf>
    <xf numFmtId="0" fontId="6" fillId="13" borderId="60" xfId="25" applyFill="1" applyBorder="1" applyAlignment="1">
      <alignment horizontal="center" vertical="center"/>
    </xf>
    <xf numFmtId="0" fontId="6" fillId="12" borderId="5" xfId="25" applyFill="1" applyBorder="1" applyAlignment="1">
      <alignment horizontal="center" vertical="center"/>
    </xf>
    <xf numFmtId="0" fontId="106" fillId="12" borderId="61" xfId="25" applyFont="1" applyFill="1" applyBorder="1" applyAlignment="1">
      <alignment vertical="center"/>
    </xf>
    <xf numFmtId="10" fontId="42" fillId="18" borderId="60" xfId="25" applyNumberFormat="1" applyFont="1" applyFill="1" applyBorder="1" applyAlignment="1">
      <alignment vertical="center"/>
    </xf>
    <xf numFmtId="10" fontId="86" fillId="12" borderId="124" xfId="25" applyNumberFormat="1" applyFont="1" applyFill="1" applyBorder="1" applyAlignment="1" applyProtection="1">
      <alignment vertical="center"/>
      <protection locked="0"/>
    </xf>
    <xf numFmtId="10" fontId="86" fillId="12" borderId="45" xfId="25" applyNumberFormat="1" applyFont="1" applyFill="1" applyBorder="1" applyAlignment="1" applyProtection="1">
      <alignment vertical="center"/>
      <protection locked="0"/>
    </xf>
    <xf numFmtId="0" fontId="61" fillId="0" borderId="0" xfId="25" applyFont="1"/>
    <xf numFmtId="0" fontId="80" fillId="12" borderId="0" xfId="25" applyFont="1" applyFill="1" applyAlignment="1">
      <alignment horizontal="center"/>
    </xf>
    <xf numFmtId="0" fontId="81" fillId="12" borderId="0" xfId="26" applyFont="1" applyFill="1" applyAlignment="1">
      <alignment vertical="center"/>
    </xf>
    <xf numFmtId="0" fontId="59" fillId="12" borderId="0" xfId="25" applyFont="1" applyFill="1" applyAlignment="1">
      <alignment horizontal="center"/>
    </xf>
    <xf numFmtId="1" fontId="59" fillId="12" borderId="0" xfId="25" applyNumberFormat="1" applyFont="1" applyFill="1" applyAlignment="1">
      <alignment horizontal="center" vertical="center"/>
    </xf>
    <xf numFmtId="0" fontId="81" fillId="13" borderId="61" xfId="26" applyFont="1" applyFill="1" applyBorder="1" applyAlignment="1">
      <alignment vertical="center"/>
    </xf>
    <xf numFmtId="1" fontId="79" fillId="13" borderId="124" xfId="25" applyNumberFormat="1" applyFont="1" applyFill="1" applyBorder="1" applyAlignment="1">
      <alignment horizontal="center"/>
    </xf>
    <xf numFmtId="1" fontId="79" fillId="13" borderId="125" xfId="25" applyNumberFormat="1" applyFont="1" applyFill="1" applyBorder="1" applyAlignment="1">
      <alignment horizontal="center"/>
    </xf>
    <xf numFmtId="1" fontId="79" fillId="13" borderId="126" xfId="25" applyNumberFormat="1" applyFont="1" applyFill="1" applyBorder="1" applyAlignment="1">
      <alignment horizontal="center"/>
    </xf>
    <xf numFmtId="1" fontId="79" fillId="14" borderId="20" xfId="25" applyNumberFormat="1" applyFont="1" applyFill="1" applyBorder="1" applyAlignment="1">
      <alignment horizontal="center"/>
    </xf>
    <xf numFmtId="1" fontId="79" fillId="14" borderId="21" xfId="25" applyNumberFormat="1" applyFont="1" applyFill="1" applyBorder="1" applyAlignment="1">
      <alignment horizontal="center"/>
    </xf>
    <xf numFmtId="3" fontId="61" fillId="12" borderId="27" xfId="25" applyNumberFormat="1" applyFont="1" applyFill="1" applyBorder="1" applyAlignment="1">
      <alignment horizontal="right" vertical="center"/>
    </xf>
    <xf numFmtId="3" fontId="61" fillId="12" borderId="36" xfId="25" applyNumberFormat="1" applyFont="1" applyFill="1" applyBorder="1" applyAlignment="1">
      <alignment horizontal="right" vertical="center"/>
    </xf>
    <xf numFmtId="3" fontId="61" fillId="12" borderId="40" xfId="25" applyNumberFormat="1" applyFont="1" applyFill="1" applyBorder="1" applyAlignment="1">
      <alignment horizontal="right" vertical="center"/>
    </xf>
    <xf numFmtId="3" fontId="61" fillId="0" borderId="30" xfId="25" applyNumberFormat="1" applyFont="1" applyBorder="1" applyAlignment="1">
      <alignment horizontal="right"/>
    </xf>
    <xf numFmtId="3" fontId="61" fillId="0" borderId="39" xfId="25" applyNumberFormat="1" applyFont="1" applyBorder="1" applyAlignment="1">
      <alignment horizontal="right"/>
    </xf>
    <xf numFmtId="3" fontId="61" fillId="0" borderId="42" xfId="25" applyNumberFormat="1" applyFont="1" applyBorder="1" applyAlignment="1">
      <alignment horizontal="right"/>
    </xf>
    <xf numFmtId="3" fontId="61" fillId="0" borderId="60" xfId="25" applyNumberFormat="1" applyFont="1" applyBorder="1"/>
    <xf numFmtId="0" fontId="61" fillId="18" borderId="0" xfId="25" applyFont="1" applyFill="1"/>
    <xf numFmtId="0" fontId="61" fillId="18" borderId="22" xfId="25" applyFont="1" applyFill="1" applyBorder="1"/>
    <xf numFmtId="0" fontId="61" fillId="18" borderId="20" xfId="25" applyFont="1" applyFill="1" applyBorder="1"/>
    <xf numFmtId="0" fontId="61" fillId="18" borderId="21" xfId="25" applyFont="1" applyFill="1" applyBorder="1"/>
    <xf numFmtId="3" fontId="61" fillId="0" borderId="27" xfId="25" applyNumberFormat="1" applyFont="1" applyBorder="1" applyAlignment="1">
      <alignment horizontal="right"/>
    </xf>
    <xf numFmtId="3" fontId="61" fillId="0" borderId="36" xfId="25" applyNumberFormat="1" applyFont="1" applyBorder="1" applyAlignment="1">
      <alignment horizontal="right"/>
    </xf>
    <xf numFmtId="3" fontId="61" fillId="0" borderId="40" xfId="25" applyNumberFormat="1" applyFont="1" applyBorder="1" applyAlignment="1">
      <alignment horizontal="right"/>
    </xf>
    <xf numFmtId="172" fontId="61" fillId="12" borderId="43" xfId="25" applyNumberFormat="1" applyFont="1" applyFill="1" applyBorder="1" applyAlignment="1">
      <alignment horizontal="center" vertical="center"/>
    </xf>
    <xf numFmtId="172" fontId="61" fillId="12" borderId="177" xfId="25" applyNumberFormat="1" applyFont="1" applyFill="1" applyBorder="1" applyAlignment="1">
      <alignment horizontal="right" vertical="center"/>
    </xf>
    <xf numFmtId="172" fontId="61" fillId="12" borderId="178" xfId="25" applyNumberFormat="1" applyFont="1" applyFill="1" applyBorder="1" applyAlignment="1">
      <alignment horizontal="right" vertical="center"/>
    </xf>
    <xf numFmtId="172" fontId="61" fillId="12" borderId="21" xfId="25" applyNumberFormat="1" applyFont="1" applyFill="1" applyBorder="1" applyAlignment="1">
      <alignment horizontal="right" vertical="center"/>
    </xf>
    <xf numFmtId="172" fontId="61" fillId="12" borderId="41" xfId="25" applyNumberFormat="1" applyFont="1" applyFill="1" applyBorder="1" applyAlignment="1">
      <alignment horizontal="right" vertical="center"/>
    </xf>
    <xf numFmtId="172" fontId="61" fillId="14" borderId="20" xfId="25" applyNumberFormat="1" applyFont="1" applyFill="1" applyBorder="1" applyAlignment="1">
      <alignment horizontal="right" vertical="center"/>
    </xf>
    <xf numFmtId="172" fontId="61" fillId="14" borderId="21" xfId="25" applyNumberFormat="1" applyFont="1" applyFill="1" applyBorder="1" applyAlignment="1">
      <alignment horizontal="right" vertical="center"/>
    </xf>
    <xf numFmtId="3" fontId="61" fillId="12" borderId="124" xfId="25" applyNumberFormat="1" applyFont="1" applyFill="1" applyBorder="1"/>
    <xf numFmtId="3" fontId="61" fillId="12" borderId="125" xfId="25" applyNumberFormat="1" applyFont="1" applyFill="1" applyBorder="1"/>
    <xf numFmtId="3" fontId="61" fillId="12" borderId="45" xfId="25" applyNumberFormat="1" applyFont="1" applyFill="1" applyBorder="1"/>
    <xf numFmtId="3" fontId="61" fillId="18" borderId="85" xfId="25" applyNumberFormat="1" applyFont="1" applyFill="1" applyBorder="1"/>
    <xf numFmtId="3" fontId="61" fillId="18" borderId="86" xfId="25" applyNumberFormat="1" applyFont="1" applyFill="1" applyBorder="1"/>
    <xf numFmtId="3" fontId="61" fillId="18" borderId="179" xfId="25" applyNumberFormat="1" applyFont="1" applyFill="1" applyBorder="1"/>
    <xf numFmtId="3" fontId="61" fillId="18" borderId="20" xfId="25" applyNumberFormat="1" applyFont="1" applyFill="1" applyBorder="1"/>
    <xf numFmtId="3" fontId="61" fillId="18" borderId="21" xfId="25" applyNumberFormat="1" applyFont="1" applyFill="1" applyBorder="1"/>
    <xf numFmtId="3" fontId="61" fillId="12" borderId="7" xfId="25" applyNumberFormat="1" applyFont="1" applyFill="1" applyBorder="1"/>
    <xf numFmtId="0" fontId="6" fillId="12" borderId="12" xfId="25" applyFill="1" applyBorder="1" applyAlignment="1">
      <alignment vertical="center"/>
    </xf>
    <xf numFmtId="0" fontId="61" fillId="12" borderId="12" xfId="25" applyFont="1" applyFill="1" applyBorder="1"/>
    <xf numFmtId="3" fontId="61" fillId="12" borderId="29" xfId="25" applyNumberFormat="1" applyFont="1" applyFill="1" applyBorder="1"/>
    <xf numFmtId="0" fontId="81" fillId="13" borderId="8" xfId="26" applyFont="1" applyFill="1" applyBorder="1" applyAlignment="1">
      <alignment vertical="center"/>
    </xf>
    <xf numFmtId="0" fontId="79" fillId="13" borderId="33" xfId="25" applyFont="1" applyFill="1" applyBorder="1" applyAlignment="1">
      <alignment horizontal="center"/>
    </xf>
    <xf numFmtId="0" fontId="79" fillId="13" borderId="34" xfId="25" applyFont="1" applyFill="1" applyBorder="1" applyAlignment="1">
      <alignment horizontal="center"/>
    </xf>
    <xf numFmtId="1" fontId="79" fillId="14" borderId="156" xfId="25" applyNumberFormat="1" applyFont="1" applyFill="1" applyBorder="1" applyAlignment="1">
      <alignment horizontal="center"/>
    </xf>
    <xf numFmtId="1" fontId="79" fillId="14" borderId="36" xfId="25" applyNumberFormat="1" applyFont="1" applyFill="1" applyBorder="1" applyAlignment="1">
      <alignment horizontal="center"/>
    </xf>
    <xf numFmtId="1" fontId="79" fillId="14" borderId="40" xfId="25" applyNumberFormat="1" applyFont="1" applyFill="1" applyBorder="1" applyAlignment="1">
      <alignment horizontal="center"/>
    </xf>
    <xf numFmtId="3" fontId="61" fillId="12" borderId="84" xfId="25" applyNumberFormat="1" applyFont="1" applyFill="1" applyBorder="1" applyAlignment="1">
      <alignment horizontal="center" vertical="center"/>
    </xf>
    <xf numFmtId="3" fontId="61" fillId="12" borderId="156" xfId="25" applyNumberFormat="1" applyFont="1" applyFill="1" applyBorder="1" applyAlignment="1">
      <alignment horizontal="right" vertical="center"/>
    </xf>
    <xf numFmtId="0" fontId="0" fillId="0" borderId="43" xfId="0" applyBorder="1" applyAlignment="1">
      <alignment wrapText="1"/>
    </xf>
    <xf numFmtId="3" fontId="61" fillId="12" borderId="18" xfId="25" applyNumberFormat="1" applyFont="1" applyFill="1" applyBorder="1" applyAlignment="1">
      <alignment horizontal="center" vertical="center"/>
    </xf>
    <xf numFmtId="3" fontId="61" fillId="12" borderId="28" xfId="25" applyNumberFormat="1" applyFont="1" applyFill="1" applyBorder="1" applyAlignment="1">
      <alignment horizontal="right" vertical="center"/>
    </xf>
    <xf numFmtId="3" fontId="61" fillId="12" borderId="21" xfId="25" applyNumberFormat="1" applyFont="1" applyFill="1" applyBorder="1" applyAlignment="1">
      <alignment horizontal="right" vertical="center"/>
    </xf>
    <xf numFmtId="3" fontId="61" fillId="12" borderId="41" xfId="25" applyNumberFormat="1" applyFont="1" applyFill="1" applyBorder="1" applyAlignment="1">
      <alignment horizontal="right" vertical="center"/>
    </xf>
    <xf numFmtId="3" fontId="61" fillId="12" borderId="20" xfId="25" applyNumberFormat="1" applyFont="1" applyFill="1" applyBorder="1" applyAlignment="1">
      <alignment horizontal="right" vertical="center"/>
    </xf>
    <xf numFmtId="0" fontId="61" fillId="12" borderId="22" xfId="25" applyFont="1" applyFill="1" applyBorder="1"/>
    <xf numFmtId="3" fontId="61" fillId="0" borderId="130" xfId="25" applyNumberFormat="1" applyFont="1" applyBorder="1" applyAlignment="1">
      <alignment horizontal="right"/>
    </xf>
    <xf numFmtId="0" fontId="61" fillId="18" borderId="9" xfId="25" applyFont="1" applyFill="1" applyBorder="1"/>
    <xf numFmtId="0" fontId="61" fillId="18" borderId="41" xfId="25" applyFont="1" applyFill="1" applyBorder="1"/>
    <xf numFmtId="3" fontId="61" fillId="0" borderId="156" xfId="25" applyNumberFormat="1" applyFont="1" applyBorder="1" applyAlignment="1">
      <alignment horizontal="right"/>
    </xf>
    <xf numFmtId="172" fontId="61" fillId="12" borderId="18" xfId="25" applyNumberFormat="1" applyFont="1" applyFill="1" applyBorder="1" applyAlignment="1">
      <alignment horizontal="center" vertical="center"/>
    </xf>
    <xf numFmtId="172" fontId="61" fillId="12" borderId="28" xfId="25" applyNumberFormat="1" applyFont="1" applyFill="1" applyBorder="1" applyAlignment="1">
      <alignment horizontal="right" vertical="center"/>
    </xf>
    <xf numFmtId="172" fontId="61" fillId="14" borderId="41" xfId="25" applyNumberFormat="1" applyFont="1" applyFill="1" applyBorder="1" applyAlignment="1">
      <alignment horizontal="right" vertical="center"/>
    </xf>
    <xf numFmtId="3" fontId="61" fillId="12" borderId="20" xfId="25" applyNumberFormat="1" applyFont="1" applyFill="1" applyBorder="1"/>
    <xf numFmtId="3" fontId="61" fillId="18" borderId="146" xfId="25" applyNumberFormat="1" applyFont="1" applyFill="1" applyBorder="1"/>
    <xf numFmtId="3" fontId="61" fillId="18" borderId="158" xfId="25" applyNumberFormat="1" applyFont="1" applyFill="1" applyBorder="1"/>
    <xf numFmtId="3" fontId="61" fillId="18" borderId="180" xfId="25" applyNumberFormat="1" applyFont="1" applyFill="1" applyBorder="1"/>
    <xf numFmtId="3" fontId="61" fillId="12" borderId="60" xfId="25" applyNumberFormat="1" applyFont="1" applyFill="1" applyBorder="1"/>
    <xf numFmtId="0" fontId="61" fillId="12" borderId="9" xfId="25" applyFont="1" applyFill="1" applyBorder="1"/>
    <xf numFmtId="0" fontId="6" fillId="0" borderId="22" xfId="25" applyBorder="1"/>
    <xf numFmtId="3" fontId="61" fillId="12" borderId="5" xfId="25" applyNumberFormat="1" applyFont="1" applyFill="1" applyBorder="1"/>
    <xf numFmtId="0" fontId="61" fillId="12" borderId="28" xfId="25" applyFont="1" applyFill="1" applyBorder="1"/>
    <xf numFmtId="0" fontId="61" fillId="12" borderId="41" xfId="25" applyFont="1" applyFill="1" applyBorder="1"/>
    <xf numFmtId="0" fontId="61" fillId="12" borderId="20" xfId="25" applyFont="1" applyFill="1" applyBorder="1"/>
    <xf numFmtId="0" fontId="6" fillId="12" borderId="47" xfId="25" applyFill="1" applyBorder="1" applyAlignment="1">
      <alignment vertical="center"/>
    </xf>
    <xf numFmtId="3" fontId="61" fillId="12" borderId="130" xfId="25" applyNumberFormat="1" applyFont="1" applyFill="1" applyBorder="1"/>
    <xf numFmtId="0" fontId="80" fillId="12" borderId="8" xfId="25" applyFont="1" applyFill="1" applyBorder="1" applyAlignment="1">
      <alignment horizontal="center" vertical="center"/>
    </xf>
    <xf numFmtId="0" fontId="59" fillId="13" borderId="45" xfId="25" applyFont="1" applyFill="1" applyBorder="1" applyAlignment="1">
      <alignment horizontal="center"/>
    </xf>
    <xf numFmtId="0" fontId="42" fillId="13" borderId="6" xfId="25" applyFont="1" applyFill="1" applyBorder="1" applyAlignment="1">
      <alignment horizontal="center"/>
    </xf>
    <xf numFmtId="0" fontId="102" fillId="0" borderId="0" xfId="25" applyFont="1"/>
    <xf numFmtId="0" fontId="42" fillId="12" borderId="84" xfId="25" applyFont="1" applyFill="1" applyBorder="1" applyAlignment="1">
      <alignment vertical="center"/>
    </xf>
    <xf numFmtId="3" fontId="42" fillId="12" borderId="7" xfId="25" applyNumberFormat="1" applyFont="1" applyFill="1" applyBorder="1"/>
    <xf numFmtId="0" fontId="106" fillId="0" borderId="0" xfId="25" applyFont="1"/>
    <xf numFmtId="0" fontId="42" fillId="12" borderId="18" xfId="25" applyFont="1" applyFill="1" applyBorder="1" applyAlignment="1">
      <alignment vertical="center"/>
    </xf>
    <xf numFmtId="10" fontId="42" fillId="12" borderId="2" xfId="25" applyNumberFormat="1" applyFont="1" applyFill="1" applyBorder="1"/>
    <xf numFmtId="0" fontId="42" fillId="0" borderId="0" xfId="25" applyFont="1"/>
    <xf numFmtId="2" fontId="42" fillId="12" borderId="2" xfId="25" applyNumberFormat="1" applyFont="1" applyFill="1" applyBorder="1"/>
    <xf numFmtId="0" fontId="42" fillId="12" borderId="16" xfId="25" applyFont="1" applyFill="1" applyBorder="1" applyAlignment="1">
      <alignment vertical="center"/>
    </xf>
    <xf numFmtId="2" fontId="42" fillId="12" borderId="29" xfId="25" applyNumberFormat="1" applyFont="1" applyFill="1" applyBorder="1"/>
    <xf numFmtId="0" fontId="80" fillId="12" borderId="7" xfId="25" applyFont="1" applyFill="1" applyBorder="1" applyAlignment="1">
      <alignment horizontal="center" vertical="center"/>
    </xf>
    <xf numFmtId="0" fontId="42" fillId="0" borderId="0" xfId="25" applyFont="1" applyAlignment="1">
      <alignment horizontal="center"/>
    </xf>
    <xf numFmtId="3" fontId="42" fillId="12" borderId="3" xfId="25" applyNumberFormat="1" applyFont="1" applyFill="1" applyBorder="1"/>
    <xf numFmtId="0" fontId="43" fillId="0" borderId="0" xfId="25" applyFont="1" applyAlignment="1">
      <alignment horizontal="center"/>
    </xf>
    <xf numFmtId="2" fontId="42" fillId="0" borderId="2" xfId="25" applyNumberFormat="1" applyFont="1" applyBorder="1"/>
    <xf numFmtId="3" fontId="42" fillId="12" borderId="2" xfId="25" applyNumberFormat="1" applyFont="1" applyFill="1" applyBorder="1"/>
    <xf numFmtId="0" fontId="6" fillId="12" borderId="0" xfId="25" applyFill="1" applyAlignment="1">
      <alignment horizontal="center" vertical="center"/>
    </xf>
    <xf numFmtId="0" fontId="42" fillId="12" borderId="0" xfId="25" applyFont="1" applyFill="1" applyAlignment="1">
      <alignment vertical="center"/>
    </xf>
    <xf numFmtId="2" fontId="42" fillId="12" borderId="0" xfId="25" applyNumberFormat="1" applyFont="1" applyFill="1"/>
    <xf numFmtId="0" fontId="42" fillId="13" borderId="60" xfId="25" applyFont="1" applyFill="1" applyBorder="1" applyAlignment="1">
      <alignment horizontal="center"/>
    </xf>
    <xf numFmtId="0" fontId="42" fillId="12" borderId="13" xfId="25" applyFont="1" applyFill="1" applyBorder="1" applyAlignment="1">
      <alignment vertical="center"/>
    </xf>
    <xf numFmtId="0" fontId="6" fillId="0" borderId="14" xfId="25" applyBorder="1"/>
    <xf numFmtId="0" fontId="61" fillId="0" borderId="7" xfId="25" applyFont="1" applyBorder="1"/>
    <xf numFmtId="0" fontId="42" fillId="12" borderId="1" xfId="25" applyFont="1" applyFill="1" applyBorder="1" applyAlignment="1">
      <alignment vertical="center"/>
    </xf>
    <xf numFmtId="0" fontId="6" fillId="0" borderId="43" xfId="25" applyBorder="1"/>
    <xf numFmtId="0" fontId="61" fillId="0" borderId="2" xfId="25" applyFont="1" applyBorder="1"/>
    <xf numFmtId="0" fontId="42" fillId="12" borderId="4" xfId="25" applyFont="1" applyFill="1" applyBorder="1" applyAlignment="1">
      <alignment vertical="center"/>
    </xf>
    <xf numFmtId="0" fontId="6" fillId="0" borderId="47" xfId="25" applyBorder="1"/>
    <xf numFmtId="0" fontId="61" fillId="0" borderId="29" xfId="25" applyFont="1" applyBorder="1"/>
    <xf numFmtId="0" fontId="42" fillId="2" borderId="29" xfId="25" applyFont="1" applyFill="1" applyBorder="1"/>
    <xf numFmtId="0" fontId="0" fillId="0" borderId="0" xfId="0" applyAlignment="1">
      <alignment wrapText="1"/>
    </xf>
    <xf numFmtId="0" fontId="116" fillId="0" borderId="0" xfId="0" quotePrefix="1" applyFont="1"/>
    <xf numFmtId="0" fontId="0" fillId="23" borderId="0" xfId="0" applyFill="1" applyAlignment="1">
      <alignment wrapText="1"/>
    </xf>
    <xf numFmtId="14" fontId="0" fillId="0" borderId="0" xfId="0" applyNumberFormat="1" applyAlignment="1">
      <alignment horizontal="center"/>
    </xf>
    <xf numFmtId="0" fontId="116" fillId="23" borderId="0" xfId="0" applyFont="1" applyFill="1"/>
    <xf numFmtId="0" fontId="0" fillId="23" borderId="0" xfId="0" applyFill="1"/>
    <xf numFmtId="0" fontId="116" fillId="25" borderId="0" xfId="0" applyFont="1" applyFill="1"/>
    <xf numFmtId="0" fontId="116" fillId="25" borderId="0" xfId="0" applyFont="1" applyFill="1" applyAlignment="1">
      <alignment horizontal="center"/>
    </xf>
    <xf numFmtId="173" fontId="116" fillId="23" borderId="0" xfId="0" applyNumberFormat="1" applyFont="1" applyFill="1"/>
    <xf numFmtId="0" fontId="117" fillId="0" borderId="0" xfId="0" applyFont="1"/>
    <xf numFmtId="173" fontId="0" fillId="23" borderId="0" xfId="0" applyNumberFormat="1" applyFill="1"/>
    <xf numFmtId="0" fontId="116" fillId="0" borderId="0" xfId="0" applyFont="1"/>
    <xf numFmtId="0" fontId="118" fillId="0" borderId="0" xfId="0" applyFont="1"/>
    <xf numFmtId="0" fontId="119" fillId="25" borderId="0" xfId="0" applyFont="1" applyFill="1"/>
    <xf numFmtId="0" fontId="119" fillId="25" borderId="0" xfId="0" applyFont="1" applyFill="1" applyAlignment="1">
      <alignment horizontal="center"/>
    </xf>
    <xf numFmtId="0" fontId="19" fillId="0" borderId="11" xfId="5" applyFont="1" applyBorder="1" applyAlignment="1" applyProtection="1">
      <alignment horizontal="justify" vertical="center"/>
    </xf>
    <xf numFmtId="0" fontId="20" fillId="0" borderId="11" xfId="21" applyFont="1" applyBorder="1" applyAlignment="1">
      <alignment vertical="center"/>
    </xf>
    <xf numFmtId="0" fontId="16" fillId="0" borderId="11" xfId="21" applyFont="1" applyBorder="1" applyAlignment="1">
      <alignment horizontal="justify" vertical="center"/>
    </xf>
    <xf numFmtId="0" fontId="1" fillId="0" borderId="11" xfId="21" applyBorder="1" applyAlignment="1">
      <alignment vertical="center"/>
    </xf>
    <xf numFmtId="0" fontId="21" fillId="0" borderId="0" xfId="2" applyFont="1" applyAlignment="1">
      <alignment horizontal="center" vertical="center" wrapText="1"/>
    </xf>
    <xf numFmtId="0" fontId="22" fillId="0" borderId="0" xfId="2" applyFont="1" applyAlignment="1">
      <alignment horizontal="center" vertical="center" wrapText="1"/>
    </xf>
    <xf numFmtId="0" fontId="16" fillId="0" borderId="11" xfId="21" applyFont="1" applyBorder="1" applyAlignment="1">
      <alignment horizontal="justify" vertical="center" wrapText="1"/>
    </xf>
    <xf numFmtId="0" fontId="1" fillId="0" borderId="11" xfId="21" applyBorder="1" applyAlignment="1">
      <alignment vertical="center" wrapText="1"/>
    </xf>
    <xf numFmtId="0" fontId="8" fillId="0" borderId="11" xfId="21" applyFont="1" applyBorder="1" applyAlignment="1">
      <alignment vertical="center" wrapText="1"/>
    </xf>
    <xf numFmtId="0" fontId="16" fillId="0" borderId="63" xfId="21" applyFont="1" applyBorder="1" applyAlignment="1">
      <alignment horizontal="justify" vertical="center" wrapText="1"/>
    </xf>
    <xf numFmtId="0" fontId="0" fillId="0" borderId="64" xfId="2" applyFont="1" applyBorder="1" applyAlignment="1">
      <alignment vertical="center" wrapText="1"/>
    </xf>
    <xf numFmtId="0" fontId="0" fillId="0" borderId="65" xfId="2" applyFont="1" applyBorder="1" applyAlignment="1">
      <alignment vertical="center" wrapText="1"/>
    </xf>
    <xf numFmtId="0" fontId="13" fillId="2" borderId="11" xfId="21" applyFont="1" applyFill="1" applyBorder="1" applyAlignment="1">
      <alignment horizontal="center" vertical="center" wrapText="1"/>
    </xf>
    <xf numFmtId="0" fontId="14" fillId="2" borderId="11" xfId="21" applyFont="1" applyFill="1" applyBorder="1" applyAlignment="1">
      <alignment horizontal="center" vertical="center" wrapText="1"/>
    </xf>
    <xf numFmtId="0" fontId="31" fillId="0" borderId="63" xfId="21" applyFont="1" applyBorder="1" applyAlignment="1">
      <alignment horizontal="left" vertical="center" wrapText="1"/>
    </xf>
    <xf numFmtId="0" fontId="8" fillId="0" borderId="64" xfId="21" applyFont="1" applyBorder="1" applyAlignment="1">
      <alignment horizontal="left" vertical="center" wrapText="1"/>
    </xf>
    <xf numFmtId="0" fontId="8" fillId="0" borderId="65" xfId="21" applyFont="1" applyBorder="1" applyAlignment="1">
      <alignment horizontal="left" vertical="center" wrapText="1"/>
    </xf>
    <xf numFmtId="0" fontId="18" fillId="0" borderId="11" xfId="21" applyFont="1" applyBorder="1" applyAlignment="1">
      <alignment horizontal="justify" vertical="center" wrapText="1"/>
    </xf>
    <xf numFmtId="0" fontId="15" fillId="0" borderId="63" xfId="21" applyFont="1" applyBorder="1" applyAlignment="1">
      <alignment horizontal="left" vertical="center" wrapText="1"/>
    </xf>
    <xf numFmtId="0" fontId="24" fillId="0" borderId="64" xfId="21" applyFont="1" applyBorder="1" applyAlignment="1">
      <alignment horizontal="left" vertical="center" wrapText="1"/>
    </xf>
    <xf numFmtId="0" fontId="24" fillId="0" borderId="65" xfId="21" applyFont="1" applyBorder="1" applyAlignment="1">
      <alignment horizontal="left" vertical="center" wrapText="1"/>
    </xf>
    <xf numFmtId="0" fontId="0" fillId="0" borderId="8"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9" xfId="2" applyFont="1" applyBorder="1" applyAlignment="1">
      <alignment vertical="center"/>
    </xf>
    <xf numFmtId="0" fontId="0" fillId="0" borderId="0" xfId="2" applyFont="1" applyAlignment="1">
      <alignment vertical="center"/>
    </xf>
    <xf numFmtId="0" fontId="0" fillId="0" borderId="22" xfId="2" applyFont="1" applyBorder="1" applyAlignment="1">
      <alignment vertical="center"/>
    </xf>
    <xf numFmtId="0" fontId="0" fillId="0" borderId="51" xfId="2" applyFont="1" applyBorder="1" applyAlignment="1">
      <alignment vertical="center"/>
    </xf>
    <xf numFmtId="0" fontId="0" fillId="0" borderId="12" xfId="2" applyFont="1" applyBorder="1" applyAlignment="1">
      <alignment vertical="center"/>
    </xf>
    <xf numFmtId="0" fontId="0" fillId="0" borderId="16" xfId="2" applyFont="1" applyBorder="1" applyAlignment="1">
      <alignment vertical="center"/>
    </xf>
    <xf numFmtId="0" fontId="4" fillId="0" borderId="15" xfId="2" applyFont="1" applyBorder="1" applyAlignment="1" applyProtection="1">
      <alignment horizontal="center" vertical="center" wrapText="1"/>
      <protection locked="0"/>
    </xf>
    <xf numFmtId="14" fontId="4" fillId="4" borderId="59" xfId="2" applyNumberFormat="1" applyFont="1" applyFill="1" applyBorder="1" applyAlignment="1">
      <alignment horizontal="center" vertical="center"/>
    </xf>
    <xf numFmtId="0" fontId="28" fillId="4" borderId="17" xfId="2" applyFill="1" applyBorder="1" applyAlignment="1">
      <alignment horizontal="center" vertical="center"/>
    </xf>
    <xf numFmtId="0" fontId="28" fillId="4" borderId="69" xfId="2" applyFill="1" applyBorder="1" applyAlignment="1">
      <alignment horizontal="center" vertical="center"/>
    </xf>
    <xf numFmtId="0" fontId="41" fillId="6" borderId="66" xfId="2" applyFont="1" applyFill="1" applyBorder="1" applyAlignment="1" applyProtection="1">
      <alignment horizontal="left" vertical="center"/>
      <protection locked="0"/>
    </xf>
    <xf numFmtId="0" fontId="38" fillId="6" borderId="67" xfId="2" applyFont="1" applyFill="1" applyBorder="1" applyAlignment="1" applyProtection="1">
      <alignment horizontal="left" vertical="center"/>
      <protection locked="0"/>
    </xf>
    <xf numFmtId="0" fontId="38" fillId="6" borderId="35" xfId="2" applyFont="1" applyFill="1" applyBorder="1" applyAlignment="1" applyProtection="1">
      <alignment horizontal="left" vertical="center"/>
      <protection locked="0"/>
    </xf>
    <xf numFmtId="0" fontId="44" fillId="4" borderId="0" xfId="2" applyFont="1" applyFill="1" applyAlignment="1">
      <alignment horizontal="center" vertical="center"/>
    </xf>
    <xf numFmtId="0" fontId="44" fillId="4" borderId="22" xfId="2" applyFont="1" applyFill="1" applyBorder="1" applyAlignment="1">
      <alignment horizontal="center" vertical="center"/>
    </xf>
    <xf numFmtId="3" fontId="58" fillId="5" borderId="70" xfId="2" applyNumberFormat="1" applyFont="1" applyFill="1" applyBorder="1" applyAlignment="1">
      <alignment horizontal="center" vertical="center"/>
    </xf>
    <xf numFmtId="3" fontId="58" fillId="5" borderId="32" xfId="2" applyNumberFormat="1" applyFont="1" applyFill="1" applyBorder="1" applyAlignment="1">
      <alignment horizontal="center" vertical="center"/>
    </xf>
    <xf numFmtId="3" fontId="58" fillId="5" borderId="71" xfId="2" applyNumberFormat="1" applyFont="1" applyFill="1" applyBorder="1" applyAlignment="1">
      <alignment horizontal="center" vertical="center"/>
    </xf>
    <xf numFmtId="3" fontId="58" fillId="5" borderId="72" xfId="2" applyNumberFormat="1" applyFont="1" applyFill="1" applyBorder="1" applyAlignment="1">
      <alignment horizontal="center" vertical="center"/>
    </xf>
    <xf numFmtId="3" fontId="58" fillId="5" borderId="12" xfId="2" applyNumberFormat="1" applyFont="1" applyFill="1" applyBorder="1" applyAlignment="1">
      <alignment horizontal="center" vertical="center"/>
    </xf>
    <xf numFmtId="3" fontId="58" fillId="5" borderId="73" xfId="2" applyNumberFormat="1" applyFont="1" applyFill="1" applyBorder="1" applyAlignment="1">
      <alignment horizontal="center" vertical="center"/>
    </xf>
    <xf numFmtId="0" fontId="4" fillId="7" borderId="6" xfId="2" applyFont="1" applyFill="1" applyBorder="1" applyAlignment="1">
      <alignment horizontal="center" vertical="center" wrapText="1"/>
    </xf>
    <xf numFmtId="0" fontId="4" fillId="7" borderId="5" xfId="2" applyFont="1" applyFill="1" applyBorder="1" applyAlignment="1">
      <alignment horizontal="center" vertical="center" wrapText="1"/>
    </xf>
    <xf numFmtId="0" fontId="57" fillId="4" borderId="0" xfId="2" applyFont="1" applyFill="1" applyAlignment="1">
      <alignment horizontal="left" vertical="center"/>
    </xf>
    <xf numFmtId="0" fontId="57" fillId="4" borderId="68" xfId="2" applyFont="1" applyFill="1" applyBorder="1" applyAlignment="1">
      <alignment horizontal="left" vertical="center"/>
    </xf>
    <xf numFmtId="0" fontId="4" fillId="7" borderId="75" xfId="2" applyFont="1" applyFill="1" applyBorder="1" applyAlignment="1" applyProtection="1">
      <alignment horizontal="center" vertical="center" wrapText="1"/>
      <protection hidden="1"/>
    </xf>
    <xf numFmtId="0" fontId="4" fillId="7" borderId="74" xfId="2" applyFont="1" applyFill="1" applyBorder="1" applyAlignment="1" applyProtection="1">
      <alignment horizontal="center" vertical="center" wrapText="1"/>
      <protection hidden="1"/>
    </xf>
    <xf numFmtId="0" fontId="56" fillId="5" borderId="61" xfId="2" applyFont="1" applyFill="1" applyBorder="1" applyAlignment="1">
      <alignment horizontal="center" vertical="center"/>
    </xf>
    <xf numFmtId="0" fontId="56" fillId="5" borderId="17" xfId="2" applyFont="1" applyFill="1" applyBorder="1" applyAlignment="1">
      <alignment horizontal="center" vertical="center"/>
    </xf>
    <xf numFmtId="0" fontId="56" fillId="5" borderId="45" xfId="2" applyFont="1" applyFill="1" applyBorder="1" applyAlignment="1">
      <alignment horizontal="center" vertical="center"/>
    </xf>
    <xf numFmtId="0" fontId="4" fillId="7" borderId="6" xfId="2" applyFont="1" applyFill="1" applyBorder="1" applyAlignment="1" applyProtection="1">
      <alignment horizontal="center" vertical="center" wrapText="1"/>
      <protection hidden="1"/>
    </xf>
    <xf numFmtId="0" fontId="4" fillId="7" borderId="5" xfId="2" applyFont="1" applyFill="1" applyBorder="1" applyAlignment="1" applyProtection="1">
      <alignment horizontal="center" vertical="center" wrapText="1"/>
      <protection hidden="1"/>
    </xf>
    <xf numFmtId="0" fontId="4" fillId="7" borderId="75" xfId="2" applyFont="1" applyFill="1" applyBorder="1" applyAlignment="1">
      <alignment horizontal="center" vertical="center" wrapText="1"/>
    </xf>
    <xf numFmtId="0" fontId="4" fillId="7" borderId="74" xfId="2" applyFont="1" applyFill="1" applyBorder="1" applyAlignment="1">
      <alignment horizontal="center" vertical="center" wrapText="1"/>
    </xf>
    <xf numFmtId="0" fontId="41" fillId="9" borderId="66" xfId="2" applyFont="1" applyFill="1" applyBorder="1" applyAlignment="1" applyProtection="1">
      <alignment horizontal="left" vertical="center"/>
      <protection hidden="1"/>
    </xf>
    <xf numFmtId="0" fontId="38" fillId="9" borderId="67" xfId="2" applyFont="1" applyFill="1" applyBorder="1" applyAlignment="1" applyProtection="1">
      <alignment horizontal="left" vertical="center"/>
      <protection hidden="1"/>
    </xf>
    <xf numFmtId="0" fontId="38" fillId="9" borderId="35" xfId="2" applyFont="1" applyFill="1" applyBorder="1" applyAlignment="1" applyProtection="1">
      <alignment horizontal="left" vertical="center"/>
      <protection hidden="1"/>
    </xf>
    <xf numFmtId="0" fontId="56" fillId="5" borderId="61" xfId="2" applyFont="1" applyFill="1" applyBorder="1" applyAlignment="1" applyProtection="1">
      <alignment horizontal="center" vertical="center"/>
      <protection hidden="1"/>
    </xf>
    <xf numFmtId="0" fontId="56" fillId="5" borderId="17" xfId="2" applyFont="1" applyFill="1" applyBorder="1" applyAlignment="1" applyProtection="1">
      <alignment horizontal="center" vertical="center"/>
      <protection hidden="1"/>
    </xf>
    <xf numFmtId="0" fontId="56" fillId="5" borderId="45" xfId="2" applyFont="1" applyFill="1" applyBorder="1" applyAlignment="1" applyProtection="1">
      <alignment horizontal="center" vertical="center"/>
      <protection hidden="1"/>
    </xf>
    <xf numFmtId="0" fontId="44" fillId="4" borderId="0" xfId="2" applyFont="1" applyFill="1" applyAlignment="1" applyProtection="1">
      <alignment horizontal="center" vertical="center"/>
      <protection hidden="1"/>
    </xf>
    <xf numFmtId="0" fontId="44" fillId="4" borderId="22" xfId="2" applyFont="1" applyFill="1" applyBorder="1" applyAlignment="1" applyProtection="1">
      <alignment horizontal="center" vertical="center"/>
      <protection hidden="1"/>
    </xf>
    <xf numFmtId="0" fontId="57" fillId="4" borderId="0" xfId="2" applyFont="1" applyFill="1" applyAlignment="1" applyProtection="1">
      <alignment horizontal="left" vertical="center"/>
      <protection hidden="1"/>
    </xf>
    <xf numFmtId="0" fontId="57" fillId="4" borderId="68" xfId="2" applyFont="1" applyFill="1" applyBorder="1" applyAlignment="1" applyProtection="1">
      <alignment horizontal="left" vertical="center"/>
      <protection hidden="1"/>
    </xf>
    <xf numFmtId="14" fontId="4" fillId="4" borderId="59" xfId="2" applyNumberFormat="1" applyFont="1" applyFill="1" applyBorder="1" applyAlignment="1" applyProtection="1">
      <alignment horizontal="center" vertical="center"/>
      <protection hidden="1"/>
    </xf>
    <xf numFmtId="0" fontId="28" fillId="4" borderId="17" xfId="2" applyFill="1" applyBorder="1" applyAlignment="1" applyProtection="1">
      <alignment horizontal="center" vertical="center"/>
      <protection hidden="1"/>
    </xf>
    <xf numFmtId="0" fontId="28" fillId="4" borderId="69" xfId="2" applyFill="1" applyBorder="1" applyAlignment="1" applyProtection="1">
      <alignment horizontal="center" vertical="center"/>
      <protection hidden="1"/>
    </xf>
    <xf numFmtId="3" fontId="58" fillId="5" borderId="70" xfId="2" applyNumberFormat="1" applyFont="1" applyFill="1" applyBorder="1" applyAlignment="1" applyProtection="1">
      <alignment horizontal="center" vertical="center"/>
      <protection hidden="1"/>
    </xf>
    <xf numFmtId="3" fontId="58" fillId="5" borderId="32" xfId="2" applyNumberFormat="1" applyFont="1" applyFill="1" applyBorder="1" applyAlignment="1" applyProtection="1">
      <alignment horizontal="center" vertical="center"/>
      <protection hidden="1"/>
    </xf>
    <xf numFmtId="3" fontId="58" fillId="5" borderId="71" xfId="2" applyNumberFormat="1" applyFont="1" applyFill="1" applyBorder="1" applyAlignment="1" applyProtection="1">
      <alignment horizontal="center" vertical="center"/>
      <protection hidden="1"/>
    </xf>
    <xf numFmtId="3" fontId="58" fillId="5" borderId="26" xfId="2" applyNumberFormat="1" applyFont="1" applyFill="1" applyBorder="1" applyAlignment="1" applyProtection="1">
      <alignment horizontal="center" vertical="center"/>
      <protection hidden="1"/>
    </xf>
    <xf numFmtId="3" fontId="58" fillId="5" borderId="0" xfId="2" applyNumberFormat="1" applyFont="1" applyFill="1" applyAlignment="1" applyProtection="1">
      <alignment horizontal="center" vertical="center"/>
      <protection hidden="1"/>
    </xf>
    <xf numFmtId="3" fontId="58" fillId="5" borderId="68" xfId="2" applyNumberFormat="1" applyFont="1" applyFill="1" applyBorder="1" applyAlignment="1" applyProtection="1">
      <alignment horizontal="center" vertical="center"/>
      <protection hidden="1"/>
    </xf>
    <xf numFmtId="0" fontId="60" fillId="0" borderId="15" xfId="2" applyFont="1" applyBorder="1" applyAlignment="1" applyProtection="1">
      <alignment horizontal="right" vertical="center" wrapText="1"/>
      <protection hidden="1"/>
    </xf>
    <xf numFmtId="3" fontId="71" fillId="0" borderId="0" xfId="26" applyNumberFormat="1" applyFont="1" applyProtection="1">
      <protection locked="0"/>
    </xf>
    <xf numFmtId="0" fontId="17" fillId="2" borderId="61" xfId="26" applyFont="1" applyFill="1" applyBorder="1" applyAlignment="1">
      <alignment horizontal="center" vertical="center"/>
    </xf>
    <xf numFmtId="0" fontId="0" fillId="0" borderId="45" xfId="0" applyBorder="1" applyAlignment="1">
      <alignment horizontal="center" vertical="center"/>
    </xf>
    <xf numFmtId="0" fontId="17" fillId="13" borderId="61" xfId="26" quotePrefix="1" applyFont="1" applyFill="1" applyBorder="1" applyAlignment="1">
      <alignment horizontal="center" vertical="center" wrapText="1"/>
    </xf>
    <xf numFmtId="0" fontId="0" fillId="0" borderId="17" xfId="0" applyBorder="1" applyAlignment="1">
      <alignment wrapText="1"/>
    </xf>
    <xf numFmtId="0" fontId="0" fillId="0" borderId="45" xfId="0" applyBorder="1" applyAlignment="1">
      <alignment wrapText="1"/>
    </xf>
    <xf numFmtId="166" fontId="68" fillId="14" borderId="155" xfId="26" applyNumberFormat="1" applyFont="1" applyFill="1" applyBorder="1" applyAlignment="1" applyProtection="1">
      <alignment vertical="center"/>
      <protection locked="0"/>
    </xf>
    <xf numFmtId="0" fontId="6" fillId="14" borderId="14" xfId="25" applyFill="1" applyBorder="1" applyProtection="1">
      <protection locked="0"/>
    </xf>
    <xf numFmtId="0" fontId="6" fillId="14" borderId="84" xfId="25" applyFill="1" applyBorder="1" applyProtection="1">
      <protection locked="0"/>
    </xf>
    <xf numFmtId="166" fontId="68" fillId="14" borderId="76" xfId="26" applyNumberFormat="1" applyFont="1" applyFill="1" applyBorder="1" applyAlignment="1" applyProtection="1">
      <alignment vertical="center"/>
      <protection locked="0"/>
    </xf>
    <xf numFmtId="0" fontId="6" fillId="14" borderId="43" xfId="25" applyFill="1" applyBorder="1" applyProtection="1">
      <protection locked="0"/>
    </xf>
    <xf numFmtId="0" fontId="6" fillId="14" borderId="18" xfId="25" applyFill="1" applyBorder="1" applyProtection="1">
      <protection locked="0"/>
    </xf>
    <xf numFmtId="0" fontId="66" fillId="15" borderId="174" xfId="26" applyFont="1" applyFill="1" applyBorder="1" applyAlignment="1">
      <alignment horizontal="left"/>
    </xf>
    <xf numFmtId="0" fontId="6" fillId="15" borderId="175" xfId="25" applyFill="1" applyBorder="1"/>
    <xf numFmtId="0" fontId="6" fillId="15" borderId="176" xfId="25" applyFill="1" applyBorder="1"/>
    <xf numFmtId="0" fontId="66" fillId="15" borderId="81" xfId="26" applyFont="1" applyFill="1" applyBorder="1" applyAlignment="1">
      <alignment horizontal="left"/>
    </xf>
    <xf numFmtId="0" fontId="6" fillId="15" borderId="82" xfId="25" applyFill="1" applyBorder="1"/>
    <xf numFmtId="0" fontId="6" fillId="15" borderId="83" xfId="25" applyFill="1" applyBorder="1"/>
    <xf numFmtId="0" fontId="69" fillId="2" borderId="61" xfId="0" applyFont="1" applyFill="1" applyBorder="1" applyAlignment="1">
      <alignment horizontal="center"/>
    </xf>
    <xf numFmtId="0" fontId="69" fillId="2" borderId="17" xfId="0" applyFont="1" applyFill="1" applyBorder="1" applyAlignment="1">
      <alignment horizontal="center"/>
    </xf>
    <xf numFmtId="0" fontId="69" fillId="2" borderId="45" xfId="0" applyFont="1" applyFill="1" applyBorder="1" applyAlignment="1">
      <alignment horizontal="center"/>
    </xf>
    <xf numFmtId="0" fontId="74" fillId="0" borderId="36" xfId="0" applyFont="1" applyBorder="1" applyAlignment="1">
      <alignment horizontal="center" vertical="center" wrapText="1"/>
    </xf>
    <xf numFmtId="0" fontId="74" fillId="0" borderId="21" xfId="0" applyFont="1" applyBorder="1" applyAlignment="1">
      <alignment horizontal="center" vertical="center" wrapText="1"/>
    </xf>
    <xf numFmtId="0" fontId="110" fillId="0" borderId="155" xfId="0" applyFont="1" applyBorder="1" applyAlignment="1">
      <alignment horizontal="center" vertical="center"/>
    </xf>
    <xf numFmtId="0" fontId="110" fillId="0" borderId="14" xfId="0" applyFont="1" applyBorder="1" applyAlignment="1">
      <alignment horizontal="center" vertical="center"/>
    </xf>
    <xf numFmtId="0" fontId="43" fillId="0" borderId="14" xfId="0" applyFont="1" applyBorder="1"/>
    <xf numFmtId="0" fontId="43" fillId="0" borderId="156" xfId="0" applyFont="1" applyBorder="1"/>
    <xf numFmtId="14" fontId="0" fillId="0" borderId="61" xfId="0" applyNumberFormat="1" applyBorder="1"/>
    <xf numFmtId="14" fontId="0" fillId="0" borderId="17" xfId="0" applyNumberFormat="1" applyBorder="1"/>
    <xf numFmtId="0" fontId="0" fillId="0" borderId="45" xfId="0" applyBorder="1"/>
    <xf numFmtId="0" fontId="74" fillId="0" borderId="0" xfId="0" applyFont="1" applyAlignment="1">
      <alignment horizontal="center" vertical="center"/>
    </xf>
    <xf numFmtId="0" fontId="74" fillId="0" borderId="0" xfId="0" applyFont="1"/>
    <xf numFmtId="0" fontId="6" fillId="12" borderId="13" xfId="25" applyFill="1" applyBorder="1" applyAlignment="1">
      <alignment vertical="center" wrapText="1"/>
    </xf>
    <xf numFmtId="0" fontId="0" fillId="0" borderId="14" xfId="0" applyBorder="1"/>
    <xf numFmtId="0" fontId="0" fillId="0" borderId="84" xfId="0" applyBorder="1"/>
    <xf numFmtId="1" fontId="66" fillId="19" borderId="170" xfId="26" applyNumberFormat="1" applyFont="1" applyFill="1" applyBorder="1"/>
    <xf numFmtId="1" fontId="66" fillId="19" borderId="17" xfId="26" applyNumberFormat="1" applyFont="1" applyFill="1" applyBorder="1"/>
    <xf numFmtId="1" fontId="66" fillId="19" borderId="45" xfId="26" applyNumberFormat="1" applyFont="1" applyFill="1" applyBorder="1"/>
    <xf numFmtId="1" fontId="66" fillId="0" borderId="171" xfId="26" applyNumberFormat="1" applyFont="1" applyBorder="1"/>
    <xf numFmtId="1" fontId="66" fillId="0" borderId="172" xfId="26" applyNumberFormat="1" applyFont="1" applyBorder="1"/>
    <xf numFmtId="1" fontId="66" fillId="0" borderId="173" xfId="26" applyNumberFormat="1" applyFont="1" applyBorder="1"/>
    <xf numFmtId="1" fontId="69" fillId="0" borderId="171" xfId="26" applyNumberFormat="1" applyFont="1" applyBorder="1"/>
    <xf numFmtId="1" fontId="69" fillId="0" borderId="172" xfId="26" applyNumberFormat="1" applyFont="1" applyBorder="1"/>
    <xf numFmtId="1" fontId="69" fillId="0" borderId="173" xfId="26" applyNumberFormat="1" applyFont="1" applyBorder="1"/>
    <xf numFmtId="166" fontId="68" fillId="19" borderId="155" xfId="26" applyNumberFormat="1" applyFont="1" applyFill="1" applyBorder="1" applyAlignment="1">
      <alignment vertical="center"/>
    </xf>
    <xf numFmtId="0" fontId="6" fillId="0" borderId="14" xfId="25" applyBorder="1"/>
    <xf numFmtId="0" fontId="6" fillId="0" borderId="84" xfId="25" applyBorder="1"/>
    <xf numFmtId="166" fontId="68" fillId="19" borderId="76" xfId="26" applyNumberFormat="1" applyFont="1" applyFill="1" applyBorder="1" applyAlignment="1">
      <alignment vertical="center"/>
    </xf>
    <xf numFmtId="0" fontId="6" fillId="0" borderId="43" xfId="25" applyBorder="1"/>
    <xf numFmtId="0" fontId="6" fillId="0" borderId="18" xfId="25" applyBorder="1"/>
    <xf numFmtId="0" fontId="71" fillId="19" borderId="174" xfId="26" applyFont="1" applyFill="1" applyBorder="1" applyAlignment="1">
      <alignment horizontal="left"/>
    </xf>
    <xf numFmtId="0" fontId="6" fillId="0" borderId="175" xfId="25" applyBorder="1"/>
    <xf numFmtId="0" fontId="6" fillId="0" borderId="176" xfId="25" applyBorder="1"/>
    <xf numFmtId="0" fontId="71" fillId="19" borderId="78" xfId="26" applyFont="1" applyFill="1" applyBorder="1" applyAlignment="1">
      <alignment horizontal="left"/>
    </xf>
    <xf numFmtId="0" fontId="6" fillId="0" borderId="79" xfId="25" applyBorder="1"/>
    <xf numFmtId="0" fontId="6" fillId="0" borderId="80" xfId="25" applyBorder="1"/>
    <xf numFmtId="0" fontId="71" fillId="19" borderId="81" xfId="26" applyFont="1" applyFill="1" applyBorder="1" applyAlignment="1">
      <alignment horizontal="left"/>
    </xf>
    <xf numFmtId="0" fontId="6" fillId="0" borderId="82" xfId="25" applyBorder="1"/>
    <xf numFmtId="0" fontId="6" fillId="0" borderId="83" xfId="25" applyBorder="1"/>
    <xf numFmtId="0" fontId="6" fillId="12" borderId="61" xfId="25" applyFill="1" applyBorder="1" applyAlignment="1">
      <alignment vertical="center" wrapText="1"/>
    </xf>
    <xf numFmtId="0" fontId="0" fillId="0" borderId="17" xfId="0" applyBorder="1"/>
    <xf numFmtId="0" fontId="43" fillId="12" borderId="8" xfId="25" applyFont="1" applyFill="1" applyBorder="1" applyAlignment="1">
      <alignment vertical="center" wrapText="1"/>
    </xf>
    <xf numFmtId="0" fontId="33" fillId="0" borderId="33" xfId="0" applyFont="1" applyBorder="1"/>
    <xf numFmtId="0" fontId="42" fillId="0" borderId="0" xfId="25" applyFont="1" applyAlignment="1">
      <alignment horizontal="center"/>
    </xf>
    <xf numFmtId="0" fontId="43" fillId="0" borderId="0" xfId="25" applyFont="1" applyAlignment="1">
      <alignment horizontal="center"/>
    </xf>
    <xf numFmtId="0" fontId="42" fillId="13" borderId="61" xfId="25" applyFont="1" applyFill="1" applyBorder="1" applyAlignment="1">
      <alignment horizontal="center"/>
    </xf>
    <xf numFmtId="0" fontId="42" fillId="13" borderId="45" xfId="25" applyFont="1" applyFill="1" applyBorder="1" applyAlignment="1">
      <alignment horizontal="center"/>
    </xf>
    <xf numFmtId="0" fontId="42" fillId="12" borderId="61" xfId="25" applyFont="1" applyFill="1" applyBorder="1" applyAlignment="1">
      <alignment horizontal="center"/>
    </xf>
    <xf numFmtId="0" fontId="43" fillId="0" borderId="45" xfId="25" applyFont="1" applyBorder="1" applyAlignment="1">
      <alignment horizontal="center"/>
    </xf>
    <xf numFmtId="0" fontId="6" fillId="12" borderId="14" xfId="25" applyFill="1" applyBorder="1" applyAlignment="1">
      <alignment vertical="center" wrapText="1"/>
    </xf>
    <xf numFmtId="0" fontId="0" fillId="0" borderId="14" xfId="0" applyBorder="1" applyAlignment="1">
      <alignment wrapText="1"/>
    </xf>
    <xf numFmtId="0" fontId="6" fillId="12" borderId="46" xfId="25" applyFill="1" applyBorder="1" applyAlignment="1">
      <alignment vertical="center" wrapText="1"/>
    </xf>
    <xf numFmtId="0" fontId="0" fillId="0" borderId="46" xfId="0" applyBorder="1"/>
    <xf numFmtId="0" fontId="6" fillId="12" borderId="132" xfId="25" applyFill="1" applyBorder="1" applyAlignment="1">
      <alignment vertical="center" wrapText="1"/>
    </xf>
    <xf numFmtId="0" fontId="0" fillId="0" borderId="133" xfId="0" applyBorder="1"/>
    <xf numFmtId="0" fontId="116" fillId="0" borderId="0" xfId="0" applyFont="1" applyAlignment="1">
      <alignment horizontal="center"/>
    </xf>
  </cellXfs>
  <cellStyles count="30">
    <cellStyle name=";A" xfId="1" xr:uid="{00000000-0005-0000-0000-000000000000}"/>
    <cellStyle name="ąA" xfId="2" xr:uid="{00000000-0005-0000-0000-000001000000}"/>
    <cellStyle name="ąA 2" xfId="3" xr:uid="{00000000-0005-0000-0000-000002000000}"/>
    <cellStyle name="ąA 3" xfId="4" xr:uid="{00000000-0005-0000-0000-000003000000}"/>
    <cellStyle name="ąA 4" xfId="27" xr:uid="{00000000-0005-0000-0000-000004000000}"/>
    <cellStyle name="Hypertextový odkaz" xfId="5" builtinId="8"/>
    <cellStyle name="normálne_2044_47 Zam.2003" xfId="6" xr:uid="{00000000-0005-0000-0000-000006000000}"/>
    <cellStyle name="Normální" xfId="0" builtinId="0"/>
    <cellStyle name="Normální 10" xfId="7" xr:uid="{00000000-0005-0000-0000-000008000000}"/>
    <cellStyle name="normální 2" xfId="8" xr:uid="{00000000-0005-0000-0000-000009000000}"/>
    <cellStyle name="normální 2 2" xfId="25" xr:uid="{00000000-0005-0000-0000-00000A000000}"/>
    <cellStyle name="Normální 3" xfId="9" xr:uid="{00000000-0005-0000-0000-00000B000000}"/>
    <cellStyle name="normální 4" xfId="10" xr:uid="{00000000-0005-0000-0000-00000C000000}"/>
    <cellStyle name="Normální 5" xfId="11" xr:uid="{00000000-0005-0000-0000-00000D000000}"/>
    <cellStyle name="Normální 6" xfId="12" xr:uid="{00000000-0005-0000-0000-00000E000000}"/>
    <cellStyle name="Normální 7" xfId="13" xr:uid="{00000000-0005-0000-0000-00000F000000}"/>
    <cellStyle name="Normální 8" xfId="14" xr:uid="{00000000-0005-0000-0000-000010000000}"/>
    <cellStyle name="Normální 9" xfId="15" xr:uid="{00000000-0005-0000-0000-000011000000}"/>
    <cellStyle name="normální_BIL_VYSP.XLS" xfId="16" xr:uid="{00000000-0005-0000-0000-000012000000}"/>
    <cellStyle name="normální_BIL_VYSP.XLS 2" xfId="17" xr:uid="{00000000-0005-0000-0000-000013000000}"/>
    <cellStyle name="normální_Input Variables" xfId="24" xr:uid="{00000000-0005-0000-0000-000014000000}"/>
    <cellStyle name="normální_Klient_plán_PU_max_spojený" xfId="18" xr:uid="{00000000-0005-0000-0000-000015000000}"/>
    <cellStyle name="normální_List1 2" xfId="28" xr:uid="{00000000-0005-0000-0000-000016000000}"/>
    <cellStyle name="normální_PlánPLR" xfId="19" xr:uid="{00000000-0005-0000-0000-000017000000}"/>
    <cellStyle name="normální_PlánPLR 2" xfId="20" xr:uid="{00000000-0005-0000-0000-000018000000}"/>
    <cellStyle name="normální_PlánPLR 2 2" xfId="26" xr:uid="{00000000-0005-0000-0000-000019000000}"/>
    <cellStyle name="normální_PrilohaD_OdemP" xfId="21" xr:uid="{00000000-0005-0000-0000-00001A000000}"/>
    <cellStyle name="normální_VÝPOČET" xfId="29" xr:uid="{00000000-0005-0000-0000-00001B000000}"/>
    <cellStyle name="procent 2" xfId="22" xr:uid="{00000000-0005-0000-0000-00001C000000}"/>
    <cellStyle name="Procenta" xfId="23" builtinId="5"/>
  </cellStyles>
  <dxfs count="14">
    <dxf>
      <font>
        <color rgb="FFFF0000"/>
      </font>
    </dxf>
    <dxf>
      <font>
        <color rgb="FFFF0000"/>
      </font>
    </dxf>
    <dxf>
      <font>
        <color rgb="FFFF0000"/>
      </font>
    </dxf>
    <dxf>
      <font>
        <color rgb="FFFF0000"/>
      </font>
    </dxf>
    <dxf>
      <font>
        <color rgb="FFFF0000"/>
      </font>
    </dxf>
    <dxf>
      <font>
        <condense val="0"/>
        <extend val="0"/>
        <color indexed="10"/>
      </font>
    </dxf>
    <dxf>
      <font>
        <condense val="0"/>
        <extend val="0"/>
        <color indexed="52"/>
      </font>
    </dxf>
    <dxf>
      <font>
        <condense val="0"/>
        <extend val="0"/>
        <color indexed="53"/>
      </font>
    </dxf>
    <dxf>
      <font>
        <b/>
        <i val="0"/>
        <condense val="0"/>
        <extend val="0"/>
        <color indexed="10"/>
      </font>
    </dxf>
    <dxf>
      <font>
        <condense val="0"/>
        <extend val="0"/>
        <color indexed="10"/>
      </font>
    </dxf>
    <dxf>
      <font>
        <b/>
        <i val="0"/>
        <condense val="0"/>
        <extend val="0"/>
      </font>
    </dxf>
    <dxf>
      <font>
        <b/>
        <i val="0"/>
        <condense val="0"/>
        <extend val="0"/>
        <color indexed="10"/>
      </font>
      <fill>
        <patternFill>
          <bgColor indexed="43"/>
        </patternFill>
      </fill>
    </dxf>
    <dxf>
      <font>
        <b/>
        <i val="0"/>
        <condense val="0"/>
        <extend val="0"/>
      </font>
    </dxf>
    <dxf>
      <font>
        <b/>
        <i val="0"/>
        <condense val="0"/>
        <extend val="0"/>
        <color indexed="10"/>
      </font>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4E9D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4" dropStyle="combo" dx="22" fmlaLink="$L$12" fmlaRange="Ctvrtleti" sel="1" val="0"/>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11265" name="Rectangle 1">
          <a:extLst>
            <a:ext uri="{FF2B5EF4-FFF2-40B4-BE49-F238E27FC236}">
              <a16:creationId xmlns:a16="http://schemas.microsoft.com/office/drawing/2014/main" id="{00000000-0008-0000-0100-00000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6" name="Rectangle 2">
          <a:extLst>
            <a:ext uri="{FF2B5EF4-FFF2-40B4-BE49-F238E27FC236}">
              <a16:creationId xmlns:a16="http://schemas.microsoft.com/office/drawing/2014/main" id="{00000000-0008-0000-0100-00000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7" name="Rectangle 3">
          <a:extLst>
            <a:ext uri="{FF2B5EF4-FFF2-40B4-BE49-F238E27FC236}">
              <a16:creationId xmlns:a16="http://schemas.microsoft.com/office/drawing/2014/main" id="{00000000-0008-0000-0100-00000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8" name="Rectangle 4">
          <a:extLst>
            <a:ext uri="{FF2B5EF4-FFF2-40B4-BE49-F238E27FC236}">
              <a16:creationId xmlns:a16="http://schemas.microsoft.com/office/drawing/2014/main" id="{00000000-0008-0000-0100-00000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9" name="Rectangle 5">
          <a:extLst>
            <a:ext uri="{FF2B5EF4-FFF2-40B4-BE49-F238E27FC236}">
              <a16:creationId xmlns:a16="http://schemas.microsoft.com/office/drawing/2014/main" id="{00000000-0008-0000-0100-00000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0" name="Rectangle 6">
          <a:extLst>
            <a:ext uri="{FF2B5EF4-FFF2-40B4-BE49-F238E27FC236}">
              <a16:creationId xmlns:a16="http://schemas.microsoft.com/office/drawing/2014/main" id="{00000000-0008-0000-0100-00000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1" name="Rectangle 7">
          <a:extLst>
            <a:ext uri="{FF2B5EF4-FFF2-40B4-BE49-F238E27FC236}">
              <a16:creationId xmlns:a16="http://schemas.microsoft.com/office/drawing/2014/main" id="{00000000-0008-0000-0100-00000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2" name="Rectangle 8">
          <a:extLst>
            <a:ext uri="{FF2B5EF4-FFF2-40B4-BE49-F238E27FC236}">
              <a16:creationId xmlns:a16="http://schemas.microsoft.com/office/drawing/2014/main" id="{00000000-0008-0000-0100-00000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3" name="Rectangle 9">
          <a:extLst>
            <a:ext uri="{FF2B5EF4-FFF2-40B4-BE49-F238E27FC236}">
              <a16:creationId xmlns:a16="http://schemas.microsoft.com/office/drawing/2014/main" id="{00000000-0008-0000-0100-00000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4" name="Rectangle 10">
          <a:extLst>
            <a:ext uri="{FF2B5EF4-FFF2-40B4-BE49-F238E27FC236}">
              <a16:creationId xmlns:a16="http://schemas.microsoft.com/office/drawing/2014/main" id="{00000000-0008-0000-0100-00000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5" name="Rectangle 11">
          <a:extLst>
            <a:ext uri="{FF2B5EF4-FFF2-40B4-BE49-F238E27FC236}">
              <a16:creationId xmlns:a16="http://schemas.microsoft.com/office/drawing/2014/main" id="{00000000-0008-0000-0100-00000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6" name="Rectangle 12">
          <a:extLst>
            <a:ext uri="{FF2B5EF4-FFF2-40B4-BE49-F238E27FC236}">
              <a16:creationId xmlns:a16="http://schemas.microsoft.com/office/drawing/2014/main" id="{00000000-0008-0000-0100-00000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7" name="Rectangle 13">
          <a:extLst>
            <a:ext uri="{FF2B5EF4-FFF2-40B4-BE49-F238E27FC236}">
              <a16:creationId xmlns:a16="http://schemas.microsoft.com/office/drawing/2014/main" id="{00000000-0008-0000-0100-00000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8" name="Rectangle 14">
          <a:extLst>
            <a:ext uri="{FF2B5EF4-FFF2-40B4-BE49-F238E27FC236}">
              <a16:creationId xmlns:a16="http://schemas.microsoft.com/office/drawing/2014/main" id="{00000000-0008-0000-0100-00000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9" name="Rectangle 15">
          <a:extLst>
            <a:ext uri="{FF2B5EF4-FFF2-40B4-BE49-F238E27FC236}">
              <a16:creationId xmlns:a16="http://schemas.microsoft.com/office/drawing/2014/main" id="{00000000-0008-0000-0100-00000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0" name="Rectangle 16">
          <a:extLst>
            <a:ext uri="{FF2B5EF4-FFF2-40B4-BE49-F238E27FC236}">
              <a16:creationId xmlns:a16="http://schemas.microsoft.com/office/drawing/2014/main" id="{00000000-0008-0000-0100-00001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1" name="Rectangle 17">
          <a:extLst>
            <a:ext uri="{FF2B5EF4-FFF2-40B4-BE49-F238E27FC236}">
              <a16:creationId xmlns:a16="http://schemas.microsoft.com/office/drawing/2014/main" id="{00000000-0008-0000-0100-00001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2" name="Rectangle 18">
          <a:extLst>
            <a:ext uri="{FF2B5EF4-FFF2-40B4-BE49-F238E27FC236}">
              <a16:creationId xmlns:a16="http://schemas.microsoft.com/office/drawing/2014/main" id="{00000000-0008-0000-0100-00001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3" name="Rectangle 19">
          <a:extLst>
            <a:ext uri="{FF2B5EF4-FFF2-40B4-BE49-F238E27FC236}">
              <a16:creationId xmlns:a16="http://schemas.microsoft.com/office/drawing/2014/main" id="{00000000-0008-0000-0100-00001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4" name="Rectangle 20">
          <a:extLst>
            <a:ext uri="{FF2B5EF4-FFF2-40B4-BE49-F238E27FC236}">
              <a16:creationId xmlns:a16="http://schemas.microsoft.com/office/drawing/2014/main" id="{00000000-0008-0000-0100-00001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5" name="Rectangle 21">
          <a:extLst>
            <a:ext uri="{FF2B5EF4-FFF2-40B4-BE49-F238E27FC236}">
              <a16:creationId xmlns:a16="http://schemas.microsoft.com/office/drawing/2014/main" id="{00000000-0008-0000-0100-00001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6" name="Rectangle 22">
          <a:extLst>
            <a:ext uri="{FF2B5EF4-FFF2-40B4-BE49-F238E27FC236}">
              <a16:creationId xmlns:a16="http://schemas.microsoft.com/office/drawing/2014/main" id="{00000000-0008-0000-0100-00001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7" name="Rectangle 23">
          <a:extLst>
            <a:ext uri="{FF2B5EF4-FFF2-40B4-BE49-F238E27FC236}">
              <a16:creationId xmlns:a16="http://schemas.microsoft.com/office/drawing/2014/main" id="{00000000-0008-0000-0100-00001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8" name="Rectangle 24">
          <a:extLst>
            <a:ext uri="{FF2B5EF4-FFF2-40B4-BE49-F238E27FC236}">
              <a16:creationId xmlns:a16="http://schemas.microsoft.com/office/drawing/2014/main" id="{00000000-0008-0000-0100-00001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9" name="Rectangle 25">
          <a:extLst>
            <a:ext uri="{FF2B5EF4-FFF2-40B4-BE49-F238E27FC236}">
              <a16:creationId xmlns:a16="http://schemas.microsoft.com/office/drawing/2014/main" id="{00000000-0008-0000-0100-00001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0" name="Rectangle 26">
          <a:extLst>
            <a:ext uri="{FF2B5EF4-FFF2-40B4-BE49-F238E27FC236}">
              <a16:creationId xmlns:a16="http://schemas.microsoft.com/office/drawing/2014/main" id="{00000000-0008-0000-0100-00001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1" name="Rectangle 27">
          <a:extLst>
            <a:ext uri="{FF2B5EF4-FFF2-40B4-BE49-F238E27FC236}">
              <a16:creationId xmlns:a16="http://schemas.microsoft.com/office/drawing/2014/main" id="{00000000-0008-0000-0100-00001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2" name="Rectangle 28">
          <a:extLst>
            <a:ext uri="{FF2B5EF4-FFF2-40B4-BE49-F238E27FC236}">
              <a16:creationId xmlns:a16="http://schemas.microsoft.com/office/drawing/2014/main" id="{00000000-0008-0000-0100-00001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3" name="Rectangle 29">
          <a:extLst>
            <a:ext uri="{FF2B5EF4-FFF2-40B4-BE49-F238E27FC236}">
              <a16:creationId xmlns:a16="http://schemas.microsoft.com/office/drawing/2014/main" id="{00000000-0008-0000-0100-00001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4" name="Rectangle 30">
          <a:extLst>
            <a:ext uri="{FF2B5EF4-FFF2-40B4-BE49-F238E27FC236}">
              <a16:creationId xmlns:a16="http://schemas.microsoft.com/office/drawing/2014/main" id="{00000000-0008-0000-0100-00001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5" name="Rectangle 31">
          <a:extLst>
            <a:ext uri="{FF2B5EF4-FFF2-40B4-BE49-F238E27FC236}">
              <a16:creationId xmlns:a16="http://schemas.microsoft.com/office/drawing/2014/main" id="{00000000-0008-0000-0100-00001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6" name="Rectangle 32">
          <a:extLst>
            <a:ext uri="{FF2B5EF4-FFF2-40B4-BE49-F238E27FC236}">
              <a16:creationId xmlns:a16="http://schemas.microsoft.com/office/drawing/2014/main" id="{00000000-0008-0000-0100-00002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7" name="Rectangle 33">
          <a:extLst>
            <a:ext uri="{FF2B5EF4-FFF2-40B4-BE49-F238E27FC236}">
              <a16:creationId xmlns:a16="http://schemas.microsoft.com/office/drawing/2014/main" id="{00000000-0008-0000-0100-00002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8" name="Rectangle 34">
          <a:extLst>
            <a:ext uri="{FF2B5EF4-FFF2-40B4-BE49-F238E27FC236}">
              <a16:creationId xmlns:a16="http://schemas.microsoft.com/office/drawing/2014/main" id="{00000000-0008-0000-0100-00002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123825</xdr:colOff>
          <xdr:row>12</xdr:row>
          <xdr:rowOff>0</xdr:rowOff>
        </xdr:to>
        <xdr:sp macro="" textlink="">
          <xdr:nvSpPr>
            <xdr:cNvPr id="11303" name="Drop Down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0" name="Rectangle 9">
          <a:extLst>
            <a:ext uri="{FF2B5EF4-FFF2-40B4-BE49-F238E27FC236}">
              <a16:creationId xmlns:a16="http://schemas.microsoft.com/office/drawing/2014/main" id="{00000000-0008-0000-0200-00000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 name="Rectangle 10">
          <a:extLst>
            <a:ext uri="{FF2B5EF4-FFF2-40B4-BE49-F238E27FC236}">
              <a16:creationId xmlns:a16="http://schemas.microsoft.com/office/drawing/2014/main" id="{00000000-0008-0000-0200-00000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3" name="Rectangle 12">
          <a:extLst>
            <a:ext uri="{FF2B5EF4-FFF2-40B4-BE49-F238E27FC236}">
              <a16:creationId xmlns:a16="http://schemas.microsoft.com/office/drawing/2014/main" id="{00000000-0008-0000-0200-00000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4" name="Rectangle 13">
          <a:extLst>
            <a:ext uri="{FF2B5EF4-FFF2-40B4-BE49-F238E27FC236}">
              <a16:creationId xmlns:a16="http://schemas.microsoft.com/office/drawing/2014/main" id="{00000000-0008-0000-0200-00000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5" name="Rectangle 14">
          <a:extLst>
            <a:ext uri="{FF2B5EF4-FFF2-40B4-BE49-F238E27FC236}">
              <a16:creationId xmlns:a16="http://schemas.microsoft.com/office/drawing/2014/main" id="{00000000-0008-0000-0200-00000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6" name="Rectangle 15">
          <a:extLst>
            <a:ext uri="{FF2B5EF4-FFF2-40B4-BE49-F238E27FC236}">
              <a16:creationId xmlns:a16="http://schemas.microsoft.com/office/drawing/2014/main" id="{00000000-0008-0000-0200-00001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7" name="Rectangle 16">
          <a:extLst>
            <a:ext uri="{FF2B5EF4-FFF2-40B4-BE49-F238E27FC236}">
              <a16:creationId xmlns:a16="http://schemas.microsoft.com/office/drawing/2014/main" id="{00000000-0008-0000-0200-00001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8" name="Rectangle 17">
          <a:extLst>
            <a:ext uri="{FF2B5EF4-FFF2-40B4-BE49-F238E27FC236}">
              <a16:creationId xmlns:a16="http://schemas.microsoft.com/office/drawing/2014/main" id="{00000000-0008-0000-0200-00001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9" name="Rectangle 18">
          <a:extLst>
            <a:ext uri="{FF2B5EF4-FFF2-40B4-BE49-F238E27FC236}">
              <a16:creationId xmlns:a16="http://schemas.microsoft.com/office/drawing/2014/main" id="{00000000-0008-0000-0200-00001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0" name="Rectangle 19">
          <a:extLst>
            <a:ext uri="{FF2B5EF4-FFF2-40B4-BE49-F238E27FC236}">
              <a16:creationId xmlns:a16="http://schemas.microsoft.com/office/drawing/2014/main" id="{00000000-0008-0000-0200-00001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1" name="Rectangle 20">
          <a:extLst>
            <a:ext uri="{FF2B5EF4-FFF2-40B4-BE49-F238E27FC236}">
              <a16:creationId xmlns:a16="http://schemas.microsoft.com/office/drawing/2014/main" id="{00000000-0008-0000-0200-00001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2" name="Rectangle 21">
          <a:extLst>
            <a:ext uri="{FF2B5EF4-FFF2-40B4-BE49-F238E27FC236}">
              <a16:creationId xmlns:a16="http://schemas.microsoft.com/office/drawing/2014/main" id="{00000000-0008-0000-0200-00001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3" name="Rectangle 22">
          <a:extLst>
            <a:ext uri="{FF2B5EF4-FFF2-40B4-BE49-F238E27FC236}">
              <a16:creationId xmlns:a16="http://schemas.microsoft.com/office/drawing/2014/main" id="{00000000-0008-0000-0200-00001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4" name="Rectangle 23">
          <a:extLst>
            <a:ext uri="{FF2B5EF4-FFF2-40B4-BE49-F238E27FC236}">
              <a16:creationId xmlns:a16="http://schemas.microsoft.com/office/drawing/2014/main" id="{00000000-0008-0000-0200-00001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5" name="Rectangle 24">
          <a:extLst>
            <a:ext uri="{FF2B5EF4-FFF2-40B4-BE49-F238E27FC236}">
              <a16:creationId xmlns:a16="http://schemas.microsoft.com/office/drawing/2014/main" id="{00000000-0008-0000-0200-00001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6" name="Rectangle 25">
          <a:extLst>
            <a:ext uri="{FF2B5EF4-FFF2-40B4-BE49-F238E27FC236}">
              <a16:creationId xmlns:a16="http://schemas.microsoft.com/office/drawing/2014/main" id="{00000000-0008-0000-0200-00001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7" name="Rectangle 26">
          <a:extLst>
            <a:ext uri="{FF2B5EF4-FFF2-40B4-BE49-F238E27FC236}">
              <a16:creationId xmlns:a16="http://schemas.microsoft.com/office/drawing/2014/main" id="{00000000-0008-0000-0200-00001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8" name="Rectangle 27">
          <a:extLst>
            <a:ext uri="{FF2B5EF4-FFF2-40B4-BE49-F238E27FC236}">
              <a16:creationId xmlns:a16="http://schemas.microsoft.com/office/drawing/2014/main" id="{00000000-0008-0000-0200-00001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9" name="Rectangle 28">
          <a:extLst>
            <a:ext uri="{FF2B5EF4-FFF2-40B4-BE49-F238E27FC236}">
              <a16:creationId xmlns:a16="http://schemas.microsoft.com/office/drawing/2014/main" id="{00000000-0008-0000-0200-00001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0" name="Rectangle 29">
          <a:extLst>
            <a:ext uri="{FF2B5EF4-FFF2-40B4-BE49-F238E27FC236}">
              <a16:creationId xmlns:a16="http://schemas.microsoft.com/office/drawing/2014/main" id="{00000000-0008-0000-0200-00001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1" name="Rectangle 30">
          <a:extLst>
            <a:ext uri="{FF2B5EF4-FFF2-40B4-BE49-F238E27FC236}">
              <a16:creationId xmlns:a16="http://schemas.microsoft.com/office/drawing/2014/main" id="{00000000-0008-0000-0200-00001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2" name="Rectangle 31">
          <a:extLst>
            <a:ext uri="{FF2B5EF4-FFF2-40B4-BE49-F238E27FC236}">
              <a16:creationId xmlns:a16="http://schemas.microsoft.com/office/drawing/2014/main" id="{00000000-0008-0000-0200-00002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3" name="Rectangle 32">
          <a:extLst>
            <a:ext uri="{FF2B5EF4-FFF2-40B4-BE49-F238E27FC236}">
              <a16:creationId xmlns:a16="http://schemas.microsoft.com/office/drawing/2014/main" id="{00000000-0008-0000-0200-00002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4" name="Rectangle 33">
          <a:extLst>
            <a:ext uri="{FF2B5EF4-FFF2-40B4-BE49-F238E27FC236}">
              <a16:creationId xmlns:a16="http://schemas.microsoft.com/office/drawing/2014/main" id="{00000000-0008-0000-0200-00002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5" name="Rectangle 34">
          <a:extLst>
            <a:ext uri="{FF2B5EF4-FFF2-40B4-BE49-F238E27FC236}">
              <a16:creationId xmlns:a16="http://schemas.microsoft.com/office/drawing/2014/main" id="{00000000-0008-0000-0200-00002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790575</xdr:colOff>
      <xdr:row>121</xdr:row>
      <xdr:rowOff>0</xdr:rowOff>
    </xdr:from>
    <xdr:to>
      <xdr:col>1</xdr:col>
      <xdr:colOff>476250</xdr:colOff>
      <xdr:row>121</xdr:row>
      <xdr:rowOff>0</xdr:rowOff>
    </xdr:to>
    <xdr:pic>
      <xdr:nvPicPr>
        <xdr:cNvPr id="2" name="Picture 2" descr="MP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154114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racovn&#237;%20dokumenty/dokumenty/SFRB/Nov&#225;%20&#250;prava/Ekonomicke_udaje_a_financni_plan_podnikatele_2019-04-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ZKRÁCENÁ"/>
      <sheetName val="VstupyDoRatingu"/>
      <sheetName val="Ciselniky"/>
      <sheetName val="FinPlan"/>
      <sheetName val="Čerpání"/>
      <sheetName val="Splácení"/>
      <sheetName val="FRP"/>
      <sheetName val="Podnik v obtížích"/>
    </sheetNames>
    <sheetDataSet>
      <sheetData sheetId="0" refreshError="1"/>
      <sheetData sheetId="1" refreshError="1"/>
      <sheetData sheetId="2" refreshError="1"/>
      <sheetData sheetId="3">
        <row r="10">
          <cell r="D10">
            <v>1</v>
          </cell>
          <cell r="E10">
            <v>1</v>
          </cell>
        </row>
        <row r="11">
          <cell r="D11">
            <v>2</v>
          </cell>
          <cell r="E11">
            <v>2</v>
          </cell>
        </row>
        <row r="12">
          <cell r="D12">
            <v>3</v>
          </cell>
          <cell r="E12">
            <v>3</v>
          </cell>
        </row>
        <row r="13">
          <cell r="D13">
            <v>4</v>
          </cell>
          <cell r="E13">
            <v>4</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Q204"/>
  <sheetViews>
    <sheetView workbookViewId="0">
      <selection activeCell="K6" sqref="K6"/>
    </sheetView>
  </sheetViews>
  <sheetFormatPr defaultColWidth="9.140625" defaultRowHeight="12.75" x14ac:dyDescent="0.2"/>
  <cols>
    <col min="1" max="1" width="3.85546875" style="14" customWidth="1"/>
    <col min="2" max="7" width="16.42578125" style="14" customWidth="1"/>
    <col min="8" max="8" width="16.28515625" style="14" customWidth="1"/>
    <col min="9" max="16384" width="9.140625" style="14"/>
  </cols>
  <sheetData>
    <row r="1" spans="1:17" s="2" customFormat="1" ht="38.25" customHeight="1" x14ac:dyDescent="0.2">
      <c r="A1" s="954" t="s">
        <v>185</v>
      </c>
      <c r="B1" s="955"/>
      <c r="C1" s="955"/>
      <c r="D1" s="955"/>
      <c r="E1" s="955"/>
      <c r="F1" s="955"/>
      <c r="G1" s="955"/>
      <c r="H1" s="955"/>
      <c r="I1" s="6"/>
      <c r="J1" s="6"/>
      <c r="K1" s="6"/>
      <c r="L1" s="6"/>
      <c r="M1" s="6"/>
      <c r="N1" s="7"/>
      <c r="O1" s="7"/>
      <c r="P1" s="7"/>
      <c r="Q1" s="7"/>
    </row>
    <row r="2" spans="1:17" s="9" customFormat="1" ht="30" customHeight="1" x14ac:dyDescent="0.2">
      <c r="A2" s="962" t="s">
        <v>163</v>
      </c>
      <c r="B2" s="963"/>
      <c r="C2" s="963"/>
      <c r="D2" s="963"/>
      <c r="E2" s="963"/>
      <c r="F2" s="963"/>
      <c r="G2" s="963"/>
      <c r="H2" s="963"/>
      <c r="I2" s="8"/>
      <c r="J2" s="8"/>
      <c r="K2" s="8"/>
      <c r="L2" s="8"/>
      <c r="M2" s="8"/>
    </row>
    <row r="3" spans="1:17" s="9" customFormat="1" ht="25.5" customHeight="1" x14ac:dyDescent="0.2">
      <c r="A3" s="956" t="s">
        <v>707</v>
      </c>
      <c r="B3" s="958"/>
      <c r="C3" s="958"/>
      <c r="D3" s="958"/>
      <c r="E3" s="958"/>
      <c r="F3" s="958"/>
      <c r="G3" s="958"/>
      <c r="H3" s="958"/>
      <c r="I3" s="8"/>
      <c r="J3" s="8"/>
      <c r="K3" s="8"/>
      <c r="L3" s="8"/>
      <c r="M3" s="8"/>
    </row>
    <row r="4" spans="1:17" s="9" customFormat="1" ht="22.5" customHeight="1" x14ac:dyDescent="0.2">
      <c r="A4" s="959"/>
      <c r="B4" s="960"/>
      <c r="C4" s="960"/>
      <c r="D4" s="960"/>
      <c r="E4" s="960"/>
      <c r="F4" s="960"/>
      <c r="G4" s="960"/>
      <c r="H4" s="961"/>
      <c r="I4" s="8"/>
      <c r="J4" s="8"/>
      <c r="K4" s="8"/>
      <c r="L4" s="8"/>
      <c r="M4" s="8"/>
    </row>
    <row r="5" spans="1:17" s="9" customFormat="1" ht="32.25" customHeight="1" x14ac:dyDescent="0.2">
      <c r="A5" s="956" t="s">
        <v>182</v>
      </c>
      <c r="B5" s="958"/>
      <c r="C5" s="958"/>
      <c r="D5" s="958"/>
      <c r="E5" s="958"/>
      <c r="F5" s="958"/>
      <c r="G5" s="958"/>
      <c r="H5" s="958"/>
      <c r="I5" s="8"/>
      <c r="J5" s="8"/>
      <c r="K5" s="8"/>
      <c r="L5" s="8"/>
      <c r="M5" s="8"/>
    </row>
    <row r="6" spans="1:17" s="9" customFormat="1" ht="28.5" customHeight="1" x14ac:dyDescent="0.2">
      <c r="A6" s="956" t="s">
        <v>167</v>
      </c>
      <c r="B6" s="958"/>
      <c r="C6" s="958"/>
      <c r="D6" s="958"/>
      <c r="E6" s="958"/>
      <c r="F6" s="958"/>
      <c r="G6" s="958"/>
      <c r="H6" s="958"/>
      <c r="I6" s="8"/>
      <c r="J6" s="8"/>
      <c r="K6" s="8"/>
      <c r="L6" s="8"/>
      <c r="M6" s="8"/>
    </row>
    <row r="7" spans="1:17" s="9" customFormat="1" ht="27" customHeight="1" x14ac:dyDescent="0.2">
      <c r="A7" s="956" t="s">
        <v>164</v>
      </c>
      <c r="B7" s="958"/>
      <c r="C7" s="958"/>
      <c r="D7" s="958"/>
      <c r="E7" s="958"/>
      <c r="F7" s="958"/>
      <c r="G7" s="958"/>
      <c r="H7" s="958"/>
      <c r="I7" s="8"/>
      <c r="J7" s="8"/>
      <c r="K7" s="8"/>
      <c r="L7" s="8"/>
      <c r="M7" s="8"/>
    </row>
    <row r="8" spans="1:17" s="9" customFormat="1" ht="32.25" customHeight="1" x14ac:dyDescent="0.2">
      <c r="A8" s="10" t="s">
        <v>165</v>
      </c>
      <c r="B8" s="956" t="s">
        <v>183</v>
      </c>
      <c r="C8" s="957"/>
      <c r="D8" s="957"/>
      <c r="E8" s="957"/>
      <c r="F8" s="957"/>
      <c r="G8" s="957"/>
      <c r="H8" s="957"/>
      <c r="I8" s="8"/>
      <c r="J8" s="8"/>
      <c r="K8" s="8"/>
      <c r="L8" s="8"/>
      <c r="M8" s="8"/>
    </row>
    <row r="9" spans="1:17" s="9" customFormat="1" ht="32.25" customHeight="1" x14ac:dyDescent="0.2">
      <c r="A9" s="11" t="s">
        <v>165</v>
      </c>
      <c r="B9" s="956" t="s">
        <v>184</v>
      </c>
      <c r="C9" s="957"/>
      <c r="D9" s="957"/>
      <c r="E9" s="957"/>
      <c r="F9" s="957"/>
      <c r="G9" s="957"/>
      <c r="H9" s="957"/>
      <c r="I9" s="8"/>
      <c r="J9" s="8"/>
      <c r="K9" s="8"/>
      <c r="L9" s="8"/>
      <c r="M9" s="8"/>
    </row>
    <row r="10" spans="1:17" s="9" customFormat="1" ht="129.75" customHeight="1" x14ac:dyDescent="0.2">
      <c r="A10" s="964" t="s">
        <v>192</v>
      </c>
      <c r="B10" s="965"/>
      <c r="C10" s="965"/>
      <c r="D10" s="965"/>
      <c r="E10" s="965"/>
      <c r="F10" s="965"/>
      <c r="G10" s="965"/>
      <c r="H10" s="966"/>
      <c r="I10" s="8"/>
      <c r="J10" s="8"/>
      <c r="K10" s="8"/>
      <c r="L10" s="8"/>
      <c r="M10" s="8"/>
    </row>
    <row r="11" spans="1:17" s="9" customFormat="1" ht="111" customHeight="1" x14ac:dyDescent="0.2">
      <c r="A11" s="968"/>
      <c r="B11" s="969"/>
      <c r="C11" s="969"/>
      <c r="D11" s="969"/>
      <c r="E11" s="969"/>
      <c r="F11" s="969"/>
      <c r="G11" s="969"/>
      <c r="H11" s="970"/>
      <c r="I11" s="8"/>
      <c r="J11" s="8"/>
      <c r="K11" s="8"/>
      <c r="L11" s="8"/>
      <c r="M11" s="8"/>
    </row>
    <row r="12" spans="1:17" s="9" customFormat="1" ht="75" customHeight="1" x14ac:dyDescent="0.2">
      <c r="A12" s="956"/>
      <c r="B12" s="958"/>
      <c r="C12" s="958"/>
      <c r="D12" s="958"/>
      <c r="E12" s="958"/>
      <c r="F12" s="958"/>
      <c r="G12" s="958"/>
      <c r="H12" s="958"/>
      <c r="I12" s="8"/>
      <c r="J12" s="8"/>
      <c r="K12" s="8"/>
      <c r="L12" s="8"/>
      <c r="M12" s="8"/>
    </row>
    <row r="13" spans="1:17" s="9" customFormat="1" ht="36.75" customHeight="1" x14ac:dyDescent="0.2">
      <c r="A13" s="967"/>
      <c r="B13" s="958"/>
      <c r="C13" s="958"/>
      <c r="D13" s="958"/>
      <c r="E13" s="958"/>
      <c r="F13" s="958"/>
      <c r="G13" s="958"/>
      <c r="H13" s="958"/>
      <c r="I13" s="8"/>
      <c r="J13" s="8"/>
      <c r="K13" s="8"/>
      <c r="L13" s="8"/>
      <c r="M13" s="8"/>
    </row>
    <row r="14" spans="1:17" s="9" customFormat="1" ht="40.5" customHeight="1" x14ac:dyDescent="0.2">
      <c r="A14" s="956"/>
      <c r="B14" s="958"/>
      <c r="C14" s="958"/>
      <c r="D14" s="958"/>
      <c r="E14" s="958"/>
      <c r="F14" s="958"/>
      <c r="G14" s="958"/>
      <c r="H14" s="958"/>
      <c r="I14" s="8"/>
      <c r="J14" s="8"/>
      <c r="K14" s="8"/>
      <c r="L14" s="8"/>
      <c r="M14" s="8"/>
    </row>
    <row r="15" spans="1:17" s="9" customFormat="1" ht="32.25" customHeight="1" x14ac:dyDescent="0.2">
      <c r="A15" s="10"/>
      <c r="B15" s="958"/>
      <c r="C15" s="958"/>
      <c r="D15" s="958"/>
      <c r="E15" s="958"/>
      <c r="F15" s="958"/>
      <c r="G15" s="958"/>
      <c r="H15" s="958"/>
      <c r="I15" s="8"/>
      <c r="J15" s="8"/>
      <c r="K15" s="8"/>
      <c r="L15" s="8"/>
      <c r="M15" s="8"/>
    </row>
    <row r="16" spans="1:17" s="9" customFormat="1" ht="17.25" customHeight="1" x14ac:dyDescent="0.2">
      <c r="A16" s="10"/>
      <c r="B16" s="958"/>
      <c r="C16" s="958"/>
      <c r="D16" s="958"/>
      <c r="E16" s="958"/>
      <c r="F16" s="958"/>
      <c r="G16" s="958"/>
      <c r="H16" s="958"/>
      <c r="I16" s="8"/>
      <c r="J16" s="8"/>
      <c r="K16" s="8"/>
      <c r="L16" s="8"/>
      <c r="M16" s="8"/>
    </row>
    <row r="17" spans="1:13" s="9" customFormat="1" ht="17.25" customHeight="1" x14ac:dyDescent="0.2">
      <c r="A17" s="956"/>
      <c r="B17" s="958"/>
      <c r="C17" s="958"/>
      <c r="D17" s="958"/>
      <c r="E17" s="958"/>
      <c r="F17" s="958"/>
      <c r="G17" s="958"/>
      <c r="H17" s="958"/>
      <c r="I17" s="8"/>
      <c r="J17" s="8"/>
      <c r="K17" s="8"/>
      <c r="L17" s="8"/>
      <c r="M17" s="8"/>
    </row>
    <row r="18" spans="1:13" s="9" customFormat="1" ht="39" customHeight="1" x14ac:dyDescent="0.2">
      <c r="A18" s="952"/>
      <c r="B18" s="953"/>
      <c r="C18" s="953"/>
      <c r="D18" s="950"/>
      <c r="E18" s="951"/>
      <c r="F18" s="951"/>
      <c r="G18" s="951"/>
      <c r="H18" s="951"/>
      <c r="I18" s="8"/>
      <c r="J18" s="8"/>
      <c r="K18" s="8"/>
      <c r="L18" s="8"/>
      <c r="M18" s="8"/>
    </row>
    <row r="19" spans="1:13" s="9" customFormat="1" ht="17.25" customHeight="1" x14ac:dyDescent="0.2">
      <c r="A19" s="952"/>
      <c r="B19" s="953"/>
      <c r="C19" s="953"/>
      <c r="D19" s="950"/>
      <c r="E19" s="951"/>
      <c r="F19" s="951"/>
      <c r="G19" s="951"/>
      <c r="H19" s="951"/>
      <c r="I19" s="12"/>
      <c r="J19" s="8"/>
      <c r="K19" s="8"/>
      <c r="L19" s="8"/>
      <c r="M19" s="8"/>
    </row>
    <row r="20" spans="1:13" s="9" customFormat="1" ht="17.25" customHeight="1" x14ac:dyDescent="0.2">
      <c r="A20" s="952"/>
      <c r="B20" s="953"/>
      <c r="C20" s="953"/>
      <c r="D20" s="950"/>
      <c r="E20" s="951"/>
      <c r="F20" s="951"/>
      <c r="G20" s="951"/>
      <c r="H20" s="951"/>
      <c r="I20" s="12"/>
      <c r="J20" s="8"/>
      <c r="K20" s="8"/>
      <c r="L20" s="8"/>
      <c r="M20" s="8"/>
    </row>
    <row r="21" spans="1:13" s="9" customFormat="1" ht="17.25" customHeight="1" x14ac:dyDescent="0.2">
      <c r="A21" s="952"/>
      <c r="B21" s="953"/>
      <c r="C21" s="953"/>
      <c r="D21" s="950"/>
      <c r="E21" s="951"/>
      <c r="F21" s="951"/>
      <c r="G21" s="951"/>
      <c r="H21" s="951"/>
      <c r="I21" s="12"/>
      <c r="J21" s="8"/>
      <c r="K21" s="8"/>
      <c r="L21" s="8"/>
      <c r="M21" s="8"/>
    </row>
    <row r="22" spans="1:13" s="9" customFormat="1" ht="17.25" customHeight="1" x14ac:dyDescent="0.2">
      <c r="A22" s="952"/>
      <c r="B22" s="953"/>
      <c r="C22" s="953"/>
      <c r="D22" s="950"/>
      <c r="E22" s="951"/>
      <c r="F22" s="951"/>
      <c r="G22" s="951"/>
      <c r="H22" s="951"/>
      <c r="I22" s="12"/>
      <c r="J22" s="8"/>
      <c r="K22" s="8"/>
      <c r="L22" s="8"/>
      <c r="M22" s="8"/>
    </row>
    <row r="23" spans="1:13" s="9" customFormat="1" ht="17.25" customHeight="1" x14ac:dyDescent="0.2">
      <c r="A23" s="13"/>
      <c r="B23" s="13"/>
      <c r="C23" s="13"/>
      <c r="D23" s="13"/>
      <c r="E23" s="13"/>
      <c r="F23" s="13"/>
      <c r="G23" s="13"/>
      <c r="H23" s="13"/>
      <c r="I23" s="12"/>
      <c r="J23" s="8"/>
      <c r="K23" s="8"/>
      <c r="L23" s="8"/>
      <c r="M23" s="8"/>
    </row>
    <row r="24" spans="1:13" x14ac:dyDescent="0.2">
      <c r="A24" s="13"/>
      <c r="B24" s="13"/>
      <c r="C24" s="13"/>
      <c r="D24" s="13"/>
      <c r="E24" s="13"/>
      <c r="F24" s="13"/>
      <c r="G24" s="13"/>
      <c r="H24" s="13"/>
      <c r="I24" s="13"/>
      <c r="J24" s="13"/>
      <c r="K24" s="13"/>
      <c r="L24" s="13"/>
      <c r="M24" s="13"/>
    </row>
    <row r="25" spans="1:13" x14ac:dyDescent="0.2">
      <c r="A25" s="13"/>
      <c r="B25" s="13"/>
      <c r="C25" s="13"/>
      <c r="D25" s="13"/>
      <c r="E25" s="13"/>
      <c r="F25" s="13"/>
      <c r="G25" s="13"/>
      <c r="H25" s="13"/>
      <c r="I25" s="13"/>
      <c r="J25" s="13"/>
      <c r="K25" s="13"/>
      <c r="L25" s="13"/>
      <c r="M25" s="13"/>
    </row>
    <row r="26" spans="1:13" x14ac:dyDescent="0.2">
      <c r="A26" s="13"/>
      <c r="B26" s="13"/>
      <c r="C26" s="13"/>
      <c r="D26" s="13"/>
      <c r="E26" s="13"/>
      <c r="F26" s="13"/>
      <c r="G26" s="13"/>
      <c r="H26" s="13"/>
      <c r="I26" s="13"/>
      <c r="J26" s="13"/>
      <c r="K26" s="13"/>
      <c r="L26" s="13"/>
      <c r="M26" s="13"/>
    </row>
    <row r="27" spans="1:13" x14ac:dyDescent="0.2">
      <c r="A27" s="13"/>
      <c r="B27" s="13"/>
      <c r="C27" s="13"/>
      <c r="D27" s="13"/>
      <c r="E27" s="13"/>
      <c r="F27" s="13"/>
      <c r="G27" s="13"/>
      <c r="H27" s="13"/>
      <c r="I27" s="13"/>
      <c r="J27" s="13"/>
      <c r="K27" s="13"/>
      <c r="L27" s="13"/>
      <c r="M27" s="13"/>
    </row>
    <row r="28" spans="1:13" x14ac:dyDescent="0.2">
      <c r="A28" s="13"/>
      <c r="B28" s="13"/>
      <c r="C28" s="13"/>
      <c r="D28" s="13"/>
      <c r="E28" s="13"/>
      <c r="F28" s="13"/>
      <c r="G28" s="13"/>
      <c r="H28" s="13"/>
      <c r="I28" s="13"/>
      <c r="J28" s="13"/>
      <c r="K28" s="13"/>
      <c r="L28" s="13"/>
      <c r="M28" s="13"/>
    </row>
    <row r="29" spans="1:13" x14ac:dyDescent="0.2">
      <c r="A29" s="13"/>
      <c r="B29" s="13"/>
      <c r="C29" s="13"/>
      <c r="D29" s="13"/>
      <c r="E29" s="13"/>
      <c r="F29" s="13"/>
      <c r="G29" s="13"/>
      <c r="H29" s="13"/>
      <c r="I29" s="13"/>
      <c r="J29" s="13"/>
      <c r="K29" s="13"/>
      <c r="L29" s="13"/>
      <c r="M29" s="13"/>
    </row>
    <row r="30" spans="1:13" x14ac:dyDescent="0.2">
      <c r="A30" s="13"/>
      <c r="B30" s="13"/>
      <c r="C30" s="13"/>
      <c r="D30" s="13"/>
      <c r="E30" s="13"/>
      <c r="F30" s="13"/>
      <c r="G30" s="13"/>
      <c r="H30" s="13"/>
      <c r="I30" s="13"/>
      <c r="J30" s="13"/>
      <c r="K30" s="13"/>
      <c r="L30" s="13"/>
      <c r="M30" s="13"/>
    </row>
    <row r="31" spans="1:13" x14ac:dyDescent="0.2">
      <c r="A31" s="13"/>
      <c r="B31" s="13"/>
      <c r="C31" s="13"/>
      <c r="D31" s="13"/>
      <c r="E31" s="13"/>
      <c r="F31" s="13"/>
      <c r="G31" s="13"/>
      <c r="H31" s="13"/>
      <c r="I31" s="13"/>
      <c r="J31" s="13"/>
      <c r="K31" s="13"/>
      <c r="L31" s="13"/>
      <c r="M31" s="13"/>
    </row>
    <row r="32" spans="1:13" x14ac:dyDescent="0.2">
      <c r="A32" s="13"/>
      <c r="B32" s="13"/>
      <c r="C32" s="13"/>
      <c r="D32" s="13"/>
      <c r="E32" s="13"/>
      <c r="F32" s="13"/>
      <c r="G32" s="13"/>
      <c r="H32" s="13"/>
      <c r="I32" s="13"/>
      <c r="J32" s="13"/>
      <c r="K32" s="13"/>
      <c r="L32" s="13"/>
      <c r="M32" s="13"/>
    </row>
    <row r="33" spans="1:13" x14ac:dyDescent="0.2">
      <c r="A33" s="13"/>
      <c r="B33" s="13"/>
      <c r="C33" s="13"/>
      <c r="D33" s="13"/>
      <c r="E33" s="13"/>
      <c r="F33" s="13"/>
      <c r="G33" s="13"/>
      <c r="H33" s="13"/>
      <c r="I33" s="13"/>
      <c r="J33" s="13"/>
      <c r="K33" s="13"/>
      <c r="L33" s="13"/>
      <c r="M33" s="13"/>
    </row>
    <row r="34" spans="1:13" x14ac:dyDescent="0.2">
      <c r="A34" s="13"/>
      <c r="B34" s="13"/>
      <c r="C34" s="13"/>
      <c r="D34" s="13"/>
      <c r="E34" s="13"/>
      <c r="F34" s="13"/>
      <c r="G34" s="13"/>
      <c r="H34" s="13"/>
      <c r="I34" s="13"/>
      <c r="J34" s="13"/>
      <c r="K34" s="13"/>
      <c r="L34" s="13"/>
      <c r="M34" s="13"/>
    </row>
    <row r="35" spans="1:13" x14ac:dyDescent="0.2">
      <c r="A35" s="13"/>
      <c r="B35" s="13"/>
      <c r="C35" s="13"/>
      <c r="D35" s="13"/>
      <c r="E35" s="13"/>
      <c r="F35" s="13"/>
      <c r="G35" s="13"/>
      <c r="H35" s="13"/>
      <c r="I35" s="13"/>
      <c r="J35" s="13"/>
      <c r="K35" s="13"/>
      <c r="L35" s="13"/>
      <c r="M35" s="13"/>
    </row>
    <row r="36" spans="1:13" x14ac:dyDescent="0.2">
      <c r="A36" s="13"/>
      <c r="B36" s="13"/>
      <c r="C36" s="13"/>
      <c r="D36" s="13"/>
      <c r="E36" s="13"/>
      <c r="F36" s="13"/>
      <c r="G36" s="13"/>
      <c r="H36" s="13"/>
      <c r="I36" s="13"/>
      <c r="J36" s="13"/>
      <c r="K36" s="13"/>
      <c r="L36" s="13"/>
      <c r="M36" s="13"/>
    </row>
    <row r="37" spans="1:13" x14ac:dyDescent="0.2">
      <c r="A37" s="13"/>
      <c r="B37" s="13"/>
      <c r="C37" s="13"/>
      <c r="D37" s="13"/>
      <c r="E37" s="13"/>
      <c r="F37" s="13"/>
      <c r="G37" s="13"/>
      <c r="H37" s="13"/>
      <c r="I37" s="13"/>
      <c r="J37" s="13"/>
      <c r="K37" s="13"/>
      <c r="L37" s="13"/>
      <c r="M37" s="13"/>
    </row>
    <row r="38" spans="1:13" x14ac:dyDescent="0.2">
      <c r="A38" s="13"/>
      <c r="B38" s="13"/>
      <c r="C38" s="13"/>
      <c r="D38" s="13"/>
      <c r="E38" s="13"/>
      <c r="F38" s="13"/>
      <c r="G38" s="13"/>
      <c r="H38" s="13"/>
      <c r="I38" s="13"/>
      <c r="J38" s="13"/>
      <c r="K38" s="13"/>
      <c r="L38" s="13"/>
      <c r="M38" s="13"/>
    </row>
    <row r="39" spans="1:13" x14ac:dyDescent="0.2">
      <c r="A39" s="13"/>
      <c r="B39" s="13"/>
      <c r="C39" s="13"/>
      <c r="D39" s="13"/>
      <c r="E39" s="13"/>
      <c r="F39" s="13"/>
      <c r="G39" s="13"/>
      <c r="H39" s="13"/>
      <c r="I39" s="13"/>
      <c r="J39" s="13"/>
      <c r="K39" s="13"/>
      <c r="L39" s="13"/>
      <c r="M39" s="13"/>
    </row>
    <row r="40" spans="1:13" x14ac:dyDescent="0.2">
      <c r="A40" s="13"/>
      <c r="B40" s="13"/>
      <c r="C40" s="13"/>
      <c r="D40" s="13"/>
      <c r="E40" s="13"/>
      <c r="F40" s="13"/>
      <c r="G40" s="13"/>
      <c r="H40" s="13"/>
      <c r="I40" s="13"/>
      <c r="J40" s="13"/>
      <c r="K40" s="13"/>
      <c r="L40" s="13"/>
      <c r="M40" s="13"/>
    </row>
    <row r="41" spans="1:13" x14ac:dyDescent="0.2">
      <c r="A41" s="13"/>
      <c r="B41" s="13"/>
      <c r="C41" s="13"/>
      <c r="D41" s="13"/>
      <c r="E41" s="13"/>
      <c r="F41" s="13"/>
      <c r="G41" s="13"/>
      <c r="H41" s="13"/>
      <c r="I41" s="13"/>
      <c r="J41" s="13"/>
      <c r="K41" s="13"/>
      <c r="L41" s="13"/>
      <c r="M41" s="13"/>
    </row>
    <row r="42" spans="1:13" x14ac:dyDescent="0.2">
      <c r="A42" s="13"/>
      <c r="B42" s="13"/>
      <c r="C42" s="13"/>
      <c r="D42" s="13"/>
      <c r="E42" s="13"/>
      <c r="F42" s="13"/>
      <c r="G42" s="13"/>
      <c r="H42" s="13"/>
      <c r="I42" s="13"/>
      <c r="J42" s="13"/>
      <c r="K42" s="13"/>
      <c r="L42" s="13"/>
      <c r="M42" s="13"/>
    </row>
    <row r="43" spans="1:13" x14ac:dyDescent="0.2">
      <c r="A43" s="13"/>
      <c r="B43" s="13"/>
      <c r="C43" s="13"/>
      <c r="D43" s="13"/>
      <c r="E43" s="13"/>
      <c r="F43" s="13"/>
      <c r="G43" s="13"/>
      <c r="H43" s="13"/>
      <c r="I43" s="13"/>
      <c r="J43" s="13"/>
      <c r="K43" s="13"/>
      <c r="L43" s="13"/>
      <c r="M43" s="13"/>
    </row>
    <row r="44" spans="1:13" x14ac:dyDescent="0.2">
      <c r="A44" s="13"/>
      <c r="B44" s="13"/>
      <c r="C44" s="13"/>
      <c r="D44" s="13"/>
      <c r="E44" s="13"/>
      <c r="F44" s="13"/>
      <c r="G44" s="13"/>
      <c r="H44" s="13"/>
      <c r="I44" s="13"/>
      <c r="J44" s="13"/>
      <c r="K44" s="13"/>
      <c r="L44" s="13"/>
      <c r="M44" s="13"/>
    </row>
    <row r="45" spans="1:13" x14ac:dyDescent="0.2">
      <c r="A45" s="13"/>
      <c r="B45" s="13"/>
      <c r="C45" s="13"/>
      <c r="D45" s="13"/>
      <c r="E45" s="13"/>
      <c r="F45" s="13"/>
      <c r="G45" s="13"/>
      <c r="H45" s="13"/>
      <c r="I45" s="13"/>
      <c r="J45" s="13"/>
      <c r="K45" s="13"/>
      <c r="L45" s="13"/>
      <c r="M45" s="13"/>
    </row>
    <row r="46" spans="1:13" x14ac:dyDescent="0.2">
      <c r="A46" s="13"/>
      <c r="B46" s="13"/>
      <c r="C46" s="13"/>
      <c r="D46" s="13"/>
      <c r="E46" s="13"/>
      <c r="F46" s="13"/>
      <c r="G46" s="13"/>
      <c r="H46" s="13"/>
      <c r="I46" s="13"/>
      <c r="J46" s="13"/>
      <c r="K46" s="13"/>
      <c r="L46" s="13"/>
      <c r="M46" s="13"/>
    </row>
    <row r="47" spans="1:13" x14ac:dyDescent="0.2">
      <c r="A47" s="13"/>
      <c r="B47" s="13"/>
      <c r="C47" s="13"/>
      <c r="D47" s="13"/>
      <c r="E47" s="13"/>
      <c r="F47" s="13"/>
      <c r="G47" s="13"/>
      <c r="H47" s="13"/>
      <c r="I47" s="13"/>
      <c r="J47" s="13"/>
      <c r="K47" s="13"/>
      <c r="L47" s="13"/>
      <c r="M47" s="13"/>
    </row>
    <row r="48" spans="1:13" x14ac:dyDescent="0.2">
      <c r="A48" s="13"/>
      <c r="B48" s="13"/>
      <c r="C48" s="13"/>
      <c r="D48" s="13"/>
      <c r="E48" s="13"/>
      <c r="F48" s="13"/>
      <c r="G48" s="13"/>
      <c r="H48" s="13"/>
      <c r="I48" s="13"/>
      <c r="J48" s="13"/>
      <c r="K48" s="13"/>
      <c r="L48" s="13"/>
      <c r="M48" s="13"/>
    </row>
    <row r="49" spans="1:13" x14ac:dyDescent="0.2">
      <c r="A49" s="13"/>
      <c r="B49" s="13"/>
      <c r="C49" s="13"/>
      <c r="D49" s="13"/>
      <c r="E49" s="13"/>
      <c r="F49" s="13"/>
      <c r="G49" s="13"/>
      <c r="H49" s="13"/>
      <c r="I49" s="13"/>
      <c r="J49" s="13"/>
      <c r="K49" s="13"/>
      <c r="L49" s="13"/>
      <c r="M49" s="13"/>
    </row>
    <row r="50" spans="1:13" x14ac:dyDescent="0.2">
      <c r="A50" s="13"/>
      <c r="B50" s="13"/>
      <c r="C50" s="13"/>
      <c r="D50" s="13"/>
      <c r="E50" s="13"/>
      <c r="F50" s="13"/>
      <c r="G50" s="13"/>
      <c r="H50" s="13"/>
      <c r="I50" s="13"/>
      <c r="J50" s="13"/>
      <c r="K50" s="13"/>
      <c r="L50" s="13"/>
      <c r="M50" s="13"/>
    </row>
    <row r="51" spans="1:13" x14ac:dyDescent="0.2">
      <c r="A51" s="13"/>
      <c r="B51" s="13"/>
      <c r="C51" s="13"/>
      <c r="D51" s="13"/>
      <c r="E51" s="13"/>
      <c r="F51" s="13"/>
      <c r="G51" s="13"/>
      <c r="H51" s="13"/>
      <c r="I51" s="13"/>
      <c r="J51" s="13"/>
      <c r="K51" s="13"/>
      <c r="L51" s="13"/>
      <c r="M51" s="13"/>
    </row>
    <row r="52" spans="1:13" x14ac:dyDescent="0.2">
      <c r="A52" s="13"/>
      <c r="B52" s="13"/>
      <c r="C52" s="13"/>
      <c r="D52" s="13"/>
      <c r="E52" s="13"/>
      <c r="F52" s="13"/>
      <c r="G52" s="13"/>
      <c r="H52" s="13"/>
      <c r="I52" s="13"/>
      <c r="J52" s="13"/>
      <c r="K52" s="13"/>
      <c r="L52" s="13"/>
      <c r="M52" s="13"/>
    </row>
    <row r="53" spans="1:13" x14ac:dyDescent="0.2">
      <c r="A53" s="13"/>
      <c r="B53" s="13"/>
      <c r="C53" s="13"/>
      <c r="D53" s="13"/>
      <c r="E53" s="13"/>
      <c r="F53" s="13"/>
      <c r="G53" s="13"/>
      <c r="H53" s="13"/>
      <c r="I53" s="13"/>
      <c r="J53" s="13"/>
      <c r="K53" s="13"/>
      <c r="L53" s="13"/>
      <c r="M53" s="13"/>
    </row>
    <row r="54" spans="1:13" x14ac:dyDescent="0.2">
      <c r="A54" s="13"/>
      <c r="B54" s="13"/>
      <c r="C54" s="13"/>
      <c r="D54" s="13"/>
      <c r="E54" s="13"/>
      <c r="F54" s="13"/>
      <c r="G54" s="13"/>
      <c r="H54" s="13"/>
      <c r="I54" s="13"/>
      <c r="J54" s="13"/>
      <c r="K54" s="13"/>
      <c r="L54" s="13"/>
      <c r="M54" s="13"/>
    </row>
    <row r="55" spans="1:13" x14ac:dyDescent="0.2">
      <c r="A55" s="13"/>
      <c r="B55" s="13"/>
      <c r="C55" s="13"/>
      <c r="D55" s="13"/>
      <c r="E55" s="13"/>
      <c r="F55" s="13"/>
      <c r="G55" s="13"/>
      <c r="H55" s="13"/>
      <c r="I55" s="13"/>
      <c r="J55" s="13"/>
      <c r="K55" s="13"/>
      <c r="L55" s="13"/>
      <c r="M55" s="13"/>
    </row>
    <row r="56" spans="1:13" x14ac:dyDescent="0.2">
      <c r="A56" s="13"/>
      <c r="B56" s="13"/>
      <c r="C56" s="13"/>
      <c r="D56" s="13"/>
      <c r="E56" s="13"/>
      <c r="F56" s="13"/>
      <c r="G56" s="13"/>
      <c r="H56" s="13"/>
      <c r="I56" s="13"/>
      <c r="J56" s="13"/>
      <c r="K56" s="13"/>
      <c r="L56" s="13"/>
      <c r="M56" s="13"/>
    </row>
    <row r="57" spans="1:13" x14ac:dyDescent="0.2">
      <c r="A57" s="13"/>
      <c r="B57" s="13"/>
      <c r="C57" s="13"/>
      <c r="D57" s="13"/>
      <c r="E57" s="13"/>
      <c r="F57" s="13"/>
      <c r="G57" s="13"/>
      <c r="H57" s="13"/>
      <c r="I57" s="13"/>
      <c r="J57" s="13"/>
      <c r="K57" s="13"/>
      <c r="L57" s="13"/>
      <c r="M57" s="13"/>
    </row>
    <row r="58" spans="1:13" x14ac:dyDescent="0.2">
      <c r="A58" s="13"/>
      <c r="B58" s="13"/>
      <c r="C58" s="13"/>
      <c r="D58" s="13"/>
      <c r="E58" s="13"/>
      <c r="F58" s="13"/>
      <c r="G58" s="13"/>
      <c r="H58" s="13"/>
      <c r="I58" s="13"/>
      <c r="J58" s="13"/>
      <c r="K58" s="13"/>
      <c r="L58" s="13"/>
      <c r="M58" s="13"/>
    </row>
    <row r="59" spans="1:13" x14ac:dyDescent="0.2">
      <c r="A59" s="13"/>
      <c r="B59" s="13"/>
      <c r="C59" s="13"/>
      <c r="D59" s="13"/>
      <c r="E59" s="13"/>
      <c r="F59" s="13"/>
      <c r="G59" s="13"/>
      <c r="H59" s="13"/>
      <c r="I59" s="13"/>
      <c r="J59" s="13"/>
      <c r="K59" s="13"/>
      <c r="L59" s="13"/>
      <c r="M59" s="13"/>
    </row>
    <row r="60" spans="1:13" x14ac:dyDescent="0.2">
      <c r="A60" s="13"/>
      <c r="B60" s="13"/>
      <c r="C60" s="13"/>
      <c r="D60" s="13"/>
      <c r="E60" s="13"/>
      <c r="F60" s="13"/>
      <c r="G60" s="13"/>
      <c r="H60" s="13"/>
      <c r="I60" s="13"/>
      <c r="J60" s="13"/>
      <c r="K60" s="13"/>
      <c r="L60" s="13"/>
      <c r="M60" s="13"/>
    </row>
    <row r="61" spans="1:13" x14ac:dyDescent="0.2">
      <c r="A61" s="13"/>
      <c r="B61" s="13"/>
      <c r="C61" s="13"/>
      <c r="D61" s="13"/>
      <c r="E61" s="13"/>
      <c r="F61" s="13"/>
      <c r="G61" s="13"/>
      <c r="H61" s="13"/>
      <c r="I61" s="13"/>
      <c r="J61" s="13"/>
      <c r="K61" s="13"/>
      <c r="L61" s="13"/>
      <c r="M61" s="13"/>
    </row>
    <row r="62" spans="1:13" x14ac:dyDescent="0.2">
      <c r="A62" s="13"/>
      <c r="B62" s="13"/>
      <c r="C62" s="13"/>
      <c r="D62" s="13"/>
      <c r="E62" s="13"/>
      <c r="F62" s="13"/>
      <c r="G62" s="13"/>
      <c r="H62" s="13"/>
      <c r="I62" s="13"/>
      <c r="J62" s="13"/>
      <c r="K62" s="13"/>
      <c r="L62" s="13"/>
      <c r="M62" s="13"/>
    </row>
    <row r="63" spans="1:13" x14ac:dyDescent="0.2">
      <c r="A63" s="13"/>
      <c r="B63" s="13"/>
      <c r="C63" s="13"/>
      <c r="D63" s="13"/>
      <c r="E63" s="13"/>
      <c r="F63" s="13"/>
      <c r="G63" s="13"/>
      <c r="H63" s="13"/>
      <c r="I63" s="13"/>
      <c r="J63" s="13"/>
      <c r="K63" s="13"/>
      <c r="L63" s="13"/>
      <c r="M63" s="13"/>
    </row>
    <row r="64" spans="1:13" x14ac:dyDescent="0.2">
      <c r="A64" s="13"/>
      <c r="B64" s="13"/>
      <c r="C64" s="13"/>
      <c r="D64" s="13"/>
      <c r="E64" s="13"/>
      <c r="F64" s="13"/>
      <c r="G64" s="13"/>
      <c r="H64" s="13"/>
      <c r="I64" s="13"/>
      <c r="J64" s="13"/>
      <c r="K64" s="13"/>
      <c r="L64" s="13"/>
      <c r="M64" s="13"/>
    </row>
    <row r="65" spans="1:13" x14ac:dyDescent="0.2">
      <c r="A65" s="13"/>
      <c r="B65" s="13"/>
      <c r="C65" s="13"/>
      <c r="D65" s="13"/>
      <c r="E65" s="13"/>
      <c r="F65" s="13"/>
      <c r="G65" s="13"/>
      <c r="H65" s="13"/>
      <c r="I65" s="13"/>
      <c r="J65" s="13"/>
      <c r="K65" s="13"/>
      <c r="L65" s="13"/>
      <c r="M65" s="13"/>
    </row>
    <row r="66" spans="1:13" x14ac:dyDescent="0.2">
      <c r="A66" s="13"/>
      <c r="B66" s="13"/>
      <c r="C66" s="13"/>
      <c r="D66" s="13"/>
      <c r="E66" s="13"/>
      <c r="F66" s="13"/>
      <c r="G66" s="13"/>
      <c r="H66" s="13"/>
      <c r="I66" s="13"/>
      <c r="J66" s="13"/>
      <c r="K66" s="13"/>
      <c r="L66" s="13"/>
      <c r="M66" s="13"/>
    </row>
    <row r="67" spans="1:13" x14ac:dyDescent="0.2">
      <c r="A67" s="13"/>
      <c r="B67" s="13"/>
      <c r="C67" s="13"/>
      <c r="D67" s="13"/>
      <c r="E67" s="13"/>
      <c r="F67" s="13"/>
      <c r="G67" s="13"/>
      <c r="H67" s="13"/>
      <c r="I67" s="13"/>
      <c r="J67" s="13"/>
      <c r="K67" s="13"/>
      <c r="L67" s="13"/>
      <c r="M67" s="13"/>
    </row>
    <row r="68" spans="1:13" x14ac:dyDescent="0.2">
      <c r="A68" s="13"/>
      <c r="B68" s="13"/>
      <c r="C68" s="13"/>
      <c r="D68" s="13"/>
      <c r="E68" s="13"/>
      <c r="F68" s="13"/>
      <c r="G68" s="13"/>
      <c r="H68" s="13"/>
      <c r="I68" s="13"/>
      <c r="J68" s="13"/>
      <c r="K68" s="13"/>
      <c r="L68" s="13"/>
      <c r="M68" s="13"/>
    </row>
    <row r="69" spans="1:13" x14ac:dyDescent="0.2">
      <c r="A69" s="13"/>
      <c r="B69" s="13"/>
      <c r="C69" s="13"/>
      <c r="D69" s="13"/>
      <c r="E69" s="13"/>
      <c r="F69" s="13"/>
      <c r="G69" s="13"/>
      <c r="H69" s="13"/>
      <c r="I69" s="13"/>
      <c r="J69" s="13"/>
      <c r="K69" s="13"/>
      <c r="L69" s="13"/>
      <c r="M69" s="13"/>
    </row>
    <row r="70" spans="1:13" x14ac:dyDescent="0.2">
      <c r="A70" s="13"/>
      <c r="B70" s="13"/>
      <c r="C70" s="13"/>
      <c r="D70" s="13"/>
      <c r="E70" s="13"/>
      <c r="F70" s="13"/>
      <c r="G70" s="13"/>
      <c r="H70" s="13"/>
      <c r="I70" s="13"/>
      <c r="J70" s="13"/>
      <c r="K70" s="13"/>
      <c r="L70" s="13"/>
      <c r="M70" s="13"/>
    </row>
    <row r="71" spans="1:13" x14ac:dyDescent="0.2">
      <c r="A71" s="13"/>
      <c r="B71" s="13"/>
      <c r="C71" s="13"/>
      <c r="D71" s="13"/>
      <c r="E71" s="13"/>
      <c r="F71" s="13"/>
      <c r="G71" s="13"/>
      <c r="H71" s="13"/>
      <c r="I71" s="13"/>
      <c r="J71" s="13"/>
      <c r="K71" s="13"/>
      <c r="L71" s="13"/>
      <c r="M71" s="13"/>
    </row>
    <row r="72" spans="1:13" x14ac:dyDescent="0.2">
      <c r="A72" s="13"/>
      <c r="B72" s="13"/>
      <c r="C72" s="13"/>
      <c r="D72" s="13"/>
      <c r="E72" s="13"/>
      <c r="F72" s="13"/>
      <c r="G72" s="13"/>
      <c r="H72" s="13"/>
      <c r="I72" s="13"/>
      <c r="J72" s="13"/>
      <c r="K72" s="13"/>
      <c r="L72" s="13"/>
      <c r="M72" s="13"/>
    </row>
    <row r="73" spans="1:13" x14ac:dyDescent="0.2">
      <c r="A73" s="13"/>
      <c r="B73" s="13"/>
      <c r="C73" s="13"/>
      <c r="D73" s="13"/>
      <c r="E73" s="13"/>
      <c r="F73" s="13"/>
      <c r="G73" s="13"/>
      <c r="H73" s="13"/>
      <c r="I73" s="13"/>
      <c r="J73" s="13"/>
      <c r="K73" s="13"/>
      <c r="L73" s="13"/>
      <c r="M73" s="13"/>
    </row>
    <row r="74" spans="1:13" x14ac:dyDescent="0.2">
      <c r="A74" s="13"/>
      <c r="B74" s="13"/>
      <c r="C74" s="13"/>
      <c r="D74" s="13"/>
      <c r="E74" s="13"/>
      <c r="F74" s="13"/>
      <c r="G74" s="13"/>
      <c r="H74" s="13"/>
      <c r="I74" s="13"/>
      <c r="J74" s="13"/>
      <c r="K74" s="13"/>
      <c r="L74" s="13"/>
      <c r="M74" s="13"/>
    </row>
    <row r="75" spans="1:13" x14ac:dyDescent="0.2">
      <c r="A75" s="13"/>
      <c r="B75" s="13"/>
      <c r="C75" s="13"/>
      <c r="D75" s="13"/>
      <c r="E75" s="13"/>
      <c r="F75" s="13"/>
      <c r="G75" s="13"/>
      <c r="H75" s="13"/>
      <c r="I75" s="13"/>
      <c r="J75" s="13"/>
      <c r="K75" s="13"/>
      <c r="L75" s="13"/>
      <c r="M75" s="13"/>
    </row>
    <row r="76" spans="1:13" x14ac:dyDescent="0.2">
      <c r="A76" s="13"/>
      <c r="B76" s="13"/>
      <c r="C76" s="13"/>
      <c r="D76" s="13"/>
      <c r="E76" s="13"/>
      <c r="F76" s="13"/>
      <c r="G76" s="13"/>
      <c r="H76" s="13"/>
      <c r="I76" s="13"/>
      <c r="J76" s="13"/>
      <c r="K76" s="13"/>
      <c r="L76" s="13"/>
      <c r="M76" s="13"/>
    </row>
    <row r="77" spans="1:13" x14ac:dyDescent="0.2">
      <c r="A77" s="13"/>
      <c r="B77" s="13"/>
      <c r="C77" s="13"/>
      <c r="D77" s="13"/>
      <c r="E77" s="13"/>
      <c r="F77" s="13"/>
      <c r="G77" s="13"/>
      <c r="H77" s="13"/>
      <c r="I77" s="13"/>
      <c r="J77" s="13"/>
      <c r="K77" s="13"/>
      <c r="L77" s="13"/>
      <c r="M77" s="13"/>
    </row>
    <row r="78" spans="1:13" x14ac:dyDescent="0.2">
      <c r="A78" s="13"/>
      <c r="B78" s="13"/>
      <c r="C78" s="13"/>
      <c r="D78" s="13"/>
      <c r="E78" s="13"/>
      <c r="F78" s="13"/>
      <c r="G78" s="13"/>
      <c r="H78" s="13"/>
      <c r="I78" s="13"/>
      <c r="J78" s="13"/>
      <c r="K78" s="13"/>
      <c r="L78" s="13"/>
      <c r="M78" s="13"/>
    </row>
    <row r="79" spans="1:13" x14ac:dyDescent="0.2">
      <c r="A79" s="13"/>
      <c r="B79" s="13"/>
      <c r="C79" s="13"/>
      <c r="D79" s="13"/>
      <c r="E79" s="13"/>
      <c r="F79" s="13"/>
      <c r="G79" s="13"/>
      <c r="H79" s="13"/>
      <c r="I79" s="13"/>
      <c r="J79" s="13"/>
      <c r="K79" s="13"/>
      <c r="L79" s="13"/>
      <c r="M79" s="13"/>
    </row>
    <row r="80" spans="1:13" x14ac:dyDescent="0.2">
      <c r="A80" s="13"/>
      <c r="B80" s="13"/>
      <c r="C80" s="13"/>
      <c r="D80" s="13"/>
      <c r="E80" s="13"/>
      <c r="F80" s="13"/>
      <c r="G80" s="13"/>
      <c r="H80" s="13"/>
      <c r="I80" s="13"/>
      <c r="J80" s="13"/>
      <c r="K80" s="13"/>
      <c r="L80" s="13"/>
      <c r="M80" s="13"/>
    </row>
    <row r="81" spans="1:13" x14ac:dyDescent="0.2">
      <c r="A81" s="13"/>
      <c r="B81" s="13"/>
      <c r="C81" s="13"/>
      <c r="D81" s="13"/>
      <c r="E81" s="13"/>
      <c r="F81" s="13"/>
      <c r="G81" s="13"/>
      <c r="H81" s="13"/>
      <c r="I81" s="13"/>
      <c r="J81" s="13"/>
      <c r="K81" s="13"/>
      <c r="L81" s="13"/>
      <c r="M81" s="13"/>
    </row>
    <row r="82" spans="1:13" x14ac:dyDescent="0.2">
      <c r="A82" s="13"/>
      <c r="B82" s="13"/>
      <c r="C82" s="13"/>
      <c r="D82" s="13"/>
      <c r="E82" s="13"/>
      <c r="F82" s="13"/>
      <c r="G82" s="13"/>
      <c r="H82" s="13"/>
      <c r="I82" s="13"/>
      <c r="J82" s="13"/>
      <c r="K82" s="13"/>
      <c r="L82" s="13"/>
      <c r="M82" s="13"/>
    </row>
    <row r="83" spans="1:13" x14ac:dyDescent="0.2">
      <c r="A83" s="13"/>
      <c r="B83" s="13"/>
      <c r="C83" s="13"/>
      <c r="D83" s="13"/>
      <c r="E83" s="13"/>
      <c r="F83" s="13"/>
      <c r="G83" s="13"/>
      <c r="H83" s="13"/>
      <c r="I83" s="13"/>
      <c r="J83" s="13"/>
      <c r="K83" s="13"/>
      <c r="L83" s="13"/>
      <c r="M83" s="13"/>
    </row>
    <row r="84" spans="1:13" x14ac:dyDescent="0.2">
      <c r="A84" s="13"/>
      <c r="B84" s="13"/>
      <c r="C84" s="13"/>
      <c r="D84" s="13"/>
      <c r="E84" s="13"/>
      <c r="F84" s="13"/>
      <c r="G84" s="13"/>
      <c r="H84" s="13"/>
      <c r="I84" s="13"/>
      <c r="J84" s="13"/>
      <c r="K84" s="13"/>
      <c r="L84" s="13"/>
      <c r="M84" s="13"/>
    </row>
    <row r="85" spans="1:13" x14ac:dyDescent="0.2">
      <c r="A85" s="13"/>
      <c r="B85" s="13"/>
      <c r="C85" s="13"/>
      <c r="D85" s="13"/>
      <c r="E85" s="13"/>
      <c r="F85" s="13"/>
      <c r="G85" s="13"/>
      <c r="H85" s="13"/>
      <c r="I85" s="13"/>
      <c r="J85" s="13"/>
      <c r="K85" s="13"/>
      <c r="L85" s="13"/>
      <c r="M85" s="13"/>
    </row>
    <row r="86" spans="1:13" x14ac:dyDescent="0.2">
      <c r="A86" s="13"/>
      <c r="B86" s="13"/>
      <c r="C86" s="13"/>
      <c r="D86" s="13"/>
      <c r="E86" s="13"/>
      <c r="F86" s="13"/>
      <c r="G86" s="13"/>
      <c r="H86" s="13"/>
      <c r="I86" s="13"/>
      <c r="J86" s="13"/>
      <c r="K86" s="13"/>
      <c r="L86" s="13"/>
      <c r="M86" s="13"/>
    </row>
    <row r="87" spans="1:13" x14ac:dyDescent="0.2">
      <c r="A87" s="13"/>
      <c r="B87" s="13"/>
      <c r="C87" s="13"/>
      <c r="D87" s="13"/>
      <c r="E87" s="13"/>
      <c r="F87" s="13"/>
      <c r="G87" s="13"/>
      <c r="H87" s="13"/>
      <c r="I87" s="13"/>
      <c r="J87" s="13"/>
      <c r="K87" s="13"/>
      <c r="L87" s="13"/>
      <c r="M87" s="13"/>
    </row>
    <row r="88" spans="1:13" x14ac:dyDescent="0.2">
      <c r="A88" s="13"/>
      <c r="B88" s="13"/>
      <c r="C88" s="13"/>
      <c r="D88" s="13"/>
      <c r="E88" s="13"/>
      <c r="F88" s="13"/>
      <c r="G88" s="13"/>
      <c r="H88" s="13"/>
      <c r="I88" s="13"/>
      <c r="J88" s="13"/>
      <c r="K88" s="13"/>
      <c r="L88" s="13"/>
      <c r="M88" s="13"/>
    </row>
    <row r="89" spans="1:13" x14ac:dyDescent="0.2">
      <c r="A89" s="13"/>
      <c r="B89" s="13"/>
      <c r="C89" s="13"/>
      <c r="D89" s="13"/>
      <c r="E89" s="13"/>
      <c r="F89" s="13"/>
      <c r="G89" s="13"/>
      <c r="H89" s="13"/>
      <c r="I89" s="13"/>
      <c r="J89" s="13"/>
      <c r="K89" s="13"/>
      <c r="L89" s="13"/>
      <c r="M89" s="13"/>
    </row>
    <row r="90" spans="1:13" x14ac:dyDescent="0.2">
      <c r="A90" s="13"/>
      <c r="B90" s="13"/>
      <c r="C90" s="13"/>
      <c r="D90" s="13"/>
      <c r="E90" s="13"/>
      <c r="F90" s="13"/>
      <c r="G90" s="13"/>
      <c r="H90" s="13"/>
      <c r="I90" s="13"/>
      <c r="J90" s="13"/>
      <c r="K90" s="13"/>
      <c r="L90" s="13"/>
      <c r="M90" s="13"/>
    </row>
    <row r="91" spans="1:13" x14ac:dyDescent="0.2">
      <c r="A91" s="13"/>
      <c r="B91" s="13"/>
      <c r="C91" s="13"/>
      <c r="D91" s="13"/>
      <c r="E91" s="13"/>
      <c r="F91" s="13"/>
      <c r="G91" s="13"/>
      <c r="H91" s="13"/>
      <c r="I91" s="13"/>
      <c r="J91" s="13"/>
      <c r="K91" s="13"/>
      <c r="L91" s="13"/>
      <c r="M91" s="13"/>
    </row>
    <row r="92" spans="1:13" x14ac:dyDescent="0.2">
      <c r="A92" s="13"/>
      <c r="B92" s="13"/>
      <c r="C92" s="13"/>
      <c r="D92" s="13"/>
      <c r="E92" s="13"/>
      <c r="F92" s="13"/>
      <c r="G92" s="13"/>
      <c r="H92" s="13"/>
      <c r="I92" s="13"/>
      <c r="J92" s="13"/>
      <c r="K92" s="13"/>
      <c r="L92" s="13"/>
      <c r="M92" s="13"/>
    </row>
    <row r="93" spans="1:13" x14ac:dyDescent="0.2">
      <c r="A93" s="13"/>
      <c r="B93" s="13"/>
      <c r="C93" s="13"/>
      <c r="D93" s="13"/>
      <c r="E93" s="13"/>
      <c r="F93" s="13"/>
      <c r="G93" s="13"/>
      <c r="H93" s="13"/>
      <c r="I93" s="13"/>
      <c r="J93" s="13"/>
      <c r="K93" s="13"/>
      <c r="L93" s="13"/>
      <c r="M93" s="13"/>
    </row>
    <row r="94" spans="1:13" x14ac:dyDescent="0.2">
      <c r="A94" s="13"/>
      <c r="B94" s="13"/>
      <c r="C94" s="13"/>
      <c r="D94" s="13"/>
      <c r="E94" s="13"/>
      <c r="F94" s="13"/>
      <c r="G94" s="13"/>
      <c r="H94" s="13"/>
      <c r="I94" s="13"/>
      <c r="J94" s="13"/>
      <c r="K94" s="13"/>
      <c r="L94" s="13"/>
      <c r="M94" s="13"/>
    </row>
    <row r="95" spans="1:13" x14ac:dyDescent="0.2">
      <c r="A95" s="13"/>
      <c r="B95" s="13"/>
      <c r="C95" s="13"/>
      <c r="D95" s="13"/>
      <c r="E95" s="13"/>
      <c r="F95" s="13"/>
      <c r="G95" s="13"/>
      <c r="H95" s="13"/>
      <c r="I95" s="13"/>
      <c r="J95" s="13"/>
      <c r="K95" s="13"/>
      <c r="L95" s="13"/>
      <c r="M95" s="13"/>
    </row>
    <row r="96" spans="1:13" x14ac:dyDescent="0.2">
      <c r="A96" s="13"/>
      <c r="B96" s="13"/>
      <c r="C96" s="13"/>
      <c r="D96" s="13"/>
      <c r="E96" s="13"/>
      <c r="F96" s="13"/>
      <c r="G96" s="13"/>
      <c r="H96" s="13"/>
      <c r="I96" s="13"/>
      <c r="J96" s="13"/>
      <c r="K96" s="13"/>
      <c r="L96" s="13"/>
      <c r="M96" s="13"/>
    </row>
    <row r="97" spans="1:13" x14ac:dyDescent="0.2">
      <c r="A97" s="13"/>
      <c r="B97" s="13"/>
      <c r="C97" s="13"/>
      <c r="D97" s="13"/>
      <c r="E97" s="13"/>
      <c r="F97" s="13"/>
      <c r="G97" s="13"/>
      <c r="H97" s="13"/>
      <c r="I97" s="13"/>
      <c r="J97" s="13"/>
      <c r="K97" s="13"/>
      <c r="L97" s="13"/>
      <c r="M97" s="13"/>
    </row>
    <row r="98" spans="1:13" x14ac:dyDescent="0.2">
      <c r="A98" s="13"/>
      <c r="B98" s="13"/>
      <c r="C98" s="13"/>
      <c r="D98" s="13"/>
      <c r="E98" s="13"/>
      <c r="F98" s="13"/>
      <c r="G98" s="13"/>
      <c r="H98" s="13"/>
      <c r="I98" s="13"/>
      <c r="J98" s="13"/>
      <c r="K98" s="13"/>
      <c r="L98" s="13"/>
      <c r="M98" s="13"/>
    </row>
    <row r="99" spans="1:13" x14ac:dyDescent="0.2">
      <c r="A99" s="13"/>
      <c r="B99" s="13"/>
      <c r="C99" s="13"/>
      <c r="D99" s="13"/>
      <c r="E99" s="13"/>
      <c r="F99" s="13"/>
      <c r="G99" s="13"/>
      <c r="H99" s="13"/>
      <c r="I99" s="13"/>
      <c r="J99" s="13"/>
      <c r="K99" s="13"/>
      <c r="L99" s="13"/>
      <c r="M99" s="13"/>
    </row>
    <row r="100" spans="1:13" x14ac:dyDescent="0.2">
      <c r="A100" s="13"/>
      <c r="B100" s="13"/>
      <c r="C100" s="13"/>
      <c r="D100" s="13"/>
      <c r="E100" s="13"/>
      <c r="F100" s="13"/>
      <c r="G100" s="13"/>
      <c r="H100" s="13"/>
      <c r="I100" s="13"/>
      <c r="J100" s="13"/>
      <c r="K100" s="13"/>
      <c r="L100" s="13"/>
      <c r="M100" s="13"/>
    </row>
    <row r="101" spans="1:13" x14ac:dyDescent="0.2">
      <c r="A101" s="13"/>
      <c r="B101" s="13"/>
      <c r="C101" s="13"/>
      <c r="D101" s="13"/>
      <c r="E101" s="13"/>
      <c r="F101" s="13"/>
      <c r="G101" s="13"/>
      <c r="H101" s="13"/>
      <c r="I101" s="13"/>
      <c r="J101" s="13"/>
      <c r="K101" s="13"/>
      <c r="L101" s="13"/>
      <c r="M101" s="13"/>
    </row>
    <row r="102" spans="1:13" x14ac:dyDescent="0.2">
      <c r="A102" s="13"/>
      <c r="B102" s="13"/>
      <c r="C102" s="13"/>
      <c r="D102" s="13"/>
      <c r="E102" s="13"/>
      <c r="F102" s="13"/>
      <c r="G102" s="13"/>
      <c r="H102" s="13"/>
      <c r="I102" s="13"/>
      <c r="J102" s="13"/>
      <c r="K102" s="13"/>
      <c r="L102" s="13"/>
      <c r="M102" s="13"/>
    </row>
    <row r="103" spans="1:13" x14ac:dyDescent="0.2">
      <c r="A103" s="13"/>
      <c r="B103" s="13"/>
      <c r="C103" s="13"/>
      <c r="D103" s="13"/>
      <c r="E103" s="13"/>
      <c r="F103" s="13"/>
      <c r="G103" s="13"/>
      <c r="H103" s="13"/>
      <c r="I103" s="13"/>
      <c r="J103" s="13"/>
      <c r="K103" s="13"/>
      <c r="L103" s="13"/>
      <c r="M103" s="13"/>
    </row>
    <row r="104" spans="1:13" x14ac:dyDescent="0.2">
      <c r="A104" s="13"/>
      <c r="B104" s="13"/>
      <c r="C104" s="13"/>
      <c r="D104" s="13"/>
      <c r="E104" s="13"/>
      <c r="F104" s="13"/>
      <c r="G104" s="13"/>
      <c r="H104" s="13"/>
      <c r="I104" s="13"/>
      <c r="J104" s="13"/>
      <c r="K104" s="13"/>
      <c r="L104" s="13"/>
      <c r="M104" s="13"/>
    </row>
    <row r="105" spans="1:13" x14ac:dyDescent="0.2">
      <c r="A105" s="13"/>
      <c r="B105" s="13"/>
      <c r="C105" s="13"/>
      <c r="D105" s="13"/>
      <c r="E105" s="13"/>
      <c r="F105" s="13"/>
      <c r="G105" s="13"/>
      <c r="H105" s="13"/>
      <c r="I105" s="13"/>
      <c r="J105" s="13"/>
      <c r="K105" s="13"/>
      <c r="L105" s="13"/>
      <c r="M105" s="13"/>
    </row>
    <row r="106" spans="1:13" x14ac:dyDescent="0.2">
      <c r="A106" s="13"/>
      <c r="B106" s="13"/>
      <c r="C106" s="13"/>
      <c r="D106" s="13"/>
      <c r="E106" s="13"/>
      <c r="F106" s="13"/>
      <c r="G106" s="13"/>
      <c r="H106" s="13"/>
      <c r="I106" s="13"/>
      <c r="J106" s="13"/>
      <c r="K106" s="13"/>
      <c r="L106" s="13"/>
      <c r="M106" s="13"/>
    </row>
    <row r="107" spans="1:13" x14ac:dyDescent="0.2">
      <c r="A107" s="13"/>
      <c r="B107" s="13"/>
      <c r="C107" s="13"/>
      <c r="D107" s="13"/>
      <c r="E107" s="13"/>
      <c r="F107" s="13"/>
      <c r="G107" s="13"/>
      <c r="H107" s="13"/>
      <c r="I107" s="13"/>
      <c r="J107" s="13"/>
      <c r="K107" s="13"/>
      <c r="L107" s="13"/>
      <c r="M107" s="13"/>
    </row>
    <row r="108" spans="1:13" x14ac:dyDescent="0.2">
      <c r="A108" s="13"/>
      <c r="B108" s="13"/>
      <c r="C108" s="13"/>
      <c r="D108" s="13"/>
      <c r="E108" s="13"/>
      <c r="F108" s="13"/>
      <c r="G108" s="13"/>
      <c r="H108" s="13"/>
      <c r="I108" s="13"/>
      <c r="J108" s="13"/>
      <c r="K108" s="13"/>
      <c r="L108" s="13"/>
      <c r="M108" s="13"/>
    </row>
    <row r="109" spans="1:13" x14ac:dyDescent="0.2">
      <c r="A109" s="13"/>
      <c r="B109" s="13"/>
      <c r="C109" s="13"/>
      <c r="D109" s="13"/>
      <c r="E109" s="13"/>
      <c r="F109" s="13"/>
      <c r="G109" s="13"/>
      <c r="H109" s="13"/>
      <c r="I109" s="13"/>
      <c r="J109" s="13"/>
      <c r="K109" s="13"/>
      <c r="L109" s="13"/>
      <c r="M109" s="13"/>
    </row>
    <row r="110" spans="1:13" x14ac:dyDescent="0.2">
      <c r="A110" s="13"/>
      <c r="B110" s="13"/>
      <c r="C110" s="13"/>
      <c r="D110" s="13"/>
      <c r="E110" s="13"/>
      <c r="F110" s="13"/>
      <c r="G110" s="13"/>
      <c r="H110" s="13"/>
      <c r="I110" s="13"/>
      <c r="J110" s="13"/>
      <c r="K110" s="13"/>
      <c r="L110" s="13"/>
      <c r="M110" s="13"/>
    </row>
    <row r="111" spans="1:13" x14ac:dyDescent="0.2">
      <c r="A111" s="13"/>
      <c r="B111" s="13"/>
      <c r="C111" s="13"/>
      <c r="D111" s="13"/>
      <c r="E111" s="13"/>
      <c r="F111" s="13"/>
      <c r="G111" s="13"/>
      <c r="H111" s="13"/>
      <c r="I111" s="13"/>
      <c r="J111" s="13"/>
      <c r="K111" s="13"/>
      <c r="L111" s="13"/>
      <c r="M111" s="13"/>
    </row>
    <row r="112" spans="1:13" x14ac:dyDescent="0.2">
      <c r="A112" s="13"/>
      <c r="B112" s="13"/>
      <c r="C112" s="13"/>
      <c r="D112" s="13"/>
      <c r="E112" s="13"/>
      <c r="F112" s="13"/>
      <c r="G112" s="13"/>
      <c r="H112" s="13"/>
      <c r="I112" s="13"/>
      <c r="J112" s="13"/>
      <c r="K112" s="13"/>
      <c r="L112" s="13"/>
      <c r="M112" s="13"/>
    </row>
    <row r="113" spans="1:13" x14ac:dyDescent="0.2">
      <c r="A113" s="13"/>
      <c r="B113" s="13"/>
      <c r="C113" s="13"/>
      <c r="D113" s="13"/>
      <c r="E113" s="13"/>
      <c r="F113" s="13"/>
      <c r="G113" s="13"/>
      <c r="H113" s="13"/>
      <c r="I113" s="13"/>
      <c r="J113" s="13"/>
      <c r="K113" s="13"/>
      <c r="L113" s="13"/>
      <c r="M113" s="13"/>
    </row>
    <row r="114" spans="1:13" x14ac:dyDescent="0.2">
      <c r="A114" s="13"/>
      <c r="B114" s="13"/>
      <c r="C114" s="13"/>
      <c r="D114" s="13"/>
      <c r="E114" s="13"/>
      <c r="F114" s="13"/>
      <c r="G114" s="13"/>
      <c r="H114" s="13"/>
      <c r="I114" s="13"/>
      <c r="J114" s="13"/>
      <c r="K114" s="13"/>
      <c r="L114" s="13"/>
      <c r="M114" s="13"/>
    </row>
    <row r="115" spans="1:13" x14ac:dyDescent="0.2">
      <c r="A115" s="13"/>
      <c r="B115" s="13"/>
      <c r="C115" s="13"/>
      <c r="D115" s="13"/>
      <c r="E115" s="13"/>
      <c r="F115" s="13"/>
      <c r="G115" s="13"/>
      <c r="H115" s="13"/>
      <c r="I115" s="13"/>
      <c r="J115" s="13"/>
      <c r="K115" s="13"/>
      <c r="L115" s="13"/>
      <c r="M115" s="13"/>
    </row>
    <row r="116" spans="1:13" x14ac:dyDescent="0.2">
      <c r="A116" s="13"/>
      <c r="B116" s="13"/>
      <c r="C116" s="13"/>
      <c r="D116" s="13"/>
      <c r="E116" s="13"/>
      <c r="F116" s="13"/>
      <c r="G116" s="13"/>
      <c r="H116" s="13"/>
      <c r="I116" s="13"/>
      <c r="J116" s="13"/>
      <c r="K116" s="13"/>
      <c r="L116" s="13"/>
      <c r="M116" s="13"/>
    </row>
    <row r="117" spans="1:13" x14ac:dyDescent="0.2">
      <c r="A117" s="13"/>
      <c r="B117" s="13"/>
      <c r="C117" s="13"/>
      <c r="D117" s="13"/>
      <c r="E117" s="13"/>
      <c r="F117" s="13"/>
      <c r="G117" s="13"/>
      <c r="H117" s="13"/>
      <c r="I117" s="13"/>
      <c r="J117" s="13"/>
      <c r="K117" s="13"/>
      <c r="L117" s="13"/>
      <c r="M117" s="13"/>
    </row>
    <row r="118" spans="1:13" x14ac:dyDescent="0.2">
      <c r="A118" s="13"/>
      <c r="B118" s="13"/>
      <c r="C118" s="13"/>
      <c r="D118" s="13"/>
      <c r="E118" s="13"/>
      <c r="F118" s="13"/>
      <c r="G118" s="13"/>
      <c r="H118" s="13"/>
      <c r="I118" s="13"/>
      <c r="J118" s="13"/>
      <c r="K118" s="13"/>
      <c r="L118" s="13"/>
      <c r="M118" s="13"/>
    </row>
    <row r="119" spans="1:13" x14ac:dyDescent="0.2">
      <c r="A119" s="13"/>
      <c r="B119" s="13"/>
      <c r="C119" s="13"/>
      <c r="D119" s="13"/>
      <c r="E119" s="13"/>
      <c r="F119" s="13"/>
      <c r="G119" s="13"/>
      <c r="H119" s="13"/>
      <c r="I119" s="13"/>
      <c r="J119" s="13"/>
      <c r="K119" s="13"/>
      <c r="L119" s="13"/>
      <c r="M119" s="13"/>
    </row>
    <row r="120" spans="1:13" x14ac:dyDescent="0.2">
      <c r="A120" s="13"/>
      <c r="B120" s="13"/>
      <c r="C120" s="13"/>
      <c r="D120" s="13"/>
      <c r="E120" s="13"/>
      <c r="F120" s="13"/>
      <c r="G120" s="13"/>
      <c r="H120" s="13"/>
      <c r="I120" s="13"/>
      <c r="J120" s="13"/>
      <c r="K120" s="13"/>
      <c r="L120" s="13"/>
      <c r="M120" s="13"/>
    </row>
    <row r="121" spans="1:13" x14ac:dyDescent="0.2">
      <c r="A121" s="13"/>
      <c r="B121" s="13"/>
      <c r="C121" s="13"/>
      <c r="D121" s="13"/>
      <c r="E121" s="13"/>
      <c r="F121" s="13"/>
      <c r="G121" s="13"/>
      <c r="H121" s="13"/>
      <c r="I121" s="13"/>
      <c r="J121" s="13"/>
      <c r="K121" s="13"/>
      <c r="L121" s="13"/>
      <c r="M121" s="13"/>
    </row>
    <row r="122" spans="1:13" x14ac:dyDescent="0.2">
      <c r="A122" s="13"/>
      <c r="B122" s="13"/>
      <c r="C122" s="13"/>
      <c r="D122" s="13"/>
      <c r="E122" s="13"/>
      <c r="F122" s="13"/>
      <c r="G122" s="13"/>
      <c r="H122" s="13"/>
      <c r="I122" s="13"/>
      <c r="J122" s="13"/>
      <c r="K122" s="13"/>
      <c r="L122" s="13"/>
      <c r="M122" s="13"/>
    </row>
    <row r="123" spans="1:13" x14ac:dyDescent="0.2">
      <c r="A123" s="13"/>
      <c r="B123" s="13"/>
      <c r="C123" s="13"/>
      <c r="D123" s="13"/>
      <c r="E123" s="13"/>
      <c r="F123" s="13"/>
      <c r="G123" s="13"/>
      <c r="H123" s="13"/>
      <c r="I123" s="13"/>
      <c r="J123" s="13"/>
      <c r="K123" s="13"/>
      <c r="L123" s="13"/>
      <c r="M123" s="13"/>
    </row>
    <row r="124" spans="1:13" x14ac:dyDescent="0.2">
      <c r="A124" s="13"/>
      <c r="B124" s="13"/>
      <c r="C124" s="13"/>
      <c r="D124" s="13"/>
      <c r="E124" s="13"/>
      <c r="F124" s="13"/>
      <c r="G124" s="13"/>
      <c r="H124" s="13"/>
      <c r="I124" s="13"/>
      <c r="J124" s="13"/>
      <c r="K124" s="13"/>
      <c r="L124" s="13"/>
      <c r="M124" s="13"/>
    </row>
    <row r="125" spans="1:13" x14ac:dyDescent="0.2">
      <c r="A125" s="13"/>
      <c r="B125" s="13"/>
      <c r="C125" s="13"/>
      <c r="D125" s="13"/>
      <c r="E125" s="13"/>
      <c r="F125" s="13"/>
      <c r="G125" s="13"/>
      <c r="H125" s="13"/>
      <c r="I125" s="13"/>
      <c r="J125" s="13"/>
      <c r="K125" s="13"/>
      <c r="L125" s="13"/>
      <c r="M125" s="13"/>
    </row>
    <row r="126" spans="1:13" x14ac:dyDescent="0.2">
      <c r="A126" s="13"/>
      <c r="B126" s="13"/>
      <c r="C126" s="13"/>
      <c r="D126" s="13"/>
      <c r="E126" s="13"/>
      <c r="F126" s="13"/>
      <c r="G126" s="13"/>
      <c r="H126" s="13"/>
      <c r="I126" s="13"/>
      <c r="J126" s="13"/>
      <c r="K126" s="13"/>
      <c r="L126" s="13"/>
      <c r="M126" s="13"/>
    </row>
    <row r="127" spans="1:13" x14ac:dyDescent="0.2">
      <c r="A127" s="13"/>
      <c r="B127" s="13"/>
      <c r="C127" s="13"/>
      <c r="D127" s="13"/>
      <c r="E127" s="13"/>
      <c r="F127" s="13"/>
      <c r="G127" s="13"/>
      <c r="H127" s="13"/>
      <c r="I127" s="13"/>
      <c r="J127" s="13"/>
      <c r="K127" s="13"/>
      <c r="L127" s="13"/>
      <c r="M127" s="13"/>
    </row>
    <row r="128" spans="1:13" x14ac:dyDescent="0.2">
      <c r="A128" s="13"/>
      <c r="B128" s="13"/>
      <c r="C128" s="13"/>
      <c r="D128" s="13"/>
      <c r="E128" s="13"/>
      <c r="F128" s="13"/>
      <c r="G128" s="13"/>
      <c r="H128" s="13"/>
      <c r="I128" s="13"/>
      <c r="J128" s="13"/>
      <c r="K128" s="13"/>
      <c r="L128" s="13"/>
      <c r="M128" s="13"/>
    </row>
    <row r="129" spans="1:13" x14ac:dyDescent="0.2">
      <c r="A129" s="13"/>
      <c r="B129" s="13"/>
      <c r="C129" s="13"/>
      <c r="D129" s="13"/>
      <c r="E129" s="13"/>
      <c r="F129" s="13"/>
      <c r="G129" s="13"/>
      <c r="H129" s="13"/>
      <c r="I129" s="13"/>
      <c r="J129" s="13"/>
      <c r="K129" s="13"/>
      <c r="L129" s="13"/>
      <c r="M129" s="13"/>
    </row>
    <row r="130" spans="1:13" x14ac:dyDescent="0.2">
      <c r="A130" s="13"/>
      <c r="B130" s="13"/>
      <c r="C130" s="13"/>
      <c r="D130" s="13"/>
      <c r="E130" s="13"/>
      <c r="F130" s="13"/>
      <c r="G130" s="13"/>
      <c r="H130" s="13"/>
      <c r="I130" s="13"/>
      <c r="J130" s="13"/>
      <c r="K130" s="13"/>
      <c r="L130" s="13"/>
      <c r="M130" s="13"/>
    </row>
    <row r="131" spans="1:13" x14ac:dyDescent="0.2">
      <c r="A131" s="13"/>
      <c r="B131" s="13"/>
      <c r="C131" s="13"/>
      <c r="D131" s="13"/>
      <c r="E131" s="13"/>
      <c r="F131" s="13"/>
      <c r="G131" s="13"/>
      <c r="H131" s="13"/>
      <c r="I131" s="13"/>
      <c r="J131" s="13"/>
      <c r="K131" s="13"/>
      <c r="L131" s="13"/>
      <c r="M131" s="13"/>
    </row>
    <row r="132" spans="1:13" x14ac:dyDescent="0.2">
      <c r="A132" s="13"/>
      <c r="B132" s="13"/>
      <c r="C132" s="13"/>
      <c r="D132" s="13"/>
      <c r="E132" s="13"/>
      <c r="F132" s="13"/>
      <c r="G132" s="13"/>
      <c r="H132" s="13"/>
      <c r="I132" s="13"/>
      <c r="J132" s="13"/>
      <c r="K132" s="13"/>
      <c r="L132" s="13"/>
      <c r="M132" s="13"/>
    </row>
    <row r="133" spans="1:13" x14ac:dyDescent="0.2">
      <c r="A133" s="13"/>
      <c r="B133" s="13"/>
      <c r="C133" s="13"/>
      <c r="D133" s="13"/>
      <c r="E133" s="13"/>
      <c r="F133" s="13"/>
      <c r="G133" s="13"/>
      <c r="H133" s="13"/>
      <c r="I133" s="13"/>
      <c r="J133" s="13"/>
      <c r="K133" s="13"/>
      <c r="L133" s="13"/>
      <c r="M133" s="13"/>
    </row>
    <row r="134" spans="1:13" x14ac:dyDescent="0.2">
      <c r="A134" s="13"/>
      <c r="B134" s="13"/>
      <c r="C134" s="13"/>
      <c r="D134" s="13"/>
      <c r="E134" s="13"/>
      <c r="F134" s="13"/>
      <c r="G134" s="13"/>
      <c r="H134" s="13"/>
      <c r="I134" s="13"/>
      <c r="J134" s="13"/>
      <c r="K134" s="13"/>
      <c r="L134" s="13"/>
      <c r="M134" s="13"/>
    </row>
    <row r="135" spans="1:13" x14ac:dyDescent="0.2">
      <c r="A135" s="13"/>
      <c r="B135" s="13"/>
      <c r="C135" s="13"/>
      <c r="D135" s="13"/>
      <c r="E135" s="13"/>
      <c r="F135" s="13"/>
      <c r="G135" s="13"/>
      <c r="H135" s="13"/>
      <c r="I135" s="13"/>
      <c r="J135" s="13"/>
      <c r="K135" s="13"/>
      <c r="L135" s="13"/>
      <c r="M135" s="13"/>
    </row>
    <row r="136" spans="1:13" x14ac:dyDescent="0.2">
      <c r="A136" s="13"/>
      <c r="B136" s="13"/>
      <c r="C136" s="13"/>
      <c r="D136" s="13"/>
      <c r="E136" s="13"/>
      <c r="F136" s="13"/>
      <c r="G136" s="13"/>
      <c r="H136" s="13"/>
      <c r="I136" s="13"/>
      <c r="J136" s="13"/>
      <c r="K136" s="13"/>
      <c r="L136" s="13"/>
      <c r="M136" s="13"/>
    </row>
    <row r="137" spans="1:13" x14ac:dyDescent="0.2">
      <c r="A137" s="13"/>
      <c r="B137" s="13"/>
      <c r="C137" s="13"/>
      <c r="D137" s="13"/>
      <c r="E137" s="13"/>
      <c r="F137" s="13"/>
      <c r="G137" s="13"/>
      <c r="H137" s="13"/>
      <c r="I137" s="13"/>
      <c r="J137" s="13"/>
      <c r="K137" s="13"/>
      <c r="L137" s="13"/>
      <c r="M137" s="13"/>
    </row>
    <row r="138" spans="1:13" x14ac:dyDescent="0.2">
      <c r="A138" s="13"/>
      <c r="B138" s="13"/>
      <c r="C138" s="13"/>
      <c r="D138" s="13"/>
      <c r="E138" s="13"/>
      <c r="F138" s="13"/>
      <c r="G138" s="13"/>
      <c r="H138" s="13"/>
      <c r="I138" s="13"/>
      <c r="J138" s="13"/>
      <c r="K138" s="13"/>
      <c r="L138" s="13"/>
      <c r="M138" s="13"/>
    </row>
    <row r="139" spans="1:13" x14ac:dyDescent="0.2">
      <c r="A139" s="13"/>
      <c r="B139" s="13"/>
      <c r="C139" s="13"/>
      <c r="D139" s="13"/>
      <c r="E139" s="13"/>
      <c r="F139" s="13"/>
      <c r="G139" s="13"/>
      <c r="H139" s="13"/>
      <c r="I139" s="13"/>
      <c r="J139" s="13"/>
      <c r="K139" s="13"/>
      <c r="L139" s="13"/>
      <c r="M139" s="13"/>
    </row>
    <row r="140" spans="1:13" x14ac:dyDescent="0.2">
      <c r="A140" s="13"/>
      <c r="B140" s="13"/>
      <c r="C140" s="13"/>
      <c r="D140" s="13"/>
      <c r="E140" s="13"/>
      <c r="F140" s="13"/>
      <c r="G140" s="13"/>
      <c r="H140" s="13"/>
      <c r="I140" s="13"/>
      <c r="J140" s="13"/>
      <c r="K140" s="13"/>
      <c r="L140" s="13"/>
      <c r="M140" s="13"/>
    </row>
    <row r="141" spans="1:13" x14ac:dyDescent="0.2">
      <c r="A141" s="13"/>
      <c r="B141" s="13"/>
      <c r="C141" s="13"/>
      <c r="D141" s="13"/>
      <c r="E141" s="13"/>
      <c r="F141" s="13"/>
      <c r="G141" s="13"/>
      <c r="H141" s="13"/>
      <c r="I141" s="13"/>
      <c r="J141" s="13"/>
      <c r="K141" s="13"/>
      <c r="L141" s="13"/>
      <c r="M141" s="13"/>
    </row>
    <row r="142" spans="1:13" x14ac:dyDescent="0.2">
      <c r="A142" s="13"/>
      <c r="B142" s="13"/>
      <c r="C142" s="13"/>
      <c r="D142" s="13"/>
      <c r="E142" s="13"/>
      <c r="F142" s="13"/>
      <c r="G142" s="13"/>
      <c r="H142" s="13"/>
      <c r="I142" s="13"/>
      <c r="J142" s="13"/>
      <c r="K142" s="13"/>
      <c r="L142" s="13"/>
      <c r="M142" s="13"/>
    </row>
    <row r="143" spans="1:13" x14ac:dyDescent="0.2">
      <c r="A143" s="13"/>
      <c r="B143" s="13"/>
      <c r="C143" s="13"/>
      <c r="D143" s="13"/>
      <c r="E143" s="13"/>
      <c r="F143" s="13"/>
      <c r="G143" s="13"/>
      <c r="H143" s="13"/>
      <c r="I143" s="13"/>
      <c r="J143" s="13"/>
      <c r="K143" s="13"/>
      <c r="L143" s="13"/>
      <c r="M143" s="13"/>
    </row>
    <row r="144" spans="1:13" x14ac:dyDescent="0.2">
      <c r="A144" s="13"/>
      <c r="B144" s="13"/>
      <c r="C144" s="13"/>
      <c r="D144" s="13"/>
      <c r="E144" s="13"/>
      <c r="F144" s="13"/>
      <c r="G144" s="13"/>
      <c r="H144" s="13"/>
      <c r="I144" s="13"/>
      <c r="J144" s="13"/>
      <c r="K144" s="13"/>
      <c r="L144" s="13"/>
      <c r="M144" s="13"/>
    </row>
    <row r="145" spans="1:13" x14ac:dyDescent="0.2">
      <c r="A145" s="13"/>
      <c r="B145" s="13"/>
      <c r="C145" s="13"/>
      <c r="D145" s="13"/>
      <c r="E145" s="13"/>
      <c r="F145" s="13"/>
      <c r="G145" s="13"/>
      <c r="H145" s="13"/>
      <c r="I145" s="13"/>
      <c r="J145" s="13"/>
      <c r="K145" s="13"/>
      <c r="L145" s="13"/>
      <c r="M145" s="13"/>
    </row>
    <row r="146" spans="1:13" x14ac:dyDescent="0.2">
      <c r="A146" s="13"/>
      <c r="B146" s="13"/>
      <c r="C146" s="13"/>
      <c r="D146" s="13"/>
      <c r="E146" s="13"/>
      <c r="F146" s="13"/>
      <c r="G146" s="13"/>
      <c r="H146" s="13"/>
      <c r="I146" s="13"/>
      <c r="J146" s="13"/>
      <c r="K146" s="13"/>
      <c r="L146" s="13"/>
      <c r="M146" s="13"/>
    </row>
    <row r="147" spans="1:13" x14ac:dyDescent="0.2">
      <c r="A147" s="13"/>
      <c r="B147" s="13"/>
      <c r="C147" s="13"/>
      <c r="D147" s="13"/>
      <c r="E147" s="13"/>
      <c r="F147" s="13"/>
      <c r="G147" s="13"/>
      <c r="H147" s="13"/>
      <c r="I147" s="13"/>
      <c r="J147" s="13"/>
      <c r="K147" s="13"/>
      <c r="L147" s="13"/>
      <c r="M147" s="13"/>
    </row>
    <row r="148" spans="1:13" x14ac:dyDescent="0.2">
      <c r="A148" s="13"/>
      <c r="B148" s="13"/>
      <c r="C148" s="13"/>
      <c r="D148" s="13"/>
      <c r="E148" s="13"/>
      <c r="F148" s="13"/>
      <c r="G148" s="13"/>
      <c r="H148" s="13"/>
      <c r="I148" s="13"/>
      <c r="J148" s="13"/>
      <c r="K148" s="13"/>
      <c r="L148" s="13"/>
      <c r="M148" s="13"/>
    </row>
    <row r="149" spans="1:13" x14ac:dyDescent="0.2">
      <c r="A149" s="13"/>
      <c r="B149" s="13"/>
      <c r="C149" s="13"/>
      <c r="D149" s="13"/>
      <c r="E149" s="13"/>
      <c r="F149" s="13"/>
      <c r="G149" s="13"/>
      <c r="H149" s="13"/>
      <c r="I149" s="13"/>
      <c r="J149" s="13"/>
      <c r="K149" s="13"/>
      <c r="L149" s="13"/>
      <c r="M149" s="13"/>
    </row>
    <row r="150" spans="1:13" x14ac:dyDescent="0.2">
      <c r="A150" s="13"/>
      <c r="B150" s="13"/>
      <c r="C150" s="13"/>
      <c r="D150" s="13"/>
      <c r="E150" s="13"/>
      <c r="F150" s="13"/>
      <c r="G150" s="13"/>
      <c r="H150" s="13"/>
      <c r="I150" s="13"/>
      <c r="J150" s="13"/>
      <c r="K150" s="13"/>
      <c r="L150" s="13"/>
      <c r="M150" s="13"/>
    </row>
    <row r="151" spans="1:13" x14ac:dyDescent="0.2">
      <c r="A151" s="13"/>
      <c r="B151" s="13"/>
      <c r="C151" s="13"/>
      <c r="D151" s="13"/>
      <c r="E151" s="13"/>
      <c r="F151" s="13"/>
      <c r="G151" s="13"/>
      <c r="H151" s="13"/>
      <c r="I151" s="13"/>
      <c r="J151" s="13"/>
      <c r="K151" s="13"/>
      <c r="L151" s="13"/>
      <c r="M151" s="13"/>
    </row>
    <row r="152" spans="1:13" x14ac:dyDescent="0.2">
      <c r="A152" s="13"/>
      <c r="B152" s="13"/>
      <c r="C152" s="13"/>
      <c r="D152" s="13"/>
      <c r="E152" s="13"/>
      <c r="F152" s="13"/>
      <c r="G152" s="13"/>
      <c r="H152" s="13"/>
      <c r="I152" s="13"/>
      <c r="J152" s="13"/>
      <c r="K152" s="13"/>
      <c r="L152" s="13"/>
      <c r="M152" s="13"/>
    </row>
    <row r="153" spans="1:13" x14ac:dyDescent="0.2">
      <c r="A153" s="13"/>
      <c r="B153" s="13"/>
      <c r="C153" s="13"/>
      <c r="D153" s="13"/>
      <c r="E153" s="13"/>
      <c r="F153" s="13"/>
      <c r="G153" s="13"/>
      <c r="H153" s="13"/>
      <c r="I153" s="13"/>
      <c r="J153" s="13"/>
      <c r="K153" s="13"/>
      <c r="L153" s="13"/>
      <c r="M153" s="13"/>
    </row>
    <row r="154" spans="1:13" x14ac:dyDescent="0.2">
      <c r="A154" s="13"/>
      <c r="B154" s="13"/>
      <c r="C154" s="13"/>
      <c r="D154" s="13"/>
      <c r="E154" s="13"/>
      <c r="F154" s="13"/>
      <c r="G154" s="13"/>
      <c r="H154" s="13"/>
      <c r="I154" s="13"/>
      <c r="J154" s="13"/>
      <c r="K154" s="13"/>
      <c r="L154" s="13"/>
      <c r="M154" s="13"/>
    </row>
    <row r="155" spans="1:13" x14ac:dyDescent="0.2">
      <c r="A155" s="13"/>
      <c r="B155" s="13"/>
      <c r="C155" s="13"/>
      <c r="D155" s="13"/>
      <c r="E155" s="13"/>
      <c r="F155" s="13"/>
      <c r="G155" s="13"/>
      <c r="H155" s="13"/>
      <c r="I155" s="13"/>
      <c r="J155" s="13"/>
      <c r="K155" s="13"/>
      <c r="L155" s="13"/>
      <c r="M155" s="13"/>
    </row>
    <row r="156" spans="1:13" x14ac:dyDescent="0.2">
      <c r="A156" s="13"/>
      <c r="B156" s="13"/>
      <c r="C156" s="13"/>
      <c r="D156" s="13"/>
      <c r="E156" s="13"/>
      <c r="F156" s="13"/>
      <c r="G156" s="13"/>
      <c r="H156" s="13"/>
      <c r="I156" s="13"/>
      <c r="J156" s="13"/>
      <c r="K156" s="13"/>
      <c r="L156" s="13"/>
      <c r="M156" s="13"/>
    </row>
    <row r="157" spans="1:13" x14ac:dyDescent="0.2">
      <c r="A157" s="13"/>
      <c r="B157" s="13"/>
      <c r="C157" s="13"/>
      <c r="D157" s="13"/>
      <c r="E157" s="13"/>
      <c r="F157" s="13"/>
      <c r="G157" s="13"/>
      <c r="H157" s="13"/>
      <c r="I157" s="13"/>
      <c r="J157" s="13"/>
      <c r="K157" s="13"/>
      <c r="L157" s="13"/>
      <c r="M157" s="13"/>
    </row>
    <row r="158" spans="1:13" x14ac:dyDescent="0.2">
      <c r="A158" s="13"/>
      <c r="B158" s="13"/>
      <c r="C158" s="13"/>
      <c r="D158" s="13"/>
      <c r="E158" s="13"/>
      <c r="F158" s="13"/>
      <c r="G158" s="13"/>
      <c r="H158" s="13"/>
      <c r="I158" s="13"/>
      <c r="J158" s="13"/>
      <c r="K158" s="13"/>
      <c r="L158" s="13"/>
      <c r="M158" s="13"/>
    </row>
    <row r="159" spans="1:13" x14ac:dyDescent="0.2">
      <c r="A159" s="13"/>
      <c r="B159" s="13"/>
      <c r="C159" s="13"/>
      <c r="D159" s="13"/>
      <c r="E159" s="13"/>
      <c r="F159" s="13"/>
      <c r="G159" s="13"/>
      <c r="H159" s="13"/>
      <c r="I159" s="13"/>
      <c r="J159" s="13"/>
      <c r="K159" s="13"/>
      <c r="L159" s="13"/>
      <c r="M159" s="13"/>
    </row>
    <row r="160" spans="1:13" x14ac:dyDescent="0.2">
      <c r="A160" s="13"/>
      <c r="B160" s="13"/>
      <c r="C160" s="13"/>
      <c r="D160" s="13"/>
      <c r="E160" s="13"/>
      <c r="F160" s="13"/>
      <c r="G160" s="13"/>
      <c r="H160" s="13"/>
      <c r="I160" s="13"/>
      <c r="J160" s="13"/>
      <c r="K160" s="13"/>
      <c r="L160" s="13"/>
      <c r="M160" s="13"/>
    </row>
    <row r="161" spans="1:13" x14ac:dyDescent="0.2">
      <c r="A161" s="13"/>
      <c r="B161" s="13"/>
      <c r="C161" s="13"/>
      <c r="D161" s="13"/>
      <c r="E161" s="13"/>
      <c r="F161" s="13"/>
      <c r="G161" s="13"/>
      <c r="H161" s="13"/>
      <c r="I161" s="13"/>
      <c r="J161" s="13"/>
      <c r="K161" s="13"/>
      <c r="L161" s="13"/>
      <c r="M161" s="13"/>
    </row>
    <row r="162" spans="1:13" x14ac:dyDescent="0.2">
      <c r="A162" s="13"/>
      <c r="B162" s="13"/>
      <c r="C162" s="13"/>
      <c r="D162" s="13"/>
      <c r="E162" s="13"/>
      <c r="F162" s="13"/>
      <c r="G162" s="13"/>
      <c r="H162" s="13"/>
      <c r="I162" s="13"/>
      <c r="J162" s="13"/>
      <c r="K162" s="13"/>
      <c r="L162" s="13"/>
      <c r="M162" s="13"/>
    </row>
    <row r="163" spans="1:13" x14ac:dyDescent="0.2">
      <c r="A163" s="13"/>
      <c r="B163" s="13"/>
      <c r="C163" s="13"/>
      <c r="D163" s="13"/>
      <c r="E163" s="13"/>
      <c r="F163" s="13"/>
      <c r="G163" s="13"/>
      <c r="H163" s="13"/>
      <c r="I163" s="13"/>
      <c r="J163" s="13"/>
      <c r="K163" s="13"/>
      <c r="L163" s="13"/>
      <c r="M163" s="13"/>
    </row>
    <row r="164" spans="1:13" x14ac:dyDescent="0.2">
      <c r="A164" s="13"/>
      <c r="B164" s="13"/>
      <c r="C164" s="13"/>
      <c r="D164" s="13"/>
      <c r="E164" s="13"/>
      <c r="F164" s="13"/>
      <c r="G164" s="13"/>
      <c r="H164" s="13"/>
      <c r="I164" s="13"/>
      <c r="J164" s="13"/>
      <c r="K164" s="13"/>
      <c r="L164" s="13"/>
      <c r="M164" s="13"/>
    </row>
    <row r="165" spans="1:13" x14ac:dyDescent="0.2">
      <c r="A165" s="13"/>
      <c r="B165" s="13"/>
      <c r="C165" s="13"/>
      <c r="D165" s="13"/>
      <c r="E165" s="13"/>
      <c r="F165" s="13"/>
      <c r="G165" s="13"/>
      <c r="H165" s="13"/>
      <c r="I165" s="13"/>
      <c r="J165" s="13"/>
      <c r="K165" s="13"/>
      <c r="L165" s="13"/>
      <c r="M165" s="13"/>
    </row>
    <row r="166" spans="1:13" x14ac:dyDescent="0.2">
      <c r="A166" s="13"/>
      <c r="B166" s="13"/>
      <c r="C166" s="13"/>
      <c r="D166" s="13"/>
      <c r="E166" s="13"/>
      <c r="F166" s="13"/>
      <c r="G166" s="13"/>
      <c r="H166" s="13"/>
      <c r="I166" s="13"/>
      <c r="J166" s="13"/>
      <c r="K166" s="13"/>
      <c r="L166" s="13"/>
      <c r="M166" s="13"/>
    </row>
    <row r="167" spans="1:13" x14ac:dyDescent="0.2">
      <c r="A167" s="13"/>
      <c r="B167" s="13"/>
      <c r="C167" s="13"/>
      <c r="D167" s="13"/>
      <c r="E167" s="13"/>
      <c r="F167" s="13"/>
      <c r="G167" s="13"/>
      <c r="H167" s="13"/>
      <c r="I167" s="13"/>
      <c r="J167" s="13"/>
      <c r="K167" s="13"/>
      <c r="L167" s="13"/>
      <c r="M167" s="13"/>
    </row>
    <row r="168" spans="1:13" x14ac:dyDescent="0.2">
      <c r="A168" s="13"/>
      <c r="B168" s="13"/>
      <c r="C168" s="13"/>
      <c r="D168" s="13"/>
      <c r="E168" s="13"/>
      <c r="F168" s="13"/>
      <c r="G168" s="13"/>
      <c r="H168" s="13"/>
      <c r="I168" s="13"/>
      <c r="J168" s="13"/>
      <c r="K168" s="13"/>
      <c r="L168" s="13"/>
      <c r="M168" s="13"/>
    </row>
    <row r="169" spans="1:13" x14ac:dyDescent="0.2">
      <c r="A169" s="13"/>
      <c r="B169" s="13"/>
      <c r="C169" s="13"/>
      <c r="D169" s="13"/>
      <c r="E169" s="13"/>
      <c r="F169" s="13"/>
      <c r="G169" s="13"/>
      <c r="H169" s="13"/>
      <c r="I169" s="13"/>
      <c r="J169" s="13"/>
      <c r="K169" s="13"/>
      <c r="L169" s="13"/>
      <c r="M169" s="13"/>
    </row>
    <row r="170" spans="1:13" x14ac:dyDescent="0.2">
      <c r="A170" s="13"/>
      <c r="B170" s="13"/>
      <c r="C170" s="13"/>
      <c r="D170" s="13"/>
      <c r="E170" s="13"/>
      <c r="F170" s="13"/>
      <c r="G170" s="13"/>
      <c r="H170" s="13"/>
      <c r="I170" s="13"/>
      <c r="J170" s="13"/>
      <c r="K170" s="13"/>
      <c r="L170" s="13"/>
      <c r="M170" s="13"/>
    </row>
    <row r="171" spans="1:13" x14ac:dyDescent="0.2">
      <c r="A171" s="13"/>
      <c r="B171" s="13"/>
      <c r="C171" s="13"/>
      <c r="D171" s="13"/>
      <c r="E171" s="13"/>
      <c r="F171" s="13"/>
      <c r="G171" s="13"/>
      <c r="H171" s="13"/>
      <c r="I171" s="13"/>
      <c r="J171" s="13"/>
      <c r="K171" s="13"/>
      <c r="L171" s="13"/>
      <c r="M171" s="13"/>
    </row>
    <row r="172" spans="1:13" x14ac:dyDescent="0.2">
      <c r="A172" s="13"/>
      <c r="B172" s="13"/>
      <c r="C172" s="13"/>
      <c r="D172" s="13"/>
      <c r="E172" s="13"/>
      <c r="F172" s="13"/>
      <c r="G172" s="13"/>
      <c r="H172" s="13"/>
      <c r="I172" s="13"/>
      <c r="J172" s="13"/>
      <c r="K172" s="13"/>
      <c r="L172" s="13"/>
      <c r="M172" s="13"/>
    </row>
    <row r="173" spans="1:13" x14ac:dyDescent="0.2">
      <c r="A173" s="13"/>
      <c r="B173" s="13"/>
      <c r="C173" s="13"/>
      <c r="D173" s="13"/>
      <c r="E173" s="13"/>
      <c r="F173" s="13"/>
      <c r="G173" s="13"/>
      <c r="H173" s="13"/>
      <c r="I173" s="13"/>
      <c r="J173" s="13"/>
      <c r="K173" s="13"/>
      <c r="L173" s="13"/>
      <c r="M173" s="13"/>
    </row>
    <row r="174" spans="1:13" x14ac:dyDescent="0.2">
      <c r="A174" s="13"/>
      <c r="B174" s="13"/>
      <c r="C174" s="13"/>
      <c r="D174" s="13"/>
      <c r="E174" s="13"/>
      <c r="F174" s="13"/>
      <c r="G174" s="13"/>
      <c r="H174" s="13"/>
      <c r="I174" s="13"/>
      <c r="J174" s="13"/>
      <c r="K174" s="13"/>
      <c r="L174" s="13"/>
      <c r="M174" s="13"/>
    </row>
    <row r="175" spans="1:13" x14ac:dyDescent="0.2">
      <c r="A175" s="13"/>
      <c r="B175" s="13"/>
      <c r="C175" s="13"/>
      <c r="D175" s="13"/>
      <c r="E175" s="13"/>
      <c r="F175" s="13"/>
      <c r="G175" s="13"/>
      <c r="H175" s="13"/>
      <c r="I175" s="13"/>
      <c r="J175" s="13"/>
      <c r="K175" s="13"/>
      <c r="L175" s="13"/>
      <c r="M175" s="13"/>
    </row>
    <row r="176" spans="1:13" x14ac:dyDescent="0.2">
      <c r="A176" s="13"/>
      <c r="B176" s="13"/>
      <c r="C176" s="13"/>
      <c r="D176" s="13"/>
      <c r="E176" s="13"/>
      <c r="F176" s="13"/>
      <c r="G176" s="13"/>
      <c r="H176" s="13"/>
      <c r="I176" s="13"/>
      <c r="J176" s="13"/>
      <c r="K176" s="13"/>
      <c r="L176" s="13"/>
      <c r="M176" s="13"/>
    </row>
    <row r="177" spans="1:13" x14ac:dyDescent="0.2">
      <c r="A177" s="13"/>
      <c r="B177" s="13"/>
      <c r="C177" s="13"/>
      <c r="D177" s="13"/>
      <c r="E177" s="13"/>
      <c r="F177" s="13"/>
      <c r="G177" s="13"/>
      <c r="H177" s="13"/>
      <c r="I177" s="13"/>
      <c r="J177" s="13"/>
      <c r="K177" s="13"/>
      <c r="L177" s="13"/>
      <c r="M177" s="13"/>
    </row>
    <row r="178" spans="1:13" x14ac:dyDescent="0.2">
      <c r="A178" s="13"/>
      <c r="B178" s="13"/>
      <c r="C178" s="13"/>
      <c r="D178" s="13"/>
      <c r="E178" s="13"/>
      <c r="F178" s="13"/>
      <c r="G178" s="13"/>
      <c r="H178" s="13"/>
      <c r="I178" s="13"/>
      <c r="J178" s="13"/>
      <c r="K178" s="13"/>
      <c r="L178" s="13"/>
      <c r="M178" s="13"/>
    </row>
    <row r="179" spans="1:13" x14ac:dyDescent="0.2">
      <c r="A179" s="13"/>
      <c r="B179" s="13"/>
      <c r="C179" s="13"/>
      <c r="D179" s="13"/>
      <c r="E179" s="13"/>
      <c r="F179" s="13"/>
      <c r="G179" s="13"/>
      <c r="H179" s="13"/>
      <c r="I179" s="13"/>
      <c r="J179" s="13"/>
      <c r="K179" s="13"/>
      <c r="L179" s="13"/>
      <c r="M179" s="13"/>
    </row>
    <row r="180" spans="1:13" x14ac:dyDescent="0.2">
      <c r="A180" s="13"/>
      <c r="B180" s="13"/>
      <c r="C180" s="13"/>
      <c r="D180" s="13"/>
      <c r="E180" s="13"/>
      <c r="F180" s="13"/>
      <c r="G180" s="13"/>
      <c r="H180" s="13"/>
      <c r="I180" s="13"/>
      <c r="J180" s="13"/>
      <c r="K180" s="13"/>
      <c r="L180" s="13"/>
      <c r="M180" s="13"/>
    </row>
    <row r="181" spans="1:13" x14ac:dyDescent="0.2">
      <c r="A181" s="13"/>
      <c r="B181" s="13"/>
      <c r="C181" s="13"/>
      <c r="D181" s="13"/>
      <c r="E181" s="13"/>
      <c r="F181" s="13"/>
      <c r="G181" s="13"/>
      <c r="H181" s="13"/>
      <c r="I181" s="13"/>
      <c r="J181" s="13"/>
      <c r="K181" s="13"/>
      <c r="L181" s="13"/>
      <c r="M181" s="13"/>
    </row>
    <row r="182" spans="1:13" x14ac:dyDescent="0.2">
      <c r="A182" s="13"/>
      <c r="B182" s="13"/>
      <c r="C182" s="13"/>
      <c r="D182" s="13"/>
      <c r="E182" s="13"/>
      <c r="F182" s="13"/>
      <c r="G182" s="13"/>
      <c r="H182" s="13"/>
      <c r="I182" s="13"/>
      <c r="J182" s="13"/>
      <c r="K182" s="13"/>
      <c r="L182" s="13"/>
      <c r="M182" s="13"/>
    </row>
    <row r="183" spans="1:13" x14ac:dyDescent="0.2">
      <c r="A183" s="13"/>
      <c r="B183" s="13"/>
      <c r="C183" s="13"/>
      <c r="D183" s="13"/>
      <c r="E183" s="13"/>
      <c r="F183" s="13"/>
      <c r="G183" s="13"/>
      <c r="H183" s="13"/>
      <c r="I183" s="13"/>
      <c r="J183" s="13"/>
      <c r="K183" s="13"/>
      <c r="L183" s="13"/>
      <c r="M183" s="13"/>
    </row>
    <row r="184" spans="1:13" x14ac:dyDescent="0.2">
      <c r="A184" s="13"/>
      <c r="B184" s="13"/>
      <c r="C184" s="13"/>
      <c r="D184" s="13"/>
      <c r="E184" s="13"/>
      <c r="F184" s="13"/>
      <c r="G184" s="13"/>
      <c r="H184" s="13"/>
      <c r="I184" s="13"/>
      <c r="J184" s="13"/>
      <c r="K184" s="13"/>
      <c r="L184" s="13"/>
      <c r="M184" s="13"/>
    </row>
    <row r="185" spans="1:13" x14ac:dyDescent="0.2">
      <c r="A185" s="13"/>
      <c r="B185" s="13"/>
      <c r="C185" s="13"/>
      <c r="D185" s="13"/>
      <c r="E185" s="13"/>
      <c r="F185" s="13"/>
      <c r="G185" s="13"/>
      <c r="H185" s="13"/>
      <c r="I185" s="13"/>
      <c r="J185" s="13"/>
      <c r="K185" s="13"/>
      <c r="L185" s="13"/>
      <c r="M185" s="13"/>
    </row>
    <row r="186" spans="1:13" x14ac:dyDescent="0.2">
      <c r="A186" s="13"/>
      <c r="B186" s="13"/>
      <c r="C186" s="13"/>
      <c r="D186" s="13"/>
      <c r="E186" s="13"/>
      <c r="F186" s="13"/>
      <c r="G186" s="13"/>
      <c r="H186" s="13"/>
      <c r="I186" s="13"/>
      <c r="J186" s="13"/>
      <c r="K186" s="13"/>
      <c r="L186" s="13"/>
      <c r="M186" s="13"/>
    </row>
    <row r="187" spans="1:13" x14ac:dyDescent="0.2">
      <c r="A187" s="13"/>
      <c r="B187" s="13"/>
      <c r="C187" s="13"/>
      <c r="D187" s="13"/>
      <c r="E187" s="13"/>
      <c r="F187" s="13"/>
      <c r="G187" s="13"/>
      <c r="H187" s="13"/>
      <c r="I187" s="13"/>
      <c r="J187" s="13"/>
      <c r="K187" s="13"/>
      <c r="L187" s="13"/>
      <c r="M187" s="13"/>
    </row>
    <row r="188" spans="1:13" x14ac:dyDescent="0.2">
      <c r="A188" s="13"/>
      <c r="B188" s="13"/>
      <c r="C188" s="13"/>
      <c r="D188" s="13"/>
      <c r="E188" s="13"/>
      <c r="F188" s="13"/>
      <c r="G188" s="13"/>
      <c r="H188" s="13"/>
      <c r="I188" s="13"/>
      <c r="J188" s="13"/>
      <c r="K188" s="13"/>
      <c r="L188" s="13"/>
      <c r="M188" s="13"/>
    </row>
    <row r="189" spans="1:13" x14ac:dyDescent="0.2">
      <c r="A189" s="13"/>
      <c r="B189" s="13"/>
      <c r="C189" s="13"/>
      <c r="D189" s="13"/>
      <c r="E189" s="13"/>
      <c r="F189" s="13"/>
      <c r="G189" s="13"/>
      <c r="H189" s="13"/>
      <c r="I189" s="13"/>
      <c r="J189" s="13"/>
      <c r="K189" s="13"/>
      <c r="L189" s="13"/>
      <c r="M189" s="13"/>
    </row>
    <row r="190" spans="1:13" x14ac:dyDescent="0.2">
      <c r="A190" s="13"/>
      <c r="B190" s="13"/>
      <c r="C190" s="13"/>
      <c r="D190" s="13"/>
      <c r="E190" s="13"/>
      <c r="F190" s="13"/>
      <c r="G190" s="13"/>
      <c r="H190" s="13"/>
      <c r="I190" s="13"/>
      <c r="J190" s="13"/>
      <c r="K190" s="13"/>
      <c r="L190" s="13"/>
      <c r="M190" s="13"/>
    </row>
    <row r="191" spans="1:13" x14ac:dyDescent="0.2">
      <c r="A191" s="13"/>
      <c r="B191" s="13"/>
      <c r="C191" s="13"/>
      <c r="D191" s="13"/>
      <c r="E191" s="13"/>
      <c r="F191" s="13"/>
      <c r="G191" s="13"/>
      <c r="H191" s="13"/>
      <c r="I191" s="13"/>
      <c r="J191" s="13"/>
      <c r="K191" s="13"/>
      <c r="L191" s="13"/>
      <c r="M191" s="13"/>
    </row>
    <row r="192" spans="1:13" x14ac:dyDescent="0.2">
      <c r="A192" s="13"/>
      <c r="B192" s="13"/>
      <c r="C192" s="13"/>
      <c r="D192" s="13"/>
      <c r="E192" s="13"/>
      <c r="F192" s="13"/>
      <c r="G192" s="13"/>
      <c r="H192" s="13"/>
      <c r="I192" s="13"/>
      <c r="J192" s="13"/>
      <c r="K192" s="13"/>
      <c r="L192" s="13"/>
      <c r="M192" s="13"/>
    </row>
    <row r="193" spans="1:13" x14ac:dyDescent="0.2">
      <c r="A193" s="13"/>
      <c r="B193" s="13"/>
      <c r="C193" s="13"/>
      <c r="D193" s="13"/>
      <c r="E193" s="13"/>
      <c r="F193" s="13"/>
      <c r="G193" s="13"/>
      <c r="H193" s="13"/>
      <c r="I193" s="13"/>
      <c r="J193" s="13"/>
      <c r="K193" s="13"/>
      <c r="L193" s="13"/>
      <c r="M193" s="13"/>
    </row>
    <row r="194" spans="1:13" x14ac:dyDescent="0.2">
      <c r="A194" s="13"/>
      <c r="B194" s="13"/>
      <c r="C194" s="13"/>
      <c r="D194" s="13"/>
      <c r="E194" s="13"/>
      <c r="F194" s="13"/>
      <c r="G194" s="13"/>
      <c r="H194" s="13"/>
      <c r="I194" s="13"/>
      <c r="J194" s="13"/>
      <c r="K194" s="13"/>
      <c r="L194" s="13"/>
      <c r="M194" s="13"/>
    </row>
    <row r="195" spans="1:13" x14ac:dyDescent="0.2">
      <c r="A195" s="13"/>
      <c r="B195" s="13"/>
      <c r="C195" s="13"/>
      <c r="D195" s="13"/>
      <c r="E195" s="13"/>
      <c r="F195" s="13"/>
      <c r="G195" s="13"/>
      <c r="H195" s="13"/>
      <c r="I195" s="13"/>
      <c r="J195" s="13"/>
      <c r="K195" s="13"/>
      <c r="L195" s="13"/>
      <c r="M195" s="13"/>
    </row>
    <row r="196" spans="1:13" x14ac:dyDescent="0.2">
      <c r="A196" s="13"/>
      <c r="B196" s="13"/>
      <c r="C196" s="13"/>
      <c r="D196" s="13"/>
      <c r="E196" s="13"/>
      <c r="F196" s="13"/>
      <c r="G196" s="13"/>
      <c r="H196" s="13"/>
      <c r="I196" s="13"/>
      <c r="J196" s="13"/>
      <c r="K196" s="13"/>
      <c r="L196" s="13"/>
      <c r="M196" s="13"/>
    </row>
    <row r="197" spans="1:13" x14ac:dyDescent="0.2">
      <c r="A197" s="13"/>
      <c r="B197" s="13"/>
      <c r="C197" s="13"/>
      <c r="D197" s="13"/>
      <c r="E197" s="13"/>
      <c r="F197" s="13"/>
      <c r="G197" s="13"/>
      <c r="H197" s="13"/>
      <c r="I197" s="13"/>
      <c r="J197" s="13"/>
      <c r="K197" s="13"/>
      <c r="L197" s="13"/>
      <c r="M197" s="13"/>
    </row>
    <row r="198" spans="1:13" x14ac:dyDescent="0.2">
      <c r="A198" s="13"/>
      <c r="B198" s="13"/>
      <c r="C198" s="13"/>
      <c r="D198" s="13"/>
      <c r="E198" s="13"/>
      <c r="F198" s="13"/>
      <c r="G198" s="13"/>
      <c r="H198" s="13"/>
      <c r="I198" s="13"/>
      <c r="J198" s="13"/>
      <c r="K198" s="13"/>
      <c r="L198" s="13"/>
      <c r="M198" s="13"/>
    </row>
    <row r="199" spans="1:13" x14ac:dyDescent="0.2">
      <c r="A199" s="13"/>
      <c r="B199" s="13"/>
      <c r="C199" s="13"/>
      <c r="D199" s="13"/>
      <c r="E199" s="13"/>
      <c r="F199" s="13"/>
      <c r="G199" s="13"/>
      <c r="H199" s="13"/>
      <c r="I199" s="13"/>
      <c r="J199" s="13"/>
      <c r="K199" s="13"/>
      <c r="L199" s="13"/>
      <c r="M199" s="13"/>
    </row>
    <row r="200" spans="1:13" x14ac:dyDescent="0.2">
      <c r="A200" s="13"/>
      <c r="B200" s="13"/>
      <c r="C200" s="13"/>
      <c r="D200" s="13"/>
      <c r="E200" s="13"/>
      <c r="F200" s="13"/>
      <c r="G200" s="13"/>
      <c r="H200" s="13"/>
      <c r="I200" s="13"/>
      <c r="J200" s="13"/>
      <c r="K200" s="13"/>
      <c r="L200" s="13"/>
      <c r="M200" s="13"/>
    </row>
    <row r="201" spans="1:13" x14ac:dyDescent="0.2">
      <c r="A201" s="13"/>
      <c r="B201" s="13"/>
      <c r="C201" s="13"/>
      <c r="D201" s="13"/>
      <c r="E201" s="13"/>
      <c r="F201" s="13"/>
      <c r="G201" s="13"/>
      <c r="H201" s="13"/>
      <c r="I201" s="13"/>
      <c r="J201" s="13"/>
      <c r="K201" s="13"/>
      <c r="L201" s="13"/>
      <c r="M201" s="13"/>
    </row>
    <row r="202" spans="1:13" x14ac:dyDescent="0.2">
      <c r="A202" s="13"/>
      <c r="B202" s="13"/>
      <c r="C202" s="13"/>
      <c r="D202" s="13"/>
      <c r="E202" s="13"/>
      <c r="F202" s="13"/>
      <c r="G202" s="13"/>
      <c r="H202" s="13"/>
      <c r="I202" s="13"/>
      <c r="J202" s="13"/>
      <c r="K202" s="13"/>
      <c r="L202" s="13"/>
      <c r="M202" s="13"/>
    </row>
    <row r="203" spans="1:13" x14ac:dyDescent="0.2">
      <c r="A203" s="13"/>
      <c r="B203" s="13"/>
      <c r="C203" s="13"/>
      <c r="D203" s="13"/>
      <c r="E203" s="13"/>
      <c r="F203" s="13"/>
      <c r="G203" s="13"/>
      <c r="H203" s="13"/>
      <c r="I203" s="13"/>
      <c r="J203" s="13"/>
      <c r="K203" s="13"/>
      <c r="L203" s="13"/>
      <c r="M203" s="13"/>
    </row>
    <row r="204" spans="1:13" x14ac:dyDescent="0.2">
      <c r="I204" s="13"/>
      <c r="J204" s="13"/>
      <c r="K204" s="13"/>
      <c r="L204" s="13"/>
      <c r="M204" s="13"/>
    </row>
  </sheetData>
  <sheetProtection algorithmName="SHA-512" hashValue="YYgw1YLvZVPse/aaRWPyX90dcJjTlNxitFOLlBvHfNTkjtASTwcK9P0ejIp/woZ8q4D4K8L899MDFuIre0bb+g==" saltValue="JlvF2CUIuEnoGMZ0PABkKg==" spinCount="100000" sheet="1" objects="1" scenarios="1"/>
  <mergeCells count="27">
    <mergeCell ref="A14:H14"/>
    <mergeCell ref="D18:H18"/>
    <mergeCell ref="D19:H19"/>
    <mergeCell ref="A10:H10"/>
    <mergeCell ref="B15:H15"/>
    <mergeCell ref="B16:H16"/>
    <mergeCell ref="A12:H12"/>
    <mergeCell ref="A13:H13"/>
    <mergeCell ref="A17:H17"/>
    <mergeCell ref="A11:H11"/>
    <mergeCell ref="A1:H1"/>
    <mergeCell ref="B9:H9"/>
    <mergeCell ref="A3:H3"/>
    <mergeCell ref="A5:H5"/>
    <mergeCell ref="A6:H6"/>
    <mergeCell ref="B8:H8"/>
    <mergeCell ref="A4:H4"/>
    <mergeCell ref="A7:H7"/>
    <mergeCell ref="A2:H2"/>
    <mergeCell ref="D22:H22"/>
    <mergeCell ref="A21:C21"/>
    <mergeCell ref="A22:C22"/>
    <mergeCell ref="A18:C18"/>
    <mergeCell ref="A19:C19"/>
    <mergeCell ref="A20:C20"/>
    <mergeCell ref="D21:H21"/>
    <mergeCell ref="D20:H20"/>
  </mergeCells>
  <phoneticPr fontId="0" type="noConversion"/>
  <pageMargins left="0.78740157480314965" right="0.78740157480314965" top="0.78740157480314965" bottom="0.98425196850393704" header="0.51181102362204722" footer="0.51181102362204722"/>
  <pageSetup paperSize="9" scale="2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B1:R257"/>
  <sheetViews>
    <sheetView showGridLines="0" tabSelected="1" zoomScale="90" zoomScaleNormal="90" workbookViewId="0">
      <selection activeCell="O73" sqref="O73"/>
    </sheetView>
  </sheetViews>
  <sheetFormatPr defaultColWidth="9.140625" defaultRowHeight="16.5" x14ac:dyDescent="0.2"/>
  <cols>
    <col min="1" max="1" width="1.5703125" style="1" customWidth="1"/>
    <col min="2" max="2" width="11.28515625" style="84" customWidth="1"/>
    <col min="3" max="3" width="67.28515625" style="3" customWidth="1"/>
    <col min="4" max="4" width="67.28515625" style="3" hidden="1"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hidden="1" customWidth="1"/>
    <col min="13" max="13" width="2" style="1" customWidth="1"/>
    <col min="14" max="14" width="9.140625" style="1"/>
    <col min="15" max="15" width="44.28515625" style="1" customWidth="1"/>
    <col min="16" max="16384" width="9.140625" style="1"/>
  </cols>
  <sheetData>
    <row r="1" spans="2:12" ht="7.5" customHeight="1" thickBot="1" x14ac:dyDescent="0.25"/>
    <row r="2" spans="2:12" ht="46.5" customHeight="1" thickBot="1" x14ac:dyDescent="0.25">
      <c r="B2" s="1001" t="s">
        <v>708</v>
      </c>
      <c r="C2" s="1002"/>
      <c r="D2" s="1002"/>
      <c r="E2" s="1002"/>
      <c r="F2" s="1002"/>
      <c r="G2" s="1002"/>
      <c r="H2" s="1002"/>
      <c r="I2" s="1002"/>
      <c r="J2" s="1002"/>
      <c r="K2" s="1003"/>
    </row>
    <row r="3" spans="2:12" ht="20.100000000000001" customHeight="1" thickBot="1" x14ac:dyDescent="0.25">
      <c r="B3" s="85" t="s">
        <v>709</v>
      </c>
      <c r="C3" s="71"/>
      <c r="D3" s="71"/>
      <c r="E3" s="71"/>
      <c r="F3" s="72"/>
      <c r="G3" s="73"/>
      <c r="H3" s="86"/>
      <c r="I3" s="86"/>
      <c r="J3" s="86"/>
      <c r="K3" s="87"/>
    </row>
    <row r="4" spans="2:12" ht="19.5" customHeight="1" thickTop="1" thickBot="1" x14ac:dyDescent="0.25">
      <c r="B4" s="88"/>
      <c r="C4" s="74" t="s">
        <v>169</v>
      </c>
      <c r="D4" s="74"/>
      <c r="E4" s="984"/>
      <c r="F4" s="985"/>
      <c r="G4" s="985"/>
      <c r="H4" s="986"/>
      <c r="I4" s="89"/>
      <c r="J4" s="75" t="s">
        <v>186</v>
      </c>
      <c r="K4" s="123" t="e">
        <f>NA()</f>
        <v>#N/A</v>
      </c>
    </row>
    <row r="5" spans="2:12" ht="19.5" customHeight="1" thickTop="1" thickBot="1" x14ac:dyDescent="0.25">
      <c r="B5" s="88"/>
      <c r="C5" s="184" t="s">
        <v>171</v>
      </c>
      <c r="D5" s="184"/>
      <c r="E5" s="984"/>
      <c r="F5" s="985"/>
      <c r="G5" s="985"/>
      <c r="H5" s="986"/>
      <c r="I5" s="89"/>
      <c r="J5" s="89"/>
      <c r="K5" s="90"/>
      <c r="L5" s="91"/>
    </row>
    <row r="6" spans="2:12" ht="19.5" customHeight="1" thickTop="1" thickBot="1" x14ac:dyDescent="0.25">
      <c r="B6" s="88"/>
      <c r="C6" s="184" t="s">
        <v>702</v>
      </c>
      <c r="D6" s="184"/>
      <c r="E6" s="984"/>
      <c r="F6" s="985"/>
      <c r="G6" s="985"/>
      <c r="H6" s="986"/>
      <c r="I6" s="75"/>
      <c r="J6" s="89"/>
      <c r="K6" s="90"/>
      <c r="L6" s="16"/>
    </row>
    <row r="7" spans="2:12" ht="19.5" customHeight="1" thickTop="1" thickBot="1" x14ac:dyDescent="0.25">
      <c r="B7" s="88"/>
      <c r="C7" s="184" t="s">
        <v>703</v>
      </c>
      <c r="D7" s="184"/>
      <c r="E7" s="984"/>
      <c r="F7" s="985"/>
      <c r="G7" s="985"/>
      <c r="H7" s="986"/>
      <c r="I7" s="92"/>
      <c r="J7" s="89"/>
      <c r="K7" s="90"/>
      <c r="L7" s="91"/>
    </row>
    <row r="8" spans="2:12" ht="19.5" customHeight="1" thickTop="1" thickBot="1" x14ac:dyDescent="0.25">
      <c r="B8" s="88"/>
      <c r="C8" s="184" t="s">
        <v>704</v>
      </c>
      <c r="D8" s="184"/>
      <c r="E8" s="984"/>
      <c r="F8" s="985"/>
      <c r="G8" s="985"/>
      <c r="H8" s="986"/>
      <c r="I8" s="92"/>
      <c r="J8" s="89"/>
      <c r="K8" s="90"/>
      <c r="L8" s="91"/>
    </row>
    <row r="9" spans="2:12" ht="19.5" customHeight="1" thickTop="1" thickBot="1" x14ac:dyDescent="0.25">
      <c r="B9" s="88"/>
      <c r="C9" s="184" t="s">
        <v>705</v>
      </c>
      <c r="D9" s="184"/>
      <c r="E9" s="984"/>
      <c r="F9" s="985"/>
      <c r="G9" s="985"/>
      <c r="H9" s="986"/>
      <c r="I9" s="75"/>
      <c r="J9" s="89"/>
      <c r="K9" s="90"/>
      <c r="L9" s="93"/>
    </row>
    <row r="10" spans="2:12" ht="19.5" customHeight="1" thickTop="1" thickBot="1" x14ac:dyDescent="0.25">
      <c r="B10" s="88"/>
      <c r="C10" s="184" t="s">
        <v>170</v>
      </c>
      <c r="D10" s="184"/>
      <c r="E10" s="984"/>
      <c r="F10" s="985"/>
      <c r="G10" s="985"/>
      <c r="H10" s="986"/>
      <c r="I10" s="89"/>
      <c r="J10" s="89"/>
      <c r="K10" s="90"/>
      <c r="L10" s="16"/>
    </row>
    <row r="11" spans="2:12" ht="20.100000000000001" customHeight="1" thickTop="1" thickBot="1" x14ac:dyDescent="0.25">
      <c r="B11" s="88"/>
      <c r="C11" s="89"/>
      <c r="D11" s="89"/>
      <c r="E11" s="75" t="s">
        <v>172</v>
      </c>
      <c r="F11" s="125">
        <f>INDEX(KodCtvrtleti,L12)</f>
        <v>1</v>
      </c>
      <c r="G11" s="76"/>
      <c r="H11" s="89"/>
      <c r="I11" s="89"/>
      <c r="J11" s="94" t="s">
        <v>173</v>
      </c>
      <c r="K11" s="126">
        <v>0</v>
      </c>
      <c r="L11" s="16"/>
    </row>
    <row r="12" spans="2:12" ht="20.100000000000001" customHeight="1" thickTop="1" thickBot="1" x14ac:dyDescent="0.25">
      <c r="B12" s="88"/>
      <c r="C12" s="89"/>
      <c r="D12" s="89"/>
      <c r="E12" s="77"/>
      <c r="F12" s="78"/>
      <c r="G12" s="76"/>
      <c r="H12" s="89"/>
      <c r="I12" s="89"/>
      <c r="J12" s="94" t="s">
        <v>16</v>
      </c>
      <c r="K12" s="183" t="str">
        <f>IF(L18=1," A&lt;&gt;P ! ",IF(L231=1," HV&lt;&gt;HV v pasivech ! ","Vstupy OK ! "))</f>
        <v xml:space="preserve">Vstupy OK ! </v>
      </c>
      <c r="L12" s="16">
        <v>1</v>
      </c>
    </row>
    <row r="13" spans="2:12" ht="20.100000000000001" customHeight="1" thickTop="1" thickBot="1" x14ac:dyDescent="0.25">
      <c r="B13" s="88"/>
      <c r="C13" s="89"/>
      <c r="D13" s="89"/>
      <c r="E13" s="77"/>
      <c r="F13" s="79"/>
      <c r="G13" s="987"/>
      <c r="H13" s="987"/>
      <c r="I13" s="987"/>
      <c r="J13" s="987"/>
      <c r="K13" s="988"/>
    </row>
    <row r="14" spans="2:12" ht="20.100000000000001" customHeight="1" thickTop="1" thickBot="1" x14ac:dyDescent="0.25">
      <c r="B14" s="88"/>
      <c r="C14" s="89"/>
      <c r="D14" s="89"/>
      <c r="E14" s="997" t="s">
        <v>706</v>
      </c>
      <c r="F14" s="997"/>
      <c r="G14" s="998"/>
      <c r="H14" s="989" t="s">
        <v>174</v>
      </c>
      <c r="I14" s="990"/>
      <c r="J14" s="991"/>
      <c r="K14" s="95" t="s">
        <v>176</v>
      </c>
      <c r="L14" s="91"/>
    </row>
    <row r="15" spans="2:12" ht="18.75" customHeight="1" thickTop="1" thickBot="1" x14ac:dyDescent="0.25">
      <c r="B15" s="96"/>
      <c r="C15" s="97"/>
      <c r="D15" s="97"/>
      <c r="E15" s="97"/>
      <c r="F15" s="97"/>
      <c r="G15" s="97"/>
      <c r="H15" s="992"/>
      <c r="I15" s="993"/>
      <c r="J15" s="994"/>
      <c r="K15" s="98" t="s">
        <v>177</v>
      </c>
      <c r="L15" s="91"/>
    </row>
    <row r="16" spans="2:12" ht="26.25" customHeight="1" x14ac:dyDescent="0.2">
      <c r="B16" s="995" t="s">
        <v>699</v>
      </c>
      <c r="C16" s="134" t="s">
        <v>178</v>
      </c>
      <c r="D16" s="134"/>
      <c r="E16" s="134"/>
      <c r="F16" s="995" t="s">
        <v>700</v>
      </c>
      <c r="G16" s="1006" t="s">
        <v>17</v>
      </c>
      <c r="H16" s="81" t="s">
        <v>168</v>
      </c>
      <c r="I16" s="82" t="s">
        <v>168</v>
      </c>
      <c r="J16" s="83" t="s">
        <v>175</v>
      </c>
      <c r="K16" s="99"/>
      <c r="L16" s="91"/>
    </row>
    <row r="17" spans="2:12" ht="20.100000000000001" customHeight="1" thickBot="1" x14ac:dyDescent="0.25">
      <c r="B17" s="996"/>
      <c r="C17" s="135" t="s">
        <v>188</v>
      </c>
      <c r="D17" s="136"/>
      <c r="E17" s="136"/>
      <c r="F17" s="996"/>
      <c r="G17" s="1007"/>
      <c r="H17" s="127"/>
      <c r="I17" s="127"/>
      <c r="J17" s="80" t="str">
        <f>CONCATENATE("Q = ",F11)</f>
        <v>Q = 1</v>
      </c>
      <c r="K17" s="99"/>
      <c r="L17" s="91"/>
    </row>
    <row r="18" spans="2:12" ht="20.100000000000001" customHeight="1" thickBot="1" x14ac:dyDescent="0.25">
      <c r="B18" s="65" t="s">
        <v>162</v>
      </c>
      <c r="C18" s="178" t="s">
        <v>166</v>
      </c>
      <c r="D18" s="178"/>
      <c r="E18" s="178"/>
      <c r="F18" s="179"/>
      <c r="G18" s="180"/>
      <c r="H18" s="181">
        <f>+H19-H102</f>
        <v>0</v>
      </c>
      <c r="I18" s="181">
        <f>+I19-I102</f>
        <v>0</v>
      </c>
      <c r="J18" s="181">
        <f>+J19-J102</f>
        <v>0</v>
      </c>
      <c r="K18" s="61"/>
      <c r="L18" s="17">
        <f>IF(H18&lt;&gt;0,1,IF(I18&lt;&gt;0,1,IF(J18&lt;&gt;0,1,0)))</f>
        <v>0</v>
      </c>
    </row>
    <row r="19" spans="2:12" ht="15" customHeight="1" x14ac:dyDescent="0.2">
      <c r="B19" s="128"/>
      <c r="C19" s="129" t="s">
        <v>193</v>
      </c>
      <c r="D19" s="129"/>
      <c r="E19" s="130"/>
      <c r="F19" s="131" t="s">
        <v>18</v>
      </c>
      <c r="G19" s="132" t="s">
        <v>632</v>
      </c>
      <c r="H19" s="133">
        <f>H20+H21+H55+H96</f>
        <v>0</v>
      </c>
      <c r="I19" s="133">
        <f>I20+I21+I55+I96</f>
        <v>0</v>
      </c>
      <c r="J19" s="133">
        <f>J20+J21+J55+J96</f>
        <v>0</v>
      </c>
      <c r="K19" s="99"/>
    </row>
    <row r="20" spans="2:12" ht="15" x14ac:dyDescent="0.2">
      <c r="B20" s="40" t="s">
        <v>307</v>
      </c>
      <c r="C20" s="38" t="s">
        <v>13</v>
      </c>
      <c r="D20" s="193"/>
      <c r="E20" s="31"/>
      <c r="F20" s="32" t="s">
        <v>19</v>
      </c>
      <c r="G20" s="36"/>
      <c r="H20" s="114"/>
      <c r="I20" s="114"/>
      <c r="J20" s="114"/>
      <c r="K20" s="99"/>
    </row>
    <row r="21" spans="2:12" ht="15" x14ac:dyDescent="0.2">
      <c r="B21" s="137" t="s">
        <v>314</v>
      </c>
      <c r="C21" s="138" t="s">
        <v>195</v>
      </c>
      <c r="D21" s="138"/>
      <c r="E21" s="139"/>
      <c r="F21" s="131" t="s">
        <v>20</v>
      </c>
      <c r="G21" s="132" t="s">
        <v>650</v>
      </c>
      <c r="H21" s="140">
        <f>H22+H32+H45</f>
        <v>0</v>
      </c>
      <c r="I21" s="140">
        <f>I22+I32+I45</f>
        <v>0</v>
      </c>
      <c r="J21" s="140">
        <f>J22+J32+J45</f>
        <v>0</v>
      </c>
      <c r="K21" s="99"/>
    </row>
    <row r="22" spans="2:12" ht="15" x14ac:dyDescent="0.2">
      <c r="B22" s="141" t="s">
        <v>342</v>
      </c>
      <c r="C22" s="138" t="s">
        <v>196</v>
      </c>
      <c r="D22" s="138"/>
      <c r="E22" s="139"/>
      <c r="F22" s="131" t="s">
        <v>21</v>
      </c>
      <c r="G22" s="132" t="s">
        <v>651</v>
      </c>
      <c r="H22" s="140">
        <f>H23+H24+H27+H28+H29</f>
        <v>0</v>
      </c>
      <c r="I22" s="140">
        <f>I23+I24+I27+I28+I29</f>
        <v>0</v>
      </c>
      <c r="J22" s="140">
        <f>J23+J24+J27+J28+J29</f>
        <v>0</v>
      </c>
      <c r="K22" s="99"/>
    </row>
    <row r="23" spans="2:12" ht="15" x14ac:dyDescent="0.2">
      <c r="B23" s="66" t="s">
        <v>491</v>
      </c>
      <c r="C23" s="53" t="s">
        <v>197</v>
      </c>
      <c r="D23" s="53"/>
      <c r="E23" s="31"/>
      <c r="F23" s="32" t="s">
        <v>22</v>
      </c>
      <c r="G23" s="36"/>
      <c r="H23" s="114"/>
      <c r="I23" s="114"/>
      <c r="J23" s="114"/>
      <c r="K23" s="99"/>
    </row>
    <row r="24" spans="2:12" ht="15" x14ac:dyDescent="0.2">
      <c r="B24" s="142" t="s">
        <v>492</v>
      </c>
      <c r="C24" s="185" t="s">
        <v>199</v>
      </c>
      <c r="D24" s="194"/>
      <c r="E24" s="139"/>
      <c r="F24" s="131" t="s">
        <v>23</v>
      </c>
      <c r="G24" s="132" t="s">
        <v>667</v>
      </c>
      <c r="H24" s="140">
        <f>H25+H26</f>
        <v>0</v>
      </c>
      <c r="I24" s="140">
        <f>I25+I26</f>
        <v>0</v>
      </c>
      <c r="J24" s="140">
        <f>J25+J26</f>
        <v>0</v>
      </c>
      <c r="K24" s="99"/>
    </row>
    <row r="25" spans="2:12" ht="15" x14ac:dyDescent="0.2">
      <c r="B25" s="39" t="s">
        <v>494</v>
      </c>
      <c r="C25" s="54" t="s">
        <v>198</v>
      </c>
      <c r="D25" s="54"/>
      <c r="E25" s="31"/>
      <c r="F25" s="32" t="s">
        <v>24</v>
      </c>
      <c r="G25" s="36"/>
      <c r="H25" s="114"/>
      <c r="I25" s="114"/>
      <c r="J25" s="114"/>
      <c r="K25" s="99"/>
    </row>
    <row r="26" spans="2:12" ht="15" x14ac:dyDescent="0.2">
      <c r="B26" s="39" t="s">
        <v>495</v>
      </c>
      <c r="C26" s="54" t="s">
        <v>493</v>
      </c>
      <c r="D26" s="54"/>
      <c r="E26" s="31"/>
      <c r="F26" s="32" t="s">
        <v>25</v>
      </c>
      <c r="G26" s="36"/>
      <c r="H26" s="114"/>
      <c r="I26" s="114"/>
      <c r="J26" s="114"/>
      <c r="K26" s="99"/>
    </row>
    <row r="27" spans="2:12" ht="15" x14ac:dyDescent="0.2">
      <c r="B27" s="39" t="s">
        <v>496</v>
      </c>
      <c r="C27" s="55" t="s">
        <v>200</v>
      </c>
      <c r="D27" s="55"/>
      <c r="E27" s="31"/>
      <c r="F27" s="32" t="s">
        <v>26</v>
      </c>
      <c r="G27" s="36"/>
      <c r="H27" s="114"/>
      <c r="I27" s="114"/>
      <c r="J27" s="114"/>
      <c r="K27" s="99"/>
    </row>
    <row r="28" spans="2:12" ht="15" x14ac:dyDescent="0.2">
      <c r="B28" s="39" t="s">
        <v>497</v>
      </c>
      <c r="C28" s="54" t="s">
        <v>498</v>
      </c>
      <c r="D28" s="54"/>
      <c r="E28" s="31"/>
      <c r="F28" s="32" t="s">
        <v>27</v>
      </c>
      <c r="G28" s="36"/>
      <c r="H28" s="114"/>
      <c r="I28" s="114"/>
      <c r="J28" s="114"/>
      <c r="K28" s="99"/>
    </row>
    <row r="29" spans="2:12" ht="15" x14ac:dyDescent="0.2">
      <c r="B29" s="142" t="s">
        <v>499</v>
      </c>
      <c r="C29" s="143" t="s">
        <v>500</v>
      </c>
      <c r="D29" s="143"/>
      <c r="E29" s="139"/>
      <c r="F29" s="131" t="s">
        <v>28</v>
      </c>
      <c r="G29" s="132" t="s">
        <v>668</v>
      </c>
      <c r="H29" s="140">
        <f>H30+H31</f>
        <v>0</v>
      </c>
      <c r="I29" s="140">
        <f>I30+I31</f>
        <v>0</v>
      </c>
      <c r="J29" s="140">
        <f>J30+J31</f>
        <v>0</v>
      </c>
      <c r="K29" s="99"/>
    </row>
    <row r="30" spans="2:12" ht="15" x14ac:dyDescent="0.2">
      <c r="B30" s="39" t="s">
        <v>501</v>
      </c>
      <c r="C30" s="53" t="s">
        <v>202</v>
      </c>
      <c r="D30" s="53"/>
      <c r="E30" s="31"/>
      <c r="F30" s="32" t="s">
        <v>29</v>
      </c>
      <c r="G30" s="36"/>
      <c r="H30" s="114"/>
      <c r="I30" s="114"/>
      <c r="J30" s="114"/>
      <c r="K30" s="99"/>
    </row>
    <row r="31" spans="2:12" ht="15" x14ac:dyDescent="0.2">
      <c r="B31" s="39" t="s">
        <v>502</v>
      </c>
      <c r="C31" s="53" t="s">
        <v>201</v>
      </c>
      <c r="D31" s="53"/>
      <c r="E31" s="31"/>
      <c r="F31" s="32" t="s">
        <v>30</v>
      </c>
      <c r="G31" s="36"/>
      <c r="H31" s="114"/>
      <c r="I31" s="114"/>
      <c r="J31" s="114"/>
      <c r="K31" s="99"/>
    </row>
    <row r="32" spans="2:12" ht="15" customHeight="1" x14ac:dyDescent="0.2">
      <c r="B32" s="142" t="s">
        <v>203</v>
      </c>
      <c r="C32" s="138" t="s">
        <v>204</v>
      </c>
      <c r="D32" s="138"/>
      <c r="E32" s="139"/>
      <c r="F32" s="131" t="s">
        <v>31</v>
      </c>
      <c r="G32" s="132" t="s">
        <v>652</v>
      </c>
      <c r="H32" s="140">
        <f>H33+H36+H37+H38+H42</f>
        <v>0</v>
      </c>
      <c r="I32" s="140">
        <f>I33+I36+I37+I38+I42</f>
        <v>0</v>
      </c>
      <c r="J32" s="140">
        <f>J33+J36+J37+J38+J42</f>
        <v>0</v>
      </c>
      <c r="K32" s="99"/>
    </row>
    <row r="33" spans="2:11" ht="15" customHeight="1" x14ac:dyDescent="0.2">
      <c r="B33" s="142" t="s">
        <v>205</v>
      </c>
      <c r="C33" s="185" t="s">
        <v>503</v>
      </c>
      <c r="D33" s="194"/>
      <c r="E33" s="139"/>
      <c r="F33" s="131" t="s">
        <v>32</v>
      </c>
      <c r="G33" s="132" t="s">
        <v>653</v>
      </c>
      <c r="H33" s="140">
        <f>H34+H35</f>
        <v>0</v>
      </c>
      <c r="I33" s="140">
        <f>I34+I35</f>
        <v>0</v>
      </c>
      <c r="J33" s="140">
        <f>J34+J35</f>
        <v>0</v>
      </c>
      <c r="K33" s="99"/>
    </row>
    <row r="34" spans="2:11" ht="15" x14ac:dyDescent="0.2">
      <c r="B34" s="39" t="s">
        <v>504</v>
      </c>
      <c r="C34" s="53" t="s">
        <v>206</v>
      </c>
      <c r="D34" s="53"/>
      <c r="E34" s="31"/>
      <c r="F34" s="32" t="s">
        <v>33</v>
      </c>
      <c r="G34" s="36"/>
      <c r="H34" s="114"/>
      <c r="I34" s="114"/>
      <c r="J34" s="114"/>
      <c r="K34" s="99"/>
    </row>
    <row r="35" spans="2:11" ht="15" x14ac:dyDescent="0.2">
      <c r="B35" s="39" t="s">
        <v>505</v>
      </c>
      <c r="C35" s="53" t="s">
        <v>208</v>
      </c>
      <c r="D35" s="53"/>
      <c r="E35" s="31"/>
      <c r="F35" s="32" t="s">
        <v>34</v>
      </c>
      <c r="G35" s="36"/>
      <c r="H35" s="114"/>
      <c r="I35" s="114"/>
      <c r="J35" s="114"/>
      <c r="K35" s="99"/>
    </row>
    <row r="36" spans="2:11" ht="15" x14ac:dyDescent="0.2">
      <c r="B36" s="39" t="s">
        <v>207</v>
      </c>
      <c r="C36" s="54" t="s">
        <v>506</v>
      </c>
      <c r="D36" s="54"/>
      <c r="E36" s="31"/>
      <c r="F36" s="32" t="s">
        <v>35</v>
      </c>
      <c r="G36" s="36"/>
      <c r="H36" s="114"/>
      <c r="I36" s="114"/>
      <c r="J36" s="114"/>
      <c r="K36" s="99"/>
    </row>
    <row r="37" spans="2:11" ht="15" x14ac:dyDescent="0.2">
      <c r="B37" s="39" t="s">
        <v>209</v>
      </c>
      <c r="C37" s="54" t="s">
        <v>507</v>
      </c>
      <c r="D37" s="54"/>
      <c r="E37" s="31"/>
      <c r="F37" s="32" t="s">
        <v>36</v>
      </c>
      <c r="G37" s="36"/>
      <c r="H37" s="114"/>
      <c r="I37" s="114"/>
      <c r="J37" s="114"/>
      <c r="K37" s="99"/>
    </row>
    <row r="38" spans="2:11" ht="15" x14ac:dyDescent="0.2">
      <c r="B38" s="142" t="s">
        <v>210</v>
      </c>
      <c r="C38" s="185" t="s">
        <v>515</v>
      </c>
      <c r="D38" s="194"/>
      <c r="E38" s="139"/>
      <c r="F38" s="131" t="s">
        <v>37</v>
      </c>
      <c r="G38" s="132" t="s">
        <v>654</v>
      </c>
      <c r="H38" s="140">
        <f>H39+H40+H41</f>
        <v>0</v>
      </c>
      <c r="I38" s="140">
        <f>I39+I40+I41</f>
        <v>0</v>
      </c>
      <c r="J38" s="140">
        <f>J39+J40+J41</f>
        <v>0</v>
      </c>
      <c r="K38" s="99"/>
    </row>
    <row r="39" spans="2:11" ht="15" x14ac:dyDescent="0.2">
      <c r="B39" s="39" t="s">
        <v>508</v>
      </c>
      <c r="C39" s="54" t="s">
        <v>211</v>
      </c>
      <c r="D39" s="54"/>
      <c r="E39" s="31"/>
      <c r="F39" s="32" t="s">
        <v>38</v>
      </c>
      <c r="G39" s="36"/>
      <c r="H39" s="114"/>
      <c r="I39" s="114"/>
      <c r="J39" s="114"/>
      <c r="K39" s="99"/>
    </row>
    <row r="40" spans="2:11" ht="15" x14ac:dyDescent="0.2">
      <c r="B40" s="39" t="s">
        <v>509</v>
      </c>
      <c r="C40" s="54" t="s">
        <v>516</v>
      </c>
      <c r="D40" s="54"/>
      <c r="E40" s="31"/>
      <c r="F40" s="32" t="s">
        <v>39</v>
      </c>
      <c r="G40" s="36"/>
      <c r="H40" s="114"/>
      <c r="I40" s="114"/>
      <c r="J40" s="114"/>
      <c r="K40" s="99"/>
    </row>
    <row r="41" spans="2:11" ht="15" x14ac:dyDescent="0.2">
      <c r="B41" s="39" t="s">
        <v>510</v>
      </c>
      <c r="C41" s="54" t="s">
        <v>213</v>
      </c>
      <c r="D41" s="54"/>
      <c r="E41" s="31"/>
      <c r="F41" s="32" t="s">
        <v>40</v>
      </c>
      <c r="G41" s="36"/>
      <c r="H41" s="114"/>
      <c r="I41" s="114"/>
      <c r="J41" s="114"/>
      <c r="K41" s="99"/>
    </row>
    <row r="42" spans="2:11" ht="15" x14ac:dyDescent="0.2">
      <c r="B42" s="142" t="s">
        <v>212</v>
      </c>
      <c r="C42" s="185" t="s">
        <v>513</v>
      </c>
      <c r="D42" s="194"/>
      <c r="E42" s="139"/>
      <c r="F42" s="131" t="s">
        <v>41</v>
      </c>
      <c r="G42" s="132" t="s">
        <v>655</v>
      </c>
      <c r="H42" s="140">
        <f>H43+H44</f>
        <v>0</v>
      </c>
      <c r="I42" s="140">
        <f>I43+I44</f>
        <v>0</v>
      </c>
      <c r="J42" s="140">
        <f>J43+J44</f>
        <v>0</v>
      </c>
      <c r="K42" s="99"/>
    </row>
    <row r="43" spans="2:11" ht="15" x14ac:dyDescent="0.2">
      <c r="B43" s="39" t="s">
        <v>511</v>
      </c>
      <c r="C43" s="54" t="s">
        <v>514</v>
      </c>
      <c r="D43" s="54"/>
      <c r="E43" s="31"/>
      <c r="F43" s="32" t="s">
        <v>374</v>
      </c>
      <c r="G43" s="36"/>
      <c r="H43" s="114"/>
      <c r="I43" s="114"/>
      <c r="J43" s="114"/>
      <c r="K43" s="99"/>
    </row>
    <row r="44" spans="2:11" ht="15" x14ac:dyDescent="0.2">
      <c r="B44" s="39" t="s">
        <v>512</v>
      </c>
      <c r="C44" s="54" t="s">
        <v>214</v>
      </c>
      <c r="D44" s="54"/>
      <c r="E44" s="31"/>
      <c r="F44" s="32" t="s">
        <v>375</v>
      </c>
      <c r="G44" s="36"/>
      <c r="H44" s="114"/>
      <c r="I44" s="114"/>
      <c r="J44" s="114"/>
      <c r="K44" s="99"/>
    </row>
    <row r="45" spans="2:11" ht="15" x14ac:dyDescent="0.2">
      <c r="B45" s="142" t="s">
        <v>215</v>
      </c>
      <c r="C45" s="138" t="s">
        <v>216</v>
      </c>
      <c r="D45" s="138"/>
      <c r="E45" s="139"/>
      <c r="F45" s="131" t="s">
        <v>42</v>
      </c>
      <c r="G45" s="132" t="s">
        <v>696</v>
      </c>
      <c r="H45" s="144">
        <f>SUM(H46:H52)</f>
        <v>0</v>
      </c>
      <c r="I45" s="144">
        <f>SUM(I46:I52)</f>
        <v>0</v>
      </c>
      <c r="J45" s="144">
        <f>SUM(J46:J52)</f>
        <v>0</v>
      </c>
      <c r="K45" s="99"/>
    </row>
    <row r="46" spans="2:11" ht="15" x14ac:dyDescent="0.2">
      <c r="B46" s="39" t="s">
        <v>217</v>
      </c>
      <c r="C46" s="54" t="s">
        <v>517</v>
      </c>
      <c r="D46" s="54"/>
      <c r="E46" s="37"/>
      <c r="F46" s="32" t="s">
        <v>43</v>
      </c>
      <c r="G46" s="36"/>
      <c r="H46" s="114"/>
      <c r="I46" s="114"/>
      <c r="J46" s="114"/>
      <c r="K46" s="99"/>
    </row>
    <row r="47" spans="2:11" ht="15" x14ac:dyDescent="0.2">
      <c r="B47" s="39" t="s">
        <v>218</v>
      </c>
      <c r="C47" s="54" t="s">
        <v>518</v>
      </c>
      <c r="D47" s="54"/>
      <c r="E47" s="37"/>
      <c r="F47" s="32" t="s">
        <v>44</v>
      </c>
      <c r="G47" s="36"/>
      <c r="H47" s="114"/>
      <c r="I47" s="114"/>
      <c r="J47" s="114"/>
      <c r="K47" s="99"/>
    </row>
    <row r="48" spans="2:11" ht="15" x14ac:dyDescent="0.2">
      <c r="B48" s="39" t="s">
        <v>296</v>
      </c>
      <c r="C48" s="54" t="s">
        <v>519</v>
      </c>
      <c r="D48" s="54"/>
      <c r="E48" s="37"/>
      <c r="F48" s="32" t="s">
        <v>45</v>
      </c>
      <c r="G48" s="36"/>
      <c r="H48" s="114"/>
      <c r="I48" s="114"/>
      <c r="J48" s="114"/>
      <c r="K48" s="99"/>
    </row>
    <row r="49" spans="2:11" ht="15" x14ac:dyDescent="0.2">
      <c r="B49" s="39" t="s">
        <v>219</v>
      </c>
      <c r="C49" s="54" t="s">
        <v>520</v>
      </c>
      <c r="D49" s="54"/>
      <c r="E49" s="37"/>
      <c r="F49" s="32" t="s">
        <v>46</v>
      </c>
      <c r="G49" s="36"/>
      <c r="H49" s="114"/>
      <c r="I49" s="114"/>
      <c r="J49" s="114"/>
      <c r="K49" s="99"/>
    </row>
    <row r="50" spans="2:11" ht="15" x14ac:dyDescent="0.2">
      <c r="B50" s="39" t="s">
        <v>220</v>
      </c>
      <c r="C50" s="54" t="s">
        <v>521</v>
      </c>
      <c r="D50" s="54"/>
      <c r="E50" s="37"/>
      <c r="F50" s="32" t="s">
        <v>47</v>
      </c>
      <c r="G50" s="36"/>
      <c r="H50" s="114"/>
      <c r="I50" s="114"/>
      <c r="J50" s="114"/>
      <c r="K50" s="99"/>
    </row>
    <row r="51" spans="2:11" ht="15" x14ac:dyDescent="0.2">
      <c r="B51" s="39" t="s">
        <v>222</v>
      </c>
      <c r="C51" s="56" t="s">
        <v>522</v>
      </c>
      <c r="D51" s="56"/>
      <c r="E51" s="37"/>
      <c r="F51" s="32" t="s">
        <v>48</v>
      </c>
      <c r="G51" s="36"/>
      <c r="H51" s="114"/>
      <c r="I51" s="114"/>
      <c r="J51" s="114"/>
      <c r="K51" s="99"/>
    </row>
    <row r="52" spans="2:11" ht="15" x14ac:dyDescent="0.2">
      <c r="B52" s="142" t="s">
        <v>223</v>
      </c>
      <c r="C52" s="145" t="s">
        <v>525</v>
      </c>
      <c r="D52" s="145"/>
      <c r="E52" s="139"/>
      <c r="F52" s="131" t="s">
        <v>49</v>
      </c>
      <c r="G52" s="132" t="s">
        <v>697</v>
      </c>
      <c r="H52" s="140">
        <f>H53+H54</f>
        <v>0</v>
      </c>
      <c r="I52" s="140">
        <f>I53+I54</f>
        <v>0</v>
      </c>
      <c r="J52" s="140">
        <f>J53+J54</f>
        <v>0</v>
      </c>
      <c r="K52" s="99"/>
    </row>
    <row r="53" spans="2:11" ht="15" x14ac:dyDescent="0.2">
      <c r="B53" s="39" t="s">
        <v>523</v>
      </c>
      <c r="C53" s="57" t="s">
        <v>221</v>
      </c>
      <c r="D53" s="57"/>
      <c r="E53" s="37"/>
      <c r="F53" s="32" t="s">
        <v>50</v>
      </c>
      <c r="G53" s="36"/>
      <c r="H53" s="114"/>
      <c r="I53" s="114"/>
      <c r="J53" s="114"/>
      <c r="K53" s="99"/>
    </row>
    <row r="54" spans="2:11" ht="15" x14ac:dyDescent="0.2">
      <c r="B54" s="39" t="s">
        <v>524</v>
      </c>
      <c r="C54" s="57" t="s">
        <v>224</v>
      </c>
      <c r="D54" s="57"/>
      <c r="E54" s="37"/>
      <c r="F54" s="32" t="s">
        <v>51</v>
      </c>
      <c r="G54" s="36"/>
      <c r="H54" s="114"/>
      <c r="I54" s="114"/>
      <c r="J54" s="114"/>
      <c r="K54" s="99"/>
    </row>
    <row r="55" spans="2:11" ht="15" x14ac:dyDescent="0.2">
      <c r="B55" s="146" t="s">
        <v>225</v>
      </c>
      <c r="C55" s="138" t="s">
        <v>226</v>
      </c>
      <c r="D55" s="138"/>
      <c r="E55" s="139"/>
      <c r="F55" s="131" t="s">
        <v>52</v>
      </c>
      <c r="G55" s="132" t="s">
        <v>656</v>
      </c>
      <c r="H55" s="144">
        <f>H56+H64+H90+H93</f>
        <v>0</v>
      </c>
      <c r="I55" s="144">
        <f>I56+I64+I90+I93</f>
        <v>0</v>
      </c>
      <c r="J55" s="144">
        <f>J56+J64+J90+J93</f>
        <v>0</v>
      </c>
      <c r="K55" s="99"/>
    </row>
    <row r="56" spans="2:11" ht="15" x14ac:dyDescent="0.2">
      <c r="B56" s="142" t="s">
        <v>227</v>
      </c>
      <c r="C56" s="138" t="s">
        <v>228</v>
      </c>
      <c r="D56" s="138"/>
      <c r="E56" s="139"/>
      <c r="F56" s="131" t="s">
        <v>376</v>
      </c>
      <c r="G56" s="132" t="s">
        <v>657</v>
      </c>
      <c r="H56" s="144">
        <f>H57+H58+H59+H62+H63</f>
        <v>0</v>
      </c>
      <c r="I56" s="144">
        <f>I57+I58+I59+I62+I63</f>
        <v>0</v>
      </c>
      <c r="J56" s="144">
        <f>J57+J58+J59+J62+J63</f>
        <v>0</v>
      </c>
      <c r="K56" s="99"/>
    </row>
    <row r="57" spans="2:11" ht="15" x14ac:dyDescent="0.2">
      <c r="B57" s="39" t="s">
        <v>229</v>
      </c>
      <c r="C57" s="53" t="s">
        <v>230</v>
      </c>
      <c r="D57" s="53"/>
      <c r="E57" s="31"/>
      <c r="F57" s="32" t="s">
        <v>377</v>
      </c>
      <c r="G57" s="36"/>
      <c r="H57" s="114"/>
      <c r="I57" s="114"/>
      <c r="J57" s="114"/>
      <c r="K57" s="99"/>
    </row>
    <row r="58" spans="2:11" ht="15" x14ac:dyDescent="0.2">
      <c r="B58" s="39" t="s">
        <v>231</v>
      </c>
      <c r="C58" s="55" t="s">
        <v>232</v>
      </c>
      <c r="D58" s="55"/>
      <c r="E58" s="31"/>
      <c r="F58" s="32" t="s">
        <v>378</v>
      </c>
      <c r="G58" s="36"/>
      <c r="H58" s="114"/>
      <c r="I58" s="114"/>
      <c r="J58" s="114"/>
      <c r="K58" s="99"/>
    </row>
    <row r="59" spans="2:11" ht="15" x14ac:dyDescent="0.2">
      <c r="B59" s="142" t="s">
        <v>233</v>
      </c>
      <c r="C59" s="185" t="s">
        <v>528</v>
      </c>
      <c r="D59" s="194"/>
      <c r="E59" s="139"/>
      <c r="F59" s="131" t="s">
        <v>53</v>
      </c>
      <c r="G59" s="132" t="s">
        <v>658</v>
      </c>
      <c r="H59" s="144">
        <f>H60+H61</f>
        <v>0</v>
      </c>
      <c r="I59" s="144">
        <f>I60+I61</f>
        <v>0</v>
      </c>
      <c r="J59" s="144">
        <f>J60+J61</f>
        <v>0</v>
      </c>
      <c r="K59" s="99"/>
    </row>
    <row r="60" spans="2:11" ht="15" x14ac:dyDescent="0.2">
      <c r="B60" s="39" t="s">
        <v>526</v>
      </c>
      <c r="C60" s="54" t="s">
        <v>234</v>
      </c>
      <c r="D60" s="54"/>
      <c r="E60" s="31"/>
      <c r="F60" s="32" t="s">
        <v>54</v>
      </c>
      <c r="G60" s="36"/>
      <c r="H60" s="114"/>
      <c r="I60" s="114"/>
      <c r="J60" s="114"/>
      <c r="K60" s="99"/>
    </row>
    <row r="61" spans="2:11" ht="15" x14ac:dyDescent="0.2">
      <c r="B61" s="39" t="s">
        <v>527</v>
      </c>
      <c r="C61" s="54" t="s">
        <v>237</v>
      </c>
      <c r="D61" s="54"/>
      <c r="E61" s="31"/>
      <c r="F61" s="32" t="s">
        <v>55</v>
      </c>
      <c r="G61" s="36"/>
      <c r="H61" s="114"/>
      <c r="I61" s="114"/>
      <c r="J61" s="114"/>
      <c r="K61" s="99"/>
    </row>
    <row r="62" spans="2:11" ht="15" x14ac:dyDescent="0.2">
      <c r="B62" s="39" t="s">
        <v>235</v>
      </c>
      <c r="C62" s="54" t="s">
        <v>529</v>
      </c>
      <c r="D62" s="54"/>
      <c r="E62" s="31"/>
      <c r="F62" s="32" t="s">
        <v>56</v>
      </c>
      <c r="G62" s="36"/>
      <c r="H62" s="114"/>
      <c r="I62" s="114"/>
      <c r="J62" s="114"/>
      <c r="K62" s="99"/>
    </row>
    <row r="63" spans="2:11" ht="15" x14ac:dyDescent="0.2">
      <c r="B63" s="39" t="s">
        <v>236</v>
      </c>
      <c r="C63" s="53" t="s">
        <v>239</v>
      </c>
      <c r="D63" s="53"/>
      <c r="E63" s="31"/>
      <c r="F63" s="32" t="s">
        <v>57</v>
      </c>
      <c r="G63" s="36"/>
      <c r="H63" s="114"/>
      <c r="I63" s="114"/>
      <c r="J63" s="114"/>
      <c r="K63" s="99"/>
    </row>
    <row r="64" spans="2:11" ht="15" x14ac:dyDescent="0.2">
      <c r="B64" s="147" t="s">
        <v>240</v>
      </c>
      <c r="C64" s="148" t="s">
        <v>530</v>
      </c>
      <c r="D64" s="148"/>
      <c r="E64" s="139"/>
      <c r="F64" s="131" t="s">
        <v>58</v>
      </c>
      <c r="G64" s="132" t="s">
        <v>666</v>
      </c>
      <c r="H64" s="144">
        <f>H65+H75+H86</f>
        <v>0</v>
      </c>
      <c r="I64" s="144">
        <f>I65+I75+I86</f>
        <v>0</v>
      </c>
      <c r="J64" s="144">
        <f>J65+J75+J86</f>
        <v>0</v>
      </c>
      <c r="K64" s="99"/>
    </row>
    <row r="65" spans="2:11" ht="15" x14ac:dyDescent="0.2">
      <c r="B65" s="147" t="s">
        <v>531</v>
      </c>
      <c r="C65" s="138" t="s">
        <v>241</v>
      </c>
      <c r="D65" s="138"/>
      <c r="E65" s="139"/>
      <c r="F65" s="131" t="s">
        <v>379</v>
      </c>
      <c r="G65" s="132" t="s">
        <v>659</v>
      </c>
      <c r="H65" s="144">
        <f>H66+H67+H68+H69+H70</f>
        <v>0</v>
      </c>
      <c r="I65" s="144">
        <f>I66+I67+I68+I69+I70</f>
        <v>0</v>
      </c>
      <c r="J65" s="144">
        <f>J66+J67+J68+J69+J70</f>
        <v>0</v>
      </c>
      <c r="K65" s="99"/>
    </row>
    <row r="66" spans="2:11" ht="15" x14ac:dyDescent="0.2">
      <c r="B66" s="39" t="s">
        <v>532</v>
      </c>
      <c r="C66" s="53" t="s">
        <v>242</v>
      </c>
      <c r="D66" s="53"/>
      <c r="E66" s="31"/>
      <c r="F66" s="32" t="s">
        <v>380</v>
      </c>
      <c r="G66" s="36"/>
      <c r="H66" s="114"/>
      <c r="I66" s="114"/>
      <c r="J66" s="114"/>
      <c r="K66" s="99"/>
    </row>
    <row r="67" spans="2:11" ht="15" x14ac:dyDescent="0.2">
      <c r="B67" s="39" t="s">
        <v>533</v>
      </c>
      <c r="C67" s="55" t="s">
        <v>244</v>
      </c>
      <c r="D67" s="55"/>
      <c r="E67" s="31"/>
      <c r="F67" s="32" t="s">
        <v>59</v>
      </c>
      <c r="G67" s="36"/>
      <c r="H67" s="114"/>
      <c r="I67" s="114"/>
      <c r="J67" s="114"/>
      <c r="K67" s="99"/>
    </row>
    <row r="68" spans="2:11" ht="15" x14ac:dyDescent="0.2">
      <c r="B68" s="39" t="s">
        <v>536</v>
      </c>
      <c r="C68" s="55" t="s">
        <v>246</v>
      </c>
      <c r="D68" s="55"/>
      <c r="E68" s="31"/>
      <c r="F68" s="32" t="s">
        <v>60</v>
      </c>
      <c r="G68" s="36"/>
      <c r="H68" s="114"/>
      <c r="I68" s="114"/>
      <c r="J68" s="114"/>
      <c r="K68" s="99"/>
    </row>
    <row r="69" spans="2:11" ht="15" x14ac:dyDescent="0.2">
      <c r="B69" s="39" t="s">
        <v>537</v>
      </c>
      <c r="C69" s="55" t="s">
        <v>255</v>
      </c>
      <c r="D69" s="55"/>
      <c r="E69" s="31"/>
      <c r="F69" s="32" t="s">
        <v>61</v>
      </c>
      <c r="G69" s="36"/>
      <c r="H69" s="114"/>
      <c r="I69" s="114"/>
      <c r="J69" s="114"/>
      <c r="K69" s="99"/>
    </row>
    <row r="70" spans="2:11" ht="15" x14ac:dyDescent="0.2">
      <c r="B70" s="142" t="s">
        <v>538</v>
      </c>
      <c r="C70" s="185" t="s">
        <v>534</v>
      </c>
      <c r="D70" s="194"/>
      <c r="E70" s="139"/>
      <c r="F70" s="131" t="s">
        <v>62</v>
      </c>
      <c r="G70" s="132" t="s">
        <v>660</v>
      </c>
      <c r="H70" s="144">
        <f>H71+H72+H73+H74</f>
        <v>0</v>
      </c>
      <c r="I70" s="144">
        <f>I71+I72+I73+I74</f>
        <v>0</v>
      </c>
      <c r="J70" s="144">
        <f>J71+J72+J73+J74</f>
        <v>0</v>
      </c>
      <c r="K70" s="99"/>
    </row>
    <row r="71" spans="2:11" ht="15" x14ac:dyDescent="0.2">
      <c r="B71" s="39" t="s">
        <v>539</v>
      </c>
      <c r="C71" s="55" t="s">
        <v>248</v>
      </c>
      <c r="D71" s="55"/>
      <c r="E71" s="31"/>
      <c r="F71" s="32" t="s">
        <v>63</v>
      </c>
      <c r="G71" s="36"/>
      <c r="H71" s="114"/>
      <c r="I71" s="114"/>
      <c r="J71" s="114"/>
      <c r="K71" s="99"/>
    </row>
    <row r="72" spans="2:11" ht="15" x14ac:dyDescent="0.2">
      <c r="B72" s="39" t="s">
        <v>540</v>
      </c>
      <c r="C72" s="55" t="s">
        <v>250</v>
      </c>
      <c r="D72" s="55"/>
      <c r="E72" s="31"/>
      <c r="F72" s="32" t="s">
        <v>64</v>
      </c>
      <c r="G72" s="36"/>
      <c r="H72" s="114"/>
      <c r="I72" s="114"/>
      <c r="J72" s="114"/>
      <c r="K72" s="99"/>
    </row>
    <row r="73" spans="2:11" ht="15" x14ac:dyDescent="0.2">
      <c r="B73" s="39" t="s">
        <v>541</v>
      </c>
      <c r="C73" s="55" t="s">
        <v>252</v>
      </c>
      <c r="D73" s="55"/>
      <c r="E73" s="31"/>
      <c r="F73" s="32" t="s">
        <v>65</v>
      </c>
      <c r="G73" s="36"/>
      <c r="H73" s="114"/>
      <c r="I73" s="114"/>
      <c r="J73" s="114"/>
      <c r="K73" s="99"/>
    </row>
    <row r="74" spans="2:11" ht="15" x14ac:dyDescent="0.2">
      <c r="B74" s="39" t="s">
        <v>542</v>
      </c>
      <c r="C74" s="53" t="s">
        <v>253</v>
      </c>
      <c r="D74" s="53"/>
      <c r="E74" s="31"/>
      <c r="F74" s="32" t="s">
        <v>66</v>
      </c>
      <c r="G74" s="36"/>
      <c r="H74" s="114"/>
      <c r="I74" s="114"/>
      <c r="J74" s="114"/>
      <c r="K74" s="99"/>
    </row>
    <row r="75" spans="2:11" ht="15" x14ac:dyDescent="0.2">
      <c r="B75" s="142" t="s">
        <v>535</v>
      </c>
      <c r="C75" s="186" t="s">
        <v>257</v>
      </c>
      <c r="D75" s="195"/>
      <c r="E75" s="139"/>
      <c r="F75" s="131" t="s">
        <v>67</v>
      </c>
      <c r="G75" s="132" t="s">
        <v>661</v>
      </c>
      <c r="H75" s="144">
        <f>H76+H77+H78+H79</f>
        <v>0</v>
      </c>
      <c r="I75" s="144">
        <f>I76+I77+I78+I79</f>
        <v>0</v>
      </c>
      <c r="J75" s="144">
        <f>J76+J77+J78+J79</f>
        <v>0</v>
      </c>
      <c r="K75" s="99"/>
    </row>
    <row r="76" spans="2:11" ht="15" x14ac:dyDescent="0.2">
      <c r="B76" s="39" t="s">
        <v>543</v>
      </c>
      <c r="C76" s="53" t="s">
        <v>242</v>
      </c>
      <c r="D76" s="53"/>
      <c r="E76" s="31"/>
      <c r="F76" s="32" t="s">
        <v>68</v>
      </c>
      <c r="G76" s="36"/>
      <c r="H76" s="114"/>
      <c r="I76" s="114"/>
      <c r="J76" s="114"/>
      <c r="K76" s="99"/>
    </row>
    <row r="77" spans="2:11" ht="15" x14ac:dyDescent="0.2">
      <c r="B77" s="39" t="s">
        <v>544</v>
      </c>
      <c r="C77" s="55" t="s">
        <v>244</v>
      </c>
      <c r="D77" s="55"/>
      <c r="E77" s="31"/>
      <c r="F77" s="32" t="s">
        <v>189</v>
      </c>
      <c r="G77" s="36"/>
      <c r="H77" s="114"/>
      <c r="I77" s="114"/>
      <c r="J77" s="114"/>
      <c r="K77" s="99"/>
    </row>
    <row r="78" spans="2:11" ht="15" customHeight="1" x14ac:dyDescent="0.2">
      <c r="B78" s="39" t="s">
        <v>545</v>
      </c>
      <c r="C78" s="55" t="s">
        <v>246</v>
      </c>
      <c r="D78" s="55"/>
      <c r="E78" s="31"/>
      <c r="F78" s="32" t="s">
        <v>381</v>
      </c>
      <c r="G78" s="36"/>
      <c r="H78" s="114"/>
      <c r="I78" s="114"/>
      <c r="J78" s="114"/>
      <c r="K78" s="99"/>
    </row>
    <row r="79" spans="2:11" ht="15" customHeight="1" x14ac:dyDescent="0.2">
      <c r="B79" s="142" t="s">
        <v>546</v>
      </c>
      <c r="C79" s="185" t="s">
        <v>534</v>
      </c>
      <c r="D79" s="194"/>
      <c r="E79" s="139"/>
      <c r="F79" s="131" t="s">
        <v>69</v>
      </c>
      <c r="G79" s="132" t="s">
        <v>662</v>
      </c>
      <c r="H79" s="144">
        <f>H80+H81+H82+H83+H84+H85</f>
        <v>0</v>
      </c>
      <c r="I79" s="144">
        <f>I80+I81+I82+I83+I84+I85</f>
        <v>0</v>
      </c>
      <c r="J79" s="144">
        <f>J80+J81+J82+J83+J84+J85</f>
        <v>0</v>
      </c>
      <c r="K79" s="99"/>
    </row>
    <row r="80" spans="2:11" ht="15" x14ac:dyDescent="0.2">
      <c r="B80" s="39" t="s">
        <v>547</v>
      </c>
      <c r="C80" s="55" t="s">
        <v>248</v>
      </c>
      <c r="D80" s="55"/>
      <c r="E80" s="31"/>
      <c r="F80" s="32" t="s">
        <v>70</v>
      </c>
      <c r="G80" s="36"/>
      <c r="H80" s="114"/>
      <c r="I80" s="114"/>
      <c r="J80" s="114"/>
      <c r="K80" s="99"/>
    </row>
    <row r="81" spans="2:11" ht="15" x14ac:dyDescent="0.2">
      <c r="B81" s="39" t="s">
        <v>548</v>
      </c>
      <c r="C81" s="53" t="s">
        <v>711</v>
      </c>
      <c r="D81" s="53"/>
      <c r="E81" s="31"/>
      <c r="F81" s="32" t="s">
        <v>71</v>
      </c>
      <c r="G81" s="36"/>
      <c r="H81" s="114"/>
      <c r="I81" s="114"/>
      <c r="J81" s="114"/>
      <c r="K81" s="99"/>
    </row>
    <row r="82" spans="2:11" ht="15" x14ac:dyDescent="0.2">
      <c r="B82" s="39" t="s">
        <v>549</v>
      </c>
      <c r="C82" s="53" t="s">
        <v>259</v>
      </c>
      <c r="D82" s="53"/>
      <c r="E82" s="31"/>
      <c r="F82" s="32" t="s">
        <v>72</v>
      </c>
      <c r="G82" s="36"/>
      <c r="H82" s="114"/>
      <c r="I82" s="114"/>
      <c r="J82" s="114"/>
      <c r="K82" s="99"/>
    </row>
    <row r="83" spans="2:11" ht="15" x14ac:dyDescent="0.2">
      <c r="B83" s="39" t="s">
        <v>550</v>
      </c>
      <c r="C83" s="55" t="s">
        <v>260</v>
      </c>
      <c r="D83" s="55"/>
      <c r="E83" s="31"/>
      <c r="F83" s="32" t="s">
        <v>73</v>
      </c>
      <c r="G83" s="36"/>
      <c r="H83" s="114"/>
      <c r="I83" s="114"/>
      <c r="J83" s="114"/>
      <c r="K83" s="99"/>
    </row>
    <row r="84" spans="2:11" ht="15" x14ac:dyDescent="0.2">
      <c r="B84" s="39" t="s">
        <v>551</v>
      </c>
      <c r="C84" s="55" t="s">
        <v>252</v>
      </c>
      <c r="D84" s="55"/>
      <c r="E84" s="31"/>
      <c r="F84" s="32" t="s">
        <v>74</v>
      </c>
      <c r="G84" s="36"/>
      <c r="H84" s="114"/>
      <c r="I84" s="114"/>
      <c r="J84" s="114"/>
      <c r="K84" s="99"/>
    </row>
    <row r="85" spans="2:11" ht="15" x14ac:dyDescent="0.2">
      <c r="B85" s="39" t="s">
        <v>552</v>
      </c>
      <c r="C85" s="53" t="s">
        <v>261</v>
      </c>
      <c r="D85" s="53"/>
      <c r="E85" s="31"/>
      <c r="F85" s="32" t="s">
        <v>75</v>
      </c>
      <c r="G85" s="36"/>
      <c r="H85" s="114"/>
      <c r="I85" s="114"/>
      <c r="J85" s="114"/>
      <c r="K85" s="99"/>
    </row>
    <row r="86" spans="2:11" ht="15" x14ac:dyDescent="0.2">
      <c r="B86" s="142" t="s">
        <v>777</v>
      </c>
      <c r="C86" s="138" t="s">
        <v>262</v>
      </c>
      <c r="D86" s="138"/>
      <c r="E86" s="139"/>
      <c r="F86" s="131" t="s">
        <v>76</v>
      </c>
      <c r="G86" s="132" t="s">
        <v>826</v>
      </c>
      <c r="H86" s="144">
        <f>SUM(H87:H89)</f>
        <v>0</v>
      </c>
      <c r="I86" s="144">
        <f>SUM(I87:I89)</f>
        <v>0</v>
      </c>
      <c r="J86" s="144">
        <f>SUM(J87:J89)</f>
        <v>0</v>
      </c>
      <c r="K86" s="99"/>
    </row>
    <row r="87" spans="2:11" ht="15" x14ac:dyDescent="0.2">
      <c r="B87" s="39" t="s">
        <v>778</v>
      </c>
      <c r="C87" s="53" t="s">
        <v>263</v>
      </c>
      <c r="D87" s="53"/>
      <c r="E87" s="31"/>
      <c r="F87" s="32" t="s">
        <v>77</v>
      </c>
      <c r="G87" s="36"/>
      <c r="H87" s="114"/>
      <c r="I87" s="114"/>
      <c r="J87" s="114"/>
      <c r="K87" s="99"/>
    </row>
    <row r="88" spans="2:11" ht="15" x14ac:dyDescent="0.2">
      <c r="B88" s="39" t="s">
        <v>779</v>
      </c>
      <c r="C88" s="55" t="s">
        <v>264</v>
      </c>
      <c r="D88" s="55"/>
      <c r="E88" s="31"/>
      <c r="F88" s="32" t="s">
        <v>78</v>
      </c>
      <c r="G88" s="36"/>
      <c r="H88" s="114"/>
      <c r="I88" s="114"/>
      <c r="J88" s="114"/>
      <c r="K88" s="99"/>
    </row>
    <row r="89" spans="2:11" ht="15" x14ac:dyDescent="0.2">
      <c r="B89" s="39" t="s">
        <v>780</v>
      </c>
      <c r="C89" s="55" t="s">
        <v>265</v>
      </c>
      <c r="D89" s="55"/>
      <c r="E89" s="31"/>
      <c r="F89" s="32" t="s">
        <v>79</v>
      </c>
      <c r="G89" s="36"/>
      <c r="H89" s="114"/>
      <c r="I89" s="114"/>
      <c r="J89" s="114"/>
      <c r="K89" s="99"/>
    </row>
    <row r="90" spans="2:11" ht="15" x14ac:dyDescent="0.2">
      <c r="B90" s="147" t="s">
        <v>256</v>
      </c>
      <c r="C90" s="148" t="s">
        <v>554</v>
      </c>
      <c r="D90" s="148"/>
      <c r="E90" s="139"/>
      <c r="F90" s="131" t="s">
        <v>80</v>
      </c>
      <c r="G90" s="132" t="s">
        <v>664</v>
      </c>
      <c r="H90" s="144">
        <f>H91+H92</f>
        <v>0</v>
      </c>
      <c r="I90" s="144">
        <f>I91+I92</f>
        <v>0</v>
      </c>
      <c r="J90" s="144">
        <f>J91+J92</f>
        <v>0</v>
      </c>
      <c r="K90" s="99"/>
    </row>
    <row r="91" spans="2:11" ht="15" x14ac:dyDescent="0.2">
      <c r="B91" s="39" t="s">
        <v>2</v>
      </c>
      <c r="C91" s="54" t="s">
        <v>517</v>
      </c>
      <c r="D91" s="54"/>
      <c r="E91" s="31"/>
      <c r="F91" s="32" t="s">
        <v>81</v>
      </c>
      <c r="G91" s="36"/>
      <c r="H91" s="114"/>
      <c r="I91" s="114"/>
      <c r="J91" s="114"/>
      <c r="K91" s="99"/>
    </row>
    <row r="92" spans="2:11" ht="15" x14ac:dyDescent="0.2">
      <c r="B92" s="39" t="s">
        <v>258</v>
      </c>
      <c r="C92" s="54" t="s">
        <v>555</v>
      </c>
      <c r="D92" s="54"/>
      <c r="E92" s="31"/>
      <c r="F92" s="32" t="s">
        <v>82</v>
      </c>
      <c r="G92" s="36"/>
      <c r="H92" s="114"/>
      <c r="I92" s="114"/>
      <c r="J92" s="114"/>
      <c r="K92" s="99"/>
    </row>
    <row r="93" spans="2:11" ht="15" x14ac:dyDescent="0.2">
      <c r="B93" s="147" t="s">
        <v>553</v>
      </c>
      <c r="C93" s="148" t="s">
        <v>556</v>
      </c>
      <c r="D93" s="148"/>
      <c r="E93" s="139"/>
      <c r="F93" s="131" t="s">
        <v>83</v>
      </c>
      <c r="G93" s="132" t="s">
        <v>663</v>
      </c>
      <c r="H93" s="144">
        <f>H94+H95</f>
        <v>0</v>
      </c>
      <c r="I93" s="144">
        <f>I94+I95</f>
        <v>0</v>
      </c>
      <c r="J93" s="144">
        <f>J94+J95</f>
        <v>0</v>
      </c>
      <c r="K93" s="99"/>
    </row>
    <row r="94" spans="2:11" ht="15" x14ac:dyDescent="0.2">
      <c r="B94" s="39" t="s">
        <v>3</v>
      </c>
      <c r="C94" s="54" t="s">
        <v>557</v>
      </c>
      <c r="D94" s="54"/>
      <c r="E94" s="31"/>
      <c r="F94" s="32" t="s">
        <v>84</v>
      </c>
      <c r="G94" s="36"/>
      <c r="H94" s="114"/>
      <c r="I94" s="114"/>
      <c r="J94" s="114"/>
      <c r="K94" s="99"/>
    </row>
    <row r="95" spans="2:11" ht="15" x14ac:dyDescent="0.2">
      <c r="B95" s="39" t="s">
        <v>4</v>
      </c>
      <c r="C95" s="54" t="s">
        <v>558</v>
      </c>
      <c r="D95" s="54"/>
      <c r="E95" s="31"/>
      <c r="F95" s="32" t="s">
        <v>85</v>
      </c>
      <c r="G95" s="36"/>
      <c r="H95" s="114"/>
      <c r="I95" s="114"/>
      <c r="J95" s="114"/>
      <c r="K95" s="99"/>
    </row>
    <row r="96" spans="2:11" ht="15" x14ac:dyDescent="0.2">
      <c r="B96" s="146" t="s">
        <v>559</v>
      </c>
      <c r="C96" s="138" t="s">
        <v>262</v>
      </c>
      <c r="D96" s="138"/>
      <c r="E96" s="139"/>
      <c r="F96" s="131" t="s">
        <v>86</v>
      </c>
      <c r="G96" s="132" t="s">
        <v>665</v>
      </c>
      <c r="H96" s="144">
        <f>SUM(H97:H99)</f>
        <v>0</v>
      </c>
      <c r="I96" s="144">
        <f>SUM(I97:I99)</f>
        <v>0</v>
      </c>
      <c r="J96" s="144">
        <f>SUM(J97:J99)</f>
        <v>0</v>
      </c>
      <c r="K96" s="99"/>
    </row>
    <row r="97" spans="2:11" ht="15" x14ac:dyDescent="0.2">
      <c r="B97" s="39" t="s">
        <v>560</v>
      </c>
      <c r="C97" s="53" t="s">
        <v>263</v>
      </c>
      <c r="D97" s="53"/>
      <c r="E97" s="31"/>
      <c r="F97" s="32" t="s">
        <v>87</v>
      </c>
      <c r="G97" s="36"/>
      <c r="H97" s="114"/>
      <c r="I97" s="114"/>
      <c r="J97" s="114"/>
      <c r="K97" s="99"/>
    </row>
    <row r="98" spans="2:11" ht="15" x14ac:dyDescent="0.2">
      <c r="B98" s="39" t="s">
        <v>561</v>
      </c>
      <c r="C98" s="55" t="s">
        <v>264</v>
      </c>
      <c r="D98" s="55"/>
      <c r="E98" s="31"/>
      <c r="F98" s="32" t="s">
        <v>88</v>
      </c>
      <c r="G98" s="36"/>
      <c r="H98" s="114"/>
      <c r="I98" s="114"/>
      <c r="J98" s="114"/>
      <c r="K98" s="99"/>
    </row>
    <row r="99" spans="2:11" ht="15.75" thickBot="1" x14ac:dyDescent="0.25">
      <c r="B99" s="45" t="s">
        <v>562</v>
      </c>
      <c r="C99" s="55" t="s">
        <v>265</v>
      </c>
      <c r="D99" s="55"/>
      <c r="E99" s="31"/>
      <c r="F99" s="32" t="s">
        <v>89</v>
      </c>
      <c r="G99" s="36"/>
      <c r="H99" s="114"/>
      <c r="I99" s="114"/>
      <c r="J99" s="114"/>
      <c r="K99" s="99"/>
    </row>
    <row r="100" spans="2:11" ht="15" customHeight="1" x14ac:dyDescent="0.2">
      <c r="B100" s="1004" t="s">
        <v>699</v>
      </c>
      <c r="C100" s="43"/>
      <c r="D100" s="44"/>
      <c r="E100" s="44"/>
      <c r="F100" s="1004" t="s">
        <v>700</v>
      </c>
      <c r="G100" s="999" t="s">
        <v>17</v>
      </c>
      <c r="H100" s="151"/>
      <c r="I100" s="151"/>
      <c r="J100" s="152"/>
      <c r="K100" s="980"/>
    </row>
    <row r="101" spans="2:11" ht="26.25" customHeight="1" thickBot="1" x14ac:dyDescent="0.25">
      <c r="B101" s="1005"/>
      <c r="C101" s="149" t="s">
        <v>188</v>
      </c>
      <c r="D101" s="150"/>
      <c r="E101" s="150"/>
      <c r="F101" s="1005"/>
      <c r="G101" s="1000"/>
      <c r="H101" s="153">
        <f>H17</f>
        <v>0</v>
      </c>
      <c r="I101" s="153">
        <f>I17</f>
        <v>0</v>
      </c>
      <c r="J101" s="154" t="str">
        <f>J17</f>
        <v>Q = 1</v>
      </c>
      <c r="K101" s="980"/>
    </row>
    <row r="102" spans="2:11" ht="15" x14ac:dyDescent="0.2">
      <c r="B102" s="155"/>
      <c r="C102" s="129" t="s">
        <v>266</v>
      </c>
      <c r="D102" s="129"/>
      <c r="E102" s="130"/>
      <c r="F102" s="131" t="s">
        <v>382</v>
      </c>
      <c r="G102" s="132" t="s">
        <v>632</v>
      </c>
      <c r="H102" s="133">
        <f>H103+H124+H167</f>
        <v>0</v>
      </c>
      <c r="I102" s="133">
        <f>I103+I124+I167</f>
        <v>0</v>
      </c>
      <c r="J102" s="133">
        <f>J103+J124+J167</f>
        <v>0</v>
      </c>
      <c r="K102" s="99"/>
    </row>
    <row r="103" spans="2:11" ht="17.25" customHeight="1" x14ac:dyDescent="0.2">
      <c r="B103" s="146" t="s">
        <v>194</v>
      </c>
      <c r="C103" s="138" t="s">
        <v>267</v>
      </c>
      <c r="D103" s="138"/>
      <c r="E103" s="139"/>
      <c r="F103" s="131" t="s">
        <v>90</v>
      </c>
      <c r="G103" s="132" t="s">
        <v>633</v>
      </c>
      <c r="H103" s="144">
        <f>H104+H108+H116+H119+H122+H123</f>
        <v>0</v>
      </c>
      <c r="I103" s="144">
        <f>I104+I108+I116+I119+I122+I123</f>
        <v>0</v>
      </c>
      <c r="J103" s="144">
        <f>J104+J108+J116+J119+J122+J123</f>
        <v>0</v>
      </c>
      <c r="K103" s="99"/>
    </row>
    <row r="104" spans="2:11" ht="15" x14ac:dyDescent="0.2">
      <c r="B104" s="156" t="s">
        <v>268</v>
      </c>
      <c r="C104" s="138" t="s">
        <v>269</v>
      </c>
      <c r="D104" s="138"/>
      <c r="E104" s="139"/>
      <c r="F104" s="131" t="s">
        <v>91</v>
      </c>
      <c r="G104" s="132" t="s">
        <v>634</v>
      </c>
      <c r="H104" s="144">
        <f>SUM(H105:H107)</f>
        <v>0</v>
      </c>
      <c r="I104" s="144">
        <f>SUM(I105:I107)</f>
        <v>0</v>
      </c>
      <c r="J104" s="144">
        <f>SUM(J105:J107)</f>
        <v>0</v>
      </c>
      <c r="K104" s="99"/>
    </row>
    <row r="105" spans="2:11" ht="15" customHeight="1" x14ac:dyDescent="0.2">
      <c r="B105" s="39" t="s">
        <v>5</v>
      </c>
      <c r="C105" s="55" t="s">
        <v>269</v>
      </c>
      <c r="D105" s="55"/>
      <c r="E105" s="31"/>
      <c r="F105" s="32" t="s">
        <v>383</v>
      </c>
      <c r="G105" s="36"/>
      <c r="H105" s="114"/>
      <c r="I105" s="114"/>
      <c r="J105" s="114"/>
      <c r="K105" s="99"/>
    </row>
    <row r="106" spans="2:11" ht="15" x14ac:dyDescent="0.2">
      <c r="B106" s="39" t="s">
        <v>6</v>
      </c>
      <c r="C106" s="55" t="s">
        <v>270</v>
      </c>
      <c r="D106" s="55"/>
      <c r="E106" s="31"/>
      <c r="F106" s="32" t="s">
        <v>384</v>
      </c>
      <c r="G106" s="36"/>
      <c r="H106" s="114"/>
      <c r="I106" s="114"/>
      <c r="J106" s="114"/>
      <c r="K106" s="99"/>
    </row>
    <row r="107" spans="2:11" ht="15" x14ac:dyDescent="0.2">
      <c r="B107" s="39" t="s">
        <v>271</v>
      </c>
      <c r="C107" s="55" t="s">
        <v>272</v>
      </c>
      <c r="D107" s="55"/>
      <c r="E107" s="31"/>
      <c r="F107" s="32" t="s">
        <v>92</v>
      </c>
      <c r="G107" s="36"/>
      <c r="H107" s="114"/>
      <c r="I107" s="114"/>
      <c r="J107" s="114"/>
      <c r="K107" s="99"/>
    </row>
    <row r="108" spans="2:11" ht="15" x14ac:dyDescent="0.2">
      <c r="B108" s="156" t="s">
        <v>273</v>
      </c>
      <c r="C108" s="148" t="s">
        <v>563</v>
      </c>
      <c r="D108" s="148"/>
      <c r="E108" s="139"/>
      <c r="F108" s="131" t="s">
        <v>93</v>
      </c>
      <c r="G108" s="132" t="s">
        <v>635</v>
      </c>
      <c r="H108" s="144">
        <f>H109+H110</f>
        <v>0</v>
      </c>
      <c r="I108" s="144">
        <f>I109+I110</f>
        <v>0</v>
      </c>
      <c r="J108" s="144">
        <f>J109+J110</f>
        <v>0</v>
      </c>
      <c r="K108" s="99"/>
    </row>
    <row r="109" spans="2:11" ht="15" x14ac:dyDescent="0.2">
      <c r="B109" s="39" t="s">
        <v>7</v>
      </c>
      <c r="C109" s="56" t="s">
        <v>564</v>
      </c>
      <c r="D109" s="56"/>
      <c r="E109" s="31"/>
      <c r="F109" s="32" t="s">
        <v>94</v>
      </c>
      <c r="G109" s="36"/>
      <c r="H109" s="114"/>
      <c r="I109" s="114"/>
      <c r="J109" s="114"/>
      <c r="K109" s="99"/>
    </row>
    <row r="110" spans="2:11" ht="15" x14ac:dyDescent="0.2">
      <c r="B110" s="142" t="s">
        <v>8</v>
      </c>
      <c r="C110" s="138" t="s">
        <v>274</v>
      </c>
      <c r="D110" s="138"/>
      <c r="E110" s="139"/>
      <c r="F110" s="131" t="s">
        <v>95</v>
      </c>
      <c r="G110" s="132" t="s">
        <v>637</v>
      </c>
      <c r="H110" s="144">
        <f>SUM(H111:H115)</f>
        <v>0</v>
      </c>
      <c r="I110" s="144">
        <f>SUM(I111:I115)</f>
        <v>0</v>
      </c>
      <c r="J110" s="144">
        <f>SUM(J111:J115)</f>
        <v>0</v>
      </c>
      <c r="K110" s="99"/>
    </row>
    <row r="111" spans="2:11" ht="15" x14ac:dyDescent="0.2">
      <c r="B111" s="39" t="s">
        <v>565</v>
      </c>
      <c r="C111" s="55" t="s">
        <v>275</v>
      </c>
      <c r="D111" s="55"/>
      <c r="E111" s="31"/>
      <c r="F111" s="32" t="s">
        <v>96</v>
      </c>
      <c r="G111" s="36"/>
      <c r="H111" s="114"/>
      <c r="I111" s="114"/>
      <c r="J111" s="114"/>
      <c r="K111" s="99"/>
    </row>
    <row r="112" spans="2:11" ht="15" x14ac:dyDescent="0.2">
      <c r="B112" s="39" t="s">
        <v>566</v>
      </c>
      <c r="C112" s="55" t="s">
        <v>712</v>
      </c>
      <c r="D112" s="55"/>
      <c r="E112" s="31"/>
      <c r="F112" s="32" t="s">
        <v>97</v>
      </c>
      <c r="G112" s="36"/>
      <c r="H112" s="114"/>
      <c r="I112" s="114"/>
      <c r="J112" s="114"/>
      <c r="K112" s="99"/>
    </row>
    <row r="113" spans="2:11" ht="15" x14ac:dyDescent="0.2">
      <c r="B113" s="39" t="s">
        <v>567</v>
      </c>
      <c r="C113" s="55" t="s">
        <v>276</v>
      </c>
      <c r="D113" s="55"/>
      <c r="E113" s="31"/>
      <c r="F113" s="32" t="s">
        <v>385</v>
      </c>
      <c r="G113" s="36"/>
      <c r="H113" s="114"/>
      <c r="I113" s="114"/>
      <c r="J113" s="114"/>
      <c r="K113" s="99"/>
    </row>
    <row r="114" spans="2:11" ht="15" x14ac:dyDescent="0.2">
      <c r="B114" s="39" t="s">
        <v>568</v>
      </c>
      <c r="C114" s="56" t="s">
        <v>570</v>
      </c>
      <c r="D114" s="56"/>
      <c r="E114" s="31"/>
      <c r="F114" s="32" t="s">
        <v>98</v>
      </c>
      <c r="G114" s="36"/>
      <c r="H114" s="114"/>
      <c r="I114" s="114"/>
      <c r="J114" s="114"/>
      <c r="K114" s="99"/>
    </row>
    <row r="115" spans="2:11" ht="15" x14ac:dyDescent="0.2">
      <c r="B115" s="39" t="s">
        <v>569</v>
      </c>
      <c r="C115" s="56" t="s">
        <v>571</v>
      </c>
      <c r="D115" s="56"/>
      <c r="E115" s="31"/>
      <c r="F115" s="32" t="s">
        <v>99</v>
      </c>
      <c r="G115" s="36"/>
      <c r="H115" s="114"/>
      <c r="I115" s="114"/>
      <c r="J115" s="114"/>
      <c r="K115" s="99"/>
    </row>
    <row r="116" spans="2:11" ht="15" x14ac:dyDescent="0.2">
      <c r="B116" s="156" t="s">
        <v>277</v>
      </c>
      <c r="C116" s="148" t="s">
        <v>572</v>
      </c>
      <c r="D116" s="148"/>
      <c r="E116" s="139"/>
      <c r="F116" s="131" t="s">
        <v>100</v>
      </c>
      <c r="G116" s="132" t="s">
        <v>636</v>
      </c>
      <c r="H116" s="144">
        <f>SUM(H117:H118)</f>
        <v>0</v>
      </c>
      <c r="I116" s="144">
        <f>SUM(I117:I118)</f>
        <v>0</v>
      </c>
      <c r="J116" s="144">
        <f>SUM(J117:J118)</f>
        <v>0</v>
      </c>
      <c r="K116" s="99"/>
    </row>
    <row r="117" spans="2:11" ht="15" x14ac:dyDescent="0.2">
      <c r="B117" s="39" t="s">
        <v>9</v>
      </c>
      <c r="C117" s="56" t="s">
        <v>573</v>
      </c>
      <c r="D117" s="56"/>
      <c r="E117" s="31"/>
      <c r="F117" s="62" t="s">
        <v>386</v>
      </c>
      <c r="G117" s="36"/>
      <c r="H117" s="114"/>
      <c r="I117" s="114"/>
      <c r="J117" s="114"/>
      <c r="K117" s="99"/>
    </row>
    <row r="118" spans="2:11" ht="15" x14ac:dyDescent="0.2">
      <c r="B118" s="39" t="s">
        <v>10</v>
      </c>
      <c r="C118" s="56" t="s">
        <v>278</v>
      </c>
      <c r="D118" s="56"/>
      <c r="E118" s="31"/>
      <c r="F118" s="62" t="s">
        <v>387</v>
      </c>
      <c r="G118" s="36"/>
      <c r="H118" s="114"/>
      <c r="I118" s="114"/>
      <c r="J118" s="114"/>
      <c r="K118" s="99"/>
    </row>
    <row r="119" spans="2:11" ht="15" x14ac:dyDescent="0.2">
      <c r="B119" s="156" t="s">
        <v>279</v>
      </c>
      <c r="C119" s="138" t="s">
        <v>639</v>
      </c>
      <c r="D119" s="138"/>
      <c r="E119" s="139"/>
      <c r="F119" s="131" t="s">
        <v>101</v>
      </c>
      <c r="G119" s="132" t="s">
        <v>638</v>
      </c>
      <c r="H119" s="144">
        <f>SUM(H120:H121)</f>
        <v>0</v>
      </c>
      <c r="I119" s="144">
        <f>SUM(I120:I121)</f>
        <v>0</v>
      </c>
      <c r="J119" s="144">
        <f>SUM(J120:J121)</f>
        <v>0</v>
      </c>
      <c r="K119" s="99"/>
    </row>
    <row r="120" spans="2:11" ht="15" x14ac:dyDescent="0.2">
      <c r="B120" s="39" t="s">
        <v>11</v>
      </c>
      <c r="C120" s="201" t="s">
        <v>827</v>
      </c>
      <c r="D120" s="201"/>
      <c r="E120" s="31"/>
      <c r="F120" s="32" t="s">
        <v>102</v>
      </c>
      <c r="G120" s="36"/>
      <c r="H120" s="114"/>
      <c r="I120" s="114"/>
      <c r="J120" s="114"/>
      <c r="K120" s="99"/>
    </row>
    <row r="121" spans="2:11" ht="15" x14ac:dyDescent="0.2">
      <c r="B121" s="39" t="s">
        <v>828</v>
      </c>
      <c r="C121" s="56" t="s">
        <v>574</v>
      </c>
      <c r="D121" s="56"/>
      <c r="E121" s="31"/>
      <c r="F121" s="32" t="s">
        <v>103</v>
      </c>
      <c r="G121" s="36"/>
      <c r="H121" s="114"/>
      <c r="I121" s="114"/>
      <c r="J121" s="114"/>
      <c r="K121" s="99"/>
    </row>
    <row r="122" spans="2:11" ht="15" x14ac:dyDescent="0.2">
      <c r="B122" s="39" t="s">
        <v>640</v>
      </c>
      <c r="C122" s="58" t="s">
        <v>280</v>
      </c>
      <c r="D122" s="58"/>
      <c r="E122" s="37"/>
      <c r="F122" s="32" t="s">
        <v>104</v>
      </c>
      <c r="G122" s="36"/>
      <c r="H122" s="115"/>
      <c r="I122" s="115"/>
      <c r="J122" s="115"/>
      <c r="K122" s="99"/>
    </row>
    <row r="123" spans="2:11" ht="15" x14ac:dyDescent="0.2">
      <c r="B123" s="39" t="s">
        <v>575</v>
      </c>
      <c r="C123" s="59" t="s">
        <v>576</v>
      </c>
      <c r="D123" s="59"/>
      <c r="E123" s="37"/>
      <c r="F123" s="32" t="s">
        <v>105</v>
      </c>
      <c r="G123" s="36"/>
      <c r="H123" s="116"/>
      <c r="I123" s="116"/>
      <c r="J123" s="116"/>
      <c r="K123" s="99"/>
    </row>
    <row r="124" spans="2:11" ht="15" x14ac:dyDescent="0.2">
      <c r="B124" s="156" t="s">
        <v>577</v>
      </c>
      <c r="C124" s="138" t="s">
        <v>281</v>
      </c>
      <c r="D124" s="138"/>
      <c r="E124" s="139"/>
      <c r="F124" s="131" t="s">
        <v>106</v>
      </c>
      <c r="G124" s="132" t="s">
        <v>641</v>
      </c>
      <c r="H124" s="144">
        <f>H125+H130</f>
        <v>0</v>
      </c>
      <c r="I124" s="144">
        <f>I125+I130</f>
        <v>0</v>
      </c>
      <c r="J124" s="144">
        <f>J125+J130</f>
        <v>0</v>
      </c>
      <c r="K124" s="99"/>
    </row>
    <row r="125" spans="2:11" ht="15" x14ac:dyDescent="0.2">
      <c r="B125" s="156" t="s">
        <v>314</v>
      </c>
      <c r="C125" s="138" t="s">
        <v>282</v>
      </c>
      <c r="D125" s="138"/>
      <c r="E125" s="139"/>
      <c r="F125" s="131" t="s">
        <v>388</v>
      </c>
      <c r="G125" s="132" t="s">
        <v>642</v>
      </c>
      <c r="H125" s="140">
        <f>H126+H127+H128+H129</f>
        <v>0</v>
      </c>
      <c r="I125" s="140">
        <f>I126+I127+I128+I129</f>
        <v>0</v>
      </c>
      <c r="J125" s="140">
        <f>J126+J127+J128+J129</f>
        <v>0</v>
      </c>
      <c r="K125" s="99"/>
    </row>
    <row r="126" spans="2:11" ht="15" x14ac:dyDescent="0.2">
      <c r="B126" s="39" t="s">
        <v>578</v>
      </c>
      <c r="C126" s="55" t="s">
        <v>283</v>
      </c>
      <c r="D126" s="55"/>
      <c r="E126" s="31"/>
      <c r="F126" s="32" t="s">
        <v>107</v>
      </c>
      <c r="G126" s="36"/>
      <c r="H126" s="114"/>
      <c r="I126" s="114"/>
      <c r="J126" s="114"/>
      <c r="K126" s="99"/>
    </row>
    <row r="127" spans="2:11" ht="15" x14ac:dyDescent="0.2">
      <c r="B127" s="39" t="s">
        <v>579</v>
      </c>
      <c r="C127" s="55" t="s">
        <v>284</v>
      </c>
      <c r="D127" s="55"/>
      <c r="E127" s="31"/>
      <c r="F127" s="32" t="s">
        <v>108</v>
      </c>
      <c r="G127" s="36"/>
      <c r="H127" s="114"/>
      <c r="I127" s="114"/>
      <c r="J127" s="114"/>
      <c r="K127" s="99"/>
    </row>
    <row r="128" spans="2:11" ht="15" x14ac:dyDescent="0.2">
      <c r="B128" s="39" t="s">
        <v>580</v>
      </c>
      <c r="C128" s="55" t="s">
        <v>418</v>
      </c>
      <c r="D128" s="55"/>
      <c r="E128" s="31"/>
      <c r="F128" s="32" t="s">
        <v>109</v>
      </c>
      <c r="G128" s="36"/>
      <c r="H128" s="114"/>
      <c r="I128" s="114"/>
      <c r="J128" s="114"/>
      <c r="K128" s="99"/>
    </row>
    <row r="129" spans="2:11" ht="15" x14ac:dyDescent="0.2">
      <c r="B129" s="39" t="s">
        <v>581</v>
      </c>
      <c r="C129" s="55" t="s">
        <v>285</v>
      </c>
      <c r="D129" s="55"/>
      <c r="E129" s="31"/>
      <c r="F129" s="32" t="s">
        <v>389</v>
      </c>
      <c r="G129" s="36"/>
      <c r="H129" s="114"/>
      <c r="I129" s="114"/>
      <c r="J129" s="114"/>
      <c r="K129" s="99"/>
    </row>
    <row r="130" spans="2:11" ht="15" x14ac:dyDescent="0.2">
      <c r="B130" s="156" t="s">
        <v>582</v>
      </c>
      <c r="C130" s="148" t="s">
        <v>583</v>
      </c>
      <c r="D130" s="148"/>
      <c r="E130" s="139"/>
      <c r="F130" s="131" t="s">
        <v>390</v>
      </c>
      <c r="G130" s="132" t="s">
        <v>649</v>
      </c>
      <c r="H130" s="144">
        <f>H131+H146+H164</f>
        <v>0</v>
      </c>
      <c r="I130" s="144">
        <f>I131+I146+I164</f>
        <v>0</v>
      </c>
      <c r="J130" s="144">
        <f>J131+J146+J164</f>
        <v>0</v>
      </c>
      <c r="K130" s="99"/>
    </row>
    <row r="131" spans="2:11" ht="15" x14ac:dyDescent="0.2">
      <c r="B131" s="156" t="s">
        <v>227</v>
      </c>
      <c r="C131" s="138" t="s">
        <v>286</v>
      </c>
      <c r="D131" s="138"/>
      <c r="E131" s="139"/>
      <c r="F131" s="131" t="s">
        <v>391</v>
      </c>
      <c r="G131" s="132" t="s">
        <v>839</v>
      </c>
      <c r="H131" s="144">
        <f>H132+H135+H136+H137+H138+H139+H140+H141+H142</f>
        <v>0</v>
      </c>
      <c r="I131" s="144">
        <f>I132+I135+I136+I137+I138+I139+I140+I141+I142</f>
        <v>0</v>
      </c>
      <c r="J131" s="144">
        <f>J132+J135+J136+J137+J138+J139+J140+J141+J142</f>
        <v>0</v>
      </c>
      <c r="K131" s="99"/>
    </row>
    <row r="132" spans="2:11" ht="15" x14ac:dyDescent="0.2">
      <c r="B132" s="142" t="s">
        <v>229</v>
      </c>
      <c r="C132" s="138" t="s">
        <v>300</v>
      </c>
      <c r="D132" s="138"/>
      <c r="E132" s="139"/>
      <c r="F132" s="131" t="s">
        <v>392</v>
      </c>
      <c r="G132" s="132" t="s">
        <v>643</v>
      </c>
      <c r="H132" s="144">
        <f>H133+H134</f>
        <v>0</v>
      </c>
      <c r="I132" s="144">
        <f>I133+I134</f>
        <v>0</v>
      </c>
      <c r="J132" s="144">
        <f>J133+J134</f>
        <v>0</v>
      </c>
      <c r="K132" s="99"/>
    </row>
    <row r="133" spans="2:11" ht="15" x14ac:dyDescent="0.2">
      <c r="B133" s="39" t="s">
        <v>584</v>
      </c>
      <c r="C133" s="56" t="s">
        <v>586</v>
      </c>
      <c r="D133" s="56"/>
      <c r="E133" s="37"/>
      <c r="F133" s="32" t="s">
        <v>393</v>
      </c>
      <c r="G133" s="36"/>
      <c r="H133" s="117"/>
      <c r="I133" s="117"/>
      <c r="J133" s="117"/>
      <c r="K133" s="99"/>
    </row>
    <row r="134" spans="2:11" ht="15" x14ac:dyDescent="0.2">
      <c r="B134" s="39" t="s">
        <v>585</v>
      </c>
      <c r="C134" s="56" t="s">
        <v>587</v>
      </c>
      <c r="D134" s="56"/>
      <c r="E134" s="37"/>
      <c r="F134" s="32" t="s">
        <v>394</v>
      </c>
      <c r="G134" s="36"/>
      <c r="H134" s="117"/>
      <c r="I134" s="117"/>
      <c r="J134" s="117"/>
      <c r="K134" s="99"/>
    </row>
    <row r="135" spans="2:11" ht="15" x14ac:dyDescent="0.2">
      <c r="B135" s="39" t="s">
        <v>231</v>
      </c>
      <c r="C135" s="56" t="s">
        <v>588</v>
      </c>
      <c r="D135" s="56"/>
      <c r="E135" s="37"/>
      <c r="F135" s="32" t="s">
        <v>395</v>
      </c>
      <c r="G135" s="36"/>
      <c r="H135" s="117"/>
      <c r="I135" s="117"/>
      <c r="J135" s="117"/>
      <c r="K135" s="99"/>
    </row>
    <row r="136" spans="2:11" ht="15" x14ac:dyDescent="0.2">
      <c r="B136" s="39" t="s">
        <v>233</v>
      </c>
      <c r="C136" s="55" t="s">
        <v>289</v>
      </c>
      <c r="D136" s="55"/>
      <c r="E136" s="31"/>
      <c r="F136" s="32" t="s">
        <v>396</v>
      </c>
      <c r="G136" s="36"/>
      <c r="H136" s="117"/>
      <c r="I136" s="117"/>
      <c r="J136" s="117"/>
      <c r="K136" s="99"/>
    </row>
    <row r="137" spans="2:11" ht="15" x14ac:dyDescent="0.2">
      <c r="B137" s="39" t="s">
        <v>235</v>
      </c>
      <c r="C137" s="55" t="s">
        <v>287</v>
      </c>
      <c r="D137" s="55"/>
      <c r="E137" s="37"/>
      <c r="F137" s="32" t="s">
        <v>397</v>
      </c>
      <c r="G137" s="36"/>
      <c r="H137" s="117"/>
      <c r="I137" s="117"/>
      <c r="J137" s="117"/>
      <c r="K137" s="99"/>
    </row>
    <row r="138" spans="2:11" ht="15" x14ac:dyDescent="0.2">
      <c r="B138" s="39" t="s">
        <v>236</v>
      </c>
      <c r="C138" s="55" t="s">
        <v>290</v>
      </c>
      <c r="D138" s="55"/>
      <c r="E138" s="31"/>
      <c r="F138" s="32" t="s">
        <v>398</v>
      </c>
      <c r="G138" s="36"/>
      <c r="H138" s="117"/>
      <c r="I138" s="117"/>
      <c r="J138" s="117"/>
      <c r="K138" s="99"/>
    </row>
    <row r="139" spans="2:11" ht="15" customHeight="1" x14ac:dyDescent="0.2">
      <c r="B139" s="39" t="s">
        <v>238</v>
      </c>
      <c r="C139" s="56" t="s">
        <v>589</v>
      </c>
      <c r="D139" s="56"/>
      <c r="E139" s="37"/>
      <c r="F139" s="32" t="s">
        <v>399</v>
      </c>
      <c r="G139" s="36"/>
      <c r="H139" s="117"/>
      <c r="I139" s="117"/>
      <c r="J139" s="117"/>
      <c r="K139" s="99"/>
    </row>
    <row r="140" spans="2:11" ht="15" x14ac:dyDescent="0.2">
      <c r="B140" s="39" t="s">
        <v>590</v>
      </c>
      <c r="C140" s="55" t="s">
        <v>288</v>
      </c>
      <c r="D140" s="55"/>
      <c r="E140" s="37"/>
      <c r="F140" s="32" t="s">
        <v>400</v>
      </c>
      <c r="G140" s="36"/>
      <c r="H140" s="117"/>
      <c r="I140" s="117"/>
      <c r="J140" s="117"/>
      <c r="K140" s="99"/>
    </row>
    <row r="141" spans="2:11" ht="15" customHeight="1" x14ac:dyDescent="0.2">
      <c r="B141" s="39" t="s">
        <v>591</v>
      </c>
      <c r="C141" s="55" t="s">
        <v>293</v>
      </c>
      <c r="D141" s="55"/>
      <c r="E141" s="31"/>
      <c r="F141" s="32" t="s">
        <v>598</v>
      </c>
      <c r="G141" s="36"/>
      <c r="H141" s="117"/>
      <c r="I141" s="117"/>
      <c r="J141" s="117"/>
      <c r="K141" s="99"/>
    </row>
    <row r="142" spans="2:11" ht="15" customHeight="1" x14ac:dyDescent="0.2">
      <c r="B142" s="142" t="s">
        <v>592</v>
      </c>
      <c r="C142" s="138" t="s">
        <v>593</v>
      </c>
      <c r="D142" s="138"/>
      <c r="E142" s="139"/>
      <c r="F142" s="131" t="s">
        <v>599</v>
      </c>
      <c r="G142" s="132" t="s">
        <v>644</v>
      </c>
      <c r="H142" s="144">
        <f>H143+H144+H145</f>
        <v>0</v>
      </c>
      <c r="I142" s="144">
        <f>I143+I144+I145</f>
        <v>0</v>
      </c>
      <c r="J142" s="144">
        <f>J143+J144+J145</f>
        <v>0</v>
      </c>
      <c r="K142" s="99"/>
    </row>
    <row r="143" spans="2:11" ht="15" x14ac:dyDescent="0.2">
      <c r="B143" s="39" t="s">
        <v>594</v>
      </c>
      <c r="C143" s="56" t="s">
        <v>595</v>
      </c>
      <c r="D143" s="56"/>
      <c r="E143" s="31"/>
      <c r="F143" s="32" t="s">
        <v>600</v>
      </c>
      <c r="G143" s="36"/>
      <c r="H143" s="117"/>
      <c r="I143" s="117"/>
      <c r="J143" s="117"/>
      <c r="K143" s="99"/>
    </row>
    <row r="144" spans="2:11" ht="15" x14ac:dyDescent="0.2">
      <c r="B144" s="39" t="s">
        <v>596</v>
      </c>
      <c r="C144" s="55" t="s">
        <v>291</v>
      </c>
      <c r="D144" s="55"/>
      <c r="E144" s="31"/>
      <c r="F144" s="32" t="s">
        <v>601</v>
      </c>
      <c r="G144" s="36"/>
      <c r="H144" s="117"/>
      <c r="I144" s="117"/>
      <c r="J144" s="117"/>
      <c r="K144" s="99"/>
    </row>
    <row r="145" spans="2:11" ht="15" customHeight="1" x14ac:dyDescent="0.2">
      <c r="B145" s="39" t="s">
        <v>597</v>
      </c>
      <c r="C145" s="55" t="s">
        <v>292</v>
      </c>
      <c r="D145" s="55"/>
      <c r="E145" s="31"/>
      <c r="F145" s="32" t="s">
        <v>602</v>
      </c>
      <c r="G145" s="36"/>
      <c r="H145" s="117"/>
      <c r="I145" s="117"/>
      <c r="J145" s="117"/>
      <c r="K145" s="99"/>
    </row>
    <row r="146" spans="2:11" ht="15" x14ac:dyDescent="0.2">
      <c r="B146" s="156" t="s">
        <v>240</v>
      </c>
      <c r="C146" s="138" t="s">
        <v>294</v>
      </c>
      <c r="D146" s="138"/>
      <c r="E146" s="139"/>
      <c r="F146" s="131" t="s">
        <v>603</v>
      </c>
      <c r="G146" s="132" t="s">
        <v>645</v>
      </c>
      <c r="H146" s="144">
        <f>H147+H150+H151+H152+H153+H154+H155+H156</f>
        <v>0</v>
      </c>
      <c r="I146" s="144">
        <f>I147+I150+I151+I152+I153+I154+I155+I156</f>
        <v>0</v>
      </c>
      <c r="J146" s="144">
        <f>J147+J150+J151+J152+J153+J154+J155+J156</f>
        <v>0</v>
      </c>
      <c r="K146" s="99"/>
    </row>
    <row r="147" spans="2:11" ht="15" x14ac:dyDescent="0.2">
      <c r="B147" s="142" t="s">
        <v>0</v>
      </c>
      <c r="C147" s="148" t="s">
        <v>300</v>
      </c>
      <c r="D147" s="148"/>
      <c r="E147" s="139"/>
      <c r="F147" s="131" t="s">
        <v>604</v>
      </c>
      <c r="G147" s="132" t="s">
        <v>646</v>
      </c>
      <c r="H147" s="144">
        <f>H148+H149</f>
        <v>0</v>
      </c>
      <c r="I147" s="144">
        <f>I148+I149</f>
        <v>0</v>
      </c>
      <c r="J147" s="144">
        <f>J148+J149</f>
        <v>0</v>
      </c>
      <c r="K147" s="99"/>
    </row>
    <row r="148" spans="2:11" ht="15" x14ac:dyDescent="0.2">
      <c r="B148" s="39" t="s">
        <v>532</v>
      </c>
      <c r="C148" s="56" t="s">
        <v>586</v>
      </c>
      <c r="D148" s="56"/>
      <c r="E148" s="37"/>
      <c r="F148" s="32" t="s">
        <v>605</v>
      </c>
      <c r="G148" s="36"/>
      <c r="H148" s="117"/>
      <c r="I148" s="117"/>
      <c r="J148" s="117"/>
      <c r="K148" s="99"/>
    </row>
    <row r="149" spans="2:11" ht="15" x14ac:dyDescent="0.2">
      <c r="B149" s="39" t="s">
        <v>533</v>
      </c>
      <c r="C149" s="56" t="s">
        <v>587</v>
      </c>
      <c r="D149" s="56"/>
      <c r="E149" s="37"/>
      <c r="F149" s="32" t="s">
        <v>606</v>
      </c>
      <c r="G149" s="36"/>
      <c r="H149" s="117"/>
      <c r="I149" s="117"/>
      <c r="J149" s="117"/>
      <c r="K149" s="99"/>
    </row>
    <row r="150" spans="2:11" ht="15" x14ac:dyDescent="0.2">
      <c r="B150" s="39" t="s">
        <v>243</v>
      </c>
      <c r="C150" s="56" t="s">
        <v>588</v>
      </c>
      <c r="D150" s="56"/>
      <c r="E150" s="37"/>
      <c r="F150" s="32" t="s">
        <v>608</v>
      </c>
      <c r="G150" s="36"/>
      <c r="H150" s="117"/>
      <c r="I150" s="117"/>
      <c r="J150" s="117"/>
      <c r="K150" s="99"/>
    </row>
    <row r="151" spans="2:11" ht="15" x14ac:dyDescent="0.2">
      <c r="B151" s="39" t="s">
        <v>245</v>
      </c>
      <c r="C151" s="55" t="s">
        <v>299</v>
      </c>
      <c r="D151" s="55"/>
      <c r="E151" s="31"/>
      <c r="F151" s="32" t="s">
        <v>609</v>
      </c>
      <c r="G151" s="36"/>
      <c r="H151" s="114"/>
      <c r="I151" s="114"/>
      <c r="J151" s="114"/>
      <c r="K151" s="99"/>
    </row>
    <row r="152" spans="2:11" ht="15" x14ac:dyDescent="0.2">
      <c r="B152" s="39" t="s">
        <v>247</v>
      </c>
      <c r="C152" s="55" t="s">
        <v>295</v>
      </c>
      <c r="D152" s="55"/>
      <c r="E152" s="31"/>
      <c r="F152" s="32" t="s">
        <v>610</v>
      </c>
      <c r="G152" s="36"/>
      <c r="H152" s="117"/>
      <c r="I152" s="117"/>
      <c r="J152" s="117"/>
      <c r="K152" s="99"/>
    </row>
    <row r="153" spans="2:11" ht="15" x14ac:dyDescent="0.2">
      <c r="B153" s="39" t="s">
        <v>249</v>
      </c>
      <c r="C153" s="56" t="s">
        <v>607</v>
      </c>
      <c r="D153" s="56"/>
      <c r="E153" s="31"/>
      <c r="F153" s="32" t="s">
        <v>614</v>
      </c>
      <c r="G153" s="36"/>
      <c r="H153" s="114"/>
      <c r="I153" s="114"/>
      <c r="J153" s="114"/>
      <c r="K153" s="99"/>
    </row>
    <row r="154" spans="2:11" ht="15" x14ac:dyDescent="0.2">
      <c r="B154" s="39" t="s">
        <v>251</v>
      </c>
      <c r="C154" s="56" t="s">
        <v>589</v>
      </c>
      <c r="D154" s="56"/>
      <c r="E154" s="31"/>
      <c r="F154" s="32" t="s">
        <v>615</v>
      </c>
      <c r="G154" s="36"/>
      <c r="H154" s="117"/>
      <c r="I154" s="117"/>
      <c r="J154" s="117"/>
      <c r="K154" s="99"/>
    </row>
    <row r="155" spans="2:11" ht="15" x14ac:dyDescent="0.2">
      <c r="B155" s="39" t="s">
        <v>1</v>
      </c>
      <c r="C155" s="55" t="s">
        <v>288</v>
      </c>
      <c r="D155" s="55"/>
      <c r="E155" s="31"/>
      <c r="F155" s="32" t="s">
        <v>616</v>
      </c>
      <c r="G155" s="36"/>
      <c r="H155" s="114"/>
      <c r="I155" s="114"/>
      <c r="J155" s="114"/>
      <c r="K155" s="99"/>
    </row>
    <row r="156" spans="2:11" ht="15" x14ac:dyDescent="0.2">
      <c r="B156" s="142" t="s">
        <v>254</v>
      </c>
      <c r="C156" s="138" t="s">
        <v>611</v>
      </c>
      <c r="D156" s="138"/>
      <c r="E156" s="139"/>
      <c r="F156" s="131" t="s">
        <v>617</v>
      </c>
      <c r="G156" s="132" t="s">
        <v>647</v>
      </c>
      <c r="H156" s="144">
        <f>H157+H158+H159+H160+H161+H162+H163</f>
        <v>0</v>
      </c>
      <c r="I156" s="144">
        <f>I157+I158+I159+I160+I161+I162+I163</f>
        <v>0</v>
      </c>
      <c r="J156" s="144">
        <f>J157+J158+J159+J160+J161+J162+J163</f>
        <v>0</v>
      </c>
      <c r="K156" s="99"/>
    </row>
    <row r="157" spans="2:11" ht="15" x14ac:dyDescent="0.2">
      <c r="B157" s="39" t="s">
        <v>612</v>
      </c>
      <c r="C157" s="56" t="s">
        <v>595</v>
      </c>
      <c r="D157" s="56"/>
      <c r="E157" s="31"/>
      <c r="F157" s="32" t="s">
        <v>625</v>
      </c>
      <c r="G157" s="36"/>
      <c r="H157" s="114"/>
      <c r="I157" s="114"/>
      <c r="J157" s="114"/>
      <c r="K157" s="99"/>
    </row>
    <row r="158" spans="2:11" ht="15" x14ac:dyDescent="0.2">
      <c r="B158" s="39" t="s">
        <v>613</v>
      </c>
      <c r="C158" s="56" t="s">
        <v>302</v>
      </c>
      <c r="D158" s="56"/>
      <c r="E158" s="31"/>
      <c r="F158" s="32" t="s">
        <v>626</v>
      </c>
      <c r="G158" s="36"/>
      <c r="H158" s="117"/>
      <c r="I158" s="117"/>
      <c r="J158" s="117"/>
      <c r="K158" s="99"/>
    </row>
    <row r="159" spans="2:11" ht="15" x14ac:dyDescent="0.2">
      <c r="B159" s="39" t="s">
        <v>618</v>
      </c>
      <c r="C159" s="55" t="s">
        <v>297</v>
      </c>
      <c r="D159" s="55"/>
      <c r="E159" s="31"/>
      <c r="F159" s="32" t="s">
        <v>627</v>
      </c>
      <c r="G159" s="36"/>
      <c r="H159" s="114"/>
      <c r="I159" s="114"/>
      <c r="J159" s="114"/>
      <c r="K159" s="99"/>
    </row>
    <row r="160" spans="2:11" ht="15" x14ac:dyDescent="0.2">
      <c r="B160" s="39" t="s">
        <v>619</v>
      </c>
      <c r="C160" s="55" t="s">
        <v>713</v>
      </c>
      <c r="D160" s="55"/>
      <c r="E160" s="31"/>
      <c r="F160" s="32" t="s">
        <v>628</v>
      </c>
      <c r="G160" s="36"/>
      <c r="H160" s="114"/>
      <c r="I160" s="114"/>
      <c r="J160" s="114"/>
      <c r="K160" s="99"/>
    </row>
    <row r="161" spans="2:11" ht="15" x14ac:dyDescent="0.2">
      <c r="B161" s="39" t="s">
        <v>620</v>
      </c>
      <c r="C161" s="55" t="s">
        <v>298</v>
      </c>
      <c r="D161" s="55"/>
      <c r="E161" s="31"/>
      <c r="F161" s="32" t="s">
        <v>629</v>
      </c>
      <c r="G161" s="36"/>
      <c r="H161" s="114"/>
      <c r="I161" s="114"/>
      <c r="J161" s="114"/>
      <c r="K161" s="99"/>
    </row>
    <row r="162" spans="2:11" ht="15" x14ac:dyDescent="0.2">
      <c r="B162" s="39" t="s">
        <v>621</v>
      </c>
      <c r="C162" s="55" t="s">
        <v>291</v>
      </c>
      <c r="D162" s="55"/>
      <c r="E162" s="31"/>
      <c r="F162" s="32" t="s">
        <v>630</v>
      </c>
      <c r="G162" s="36"/>
      <c r="H162" s="114"/>
      <c r="I162" s="114"/>
      <c r="J162" s="114"/>
      <c r="K162" s="99"/>
    </row>
    <row r="163" spans="2:11" ht="15" x14ac:dyDescent="0.2">
      <c r="B163" s="39" t="s">
        <v>622</v>
      </c>
      <c r="C163" s="55" t="s">
        <v>301</v>
      </c>
      <c r="D163" s="55"/>
      <c r="E163" s="31"/>
      <c r="F163" s="32" t="s">
        <v>631</v>
      </c>
      <c r="G163" s="36"/>
      <c r="H163" s="114"/>
      <c r="I163" s="114"/>
      <c r="J163" s="114"/>
      <c r="K163" s="99"/>
    </row>
    <row r="164" spans="2:11" ht="15" x14ac:dyDescent="0.2">
      <c r="B164" s="156" t="s">
        <v>256</v>
      </c>
      <c r="C164" s="138" t="s">
        <v>262</v>
      </c>
      <c r="D164" s="138"/>
      <c r="E164" s="139"/>
      <c r="F164" s="131" t="s">
        <v>829</v>
      </c>
      <c r="G164" s="132" t="s">
        <v>835</v>
      </c>
      <c r="H164" s="144">
        <f>SUM(H165:H166)</f>
        <v>0</v>
      </c>
      <c r="I164" s="144">
        <f>SUM(I165:I166)</f>
        <v>0</v>
      </c>
      <c r="J164" s="144">
        <f>SUM(J165:J166)</f>
        <v>0</v>
      </c>
      <c r="K164" s="99"/>
    </row>
    <row r="165" spans="2:11" ht="15" x14ac:dyDescent="0.2">
      <c r="B165" s="39" t="s">
        <v>2</v>
      </c>
      <c r="C165" s="53" t="s">
        <v>303</v>
      </c>
      <c r="D165" s="53"/>
      <c r="E165" s="31"/>
      <c r="F165" s="32" t="s">
        <v>830</v>
      </c>
      <c r="G165" s="36"/>
      <c r="H165" s="114"/>
      <c r="I165" s="114"/>
      <c r="J165" s="114"/>
      <c r="K165" s="99"/>
    </row>
    <row r="166" spans="2:11" ht="15" x14ac:dyDescent="0.2">
      <c r="B166" s="39" t="s">
        <v>258</v>
      </c>
      <c r="C166" s="53" t="s">
        <v>304</v>
      </c>
      <c r="D166" s="53"/>
      <c r="E166" s="31"/>
      <c r="F166" s="32" t="s">
        <v>831</v>
      </c>
      <c r="G166" s="36"/>
      <c r="H166" s="114"/>
      <c r="I166" s="114"/>
      <c r="J166" s="114"/>
      <c r="K166" s="99"/>
    </row>
    <row r="167" spans="2:11" ht="15" x14ac:dyDescent="0.2">
      <c r="B167" s="156" t="s">
        <v>321</v>
      </c>
      <c r="C167" s="138" t="s">
        <v>262</v>
      </c>
      <c r="D167" s="138"/>
      <c r="E167" s="139"/>
      <c r="F167" s="131" t="s">
        <v>832</v>
      </c>
      <c r="G167" s="132" t="s">
        <v>648</v>
      </c>
      <c r="H167" s="144">
        <f>SUM(H168:H169)</f>
        <v>0</v>
      </c>
      <c r="I167" s="144">
        <f>SUM(I168:I169)</f>
        <v>0</v>
      </c>
      <c r="J167" s="144">
        <f>SUM(J168:J169)</f>
        <v>0</v>
      </c>
      <c r="K167" s="99"/>
    </row>
    <row r="168" spans="2:11" ht="15" x14ac:dyDescent="0.2">
      <c r="B168" s="39" t="s">
        <v>623</v>
      </c>
      <c r="C168" s="53" t="s">
        <v>303</v>
      </c>
      <c r="D168" s="53"/>
      <c r="E168" s="31"/>
      <c r="F168" s="32" t="s">
        <v>833</v>
      </c>
      <c r="G168" s="67"/>
      <c r="H168" s="114"/>
      <c r="I168" s="114"/>
      <c r="J168" s="114"/>
      <c r="K168" s="99"/>
    </row>
    <row r="169" spans="2:11" ht="15.75" thickBot="1" x14ac:dyDescent="0.25">
      <c r="B169" s="45" t="s">
        <v>624</v>
      </c>
      <c r="C169" s="53" t="s">
        <v>304</v>
      </c>
      <c r="D169" s="53"/>
      <c r="E169" s="31"/>
      <c r="F169" s="32" t="s">
        <v>834</v>
      </c>
      <c r="G169" s="67"/>
      <c r="H169" s="114"/>
      <c r="I169" s="114"/>
      <c r="J169" s="114"/>
      <c r="K169" s="99"/>
    </row>
    <row r="170" spans="2:11" ht="18" customHeight="1" x14ac:dyDescent="0.2">
      <c r="B170" s="995" t="s">
        <v>699</v>
      </c>
      <c r="C170" s="134" t="s">
        <v>179</v>
      </c>
      <c r="D170" s="134"/>
      <c r="E170" s="134"/>
      <c r="F170" s="995" t="s">
        <v>700</v>
      </c>
      <c r="G170" s="157" t="s">
        <v>17</v>
      </c>
      <c r="H170" s="151"/>
      <c r="I170" s="158"/>
      <c r="J170" s="159"/>
      <c r="K170" s="980"/>
    </row>
    <row r="171" spans="2:11" ht="25.5" customHeight="1" thickBot="1" x14ac:dyDescent="0.25">
      <c r="B171" s="996"/>
      <c r="C171" s="135" t="s">
        <v>188</v>
      </c>
      <c r="D171" s="136"/>
      <c r="E171" s="136"/>
      <c r="F171" s="996"/>
      <c r="G171" s="160"/>
      <c r="H171" s="161">
        <f>H17</f>
        <v>0</v>
      </c>
      <c r="I171" s="162">
        <f>I17</f>
        <v>0</v>
      </c>
      <c r="J171" s="161" t="str">
        <f>J17</f>
        <v>Q = 1</v>
      </c>
      <c r="K171" s="980"/>
    </row>
    <row r="172" spans="2:11" ht="15" x14ac:dyDescent="0.2">
      <c r="B172" s="40" t="s">
        <v>305</v>
      </c>
      <c r="C172" s="60" t="s">
        <v>306</v>
      </c>
      <c r="D172" s="60"/>
      <c r="E172" s="29"/>
      <c r="F172" s="30" t="s">
        <v>110</v>
      </c>
      <c r="G172" s="68"/>
      <c r="H172" s="118"/>
      <c r="I172" s="118"/>
      <c r="J172" s="118"/>
      <c r="K172" s="99"/>
    </row>
    <row r="173" spans="2:11" ht="15" x14ac:dyDescent="0.2">
      <c r="B173" s="40" t="s">
        <v>343</v>
      </c>
      <c r="C173" s="48" t="s">
        <v>311</v>
      </c>
      <c r="D173" s="48"/>
      <c r="E173" s="31"/>
      <c r="F173" s="32" t="s">
        <v>111</v>
      </c>
      <c r="G173" s="69"/>
      <c r="H173" s="114"/>
      <c r="I173" s="114"/>
      <c r="J173" s="114"/>
      <c r="K173" s="99"/>
    </row>
    <row r="174" spans="2:11" ht="15" x14ac:dyDescent="0.2">
      <c r="B174" s="137" t="s">
        <v>307</v>
      </c>
      <c r="C174" s="138" t="s">
        <v>315</v>
      </c>
      <c r="D174" s="138"/>
      <c r="E174" s="139"/>
      <c r="F174" s="131" t="s">
        <v>112</v>
      </c>
      <c r="G174" s="163" t="s">
        <v>669</v>
      </c>
      <c r="H174" s="144">
        <f>H175+H176+H177</f>
        <v>0</v>
      </c>
      <c r="I174" s="144">
        <f>I175+I176+I177</f>
        <v>0</v>
      </c>
      <c r="J174" s="144">
        <f>J175+J176+J177</f>
        <v>0</v>
      </c>
      <c r="K174" s="99"/>
    </row>
    <row r="175" spans="2:11" ht="15" x14ac:dyDescent="0.2">
      <c r="B175" s="41" t="s">
        <v>444</v>
      </c>
      <c r="C175" s="187" t="s">
        <v>308</v>
      </c>
      <c r="D175" s="187"/>
      <c r="E175" s="34"/>
      <c r="F175" s="32" t="s">
        <v>113</v>
      </c>
      <c r="G175" s="33"/>
      <c r="H175" s="114"/>
      <c r="I175" s="114"/>
      <c r="J175" s="114"/>
      <c r="K175" s="99"/>
    </row>
    <row r="176" spans="2:11" ht="15" x14ac:dyDescent="0.2">
      <c r="B176" s="41" t="s">
        <v>443</v>
      </c>
      <c r="C176" s="187" t="s">
        <v>701</v>
      </c>
      <c r="D176" s="187"/>
      <c r="E176" s="31"/>
      <c r="F176" s="32" t="s">
        <v>114</v>
      </c>
      <c r="G176" s="33"/>
      <c r="H176" s="114"/>
      <c r="I176" s="114"/>
      <c r="J176" s="114"/>
      <c r="K176" s="99"/>
    </row>
    <row r="177" spans="2:15" ht="15" x14ac:dyDescent="0.2">
      <c r="B177" s="41" t="s">
        <v>445</v>
      </c>
      <c r="C177" s="187" t="s">
        <v>316</v>
      </c>
      <c r="D177" s="187"/>
      <c r="E177" s="31"/>
      <c r="F177" s="32" t="s">
        <v>115</v>
      </c>
      <c r="G177" s="33"/>
      <c r="H177" s="114"/>
      <c r="I177" s="114"/>
      <c r="J177" s="114"/>
      <c r="K177" s="99"/>
    </row>
    <row r="178" spans="2:15" ht="15" x14ac:dyDescent="0.2">
      <c r="B178" s="41" t="s">
        <v>314</v>
      </c>
      <c r="C178" s="187" t="s">
        <v>312</v>
      </c>
      <c r="D178" s="187"/>
      <c r="E178" s="31"/>
      <c r="F178" s="32" t="s">
        <v>116</v>
      </c>
      <c r="G178" s="33"/>
      <c r="H178" s="119"/>
      <c r="I178" s="119"/>
      <c r="J178" s="119"/>
      <c r="K178" s="99"/>
    </row>
    <row r="179" spans="2:15" ht="15" x14ac:dyDescent="0.2">
      <c r="B179" s="41" t="s">
        <v>318</v>
      </c>
      <c r="C179" s="187" t="s">
        <v>313</v>
      </c>
      <c r="D179" s="187"/>
      <c r="E179" s="31"/>
      <c r="F179" s="32" t="s">
        <v>117</v>
      </c>
      <c r="G179" s="33"/>
      <c r="H179" s="119"/>
      <c r="I179" s="119"/>
      <c r="J179" s="119"/>
      <c r="K179" s="99"/>
    </row>
    <row r="180" spans="2:15" ht="15" x14ac:dyDescent="0.2">
      <c r="B180" s="164" t="s">
        <v>321</v>
      </c>
      <c r="C180" s="138" t="s">
        <v>319</v>
      </c>
      <c r="D180" s="138"/>
      <c r="E180" s="139"/>
      <c r="F180" s="131" t="s">
        <v>118</v>
      </c>
      <c r="G180" s="163" t="s">
        <v>648</v>
      </c>
      <c r="H180" s="144">
        <f>H181+H182</f>
        <v>0</v>
      </c>
      <c r="I180" s="144">
        <f>I181+I182</f>
        <v>0</v>
      </c>
      <c r="J180" s="144">
        <f>J181+J182</f>
        <v>0</v>
      </c>
      <c r="K180" s="99"/>
    </row>
    <row r="181" spans="2:15" ht="15" x14ac:dyDescent="0.2">
      <c r="B181" s="41" t="s">
        <v>446</v>
      </c>
      <c r="C181" s="187" t="s">
        <v>320</v>
      </c>
      <c r="D181" s="187"/>
      <c r="E181" s="31"/>
      <c r="F181" s="32" t="s">
        <v>119</v>
      </c>
      <c r="G181" s="33"/>
      <c r="H181" s="114"/>
      <c r="I181" s="114"/>
      <c r="J181" s="114"/>
      <c r="K181" s="99"/>
    </row>
    <row r="182" spans="2:15" ht="15" x14ac:dyDescent="0.2">
      <c r="B182" s="164" t="s">
        <v>447</v>
      </c>
      <c r="C182" s="143" t="s">
        <v>684</v>
      </c>
      <c r="D182" s="143"/>
      <c r="E182" s="139"/>
      <c r="F182" s="131" t="s">
        <v>120</v>
      </c>
      <c r="G182" s="163" t="s">
        <v>670</v>
      </c>
      <c r="H182" s="144">
        <f>H183+H184</f>
        <v>0</v>
      </c>
      <c r="I182" s="144">
        <f>I183+I184</f>
        <v>0</v>
      </c>
      <c r="J182" s="144">
        <f>J183+J184</f>
        <v>0</v>
      </c>
      <c r="K182" s="99"/>
      <c r="O182" s="100"/>
    </row>
    <row r="183" spans="2:15" ht="15" x14ac:dyDescent="0.2">
      <c r="B183" s="41" t="s">
        <v>448</v>
      </c>
      <c r="C183" s="187" t="s">
        <v>714</v>
      </c>
      <c r="D183" s="187"/>
      <c r="E183" s="31"/>
      <c r="F183" s="32" t="s">
        <v>121</v>
      </c>
      <c r="G183" s="33"/>
      <c r="H183" s="114"/>
      <c r="I183" s="114"/>
      <c r="J183" s="114"/>
      <c r="K183" s="99"/>
      <c r="O183" s="100"/>
    </row>
    <row r="184" spans="2:15" ht="15" x14ac:dyDescent="0.2">
      <c r="B184" s="41" t="s">
        <v>449</v>
      </c>
      <c r="C184" s="187" t="s">
        <v>433</v>
      </c>
      <c r="D184" s="187"/>
      <c r="E184" s="31"/>
      <c r="F184" s="32" t="s">
        <v>122</v>
      </c>
      <c r="G184" s="33"/>
      <c r="H184" s="114"/>
      <c r="I184" s="114"/>
      <c r="J184" s="114"/>
      <c r="K184" s="99"/>
      <c r="O184" s="100"/>
    </row>
    <row r="185" spans="2:15" ht="15" x14ac:dyDescent="0.2">
      <c r="B185" s="164"/>
      <c r="C185" s="138" t="s">
        <v>309</v>
      </c>
      <c r="D185" s="138"/>
      <c r="E185" s="139"/>
      <c r="F185" s="131"/>
      <c r="G185" s="163" t="s">
        <v>715</v>
      </c>
      <c r="H185" s="144">
        <f>H172-H175</f>
        <v>0</v>
      </c>
      <c r="I185" s="144">
        <f>I172-I175</f>
        <v>0</v>
      </c>
      <c r="J185" s="144">
        <f>J172-J175</f>
        <v>0</v>
      </c>
      <c r="K185" s="99"/>
      <c r="O185" s="100"/>
    </row>
    <row r="186" spans="2:15" ht="15" x14ac:dyDescent="0.2">
      <c r="B186" s="164"/>
      <c r="C186" s="138" t="s">
        <v>310</v>
      </c>
      <c r="D186" s="138"/>
      <c r="E186" s="139"/>
      <c r="F186" s="131"/>
      <c r="G186" s="163" t="s">
        <v>671</v>
      </c>
      <c r="H186" s="140">
        <f>H173-H178-H179</f>
        <v>0</v>
      </c>
      <c r="I186" s="140">
        <f>I173-I178-I179</f>
        <v>0</v>
      </c>
      <c r="J186" s="140">
        <f>J173-J178-J179</f>
        <v>0</v>
      </c>
      <c r="K186" s="99"/>
      <c r="O186" s="100"/>
    </row>
    <row r="187" spans="2:15" ht="15" x14ac:dyDescent="0.2">
      <c r="B187" s="164"/>
      <c r="C187" s="138" t="s">
        <v>317</v>
      </c>
      <c r="D187" s="138"/>
      <c r="E187" s="139"/>
      <c r="F187" s="131"/>
      <c r="G187" s="163" t="s">
        <v>672</v>
      </c>
      <c r="H187" s="144">
        <f>H185+H186-H174+H175</f>
        <v>0</v>
      </c>
      <c r="I187" s="144">
        <f>I185+I186-I174+I175</f>
        <v>0</v>
      </c>
      <c r="J187" s="144">
        <f>J185+J186-J174+J175</f>
        <v>0</v>
      </c>
      <c r="K187" s="99"/>
      <c r="O187" s="100"/>
    </row>
    <row r="188" spans="2:15" ht="15" x14ac:dyDescent="0.2">
      <c r="B188" s="137" t="s">
        <v>323</v>
      </c>
      <c r="C188" s="165" t="s">
        <v>434</v>
      </c>
      <c r="D188" s="165"/>
      <c r="E188" s="139"/>
      <c r="F188" s="131" t="s">
        <v>123</v>
      </c>
      <c r="G188" s="163" t="s">
        <v>673</v>
      </c>
      <c r="H188" s="140">
        <f>H189+H192+H193</f>
        <v>0</v>
      </c>
      <c r="I188" s="140">
        <f>I189+I192+I193</f>
        <v>0</v>
      </c>
      <c r="J188" s="140">
        <f>J189+J192+J193</f>
        <v>0</v>
      </c>
      <c r="K188" s="99"/>
      <c r="O188" s="100"/>
    </row>
    <row r="189" spans="2:15" ht="15" x14ac:dyDescent="0.2">
      <c r="B189" s="164" t="s">
        <v>450</v>
      </c>
      <c r="C189" s="143" t="s">
        <v>435</v>
      </c>
      <c r="D189" s="143"/>
      <c r="E189" s="139"/>
      <c r="F189" s="131" t="s">
        <v>124</v>
      </c>
      <c r="G189" s="163" t="s">
        <v>674</v>
      </c>
      <c r="H189" s="140">
        <f>H190+H191</f>
        <v>0</v>
      </c>
      <c r="I189" s="140">
        <f>I190+I191</f>
        <v>0</v>
      </c>
      <c r="J189" s="140">
        <f>J190+J191</f>
        <v>0</v>
      </c>
      <c r="K189" s="99"/>
      <c r="O189" s="100"/>
    </row>
    <row r="190" spans="2:15" x14ac:dyDescent="0.2">
      <c r="B190" s="41" t="s">
        <v>451</v>
      </c>
      <c r="C190" s="187" t="s">
        <v>436</v>
      </c>
      <c r="D190" s="187"/>
      <c r="E190" s="42"/>
      <c r="F190" s="32" t="s">
        <v>125</v>
      </c>
      <c r="G190" s="46"/>
      <c r="H190" s="119"/>
      <c r="I190" s="119"/>
      <c r="J190" s="119"/>
      <c r="K190" s="99"/>
      <c r="O190" s="100"/>
    </row>
    <row r="191" spans="2:15" x14ac:dyDescent="0.2">
      <c r="B191" s="41" t="s">
        <v>452</v>
      </c>
      <c r="C191" s="187" t="s">
        <v>437</v>
      </c>
      <c r="D191" s="187"/>
      <c r="E191" s="42"/>
      <c r="F191" s="32" t="s">
        <v>126</v>
      </c>
      <c r="G191" s="46"/>
      <c r="H191" s="119"/>
      <c r="I191" s="119"/>
      <c r="J191" s="119"/>
      <c r="K191" s="99"/>
      <c r="O191" s="100"/>
    </row>
    <row r="192" spans="2:15" x14ac:dyDescent="0.2">
      <c r="B192" s="41" t="s">
        <v>453</v>
      </c>
      <c r="C192" s="187" t="s">
        <v>438</v>
      </c>
      <c r="D192" s="187"/>
      <c r="E192" s="42"/>
      <c r="F192" s="32" t="s">
        <v>127</v>
      </c>
      <c r="G192" s="46"/>
      <c r="H192" s="119"/>
      <c r="I192" s="119"/>
      <c r="J192" s="119"/>
      <c r="K192" s="99"/>
      <c r="O192" s="100"/>
    </row>
    <row r="193" spans="2:15" x14ac:dyDescent="0.2">
      <c r="B193" s="41" t="s">
        <v>454</v>
      </c>
      <c r="C193" s="187" t="s">
        <v>439</v>
      </c>
      <c r="D193" s="187"/>
      <c r="E193" s="42"/>
      <c r="F193" s="32" t="s">
        <v>128</v>
      </c>
      <c r="G193" s="46"/>
      <c r="H193" s="119"/>
      <c r="I193" s="119"/>
      <c r="J193" s="119"/>
      <c r="K193" s="99"/>
      <c r="O193" s="100"/>
    </row>
    <row r="194" spans="2:15" ht="15" x14ac:dyDescent="0.2">
      <c r="B194" s="137" t="s">
        <v>324</v>
      </c>
      <c r="C194" s="165" t="s">
        <v>331</v>
      </c>
      <c r="D194" s="165"/>
      <c r="E194" s="139"/>
      <c r="F194" s="131" t="s">
        <v>129</v>
      </c>
      <c r="G194" s="163" t="s">
        <v>675</v>
      </c>
      <c r="H194" s="140">
        <f>H195+H196+H197</f>
        <v>0</v>
      </c>
      <c r="I194" s="140">
        <f>I195+I196+I197</f>
        <v>0</v>
      </c>
      <c r="J194" s="140">
        <f>J195+J196+J197</f>
        <v>0</v>
      </c>
      <c r="K194" s="99"/>
      <c r="O194" s="100"/>
    </row>
    <row r="195" spans="2:15" ht="15" x14ac:dyDescent="0.2">
      <c r="B195" s="41" t="s">
        <v>455</v>
      </c>
      <c r="C195" s="187" t="s">
        <v>325</v>
      </c>
      <c r="D195" s="187"/>
      <c r="E195" s="31"/>
      <c r="F195" s="32" t="s">
        <v>130</v>
      </c>
      <c r="G195" s="35"/>
      <c r="H195" s="119"/>
      <c r="I195" s="119"/>
      <c r="J195" s="119"/>
      <c r="K195" s="99"/>
      <c r="O195" s="100"/>
    </row>
    <row r="196" spans="2:15" ht="15" x14ac:dyDescent="0.2">
      <c r="B196" s="41" t="s">
        <v>456</v>
      </c>
      <c r="C196" s="187" t="s">
        <v>326</v>
      </c>
      <c r="D196" s="187"/>
      <c r="E196" s="31"/>
      <c r="F196" s="32" t="s">
        <v>401</v>
      </c>
      <c r="G196" s="35"/>
      <c r="H196" s="119"/>
      <c r="I196" s="119"/>
      <c r="J196" s="119"/>
      <c r="K196" s="99"/>
      <c r="O196" s="100"/>
    </row>
    <row r="197" spans="2:15" x14ac:dyDescent="0.2">
      <c r="B197" s="41" t="s">
        <v>457</v>
      </c>
      <c r="C197" s="187" t="s">
        <v>440</v>
      </c>
      <c r="D197" s="187"/>
      <c r="E197" s="42"/>
      <c r="F197" s="32" t="s">
        <v>402</v>
      </c>
      <c r="G197" s="46"/>
      <c r="H197" s="119"/>
      <c r="I197" s="119"/>
      <c r="J197" s="119"/>
      <c r="K197" s="99"/>
      <c r="O197" s="100"/>
    </row>
    <row r="198" spans="2:15" ht="15" x14ac:dyDescent="0.2">
      <c r="B198" s="164" t="s">
        <v>327</v>
      </c>
      <c r="C198" s="165" t="s">
        <v>332</v>
      </c>
      <c r="D198" s="165"/>
      <c r="E198" s="139"/>
      <c r="F198" s="131" t="s">
        <v>403</v>
      </c>
      <c r="G198" s="163" t="s">
        <v>676</v>
      </c>
      <c r="H198" s="140">
        <f>H199+H200+H201+H202+H203</f>
        <v>0</v>
      </c>
      <c r="I198" s="140">
        <f>I199+I200+I201+I202+I203</f>
        <v>0</v>
      </c>
      <c r="J198" s="140">
        <f>J199+J200+J201+J202+J203</f>
        <v>0</v>
      </c>
      <c r="K198" s="99"/>
      <c r="O198" s="100"/>
    </row>
    <row r="199" spans="2:15" ht="15" x14ac:dyDescent="0.2">
      <c r="B199" s="41" t="s">
        <v>458</v>
      </c>
      <c r="C199" s="187" t="s">
        <v>328</v>
      </c>
      <c r="D199" s="187"/>
      <c r="E199" s="31"/>
      <c r="F199" s="32" t="s">
        <v>131</v>
      </c>
      <c r="G199" s="35"/>
      <c r="H199" s="119"/>
      <c r="I199" s="119"/>
      <c r="J199" s="119"/>
      <c r="K199" s="99"/>
      <c r="O199" s="100"/>
    </row>
    <row r="200" spans="2:15" ht="15" x14ac:dyDescent="0.2">
      <c r="B200" s="41" t="s">
        <v>459</v>
      </c>
      <c r="C200" s="187" t="s">
        <v>329</v>
      </c>
      <c r="D200" s="187"/>
      <c r="E200" s="31"/>
      <c r="F200" s="32" t="s">
        <v>132</v>
      </c>
      <c r="G200" s="35"/>
      <c r="H200" s="119"/>
      <c r="I200" s="119"/>
      <c r="J200" s="119"/>
      <c r="K200" s="99"/>
      <c r="O200" s="100"/>
    </row>
    <row r="201" spans="2:15" ht="15" x14ac:dyDescent="0.2">
      <c r="B201" s="41" t="s">
        <v>460</v>
      </c>
      <c r="C201" s="187" t="s">
        <v>322</v>
      </c>
      <c r="D201" s="187"/>
      <c r="E201" s="31"/>
      <c r="F201" s="32" t="s">
        <v>133</v>
      </c>
      <c r="G201" s="35"/>
      <c r="H201" s="119"/>
      <c r="I201" s="119"/>
      <c r="J201" s="119"/>
      <c r="K201" s="99"/>
      <c r="O201" s="100"/>
    </row>
    <row r="202" spans="2:15" x14ac:dyDescent="0.2">
      <c r="B202" s="41" t="s">
        <v>461</v>
      </c>
      <c r="C202" s="187" t="s">
        <v>442</v>
      </c>
      <c r="D202" s="187"/>
      <c r="E202" s="42"/>
      <c r="F202" s="32" t="s">
        <v>134</v>
      </c>
      <c r="G202" s="46"/>
      <c r="H202" s="119"/>
      <c r="I202" s="119"/>
      <c r="J202" s="119"/>
      <c r="K202" s="99"/>
      <c r="O202" s="100"/>
    </row>
    <row r="203" spans="2:15" x14ac:dyDescent="0.2">
      <c r="B203" s="41" t="s">
        <v>462</v>
      </c>
      <c r="C203" s="187" t="s">
        <v>441</v>
      </c>
      <c r="D203" s="187"/>
      <c r="E203" s="42"/>
      <c r="F203" s="32" t="s">
        <v>135</v>
      </c>
      <c r="G203" s="46"/>
      <c r="H203" s="119"/>
      <c r="I203" s="119"/>
      <c r="J203" s="119"/>
      <c r="K203" s="99"/>
      <c r="O203" s="100"/>
    </row>
    <row r="204" spans="2:15" ht="15" x14ac:dyDescent="0.2">
      <c r="B204" s="166" t="s">
        <v>689</v>
      </c>
      <c r="C204" s="165" t="s">
        <v>333</v>
      </c>
      <c r="D204" s="165"/>
      <c r="E204" s="139"/>
      <c r="F204" s="131" t="s">
        <v>136</v>
      </c>
      <c r="G204" s="163" t="s">
        <v>677</v>
      </c>
      <c r="H204" s="140">
        <f>H172+H173+H194-H174-H179-H178-H180-H188-H198</f>
        <v>0</v>
      </c>
      <c r="I204" s="140">
        <f>I172+I173+I194-I174-I179-I178-I180-I188-I198</f>
        <v>0</v>
      </c>
      <c r="J204" s="140">
        <f>J172+J173+J194-J174-J179-J178-J180-J188-J198</f>
        <v>0</v>
      </c>
      <c r="K204" s="99"/>
      <c r="O204" s="100"/>
    </row>
    <row r="205" spans="2:15" x14ac:dyDescent="0.2">
      <c r="B205" s="156" t="s">
        <v>344</v>
      </c>
      <c r="C205" s="167" t="s">
        <v>463</v>
      </c>
      <c r="D205" s="167"/>
      <c r="E205" s="168"/>
      <c r="F205" s="131" t="s">
        <v>137</v>
      </c>
      <c r="G205" s="169" t="s">
        <v>678</v>
      </c>
      <c r="H205" s="140">
        <f>H206+H207</f>
        <v>0</v>
      </c>
      <c r="I205" s="140">
        <f>I206+I207</f>
        <v>0</v>
      </c>
      <c r="J205" s="140">
        <f>J206+J207</f>
        <v>0</v>
      </c>
      <c r="K205" s="99"/>
      <c r="O205" s="100"/>
    </row>
    <row r="206" spans="2:15" x14ac:dyDescent="0.2">
      <c r="B206" s="47" t="s">
        <v>466</v>
      </c>
      <c r="C206" s="51" t="s">
        <v>464</v>
      </c>
      <c r="D206" s="51"/>
      <c r="E206" s="42"/>
      <c r="F206" s="32" t="s">
        <v>138</v>
      </c>
      <c r="G206" s="46"/>
      <c r="H206" s="119"/>
      <c r="I206" s="119"/>
      <c r="J206" s="119"/>
      <c r="K206" s="99"/>
      <c r="O206" s="100"/>
    </row>
    <row r="207" spans="2:15" x14ac:dyDescent="0.2">
      <c r="B207" s="47" t="s">
        <v>467</v>
      </c>
      <c r="C207" s="51" t="s">
        <v>465</v>
      </c>
      <c r="D207" s="51"/>
      <c r="E207" s="42"/>
      <c r="F207" s="32" t="s">
        <v>139</v>
      </c>
      <c r="G207" s="46"/>
      <c r="H207" s="119"/>
      <c r="I207" s="119"/>
      <c r="J207" s="119"/>
      <c r="K207" s="99"/>
      <c r="O207" s="100"/>
    </row>
    <row r="208" spans="2:15" x14ac:dyDescent="0.2">
      <c r="B208" s="49" t="s">
        <v>330</v>
      </c>
      <c r="C208" s="50" t="s">
        <v>468</v>
      </c>
      <c r="D208" s="50"/>
      <c r="E208" s="42"/>
      <c r="F208" s="32" t="s">
        <v>140</v>
      </c>
      <c r="G208" s="46"/>
      <c r="H208" s="119"/>
      <c r="I208" s="119"/>
      <c r="J208" s="119"/>
      <c r="K208" s="99"/>
      <c r="O208" s="100"/>
    </row>
    <row r="209" spans="2:15" ht="15" x14ac:dyDescent="0.2">
      <c r="B209" s="156" t="s">
        <v>12</v>
      </c>
      <c r="C209" s="167" t="s">
        <v>334</v>
      </c>
      <c r="D209" s="167"/>
      <c r="E209" s="139"/>
      <c r="F209" s="131" t="s">
        <v>141</v>
      </c>
      <c r="G209" s="163" t="s">
        <v>681</v>
      </c>
      <c r="H209" s="140">
        <f>H210+H211</f>
        <v>0</v>
      </c>
      <c r="I209" s="140">
        <f>I210+I211</f>
        <v>0</v>
      </c>
      <c r="J209" s="140">
        <f>J210+J211</f>
        <v>0</v>
      </c>
      <c r="K209" s="99"/>
      <c r="O209" s="100"/>
    </row>
    <row r="210" spans="2:15" x14ac:dyDescent="0.2">
      <c r="B210" s="47" t="s">
        <v>679</v>
      </c>
      <c r="C210" s="51" t="s">
        <v>469</v>
      </c>
      <c r="D210" s="51"/>
      <c r="E210" s="42"/>
      <c r="F210" s="32" t="s">
        <v>142</v>
      </c>
      <c r="G210" s="46"/>
      <c r="H210" s="119"/>
      <c r="I210" s="119"/>
      <c r="J210" s="119"/>
      <c r="K210" s="99"/>
      <c r="O210" s="100"/>
    </row>
    <row r="211" spans="2:15" x14ac:dyDescent="0.2">
      <c r="B211" s="47" t="s">
        <v>680</v>
      </c>
      <c r="C211" s="51" t="s">
        <v>470</v>
      </c>
      <c r="D211" s="51"/>
      <c r="E211" s="42"/>
      <c r="F211" s="32" t="s">
        <v>143</v>
      </c>
      <c r="G211" s="46"/>
      <c r="H211" s="119"/>
      <c r="I211" s="119"/>
      <c r="J211" s="119"/>
      <c r="K211" s="99"/>
      <c r="O211" s="100"/>
    </row>
    <row r="212" spans="2:15" x14ac:dyDescent="0.2">
      <c r="B212" s="49" t="s">
        <v>345</v>
      </c>
      <c r="C212" s="50" t="s">
        <v>471</v>
      </c>
      <c r="D212" s="50"/>
      <c r="E212" s="42"/>
      <c r="F212" s="32" t="s">
        <v>144</v>
      </c>
      <c r="G212" s="46"/>
      <c r="H212" s="119"/>
      <c r="I212" s="119"/>
      <c r="J212" s="119"/>
      <c r="K212" s="99"/>
      <c r="O212" s="100"/>
    </row>
    <row r="213" spans="2:15" ht="15" x14ac:dyDescent="0.2">
      <c r="B213" s="156" t="s">
        <v>346</v>
      </c>
      <c r="C213" s="167" t="s">
        <v>472</v>
      </c>
      <c r="D213" s="167"/>
      <c r="E213" s="139"/>
      <c r="F213" s="131" t="s">
        <v>145</v>
      </c>
      <c r="G213" s="163" t="s">
        <v>682</v>
      </c>
      <c r="H213" s="140">
        <f>H214+H215</f>
        <v>0</v>
      </c>
      <c r="I213" s="140">
        <f>I214+I215</f>
        <v>0</v>
      </c>
      <c r="J213" s="140">
        <f>J214+J215</f>
        <v>0</v>
      </c>
      <c r="K213" s="99"/>
      <c r="O213" s="100"/>
    </row>
    <row r="214" spans="2:15" x14ac:dyDescent="0.2">
      <c r="B214" s="47" t="s">
        <v>475</v>
      </c>
      <c r="C214" s="51" t="s">
        <v>473</v>
      </c>
      <c r="D214" s="51"/>
      <c r="E214" s="42"/>
      <c r="F214" s="32" t="s">
        <v>146</v>
      </c>
      <c r="G214" s="46"/>
      <c r="H214" s="119"/>
      <c r="I214" s="119"/>
      <c r="J214" s="119"/>
      <c r="K214" s="99"/>
      <c r="O214" s="100"/>
    </row>
    <row r="215" spans="2:15" x14ac:dyDescent="0.2">
      <c r="B215" s="47" t="s">
        <v>476</v>
      </c>
      <c r="C215" s="51" t="s">
        <v>474</v>
      </c>
      <c r="D215" s="51"/>
      <c r="E215" s="42"/>
      <c r="F215" s="32" t="s">
        <v>147</v>
      </c>
      <c r="G215" s="46"/>
      <c r="H215" s="119"/>
      <c r="I215" s="119"/>
      <c r="J215" s="119"/>
      <c r="K215" s="99"/>
      <c r="O215" s="100"/>
    </row>
    <row r="216" spans="2:15" x14ac:dyDescent="0.2">
      <c r="B216" s="49" t="s">
        <v>305</v>
      </c>
      <c r="C216" s="50" t="s">
        <v>477</v>
      </c>
      <c r="D216" s="50"/>
      <c r="E216" s="42"/>
      <c r="F216" s="32" t="s">
        <v>148</v>
      </c>
      <c r="G216" s="46"/>
      <c r="H216" s="119"/>
      <c r="I216" s="119"/>
      <c r="J216" s="119"/>
      <c r="K216" s="99"/>
      <c r="O216" s="100"/>
    </row>
    <row r="217" spans="2:15" ht="15" x14ac:dyDescent="0.2">
      <c r="B217" s="156" t="s">
        <v>347</v>
      </c>
      <c r="C217" s="167" t="s">
        <v>478</v>
      </c>
      <c r="D217" s="167"/>
      <c r="E217" s="139"/>
      <c r="F217" s="131" t="s">
        <v>149</v>
      </c>
      <c r="G217" s="163" t="s">
        <v>683</v>
      </c>
      <c r="H217" s="140">
        <f>H218+H219</f>
        <v>0</v>
      </c>
      <c r="I217" s="140">
        <f>I218+I219</f>
        <v>0</v>
      </c>
      <c r="J217" s="140">
        <f>J218+J219</f>
        <v>0</v>
      </c>
      <c r="K217" s="99"/>
      <c r="O217" s="100"/>
    </row>
    <row r="218" spans="2:15" x14ac:dyDescent="0.2">
      <c r="B218" s="52" t="s">
        <v>480</v>
      </c>
      <c r="C218" s="51" t="s">
        <v>698</v>
      </c>
      <c r="D218" s="51"/>
      <c r="E218" s="42"/>
      <c r="F218" s="32" t="s">
        <v>150</v>
      </c>
      <c r="G218" s="46"/>
      <c r="H218" s="119"/>
      <c r="I218" s="119"/>
      <c r="J218" s="119"/>
      <c r="K218" s="99"/>
      <c r="O218" s="100"/>
    </row>
    <row r="219" spans="2:15" x14ac:dyDescent="0.2">
      <c r="B219" s="52" t="s">
        <v>481</v>
      </c>
      <c r="C219" s="51" t="s">
        <v>479</v>
      </c>
      <c r="D219" s="51"/>
      <c r="E219" s="42"/>
      <c r="F219" s="32" t="s">
        <v>151</v>
      </c>
      <c r="G219" s="46"/>
      <c r="H219" s="119"/>
      <c r="I219" s="119"/>
      <c r="J219" s="119"/>
      <c r="K219" s="99"/>
      <c r="O219" s="100"/>
    </row>
    <row r="220" spans="2:15" x14ac:dyDescent="0.2">
      <c r="B220" s="49" t="s">
        <v>348</v>
      </c>
      <c r="C220" s="50" t="s">
        <v>338</v>
      </c>
      <c r="D220" s="50"/>
      <c r="E220" s="42"/>
      <c r="F220" s="32" t="s">
        <v>152</v>
      </c>
      <c r="G220" s="46"/>
      <c r="H220" s="119"/>
      <c r="I220" s="119"/>
      <c r="J220" s="119"/>
      <c r="K220" s="99"/>
      <c r="O220" s="100"/>
    </row>
    <row r="221" spans="2:15" x14ac:dyDescent="0.2">
      <c r="B221" s="49" t="s">
        <v>335</v>
      </c>
      <c r="C221" s="50" t="s">
        <v>339</v>
      </c>
      <c r="D221" s="50"/>
      <c r="E221" s="42"/>
      <c r="F221" s="32" t="s">
        <v>153</v>
      </c>
      <c r="G221" s="46"/>
      <c r="H221" s="120"/>
      <c r="I221" s="120"/>
      <c r="J221" s="120"/>
      <c r="K221" s="99"/>
      <c r="O221" s="100"/>
    </row>
    <row r="222" spans="2:15" ht="18" customHeight="1" x14ac:dyDescent="0.2">
      <c r="B222" s="166" t="s">
        <v>690</v>
      </c>
      <c r="C222" s="167" t="s">
        <v>688</v>
      </c>
      <c r="D222" s="167"/>
      <c r="E222" s="139"/>
      <c r="F222" s="131" t="s">
        <v>154</v>
      </c>
      <c r="G222" s="163" t="s">
        <v>685</v>
      </c>
      <c r="H222" s="140">
        <f>H205+H209+H213+H220-H208-H212-H216-H217-H221</f>
        <v>0</v>
      </c>
      <c r="I222" s="140">
        <f>I205+I209+I213+I220-I208-I212-I216-I217-I221</f>
        <v>0</v>
      </c>
      <c r="J222" s="140">
        <f>J205+J209+J213+J220-J208-J212-J216-J217-J221</f>
        <v>0</v>
      </c>
      <c r="K222" s="99"/>
      <c r="M222" s="101"/>
      <c r="O222" s="100"/>
    </row>
    <row r="223" spans="2:15" ht="33" customHeight="1" x14ac:dyDescent="0.2">
      <c r="B223" s="146" t="s">
        <v>691</v>
      </c>
      <c r="C223" s="167" t="s">
        <v>482</v>
      </c>
      <c r="D223" s="167"/>
      <c r="E223" s="139"/>
      <c r="F223" s="131" t="s">
        <v>155</v>
      </c>
      <c r="G223" s="170" t="s">
        <v>687</v>
      </c>
      <c r="H223" s="140">
        <f>H204+H222</f>
        <v>0</v>
      </c>
      <c r="I223" s="140">
        <f>I204+I222</f>
        <v>0</v>
      </c>
      <c r="J223" s="140">
        <f>J204+J222</f>
        <v>0</v>
      </c>
      <c r="K223" s="99"/>
      <c r="O223" s="100"/>
    </row>
    <row r="224" spans="2:15" ht="15" x14ac:dyDescent="0.2">
      <c r="B224" s="156" t="s">
        <v>336</v>
      </c>
      <c r="C224" s="171" t="s">
        <v>488</v>
      </c>
      <c r="D224" s="167"/>
      <c r="E224" s="139"/>
      <c r="F224" s="131" t="s">
        <v>156</v>
      </c>
      <c r="G224" s="169" t="s">
        <v>686</v>
      </c>
      <c r="H224" s="140">
        <f>H225+H226</f>
        <v>0</v>
      </c>
      <c r="I224" s="140">
        <f>I225+I226</f>
        <v>0</v>
      </c>
      <c r="J224" s="140">
        <f>J225+J226</f>
        <v>0</v>
      </c>
      <c r="K224" s="99"/>
      <c r="O224" s="100"/>
    </row>
    <row r="225" spans="2:18" ht="15" x14ac:dyDescent="0.2">
      <c r="B225" s="52" t="s">
        <v>483</v>
      </c>
      <c r="C225" s="188" t="s">
        <v>489</v>
      </c>
      <c r="D225" s="51"/>
      <c r="E225" s="37"/>
      <c r="F225" s="32" t="s">
        <v>404</v>
      </c>
      <c r="G225" s="35"/>
      <c r="H225" s="120"/>
      <c r="I225" s="120"/>
      <c r="J225" s="120"/>
      <c r="K225" s="99"/>
      <c r="O225" s="100"/>
    </row>
    <row r="226" spans="2:18" ht="15" x14ac:dyDescent="0.2">
      <c r="B226" s="52" t="s">
        <v>484</v>
      </c>
      <c r="C226" s="188" t="s">
        <v>490</v>
      </c>
      <c r="D226" s="51"/>
      <c r="E226" s="37"/>
      <c r="F226" s="32" t="s">
        <v>157</v>
      </c>
      <c r="G226" s="35"/>
      <c r="H226" s="120"/>
      <c r="I226" s="120"/>
      <c r="J226" s="120"/>
      <c r="K226" s="99"/>
      <c r="O226" s="100"/>
    </row>
    <row r="227" spans="2:18" ht="15" x14ac:dyDescent="0.2">
      <c r="B227" s="146" t="s">
        <v>692</v>
      </c>
      <c r="C227" s="171" t="s">
        <v>485</v>
      </c>
      <c r="D227" s="167"/>
      <c r="E227" s="139"/>
      <c r="F227" s="131" t="s">
        <v>158</v>
      </c>
      <c r="G227" s="163" t="s">
        <v>693</v>
      </c>
      <c r="H227" s="140">
        <f>H223-H224</f>
        <v>0</v>
      </c>
      <c r="I227" s="140">
        <f>I223-I224</f>
        <v>0</v>
      </c>
      <c r="J227" s="140">
        <f>J223-J224</f>
        <v>0</v>
      </c>
      <c r="K227" s="102"/>
      <c r="O227" s="100"/>
    </row>
    <row r="228" spans="2:18" ht="15" x14ac:dyDescent="0.2">
      <c r="B228" s="49" t="s">
        <v>337</v>
      </c>
      <c r="C228" s="189" t="s">
        <v>340</v>
      </c>
      <c r="D228" s="187"/>
      <c r="E228" s="31"/>
      <c r="F228" s="32" t="s">
        <v>159</v>
      </c>
      <c r="G228" s="35"/>
      <c r="H228" s="114"/>
      <c r="I228" s="114"/>
      <c r="J228" s="114"/>
      <c r="K228" s="102"/>
      <c r="O228" s="100"/>
    </row>
    <row r="229" spans="2:18" ht="15" x14ac:dyDescent="0.2">
      <c r="B229" s="146" t="s">
        <v>341</v>
      </c>
      <c r="C229" s="171" t="s">
        <v>486</v>
      </c>
      <c r="D229" s="167"/>
      <c r="E229" s="139"/>
      <c r="F229" s="131" t="s">
        <v>160</v>
      </c>
      <c r="G229" s="163" t="s">
        <v>694</v>
      </c>
      <c r="H229" s="140">
        <f>H227-H228</f>
        <v>0</v>
      </c>
      <c r="I229" s="140">
        <f>I227-I228</f>
        <v>0</v>
      </c>
      <c r="J229" s="140">
        <f>J227-J228</f>
        <v>0</v>
      </c>
      <c r="K229" s="102"/>
      <c r="O229" s="100"/>
    </row>
    <row r="230" spans="2:18" ht="15.75" thickBot="1" x14ac:dyDescent="0.25">
      <c r="B230" s="172"/>
      <c r="C230" s="173" t="s">
        <v>487</v>
      </c>
      <c r="D230" s="196"/>
      <c r="E230" s="174"/>
      <c r="F230" s="131" t="s">
        <v>161</v>
      </c>
      <c r="G230" s="163" t="s">
        <v>695</v>
      </c>
      <c r="H230" s="140">
        <f>H172+H173+H194+H205+H209+H213+H220</f>
        <v>0</v>
      </c>
      <c r="I230" s="140">
        <f>I172+I173+I194+I205+I209+I213+I220</f>
        <v>0</v>
      </c>
      <c r="J230" s="140">
        <f>J172+J173+J194+J205+J209+J213+J220</f>
        <v>0</v>
      </c>
      <c r="K230" s="99"/>
      <c r="O230" s="100"/>
    </row>
    <row r="231" spans="2:18" ht="15.75" thickBot="1" x14ac:dyDescent="0.25">
      <c r="B231" s="1"/>
      <c r="C231" s="182" t="s">
        <v>187</v>
      </c>
      <c r="D231" s="178"/>
      <c r="E231" s="15"/>
      <c r="F231" s="64"/>
      <c r="G231" s="63"/>
      <c r="H231" s="177">
        <f>H229-H122</f>
        <v>0</v>
      </c>
      <c r="I231" s="177">
        <f>I229-I122</f>
        <v>0</v>
      </c>
      <c r="J231" s="177">
        <f>J229-J122</f>
        <v>0</v>
      </c>
      <c r="K231" s="103"/>
      <c r="L231" s="17">
        <f>IF(H231&lt;&gt;0,1,IF(I231&lt;&gt;0,1,IF(J231&lt;&gt;0,1,0)))</f>
        <v>0</v>
      </c>
      <c r="O231" s="100"/>
    </row>
    <row r="232" spans="2:18" ht="15.75" thickBot="1" x14ac:dyDescent="0.25">
      <c r="B232" s="1"/>
      <c r="C232" s="190" t="s">
        <v>180</v>
      </c>
      <c r="D232" s="197"/>
      <c r="E232" s="124"/>
      <c r="F232" s="175"/>
      <c r="G232" s="176"/>
      <c r="H232" s="981" t="s">
        <v>181</v>
      </c>
      <c r="I232" s="982"/>
      <c r="J232" s="983"/>
      <c r="K232" s="104"/>
      <c r="L232" s="105"/>
      <c r="M232" s="105"/>
      <c r="O232" s="100"/>
    </row>
    <row r="233" spans="2:18" ht="15" x14ac:dyDescent="0.2">
      <c r="B233" s="1"/>
      <c r="C233" s="191" t="s">
        <v>431</v>
      </c>
      <c r="D233" s="105"/>
      <c r="E233" s="107"/>
      <c r="F233" s="106" t="s">
        <v>745</v>
      </c>
      <c r="G233" s="108" t="s">
        <v>747</v>
      </c>
      <c r="H233" s="121"/>
      <c r="I233" s="121"/>
      <c r="J233" s="121"/>
      <c r="K233" s="109"/>
      <c r="O233" s="100"/>
    </row>
    <row r="234" spans="2:18" ht="15.75" thickBot="1" x14ac:dyDescent="0.25">
      <c r="B234" s="1"/>
      <c r="C234" s="192" t="s">
        <v>432</v>
      </c>
      <c r="D234" s="198"/>
      <c r="E234" s="110"/>
      <c r="F234" s="111" t="s">
        <v>746</v>
      </c>
      <c r="G234" s="112" t="s">
        <v>747</v>
      </c>
      <c r="H234" s="122"/>
      <c r="I234" s="122"/>
      <c r="J234" s="122"/>
      <c r="K234" s="113"/>
      <c r="O234" s="100"/>
    </row>
    <row r="235" spans="2:18" x14ac:dyDescent="0.2">
      <c r="K235" s="101"/>
      <c r="O235" s="100"/>
    </row>
    <row r="236" spans="2:18" x14ac:dyDescent="0.2">
      <c r="C236" s="19"/>
      <c r="D236" s="19"/>
      <c r="O236" s="100"/>
    </row>
    <row r="237" spans="2:18" x14ac:dyDescent="0.2">
      <c r="C237" s="19"/>
      <c r="D237" s="19"/>
      <c r="O237" s="100"/>
    </row>
    <row r="238" spans="2:18" ht="15" x14ac:dyDescent="0.2">
      <c r="B238" s="1"/>
      <c r="C238" s="70" t="s">
        <v>710</v>
      </c>
      <c r="D238" s="70"/>
      <c r="E238" s="1"/>
      <c r="F238" s="100"/>
      <c r="G238" s="100"/>
      <c r="H238" s="100"/>
      <c r="I238" s="100"/>
      <c r="J238" s="100"/>
      <c r="K238" s="100"/>
      <c r="R238" s="100"/>
    </row>
    <row r="239" spans="2:18" ht="17.25" thickBot="1" x14ac:dyDescent="0.25"/>
    <row r="240" spans="2:18" ht="12.75" x14ac:dyDescent="0.2">
      <c r="C240" s="971"/>
      <c r="D240" s="972"/>
      <c r="E240" s="972"/>
      <c r="F240" s="972"/>
      <c r="G240" s="972"/>
      <c r="H240" s="972"/>
      <c r="I240" s="972"/>
      <c r="J240" s="973"/>
    </row>
    <row r="241" spans="3:10" ht="12.75" x14ac:dyDescent="0.2">
      <c r="C241" s="974"/>
      <c r="D241" s="975"/>
      <c r="E241" s="975"/>
      <c r="F241" s="975"/>
      <c r="G241" s="975"/>
      <c r="H241" s="975"/>
      <c r="I241" s="975"/>
      <c r="J241" s="976"/>
    </row>
    <row r="242" spans="3:10" ht="12.75" x14ac:dyDescent="0.2">
      <c r="C242" s="974"/>
      <c r="D242" s="975"/>
      <c r="E242" s="975"/>
      <c r="F242" s="975"/>
      <c r="G242" s="975"/>
      <c r="H242" s="975"/>
      <c r="I242" s="975"/>
      <c r="J242" s="976"/>
    </row>
    <row r="243" spans="3:10" ht="12.75" x14ac:dyDescent="0.2">
      <c r="C243" s="974"/>
      <c r="D243" s="975"/>
      <c r="E243" s="975"/>
      <c r="F243" s="975"/>
      <c r="G243" s="975"/>
      <c r="H243" s="975"/>
      <c r="I243" s="975"/>
      <c r="J243" s="976"/>
    </row>
    <row r="244" spans="3:10" ht="12.75" x14ac:dyDescent="0.2">
      <c r="C244" s="974"/>
      <c r="D244" s="975"/>
      <c r="E244" s="975"/>
      <c r="F244" s="975"/>
      <c r="G244" s="975"/>
      <c r="H244" s="975"/>
      <c r="I244" s="975"/>
      <c r="J244" s="976"/>
    </row>
    <row r="245" spans="3:10" ht="12.75" x14ac:dyDescent="0.2">
      <c r="C245" s="974"/>
      <c r="D245" s="975"/>
      <c r="E245" s="975"/>
      <c r="F245" s="975"/>
      <c r="G245" s="975"/>
      <c r="H245" s="975"/>
      <c r="I245" s="975"/>
      <c r="J245" s="976"/>
    </row>
    <row r="246" spans="3:10" ht="12.75" x14ac:dyDescent="0.2">
      <c r="C246" s="974"/>
      <c r="D246" s="975"/>
      <c r="E246" s="975"/>
      <c r="F246" s="975"/>
      <c r="G246" s="975"/>
      <c r="H246" s="975"/>
      <c r="I246" s="975"/>
      <c r="J246" s="976"/>
    </row>
    <row r="247" spans="3:10" ht="12.75" x14ac:dyDescent="0.2">
      <c r="C247" s="974"/>
      <c r="D247" s="975"/>
      <c r="E247" s="975"/>
      <c r="F247" s="975"/>
      <c r="G247" s="975"/>
      <c r="H247" s="975"/>
      <c r="I247" s="975"/>
      <c r="J247" s="976"/>
    </row>
    <row r="248" spans="3:10" ht="12.75" x14ac:dyDescent="0.2">
      <c r="C248" s="974"/>
      <c r="D248" s="975"/>
      <c r="E248" s="975"/>
      <c r="F248" s="975"/>
      <c r="G248" s="975"/>
      <c r="H248" s="975"/>
      <c r="I248" s="975"/>
      <c r="J248" s="976"/>
    </row>
    <row r="249" spans="3:10" ht="12.75" x14ac:dyDescent="0.2">
      <c r="C249" s="974"/>
      <c r="D249" s="975"/>
      <c r="E249" s="975"/>
      <c r="F249" s="975"/>
      <c r="G249" s="975"/>
      <c r="H249" s="975"/>
      <c r="I249" s="975"/>
      <c r="J249" s="976"/>
    </row>
    <row r="250" spans="3:10" ht="12.75" x14ac:dyDescent="0.2">
      <c r="C250" s="974"/>
      <c r="D250" s="975"/>
      <c r="E250" s="975"/>
      <c r="F250" s="975"/>
      <c r="G250" s="975"/>
      <c r="H250" s="975"/>
      <c r="I250" s="975"/>
      <c r="J250" s="976"/>
    </row>
    <row r="251" spans="3:10" ht="12.75" x14ac:dyDescent="0.2">
      <c r="C251" s="974"/>
      <c r="D251" s="975"/>
      <c r="E251" s="975"/>
      <c r="F251" s="975"/>
      <c r="G251" s="975"/>
      <c r="H251" s="975"/>
      <c r="I251" s="975"/>
      <c r="J251" s="976"/>
    </row>
    <row r="252" spans="3:10" ht="12.75" x14ac:dyDescent="0.2">
      <c r="C252" s="974"/>
      <c r="D252" s="975"/>
      <c r="E252" s="975"/>
      <c r="F252" s="975"/>
      <c r="G252" s="975"/>
      <c r="H252" s="975"/>
      <c r="I252" s="975"/>
      <c r="J252" s="976"/>
    </row>
    <row r="253" spans="3:10" ht="12.75" x14ac:dyDescent="0.2">
      <c r="C253" s="974"/>
      <c r="D253" s="975"/>
      <c r="E253" s="975"/>
      <c r="F253" s="975"/>
      <c r="G253" s="975"/>
      <c r="H253" s="975"/>
      <c r="I253" s="975"/>
      <c r="J253" s="976"/>
    </row>
    <row r="254" spans="3:10" ht="12.75" x14ac:dyDescent="0.2">
      <c r="C254" s="974"/>
      <c r="D254" s="975"/>
      <c r="E254" s="975"/>
      <c r="F254" s="975"/>
      <c r="G254" s="975"/>
      <c r="H254" s="975"/>
      <c r="I254" s="975"/>
      <c r="J254" s="976"/>
    </row>
    <row r="255" spans="3:10" ht="12.75" x14ac:dyDescent="0.2">
      <c r="C255" s="974"/>
      <c r="D255" s="975"/>
      <c r="E255" s="975"/>
      <c r="F255" s="975"/>
      <c r="G255" s="975"/>
      <c r="H255" s="975"/>
      <c r="I255" s="975"/>
      <c r="J255" s="976"/>
    </row>
    <row r="256" spans="3:10" ht="12.75" x14ac:dyDescent="0.2">
      <c r="C256" s="974"/>
      <c r="D256" s="975"/>
      <c r="E256" s="975"/>
      <c r="F256" s="975"/>
      <c r="G256" s="975"/>
      <c r="H256" s="975"/>
      <c r="I256" s="975"/>
      <c r="J256" s="976"/>
    </row>
    <row r="257" spans="3:10" ht="13.5" thickBot="1" x14ac:dyDescent="0.25">
      <c r="C257" s="977"/>
      <c r="D257" s="978"/>
      <c r="E257" s="978"/>
      <c r="F257" s="978"/>
      <c r="G257" s="978"/>
      <c r="H257" s="978"/>
      <c r="I257" s="978"/>
      <c r="J257" s="979"/>
    </row>
  </sheetData>
  <sheetProtection algorithmName="SHA-512" hashValue="azQYgZ4gLks62CmVQdxeiEqSwhWKDmKlWWqFJ/XwIccqVm1MhudJZtmvWmjs3WXtm5Qcf9bLVQnCyuacVYJemQ==" saltValue="nh/yupIHY1134wjDJ2KwoQ==" spinCount="100000" sheet="1" objects="1" scenarios="1"/>
  <mergeCells count="23">
    <mergeCell ref="B2:K2"/>
    <mergeCell ref="F100:F101"/>
    <mergeCell ref="B16:B17"/>
    <mergeCell ref="E5:H5"/>
    <mergeCell ref="E6:H6"/>
    <mergeCell ref="E7:H7"/>
    <mergeCell ref="E8:H8"/>
    <mergeCell ref="E4:H4"/>
    <mergeCell ref="K100:K101"/>
    <mergeCell ref="G16:G17"/>
    <mergeCell ref="B100:B101"/>
    <mergeCell ref="B170:B171"/>
    <mergeCell ref="E10:H10"/>
    <mergeCell ref="F170:F171"/>
    <mergeCell ref="E14:G14"/>
    <mergeCell ref="F16:F17"/>
    <mergeCell ref="G100:G101"/>
    <mergeCell ref="C240:J257"/>
    <mergeCell ref="K170:K171"/>
    <mergeCell ref="H232:J232"/>
    <mergeCell ref="E9:H9"/>
    <mergeCell ref="G13:K13"/>
    <mergeCell ref="H14:J15"/>
  </mergeCells>
  <phoneticPr fontId="0" type="noConversion"/>
  <conditionalFormatting sqref="K12">
    <cfRule type="cellIs" dxfId="13" priority="1" stopIfTrue="1" operator="notEqual">
      <formula>"Vstupy OK ! "</formula>
    </cfRule>
    <cfRule type="cellIs" dxfId="12" priority="2" stopIfTrue="1" operator="equal">
      <formula>"Vstupy OK ! "</formula>
    </cfRule>
    <cfRule type="cellIs" dxfId="11" priority="3" stopIfTrue="1" operator="notEqual">
      <formula>"""Vstupy OK ! """</formula>
    </cfRule>
    <cfRule type="cellIs" dxfId="10" priority="4" stopIfTrue="1" operator="equal">
      <formula>"""Vstupy OK ! """</formula>
    </cfRule>
  </conditionalFormatting>
  <pageMargins left="0.55118110236220474" right="0.51181102362204722" top="1.01" bottom="0.64" header="0.27559055118110237" footer="0.23622047244094491"/>
  <pageSetup paperSize="9" scale="64" fitToHeight="0" orientation="landscape" r:id="rId1"/>
  <headerFooter alignWithMargins="0">
    <oddFooter>Stránka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3" r:id="rId4" name="Drop Down 39">
              <controlPr defaultSize="0" autoLine="0" autoPict="0">
                <anchor moveWithCells="1">
                  <from>
                    <xdr:col>5</xdr:col>
                    <xdr:colOff>0</xdr:colOff>
                    <xdr:row>11</xdr:row>
                    <xdr:rowOff>0</xdr:rowOff>
                  </from>
                  <to>
                    <xdr:col>6</xdr:col>
                    <xdr:colOff>123825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36"/>
  <sheetViews>
    <sheetView showGridLines="0" zoomScale="80" zoomScaleNormal="80" workbookViewId="0">
      <selection activeCell="E4" sqref="E4:H4"/>
    </sheetView>
  </sheetViews>
  <sheetFormatPr defaultColWidth="9.140625" defaultRowHeight="16.5" x14ac:dyDescent="0.2"/>
  <cols>
    <col min="1" max="1" width="1.5703125" style="1" customWidth="1"/>
    <col min="2" max="2" width="11.28515625" style="84" customWidth="1"/>
    <col min="3" max="4" width="67.28515625" style="3"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customWidth="1"/>
    <col min="13" max="13" width="2" style="1" customWidth="1"/>
    <col min="14" max="14" width="9.140625" style="1"/>
    <col min="15" max="15" width="50.85546875" style="1" bestFit="1" customWidth="1"/>
    <col min="16" max="16" width="17.28515625" style="1" bestFit="1" customWidth="1"/>
    <col min="17" max="18" width="10.85546875" style="1" bestFit="1" customWidth="1"/>
    <col min="19" max="19" width="10.7109375" style="1" customWidth="1"/>
    <col min="20" max="16384" width="9.140625" style="1"/>
  </cols>
  <sheetData>
    <row r="1" spans="2:19" ht="7.5" customHeight="1" thickBot="1" x14ac:dyDescent="0.25"/>
    <row r="2" spans="2:19" ht="46.5" customHeight="1" thickBot="1" x14ac:dyDescent="0.25">
      <c r="B2" s="1011" t="s">
        <v>708</v>
      </c>
      <c r="C2" s="1012"/>
      <c r="D2" s="1012"/>
      <c r="E2" s="1012"/>
      <c r="F2" s="1012"/>
      <c r="G2" s="1012"/>
      <c r="H2" s="1012"/>
      <c r="I2" s="1012"/>
      <c r="J2" s="1012"/>
      <c r="K2" s="1013"/>
      <c r="L2" s="203"/>
      <c r="M2" s="203"/>
      <c r="N2" s="203"/>
      <c r="O2" s="203"/>
      <c r="P2" s="203"/>
      <c r="Q2" s="203"/>
      <c r="R2" s="203"/>
      <c r="S2" s="203"/>
    </row>
    <row r="3" spans="2:19" ht="20.100000000000001" customHeight="1" thickBot="1" x14ac:dyDescent="0.25">
      <c r="B3" s="204" t="s">
        <v>709</v>
      </c>
      <c r="C3" s="205"/>
      <c r="D3" s="205"/>
      <c r="E3" s="205"/>
      <c r="F3" s="206"/>
      <c r="G3" s="207"/>
      <c r="H3" s="208"/>
      <c r="I3" s="208"/>
      <c r="J3" s="208"/>
      <c r="K3" s="209"/>
      <c r="L3" s="203"/>
      <c r="M3" s="203"/>
      <c r="N3" s="203"/>
      <c r="O3" s="203"/>
      <c r="P3" s="203"/>
      <c r="Q3" s="203"/>
      <c r="R3" s="203"/>
      <c r="S3" s="203"/>
    </row>
    <row r="4" spans="2:19" ht="19.5" customHeight="1" thickTop="1" thickBot="1" x14ac:dyDescent="0.25">
      <c r="B4" s="210"/>
      <c r="C4" s="211" t="s">
        <v>169</v>
      </c>
      <c r="D4" s="211" t="s">
        <v>169</v>
      </c>
      <c r="E4" s="1008">
        <f>PLNÁ!$E$4</f>
        <v>0</v>
      </c>
      <c r="F4" s="1009"/>
      <c r="G4" s="1009"/>
      <c r="H4" s="1010"/>
      <c r="I4" s="212"/>
      <c r="J4" s="213" t="s">
        <v>186</v>
      </c>
      <c r="K4" s="214" t="e">
        <f>PLNÁ!$K$4</f>
        <v>#N/A</v>
      </c>
      <c r="L4" s="203"/>
      <c r="M4" s="203"/>
      <c r="N4" s="203"/>
      <c r="O4" s="203"/>
      <c r="P4" s="203"/>
      <c r="Q4" s="203"/>
      <c r="R4" s="203"/>
      <c r="S4" s="203"/>
    </row>
    <row r="5" spans="2:19" ht="19.5" customHeight="1" thickTop="1" thickBot="1" x14ac:dyDescent="0.25">
      <c r="B5" s="210"/>
      <c r="C5" s="215" t="s">
        <v>171</v>
      </c>
      <c r="D5" s="215" t="s">
        <v>171</v>
      </c>
      <c r="E5" s="1008">
        <f>PLNÁ!$E$5</f>
        <v>0</v>
      </c>
      <c r="F5" s="1009"/>
      <c r="G5" s="1009"/>
      <c r="H5" s="1010"/>
      <c r="I5" s="212"/>
      <c r="J5" s="216" t="s">
        <v>14</v>
      </c>
      <c r="K5" s="217"/>
      <c r="L5" s="218"/>
      <c r="M5" s="203"/>
      <c r="N5" s="203"/>
      <c r="O5" s="203"/>
      <c r="P5" s="203"/>
      <c r="Q5" s="203"/>
      <c r="R5" s="203"/>
      <c r="S5" s="203"/>
    </row>
    <row r="6" spans="2:19" ht="19.5" customHeight="1" thickTop="1" thickBot="1" x14ac:dyDescent="0.25">
      <c r="B6" s="210"/>
      <c r="C6" s="215" t="s">
        <v>702</v>
      </c>
      <c r="D6" s="215" t="s">
        <v>702</v>
      </c>
      <c r="E6" s="1008">
        <f>PLNÁ!$E$6</f>
        <v>0</v>
      </c>
      <c r="F6" s="1009"/>
      <c r="G6" s="1009"/>
      <c r="H6" s="1010"/>
      <c r="I6" s="213"/>
      <c r="J6" s="212"/>
      <c r="K6" s="217"/>
      <c r="L6" s="218"/>
      <c r="M6" s="203"/>
      <c r="N6" s="203"/>
      <c r="O6" s="203"/>
      <c r="P6" s="203"/>
      <c r="Q6" s="203"/>
      <c r="R6" s="203"/>
      <c r="S6" s="203"/>
    </row>
    <row r="7" spans="2:19" ht="19.5" customHeight="1" thickTop="1" thickBot="1" x14ac:dyDescent="0.25">
      <c r="B7" s="210"/>
      <c r="C7" s="215" t="s">
        <v>703</v>
      </c>
      <c r="D7" s="215" t="s">
        <v>703</v>
      </c>
      <c r="E7" s="1008">
        <f>PLNÁ!$E$7</f>
        <v>0</v>
      </c>
      <c r="F7" s="1009"/>
      <c r="G7" s="1009"/>
      <c r="H7" s="1010"/>
      <c r="I7" s="219"/>
      <c r="J7" s="212"/>
      <c r="K7" s="217"/>
      <c r="L7" s="218"/>
      <c r="M7" s="203"/>
      <c r="N7" s="203"/>
      <c r="O7" s="203"/>
      <c r="P7" s="203"/>
      <c r="Q7" s="203"/>
      <c r="R7" s="203"/>
      <c r="S7" s="203"/>
    </row>
    <row r="8" spans="2:19" ht="19.5" customHeight="1" thickTop="1" thickBot="1" x14ac:dyDescent="0.25">
      <c r="B8" s="210"/>
      <c r="C8" s="215" t="s">
        <v>704</v>
      </c>
      <c r="D8" s="215" t="s">
        <v>704</v>
      </c>
      <c r="E8" s="1008">
        <f>PLNÁ!$E$8</f>
        <v>0</v>
      </c>
      <c r="F8" s="1009"/>
      <c r="G8" s="1009"/>
      <c r="H8" s="1010"/>
      <c r="I8" s="219"/>
      <c r="J8" s="212"/>
      <c r="K8" s="217"/>
      <c r="L8" s="218"/>
      <c r="M8" s="203"/>
      <c r="N8" s="203"/>
      <c r="O8" s="203"/>
      <c r="P8" s="203"/>
      <c r="Q8" s="203"/>
      <c r="R8" s="203"/>
      <c r="S8" s="203"/>
    </row>
    <row r="9" spans="2:19" ht="19.5" customHeight="1" thickTop="1" thickBot="1" x14ac:dyDescent="0.25">
      <c r="B9" s="210"/>
      <c r="C9" s="215" t="s">
        <v>705</v>
      </c>
      <c r="D9" s="215" t="s">
        <v>705</v>
      </c>
      <c r="E9" s="1008">
        <f>PLNÁ!$E$9</f>
        <v>0</v>
      </c>
      <c r="F9" s="1009"/>
      <c r="G9" s="1009"/>
      <c r="H9" s="1010"/>
      <c r="I9" s="213"/>
      <c r="J9" s="212"/>
      <c r="K9" s="217"/>
      <c r="L9" s="220"/>
      <c r="M9" s="203"/>
      <c r="N9" s="203"/>
      <c r="O9" s="203"/>
      <c r="P9" s="203"/>
      <c r="Q9" s="203"/>
      <c r="R9" s="203"/>
      <c r="S9" s="203"/>
    </row>
    <row r="10" spans="2:19" ht="19.5" customHeight="1" thickTop="1" thickBot="1" x14ac:dyDescent="0.25">
      <c r="B10" s="210"/>
      <c r="C10" s="215" t="s">
        <v>170</v>
      </c>
      <c r="D10" s="215" t="s">
        <v>170</v>
      </c>
      <c r="E10" s="1008">
        <f>PLNÁ!$E$10</f>
        <v>0</v>
      </c>
      <c r="F10" s="1009"/>
      <c r="G10" s="1009"/>
      <c r="H10" s="1010"/>
      <c r="I10" s="212"/>
      <c r="J10" s="212"/>
      <c r="K10" s="217"/>
      <c r="L10" s="218"/>
      <c r="M10" s="203"/>
      <c r="N10" s="203"/>
      <c r="O10" s="203"/>
      <c r="P10" s="203"/>
      <c r="Q10" s="203"/>
      <c r="R10" s="203"/>
      <c r="S10" s="203"/>
    </row>
    <row r="11" spans="2:19" ht="20.100000000000001" customHeight="1" thickTop="1" thickBot="1" x14ac:dyDescent="0.25">
      <c r="B11" s="210"/>
      <c r="C11" s="212"/>
      <c r="D11" s="212"/>
      <c r="E11" s="213" t="s">
        <v>172</v>
      </c>
      <c r="F11" s="221">
        <f>PLNÁ!$F$11</f>
        <v>1</v>
      </c>
      <c r="G11" s="222"/>
      <c r="H11" s="212"/>
      <c r="I11" s="212"/>
      <c r="J11" s="223" t="s">
        <v>173</v>
      </c>
      <c r="K11" s="224">
        <f>PLNÁ!$K$11</f>
        <v>0</v>
      </c>
      <c r="L11" s="218"/>
      <c r="M11" s="203"/>
      <c r="N11" s="203"/>
      <c r="O11" s="203"/>
      <c r="P11" s="203"/>
      <c r="Q11" s="203"/>
      <c r="R11" s="203"/>
      <c r="S11" s="203"/>
    </row>
    <row r="12" spans="2:19" ht="20.100000000000001" customHeight="1" thickTop="1" x14ac:dyDescent="0.2">
      <c r="B12" s="210"/>
      <c r="C12" s="212"/>
      <c r="D12" s="212"/>
      <c r="E12" s="225" t="s">
        <v>838</v>
      </c>
      <c r="F12" s="226"/>
      <c r="G12" s="226"/>
      <c r="H12" s="226"/>
      <c r="I12" s="226"/>
      <c r="J12" s="227" t="s">
        <v>15</v>
      </c>
      <c r="K12" s="228"/>
      <c r="L12" s="218"/>
      <c r="M12" s="203"/>
      <c r="N12" s="203"/>
      <c r="O12" s="203"/>
      <c r="P12" s="203"/>
      <c r="Q12" s="203"/>
      <c r="R12" s="203"/>
      <c r="S12" s="203"/>
    </row>
    <row r="13" spans="2:19" ht="20.100000000000001" customHeight="1" thickBot="1" x14ac:dyDescent="0.25">
      <c r="B13" s="210"/>
      <c r="C13" s="212"/>
      <c r="D13" s="212"/>
      <c r="E13" s="229"/>
      <c r="F13" s="226"/>
      <c r="G13" s="1014"/>
      <c r="H13" s="1014"/>
      <c r="I13" s="1014"/>
      <c r="J13" s="1014"/>
      <c r="K13" s="1015"/>
      <c r="L13" s="203"/>
      <c r="M13" s="203"/>
      <c r="N13" s="203"/>
      <c r="O13" s="203"/>
      <c r="P13" s="203"/>
      <c r="Q13" s="203"/>
      <c r="R13" s="203"/>
      <c r="S13" s="203"/>
    </row>
    <row r="14" spans="2:19" ht="20.100000000000001" customHeight="1" thickTop="1" x14ac:dyDescent="0.2">
      <c r="B14" s="210"/>
      <c r="C14" s="212"/>
      <c r="D14" s="212"/>
      <c r="E14" s="1016"/>
      <c r="F14" s="1016"/>
      <c r="G14" s="1017"/>
      <c r="H14" s="1021"/>
      <c r="I14" s="1022"/>
      <c r="J14" s="1022"/>
      <c r="K14" s="1023"/>
      <c r="L14" s="218"/>
      <c r="M14" s="203"/>
      <c r="N14" s="203"/>
      <c r="O14" s="203"/>
      <c r="P14" s="203"/>
      <c r="Q14" s="203"/>
      <c r="R14" s="203"/>
      <c r="S14" s="203"/>
    </row>
    <row r="15" spans="2:19" ht="18.75" customHeight="1" thickBot="1" x14ac:dyDescent="0.25">
      <c r="B15" s="230"/>
      <c r="C15" s="231"/>
      <c r="D15" s="231"/>
      <c r="E15" s="231"/>
      <c r="F15" s="231"/>
      <c r="G15" s="231"/>
      <c r="H15" s="1024"/>
      <c r="I15" s="1025"/>
      <c r="J15" s="1025"/>
      <c r="K15" s="1026"/>
      <c r="L15" s="218"/>
      <c r="M15" s="203"/>
      <c r="N15" s="203"/>
      <c r="O15" s="203"/>
      <c r="P15" s="203"/>
      <c r="Q15" s="203"/>
      <c r="R15" s="203"/>
      <c r="S15" s="203"/>
    </row>
    <row r="16" spans="2:19" ht="26.25" customHeight="1" x14ac:dyDescent="0.2">
      <c r="B16" s="1004" t="s">
        <v>699</v>
      </c>
      <c r="C16" s="232" t="s">
        <v>178</v>
      </c>
      <c r="D16" s="232"/>
      <c r="E16" s="232"/>
      <c r="F16" s="1004" t="s">
        <v>700</v>
      </c>
      <c r="G16" s="999" t="s">
        <v>17</v>
      </c>
      <c r="H16" s="233" t="s">
        <v>168</v>
      </c>
      <c r="I16" s="234" t="s">
        <v>168</v>
      </c>
      <c r="J16" s="235" t="s">
        <v>175</v>
      </c>
      <c r="K16" s="236" t="s">
        <v>716</v>
      </c>
      <c r="L16" s="218"/>
      <c r="M16" s="203"/>
      <c r="N16" s="203"/>
      <c r="O16" s="203"/>
      <c r="P16" s="203"/>
      <c r="Q16" s="203"/>
      <c r="R16" s="203"/>
      <c r="S16" s="203"/>
    </row>
    <row r="17" spans="2:19" ht="20.100000000000001" customHeight="1" thickBot="1" x14ac:dyDescent="0.25">
      <c r="B17" s="1005"/>
      <c r="C17" s="199" t="s">
        <v>188</v>
      </c>
      <c r="D17" s="150"/>
      <c r="E17" s="150"/>
      <c r="F17" s="1005"/>
      <c r="G17" s="1000"/>
      <c r="H17" s="237">
        <f>PLNÁ!H17</f>
        <v>0</v>
      </c>
      <c r="I17" s="237">
        <f>PLNÁ!I17</f>
        <v>0</v>
      </c>
      <c r="J17" s="237" t="str">
        <f>PLNÁ!J17</f>
        <v>Q = 1</v>
      </c>
      <c r="K17" s="236"/>
      <c r="L17" s="218"/>
      <c r="M17" s="203"/>
      <c r="N17" s="203"/>
      <c r="O17" s="203"/>
      <c r="P17" s="203"/>
      <c r="Q17" s="203"/>
      <c r="R17" s="203"/>
      <c r="S17" s="203"/>
    </row>
    <row r="18" spans="2:19" ht="20.100000000000001" customHeight="1" thickBot="1" x14ac:dyDescent="0.25">
      <c r="B18" s="238" t="s">
        <v>162</v>
      </c>
      <c r="C18" s="239" t="s">
        <v>166</v>
      </c>
      <c r="D18" s="239"/>
      <c r="E18" s="239"/>
      <c r="F18" s="240"/>
      <c r="G18" s="241"/>
      <c r="H18" s="242">
        <f>PLNÁ!H18</f>
        <v>0</v>
      </c>
      <c r="I18" s="242">
        <f>PLNÁ!I18</f>
        <v>0</v>
      </c>
      <c r="J18" s="243">
        <f>PLNÁ!J18</f>
        <v>0</v>
      </c>
      <c r="K18" s="244"/>
      <c r="L18" s="245"/>
      <c r="M18" s="203"/>
      <c r="N18" s="203"/>
      <c r="O18" s="203"/>
      <c r="P18" s="203"/>
      <c r="Q18" s="246">
        <f>H17</f>
        <v>0</v>
      </c>
      <c r="R18" s="246">
        <f>I17</f>
        <v>0</v>
      </c>
      <c r="S18" s="246" t="str">
        <f>J17</f>
        <v>Q = 1</v>
      </c>
    </row>
    <row r="19" spans="2:19" ht="15" customHeight="1" x14ac:dyDescent="0.15">
      <c r="B19" s="128"/>
      <c r="C19" s="129" t="s">
        <v>193</v>
      </c>
      <c r="D19" s="129" t="s">
        <v>405</v>
      </c>
      <c r="E19" s="130"/>
      <c r="F19" s="131" t="s">
        <v>18</v>
      </c>
      <c r="G19" s="132" t="s">
        <v>632</v>
      </c>
      <c r="H19" s="247">
        <f>PLNÁ!H19</f>
        <v>0</v>
      </c>
      <c r="I19" s="247">
        <f>PLNÁ!I19</f>
        <v>0</v>
      </c>
      <c r="J19" s="247">
        <f>PLNÁ!J19</f>
        <v>0</v>
      </c>
      <c r="K19" s="248" t="s">
        <v>349</v>
      </c>
      <c r="L19" s="203"/>
      <c r="M19" s="203"/>
      <c r="N19" s="203"/>
      <c r="O19" s="249" t="s">
        <v>909</v>
      </c>
      <c r="P19" s="250" t="s">
        <v>349</v>
      </c>
      <c r="Q19" s="251">
        <f>H19</f>
        <v>0</v>
      </c>
      <c r="R19" s="251">
        <f>I19</f>
        <v>0</v>
      </c>
      <c r="S19" s="251">
        <f>J19</f>
        <v>0</v>
      </c>
    </row>
    <row r="20" spans="2:19" ht="15" x14ac:dyDescent="0.15">
      <c r="B20" s="40" t="s">
        <v>307</v>
      </c>
      <c r="C20" s="38" t="s">
        <v>13</v>
      </c>
      <c r="D20" s="193" t="s">
        <v>717</v>
      </c>
      <c r="E20" s="31"/>
      <c r="F20" s="32" t="s">
        <v>19</v>
      </c>
      <c r="G20" s="36"/>
      <c r="H20" s="252">
        <f>PLNÁ!H20</f>
        <v>0</v>
      </c>
      <c r="I20" s="252">
        <f>PLNÁ!I20</f>
        <v>0</v>
      </c>
      <c r="J20" s="252">
        <f>PLNÁ!J20</f>
        <v>0</v>
      </c>
      <c r="K20" s="248"/>
      <c r="L20" s="203"/>
      <c r="M20" s="203"/>
      <c r="N20" s="203"/>
      <c r="O20" s="249" t="s">
        <v>910</v>
      </c>
      <c r="P20" s="250" t="s">
        <v>350</v>
      </c>
      <c r="Q20" s="251">
        <f>H21</f>
        <v>0</v>
      </c>
      <c r="R20" s="251">
        <f>I21</f>
        <v>0</v>
      </c>
      <c r="S20" s="251">
        <f>J21</f>
        <v>0</v>
      </c>
    </row>
    <row r="21" spans="2:19" ht="15" x14ac:dyDescent="0.15">
      <c r="B21" s="137" t="s">
        <v>314</v>
      </c>
      <c r="C21" s="138" t="s">
        <v>195</v>
      </c>
      <c r="D21" s="138" t="s">
        <v>406</v>
      </c>
      <c r="E21" s="139"/>
      <c r="F21" s="131" t="s">
        <v>20</v>
      </c>
      <c r="G21" s="132" t="s">
        <v>650</v>
      </c>
      <c r="H21" s="253">
        <f>PLNÁ!H21</f>
        <v>0</v>
      </c>
      <c r="I21" s="253">
        <f>PLNÁ!I21</f>
        <v>0</v>
      </c>
      <c r="J21" s="253">
        <f>PLNÁ!J21</f>
        <v>0</v>
      </c>
      <c r="K21" s="248" t="s">
        <v>350</v>
      </c>
      <c r="L21" s="203"/>
      <c r="M21" s="203"/>
      <c r="N21" s="203"/>
      <c r="O21" s="249" t="s">
        <v>911</v>
      </c>
      <c r="P21" s="250" t="s">
        <v>351</v>
      </c>
      <c r="Q21" s="251">
        <f t="shared" ref="Q21:S22" si="0">H55</f>
        <v>0</v>
      </c>
      <c r="R21" s="251">
        <f t="shared" si="0"/>
        <v>0</v>
      </c>
      <c r="S21" s="251">
        <f t="shared" si="0"/>
        <v>0</v>
      </c>
    </row>
    <row r="22" spans="2:19" ht="15" x14ac:dyDescent="0.15">
      <c r="B22" s="141" t="s">
        <v>342</v>
      </c>
      <c r="C22" s="138" t="s">
        <v>196</v>
      </c>
      <c r="D22" s="138" t="s">
        <v>718</v>
      </c>
      <c r="E22" s="139"/>
      <c r="F22" s="131" t="s">
        <v>21</v>
      </c>
      <c r="G22" s="132" t="s">
        <v>651</v>
      </c>
      <c r="H22" s="253">
        <f>PLNÁ!H22</f>
        <v>0</v>
      </c>
      <c r="I22" s="253">
        <f>PLNÁ!I22</f>
        <v>0</v>
      </c>
      <c r="J22" s="253">
        <f>PLNÁ!J22</f>
        <v>0</v>
      </c>
      <c r="K22" s="248"/>
      <c r="L22" s="203"/>
      <c r="M22" s="203"/>
      <c r="N22" s="203"/>
      <c r="O22" s="249" t="s">
        <v>912</v>
      </c>
      <c r="P22" s="250" t="s">
        <v>352</v>
      </c>
      <c r="Q22" s="251">
        <f t="shared" si="0"/>
        <v>0</v>
      </c>
      <c r="R22" s="251">
        <f t="shared" si="0"/>
        <v>0</v>
      </c>
      <c r="S22" s="251">
        <f t="shared" si="0"/>
        <v>0</v>
      </c>
    </row>
    <row r="23" spans="2:19" ht="15" x14ac:dyDescent="0.15">
      <c r="B23" s="66" t="s">
        <v>491</v>
      </c>
      <c r="C23" s="53" t="s">
        <v>197</v>
      </c>
      <c r="D23" s="53" t="s">
        <v>719</v>
      </c>
      <c r="E23" s="31"/>
      <c r="F23" s="32" t="s">
        <v>22</v>
      </c>
      <c r="G23" s="36"/>
      <c r="H23" s="252">
        <f>PLNÁ!H23</f>
        <v>0</v>
      </c>
      <c r="I23" s="252">
        <f>PLNÁ!I23</f>
        <v>0</v>
      </c>
      <c r="J23" s="252">
        <f>PLNÁ!J23</f>
        <v>0</v>
      </c>
      <c r="K23" s="248"/>
      <c r="L23" s="203"/>
      <c r="M23" s="203"/>
      <c r="N23" s="203"/>
      <c r="O23" s="249" t="s">
        <v>913</v>
      </c>
      <c r="P23" s="250" t="s">
        <v>353</v>
      </c>
      <c r="Q23" s="251">
        <f>H65</f>
        <v>0</v>
      </c>
      <c r="R23" s="251">
        <f>I65</f>
        <v>0</v>
      </c>
      <c r="S23" s="251">
        <f>J65</f>
        <v>0</v>
      </c>
    </row>
    <row r="24" spans="2:19" ht="15" x14ac:dyDescent="0.15">
      <c r="B24" s="142" t="s">
        <v>492</v>
      </c>
      <c r="C24" s="185" t="s">
        <v>199</v>
      </c>
      <c r="D24" s="194" t="s">
        <v>720</v>
      </c>
      <c r="E24" s="139"/>
      <c r="F24" s="131" t="s">
        <v>23</v>
      </c>
      <c r="G24" s="132" t="s">
        <v>667</v>
      </c>
      <c r="H24" s="253">
        <f>PLNÁ!H24</f>
        <v>0</v>
      </c>
      <c r="I24" s="253">
        <f>PLNÁ!I24</f>
        <v>0</v>
      </c>
      <c r="J24" s="253">
        <f>PLNÁ!J24</f>
        <v>0</v>
      </c>
      <c r="K24" s="248"/>
      <c r="L24" s="203"/>
      <c r="M24" s="203"/>
      <c r="N24" s="203"/>
      <c r="O24" s="249" t="s">
        <v>914</v>
      </c>
      <c r="P24" s="250" t="s">
        <v>354</v>
      </c>
      <c r="Q24" s="251">
        <f>H75</f>
        <v>0</v>
      </c>
      <c r="R24" s="251">
        <f>I75</f>
        <v>0</v>
      </c>
      <c r="S24" s="251">
        <f>J75</f>
        <v>0</v>
      </c>
    </row>
    <row r="25" spans="2:19" ht="15" x14ac:dyDescent="0.15">
      <c r="B25" s="39" t="s">
        <v>494</v>
      </c>
      <c r="C25" s="54" t="s">
        <v>198</v>
      </c>
      <c r="D25" s="54" t="s">
        <v>198</v>
      </c>
      <c r="E25" s="31"/>
      <c r="F25" s="32" t="s">
        <v>24</v>
      </c>
      <c r="G25" s="36"/>
      <c r="H25" s="252">
        <f>PLNÁ!H25</f>
        <v>0</v>
      </c>
      <c r="I25" s="252">
        <f>PLNÁ!I25</f>
        <v>0</v>
      </c>
      <c r="J25" s="252">
        <f>PLNÁ!J25</f>
        <v>0</v>
      </c>
      <c r="K25" s="248"/>
      <c r="L25" s="203"/>
      <c r="M25" s="203"/>
      <c r="N25" s="203"/>
      <c r="O25" s="249" t="s">
        <v>915</v>
      </c>
      <c r="P25" s="250" t="s">
        <v>355</v>
      </c>
      <c r="Q25" s="251">
        <f>H90+H93</f>
        <v>0</v>
      </c>
      <c r="R25" s="251">
        <f>I90+I93</f>
        <v>0</v>
      </c>
      <c r="S25" s="251">
        <f>J90+J93</f>
        <v>0</v>
      </c>
    </row>
    <row r="26" spans="2:19" ht="15" x14ac:dyDescent="0.15">
      <c r="B26" s="39" t="s">
        <v>495</v>
      </c>
      <c r="C26" s="54" t="s">
        <v>493</v>
      </c>
      <c r="D26" s="54" t="s">
        <v>721</v>
      </c>
      <c r="E26" s="31"/>
      <c r="F26" s="32" t="s">
        <v>25</v>
      </c>
      <c r="G26" s="36"/>
      <c r="H26" s="252">
        <f>PLNÁ!H26</f>
        <v>0</v>
      </c>
      <c r="I26" s="252">
        <f>PLNÁ!I26</f>
        <v>0</v>
      </c>
      <c r="J26" s="252">
        <f>PLNÁ!J26</f>
        <v>0</v>
      </c>
      <c r="K26" s="248"/>
      <c r="L26" s="203"/>
      <c r="M26" s="203"/>
      <c r="N26" s="203"/>
      <c r="O26" s="249" t="s">
        <v>916</v>
      </c>
      <c r="P26" s="250" t="s">
        <v>356</v>
      </c>
      <c r="Q26" s="251">
        <f t="shared" ref="Q26:S28" si="1">H102</f>
        <v>0</v>
      </c>
      <c r="R26" s="251">
        <f t="shared" si="1"/>
        <v>0</v>
      </c>
      <c r="S26" s="251">
        <f t="shared" si="1"/>
        <v>0</v>
      </c>
    </row>
    <row r="27" spans="2:19" ht="15" x14ac:dyDescent="0.15">
      <c r="B27" s="39" t="s">
        <v>496</v>
      </c>
      <c r="C27" s="55" t="s">
        <v>200</v>
      </c>
      <c r="D27" s="55" t="s">
        <v>200</v>
      </c>
      <c r="E27" s="31"/>
      <c r="F27" s="32" t="s">
        <v>26</v>
      </c>
      <c r="G27" s="36"/>
      <c r="H27" s="252">
        <f>PLNÁ!H27</f>
        <v>0</v>
      </c>
      <c r="I27" s="252">
        <f>PLNÁ!I27</f>
        <v>0</v>
      </c>
      <c r="J27" s="252">
        <f>PLNÁ!J27</f>
        <v>0</v>
      </c>
      <c r="K27" s="248"/>
      <c r="L27" s="203"/>
      <c r="M27" s="203"/>
      <c r="N27" s="203"/>
      <c r="O27" s="249" t="s">
        <v>917</v>
      </c>
      <c r="P27" s="250" t="s">
        <v>357</v>
      </c>
      <c r="Q27" s="251">
        <f t="shared" si="1"/>
        <v>0</v>
      </c>
      <c r="R27" s="251">
        <f t="shared" si="1"/>
        <v>0</v>
      </c>
      <c r="S27" s="251">
        <f t="shared" si="1"/>
        <v>0</v>
      </c>
    </row>
    <row r="28" spans="2:19" ht="15" x14ac:dyDescent="0.15">
      <c r="B28" s="39" t="s">
        <v>497</v>
      </c>
      <c r="C28" s="54" t="s">
        <v>498</v>
      </c>
      <c r="D28" s="54" t="s">
        <v>722</v>
      </c>
      <c r="E28" s="31"/>
      <c r="F28" s="32" t="s">
        <v>27</v>
      </c>
      <c r="G28" s="36"/>
      <c r="H28" s="252">
        <f>PLNÁ!H28</f>
        <v>0</v>
      </c>
      <c r="I28" s="252">
        <f>PLNÁ!I28</f>
        <v>0</v>
      </c>
      <c r="J28" s="252">
        <f>PLNÁ!J28</f>
        <v>0</v>
      </c>
      <c r="K28" s="248"/>
      <c r="L28" s="203"/>
      <c r="M28" s="203"/>
      <c r="N28" s="203"/>
      <c r="O28" s="249" t="s">
        <v>918</v>
      </c>
      <c r="P28" s="250" t="s">
        <v>358</v>
      </c>
      <c r="Q28" s="251">
        <f t="shared" si="1"/>
        <v>0</v>
      </c>
      <c r="R28" s="251">
        <f t="shared" si="1"/>
        <v>0</v>
      </c>
      <c r="S28" s="251">
        <f t="shared" si="1"/>
        <v>0</v>
      </c>
    </row>
    <row r="29" spans="2:19" ht="15" x14ac:dyDescent="0.15">
      <c r="B29" s="142" t="s">
        <v>499</v>
      </c>
      <c r="C29" s="143" t="s">
        <v>500</v>
      </c>
      <c r="D29" s="143" t="s">
        <v>723</v>
      </c>
      <c r="E29" s="139"/>
      <c r="F29" s="131" t="s">
        <v>28</v>
      </c>
      <c r="G29" s="132" t="s">
        <v>668</v>
      </c>
      <c r="H29" s="253">
        <f>PLNÁ!H29</f>
        <v>0</v>
      </c>
      <c r="I29" s="253">
        <f>PLNÁ!I29</f>
        <v>0</v>
      </c>
      <c r="J29" s="253">
        <f>PLNÁ!J29</f>
        <v>0</v>
      </c>
      <c r="K29" s="248"/>
      <c r="L29" s="203"/>
      <c r="M29" s="203"/>
      <c r="N29" s="203"/>
      <c r="O29" s="249" t="s">
        <v>281</v>
      </c>
      <c r="P29" s="250" t="s">
        <v>359</v>
      </c>
      <c r="Q29" s="251">
        <f>H124</f>
        <v>0</v>
      </c>
      <c r="R29" s="251">
        <f>I124</f>
        <v>0</v>
      </c>
      <c r="S29" s="251">
        <f>J124</f>
        <v>0</v>
      </c>
    </row>
    <row r="30" spans="2:19" ht="15" x14ac:dyDescent="0.15">
      <c r="B30" s="39" t="s">
        <v>501</v>
      </c>
      <c r="C30" s="53" t="s">
        <v>202</v>
      </c>
      <c r="D30" s="53" t="s">
        <v>724</v>
      </c>
      <c r="E30" s="31"/>
      <c r="F30" s="32" t="s">
        <v>30</v>
      </c>
      <c r="G30" s="36"/>
      <c r="H30" s="252">
        <f>PLNÁ!H30</f>
        <v>0</v>
      </c>
      <c r="I30" s="252">
        <f>PLNÁ!I30</f>
        <v>0</v>
      </c>
      <c r="J30" s="252">
        <f>PLNÁ!J30</f>
        <v>0</v>
      </c>
      <c r="K30" s="248"/>
      <c r="L30" s="203"/>
      <c r="M30" s="203"/>
      <c r="N30" s="203"/>
      <c r="O30" s="249" t="s">
        <v>919</v>
      </c>
      <c r="P30" s="250" t="s">
        <v>360</v>
      </c>
      <c r="Q30" s="251">
        <f>H146</f>
        <v>0</v>
      </c>
      <c r="R30" s="251">
        <f>I146</f>
        <v>0</v>
      </c>
      <c r="S30" s="251">
        <f>J146</f>
        <v>0</v>
      </c>
    </row>
    <row r="31" spans="2:19" ht="15" x14ac:dyDescent="0.15">
      <c r="B31" s="39" t="s">
        <v>502</v>
      </c>
      <c r="C31" s="53" t="s">
        <v>201</v>
      </c>
      <c r="D31" s="53" t="s">
        <v>725</v>
      </c>
      <c r="E31" s="31"/>
      <c r="F31" s="32" t="s">
        <v>29</v>
      </c>
      <c r="G31" s="36"/>
      <c r="H31" s="252">
        <f>PLNÁ!H31</f>
        <v>0</v>
      </c>
      <c r="I31" s="252">
        <f>PLNÁ!I31</f>
        <v>0</v>
      </c>
      <c r="J31" s="252">
        <f>PLNÁ!J31</f>
        <v>0</v>
      </c>
      <c r="K31" s="248"/>
      <c r="L31" s="203"/>
      <c r="M31" s="203"/>
      <c r="N31" s="203"/>
      <c r="O31" s="249" t="s">
        <v>920</v>
      </c>
      <c r="P31" s="250" t="s">
        <v>361</v>
      </c>
      <c r="Q31" s="251">
        <f>H150</f>
        <v>0</v>
      </c>
      <c r="R31" s="251">
        <f>I150</f>
        <v>0</v>
      </c>
      <c r="S31" s="251">
        <f>J150</f>
        <v>0</v>
      </c>
    </row>
    <row r="32" spans="2:19" ht="15" customHeight="1" x14ac:dyDescent="0.15">
      <c r="B32" s="142" t="s">
        <v>203</v>
      </c>
      <c r="C32" s="138" t="s">
        <v>204</v>
      </c>
      <c r="D32" s="138" t="s">
        <v>726</v>
      </c>
      <c r="E32" s="139"/>
      <c r="F32" s="131" t="s">
        <v>31</v>
      </c>
      <c r="G32" s="132" t="s">
        <v>652</v>
      </c>
      <c r="H32" s="253">
        <f>PLNÁ!H32</f>
        <v>0</v>
      </c>
      <c r="I32" s="253">
        <f>PLNÁ!I32</f>
        <v>0</v>
      </c>
      <c r="J32" s="253">
        <f>PLNÁ!J32</f>
        <v>0</v>
      </c>
      <c r="K32" s="248"/>
      <c r="L32" s="203"/>
      <c r="M32" s="203"/>
      <c r="N32" s="203"/>
      <c r="O32" s="249" t="s">
        <v>921</v>
      </c>
      <c r="P32" s="250" t="s">
        <v>362</v>
      </c>
      <c r="Q32" s="251">
        <f>H158</f>
        <v>0</v>
      </c>
      <c r="R32" s="251">
        <f>I158</f>
        <v>0</v>
      </c>
      <c r="S32" s="251">
        <f>J158</f>
        <v>0</v>
      </c>
    </row>
    <row r="33" spans="2:19" ht="15" customHeight="1" x14ac:dyDescent="0.15">
      <c r="B33" s="142" t="s">
        <v>205</v>
      </c>
      <c r="C33" s="185" t="s">
        <v>503</v>
      </c>
      <c r="D33" s="194" t="s">
        <v>727</v>
      </c>
      <c r="E33" s="139"/>
      <c r="F33" s="131" t="s">
        <v>32</v>
      </c>
      <c r="G33" s="132" t="s">
        <v>653</v>
      </c>
      <c r="H33" s="253">
        <f>PLNÁ!H33</f>
        <v>0</v>
      </c>
      <c r="I33" s="253">
        <f>PLNÁ!I33</f>
        <v>0</v>
      </c>
      <c r="J33" s="253">
        <f>PLNÁ!J33</f>
        <v>0</v>
      </c>
      <c r="K33" s="248"/>
      <c r="L33" s="203"/>
      <c r="M33" s="203"/>
      <c r="N33" s="203"/>
      <c r="O33" s="249" t="s">
        <v>922</v>
      </c>
      <c r="P33" s="250" t="s">
        <v>363</v>
      </c>
      <c r="Q33" s="251">
        <f>H164+H167</f>
        <v>0</v>
      </c>
      <c r="R33" s="251">
        <f>I164+I167</f>
        <v>0</v>
      </c>
      <c r="S33" s="251">
        <f>J164+J167</f>
        <v>0</v>
      </c>
    </row>
    <row r="34" spans="2:19" ht="15" x14ac:dyDescent="0.15">
      <c r="B34" s="39" t="s">
        <v>504</v>
      </c>
      <c r="C34" s="53" t="s">
        <v>206</v>
      </c>
      <c r="D34" s="53" t="s">
        <v>744</v>
      </c>
      <c r="E34" s="31"/>
      <c r="F34" s="32" t="s">
        <v>33</v>
      </c>
      <c r="G34" s="36"/>
      <c r="H34" s="252">
        <f>PLNÁ!H34</f>
        <v>0</v>
      </c>
      <c r="I34" s="252">
        <f>PLNÁ!I34</f>
        <v>0</v>
      </c>
      <c r="J34" s="252">
        <f>PLNÁ!J34</f>
        <v>0</v>
      </c>
      <c r="K34" s="248"/>
      <c r="L34" s="203"/>
      <c r="M34" s="203"/>
      <c r="N34" s="203"/>
      <c r="O34" s="249" t="s">
        <v>923</v>
      </c>
      <c r="P34" s="250" t="s">
        <v>364</v>
      </c>
      <c r="Q34" s="251">
        <f t="shared" ref="Q34:S35" si="2">H172</f>
        <v>0</v>
      </c>
      <c r="R34" s="251">
        <f t="shared" si="2"/>
        <v>0</v>
      </c>
      <c r="S34" s="251">
        <f t="shared" si="2"/>
        <v>0</v>
      </c>
    </row>
    <row r="35" spans="2:19" ht="15" x14ac:dyDescent="0.15">
      <c r="B35" s="39" t="s">
        <v>505</v>
      </c>
      <c r="C35" s="53" t="s">
        <v>208</v>
      </c>
      <c r="D35" s="53" t="s">
        <v>728</v>
      </c>
      <c r="E35" s="31"/>
      <c r="F35" s="32" t="s">
        <v>34</v>
      </c>
      <c r="G35" s="36"/>
      <c r="H35" s="252">
        <f>PLNÁ!H35</f>
        <v>0</v>
      </c>
      <c r="I35" s="252">
        <f>PLNÁ!I35</f>
        <v>0</v>
      </c>
      <c r="J35" s="252">
        <f>PLNÁ!J35</f>
        <v>0</v>
      </c>
      <c r="K35" s="248"/>
      <c r="L35" s="203"/>
      <c r="M35" s="203"/>
      <c r="N35" s="203"/>
      <c r="O35" s="249" t="s">
        <v>924</v>
      </c>
      <c r="P35" s="250" t="s">
        <v>365</v>
      </c>
      <c r="Q35" s="251">
        <f t="shared" si="2"/>
        <v>0</v>
      </c>
      <c r="R35" s="251">
        <f t="shared" si="2"/>
        <v>0</v>
      </c>
      <c r="S35" s="251">
        <f t="shared" si="2"/>
        <v>0</v>
      </c>
    </row>
    <row r="36" spans="2:19" ht="15" x14ac:dyDescent="0.15">
      <c r="B36" s="39" t="s">
        <v>207</v>
      </c>
      <c r="C36" s="54" t="s">
        <v>506</v>
      </c>
      <c r="D36" s="54" t="s">
        <v>729</v>
      </c>
      <c r="E36" s="31"/>
      <c r="F36" s="32" t="s">
        <v>35</v>
      </c>
      <c r="G36" s="36"/>
      <c r="H36" s="252">
        <f>PLNÁ!H36</f>
        <v>0</v>
      </c>
      <c r="I36" s="252">
        <f>PLNÁ!I36</f>
        <v>0</v>
      </c>
      <c r="J36" s="252">
        <f>PLNÁ!J36</f>
        <v>0</v>
      </c>
      <c r="K36" s="248"/>
      <c r="L36" s="203"/>
      <c r="M36" s="203"/>
      <c r="N36" s="203"/>
      <c r="O36" s="249" t="s">
        <v>925</v>
      </c>
      <c r="P36" s="250" t="s">
        <v>366</v>
      </c>
      <c r="Q36" s="251">
        <f>H187</f>
        <v>0</v>
      </c>
      <c r="R36" s="251">
        <f>I187</f>
        <v>0</v>
      </c>
      <c r="S36" s="251">
        <f>J187</f>
        <v>0</v>
      </c>
    </row>
    <row r="37" spans="2:19" ht="15" x14ac:dyDescent="0.15">
      <c r="B37" s="39" t="s">
        <v>209</v>
      </c>
      <c r="C37" s="54" t="s">
        <v>507</v>
      </c>
      <c r="D37" s="54" t="s">
        <v>408</v>
      </c>
      <c r="E37" s="31"/>
      <c r="F37" s="32" t="s">
        <v>36</v>
      </c>
      <c r="G37" s="36"/>
      <c r="H37" s="252">
        <f>PLNÁ!H37</f>
        <v>0</v>
      </c>
      <c r="I37" s="252">
        <f>PLNÁ!I37</f>
        <v>0</v>
      </c>
      <c r="J37" s="252">
        <f>PLNÁ!J37</f>
        <v>0</v>
      </c>
      <c r="K37" s="248"/>
      <c r="L37" s="203"/>
      <c r="M37" s="203"/>
      <c r="N37" s="203"/>
      <c r="O37" s="249" t="s">
        <v>926</v>
      </c>
      <c r="P37" s="250" t="s">
        <v>367</v>
      </c>
      <c r="Q37" s="251">
        <f>H180</f>
        <v>0</v>
      </c>
      <c r="R37" s="251">
        <f>I180</f>
        <v>0</v>
      </c>
      <c r="S37" s="251">
        <f>J180</f>
        <v>0</v>
      </c>
    </row>
    <row r="38" spans="2:19" ht="15" x14ac:dyDescent="0.15">
      <c r="B38" s="142" t="s">
        <v>210</v>
      </c>
      <c r="C38" s="185" t="s">
        <v>515</v>
      </c>
      <c r="D38" s="194" t="s">
        <v>730</v>
      </c>
      <c r="E38" s="139"/>
      <c r="F38" s="131" t="s">
        <v>37</v>
      </c>
      <c r="G38" s="132" t="s">
        <v>654</v>
      </c>
      <c r="H38" s="253">
        <f>PLNÁ!H38</f>
        <v>0</v>
      </c>
      <c r="I38" s="253">
        <f>PLNÁ!I38</f>
        <v>0</v>
      </c>
      <c r="J38" s="253">
        <f>PLNÁ!J38</f>
        <v>0</v>
      </c>
      <c r="K38" s="248"/>
      <c r="L38" s="203"/>
      <c r="M38" s="203"/>
      <c r="N38" s="203"/>
      <c r="O38" s="249" t="s">
        <v>927</v>
      </c>
      <c r="P38" s="250" t="s">
        <v>368</v>
      </c>
      <c r="Q38" s="251">
        <f>H204</f>
        <v>0</v>
      </c>
      <c r="R38" s="251">
        <f>I204</f>
        <v>0</v>
      </c>
      <c r="S38" s="251">
        <f>J204</f>
        <v>0</v>
      </c>
    </row>
    <row r="39" spans="2:19" ht="15" x14ac:dyDescent="0.15">
      <c r="B39" s="39" t="s">
        <v>508</v>
      </c>
      <c r="C39" s="54" t="s">
        <v>211</v>
      </c>
      <c r="D39" s="54" t="s">
        <v>407</v>
      </c>
      <c r="E39" s="31"/>
      <c r="F39" s="32" t="s">
        <v>38</v>
      </c>
      <c r="G39" s="36"/>
      <c r="H39" s="252">
        <f>PLNÁ!H39</f>
        <v>0</v>
      </c>
      <c r="I39" s="252">
        <f>PLNÁ!I39</f>
        <v>0</v>
      </c>
      <c r="J39" s="252">
        <f>PLNÁ!J39</f>
        <v>0</v>
      </c>
      <c r="K39" s="248"/>
      <c r="L39" s="203"/>
      <c r="M39" s="203"/>
      <c r="N39" s="203"/>
      <c r="O39" s="249" t="s">
        <v>928</v>
      </c>
      <c r="P39" s="250" t="s">
        <v>369</v>
      </c>
      <c r="Q39" s="251">
        <f>H217</f>
        <v>0</v>
      </c>
      <c r="R39" s="251">
        <f>I217</f>
        <v>0</v>
      </c>
      <c r="S39" s="251">
        <f>J217</f>
        <v>0</v>
      </c>
    </row>
    <row r="40" spans="2:19" ht="15" x14ac:dyDescent="0.15">
      <c r="B40" s="39" t="s">
        <v>509</v>
      </c>
      <c r="C40" s="54" t="s">
        <v>516</v>
      </c>
      <c r="D40" s="54" t="s">
        <v>731</v>
      </c>
      <c r="E40" s="31"/>
      <c r="F40" s="32" t="s">
        <v>39</v>
      </c>
      <c r="G40" s="36"/>
      <c r="H40" s="252">
        <f>PLNÁ!H40</f>
        <v>0</v>
      </c>
      <c r="I40" s="252">
        <f>PLNÁ!I40</f>
        <v>0</v>
      </c>
      <c r="J40" s="252">
        <f>PLNÁ!J40</f>
        <v>0</v>
      </c>
      <c r="K40" s="248"/>
      <c r="L40" s="203"/>
      <c r="M40" s="203"/>
      <c r="N40" s="203"/>
      <c r="O40" s="249" t="s">
        <v>929</v>
      </c>
      <c r="P40" s="250" t="s">
        <v>370</v>
      </c>
      <c r="Q40" s="251">
        <f>H229</f>
        <v>0</v>
      </c>
      <c r="R40" s="251">
        <f>I229</f>
        <v>0</v>
      </c>
      <c r="S40" s="251">
        <f>J229</f>
        <v>0</v>
      </c>
    </row>
    <row r="41" spans="2:19" ht="15" x14ac:dyDescent="0.15">
      <c r="B41" s="39" t="s">
        <v>510</v>
      </c>
      <c r="C41" s="54" t="s">
        <v>213</v>
      </c>
      <c r="D41" s="54" t="s">
        <v>730</v>
      </c>
      <c r="E41" s="31"/>
      <c r="F41" s="32" t="s">
        <v>40</v>
      </c>
      <c r="G41" s="36"/>
      <c r="H41" s="252">
        <f>PLNÁ!H41</f>
        <v>0</v>
      </c>
      <c r="I41" s="252">
        <f>PLNÁ!I41</f>
        <v>0</v>
      </c>
      <c r="J41" s="252">
        <f>PLNÁ!J41</f>
        <v>0</v>
      </c>
      <c r="K41" s="248"/>
      <c r="L41" s="203"/>
      <c r="M41" s="203"/>
      <c r="N41" s="203"/>
      <c r="O41" s="249" t="s">
        <v>930</v>
      </c>
      <c r="P41" s="250" t="s">
        <v>371</v>
      </c>
      <c r="Q41" s="251">
        <f>H223</f>
        <v>0</v>
      </c>
      <c r="R41" s="251">
        <f>I223</f>
        <v>0</v>
      </c>
      <c r="S41" s="251">
        <f>J223</f>
        <v>0</v>
      </c>
    </row>
    <row r="42" spans="2:19" ht="15" x14ac:dyDescent="0.15">
      <c r="B42" s="142" t="s">
        <v>212</v>
      </c>
      <c r="C42" s="185" t="s">
        <v>513</v>
      </c>
      <c r="D42" s="194" t="s">
        <v>732</v>
      </c>
      <c r="E42" s="139"/>
      <c r="F42" s="131" t="s">
        <v>41</v>
      </c>
      <c r="G42" s="132" t="s">
        <v>655</v>
      </c>
      <c r="H42" s="253">
        <f>PLNÁ!H42</f>
        <v>0</v>
      </c>
      <c r="I42" s="253">
        <f>PLNÁ!I42</f>
        <v>0</v>
      </c>
      <c r="J42" s="253">
        <f>PLNÁ!J42</f>
        <v>0</v>
      </c>
      <c r="K42" s="248"/>
      <c r="L42" s="203"/>
      <c r="M42" s="203"/>
      <c r="N42" s="203"/>
      <c r="O42" s="249" t="s">
        <v>931</v>
      </c>
      <c r="P42" s="250" t="s">
        <v>372</v>
      </c>
      <c r="Q42" s="251">
        <f t="shared" ref="Q42:S43" si="3">H233</f>
        <v>0</v>
      </c>
      <c r="R42" s="251">
        <f t="shared" si="3"/>
        <v>0</v>
      </c>
      <c r="S42" s="251">
        <f t="shared" si="3"/>
        <v>0</v>
      </c>
    </row>
    <row r="43" spans="2:19" ht="15" x14ac:dyDescent="0.15">
      <c r="B43" s="39" t="s">
        <v>511</v>
      </c>
      <c r="C43" s="54" t="s">
        <v>514</v>
      </c>
      <c r="D43" s="54" t="s">
        <v>733</v>
      </c>
      <c r="E43" s="31"/>
      <c r="F43" s="32" t="s">
        <v>374</v>
      </c>
      <c r="G43" s="36"/>
      <c r="H43" s="252">
        <f>PLNÁ!H43</f>
        <v>0</v>
      </c>
      <c r="I43" s="252">
        <f>PLNÁ!I43</f>
        <v>0</v>
      </c>
      <c r="J43" s="252">
        <f>PLNÁ!J43</f>
        <v>0</v>
      </c>
      <c r="K43" s="248"/>
      <c r="L43" s="203"/>
      <c r="M43" s="203"/>
      <c r="N43" s="203"/>
      <c r="O43" s="249" t="s">
        <v>932</v>
      </c>
      <c r="P43" s="250" t="s">
        <v>373</v>
      </c>
      <c r="Q43" s="251">
        <f t="shared" si="3"/>
        <v>0</v>
      </c>
      <c r="R43" s="251">
        <f t="shared" si="3"/>
        <v>0</v>
      </c>
      <c r="S43" s="251">
        <f t="shared" si="3"/>
        <v>0</v>
      </c>
    </row>
    <row r="44" spans="2:19" ht="15" x14ac:dyDescent="0.15">
      <c r="B44" s="39" t="s">
        <v>512</v>
      </c>
      <c r="C44" s="54" t="s">
        <v>214</v>
      </c>
      <c r="D44" s="54" t="s">
        <v>726</v>
      </c>
      <c r="E44" s="31"/>
      <c r="F44" s="32" t="s">
        <v>375</v>
      </c>
      <c r="G44" s="36"/>
      <c r="H44" s="252">
        <f>PLNÁ!H44</f>
        <v>0</v>
      </c>
      <c r="I44" s="252">
        <f>PLNÁ!I44</f>
        <v>0</v>
      </c>
      <c r="J44" s="252">
        <f>PLNÁ!J44</f>
        <v>0</v>
      </c>
      <c r="K44" s="248"/>
      <c r="L44" s="203"/>
      <c r="M44" s="203"/>
      <c r="N44" s="203"/>
      <c r="O44" s="249" t="s">
        <v>933</v>
      </c>
      <c r="P44" s="250" t="s">
        <v>892</v>
      </c>
      <c r="Q44" s="251">
        <f>H86+H96</f>
        <v>0</v>
      </c>
      <c r="R44" s="251">
        <f>I86+I96</f>
        <v>0</v>
      </c>
      <c r="S44" s="251">
        <f>J86+J96</f>
        <v>0</v>
      </c>
    </row>
    <row r="45" spans="2:19" ht="15" x14ac:dyDescent="0.15">
      <c r="B45" s="142" t="s">
        <v>215</v>
      </c>
      <c r="C45" s="138" t="s">
        <v>216</v>
      </c>
      <c r="D45" s="138" t="s">
        <v>734</v>
      </c>
      <c r="E45" s="139"/>
      <c r="F45" s="131" t="s">
        <v>42</v>
      </c>
      <c r="G45" s="132" t="s">
        <v>696</v>
      </c>
      <c r="H45" s="253">
        <f>PLNÁ!H45</f>
        <v>0</v>
      </c>
      <c r="I45" s="253">
        <f>PLNÁ!I45</f>
        <v>0</v>
      </c>
      <c r="J45" s="253">
        <f>PLNÁ!J45</f>
        <v>0</v>
      </c>
      <c r="K45" s="248"/>
      <c r="L45" s="203"/>
      <c r="M45" s="203"/>
      <c r="N45" s="203"/>
      <c r="O45" s="249" t="s">
        <v>282</v>
      </c>
      <c r="P45" s="250" t="s">
        <v>893</v>
      </c>
      <c r="Q45" s="251">
        <f>H125</f>
        <v>0</v>
      </c>
      <c r="R45" s="251">
        <f>I125</f>
        <v>0</v>
      </c>
      <c r="S45" s="251">
        <f>J125</f>
        <v>0</v>
      </c>
    </row>
    <row r="46" spans="2:19" ht="15" x14ac:dyDescent="0.15">
      <c r="B46" s="39" t="s">
        <v>217</v>
      </c>
      <c r="C46" s="54" t="s">
        <v>517</v>
      </c>
      <c r="D46" s="54" t="s">
        <v>735</v>
      </c>
      <c r="E46" s="37"/>
      <c r="F46" s="32" t="s">
        <v>43</v>
      </c>
      <c r="G46" s="36"/>
      <c r="H46" s="252">
        <f>PLNÁ!H46</f>
        <v>0</v>
      </c>
      <c r="I46" s="252">
        <f>PLNÁ!I46</f>
        <v>0</v>
      </c>
      <c r="J46" s="252">
        <f>PLNÁ!J46</f>
        <v>0</v>
      </c>
      <c r="K46" s="248"/>
      <c r="L46" s="203"/>
      <c r="M46" s="203"/>
      <c r="N46" s="203"/>
      <c r="O46" s="249" t="s">
        <v>934</v>
      </c>
      <c r="P46" s="250" t="s">
        <v>894</v>
      </c>
      <c r="Q46" s="251">
        <f>H132</f>
        <v>0</v>
      </c>
      <c r="R46" s="251">
        <f>I132</f>
        <v>0</v>
      </c>
      <c r="S46" s="251">
        <f>J132</f>
        <v>0</v>
      </c>
    </row>
    <row r="47" spans="2:19" ht="15" x14ac:dyDescent="0.15">
      <c r="B47" s="39" t="s">
        <v>218</v>
      </c>
      <c r="C47" s="54" t="s">
        <v>518</v>
      </c>
      <c r="D47" s="54" t="s">
        <v>736</v>
      </c>
      <c r="E47" s="37"/>
      <c r="F47" s="32" t="s">
        <v>44</v>
      </c>
      <c r="G47" s="36"/>
      <c r="H47" s="252">
        <f>PLNÁ!H47</f>
        <v>0</v>
      </c>
      <c r="I47" s="252">
        <f>PLNÁ!I47</f>
        <v>0</v>
      </c>
      <c r="J47" s="252">
        <f>PLNÁ!J47</f>
        <v>0</v>
      </c>
      <c r="K47" s="248"/>
      <c r="L47" s="203"/>
      <c r="M47" s="203"/>
      <c r="N47" s="203"/>
      <c r="O47" s="249" t="s">
        <v>935</v>
      </c>
      <c r="P47" s="250" t="s">
        <v>936</v>
      </c>
      <c r="Q47" s="251">
        <f>H135+H150+H158</f>
        <v>0</v>
      </c>
      <c r="R47" s="251">
        <f>I135+I150+I158</f>
        <v>0</v>
      </c>
      <c r="S47" s="251">
        <f>J135+J150+J158</f>
        <v>0</v>
      </c>
    </row>
    <row r="48" spans="2:19" ht="15" x14ac:dyDescent="0.15">
      <c r="B48" s="39" t="s">
        <v>296</v>
      </c>
      <c r="C48" s="54" t="s">
        <v>519</v>
      </c>
      <c r="D48" s="54" t="s">
        <v>737</v>
      </c>
      <c r="E48" s="37"/>
      <c r="F48" s="32" t="s">
        <v>45</v>
      </c>
      <c r="G48" s="36"/>
      <c r="H48" s="252">
        <f>PLNÁ!H48</f>
        <v>0</v>
      </c>
      <c r="I48" s="252">
        <f>PLNÁ!I48</f>
        <v>0</v>
      </c>
      <c r="J48" s="252">
        <f>PLNÁ!J48</f>
        <v>0</v>
      </c>
      <c r="K48" s="248"/>
      <c r="L48" s="203"/>
      <c r="M48" s="203"/>
      <c r="N48" s="203"/>
      <c r="O48" s="249" t="s">
        <v>937</v>
      </c>
      <c r="P48" s="250" t="s">
        <v>898</v>
      </c>
      <c r="Q48" s="251">
        <f>H189</f>
        <v>0</v>
      </c>
      <c r="R48" s="251">
        <f>I189</f>
        <v>0</v>
      </c>
      <c r="S48" s="251">
        <f>J189</f>
        <v>0</v>
      </c>
    </row>
    <row r="49" spans="2:19" ht="15" x14ac:dyDescent="0.15">
      <c r="B49" s="39" t="s">
        <v>219</v>
      </c>
      <c r="C49" s="54" t="s">
        <v>520</v>
      </c>
      <c r="D49" s="54" t="s">
        <v>738</v>
      </c>
      <c r="E49" s="37"/>
      <c r="F49" s="32" t="s">
        <v>46</v>
      </c>
      <c r="G49" s="36"/>
      <c r="H49" s="252">
        <f>PLNÁ!H49</f>
        <v>0</v>
      </c>
      <c r="I49" s="252">
        <f>PLNÁ!I49</f>
        <v>0</v>
      </c>
      <c r="J49" s="252">
        <f>PLNÁ!J49</f>
        <v>0</v>
      </c>
      <c r="K49" s="248"/>
      <c r="L49" s="203"/>
      <c r="M49" s="203"/>
      <c r="N49" s="203"/>
      <c r="O49" s="249" t="s">
        <v>938</v>
      </c>
      <c r="P49" s="250" t="s">
        <v>899</v>
      </c>
      <c r="Q49" s="251">
        <f>H195+H196</f>
        <v>0</v>
      </c>
      <c r="R49" s="251">
        <f>I195+I196</f>
        <v>0</v>
      </c>
      <c r="S49" s="251">
        <f>J195+J196</f>
        <v>0</v>
      </c>
    </row>
    <row r="50" spans="2:19" ht="15" x14ac:dyDescent="0.15">
      <c r="B50" s="39" t="s">
        <v>220</v>
      </c>
      <c r="C50" s="54" t="s">
        <v>521</v>
      </c>
      <c r="D50" s="54" t="s">
        <v>739</v>
      </c>
      <c r="E50" s="37"/>
      <c r="F50" s="32" t="s">
        <v>47</v>
      </c>
      <c r="G50" s="36"/>
      <c r="H50" s="252">
        <f>PLNÁ!H50</f>
        <v>0</v>
      </c>
      <c r="I50" s="252">
        <f>PLNÁ!I50</f>
        <v>0</v>
      </c>
      <c r="J50" s="252">
        <f>PLNÁ!J50</f>
        <v>0</v>
      </c>
      <c r="K50" s="248"/>
      <c r="L50" s="203"/>
      <c r="M50" s="203"/>
      <c r="N50" s="203"/>
      <c r="O50" s="249" t="s">
        <v>939</v>
      </c>
      <c r="P50" s="250" t="s">
        <v>900</v>
      </c>
      <c r="Q50" s="251">
        <f>H199+H200</f>
        <v>0</v>
      </c>
      <c r="R50" s="251">
        <f>I199+I200</f>
        <v>0</v>
      </c>
      <c r="S50" s="251">
        <f>J199+J200</f>
        <v>0</v>
      </c>
    </row>
    <row r="51" spans="2:19" ht="15" customHeight="1" x14ac:dyDescent="0.15">
      <c r="B51" s="39" t="s">
        <v>222</v>
      </c>
      <c r="C51" s="56" t="s">
        <v>522</v>
      </c>
      <c r="D51" s="56" t="s">
        <v>740</v>
      </c>
      <c r="E51" s="37"/>
      <c r="F51" s="32" t="s">
        <v>48</v>
      </c>
      <c r="G51" s="36"/>
      <c r="H51" s="252">
        <f>PLNÁ!H51</f>
        <v>0</v>
      </c>
      <c r="I51" s="252">
        <f>PLNÁ!I51</f>
        <v>0</v>
      </c>
      <c r="J51" s="252">
        <f>PLNÁ!J51</f>
        <v>0</v>
      </c>
      <c r="K51" s="248"/>
      <c r="L51" s="203"/>
      <c r="M51" s="203"/>
      <c r="N51" s="203"/>
      <c r="O51" s="249" t="s">
        <v>242</v>
      </c>
      <c r="P51" s="250" t="s">
        <v>891</v>
      </c>
      <c r="Q51" s="251">
        <f>H76</f>
        <v>0</v>
      </c>
      <c r="R51" s="251">
        <f>I76</f>
        <v>0</v>
      </c>
      <c r="S51" s="251">
        <f>J76</f>
        <v>0</v>
      </c>
    </row>
    <row r="52" spans="2:19" ht="15" x14ac:dyDescent="0.15">
      <c r="B52" s="142" t="s">
        <v>223</v>
      </c>
      <c r="C52" s="145" t="s">
        <v>525</v>
      </c>
      <c r="D52" s="145" t="s">
        <v>741</v>
      </c>
      <c r="E52" s="139"/>
      <c r="F52" s="131" t="s">
        <v>49</v>
      </c>
      <c r="G52" s="132" t="s">
        <v>697</v>
      </c>
      <c r="H52" s="253">
        <f>PLNÁ!H52</f>
        <v>0</v>
      </c>
      <c r="I52" s="253">
        <f>PLNÁ!I52</f>
        <v>0</v>
      </c>
      <c r="J52" s="253">
        <f>PLNÁ!J52</f>
        <v>0</v>
      </c>
      <c r="K52" s="248"/>
      <c r="L52" s="203"/>
      <c r="M52" s="203"/>
      <c r="N52" s="203"/>
      <c r="O52" s="249" t="s">
        <v>942</v>
      </c>
      <c r="P52" s="250" t="s">
        <v>897</v>
      </c>
      <c r="Q52" s="251">
        <f>H135</f>
        <v>0</v>
      </c>
      <c r="R52" s="251">
        <f>I135</f>
        <v>0</v>
      </c>
      <c r="S52" s="251">
        <f>J135</f>
        <v>0</v>
      </c>
    </row>
    <row r="53" spans="2:19" ht="15" x14ac:dyDescent="0.15">
      <c r="B53" s="39" t="s">
        <v>523</v>
      </c>
      <c r="C53" s="57" t="s">
        <v>221</v>
      </c>
      <c r="D53" s="57" t="s">
        <v>742</v>
      </c>
      <c r="E53" s="37"/>
      <c r="F53" s="32" t="s">
        <v>50</v>
      </c>
      <c r="G53" s="36"/>
      <c r="H53" s="252">
        <f>PLNÁ!H53</f>
        <v>0</v>
      </c>
      <c r="I53" s="252">
        <f>PLNÁ!I53</f>
        <v>0</v>
      </c>
      <c r="J53" s="252">
        <f>PLNÁ!J53</f>
        <v>0</v>
      </c>
      <c r="K53" s="248"/>
      <c r="L53" s="203"/>
      <c r="M53" s="203"/>
      <c r="N53" s="203"/>
      <c r="O53" s="249" t="s">
        <v>943</v>
      </c>
      <c r="P53" s="250" t="s">
        <v>896</v>
      </c>
      <c r="Q53" s="251">
        <f>H147</f>
        <v>0</v>
      </c>
      <c r="R53" s="251">
        <f>I147</f>
        <v>0</v>
      </c>
      <c r="S53" s="251">
        <f>J147</f>
        <v>0</v>
      </c>
    </row>
    <row r="54" spans="2:19" ht="15" x14ac:dyDescent="0.15">
      <c r="B54" s="39" t="s">
        <v>524</v>
      </c>
      <c r="C54" s="57" t="s">
        <v>224</v>
      </c>
      <c r="D54" s="57" t="s">
        <v>743</v>
      </c>
      <c r="E54" s="37"/>
      <c r="F54" s="32" t="s">
        <v>51</v>
      </c>
      <c r="G54" s="36"/>
      <c r="H54" s="252">
        <f>PLNÁ!H54</f>
        <v>0</v>
      </c>
      <c r="I54" s="252">
        <f>PLNÁ!I54</f>
        <v>0</v>
      </c>
      <c r="J54" s="252">
        <f>PLNÁ!J54</f>
        <v>0</v>
      </c>
      <c r="K54" s="248"/>
      <c r="L54" s="203"/>
      <c r="M54" s="203"/>
      <c r="N54" s="203"/>
      <c r="O54" s="249" t="s">
        <v>295</v>
      </c>
      <c r="P54" s="250" t="s">
        <v>895</v>
      </c>
      <c r="Q54" s="251">
        <f>H152</f>
        <v>0</v>
      </c>
      <c r="R54" s="251">
        <f>I152</f>
        <v>0</v>
      </c>
      <c r="S54" s="251">
        <f>J152</f>
        <v>0</v>
      </c>
    </row>
    <row r="55" spans="2:19" ht="15" x14ac:dyDescent="0.2">
      <c r="B55" s="146" t="s">
        <v>225</v>
      </c>
      <c r="C55" s="138" t="s">
        <v>226</v>
      </c>
      <c r="D55" s="138" t="s">
        <v>409</v>
      </c>
      <c r="E55" s="139"/>
      <c r="F55" s="131" t="s">
        <v>52</v>
      </c>
      <c r="G55" s="132" t="s">
        <v>656</v>
      </c>
      <c r="H55" s="253">
        <f>PLNÁ!H55</f>
        <v>0</v>
      </c>
      <c r="I55" s="253">
        <f>PLNÁ!I55</f>
        <v>0</v>
      </c>
      <c r="J55" s="253">
        <f>PLNÁ!J55</f>
        <v>0</v>
      </c>
      <c r="K55" s="254" t="s">
        <v>351</v>
      </c>
      <c r="L55" s="203"/>
      <c r="M55" s="203"/>
      <c r="N55" s="203"/>
      <c r="O55" s="249" t="s">
        <v>940</v>
      </c>
      <c r="P55" s="250" t="s">
        <v>941</v>
      </c>
      <c r="Q55" s="203">
        <v>1</v>
      </c>
      <c r="R55" s="203">
        <v>2</v>
      </c>
      <c r="S55" s="203">
        <v>3</v>
      </c>
    </row>
    <row r="56" spans="2:19" ht="15" x14ac:dyDescent="0.2">
      <c r="B56" s="142" t="s">
        <v>227</v>
      </c>
      <c r="C56" s="138" t="s">
        <v>228</v>
      </c>
      <c r="D56" s="138" t="s">
        <v>775</v>
      </c>
      <c r="E56" s="139"/>
      <c r="F56" s="131" t="s">
        <v>376</v>
      </c>
      <c r="G56" s="132" t="s">
        <v>657</v>
      </c>
      <c r="H56" s="253">
        <f>PLNÁ!H56</f>
        <v>0</v>
      </c>
      <c r="I56" s="253">
        <f>PLNÁ!I56</f>
        <v>0</v>
      </c>
      <c r="J56" s="253">
        <f>PLNÁ!J56</f>
        <v>0</v>
      </c>
      <c r="K56" s="254" t="s">
        <v>352</v>
      </c>
      <c r="L56" s="203"/>
      <c r="M56" s="203"/>
      <c r="N56" s="203"/>
      <c r="O56" s="249"/>
      <c r="P56" s="250"/>
      <c r="Q56" s="203"/>
      <c r="R56" s="203"/>
      <c r="S56" s="203"/>
    </row>
    <row r="57" spans="2:19" ht="15" x14ac:dyDescent="0.15">
      <c r="B57" s="39" t="s">
        <v>229</v>
      </c>
      <c r="C57" s="53" t="s">
        <v>230</v>
      </c>
      <c r="D57" s="53" t="s">
        <v>748</v>
      </c>
      <c r="E57" s="31"/>
      <c r="F57" s="32" t="s">
        <v>377</v>
      </c>
      <c r="G57" s="36"/>
      <c r="H57" s="252">
        <f>PLNÁ!H57</f>
        <v>0</v>
      </c>
      <c r="I57" s="252">
        <f>PLNÁ!I57</f>
        <v>0</v>
      </c>
      <c r="J57" s="252">
        <f>PLNÁ!J57</f>
        <v>0</v>
      </c>
      <c r="K57" s="248"/>
      <c r="L57" s="203"/>
      <c r="M57" s="203"/>
      <c r="N57" s="203"/>
      <c r="O57" s="249"/>
      <c r="P57" s="250"/>
      <c r="Q57" s="203"/>
      <c r="R57" s="203"/>
      <c r="S57" s="203"/>
    </row>
    <row r="58" spans="2:19" ht="15" x14ac:dyDescent="0.15">
      <c r="B58" s="39" t="s">
        <v>231</v>
      </c>
      <c r="C58" s="55" t="s">
        <v>232</v>
      </c>
      <c r="D58" s="55" t="s">
        <v>749</v>
      </c>
      <c r="E58" s="31"/>
      <c r="F58" s="32" t="s">
        <v>378</v>
      </c>
      <c r="G58" s="36"/>
      <c r="H58" s="252">
        <f>PLNÁ!H58</f>
        <v>0</v>
      </c>
      <c r="I58" s="252">
        <f>PLNÁ!I58</f>
        <v>0</v>
      </c>
      <c r="J58" s="252">
        <f>PLNÁ!J58</f>
        <v>0</v>
      </c>
      <c r="K58" s="248"/>
      <c r="L58" s="203"/>
      <c r="M58" s="203"/>
      <c r="N58" s="203"/>
      <c r="O58" s="249"/>
      <c r="P58" s="250"/>
      <c r="Q58" s="203"/>
      <c r="R58" s="203"/>
      <c r="S58" s="203"/>
    </row>
    <row r="59" spans="2:19" ht="15" x14ac:dyDescent="0.15">
      <c r="B59" s="142" t="s">
        <v>233</v>
      </c>
      <c r="C59" s="185" t="s">
        <v>528</v>
      </c>
      <c r="D59" s="194" t="s">
        <v>750</v>
      </c>
      <c r="E59" s="139"/>
      <c r="F59" s="131" t="s">
        <v>53</v>
      </c>
      <c r="G59" s="132" t="s">
        <v>658</v>
      </c>
      <c r="H59" s="253">
        <f>PLNÁ!H59</f>
        <v>0</v>
      </c>
      <c r="I59" s="253">
        <f>PLNÁ!I59</f>
        <v>0</v>
      </c>
      <c r="J59" s="253">
        <f>PLNÁ!J59</f>
        <v>0</v>
      </c>
      <c r="K59" s="248"/>
      <c r="L59" s="203"/>
      <c r="M59" s="203"/>
      <c r="N59" s="203"/>
      <c r="O59" s="249"/>
      <c r="P59" s="250"/>
      <c r="Q59" s="203"/>
      <c r="R59" s="203"/>
      <c r="S59" s="203"/>
    </row>
    <row r="60" spans="2:19" ht="15" x14ac:dyDescent="0.15">
      <c r="B60" s="39" t="s">
        <v>526</v>
      </c>
      <c r="C60" s="54" t="s">
        <v>234</v>
      </c>
      <c r="D60" s="54" t="s">
        <v>751</v>
      </c>
      <c r="E60" s="31"/>
      <c r="F60" s="32" t="s">
        <v>54</v>
      </c>
      <c r="G60" s="36"/>
      <c r="H60" s="252">
        <f>PLNÁ!H60</f>
        <v>0</v>
      </c>
      <c r="I60" s="252">
        <f>PLNÁ!I60</f>
        <v>0</v>
      </c>
      <c r="J60" s="252">
        <f>PLNÁ!J60</f>
        <v>0</v>
      </c>
      <c r="K60" s="248"/>
      <c r="L60" s="203"/>
      <c r="M60" s="203"/>
      <c r="N60" s="203"/>
      <c r="O60" s="249"/>
      <c r="P60" s="250"/>
      <c r="Q60" s="203"/>
      <c r="R60" s="203"/>
      <c r="S60" s="203"/>
    </row>
    <row r="61" spans="2:19" ht="15" x14ac:dyDescent="0.2">
      <c r="B61" s="39" t="s">
        <v>527</v>
      </c>
      <c r="C61" s="54" t="s">
        <v>237</v>
      </c>
      <c r="D61" s="54" t="s">
        <v>752</v>
      </c>
      <c r="E61" s="31"/>
      <c r="F61" s="32" t="s">
        <v>55</v>
      </c>
      <c r="G61" s="36"/>
      <c r="H61" s="252">
        <f>PLNÁ!H61</f>
        <v>0</v>
      </c>
      <c r="I61" s="252">
        <f>PLNÁ!I61</f>
        <v>0</v>
      </c>
      <c r="J61" s="252">
        <f>PLNÁ!J61</f>
        <v>0</v>
      </c>
      <c r="K61" s="248"/>
      <c r="L61" s="203"/>
      <c r="M61" s="203"/>
      <c r="N61" s="203"/>
      <c r="O61" s="203"/>
      <c r="P61" s="203"/>
      <c r="Q61" s="203"/>
      <c r="R61" s="203"/>
      <c r="S61" s="203"/>
    </row>
    <row r="62" spans="2:19" ht="15" x14ac:dyDescent="0.2">
      <c r="B62" s="39" t="s">
        <v>235</v>
      </c>
      <c r="C62" s="54" t="s">
        <v>529</v>
      </c>
      <c r="D62" s="54" t="s">
        <v>753</v>
      </c>
      <c r="E62" s="31"/>
      <c r="F62" s="32" t="s">
        <v>56</v>
      </c>
      <c r="G62" s="36"/>
      <c r="H62" s="252">
        <f>PLNÁ!H62</f>
        <v>0</v>
      </c>
      <c r="I62" s="252">
        <f>PLNÁ!I62</f>
        <v>0</v>
      </c>
      <c r="J62" s="252">
        <f>PLNÁ!J62</f>
        <v>0</v>
      </c>
      <c r="K62" s="248"/>
      <c r="L62" s="203"/>
      <c r="M62" s="203"/>
      <c r="N62" s="203"/>
      <c r="O62" s="203"/>
      <c r="P62" s="203"/>
      <c r="Q62" s="203"/>
      <c r="R62" s="203"/>
      <c r="S62" s="203"/>
    </row>
    <row r="63" spans="2:19" ht="15" x14ac:dyDescent="0.2">
      <c r="B63" s="39" t="s">
        <v>236</v>
      </c>
      <c r="C63" s="53" t="s">
        <v>239</v>
      </c>
      <c r="D63" s="53" t="s">
        <v>754</v>
      </c>
      <c r="E63" s="31"/>
      <c r="F63" s="32" t="s">
        <v>57</v>
      </c>
      <c r="G63" s="36"/>
      <c r="H63" s="252">
        <f>PLNÁ!H63</f>
        <v>0</v>
      </c>
      <c r="I63" s="252">
        <f>PLNÁ!I63</f>
        <v>0</v>
      </c>
      <c r="J63" s="252">
        <f>PLNÁ!J63</f>
        <v>0</v>
      </c>
      <c r="K63" s="248"/>
      <c r="L63" s="203"/>
      <c r="M63" s="203"/>
      <c r="N63" s="203"/>
      <c r="O63" s="203"/>
      <c r="P63" s="203"/>
      <c r="Q63" s="203"/>
      <c r="R63" s="203"/>
      <c r="S63" s="203"/>
    </row>
    <row r="64" spans="2:19" ht="15" x14ac:dyDescent="0.2">
      <c r="B64" s="147" t="s">
        <v>240</v>
      </c>
      <c r="C64" s="148" t="s">
        <v>530</v>
      </c>
      <c r="D64" s="148" t="s">
        <v>776</v>
      </c>
      <c r="E64" s="139"/>
      <c r="F64" s="131" t="s">
        <v>58</v>
      </c>
      <c r="G64" s="132" t="s">
        <v>666</v>
      </c>
      <c r="H64" s="253">
        <f>PLNÁ!H64</f>
        <v>0</v>
      </c>
      <c r="I64" s="253">
        <f>PLNÁ!I64</f>
        <v>0</v>
      </c>
      <c r="J64" s="253">
        <f>PLNÁ!J64</f>
        <v>0</v>
      </c>
      <c r="K64" s="248"/>
      <c r="L64" s="203"/>
      <c r="M64" s="203"/>
      <c r="N64" s="203"/>
      <c r="O64" s="203"/>
      <c r="P64" s="203"/>
      <c r="Q64" s="203"/>
      <c r="R64" s="203"/>
      <c r="S64" s="203"/>
    </row>
    <row r="65" spans="2:19" ht="15" x14ac:dyDescent="0.2">
      <c r="B65" s="147" t="s">
        <v>531</v>
      </c>
      <c r="C65" s="138" t="s">
        <v>241</v>
      </c>
      <c r="D65" s="138" t="s">
        <v>410</v>
      </c>
      <c r="E65" s="139"/>
      <c r="F65" s="131" t="s">
        <v>379</v>
      </c>
      <c r="G65" s="132" t="s">
        <v>659</v>
      </c>
      <c r="H65" s="253">
        <f>PLNÁ!H65</f>
        <v>0</v>
      </c>
      <c r="I65" s="253">
        <f>PLNÁ!I65</f>
        <v>0</v>
      </c>
      <c r="J65" s="253">
        <f>PLNÁ!J65</f>
        <v>0</v>
      </c>
      <c r="K65" s="254" t="s">
        <v>353</v>
      </c>
      <c r="L65" s="203"/>
      <c r="M65" s="203"/>
      <c r="N65" s="203"/>
      <c r="O65" s="203"/>
      <c r="P65" s="203"/>
      <c r="Q65" s="203"/>
      <c r="R65" s="203"/>
      <c r="S65" s="203"/>
    </row>
    <row r="66" spans="2:19" ht="15" x14ac:dyDescent="0.2">
      <c r="B66" s="39" t="s">
        <v>532</v>
      </c>
      <c r="C66" s="53" t="s">
        <v>242</v>
      </c>
      <c r="D66" s="53" t="s">
        <v>755</v>
      </c>
      <c r="E66" s="31"/>
      <c r="F66" s="32" t="s">
        <v>380</v>
      </c>
      <c r="G66" s="36"/>
      <c r="H66" s="252">
        <f>PLNÁ!H66</f>
        <v>0</v>
      </c>
      <c r="I66" s="252">
        <f>PLNÁ!I66</f>
        <v>0</v>
      </c>
      <c r="J66" s="252">
        <f>PLNÁ!J66</f>
        <v>0</v>
      </c>
      <c r="K66" s="248"/>
      <c r="L66" s="203"/>
      <c r="M66" s="203"/>
      <c r="N66" s="203"/>
      <c r="O66" s="249" t="s">
        <v>901</v>
      </c>
      <c r="P66" s="255" t="s">
        <v>902</v>
      </c>
      <c r="Q66" s="203" t="s">
        <v>951</v>
      </c>
      <c r="R66" s="203"/>
      <c r="S66" s="203"/>
    </row>
    <row r="67" spans="2:19" ht="15" x14ac:dyDescent="0.2">
      <c r="B67" s="39" t="s">
        <v>533</v>
      </c>
      <c r="C67" s="55" t="s">
        <v>244</v>
      </c>
      <c r="D67" s="55" t="s">
        <v>756</v>
      </c>
      <c r="E67" s="31"/>
      <c r="F67" s="32" t="s">
        <v>59</v>
      </c>
      <c r="G67" s="36"/>
      <c r="H67" s="252">
        <f>PLNÁ!H67</f>
        <v>0</v>
      </c>
      <c r="I67" s="252">
        <f>PLNÁ!I67</f>
        <v>0</v>
      </c>
      <c r="J67" s="252">
        <f>PLNÁ!J67</f>
        <v>0</v>
      </c>
      <c r="K67" s="248"/>
      <c r="L67" s="203"/>
      <c r="M67" s="203"/>
      <c r="N67" s="203"/>
      <c r="O67" s="249" t="s">
        <v>190</v>
      </c>
      <c r="P67" s="255" t="s">
        <v>903</v>
      </c>
      <c r="Q67" s="256">
        <f>F11</f>
        <v>1</v>
      </c>
      <c r="R67" s="203"/>
      <c r="S67" s="203"/>
    </row>
    <row r="68" spans="2:19" ht="15" x14ac:dyDescent="0.2">
      <c r="B68" s="39" t="s">
        <v>536</v>
      </c>
      <c r="C68" s="55" t="s">
        <v>246</v>
      </c>
      <c r="D68" s="55" t="s">
        <v>757</v>
      </c>
      <c r="E68" s="31"/>
      <c r="F68" s="32" t="s">
        <v>60</v>
      </c>
      <c r="G68" s="36"/>
      <c r="H68" s="252">
        <f>PLNÁ!H68</f>
        <v>0</v>
      </c>
      <c r="I68" s="252">
        <f>PLNÁ!I68</f>
        <v>0</v>
      </c>
      <c r="J68" s="252">
        <f>PLNÁ!J68</f>
        <v>0</v>
      </c>
      <c r="K68" s="248"/>
      <c r="L68" s="203"/>
      <c r="M68" s="203"/>
      <c r="N68" s="203"/>
      <c r="O68" s="249" t="s">
        <v>904</v>
      </c>
      <c r="P68" s="255" t="s">
        <v>905</v>
      </c>
      <c r="Q68" s="257">
        <f>K11</f>
        <v>0</v>
      </c>
      <c r="R68" s="203"/>
      <c r="S68" s="203"/>
    </row>
    <row r="69" spans="2:19" ht="15" x14ac:dyDescent="0.2">
      <c r="B69" s="39" t="s">
        <v>537</v>
      </c>
      <c r="C69" s="55" t="s">
        <v>255</v>
      </c>
      <c r="D69" s="55" t="s">
        <v>412</v>
      </c>
      <c r="E69" s="31"/>
      <c r="F69" s="32" t="s">
        <v>61</v>
      </c>
      <c r="G69" s="36"/>
      <c r="H69" s="252">
        <f>PLNÁ!H69</f>
        <v>0</v>
      </c>
      <c r="I69" s="252">
        <f>PLNÁ!I69</f>
        <v>0</v>
      </c>
      <c r="J69" s="252">
        <f>PLNÁ!J69</f>
        <v>0</v>
      </c>
      <c r="K69" s="248"/>
      <c r="L69" s="203"/>
      <c r="M69" s="203"/>
      <c r="N69" s="203"/>
      <c r="O69" s="249" t="s">
        <v>906</v>
      </c>
      <c r="P69" s="255" t="s">
        <v>907</v>
      </c>
      <c r="Q69" s="203">
        <v>0.2</v>
      </c>
      <c r="R69" s="203"/>
      <c r="S69" s="203"/>
    </row>
    <row r="70" spans="2:19" ht="15" x14ac:dyDescent="0.2">
      <c r="B70" s="142" t="s">
        <v>538</v>
      </c>
      <c r="C70" s="185" t="s">
        <v>534</v>
      </c>
      <c r="D70" s="194" t="s">
        <v>758</v>
      </c>
      <c r="E70" s="139"/>
      <c r="F70" s="131" t="s">
        <v>62</v>
      </c>
      <c r="G70" s="132" t="s">
        <v>660</v>
      </c>
      <c r="H70" s="253">
        <f>PLNÁ!H70</f>
        <v>0</v>
      </c>
      <c r="I70" s="253">
        <f>PLNÁ!I70</f>
        <v>0</v>
      </c>
      <c r="J70" s="253">
        <f>PLNÁ!J70</f>
        <v>0</v>
      </c>
      <c r="K70" s="248"/>
      <c r="L70" s="203"/>
      <c r="M70" s="203"/>
      <c r="N70" s="203"/>
      <c r="O70" s="258" t="s">
        <v>908</v>
      </c>
      <c r="P70" s="259" t="s">
        <v>430</v>
      </c>
      <c r="Q70" s="203">
        <v>0</v>
      </c>
      <c r="R70" s="203"/>
      <c r="S70" s="203"/>
    </row>
    <row r="71" spans="2:19" ht="15" x14ac:dyDescent="0.2">
      <c r="B71" s="39" t="s">
        <v>539</v>
      </c>
      <c r="C71" s="55" t="s">
        <v>248</v>
      </c>
      <c r="D71" s="55" t="s">
        <v>759</v>
      </c>
      <c r="E71" s="31"/>
      <c r="F71" s="32" t="s">
        <v>63</v>
      </c>
      <c r="G71" s="36"/>
      <c r="H71" s="252">
        <f>PLNÁ!H71</f>
        <v>0</v>
      </c>
      <c r="I71" s="252">
        <f>PLNÁ!I71</f>
        <v>0</v>
      </c>
      <c r="J71" s="252">
        <f>PLNÁ!J71</f>
        <v>0</v>
      </c>
      <c r="K71" s="248"/>
      <c r="L71" s="203"/>
      <c r="M71" s="203"/>
      <c r="N71" s="203"/>
      <c r="O71" s="249" t="s">
        <v>944</v>
      </c>
      <c r="P71" s="260" t="s">
        <v>945</v>
      </c>
      <c r="Q71" s="203"/>
      <c r="R71" s="203"/>
      <c r="S71" s="203"/>
    </row>
    <row r="72" spans="2:19" ht="15" x14ac:dyDescent="0.2">
      <c r="B72" s="39" t="s">
        <v>540</v>
      </c>
      <c r="C72" s="55" t="s">
        <v>250</v>
      </c>
      <c r="D72" s="55" t="s">
        <v>760</v>
      </c>
      <c r="E72" s="31"/>
      <c r="F72" s="32" t="s">
        <v>64</v>
      </c>
      <c r="G72" s="36"/>
      <c r="H72" s="252">
        <f>PLNÁ!H72</f>
        <v>0</v>
      </c>
      <c r="I72" s="252">
        <f>PLNÁ!I72</f>
        <v>0</v>
      </c>
      <c r="J72" s="252">
        <f>PLNÁ!J72</f>
        <v>0</v>
      </c>
      <c r="K72" s="248"/>
      <c r="L72" s="203"/>
      <c r="M72" s="203"/>
      <c r="N72" s="203"/>
      <c r="O72" s="249" t="s">
        <v>946</v>
      </c>
      <c r="P72" s="260" t="s">
        <v>947</v>
      </c>
      <c r="Q72" s="203"/>
      <c r="R72" s="203"/>
      <c r="S72" s="203"/>
    </row>
    <row r="73" spans="2:19" ht="15" x14ac:dyDescent="0.2">
      <c r="B73" s="39" t="s">
        <v>541</v>
      </c>
      <c r="C73" s="55" t="s">
        <v>252</v>
      </c>
      <c r="D73" s="55" t="s">
        <v>761</v>
      </c>
      <c r="E73" s="31"/>
      <c r="F73" s="32" t="s">
        <v>65</v>
      </c>
      <c r="G73" s="36"/>
      <c r="H73" s="252">
        <f>PLNÁ!H73</f>
        <v>0</v>
      </c>
      <c r="I73" s="252">
        <f>PLNÁ!I73</f>
        <v>0</v>
      </c>
      <c r="J73" s="252">
        <f>PLNÁ!J73</f>
        <v>0</v>
      </c>
      <c r="K73" s="248"/>
      <c r="L73" s="203"/>
      <c r="M73" s="203"/>
      <c r="N73" s="203"/>
      <c r="O73" s="249"/>
      <c r="P73" s="255"/>
      <c r="Q73" s="203"/>
      <c r="R73" s="203"/>
      <c r="S73" s="203"/>
    </row>
    <row r="74" spans="2:19" ht="15" x14ac:dyDescent="0.2">
      <c r="B74" s="39" t="s">
        <v>542</v>
      </c>
      <c r="C74" s="53" t="s">
        <v>253</v>
      </c>
      <c r="D74" s="53" t="s">
        <v>411</v>
      </c>
      <c r="E74" s="31"/>
      <c r="F74" s="32" t="s">
        <v>66</v>
      </c>
      <c r="G74" s="36"/>
      <c r="H74" s="252">
        <f>PLNÁ!H74</f>
        <v>0</v>
      </c>
      <c r="I74" s="252">
        <f>PLNÁ!I74</f>
        <v>0</v>
      </c>
      <c r="J74" s="252">
        <f>PLNÁ!J74</f>
        <v>0</v>
      </c>
      <c r="K74" s="248"/>
      <c r="L74" s="203"/>
      <c r="M74" s="203"/>
      <c r="N74" s="203"/>
      <c r="O74" s="249"/>
      <c r="P74" s="255"/>
      <c r="Q74" s="203"/>
      <c r="R74" s="203"/>
      <c r="S74" s="203"/>
    </row>
    <row r="75" spans="2:19" ht="15" x14ac:dyDescent="0.2">
      <c r="B75" s="142" t="s">
        <v>535</v>
      </c>
      <c r="C75" s="186" t="s">
        <v>257</v>
      </c>
      <c r="D75" s="195" t="s">
        <v>413</v>
      </c>
      <c r="E75" s="139"/>
      <c r="F75" s="131" t="s">
        <v>67</v>
      </c>
      <c r="G75" s="132" t="s">
        <v>661</v>
      </c>
      <c r="H75" s="253">
        <f>PLNÁ!H75</f>
        <v>0</v>
      </c>
      <c r="I75" s="253">
        <f>PLNÁ!I75</f>
        <v>0</v>
      </c>
      <c r="J75" s="253">
        <f>PLNÁ!J75</f>
        <v>0</v>
      </c>
      <c r="K75" s="254" t="s">
        <v>354</v>
      </c>
      <c r="L75" s="203"/>
      <c r="M75" s="203"/>
      <c r="N75" s="203"/>
      <c r="O75" s="249"/>
      <c r="P75" s="255"/>
      <c r="Q75" s="203"/>
      <c r="R75" s="203"/>
      <c r="S75" s="203"/>
    </row>
    <row r="76" spans="2:19" ht="15" x14ac:dyDescent="0.2">
      <c r="B76" s="39" t="s">
        <v>543</v>
      </c>
      <c r="C76" s="53" t="s">
        <v>242</v>
      </c>
      <c r="D76" s="53" t="s">
        <v>755</v>
      </c>
      <c r="E76" s="31"/>
      <c r="F76" s="32" t="s">
        <v>68</v>
      </c>
      <c r="G76" s="36"/>
      <c r="H76" s="252">
        <f>PLNÁ!H76</f>
        <v>0</v>
      </c>
      <c r="I76" s="252">
        <f>PLNÁ!I76</f>
        <v>0</v>
      </c>
      <c r="J76" s="252">
        <f>PLNÁ!J76</f>
        <v>0</v>
      </c>
      <c r="K76" s="254" t="s">
        <v>891</v>
      </c>
      <c r="L76" s="203"/>
      <c r="M76" s="203"/>
      <c r="N76" s="203"/>
      <c r="O76" s="249"/>
      <c r="P76" s="255"/>
      <c r="Q76" s="203"/>
      <c r="R76" s="203"/>
      <c r="S76" s="203"/>
    </row>
    <row r="77" spans="2:19" ht="15" x14ac:dyDescent="0.2">
      <c r="B77" s="39" t="s">
        <v>544</v>
      </c>
      <c r="C77" s="55" t="s">
        <v>244</v>
      </c>
      <c r="D77" s="55" t="s">
        <v>756</v>
      </c>
      <c r="E77" s="31"/>
      <c r="F77" s="32" t="s">
        <v>189</v>
      </c>
      <c r="G77" s="36"/>
      <c r="H77" s="252">
        <f>PLNÁ!H77</f>
        <v>0</v>
      </c>
      <c r="I77" s="252">
        <f>PLNÁ!I77</f>
        <v>0</v>
      </c>
      <c r="J77" s="252">
        <f>PLNÁ!J77</f>
        <v>0</v>
      </c>
      <c r="K77" s="248"/>
      <c r="L77" s="203"/>
      <c r="M77" s="203"/>
      <c r="N77" s="203"/>
      <c r="O77" s="261"/>
      <c r="P77" s="255"/>
      <c r="Q77" s="203"/>
      <c r="R77" s="203"/>
      <c r="S77" s="203"/>
    </row>
    <row r="78" spans="2:19" ht="15" customHeight="1" x14ac:dyDescent="0.2">
      <c r="B78" s="39" t="s">
        <v>545</v>
      </c>
      <c r="C78" s="55" t="s">
        <v>246</v>
      </c>
      <c r="D78" s="55" t="s">
        <v>757</v>
      </c>
      <c r="E78" s="31"/>
      <c r="F78" s="32" t="s">
        <v>381</v>
      </c>
      <c r="G78" s="36"/>
      <c r="H78" s="252">
        <f>PLNÁ!H78</f>
        <v>0</v>
      </c>
      <c r="I78" s="252">
        <f>PLNÁ!I78</f>
        <v>0</v>
      </c>
      <c r="J78" s="252">
        <f>PLNÁ!J78</f>
        <v>0</v>
      </c>
      <c r="K78" s="248"/>
      <c r="L78" s="203"/>
      <c r="M78" s="203"/>
      <c r="N78" s="203"/>
      <c r="O78" s="261"/>
      <c r="P78" s="255"/>
      <c r="Q78" s="203"/>
      <c r="R78" s="203"/>
      <c r="S78" s="203"/>
    </row>
    <row r="79" spans="2:19" ht="15" customHeight="1" x14ac:dyDescent="0.2">
      <c r="B79" s="142" t="s">
        <v>546</v>
      </c>
      <c r="C79" s="185" t="s">
        <v>534</v>
      </c>
      <c r="D79" s="194" t="s">
        <v>758</v>
      </c>
      <c r="E79" s="139"/>
      <c r="F79" s="131" t="s">
        <v>69</v>
      </c>
      <c r="G79" s="132" t="s">
        <v>662</v>
      </c>
      <c r="H79" s="253">
        <f>PLNÁ!H79</f>
        <v>0</v>
      </c>
      <c r="I79" s="253">
        <f>PLNÁ!I79</f>
        <v>0</v>
      </c>
      <c r="J79" s="253">
        <f>PLNÁ!J79</f>
        <v>0</v>
      </c>
      <c r="K79" s="248"/>
      <c r="L79" s="203"/>
      <c r="M79" s="203"/>
      <c r="N79" s="203"/>
      <c r="O79" s="249"/>
      <c r="P79" s="255"/>
      <c r="Q79" s="203"/>
      <c r="R79" s="203"/>
      <c r="S79" s="203"/>
    </row>
    <row r="80" spans="2:19" ht="15" x14ac:dyDescent="0.2">
      <c r="B80" s="39" t="s">
        <v>547</v>
      </c>
      <c r="C80" s="55" t="s">
        <v>248</v>
      </c>
      <c r="D80" s="55" t="s">
        <v>759</v>
      </c>
      <c r="E80" s="31"/>
      <c r="F80" s="32" t="s">
        <v>70</v>
      </c>
      <c r="G80" s="36"/>
      <c r="H80" s="252">
        <f>PLNÁ!H80</f>
        <v>0</v>
      </c>
      <c r="I80" s="252">
        <f>PLNÁ!I80</f>
        <v>0</v>
      </c>
      <c r="J80" s="252">
        <f>PLNÁ!J80</f>
        <v>0</v>
      </c>
      <c r="K80" s="248"/>
      <c r="L80" s="203"/>
      <c r="M80" s="203"/>
      <c r="N80" s="203"/>
      <c r="O80" s="258"/>
      <c r="P80" s="259"/>
      <c r="Q80" s="203"/>
      <c r="R80" s="203"/>
      <c r="S80" s="203"/>
    </row>
    <row r="81" spans="2:19" ht="15" x14ac:dyDescent="0.2">
      <c r="B81" s="39" t="s">
        <v>548</v>
      </c>
      <c r="C81" s="53" t="s">
        <v>711</v>
      </c>
      <c r="D81" s="53" t="s">
        <v>762</v>
      </c>
      <c r="E81" s="31"/>
      <c r="F81" s="32" t="s">
        <v>71</v>
      </c>
      <c r="G81" s="36"/>
      <c r="H81" s="252">
        <f>PLNÁ!H81</f>
        <v>0</v>
      </c>
      <c r="I81" s="252">
        <f>PLNÁ!I81</f>
        <v>0</v>
      </c>
      <c r="J81" s="252">
        <f>PLNÁ!J81</f>
        <v>0</v>
      </c>
      <c r="K81" s="248"/>
      <c r="L81" s="203"/>
      <c r="M81" s="203"/>
      <c r="N81" s="203"/>
      <c r="O81" s="249"/>
      <c r="P81" s="260"/>
      <c r="Q81" s="203"/>
      <c r="R81" s="203"/>
      <c r="S81" s="203"/>
    </row>
    <row r="82" spans="2:19" ht="15" customHeight="1" x14ac:dyDescent="0.2">
      <c r="B82" s="39" t="s">
        <v>549</v>
      </c>
      <c r="C82" s="53" t="s">
        <v>259</v>
      </c>
      <c r="D82" s="53" t="s">
        <v>763</v>
      </c>
      <c r="E82" s="31"/>
      <c r="F82" s="32" t="s">
        <v>72</v>
      </c>
      <c r="G82" s="36"/>
      <c r="H82" s="252">
        <f>PLNÁ!H82</f>
        <v>0</v>
      </c>
      <c r="I82" s="252">
        <f>PLNÁ!I82</f>
        <v>0</v>
      </c>
      <c r="J82" s="252">
        <f>PLNÁ!J82</f>
        <v>0</v>
      </c>
      <c r="K82" s="248"/>
      <c r="L82" s="203"/>
      <c r="M82" s="203"/>
      <c r="N82" s="203"/>
      <c r="O82" s="249"/>
      <c r="P82" s="260"/>
      <c r="Q82" s="203"/>
      <c r="R82" s="203"/>
      <c r="S82" s="203"/>
    </row>
    <row r="83" spans="2:19" ht="15" x14ac:dyDescent="0.2">
      <c r="B83" s="39" t="s">
        <v>550</v>
      </c>
      <c r="C83" s="55" t="s">
        <v>260</v>
      </c>
      <c r="D83" s="55" t="s">
        <v>764</v>
      </c>
      <c r="E83" s="31"/>
      <c r="F83" s="32" t="s">
        <v>73</v>
      </c>
      <c r="G83" s="36"/>
      <c r="H83" s="252">
        <f>PLNÁ!H83</f>
        <v>0</v>
      </c>
      <c r="I83" s="252">
        <f>PLNÁ!I83</f>
        <v>0</v>
      </c>
      <c r="J83" s="252">
        <f>PLNÁ!J83</f>
        <v>0</v>
      </c>
      <c r="K83" s="248"/>
      <c r="L83" s="203"/>
      <c r="M83" s="203"/>
      <c r="N83" s="203"/>
      <c r="O83" s="203"/>
      <c r="P83" s="203"/>
      <c r="Q83" s="203"/>
      <c r="R83" s="203"/>
      <c r="S83" s="203"/>
    </row>
    <row r="84" spans="2:19" ht="15" x14ac:dyDescent="0.2">
      <c r="B84" s="39" t="s">
        <v>551</v>
      </c>
      <c r="C84" s="55" t="s">
        <v>252</v>
      </c>
      <c r="D84" s="55" t="s">
        <v>761</v>
      </c>
      <c r="E84" s="31"/>
      <c r="F84" s="32" t="s">
        <v>74</v>
      </c>
      <c r="G84" s="36"/>
      <c r="H84" s="252">
        <f>PLNÁ!H84</f>
        <v>0</v>
      </c>
      <c r="I84" s="252">
        <f>PLNÁ!I84</f>
        <v>0</v>
      </c>
      <c r="J84" s="252">
        <f>PLNÁ!J84</f>
        <v>0</v>
      </c>
      <c r="K84" s="248"/>
      <c r="L84" s="203"/>
      <c r="M84" s="203"/>
      <c r="N84" s="203"/>
      <c r="O84" s="203"/>
      <c r="P84" s="203"/>
      <c r="Q84" s="203"/>
      <c r="R84" s="203"/>
      <c r="S84" s="203"/>
    </row>
    <row r="85" spans="2:19" ht="15" x14ac:dyDescent="0.2">
      <c r="B85" s="39" t="s">
        <v>552</v>
      </c>
      <c r="C85" s="53" t="s">
        <v>261</v>
      </c>
      <c r="D85" s="53" t="s">
        <v>411</v>
      </c>
      <c r="E85" s="31"/>
      <c r="F85" s="32" t="s">
        <v>75</v>
      </c>
      <c r="G85" s="36"/>
      <c r="H85" s="252">
        <f>PLNÁ!H85</f>
        <v>0</v>
      </c>
      <c r="I85" s="252">
        <f>PLNÁ!I85</f>
        <v>0</v>
      </c>
      <c r="J85" s="252">
        <f>PLNÁ!J85</f>
        <v>0</v>
      </c>
      <c r="K85" s="248"/>
      <c r="L85" s="203"/>
      <c r="M85" s="203"/>
      <c r="N85" s="203"/>
      <c r="O85" s="203"/>
      <c r="P85" s="203"/>
      <c r="Q85" s="203"/>
      <c r="R85" s="203"/>
      <c r="S85" s="203"/>
    </row>
    <row r="86" spans="2:19" ht="15" x14ac:dyDescent="0.2">
      <c r="B86" s="142" t="s">
        <v>777</v>
      </c>
      <c r="C86" s="138" t="s">
        <v>262</v>
      </c>
      <c r="D86" s="138" t="s">
        <v>765</v>
      </c>
      <c r="E86" s="139"/>
      <c r="F86" s="131" t="s">
        <v>76</v>
      </c>
      <c r="G86" s="132" t="s">
        <v>826</v>
      </c>
      <c r="H86" s="253">
        <f>PLNÁ!H86</f>
        <v>0</v>
      </c>
      <c r="I86" s="253">
        <f>PLNÁ!I86</f>
        <v>0</v>
      </c>
      <c r="J86" s="253">
        <f>PLNÁ!J86</f>
        <v>0</v>
      </c>
      <c r="K86" s="254" t="s">
        <v>892</v>
      </c>
      <c r="L86" s="203"/>
      <c r="M86" s="203"/>
      <c r="N86" s="203"/>
      <c r="O86" s="203"/>
      <c r="P86" s="203"/>
      <c r="Q86" s="203"/>
      <c r="R86" s="203"/>
      <c r="S86" s="203"/>
    </row>
    <row r="87" spans="2:19" ht="15" x14ac:dyDescent="0.2">
      <c r="B87" s="39" t="s">
        <v>778</v>
      </c>
      <c r="C87" s="53" t="s">
        <v>263</v>
      </c>
      <c r="D87" s="53" t="s">
        <v>766</v>
      </c>
      <c r="E87" s="31"/>
      <c r="F87" s="32" t="s">
        <v>77</v>
      </c>
      <c r="G87" s="36"/>
      <c r="H87" s="252">
        <f>PLNÁ!H87</f>
        <v>0</v>
      </c>
      <c r="I87" s="252">
        <f>PLNÁ!I87</f>
        <v>0</v>
      </c>
      <c r="J87" s="252">
        <f>PLNÁ!J87</f>
        <v>0</v>
      </c>
      <c r="K87" s="248"/>
      <c r="L87" s="203"/>
      <c r="M87" s="203"/>
      <c r="N87" s="203"/>
      <c r="O87" s="203"/>
      <c r="P87" s="203"/>
      <c r="Q87" s="203"/>
      <c r="R87" s="203"/>
      <c r="S87" s="203"/>
    </row>
    <row r="88" spans="2:19" ht="15" x14ac:dyDescent="0.2">
      <c r="B88" s="39" t="s">
        <v>779</v>
      </c>
      <c r="C88" s="55" t="s">
        <v>264</v>
      </c>
      <c r="D88" s="55" t="s">
        <v>767</v>
      </c>
      <c r="E88" s="31"/>
      <c r="F88" s="32" t="s">
        <v>78</v>
      </c>
      <c r="G88" s="36"/>
      <c r="H88" s="252">
        <f>PLNÁ!H88</f>
        <v>0</v>
      </c>
      <c r="I88" s="252">
        <f>PLNÁ!I88</f>
        <v>0</v>
      </c>
      <c r="J88" s="252">
        <f>PLNÁ!J88</f>
        <v>0</v>
      </c>
      <c r="K88" s="248"/>
      <c r="L88" s="203"/>
      <c r="M88" s="203"/>
      <c r="N88" s="203"/>
      <c r="O88" s="203"/>
      <c r="P88" s="203"/>
      <c r="Q88" s="203"/>
      <c r="R88" s="203"/>
      <c r="S88" s="203"/>
    </row>
    <row r="89" spans="2:19" ht="15" x14ac:dyDescent="0.2">
      <c r="B89" s="39" t="s">
        <v>780</v>
      </c>
      <c r="C89" s="55" t="s">
        <v>265</v>
      </c>
      <c r="D89" s="55" t="s">
        <v>768</v>
      </c>
      <c r="E89" s="31"/>
      <c r="F89" s="32" t="s">
        <v>79</v>
      </c>
      <c r="G89" s="36"/>
      <c r="H89" s="252">
        <f>PLNÁ!H89</f>
        <v>0</v>
      </c>
      <c r="I89" s="252">
        <f>PLNÁ!I89</f>
        <v>0</v>
      </c>
      <c r="J89" s="252">
        <f>PLNÁ!J89</f>
        <v>0</v>
      </c>
      <c r="K89" s="248"/>
      <c r="L89" s="203"/>
      <c r="M89" s="203"/>
      <c r="N89" s="203"/>
      <c r="O89" s="203"/>
      <c r="P89" s="203"/>
      <c r="Q89" s="203"/>
      <c r="R89" s="203"/>
      <c r="S89" s="203"/>
    </row>
    <row r="90" spans="2:19" ht="15" x14ac:dyDescent="0.2">
      <c r="B90" s="147" t="s">
        <v>256</v>
      </c>
      <c r="C90" s="148" t="s">
        <v>554</v>
      </c>
      <c r="D90" s="148" t="s">
        <v>769</v>
      </c>
      <c r="E90" s="139"/>
      <c r="F90" s="131" t="s">
        <v>80</v>
      </c>
      <c r="G90" s="132" t="s">
        <v>664</v>
      </c>
      <c r="H90" s="253">
        <f>PLNÁ!H90</f>
        <v>0</v>
      </c>
      <c r="I90" s="253">
        <f>PLNÁ!I90</f>
        <v>0</v>
      </c>
      <c r="J90" s="253">
        <f>PLNÁ!J90</f>
        <v>0</v>
      </c>
      <c r="K90" s="254" t="s">
        <v>355</v>
      </c>
      <c r="L90" s="203"/>
      <c r="M90" s="203"/>
      <c r="N90" s="203"/>
      <c r="O90" s="203"/>
      <c r="P90" s="203"/>
      <c r="Q90" s="203"/>
      <c r="R90" s="203"/>
      <c r="S90" s="203"/>
    </row>
    <row r="91" spans="2:19" ht="15" x14ac:dyDescent="0.2">
      <c r="B91" s="39" t="s">
        <v>2</v>
      </c>
      <c r="C91" s="54" t="s">
        <v>517</v>
      </c>
      <c r="D91" s="54" t="s">
        <v>735</v>
      </c>
      <c r="E91" s="31"/>
      <c r="F91" s="32" t="s">
        <v>81</v>
      </c>
      <c r="G91" s="36"/>
      <c r="H91" s="252">
        <f>PLNÁ!H91</f>
        <v>0</v>
      </c>
      <c r="I91" s="252">
        <f>PLNÁ!I91</f>
        <v>0</v>
      </c>
      <c r="J91" s="252">
        <f>PLNÁ!J91</f>
        <v>0</v>
      </c>
      <c r="K91" s="248"/>
      <c r="L91" s="203"/>
      <c r="M91" s="203"/>
      <c r="N91" s="203"/>
      <c r="O91" s="203"/>
      <c r="P91" s="203"/>
      <c r="Q91" s="203"/>
      <c r="R91" s="203"/>
      <c r="S91" s="203"/>
    </row>
    <row r="92" spans="2:19" ht="15" x14ac:dyDescent="0.2">
      <c r="B92" s="39" t="s">
        <v>258</v>
      </c>
      <c r="C92" s="54" t="s">
        <v>555</v>
      </c>
      <c r="D92" s="54" t="s">
        <v>770</v>
      </c>
      <c r="E92" s="31"/>
      <c r="F92" s="32" t="s">
        <v>82</v>
      </c>
      <c r="G92" s="36"/>
      <c r="H92" s="252">
        <f>PLNÁ!H92</f>
        <v>0</v>
      </c>
      <c r="I92" s="252">
        <f>PLNÁ!I92</f>
        <v>0</v>
      </c>
      <c r="J92" s="252">
        <f>PLNÁ!J92</f>
        <v>0</v>
      </c>
      <c r="K92" s="248"/>
      <c r="L92" s="203"/>
      <c r="M92" s="203"/>
      <c r="N92" s="203"/>
      <c r="O92" s="203"/>
      <c r="P92" s="203"/>
      <c r="Q92" s="203"/>
      <c r="R92" s="203"/>
      <c r="S92" s="203"/>
    </row>
    <row r="93" spans="2:19" ht="15" x14ac:dyDescent="0.2">
      <c r="B93" s="147" t="s">
        <v>553</v>
      </c>
      <c r="C93" s="148" t="s">
        <v>556</v>
      </c>
      <c r="D93" s="148" t="s">
        <v>771</v>
      </c>
      <c r="E93" s="139"/>
      <c r="F93" s="131" t="s">
        <v>83</v>
      </c>
      <c r="G93" s="132" t="s">
        <v>663</v>
      </c>
      <c r="H93" s="253">
        <f>PLNÁ!H93</f>
        <v>0</v>
      </c>
      <c r="I93" s="253">
        <f>PLNÁ!I93</f>
        <v>0</v>
      </c>
      <c r="J93" s="253">
        <f>PLNÁ!J93</f>
        <v>0</v>
      </c>
      <c r="K93" s="254" t="s">
        <v>355</v>
      </c>
      <c r="L93" s="203"/>
      <c r="M93" s="203"/>
      <c r="N93" s="203"/>
      <c r="O93" s="203"/>
      <c r="P93" s="203"/>
      <c r="Q93" s="203"/>
      <c r="R93" s="203"/>
      <c r="S93" s="203"/>
    </row>
    <row r="94" spans="2:19" ht="15" x14ac:dyDescent="0.2">
      <c r="B94" s="39" t="s">
        <v>3</v>
      </c>
      <c r="C94" s="54" t="s">
        <v>557</v>
      </c>
      <c r="D94" s="54" t="s">
        <v>772</v>
      </c>
      <c r="E94" s="31"/>
      <c r="F94" s="32" t="s">
        <v>84</v>
      </c>
      <c r="G94" s="36"/>
      <c r="H94" s="252">
        <f>PLNÁ!H94</f>
        <v>0</v>
      </c>
      <c r="I94" s="252">
        <f>PLNÁ!I94</f>
        <v>0</v>
      </c>
      <c r="J94" s="252">
        <f>PLNÁ!J94</f>
        <v>0</v>
      </c>
      <c r="K94" s="248"/>
      <c r="L94" s="203"/>
      <c r="M94" s="203"/>
      <c r="N94" s="203"/>
      <c r="O94" s="203"/>
      <c r="P94" s="203"/>
      <c r="Q94" s="203"/>
      <c r="R94" s="203"/>
      <c r="S94" s="203"/>
    </row>
    <row r="95" spans="2:19" ht="15" x14ac:dyDescent="0.2">
      <c r="B95" s="39" t="s">
        <v>4</v>
      </c>
      <c r="C95" s="54" t="s">
        <v>558</v>
      </c>
      <c r="D95" s="54" t="s">
        <v>773</v>
      </c>
      <c r="E95" s="31"/>
      <c r="F95" s="32" t="s">
        <v>85</v>
      </c>
      <c r="G95" s="36"/>
      <c r="H95" s="252">
        <f>PLNÁ!H95</f>
        <v>0</v>
      </c>
      <c r="I95" s="252">
        <f>PLNÁ!I95</f>
        <v>0</v>
      </c>
      <c r="J95" s="252">
        <f>PLNÁ!J95</f>
        <v>0</v>
      </c>
      <c r="K95" s="248"/>
      <c r="L95" s="203"/>
      <c r="M95" s="203"/>
      <c r="N95" s="203"/>
      <c r="O95" s="203"/>
      <c r="P95" s="203"/>
      <c r="Q95" s="203"/>
      <c r="R95" s="203"/>
      <c r="S95" s="203"/>
    </row>
    <row r="96" spans="2:19" ht="15" x14ac:dyDescent="0.2">
      <c r="B96" s="146" t="s">
        <v>559</v>
      </c>
      <c r="C96" s="138" t="s">
        <v>262</v>
      </c>
      <c r="D96" s="138" t="s">
        <v>765</v>
      </c>
      <c r="E96" s="139"/>
      <c r="F96" s="131" t="s">
        <v>86</v>
      </c>
      <c r="G96" s="132" t="s">
        <v>665</v>
      </c>
      <c r="H96" s="253">
        <f>PLNÁ!H96</f>
        <v>0</v>
      </c>
      <c r="I96" s="253">
        <f>PLNÁ!I96</f>
        <v>0</v>
      </c>
      <c r="J96" s="253">
        <f>PLNÁ!J96</f>
        <v>0</v>
      </c>
      <c r="K96" s="254" t="s">
        <v>892</v>
      </c>
      <c r="L96" s="203"/>
      <c r="M96" s="203"/>
      <c r="N96" s="203"/>
      <c r="O96" s="203"/>
      <c r="P96" s="203"/>
      <c r="Q96" s="203"/>
      <c r="R96" s="203"/>
      <c r="S96" s="203"/>
    </row>
    <row r="97" spans="2:19" ht="15" x14ac:dyDescent="0.2">
      <c r="B97" s="39" t="s">
        <v>560</v>
      </c>
      <c r="C97" s="53" t="s">
        <v>263</v>
      </c>
      <c r="D97" s="53" t="s">
        <v>766</v>
      </c>
      <c r="E97" s="31"/>
      <c r="F97" s="32" t="s">
        <v>87</v>
      </c>
      <c r="G97" s="36"/>
      <c r="H97" s="252">
        <f>PLNÁ!H97</f>
        <v>0</v>
      </c>
      <c r="I97" s="252">
        <f>PLNÁ!I97</f>
        <v>0</v>
      </c>
      <c r="J97" s="252">
        <f>PLNÁ!J97</f>
        <v>0</v>
      </c>
      <c r="K97" s="248"/>
      <c r="L97" s="203"/>
      <c r="M97" s="203"/>
      <c r="N97" s="203"/>
      <c r="O97" s="203"/>
      <c r="P97" s="203"/>
      <c r="Q97" s="203"/>
      <c r="R97" s="203"/>
      <c r="S97" s="203"/>
    </row>
    <row r="98" spans="2:19" ht="15" x14ac:dyDescent="0.2">
      <c r="B98" s="39" t="s">
        <v>561</v>
      </c>
      <c r="C98" s="55" t="s">
        <v>264</v>
      </c>
      <c r="D98" s="55" t="s">
        <v>767</v>
      </c>
      <c r="E98" s="31"/>
      <c r="F98" s="32" t="s">
        <v>88</v>
      </c>
      <c r="G98" s="36"/>
      <c r="H98" s="252">
        <f>PLNÁ!H98</f>
        <v>0</v>
      </c>
      <c r="I98" s="252">
        <f>PLNÁ!I98</f>
        <v>0</v>
      </c>
      <c r="J98" s="252">
        <f>PLNÁ!J98</f>
        <v>0</v>
      </c>
      <c r="K98" s="248"/>
      <c r="L98" s="203"/>
      <c r="M98" s="203"/>
      <c r="N98" s="203"/>
      <c r="O98" s="203"/>
      <c r="P98" s="203"/>
      <c r="Q98" s="203"/>
      <c r="R98" s="203"/>
      <c r="S98" s="203"/>
    </row>
    <row r="99" spans="2:19" ht="15.75" thickBot="1" x14ac:dyDescent="0.25">
      <c r="B99" s="45" t="s">
        <v>562</v>
      </c>
      <c r="C99" s="55" t="s">
        <v>265</v>
      </c>
      <c r="D99" s="200" t="s">
        <v>774</v>
      </c>
      <c r="E99" s="31"/>
      <c r="F99" s="32" t="s">
        <v>89</v>
      </c>
      <c r="G99" s="36"/>
      <c r="H99" s="262">
        <f>PLNÁ!H99</f>
        <v>0</v>
      </c>
      <c r="I99" s="262">
        <f>PLNÁ!I99</f>
        <v>0</v>
      </c>
      <c r="J99" s="262">
        <f>PLNÁ!J99</f>
        <v>0</v>
      </c>
      <c r="K99" s="248"/>
      <c r="L99" s="203"/>
      <c r="M99" s="203"/>
      <c r="N99" s="203"/>
      <c r="O99" s="203"/>
      <c r="P99" s="203"/>
      <c r="Q99" s="203"/>
      <c r="R99" s="203"/>
      <c r="S99" s="203"/>
    </row>
    <row r="100" spans="2:19" ht="15" customHeight="1" x14ac:dyDescent="0.2">
      <c r="B100" s="1004" t="s">
        <v>699</v>
      </c>
      <c r="C100" s="43"/>
      <c r="D100" s="44"/>
      <c r="E100" s="44"/>
      <c r="F100" s="1004" t="s">
        <v>700</v>
      </c>
      <c r="G100" s="999" t="s">
        <v>17</v>
      </c>
      <c r="H100" s="263"/>
      <c r="I100" s="263"/>
      <c r="J100" s="264"/>
      <c r="K100" s="1027"/>
      <c r="L100" s="203"/>
      <c r="M100" s="203"/>
      <c r="N100" s="203"/>
      <c r="O100" s="203"/>
      <c r="P100" s="203"/>
      <c r="Q100" s="203"/>
      <c r="R100" s="203"/>
      <c r="S100" s="203"/>
    </row>
    <row r="101" spans="2:19" ht="26.25" customHeight="1" thickBot="1" x14ac:dyDescent="0.25">
      <c r="B101" s="1005"/>
      <c r="C101" s="149" t="s">
        <v>188</v>
      </c>
      <c r="D101" s="199"/>
      <c r="E101" s="150"/>
      <c r="F101" s="1005"/>
      <c r="G101" s="1000"/>
      <c r="H101" s="237">
        <f>PLNÁ!H101</f>
        <v>0</v>
      </c>
      <c r="I101" s="237">
        <f>PLNÁ!I101</f>
        <v>0</v>
      </c>
      <c r="J101" s="237" t="str">
        <f>PLNÁ!J101</f>
        <v>Q = 1</v>
      </c>
      <c r="K101" s="1027"/>
      <c r="L101" s="203"/>
      <c r="M101" s="203"/>
      <c r="N101" s="203"/>
      <c r="O101" s="203"/>
      <c r="P101" s="203"/>
      <c r="Q101" s="203"/>
      <c r="R101" s="203"/>
      <c r="S101" s="203"/>
    </row>
    <row r="102" spans="2:19" ht="15" x14ac:dyDescent="0.2">
      <c r="B102" s="155"/>
      <c r="C102" s="129" t="s">
        <v>266</v>
      </c>
      <c r="D102" s="129" t="s">
        <v>414</v>
      </c>
      <c r="E102" s="130"/>
      <c r="F102" s="131" t="s">
        <v>382</v>
      </c>
      <c r="G102" s="132" t="s">
        <v>632</v>
      </c>
      <c r="H102" s="247">
        <f>PLNÁ!H102</f>
        <v>0</v>
      </c>
      <c r="I102" s="247">
        <f>PLNÁ!I102</f>
        <v>0</v>
      </c>
      <c r="J102" s="247">
        <f>PLNÁ!J102</f>
        <v>0</v>
      </c>
      <c r="K102" s="254" t="s">
        <v>356</v>
      </c>
      <c r="L102" s="203"/>
      <c r="M102" s="203"/>
      <c r="N102" s="203"/>
      <c r="O102" s="203"/>
      <c r="P102" s="203"/>
      <c r="Q102" s="203"/>
      <c r="R102" s="203"/>
      <c r="S102" s="203"/>
    </row>
    <row r="103" spans="2:19" ht="17.25" customHeight="1" x14ac:dyDescent="0.2">
      <c r="B103" s="146" t="s">
        <v>194</v>
      </c>
      <c r="C103" s="138" t="s">
        <v>267</v>
      </c>
      <c r="D103" s="138" t="s">
        <v>415</v>
      </c>
      <c r="E103" s="139"/>
      <c r="F103" s="131" t="s">
        <v>90</v>
      </c>
      <c r="G103" s="132" t="s">
        <v>633</v>
      </c>
      <c r="H103" s="253">
        <f>PLNÁ!H103</f>
        <v>0</v>
      </c>
      <c r="I103" s="253">
        <f>PLNÁ!I103</f>
        <v>0</v>
      </c>
      <c r="J103" s="253">
        <f>PLNÁ!J103</f>
        <v>0</v>
      </c>
      <c r="K103" s="254" t="s">
        <v>357</v>
      </c>
      <c r="L103" s="203"/>
      <c r="M103" s="203"/>
      <c r="N103" s="203"/>
      <c r="O103" s="203"/>
      <c r="P103" s="203"/>
      <c r="Q103" s="203"/>
      <c r="R103" s="203"/>
      <c r="S103" s="203"/>
    </row>
    <row r="104" spans="2:19" ht="15" x14ac:dyDescent="0.2">
      <c r="B104" s="156" t="s">
        <v>268</v>
      </c>
      <c r="C104" s="138" t="s">
        <v>269</v>
      </c>
      <c r="D104" s="138" t="s">
        <v>781</v>
      </c>
      <c r="E104" s="139"/>
      <c r="F104" s="131" t="s">
        <v>91</v>
      </c>
      <c r="G104" s="132" t="s">
        <v>634</v>
      </c>
      <c r="H104" s="253">
        <f>PLNÁ!H104</f>
        <v>0</v>
      </c>
      <c r="I104" s="253">
        <f>PLNÁ!I104</f>
        <v>0</v>
      </c>
      <c r="J104" s="253">
        <f>PLNÁ!J104</f>
        <v>0</v>
      </c>
      <c r="K104" s="254" t="s">
        <v>358</v>
      </c>
      <c r="L104" s="203"/>
      <c r="M104" s="203"/>
      <c r="N104" s="203"/>
      <c r="O104" s="203"/>
      <c r="P104" s="203"/>
      <c r="Q104" s="203"/>
      <c r="R104" s="203"/>
      <c r="S104" s="203"/>
    </row>
    <row r="105" spans="2:19" ht="15" customHeight="1" x14ac:dyDescent="0.2">
      <c r="B105" s="39" t="s">
        <v>5</v>
      </c>
      <c r="C105" s="55" t="s">
        <v>269</v>
      </c>
      <c r="D105" s="55" t="s">
        <v>781</v>
      </c>
      <c r="E105" s="31"/>
      <c r="F105" s="32" t="s">
        <v>383</v>
      </c>
      <c r="G105" s="36"/>
      <c r="H105" s="252">
        <f>PLNÁ!H105</f>
        <v>0</v>
      </c>
      <c r="I105" s="252">
        <f>PLNÁ!I105</f>
        <v>0</v>
      </c>
      <c r="J105" s="252">
        <f>PLNÁ!J105</f>
        <v>0</v>
      </c>
      <c r="K105" s="248"/>
      <c r="L105" s="203"/>
      <c r="M105" s="203"/>
      <c r="N105" s="203"/>
      <c r="O105" s="203"/>
      <c r="P105" s="203"/>
      <c r="Q105" s="203"/>
      <c r="R105" s="203"/>
      <c r="S105" s="203"/>
    </row>
    <row r="106" spans="2:19" ht="15" x14ac:dyDescent="0.2">
      <c r="B106" s="39" t="s">
        <v>6</v>
      </c>
      <c r="C106" s="55" t="s">
        <v>270</v>
      </c>
      <c r="D106" s="55" t="s">
        <v>782</v>
      </c>
      <c r="E106" s="31"/>
      <c r="F106" s="32" t="s">
        <v>384</v>
      </c>
      <c r="G106" s="36"/>
      <c r="H106" s="252">
        <f>PLNÁ!H106</f>
        <v>0</v>
      </c>
      <c r="I106" s="252">
        <f>PLNÁ!I106</f>
        <v>0</v>
      </c>
      <c r="J106" s="252">
        <f>PLNÁ!J106</f>
        <v>0</v>
      </c>
      <c r="K106" s="248"/>
      <c r="L106" s="203"/>
      <c r="M106" s="203"/>
      <c r="N106" s="203"/>
      <c r="O106" s="203"/>
      <c r="P106" s="203"/>
      <c r="Q106" s="203"/>
      <c r="R106" s="203"/>
      <c r="S106" s="203"/>
    </row>
    <row r="107" spans="2:19" ht="15" x14ac:dyDescent="0.2">
      <c r="B107" s="39" t="s">
        <v>271</v>
      </c>
      <c r="C107" s="55" t="s">
        <v>272</v>
      </c>
      <c r="D107" s="55" t="s">
        <v>783</v>
      </c>
      <c r="E107" s="31"/>
      <c r="F107" s="32" t="s">
        <v>92</v>
      </c>
      <c r="G107" s="36"/>
      <c r="H107" s="252">
        <f>PLNÁ!H107</f>
        <v>0</v>
      </c>
      <c r="I107" s="252">
        <f>PLNÁ!I107</f>
        <v>0</v>
      </c>
      <c r="J107" s="252">
        <f>PLNÁ!J107</f>
        <v>0</v>
      </c>
      <c r="K107" s="248"/>
      <c r="L107" s="203"/>
      <c r="M107" s="203"/>
      <c r="N107" s="203"/>
      <c r="O107" s="203"/>
      <c r="P107" s="203"/>
      <c r="Q107" s="203"/>
      <c r="R107" s="203"/>
      <c r="S107" s="203"/>
    </row>
    <row r="108" spans="2:19" ht="15" x14ac:dyDescent="0.2">
      <c r="B108" s="156" t="s">
        <v>273</v>
      </c>
      <c r="C108" s="148" t="s">
        <v>563</v>
      </c>
      <c r="D108" s="148" t="s">
        <v>784</v>
      </c>
      <c r="E108" s="139"/>
      <c r="F108" s="131" t="s">
        <v>93</v>
      </c>
      <c r="G108" s="132" t="s">
        <v>635</v>
      </c>
      <c r="H108" s="253">
        <f>PLNÁ!H108</f>
        <v>0</v>
      </c>
      <c r="I108" s="253">
        <f>PLNÁ!I108</f>
        <v>0</v>
      </c>
      <c r="J108" s="253">
        <f>PLNÁ!J108</f>
        <v>0</v>
      </c>
      <c r="K108" s="248"/>
      <c r="L108" s="203"/>
      <c r="M108" s="203"/>
      <c r="N108" s="203"/>
      <c r="O108" s="203"/>
      <c r="P108" s="203"/>
      <c r="Q108" s="203"/>
      <c r="R108" s="203"/>
      <c r="S108" s="203"/>
    </row>
    <row r="109" spans="2:19" ht="15" x14ac:dyDescent="0.2">
      <c r="B109" s="39" t="s">
        <v>7</v>
      </c>
      <c r="C109" s="56" t="s">
        <v>564</v>
      </c>
      <c r="D109" s="56" t="s">
        <v>785</v>
      </c>
      <c r="E109" s="31"/>
      <c r="F109" s="32" t="s">
        <v>94</v>
      </c>
      <c r="G109" s="36"/>
      <c r="H109" s="252">
        <f>PLNÁ!H109</f>
        <v>0</v>
      </c>
      <c r="I109" s="252">
        <f>PLNÁ!I109</f>
        <v>0</v>
      </c>
      <c r="J109" s="252">
        <f>PLNÁ!J109</f>
        <v>0</v>
      </c>
      <c r="K109" s="248"/>
      <c r="L109" s="203"/>
      <c r="M109" s="203"/>
      <c r="N109" s="203"/>
      <c r="O109" s="203"/>
      <c r="P109" s="203"/>
      <c r="Q109" s="203"/>
      <c r="R109" s="203"/>
      <c r="S109" s="203"/>
    </row>
    <row r="110" spans="2:19" ht="15" x14ac:dyDescent="0.2">
      <c r="B110" s="142" t="s">
        <v>8</v>
      </c>
      <c r="C110" s="138" t="s">
        <v>274</v>
      </c>
      <c r="D110" s="138" t="s">
        <v>416</v>
      </c>
      <c r="E110" s="139"/>
      <c r="F110" s="131" t="s">
        <v>95</v>
      </c>
      <c r="G110" s="132" t="s">
        <v>637</v>
      </c>
      <c r="H110" s="253">
        <f>PLNÁ!H110</f>
        <v>0</v>
      </c>
      <c r="I110" s="253">
        <f>PLNÁ!I110</f>
        <v>0</v>
      </c>
      <c r="J110" s="253">
        <f>PLNÁ!J110</f>
        <v>0</v>
      </c>
      <c r="K110" s="248"/>
      <c r="L110" s="203"/>
      <c r="M110" s="203"/>
      <c r="N110" s="203"/>
      <c r="O110" s="203"/>
      <c r="P110" s="203"/>
      <c r="Q110" s="203"/>
      <c r="R110" s="203"/>
      <c r="S110" s="203"/>
    </row>
    <row r="111" spans="2:19" ht="15" x14ac:dyDescent="0.2">
      <c r="B111" s="39" t="s">
        <v>565</v>
      </c>
      <c r="C111" s="55" t="s">
        <v>275</v>
      </c>
      <c r="D111" s="55" t="s">
        <v>417</v>
      </c>
      <c r="E111" s="31"/>
      <c r="F111" s="32" t="s">
        <v>96</v>
      </c>
      <c r="G111" s="36"/>
      <c r="H111" s="252">
        <f>PLNÁ!H111</f>
        <v>0</v>
      </c>
      <c r="I111" s="252">
        <f>PLNÁ!I111</f>
        <v>0</v>
      </c>
      <c r="J111" s="252">
        <f>PLNÁ!J111</f>
        <v>0</v>
      </c>
      <c r="K111" s="248"/>
      <c r="L111" s="203"/>
      <c r="M111" s="203"/>
      <c r="N111" s="203"/>
      <c r="O111" s="203"/>
      <c r="P111" s="203"/>
      <c r="Q111" s="203"/>
      <c r="R111" s="203"/>
      <c r="S111" s="203"/>
    </row>
    <row r="112" spans="2:19" ht="15" x14ac:dyDescent="0.2">
      <c r="B112" s="39" t="s">
        <v>566</v>
      </c>
      <c r="C112" s="55" t="s">
        <v>712</v>
      </c>
      <c r="D112" s="55" t="s">
        <v>786</v>
      </c>
      <c r="E112" s="31"/>
      <c r="F112" s="32" t="s">
        <v>97</v>
      </c>
      <c r="G112" s="36"/>
      <c r="H112" s="252">
        <f>PLNÁ!H112</f>
        <v>0</v>
      </c>
      <c r="I112" s="252">
        <f>PLNÁ!I112</f>
        <v>0</v>
      </c>
      <c r="J112" s="252">
        <f>PLNÁ!J112</f>
        <v>0</v>
      </c>
      <c r="K112" s="248"/>
      <c r="L112" s="203"/>
      <c r="M112" s="203"/>
      <c r="N112" s="203"/>
      <c r="O112" s="203"/>
      <c r="P112" s="203"/>
      <c r="Q112" s="203"/>
      <c r="R112" s="203"/>
      <c r="S112" s="203"/>
    </row>
    <row r="113" spans="2:19" ht="15" x14ac:dyDescent="0.2">
      <c r="B113" s="39" t="s">
        <v>567</v>
      </c>
      <c r="C113" s="55" t="s">
        <v>276</v>
      </c>
      <c r="D113" s="55" t="s">
        <v>787</v>
      </c>
      <c r="E113" s="31"/>
      <c r="F113" s="32" t="s">
        <v>385</v>
      </c>
      <c r="G113" s="36"/>
      <c r="H113" s="252">
        <f>PLNÁ!H113</f>
        <v>0</v>
      </c>
      <c r="I113" s="252">
        <f>PLNÁ!I113</f>
        <v>0</v>
      </c>
      <c r="J113" s="252">
        <f>PLNÁ!J113</f>
        <v>0</v>
      </c>
      <c r="K113" s="248"/>
      <c r="L113" s="203"/>
      <c r="M113" s="203"/>
      <c r="N113" s="203"/>
      <c r="O113" s="203"/>
      <c r="P113" s="203"/>
      <c r="Q113" s="203"/>
      <c r="R113" s="203"/>
      <c r="S113" s="203"/>
    </row>
    <row r="114" spans="2:19" ht="15" x14ac:dyDescent="0.2">
      <c r="B114" s="39" t="s">
        <v>568</v>
      </c>
      <c r="C114" s="56" t="s">
        <v>570</v>
      </c>
      <c r="D114" s="56" t="s">
        <v>788</v>
      </c>
      <c r="E114" s="31"/>
      <c r="F114" s="32" t="s">
        <v>98</v>
      </c>
      <c r="G114" s="36"/>
      <c r="H114" s="252">
        <f>PLNÁ!H114</f>
        <v>0</v>
      </c>
      <c r="I114" s="252">
        <f>PLNÁ!I114</f>
        <v>0</v>
      </c>
      <c r="J114" s="252">
        <f>PLNÁ!J114</f>
        <v>0</v>
      </c>
      <c r="K114" s="248"/>
      <c r="L114" s="203"/>
      <c r="M114" s="203"/>
      <c r="N114" s="203"/>
      <c r="O114" s="203"/>
      <c r="P114" s="203"/>
      <c r="Q114" s="203"/>
      <c r="R114" s="203"/>
      <c r="S114" s="203"/>
    </row>
    <row r="115" spans="2:19" ht="15" x14ac:dyDescent="0.2">
      <c r="B115" s="39" t="s">
        <v>569</v>
      </c>
      <c r="C115" s="56" t="s">
        <v>571</v>
      </c>
      <c r="D115" s="56" t="s">
        <v>789</v>
      </c>
      <c r="E115" s="31"/>
      <c r="F115" s="32" t="s">
        <v>99</v>
      </c>
      <c r="G115" s="36"/>
      <c r="H115" s="252">
        <f>PLNÁ!H115</f>
        <v>0</v>
      </c>
      <c r="I115" s="252">
        <f>PLNÁ!I115</f>
        <v>0</v>
      </c>
      <c r="J115" s="252">
        <f>PLNÁ!J115</f>
        <v>0</v>
      </c>
      <c r="K115" s="248"/>
      <c r="L115" s="203"/>
      <c r="M115" s="203"/>
      <c r="N115" s="203"/>
      <c r="O115" s="203"/>
      <c r="P115" s="203"/>
      <c r="Q115" s="203"/>
      <c r="R115" s="203"/>
      <c r="S115" s="203"/>
    </row>
    <row r="116" spans="2:19" ht="15" x14ac:dyDescent="0.2">
      <c r="B116" s="156" t="s">
        <v>277</v>
      </c>
      <c r="C116" s="148" t="s">
        <v>572</v>
      </c>
      <c r="D116" s="148" t="s">
        <v>790</v>
      </c>
      <c r="E116" s="139"/>
      <c r="F116" s="131" t="s">
        <v>100</v>
      </c>
      <c r="G116" s="132" t="s">
        <v>636</v>
      </c>
      <c r="H116" s="253">
        <f>PLNÁ!H116</f>
        <v>0</v>
      </c>
      <c r="I116" s="253">
        <f>PLNÁ!I116</f>
        <v>0</v>
      </c>
      <c r="J116" s="253">
        <f>PLNÁ!J116</f>
        <v>0</v>
      </c>
      <c r="K116" s="248"/>
      <c r="L116" s="203"/>
      <c r="M116" s="203"/>
      <c r="N116" s="203"/>
      <c r="O116" s="203"/>
      <c r="P116" s="203"/>
      <c r="Q116" s="203"/>
      <c r="R116" s="203"/>
      <c r="S116" s="203"/>
    </row>
    <row r="117" spans="2:19" ht="15" x14ac:dyDescent="0.2">
      <c r="B117" s="39" t="s">
        <v>9</v>
      </c>
      <c r="C117" s="56" t="s">
        <v>573</v>
      </c>
      <c r="D117" s="56" t="s">
        <v>791</v>
      </c>
      <c r="E117" s="31"/>
      <c r="F117" s="62" t="s">
        <v>386</v>
      </c>
      <c r="G117" s="36"/>
      <c r="H117" s="252">
        <f>PLNÁ!H117</f>
        <v>0</v>
      </c>
      <c r="I117" s="252">
        <f>PLNÁ!I117</f>
        <v>0</v>
      </c>
      <c r="J117" s="252">
        <f>PLNÁ!J117</f>
        <v>0</v>
      </c>
      <c r="K117" s="248"/>
      <c r="L117" s="203"/>
      <c r="M117" s="203"/>
      <c r="N117" s="203"/>
      <c r="O117" s="203"/>
      <c r="P117" s="203"/>
      <c r="Q117" s="203"/>
      <c r="R117" s="203"/>
      <c r="S117" s="203"/>
    </row>
    <row r="118" spans="2:19" ht="15" x14ac:dyDescent="0.2">
      <c r="B118" s="39" t="s">
        <v>10</v>
      </c>
      <c r="C118" s="56" t="s">
        <v>278</v>
      </c>
      <c r="D118" s="56" t="s">
        <v>792</v>
      </c>
      <c r="E118" s="31"/>
      <c r="F118" s="62" t="s">
        <v>387</v>
      </c>
      <c r="G118" s="36"/>
      <c r="H118" s="252">
        <f>PLNÁ!H118</f>
        <v>0</v>
      </c>
      <c r="I118" s="252">
        <f>PLNÁ!I118</f>
        <v>0</v>
      </c>
      <c r="J118" s="252">
        <f>PLNÁ!J118</f>
        <v>0</v>
      </c>
      <c r="K118" s="248"/>
      <c r="L118" s="203"/>
      <c r="M118" s="203"/>
      <c r="N118" s="203"/>
      <c r="O118" s="203"/>
      <c r="P118" s="203"/>
      <c r="Q118" s="203"/>
      <c r="R118" s="203"/>
      <c r="S118" s="203"/>
    </row>
    <row r="119" spans="2:19" ht="15" x14ac:dyDescent="0.2">
      <c r="B119" s="156" t="s">
        <v>279</v>
      </c>
      <c r="C119" s="138" t="s">
        <v>639</v>
      </c>
      <c r="D119" s="138" t="s">
        <v>793</v>
      </c>
      <c r="E119" s="139"/>
      <c r="F119" s="131" t="s">
        <v>101</v>
      </c>
      <c r="G119" s="132" t="s">
        <v>638</v>
      </c>
      <c r="H119" s="253">
        <f>PLNÁ!H119</f>
        <v>0</v>
      </c>
      <c r="I119" s="253">
        <f>PLNÁ!I119</f>
        <v>0</v>
      </c>
      <c r="J119" s="253">
        <f>PLNÁ!J119</f>
        <v>0</v>
      </c>
      <c r="K119" s="248"/>
      <c r="L119" s="203"/>
      <c r="M119" s="203"/>
      <c r="N119" s="203"/>
      <c r="O119" s="203"/>
      <c r="P119" s="203"/>
      <c r="Q119" s="203"/>
      <c r="R119" s="203"/>
      <c r="S119" s="203"/>
    </row>
    <row r="120" spans="2:19" ht="15" x14ac:dyDescent="0.2">
      <c r="B120" s="39" t="s">
        <v>11</v>
      </c>
      <c r="C120" s="201" t="s">
        <v>827</v>
      </c>
      <c r="D120" s="201" t="s">
        <v>794</v>
      </c>
      <c r="E120" s="31"/>
      <c r="F120" s="32" t="s">
        <v>102</v>
      </c>
      <c r="G120" s="36"/>
      <c r="H120" s="252">
        <f>PLNÁ!H120</f>
        <v>0</v>
      </c>
      <c r="I120" s="252">
        <f>PLNÁ!I120</f>
        <v>0</v>
      </c>
      <c r="J120" s="252">
        <f>PLNÁ!J120</f>
        <v>0</v>
      </c>
      <c r="K120" s="248"/>
      <c r="L120" s="203"/>
      <c r="M120" s="203"/>
      <c r="N120" s="203"/>
      <c r="O120" s="203"/>
      <c r="P120" s="203"/>
      <c r="Q120" s="203"/>
      <c r="R120" s="203"/>
      <c r="S120" s="203"/>
    </row>
    <row r="121" spans="2:19" ht="15" x14ac:dyDescent="0.2">
      <c r="B121" s="39" t="s">
        <v>828</v>
      </c>
      <c r="C121" s="56" t="s">
        <v>574</v>
      </c>
      <c r="D121" s="56" t="s">
        <v>795</v>
      </c>
      <c r="E121" s="31"/>
      <c r="F121" s="32" t="s">
        <v>103</v>
      </c>
      <c r="G121" s="36"/>
      <c r="H121" s="252">
        <f>PLNÁ!H121</f>
        <v>0</v>
      </c>
      <c r="I121" s="252">
        <f>PLNÁ!I121</f>
        <v>0</v>
      </c>
      <c r="J121" s="252">
        <f>PLNÁ!J121</f>
        <v>0</v>
      </c>
      <c r="K121" s="248"/>
      <c r="L121" s="203"/>
      <c r="M121" s="203"/>
      <c r="N121" s="203"/>
      <c r="O121" s="203"/>
      <c r="P121" s="203"/>
      <c r="Q121" s="203"/>
      <c r="R121" s="203"/>
      <c r="S121" s="203"/>
    </row>
    <row r="122" spans="2:19" ht="15" x14ac:dyDescent="0.2">
      <c r="B122" s="39" t="s">
        <v>640</v>
      </c>
      <c r="C122" s="58" t="s">
        <v>280</v>
      </c>
      <c r="D122" s="58" t="s">
        <v>796</v>
      </c>
      <c r="E122" s="37"/>
      <c r="F122" s="32" t="s">
        <v>104</v>
      </c>
      <c r="G122" s="36"/>
      <c r="H122" s="252">
        <f>PLNÁ!H122</f>
        <v>0</v>
      </c>
      <c r="I122" s="252">
        <f>PLNÁ!I122</f>
        <v>0</v>
      </c>
      <c r="J122" s="252">
        <f>PLNÁ!J122</f>
        <v>0</v>
      </c>
      <c r="K122" s="248"/>
      <c r="L122" s="203"/>
      <c r="M122" s="203"/>
      <c r="N122" s="203"/>
      <c r="O122" s="203"/>
      <c r="P122" s="203"/>
      <c r="Q122" s="203"/>
      <c r="R122" s="203"/>
      <c r="S122" s="203"/>
    </row>
    <row r="123" spans="2:19" ht="15" x14ac:dyDescent="0.2">
      <c r="B123" s="39" t="s">
        <v>575</v>
      </c>
      <c r="C123" s="59" t="s">
        <v>576</v>
      </c>
      <c r="D123" s="59" t="s">
        <v>797</v>
      </c>
      <c r="E123" s="37"/>
      <c r="F123" s="32" t="s">
        <v>105</v>
      </c>
      <c r="G123" s="36"/>
      <c r="H123" s="252">
        <f>PLNÁ!H123</f>
        <v>0</v>
      </c>
      <c r="I123" s="252">
        <f>PLNÁ!I123</f>
        <v>0</v>
      </c>
      <c r="J123" s="252">
        <f>PLNÁ!J123</f>
        <v>0</v>
      </c>
      <c r="K123" s="248"/>
      <c r="L123" s="203"/>
      <c r="M123" s="203"/>
      <c r="N123" s="203"/>
      <c r="O123" s="203"/>
      <c r="P123" s="203"/>
      <c r="Q123" s="203"/>
      <c r="R123" s="203"/>
      <c r="S123" s="203"/>
    </row>
    <row r="124" spans="2:19" ht="15" x14ac:dyDescent="0.2">
      <c r="B124" s="156" t="s">
        <v>577</v>
      </c>
      <c r="C124" s="138" t="s">
        <v>281</v>
      </c>
      <c r="D124" s="138" t="s">
        <v>798</v>
      </c>
      <c r="E124" s="139"/>
      <c r="F124" s="131" t="s">
        <v>106</v>
      </c>
      <c r="G124" s="132" t="s">
        <v>641</v>
      </c>
      <c r="H124" s="253">
        <f>PLNÁ!H124</f>
        <v>0</v>
      </c>
      <c r="I124" s="253">
        <f>PLNÁ!I124</f>
        <v>0</v>
      </c>
      <c r="J124" s="253">
        <f>PLNÁ!J124</f>
        <v>0</v>
      </c>
      <c r="K124" s="254" t="s">
        <v>359</v>
      </c>
      <c r="L124" s="203"/>
      <c r="M124" s="203"/>
      <c r="N124" s="203"/>
      <c r="O124" s="203"/>
      <c r="P124" s="203"/>
      <c r="Q124" s="203"/>
      <c r="R124" s="203"/>
      <c r="S124" s="203"/>
    </row>
    <row r="125" spans="2:19" ht="15" x14ac:dyDescent="0.2">
      <c r="B125" s="156" t="s">
        <v>314</v>
      </c>
      <c r="C125" s="138" t="s">
        <v>282</v>
      </c>
      <c r="D125" s="138" t="s">
        <v>799</v>
      </c>
      <c r="E125" s="139"/>
      <c r="F125" s="131" t="s">
        <v>388</v>
      </c>
      <c r="G125" s="132" t="s">
        <v>642</v>
      </c>
      <c r="H125" s="253">
        <f>PLNÁ!H125</f>
        <v>0</v>
      </c>
      <c r="I125" s="253">
        <f>PLNÁ!I125</f>
        <v>0</v>
      </c>
      <c r="J125" s="253">
        <f>PLNÁ!J125</f>
        <v>0</v>
      </c>
      <c r="K125" s="254" t="s">
        <v>893</v>
      </c>
      <c r="L125" s="203"/>
      <c r="M125" s="203"/>
      <c r="N125" s="203"/>
      <c r="O125" s="203"/>
      <c r="P125" s="203"/>
      <c r="Q125" s="203"/>
      <c r="R125" s="203"/>
      <c r="S125" s="203"/>
    </row>
    <row r="126" spans="2:19" ht="15" x14ac:dyDescent="0.2">
      <c r="B126" s="39" t="s">
        <v>578</v>
      </c>
      <c r="C126" s="55" t="s">
        <v>283</v>
      </c>
      <c r="D126" s="55" t="s">
        <v>800</v>
      </c>
      <c r="E126" s="31"/>
      <c r="F126" s="32" t="s">
        <v>107</v>
      </c>
      <c r="G126" s="36"/>
      <c r="H126" s="252">
        <f>PLNÁ!H126</f>
        <v>0</v>
      </c>
      <c r="I126" s="252">
        <f>PLNÁ!I126</f>
        <v>0</v>
      </c>
      <c r="J126" s="252">
        <f>PLNÁ!J126</f>
        <v>0</v>
      </c>
      <c r="K126" s="248"/>
      <c r="L126" s="203"/>
      <c r="M126" s="203"/>
      <c r="N126" s="203"/>
      <c r="O126" s="203"/>
      <c r="P126" s="203"/>
      <c r="Q126" s="203"/>
      <c r="R126" s="203"/>
      <c r="S126" s="203"/>
    </row>
    <row r="127" spans="2:19" ht="15" x14ac:dyDescent="0.2">
      <c r="B127" s="39" t="s">
        <v>579</v>
      </c>
      <c r="C127" s="55" t="s">
        <v>284</v>
      </c>
      <c r="D127" s="55" t="s">
        <v>801</v>
      </c>
      <c r="E127" s="31"/>
      <c r="F127" s="32" t="s">
        <v>108</v>
      </c>
      <c r="G127" s="36"/>
      <c r="H127" s="252">
        <f>PLNÁ!H127</f>
        <v>0</v>
      </c>
      <c r="I127" s="252">
        <f>PLNÁ!I127</f>
        <v>0</v>
      </c>
      <c r="J127" s="252">
        <f>PLNÁ!J127</f>
        <v>0</v>
      </c>
      <c r="K127" s="248"/>
      <c r="L127" s="203"/>
      <c r="M127" s="203"/>
      <c r="N127" s="203"/>
      <c r="O127" s="203"/>
      <c r="P127" s="203"/>
      <c r="Q127" s="203"/>
      <c r="R127" s="203"/>
      <c r="S127" s="203"/>
    </row>
    <row r="128" spans="2:19" ht="15" x14ac:dyDescent="0.2">
      <c r="B128" s="39" t="s">
        <v>580</v>
      </c>
      <c r="C128" s="55" t="s">
        <v>418</v>
      </c>
      <c r="D128" s="55" t="s">
        <v>802</v>
      </c>
      <c r="E128" s="31"/>
      <c r="F128" s="32" t="s">
        <v>109</v>
      </c>
      <c r="G128" s="36"/>
      <c r="H128" s="252">
        <f>PLNÁ!H128</f>
        <v>0</v>
      </c>
      <c r="I128" s="252">
        <f>PLNÁ!I128</f>
        <v>0</v>
      </c>
      <c r="J128" s="252">
        <f>PLNÁ!J128</f>
        <v>0</v>
      </c>
      <c r="K128" s="248"/>
      <c r="L128" s="203"/>
      <c r="M128" s="203"/>
      <c r="N128" s="203"/>
      <c r="O128" s="203"/>
      <c r="P128" s="203"/>
      <c r="Q128" s="203"/>
      <c r="R128" s="203"/>
      <c r="S128" s="203"/>
    </row>
    <row r="129" spans="2:19" ht="15" x14ac:dyDescent="0.2">
      <c r="B129" s="39" t="s">
        <v>581</v>
      </c>
      <c r="C129" s="55" t="s">
        <v>285</v>
      </c>
      <c r="D129" s="55" t="s">
        <v>791</v>
      </c>
      <c r="E129" s="31"/>
      <c r="F129" s="32" t="s">
        <v>389</v>
      </c>
      <c r="G129" s="36"/>
      <c r="H129" s="252">
        <f>PLNÁ!H129</f>
        <v>0</v>
      </c>
      <c r="I129" s="252">
        <f>PLNÁ!I129</f>
        <v>0</v>
      </c>
      <c r="J129" s="252">
        <f>PLNÁ!J129</f>
        <v>0</v>
      </c>
      <c r="K129" s="248"/>
      <c r="L129" s="203"/>
      <c r="M129" s="203"/>
      <c r="N129" s="203"/>
      <c r="O129" s="203"/>
      <c r="P129" s="203"/>
      <c r="Q129" s="203"/>
      <c r="R129" s="203"/>
      <c r="S129" s="203"/>
    </row>
    <row r="130" spans="2:19" ht="15" x14ac:dyDescent="0.2">
      <c r="B130" s="156" t="s">
        <v>582</v>
      </c>
      <c r="C130" s="148" t="s">
        <v>583</v>
      </c>
      <c r="D130" s="148" t="s">
        <v>837</v>
      </c>
      <c r="E130" s="139"/>
      <c r="F130" s="131" t="s">
        <v>390</v>
      </c>
      <c r="G130" s="132" t="s">
        <v>649</v>
      </c>
      <c r="H130" s="253">
        <f>PLNÁ!H130</f>
        <v>0</v>
      </c>
      <c r="I130" s="253">
        <f>PLNÁ!I130</f>
        <v>0</v>
      </c>
      <c r="J130" s="253">
        <f>PLNÁ!J130</f>
        <v>0</v>
      </c>
      <c r="K130" s="248"/>
      <c r="L130" s="203"/>
      <c r="M130" s="203"/>
      <c r="N130" s="203"/>
      <c r="O130" s="203"/>
      <c r="P130" s="203"/>
      <c r="Q130" s="203"/>
      <c r="R130" s="203"/>
      <c r="S130" s="203"/>
    </row>
    <row r="131" spans="2:19" ht="15" x14ac:dyDescent="0.2">
      <c r="B131" s="156" t="s">
        <v>227</v>
      </c>
      <c r="C131" s="138" t="s">
        <v>286</v>
      </c>
      <c r="D131" s="138" t="s">
        <v>803</v>
      </c>
      <c r="E131" s="139"/>
      <c r="F131" s="131" t="s">
        <v>391</v>
      </c>
      <c r="G131" s="132" t="s">
        <v>839</v>
      </c>
      <c r="H131" s="253">
        <f>PLNÁ!H131</f>
        <v>0</v>
      </c>
      <c r="I131" s="253">
        <f>PLNÁ!I131</f>
        <v>0</v>
      </c>
      <c r="J131" s="253">
        <f>PLNÁ!J131</f>
        <v>0</v>
      </c>
      <c r="K131" s="248"/>
      <c r="L131" s="203"/>
      <c r="M131" s="203"/>
      <c r="N131" s="203"/>
      <c r="O131" s="203"/>
      <c r="P131" s="203"/>
      <c r="Q131" s="203"/>
      <c r="R131" s="203"/>
      <c r="S131" s="203"/>
    </row>
    <row r="132" spans="2:19" ht="15" x14ac:dyDescent="0.2">
      <c r="B132" s="142" t="s">
        <v>229</v>
      </c>
      <c r="C132" s="138" t="s">
        <v>300</v>
      </c>
      <c r="D132" s="138" t="s">
        <v>420</v>
      </c>
      <c r="E132" s="139"/>
      <c r="F132" s="131" t="s">
        <v>392</v>
      </c>
      <c r="G132" s="132" t="s">
        <v>643</v>
      </c>
      <c r="H132" s="253">
        <f>PLNÁ!H132</f>
        <v>0</v>
      </c>
      <c r="I132" s="253">
        <f>PLNÁ!I132</f>
        <v>0</v>
      </c>
      <c r="J132" s="253">
        <f>PLNÁ!J132</f>
        <v>0</v>
      </c>
      <c r="K132" s="254" t="s">
        <v>894</v>
      </c>
      <c r="L132" s="203"/>
      <c r="M132" s="203"/>
      <c r="N132" s="203"/>
      <c r="O132" s="203"/>
      <c r="P132" s="203"/>
      <c r="Q132" s="203"/>
      <c r="R132" s="203"/>
      <c r="S132" s="203"/>
    </row>
    <row r="133" spans="2:19" ht="15" x14ac:dyDescent="0.2">
      <c r="B133" s="39" t="s">
        <v>584</v>
      </c>
      <c r="C133" s="56" t="s">
        <v>586</v>
      </c>
      <c r="D133" s="56" t="s">
        <v>804</v>
      </c>
      <c r="E133" s="37"/>
      <c r="F133" s="32" t="s">
        <v>393</v>
      </c>
      <c r="G133" s="36"/>
      <c r="H133" s="252">
        <f>PLNÁ!H133</f>
        <v>0</v>
      </c>
      <c r="I133" s="252">
        <f>PLNÁ!I133</f>
        <v>0</v>
      </c>
      <c r="J133" s="252">
        <f>PLNÁ!J133</f>
        <v>0</v>
      </c>
      <c r="K133" s="248"/>
      <c r="L133" s="203"/>
      <c r="M133" s="203"/>
      <c r="N133" s="203"/>
      <c r="O133" s="203"/>
      <c r="P133" s="203"/>
      <c r="Q133" s="203"/>
      <c r="R133" s="203"/>
      <c r="S133" s="203"/>
    </row>
    <row r="134" spans="2:19" ht="15" x14ac:dyDescent="0.2">
      <c r="B134" s="39" t="s">
        <v>585</v>
      </c>
      <c r="C134" s="56" t="s">
        <v>587</v>
      </c>
      <c r="D134" s="56" t="s">
        <v>805</v>
      </c>
      <c r="E134" s="37"/>
      <c r="F134" s="32" t="s">
        <v>394</v>
      </c>
      <c r="G134" s="36"/>
      <c r="H134" s="252">
        <f>PLNÁ!H134</f>
        <v>0</v>
      </c>
      <c r="I134" s="252">
        <f>PLNÁ!I134</f>
        <v>0</v>
      </c>
      <c r="J134" s="252">
        <f>PLNÁ!J134</f>
        <v>0</v>
      </c>
      <c r="K134" s="248"/>
      <c r="L134" s="203"/>
      <c r="M134" s="203"/>
      <c r="N134" s="203"/>
      <c r="O134" s="203"/>
      <c r="P134" s="203"/>
      <c r="Q134" s="203"/>
      <c r="R134" s="203"/>
      <c r="S134" s="203"/>
    </row>
    <row r="135" spans="2:19" ht="15" x14ac:dyDescent="0.2">
      <c r="B135" s="39" t="s">
        <v>231</v>
      </c>
      <c r="C135" s="56" t="s">
        <v>588</v>
      </c>
      <c r="D135" s="56" t="s">
        <v>806</v>
      </c>
      <c r="E135" s="37"/>
      <c r="F135" s="32" t="s">
        <v>395</v>
      </c>
      <c r="G135" s="36"/>
      <c r="H135" s="252">
        <f>PLNÁ!H135</f>
        <v>0</v>
      </c>
      <c r="I135" s="252">
        <f>PLNÁ!I135</f>
        <v>0</v>
      </c>
      <c r="J135" s="252">
        <f>PLNÁ!J135</f>
        <v>0</v>
      </c>
      <c r="K135" s="254" t="s">
        <v>948</v>
      </c>
      <c r="L135" s="203"/>
      <c r="M135" s="203"/>
      <c r="N135" s="203"/>
      <c r="O135" s="203"/>
      <c r="P135" s="203"/>
      <c r="Q135" s="203"/>
      <c r="R135" s="203"/>
      <c r="S135" s="203"/>
    </row>
    <row r="136" spans="2:19" ht="15" x14ac:dyDescent="0.2">
      <c r="B136" s="39" t="s">
        <v>233</v>
      </c>
      <c r="C136" s="55" t="s">
        <v>289</v>
      </c>
      <c r="D136" s="55" t="s">
        <v>419</v>
      </c>
      <c r="E136" s="31"/>
      <c r="F136" s="32" t="s">
        <v>396</v>
      </c>
      <c r="G136" s="36"/>
      <c r="H136" s="252">
        <f>PLNÁ!H136</f>
        <v>0</v>
      </c>
      <c r="I136" s="252">
        <f>PLNÁ!I136</f>
        <v>0</v>
      </c>
      <c r="J136" s="252">
        <f>PLNÁ!J136</f>
        <v>0</v>
      </c>
      <c r="K136" s="248"/>
      <c r="L136" s="203"/>
      <c r="M136" s="203"/>
      <c r="N136" s="203"/>
      <c r="O136" s="203"/>
      <c r="P136" s="203"/>
      <c r="Q136" s="203"/>
      <c r="R136" s="203"/>
      <c r="S136" s="203"/>
    </row>
    <row r="137" spans="2:19" ht="15" x14ac:dyDescent="0.2">
      <c r="B137" s="39" t="s">
        <v>235</v>
      </c>
      <c r="C137" s="55" t="s">
        <v>287</v>
      </c>
      <c r="D137" s="55" t="s">
        <v>807</v>
      </c>
      <c r="E137" s="37"/>
      <c r="F137" s="32" t="s">
        <v>397</v>
      </c>
      <c r="G137" s="36"/>
      <c r="H137" s="252">
        <f>PLNÁ!H137</f>
        <v>0</v>
      </c>
      <c r="I137" s="252">
        <f>PLNÁ!I137</f>
        <v>0</v>
      </c>
      <c r="J137" s="252">
        <f>PLNÁ!J137</f>
        <v>0</v>
      </c>
      <c r="K137" s="248"/>
      <c r="L137" s="203"/>
      <c r="M137" s="203"/>
      <c r="N137" s="203"/>
      <c r="O137" s="203"/>
      <c r="P137" s="203"/>
      <c r="Q137" s="203"/>
      <c r="R137" s="203"/>
      <c r="S137" s="203"/>
    </row>
    <row r="138" spans="2:19" ht="15" x14ac:dyDescent="0.2">
      <c r="B138" s="39" t="s">
        <v>236</v>
      </c>
      <c r="C138" s="55" t="s">
        <v>290</v>
      </c>
      <c r="D138" s="55" t="s">
        <v>808</v>
      </c>
      <c r="E138" s="31"/>
      <c r="F138" s="32" t="s">
        <v>398</v>
      </c>
      <c r="G138" s="36"/>
      <c r="H138" s="252">
        <f>PLNÁ!H138</f>
        <v>0</v>
      </c>
      <c r="I138" s="252">
        <f>PLNÁ!I138</f>
        <v>0</v>
      </c>
      <c r="J138" s="252">
        <f>PLNÁ!J138</f>
        <v>0</v>
      </c>
      <c r="K138" s="248"/>
      <c r="L138" s="203"/>
      <c r="M138" s="203"/>
      <c r="N138" s="203"/>
      <c r="O138" s="203"/>
      <c r="P138" s="203"/>
      <c r="Q138" s="203"/>
      <c r="R138" s="203"/>
      <c r="S138" s="203"/>
    </row>
    <row r="139" spans="2:19" ht="15" customHeight="1" x14ac:dyDescent="0.2">
      <c r="B139" s="39" t="s">
        <v>238</v>
      </c>
      <c r="C139" s="56" t="s">
        <v>589</v>
      </c>
      <c r="D139" s="56" t="s">
        <v>809</v>
      </c>
      <c r="E139" s="37"/>
      <c r="F139" s="32" t="s">
        <v>399</v>
      </c>
      <c r="G139" s="36"/>
      <c r="H139" s="252">
        <f>PLNÁ!H139</f>
        <v>0</v>
      </c>
      <c r="I139" s="252">
        <f>PLNÁ!I139</f>
        <v>0</v>
      </c>
      <c r="J139" s="252">
        <f>PLNÁ!J139</f>
        <v>0</v>
      </c>
      <c r="K139" s="248"/>
      <c r="L139" s="203"/>
      <c r="M139" s="203"/>
      <c r="N139" s="203"/>
      <c r="O139" s="203"/>
      <c r="P139" s="203"/>
      <c r="Q139" s="203"/>
      <c r="R139" s="203"/>
      <c r="S139" s="203"/>
    </row>
    <row r="140" spans="2:19" ht="15" x14ac:dyDescent="0.2">
      <c r="B140" s="39" t="s">
        <v>590</v>
      </c>
      <c r="C140" s="55" t="s">
        <v>288</v>
      </c>
      <c r="D140" s="55" t="s">
        <v>810</v>
      </c>
      <c r="E140" s="37"/>
      <c r="F140" s="32" t="s">
        <v>400</v>
      </c>
      <c r="G140" s="36"/>
      <c r="H140" s="252">
        <f>PLNÁ!H140</f>
        <v>0</v>
      </c>
      <c r="I140" s="252">
        <f>PLNÁ!I140</f>
        <v>0</v>
      </c>
      <c r="J140" s="252">
        <f>PLNÁ!J140</f>
        <v>0</v>
      </c>
      <c r="K140" s="248"/>
      <c r="L140" s="203"/>
      <c r="M140" s="203"/>
      <c r="N140" s="203"/>
      <c r="O140" s="203"/>
      <c r="P140" s="203"/>
      <c r="Q140" s="203"/>
      <c r="R140" s="203"/>
      <c r="S140" s="203"/>
    </row>
    <row r="141" spans="2:19" ht="15" customHeight="1" x14ac:dyDescent="0.2">
      <c r="B141" s="39" t="s">
        <v>591</v>
      </c>
      <c r="C141" s="55" t="s">
        <v>293</v>
      </c>
      <c r="D141" s="55" t="s">
        <v>811</v>
      </c>
      <c r="E141" s="31"/>
      <c r="F141" s="32" t="s">
        <v>598</v>
      </c>
      <c r="G141" s="36"/>
      <c r="H141" s="252">
        <f>PLNÁ!H141</f>
        <v>0</v>
      </c>
      <c r="I141" s="252">
        <f>PLNÁ!I141</f>
        <v>0</v>
      </c>
      <c r="J141" s="252">
        <f>PLNÁ!J141</f>
        <v>0</v>
      </c>
      <c r="K141" s="248"/>
      <c r="L141" s="203"/>
      <c r="M141" s="203"/>
      <c r="N141" s="203"/>
      <c r="O141" s="203"/>
      <c r="P141" s="203"/>
      <c r="Q141" s="203"/>
      <c r="R141" s="203"/>
      <c r="S141" s="203"/>
    </row>
    <row r="142" spans="2:19" ht="15" customHeight="1" x14ac:dyDescent="0.2">
      <c r="B142" s="142" t="s">
        <v>592</v>
      </c>
      <c r="C142" s="138" t="s">
        <v>593</v>
      </c>
      <c r="D142" s="138" t="s">
        <v>812</v>
      </c>
      <c r="E142" s="139"/>
      <c r="F142" s="131" t="s">
        <v>599</v>
      </c>
      <c r="G142" s="132" t="s">
        <v>644</v>
      </c>
      <c r="H142" s="253">
        <f>PLNÁ!H142</f>
        <v>0</v>
      </c>
      <c r="I142" s="253">
        <f>PLNÁ!I142</f>
        <v>0</v>
      </c>
      <c r="J142" s="253">
        <f>PLNÁ!J142</f>
        <v>0</v>
      </c>
      <c r="K142" s="248"/>
      <c r="L142" s="203"/>
      <c r="M142" s="203"/>
      <c r="N142" s="203"/>
      <c r="O142" s="203"/>
      <c r="P142" s="203"/>
      <c r="Q142" s="203"/>
      <c r="R142" s="203"/>
      <c r="S142" s="203"/>
    </row>
    <row r="143" spans="2:19" ht="15" x14ac:dyDescent="0.2">
      <c r="B143" s="39" t="s">
        <v>594</v>
      </c>
      <c r="C143" s="56" t="s">
        <v>595</v>
      </c>
      <c r="D143" s="56" t="s">
        <v>813</v>
      </c>
      <c r="E143" s="31"/>
      <c r="F143" s="32" t="s">
        <v>600</v>
      </c>
      <c r="G143" s="36"/>
      <c r="H143" s="252">
        <f>PLNÁ!H143</f>
        <v>0</v>
      </c>
      <c r="I143" s="252">
        <f>PLNÁ!I143</f>
        <v>0</v>
      </c>
      <c r="J143" s="252">
        <f>PLNÁ!J143</f>
        <v>0</v>
      </c>
      <c r="K143" s="248"/>
      <c r="L143" s="203"/>
      <c r="M143" s="203"/>
      <c r="N143" s="203"/>
      <c r="O143" s="203"/>
      <c r="P143" s="203"/>
      <c r="Q143" s="203"/>
      <c r="R143" s="203"/>
      <c r="S143" s="203"/>
    </row>
    <row r="144" spans="2:19" ht="15" x14ac:dyDescent="0.2">
      <c r="B144" s="39" t="s">
        <v>596</v>
      </c>
      <c r="C144" s="55" t="s">
        <v>291</v>
      </c>
      <c r="D144" s="55" t="s">
        <v>761</v>
      </c>
      <c r="E144" s="31"/>
      <c r="F144" s="32" t="s">
        <v>601</v>
      </c>
      <c r="G144" s="36"/>
      <c r="H144" s="252">
        <f>PLNÁ!H144</f>
        <v>0</v>
      </c>
      <c r="I144" s="252">
        <f>PLNÁ!I144</f>
        <v>0</v>
      </c>
      <c r="J144" s="252">
        <f>PLNÁ!J144</f>
        <v>0</v>
      </c>
      <c r="K144" s="248"/>
      <c r="L144" s="203"/>
      <c r="M144" s="203"/>
      <c r="N144" s="203"/>
      <c r="O144" s="203"/>
      <c r="P144" s="203"/>
      <c r="Q144" s="203"/>
      <c r="R144" s="203"/>
      <c r="S144" s="203"/>
    </row>
    <row r="145" spans="2:19" ht="15" customHeight="1" x14ac:dyDescent="0.2">
      <c r="B145" s="39" t="s">
        <v>597</v>
      </c>
      <c r="C145" s="55" t="s">
        <v>292</v>
      </c>
      <c r="D145" s="55" t="s">
        <v>814</v>
      </c>
      <c r="E145" s="31"/>
      <c r="F145" s="32" t="s">
        <v>602</v>
      </c>
      <c r="G145" s="36"/>
      <c r="H145" s="252">
        <f>PLNÁ!H145</f>
        <v>0</v>
      </c>
      <c r="I145" s="252">
        <f>PLNÁ!I145</f>
        <v>0</v>
      </c>
      <c r="J145" s="252">
        <f>PLNÁ!J145</f>
        <v>0</v>
      </c>
      <c r="K145" s="248"/>
      <c r="L145" s="203"/>
      <c r="M145" s="203"/>
      <c r="N145" s="203"/>
      <c r="O145" s="203"/>
      <c r="P145" s="203"/>
      <c r="Q145" s="203"/>
      <c r="R145" s="203"/>
      <c r="S145" s="203"/>
    </row>
    <row r="146" spans="2:19" ht="15" x14ac:dyDescent="0.2">
      <c r="B146" s="156" t="s">
        <v>240</v>
      </c>
      <c r="C146" s="138" t="s">
        <v>294</v>
      </c>
      <c r="D146" s="138" t="s">
        <v>815</v>
      </c>
      <c r="E146" s="139"/>
      <c r="F146" s="131" t="s">
        <v>603</v>
      </c>
      <c r="G146" s="132" t="s">
        <v>645</v>
      </c>
      <c r="H146" s="253">
        <f>PLNÁ!H146</f>
        <v>0</v>
      </c>
      <c r="I146" s="253">
        <f>PLNÁ!I146</f>
        <v>0</v>
      </c>
      <c r="J146" s="253">
        <f>PLNÁ!J146</f>
        <v>0</v>
      </c>
      <c r="K146" s="254" t="s">
        <v>360</v>
      </c>
      <c r="L146" s="203"/>
      <c r="M146" s="203"/>
      <c r="N146" s="203"/>
      <c r="O146" s="203"/>
      <c r="P146" s="203"/>
      <c r="Q146" s="203"/>
      <c r="R146" s="203"/>
      <c r="S146" s="203"/>
    </row>
    <row r="147" spans="2:19" ht="15" x14ac:dyDescent="0.2">
      <c r="B147" s="142" t="s">
        <v>0</v>
      </c>
      <c r="C147" s="148" t="s">
        <v>300</v>
      </c>
      <c r="D147" s="148" t="s">
        <v>420</v>
      </c>
      <c r="E147" s="139"/>
      <c r="F147" s="131" t="s">
        <v>604</v>
      </c>
      <c r="G147" s="132" t="s">
        <v>646</v>
      </c>
      <c r="H147" s="253">
        <f>PLNÁ!H147</f>
        <v>0</v>
      </c>
      <c r="I147" s="253">
        <f>PLNÁ!I147</f>
        <v>0</v>
      </c>
      <c r="J147" s="253">
        <f>PLNÁ!J147</f>
        <v>0</v>
      </c>
      <c r="K147" s="254" t="s">
        <v>896</v>
      </c>
      <c r="L147" s="203"/>
      <c r="M147" s="203"/>
      <c r="N147" s="203"/>
      <c r="O147" s="203"/>
      <c r="P147" s="203"/>
      <c r="Q147" s="203"/>
      <c r="R147" s="203"/>
      <c r="S147" s="203"/>
    </row>
    <row r="148" spans="2:19" ht="15" x14ac:dyDescent="0.2">
      <c r="B148" s="39" t="s">
        <v>532</v>
      </c>
      <c r="C148" s="56" t="s">
        <v>586</v>
      </c>
      <c r="D148" s="56" t="s">
        <v>804</v>
      </c>
      <c r="E148" s="37"/>
      <c r="F148" s="32" t="s">
        <v>605</v>
      </c>
      <c r="G148" s="36"/>
      <c r="H148" s="252">
        <f>PLNÁ!H148</f>
        <v>0</v>
      </c>
      <c r="I148" s="252">
        <f>PLNÁ!I148</f>
        <v>0</v>
      </c>
      <c r="J148" s="252">
        <f>PLNÁ!J148</f>
        <v>0</v>
      </c>
      <c r="K148" s="248"/>
      <c r="L148" s="203"/>
      <c r="M148" s="203"/>
      <c r="N148" s="203"/>
      <c r="O148" s="203"/>
      <c r="P148" s="203"/>
      <c r="Q148" s="203"/>
      <c r="R148" s="203"/>
      <c r="S148" s="203"/>
    </row>
    <row r="149" spans="2:19" ht="15" x14ac:dyDescent="0.2">
      <c r="B149" s="39" t="s">
        <v>533</v>
      </c>
      <c r="C149" s="56" t="s">
        <v>587</v>
      </c>
      <c r="D149" s="56" t="s">
        <v>805</v>
      </c>
      <c r="E149" s="37"/>
      <c r="F149" s="32" t="s">
        <v>606</v>
      </c>
      <c r="G149" s="36"/>
      <c r="H149" s="252">
        <f>PLNÁ!H149</f>
        <v>0</v>
      </c>
      <c r="I149" s="252">
        <f>PLNÁ!I149</f>
        <v>0</v>
      </c>
      <c r="J149" s="252">
        <f>PLNÁ!J149</f>
        <v>0</v>
      </c>
      <c r="K149" s="248"/>
      <c r="L149" s="203"/>
      <c r="M149" s="203"/>
      <c r="N149" s="203"/>
      <c r="O149" s="203"/>
      <c r="P149" s="203"/>
      <c r="Q149" s="203"/>
      <c r="R149" s="203"/>
      <c r="S149" s="203"/>
    </row>
    <row r="150" spans="2:19" ht="15" x14ac:dyDescent="0.2">
      <c r="B150" s="39" t="s">
        <v>243</v>
      </c>
      <c r="C150" s="56" t="s">
        <v>588</v>
      </c>
      <c r="D150" s="56" t="s">
        <v>806</v>
      </c>
      <c r="E150" s="37"/>
      <c r="F150" s="32" t="s">
        <v>608</v>
      </c>
      <c r="G150" s="36"/>
      <c r="H150" s="252">
        <f>PLNÁ!H150</f>
        <v>0</v>
      </c>
      <c r="I150" s="252">
        <f>PLNÁ!I150</f>
        <v>0</v>
      </c>
      <c r="J150" s="252">
        <f>PLNÁ!J150</f>
        <v>0</v>
      </c>
      <c r="K150" s="254" t="s">
        <v>949</v>
      </c>
      <c r="L150" s="203"/>
      <c r="M150" s="203"/>
      <c r="N150" s="203"/>
      <c r="O150" s="203"/>
      <c r="P150" s="203"/>
      <c r="Q150" s="203"/>
      <c r="R150" s="203"/>
      <c r="S150" s="203"/>
    </row>
    <row r="151" spans="2:19" ht="15" x14ac:dyDescent="0.2">
      <c r="B151" s="39" t="s">
        <v>245</v>
      </c>
      <c r="C151" s="55" t="s">
        <v>299</v>
      </c>
      <c r="D151" s="55" t="s">
        <v>421</v>
      </c>
      <c r="E151" s="31"/>
      <c r="F151" s="32" t="s">
        <v>609</v>
      </c>
      <c r="G151" s="36"/>
      <c r="H151" s="252">
        <f>PLNÁ!H151</f>
        <v>0</v>
      </c>
      <c r="I151" s="252">
        <f>PLNÁ!I151</f>
        <v>0</v>
      </c>
      <c r="J151" s="252">
        <f>PLNÁ!J151</f>
        <v>0</v>
      </c>
      <c r="K151" s="248"/>
      <c r="L151" s="203"/>
      <c r="M151" s="203"/>
      <c r="N151" s="203"/>
      <c r="O151" s="203"/>
      <c r="P151" s="203"/>
      <c r="Q151" s="203"/>
      <c r="R151" s="203"/>
      <c r="S151" s="203"/>
    </row>
    <row r="152" spans="2:19" ht="15" x14ac:dyDescent="0.2">
      <c r="B152" s="39" t="s">
        <v>247</v>
      </c>
      <c r="C152" s="55" t="s">
        <v>295</v>
      </c>
      <c r="D152" s="55" t="s">
        <v>816</v>
      </c>
      <c r="E152" s="31"/>
      <c r="F152" s="32" t="s">
        <v>610</v>
      </c>
      <c r="G152" s="36"/>
      <c r="H152" s="252">
        <f>PLNÁ!H152</f>
        <v>0</v>
      </c>
      <c r="I152" s="252">
        <f>PLNÁ!I152</f>
        <v>0</v>
      </c>
      <c r="J152" s="252">
        <f>PLNÁ!J152</f>
        <v>0</v>
      </c>
      <c r="K152" s="254" t="s">
        <v>895</v>
      </c>
      <c r="L152" s="203"/>
      <c r="M152" s="203"/>
      <c r="N152" s="203"/>
      <c r="O152" s="203"/>
      <c r="P152" s="203"/>
      <c r="Q152" s="203"/>
      <c r="R152" s="203"/>
      <c r="S152" s="203"/>
    </row>
    <row r="153" spans="2:19" ht="15" x14ac:dyDescent="0.2">
      <c r="B153" s="39" t="s">
        <v>249</v>
      </c>
      <c r="C153" s="56" t="s">
        <v>607</v>
      </c>
      <c r="D153" s="56" t="s">
        <v>817</v>
      </c>
      <c r="E153" s="31"/>
      <c r="F153" s="32" t="s">
        <v>614</v>
      </c>
      <c r="G153" s="36"/>
      <c r="H153" s="252">
        <f>PLNÁ!H153</f>
        <v>0</v>
      </c>
      <c r="I153" s="252">
        <f>PLNÁ!I153</f>
        <v>0</v>
      </c>
      <c r="J153" s="252">
        <f>PLNÁ!J153</f>
        <v>0</v>
      </c>
      <c r="K153" s="248"/>
      <c r="L153" s="203"/>
      <c r="M153" s="203"/>
      <c r="N153" s="203"/>
      <c r="O153" s="203"/>
      <c r="P153" s="203"/>
      <c r="Q153" s="203"/>
      <c r="R153" s="203"/>
      <c r="S153" s="203"/>
    </row>
    <row r="154" spans="2:19" ht="15" x14ac:dyDescent="0.2">
      <c r="B154" s="39" t="s">
        <v>251</v>
      </c>
      <c r="C154" s="56" t="s">
        <v>589</v>
      </c>
      <c r="D154" s="56" t="s">
        <v>809</v>
      </c>
      <c r="E154" s="31"/>
      <c r="F154" s="32" t="s">
        <v>615</v>
      </c>
      <c r="G154" s="36"/>
      <c r="H154" s="252">
        <f>PLNÁ!H154</f>
        <v>0</v>
      </c>
      <c r="I154" s="252">
        <f>PLNÁ!I154</f>
        <v>0</v>
      </c>
      <c r="J154" s="252">
        <f>PLNÁ!J154</f>
        <v>0</v>
      </c>
      <c r="K154" s="248"/>
      <c r="L154" s="203"/>
      <c r="M154" s="203"/>
      <c r="N154" s="203"/>
      <c r="O154" s="203"/>
      <c r="P154" s="203"/>
      <c r="Q154" s="203"/>
      <c r="R154" s="203"/>
      <c r="S154" s="203"/>
    </row>
    <row r="155" spans="2:19" ht="15" x14ac:dyDescent="0.2">
      <c r="B155" s="39" t="s">
        <v>1</v>
      </c>
      <c r="C155" s="55" t="s">
        <v>288</v>
      </c>
      <c r="D155" s="55" t="s">
        <v>810</v>
      </c>
      <c r="E155" s="31"/>
      <c r="F155" s="32" t="s">
        <v>616</v>
      </c>
      <c r="G155" s="36"/>
      <c r="H155" s="252">
        <f>PLNÁ!H155</f>
        <v>0</v>
      </c>
      <c r="I155" s="252">
        <f>PLNÁ!I155</f>
        <v>0</v>
      </c>
      <c r="J155" s="252">
        <f>PLNÁ!J155</f>
        <v>0</v>
      </c>
      <c r="K155" s="248"/>
      <c r="L155" s="203"/>
      <c r="M155" s="203"/>
      <c r="N155" s="203"/>
      <c r="O155" s="203"/>
      <c r="P155" s="203"/>
      <c r="Q155" s="203"/>
      <c r="R155" s="203"/>
      <c r="S155" s="203"/>
    </row>
    <row r="156" spans="2:19" ht="15" x14ac:dyDescent="0.2">
      <c r="B156" s="142" t="s">
        <v>254</v>
      </c>
      <c r="C156" s="138" t="s">
        <v>611</v>
      </c>
      <c r="D156" s="138" t="s">
        <v>836</v>
      </c>
      <c r="E156" s="139"/>
      <c r="F156" s="131" t="s">
        <v>617</v>
      </c>
      <c r="G156" s="132" t="s">
        <v>647</v>
      </c>
      <c r="H156" s="253">
        <f>PLNÁ!H156</f>
        <v>0</v>
      </c>
      <c r="I156" s="253">
        <f>PLNÁ!I156</f>
        <v>0</v>
      </c>
      <c r="J156" s="253">
        <f>PLNÁ!J156</f>
        <v>0</v>
      </c>
      <c r="K156" s="248"/>
      <c r="L156" s="203"/>
      <c r="M156" s="203"/>
      <c r="N156" s="203"/>
      <c r="O156" s="203"/>
      <c r="P156" s="203"/>
      <c r="Q156" s="203"/>
      <c r="R156" s="203"/>
      <c r="S156" s="203"/>
    </row>
    <row r="157" spans="2:19" ht="15" x14ac:dyDescent="0.2">
      <c r="B157" s="39" t="s">
        <v>612</v>
      </c>
      <c r="C157" s="56" t="s">
        <v>595</v>
      </c>
      <c r="D157" s="56" t="s">
        <v>813</v>
      </c>
      <c r="E157" s="31"/>
      <c r="F157" s="32" t="s">
        <v>625</v>
      </c>
      <c r="G157" s="36"/>
      <c r="H157" s="252">
        <f>PLNÁ!H157</f>
        <v>0</v>
      </c>
      <c r="I157" s="252">
        <f>PLNÁ!I157</f>
        <v>0</v>
      </c>
      <c r="J157" s="252">
        <f>PLNÁ!J157</f>
        <v>0</v>
      </c>
      <c r="K157" s="248"/>
      <c r="L157" s="203"/>
      <c r="M157" s="203"/>
      <c r="N157" s="203"/>
      <c r="O157" s="203"/>
      <c r="P157" s="203"/>
      <c r="Q157" s="203"/>
      <c r="R157" s="203"/>
      <c r="S157" s="203"/>
    </row>
    <row r="158" spans="2:19" ht="15" x14ac:dyDescent="0.2">
      <c r="B158" s="39" t="s">
        <v>613</v>
      </c>
      <c r="C158" s="56" t="s">
        <v>302</v>
      </c>
      <c r="D158" s="56" t="s">
        <v>818</v>
      </c>
      <c r="E158" s="31"/>
      <c r="F158" s="32" t="s">
        <v>626</v>
      </c>
      <c r="G158" s="36"/>
      <c r="H158" s="252">
        <f>PLNÁ!H158</f>
        <v>0</v>
      </c>
      <c r="I158" s="252">
        <f>PLNÁ!I158</f>
        <v>0</v>
      </c>
      <c r="J158" s="252">
        <f>PLNÁ!J158</f>
        <v>0</v>
      </c>
      <c r="K158" s="254" t="s">
        <v>950</v>
      </c>
      <c r="L158" s="203"/>
      <c r="M158" s="203"/>
      <c r="N158" s="203"/>
      <c r="O158" s="203"/>
      <c r="P158" s="203"/>
      <c r="Q158" s="203"/>
      <c r="R158" s="203"/>
      <c r="S158" s="203"/>
    </row>
    <row r="159" spans="2:19" ht="15" x14ac:dyDescent="0.2">
      <c r="B159" s="39" t="s">
        <v>618</v>
      </c>
      <c r="C159" s="55" t="s">
        <v>297</v>
      </c>
      <c r="D159" s="55" t="s">
        <v>819</v>
      </c>
      <c r="E159" s="31"/>
      <c r="F159" s="32" t="s">
        <v>627</v>
      </c>
      <c r="G159" s="36"/>
      <c r="H159" s="252">
        <f>PLNÁ!H159</f>
        <v>0</v>
      </c>
      <c r="I159" s="252">
        <f>PLNÁ!I159</f>
        <v>0</v>
      </c>
      <c r="J159" s="252">
        <f>PLNÁ!J159</f>
        <v>0</v>
      </c>
      <c r="K159" s="248"/>
      <c r="L159" s="203"/>
      <c r="M159" s="203"/>
      <c r="N159" s="203"/>
      <c r="O159" s="203"/>
      <c r="P159" s="203"/>
      <c r="Q159" s="203"/>
      <c r="R159" s="203"/>
      <c r="S159" s="203"/>
    </row>
    <row r="160" spans="2:19" ht="15" x14ac:dyDescent="0.2">
      <c r="B160" s="39" t="s">
        <v>619</v>
      </c>
      <c r="C160" s="55" t="s">
        <v>713</v>
      </c>
      <c r="D160" s="55" t="s">
        <v>820</v>
      </c>
      <c r="E160" s="31"/>
      <c r="F160" s="32" t="s">
        <v>628</v>
      </c>
      <c r="G160" s="36"/>
      <c r="H160" s="252">
        <f>PLNÁ!H160</f>
        <v>0</v>
      </c>
      <c r="I160" s="252">
        <f>PLNÁ!I160</f>
        <v>0</v>
      </c>
      <c r="J160" s="252">
        <f>PLNÁ!J160</f>
        <v>0</v>
      </c>
      <c r="K160" s="248"/>
      <c r="L160" s="203"/>
      <c r="M160" s="203"/>
      <c r="N160" s="203"/>
      <c r="O160" s="203"/>
      <c r="P160" s="203"/>
      <c r="Q160" s="203"/>
      <c r="R160" s="203"/>
      <c r="S160" s="203"/>
    </row>
    <row r="161" spans="2:19" ht="15" x14ac:dyDescent="0.2">
      <c r="B161" s="39" t="s">
        <v>620</v>
      </c>
      <c r="C161" s="55" t="s">
        <v>298</v>
      </c>
      <c r="D161" s="55" t="s">
        <v>821</v>
      </c>
      <c r="E161" s="31"/>
      <c r="F161" s="32" t="s">
        <v>629</v>
      </c>
      <c r="G161" s="36"/>
      <c r="H161" s="252">
        <f>PLNÁ!H161</f>
        <v>0</v>
      </c>
      <c r="I161" s="252">
        <f>PLNÁ!I161</f>
        <v>0</v>
      </c>
      <c r="J161" s="252">
        <f>PLNÁ!J161</f>
        <v>0</v>
      </c>
      <c r="K161" s="248"/>
      <c r="L161" s="203"/>
      <c r="M161" s="203"/>
      <c r="N161" s="203"/>
      <c r="O161" s="203"/>
      <c r="P161" s="203"/>
      <c r="Q161" s="203"/>
      <c r="R161" s="203"/>
      <c r="S161" s="203"/>
    </row>
    <row r="162" spans="2:19" ht="15" x14ac:dyDescent="0.2">
      <c r="B162" s="39" t="s">
        <v>621</v>
      </c>
      <c r="C162" s="55" t="s">
        <v>291</v>
      </c>
      <c r="D162" s="55" t="s">
        <v>761</v>
      </c>
      <c r="E162" s="31"/>
      <c r="F162" s="32" t="s">
        <v>630</v>
      </c>
      <c r="G162" s="36"/>
      <c r="H162" s="252">
        <f>PLNÁ!H162</f>
        <v>0</v>
      </c>
      <c r="I162" s="252">
        <f>PLNÁ!I162</f>
        <v>0</v>
      </c>
      <c r="J162" s="252">
        <f>PLNÁ!J162</f>
        <v>0</v>
      </c>
      <c r="K162" s="248"/>
      <c r="L162" s="203"/>
      <c r="M162" s="203"/>
      <c r="N162" s="203"/>
      <c r="O162" s="203"/>
      <c r="P162" s="203"/>
      <c r="Q162" s="203"/>
      <c r="R162" s="203"/>
      <c r="S162" s="203"/>
    </row>
    <row r="163" spans="2:19" ht="15" x14ac:dyDescent="0.2">
      <c r="B163" s="39" t="s">
        <v>622</v>
      </c>
      <c r="C163" s="55" t="s">
        <v>301</v>
      </c>
      <c r="D163" s="55" t="s">
        <v>822</v>
      </c>
      <c r="E163" s="31"/>
      <c r="F163" s="32" t="s">
        <v>631</v>
      </c>
      <c r="G163" s="36"/>
      <c r="H163" s="252">
        <f>PLNÁ!H163</f>
        <v>0</v>
      </c>
      <c r="I163" s="252">
        <f>PLNÁ!I163</f>
        <v>0</v>
      </c>
      <c r="J163" s="252">
        <f>PLNÁ!J163</f>
        <v>0</v>
      </c>
      <c r="K163" s="248"/>
      <c r="L163" s="203"/>
      <c r="M163" s="203"/>
      <c r="N163" s="203"/>
      <c r="O163" s="203"/>
      <c r="P163" s="203"/>
      <c r="Q163" s="203"/>
      <c r="R163" s="203"/>
      <c r="S163" s="203"/>
    </row>
    <row r="164" spans="2:19" ht="15" x14ac:dyDescent="0.2">
      <c r="B164" s="156" t="s">
        <v>256</v>
      </c>
      <c r="C164" s="138" t="s">
        <v>262</v>
      </c>
      <c r="D164" s="138" t="s">
        <v>823</v>
      </c>
      <c r="E164" s="139"/>
      <c r="F164" s="131" t="s">
        <v>829</v>
      </c>
      <c r="G164" s="132" t="s">
        <v>835</v>
      </c>
      <c r="H164" s="253">
        <f>PLNÁ!H164</f>
        <v>0</v>
      </c>
      <c r="I164" s="253">
        <f>PLNÁ!I164</f>
        <v>0</v>
      </c>
      <c r="J164" s="253">
        <f>PLNÁ!J164</f>
        <v>0</v>
      </c>
      <c r="K164" s="254" t="s">
        <v>363</v>
      </c>
      <c r="L164" s="203"/>
      <c r="M164" s="203"/>
      <c r="N164" s="203"/>
      <c r="O164" s="203"/>
      <c r="P164" s="203"/>
      <c r="Q164" s="203"/>
      <c r="R164" s="203"/>
      <c r="S164" s="203"/>
    </row>
    <row r="165" spans="2:19" ht="15" x14ac:dyDescent="0.2">
      <c r="B165" s="39" t="s">
        <v>2</v>
      </c>
      <c r="C165" s="53" t="s">
        <v>303</v>
      </c>
      <c r="D165" s="53" t="s">
        <v>422</v>
      </c>
      <c r="E165" s="31"/>
      <c r="F165" s="32" t="s">
        <v>830</v>
      </c>
      <c r="G165" s="36"/>
      <c r="H165" s="252">
        <f>PLNÁ!H165</f>
        <v>0</v>
      </c>
      <c r="I165" s="252">
        <f>PLNÁ!I165</f>
        <v>0</v>
      </c>
      <c r="J165" s="252">
        <f>PLNÁ!J165</f>
        <v>0</v>
      </c>
      <c r="K165" s="248"/>
      <c r="L165" s="203"/>
      <c r="M165" s="203"/>
      <c r="N165" s="203"/>
      <c r="O165" s="203"/>
      <c r="P165" s="203"/>
      <c r="Q165" s="203"/>
      <c r="R165" s="203"/>
      <c r="S165" s="203"/>
    </row>
    <row r="166" spans="2:19" ht="15" x14ac:dyDescent="0.2">
      <c r="B166" s="39" t="s">
        <v>258</v>
      </c>
      <c r="C166" s="53" t="s">
        <v>304</v>
      </c>
      <c r="D166" s="53" t="s">
        <v>423</v>
      </c>
      <c r="E166" s="31"/>
      <c r="F166" s="32" t="s">
        <v>831</v>
      </c>
      <c r="G166" s="36"/>
      <c r="H166" s="252">
        <f>PLNÁ!H166</f>
        <v>0</v>
      </c>
      <c r="I166" s="252">
        <f>PLNÁ!I166</f>
        <v>0</v>
      </c>
      <c r="J166" s="252">
        <f>PLNÁ!J166</f>
        <v>0</v>
      </c>
      <c r="K166" s="248"/>
      <c r="L166" s="203"/>
      <c r="M166" s="203"/>
      <c r="N166" s="203"/>
      <c r="O166" s="203"/>
      <c r="P166" s="203"/>
      <c r="Q166" s="203"/>
      <c r="R166" s="203"/>
      <c r="S166" s="203"/>
    </row>
    <row r="167" spans="2:19" ht="15" x14ac:dyDescent="0.2">
      <c r="B167" s="156" t="s">
        <v>321</v>
      </c>
      <c r="C167" s="138" t="s">
        <v>262</v>
      </c>
      <c r="D167" s="138" t="s">
        <v>823</v>
      </c>
      <c r="E167" s="139"/>
      <c r="F167" s="131" t="s">
        <v>832</v>
      </c>
      <c r="G167" s="132" t="s">
        <v>648</v>
      </c>
      <c r="H167" s="253">
        <f>PLNÁ!H167</f>
        <v>0</v>
      </c>
      <c r="I167" s="253">
        <f>PLNÁ!I167</f>
        <v>0</v>
      </c>
      <c r="J167" s="253">
        <f>PLNÁ!J167</f>
        <v>0</v>
      </c>
      <c r="K167" s="254" t="s">
        <v>363</v>
      </c>
      <c r="L167" s="203"/>
      <c r="M167" s="203"/>
      <c r="N167" s="203"/>
      <c r="O167" s="203"/>
      <c r="P167" s="203"/>
      <c r="Q167" s="203"/>
      <c r="R167" s="203"/>
      <c r="S167" s="203"/>
    </row>
    <row r="168" spans="2:19" ht="15" x14ac:dyDescent="0.2">
      <c r="B168" s="39" t="s">
        <v>623</v>
      </c>
      <c r="C168" s="53" t="s">
        <v>303</v>
      </c>
      <c r="D168" s="53" t="s">
        <v>824</v>
      </c>
      <c r="E168" s="31"/>
      <c r="F168" s="32" t="s">
        <v>833</v>
      </c>
      <c r="G168" s="67"/>
      <c r="H168" s="252">
        <f>PLNÁ!H168</f>
        <v>0</v>
      </c>
      <c r="I168" s="252">
        <f>PLNÁ!I168</f>
        <v>0</v>
      </c>
      <c r="J168" s="252">
        <f>PLNÁ!J168</f>
        <v>0</v>
      </c>
      <c r="K168" s="248"/>
      <c r="L168" s="203"/>
      <c r="M168" s="203"/>
      <c r="N168" s="203"/>
      <c r="O168" s="203"/>
      <c r="P168" s="203"/>
      <c r="Q168" s="203"/>
      <c r="R168" s="203"/>
      <c r="S168" s="203"/>
    </row>
    <row r="169" spans="2:19" ht="15.75" thickBot="1" x14ac:dyDescent="0.25">
      <c r="B169" s="45" t="s">
        <v>624</v>
      </c>
      <c r="C169" s="53" t="s">
        <v>304</v>
      </c>
      <c r="D169" s="53" t="s">
        <v>825</v>
      </c>
      <c r="E169" s="31"/>
      <c r="F169" s="32" t="s">
        <v>834</v>
      </c>
      <c r="G169" s="67"/>
      <c r="H169" s="252">
        <f>PLNÁ!H169</f>
        <v>0</v>
      </c>
      <c r="I169" s="252">
        <f>PLNÁ!I169</f>
        <v>0</v>
      </c>
      <c r="J169" s="252">
        <f>PLNÁ!J169</f>
        <v>0</v>
      </c>
      <c r="K169" s="248"/>
      <c r="L169" s="203"/>
      <c r="M169" s="203"/>
      <c r="N169" s="203"/>
      <c r="O169" s="203"/>
      <c r="P169" s="203"/>
      <c r="Q169" s="203"/>
      <c r="R169" s="203"/>
      <c r="S169" s="203"/>
    </row>
    <row r="170" spans="2:19" ht="18" customHeight="1" x14ac:dyDescent="0.2">
      <c r="B170" s="1004" t="s">
        <v>699</v>
      </c>
      <c r="C170" s="232" t="s">
        <v>179</v>
      </c>
      <c r="D170" s="232"/>
      <c r="E170" s="232"/>
      <c r="F170" s="1004" t="s">
        <v>700</v>
      </c>
      <c r="G170" s="265" t="s">
        <v>17</v>
      </c>
      <c r="H170" s="263"/>
      <c r="I170" s="266"/>
      <c r="J170" s="267"/>
      <c r="K170" s="1027"/>
      <c r="L170" s="203"/>
      <c r="M170" s="203"/>
      <c r="N170" s="203"/>
      <c r="O170" s="203"/>
      <c r="P170" s="203"/>
      <c r="Q170" s="203"/>
      <c r="R170" s="203"/>
      <c r="S170" s="203"/>
    </row>
    <row r="171" spans="2:19" ht="25.5" customHeight="1" thickBot="1" x14ac:dyDescent="0.25">
      <c r="B171" s="1005"/>
      <c r="C171" s="199" t="s">
        <v>188</v>
      </c>
      <c r="D171" s="150"/>
      <c r="E171" s="150"/>
      <c r="F171" s="1005"/>
      <c r="G171" s="268"/>
      <c r="H171" s="237">
        <f>PLNÁ!H171</f>
        <v>0</v>
      </c>
      <c r="I171" s="237">
        <f>PLNÁ!I171</f>
        <v>0</v>
      </c>
      <c r="J171" s="237" t="str">
        <f>PLNÁ!J171</f>
        <v>Q = 1</v>
      </c>
      <c r="K171" s="1027"/>
      <c r="L171" s="203"/>
      <c r="M171" s="203"/>
      <c r="N171" s="203"/>
      <c r="O171" s="203"/>
      <c r="P171" s="203"/>
      <c r="Q171" s="203"/>
      <c r="R171" s="203"/>
      <c r="S171" s="203"/>
    </row>
    <row r="172" spans="2:19" ht="15" x14ac:dyDescent="0.2">
      <c r="B172" s="40" t="s">
        <v>305</v>
      </c>
      <c r="C172" s="60" t="s">
        <v>306</v>
      </c>
      <c r="D172" s="60" t="s">
        <v>840</v>
      </c>
      <c r="E172" s="29"/>
      <c r="F172" s="30" t="s">
        <v>110</v>
      </c>
      <c r="G172" s="68"/>
      <c r="H172" s="252">
        <f>PLNÁ!H172</f>
        <v>0</v>
      </c>
      <c r="I172" s="252">
        <f>PLNÁ!I172</f>
        <v>0</v>
      </c>
      <c r="J172" s="252">
        <f>PLNÁ!J172</f>
        <v>0</v>
      </c>
      <c r="K172" s="254" t="s">
        <v>364</v>
      </c>
      <c r="L172" s="203"/>
      <c r="M172" s="203"/>
      <c r="N172" s="203"/>
      <c r="O172" s="203"/>
      <c r="P172" s="203"/>
      <c r="Q172" s="203"/>
      <c r="R172" s="203"/>
      <c r="S172" s="203"/>
    </row>
    <row r="173" spans="2:19" ht="15" x14ac:dyDescent="0.2">
      <c r="B173" s="40" t="s">
        <v>343</v>
      </c>
      <c r="C173" s="48" t="s">
        <v>311</v>
      </c>
      <c r="D173" s="48" t="s">
        <v>841</v>
      </c>
      <c r="E173" s="31"/>
      <c r="F173" s="32" t="s">
        <v>111</v>
      </c>
      <c r="G173" s="69"/>
      <c r="H173" s="252">
        <f>PLNÁ!H173</f>
        <v>0</v>
      </c>
      <c r="I173" s="252">
        <f>PLNÁ!I173</f>
        <v>0</v>
      </c>
      <c r="J173" s="252">
        <f>PLNÁ!J173</f>
        <v>0</v>
      </c>
      <c r="K173" s="254" t="s">
        <v>365</v>
      </c>
      <c r="L173" s="203"/>
      <c r="M173" s="203"/>
      <c r="N173" s="203"/>
      <c r="O173" s="203"/>
      <c r="P173" s="203"/>
      <c r="Q173" s="203"/>
      <c r="R173" s="203"/>
      <c r="S173" s="203"/>
    </row>
    <row r="174" spans="2:19" ht="15" x14ac:dyDescent="0.2">
      <c r="B174" s="137" t="s">
        <v>307</v>
      </c>
      <c r="C174" s="138" t="s">
        <v>315</v>
      </c>
      <c r="D174" s="138" t="s">
        <v>886</v>
      </c>
      <c r="E174" s="139"/>
      <c r="F174" s="131" t="s">
        <v>112</v>
      </c>
      <c r="G174" s="163" t="s">
        <v>669</v>
      </c>
      <c r="H174" s="253">
        <f>PLNÁ!H174</f>
        <v>0</v>
      </c>
      <c r="I174" s="253">
        <f>PLNÁ!I174</f>
        <v>0</v>
      </c>
      <c r="J174" s="253">
        <f>PLNÁ!J174</f>
        <v>0</v>
      </c>
      <c r="K174" s="248"/>
      <c r="L174" s="203"/>
      <c r="M174" s="203"/>
      <c r="N174" s="203"/>
      <c r="O174" s="203"/>
      <c r="P174" s="203"/>
      <c r="Q174" s="203"/>
      <c r="R174" s="203"/>
      <c r="S174" s="203"/>
    </row>
    <row r="175" spans="2:19" ht="15" x14ac:dyDescent="0.2">
      <c r="B175" s="41" t="s">
        <v>444</v>
      </c>
      <c r="C175" s="187" t="s">
        <v>308</v>
      </c>
      <c r="D175" s="187" t="s">
        <v>424</v>
      </c>
      <c r="E175" s="34"/>
      <c r="F175" s="32" t="s">
        <v>113</v>
      </c>
      <c r="G175" s="33"/>
      <c r="H175" s="252">
        <f>PLNÁ!H175</f>
        <v>0</v>
      </c>
      <c r="I175" s="252">
        <f>PLNÁ!I175</f>
        <v>0</v>
      </c>
      <c r="J175" s="252">
        <f>PLNÁ!J175</f>
        <v>0</v>
      </c>
      <c r="K175" s="248"/>
      <c r="L175" s="203"/>
      <c r="M175" s="203"/>
      <c r="N175" s="203"/>
      <c r="O175" s="203"/>
      <c r="P175" s="203"/>
      <c r="Q175" s="203"/>
      <c r="R175" s="203"/>
      <c r="S175" s="203"/>
    </row>
    <row r="176" spans="2:19" ht="15" x14ac:dyDescent="0.2">
      <c r="B176" s="41" t="s">
        <v>443</v>
      </c>
      <c r="C176" s="187" t="s">
        <v>701</v>
      </c>
      <c r="D176" s="187" t="s">
        <v>842</v>
      </c>
      <c r="E176" s="31"/>
      <c r="F176" s="32" t="s">
        <v>114</v>
      </c>
      <c r="G176" s="33"/>
      <c r="H176" s="252">
        <f>PLNÁ!H176</f>
        <v>0</v>
      </c>
      <c r="I176" s="252">
        <f>PLNÁ!I176</f>
        <v>0</v>
      </c>
      <c r="J176" s="252">
        <f>PLNÁ!J176</f>
        <v>0</v>
      </c>
      <c r="K176" s="248"/>
      <c r="L176" s="203"/>
      <c r="M176" s="203"/>
      <c r="N176" s="203"/>
      <c r="O176" s="203"/>
      <c r="P176" s="203"/>
      <c r="Q176" s="203"/>
      <c r="R176" s="203"/>
      <c r="S176" s="203"/>
    </row>
    <row r="177" spans="2:19" ht="15" x14ac:dyDescent="0.2">
      <c r="B177" s="41" t="s">
        <v>445</v>
      </c>
      <c r="C177" s="187" t="s">
        <v>316</v>
      </c>
      <c r="D177" s="202" t="s">
        <v>887</v>
      </c>
      <c r="E177" s="31"/>
      <c r="F177" s="32" t="s">
        <v>115</v>
      </c>
      <c r="G177" s="33"/>
      <c r="H177" s="252">
        <f>PLNÁ!H177</f>
        <v>0</v>
      </c>
      <c r="I177" s="252">
        <f>PLNÁ!I177</f>
        <v>0</v>
      </c>
      <c r="J177" s="252">
        <f>PLNÁ!J177</f>
        <v>0</v>
      </c>
      <c r="K177" s="248"/>
      <c r="L177" s="203"/>
      <c r="M177" s="203"/>
      <c r="N177" s="203"/>
      <c r="O177" s="203"/>
      <c r="P177" s="203"/>
      <c r="Q177" s="203"/>
      <c r="R177" s="203"/>
      <c r="S177" s="203"/>
    </row>
    <row r="178" spans="2:19" ht="15" x14ac:dyDescent="0.2">
      <c r="B178" s="41" t="s">
        <v>314</v>
      </c>
      <c r="C178" s="187" t="s">
        <v>312</v>
      </c>
      <c r="D178" s="187" t="s">
        <v>843</v>
      </c>
      <c r="E178" s="31"/>
      <c r="F178" s="32" t="s">
        <v>116</v>
      </c>
      <c r="G178" s="33"/>
      <c r="H178" s="252">
        <f>PLNÁ!H178</f>
        <v>0</v>
      </c>
      <c r="I178" s="252">
        <f>PLNÁ!I178</f>
        <v>0</v>
      </c>
      <c r="J178" s="252">
        <f>PLNÁ!J178</f>
        <v>0</v>
      </c>
      <c r="K178" s="248"/>
      <c r="L178" s="203"/>
      <c r="M178" s="203"/>
      <c r="N178" s="203"/>
      <c r="O178" s="203"/>
      <c r="P178" s="203"/>
      <c r="Q178" s="203"/>
      <c r="R178" s="203"/>
      <c r="S178" s="203"/>
    </row>
    <row r="179" spans="2:19" ht="15" x14ac:dyDescent="0.2">
      <c r="B179" s="41" t="s">
        <v>318</v>
      </c>
      <c r="C179" s="187" t="s">
        <v>313</v>
      </c>
      <c r="D179" s="187" t="s">
        <v>844</v>
      </c>
      <c r="E179" s="31"/>
      <c r="F179" s="32" t="s">
        <v>117</v>
      </c>
      <c r="G179" s="33"/>
      <c r="H179" s="252">
        <f>PLNÁ!H179</f>
        <v>0</v>
      </c>
      <c r="I179" s="252">
        <f>PLNÁ!I179</f>
        <v>0</v>
      </c>
      <c r="J179" s="252">
        <f>PLNÁ!J179</f>
        <v>0</v>
      </c>
      <c r="K179" s="248"/>
      <c r="L179" s="203"/>
      <c r="M179" s="203"/>
      <c r="N179" s="203"/>
      <c r="O179" s="203"/>
      <c r="P179" s="203"/>
      <c r="Q179" s="203"/>
      <c r="R179" s="203"/>
      <c r="S179" s="203"/>
    </row>
    <row r="180" spans="2:19" ht="15" x14ac:dyDescent="0.2">
      <c r="B180" s="164" t="s">
        <v>321</v>
      </c>
      <c r="C180" s="138" t="s">
        <v>319</v>
      </c>
      <c r="D180" s="138" t="s">
        <v>427</v>
      </c>
      <c r="E180" s="139"/>
      <c r="F180" s="131" t="s">
        <v>118</v>
      </c>
      <c r="G180" s="163" t="s">
        <v>648</v>
      </c>
      <c r="H180" s="253">
        <f>PLNÁ!H180</f>
        <v>0</v>
      </c>
      <c r="I180" s="253">
        <f>PLNÁ!I180</f>
        <v>0</v>
      </c>
      <c r="J180" s="253">
        <f>PLNÁ!J180</f>
        <v>0</v>
      </c>
      <c r="K180" s="254" t="s">
        <v>367</v>
      </c>
      <c r="L180" s="203"/>
      <c r="M180" s="203"/>
      <c r="N180" s="203"/>
      <c r="O180" s="203"/>
      <c r="P180" s="203"/>
      <c r="Q180" s="203"/>
      <c r="R180" s="203"/>
      <c r="S180" s="203"/>
    </row>
    <row r="181" spans="2:19" ht="15" x14ac:dyDescent="0.2">
      <c r="B181" s="41" t="s">
        <v>446</v>
      </c>
      <c r="C181" s="187" t="s">
        <v>320</v>
      </c>
      <c r="D181" s="187" t="s">
        <v>845</v>
      </c>
      <c r="E181" s="31"/>
      <c r="F181" s="32" t="s">
        <v>119</v>
      </c>
      <c r="G181" s="33"/>
      <c r="H181" s="252">
        <f>PLNÁ!H181</f>
        <v>0</v>
      </c>
      <c r="I181" s="252">
        <f>PLNÁ!I181</f>
        <v>0</v>
      </c>
      <c r="J181" s="252">
        <f>PLNÁ!J181</f>
        <v>0</v>
      </c>
      <c r="K181" s="248"/>
      <c r="L181" s="203"/>
      <c r="M181" s="203"/>
      <c r="N181" s="203"/>
      <c r="O181" s="203"/>
      <c r="P181" s="203"/>
      <c r="Q181" s="203"/>
      <c r="R181" s="203"/>
      <c r="S181" s="203"/>
    </row>
    <row r="182" spans="2:19" ht="15" x14ac:dyDescent="0.2">
      <c r="B182" s="164" t="s">
        <v>447</v>
      </c>
      <c r="C182" s="143" t="s">
        <v>684</v>
      </c>
      <c r="D182" s="143" t="s">
        <v>846</v>
      </c>
      <c r="E182" s="139"/>
      <c r="F182" s="131" t="s">
        <v>120</v>
      </c>
      <c r="G182" s="163" t="s">
        <v>670</v>
      </c>
      <c r="H182" s="253">
        <f>PLNÁ!H182</f>
        <v>0</v>
      </c>
      <c r="I182" s="253">
        <f>PLNÁ!I182</f>
        <v>0</v>
      </c>
      <c r="J182" s="253">
        <f>PLNÁ!J182</f>
        <v>0</v>
      </c>
      <c r="K182" s="248"/>
      <c r="L182" s="203"/>
      <c r="M182" s="203"/>
      <c r="N182" s="203"/>
      <c r="O182" s="269"/>
      <c r="P182" s="203"/>
      <c r="Q182" s="203"/>
      <c r="R182" s="203"/>
      <c r="S182" s="203"/>
    </row>
    <row r="183" spans="2:19" ht="15" x14ac:dyDescent="0.2">
      <c r="B183" s="41" t="s">
        <v>448</v>
      </c>
      <c r="C183" s="187" t="s">
        <v>714</v>
      </c>
      <c r="D183" s="187" t="s">
        <v>847</v>
      </c>
      <c r="E183" s="31"/>
      <c r="F183" s="32" t="s">
        <v>121</v>
      </c>
      <c r="G183" s="33"/>
      <c r="H183" s="252">
        <f>PLNÁ!H183</f>
        <v>0</v>
      </c>
      <c r="I183" s="252">
        <f>PLNÁ!I183</f>
        <v>0</v>
      </c>
      <c r="J183" s="252">
        <f>PLNÁ!J183</f>
        <v>0</v>
      </c>
      <c r="K183" s="248"/>
      <c r="L183" s="203"/>
      <c r="M183" s="203"/>
      <c r="N183" s="203"/>
      <c r="O183" s="269"/>
      <c r="P183" s="203"/>
      <c r="Q183" s="203"/>
      <c r="R183" s="203"/>
      <c r="S183" s="203"/>
    </row>
    <row r="184" spans="2:19" ht="15" x14ac:dyDescent="0.2">
      <c r="B184" s="41" t="s">
        <v>449</v>
      </c>
      <c r="C184" s="187" t="s">
        <v>433</v>
      </c>
      <c r="D184" s="187" t="s">
        <v>848</v>
      </c>
      <c r="E184" s="31"/>
      <c r="F184" s="32" t="s">
        <v>122</v>
      </c>
      <c r="G184" s="33"/>
      <c r="H184" s="252">
        <f>PLNÁ!H184</f>
        <v>0</v>
      </c>
      <c r="I184" s="252">
        <f>PLNÁ!I184</f>
        <v>0</v>
      </c>
      <c r="J184" s="252">
        <f>PLNÁ!J184</f>
        <v>0</v>
      </c>
      <c r="K184" s="248"/>
      <c r="L184" s="203"/>
      <c r="M184" s="203"/>
      <c r="N184" s="203"/>
      <c r="O184" s="269"/>
      <c r="P184" s="203"/>
      <c r="Q184" s="203"/>
      <c r="R184" s="203"/>
      <c r="S184" s="203"/>
    </row>
    <row r="185" spans="2:19" ht="15" x14ac:dyDescent="0.2">
      <c r="B185" s="164"/>
      <c r="C185" s="138" t="s">
        <v>309</v>
      </c>
      <c r="D185" s="138" t="s">
        <v>425</v>
      </c>
      <c r="E185" s="139"/>
      <c r="F185" s="131"/>
      <c r="G185" s="163" t="s">
        <v>715</v>
      </c>
      <c r="H185" s="253">
        <f>PLNÁ!H185</f>
        <v>0</v>
      </c>
      <c r="I185" s="253">
        <f>PLNÁ!I185</f>
        <v>0</v>
      </c>
      <c r="J185" s="253">
        <f>PLNÁ!J185</f>
        <v>0</v>
      </c>
      <c r="K185" s="248"/>
      <c r="L185" s="203"/>
      <c r="M185" s="203"/>
      <c r="N185" s="203"/>
      <c r="O185" s="269"/>
      <c r="P185" s="203"/>
      <c r="Q185" s="203"/>
      <c r="R185" s="203"/>
      <c r="S185" s="203"/>
    </row>
    <row r="186" spans="2:19" ht="15" x14ac:dyDescent="0.2">
      <c r="B186" s="164"/>
      <c r="C186" s="138" t="s">
        <v>310</v>
      </c>
      <c r="D186" s="138" t="s">
        <v>849</v>
      </c>
      <c r="E186" s="139"/>
      <c r="F186" s="131"/>
      <c r="G186" s="163" t="s">
        <v>671</v>
      </c>
      <c r="H186" s="253">
        <f>PLNÁ!H186</f>
        <v>0</v>
      </c>
      <c r="I186" s="253">
        <f>PLNÁ!I186</f>
        <v>0</v>
      </c>
      <c r="J186" s="253">
        <f>PLNÁ!J186</f>
        <v>0</v>
      </c>
      <c r="K186" s="248"/>
      <c r="L186" s="203"/>
      <c r="M186" s="203"/>
      <c r="N186" s="203"/>
      <c r="O186" s="269"/>
      <c r="P186" s="203"/>
      <c r="Q186" s="203"/>
      <c r="R186" s="203"/>
      <c r="S186" s="203"/>
    </row>
    <row r="187" spans="2:19" ht="15" x14ac:dyDescent="0.2">
      <c r="B187" s="164"/>
      <c r="C187" s="138" t="s">
        <v>317</v>
      </c>
      <c r="D187" s="138" t="s">
        <v>426</v>
      </c>
      <c r="E187" s="139"/>
      <c r="F187" s="131"/>
      <c r="G187" s="163" t="s">
        <v>672</v>
      </c>
      <c r="H187" s="253">
        <f>PLNÁ!H187</f>
        <v>0</v>
      </c>
      <c r="I187" s="253">
        <f>PLNÁ!I187</f>
        <v>0</v>
      </c>
      <c r="J187" s="253">
        <f>PLNÁ!J187</f>
        <v>0</v>
      </c>
      <c r="K187" s="254" t="s">
        <v>366</v>
      </c>
      <c r="L187" s="203"/>
      <c r="M187" s="203"/>
      <c r="N187" s="203"/>
      <c r="O187" s="269"/>
      <c r="P187" s="203"/>
      <c r="Q187" s="203"/>
      <c r="R187" s="203"/>
      <c r="S187" s="203"/>
    </row>
    <row r="188" spans="2:19" ht="15" x14ac:dyDescent="0.2">
      <c r="B188" s="137" t="s">
        <v>323</v>
      </c>
      <c r="C188" s="165" t="s">
        <v>434</v>
      </c>
      <c r="D188" s="165" t="s">
        <v>850</v>
      </c>
      <c r="E188" s="139"/>
      <c r="F188" s="131" t="s">
        <v>123</v>
      </c>
      <c r="G188" s="163" t="s">
        <v>673</v>
      </c>
      <c r="H188" s="253">
        <f>PLNÁ!H188</f>
        <v>0</v>
      </c>
      <c r="I188" s="253">
        <f>PLNÁ!I188</f>
        <v>0</v>
      </c>
      <c r="J188" s="253">
        <f>PLNÁ!J188</f>
        <v>0</v>
      </c>
      <c r="K188" s="270"/>
      <c r="L188" s="203"/>
      <c r="M188" s="203"/>
      <c r="N188" s="203"/>
      <c r="O188" s="269"/>
      <c r="P188" s="203"/>
      <c r="Q188" s="203"/>
      <c r="R188" s="203"/>
      <c r="S188" s="203"/>
    </row>
    <row r="189" spans="2:19" ht="15" x14ac:dyDescent="0.2">
      <c r="B189" s="164" t="s">
        <v>450</v>
      </c>
      <c r="C189" s="143" t="s">
        <v>435</v>
      </c>
      <c r="D189" s="143" t="s">
        <v>851</v>
      </c>
      <c r="E189" s="139"/>
      <c r="F189" s="131" t="s">
        <v>124</v>
      </c>
      <c r="G189" s="163" t="s">
        <v>674</v>
      </c>
      <c r="H189" s="253">
        <f>PLNÁ!H189</f>
        <v>0</v>
      </c>
      <c r="I189" s="253">
        <f>PLNÁ!I189</f>
        <v>0</v>
      </c>
      <c r="J189" s="253">
        <f>PLNÁ!J189</f>
        <v>0</v>
      </c>
      <c r="K189" s="254" t="s">
        <v>898</v>
      </c>
      <c r="L189" s="203"/>
      <c r="M189" s="203"/>
      <c r="N189" s="203"/>
      <c r="O189" s="269"/>
      <c r="P189" s="203"/>
      <c r="Q189" s="203"/>
      <c r="R189" s="203"/>
      <c r="S189" s="203"/>
    </row>
    <row r="190" spans="2:19" x14ac:dyDescent="0.2">
      <c r="B190" s="41" t="s">
        <v>451</v>
      </c>
      <c r="C190" s="187" t="s">
        <v>436</v>
      </c>
      <c r="D190" s="187" t="s">
        <v>852</v>
      </c>
      <c r="E190" s="42"/>
      <c r="F190" s="32" t="s">
        <v>125</v>
      </c>
      <c r="G190" s="46"/>
      <c r="H190" s="252">
        <f>PLNÁ!H190</f>
        <v>0</v>
      </c>
      <c r="I190" s="252">
        <f>PLNÁ!I190</f>
        <v>0</v>
      </c>
      <c r="J190" s="252">
        <f>PLNÁ!J190</f>
        <v>0</v>
      </c>
      <c r="K190" s="248"/>
      <c r="L190" s="203"/>
      <c r="M190" s="203"/>
      <c r="N190" s="203"/>
      <c r="O190" s="269"/>
      <c r="P190" s="203"/>
      <c r="Q190" s="203"/>
      <c r="R190" s="203"/>
      <c r="S190" s="203"/>
    </row>
    <row r="191" spans="2:19" x14ac:dyDescent="0.2">
      <c r="B191" s="41" t="s">
        <v>452</v>
      </c>
      <c r="C191" s="187" t="s">
        <v>437</v>
      </c>
      <c r="D191" s="187" t="s">
        <v>853</v>
      </c>
      <c r="E191" s="42"/>
      <c r="F191" s="32" t="s">
        <v>126</v>
      </c>
      <c r="G191" s="46"/>
      <c r="H191" s="252">
        <f>PLNÁ!H191</f>
        <v>0</v>
      </c>
      <c r="I191" s="252">
        <f>PLNÁ!I191</f>
        <v>0</v>
      </c>
      <c r="J191" s="252">
        <f>PLNÁ!J191</f>
        <v>0</v>
      </c>
      <c r="K191" s="248"/>
      <c r="L191" s="203"/>
      <c r="M191" s="203"/>
      <c r="N191" s="203"/>
      <c r="O191" s="269"/>
      <c r="P191" s="203"/>
      <c r="Q191" s="203"/>
      <c r="R191" s="203"/>
      <c r="S191" s="203"/>
    </row>
    <row r="192" spans="2:19" x14ac:dyDescent="0.2">
      <c r="B192" s="41" t="s">
        <v>453</v>
      </c>
      <c r="C192" s="187" t="s">
        <v>438</v>
      </c>
      <c r="D192" s="187" t="s">
        <v>854</v>
      </c>
      <c r="E192" s="42"/>
      <c r="F192" s="32" t="s">
        <v>127</v>
      </c>
      <c r="G192" s="46"/>
      <c r="H192" s="252">
        <f>PLNÁ!H192</f>
        <v>0</v>
      </c>
      <c r="I192" s="252">
        <f>PLNÁ!I192</f>
        <v>0</v>
      </c>
      <c r="J192" s="252">
        <f>PLNÁ!J192</f>
        <v>0</v>
      </c>
      <c r="K192" s="248"/>
      <c r="L192" s="203"/>
      <c r="M192" s="203"/>
      <c r="N192" s="203"/>
      <c r="O192" s="269"/>
      <c r="P192" s="203"/>
      <c r="Q192" s="203"/>
      <c r="R192" s="203"/>
      <c r="S192" s="203"/>
    </row>
    <row r="193" spans="2:19" x14ac:dyDescent="0.2">
      <c r="B193" s="41" t="s">
        <v>454</v>
      </c>
      <c r="C193" s="187" t="s">
        <v>439</v>
      </c>
      <c r="D193" s="187" t="s">
        <v>855</v>
      </c>
      <c r="E193" s="42"/>
      <c r="F193" s="32" t="s">
        <v>128</v>
      </c>
      <c r="G193" s="46"/>
      <c r="H193" s="252">
        <f>PLNÁ!H193</f>
        <v>0</v>
      </c>
      <c r="I193" s="252">
        <f>PLNÁ!I193</f>
        <v>0</v>
      </c>
      <c r="J193" s="252">
        <f>PLNÁ!J193</f>
        <v>0</v>
      </c>
      <c r="K193" s="248"/>
      <c r="L193" s="203"/>
      <c r="M193" s="203"/>
      <c r="N193" s="203"/>
      <c r="O193" s="269"/>
      <c r="P193" s="203"/>
      <c r="Q193" s="203"/>
      <c r="R193" s="203"/>
      <c r="S193" s="203"/>
    </row>
    <row r="194" spans="2:19" ht="15" x14ac:dyDescent="0.2">
      <c r="B194" s="137" t="s">
        <v>324</v>
      </c>
      <c r="C194" s="165" t="s">
        <v>331</v>
      </c>
      <c r="D194" s="165" t="s">
        <v>856</v>
      </c>
      <c r="E194" s="139"/>
      <c r="F194" s="131" t="s">
        <v>129</v>
      </c>
      <c r="G194" s="163" t="s">
        <v>675</v>
      </c>
      <c r="H194" s="253">
        <f>PLNÁ!H194</f>
        <v>0</v>
      </c>
      <c r="I194" s="253">
        <f>PLNÁ!I194</f>
        <v>0</v>
      </c>
      <c r="J194" s="253">
        <f>PLNÁ!J194</f>
        <v>0</v>
      </c>
      <c r="K194" s="248"/>
      <c r="L194" s="203"/>
      <c r="M194" s="203"/>
      <c r="N194" s="203"/>
      <c r="O194" s="269"/>
      <c r="P194" s="203"/>
      <c r="Q194" s="203"/>
      <c r="R194" s="203"/>
      <c r="S194" s="203"/>
    </row>
    <row r="195" spans="2:19" ht="15" x14ac:dyDescent="0.2">
      <c r="B195" s="41" t="s">
        <v>455</v>
      </c>
      <c r="C195" s="187" t="s">
        <v>325</v>
      </c>
      <c r="D195" s="187" t="s">
        <v>857</v>
      </c>
      <c r="E195" s="31"/>
      <c r="F195" s="32" t="s">
        <v>130</v>
      </c>
      <c r="G195" s="35"/>
      <c r="H195" s="252">
        <f>PLNÁ!H195</f>
        <v>0</v>
      </c>
      <c r="I195" s="252">
        <f>PLNÁ!I195</f>
        <v>0</v>
      </c>
      <c r="J195" s="252">
        <f>PLNÁ!J195</f>
        <v>0</v>
      </c>
      <c r="K195" s="254" t="s">
        <v>899</v>
      </c>
      <c r="L195" s="203"/>
      <c r="M195" s="203"/>
      <c r="N195" s="203"/>
      <c r="O195" s="269"/>
      <c r="P195" s="203"/>
      <c r="Q195" s="203"/>
      <c r="R195" s="203"/>
      <c r="S195" s="203"/>
    </row>
    <row r="196" spans="2:19" ht="15" x14ac:dyDescent="0.2">
      <c r="B196" s="41" t="s">
        <v>456</v>
      </c>
      <c r="C196" s="187" t="s">
        <v>326</v>
      </c>
      <c r="D196" s="187" t="s">
        <v>858</v>
      </c>
      <c r="E196" s="31"/>
      <c r="F196" s="32" t="s">
        <v>401</v>
      </c>
      <c r="G196" s="35"/>
      <c r="H196" s="252">
        <f>PLNÁ!H196</f>
        <v>0</v>
      </c>
      <c r="I196" s="252">
        <f>PLNÁ!I196</f>
        <v>0</v>
      </c>
      <c r="J196" s="252">
        <f>PLNÁ!J196</f>
        <v>0</v>
      </c>
      <c r="K196" s="254" t="s">
        <v>899</v>
      </c>
      <c r="L196" s="203"/>
      <c r="M196" s="203"/>
      <c r="N196" s="203"/>
      <c r="O196" s="269"/>
      <c r="P196" s="203"/>
      <c r="Q196" s="203"/>
      <c r="R196" s="203"/>
      <c r="S196" s="203"/>
    </row>
    <row r="197" spans="2:19" x14ac:dyDescent="0.2">
      <c r="B197" s="41" t="s">
        <v>457</v>
      </c>
      <c r="C197" s="187" t="s">
        <v>440</v>
      </c>
      <c r="D197" s="187" t="s">
        <v>856</v>
      </c>
      <c r="E197" s="42"/>
      <c r="F197" s="32" t="s">
        <v>402</v>
      </c>
      <c r="G197" s="46"/>
      <c r="H197" s="252">
        <f>PLNÁ!H197</f>
        <v>0</v>
      </c>
      <c r="I197" s="252">
        <f>PLNÁ!I197</f>
        <v>0</v>
      </c>
      <c r="J197" s="252">
        <f>PLNÁ!J197</f>
        <v>0</v>
      </c>
      <c r="K197" s="248"/>
      <c r="L197" s="203"/>
      <c r="M197" s="203"/>
      <c r="N197" s="203"/>
      <c r="O197" s="269"/>
      <c r="P197" s="203"/>
      <c r="Q197" s="203"/>
      <c r="R197" s="203"/>
      <c r="S197" s="203"/>
    </row>
    <row r="198" spans="2:19" ht="15" x14ac:dyDescent="0.2">
      <c r="B198" s="164" t="s">
        <v>327</v>
      </c>
      <c r="C198" s="165" t="s">
        <v>332</v>
      </c>
      <c r="D198" s="165" t="s">
        <v>429</v>
      </c>
      <c r="E198" s="139"/>
      <c r="F198" s="131" t="s">
        <v>403</v>
      </c>
      <c r="G198" s="163" t="s">
        <v>676</v>
      </c>
      <c r="H198" s="253">
        <f>PLNÁ!H198</f>
        <v>0</v>
      </c>
      <c r="I198" s="253">
        <f>PLNÁ!I198</f>
        <v>0</v>
      </c>
      <c r="J198" s="253">
        <f>PLNÁ!J198</f>
        <v>0</v>
      </c>
      <c r="K198" s="248"/>
      <c r="L198" s="203"/>
      <c r="M198" s="203"/>
      <c r="N198" s="203"/>
      <c r="O198" s="269"/>
      <c r="P198" s="203"/>
      <c r="Q198" s="203"/>
      <c r="R198" s="203"/>
      <c r="S198" s="203"/>
    </row>
    <row r="199" spans="2:19" ht="15" x14ac:dyDescent="0.2">
      <c r="B199" s="41" t="s">
        <v>458</v>
      </c>
      <c r="C199" s="187" t="s">
        <v>328</v>
      </c>
      <c r="D199" s="187" t="s">
        <v>859</v>
      </c>
      <c r="E199" s="31"/>
      <c r="F199" s="32" t="s">
        <v>131</v>
      </c>
      <c r="G199" s="35"/>
      <c r="H199" s="252">
        <f>PLNÁ!H199</f>
        <v>0</v>
      </c>
      <c r="I199" s="252">
        <f>PLNÁ!I199</f>
        <v>0</v>
      </c>
      <c r="J199" s="252">
        <f>PLNÁ!J199</f>
        <v>0</v>
      </c>
      <c r="K199" s="254" t="s">
        <v>900</v>
      </c>
      <c r="L199" s="203"/>
      <c r="M199" s="203"/>
      <c r="N199" s="203"/>
      <c r="O199" s="269"/>
      <c r="P199" s="203"/>
      <c r="Q199" s="203"/>
      <c r="R199" s="203"/>
      <c r="S199" s="203"/>
    </row>
    <row r="200" spans="2:19" ht="15" x14ac:dyDescent="0.2">
      <c r="B200" s="41" t="s">
        <v>459</v>
      </c>
      <c r="C200" s="187" t="s">
        <v>329</v>
      </c>
      <c r="D200" s="202" t="s">
        <v>888</v>
      </c>
      <c r="E200" s="31"/>
      <c r="F200" s="32" t="s">
        <v>132</v>
      </c>
      <c r="G200" s="35"/>
      <c r="H200" s="252">
        <f>PLNÁ!H200</f>
        <v>0</v>
      </c>
      <c r="I200" s="252">
        <f>PLNÁ!I200</f>
        <v>0</v>
      </c>
      <c r="J200" s="252">
        <f>PLNÁ!J200</f>
        <v>0</v>
      </c>
      <c r="K200" s="254" t="s">
        <v>900</v>
      </c>
      <c r="L200" s="203"/>
      <c r="M200" s="203"/>
      <c r="N200" s="203"/>
      <c r="O200" s="269"/>
      <c r="P200" s="203"/>
      <c r="Q200" s="203"/>
      <c r="R200" s="203"/>
      <c r="S200" s="203"/>
    </row>
    <row r="201" spans="2:19" ht="15" x14ac:dyDescent="0.2">
      <c r="B201" s="41" t="s">
        <v>460</v>
      </c>
      <c r="C201" s="187" t="s">
        <v>322</v>
      </c>
      <c r="D201" s="187" t="s">
        <v>428</v>
      </c>
      <c r="E201" s="31"/>
      <c r="F201" s="32" t="s">
        <v>133</v>
      </c>
      <c r="G201" s="35"/>
      <c r="H201" s="252">
        <f>PLNÁ!H201</f>
        <v>0</v>
      </c>
      <c r="I201" s="252">
        <f>PLNÁ!I201</f>
        <v>0</v>
      </c>
      <c r="J201" s="252">
        <f>PLNÁ!J201</f>
        <v>0</v>
      </c>
      <c r="K201" s="248"/>
      <c r="L201" s="203"/>
      <c r="M201" s="203"/>
      <c r="N201" s="203"/>
      <c r="O201" s="269"/>
      <c r="P201" s="203"/>
      <c r="Q201" s="203"/>
      <c r="R201" s="203"/>
      <c r="S201" s="203"/>
    </row>
    <row r="202" spans="2:19" x14ac:dyDescent="0.2">
      <c r="B202" s="41" t="s">
        <v>461</v>
      </c>
      <c r="C202" s="187" t="s">
        <v>442</v>
      </c>
      <c r="D202" s="187" t="s">
        <v>860</v>
      </c>
      <c r="E202" s="42"/>
      <c r="F202" s="32" t="s">
        <v>134</v>
      </c>
      <c r="G202" s="46"/>
      <c r="H202" s="252">
        <f>PLNÁ!H202</f>
        <v>0</v>
      </c>
      <c r="I202" s="252">
        <f>PLNÁ!I202</f>
        <v>0</v>
      </c>
      <c r="J202" s="252">
        <f>PLNÁ!J202</f>
        <v>0</v>
      </c>
      <c r="K202" s="248"/>
      <c r="L202" s="203"/>
      <c r="M202" s="203"/>
      <c r="N202" s="203"/>
      <c r="O202" s="269"/>
      <c r="P202" s="203"/>
      <c r="Q202" s="203"/>
      <c r="R202" s="203"/>
      <c r="S202" s="203"/>
    </row>
    <row r="203" spans="2:19" x14ac:dyDescent="0.2">
      <c r="B203" s="41" t="s">
        <v>462</v>
      </c>
      <c r="C203" s="187" t="s">
        <v>441</v>
      </c>
      <c r="D203" s="187" t="s">
        <v>429</v>
      </c>
      <c r="E203" s="42"/>
      <c r="F203" s="32" t="s">
        <v>135</v>
      </c>
      <c r="G203" s="46"/>
      <c r="H203" s="252">
        <f>PLNÁ!H203</f>
        <v>0</v>
      </c>
      <c r="I203" s="252">
        <f>PLNÁ!I203</f>
        <v>0</v>
      </c>
      <c r="J203" s="252">
        <f>PLNÁ!J203</f>
        <v>0</v>
      </c>
      <c r="K203" s="248"/>
      <c r="L203" s="203"/>
      <c r="M203" s="203"/>
      <c r="N203" s="203"/>
      <c r="O203" s="269"/>
      <c r="P203" s="203"/>
      <c r="Q203" s="203"/>
      <c r="R203" s="203"/>
      <c r="S203" s="203"/>
    </row>
    <row r="204" spans="2:19" ht="15" x14ac:dyDescent="0.2">
      <c r="B204" s="166" t="s">
        <v>689</v>
      </c>
      <c r="C204" s="165" t="s">
        <v>333</v>
      </c>
      <c r="D204" s="165" t="s">
        <v>861</v>
      </c>
      <c r="E204" s="139"/>
      <c r="F204" s="131" t="s">
        <v>136</v>
      </c>
      <c r="G204" s="163" t="s">
        <v>677</v>
      </c>
      <c r="H204" s="253">
        <f>PLNÁ!H204</f>
        <v>0</v>
      </c>
      <c r="I204" s="253">
        <f>PLNÁ!I204</f>
        <v>0</v>
      </c>
      <c r="J204" s="253">
        <f>PLNÁ!J204</f>
        <v>0</v>
      </c>
      <c r="K204" s="254" t="s">
        <v>368</v>
      </c>
      <c r="L204" s="203"/>
      <c r="M204" s="203"/>
      <c r="N204" s="203"/>
      <c r="O204" s="269"/>
      <c r="P204" s="203"/>
      <c r="Q204" s="203"/>
      <c r="R204" s="203"/>
      <c r="S204" s="203"/>
    </row>
    <row r="205" spans="2:19" x14ac:dyDescent="0.2">
      <c r="B205" s="156" t="s">
        <v>344</v>
      </c>
      <c r="C205" s="167" t="s">
        <v>463</v>
      </c>
      <c r="D205" s="167" t="s">
        <v>862</v>
      </c>
      <c r="E205" s="168"/>
      <c r="F205" s="131" t="s">
        <v>137</v>
      </c>
      <c r="G205" s="169" t="s">
        <v>678</v>
      </c>
      <c r="H205" s="253">
        <f>PLNÁ!H205</f>
        <v>0</v>
      </c>
      <c r="I205" s="253">
        <f>PLNÁ!I205</f>
        <v>0</v>
      </c>
      <c r="J205" s="253">
        <f>PLNÁ!J205</f>
        <v>0</v>
      </c>
      <c r="K205" s="248"/>
      <c r="L205" s="203"/>
      <c r="M205" s="203"/>
      <c r="N205" s="203"/>
      <c r="O205" s="269"/>
      <c r="P205" s="203"/>
      <c r="Q205" s="203"/>
      <c r="R205" s="203"/>
      <c r="S205" s="203"/>
    </row>
    <row r="206" spans="2:19" x14ac:dyDescent="0.2">
      <c r="B206" s="47" t="s">
        <v>466</v>
      </c>
      <c r="C206" s="51" t="s">
        <v>464</v>
      </c>
      <c r="D206" s="51" t="s">
        <v>863</v>
      </c>
      <c r="E206" s="42"/>
      <c r="F206" s="32" t="s">
        <v>138</v>
      </c>
      <c r="G206" s="46"/>
      <c r="H206" s="252">
        <f>PLNÁ!H206</f>
        <v>0</v>
      </c>
      <c r="I206" s="252">
        <f>PLNÁ!I206</f>
        <v>0</v>
      </c>
      <c r="J206" s="252">
        <f>PLNÁ!J206</f>
        <v>0</v>
      </c>
      <c r="K206" s="248"/>
      <c r="L206" s="203"/>
      <c r="M206" s="203"/>
      <c r="N206" s="203"/>
      <c r="O206" s="269"/>
      <c r="P206" s="203"/>
      <c r="Q206" s="203"/>
      <c r="R206" s="203"/>
      <c r="S206" s="203"/>
    </row>
    <row r="207" spans="2:19" x14ac:dyDescent="0.2">
      <c r="B207" s="47" t="s">
        <v>467</v>
      </c>
      <c r="C207" s="51" t="s">
        <v>465</v>
      </c>
      <c r="D207" s="51" t="s">
        <v>864</v>
      </c>
      <c r="E207" s="42"/>
      <c r="F207" s="32" t="s">
        <v>139</v>
      </c>
      <c r="G207" s="46"/>
      <c r="H207" s="252">
        <f>PLNÁ!H207</f>
        <v>0</v>
      </c>
      <c r="I207" s="252">
        <f>PLNÁ!I207</f>
        <v>0</v>
      </c>
      <c r="J207" s="252">
        <f>PLNÁ!J207</f>
        <v>0</v>
      </c>
      <c r="K207" s="248"/>
      <c r="L207" s="203"/>
      <c r="M207" s="203"/>
      <c r="N207" s="203"/>
      <c r="O207" s="269"/>
      <c r="P207" s="203"/>
      <c r="Q207" s="203"/>
      <c r="R207" s="203"/>
      <c r="S207" s="203"/>
    </row>
    <row r="208" spans="2:19" x14ac:dyDescent="0.2">
      <c r="B208" s="49" t="s">
        <v>330</v>
      </c>
      <c r="C208" s="50" t="s">
        <v>468</v>
      </c>
      <c r="D208" s="50" t="s">
        <v>865</v>
      </c>
      <c r="E208" s="42"/>
      <c r="F208" s="32" t="s">
        <v>140</v>
      </c>
      <c r="G208" s="46"/>
      <c r="H208" s="252">
        <f>PLNÁ!H208</f>
        <v>0</v>
      </c>
      <c r="I208" s="252">
        <f>PLNÁ!I208</f>
        <v>0</v>
      </c>
      <c r="J208" s="252">
        <f>PLNÁ!J208</f>
        <v>0</v>
      </c>
      <c r="K208" s="248"/>
      <c r="L208" s="203"/>
      <c r="M208" s="203"/>
      <c r="N208" s="203"/>
      <c r="O208" s="269"/>
      <c r="P208" s="203"/>
      <c r="Q208" s="203"/>
      <c r="R208" s="203"/>
      <c r="S208" s="203"/>
    </row>
    <row r="209" spans="2:19" ht="15" x14ac:dyDescent="0.2">
      <c r="B209" s="156" t="s">
        <v>12</v>
      </c>
      <c r="C209" s="167" t="s">
        <v>334</v>
      </c>
      <c r="D209" s="167" t="s">
        <v>866</v>
      </c>
      <c r="E209" s="139"/>
      <c r="F209" s="131" t="s">
        <v>141</v>
      </c>
      <c r="G209" s="163" t="s">
        <v>681</v>
      </c>
      <c r="H209" s="253">
        <f>PLNÁ!H209</f>
        <v>0</v>
      </c>
      <c r="I209" s="253">
        <f>PLNÁ!I209</f>
        <v>0</v>
      </c>
      <c r="J209" s="253">
        <f>PLNÁ!J209</f>
        <v>0</v>
      </c>
      <c r="K209" s="248"/>
      <c r="L209" s="203"/>
      <c r="M209" s="203"/>
      <c r="N209" s="203"/>
      <c r="O209" s="269"/>
      <c r="P209" s="203"/>
      <c r="Q209" s="203"/>
      <c r="R209" s="203"/>
      <c r="S209" s="203"/>
    </row>
    <row r="210" spans="2:19" x14ac:dyDescent="0.2">
      <c r="B210" s="47" t="s">
        <v>679</v>
      </c>
      <c r="C210" s="51" t="s">
        <v>469</v>
      </c>
      <c r="D210" s="51" t="s">
        <v>867</v>
      </c>
      <c r="E210" s="42"/>
      <c r="F210" s="32" t="s">
        <v>142</v>
      </c>
      <c r="G210" s="46"/>
      <c r="H210" s="252">
        <f>PLNÁ!H210</f>
        <v>0</v>
      </c>
      <c r="I210" s="252">
        <f>PLNÁ!I210</f>
        <v>0</v>
      </c>
      <c r="J210" s="252">
        <f>PLNÁ!J210</f>
        <v>0</v>
      </c>
      <c r="K210" s="248"/>
      <c r="L210" s="203"/>
      <c r="M210" s="203"/>
      <c r="N210" s="203"/>
      <c r="O210" s="269"/>
      <c r="P210" s="203"/>
      <c r="Q210" s="203"/>
      <c r="R210" s="203"/>
      <c r="S210" s="203"/>
    </row>
    <row r="211" spans="2:19" x14ac:dyDescent="0.2">
      <c r="B211" s="47" t="s">
        <v>680</v>
      </c>
      <c r="C211" s="51" t="s">
        <v>470</v>
      </c>
      <c r="D211" s="51" t="s">
        <v>868</v>
      </c>
      <c r="E211" s="42"/>
      <c r="F211" s="32" t="s">
        <v>143</v>
      </c>
      <c r="G211" s="46"/>
      <c r="H211" s="252">
        <f>PLNÁ!H211</f>
        <v>0</v>
      </c>
      <c r="I211" s="252">
        <f>PLNÁ!I211</f>
        <v>0</v>
      </c>
      <c r="J211" s="252">
        <f>PLNÁ!J211</f>
        <v>0</v>
      </c>
      <c r="K211" s="248"/>
      <c r="L211" s="203"/>
      <c r="M211" s="203"/>
      <c r="N211" s="203"/>
      <c r="O211" s="269"/>
      <c r="P211" s="203"/>
      <c r="Q211" s="203"/>
      <c r="R211" s="203"/>
      <c r="S211" s="203"/>
    </row>
    <row r="212" spans="2:19" x14ac:dyDescent="0.2">
      <c r="B212" s="49" t="s">
        <v>345</v>
      </c>
      <c r="C212" s="50" t="s">
        <v>471</v>
      </c>
      <c r="D212" s="50" t="s">
        <v>869</v>
      </c>
      <c r="E212" s="42"/>
      <c r="F212" s="32" t="s">
        <v>144</v>
      </c>
      <c r="G212" s="46"/>
      <c r="H212" s="252">
        <f>PLNÁ!H212</f>
        <v>0</v>
      </c>
      <c r="I212" s="252">
        <f>PLNÁ!I212</f>
        <v>0</v>
      </c>
      <c r="J212" s="252">
        <f>PLNÁ!J212</f>
        <v>0</v>
      </c>
      <c r="K212" s="248"/>
      <c r="L212" s="203"/>
      <c r="M212" s="203"/>
      <c r="N212" s="203"/>
      <c r="O212" s="269"/>
      <c r="P212" s="203"/>
      <c r="Q212" s="203"/>
      <c r="R212" s="203"/>
      <c r="S212" s="203"/>
    </row>
    <row r="213" spans="2:19" ht="15" x14ac:dyDescent="0.2">
      <c r="B213" s="156" t="s">
        <v>346</v>
      </c>
      <c r="C213" s="167" t="s">
        <v>472</v>
      </c>
      <c r="D213" s="167" t="s">
        <v>870</v>
      </c>
      <c r="E213" s="139"/>
      <c r="F213" s="131" t="s">
        <v>145</v>
      </c>
      <c r="G213" s="163" t="s">
        <v>682</v>
      </c>
      <c r="H213" s="253">
        <f>PLNÁ!H213</f>
        <v>0</v>
      </c>
      <c r="I213" s="253">
        <f>PLNÁ!I213</f>
        <v>0</v>
      </c>
      <c r="J213" s="253">
        <f>PLNÁ!J213</f>
        <v>0</v>
      </c>
      <c r="K213" s="248"/>
      <c r="L213" s="203"/>
      <c r="M213" s="203"/>
      <c r="N213" s="203"/>
      <c r="O213" s="269"/>
      <c r="P213" s="203"/>
      <c r="Q213" s="203"/>
      <c r="R213" s="203"/>
      <c r="S213" s="203"/>
    </row>
    <row r="214" spans="2:19" x14ac:dyDescent="0.2">
      <c r="B214" s="47" t="s">
        <v>475</v>
      </c>
      <c r="C214" s="51" t="s">
        <v>473</v>
      </c>
      <c r="D214" s="51" t="s">
        <v>871</v>
      </c>
      <c r="E214" s="42"/>
      <c r="F214" s="32" t="s">
        <v>146</v>
      </c>
      <c r="G214" s="46"/>
      <c r="H214" s="252">
        <f>PLNÁ!H214</f>
        <v>0</v>
      </c>
      <c r="I214" s="252">
        <f>PLNÁ!I214</f>
        <v>0</v>
      </c>
      <c r="J214" s="252">
        <f>PLNÁ!J214</f>
        <v>0</v>
      </c>
      <c r="K214" s="248"/>
      <c r="L214" s="203"/>
      <c r="M214" s="203"/>
      <c r="N214" s="203"/>
      <c r="O214" s="269"/>
      <c r="P214" s="203"/>
      <c r="Q214" s="203"/>
      <c r="R214" s="203"/>
      <c r="S214" s="203"/>
    </row>
    <row r="215" spans="2:19" x14ac:dyDescent="0.2">
      <c r="B215" s="47" t="s">
        <v>476</v>
      </c>
      <c r="C215" s="51" t="s">
        <v>474</v>
      </c>
      <c r="D215" s="51" t="s">
        <v>872</v>
      </c>
      <c r="E215" s="42"/>
      <c r="F215" s="32" t="s">
        <v>147</v>
      </c>
      <c r="G215" s="46"/>
      <c r="H215" s="252">
        <f>PLNÁ!H215</f>
        <v>0</v>
      </c>
      <c r="I215" s="252">
        <f>PLNÁ!I215</f>
        <v>0</v>
      </c>
      <c r="J215" s="252">
        <f>PLNÁ!J215</f>
        <v>0</v>
      </c>
      <c r="K215" s="248"/>
      <c r="L215" s="203"/>
      <c r="M215" s="203"/>
      <c r="N215" s="203"/>
      <c r="O215" s="269"/>
      <c r="P215" s="203"/>
      <c r="Q215" s="203"/>
      <c r="R215" s="203"/>
      <c r="S215" s="203"/>
    </row>
    <row r="216" spans="2:19" x14ac:dyDescent="0.2">
      <c r="B216" s="49" t="s">
        <v>305</v>
      </c>
      <c r="C216" s="50" t="s">
        <v>477</v>
      </c>
      <c r="D216" s="50" t="s">
        <v>873</v>
      </c>
      <c r="E216" s="42"/>
      <c r="F216" s="32" t="s">
        <v>148</v>
      </c>
      <c r="G216" s="46"/>
      <c r="H216" s="252">
        <f>PLNÁ!H216</f>
        <v>0</v>
      </c>
      <c r="I216" s="252">
        <f>PLNÁ!I216</f>
        <v>0</v>
      </c>
      <c r="J216" s="252">
        <f>PLNÁ!J216</f>
        <v>0</v>
      </c>
      <c r="K216" s="248"/>
      <c r="L216" s="203"/>
      <c r="M216" s="203"/>
      <c r="N216" s="203"/>
      <c r="O216" s="269"/>
      <c r="P216" s="203"/>
      <c r="Q216" s="203"/>
      <c r="R216" s="203"/>
      <c r="S216" s="203"/>
    </row>
    <row r="217" spans="2:19" ht="15" x14ac:dyDescent="0.2">
      <c r="B217" s="156" t="s">
        <v>347</v>
      </c>
      <c r="C217" s="167" t="s">
        <v>478</v>
      </c>
      <c r="D217" s="167" t="s">
        <v>874</v>
      </c>
      <c r="E217" s="139"/>
      <c r="F217" s="131" t="s">
        <v>149</v>
      </c>
      <c r="G217" s="163" t="s">
        <v>683</v>
      </c>
      <c r="H217" s="253">
        <f>PLNÁ!H217</f>
        <v>0</v>
      </c>
      <c r="I217" s="253">
        <f>PLNÁ!I217</f>
        <v>0</v>
      </c>
      <c r="J217" s="253">
        <f>PLNÁ!J217</f>
        <v>0</v>
      </c>
      <c r="K217" s="254" t="s">
        <v>369</v>
      </c>
      <c r="L217" s="203"/>
      <c r="M217" s="203"/>
      <c r="N217" s="203"/>
      <c r="O217" s="269"/>
      <c r="P217" s="203"/>
      <c r="Q217" s="203"/>
      <c r="R217" s="203"/>
      <c r="S217" s="203"/>
    </row>
    <row r="218" spans="2:19" x14ac:dyDescent="0.2">
      <c r="B218" s="52" t="s">
        <v>480</v>
      </c>
      <c r="C218" s="51" t="s">
        <v>698</v>
      </c>
      <c r="D218" s="51" t="s">
        <v>871</v>
      </c>
      <c r="E218" s="42"/>
      <c r="F218" s="32" t="s">
        <v>150</v>
      </c>
      <c r="G218" s="46"/>
      <c r="H218" s="252">
        <f>PLNÁ!H218</f>
        <v>0</v>
      </c>
      <c r="I218" s="252">
        <f>PLNÁ!I218</f>
        <v>0</v>
      </c>
      <c r="J218" s="252">
        <f>PLNÁ!J218</f>
        <v>0</v>
      </c>
      <c r="K218" s="248"/>
      <c r="L218" s="203"/>
      <c r="M218" s="203"/>
      <c r="N218" s="203"/>
      <c r="O218" s="269"/>
      <c r="P218" s="203"/>
      <c r="Q218" s="203"/>
      <c r="R218" s="203"/>
      <c r="S218" s="203"/>
    </row>
    <row r="219" spans="2:19" x14ac:dyDescent="0.2">
      <c r="B219" s="52" t="s">
        <v>481</v>
      </c>
      <c r="C219" s="51" t="s">
        <v>479</v>
      </c>
      <c r="D219" s="51" t="s">
        <v>875</v>
      </c>
      <c r="E219" s="42"/>
      <c r="F219" s="32" t="s">
        <v>151</v>
      </c>
      <c r="G219" s="46"/>
      <c r="H219" s="252">
        <f>PLNÁ!H219</f>
        <v>0</v>
      </c>
      <c r="I219" s="252">
        <f>PLNÁ!I219</f>
        <v>0</v>
      </c>
      <c r="J219" s="252">
        <f>PLNÁ!J219</f>
        <v>0</v>
      </c>
      <c r="K219" s="248"/>
      <c r="L219" s="203"/>
      <c r="M219" s="203"/>
      <c r="N219" s="203"/>
      <c r="O219" s="269"/>
      <c r="P219" s="203"/>
      <c r="Q219" s="203"/>
      <c r="R219" s="203"/>
      <c r="S219" s="203"/>
    </row>
    <row r="220" spans="2:19" x14ac:dyDescent="0.2">
      <c r="B220" s="49" t="s">
        <v>348</v>
      </c>
      <c r="C220" s="50" t="s">
        <v>338</v>
      </c>
      <c r="D220" s="50" t="s">
        <v>876</v>
      </c>
      <c r="E220" s="42"/>
      <c r="F220" s="32" t="s">
        <v>152</v>
      </c>
      <c r="G220" s="46"/>
      <c r="H220" s="252">
        <f>PLNÁ!H220</f>
        <v>0</v>
      </c>
      <c r="I220" s="252">
        <f>PLNÁ!I220</f>
        <v>0</v>
      </c>
      <c r="J220" s="252">
        <f>PLNÁ!J220</f>
        <v>0</v>
      </c>
      <c r="K220" s="248"/>
      <c r="L220" s="203"/>
      <c r="M220" s="203"/>
      <c r="N220" s="203"/>
      <c r="O220" s="269"/>
      <c r="P220" s="203"/>
      <c r="Q220" s="203"/>
      <c r="R220" s="203"/>
      <c r="S220" s="203"/>
    </row>
    <row r="221" spans="2:19" x14ac:dyDescent="0.2">
      <c r="B221" s="49" t="s">
        <v>335</v>
      </c>
      <c r="C221" s="50" t="s">
        <v>339</v>
      </c>
      <c r="D221" s="50" t="s">
        <v>877</v>
      </c>
      <c r="E221" s="42"/>
      <c r="F221" s="32" t="s">
        <v>153</v>
      </c>
      <c r="G221" s="46"/>
      <c r="H221" s="252">
        <f>PLNÁ!H221</f>
        <v>0</v>
      </c>
      <c r="I221" s="252">
        <f>PLNÁ!I221</f>
        <v>0</v>
      </c>
      <c r="J221" s="252">
        <f>PLNÁ!J221</f>
        <v>0</v>
      </c>
      <c r="K221" s="248"/>
      <c r="L221" s="203"/>
      <c r="M221" s="203"/>
      <c r="N221" s="251"/>
      <c r="O221" s="269"/>
      <c r="P221" s="203"/>
      <c r="Q221" s="203"/>
      <c r="R221" s="203"/>
      <c r="S221" s="203"/>
    </row>
    <row r="222" spans="2:19" ht="18" customHeight="1" x14ac:dyDescent="0.2">
      <c r="B222" s="166" t="s">
        <v>690</v>
      </c>
      <c r="C222" s="167" t="s">
        <v>688</v>
      </c>
      <c r="D222" s="167" t="s">
        <v>878</v>
      </c>
      <c r="E222" s="139"/>
      <c r="F222" s="131" t="s">
        <v>154</v>
      </c>
      <c r="G222" s="163" t="s">
        <v>685</v>
      </c>
      <c r="H222" s="253">
        <f>PLNÁ!H222</f>
        <v>0</v>
      </c>
      <c r="I222" s="253">
        <f>PLNÁ!I222</f>
        <v>0</v>
      </c>
      <c r="J222" s="253">
        <f>PLNÁ!J222</f>
        <v>0</v>
      </c>
      <c r="K222" s="248"/>
      <c r="L222" s="203"/>
      <c r="M222" s="251"/>
      <c r="N222" s="203"/>
      <c r="O222" s="269"/>
      <c r="P222" s="203"/>
      <c r="Q222" s="203"/>
      <c r="R222" s="203"/>
      <c r="S222" s="203"/>
    </row>
    <row r="223" spans="2:19" ht="33" customHeight="1" x14ac:dyDescent="0.2">
      <c r="B223" s="146" t="s">
        <v>691</v>
      </c>
      <c r="C223" s="167" t="s">
        <v>482</v>
      </c>
      <c r="D223" s="167" t="s">
        <v>884</v>
      </c>
      <c r="E223" s="139"/>
      <c r="F223" s="131" t="s">
        <v>155</v>
      </c>
      <c r="G223" s="170" t="s">
        <v>687</v>
      </c>
      <c r="H223" s="253">
        <f>PLNÁ!H223</f>
        <v>0</v>
      </c>
      <c r="I223" s="253">
        <f>PLNÁ!I223</f>
        <v>0</v>
      </c>
      <c r="J223" s="253">
        <f>PLNÁ!J223</f>
        <v>0</v>
      </c>
      <c r="K223" s="254" t="s">
        <v>371</v>
      </c>
      <c r="L223" s="203"/>
      <c r="M223" s="203"/>
      <c r="N223" s="203"/>
      <c r="O223" s="269"/>
      <c r="P223" s="203"/>
      <c r="Q223" s="203"/>
      <c r="R223" s="203"/>
      <c r="S223" s="203"/>
    </row>
    <row r="224" spans="2:19" ht="15" x14ac:dyDescent="0.2">
      <c r="B224" s="156" t="s">
        <v>336</v>
      </c>
      <c r="C224" s="171" t="s">
        <v>488</v>
      </c>
      <c r="D224" s="167" t="s">
        <v>879</v>
      </c>
      <c r="E224" s="139"/>
      <c r="F224" s="131" t="s">
        <v>156</v>
      </c>
      <c r="G224" s="169" t="s">
        <v>686</v>
      </c>
      <c r="H224" s="253">
        <f>PLNÁ!H224</f>
        <v>0</v>
      </c>
      <c r="I224" s="253">
        <f>PLNÁ!I224</f>
        <v>0</v>
      </c>
      <c r="J224" s="253">
        <f>PLNÁ!J224</f>
        <v>0</v>
      </c>
      <c r="K224" s="248"/>
      <c r="L224" s="203"/>
      <c r="M224" s="203"/>
      <c r="N224" s="203"/>
      <c r="O224" s="269"/>
      <c r="P224" s="203"/>
      <c r="Q224" s="203"/>
      <c r="R224" s="203"/>
      <c r="S224" s="203"/>
    </row>
    <row r="225" spans="2:19" ht="15" x14ac:dyDescent="0.2">
      <c r="B225" s="52" t="s">
        <v>483</v>
      </c>
      <c r="C225" s="188" t="s">
        <v>489</v>
      </c>
      <c r="D225" s="51" t="s">
        <v>880</v>
      </c>
      <c r="E225" s="37"/>
      <c r="F225" s="32" t="s">
        <v>404</v>
      </c>
      <c r="G225" s="35"/>
      <c r="H225" s="252">
        <f>PLNÁ!H225</f>
        <v>0</v>
      </c>
      <c r="I225" s="252">
        <f>PLNÁ!I225</f>
        <v>0</v>
      </c>
      <c r="J225" s="252">
        <f>PLNÁ!J225</f>
        <v>0</v>
      </c>
      <c r="K225" s="248"/>
      <c r="L225" s="203"/>
      <c r="M225" s="203"/>
      <c r="N225" s="203"/>
      <c r="O225" s="269"/>
      <c r="P225" s="203"/>
      <c r="Q225" s="203"/>
      <c r="R225" s="203"/>
      <c r="S225" s="203"/>
    </row>
    <row r="226" spans="2:19" ht="15" x14ac:dyDescent="0.2">
      <c r="B226" s="52" t="s">
        <v>484</v>
      </c>
      <c r="C226" s="188" t="s">
        <v>490</v>
      </c>
      <c r="D226" s="51" t="s">
        <v>881</v>
      </c>
      <c r="E226" s="37"/>
      <c r="F226" s="32" t="s">
        <v>157</v>
      </c>
      <c r="G226" s="35"/>
      <c r="H226" s="252">
        <f>PLNÁ!H226</f>
        <v>0</v>
      </c>
      <c r="I226" s="252">
        <f>PLNÁ!I226</f>
        <v>0</v>
      </c>
      <c r="J226" s="252">
        <f>PLNÁ!J226</f>
        <v>0</v>
      </c>
      <c r="K226" s="248"/>
      <c r="L226" s="203"/>
      <c r="M226" s="203"/>
      <c r="N226" s="203"/>
      <c r="O226" s="269"/>
      <c r="P226" s="203"/>
      <c r="Q226" s="203"/>
      <c r="R226" s="203"/>
      <c r="S226" s="203"/>
    </row>
    <row r="227" spans="2:19" ht="15" x14ac:dyDescent="0.2">
      <c r="B227" s="146" t="s">
        <v>692</v>
      </c>
      <c r="C227" s="171" t="s">
        <v>485</v>
      </c>
      <c r="D227" s="167" t="s">
        <v>882</v>
      </c>
      <c r="E227" s="139"/>
      <c r="F227" s="131" t="s">
        <v>158</v>
      </c>
      <c r="G227" s="163" t="s">
        <v>693</v>
      </c>
      <c r="H227" s="253">
        <f>PLNÁ!H227</f>
        <v>0</v>
      </c>
      <c r="I227" s="253">
        <f>PLNÁ!I227</f>
        <v>0</v>
      </c>
      <c r="J227" s="253">
        <f>PLNÁ!J227</f>
        <v>0</v>
      </c>
      <c r="K227" s="248"/>
      <c r="L227" s="203"/>
      <c r="M227" s="203"/>
      <c r="N227" s="203"/>
      <c r="O227" s="269"/>
      <c r="P227" s="203"/>
      <c r="Q227" s="203"/>
      <c r="R227" s="203"/>
      <c r="S227" s="203"/>
    </row>
    <row r="228" spans="2:19" ht="15" x14ac:dyDescent="0.2">
      <c r="B228" s="49" t="s">
        <v>337</v>
      </c>
      <c r="C228" s="189" t="s">
        <v>340</v>
      </c>
      <c r="D228" s="187" t="s">
        <v>883</v>
      </c>
      <c r="E228" s="31"/>
      <c r="F228" s="32" t="s">
        <v>159</v>
      </c>
      <c r="G228" s="35"/>
      <c r="H228" s="252">
        <f>PLNÁ!H228</f>
        <v>0</v>
      </c>
      <c r="I228" s="252">
        <f>PLNÁ!I228</f>
        <v>0</v>
      </c>
      <c r="J228" s="252">
        <f>PLNÁ!J228</f>
        <v>0</v>
      </c>
      <c r="K228" s="248"/>
      <c r="L228" s="203"/>
      <c r="M228" s="203"/>
      <c r="N228" s="203"/>
      <c r="O228" s="269"/>
      <c r="P228" s="203"/>
      <c r="Q228" s="203"/>
      <c r="R228" s="203"/>
      <c r="S228" s="203"/>
    </row>
    <row r="229" spans="2:19" ht="15" x14ac:dyDescent="0.2">
      <c r="B229" s="146" t="s">
        <v>341</v>
      </c>
      <c r="C229" s="171" t="s">
        <v>486</v>
      </c>
      <c r="D229" s="167" t="s">
        <v>796</v>
      </c>
      <c r="E229" s="139"/>
      <c r="F229" s="131" t="s">
        <v>160</v>
      </c>
      <c r="G229" s="163" t="s">
        <v>694</v>
      </c>
      <c r="H229" s="253">
        <f>PLNÁ!H229</f>
        <v>0</v>
      </c>
      <c r="I229" s="253">
        <f>PLNÁ!I229</f>
        <v>0</v>
      </c>
      <c r="J229" s="253">
        <f>PLNÁ!J229</f>
        <v>0</v>
      </c>
      <c r="K229" s="254" t="s">
        <v>370</v>
      </c>
      <c r="L229" s="203"/>
      <c r="M229" s="203"/>
      <c r="N229" s="203"/>
      <c r="O229" s="269"/>
      <c r="P229" s="203"/>
      <c r="Q229" s="203"/>
      <c r="R229" s="203"/>
      <c r="S229" s="203"/>
    </row>
    <row r="230" spans="2:19" ht="15.75" thickBot="1" x14ac:dyDescent="0.25">
      <c r="B230" s="172"/>
      <c r="C230" s="173" t="s">
        <v>487</v>
      </c>
      <c r="D230" s="196" t="s">
        <v>885</v>
      </c>
      <c r="E230" s="174"/>
      <c r="F230" s="131" t="s">
        <v>161</v>
      </c>
      <c r="G230" s="163" t="s">
        <v>695</v>
      </c>
      <c r="H230" s="253">
        <f>PLNÁ!H230</f>
        <v>0</v>
      </c>
      <c r="I230" s="253">
        <f>PLNÁ!I230</f>
        <v>0</v>
      </c>
      <c r="J230" s="253">
        <f>PLNÁ!J230</f>
        <v>0</v>
      </c>
      <c r="K230" s="248"/>
      <c r="L230" s="203"/>
      <c r="M230" s="203"/>
      <c r="N230" s="203"/>
      <c r="O230" s="269"/>
      <c r="P230" s="203"/>
      <c r="Q230" s="203"/>
      <c r="R230" s="203"/>
      <c r="S230" s="203"/>
    </row>
    <row r="231" spans="2:19" ht="15.75" thickBot="1" x14ac:dyDescent="0.25">
      <c r="B231" s="203"/>
      <c r="C231" s="271" t="s">
        <v>187</v>
      </c>
      <c r="D231" s="239"/>
      <c r="E231" s="272"/>
      <c r="F231" s="273"/>
      <c r="G231" s="274"/>
      <c r="H231" s="242">
        <f>PLNÁ!H231</f>
        <v>0</v>
      </c>
      <c r="I231" s="242">
        <f>PLNÁ!I231</f>
        <v>0</v>
      </c>
      <c r="J231" s="243">
        <f>PLNÁ!J231</f>
        <v>0</v>
      </c>
      <c r="K231" s="275"/>
      <c r="L231" s="203"/>
      <c r="M231" s="203"/>
      <c r="N231" s="203"/>
      <c r="O231" s="269"/>
      <c r="P231" s="203"/>
      <c r="Q231" s="203"/>
      <c r="R231" s="203"/>
      <c r="S231" s="203"/>
    </row>
    <row r="232" spans="2:19" ht="15.75" thickBot="1" x14ac:dyDescent="0.25">
      <c r="B232" s="203"/>
      <c r="C232" s="276" t="s">
        <v>180</v>
      </c>
      <c r="D232" s="277"/>
      <c r="E232" s="278"/>
      <c r="F232" s="279"/>
      <c r="G232" s="280"/>
      <c r="H232" s="1018" t="s">
        <v>181</v>
      </c>
      <c r="I232" s="1019"/>
      <c r="J232" s="1020"/>
      <c r="K232" s="281"/>
      <c r="L232" s="282"/>
      <c r="M232" s="282"/>
      <c r="N232" s="203"/>
      <c r="O232" s="203"/>
      <c r="P232" s="203"/>
      <c r="Q232" s="203"/>
      <c r="R232" s="203"/>
      <c r="S232" s="203"/>
    </row>
    <row r="233" spans="2:19" ht="15" x14ac:dyDescent="0.2">
      <c r="B233" s="203"/>
      <c r="C233" s="283" t="s">
        <v>431</v>
      </c>
      <c r="D233" s="284" t="s">
        <v>889</v>
      </c>
      <c r="E233" s="285"/>
      <c r="F233" s="286" t="s">
        <v>745</v>
      </c>
      <c r="G233" s="287" t="s">
        <v>747</v>
      </c>
      <c r="H233" s="252">
        <f>PLNÁ!H233</f>
        <v>0</v>
      </c>
      <c r="I233" s="252">
        <f>PLNÁ!I233</f>
        <v>0</v>
      </c>
      <c r="J233" s="252">
        <f>PLNÁ!J233</f>
        <v>0</v>
      </c>
      <c r="K233" s="254" t="s">
        <v>372</v>
      </c>
      <c r="L233" s="203"/>
      <c r="M233" s="203"/>
      <c r="N233" s="203"/>
      <c r="O233" s="203"/>
      <c r="P233" s="203"/>
      <c r="Q233" s="203"/>
      <c r="R233" s="203"/>
      <c r="S233" s="203"/>
    </row>
    <row r="234" spans="2:19" ht="15.75" thickBot="1" x14ac:dyDescent="0.25">
      <c r="B234" s="203"/>
      <c r="C234" s="288" t="s">
        <v>432</v>
      </c>
      <c r="D234" s="289" t="s">
        <v>890</v>
      </c>
      <c r="E234" s="290"/>
      <c r="F234" s="291" t="s">
        <v>746</v>
      </c>
      <c r="G234" s="292" t="s">
        <v>747</v>
      </c>
      <c r="H234" s="252">
        <f>PLNÁ!H234</f>
        <v>0</v>
      </c>
      <c r="I234" s="252">
        <f>PLNÁ!I234</f>
        <v>0</v>
      </c>
      <c r="J234" s="252">
        <f>PLNÁ!J234</f>
        <v>0</v>
      </c>
      <c r="K234" s="254" t="s">
        <v>373</v>
      </c>
      <c r="L234" s="203"/>
      <c r="M234" s="203"/>
      <c r="N234" s="203"/>
      <c r="O234" s="203"/>
      <c r="P234" s="203"/>
      <c r="Q234" s="203"/>
      <c r="R234" s="203"/>
      <c r="S234" s="203"/>
    </row>
    <row r="235" spans="2:19" x14ac:dyDescent="0.2">
      <c r="K235" s="101"/>
    </row>
    <row r="236" spans="2:19" x14ac:dyDescent="0.2">
      <c r="C236" s="19"/>
      <c r="D236" s="19"/>
    </row>
  </sheetData>
  <sheetProtection algorithmName="SHA-512" hashValue="BnsXd1rzVwyEmUXIh/sP4eVCFVLsYVEvDisdQ5wU20bVVLpUCDKHsGvx5UzQAyYejPCHVCRfsEgmegq9PnCiTQ==" saltValue="Qk4huBL3bupLsJMXujC3+w==" spinCount="100000" sheet="1" objects="1" scenarios="1"/>
  <mergeCells count="22">
    <mergeCell ref="H232:J232"/>
    <mergeCell ref="H14:K15"/>
    <mergeCell ref="B100:B101"/>
    <mergeCell ref="F100:F101"/>
    <mergeCell ref="G100:G101"/>
    <mergeCell ref="K100:K101"/>
    <mergeCell ref="B170:B171"/>
    <mergeCell ref="F170:F171"/>
    <mergeCell ref="K170:K171"/>
    <mergeCell ref="E9:H9"/>
    <mergeCell ref="E10:H10"/>
    <mergeCell ref="G13:K13"/>
    <mergeCell ref="E14:G14"/>
    <mergeCell ref="B16:B17"/>
    <mergeCell ref="F16:F17"/>
    <mergeCell ref="G16:G17"/>
    <mergeCell ref="E8:H8"/>
    <mergeCell ref="B2:K2"/>
    <mergeCell ref="E4:H4"/>
    <mergeCell ref="E5:H5"/>
    <mergeCell ref="E6:H6"/>
    <mergeCell ref="E7:H7"/>
  </mergeCells>
  <pageMargins left="0.55118110236220474" right="0.51181102362204722" top="1.01" bottom="0.64" header="0.27559055118110237" footer="0.23622047244094491"/>
  <pageSetup paperSize="9" scale="65" fitToHeight="0" orientation="landscape" r:id="rId1"/>
  <headerFooter alignWithMargins="0">
    <oddFooter>Stránka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C1:F818"/>
  <sheetViews>
    <sheetView workbookViewId="0">
      <selection activeCell="D22" sqref="D22"/>
    </sheetView>
  </sheetViews>
  <sheetFormatPr defaultColWidth="9.140625" defaultRowHeight="12.75" x14ac:dyDescent="0.2"/>
  <cols>
    <col min="1" max="1" width="3.7109375" style="18" customWidth="1"/>
    <col min="2" max="2" width="4.5703125" style="18" customWidth="1"/>
    <col min="3" max="3" width="4.7109375" style="18" customWidth="1"/>
    <col min="4" max="5" width="9.140625" style="18"/>
    <col min="6" max="6" width="10.42578125" style="18" customWidth="1"/>
    <col min="7" max="7" width="11.42578125" style="18" customWidth="1"/>
    <col min="8" max="8" width="109.140625" style="18" customWidth="1"/>
    <col min="9" max="16384" width="9.140625" style="18"/>
  </cols>
  <sheetData>
    <row r="1" spans="3:6" ht="15" customHeight="1" x14ac:dyDescent="0.2"/>
    <row r="2" spans="3:6" ht="15" customHeight="1" x14ac:dyDescent="0.2"/>
    <row r="3" spans="3:6" ht="15" customHeight="1" x14ac:dyDescent="0.2"/>
    <row r="4" spans="3:6" ht="15" customHeight="1" x14ac:dyDescent="0.2"/>
    <row r="5" spans="3:6" ht="15" customHeight="1" x14ac:dyDescent="0.2"/>
    <row r="6" spans="3:6" ht="15" customHeight="1" x14ac:dyDescent="0.2"/>
    <row r="7" spans="3:6" ht="15" customHeight="1" x14ac:dyDescent="0.2"/>
    <row r="8" spans="3:6" ht="15" customHeight="1" x14ac:dyDescent="0.2"/>
    <row r="9" spans="3:6" ht="15" customHeight="1" x14ac:dyDescent="0.2">
      <c r="D9" s="18" t="s">
        <v>191</v>
      </c>
      <c r="E9" s="18" t="s">
        <v>190</v>
      </c>
    </row>
    <row r="10" spans="3:6" ht="15" customHeight="1" x14ac:dyDescent="0.2">
      <c r="D10" s="18">
        <v>1</v>
      </c>
      <c r="E10" s="18">
        <v>1</v>
      </c>
    </row>
    <row r="11" spans="3:6" ht="15" customHeight="1" x14ac:dyDescent="0.2">
      <c r="D11" s="18">
        <v>2</v>
      </c>
      <c r="E11" s="18">
        <v>2</v>
      </c>
    </row>
    <row r="12" spans="3:6" ht="15" customHeight="1" x14ac:dyDescent="0.2">
      <c r="D12" s="18">
        <v>3</v>
      </c>
      <c r="E12" s="18">
        <v>3</v>
      </c>
    </row>
    <row r="13" spans="3:6" ht="15" customHeight="1" x14ac:dyDescent="0.2">
      <c r="D13" s="18">
        <v>4</v>
      </c>
      <c r="E13" s="18">
        <v>4</v>
      </c>
    </row>
    <row r="14" spans="3:6" ht="15" customHeight="1" x14ac:dyDescent="0.2"/>
    <row r="15" spans="3:6" ht="15" customHeight="1" thickBot="1" x14ac:dyDescent="0.25"/>
    <row r="16" spans="3:6" ht="15" customHeight="1" x14ac:dyDescent="0.2">
      <c r="C16" s="26">
        <v>1</v>
      </c>
      <c r="D16" s="20">
        <v>0.2</v>
      </c>
      <c r="E16" s="20">
        <v>0.7</v>
      </c>
      <c r="F16" s="23">
        <v>0.1</v>
      </c>
    </row>
    <row r="17" spans="3:6" ht="15" customHeight="1" x14ac:dyDescent="0.2">
      <c r="C17" s="27">
        <v>2</v>
      </c>
      <c r="D17" s="21">
        <v>0.2</v>
      </c>
      <c r="E17" s="21">
        <v>0.6</v>
      </c>
      <c r="F17" s="24">
        <v>0.2</v>
      </c>
    </row>
    <row r="18" spans="3:6" ht="15" customHeight="1" x14ac:dyDescent="0.2">
      <c r="C18" s="27">
        <v>3</v>
      </c>
      <c r="D18" s="21">
        <v>0.2</v>
      </c>
      <c r="E18" s="21">
        <v>0.5</v>
      </c>
      <c r="F18" s="24">
        <v>0.3</v>
      </c>
    </row>
    <row r="19" spans="3:6" ht="15" customHeight="1" thickBot="1" x14ac:dyDescent="0.25">
      <c r="C19" s="28">
        <v>4</v>
      </c>
      <c r="D19" s="22">
        <v>0.2</v>
      </c>
      <c r="E19" s="22">
        <v>0.4</v>
      </c>
      <c r="F19" s="25">
        <v>0.4</v>
      </c>
    </row>
    <row r="20" spans="3:6" ht="15" customHeight="1" x14ac:dyDescent="0.2"/>
    <row r="21" spans="3:6" ht="15" customHeight="1" thickBot="1" x14ac:dyDescent="0.25"/>
    <row r="22" spans="3:6" ht="15" customHeight="1" x14ac:dyDescent="0.2">
      <c r="C22" s="26">
        <v>1</v>
      </c>
      <c r="D22" s="20">
        <v>0.8</v>
      </c>
      <c r="E22" s="20">
        <v>0.2</v>
      </c>
    </row>
    <row r="23" spans="3:6" ht="15" customHeight="1" x14ac:dyDescent="0.2">
      <c r="C23" s="27">
        <v>2</v>
      </c>
      <c r="D23" s="21">
        <v>0.7</v>
      </c>
      <c r="E23" s="21">
        <v>0.3</v>
      </c>
    </row>
    <row r="24" spans="3:6" ht="15" customHeight="1" x14ac:dyDescent="0.2">
      <c r="C24" s="27">
        <v>3</v>
      </c>
      <c r="D24" s="21">
        <v>0.6</v>
      </c>
      <c r="E24" s="21">
        <v>0.4</v>
      </c>
    </row>
    <row r="25" spans="3:6" ht="15" customHeight="1" thickBot="1" x14ac:dyDescent="0.25">
      <c r="C25" s="28">
        <v>4</v>
      </c>
      <c r="D25" s="22">
        <v>0.5</v>
      </c>
      <c r="E25" s="22">
        <v>0.5</v>
      </c>
    </row>
    <row r="26" spans="3:6" ht="15" customHeight="1" x14ac:dyDescent="0.2"/>
    <row r="27" spans="3:6" ht="15" customHeight="1" x14ac:dyDescent="0.2"/>
    <row r="28" spans="3:6" ht="15" customHeight="1" x14ac:dyDescent="0.2"/>
    <row r="29" spans="3:6" ht="15" customHeight="1" x14ac:dyDescent="0.2"/>
    <row r="30" spans="3:6" ht="15" customHeight="1" x14ac:dyDescent="0.2"/>
    <row r="31" spans="3:6" ht="15" customHeight="1" x14ac:dyDescent="0.2"/>
    <row r="32" spans="3: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sheetData>
  <phoneticPr fontId="0" type="noConversion"/>
  <pageMargins left="0.78740157499999996" right="0.78740157499999996" top="0.984251969" bottom="0.984251969" header="0.4921259845" footer="0.4921259845"/>
  <pageSetup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V4077"/>
  <sheetViews>
    <sheetView showGridLines="0" zoomScale="80" zoomScaleNormal="80" workbookViewId="0">
      <selection activeCell="G22" sqref="G22"/>
    </sheetView>
  </sheetViews>
  <sheetFormatPr defaultRowHeight="12.75" x14ac:dyDescent="0.2"/>
  <cols>
    <col min="1" max="1" width="5.140625" style="294" customWidth="1"/>
    <col min="2" max="2" width="7.140625" style="294" customWidth="1"/>
    <col min="3" max="3" width="61.140625" style="294" customWidth="1"/>
    <col min="4" max="4" width="17.42578125" style="294" customWidth="1"/>
    <col min="5" max="104" width="14.85546875" style="294" customWidth="1"/>
    <col min="105" max="105" width="12.5703125" style="294" customWidth="1"/>
    <col min="106" max="109" width="9.140625" style="294"/>
    <col min="110" max="127" width="0" style="294" hidden="1" customWidth="1"/>
    <col min="128" max="256" width="9.140625" style="294"/>
    <col min="257" max="257" width="5.140625" style="294" customWidth="1"/>
    <col min="258" max="258" width="7.140625" style="294" customWidth="1"/>
    <col min="259" max="259" width="61.140625" style="294" customWidth="1"/>
    <col min="260" max="260" width="17.42578125" style="294" customWidth="1"/>
    <col min="261" max="360" width="14.85546875" style="294" customWidth="1"/>
    <col min="361" max="361" width="12.5703125" style="294" customWidth="1"/>
    <col min="362" max="365" width="9.140625" style="294"/>
    <col min="366" max="383" width="0" style="294" hidden="1" customWidth="1"/>
    <col min="384" max="512" width="9.140625" style="294"/>
    <col min="513" max="513" width="5.140625" style="294" customWidth="1"/>
    <col min="514" max="514" width="7.140625" style="294" customWidth="1"/>
    <col min="515" max="515" width="61.140625" style="294" customWidth="1"/>
    <col min="516" max="516" width="17.42578125" style="294" customWidth="1"/>
    <col min="517" max="616" width="14.85546875" style="294" customWidth="1"/>
    <col min="617" max="617" width="12.5703125" style="294" customWidth="1"/>
    <col min="618" max="621" width="9.140625" style="294"/>
    <col min="622" max="639" width="0" style="294" hidden="1" customWidth="1"/>
    <col min="640" max="768" width="9.140625" style="294"/>
    <col min="769" max="769" width="5.140625" style="294" customWidth="1"/>
    <col min="770" max="770" width="7.140625" style="294" customWidth="1"/>
    <col min="771" max="771" width="61.140625" style="294" customWidth="1"/>
    <col min="772" max="772" width="17.42578125" style="294" customWidth="1"/>
    <col min="773" max="872" width="14.85546875" style="294" customWidth="1"/>
    <col min="873" max="873" width="12.5703125" style="294" customWidth="1"/>
    <col min="874" max="877" width="9.140625" style="294"/>
    <col min="878" max="895" width="0" style="294" hidden="1" customWidth="1"/>
    <col min="896" max="1024" width="9.140625" style="294"/>
    <col min="1025" max="1025" width="5.140625" style="294" customWidth="1"/>
    <col min="1026" max="1026" width="7.140625" style="294" customWidth="1"/>
    <col min="1027" max="1027" width="61.140625" style="294" customWidth="1"/>
    <col min="1028" max="1028" width="17.42578125" style="294" customWidth="1"/>
    <col min="1029" max="1128" width="14.85546875" style="294" customWidth="1"/>
    <col min="1129" max="1129" width="12.5703125" style="294" customWidth="1"/>
    <col min="1130" max="1133" width="9.140625" style="294"/>
    <col min="1134" max="1151" width="0" style="294" hidden="1" customWidth="1"/>
    <col min="1152" max="1280" width="9.140625" style="294"/>
    <col min="1281" max="1281" width="5.140625" style="294" customWidth="1"/>
    <col min="1282" max="1282" width="7.140625" style="294" customWidth="1"/>
    <col min="1283" max="1283" width="61.140625" style="294" customWidth="1"/>
    <col min="1284" max="1284" width="17.42578125" style="294" customWidth="1"/>
    <col min="1285" max="1384" width="14.85546875" style="294" customWidth="1"/>
    <col min="1385" max="1385" width="12.5703125" style="294" customWidth="1"/>
    <col min="1386" max="1389" width="9.140625" style="294"/>
    <col min="1390" max="1407" width="0" style="294" hidden="1" customWidth="1"/>
    <col min="1408" max="1536" width="9.140625" style="294"/>
    <col min="1537" max="1537" width="5.140625" style="294" customWidth="1"/>
    <col min="1538" max="1538" width="7.140625" style="294" customWidth="1"/>
    <col min="1539" max="1539" width="61.140625" style="294" customWidth="1"/>
    <col min="1540" max="1540" width="17.42578125" style="294" customWidth="1"/>
    <col min="1541" max="1640" width="14.85546875" style="294" customWidth="1"/>
    <col min="1641" max="1641" width="12.5703125" style="294" customWidth="1"/>
    <col min="1642" max="1645" width="9.140625" style="294"/>
    <col min="1646" max="1663" width="0" style="294" hidden="1" customWidth="1"/>
    <col min="1664" max="1792" width="9.140625" style="294"/>
    <col min="1793" max="1793" width="5.140625" style="294" customWidth="1"/>
    <col min="1794" max="1794" width="7.140625" style="294" customWidth="1"/>
    <col min="1795" max="1795" width="61.140625" style="294" customWidth="1"/>
    <col min="1796" max="1796" width="17.42578125" style="294" customWidth="1"/>
    <col min="1797" max="1896" width="14.85546875" style="294" customWidth="1"/>
    <col min="1897" max="1897" width="12.5703125" style="294" customWidth="1"/>
    <col min="1898" max="1901" width="9.140625" style="294"/>
    <col min="1902" max="1919" width="0" style="294" hidden="1" customWidth="1"/>
    <col min="1920" max="2048" width="9.140625" style="294"/>
    <col min="2049" max="2049" width="5.140625" style="294" customWidth="1"/>
    <col min="2050" max="2050" width="7.140625" style="294" customWidth="1"/>
    <col min="2051" max="2051" width="61.140625" style="294" customWidth="1"/>
    <col min="2052" max="2052" width="17.42578125" style="294" customWidth="1"/>
    <col min="2053" max="2152" width="14.85546875" style="294" customWidth="1"/>
    <col min="2153" max="2153" width="12.5703125" style="294" customWidth="1"/>
    <col min="2154" max="2157" width="9.140625" style="294"/>
    <col min="2158" max="2175" width="0" style="294" hidden="1" customWidth="1"/>
    <col min="2176" max="2304" width="9.140625" style="294"/>
    <col min="2305" max="2305" width="5.140625" style="294" customWidth="1"/>
    <col min="2306" max="2306" width="7.140625" style="294" customWidth="1"/>
    <col min="2307" max="2307" width="61.140625" style="294" customWidth="1"/>
    <col min="2308" max="2308" width="17.42578125" style="294" customWidth="1"/>
    <col min="2309" max="2408" width="14.85546875" style="294" customWidth="1"/>
    <col min="2409" max="2409" width="12.5703125" style="294" customWidth="1"/>
    <col min="2410" max="2413" width="9.140625" style="294"/>
    <col min="2414" max="2431" width="0" style="294" hidden="1" customWidth="1"/>
    <col min="2432" max="2560" width="9.140625" style="294"/>
    <col min="2561" max="2561" width="5.140625" style="294" customWidth="1"/>
    <col min="2562" max="2562" width="7.140625" style="294" customWidth="1"/>
    <col min="2563" max="2563" width="61.140625" style="294" customWidth="1"/>
    <col min="2564" max="2564" width="17.42578125" style="294" customWidth="1"/>
    <col min="2565" max="2664" width="14.85546875" style="294" customWidth="1"/>
    <col min="2665" max="2665" width="12.5703125" style="294" customWidth="1"/>
    <col min="2666" max="2669" width="9.140625" style="294"/>
    <col min="2670" max="2687" width="0" style="294" hidden="1" customWidth="1"/>
    <col min="2688" max="2816" width="9.140625" style="294"/>
    <col min="2817" max="2817" width="5.140625" style="294" customWidth="1"/>
    <col min="2818" max="2818" width="7.140625" style="294" customWidth="1"/>
    <col min="2819" max="2819" width="61.140625" style="294" customWidth="1"/>
    <col min="2820" max="2820" width="17.42578125" style="294" customWidth="1"/>
    <col min="2821" max="2920" width="14.85546875" style="294" customWidth="1"/>
    <col min="2921" max="2921" width="12.5703125" style="294" customWidth="1"/>
    <col min="2922" max="2925" width="9.140625" style="294"/>
    <col min="2926" max="2943" width="0" style="294" hidden="1" customWidth="1"/>
    <col min="2944" max="3072" width="9.140625" style="294"/>
    <col min="3073" max="3073" width="5.140625" style="294" customWidth="1"/>
    <col min="3074" max="3074" width="7.140625" style="294" customWidth="1"/>
    <col min="3075" max="3075" width="61.140625" style="294" customWidth="1"/>
    <col min="3076" max="3076" width="17.42578125" style="294" customWidth="1"/>
    <col min="3077" max="3176" width="14.85546875" style="294" customWidth="1"/>
    <col min="3177" max="3177" width="12.5703125" style="294" customWidth="1"/>
    <col min="3178" max="3181" width="9.140625" style="294"/>
    <col min="3182" max="3199" width="0" style="294" hidden="1" customWidth="1"/>
    <col min="3200" max="3328" width="9.140625" style="294"/>
    <col min="3329" max="3329" width="5.140625" style="294" customWidth="1"/>
    <col min="3330" max="3330" width="7.140625" style="294" customWidth="1"/>
    <col min="3331" max="3331" width="61.140625" style="294" customWidth="1"/>
    <col min="3332" max="3332" width="17.42578125" style="294" customWidth="1"/>
    <col min="3333" max="3432" width="14.85546875" style="294" customWidth="1"/>
    <col min="3433" max="3433" width="12.5703125" style="294" customWidth="1"/>
    <col min="3434" max="3437" width="9.140625" style="294"/>
    <col min="3438" max="3455" width="0" style="294" hidden="1" customWidth="1"/>
    <col min="3456" max="3584" width="9.140625" style="294"/>
    <col min="3585" max="3585" width="5.140625" style="294" customWidth="1"/>
    <col min="3586" max="3586" width="7.140625" style="294" customWidth="1"/>
    <col min="3587" max="3587" width="61.140625" style="294" customWidth="1"/>
    <col min="3588" max="3588" width="17.42578125" style="294" customWidth="1"/>
    <col min="3589" max="3688" width="14.85546875" style="294" customWidth="1"/>
    <col min="3689" max="3689" width="12.5703125" style="294" customWidth="1"/>
    <col min="3690" max="3693" width="9.140625" style="294"/>
    <col min="3694" max="3711" width="0" style="294" hidden="1" customWidth="1"/>
    <col min="3712" max="3840" width="9.140625" style="294"/>
    <col min="3841" max="3841" width="5.140625" style="294" customWidth="1"/>
    <col min="3842" max="3842" width="7.140625" style="294" customWidth="1"/>
    <col min="3843" max="3843" width="61.140625" style="294" customWidth="1"/>
    <col min="3844" max="3844" width="17.42578125" style="294" customWidth="1"/>
    <col min="3845" max="3944" width="14.85546875" style="294" customWidth="1"/>
    <col min="3945" max="3945" width="12.5703125" style="294" customWidth="1"/>
    <col min="3946" max="3949" width="9.140625" style="294"/>
    <col min="3950" max="3967" width="0" style="294" hidden="1" customWidth="1"/>
    <col min="3968" max="4096" width="9.140625" style="294"/>
    <col min="4097" max="4097" width="5.140625" style="294" customWidth="1"/>
    <col min="4098" max="4098" width="7.140625" style="294" customWidth="1"/>
    <col min="4099" max="4099" width="61.140625" style="294" customWidth="1"/>
    <col min="4100" max="4100" width="17.42578125" style="294" customWidth="1"/>
    <col min="4101" max="4200" width="14.85546875" style="294" customWidth="1"/>
    <col min="4201" max="4201" width="12.5703125" style="294" customWidth="1"/>
    <col min="4202" max="4205" width="9.140625" style="294"/>
    <col min="4206" max="4223" width="0" style="294" hidden="1" customWidth="1"/>
    <col min="4224" max="4352" width="9.140625" style="294"/>
    <col min="4353" max="4353" width="5.140625" style="294" customWidth="1"/>
    <col min="4354" max="4354" width="7.140625" style="294" customWidth="1"/>
    <col min="4355" max="4355" width="61.140625" style="294" customWidth="1"/>
    <col min="4356" max="4356" width="17.42578125" style="294" customWidth="1"/>
    <col min="4357" max="4456" width="14.85546875" style="294" customWidth="1"/>
    <col min="4457" max="4457" width="12.5703125" style="294" customWidth="1"/>
    <col min="4458" max="4461" width="9.140625" style="294"/>
    <col min="4462" max="4479" width="0" style="294" hidden="1" customWidth="1"/>
    <col min="4480" max="4608" width="9.140625" style="294"/>
    <col min="4609" max="4609" width="5.140625" style="294" customWidth="1"/>
    <col min="4610" max="4610" width="7.140625" style="294" customWidth="1"/>
    <col min="4611" max="4611" width="61.140625" style="294" customWidth="1"/>
    <col min="4612" max="4612" width="17.42578125" style="294" customWidth="1"/>
    <col min="4613" max="4712" width="14.85546875" style="294" customWidth="1"/>
    <col min="4713" max="4713" width="12.5703125" style="294" customWidth="1"/>
    <col min="4714" max="4717" width="9.140625" style="294"/>
    <col min="4718" max="4735" width="0" style="294" hidden="1" customWidth="1"/>
    <col min="4736" max="4864" width="9.140625" style="294"/>
    <col min="4865" max="4865" width="5.140625" style="294" customWidth="1"/>
    <col min="4866" max="4866" width="7.140625" style="294" customWidth="1"/>
    <col min="4867" max="4867" width="61.140625" style="294" customWidth="1"/>
    <col min="4868" max="4868" width="17.42578125" style="294" customWidth="1"/>
    <col min="4869" max="4968" width="14.85546875" style="294" customWidth="1"/>
    <col min="4969" max="4969" width="12.5703125" style="294" customWidth="1"/>
    <col min="4970" max="4973" width="9.140625" style="294"/>
    <col min="4974" max="4991" width="0" style="294" hidden="1" customWidth="1"/>
    <col min="4992" max="5120" width="9.140625" style="294"/>
    <col min="5121" max="5121" width="5.140625" style="294" customWidth="1"/>
    <col min="5122" max="5122" width="7.140625" style="294" customWidth="1"/>
    <col min="5123" max="5123" width="61.140625" style="294" customWidth="1"/>
    <col min="5124" max="5124" width="17.42578125" style="294" customWidth="1"/>
    <col min="5125" max="5224" width="14.85546875" style="294" customWidth="1"/>
    <col min="5225" max="5225" width="12.5703125" style="294" customWidth="1"/>
    <col min="5226" max="5229" width="9.140625" style="294"/>
    <col min="5230" max="5247" width="0" style="294" hidden="1" customWidth="1"/>
    <col min="5248" max="5376" width="9.140625" style="294"/>
    <col min="5377" max="5377" width="5.140625" style="294" customWidth="1"/>
    <col min="5378" max="5378" width="7.140625" style="294" customWidth="1"/>
    <col min="5379" max="5379" width="61.140625" style="294" customWidth="1"/>
    <col min="5380" max="5380" width="17.42578125" style="294" customWidth="1"/>
    <col min="5381" max="5480" width="14.85546875" style="294" customWidth="1"/>
    <col min="5481" max="5481" width="12.5703125" style="294" customWidth="1"/>
    <col min="5482" max="5485" width="9.140625" style="294"/>
    <col min="5486" max="5503" width="0" style="294" hidden="1" customWidth="1"/>
    <col min="5504" max="5632" width="9.140625" style="294"/>
    <col min="5633" max="5633" width="5.140625" style="294" customWidth="1"/>
    <col min="5634" max="5634" width="7.140625" style="294" customWidth="1"/>
    <col min="5635" max="5635" width="61.140625" style="294" customWidth="1"/>
    <col min="5636" max="5636" width="17.42578125" style="294" customWidth="1"/>
    <col min="5637" max="5736" width="14.85546875" style="294" customWidth="1"/>
    <col min="5737" max="5737" width="12.5703125" style="294" customWidth="1"/>
    <col min="5738" max="5741" width="9.140625" style="294"/>
    <col min="5742" max="5759" width="0" style="294" hidden="1" customWidth="1"/>
    <col min="5760" max="5888" width="9.140625" style="294"/>
    <col min="5889" max="5889" width="5.140625" style="294" customWidth="1"/>
    <col min="5890" max="5890" width="7.140625" style="294" customWidth="1"/>
    <col min="5891" max="5891" width="61.140625" style="294" customWidth="1"/>
    <col min="5892" max="5892" width="17.42578125" style="294" customWidth="1"/>
    <col min="5893" max="5992" width="14.85546875" style="294" customWidth="1"/>
    <col min="5993" max="5993" width="12.5703125" style="294" customWidth="1"/>
    <col min="5994" max="5997" width="9.140625" style="294"/>
    <col min="5998" max="6015" width="0" style="294" hidden="1" customWidth="1"/>
    <col min="6016" max="6144" width="9.140625" style="294"/>
    <col min="6145" max="6145" width="5.140625" style="294" customWidth="1"/>
    <col min="6146" max="6146" width="7.140625" style="294" customWidth="1"/>
    <col min="6147" max="6147" width="61.140625" style="294" customWidth="1"/>
    <col min="6148" max="6148" width="17.42578125" style="294" customWidth="1"/>
    <col min="6149" max="6248" width="14.85546875" style="294" customWidth="1"/>
    <col min="6249" max="6249" width="12.5703125" style="294" customWidth="1"/>
    <col min="6250" max="6253" width="9.140625" style="294"/>
    <col min="6254" max="6271" width="0" style="294" hidden="1" customWidth="1"/>
    <col min="6272" max="6400" width="9.140625" style="294"/>
    <col min="6401" max="6401" width="5.140625" style="294" customWidth="1"/>
    <col min="6402" max="6402" width="7.140625" style="294" customWidth="1"/>
    <col min="6403" max="6403" width="61.140625" style="294" customWidth="1"/>
    <col min="6404" max="6404" width="17.42578125" style="294" customWidth="1"/>
    <col min="6405" max="6504" width="14.85546875" style="294" customWidth="1"/>
    <col min="6505" max="6505" width="12.5703125" style="294" customWidth="1"/>
    <col min="6506" max="6509" width="9.140625" style="294"/>
    <col min="6510" max="6527" width="0" style="294" hidden="1" customWidth="1"/>
    <col min="6528" max="6656" width="9.140625" style="294"/>
    <col min="6657" max="6657" width="5.140625" style="294" customWidth="1"/>
    <col min="6658" max="6658" width="7.140625" style="294" customWidth="1"/>
    <col min="6659" max="6659" width="61.140625" style="294" customWidth="1"/>
    <col min="6660" max="6660" width="17.42578125" style="294" customWidth="1"/>
    <col min="6661" max="6760" width="14.85546875" style="294" customWidth="1"/>
    <col min="6761" max="6761" width="12.5703125" style="294" customWidth="1"/>
    <col min="6762" max="6765" width="9.140625" style="294"/>
    <col min="6766" max="6783" width="0" style="294" hidden="1" customWidth="1"/>
    <col min="6784" max="6912" width="9.140625" style="294"/>
    <col min="6913" max="6913" width="5.140625" style="294" customWidth="1"/>
    <col min="6914" max="6914" width="7.140625" style="294" customWidth="1"/>
    <col min="6915" max="6915" width="61.140625" style="294" customWidth="1"/>
    <col min="6916" max="6916" width="17.42578125" style="294" customWidth="1"/>
    <col min="6917" max="7016" width="14.85546875" style="294" customWidth="1"/>
    <col min="7017" max="7017" width="12.5703125" style="294" customWidth="1"/>
    <col min="7018" max="7021" width="9.140625" style="294"/>
    <col min="7022" max="7039" width="0" style="294" hidden="1" customWidth="1"/>
    <col min="7040" max="7168" width="9.140625" style="294"/>
    <col min="7169" max="7169" width="5.140625" style="294" customWidth="1"/>
    <col min="7170" max="7170" width="7.140625" style="294" customWidth="1"/>
    <col min="7171" max="7171" width="61.140625" style="294" customWidth="1"/>
    <col min="7172" max="7172" width="17.42578125" style="294" customWidth="1"/>
    <col min="7173" max="7272" width="14.85546875" style="294" customWidth="1"/>
    <col min="7273" max="7273" width="12.5703125" style="294" customWidth="1"/>
    <col min="7274" max="7277" width="9.140625" style="294"/>
    <col min="7278" max="7295" width="0" style="294" hidden="1" customWidth="1"/>
    <col min="7296" max="7424" width="9.140625" style="294"/>
    <col min="7425" max="7425" width="5.140625" style="294" customWidth="1"/>
    <col min="7426" max="7426" width="7.140625" style="294" customWidth="1"/>
    <col min="7427" max="7427" width="61.140625" style="294" customWidth="1"/>
    <col min="7428" max="7428" width="17.42578125" style="294" customWidth="1"/>
    <col min="7429" max="7528" width="14.85546875" style="294" customWidth="1"/>
    <col min="7529" max="7529" width="12.5703125" style="294" customWidth="1"/>
    <col min="7530" max="7533" width="9.140625" style="294"/>
    <col min="7534" max="7551" width="0" style="294" hidden="1" customWidth="1"/>
    <col min="7552" max="7680" width="9.140625" style="294"/>
    <col min="7681" max="7681" width="5.140625" style="294" customWidth="1"/>
    <col min="7682" max="7682" width="7.140625" style="294" customWidth="1"/>
    <col min="7683" max="7683" width="61.140625" style="294" customWidth="1"/>
    <col min="7684" max="7684" width="17.42578125" style="294" customWidth="1"/>
    <col min="7685" max="7784" width="14.85546875" style="294" customWidth="1"/>
    <col min="7785" max="7785" width="12.5703125" style="294" customWidth="1"/>
    <col min="7786" max="7789" width="9.140625" style="294"/>
    <col min="7790" max="7807" width="0" style="294" hidden="1" customWidth="1"/>
    <col min="7808" max="7936" width="9.140625" style="294"/>
    <col min="7937" max="7937" width="5.140625" style="294" customWidth="1"/>
    <col min="7938" max="7938" width="7.140625" style="294" customWidth="1"/>
    <col min="7939" max="7939" width="61.140625" style="294" customWidth="1"/>
    <col min="7940" max="7940" width="17.42578125" style="294" customWidth="1"/>
    <col min="7941" max="8040" width="14.85546875" style="294" customWidth="1"/>
    <col min="8041" max="8041" width="12.5703125" style="294" customWidth="1"/>
    <col min="8042" max="8045" width="9.140625" style="294"/>
    <col min="8046" max="8063" width="0" style="294" hidden="1" customWidth="1"/>
    <col min="8064" max="8192" width="9.140625" style="294"/>
    <col min="8193" max="8193" width="5.140625" style="294" customWidth="1"/>
    <col min="8194" max="8194" width="7.140625" style="294" customWidth="1"/>
    <col min="8195" max="8195" width="61.140625" style="294" customWidth="1"/>
    <col min="8196" max="8196" width="17.42578125" style="294" customWidth="1"/>
    <col min="8197" max="8296" width="14.85546875" style="294" customWidth="1"/>
    <col min="8297" max="8297" width="12.5703125" style="294" customWidth="1"/>
    <col min="8298" max="8301" width="9.140625" style="294"/>
    <col min="8302" max="8319" width="0" style="294" hidden="1" customWidth="1"/>
    <col min="8320" max="8448" width="9.140625" style="294"/>
    <col min="8449" max="8449" width="5.140625" style="294" customWidth="1"/>
    <col min="8450" max="8450" width="7.140625" style="294" customWidth="1"/>
    <col min="8451" max="8451" width="61.140625" style="294" customWidth="1"/>
    <col min="8452" max="8452" width="17.42578125" style="294" customWidth="1"/>
    <col min="8453" max="8552" width="14.85546875" style="294" customWidth="1"/>
    <col min="8553" max="8553" width="12.5703125" style="294" customWidth="1"/>
    <col min="8554" max="8557" width="9.140625" style="294"/>
    <col min="8558" max="8575" width="0" style="294" hidden="1" customWidth="1"/>
    <col min="8576" max="8704" width="9.140625" style="294"/>
    <col min="8705" max="8705" width="5.140625" style="294" customWidth="1"/>
    <col min="8706" max="8706" width="7.140625" style="294" customWidth="1"/>
    <col min="8707" max="8707" width="61.140625" style="294" customWidth="1"/>
    <col min="8708" max="8708" width="17.42578125" style="294" customWidth="1"/>
    <col min="8709" max="8808" width="14.85546875" style="294" customWidth="1"/>
    <col min="8809" max="8809" width="12.5703125" style="294" customWidth="1"/>
    <col min="8810" max="8813" width="9.140625" style="294"/>
    <col min="8814" max="8831" width="0" style="294" hidden="1" customWidth="1"/>
    <col min="8832" max="8960" width="9.140625" style="294"/>
    <col min="8961" max="8961" width="5.140625" style="294" customWidth="1"/>
    <col min="8962" max="8962" width="7.140625" style="294" customWidth="1"/>
    <col min="8963" max="8963" width="61.140625" style="294" customWidth="1"/>
    <col min="8964" max="8964" width="17.42578125" style="294" customWidth="1"/>
    <col min="8965" max="9064" width="14.85546875" style="294" customWidth="1"/>
    <col min="9065" max="9065" width="12.5703125" style="294" customWidth="1"/>
    <col min="9066" max="9069" width="9.140625" style="294"/>
    <col min="9070" max="9087" width="0" style="294" hidden="1" customWidth="1"/>
    <col min="9088" max="9216" width="9.140625" style="294"/>
    <col min="9217" max="9217" width="5.140625" style="294" customWidth="1"/>
    <col min="9218" max="9218" width="7.140625" style="294" customWidth="1"/>
    <col min="9219" max="9219" width="61.140625" style="294" customWidth="1"/>
    <col min="9220" max="9220" width="17.42578125" style="294" customWidth="1"/>
    <col min="9221" max="9320" width="14.85546875" style="294" customWidth="1"/>
    <col min="9321" max="9321" width="12.5703125" style="294" customWidth="1"/>
    <col min="9322" max="9325" width="9.140625" style="294"/>
    <col min="9326" max="9343" width="0" style="294" hidden="1" customWidth="1"/>
    <col min="9344" max="9472" width="9.140625" style="294"/>
    <col min="9473" max="9473" width="5.140625" style="294" customWidth="1"/>
    <col min="9474" max="9474" width="7.140625" style="294" customWidth="1"/>
    <col min="9475" max="9475" width="61.140625" style="294" customWidth="1"/>
    <col min="9476" max="9476" width="17.42578125" style="294" customWidth="1"/>
    <col min="9477" max="9576" width="14.85546875" style="294" customWidth="1"/>
    <col min="9577" max="9577" width="12.5703125" style="294" customWidth="1"/>
    <col min="9578" max="9581" width="9.140625" style="294"/>
    <col min="9582" max="9599" width="0" style="294" hidden="1" customWidth="1"/>
    <col min="9600" max="9728" width="9.140625" style="294"/>
    <col min="9729" max="9729" width="5.140625" style="294" customWidth="1"/>
    <col min="9730" max="9730" width="7.140625" style="294" customWidth="1"/>
    <col min="9731" max="9731" width="61.140625" style="294" customWidth="1"/>
    <col min="9732" max="9732" width="17.42578125" style="294" customWidth="1"/>
    <col min="9733" max="9832" width="14.85546875" style="294" customWidth="1"/>
    <col min="9833" max="9833" width="12.5703125" style="294" customWidth="1"/>
    <col min="9834" max="9837" width="9.140625" style="294"/>
    <col min="9838" max="9855" width="0" style="294" hidden="1" customWidth="1"/>
    <col min="9856" max="9984" width="9.140625" style="294"/>
    <col min="9985" max="9985" width="5.140625" style="294" customWidth="1"/>
    <col min="9986" max="9986" width="7.140625" style="294" customWidth="1"/>
    <col min="9987" max="9987" width="61.140625" style="294" customWidth="1"/>
    <col min="9988" max="9988" width="17.42578125" style="294" customWidth="1"/>
    <col min="9989" max="10088" width="14.85546875" style="294" customWidth="1"/>
    <col min="10089" max="10089" width="12.5703125" style="294" customWidth="1"/>
    <col min="10090" max="10093" width="9.140625" style="294"/>
    <col min="10094" max="10111" width="0" style="294" hidden="1" customWidth="1"/>
    <col min="10112" max="10240" width="9.140625" style="294"/>
    <col min="10241" max="10241" width="5.140625" style="294" customWidth="1"/>
    <col min="10242" max="10242" width="7.140625" style="294" customWidth="1"/>
    <col min="10243" max="10243" width="61.140625" style="294" customWidth="1"/>
    <col min="10244" max="10244" width="17.42578125" style="294" customWidth="1"/>
    <col min="10245" max="10344" width="14.85546875" style="294" customWidth="1"/>
    <col min="10345" max="10345" width="12.5703125" style="294" customWidth="1"/>
    <col min="10346" max="10349" width="9.140625" style="294"/>
    <col min="10350" max="10367" width="0" style="294" hidden="1" customWidth="1"/>
    <col min="10368" max="10496" width="9.140625" style="294"/>
    <col min="10497" max="10497" width="5.140625" style="294" customWidth="1"/>
    <col min="10498" max="10498" width="7.140625" style="294" customWidth="1"/>
    <col min="10499" max="10499" width="61.140625" style="294" customWidth="1"/>
    <col min="10500" max="10500" width="17.42578125" style="294" customWidth="1"/>
    <col min="10501" max="10600" width="14.85546875" style="294" customWidth="1"/>
    <col min="10601" max="10601" width="12.5703125" style="294" customWidth="1"/>
    <col min="10602" max="10605" width="9.140625" style="294"/>
    <col min="10606" max="10623" width="0" style="294" hidden="1" customWidth="1"/>
    <col min="10624" max="10752" width="9.140625" style="294"/>
    <col min="10753" max="10753" width="5.140625" style="294" customWidth="1"/>
    <col min="10754" max="10754" width="7.140625" style="294" customWidth="1"/>
    <col min="10755" max="10755" width="61.140625" style="294" customWidth="1"/>
    <col min="10756" max="10756" width="17.42578125" style="294" customWidth="1"/>
    <col min="10757" max="10856" width="14.85546875" style="294" customWidth="1"/>
    <col min="10857" max="10857" width="12.5703125" style="294" customWidth="1"/>
    <col min="10858" max="10861" width="9.140625" style="294"/>
    <col min="10862" max="10879" width="0" style="294" hidden="1" customWidth="1"/>
    <col min="10880" max="11008" width="9.140625" style="294"/>
    <col min="11009" max="11009" width="5.140625" style="294" customWidth="1"/>
    <col min="11010" max="11010" width="7.140625" style="294" customWidth="1"/>
    <col min="11011" max="11011" width="61.140625" style="294" customWidth="1"/>
    <col min="11012" max="11012" width="17.42578125" style="294" customWidth="1"/>
    <col min="11013" max="11112" width="14.85546875" style="294" customWidth="1"/>
    <col min="11113" max="11113" width="12.5703125" style="294" customWidth="1"/>
    <col min="11114" max="11117" width="9.140625" style="294"/>
    <col min="11118" max="11135" width="0" style="294" hidden="1" customWidth="1"/>
    <col min="11136" max="11264" width="9.140625" style="294"/>
    <col min="11265" max="11265" width="5.140625" style="294" customWidth="1"/>
    <col min="11266" max="11266" width="7.140625" style="294" customWidth="1"/>
    <col min="11267" max="11267" width="61.140625" style="294" customWidth="1"/>
    <col min="11268" max="11268" width="17.42578125" style="294" customWidth="1"/>
    <col min="11269" max="11368" width="14.85546875" style="294" customWidth="1"/>
    <col min="11369" max="11369" width="12.5703125" style="294" customWidth="1"/>
    <col min="11370" max="11373" width="9.140625" style="294"/>
    <col min="11374" max="11391" width="0" style="294" hidden="1" customWidth="1"/>
    <col min="11392" max="11520" width="9.140625" style="294"/>
    <col min="11521" max="11521" width="5.140625" style="294" customWidth="1"/>
    <col min="11522" max="11522" width="7.140625" style="294" customWidth="1"/>
    <col min="11523" max="11523" width="61.140625" style="294" customWidth="1"/>
    <col min="11524" max="11524" width="17.42578125" style="294" customWidth="1"/>
    <col min="11525" max="11624" width="14.85546875" style="294" customWidth="1"/>
    <col min="11625" max="11625" width="12.5703125" style="294" customWidth="1"/>
    <col min="11626" max="11629" width="9.140625" style="294"/>
    <col min="11630" max="11647" width="0" style="294" hidden="1" customWidth="1"/>
    <col min="11648" max="11776" width="9.140625" style="294"/>
    <col min="11777" max="11777" width="5.140625" style="294" customWidth="1"/>
    <col min="11778" max="11778" width="7.140625" style="294" customWidth="1"/>
    <col min="11779" max="11779" width="61.140625" style="294" customWidth="1"/>
    <col min="11780" max="11780" width="17.42578125" style="294" customWidth="1"/>
    <col min="11781" max="11880" width="14.85546875" style="294" customWidth="1"/>
    <col min="11881" max="11881" width="12.5703125" style="294" customWidth="1"/>
    <col min="11882" max="11885" width="9.140625" style="294"/>
    <col min="11886" max="11903" width="0" style="294" hidden="1" customWidth="1"/>
    <col min="11904" max="12032" width="9.140625" style="294"/>
    <col min="12033" max="12033" width="5.140625" style="294" customWidth="1"/>
    <col min="12034" max="12034" width="7.140625" style="294" customWidth="1"/>
    <col min="12035" max="12035" width="61.140625" style="294" customWidth="1"/>
    <col min="12036" max="12036" width="17.42578125" style="294" customWidth="1"/>
    <col min="12037" max="12136" width="14.85546875" style="294" customWidth="1"/>
    <col min="12137" max="12137" width="12.5703125" style="294" customWidth="1"/>
    <col min="12138" max="12141" width="9.140625" style="294"/>
    <col min="12142" max="12159" width="0" style="294" hidden="1" customWidth="1"/>
    <col min="12160" max="12288" width="9.140625" style="294"/>
    <col min="12289" max="12289" width="5.140625" style="294" customWidth="1"/>
    <col min="12290" max="12290" width="7.140625" style="294" customWidth="1"/>
    <col min="12291" max="12291" width="61.140625" style="294" customWidth="1"/>
    <col min="12292" max="12292" width="17.42578125" style="294" customWidth="1"/>
    <col min="12293" max="12392" width="14.85546875" style="294" customWidth="1"/>
    <col min="12393" max="12393" width="12.5703125" style="294" customWidth="1"/>
    <col min="12394" max="12397" width="9.140625" style="294"/>
    <col min="12398" max="12415" width="0" style="294" hidden="1" customWidth="1"/>
    <col min="12416" max="12544" width="9.140625" style="294"/>
    <col min="12545" max="12545" width="5.140625" style="294" customWidth="1"/>
    <col min="12546" max="12546" width="7.140625" style="294" customWidth="1"/>
    <col min="12547" max="12547" width="61.140625" style="294" customWidth="1"/>
    <col min="12548" max="12548" width="17.42578125" style="294" customWidth="1"/>
    <col min="12549" max="12648" width="14.85546875" style="294" customWidth="1"/>
    <col min="12649" max="12649" width="12.5703125" style="294" customWidth="1"/>
    <col min="12650" max="12653" width="9.140625" style="294"/>
    <col min="12654" max="12671" width="0" style="294" hidden="1" customWidth="1"/>
    <col min="12672" max="12800" width="9.140625" style="294"/>
    <col min="12801" max="12801" width="5.140625" style="294" customWidth="1"/>
    <col min="12802" max="12802" width="7.140625" style="294" customWidth="1"/>
    <col min="12803" max="12803" width="61.140625" style="294" customWidth="1"/>
    <col min="12804" max="12804" width="17.42578125" style="294" customWidth="1"/>
    <col min="12805" max="12904" width="14.85546875" style="294" customWidth="1"/>
    <col min="12905" max="12905" width="12.5703125" style="294" customWidth="1"/>
    <col min="12906" max="12909" width="9.140625" style="294"/>
    <col min="12910" max="12927" width="0" style="294" hidden="1" customWidth="1"/>
    <col min="12928" max="13056" width="9.140625" style="294"/>
    <col min="13057" max="13057" width="5.140625" style="294" customWidth="1"/>
    <col min="13058" max="13058" width="7.140625" style="294" customWidth="1"/>
    <col min="13059" max="13059" width="61.140625" style="294" customWidth="1"/>
    <col min="13060" max="13060" width="17.42578125" style="294" customWidth="1"/>
    <col min="13061" max="13160" width="14.85546875" style="294" customWidth="1"/>
    <col min="13161" max="13161" width="12.5703125" style="294" customWidth="1"/>
    <col min="13162" max="13165" width="9.140625" style="294"/>
    <col min="13166" max="13183" width="0" style="294" hidden="1" customWidth="1"/>
    <col min="13184" max="13312" width="9.140625" style="294"/>
    <col min="13313" max="13313" width="5.140625" style="294" customWidth="1"/>
    <col min="13314" max="13314" width="7.140625" style="294" customWidth="1"/>
    <col min="13315" max="13315" width="61.140625" style="294" customWidth="1"/>
    <col min="13316" max="13316" width="17.42578125" style="294" customWidth="1"/>
    <col min="13317" max="13416" width="14.85546875" style="294" customWidth="1"/>
    <col min="13417" max="13417" width="12.5703125" style="294" customWidth="1"/>
    <col min="13418" max="13421" width="9.140625" style="294"/>
    <col min="13422" max="13439" width="0" style="294" hidden="1" customWidth="1"/>
    <col min="13440" max="13568" width="9.140625" style="294"/>
    <col min="13569" max="13569" width="5.140625" style="294" customWidth="1"/>
    <col min="13570" max="13570" width="7.140625" style="294" customWidth="1"/>
    <col min="13571" max="13571" width="61.140625" style="294" customWidth="1"/>
    <col min="13572" max="13572" width="17.42578125" style="294" customWidth="1"/>
    <col min="13573" max="13672" width="14.85546875" style="294" customWidth="1"/>
    <col min="13673" max="13673" width="12.5703125" style="294" customWidth="1"/>
    <col min="13674" max="13677" width="9.140625" style="294"/>
    <col min="13678" max="13695" width="0" style="294" hidden="1" customWidth="1"/>
    <col min="13696" max="13824" width="9.140625" style="294"/>
    <col min="13825" max="13825" width="5.140625" style="294" customWidth="1"/>
    <col min="13826" max="13826" width="7.140625" style="294" customWidth="1"/>
    <col min="13827" max="13827" width="61.140625" style="294" customWidth="1"/>
    <col min="13828" max="13828" width="17.42578125" style="294" customWidth="1"/>
    <col min="13829" max="13928" width="14.85546875" style="294" customWidth="1"/>
    <col min="13929" max="13929" width="12.5703125" style="294" customWidth="1"/>
    <col min="13930" max="13933" width="9.140625" style="294"/>
    <col min="13934" max="13951" width="0" style="294" hidden="1" customWidth="1"/>
    <col min="13952" max="14080" width="9.140625" style="294"/>
    <col min="14081" max="14081" width="5.140625" style="294" customWidth="1"/>
    <col min="14082" max="14082" width="7.140625" style="294" customWidth="1"/>
    <col min="14083" max="14083" width="61.140625" style="294" customWidth="1"/>
    <col min="14084" max="14084" width="17.42578125" style="294" customWidth="1"/>
    <col min="14085" max="14184" width="14.85546875" style="294" customWidth="1"/>
    <col min="14185" max="14185" width="12.5703125" style="294" customWidth="1"/>
    <col min="14186" max="14189" width="9.140625" style="294"/>
    <col min="14190" max="14207" width="0" style="294" hidden="1" customWidth="1"/>
    <col min="14208" max="14336" width="9.140625" style="294"/>
    <col min="14337" max="14337" width="5.140625" style="294" customWidth="1"/>
    <col min="14338" max="14338" width="7.140625" style="294" customWidth="1"/>
    <col min="14339" max="14339" width="61.140625" style="294" customWidth="1"/>
    <col min="14340" max="14340" width="17.42578125" style="294" customWidth="1"/>
    <col min="14341" max="14440" width="14.85546875" style="294" customWidth="1"/>
    <col min="14441" max="14441" width="12.5703125" style="294" customWidth="1"/>
    <col min="14442" max="14445" width="9.140625" style="294"/>
    <col min="14446" max="14463" width="0" style="294" hidden="1" customWidth="1"/>
    <col min="14464" max="14592" width="9.140625" style="294"/>
    <col min="14593" max="14593" width="5.140625" style="294" customWidth="1"/>
    <col min="14594" max="14594" width="7.140625" style="294" customWidth="1"/>
    <col min="14595" max="14595" width="61.140625" style="294" customWidth="1"/>
    <col min="14596" max="14596" width="17.42578125" style="294" customWidth="1"/>
    <col min="14597" max="14696" width="14.85546875" style="294" customWidth="1"/>
    <col min="14697" max="14697" width="12.5703125" style="294" customWidth="1"/>
    <col min="14698" max="14701" width="9.140625" style="294"/>
    <col min="14702" max="14719" width="0" style="294" hidden="1" customWidth="1"/>
    <col min="14720" max="14848" width="9.140625" style="294"/>
    <col min="14849" max="14849" width="5.140625" style="294" customWidth="1"/>
    <col min="14850" max="14850" width="7.140625" style="294" customWidth="1"/>
    <col min="14851" max="14851" width="61.140625" style="294" customWidth="1"/>
    <col min="14852" max="14852" width="17.42578125" style="294" customWidth="1"/>
    <col min="14853" max="14952" width="14.85546875" style="294" customWidth="1"/>
    <col min="14953" max="14953" width="12.5703125" style="294" customWidth="1"/>
    <col min="14954" max="14957" width="9.140625" style="294"/>
    <col min="14958" max="14975" width="0" style="294" hidden="1" customWidth="1"/>
    <col min="14976" max="15104" width="9.140625" style="294"/>
    <col min="15105" max="15105" width="5.140625" style="294" customWidth="1"/>
    <col min="15106" max="15106" width="7.140625" style="294" customWidth="1"/>
    <col min="15107" max="15107" width="61.140625" style="294" customWidth="1"/>
    <col min="15108" max="15108" width="17.42578125" style="294" customWidth="1"/>
    <col min="15109" max="15208" width="14.85546875" style="294" customWidth="1"/>
    <col min="15209" max="15209" width="12.5703125" style="294" customWidth="1"/>
    <col min="15210" max="15213" width="9.140625" style="294"/>
    <col min="15214" max="15231" width="0" style="294" hidden="1" customWidth="1"/>
    <col min="15232" max="15360" width="9.140625" style="294"/>
    <col min="15361" max="15361" width="5.140625" style="294" customWidth="1"/>
    <col min="15362" max="15362" width="7.140625" style="294" customWidth="1"/>
    <col min="15363" max="15363" width="61.140625" style="294" customWidth="1"/>
    <col min="15364" max="15364" width="17.42578125" style="294" customWidth="1"/>
    <col min="15365" max="15464" width="14.85546875" style="294" customWidth="1"/>
    <col min="15465" max="15465" width="12.5703125" style="294" customWidth="1"/>
    <col min="15466" max="15469" width="9.140625" style="294"/>
    <col min="15470" max="15487" width="0" style="294" hidden="1" customWidth="1"/>
    <col min="15488" max="15616" width="9.140625" style="294"/>
    <col min="15617" max="15617" width="5.140625" style="294" customWidth="1"/>
    <col min="15618" max="15618" width="7.140625" style="294" customWidth="1"/>
    <col min="15619" max="15619" width="61.140625" style="294" customWidth="1"/>
    <col min="15620" max="15620" width="17.42578125" style="294" customWidth="1"/>
    <col min="15621" max="15720" width="14.85546875" style="294" customWidth="1"/>
    <col min="15721" max="15721" width="12.5703125" style="294" customWidth="1"/>
    <col min="15722" max="15725" width="9.140625" style="294"/>
    <col min="15726" max="15743" width="0" style="294" hidden="1" customWidth="1"/>
    <col min="15744" max="15872" width="9.140625" style="294"/>
    <col min="15873" max="15873" width="5.140625" style="294" customWidth="1"/>
    <col min="15874" max="15874" width="7.140625" style="294" customWidth="1"/>
    <col min="15875" max="15875" width="61.140625" style="294" customWidth="1"/>
    <col min="15876" max="15876" width="17.42578125" style="294" customWidth="1"/>
    <col min="15877" max="15976" width="14.85546875" style="294" customWidth="1"/>
    <col min="15977" max="15977" width="12.5703125" style="294" customWidth="1"/>
    <col min="15978" max="15981" width="9.140625" style="294"/>
    <col min="15982" max="15999" width="0" style="294" hidden="1" customWidth="1"/>
    <col min="16000" max="16128" width="9.140625" style="294"/>
    <col min="16129" max="16129" width="5.140625" style="294" customWidth="1"/>
    <col min="16130" max="16130" width="7.140625" style="294" customWidth="1"/>
    <col min="16131" max="16131" width="61.140625" style="294" customWidth="1"/>
    <col min="16132" max="16132" width="17.42578125" style="294" customWidth="1"/>
    <col min="16133" max="16232" width="14.85546875" style="294" customWidth="1"/>
    <col min="16233" max="16233" width="12.5703125" style="294" customWidth="1"/>
    <col min="16234" max="16237" width="9.140625" style="294"/>
    <col min="16238" max="16255" width="0" style="294" hidden="1" customWidth="1"/>
    <col min="16256" max="16384" width="9.140625" style="294"/>
  </cols>
  <sheetData>
    <row r="1" spans="1:25" ht="13.5" thickBot="1" x14ac:dyDescent="0.25">
      <c r="A1" s="293"/>
      <c r="B1" s="293"/>
      <c r="C1" s="293"/>
      <c r="D1" s="293"/>
      <c r="E1" s="293"/>
      <c r="F1" s="293"/>
      <c r="G1" s="293"/>
      <c r="H1" s="293"/>
      <c r="I1" s="293"/>
      <c r="J1" s="293"/>
      <c r="K1" s="293"/>
      <c r="L1" s="293"/>
      <c r="M1" s="293"/>
      <c r="N1" s="293"/>
      <c r="O1" s="293"/>
      <c r="P1" s="293"/>
      <c r="Q1" s="293"/>
    </row>
    <row r="2" spans="1:25" ht="34.5" customHeight="1" thickBot="1" x14ac:dyDescent="0.25">
      <c r="A2" s="295"/>
      <c r="B2" s="295"/>
      <c r="C2" s="1031" t="s">
        <v>1295</v>
      </c>
      <c r="D2" s="1032"/>
      <c r="E2" s="1032"/>
      <c r="F2" s="1032"/>
      <c r="G2" s="1032"/>
      <c r="H2" s="1033"/>
      <c r="I2" s="295"/>
      <c r="J2" s="295"/>
      <c r="K2" s="296"/>
      <c r="L2" s="296"/>
      <c r="M2" s="296"/>
      <c r="N2" s="296"/>
      <c r="O2" s="296"/>
      <c r="P2" s="296"/>
      <c r="Q2" s="296"/>
      <c r="R2" s="297"/>
      <c r="S2" s="297"/>
      <c r="T2" s="297"/>
      <c r="U2" s="297"/>
      <c r="V2" s="297"/>
      <c r="W2" s="297"/>
      <c r="X2" s="297"/>
      <c r="Y2" s="297"/>
    </row>
    <row r="3" spans="1:25" ht="18" x14ac:dyDescent="0.2">
      <c r="A3" s="298"/>
      <c r="B3" s="298"/>
      <c r="C3" s="299" t="s">
        <v>952</v>
      </c>
      <c r="D3" s="1034"/>
      <c r="E3" s="1035"/>
      <c r="F3" s="1035"/>
      <c r="G3" s="1035"/>
      <c r="H3" s="1036"/>
      <c r="I3" s="298"/>
      <c r="J3" s="298"/>
      <c r="K3" s="296"/>
      <c r="L3" s="296"/>
      <c r="M3" s="296"/>
      <c r="N3" s="296"/>
      <c r="O3" s="296"/>
      <c r="P3" s="296"/>
      <c r="Q3" s="296"/>
      <c r="R3" s="297"/>
      <c r="S3" s="297"/>
      <c r="T3" s="297"/>
      <c r="U3" s="297"/>
      <c r="V3" s="297"/>
      <c r="W3" s="297"/>
      <c r="X3" s="297"/>
      <c r="Y3" s="297"/>
    </row>
    <row r="4" spans="1:25" ht="18" x14ac:dyDescent="0.25">
      <c r="A4" s="300"/>
      <c r="B4" s="301"/>
      <c r="C4" s="302" t="s">
        <v>953</v>
      </c>
      <c r="D4" s="1037"/>
      <c r="E4" s="1038"/>
      <c r="F4" s="1038"/>
      <c r="G4" s="1038"/>
      <c r="H4" s="1039"/>
      <c r="I4" s="300"/>
      <c r="J4" s="301"/>
      <c r="K4" s="296"/>
      <c r="L4" s="296"/>
      <c r="M4" s="296"/>
      <c r="N4" s="296"/>
      <c r="O4" s="296"/>
      <c r="P4" s="296"/>
      <c r="Q4" s="296"/>
      <c r="R4" s="297"/>
      <c r="S4" s="297"/>
      <c r="T4" s="297"/>
      <c r="U4" s="297"/>
      <c r="V4" s="297"/>
      <c r="W4" s="297"/>
      <c r="X4" s="297"/>
      <c r="Y4" s="297"/>
    </row>
    <row r="5" spans="1:25" ht="18" x14ac:dyDescent="0.25">
      <c r="A5" s="300"/>
      <c r="B5" s="301"/>
      <c r="C5" s="303" t="s">
        <v>954</v>
      </c>
      <c r="D5" s="1037"/>
      <c r="E5" s="1038"/>
      <c r="F5" s="1038"/>
      <c r="G5" s="1038"/>
      <c r="H5" s="1039"/>
      <c r="I5" s="300"/>
      <c r="J5" s="301"/>
      <c r="K5" s="296"/>
      <c r="L5" s="296"/>
      <c r="M5" s="296"/>
      <c r="N5" s="296"/>
      <c r="O5" s="296"/>
      <c r="P5" s="296"/>
      <c r="Q5" s="296"/>
      <c r="R5" s="297"/>
      <c r="S5" s="297"/>
      <c r="T5" s="297"/>
      <c r="U5" s="297"/>
      <c r="V5" s="297"/>
      <c r="W5" s="297"/>
      <c r="X5" s="297"/>
      <c r="Y5" s="297"/>
    </row>
    <row r="6" spans="1:25" ht="15.75" x14ac:dyDescent="0.25">
      <c r="A6" s="300"/>
      <c r="B6" s="301"/>
      <c r="C6" s="302" t="s">
        <v>955</v>
      </c>
      <c r="D6" s="1040">
        <f>VstupyDoRatingu!E4</f>
        <v>0</v>
      </c>
      <c r="E6" s="1041"/>
      <c r="F6" s="1041"/>
      <c r="G6" s="1041"/>
      <c r="H6" s="1042"/>
      <c r="I6" s="300"/>
      <c r="J6" s="301"/>
      <c r="K6" s="296"/>
      <c r="L6" s="296"/>
      <c r="M6" s="296"/>
      <c r="N6" s="296"/>
      <c r="O6" s="296"/>
      <c r="P6" s="296"/>
      <c r="Q6" s="296"/>
      <c r="R6" s="297"/>
      <c r="S6" s="297"/>
      <c r="T6" s="297"/>
      <c r="U6" s="297"/>
      <c r="V6" s="297"/>
      <c r="W6" s="297"/>
      <c r="X6" s="297"/>
      <c r="Y6" s="297"/>
    </row>
    <row r="7" spans="1:25" ht="16.5" thickBot="1" x14ac:dyDescent="0.3">
      <c r="A7" s="300"/>
      <c r="B7" s="301"/>
      <c r="C7" s="304" t="s">
        <v>956</v>
      </c>
      <c r="D7" s="1043" t="e">
        <f>VstupyDoRatingu!K4</f>
        <v>#N/A</v>
      </c>
      <c r="E7" s="1044"/>
      <c r="F7" s="1044"/>
      <c r="G7" s="1044"/>
      <c r="H7" s="1045"/>
      <c r="I7" s="300"/>
      <c r="J7" s="301"/>
      <c r="K7" s="296"/>
      <c r="L7" s="296"/>
      <c r="M7" s="296"/>
      <c r="N7" s="296"/>
      <c r="O7" s="296"/>
      <c r="P7" s="296"/>
      <c r="Q7" s="296"/>
      <c r="R7" s="297"/>
      <c r="S7" s="297"/>
      <c r="T7" s="297"/>
      <c r="U7" s="297"/>
      <c r="V7" s="297"/>
      <c r="W7" s="297"/>
      <c r="X7" s="297"/>
      <c r="Y7" s="297"/>
    </row>
    <row r="8" spans="1:25" ht="20.25" customHeight="1" thickBot="1" x14ac:dyDescent="0.3">
      <c r="A8" s="305"/>
      <c r="B8" s="306"/>
      <c r="C8" s="307"/>
      <c r="D8" s="1028"/>
      <c r="E8" s="1028"/>
      <c r="F8" s="1028"/>
      <c r="G8" s="308"/>
      <c r="H8" s="309"/>
      <c r="I8" s="310"/>
      <c r="J8" s="306"/>
      <c r="K8" s="296"/>
      <c r="L8" s="296"/>
      <c r="M8" s="296"/>
      <c r="N8" s="296"/>
      <c r="O8" s="296"/>
      <c r="P8" s="296"/>
      <c r="Q8" s="296"/>
      <c r="R8" s="297"/>
      <c r="S8" s="297"/>
      <c r="T8" s="297"/>
      <c r="U8" s="297"/>
      <c r="V8" s="297"/>
      <c r="W8" s="297"/>
      <c r="X8" s="297"/>
      <c r="Y8" s="297"/>
    </row>
    <row r="9" spans="1:25" ht="35.25" customHeight="1" thickBot="1" x14ac:dyDescent="0.25">
      <c r="A9" s="305"/>
      <c r="B9" s="306"/>
      <c r="C9" s="1029" t="s">
        <v>957</v>
      </c>
      <c r="D9" s="1030"/>
      <c r="F9" s="311" t="s">
        <v>958</v>
      </c>
      <c r="G9" s="312" t="s">
        <v>959</v>
      </c>
      <c r="H9" s="313" t="s">
        <v>960</v>
      </c>
      <c r="J9" s="309"/>
      <c r="K9" s="314"/>
      <c r="L9" s="296"/>
      <c r="M9" s="296"/>
      <c r="N9" s="296"/>
      <c r="O9" s="296"/>
      <c r="P9" s="296"/>
      <c r="Q9" s="296"/>
      <c r="R9" s="297"/>
      <c r="S9" s="297"/>
      <c r="T9" s="297"/>
      <c r="U9" s="297"/>
      <c r="V9" s="297"/>
      <c r="W9" s="297"/>
      <c r="X9" s="297"/>
      <c r="Y9" s="297"/>
    </row>
    <row r="10" spans="1:25" ht="20.100000000000001" customHeight="1" thickBot="1" x14ac:dyDescent="0.3">
      <c r="A10" s="305"/>
      <c r="B10" s="306"/>
      <c r="C10" s="315" t="s">
        <v>961</v>
      </c>
      <c r="D10" s="316"/>
      <c r="F10" s="317">
        <f>SUM(F61:DA61)</f>
        <v>0</v>
      </c>
      <c r="G10" s="318">
        <f ca="1">SUM(F41:DA41)</f>
        <v>0</v>
      </c>
      <c r="H10" s="319" t="e">
        <f>YEAR(D18)-YEAR(D11)</f>
        <v>#NUM!</v>
      </c>
      <c r="J10" s="320"/>
      <c r="K10" s="314"/>
      <c r="L10" s="321"/>
      <c r="M10" s="296"/>
      <c r="N10" s="296"/>
      <c r="O10" s="296"/>
      <c r="P10" s="296"/>
      <c r="Q10" s="296"/>
      <c r="R10" s="297"/>
      <c r="S10" s="297"/>
      <c r="T10" s="297"/>
      <c r="U10" s="297"/>
      <c r="V10" s="297"/>
      <c r="W10" s="297"/>
      <c r="X10" s="297"/>
      <c r="Y10" s="297"/>
    </row>
    <row r="11" spans="1:25" ht="20.100000000000001" customHeight="1" x14ac:dyDescent="0.25">
      <c r="A11" s="305"/>
      <c r="B11" s="306"/>
      <c r="C11" s="322" t="s">
        <v>962</v>
      </c>
      <c r="D11" s="323"/>
      <c r="H11" s="309"/>
      <c r="I11" s="310"/>
      <c r="J11" s="306"/>
      <c r="K11" s="314"/>
      <c r="L11" s="296"/>
      <c r="M11" s="296"/>
      <c r="N11" s="296"/>
      <c r="O11" s="296"/>
      <c r="P11" s="296"/>
      <c r="Q11" s="296"/>
      <c r="R11" s="297"/>
      <c r="S11" s="297"/>
      <c r="T11" s="297"/>
      <c r="U11" s="297"/>
      <c r="V11" s="297"/>
      <c r="W11" s="297"/>
      <c r="X11" s="297"/>
      <c r="Y11" s="297"/>
    </row>
    <row r="12" spans="1:25" ht="20.100000000000001" customHeight="1" x14ac:dyDescent="0.25">
      <c r="A12" s="305"/>
      <c r="B12" s="306"/>
      <c r="C12" s="324" t="s">
        <v>963</v>
      </c>
      <c r="D12" s="325"/>
      <c r="H12" s="321"/>
      <c r="I12" s="326"/>
      <c r="J12" s="306"/>
      <c r="K12" s="327"/>
      <c r="L12" s="296"/>
      <c r="M12" s="296"/>
      <c r="N12" s="296"/>
      <c r="O12" s="296"/>
      <c r="P12" s="296"/>
      <c r="Q12" s="296"/>
      <c r="R12" s="297"/>
      <c r="S12" s="297"/>
      <c r="T12" s="297"/>
      <c r="U12" s="297"/>
      <c r="V12" s="297"/>
      <c r="W12" s="297"/>
      <c r="X12" s="297"/>
      <c r="Y12" s="297"/>
    </row>
    <row r="13" spans="1:25" ht="20.100000000000001" customHeight="1" x14ac:dyDescent="0.25">
      <c r="A13" s="305"/>
      <c r="B13" s="306"/>
      <c r="C13" s="322" t="s">
        <v>964</v>
      </c>
      <c r="D13" s="328"/>
      <c r="H13" s="329"/>
      <c r="I13" s="329"/>
      <c r="J13" s="306"/>
      <c r="K13" s="314"/>
      <c r="L13" s="296"/>
      <c r="M13" s="296"/>
      <c r="N13" s="296"/>
      <c r="O13" s="296"/>
      <c r="P13" s="296"/>
      <c r="Q13" s="296"/>
      <c r="R13" s="297"/>
      <c r="S13" s="297"/>
      <c r="T13" s="297"/>
      <c r="U13" s="297"/>
      <c r="V13" s="297"/>
      <c r="W13" s="297"/>
      <c r="X13" s="297"/>
      <c r="Y13" s="297"/>
    </row>
    <row r="14" spans="1:25" ht="20.100000000000001" customHeight="1" x14ac:dyDescent="0.25">
      <c r="A14" s="305"/>
      <c r="B14" s="306"/>
      <c r="C14" s="324" t="s">
        <v>965</v>
      </c>
      <c r="D14" s="316"/>
      <c r="J14" s="306"/>
      <c r="K14" s="296"/>
      <c r="L14" s="296"/>
      <c r="M14" s="296"/>
      <c r="N14" s="296"/>
      <c r="O14" s="296"/>
      <c r="P14" s="296"/>
      <c r="Q14" s="296"/>
      <c r="R14" s="297"/>
      <c r="S14" s="297"/>
      <c r="T14" s="297"/>
      <c r="U14" s="297"/>
      <c r="V14" s="297"/>
      <c r="W14" s="297"/>
      <c r="X14" s="297"/>
      <c r="Y14" s="297"/>
    </row>
    <row r="15" spans="1:25" ht="19.5" customHeight="1" x14ac:dyDescent="0.25">
      <c r="A15" s="305"/>
      <c r="B15" s="306"/>
      <c r="C15" s="324" t="s">
        <v>966</v>
      </c>
      <c r="D15" s="330"/>
      <c r="I15" s="326"/>
      <c r="J15" s="306"/>
      <c r="K15" s="296"/>
      <c r="L15" s="296"/>
      <c r="M15" s="296"/>
      <c r="N15" s="296"/>
      <c r="O15" s="296"/>
      <c r="P15" s="296"/>
      <c r="Q15" s="296"/>
      <c r="R15" s="297"/>
      <c r="S15" s="297"/>
      <c r="T15" s="297"/>
      <c r="U15" s="297"/>
      <c r="V15" s="297"/>
      <c r="W15" s="297"/>
      <c r="X15" s="297"/>
      <c r="Y15" s="297"/>
    </row>
    <row r="16" spans="1:25" ht="20.100000000000001" hidden="1" customHeight="1" x14ac:dyDescent="0.25">
      <c r="A16" s="305"/>
      <c r="B16" s="306"/>
      <c r="C16" s="324" t="s">
        <v>967</v>
      </c>
      <c r="D16" s="331">
        <v>0</v>
      </c>
      <c r="H16" s="332"/>
      <c r="I16" s="326"/>
      <c r="J16" s="306"/>
      <c r="K16" s="296"/>
      <c r="L16" s="296"/>
      <c r="M16" s="296"/>
      <c r="N16" s="296"/>
      <c r="O16" s="296"/>
      <c r="P16" s="296"/>
      <c r="Q16" s="296"/>
      <c r="R16" s="297"/>
      <c r="S16" s="297"/>
      <c r="T16" s="297"/>
      <c r="U16" s="297"/>
      <c r="V16" s="297"/>
      <c r="W16" s="297"/>
      <c r="X16" s="297"/>
      <c r="Y16" s="297"/>
    </row>
    <row r="17" spans="1:126" ht="20.100000000000001" hidden="1" customHeight="1" x14ac:dyDescent="0.25">
      <c r="A17" s="305"/>
      <c r="B17" s="306"/>
      <c r="C17" s="324" t="s">
        <v>968</v>
      </c>
      <c r="D17" s="331">
        <v>0</v>
      </c>
      <c r="H17" s="333"/>
      <c r="I17" s="305"/>
      <c r="J17" s="306"/>
      <c r="K17" s="334"/>
      <c r="L17" s="296"/>
      <c r="M17" s="296"/>
      <c r="N17" s="296"/>
      <c r="O17" s="296"/>
      <c r="P17" s="296"/>
      <c r="Q17" s="296"/>
      <c r="R17" s="297"/>
      <c r="S17" s="297"/>
      <c r="T17" s="297"/>
      <c r="U17" s="297"/>
      <c r="V17" s="297"/>
      <c r="W17" s="297"/>
      <c r="X17" s="297"/>
      <c r="Y17" s="297"/>
    </row>
    <row r="18" spans="1:126" ht="20.25" customHeight="1" thickBot="1" x14ac:dyDescent="0.3">
      <c r="A18" s="305"/>
      <c r="B18" s="306"/>
      <c r="C18" s="335" t="s">
        <v>969</v>
      </c>
      <c r="D18" s="336" t="e">
        <f>EDATE(D13,D14-1)</f>
        <v>#NUM!</v>
      </c>
      <c r="H18" s="337"/>
      <c r="I18" s="305"/>
      <c r="J18" s="306"/>
      <c r="K18" s="296"/>
      <c r="L18" s="296"/>
      <c r="M18" s="296"/>
      <c r="N18" s="296"/>
      <c r="O18" s="296"/>
      <c r="P18" s="296"/>
      <c r="Q18" s="296"/>
      <c r="R18" s="297"/>
      <c r="S18" s="297"/>
      <c r="T18" s="297"/>
      <c r="U18" s="297"/>
      <c r="V18" s="297"/>
      <c r="W18" s="297"/>
      <c r="X18" s="297"/>
      <c r="Y18" s="297"/>
    </row>
    <row r="19" spans="1:126" ht="20.25" x14ac:dyDescent="0.3">
      <c r="B19" s="338"/>
      <c r="C19" s="339" t="s">
        <v>970</v>
      </c>
      <c r="D19" s="340"/>
      <c r="H19" s="337"/>
      <c r="I19" s="305"/>
      <c r="J19" s="306"/>
      <c r="K19" s="296"/>
      <c r="L19" s="296"/>
      <c r="M19" s="296"/>
      <c r="N19" s="296"/>
      <c r="O19" s="296"/>
      <c r="P19" s="296">
        <v>11</v>
      </c>
      <c r="Q19" s="296">
        <v>12</v>
      </c>
      <c r="R19" s="296">
        <v>13</v>
      </c>
      <c r="S19" s="296">
        <v>14</v>
      </c>
      <c r="T19" s="296">
        <v>15</v>
      </c>
      <c r="U19" s="296">
        <v>16</v>
      </c>
      <c r="V19" s="296">
        <v>17</v>
      </c>
      <c r="W19" s="296">
        <v>18</v>
      </c>
      <c r="X19" s="296">
        <v>19</v>
      </c>
      <c r="Y19" s="296">
        <v>20</v>
      </c>
      <c r="Z19" s="296">
        <v>21</v>
      </c>
      <c r="AA19" s="296">
        <v>22</v>
      </c>
      <c r="AB19" s="296">
        <v>23</v>
      </c>
      <c r="AC19" s="296">
        <v>24</v>
      </c>
      <c r="AD19" s="296">
        <v>25</v>
      </c>
      <c r="AE19" s="296">
        <v>26</v>
      </c>
      <c r="AF19" s="296">
        <v>27</v>
      </c>
      <c r="AG19" s="296">
        <v>28</v>
      </c>
      <c r="AH19" s="296">
        <v>29</v>
      </c>
      <c r="AI19" s="296">
        <v>30</v>
      </c>
      <c r="AJ19" s="296">
        <v>31</v>
      </c>
      <c r="AK19" s="296">
        <v>32</v>
      </c>
      <c r="AL19" s="296">
        <v>33</v>
      </c>
      <c r="AM19" s="296">
        <v>34</v>
      </c>
      <c r="AN19" s="296">
        <v>35</v>
      </c>
      <c r="AO19" s="296">
        <v>36</v>
      </c>
      <c r="AP19" s="296">
        <v>37</v>
      </c>
      <c r="AQ19" s="296">
        <v>38</v>
      </c>
      <c r="AR19" s="296">
        <v>39</v>
      </c>
      <c r="AS19" s="296">
        <v>40</v>
      </c>
      <c r="AT19" s="296">
        <v>41</v>
      </c>
      <c r="AU19" s="296">
        <v>42</v>
      </c>
      <c r="AV19" s="296">
        <v>43</v>
      </c>
      <c r="AW19" s="296">
        <v>44</v>
      </c>
      <c r="AX19" s="296">
        <v>45</v>
      </c>
      <c r="AY19" s="296">
        <v>46</v>
      </c>
      <c r="AZ19" s="296">
        <v>47</v>
      </c>
      <c r="BA19" s="296">
        <v>48</v>
      </c>
      <c r="BB19" s="296">
        <v>49</v>
      </c>
      <c r="BC19" s="296">
        <v>50</v>
      </c>
      <c r="BD19" s="296">
        <v>51</v>
      </c>
      <c r="BE19" s="296">
        <v>52</v>
      </c>
      <c r="BF19" s="296">
        <v>53</v>
      </c>
      <c r="BG19" s="296">
        <v>54</v>
      </c>
      <c r="BH19" s="296">
        <v>55</v>
      </c>
      <c r="BI19" s="296">
        <v>56</v>
      </c>
      <c r="BJ19" s="296">
        <v>57</v>
      </c>
      <c r="BK19" s="296">
        <v>58</v>
      </c>
      <c r="BL19" s="296">
        <v>59</v>
      </c>
      <c r="BM19" s="296">
        <v>60</v>
      </c>
      <c r="BN19" s="296">
        <v>61</v>
      </c>
      <c r="BO19" s="296">
        <v>62</v>
      </c>
      <c r="BP19" s="296">
        <v>63</v>
      </c>
      <c r="BQ19" s="296">
        <v>64</v>
      </c>
      <c r="BR19" s="296">
        <v>65</v>
      </c>
      <c r="BS19" s="296">
        <v>66</v>
      </c>
      <c r="BT19" s="296">
        <v>67</v>
      </c>
      <c r="BU19" s="296">
        <v>68</v>
      </c>
      <c r="BV19" s="296">
        <v>69</v>
      </c>
      <c r="BW19" s="296">
        <v>70</v>
      </c>
      <c r="BX19" s="296">
        <v>71</v>
      </c>
      <c r="BY19" s="296">
        <v>72</v>
      </c>
      <c r="BZ19" s="296">
        <v>73</v>
      </c>
      <c r="CA19" s="296">
        <v>74</v>
      </c>
      <c r="CB19" s="296">
        <v>75</v>
      </c>
      <c r="CC19" s="296">
        <v>76</v>
      </c>
      <c r="CD19" s="296">
        <v>77</v>
      </c>
      <c r="CE19" s="296">
        <v>78</v>
      </c>
      <c r="CF19" s="296">
        <v>79</v>
      </c>
      <c r="CG19" s="296">
        <v>80</v>
      </c>
      <c r="CH19" s="296">
        <v>81</v>
      </c>
      <c r="CI19" s="296">
        <v>82</v>
      </c>
      <c r="CJ19" s="296">
        <v>83</v>
      </c>
      <c r="CK19" s="296">
        <v>84</v>
      </c>
      <c r="CL19" s="296">
        <v>85</v>
      </c>
      <c r="CM19" s="296">
        <v>86</v>
      </c>
      <c r="CN19" s="296">
        <v>87</v>
      </c>
      <c r="CO19" s="296">
        <v>88</v>
      </c>
      <c r="CP19" s="296">
        <v>89</v>
      </c>
      <c r="CQ19" s="296">
        <v>90</v>
      </c>
      <c r="CR19" s="296">
        <v>91</v>
      </c>
      <c r="CS19" s="296">
        <v>92</v>
      </c>
      <c r="CT19" s="296">
        <v>93</v>
      </c>
      <c r="CU19" s="296">
        <v>94</v>
      </c>
      <c r="CV19" s="296">
        <v>95</v>
      </c>
      <c r="CW19" s="296">
        <v>96</v>
      </c>
      <c r="CX19" s="296">
        <v>97</v>
      </c>
      <c r="CY19" s="296">
        <v>98</v>
      </c>
      <c r="CZ19" s="296">
        <v>99</v>
      </c>
      <c r="DA19" s="296">
        <v>100</v>
      </c>
      <c r="DB19" s="296"/>
      <c r="DC19" s="296"/>
      <c r="DD19" s="296"/>
      <c r="DE19" s="296"/>
      <c r="DF19" s="296"/>
      <c r="DG19" s="296"/>
      <c r="DH19" s="296"/>
      <c r="DI19" s="296"/>
      <c r="DJ19" s="296"/>
      <c r="DK19" s="296"/>
      <c r="DL19" s="296"/>
      <c r="DM19" s="296"/>
      <c r="DN19" s="296"/>
      <c r="DO19" s="296"/>
      <c r="DP19" s="296"/>
      <c r="DQ19" s="296"/>
      <c r="DR19" s="296"/>
      <c r="DS19" s="296"/>
      <c r="DT19" s="296"/>
      <c r="DU19" s="296"/>
      <c r="DV19" s="296"/>
    </row>
    <row r="20" spans="1:126" ht="21" thickBot="1" x14ac:dyDescent="0.35">
      <c r="A20" s="293"/>
      <c r="B20" s="293"/>
      <c r="C20" s="341" t="s">
        <v>971</v>
      </c>
      <c r="D20" s="340"/>
      <c r="E20" s="293"/>
      <c r="F20" s="293"/>
      <c r="G20" s="342"/>
      <c r="H20" s="337"/>
      <c r="I20" s="305"/>
      <c r="J20" s="306"/>
      <c r="K20" s="296"/>
      <c r="L20" s="296"/>
      <c r="M20" s="296"/>
      <c r="N20" s="296"/>
      <c r="O20" s="296"/>
      <c r="P20" s="296"/>
      <c r="Q20" s="296"/>
      <c r="R20" s="297"/>
      <c r="S20" s="297"/>
      <c r="T20" s="297"/>
      <c r="U20" s="297"/>
      <c r="V20" s="297"/>
      <c r="W20" s="297"/>
      <c r="X20" s="297"/>
      <c r="Y20" s="297"/>
    </row>
    <row r="21" spans="1:126" ht="15" thickBot="1" x14ac:dyDescent="0.25">
      <c r="A21" s="296"/>
      <c r="B21" s="296"/>
      <c r="C21" s="296"/>
      <c r="D21" s="343"/>
      <c r="E21" s="343"/>
      <c r="F21" s="344" t="s">
        <v>972</v>
      </c>
      <c r="G21" s="345" t="s">
        <v>973</v>
      </c>
      <c r="H21" s="345" t="s">
        <v>974</v>
      </c>
      <c r="I21" s="345" t="s">
        <v>975</v>
      </c>
      <c r="J21" s="345" t="s">
        <v>976</v>
      </c>
      <c r="K21" s="345" t="s">
        <v>977</v>
      </c>
      <c r="L21" s="345" t="s">
        <v>978</v>
      </c>
      <c r="M21" s="345" t="s">
        <v>979</v>
      </c>
      <c r="N21" s="345" t="s">
        <v>980</v>
      </c>
      <c r="O21" s="346" t="s">
        <v>981</v>
      </c>
      <c r="P21" s="347" t="str">
        <f>CONCATENATE("Období ",P19)</f>
        <v>Období 11</v>
      </c>
      <c r="Q21" s="348" t="str">
        <f t="shared" ref="Q21:CB21" si="0">CONCATENATE("Období ",Q19)</f>
        <v>Období 12</v>
      </c>
      <c r="R21" s="348" t="str">
        <f t="shared" si="0"/>
        <v>Období 13</v>
      </c>
      <c r="S21" s="348" t="str">
        <f t="shared" si="0"/>
        <v>Období 14</v>
      </c>
      <c r="T21" s="348" t="str">
        <f t="shared" si="0"/>
        <v>Období 15</v>
      </c>
      <c r="U21" s="348" t="str">
        <f t="shared" si="0"/>
        <v>Období 16</v>
      </c>
      <c r="V21" s="348" t="str">
        <f t="shared" si="0"/>
        <v>Období 17</v>
      </c>
      <c r="W21" s="348" t="str">
        <f t="shared" si="0"/>
        <v>Období 18</v>
      </c>
      <c r="X21" s="348" t="str">
        <f t="shared" si="0"/>
        <v>Období 19</v>
      </c>
      <c r="Y21" s="348" t="str">
        <f t="shared" si="0"/>
        <v>Období 20</v>
      </c>
      <c r="Z21" s="348" t="str">
        <f t="shared" si="0"/>
        <v>Období 21</v>
      </c>
      <c r="AA21" s="348" t="str">
        <f t="shared" si="0"/>
        <v>Období 22</v>
      </c>
      <c r="AB21" s="348" t="str">
        <f t="shared" si="0"/>
        <v>Období 23</v>
      </c>
      <c r="AC21" s="348" t="str">
        <f t="shared" si="0"/>
        <v>Období 24</v>
      </c>
      <c r="AD21" s="348" t="str">
        <f t="shared" si="0"/>
        <v>Období 25</v>
      </c>
      <c r="AE21" s="348" t="str">
        <f t="shared" si="0"/>
        <v>Období 26</v>
      </c>
      <c r="AF21" s="348" t="str">
        <f t="shared" si="0"/>
        <v>Období 27</v>
      </c>
      <c r="AG21" s="348" t="str">
        <f t="shared" si="0"/>
        <v>Období 28</v>
      </c>
      <c r="AH21" s="348" t="str">
        <f t="shared" si="0"/>
        <v>Období 29</v>
      </c>
      <c r="AI21" s="348" t="str">
        <f t="shared" si="0"/>
        <v>Období 30</v>
      </c>
      <c r="AJ21" s="348" t="str">
        <f t="shared" si="0"/>
        <v>Období 31</v>
      </c>
      <c r="AK21" s="348" t="str">
        <f t="shared" si="0"/>
        <v>Období 32</v>
      </c>
      <c r="AL21" s="348" t="str">
        <f t="shared" si="0"/>
        <v>Období 33</v>
      </c>
      <c r="AM21" s="349" t="str">
        <f t="shared" si="0"/>
        <v>Období 34</v>
      </c>
      <c r="AN21" s="347" t="str">
        <f t="shared" si="0"/>
        <v>Období 35</v>
      </c>
      <c r="AO21" s="348" t="str">
        <f t="shared" si="0"/>
        <v>Období 36</v>
      </c>
      <c r="AP21" s="348" t="str">
        <f t="shared" si="0"/>
        <v>Období 37</v>
      </c>
      <c r="AQ21" s="348" t="str">
        <f t="shared" si="0"/>
        <v>Období 38</v>
      </c>
      <c r="AR21" s="348" t="str">
        <f t="shared" si="0"/>
        <v>Období 39</v>
      </c>
      <c r="AS21" s="348" t="str">
        <f t="shared" si="0"/>
        <v>Období 40</v>
      </c>
      <c r="AT21" s="348" t="str">
        <f t="shared" si="0"/>
        <v>Období 41</v>
      </c>
      <c r="AU21" s="348" t="str">
        <f t="shared" si="0"/>
        <v>Období 42</v>
      </c>
      <c r="AV21" s="348" t="str">
        <f t="shared" si="0"/>
        <v>Období 43</v>
      </c>
      <c r="AW21" s="348" t="str">
        <f t="shared" si="0"/>
        <v>Období 44</v>
      </c>
      <c r="AX21" s="348" t="str">
        <f t="shared" si="0"/>
        <v>Období 45</v>
      </c>
      <c r="AY21" s="348" t="str">
        <f t="shared" si="0"/>
        <v>Období 46</v>
      </c>
      <c r="AZ21" s="348" t="str">
        <f t="shared" si="0"/>
        <v>Období 47</v>
      </c>
      <c r="BA21" s="348" t="str">
        <f t="shared" si="0"/>
        <v>Období 48</v>
      </c>
      <c r="BB21" s="348" t="str">
        <f t="shared" si="0"/>
        <v>Období 49</v>
      </c>
      <c r="BC21" s="348" t="str">
        <f t="shared" si="0"/>
        <v>Období 50</v>
      </c>
      <c r="BD21" s="348" t="str">
        <f t="shared" si="0"/>
        <v>Období 51</v>
      </c>
      <c r="BE21" s="348" t="str">
        <f t="shared" si="0"/>
        <v>Období 52</v>
      </c>
      <c r="BF21" s="348" t="str">
        <f t="shared" si="0"/>
        <v>Období 53</v>
      </c>
      <c r="BG21" s="348" t="str">
        <f t="shared" si="0"/>
        <v>Období 54</v>
      </c>
      <c r="BH21" s="348" t="str">
        <f t="shared" si="0"/>
        <v>Období 55</v>
      </c>
      <c r="BI21" s="348" t="str">
        <f t="shared" si="0"/>
        <v>Období 56</v>
      </c>
      <c r="BJ21" s="348" t="str">
        <f t="shared" si="0"/>
        <v>Období 57</v>
      </c>
      <c r="BK21" s="348" t="str">
        <f t="shared" si="0"/>
        <v>Období 58</v>
      </c>
      <c r="BL21" s="348" t="str">
        <f t="shared" si="0"/>
        <v>Období 59</v>
      </c>
      <c r="BM21" s="348" t="str">
        <f t="shared" si="0"/>
        <v>Období 60</v>
      </c>
      <c r="BN21" s="348" t="str">
        <f t="shared" si="0"/>
        <v>Období 61</v>
      </c>
      <c r="BO21" s="348" t="str">
        <f t="shared" si="0"/>
        <v>Období 62</v>
      </c>
      <c r="BP21" s="348" t="str">
        <f t="shared" si="0"/>
        <v>Období 63</v>
      </c>
      <c r="BQ21" s="348" t="str">
        <f t="shared" si="0"/>
        <v>Období 64</v>
      </c>
      <c r="BR21" s="348" t="str">
        <f t="shared" si="0"/>
        <v>Období 65</v>
      </c>
      <c r="BS21" s="348" t="str">
        <f t="shared" si="0"/>
        <v>Období 66</v>
      </c>
      <c r="BT21" s="348" t="str">
        <f t="shared" si="0"/>
        <v>Období 67</v>
      </c>
      <c r="BU21" s="348" t="str">
        <f t="shared" si="0"/>
        <v>Období 68</v>
      </c>
      <c r="BV21" s="348" t="str">
        <f t="shared" si="0"/>
        <v>Období 69</v>
      </c>
      <c r="BW21" s="348" t="str">
        <f t="shared" si="0"/>
        <v>Období 70</v>
      </c>
      <c r="BX21" s="348" t="str">
        <f t="shared" si="0"/>
        <v>Období 71</v>
      </c>
      <c r="BY21" s="348" t="str">
        <f t="shared" si="0"/>
        <v>Období 72</v>
      </c>
      <c r="BZ21" s="348" t="str">
        <f t="shared" si="0"/>
        <v>Období 73</v>
      </c>
      <c r="CA21" s="348" t="str">
        <f t="shared" si="0"/>
        <v>Období 74</v>
      </c>
      <c r="CB21" s="348" t="str">
        <f t="shared" si="0"/>
        <v>Období 75</v>
      </c>
      <c r="CC21" s="348" t="str">
        <f t="shared" ref="CC21:DA21" si="1">CONCATENATE("Období ",CC19)</f>
        <v>Období 76</v>
      </c>
      <c r="CD21" s="348" t="str">
        <f t="shared" si="1"/>
        <v>Období 77</v>
      </c>
      <c r="CE21" s="348" t="str">
        <f t="shared" si="1"/>
        <v>Období 78</v>
      </c>
      <c r="CF21" s="348" t="str">
        <f t="shared" si="1"/>
        <v>Období 79</v>
      </c>
      <c r="CG21" s="348" t="str">
        <f t="shared" si="1"/>
        <v>Období 80</v>
      </c>
      <c r="CH21" s="348" t="str">
        <f t="shared" si="1"/>
        <v>Období 81</v>
      </c>
      <c r="CI21" s="348" t="str">
        <f t="shared" si="1"/>
        <v>Období 82</v>
      </c>
      <c r="CJ21" s="348" t="str">
        <f t="shared" si="1"/>
        <v>Období 83</v>
      </c>
      <c r="CK21" s="348" t="str">
        <f t="shared" si="1"/>
        <v>Období 84</v>
      </c>
      <c r="CL21" s="348" t="str">
        <f t="shared" si="1"/>
        <v>Období 85</v>
      </c>
      <c r="CM21" s="348" t="str">
        <f t="shared" si="1"/>
        <v>Období 86</v>
      </c>
      <c r="CN21" s="348" t="str">
        <f t="shared" si="1"/>
        <v>Období 87</v>
      </c>
      <c r="CO21" s="348" t="str">
        <f t="shared" si="1"/>
        <v>Období 88</v>
      </c>
      <c r="CP21" s="348" t="str">
        <f t="shared" si="1"/>
        <v>Období 89</v>
      </c>
      <c r="CQ21" s="348" t="str">
        <f t="shared" si="1"/>
        <v>Období 90</v>
      </c>
      <c r="CR21" s="348" t="str">
        <f t="shared" si="1"/>
        <v>Období 91</v>
      </c>
      <c r="CS21" s="348" t="str">
        <f t="shared" si="1"/>
        <v>Období 92</v>
      </c>
      <c r="CT21" s="348" t="str">
        <f t="shared" si="1"/>
        <v>Období 93</v>
      </c>
      <c r="CU21" s="348" t="str">
        <f t="shared" si="1"/>
        <v>Období 94</v>
      </c>
      <c r="CV21" s="348" t="str">
        <f t="shared" si="1"/>
        <v>Období 95</v>
      </c>
      <c r="CW21" s="348" t="str">
        <f t="shared" si="1"/>
        <v>Období 96</v>
      </c>
      <c r="CX21" s="348" t="str">
        <f t="shared" si="1"/>
        <v>Období 97</v>
      </c>
      <c r="CY21" s="348" t="str">
        <f t="shared" si="1"/>
        <v>Období 98</v>
      </c>
      <c r="CZ21" s="348" t="str">
        <f t="shared" si="1"/>
        <v>Období 99</v>
      </c>
      <c r="DA21" s="349" t="str">
        <f t="shared" si="1"/>
        <v>Období 100</v>
      </c>
    </row>
    <row r="22" spans="1:126" ht="16.5" customHeight="1" thickBot="1" x14ac:dyDescent="0.3">
      <c r="A22" s="296"/>
      <c r="B22" s="350" t="s">
        <v>982</v>
      </c>
      <c r="C22" s="351" t="s">
        <v>983</v>
      </c>
      <c r="D22" s="352"/>
      <c r="E22" s="353"/>
      <c r="F22" s="354"/>
      <c r="G22" s="355">
        <f t="shared" ref="G22:BR22" si="2">F22+1</f>
        <v>1</v>
      </c>
      <c r="H22" s="355">
        <f t="shared" si="2"/>
        <v>2</v>
      </c>
      <c r="I22" s="355">
        <f t="shared" si="2"/>
        <v>3</v>
      </c>
      <c r="J22" s="355">
        <f t="shared" si="2"/>
        <v>4</v>
      </c>
      <c r="K22" s="355">
        <f t="shared" si="2"/>
        <v>5</v>
      </c>
      <c r="L22" s="355">
        <f t="shared" si="2"/>
        <v>6</v>
      </c>
      <c r="M22" s="355">
        <f t="shared" si="2"/>
        <v>7</v>
      </c>
      <c r="N22" s="355">
        <f t="shared" si="2"/>
        <v>8</v>
      </c>
      <c r="O22" s="356">
        <f t="shared" si="2"/>
        <v>9</v>
      </c>
      <c r="P22" s="357">
        <f t="shared" si="2"/>
        <v>10</v>
      </c>
      <c r="Q22" s="358">
        <f t="shared" si="2"/>
        <v>11</v>
      </c>
      <c r="R22" s="358">
        <f t="shared" si="2"/>
        <v>12</v>
      </c>
      <c r="S22" s="358">
        <f t="shared" si="2"/>
        <v>13</v>
      </c>
      <c r="T22" s="358">
        <f t="shared" si="2"/>
        <v>14</v>
      </c>
      <c r="U22" s="358">
        <f t="shared" si="2"/>
        <v>15</v>
      </c>
      <c r="V22" s="358">
        <f t="shared" si="2"/>
        <v>16</v>
      </c>
      <c r="W22" s="358">
        <f t="shared" si="2"/>
        <v>17</v>
      </c>
      <c r="X22" s="358">
        <f t="shared" si="2"/>
        <v>18</v>
      </c>
      <c r="Y22" s="358">
        <f t="shared" si="2"/>
        <v>19</v>
      </c>
      <c r="Z22" s="358">
        <f t="shared" si="2"/>
        <v>20</v>
      </c>
      <c r="AA22" s="358">
        <f t="shared" si="2"/>
        <v>21</v>
      </c>
      <c r="AB22" s="358">
        <f t="shared" si="2"/>
        <v>22</v>
      </c>
      <c r="AC22" s="358">
        <f t="shared" si="2"/>
        <v>23</v>
      </c>
      <c r="AD22" s="358">
        <f t="shared" si="2"/>
        <v>24</v>
      </c>
      <c r="AE22" s="358">
        <f t="shared" si="2"/>
        <v>25</v>
      </c>
      <c r="AF22" s="358">
        <f t="shared" si="2"/>
        <v>26</v>
      </c>
      <c r="AG22" s="358">
        <f t="shared" si="2"/>
        <v>27</v>
      </c>
      <c r="AH22" s="358">
        <f t="shared" si="2"/>
        <v>28</v>
      </c>
      <c r="AI22" s="358">
        <f t="shared" si="2"/>
        <v>29</v>
      </c>
      <c r="AJ22" s="358">
        <f t="shared" si="2"/>
        <v>30</v>
      </c>
      <c r="AK22" s="358">
        <f t="shared" si="2"/>
        <v>31</v>
      </c>
      <c r="AL22" s="358">
        <f t="shared" si="2"/>
        <v>32</v>
      </c>
      <c r="AM22" s="359">
        <f t="shared" si="2"/>
        <v>33</v>
      </c>
      <c r="AN22" s="360">
        <f t="shared" si="2"/>
        <v>34</v>
      </c>
      <c r="AO22" s="361">
        <f t="shared" si="2"/>
        <v>35</v>
      </c>
      <c r="AP22" s="361">
        <f t="shared" si="2"/>
        <v>36</v>
      </c>
      <c r="AQ22" s="361">
        <f t="shared" si="2"/>
        <v>37</v>
      </c>
      <c r="AR22" s="361">
        <f t="shared" si="2"/>
        <v>38</v>
      </c>
      <c r="AS22" s="361">
        <f t="shared" si="2"/>
        <v>39</v>
      </c>
      <c r="AT22" s="361">
        <f t="shared" si="2"/>
        <v>40</v>
      </c>
      <c r="AU22" s="361">
        <f t="shared" si="2"/>
        <v>41</v>
      </c>
      <c r="AV22" s="361">
        <f t="shared" si="2"/>
        <v>42</v>
      </c>
      <c r="AW22" s="361">
        <f t="shared" si="2"/>
        <v>43</v>
      </c>
      <c r="AX22" s="361">
        <f t="shared" si="2"/>
        <v>44</v>
      </c>
      <c r="AY22" s="361">
        <f t="shared" si="2"/>
        <v>45</v>
      </c>
      <c r="AZ22" s="361">
        <f t="shared" si="2"/>
        <v>46</v>
      </c>
      <c r="BA22" s="361">
        <f t="shared" si="2"/>
        <v>47</v>
      </c>
      <c r="BB22" s="361">
        <f t="shared" si="2"/>
        <v>48</v>
      </c>
      <c r="BC22" s="361">
        <f t="shared" si="2"/>
        <v>49</v>
      </c>
      <c r="BD22" s="361">
        <f t="shared" si="2"/>
        <v>50</v>
      </c>
      <c r="BE22" s="361">
        <f t="shared" si="2"/>
        <v>51</v>
      </c>
      <c r="BF22" s="361">
        <f t="shared" si="2"/>
        <v>52</v>
      </c>
      <c r="BG22" s="361">
        <f t="shared" si="2"/>
        <v>53</v>
      </c>
      <c r="BH22" s="361">
        <f t="shared" si="2"/>
        <v>54</v>
      </c>
      <c r="BI22" s="361">
        <f t="shared" si="2"/>
        <v>55</v>
      </c>
      <c r="BJ22" s="361">
        <f t="shared" si="2"/>
        <v>56</v>
      </c>
      <c r="BK22" s="361">
        <f t="shared" si="2"/>
        <v>57</v>
      </c>
      <c r="BL22" s="361">
        <f t="shared" si="2"/>
        <v>58</v>
      </c>
      <c r="BM22" s="361">
        <f t="shared" si="2"/>
        <v>59</v>
      </c>
      <c r="BN22" s="361">
        <f t="shared" si="2"/>
        <v>60</v>
      </c>
      <c r="BO22" s="361">
        <f t="shared" si="2"/>
        <v>61</v>
      </c>
      <c r="BP22" s="361">
        <f t="shared" si="2"/>
        <v>62</v>
      </c>
      <c r="BQ22" s="361">
        <f t="shared" si="2"/>
        <v>63</v>
      </c>
      <c r="BR22" s="361">
        <f t="shared" si="2"/>
        <v>64</v>
      </c>
      <c r="BS22" s="361">
        <f t="shared" ref="BS22:DA22" si="3">BR22+1</f>
        <v>65</v>
      </c>
      <c r="BT22" s="361">
        <f t="shared" si="3"/>
        <v>66</v>
      </c>
      <c r="BU22" s="361">
        <f t="shared" si="3"/>
        <v>67</v>
      </c>
      <c r="BV22" s="361">
        <f t="shared" si="3"/>
        <v>68</v>
      </c>
      <c r="BW22" s="361">
        <f t="shared" si="3"/>
        <v>69</v>
      </c>
      <c r="BX22" s="361">
        <f t="shared" si="3"/>
        <v>70</v>
      </c>
      <c r="BY22" s="361">
        <f t="shared" si="3"/>
        <v>71</v>
      </c>
      <c r="BZ22" s="361">
        <f t="shared" si="3"/>
        <v>72</v>
      </c>
      <c r="CA22" s="361">
        <f t="shared" si="3"/>
        <v>73</v>
      </c>
      <c r="CB22" s="361">
        <f t="shared" si="3"/>
        <v>74</v>
      </c>
      <c r="CC22" s="361">
        <f t="shared" si="3"/>
        <v>75</v>
      </c>
      <c r="CD22" s="361">
        <f t="shared" si="3"/>
        <v>76</v>
      </c>
      <c r="CE22" s="361">
        <f t="shared" si="3"/>
        <v>77</v>
      </c>
      <c r="CF22" s="361">
        <f t="shared" si="3"/>
        <v>78</v>
      </c>
      <c r="CG22" s="361">
        <f t="shared" si="3"/>
        <v>79</v>
      </c>
      <c r="CH22" s="361">
        <f t="shared" si="3"/>
        <v>80</v>
      </c>
      <c r="CI22" s="361">
        <f t="shared" si="3"/>
        <v>81</v>
      </c>
      <c r="CJ22" s="361">
        <f t="shared" si="3"/>
        <v>82</v>
      </c>
      <c r="CK22" s="361">
        <f t="shared" si="3"/>
        <v>83</v>
      </c>
      <c r="CL22" s="361">
        <f t="shared" si="3"/>
        <v>84</v>
      </c>
      <c r="CM22" s="361">
        <f t="shared" si="3"/>
        <v>85</v>
      </c>
      <c r="CN22" s="361">
        <f t="shared" si="3"/>
        <v>86</v>
      </c>
      <c r="CO22" s="361">
        <f t="shared" si="3"/>
        <v>87</v>
      </c>
      <c r="CP22" s="361">
        <f t="shared" si="3"/>
        <v>88</v>
      </c>
      <c r="CQ22" s="361">
        <f t="shared" si="3"/>
        <v>89</v>
      </c>
      <c r="CR22" s="361">
        <f t="shared" si="3"/>
        <v>90</v>
      </c>
      <c r="CS22" s="361">
        <f t="shared" si="3"/>
        <v>91</v>
      </c>
      <c r="CT22" s="361">
        <f t="shared" si="3"/>
        <v>92</v>
      </c>
      <c r="CU22" s="361">
        <f t="shared" si="3"/>
        <v>93</v>
      </c>
      <c r="CV22" s="361">
        <f t="shared" si="3"/>
        <v>94</v>
      </c>
      <c r="CW22" s="361">
        <f t="shared" si="3"/>
        <v>95</v>
      </c>
      <c r="CX22" s="361">
        <f t="shared" si="3"/>
        <v>96</v>
      </c>
      <c r="CY22" s="361">
        <f t="shared" si="3"/>
        <v>97</v>
      </c>
      <c r="CZ22" s="361">
        <f t="shared" si="3"/>
        <v>98</v>
      </c>
      <c r="DA22" s="362">
        <f t="shared" si="3"/>
        <v>99</v>
      </c>
    </row>
    <row r="23" spans="1:126" ht="15" customHeight="1" x14ac:dyDescent="0.2">
      <c r="A23" s="296"/>
      <c r="B23" s="363">
        <v>1</v>
      </c>
      <c r="C23" s="364" t="s">
        <v>984</v>
      </c>
      <c r="D23" s="365"/>
      <c r="E23" s="366"/>
      <c r="F23" s="367"/>
      <c r="G23" s="368"/>
      <c r="H23" s="368"/>
      <c r="I23" s="368"/>
      <c r="J23" s="368"/>
      <c r="K23" s="368"/>
      <c r="L23" s="368"/>
      <c r="M23" s="368"/>
      <c r="N23" s="368"/>
      <c r="O23" s="369"/>
      <c r="P23" s="370"/>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9"/>
      <c r="AN23" s="371">
        <f>AM23</f>
        <v>0</v>
      </c>
      <c r="AO23" s="372">
        <f t="shared" ref="AO23:BD25" si="4">AN23</f>
        <v>0</v>
      </c>
      <c r="AP23" s="372">
        <f t="shared" si="4"/>
        <v>0</v>
      </c>
      <c r="AQ23" s="372">
        <f t="shared" si="4"/>
        <v>0</v>
      </c>
      <c r="AR23" s="372">
        <f t="shared" si="4"/>
        <v>0</v>
      </c>
      <c r="AS23" s="372">
        <f t="shared" si="4"/>
        <v>0</v>
      </c>
      <c r="AT23" s="372">
        <f t="shared" si="4"/>
        <v>0</v>
      </c>
      <c r="AU23" s="372">
        <f t="shared" si="4"/>
        <v>0</v>
      </c>
      <c r="AV23" s="372">
        <f t="shared" si="4"/>
        <v>0</v>
      </c>
      <c r="AW23" s="372">
        <f t="shared" si="4"/>
        <v>0</v>
      </c>
      <c r="AX23" s="372">
        <f t="shared" si="4"/>
        <v>0</v>
      </c>
      <c r="AY23" s="372">
        <f t="shared" si="4"/>
        <v>0</v>
      </c>
      <c r="AZ23" s="372">
        <f t="shared" si="4"/>
        <v>0</v>
      </c>
      <c r="BA23" s="372">
        <f t="shared" si="4"/>
        <v>0</v>
      </c>
      <c r="BB23" s="372">
        <f t="shared" si="4"/>
        <v>0</v>
      </c>
      <c r="BC23" s="372">
        <f t="shared" si="4"/>
        <v>0</v>
      </c>
      <c r="BD23" s="372">
        <f t="shared" si="4"/>
        <v>0</v>
      </c>
      <c r="BE23" s="372">
        <f t="shared" ref="BE23:BT25" si="5">BD23</f>
        <v>0</v>
      </c>
      <c r="BF23" s="372">
        <f t="shared" si="5"/>
        <v>0</v>
      </c>
      <c r="BG23" s="372">
        <f t="shared" si="5"/>
        <v>0</v>
      </c>
      <c r="BH23" s="372">
        <f t="shared" si="5"/>
        <v>0</v>
      </c>
      <c r="BI23" s="372">
        <f t="shared" si="5"/>
        <v>0</v>
      </c>
      <c r="BJ23" s="372">
        <f t="shared" si="5"/>
        <v>0</v>
      </c>
      <c r="BK23" s="372">
        <f t="shared" si="5"/>
        <v>0</v>
      </c>
      <c r="BL23" s="372">
        <f t="shared" si="5"/>
        <v>0</v>
      </c>
      <c r="BM23" s="372">
        <f t="shared" si="5"/>
        <v>0</v>
      </c>
      <c r="BN23" s="372">
        <f t="shared" si="5"/>
        <v>0</v>
      </c>
      <c r="BO23" s="372">
        <f t="shared" si="5"/>
        <v>0</v>
      </c>
      <c r="BP23" s="372">
        <f t="shared" si="5"/>
        <v>0</v>
      </c>
      <c r="BQ23" s="372">
        <f t="shared" si="5"/>
        <v>0</v>
      </c>
      <c r="BR23" s="372">
        <f t="shared" si="5"/>
        <v>0</v>
      </c>
      <c r="BS23" s="372">
        <f t="shared" si="5"/>
        <v>0</v>
      </c>
      <c r="BT23" s="372">
        <f t="shared" si="5"/>
        <v>0</v>
      </c>
      <c r="BU23" s="372">
        <f t="shared" ref="BU23:CJ25" si="6">BT23</f>
        <v>0</v>
      </c>
      <c r="BV23" s="372">
        <f t="shared" si="6"/>
        <v>0</v>
      </c>
      <c r="BW23" s="372">
        <f t="shared" si="6"/>
        <v>0</v>
      </c>
      <c r="BX23" s="372">
        <f t="shared" si="6"/>
        <v>0</v>
      </c>
      <c r="BY23" s="372">
        <f t="shared" si="6"/>
        <v>0</v>
      </c>
      <c r="BZ23" s="372">
        <f t="shared" si="6"/>
        <v>0</v>
      </c>
      <c r="CA23" s="372">
        <f t="shared" si="6"/>
        <v>0</v>
      </c>
      <c r="CB23" s="372">
        <f t="shared" si="6"/>
        <v>0</v>
      </c>
      <c r="CC23" s="372">
        <f t="shared" si="6"/>
        <v>0</v>
      </c>
      <c r="CD23" s="372">
        <f t="shared" si="6"/>
        <v>0</v>
      </c>
      <c r="CE23" s="372">
        <f t="shared" si="6"/>
        <v>0</v>
      </c>
      <c r="CF23" s="372">
        <f t="shared" si="6"/>
        <v>0</v>
      </c>
      <c r="CG23" s="372">
        <f t="shared" si="6"/>
        <v>0</v>
      </c>
      <c r="CH23" s="372">
        <f t="shared" si="6"/>
        <v>0</v>
      </c>
      <c r="CI23" s="372">
        <f t="shared" si="6"/>
        <v>0</v>
      </c>
      <c r="CJ23" s="372">
        <f t="shared" si="6"/>
        <v>0</v>
      </c>
      <c r="CK23" s="372">
        <f t="shared" ref="CK23:CZ25" si="7">CJ23</f>
        <v>0</v>
      </c>
      <c r="CL23" s="372">
        <f t="shared" si="7"/>
        <v>0</v>
      </c>
      <c r="CM23" s="372">
        <f t="shared" si="7"/>
        <v>0</v>
      </c>
      <c r="CN23" s="372">
        <f t="shared" si="7"/>
        <v>0</v>
      </c>
      <c r="CO23" s="372">
        <f t="shared" si="7"/>
        <v>0</v>
      </c>
      <c r="CP23" s="372">
        <f t="shared" si="7"/>
        <v>0</v>
      </c>
      <c r="CQ23" s="372">
        <f t="shared" si="7"/>
        <v>0</v>
      </c>
      <c r="CR23" s="372">
        <f t="shared" si="7"/>
        <v>0</v>
      </c>
      <c r="CS23" s="372">
        <f t="shared" si="7"/>
        <v>0</v>
      </c>
      <c r="CT23" s="372">
        <f t="shared" si="7"/>
        <v>0</v>
      </c>
      <c r="CU23" s="372">
        <f t="shared" si="7"/>
        <v>0</v>
      </c>
      <c r="CV23" s="372">
        <f t="shared" si="7"/>
        <v>0</v>
      </c>
      <c r="CW23" s="372">
        <f t="shared" si="7"/>
        <v>0</v>
      </c>
      <c r="CX23" s="372">
        <f t="shared" si="7"/>
        <v>0</v>
      </c>
      <c r="CY23" s="372">
        <f t="shared" si="7"/>
        <v>0</v>
      </c>
      <c r="CZ23" s="372">
        <f t="shared" si="7"/>
        <v>0</v>
      </c>
      <c r="DA23" s="372">
        <f>CZ23</f>
        <v>0</v>
      </c>
    </row>
    <row r="24" spans="1:126" ht="15" customHeight="1" x14ac:dyDescent="0.2">
      <c r="A24" s="296"/>
      <c r="B24" s="373">
        <v>2</v>
      </c>
      <c r="C24" s="374" t="s">
        <v>985</v>
      </c>
      <c r="D24" s="375"/>
      <c r="E24" s="376"/>
      <c r="F24" s="377"/>
      <c r="G24" s="377"/>
      <c r="H24" s="377"/>
      <c r="I24" s="377"/>
      <c r="J24" s="377"/>
      <c r="K24" s="377"/>
      <c r="L24" s="377"/>
      <c r="M24" s="377"/>
      <c r="N24" s="377"/>
      <c r="O24" s="378"/>
      <c r="P24" s="379"/>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8"/>
      <c r="AN24" s="380">
        <f>AM24</f>
        <v>0</v>
      </c>
      <c r="AO24" s="381">
        <f t="shared" si="4"/>
        <v>0</v>
      </c>
      <c r="AP24" s="381">
        <f t="shared" si="4"/>
        <v>0</v>
      </c>
      <c r="AQ24" s="381">
        <f t="shared" si="4"/>
        <v>0</v>
      </c>
      <c r="AR24" s="381">
        <f t="shared" si="4"/>
        <v>0</v>
      </c>
      <c r="AS24" s="381">
        <f t="shared" si="4"/>
        <v>0</v>
      </c>
      <c r="AT24" s="381">
        <f t="shared" si="4"/>
        <v>0</v>
      </c>
      <c r="AU24" s="381">
        <f t="shared" si="4"/>
        <v>0</v>
      </c>
      <c r="AV24" s="381">
        <f t="shared" si="4"/>
        <v>0</v>
      </c>
      <c r="AW24" s="381">
        <f t="shared" si="4"/>
        <v>0</v>
      </c>
      <c r="AX24" s="381">
        <f t="shared" si="4"/>
        <v>0</v>
      </c>
      <c r="AY24" s="381">
        <f t="shared" si="4"/>
        <v>0</v>
      </c>
      <c r="AZ24" s="381">
        <f t="shared" si="4"/>
        <v>0</v>
      </c>
      <c r="BA24" s="381">
        <f t="shared" si="4"/>
        <v>0</v>
      </c>
      <c r="BB24" s="381">
        <f t="shared" si="4"/>
        <v>0</v>
      </c>
      <c r="BC24" s="381">
        <f t="shared" si="4"/>
        <v>0</v>
      </c>
      <c r="BD24" s="381">
        <f t="shared" si="4"/>
        <v>0</v>
      </c>
      <c r="BE24" s="381">
        <f t="shared" si="5"/>
        <v>0</v>
      </c>
      <c r="BF24" s="381">
        <f t="shared" si="5"/>
        <v>0</v>
      </c>
      <c r="BG24" s="381">
        <f t="shared" si="5"/>
        <v>0</v>
      </c>
      <c r="BH24" s="381">
        <f t="shared" si="5"/>
        <v>0</v>
      </c>
      <c r="BI24" s="381">
        <f t="shared" si="5"/>
        <v>0</v>
      </c>
      <c r="BJ24" s="381">
        <f t="shared" si="5"/>
        <v>0</v>
      </c>
      <c r="BK24" s="381">
        <f t="shared" si="5"/>
        <v>0</v>
      </c>
      <c r="BL24" s="381">
        <f t="shared" si="5"/>
        <v>0</v>
      </c>
      <c r="BM24" s="381">
        <f t="shared" si="5"/>
        <v>0</v>
      </c>
      <c r="BN24" s="381">
        <f t="shared" si="5"/>
        <v>0</v>
      </c>
      <c r="BO24" s="381">
        <f t="shared" si="5"/>
        <v>0</v>
      </c>
      <c r="BP24" s="381">
        <f t="shared" si="5"/>
        <v>0</v>
      </c>
      <c r="BQ24" s="381">
        <f t="shared" si="5"/>
        <v>0</v>
      </c>
      <c r="BR24" s="381">
        <f t="shared" si="5"/>
        <v>0</v>
      </c>
      <c r="BS24" s="381">
        <f t="shared" si="5"/>
        <v>0</v>
      </c>
      <c r="BT24" s="381">
        <f t="shared" si="5"/>
        <v>0</v>
      </c>
      <c r="BU24" s="381">
        <f t="shared" si="6"/>
        <v>0</v>
      </c>
      <c r="BV24" s="381">
        <f t="shared" si="6"/>
        <v>0</v>
      </c>
      <c r="BW24" s="381">
        <f t="shared" si="6"/>
        <v>0</v>
      </c>
      <c r="BX24" s="381">
        <f t="shared" si="6"/>
        <v>0</v>
      </c>
      <c r="BY24" s="381">
        <f t="shared" si="6"/>
        <v>0</v>
      </c>
      <c r="BZ24" s="381">
        <f t="shared" si="6"/>
        <v>0</v>
      </c>
      <c r="CA24" s="381">
        <f t="shared" si="6"/>
        <v>0</v>
      </c>
      <c r="CB24" s="381">
        <f t="shared" si="6"/>
        <v>0</v>
      </c>
      <c r="CC24" s="381">
        <f t="shared" si="6"/>
        <v>0</v>
      </c>
      <c r="CD24" s="381">
        <f t="shared" si="6"/>
        <v>0</v>
      </c>
      <c r="CE24" s="381">
        <f t="shared" si="6"/>
        <v>0</v>
      </c>
      <c r="CF24" s="381">
        <f t="shared" si="6"/>
        <v>0</v>
      </c>
      <c r="CG24" s="381">
        <f t="shared" si="6"/>
        <v>0</v>
      </c>
      <c r="CH24" s="381">
        <f t="shared" si="6"/>
        <v>0</v>
      </c>
      <c r="CI24" s="381">
        <f t="shared" si="6"/>
        <v>0</v>
      </c>
      <c r="CJ24" s="381">
        <f t="shared" si="6"/>
        <v>0</v>
      </c>
      <c r="CK24" s="381">
        <f t="shared" si="7"/>
        <v>0</v>
      </c>
      <c r="CL24" s="381">
        <f t="shared" si="7"/>
        <v>0</v>
      </c>
      <c r="CM24" s="381">
        <f t="shared" si="7"/>
        <v>0</v>
      </c>
      <c r="CN24" s="381">
        <f t="shared" si="7"/>
        <v>0</v>
      </c>
      <c r="CO24" s="381">
        <f t="shared" si="7"/>
        <v>0</v>
      </c>
      <c r="CP24" s="381">
        <f t="shared" si="7"/>
        <v>0</v>
      </c>
      <c r="CQ24" s="381">
        <f t="shared" si="7"/>
        <v>0</v>
      </c>
      <c r="CR24" s="381">
        <f t="shared" si="7"/>
        <v>0</v>
      </c>
      <c r="CS24" s="381">
        <f t="shared" si="7"/>
        <v>0</v>
      </c>
      <c r="CT24" s="381">
        <f t="shared" si="7"/>
        <v>0</v>
      </c>
      <c r="CU24" s="381">
        <f t="shared" si="7"/>
        <v>0</v>
      </c>
      <c r="CV24" s="381">
        <f t="shared" si="7"/>
        <v>0</v>
      </c>
      <c r="CW24" s="381">
        <f t="shared" si="7"/>
        <v>0</v>
      </c>
      <c r="CX24" s="381">
        <f t="shared" si="7"/>
        <v>0</v>
      </c>
      <c r="CY24" s="381">
        <f t="shared" si="7"/>
        <v>0</v>
      </c>
      <c r="CZ24" s="381">
        <f t="shared" si="7"/>
        <v>0</v>
      </c>
      <c r="DA24" s="381">
        <f>CZ24</f>
        <v>0</v>
      </c>
    </row>
    <row r="25" spans="1:126" ht="15" customHeight="1" x14ac:dyDescent="0.2">
      <c r="A25" s="296"/>
      <c r="B25" s="373">
        <v>3</v>
      </c>
      <c r="C25" s="374" t="s">
        <v>986</v>
      </c>
      <c r="D25" s="382"/>
      <c r="E25" s="383"/>
      <c r="F25" s="384"/>
      <c r="G25" s="385"/>
      <c r="H25" s="385"/>
      <c r="I25" s="385"/>
      <c r="J25" s="385"/>
      <c r="K25" s="385"/>
      <c r="L25" s="385"/>
      <c r="M25" s="385"/>
      <c r="N25" s="385"/>
      <c r="O25" s="386"/>
      <c r="P25" s="387"/>
      <c r="Q25" s="385"/>
      <c r="R25" s="385"/>
      <c r="S25" s="385"/>
      <c r="T25" s="385"/>
      <c r="U25" s="385"/>
      <c r="V25" s="385"/>
      <c r="W25" s="385"/>
      <c r="X25" s="385"/>
      <c r="Y25" s="385"/>
      <c r="Z25" s="385"/>
      <c r="AA25" s="385"/>
      <c r="AB25" s="385"/>
      <c r="AC25" s="385"/>
      <c r="AD25" s="385"/>
      <c r="AE25" s="385"/>
      <c r="AF25" s="385"/>
      <c r="AG25" s="385"/>
      <c r="AH25" s="385"/>
      <c r="AI25" s="385"/>
      <c r="AJ25" s="385"/>
      <c r="AK25" s="388"/>
      <c r="AL25" s="388"/>
      <c r="AM25" s="389"/>
      <c r="AN25" s="390">
        <f>AM25</f>
        <v>0</v>
      </c>
      <c r="AO25" s="391">
        <f t="shared" si="4"/>
        <v>0</v>
      </c>
      <c r="AP25" s="391">
        <f t="shared" si="4"/>
        <v>0</v>
      </c>
      <c r="AQ25" s="391">
        <f t="shared" si="4"/>
        <v>0</v>
      </c>
      <c r="AR25" s="391">
        <f t="shared" si="4"/>
        <v>0</v>
      </c>
      <c r="AS25" s="391">
        <f t="shared" si="4"/>
        <v>0</v>
      </c>
      <c r="AT25" s="391">
        <f t="shared" si="4"/>
        <v>0</v>
      </c>
      <c r="AU25" s="391">
        <f t="shared" si="4"/>
        <v>0</v>
      </c>
      <c r="AV25" s="391">
        <f t="shared" si="4"/>
        <v>0</v>
      </c>
      <c r="AW25" s="391">
        <f t="shared" si="4"/>
        <v>0</v>
      </c>
      <c r="AX25" s="391">
        <f t="shared" si="4"/>
        <v>0</v>
      </c>
      <c r="AY25" s="391">
        <f t="shared" si="4"/>
        <v>0</v>
      </c>
      <c r="AZ25" s="391">
        <f t="shared" si="4"/>
        <v>0</v>
      </c>
      <c r="BA25" s="391">
        <f t="shared" si="4"/>
        <v>0</v>
      </c>
      <c r="BB25" s="391">
        <f t="shared" si="4"/>
        <v>0</v>
      </c>
      <c r="BC25" s="391">
        <f t="shared" si="4"/>
        <v>0</v>
      </c>
      <c r="BD25" s="391">
        <f t="shared" si="4"/>
        <v>0</v>
      </c>
      <c r="BE25" s="391">
        <f t="shared" si="5"/>
        <v>0</v>
      </c>
      <c r="BF25" s="391">
        <f t="shared" si="5"/>
        <v>0</v>
      </c>
      <c r="BG25" s="391">
        <f t="shared" si="5"/>
        <v>0</v>
      </c>
      <c r="BH25" s="391">
        <f t="shared" si="5"/>
        <v>0</v>
      </c>
      <c r="BI25" s="391">
        <f t="shared" si="5"/>
        <v>0</v>
      </c>
      <c r="BJ25" s="391">
        <f t="shared" si="5"/>
        <v>0</v>
      </c>
      <c r="BK25" s="391">
        <f t="shared" si="5"/>
        <v>0</v>
      </c>
      <c r="BL25" s="391">
        <f t="shared" si="5"/>
        <v>0</v>
      </c>
      <c r="BM25" s="391">
        <f t="shared" si="5"/>
        <v>0</v>
      </c>
      <c r="BN25" s="391">
        <f t="shared" si="5"/>
        <v>0</v>
      </c>
      <c r="BO25" s="391">
        <f t="shared" si="5"/>
        <v>0</v>
      </c>
      <c r="BP25" s="391">
        <f t="shared" si="5"/>
        <v>0</v>
      </c>
      <c r="BQ25" s="391">
        <f t="shared" si="5"/>
        <v>0</v>
      </c>
      <c r="BR25" s="391">
        <f t="shared" si="5"/>
        <v>0</v>
      </c>
      <c r="BS25" s="391">
        <f t="shared" si="5"/>
        <v>0</v>
      </c>
      <c r="BT25" s="391">
        <f t="shared" si="5"/>
        <v>0</v>
      </c>
      <c r="BU25" s="391">
        <f t="shared" si="6"/>
        <v>0</v>
      </c>
      <c r="BV25" s="391">
        <f t="shared" si="6"/>
        <v>0</v>
      </c>
      <c r="BW25" s="391">
        <f t="shared" si="6"/>
        <v>0</v>
      </c>
      <c r="BX25" s="391">
        <f t="shared" si="6"/>
        <v>0</v>
      </c>
      <c r="BY25" s="391">
        <f t="shared" si="6"/>
        <v>0</v>
      </c>
      <c r="BZ25" s="391">
        <f t="shared" si="6"/>
        <v>0</v>
      </c>
      <c r="CA25" s="391">
        <f t="shared" si="6"/>
        <v>0</v>
      </c>
      <c r="CB25" s="391">
        <f t="shared" si="6"/>
        <v>0</v>
      </c>
      <c r="CC25" s="391">
        <f t="shared" si="6"/>
        <v>0</v>
      </c>
      <c r="CD25" s="391">
        <f t="shared" si="6"/>
        <v>0</v>
      </c>
      <c r="CE25" s="391">
        <f t="shared" si="6"/>
        <v>0</v>
      </c>
      <c r="CF25" s="391">
        <f t="shared" si="6"/>
        <v>0</v>
      </c>
      <c r="CG25" s="391">
        <f t="shared" si="6"/>
        <v>0</v>
      </c>
      <c r="CH25" s="391">
        <f t="shared" si="6"/>
        <v>0</v>
      </c>
      <c r="CI25" s="391">
        <f t="shared" si="6"/>
        <v>0</v>
      </c>
      <c r="CJ25" s="391">
        <f t="shared" si="6"/>
        <v>0</v>
      </c>
      <c r="CK25" s="391">
        <f t="shared" si="7"/>
        <v>0</v>
      </c>
      <c r="CL25" s="391">
        <f t="shared" si="7"/>
        <v>0</v>
      </c>
      <c r="CM25" s="391">
        <f t="shared" si="7"/>
        <v>0</v>
      </c>
      <c r="CN25" s="391">
        <f t="shared" si="7"/>
        <v>0</v>
      </c>
      <c r="CO25" s="391">
        <f t="shared" si="7"/>
        <v>0</v>
      </c>
      <c r="CP25" s="391">
        <f t="shared" si="7"/>
        <v>0</v>
      </c>
      <c r="CQ25" s="391">
        <f t="shared" si="7"/>
        <v>0</v>
      </c>
      <c r="CR25" s="391">
        <f t="shared" si="7"/>
        <v>0</v>
      </c>
      <c r="CS25" s="391">
        <f t="shared" si="7"/>
        <v>0</v>
      </c>
      <c r="CT25" s="391">
        <f t="shared" si="7"/>
        <v>0</v>
      </c>
      <c r="CU25" s="391">
        <f t="shared" si="7"/>
        <v>0</v>
      </c>
      <c r="CV25" s="391">
        <f t="shared" si="7"/>
        <v>0</v>
      </c>
      <c r="CW25" s="391">
        <f t="shared" si="7"/>
        <v>0</v>
      </c>
      <c r="CX25" s="391">
        <f t="shared" si="7"/>
        <v>0</v>
      </c>
      <c r="CY25" s="391">
        <f t="shared" si="7"/>
        <v>0</v>
      </c>
      <c r="CZ25" s="391">
        <f t="shared" si="7"/>
        <v>0</v>
      </c>
      <c r="DA25" s="391">
        <f>CZ25</f>
        <v>0</v>
      </c>
    </row>
    <row r="26" spans="1:126" ht="15" customHeight="1" x14ac:dyDescent="0.2">
      <c r="A26" s="296"/>
      <c r="B26" s="373">
        <v>4</v>
      </c>
      <c r="C26" s="392" t="s">
        <v>987</v>
      </c>
      <c r="D26" s="393"/>
      <c r="E26" s="394"/>
      <c r="F26" s="395">
        <f t="shared" ref="F26:BQ26" si="8">SUM(F23:F25)</f>
        <v>0</v>
      </c>
      <c r="G26" s="396">
        <f t="shared" si="8"/>
        <v>0</v>
      </c>
      <c r="H26" s="396">
        <f t="shared" si="8"/>
        <v>0</v>
      </c>
      <c r="I26" s="396">
        <f t="shared" si="8"/>
        <v>0</v>
      </c>
      <c r="J26" s="396">
        <f t="shared" si="8"/>
        <v>0</v>
      </c>
      <c r="K26" s="396">
        <f t="shared" si="8"/>
        <v>0</v>
      </c>
      <c r="L26" s="396">
        <f t="shared" si="8"/>
        <v>0</v>
      </c>
      <c r="M26" s="396">
        <f t="shared" si="8"/>
        <v>0</v>
      </c>
      <c r="N26" s="396">
        <f t="shared" si="8"/>
        <v>0</v>
      </c>
      <c r="O26" s="397">
        <f t="shared" si="8"/>
        <v>0</v>
      </c>
      <c r="P26" s="398">
        <f t="shared" si="8"/>
        <v>0</v>
      </c>
      <c r="Q26" s="399">
        <f t="shared" si="8"/>
        <v>0</v>
      </c>
      <c r="R26" s="399">
        <f t="shared" si="8"/>
        <v>0</v>
      </c>
      <c r="S26" s="399">
        <f t="shared" si="8"/>
        <v>0</v>
      </c>
      <c r="T26" s="399">
        <f t="shared" si="8"/>
        <v>0</v>
      </c>
      <c r="U26" s="399">
        <f t="shared" si="8"/>
        <v>0</v>
      </c>
      <c r="V26" s="399">
        <f t="shared" si="8"/>
        <v>0</v>
      </c>
      <c r="W26" s="399">
        <f t="shared" si="8"/>
        <v>0</v>
      </c>
      <c r="X26" s="399">
        <f t="shared" si="8"/>
        <v>0</v>
      </c>
      <c r="Y26" s="399">
        <f t="shared" si="8"/>
        <v>0</v>
      </c>
      <c r="Z26" s="399">
        <f t="shared" si="8"/>
        <v>0</v>
      </c>
      <c r="AA26" s="399">
        <f t="shared" si="8"/>
        <v>0</v>
      </c>
      <c r="AB26" s="399">
        <f t="shared" si="8"/>
        <v>0</v>
      </c>
      <c r="AC26" s="399">
        <f t="shared" si="8"/>
        <v>0</v>
      </c>
      <c r="AD26" s="399">
        <f t="shared" si="8"/>
        <v>0</v>
      </c>
      <c r="AE26" s="399">
        <f t="shared" si="8"/>
        <v>0</v>
      </c>
      <c r="AF26" s="399">
        <f t="shared" si="8"/>
        <v>0</v>
      </c>
      <c r="AG26" s="399">
        <f t="shared" si="8"/>
        <v>0</v>
      </c>
      <c r="AH26" s="399">
        <f t="shared" si="8"/>
        <v>0</v>
      </c>
      <c r="AI26" s="399">
        <f t="shared" si="8"/>
        <v>0</v>
      </c>
      <c r="AJ26" s="399">
        <f t="shared" si="8"/>
        <v>0</v>
      </c>
      <c r="AK26" s="399">
        <f t="shared" si="8"/>
        <v>0</v>
      </c>
      <c r="AL26" s="399">
        <f t="shared" si="8"/>
        <v>0</v>
      </c>
      <c r="AM26" s="397">
        <f t="shared" si="8"/>
        <v>0</v>
      </c>
      <c r="AN26" s="398">
        <f t="shared" si="8"/>
        <v>0</v>
      </c>
      <c r="AO26" s="399">
        <f t="shared" si="8"/>
        <v>0</v>
      </c>
      <c r="AP26" s="399">
        <f t="shared" si="8"/>
        <v>0</v>
      </c>
      <c r="AQ26" s="399">
        <f t="shared" si="8"/>
        <v>0</v>
      </c>
      <c r="AR26" s="399">
        <f t="shared" si="8"/>
        <v>0</v>
      </c>
      <c r="AS26" s="399">
        <f t="shared" si="8"/>
        <v>0</v>
      </c>
      <c r="AT26" s="399">
        <f t="shared" si="8"/>
        <v>0</v>
      </c>
      <c r="AU26" s="399">
        <f t="shared" si="8"/>
        <v>0</v>
      </c>
      <c r="AV26" s="399">
        <f t="shared" si="8"/>
        <v>0</v>
      </c>
      <c r="AW26" s="399">
        <f t="shared" si="8"/>
        <v>0</v>
      </c>
      <c r="AX26" s="399">
        <f t="shared" si="8"/>
        <v>0</v>
      </c>
      <c r="AY26" s="399">
        <f t="shared" si="8"/>
        <v>0</v>
      </c>
      <c r="AZ26" s="399">
        <f t="shared" si="8"/>
        <v>0</v>
      </c>
      <c r="BA26" s="399">
        <f t="shared" si="8"/>
        <v>0</v>
      </c>
      <c r="BB26" s="399">
        <f t="shared" si="8"/>
        <v>0</v>
      </c>
      <c r="BC26" s="399">
        <f t="shared" si="8"/>
        <v>0</v>
      </c>
      <c r="BD26" s="399">
        <f t="shared" si="8"/>
        <v>0</v>
      </c>
      <c r="BE26" s="399">
        <f t="shared" si="8"/>
        <v>0</v>
      </c>
      <c r="BF26" s="399">
        <f t="shared" si="8"/>
        <v>0</v>
      </c>
      <c r="BG26" s="399">
        <f t="shared" si="8"/>
        <v>0</v>
      </c>
      <c r="BH26" s="399">
        <f t="shared" si="8"/>
        <v>0</v>
      </c>
      <c r="BI26" s="399">
        <f t="shared" si="8"/>
        <v>0</v>
      </c>
      <c r="BJ26" s="399">
        <f t="shared" si="8"/>
        <v>0</v>
      </c>
      <c r="BK26" s="399">
        <f t="shared" si="8"/>
        <v>0</v>
      </c>
      <c r="BL26" s="399">
        <f t="shared" si="8"/>
        <v>0</v>
      </c>
      <c r="BM26" s="399">
        <f t="shared" si="8"/>
        <v>0</v>
      </c>
      <c r="BN26" s="399">
        <f t="shared" si="8"/>
        <v>0</v>
      </c>
      <c r="BO26" s="399">
        <f t="shared" si="8"/>
        <v>0</v>
      </c>
      <c r="BP26" s="399">
        <f t="shared" si="8"/>
        <v>0</v>
      </c>
      <c r="BQ26" s="399">
        <f t="shared" si="8"/>
        <v>0</v>
      </c>
      <c r="BR26" s="399">
        <f t="shared" ref="BR26:DA26" si="9">SUM(BR23:BR25)</f>
        <v>0</v>
      </c>
      <c r="BS26" s="399">
        <f t="shared" si="9"/>
        <v>0</v>
      </c>
      <c r="BT26" s="399">
        <f t="shared" si="9"/>
        <v>0</v>
      </c>
      <c r="BU26" s="399">
        <f t="shared" si="9"/>
        <v>0</v>
      </c>
      <c r="BV26" s="399">
        <f t="shared" si="9"/>
        <v>0</v>
      </c>
      <c r="BW26" s="399">
        <f t="shared" si="9"/>
        <v>0</v>
      </c>
      <c r="BX26" s="399">
        <f t="shared" si="9"/>
        <v>0</v>
      </c>
      <c r="BY26" s="399">
        <f t="shared" si="9"/>
        <v>0</v>
      </c>
      <c r="BZ26" s="399">
        <f t="shared" si="9"/>
        <v>0</v>
      </c>
      <c r="CA26" s="399">
        <f t="shared" si="9"/>
        <v>0</v>
      </c>
      <c r="CB26" s="399">
        <f t="shared" si="9"/>
        <v>0</v>
      </c>
      <c r="CC26" s="399">
        <f t="shared" si="9"/>
        <v>0</v>
      </c>
      <c r="CD26" s="399">
        <f t="shared" si="9"/>
        <v>0</v>
      </c>
      <c r="CE26" s="399">
        <f t="shared" si="9"/>
        <v>0</v>
      </c>
      <c r="CF26" s="399">
        <f t="shared" si="9"/>
        <v>0</v>
      </c>
      <c r="CG26" s="399">
        <f t="shared" si="9"/>
        <v>0</v>
      </c>
      <c r="CH26" s="399">
        <f t="shared" si="9"/>
        <v>0</v>
      </c>
      <c r="CI26" s="399">
        <f t="shared" si="9"/>
        <v>0</v>
      </c>
      <c r="CJ26" s="399">
        <f t="shared" si="9"/>
        <v>0</v>
      </c>
      <c r="CK26" s="399">
        <f t="shared" si="9"/>
        <v>0</v>
      </c>
      <c r="CL26" s="399">
        <f t="shared" si="9"/>
        <v>0</v>
      </c>
      <c r="CM26" s="399">
        <f t="shared" si="9"/>
        <v>0</v>
      </c>
      <c r="CN26" s="399">
        <f t="shared" si="9"/>
        <v>0</v>
      </c>
      <c r="CO26" s="399">
        <f t="shared" si="9"/>
        <v>0</v>
      </c>
      <c r="CP26" s="399">
        <f t="shared" si="9"/>
        <v>0</v>
      </c>
      <c r="CQ26" s="399">
        <f t="shared" si="9"/>
        <v>0</v>
      </c>
      <c r="CR26" s="399">
        <f t="shared" si="9"/>
        <v>0</v>
      </c>
      <c r="CS26" s="399">
        <f t="shared" si="9"/>
        <v>0</v>
      </c>
      <c r="CT26" s="399">
        <f t="shared" si="9"/>
        <v>0</v>
      </c>
      <c r="CU26" s="399">
        <f t="shared" si="9"/>
        <v>0</v>
      </c>
      <c r="CV26" s="399">
        <f t="shared" si="9"/>
        <v>0</v>
      </c>
      <c r="CW26" s="399">
        <f t="shared" si="9"/>
        <v>0</v>
      </c>
      <c r="CX26" s="399">
        <f t="shared" si="9"/>
        <v>0</v>
      </c>
      <c r="CY26" s="399">
        <f t="shared" si="9"/>
        <v>0</v>
      </c>
      <c r="CZ26" s="399">
        <f t="shared" si="9"/>
        <v>0</v>
      </c>
      <c r="DA26" s="399">
        <f t="shared" si="9"/>
        <v>0</v>
      </c>
    </row>
    <row r="27" spans="1:126" ht="15" customHeight="1" x14ac:dyDescent="0.2">
      <c r="A27" s="296"/>
      <c r="B27" s="373">
        <v>5</v>
      </c>
      <c r="C27" s="374" t="s">
        <v>988</v>
      </c>
      <c r="D27" s="382"/>
      <c r="E27" s="383"/>
      <c r="F27" s="400"/>
      <c r="G27" s="401"/>
      <c r="H27" s="401"/>
      <c r="I27" s="401"/>
      <c r="J27" s="401"/>
      <c r="K27" s="401"/>
      <c r="L27" s="401"/>
      <c r="M27" s="401"/>
      <c r="N27" s="401"/>
      <c r="O27" s="389"/>
      <c r="P27" s="402"/>
      <c r="Q27" s="401"/>
      <c r="R27" s="401"/>
      <c r="S27" s="401"/>
      <c r="T27" s="401"/>
      <c r="U27" s="401"/>
      <c r="V27" s="401"/>
      <c r="W27" s="401"/>
      <c r="X27" s="401"/>
      <c r="Y27" s="401"/>
      <c r="Z27" s="401"/>
      <c r="AA27" s="401"/>
      <c r="AB27" s="401"/>
      <c r="AC27" s="401"/>
      <c r="AD27" s="401"/>
      <c r="AE27" s="401"/>
      <c r="AF27" s="401"/>
      <c r="AG27" s="401"/>
      <c r="AH27" s="401"/>
      <c r="AI27" s="401"/>
      <c r="AJ27" s="401"/>
      <c r="AK27" s="401"/>
      <c r="AL27" s="401"/>
      <c r="AM27" s="389"/>
      <c r="AN27" s="390">
        <f>AM27</f>
        <v>0</v>
      </c>
      <c r="AO27" s="391">
        <f t="shared" ref="AO27:BD30" si="10">AN27</f>
        <v>0</v>
      </c>
      <c r="AP27" s="391">
        <f t="shared" si="10"/>
        <v>0</v>
      </c>
      <c r="AQ27" s="391">
        <f t="shared" si="10"/>
        <v>0</v>
      </c>
      <c r="AR27" s="391">
        <f t="shared" si="10"/>
        <v>0</v>
      </c>
      <c r="AS27" s="391">
        <f t="shared" si="10"/>
        <v>0</v>
      </c>
      <c r="AT27" s="391">
        <f t="shared" si="10"/>
        <v>0</v>
      </c>
      <c r="AU27" s="391">
        <f t="shared" si="10"/>
        <v>0</v>
      </c>
      <c r="AV27" s="391">
        <f t="shared" si="10"/>
        <v>0</v>
      </c>
      <c r="AW27" s="391">
        <f t="shared" si="10"/>
        <v>0</v>
      </c>
      <c r="AX27" s="391">
        <f t="shared" si="10"/>
        <v>0</v>
      </c>
      <c r="AY27" s="391">
        <f t="shared" si="10"/>
        <v>0</v>
      </c>
      <c r="AZ27" s="391">
        <f t="shared" si="10"/>
        <v>0</v>
      </c>
      <c r="BA27" s="391">
        <f t="shared" si="10"/>
        <v>0</v>
      </c>
      <c r="BB27" s="391">
        <f t="shared" si="10"/>
        <v>0</v>
      </c>
      <c r="BC27" s="391">
        <f t="shared" si="10"/>
        <v>0</v>
      </c>
      <c r="BD27" s="391">
        <f t="shared" si="10"/>
        <v>0</v>
      </c>
      <c r="BE27" s="391">
        <f t="shared" ref="BE27:BT30" si="11">BD27</f>
        <v>0</v>
      </c>
      <c r="BF27" s="391">
        <f t="shared" si="11"/>
        <v>0</v>
      </c>
      <c r="BG27" s="391">
        <f t="shared" si="11"/>
        <v>0</v>
      </c>
      <c r="BH27" s="391">
        <f t="shared" si="11"/>
        <v>0</v>
      </c>
      <c r="BI27" s="391">
        <f t="shared" si="11"/>
        <v>0</v>
      </c>
      <c r="BJ27" s="391">
        <f t="shared" si="11"/>
        <v>0</v>
      </c>
      <c r="BK27" s="391">
        <f t="shared" si="11"/>
        <v>0</v>
      </c>
      <c r="BL27" s="391">
        <f t="shared" si="11"/>
        <v>0</v>
      </c>
      <c r="BM27" s="391">
        <f t="shared" si="11"/>
        <v>0</v>
      </c>
      <c r="BN27" s="391">
        <f t="shared" si="11"/>
        <v>0</v>
      </c>
      <c r="BO27" s="391">
        <f t="shared" si="11"/>
        <v>0</v>
      </c>
      <c r="BP27" s="391">
        <f t="shared" si="11"/>
        <v>0</v>
      </c>
      <c r="BQ27" s="391">
        <f t="shared" si="11"/>
        <v>0</v>
      </c>
      <c r="BR27" s="391">
        <f t="shared" si="11"/>
        <v>0</v>
      </c>
      <c r="BS27" s="391">
        <f t="shared" si="11"/>
        <v>0</v>
      </c>
      <c r="BT27" s="391">
        <f t="shared" si="11"/>
        <v>0</v>
      </c>
      <c r="BU27" s="391">
        <f t="shared" ref="BU27:CJ30" si="12">BT27</f>
        <v>0</v>
      </c>
      <c r="BV27" s="391">
        <f t="shared" si="12"/>
        <v>0</v>
      </c>
      <c r="BW27" s="391">
        <f t="shared" si="12"/>
        <v>0</v>
      </c>
      <c r="BX27" s="391">
        <f t="shared" si="12"/>
        <v>0</v>
      </c>
      <c r="BY27" s="391">
        <f t="shared" si="12"/>
        <v>0</v>
      </c>
      <c r="BZ27" s="391">
        <f t="shared" si="12"/>
        <v>0</v>
      </c>
      <c r="CA27" s="391">
        <f t="shared" si="12"/>
        <v>0</v>
      </c>
      <c r="CB27" s="391">
        <f t="shared" si="12"/>
        <v>0</v>
      </c>
      <c r="CC27" s="391">
        <f t="shared" si="12"/>
        <v>0</v>
      </c>
      <c r="CD27" s="391">
        <f t="shared" si="12"/>
        <v>0</v>
      </c>
      <c r="CE27" s="391">
        <f t="shared" si="12"/>
        <v>0</v>
      </c>
      <c r="CF27" s="391">
        <f t="shared" si="12"/>
        <v>0</v>
      </c>
      <c r="CG27" s="391">
        <f t="shared" si="12"/>
        <v>0</v>
      </c>
      <c r="CH27" s="391">
        <f t="shared" si="12"/>
        <v>0</v>
      </c>
      <c r="CI27" s="391">
        <f t="shared" si="12"/>
        <v>0</v>
      </c>
      <c r="CJ27" s="391">
        <f t="shared" si="12"/>
        <v>0</v>
      </c>
      <c r="CK27" s="391">
        <f t="shared" ref="CK27:CZ30" si="13">CJ27</f>
        <v>0</v>
      </c>
      <c r="CL27" s="391">
        <f t="shared" si="13"/>
        <v>0</v>
      </c>
      <c r="CM27" s="391">
        <f t="shared" si="13"/>
        <v>0</v>
      </c>
      <c r="CN27" s="391">
        <f t="shared" si="13"/>
        <v>0</v>
      </c>
      <c r="CO27" s="391">
        <f t="shared" si="13"/>
        <v>0</v>
      </c>
      <c r="CP27" s="391">
        <f t="shared" si="13"/>
        <v>0</v>
      </c>
      <c r="CQ27" s="391">
        <f t="shared" si="13"/>
        <v>0</v>
      </c>
      <c r="CR27" s="391">
        <f t="shared" si="13"/>
        <v>0</v>
      </c>
      <c r="CS27" s="391">
        <f t="shared" si="13"/>
        <v>0</v>
      </c>
      <c r="CT27" s="391">
        <f t="shared" si="13"/>
        <v>0</v>
      </c>
      <c r="CU27" s="391">
        <f t="shared" si="13"/>
        <v>0</v>
      </c>
      <c r="CV27" s="391">
        <f t="shared" si="13"/>
        <v>0</v>
      </c>
      <c r="CW27" s="391">
        <f t="shared" si="13"/>
        <v>0</v>
      </c>
      <c r="CX27" s="391">
        <f t="shared" si="13"/>
        <v>0</v>
      </c>
      <c r="CY27" s="391">
        <f t="shared" si="13"/>
        <v>0</v>
      </c>
      <c r="CZ27" s="391">
        <f t="shared" si="13"/>
        <v>0</v>
      </c>
      <c r="DA27" s="391">
        <f t="shared" ref="CR27:DA30" si="14">CZ27</f>
        <v>0</v>
      </c>
    </row>
    <row r="28" spans="1:126" ht="15" customHeight="1" x14ac:dyDescent="0.2">
      <c r="A28" s="296"/>
      <c r="B28" s="373">
        <v>6</v>
      </c>
      <c r="C28" s="374" t="s">
        <v>989</v>
      </c>
      <c r="D28" s="382"/>
      <c r="E28" s="383"/>
      <c r="F28" s="400"/>
      <c r="G28" s="401"/>
      <c r="H28" s="401"/>
      <c r="I28" s="401"/>
      <c r="J28" s="401"/>
      <c r="K28" s="401"/>
      <c r="L28" s="401"/>
      <c r="M28" s="401"/>
      <c r="N28" s="401"/>
      <c r="O28" s="389"/>
      <c r="P28" s="402"/>
      <c r="Q28" s="401"/>
      <c r="R28" s="401"/>
      <c r="S28" s="401"/>
      <c r="T28" s="401"/>
      <c r="U28" s="401"/>
      <c r="V28" s="401"/>
      <c r="W28" s="401"/>
      <c r="X28" s="401"/>
      <c r="Y28" s="401"/>
      <c r="Z28" s="401"/>
      <c r="AA28" s="401"/>
      <c r="AB28" s="401"/>
      <c r="AC28" s="401"/>
      <c r="AD28" s="401"/>
      <c r="AE28" s="401"/>
      <c r="AF28" s="401"/>
      <c r="AG28" s="401"/>
      <c r="AH28" s="401"/>
      <c r="AI28" s="401"/>
      <c r="AJ28" s="401"/>
      <c r="AK28" s="401"/>
      <c r="AL28" s="401"/>
      <c r="AM28" s="389"/>
      <c r="AN28" s="390">
        <f>AM28</f>
        <v>0</v>
      </c>
      <c r="AO28" s="391">
        <f t="shared" si="10"/>
        <v>0</v>
      </c>
      <c r="AP28" s="391">
        <f t="shared" si="10"/>
        <v>0</v>
      </c>
      <c r="AQ28" s="391">
        <f t="shared" si="10"/>
        <v>0</v>
      </c>
      <c r="AR28" s="391">
        <f t="shared" si="10"/>
        <v>0</v>
      </c>
      <c r="AS28" s="391">
        <f t="shared" si="10"/>
        <v>0</v>
      </c>
      <c r="AT28" s="391">
        <f t="shared" si="10"/>
        <v>0</v>
      </c>
      <c r="AU28" s="391">
        <f t="shared" si="10"/>
        <v>0</v>
      </c>
      <c r="AV28" s="391">
        <f t="shared" si="10"/>
        <v>0</v>
      </c>
      <c r="AW28" s="391">
        <f t="shared" si="10"/>
        <v>0</v>
      </c>
      <c r="AX28" s="391">
        <f t="shared" si="10"/>
        <v>0</v>
      </c>
      <c r="AY28" s="391">
        <f t="shared" si="10"/>
        <v>0</v>
      </c>
      <c r="AZ28" s="391">
        <f t="shared" si="10"/>
        <v>0</v>
      </c>
      <c r="BA28" s="391">
        <f t="shared" si="10"/>
        <v>0</v>
      </c>
      <c r="BB28" s="391">
        <f t="shared" si="10"/>
        <v>0</v>
      </c>
      <c r="BC28" s="391">
        <f t="shared" si="10"/>
        <v>0</v>
      </c>
      <c r="BD28" s="391">
        <f t="shared" si="10"/>
        <v>0</v>
      </c>
      <c r="BE28" s="391">
        <f t="shared" si="11"/>
        <v>0</v>
      </c>
      <c r="BF28" s="391">
        <f t="shared" si="11"/>
        <v>0</v>
      </c>
      <c r="BG28" s="391">
        <f t="shared" si="11"/>
        <v>0</v>
      </c>
      <c r="BH28" s="391">
        <f t="shared" si="11"/>
        <v>0</v>
      </c>
      <c r="BI28" s="391">
        <f t="shared" si="11"/>
        <v>0</v>
      </c>
      <c r="BJ28" s="391">
        <f t="shared" si="11"/>
        <v>0</v>
      </c>
      <c r="BK28" s="391">
        <f t="shared" si="11"/>
        <v>0</v>
      </c>
      <c r="BL28" s="391">
        <f t="shared" si="11"/>
        <v>0</v>
      </c>
      <c r="BM28" s="391">
        <f t="shared" si="11"/>
        <v>0</v>
      </c>
      <c r="BN28" s="391">
        <f t="shared" si="11"/>
        <v>0</v>
      </c>
      <c r="BO28" s="391">
        <f t="shared" si="11"/>
        <v>0</v>
      </c>
      <c r="BP28" s="391">
        <f t="shared" si="11"/>
        <v>0</v>
      </c>
      <c r="BQ28" s="391">
        <f t="shared" si="11"/>
        <v>0</v>
      </c>
      <c r="BR28" s="391">
        <f t="shared" si="11"/>
        <v>0</v>
      </c>
      <c r="BS28" s="391">
        <f t="shared" si="11"/>
        <v>0</v>
      </c>
      <c r="BT28" s="391">
        <f t="shared" si="11"/>
        <v>0</v>
      </c>
      <c r="BU28" s="391">
        <f t="shared" si="12"/>
        <v>0</v>
      </c>
      <c r="BV28" s="391">
        <f t="shared" si="12"/>
        <v>0</v>
      </c>
      <c r="BW28" s="391">
        <f t="shared" si="12"/>
        <v>0</v>
      </c>
      <c r="BX28" s="391">
        <f t="shared" si="12"/>
        <v>0</v>
      </c>
      <c r="BY28" s="391">
        <f t="shared" si="12"/>
        <v>0</v>
      </c>
      <c r="BZ28" s="391">
        <f t="shared" si="12"/>
        <v>0</v>
      </c>
      <c r="CA28" s="391">
        <f t="shared" si="12"/>
        <v>0</v>
      </c>
      <c r="CB28" s="391">
        <f t="shared" si="12"/>
        <v>0</v>
      </c>
      <c r="CC28" s="391">
        <f t="shared" si="12"/>
        <v>0</v>
      </c>
      <c r="CD28" s="391">
        <f t="shared" si="12"/>
        <v>0</v>
      </c>
      <c r="CE28" s="391">
        <f t="shared" si="12"/>
        <v>0</v>
      </c>
      <c r="CF28" s="391">
        <f t="shared" si="12"/>
        <v>0</v>
      </c>
      <c r="CG28" s="391">
        <f t="shared" si="12"/>
        <v>0</v>
      </c>
      <c r="CH28" s="391">
        <f t="shared" si="12"/>
        <v>0</v>
      </c>
      <c r="CI28" s="391">
        <f t="shared" si="12"/>
        <v>0</v>
      </c>
      <c r="CJ28" s="391">
        <f t="shared" si="12"/>
        <v>0</v>
      </c>
      <c r="CK28" s="391">
        <f t="shared" si="13"/>
        <v>0</v>
      </c>
      <c r="CL28" s="391">
        <f t="shared" si="13"/>
        <v>0</v>
      </c>
      <c r="CM28" s="391">
        <f t="shared" si="13"/>
        <v>0</v>
      </c>
      <c r="CN28" s="391">
        <f t="shared" si="13"/>
        <v>0</v>
      </c>
      <c r="CO28" s="391">
        <f t="shared" si="13"/>
        <v>0</v>
      </c>
      <c r="CP28" s="391">
        <f t="shared" si="13"/>
        <v>0</v>
      </c>
      <c r="CQ28" s="391">
        <f t="shared" si="13"/>
        <v>0</v>
      </c>
      <c r="CR28" s="391">
        <f t="shared" si="14"/>
        <v>0</v>
      </c>
      <c r="CS28" s="391">
        <f t="shared" si="14"/>
        <v>0</v>
      </c>
      <c r="CT28" s="391">
        <f t="shared" si="14"/>
        <v>0</v>
      </c>
      <c r="CU28" s="391">
        <f t="shared" si="14"/>
        <v>0</v>
      </c>
      <c r="CV28" s="391">
        <f t="shared" si="14"/>
        <v>0</v>
      </c>
      <c r="CW28" s="391">
        <f t="shared" si="14"/>
        <v>0</v>
      </c>
      <c r="CX28" s="391">
        <f t="shared" si="14"/>
        <v>0</v>
      </c>
      <c r="CY28" s="391">
        <f t="shared" si="14"/>
        <v>0</v>
      </c>
      <c r="CZ28" s="391">
        <f t="shared" si="14"/>
        <v>0</v>
      </c>
      <c r="DA28" s="391">
        <f t="shared" si="14"/>
        <v>0</v>
      </c>
    </row>
    <row r="29" spans="1:126" ht="15" customHeight="1" x14ac:dyDescent="0.2">
      <c r="A29" s="296"/>
      <c r="B29" s="373">
        <v>7</v>
      </c>
      <c r="C29" s="374" t="s">
        <v>990</v>
      </c>
      <c r="D29" s="382"/>
      <c r="E29" s="383"/>
      <c r="F29" s="384"/>
      <c r="G29" s="385"/>
      <c r="H29" s="385"/>
      <c r="I29" s="401"/>
      <c r="J29" s="401"/>
      <c r="K29" s="401"/>
      <c r="L29" s="385"/>
      <c r="M29" s="385"/>
      <c r="N29" s="385"/>
      <c r="O29" s="386"/>
      <c r="P29" s="387"/>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6"/>
      <c r="AN29" s="390">
        <f>AM29</f>
        <v>0</v>
      </c>
      <c r="AO29" s="391">
        <f t="shared" si="10"/>
        <v>0</v>
      </c>
      <c r="AP29" s="391">
        <f t="shared" si="10"/>
        <v>0</v>
      </c>
      <c r="AQ29" s="391">
        <f t="shared" si="10"/>
        <v>0</v>
      </c>
      <c r="AR29" s="391">
        <f t="shared" si="10"/>
        <v>0</v>
      </c>
      <c r="AS29" s="391">
        <f t="shared" si="10"/>
        <v>0</v>
      </c>
      <c r="AT29" s="391">
        <f t="shared" si="10"/>
        <v>0</v>
      </c>
      <c r="AU29" s="391">
        <f t="shared" si="10"/>
        <v>0</v>
      </c>
      <c r="AV29" s="391">
        <f t="shared" si="10"/>
        <v>0</v>
      </c>
      <c r="AW29" s="391">
        <f t="shared" si="10"/>
        <v>0</v>
      </c>
      <c r="AX29" s="391">
        <f t="shared" si="10"/>
        <v>0</v>
      </c>
      <c r="AY29" s="391">
        <f t="shared" si="10"/>
        <v>0</v>
      </c>
      <c r="AZ29" s="391">
        <f t="shared" si="10"/>
        <v>0</v>
      </c>
      <c r="BA29" s="391">
        <f t="shared" si="10"/>
        <v>0</v>
      </c>
      <c r="BB29" s="391">
        <f t="shared" si="10"/>
        <v>0</v>
      </c>
      <c r="BC29" s="391">
        <f t="shared" si="10"/>
        <v>0</v>
      </c>
      <c r="BD29" s="391">
        <f t="shared" si="10"/>
        <v>0</v>
      </c>
      <c r="BE29" s="391">
        <f t="shared" si="11"/>
        <v>0</v>
      </c>
      <c r="BF29" s="391">
        <f t="shared" si="11"/>
        <v>0</v>
      </c>
      <c r="BG29" s="391">
        <f t="shared" si="11"/>
        <v>0</v>
      </c>
      <c r="BH29" s="391">
        <f t="shared" si="11"/>
        <v>0</v>
      </c>
      <c r="BI29" s="391">
        <f t="shared" si="11"/>
        <v>0</v>
      </c>
      <c r="BJ29" s="391">
        <f t="shared" si="11"/>
        <v>0</v>
      </c>
      <c r="BK29" s="391">
        <f t="shared" si="11"/>
        <v>0</v>
      </c>
      <c r="BL29" s="391">
        <f t="shared" si="11"/>
        <v>0</v>
      </c>
      <c r="BM29" s="391">
        <f t="shared" si="11"/>
        <v>0</v>
      </c>
      <c r="BN29" s="391">
        <f t="shared" si="11"/>
        <v>0</v>
      </c>
      <c r="BO29" s="391">
        <f t="shared" si="11"/>
        <v>0</v>
      </c>
      <c r="BP29" s="391">
        <f t="shared" si="11"/>
        <v>0</v>
      </c>
      <c r="BQ29" s="391">
        <f t="shared" si="11"/>
        <v>0</v>
      </c>
      <c r="BR29" s="391">
        <f t="shared" si="11"/>
        <v>0</v>
      </c>
      <c r="BS29" s="391">
        <f t="shared" si="11"/>
        <v>0</v>
      </c>
      <c r="BT29" s="391">
        <f t="shared" si="11"/>
        <v>0</v>
      </c>
      <c r="BU29" s="391">
        <f t="shared" si="12"/>
        <v>0</v>
      </c>
      <c r="BV29" s="391">
        <f t="shared" si="12"/>
        <v>0</v>
      </c>
      <c r="BW29" s="391">
        <f t="shared" si="12"/>
        <v>0</v>
      </c>
      <c r="BX29" s="391">
        <f t="shared" si="12"/>
        <v>0</v>
      </c>
      <c r="BY29" s="391">
        <f t="shared" si="12"/>
        <v>0</v>
      </c>
      <c r="BZ29" s="391">
        <f t="shared" si="12"/>
        <v>0</v>
      </c>
      <c r="CA29" s="391">
        <f t="shared" si="12"/>
        <v>0</v>
      </c>
      <c r="CB29" s="391">
        <f t="shared" si="12"/>
        <v>0</v>
      </c>
      <c r="CC29" s="391">
        <f t="shared" si="12"/>
        <v>0</v>
      </c>
      <c r="CD29" s="391">
        <f t="shared" si="12"/>
        <v>0</v>
      </c>
      <c r="CE29" s="391">
        <f t="shared" si="12"/>
        <v>0</v>
      </c>
      <c r="CF29" s="391">
        <f t="shared" si="12"/>
        <v>0</v>
      </c>
      <c r="CG29" s="391">
        <f t="shared" si="12"/>
        <v>0</v>
      </c>
      <c r="CH29" s="391">
        <f t="shared" si="12"/>
        <v>0</v>
      </c>
      <c r="CI29" s="391">
        <f t="shared" si="12"/>
        <v>0</v>
      </c>
      <c r="CJ29" s="391">
        <f t="shared" si="12"/>
        <v>0</v>
      </c>
      <c r="CK29" s="391">
        <f t="shared" si="13"/>
        <v>0</v>
      </c>
      <c r="CL29" s="391">
        <f t="shared" si="13"/>
        <v>0</v>
      </c>
      <c r="CM29" s="391">
        <f t="shared" si="13"/>
        <v>0</v>
      </c>
      <c r="CN29" s="391">
        <f t="shared" si="13"/>
        <v>0</v>
      </c>
      <c r="CO29" s="391">
        <f t="shared" si="13"/>
        <v>0</v>
      </c>
      <c r="CP29" s="391">
        <f t="shared" si="13"/>
        <v>0</v>
      </c>
      <c r="CQ29" s="391">
        <f t="shared" si="13"/>
        <v>0</v>
      </c>
      <c r="CR29" s="391">
        <f t="shared" si="14"/>
        <v>0</v>
      </c>
      <c r="CS29" s="391">
        <f t="shared" si="14"/>
        <v>0</v>
      </c>
      <c r="CT29" s="391">
        <f t="shared" si="14"/>
        <v>0</v>
      </c>
      <c r="CU29" s="391">
        <f t="shared" si="14"/>
        <v>0</v>
      </c>
      <c r="CV29" s="391">
        <f t="shared" si="14"/>
        <v>0</v>
      </c>
      <c r="CW29" s="391">
        <f t="shared" si="14"/>
        <v>0</v>
      </c>
      <c r="CX29" s="391">
        <f t="shared" si="14"/>
        <v>0</v>
      </c>
      <c r="CY29" s="391">
        <f t="shared" si="14"/>
        <v>0</v>
      </c>
      <c r="CZ29" s="391">
        <f t="shared" si="14"/>
        <v>0</v>
      </c>
      <c r="DA29" s="391">
        <f t="shared" si="14"/>
        <v>0</v>
      </c>
    </row>
    <row r="30" spans="1:126" ht="15" customHeight="1" x14ac:dyDescent="0.2">
      <c r="A30" s="296"/>
      <c r="B30" s="373">
        <v>8</v>
      </c>
      <c r="C30" s="374" t="s">
        <v>991</v>
      </c>
      <c r="D30" s="382"/>
      <c r="E30" s="383"/>
      <c r="F30" s="384"/>
      <c r="G30" s="385"/>
      <c r="H30" s="385"/>
      <c r="I30" s="401"/>
      <c r="J30" s="401"/>
      <c r="K30" s="401"/>
      <c r="L30" s="385"/>
      <c r="M30" s="385"/>
      <c r="N30" s="385"/>
      <c r="O30" s="386"/>
      <c r="P30" s="387"/>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6"/>
      <c r="AN30" s="390">
        <f>AM30</f>
        <v>0</v>
      </c>
      <c r="AO30" s="391">
        <f t="shared" si="10"/>
        <v>0</v>
      </c>
      <c r="AP30" s="391">
        <f t="shared" si="10"/>
        <v>0</v>
      </c>
      <c r="AQ30" s="391">
        <f t="shared" si="10"/>
        <v>0</v>
      </c>
      <c r="AR30" s="391">
        <f t="shared" si="10"/>
        <v>0</v>
      </c>
      <c r="AS30" s="391">
        <f t="shared" si="10"/>
        <v>0</v>
      </c>
      <c r="AT30" s="391">
        <f t="shared" si="10"/>
        <v>0</v>
      </c>
      <c r="AU30" s="391">
        <f t="shared" si="10"/>
        <v>0</v>
      </c>
      <c r="AV30" s="391">
        <f t="shared" si="10"/>
        <v>0</v>
      </c>
      <c r="AW30" s="391">
        <f t="shared" si="10"/>
        <v>0</v>
      </c>
      <c r="AX30" s="391">
        <f t="shared" si="10"/>
        <v>0</v>
      </c>
      <c r="AY30" s="391">
        <f t="shared" si="10"/>
        <v>0</v>
      </c>
      <c r="AZ30" s="391">
        <f t="shared" si="10"/>
        <v>0</v>
      </c>
      <c r="BA30" s="391">
        <f t="shared" si="10"/>
        <v>0</v>
      </c>
      <c r="BB30" s="391">
        <f t="shared" si="10"/>
        <v>0</v>
      </c>
      <c r="BC30" s="391">
        <f t="shared" si="10"/>
        <v>0</v>
      </c>
      <c r="BD30" s="391">
        <f t="shared" si="10"/>
        <v>0</v>
      </c>
      <c r="BE30" s="391">
        <f t="shared" si="11"/>
        <v>0</v>
      </c>
      <c r="BF30" s="391">
        <f t="shared" si="11"/>
        <v>0</v>
      </c>
      <c r="BG30" s="391">
        <f t="shared" si="11"/>
        <v>0</v>
      </c>
      <c r="BH30" s="391">
        <f t="shared" si="11"/>
        <v>0</v>
      </c>
      <c r="BI30" s="391">
        <f t="shared" si="11"/>
        <v>0</v>
      </c>
      <c r="BJ30" s="391">
        <f t="shared" si="11"/>
        <v>0</v>
      </c>
      <c r="BK30" s="391">
        <f t="shared" si="11"/>
        <v>0</v>
      </c>
      <c r="BL30" s="391">
        <f t="shared" si="11"/>
        <v>0</v>
      </c>
      <c r="BM30" s="391">
        <f t="shared" si="11"/>
        <v>0</v>
      </c>
      <c r="BN30" s="391">
        <f t="shared" si="11"/>
        <v>0</v>
      </c>
      <c r="BO30" s="391">
        <f t="shared" si="11"/>
        <v>0</v>
      </c>
      <c r="BP30" s="391">
        <f t="shared" si="11"/>
        <v>0</v>
      </c>
      <c r="BQ30" s="391">
        <f t="shared" si="11"/>
        <v>0</v>
      </c>
      <c r="BR30" s="391">
        <f t="shared" si="11"/>
        <v>0</v>
      </c>
      <c r="BS30" s="391">
        <f t="shared" si="11"/>
        <v>0</v>
      </c>
      <c r="BT30" s="391">
        <f t="shared" si="11"/>
        <v>0</v>
      </c>
      <c r="BU30" s="391">
        <f t="shared" si="12"/>
        <v>0</v>
      </c>
      <c r="BV30" s="391">
        <f t="shared" si="12"/>
        <v>0</v>
      </c>
      <c r="BW30" s="391">
        <f t="shared" si="12"/>
        <v>0</v>
      </c>
      <c r="BX30" s="391">
        <f t="shared" si="12"/>
        <v>0</v>
      </c>
      <c r="BY30" s="391">
        <f t="shared" si="12"/>
        <v>0</v>
      </c>
      <c r="BZ30" s="391">
        <f t="shared" si="12"/>
        <v>0</v>
      </c>
      <c r="CA30" s="391">
        <f t="shared" si="12"/>
        <v>0</v>
      </c>
      <c r="CB30" s="391">
        <f t="shared" si="12"/>
        <v>0</v>
      </c>
      <c r="CC30" s="391">
        <f t="shared" si="12"/>
        <v>0</v>
      </c>
      <c r="CD30" s="391">
        <f t="shared" si="12"/>
        <v>0</v>
      </c>
      <c r="CE30" s="391">
        <f t="shared" si="12"/>
        <v>0</v>
      </c>
      <c r="CF30" s="391">
        <f t="shared" si="12"/>
        <v>0</v>
      </c>
      <c r="CG30" s="391">
        <f t="shared" si="12"/>
        <v>0</v>
      </c>
      <c r="CH30" s="391">
        <f t="shared" si="12"/>
        <v>0</v>
      </c>
      <c r="CI30" s="391">
        <f t="shared" si="12"/>
        <v>0</v>
      </c>
      <c r="CJ30" s="391">
        <f t="shared" si="12"/>
        <v>0</v>
      </c>
      <c r="CK30" s="391">
        <f t="shared" si="13"/>
        <v>0</v>
      </c>
      <c r="CL30" s="391">
        <f t="shared" si="13"/>
        <v>0</v>
      </c>
      <c r="CM30" s="391">
        <f t="shared" si="13"/>
        <v>0</v>
      </c>
      <c r="CN30" s="391">
        <f t="shared" si="13"/>
        <v>0</v>
      </c>
      <c r="CO30" s="391">
        <f t="shared" si="13"/>
        <v>0</v>
      </c>
      <c r="CP30" s="391">
        <f t="shared" si="13"/>
        <v>0</v>
      </c>
      <c r="CQ30" s="391">
        <f t="shared" si="13"/>
        <v>0</v>
      </c>
      <c r="CR30" s="391">
        <f t="shared" si="14"/>
        <v>0</v>
      </c>
      <c r="CS30" s="391">
        <f t="shared" si="14"/>
        <v>0</v>
      </c>
      <c r="CT30" s="391">
        <f t="shared" si="14"/>
        <v>0</v>
      </c>
      <c r="CU30" s="391">
        <f t="shared" si="14"/>
        <v>0</v>
      </c>
      <c r="CV30" s="391">
        <f t="shared" si="14"/>
        <v>0</v>
      </c>
      <c r="CW30" s="391">
        <f t="shared" si="14"/>
        <v>0</v>
      </c>
      <c r="CX30" s="391">
        <f t="shared" si="14"/>
        <v>0</v>
      </c>
      <c r="CY30" s="391">
        <f t="shared" si="14"/>
        <v>0</v>
      </c>
      <c r="CZ30" s="391">
        <f t="shared" si="14"/>
        <v>0</v>
      </c>
      <c r="DA30" s="391">
        <f t="shared" si="14"/>
        <v>0</v>
      </c>
    </row>
    <row r="31" spans="1:126" ht="15" customHeight="1" x14ac:dyDescent="0.2">
      <c r="A31" s="296"/>
      <c r="B31" s="373">
        <v>9</v>
      </c>
      <c r="C31" s="392" t="s">
        <v>992</v>
      </c>
      <c r="D31" s="393"/>
      <c r="E31" s="394"/>
      <c r="F31" s="403">
        <f>F26-F27-F28-F29-F30</f>
        <v>0</v>
      </c>
      <c r="G31" s="404">
        <f t="shared" ref="G31:BR31" si="15">G26-G27-G28-G29-G30</f>
        <v>0</v>
      </c>
      <c r="H31" s="404">
        <f t="shared" si="15"/>
        <v>0</v>
      </c>
      <c r="I31" s="404">
        <f t="shared" si="15"/>
        <v>0</v>
      </c>
      <c r="J31" s="404">
        <f t="shared" si="15"/>
        <v>0</v>
      </c>
      <c r="K31" s="404">
        <f t="shared" si="15"/>
        <v>0</v>
      </c>
      <c r="L31" s="404">
        <f t="shared" si="15"/>
        <v>0</v>
      </c>
      <c r="M31" s="404">
        <f t="shared" si="15"/>
        <v>0</v>
      </c>
      <c r="N31" s="404">
        <f t="shared" si="15"/>
        <v>0</v>
      </c>
      <c r="O31" s="405">
        <f t="shared" si="15"/>
        <v>0</v>
      </c>
      <c r="P31" s="398">
        <f t="shared" si="15"/>
        <v>0</v>
      </c>
      <c r="Q31" s="404">
        <f t="shared" si="15"/>
        <v>0</v>
      </c>
      <c r="R31" s="404">
        <f t="shared" si="15"/>
        <v>0</v>
      </c>
      <c r="S31" s="404">
        <f t="shared" si="15"/>
        <v>0</v>
      </c>
      <c r="T31" s="404">
        <f t="shared" si="15"/>
        <v>0</v>
      </c>
      <c r="U31" s="404">
        <f t="shared" si="15"/>
        <v>0</v>
      </c>
      <c r="V31" s="404">
        <f t="shared" si="15"/>
        <v>0</v>
      </c>
      <c r="W31" s="404">
        <f t="shared" si="15"/>
        <v>0</v>
      </c>
      <c r="X31" s="404">
        <f t="shared" si="15"/>
        <v>0</v>
      </c>
      <c r="Y31" s="404">
        <f t="shared" si="15"/>
        <v>0</v>
      </c>
      <c r="Z31" s="404">
        <f t="shared" si="15"/>
        <v>0</v>
      </c>
      <c r="AA31" s="404">
        <f t="shared" si="15"/>
        <v>0</v>
      </c>
      <c r="AB31" s="404">
        <f t="shared" si="15"/>
        <v>0</v>
      </c>
      <c r="AC31" s="404">
        <f t="shared" si="15"/>
        <v>0</v>
      </c>
      <c r="AD31" s="404">
        <f t="shared" si="15"/>
        <v>0</v>
      </c>
      <c r="AE31" s="404">
        <f t="shared" si="15"/>
        <v>0</v>
      </c>
      <c r="AF31" s="404">
        <f t="shared" si="15"/>
        <v>0</v>
      </c>
      <c r="AG31" s="404">
        <f t="shared" si="15"/>
        <v>0</v>
      </c>
      <c r="AH31" s="404">
        <f t="shared" si="15"/>
        <v>0</v>
      </c>
      <c r="AI31" s="404">
        <f t="shared" si="15"/>
        <v>0</v>
      </c>
      <c r="AJ31" s="404">
        <f t="shared" si="15"/>
        <v>0</v>
      </c>
      <c r="AK31" s="404">
        <f t="shared" si="15"/>
        <v>0</v>
      </c>
      <c r="AL31" s="404">
        <f t="shared" si="15"/>
        <v>0</v>
      </c>
      <c r="AM31" s="405">
        <f t="shared" si="15"/>
        <v>0</v>
      </c>
      <c r="AN31" s="398">
        <f t="shared" si="15"/>
        <v>0</v>
      </c>
      <c r="AO31" s="404">
        <f t="shared" si="15"/>
        <v>0</v>
      </c>
      <c r="AP31" s="404">
        <f t="shared" si="15"/>
        <v>0</v>
      </c>
      <c r="AQ31" s="404">
        <f t="shared" si="15"/>
        <v>0</v>
      </c>
      <c r="AR31" s="404">
        <f t="shared" si="15"/>
        <v>0</v>
      </c>
      <c r="AS31" s="404">
        <f t="shared" si="15"/>
        <v>0</v>
      </c>
      <c r="AT31" s="404">
        <f t="shared" si="15"/>
        <v>0</v>
      </c>
      <c r="AU31" s="404">
        <f t="shared" si="15"/>
        <v>0</v>
      </c>
      <c r="AV31" s="404">
        <f t="shared" si="15"/>
        <v>0</v>
      </c>
      <c r="AW31" s="404">
        <f t="shared" si="15"/>
        <v>0</v>
      </c>
      <c r="AX31" s="404">
        <f t="shared" si="15"/>
        <v>0</v>
      </c>
      <c r="AY31" s="404">
        <f t="shared" si="15"/>
        <v>0</v>
      </c>
      <c r="AZ31" s="404">
        <f t="shared" si="15"/>
        <v>0</v>
      </c>
      <c r="BA31" s="404">
        <f t="shared" si="15"/>
        <v>0</v>
      </c>
      <c r="BB31" s="404">
        <f t="shared" si="15"/>
        <v>0</v>
      </c>
      <c r="BC31" s="404">
        <f t="shared" si="15"/>
        <v>0</v>
      </c>
      <c r="BD31" s="404">
        <f t="shared" si="15"/>
        <v>0</v>
      </c>
      <c r="BE31" s="404">
        <f t="shared" si="15"/>
        <v>0</v>
      </c>
      <c r="BF31" s="404">
        <f t="shared" si="15"/>
        <v>0</v>
      </c>
      <c r="BG31" s="404">
        <f t="shared" si="15"/>
        <v>0</v>
      </c>
      <c r="BH31" s="404">
        <f t="shared" si="15"/>
        <v>0</v>
      </c>
      <c r="BI31" s="404">
        <f t="shared" si="15"/>
        <v>0</v>
      </c>
      <c r="BJ31" s="404">
        <f t="shared" si="15"/>
        <v>0</v>
      </c>
      <c r="BK31" s="404">
        <f t="shared" si="15"/>
        <v>0</v>
      </c>
      <c r="BL31" s="404">
        <f t="shared" si="15"/>
        <v>0</v>
      </c>
      <c r="BM31" s="404">
        <f t="shared" si="15"/>
        <v>0</v>
      </c>
      <c r="BN31" s="404">
        <f t="shared" si="15"/>
        <v>0</v>
      </c>
      <c r="BO31" s="404">
        <f t="shared" si="15"/>
        <v>0</v>
      </c>
      <c r="BP31" s="404">
        <f t="shared" si="15"/>
        <v>0</v>
      </c>
      <c r="BQ31" s="404">
        <f t="shared" si="15"/>
        <v>0</v>
      </c>
      <c r="BR31" s="404">
        <f t="shared" si="15"/>
        <v>0</v>
      </c>
      <c r="BS31" s="404">
        <f t="shared" ref="BS31:DA31" si="16">BS26-BS27-BS28-BS29-BS30</f>
        <v>0</v>
      </c>
      <c r="BT31" s="404">
        <f t="shared" si="16"/>
        <v>0</v>
      </c>
      <c r="BU31" s="404">
        <f t="shared" si="16"/>
        <v>0</v>
      </c>
      <c r="BV31" s="404">
        <f t="shared" si="16"/>
        <v>0</v>
      </c>
      <c r="BW31" s="404">
        <f t="shared" si="16"/>
        <v>0</v>
      </c>
      <c r="BX31" s="404">
        <f t="shared" si="16"/>
        <v>0</v>
      </c>
      <c r="BY31" s="404">
        <f t="shared" si="16"/>
        <v>0</v>
      </c>
      <c r="BZ31" s="404">
        <f t="shared" si="16"/>
        <v>0</v>
      </c>
      <c r="CA31" s="404">
        <f t="shared" si="16"/>
        <v>0</v>
      </c>
      <c r="CB31" s="404">
        <f t="shared" si="16"/>
        <v>0</v>
      </c>
      <c r="CC31" s="404">
        <f t="shared" si="16"/>
        <v>0</v>
      </c>
      <c r="CD31" s="404">
        <f t="shared" si="16"/>
        <v>0</v>
      </c>
      <c r="CE31" s="404">
        <f t="shared" si="16"/>
        <v>0</v>
      </c>
      <c r="CF31" s="404">
        <f t="shared" si="16"/>
        <v>0</v>
      </c>
      <c r="CG31" s="404">
        <f t="shared" si="16"/>
        <v>0</v>
      </c>
      <c r="CH31" s="404">
        <f t="shared" si="16"/>
        <v>0</v>
      </c>
      <c r="CI31" s="404">
        <f t="shared" si="16"/>
        <v>0</v>
      </c>
      <c r="CJ31" s="404">
        <f t="shared" si="16"/>
        <v>0</v>
      </c>
      <c r="CK31" s="404">
        <f t="shared" si="16"/>
        <v>0</v>
      </c>
      <c r="CL31" s="404">
        <f t="shared" si="16"/>
        <v>0</v>
      </c>
      <c r="CM31" s="404">
        <f t="shared" si="16"/>
        <v>0</v>
      </c>
      <c r="CN31" s="404">
        <f t="shared" si="16"/>
        <v>0</v>
      </c>
      <c r="CO31" s="404">
        <f t="shared" si="16"/>
        <v>0</v>
      </c>
      <c r="CP31" s="404">
        <f t="shared" si="16"/>
        <v>0</v>
      </c>
      <c r="CQ31" s="404">
        <f t="shared" si="16"/>
        <v>0</v>
      </c>
      <c r="CR31" s="404">
        <f t="shared" si="16"/>
        <v>0</v>
      </c>
      <c r="CS31" s="404">
        <f t="shared" si="16"/>
        <v>0</v>
      </c>
      <c r="CT31" s="404">
        <f t="shared" si="16"/>
        <v>0</v>
      </c>
      <c r="CU31" s="404">
        <f t="shared" si="16"/>
        <v>0</v>
      </c>
      <c r="CV31" s="404">
        <f t="shared" si="16"/>
        <v>0</v>
      </c>
      <c r="CW31" s="404">
        <f t="shared" si="16"/>
        <v>0</v>
      </c>
      <c r="CX31" s="404">
        <f t="shared" si="16"/>
        <v>0</v>
      </c>
      <c r="CY31" s="404">
        <f t="shared" si="16"/>
        <v>0</v>
      </c>
      <c r="CZ31" s="404">
        <f t="shared" si="16"/>
        <v>0</v>
      </c>
      <c r="DA31" s="404">
        <f t="shared" si="16"/>
        <v>0</v>
      </c>
    </row>
    <row r="32" spans="1:126" ht="15" customHeight="1" x14ac:dyDescent="0.2">
      <c r="A32" s="296"/>
      <c r="B32" s="373">
        <v>10</v>
      </c>
      <c r="C32" s="374" t="s">
        <v>993</v>
      </c>
      <c r="D32" s="382"/>
      <c r="E32" s="383"/>
      <c r="F32" s="406"/>
      <c r="G32" s="407"/>
      <c r="H32" s="407"/>
      <c r="I32" s="407"/>
      <c r="J32" s="407"/>
      <c r="K32" s="401"/>
      <c r="L32" s="401"/>
      <c r="M32" s="401"/>
      <c r="N32" s="401"/>
      <c r="O32" s="389"/>
      <c r="P32" s="402"/>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389"/>
      <c r="AN32" s="390">
        <f>AM32</f>
        <v>0</v>
      </c>
      <c r="AO32" s="391">
        <f t="shared" ref="AO32:BD35" si="17">AN32</f>
        <v>0</v>
      </c>
      <c r="AP32" s="391">
        <f t="shared" si="17"/>
        <v>0</v>
      </c>
      <c r="AQ32" s="391">
        <f t="shared" si="17"/>
        <v>0</v>
      </c>
      <c r="AR32" s="391">
        <f t="shared" si="17"/>
        <v>0</v>
      </c>
      <c r="AS32" s="391">
        <f t="shared" si="17"/>
        <v>0</v>
      </c>
      <c r="AT32" s="391">
        <f t="shared" si="17"/>
        <v>0</v>
      </c>
      <c r="AU32" s="391">
        <f t="shared" si="17"/>
        <v>0</v>
      </c>
      <c r="AV32" s="391">
        <f t="shared" si="17"/>
        <v>0</v>
      </c>
      <c r="AW32" s="391">
        <f t="shared" si="17"/>
        <v>0</v>
      </c>
      <c r="AX32" s="391">
        <f t="shared" si="17"/>
        <v>0</v>
      </c>
      <c r="AY32" s="391">
        <f t="shared" si="17"/>
        <v>0</v>
      </c>
      <c r="AZ32" s="391">
        <f t="shared" si="17"/>
        <v>0</v>
      </c>
      <c r="BA32" s="391">
        <f t="shared" si="17"/>
        <v>0</v>
      </c>
      <c r="BB32" s="391">
        <f t="shared" si="17"/>
        <v>0</v>
      </c>
      <c r="BC32" s="391">
        <f t="shared" si="17"/>
        <v>0</v>
      </c>
      <c r="BD32" s="391">
        <f t="shared" si="17"/>
        <v>0</v>
      </c>
      <c r="BE32" s="391">
        <f t="shared" ref="BE32:BT35" si="18">BD32</f>
        <v>0</v>
      </c>
      <c r="BF32" s="391">
        <f t="shared" si="18"/>
        <v>0</v>
      </c>
      <c r="BG32" s="391">
        <f t="shared" si="18"/>
        <v>0</v>
      </c>
      <c r="BH32" s="391">
        <f t="shared" si="18"/>
        <v>0</v>
      </c>
      <c r="BI32" s="391">
        <f t="shared" si="18"/>
        <v>0</v>
      </c>
      <c r="BJ32" s="391">
        <f t="shared" si="18"/>
        <v>0</v>
      </c>
      <c r="BK32" s="391">
        <f t="shared" si="18"/>
        <v>0</v>
      </c>
      <c r="BL32" s="391">
        <f t="shared" si="18"/>
        <v>0</v>
      </c>
      <c r="BM32" s="391">
        <f t="shared" si="18"/>
        <v>0</v>
      </c>
      <c r="BN32" s="391">
        <f t="shared" si="18"/>
        <v>0</v>
      </c>
      <c r="BO32" s="391">
        <f t="shared" si="18"/>
        <v>0</v>
      </c>
      <c r="BP32" s="391">
        <f t="shared" si="18"/>
        <v>0</v>
      </c>
      <c r="BQ32" s="391">
        <f t="shared" si="18"/>
        <v>0</v>
      </c>
      <c r="BR32" s="391">
        <f t="shared" si="18"/>
        <v>0</v>
      </c>
      <c r="BS32" s="391">
        <f t="shared" si="18"/>
        <v>0</v>
      </c>
      <c r="BT32" s="391">
        <f t="shared" si="18"/>
        <v>0</v>
      </c>
      <c r="BU32" s="391">
        <f t="shared" ref="BU32:CJ35" si="19">BT32</f>
        <v>0</v>
      </c>
      <c r="BV32" s="391">
        <f t="shared" si="19"/>
        <v>0</v>
      </c>
      <c r="BW32" s="391">
        <f t="shared" si="19"/>
        <v>0</v>
      </c>
      <c r="BX32" s="391">
        <f t="shared" si="19"/>
        <v>0</v>
      </c>
      <c r="BY32" s="391">
        <f t="shared" si="19"/>
        <v>0</v>
      </c>
      <c r="BZ32" s="391">
        <f t="shared" si="19"/>
        <v>0</v>
      </c>
      <c r="CA32" s="391">
        <f t="shared" si="19"/>
        <v>0</v>
      </c>
      <c r="CB32" s="391">
        <f t="shared" si="19"/>
        <v>0</v>
      </c>
      <c r="CC32" s="391">
        <f t="shared" si="19"/>
        <v>0</v>
      </c>
      <c r="CD32" s="391">
        <f t="shared" si="19"/>
        <v>0</v>
      </c>
      <c r="CE32" s="391">
        <f t="shared" si="19"/>
        <v>0</v>
      </c>
      <c r="CF32" s="391">
        <f t="shared" si="19"/>
        <v>0</v>
      </c>
      <c r="CG32" s="391">
        <f t="shared" si="19"/>
        <v>0</v>
      </c>
      <c r="CH32" s="391">
        <f t="shared" si="19"/>
        <v>0</v>
      </c>
      <c r="CI32" s="391">
        <f t="shared" si="19"/>
        <v>0</v>
      </c>
      <c r="CJ32" s="391">
        <f t="shared" si="19"/>
        <v>0</v>
      </c>
      <c r="CK32" s="391">
        <f t="shared" ref="CK32:CZ35" si="20">CJ32</f>
        <v>0</v>
      </c>
      <c r="CL32" s="391">
        <f t="shared" si="20"/>
        <v>0</v>
      </c>
      <c r="CM32" s="391">
        <f t="shared" si="20"/>
        <v>0</v>
      </c>
      <c r="CN32" s="391">
        <f t="shared" si="20"/>
        <v>0</v>
      </c>
      <c r="CO32" s="391">
        <f t="shared" si="20"/>
        <v>0</v>
      </c>
      <c r="CP32" s="391">
        <f t="shared" si="20"/>
        <v>0</v>
      </c>
      <c r="CQ32" s="391">
        <f t="shared" si="20"/>
        <v>0</v>
      </c>
      <c r="CR32" s="391">
        <f t="shared" si="20"/>
        <v>0</v>
      </c>
      <c r="CS32" s="391">
        <f t="shared" si="20"/>
        <v>0</v>
      </c>
      <c r="CT32" s="391">
        <f t="shared" si="20"/>
        <v>0</v>
      </c>
      <c r="CU32" s="391">
        <f t="shared" si="20"/>
        <v>0</v>
      </c>
      <c r="CV32" s="391">
        <f t="shared" si="20"/>
        <v>0</v>
      </c>
      <c r="CW32" s="391">
        <f t="shared" si="20"/>
        <v>0</v>
      </c>
      <c r="CX32" s="391">
        <f t="shared" si="20"/>
        <v>0</v>
      </c>
      <c r="CY32" s="391">
        <f t="shared" si="20"/>
        <v>0</v>
      </c>
      <c r="CZ32" s="391">
        <f t="shared" si="20"/>
        <v>0</v>
      </c>
      <c r="DA32" s="391">
        <f t="shared" ref="CR32:DA35" si="21">CZ32</f>
        <v>0</v>
      </c>
    </row>
    <row r="33" spans="1:105" ht="15" customHeight="1" x14ac:dyDescent="0.2">
      <c r="A33" s="296"/>
      <c r="B33" s="373">
        <v>11</v>
      </c>
      <c r="C33" s="374" t="s">
        <v>994</v>
      </c>
      <c r="D33" s="382"/>
      <c r="E33" s="383"/>
      <c r="F33" s="384"/>
      <c r="G33" s="385"/>
      <c r="H33" s="385"/>
      <c r="I33" s="385"/>
      <c r="J33" s="385"/>
      <c r="K33" s="385"/>
      <c r="L33" s="401"/>
      <c r="M33" s="401"/>
      <c r="N33" s="401"/>
      <c r="O33" s="389"/>
      <c r="P33" s="402"/>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389"/>
      <c r="AN33" s="390">
        <f>AM33</f>
        <v>0</v>
      </c>
      <c r="AO33" s="391">
        <f t="shared" si="17"/>
        <v>0</v>
      </c>
      <c r="AP33" s="391">
        <f t="shared" si="17"/>
        <v>0</v>
      </c>
      <c r="AQ33" s="391">
        <f t="shared" si="17"/>
        <v>0</v>
      </c>
      <c r="AR33" s="391">
        <f t="shared" si="17"/>
        <v>0</v>
      </c>
      <c r="AS33" s="391">
        <f t="shared" si="17"/>
        <v>0</v>
      </c>
      <c r="AT33" s="391">
        <f t="shared" si="17"/>
        <v>0</v>
      </c>
      <c r="AU33" s="391">
        <f t="shared" si="17"/>
        <v>0</v>
      </c>
      <c r="AV33" s="391">
        <f t="shared" si="17"/>
        <v>0</v>
      </c>
      <c r="AW33" s="391">
        <f t="shared" si="17"/>
        <v>0</v>
      </c>
      <c r="AX33" s="391">
        <f t="shared" si="17"/>
        <v>0</v>
      </c>
      <c r="AY33" s="391">
        <f t="shared" si="17"/>
        <v>0</v>
      </c>
      <c r="AZ33" s="391">
        <f t="shared" si="17"/>
        <v>0</v>
      </c>
      <c r="BA33" s="391">
        <f t="shared" si="17"/>
        <v>0</v>
      </c>
      <c r="BB33" s="391">
        <f t="shared" si="17"/>
        <v>0</v>
      </c>
      <c r="BC33" s="391">
        <f t="shared" si="17"/>
        <v>0</v>
      </c>
      <c r="BD33" s="391">
        <f t="shared" si="17"/>
        <v>0</v>
      </c>
      <c r="BE33" s="391">
        <f t="shared" si="18"/>
        <v>0</v>
      </c>
      <c r="BF33" s="391">
        <f t="shared" si="18"/>
        <v>0</v>
      </c>
      <c r="BG33" s="391">
        <f t="shared" si="18"/>
        <v>0</v>
      </c>
      <c r="BH33" s="391">
        <f t="shared" si="18"/>
        <v>0</v>
      </c>
      <c r="BI33" s="391">
        <f t="shared" si="18"/>
        <v>0</v>
      </c>
      <c r="BJ33" s="391">
        <f t="shared" si="18"/>
        <v>0</v>
      </c>
      <c r="BK33" s="391">
        <f t="shared" si="18"/>
        <v>0</v>
      </c>
      <c r="BL33" s="391">
        <f t="shared" si="18"/>
        <v>0</v>
      </c>
      <c r="BM33" s="391">
        <f t="shared" si="18"/>
        <v>0</v>
      </c>
      <c r="BN33" s="391">
        <f t="shared" si="18"/>
        <v>0</v>
      </c>
      <c r="BO33" s="391">
        <f t="shared" si="18"/>
        <v>0</v>
      </c>
      <c r="BP33" s="391">
        <f t="shared" si="18"/>
        <v>0</v>
      </c>
      <c r="BQ33" s="391">
        <f t="shared" si="18"/>
        <v>0</v>
      </c>
      <c r="BR33" s="391">
        <f t="shared" si="18"/>
        <v>0</v>
      </c>
      <c r="BS33" s="391">
        <f t="shared" si="18"/>
        <v>0</v>
      </c>
      <c r="BT33" s="391">
        <f t="shared" si="18"/>
        <v>0</v>
      </c>
      <c r="BU33" s="391">
        <f t="shared" si="19"/>
        <v>0</v>
      </c>
      <c r="BV33" s="391">
        <f t="shared" si="19"/>
        <v>0</v>
      </c>
      <c r="BW33" s="391">
        <f t="shared" si="19"/>
        <v>0</v>
      </c>
      <c r="BX33" s="391">
        <f t="shared" si="19"/>
        <v>0</v>
      </c>
      <c r="BY33" s="391">
        <f t="shared" si="19"/>
        <v>0</v>
      </c>
      <c r="BZ33" s="391">
        <f t="shared" si="19"/>
        <v>0</v>
      </c>
      <c r="CA33" s="391">
        <f t="shared" si="19"/>
        <v>0</v>
      </c>
      <c r="CB33" s="391">
        <f t="shared" si="19"/>
        <v>0</v>
      </c>
      <c r="CC33" s="391">
        <f t="shared" si="19"/>
        <v>0</v>
      </c>
      <c r="CD33" s="391">
        <f t="shared" si="19"/>
        <v>0</v>
      </c>
      <c r="CE33" s="391">
        <f t="shared" si="19"/>
        <v>0</v>
      </c>
      <c r="CF33" s="391">
        <f t="shared" si="19"/>
        <v>0</v>
      </c>
      <c r="CG33" s="391">
        <f t="shared" si="19"/>
        <v>0</v>
      </c>
      <c r="CH33" s="391">
        <f t="shared" si="19"/>
        <v>0</v>
      </c>
      <c r="CI33" s="391">
        <f t="shared" si="19"/>
        <v>0</v>
      </c>
      <c r="CJ33" s="391">
        <f t="shared" si="19"/>
        <v>0</v>
      </c>
      <c r="CK33" s="391">
        <f t="shared" si="20"/>
        <v>0</v>
      </c>
      <c r="CL33" s="391">
        <f t="shared" si="20"/>
        <v>0</v>
      </c>
      <c r="CM33" s="391">
        <f t="shared" si="20"/>
        <v>0</v>
      </c>
      <c r="CN33" s="391">
        <f t="shared" si="20"/>
        <v>0</v>
      </c>
      <c r="CO33" s="391">
        <f t="shared" si="20"/>
        <v>0</v>
      </c>
      <c r="CP33" s="391">
        <f t="shared" si="20"/>
        <v>0</v>
      </c>
      <c r="CQ33" s="391">
        <f t="shared" si="20"/>
        <v>0</v>
      </c>
      <c r="CR33" s="391">
        <f t="shared" si="21"/>
        <v>0</v>
      </c>
      <c r="CS33" s="391">
        <f t="shared" si="21"/>
        <v>0</v>
      </c>
      <c r="CT33" s="391">
        <f t="shared" si="21"/>
        <v>0</v>
      </c>
      <c r="CU33" s="391">
        <f t="shared" si="21"/>
        <v>0</v>
      </c>
      <c r="CV33" s="391">
        <f t="shared" si="21"/>
        <v>0</v>
      </c>
      <c r="CW33" s="391">
        <f t="shared" si="21"/>
        <v>0</v>
      </c>
      <c r="CX33" s="391">
        <f t="shared" si="21"/>
        <v>0</v>
      </c>
      <c r="CY33" s="391">
        <f t="shared" si="21"/>
        <v>0</v>
      </c>
      <c r="CZ33" s="391">
        <f t="shared" si="21"/>
        <v>0</v>
      </c>
      <c r="DA33" s="391">
        <f t="shared" si="21"/>
        <v>0</v>
      </c>
    </row>
    <row r="34" spans="1:105" ht="15" customHeight="1" x14ac:dyDescent="0.2">
      <c r="A34" s="296"/>
      <c r="B34" s="373">
        <v>12</v>
      </c>
      <c r="C34" s="374" t="s">
        <v>995</v>
      </c>
      <c r="D34" s="382"/>
      <c r="E34" s="383"/>
      <c r="F34" s="384"/>
      <c r="G34" s="385"/>
      <c r="H34" s="385"/>
      <c r="I34" s="385"/>
      <c r="J34" s="385"/>
      <c r="K34" s="385"/>
      <c r="L34" s="385"/>
      <c r="M34" s="385"/>
      <c r="N34" s="385"/>
      <c r="O34" s="386"/>
      <c r="P34" s="387"/>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9"/>
      <c r="AN34" s="390">
        <f>AM34</f>
        <v>0</v>
      </c>
      <c r="AO34" s="391">
        <f t="shared" si="17"/>
        <v>0</v>
      </c>
      <c r="AP34" s="391">
        <f t="shared" si="17"/>
        <v>0</v>
      </c>
      <c r="AQ34" s="391">
        <f t="shared" si="17"/>
        <v>0</v>
      </c>
      <c r="AR34" s="391">
        <f t="shared" si="17"/>
        <v>0</v>
      </c>
      <c r="AS34" s="391">
        <f t="shared" si="17"/>
        <v>0</v>
      </c>
      <c r="AT34" s="391">
        <f t="shared" si="17"/>
        <v>0</v>
      </c>
      <c r="AU34" s="391">
        <f t="shared" si="17"/>
        <v>0</v>
      </c>
      <c r="AV34" s="391">
        <f t="shared" si="17"/>
        <v>0</v>
      </c>
      <c r="AW34" s="391">
        <f t="shared" si="17"/>
        <v>0</v>
      </c>
      <c r="AX34" s="391">
        <f t="shared" si="17"/>
        <v>0</v>
      </c>
      <c r="AY34" s="391">
        <f t="shared" si="17"/>
        <v>0</v>
      </c>
      <c r="AZ34" s="391">
        <f t="shared" si="17"/>
        <v>0</v>
      </c>
      <c r="BA34" s="391">
        <f t="shared" si="17"/>
        <v>0</v>
      </c>
      <c r="BB34" s="391">
        <f t="shared" si="17"/>
        <v>0</v>
      </c>
      <c r="BC34" s="391">
        <f t="shared" si="17"/>
        <v>0</v>
      </c>
      <c r="BD34" s="391">
        <f t="shared" si="17"/>
        <v>0</v>
      </c>
      <c r="BE34" s="391">
        <f t="shared" si="18"/>
        <v>0</v>
      </c>
      <c r="BF34" s="391">
        <f t="shared" si="18"/>
        <v>0</v>
      </c>
      <c r="BG34" s="391">
        <f t="shared" si="18"/>
        <v>0</v>
      </c>
      <c r="BH34" s="391">
        <f t="shared" si="18"/>
        <v>0</v>
      </c>
      <c r="BI34" s="391">
        <f t="shared" si="18"/>
        <v>0</v>
      </c>
      <c r="BJ34" s="391">
        <f t="shared" si="18"/>
        <v>0</v>
      </c>
      <c r="BK34" s="391">
        <f t="shared" si="18"/>
        <v>0</v>
      </c>
      <c r="BL34" s="391">
        <f t="shared" si="18"/>
        <v>0</v>
      </c>
      <c r="BM34" s="391">
        <f t="shared" si="18"/>
        <v>0</v>
      </c>
      <c r="BN34" s="391">
        <f t="shared" si="18"/>
        <v>0</v>
      </c>
      <c r="BO34" s="391">
        <f t="shared" si="18"/>
        <v>0</v>
      </c>
      <c r="BP34" s="391">
        <f t="shared" si="18"/>
        <v>0</v>
      </c>
      <c r="BQ34" s="391">
        <f t="shared" si="18"/>
        <v>0</v>
      </c>
      <c r="BR34" s="391">
        <f t="shared" si="18"/>
        <v>0</v>
      </c>
      <c r="BS34" s="391">
        <f t="shared" si="18"/>
        <v>0</v>
      </c>
      <c r="BT34" s="391">
        <f t="shared" si="18"/>
        <v>0</v>
      </c>
      <c r="BU34" s="391">
        <f t="shared" si="19"/>
        <v>0</v>
      </c>
      <c r="BV34" s="391">
        <f t="shared" si="19"/>
        <v>0</v>
      </c>
      <c r="BW34" s="391">
        <f t="shared" si="19"/>
        <v>0</v>
      </c>
      <c r="BX34" s="391">
        <f t="shared" si="19"/>
        <v>0</v>
      </c>
      <c r="BY34" s="391">
        <f t="shared" si="19"/>
        <v>0</v>
      </c>
      <c r="BZ34" s="391">
        <f t="shared" si="19"/>
        <v>0</v>
      </c>
      <c r="CA34" s="391">
        <f t="shared" si="19"/>
        <v>0</v>
      </c>
      <c r="CB34" s="391">
        <f t="shared" si="19"/>
        <v>0</v>
      </c>
      <c r="CC34" s="391">
        <f t="shared" si="19"/>
        <v>0</v>
      </c>
      <c r="CD34" s="391">
        <f t="shared" si="19"/>
        <v>0</v>
      </c>
      <c r="CE34" s="391">
        <f t="shared" si="19"/>
        <v>0</v>
      </c>
      <c r="CF34" s="391">
        <f t="shared" si="19"/>
        <v>0</v>
      </c>
      <c r="CG34" s="391">
        <f t="shared" si="19"/>
        <v>0</v>
      </c>
      <c r="CH34" s="391">
        <f t="shared" si="19"/>
        <v>0</v>
      </c>
      <c r="CI34" s="391">
        <f t="shared" si="19"/>
        <v>0</v>
      </c>
      <c r="CJ34" s="391">
        <f t="shared" si="19"/>
        <v>0</v>
      </c>
      <c r="CK34" s="391">
        <f t="shared" si="20"/>
        <v>0</v>
      </c>
      <c r="CL34" s="391">
        <f t="shared" si="20"/>
        <v>0</v>
      </c>
      <c r="CM34" s="391">
        <f t="shared" si="20"/>
        <v>0</v>
      </c>
      <c r="CN34" s="391">
        <f t="shared" si="20"/>
        <v>0</v>
      </c>
      <c r="CO34" s="391">
        <f t="shared" si="20"/>
        <v>0</v>
      </c>
      <c r="CP34" s="391">
        <f t="shared" si="20"/>
        <v>0</v>
      </c>
      <c r="CQ34" s="391">
        <f t="shared" si="20"/>
        <v>0</v>
      </c>
      <c r="CR34" s="391">
        <f t="shared" si="21"/>
        <v>0</v>
      </c>
      <c r="CS34" s="391">
        <f t="shared" si="21"/>
        <v>0</v>
      </c>
      <c r="CT34" s="391">
        <f t="shared" si="21"/>
        <v>0</v>
      </c>
      <c r="CU34" s="391">
        <f t="shared" si="21"/>
        <v>0</v>
      </c>
      <c r="CV34" s="391">
        <f t="shared" si="21"/>
        <v>0</v>
      </c>
      <c r="CW34" s="391">
        <f t="shared" si="21"/>
        <v>0</v>
      </c>
      <c r="CX34" s="391">
        <f t="shared" si="21"/>
        <v>0</v>
      </c>
      <c r="CY34" s="391">
        <f t="shared" si="21"/>
        <v>0</v>
      </c>
      <c r="CZ34" s="391">
        <f t="shared" si="21"/>
        <v>0</v>
      </c>
      <c r="DA34" s="391">
        <f t="shared" si="21"/>
        <v>0</v>
      </c>
    </row>
    <row r="35" spans="1:105" ht="15" customHeight="1" x14ac:dyDescent="0.2">
      <c r="A35" s="296"/>
      <c r="B35" s="373">
        <v>13</v>
      </c>
      <c r="C35" s="374" t="s">
        <v>433</v>
      </c>
      <c r="D35" s="382"/>
      <c r="E35" s="383"/>
      <c r="F35" s="408"/>
      <c r="G35" s="409"/>
      <c r="H35" s="409"/>
      <c r="I35" s="409"/>
      <c r="J35" s="409"/>
      <c r="K35" s="409"/>
      <c r="L35" s="409"/>
      <c r="M35" s="409"/>
      <c r="N35" s="409"/>
      <c r="O35" s="410"/>
      <c r="P35" s="411"/>
      <c r="Q35" s="409"/>
      <c r="R35" s="409"/>
      <c r="S35" s="409"/>
      <c r="T35" s="409"/>
      <c r="U35" s="409"/>
      <c r="V35" s="409"/>
      <c r="W35" s="409"/>
      <c r="X35" s="409"/>
      <c r="Y35" s="409"/>
      <c r="Z35" s="409"/>
      <c r="AA35" s="409"/>
      <c r="AB35" s="409"/>
      <c r="AC35" s="409"/>
      <c r="AD35" s="409"/>
      <c r="AE35" s="409"/>
      <c r="AF35" s="409"/>
      <c r="AG35" s="409"/>
      <c r="AH35" s="409"/>
      <c r="AI35" s="411"/>
      <c r="AJ35" s="387"/>
      <c r="AK35" s="388"/>
      <c r="AL35" s="388"/>
      <c r="AM35" s="389"/>
      <c r="AN35" s="390">
        <f>AM35</f>
        <v>0</v>
      </c>
      <c r="AO35" s="391">
        <f t="shared" si="17"/>
        <v>0</v>
      </c>
      <c r="AP35" s="391">
        <f t="shared" si="17"/>
        <v>0</v>
      </c>
      <c r="AQ35" s="391">
        <f t="shared" si="17"/>
        <v>0</v>
      </c>
      <c r="AR35" s="391">
        <f t="shared" si="17"/>
        <v>0</v>
      </c>
      <c r="AS35" s="391">
        <f t="shared" si="17"/>
        <v>0</v>
      </c>
      <c r="AT35" s="391">
        <f t="shared" si="17"/>
        <v>0</v>
      </c>
      <c r="AU35" s="391">
        <f t="shared" si="17"/>
        <v>0</v>
      </c>
      <c r="AV35" s="391">
        <f t="shared" si="17"/>
        <v>0</v>
      </c>
      <c r="AW35" s="391">
        <f t="shared" si="17"/>
        <v>0</v>
      </c>
      <c r="AX35" s="391">
        <f t="shared" si="17"/>
        <v>0</v>
      </c>
      <c r="AY35" s="391">
        <f t="shared" si="17"/>
        <v>0</v>
      </c>
      <c r="AZ35" s="391">
        <f t="shared" si="17"/>
        <v>0</v>
      </c>
      <c r="BA35" s="391">
        <f t="shared" si="17"/>
        <v>0</v>
      </c>
      <c r="BB35" s="391">
        <f t="shared" si="17"/>
        <v>0</v>
      </c>
      <c r="BC35" s="391">
        <f t="shared" si="17"/>
        <v>0</v>
      </c>
      <c r="BD35" s="391">
        <f t="shared" si="17"/>
        <v>0</v>
      </c>
      <c r="BE35" s="391">
        <f t="shared" si="18"/>
        <v>0</v>
      </c>
      <c r="BF35" s="391">
        <f t="shared" si="18"/>
        <v>0</v>
      </c>
      <c r="BG35" s="391">
        <f t="shared" si="18"/>
        <v>0</v>
      </c>
      <c r="BH35" s="391">
        <f t="shared" si="18"/>
        <v>0</v>
      </c>
      <c r="BI35" s="391">
        <f t="shared" si="18"/>
        <v>0</v>
      </c>
      <c r="BJ35" s="391">
        <f t="shared" si="18"/>
        <v>0</v>
      </c>
      <c r="BK35" s="391">
        <f t="shared" si="18"/>
        <v>0</v>
      </c>
      <c r="BL35" s="391">
        <f t="shared" si="18"/>
        <v>0</v>
      </c>
      <c r="BM35" s="391">
        <f t="shared" si="18"/>
        <v>0</v>
      </c>
      <c r="BN35" s="391">
        <f t="shared" si="18"/>
        <v>0</v>
      </c>
      <c r="BO35" s="391">
        <f t="shared" si="18"/>
        <v>0</v>
      </c>
      <c r="BP35" s="391">
        <f t="shared" si="18"/>
        <v>0</v>
      </c>
      <c r="BQ35" s="391">
        <f t="shared" si="18"/>
        <v>0</v>
      </c>
      <c r="BR35" s="391">
        <f t="shared" si="18"/>
        <v>0</v>
      </c>
      <c r="BS35" s="391">
        <f t="shared" si="18"/>
        <v>0</v>
      </c>
      <c r="BT35" s="391">
        <f t="shared" si="18"/>
        <v>0</v>
      </c>
      <c r="BU35" s="391">
        <f t="shared" si="19"/>
        <v>0</v>
      </c>
      <c r="BV35" s="391">
        <f t="shared" si="19"/>
        <v>0</v>
      </c>
      <c r="BW35" s="391">
        <f t="shared" si="19"/>
        <v>0</v>
      </c>
      <c r="BX35" s="391">
        <f t="shared" si="19"/>
        <v>0</v>
      </c>
      <c r="BY35" s="391">
        <f t="shared" si="19"/>
        <v>0</v>
      </c>
      <c r="BZ35" s="391">
        <f t="shared" si="19"/>
        <v>0</v>
      </c>
      <c r="CA35" s="391">
        <f t="shared" si="19"/>
        <v>0</v>
      </c>
      <c r="CB35" s="391">
        <f t="shared" si="19"/>
        <v>0</v>
      </c>
      <c r="CC35" s="391">
        <f t="shared" si="19"/>
        <v>0</v>
      </c>
      <c r="CD35" s="391">
        <f t="shared" si="19"/>
        <v>0</v>
      </c>
      <c r="CE35" s="391">
        <f t="shared" si="19"/>
        <v>0</v>
      </c>
      <c r="CF35" s="391">
        <f t="shared" si="19"/>
        <v>0</v>
      </c>
      <c r="CG35" s="391">
        <f t="shared" si="19"/>
        <v>0</v>
      </c>
      <c r="CH35" s="391">
        <f t="shared" si="19"/>
        <v>0</v>
      </c>
      <c r="CI35" s="391">
        <f t="shared" si="19"/>
        <v>0</v>
      </c>
      <c r="CJ35" s="391">
        <f t="shared" si="19"/>
        <v>0</v>
      </c>
      <c r="CK35" s="391">
        <f t="shared" si="20"/>
        <v>0</v>
      </c>
      <c r="CL35" s="391">
        <f t="shared" si="20"/>
        <v>0</v>
      </c>
      <c r="CM35" s="391">
        <f t="shared" si="20"/>
        <v>0</v>
      </c>
      <c r="CN35" s="391">
        <f t="shared" si="20"/>
        <v>0</v>
      </c>
      <c r="CO35" s="391">
        <f t="shared" si="20"/>
        <v>0</v>
      </c>
      <c r="CP35" s="391">
        <f t="shared" si="20"/>
        <v>0</v>
      </c>
      <c r="CQ35" s="391">
        <f t="shared" si="20"/>
        <v>0</v>
      </c>
      <c r="CR35" s="391">
        <f t="shared" si="21"/>
        <v>0</v>
      </c>
      <c r="CS35" s="391">
        <f t="shared" si="21"/>
        <v>0</v>
      </c>
      <c r="CT35" s="391">
        <f t="shared" si="21"/>
        <v>0</v>
      </c>
      <c r="CU35" s="391">
        <f t="shared" si="21"/>
        <v>0</v>
      </c>
      <c r="CV35" s="391">
        <f t="shared" si="21"/>
        <v>0</v>
      </c>
      <c r="CW35" s="391">
        <f t="shared" si="21"/>
        <v>0</v>
      </c>
      <c r="CX35" s="391">
        <f t="shared" si="21"/>
        <v>0</v>
      </c>
      <c r="CY35" s="391">
        <f t="shared" si="21"/>
        <v>0</v>
      </c>
      <c r="CZ35" s="391">
        <f t="shared" si="21"/>
        <v>0</v>
      </c>
      <c r="DA35" s="391">
        <f t="shared" si="21"/>
        <v>0</v>
      </c>
    </row>
    <row r="36" spans="1:105" ht="15" customHeight="1" x14ac:dyDescent="0.2">
      <c r="A36" s="296"/>
      <c r="B36" s="412">
        <v>14</v>
      </c>
      <c r="C36" s="392" t="s">
        <v>996</v>
      </c>
      <c r="D36" s="393"/>
      <c r="E36" s="394"/>
      <c r="F36" s="395">
        <f t="shared" ref="F36:BQ36" si="22">SUM(F27:F30)+SUM(F32:F35)</f>
        <v>0</v>
      </c>
      <c r="G36" s="396">
        <f t="shared" si="22"/>
        <v>0</v>
      </c>
      <c r="H36" s="396">
        <f t="shared" si="22"/>
        <v>0</v>
      </c>
      <c r="I36" s="396">
        <f t="shared" si="22"/>
        <v>0</v>
      </c>
      <c r="J36" s="396">
        <f t="shared" si="22"/>
        <v>0</v>
      </c>
      <c r="K36" s="396">
        <f t="shared" si="22"/>
        <v>0</v>
      </c>
      <c r="L36" s="396">
        <f t="shared" si="22"/>
        <v>0</v>
      </c>
      <c r="M36" s="396">
        <f t="shared" si="22"/>
        <v>0</v>
      </c>
      <c r="N36" s="396">
        <f t="shared" si="22"/>
        <v>0</v>
      </c>
      <c r="O36" s="413">
        <f t="shared" si="22"/>
        <v>0</v>
      </c>
      <c r="P36" s="399">
        <f t="shared" si="22"/>
        <v>0</v>
      </c>
      <c r="Q36" s="399">
        <f t="shared" si="22"/>
        <v>0</v>
      </c>
      <c r="R36" s="399">
        <f t="shared" si="22"/>
        <v>0</v>
      </c>
      <c r="S36" s="399">
        <f t="shared" si="22"/>
        <v>0</v>
      </c>
      <c r="T36" s="399">
        <f t="shared" si="22"/>
        <v>0</v>
      </c>
      <c r="U36" s="399">
        <f t="shared" si="22"/>
        <v>0</v>
      </c>
      <c r="V36" s="399">
        <f t="shared" si="22"/>
        <v>0</v>
      </c>
      <c r="W36" s="399">
        <f t="shared" si="22"/>
        <v>0</v>
      </c>
      <c r="X36" s="399">
        <f t="shared" si="22"/>
        <v>0</v>
      </c>
      <c r="Y36" s="399">
        <f t="shared" si="22"/>
        <v>0</v>
      </c>
      <c r="Z36" s="399">
        <f t="shared" si="22"/>
        <v>0</v>
      </c>
      <c r="AA36" s="399">
        <f t="shared" si="22"/>
        <v>0</v>
      </c>
      <c r="AB36" s="399">
        <f t="shared" si="22"/>
        <v>0</v>
      </c>
      <c r="AC36" s="399">
        <f t="shared" si="22"/>
        <v>0</v>
      </c>
      <c r="AD36" s="399">
        <f t="shared" si="22"/>
        <v>0</v>
      </c>
      <c r="AE36" s="399">
        <f t="shared" si="22"/>
        <v>0</v>
      </c>
      <c r="AF36" s="399">
        <f t="shared" si="22"/>
        <v>0</v>
      </c>
      <c r="AG36" s="399">
        <f t="shared" si="22"/>
        <v>0</v>
      </c>
      <c r="AH36" s="399">
        <f t="shared" si="22"/>
        <v>0</v>
      </c>
      <c r="AI36" s="399">
        <f t="shared" si="22"/>
        <v>0</v>
      </c>
      <c r="AJ36" s="399">
        <f t="shared" si="22"/>
        <v>0</v>
      </c>
      <c r="AK36" s="399">
        <f t="shared" si="22"/>
        <v>0</v>
      </c>
      <c r="AL36" s="399">
        <f t="shared" si="22"/>
        <v>0</v>
      </c>
      <c r="AM36" s="397">
        <f t="shared" si="22"/>
        <v>0</v>
      </c>
      <c r="AN36" s="398">
        <f t="shared" si="22"/>
        <v>0</v>
      </c>
      <c r="AO36" s="399">
        <f t="shared" si="22"/>
        <v>0</v>
      </c>
      <c r="AP36" s="399">
        <f t="shared" si="22"/>
        <v>0</v>
      </c>
      <c r="AQ36" s="399">
        <f t="shared" si="22"/>
        <v>0</v>
      </c>
      <c r="AR36" s="399">
        <f t="shared" si="22"/>
        <v>0</v>
      </c>
      <c r="AS36" s="399">
        <f t="shared" si="22"/>
        <v>0</v>
      </c>
      <c r="AT36" s="399">
        <f t="shared" si="22"/>
        <v>0</v>
      </c>
      <c r="AU36" s="399">
        <f t="shared" si="22"/>
        <v>0</v>
      </c>
      <c r="AV36" s="399">
        <f t="shared" si="22"/>
        <v>0</v>
      </c>
      <c r="AW36" s="399">
        <f t="shared" si="22"/>
        <v>0</v>
      </c>
      <c r="AX36" s="399">
        <f t="shared" si="22"/>
        <v>0</v>
      </c>
      <c r="AY36" s="399">
        <f t="shared" si="22"/>
        <v>0</v>
      </c>
      <c r="AZ36" s="399">
        <f t="shared" si="22"/>
        <v>0</v>
      </c>
      <c r="BA36" s="399">
        <f t="shared" si="22"/>
        <v>0</v>
      </c>
      <c r="BB36" s="399">
        <f t="shared" si="22"/>
        <v>0</v>
      </c>
      <c r="BC36" s="399">
        <f t="shared" si="22"/>
        <v>0</v>
      </c>
      <c r="BD36" s="399">
        <f t="shared" si="22"/>
        <v>0</v>
      </c>
      <c r="BE36" s="399">
        <f t="shared" si="22"/>
        <v>0</v>
      </c>
      <c r="BF36" s="399">
        <f t="shared" si="22"/>
        <v>0</v>
      </c>
      <c r="BG36" s="399">
        <f t="shared" si="22"/>
        <v>0</v>
      </c>
      <c r="BH36" s="399">
        <f t="shared" si="22"/>
        <v>0</v>
      </c>
      <c r="BI36" s="399">
        <f t="shared" si="22"/>
        <v>0</v>
      </c>
      <c r="BJ36" s="399">
        <f t="shared" si="22"/>
        <v>0</v>
      </c>
      <c r="BK36" s="399">
        <f t="shared" si="22"/>
        <v>0</v>
      </c>
      <c r="BL36" s="399">
        <f t="shared" si="22"/>
        <v>0</v>
      </c>
      <c r="BM36" s="399">
        <f t="shared" si="22"/>
        <v>0</v>
      </c>
      <c r="BN36" s="399">
        <f t="shared" si="22"/>
        <v>0</v>
      </c>
      <c r="BO36" s="399">
        <f t="shared" si="22"/>
        <v>0</v>
      </c>
      <c r="BP36" s="399">
        <f t="shared" si="22"/>
        <v>0</v>
      </c>
      <c r="BQ36" s="399">
        <f t="shared" si="22"/>
        <v>0</v>
      </c>
      <c r="BR36" s="399">
        <f t="shared" ref="BR36:DA36" si="23">SUM(BR27:BR30)+SUM(BR32:BR35)</f>
        <v>0</v>
      </c>
      <c r="BS36" s="399">
        <f t="shared" si="23"/>
        <v>0</v>
      </c>
      <c r="BT36" s="399">
        <f t="shared" si="23"/>
        <v>0</v>
      </c>
      <c r="BU36" s="399">
        <f t="shared" si="23"/>
        <v>0</v>
      </c>
      <c r="BV36" s="399">
        <f t="shared" si="23"/>
        <v>0</v>
      </c>
      <c r="BW36" s="399">
        <f t="shared" si="23"/>
        <v>0</v>
      </c>
      <c r="BX36" s="399">
        <f t="shared" si="23"/>
        <v>0</v>
      </c>
      <c r="BY36" s="399">
        <f t="shared" si="23"/>
        <v>0</v>
      </c>
      <c r="BZ36" s="399">
        <f t="shared" si="23"/>
        <v>0</v>
      </c>
      <c r="CA36" s="399">
        <f t="shared" si="23"/>
        <v>0</v>
      </c>
      <c r="CB36" s="399">
        <f t="shared" si="23"/>
        <v>0</v>
      </c>
      <c r="CC36" s="399">
        <f t="shared" si="23"/>
        <v>0</v>
      </c>
      <c r="CD36" s="399">
        <f t="shared" si="23"/>
        <v>0</v>
      </c>
      <c r="CE36" s="399">
        <f t="shared" si="23"/>
        <v>0</v>
      </c>
      <c r="CF36" s="399">
        <f t="shared" si="23"/>
        <v>0</v>
      </c>
      <c r="CG36" s="399">
        <f t="shared" si="23"/>
        <v>0</v>
      </c>
      <c r="CH36" s="399">
        <f t="shared" si="23"/>
        <v>0</v>
      </c>
      <c r="CI36" s="399">
        <f t="shared" si="23"/>
        <v>0</v>
      </c>
      <c r="CJ36" s="399">
        <f t="shared" si="23"/>
        <v>0</v>
      </c>
      <c r="CK36" s="399">
        <f t="shared" si="23"/>
        <v>0</v>
      </c>
      <c r="CL36" s="399">
        <f t="shared" si="23"/>
        <v>0</v>
      </c>
      <c r="CM36" s="399">
        <f t="shared" si="23"/>
        <v>0</v>
      </c>
      <c r="CN36" s="399">
        <f t="shared" si="23"/>
        <v>0</v>
      </c>
      <c r="CO36" s="399">
        <f t="shared" si="23"/>
        <v>0</v>
      </c>
      <c r="CP36" s="399">
        <f t="shared" si="23"/>
        <v>0</v>
      </c>
      <c r="CQ36" s="399">
        <f t="shared" si="23"/>
        <v>0</v>
      </c>
      <c r="CR36" s="399">
        <f t="shared" si="23"/>
        <v>0</v>
      </c>
      <c r="CS36" s="399">
        <f t="shared" si="23"/>
        <v>0</v>
      </c>
      <c r="CT36" s="399">
        <f t="shared" si="23"/>
        <v>0</v>
      </c>
      <c r="CU36" s="399">
        <f t="shared" si="23"/>
        <v>0</v>
      </c>
      <c r="CV36" s="399">
        <f t="shared" si="23"/>
        <v>0</v>
      </c>
      <c r="CW36" s="399">
        <f t="shared" si="23"/>
        <v>0</v>
      </c>
      <c r="CX36" s="399">
        <f t="shared" si="23"/>
        <v>0</v>
      </c>
      <c r="CY36" s="399">
        <f t="shared" si="23"/>
        <v>0</v>
      </c>
      <c r="CZ36" s="399">
        <f t="shared" si="23"/>
        <v>0</v>
      </c>
      <c r="DA36" s="399">
        <f t="shared" si="23"/>
        <v>0</v>
      </c>
    </row>
    <row r="37" spans="1:105" ht="15" customHeight="1" x14ac:dyDescent="0.25">
      <c r="A37" s="296"/>
      <c r="B37" s="373">
        <v>15</v>
      </c>
      <c r="C37" s="414" t="s">
        <v>997</v>
      </c>
      <c r="D37" s="415"/>
      <c r="E37" s="416"/>
      <c r="F37" s="417">
        <f t="shared" ref="F37:BQ37" si="24">F26-F36</f>
        <v>0</v>
      </c>
      <c r="G37" s="418">
        <f t="shared" si="24"/>
        <v>0</v>
      </c>
      <c r="H37" s="418">
        <f t="shared" si="24"/>
        <v>0</v>
      </c>
      <c r="I37" s="418">
        <f t="shared" si="24"/>
        <v>0</v>
      </c>
      <c r="J37" s="418">
        <f t="shared" si="24"/>
        <v>0</v>
      </c>
      <c r="K37" s="418">
        <f t="shared" si="24"/>
        <v>0</v>
      </c>
      <c r="L37" s="418">
        <f t="shared" si="24"/>
        <v>0</v>
      </c>
      <c r="M37" s="418">
        <f t="shared" si="24"/>
        <v>0</v>
      </c>
      <c r="N37" s="418">
        <f t="shared" si="24"/>
        <v>0</v>
      </c>
      <c r="O37" s="419">
        <f t="shared" si="24"/>
        <v>0</v>
      </c>
      <c r="P37" s="420">
        <f t="shared" si="24"/>
        <v>0</v>
      </c>
      <c r="Q37" s="420">
        <f t="shared" si="24"/>
        <v>0</v>
      </c>
      <c r="R37" s="420">
        <f t="shared" si="24"/>
        <v>0</v>
      </c>
      <c r="S37" s="420">
        <f t="shared" si="24"/>
        <v>0</v>
      </c>
      <c r="T37" s="420">
        <f t="shared" si="24"/>
        <v>0</v>
      </c>
      <c r="U37" s="420">
        <f t="shared" si="24"/>
        <v>0</v>
      </c>
      <c r="V37" s="420">
        <f t="shared" si="24"/>
        <v>0</v>
      </c>
      <c r="W37" s="420">
        <f t="shared" si="24"/>
        <v>0</v>
      </c>
      <c r="X37" s="420">
        <f t="shared" si="24"/>
        <v>0</v>
      </c>
      <c r="Y37" s="420">
        <f t="shared" si="24"/>
        <v>0</v>
      </c>
      <c r="Z37" s="420">
        <f t="shared" si="24"/>
        <v>0</v>
      </c>
      <c r="AA37" s="420">
        <f t="shared" si="24"/>
        <v>0</v>
      </c>
      <c r="AB37" s="420">
        <f t="shared" si="24"/>
        <v>0</v>
      </c>
      <c r="AC37" s="420">
        <f t="shared" si="24"/>
        <v>0</v>
      </c>
      <c r="AD37" s="420">
        <f t="shared" si="24"/>
        <v>0</v>
      </c>
      <c r="AE37" s="420">
        <f t="shared" si="24"/>
        <v>0</v>
      </c>
      <c r="AF37" s="420">
        <f t="shared" si="24"/>
        <v>0</v>
      </c>
      <c r="AG37" s="420">
        <f t="shared" si="24"/>
        <v>0</v>
      </c>
      <c r="AH37" s="420">
        <f t="shared" si="24"/>
        <v>0</v>
      </c>
      <c r="AI37" s="420">
        <f t="shared" si="24"/>
        <v>0</v>
      </c>
      <c r="AJ37" s="420">
        <f t="shared" si="24"/>
        <v>0</v>
      </c>
      <c r="AK37" s="420">
        <f t="shared" si="24"/>
        <v>0</v>
      </c>
      <c r="AL37" s="420">
        <f t="shared" si="24"/>
        <v>0</v>
      </c>
      <c r="AM37" s="421">
        <f t="shared" si="24"/>
        <v>0</v>
      </c>
      <c r="AN37" s="422">
        <f t="shared" si="24"/>
        <v>0</v>
      </c>
      <c r="AO37" s="420">
        <f t="shared" si="24"/>
        <v>0</v>
      </c>
      <c r="AP37" s="420">
        <f t="shared" si="24"/>
        <v>0</v>
      </c>
      <c r="AQ37" s="420">
        <f t="shared" si="24"/>
        <v>0</v>
      </c>
      <c r="AR37" s="420">
        <f t="shared" si="24"/>
        <v>0</v>
      </c>
      <c r="AS37" s="420">
        <f t="shared" si="24"/>
        <v>0</v>
      </c>
      <c r="AT37" s="420">
        <f t="shared" si="24"/>
        <v>0</v>
      </c>
      <c r="AU37" s="420">
        <f t="shared" si="24"/>
        <v>0</v>
      </c>
      <c r="AV37" s="420">
        <f t="shared" si="24"/>
        <v>0</v>
      </c>
      <c r="AW37" s="420">
        <f t="shared" si="24"/>
        <v>0</v>
      </c>
      <c r="AX37" s="420">
        <f t="shared" si="24"/>
        <v>0</v>
      </c>
      <c r="AY37" s="420">
        <f t="shared" si="24"/>
        <v>0</v>
      </c>
      <c r="AZ37" s="420">
        <f t="shared" si="24"/>
        <v>0</v>
      </c>
      <c r="BA37" s="420">
        <f t="shared" si="24"/>
        <v>0</v>
      </c>
      <c r="BB37" s="420">
        <f t="shared" si="24"/>
        <v>0</v>
      </c>
      <c r="BC37" s="420">
        <f t="shared" si="24"/>
        <v>0</v>
      </c>
      <c r="BD37" s="420">
        <f t="shared" si="24"/>
        <v>0</v>
      </c>
      <c r="BE37" s="420">
        <f t="shared" si="24"/>
        <v>0</v>
      </c>
      <c r="BF37" s="420">
        <f t="shared" si="24"/>
        <v>0</v>
      </c>
      <c r="BG37" s="420">
        <f t="shared" si="24"/>
        <v>0</v>
      </c>
      <c r="BH37" s="420">
        <f t="shared" si="24"/>
        <v>0</v>
      </c>
      <c r="BI37" s="420">
        <f t="shared" si="24"/>
        <v>0</v>
      </c>
      <c r="BJ37" s="420">
        <f t="shared" si="24"/>
        <v>0</v>
      </c>
      <c r="BK37" s="420">
        <f t="shared" si="24"/>
        <v>0</v>
      </c>
      <c r="BL37" s="420">
        <f t="shared" si="24"/>
        <v>0</v>
      </c>
      <c r="BM37" s="420">
        <f t="shared" si="24"/>
        <v>0</v>
      </c>
      <c r="BN37" s="420">
        <f t="shared" si="24"/>
        <v>0</v>
      </c>
      <c r="BO37" s="420">
        <f t="shared" si="24"/>
        <v>0</v>
      </c>
      <c r="BP37" s="420">
        <f t="shared" si="24"/>
        <v>0</v>
      </c>
      <c r="BQ37" s="420">
        <f t="shared" si="24"/>
        <v>0</v>
      </c>
      <c r="BR37" s="420">
        <f t="shared" ref="BR37:DA37" si="25">BR26-BR36</f>
        <v>0</v>
      </c>
      <c r="BS37" s="420">
        <f t="shared" si="25"/>
        <v>0</v>
      </c>
      <c r="BT37" s="420">
        <f t="shared" si="25"/>
        <v>0</v>
      </c>
      <c r="BU37" s="420">
        <f t="shared" si="25"/>
        <v>0</v>
      </c>
      <c r="BV37" s="420">
        <f t="shared" si="25"/>
        <v>0</v>
      </c>
      <c r="BW37" s="420">
        <f t="shared" si="25"/>
        <v>0</v>
      </c>
      <c r="BX37" s="420">
        <f t="shared" si="25"/>
        <v>0</v>
      </c>
      <c r="BY37" s="420">
        <f t="shared" si="25"/>
        <v>0</v>
      </c>
      <c r="BZ37" s="420">
        <f t="shared" si="25"/>
        <v>0</v>
      </c>
      <c r="CA37" s="420">
        <f t="shared" si="25"/>
        <v>0</v>
      </c>
      <c r="CB37" s="420">
        <f t="shared" si="25"/>
        <v>0</v>
      </c>
      <c r="CC37" s="420">
        <f t="shared" si="25"/>
        <v>0</v>
      </c>
      <c r="CD37" s="420">
        <f t="shared" si="25"/>
        <v>0</v>
      </c>
      <c r="CE37" s="420">
        <f t="shared" si="25"/>
        <v>0</v>
      </c>
      <c r="CF37" s="420">
        <f t="shared" si="25"/>
        <v>0</v>
      </c>
      <c r="CG37" s="420">
        <f t="shared" si="25"/>
        <v>0</v>
      </c>
      <c r="CH37" s="420">
        <f t="shared" si="25"/>
        <v>0</v>
      </c>
      <c r="CI37" s="420">
        <f t="shared" si="25"/>
        <v>0</v>
      </c>
      <c r="CJ37" s="420">
        <f t="shared" si="25"/>
        <v>0</v>
      </c>
      <c r="CK37" s="420">
        <f t="shared" si="25"/>
        <v>0</v>
      </c>
      <c r="CL37" s="420">
        <f t="shared" si="25"/>
        <v>0</v>
      </c>
      <c r="CM37" s="420">
        <f t="shared" si="25"/>
        <v>0</v>
      </c>
      <c r="CN37" s="420">
        <f t="shared" si="25"/>
        <v>0</v>
      </c>
      <c r="CO37" s="420">
        <f t="shared" si="25"/>
        <v>0</v>
      </c>
      <c r="CP37" s="420">
        <f t="shared" si="25"/>
        <v>0</v>
      </c>
      <c r="CQ37" s="420">
        <f t="shared" si="25"/>
        <v>0</v>
      </c>
      <c r="CR37" s="420">
        <f t="shared" si="25"/>
        <v>0</v>
      </c>
      <c r="CS37" s="420">
        <f t="shared" si="25"/>
        <v>0</v>
      </c>
      <c r="CT37" s="420">
        <f t="shared" si="25"/>
        <v>0</v>
      </c>
      <c r="CU37" s="420">
        <f t="shared" si="25"/>
        <v>0</v>
      </c>
      <c r="CV37" s="420">
        <f t="shared" si="25"/>
        <v>0</v>
      </c>
      <c r="CW37" s="420">
        <f t="shared" si="25"/>
        <v>0</v>
      </c>
      <c r="CX37" s="420">
        <f t="shared" si="25"/>
        <v>0</v>
      </c>
      <c r="CY37" s="420">
        <f t="shared" si="25"/>
        <v>0</v>
      </c>
      <c r="CZ37" s="420">
        <f t="shared" si="25"/>
        <v>0</v>
      </c>
      <c r="DA37" s="420">
        <f t="shared" si="25"/>
        <v>0</v>
      </c>
    </row>
    <row r="38" spans="1:105" ht="15" customHeight="1" x14ac:dyDescent="0.2">
      <c r="A38" s="296"/>
      <c r="B38" s="373">
        <v>16</v>
      </c>
      <c r="C38" s="423" t="s">
        <v>998</v>
      </c>
      <c r="D38" s="382"/>
      <c r="E38" s="383"/>
      <c r="F38" s="400"/>
      <c r="G38" s="401"/>
      <c r="H38" s="401"/>
      <c r="I38" s="401"/>
      <c r="J38" s="401"/>
      <c r="K38" s="401"/>
      <c r="L38" s="401"/>
      <c r="M38" s="401"/>
      <c r="N38" s="401"/>
      <c r="O38" s="424"/>
      <c r="P38" s="425"/>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9"/>
      <c r="AN38" s="390">
        <f t="shared" ref="AN38:BC39" si="26">AM38</f>
        <v>0</v>
      </c>
      <c r="AO38" s="391">
        <f t="shared" si="26"/>
        <v>0</v>
      </c>
      <c r="AP38" s="391">
        <f t="shared" si="26"/>
        <v>0</v>
      </c>
      <c r="AQ38" s="391">
        <f t="shared" si="26"/>
        <v>0</v>
      </c>
      <c r="AR38" s="391">
        <f t="shared" si="26"/>
        <v>0</v>
      </c>
      <c r="AS38" s="391">
        <f t="shared" si="26"/>
        <v>0</v>
      </c>
      <c r="AT38" s="391">
        <f t="shared" si="26"/>
        <v>0</v>
      </c>
      <c r="AU38" s="391">
        <f t="shared" si="26"/>
        <v>0</v>
      </c>
      <c r="AV38" s="391">
        <f t="shared" si="26"/>
        <v>0</v>
      </c>
      <c r="AW38" s="391">
        <f t="shared" si="26"/>
        <v>0</v>
      </c>
      <c r="AX38" s="391">
        <f t="shared" si="26"/>
        <v>0</v>
      </c>
      <c r="AY38" s="391">
        <f t="shared" si="26"/>
        <v>0</v>
      </c>
      <c r="AZ38" s="391">
        <f t="shared" si="26"/>
        <v>0</v>
      </c>
      <c r="BA38" s="391">
        <f t="shared" si="26"/>
        <v>0</v>
      </c>
      <c r="BB38" s="391">
        <f t="shared" si="26"/>
        <v>0</v>
      </c>
      <c r="BC38" s="391">
        <f t="shared" si="26"/>
        <v>0</v>
      </c>
      <c r="BD38" s="391">
        <f t="shared" ref="BD38:BS39" si="27">BC38</f>
        <v>0</v>
      </c>
      <c r="BE38" s="391">
        <f t="shared" si="27"/>
        <v>0</v>
      </c>
      <c r="BF38" s="391">
        <f t="shared" si="27"/>
        <v>0</v>
      </c>
      <c r="BG38" s="391">
        <f t="shared" si="27"/>
        <v>0</v>
      </c>
      <c r="BH38" s="391">
        <f t="shared" si="27"/>
        <v>0</v>
      </c>
      <c r="BI38" s="391">
        <f t="shared" si="27"/>
        <v>0</v>
      </c>
      <c r="BJ38" s="391">
        <f t="shared" si="27"/>
        <v>0</v>
      </c>
      <c r="BK38" s="391">
        <f t="shared" si="27"/>
        <v>0</v>
      </c>
      <c r="BL38" s="391">
        <f t="shared" si="27"/>
        <v>0</v>
      </c>
      <c r="BM38" s="391">
        <f t="shared" si="27"/>
        <v>0</v>
      </c>
      <c r="BN38" s="391">
        <f t="shared" si="27"/>
        <v>0</v>
      </c>
      <c r="BO38" s="391">
        <f t="shared" si="27"/>
        <v>0</v>
      </c>
      <c r="BP38" s="391">
        <f t="shared" si="27"/>
        <v>0</v>
      </c>
      <c r="BQ38" s="391">
        <f t="shared" si="27"/>
        <v>0</v>
      </c>
      <c r="BR38" s="391">
        <f t="shared" si="27"/>
        <v>0</v>
      </c>
      <c r="BS38" s="391">
        <f t="shared" si="27"/>
        <v>0</v>
      </c>
      <c r="BT38" s="391">
        <f t="shared" ref="BT38:CI39" si="28">BS38</f>
        <v>0</v>
      </c>
      <c r="BU38" s="391">
        <f t="shared" si="28"/>
        <v>0</v>
      </c>
      <c r="BV38" s="391">
        <f t="shared" si="28"/>
        <v>0</v>
      </c>
      <c r="BW38" s="391">
        <f t="shared" si="28"/>
        <v>0</v>
      </c>
      <c r="BX38" s="391">
        <f t="shared" si="28"/>
        <v>0</v>
      </c>
      <c r="BY38" s="391">
        <f t="shared" si="28"/>
        <v>0</v>
      </c>
      <c r="BZ38" s="391">
        <f t="shared" si="28"/>
        <v>0</v>
      </c>
      <c r="CA38" s="391">
        <f t="shared" si="28"/>
        <v>0</v>
      </c>
      <c r="CB38" s="391">
        <f t="shared" si="28"/>
        <v>0</v>
      </c>
      <c r="CC38" s="391">
        <f t="shared" si="28"/>
        <v>0</v>
      </c>
      <c r="CD38" s="391">
        <f t="shared" si="28"/>
        <v>0</v>
      </c>
      <c r="CE38" s="391">
        <f t="shared" si="28"/>
        <v>0</v>
      </c>
      <c r="CF38" s="391">
        <f t="shared" si="28"/>
        <v>0</v>
      </c>
      <c r="CG38" s="391">
        <f t="shared" si="28"/>
        <v>0</v>
      </c>
      <c r="CH38" s="391">
        <f t="shared" si="28"/>
        <v>0</v>
      </c>
      <c r="CI38" s="391">
        <f t="shared" si="28"/>
        <v>0</v>
      </c>
      <c r="CJ38" s="391">
        <f t="shared" ref="CJ38:CY39" si="29">CI38</f>
        <v>0</v>
      </c>
      <c r="CK38" s="391">
        <f t="shared" si="29"/>
        <v>0</v>
      </c>
      <c r="CL38" s="391">
        <f t="shared" si="29"/>
        <v>0</v>
      </c>
      <c r="CM38" s="391">
        <f t="shared" si="29"/>
        <v>0</v>
      </c>
      <c r="CN38" s="391">
        <f t="shared" si="29"/>
        <v>0</v>
      </c>
      <c r="CO38" s="391">
        <f t="shared" si="29"/>
        <v>0</v>
      </c>
      <c r="CP38" s="391">
        <f t="shared" si="29"/>
        <v>0</v>
      </c>
      <c r="CQ38" s="391">
        <f t="shared" si="29"/>
        <v>0</v>
      </c>
      <c r="CR38" s="391">
        <f t="shared" si="29"/>
        <v>0</v>
      </c>
      <c r="CS38" s="391">
        <f t="shared" si="29"/>
        <v>0</v>
      </c>
      <c r="CT38" s="391">
        <f t="shared" si="29"/>
        <v>0</v>
      </c>
      <c r="CU38" s="391">
        <f t="shared" si="29"/>
        <v>0</v>
      </c>
      <c r="CV38" s="391">
        <f t="shared" si="29"/>
        <v>0</v>
      </c>
      <c r="CW38" s="391">
        <f t="shared" si="29"/>
        <v>0</v>
      </c>
      <c r="CX38" s="391">
        <f t="shared" si="29"/>
        <v>0</v>
      </c>
      <c r="CY38" s="391">
        <f t="shared" si="29"/>
        <v>0</v>
      </c>
      <c r="CZ38" s="391">
        <f t="shared" ref="CR38:DA39" si="30">CY38</f>
        <v>0</v>
      </c>
      <c r="DA38" s="391">
        <f t="shared" si="30"/>
        <v>0</v>
      </c>
    </row>
    <row r="39" spans="1:105" ht="15" customHeight="1" x14ac:dyDescent="0.2">
      <c r="A39" s="296"/>
      <c r="B39" s="373">
        <v>17</v>
      </c>
      <c r="C39" s="423" t="s">
        <v>338</v>
      </c>
      <c r="D39" s="382"/>
      <c r="E39" s="383"/>
      <c r="F39" s="400"/>
      <c r="G39" s="401"/>
      <c r="H39" s="401"/>
      <c r="I39" s="401"/>
      <c r="J39" s="401"/>
      <c r="K39" s="401"/>
      <c r="L39" s="401"/>
      <c r="M39" s="401"/>
      <c r="N39" s="401"/>
      <c r="O39" s="424"/>
      <c r="P39" s="425"/>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9"/>
      <c r="AN39" s="390">
        <f t="shared" si="26"/>
        <v>0</v>
      </c>
      <c r="AO39" s="391">
        <f t="shared" si="26"/>
        <v>0</v>
      </c>
      <c r="AP39" s="391">
        <f t="shared" si="26"/>
        <v>0</v>
      </c>
      <c r="AQ39" s="391">
        <f t="shared" si="26"/>
        <v>0</v>
      </c>
      <c r="AR39" s="391">
        <f t="shared" si="26"/>
        <v>0</v>
      </c>
      <c r="AS39" s="391">
        <f t="shared" si="26"/>
        <v>0</v>
      </c>
      <c r="AT39" s="391">
        <f t="shared" si="26"/>
        <v>0</v>
      </c>
      <c r="AU39" s="391">
        <f t="shared" si="26"/>
        <v>0</v>
      </c>
      <c r="AV39" s="391">
        <f t="shared" si="26"/>
        <v>0</v>
      </c>
      <c r="AW39" s="391">
        <f t="shared" si="26"/>
        <v>0</v>
      </c>
      <c r="AX39" s="391">
        <f t="shared" si="26"/>
        <v>0</v>
      </c>
      <c r="AY39" s="391">
        <f t="shared" si="26"/>
        <v>0</v>
      </c>
      <c r="AZ39" s="391">
        <f t="shared" si="26"/>
        <v>0</v>
      </c>
      <c r="BA39" s="391">
        <f t="shared" si="26"/>
        <v>0</v>
      </c>
      <c r="BB39" s="391">
        <f t="shared" si="26"/>
        <v>0</v>
      </c>
      <c r="BC39" s="391">
        <f t="shared" si="26"/>
        <v>0</v>
      </c>
      <c r="BD39" s="391">
        <f t="shared" si="27"/>
        <v>0</v>
      </c>
      <c r="BE39" s="391">
        <f t="shared" si="27"/>
        <v>0</v>
      </c>
      <c r="BF39" s="391">
        <f t="shared" si="27"/>
        <v>0</v>
      </c>
      <c r="BG39" s="391">
        <f t="shared" si="27"/>
        <v>0</v>
      </c>
      <c r="BH39" s="391">
        <f t="shared" si="27"/>
        <v>0</v>
      </c>
      <c r="BI39" s="391">
        <f t="shared" si="27"/>
        <v>0</v>
      </c>
      <c r="BJ39" s="391">
        <f t="shared" si="27"/>
        <v>0</v>
      </c>
      <c r="BK39" s="391">
        <f t="shared" si="27"/>
        <v>0</v>
      </c>
      <c r="BL39" s="391">
        <f t="shared" si="27"/>
        <v>0</v>
      </c>
      <c r="BM39" s="391">
        <f t="shared" si="27"/>
        <v>0</v>
      </c>
      <c r="BN39" s="391">
        <f t="shared" si="27"/>
        <v>0</v>
      </c>
      <c r="BO39" s="391">
        <f t="shared" si="27"/>
        <v>0</v>
      </c>
      <c r="BP39" s="391">
        <f t="shared" si="27"/>
        <v>0</v>
      </c>
      <c r="BQ39" s="391">
        <f t="shared" si="27"/>
        <v>0</v>
      </c>
      <c r="BR39" s="391">
        <f t="shared" si="27"/>
        <v>0</v>
      </c>
      <c r="BS39" s="391">
        <f t="shared" si="27"/>
        <v>0</v>
      </c>
      <c r="BT39" s="391">
        <f t="shared" si="28"/>
        <v>0</v>
      </c>
      <c r="BU39" s="391">
        <f t="shared" si="28"/>
        <v>0</v>
      </c>
      <c r="BV39" s="391">
        <f t="shared" si="28"/>
        <v>0</v>
      </c>
      <c r="BW39" s="391">
        <f t="shared" si="28"/>
        <v>0</v>
      </c>
      <c r="BX39" s="391">
        <f t="shared" si="28"/>
        <v>0</v>
      </c>
      <c r="BY39" s="391">
        <f t="shared" si="28"/>
        <v>0</v>
      </c>
      <c r="BZ39" s="391">
        <f t="shared" si="28"/>
        <v>0</v>
      </c>
      <c r="CA39" s="391">
        <f t="shared" si="28"/>
        <v>0</v>
      </c>
      <c r="CB39" s="391">
        <f t="shared" si="28"/>
        <v>0</v>
      </c>
      <c r="CC39" s="391">
        <f t="shared" si="28"/>
        <v>0</v>
      </c>
      <c r="CD39" s="391">
        <f t="shared" si="28"/>
        <v>0</v>
      </c>
      <c r="CE39" s="391">
        <f t="shared" si="28"/>
        <v>0</v>
      </c>
      <c r="CF39" s="391">
        <f t="shared" si="28"/>
        <v>0</v>
      </c>
      <c r="CG39" s="391">
        <f t="shared" si="28"/>
        <v>0</v>
      </c>
      <c r="CH39" s="391">
        <f t="shared" si="28"/>
        <v>0</v>
      </c>
      <c r="CI39" s="391">
        <f t="shared" si="28"/>
        <v>0</v>
      </c>
      <c r="CJ39" s="391">
        <f t="shared" si="29"/>
        <v>0</v>
      </c>
      <c r="CK39" s="391">
        <f t="shared" si="29"/>
        <v>0</v>
      </c>
      <c r="CL39" s="391">
        <f t="shared" si="29"/>
        <v>0</v>
      </c>
      <c r="CM39" s="391">
        <f t="shared" si="29"/>
        <v>0</v>
      </c>
      <c r="CN39" s="391">
        <f t="shared" si="29"/>
        <v>0</v>
      </c>
      <c r="CO39" s="391">
        <f t="shared" si="29"/>
        <v>0</v>
      </c>
      <c r="CP39" s="391">
        <f t="shared" si="29"/>
        <v>0</v>
      </c>
      <c r="CQ39" s="391">
        <f t="shared" si="29"/>
        <v>0</v>
      </c>
      <c r="CR39" s="391">
        <f t="shared" si="30"/>
        <v>0</v>
      </c>
      <c r="CS39" s="391">
        <f t="shared" si="30"/>
        <v>0</v>
      </c>
      <c r="CT39" s="391">
        <f t="shared" si="30"/>
        <v>0</v>
      </c>
      <c r="CU39" s="391">
        <f t="shared" si="30"/>
        <v>0</v>
      </c>
      <c r="CV39" s="391">
        <f t="shared" si="30"/>
        <v>0</v>
      </c>
      <c r="CW39" s="391">
        <f t="shared" si="30"/>
        <v>0</v>
      </c>
      <c r="CX39" s="391">
        <f t="shared" si="30"/>
        <v>0</v>
      </c>
      <c r="CY39" s="391">
        <f t="shared" si="30"/>
        <v>0</v>
      </c>
      <c r="CZ39" s="391">
        <f t="shared" si="30"/>
        <v>0</v>
      </c>
      <c r="DA39" s="391">
        <f t="shared" si="30"/>
        <v>0</v>
      </c>
    </row>
    <row r="40" spans="1:105" ht="15" customHeight="1" x14ac:dyDescent="0.2">
      <c r="A40" s="296"/>
      <c r="B40" s="373">
        <v>18</v>
      </c>
      <c r="C40" s="392" t="s">
        <v>999</v>
      </c>
      <c r="D40" s="393"/>
      <c r="E40" s="394"/>
      <c r="F40" s="395">
        <f t="shared" ref="F40:BQ40" si="31">SUM(F38:F39)</f>
        <v>0</v>
      </c>
      <c r="G40" s="396">
        <f t="shared" si="31"/>
        <v>0</v>
      </c>
      <c r="H40" s="396">
        <f t="shared" si="31"/>
        <v>0</v>
      </c>
      <c r="I40" s="396">
        <f t="shared" si="31"/>
        <v>0</v>
      </c>
      <c r="J40" s="396">
        <f t="shared" si="31"/>
        <v>0</v>
      </c>
      <c r="K40" s="396">
        <f t="shared" si="31"/>
        <v>0</v>
      </c>
      <c r="L40" s="396">
        <f t="shared" si="31"/>
        <v>0</v>
      </c>
      <c r="M40" s="396">
        <f t="shared" si="31"/>
        <v>0</v>
      </c>
      <c r="N40" s="396">
        <f t="shared" si="31"/>
        <v>0</v>
      </c>
      <c r="O40" s="426">
        <f t="shared" si="31"/>
        <v>0</v>
      </c>
      <c r="P40" s="398">
        <f t="shared" si="31"/>
        <v>0</v>
      </c>
      <c r="Q40" s="399">
        <f t="shared" si="31"/>
        <v>0</v>
      </c>
      <c r="R40" s="399">
        <f t="shared" si="31"/>
        <v>0</v>
      </c>
      <c r="S40" s="399">
        <f t="shared" si="31"/>
        <v>0</v>
      </c>
      <c r="T40" s="399">
        <f t="shared" si="31"/>
        <v>0</v>
      </c>
      <c r="U40" s="399">
        <f t="shared" si="31"/>
        <v>0</v>
      </c>
      <c r="V40" s="399">
        <f t="shared" si="31"/>
        <v>0</v>
      </c>
      <c r="W40" s="399">
        <f t="shared" si="31"/>
        <v>0</v>
      </c>
      <c r="X40" s="399">
        <f t="shared" si="31"/>
        <v>0</v>
      </c>
      <c r="Y40" s="399">
        <f t="shared" si="31"/>
        <v>0</v>
      </c>
      <c r="Z40" s="399">
        <f t="shared" si="31"/>
        <v>0</v>
      </c>
      <c r="AA40" s="399">
        <f t="shared" si="31"/>
        <v>0</v>
      </c>
      <c r="AB40" s="399">
        <f t="shared" si="31"/>
        <v>0</v>
      </c>
      <c r="AC40" s="399">
        <f t="shared" si="31"/>
        <v>0</v>
      </c>
      <c r="AD40" s="399">
        <f t="shared" si="31"/>
        <v>0</v>
      </c>
      <c r="AE40" s="399">
        <f t="shared" si="31"/>
        <v>0</v>
      </c>
      <c r="AF40" s="399">
        <f t="shared" si="31"/>
        <v>0</v>
      </c>
      <c r="AG40" s="399">
        <f t="shared" si="31"/>
        <v>0</v>
      </c>
      <c r="AH40" s="399">
        <f t="shared" si="31"/>
        <v>0</v>
      </c>
      <c r="AI40" s="399">
        <f t="shared" si="31"/>
        <v>0</v>
      </c>
      <c r="AJ40" s="399">
        <f t="shared" si="31"/>
        <v>0</v>
      </c>
      <c r="AK40" s="399">
        <f t="shared" si="31"/>
        <v>0</v>
      </c>
      <c r="AL40" s="399">
        <f t="shared" si="31"/>
        <v>0</v>
      </c>
      <c r="AM40" s="397">
        <f t="shared" si="31"/>
        <v>0</v>
      </c>
      <c r="AN40" s="398">
        <f t="shared" si="31"/>
        <v>0</v>
      </c>
      <c r="AO40" s="399">
        <f t="shared" si="31"/>
        <v>0</v>
      </c>
      <c r="AP40" s="399">
        <f t="shared" si="31"/>
        <v>0</v>
      </c>
      <c r="AQ40" s="399">
        <f t="shared" si="31"/>
        <v>0</v>
      </c>
      <c r="AR40" s="399">
        <f t="shared" si="31"/>
        <v>0</v>
      </c>
      <c r="AS40" s="399">
        <f t="shared" si="31"/>
        <v>0</v>
      </c>
      <c r="AT40" s="399">
        <f t="shared" si="31"/>
        <v>0</v>
      </c>
      <c r="AU40" s="399">
        <f t="shared" si="31"/>
        <v>0</v>
      </c>
      <c r="AV40" s="399">
        <f t="shared" si="31"/>
        <v>0</v>
      </c>
      <c r="AW40" s="399">
        <f t="shared" si="31"/>
        <v>0</v>
      </c>
      <c r="AX40" s="399">
        <f t="shared" si="31"/>
        <v>0</v>
      </c>
      <c r="AY40" s="399">
        <f t="shared" si="31"/>
        <v>0</v>
      </c>
      <c r="AZ40" s="399">
        <f t="shared" si="31"/>
        <v>0</v>
      </c>
      <c r="BA40" s="399">
        <f t="shared" si="31"/>
        <v>0</v>
      </c>
      <c r="BB40" s="399">
        <f t="shared" si="31"/>
        <v>0</v>
      </c>
      <c r="BC40" s="399">
        <f t="shared" si="31"/>
        <v>0</v>
      </c>
      <c r="BD40" s="399">
        <f t="shared" si="31"/>
        <v>0</v>
      </c>
      <c r="BE40" s="399">
        <f t="shared" si="31"/>
        <v>0</v>
      </c>
      <c r="BF40" s="399">
        <f t="shared" si="31"/>
        <v>0</v>
      </c>
      <c r="BG40" s="399">
        <f t="shared" si="31"/>
        <v>0</v>
      </c>
      <c r="BH40" s="399">
        <f t="shared" si="31"/>
        <v>0</v>
      </c>
      <c r="BI40" s="399">
        <f t="shared" si="31"/>
        <v>0</v>
      </c>
      <c r="BJ40" s="399">
        <f t="shared" si="31"/>
        <v>0</v>
      </c>
      <c r="BK40" s="399">
        <f t="shared" si="31"/>
        <v>0</v>
      </c>
      <c r="BL40" s="399">
        <f t="shared" si="31"/>
        <v>0</v>
      </c>
      <c r="BM40" s="399">
        <f t="shared" si="31"/>
        <v>0</v>
      </c>
      <c r="BN40" s="399">
        <f t="shared" si="31"/>
        <v>0</v>
      </c>
      <c r="BO40" s="399">
        <f t="shared" si="31"/>
        <v>0</v>
      </c>
      <c r="BP40" s="399">
        <f t="shared" si="31"/>
        <v>0</v>
      </c>
      <c r="BQ40" s="399">
        <f t="shared" si="31"/>
        <v>0</v>
      </c>
      <c r="BR40" s="399">
        <f t="shared" ref="BR40:DA40" si="32">SUM(BR38:BR39)</f>
        <v>0</v>
      </c>
      <c r="BS40" s="399">
        <f t="shared" si="32"/>
        <v>0</v>
      </c>
      <c r="BT40" s="399">
        <f t="shared" si="32"/>
        <v>0</v>
      </c>
      <c r="BU40" s="399">
        <f t="shared" si="32"/>
        <v>0</v>
      </c>
      <c r="BV40" s="399">
        <f t="shared" si="32"/>
        <v>0</v>
      </c>
      <c r="BW40" s="399">
        <f t="shared" si="32"/>
        <v>0</v>
      </c>
      <c r="BX40" s="399">
        <f t="shared" si="32"/>
        <v>0</v>
      </c>
      <c r="BY40" s="399">
        <f t="shared" si="32"/>
        <v>0</v>
      </c>
      <c r="BZ40" s="399">
        <f t="shared" si="32"/>
        <v>0</v>
      </c>
      <c r="CA40" s="399">
        <f t="shared" si="32"/>
        <v>0</v>
      </c>
      <c r="CB40" s="399">
        <f t="shared" si="32"/>
        <v>0</v>
      </c>
      <c r="CC40" s="399">
        <f t="shared" si="32"/>
        <v>0</v>
      </c>
      <c r="CD40" s="399">
        <f t="shared" si="32"/>
        <v>0</v>
      </c>
      <c r="CE40" s="399">
        <f t="shared" si="32"/>
        <v>0</v>
      </c>
      <c r="CF40" s="399">
        <f t="shared" si="32"/>
        <v>0</v>
      </c>
      <c r="CG40" s="399">
        <f t="shared" si="32"/>
        <v>0</v>
      </c>
      <c r="CH40" s="399">
        <f t="shared" si="32"/>
        <v>0</v>
      </c>
      <c r="CI40" s="399">
        <f t="shared" si="32"/>
        <v>0</v>
      </c>
      <c r="CJ40" s="399">
        <f t="shared" si="32"/>
        <v>0</v>
      </c>
      <c r="CK40" s="399">
        <f t="shared" si="32"/>
        <v>0</v>
      </c>
      <c r="CL40" s="399">
        <f t="shared" si="32"/>
        <v>0</v>
      </c>
      <c r="CM40" s="399">
        <f t="shared" si="32"/>
        <v>0</v>
      </c>
      <c r="CN40" s="399">
        <f t="shared" si="32"/>
        <v>0</v>
      </c>
      <c r="CO40" s="399">
        <f t="shared" si="32"/>
        <v>0</v>
      </c>
      <c r="CP40" s="399">
        <f t="shared" si="32"/>
        <v>0</v>
      </c>
      <c r="CQ40" s="399">
        <f t="shared" si="32"/>
        <v>0</v>
      </c>
      <c r="CR40" s="399">
        <f t="shared" si="32"/>
        <v>0</v>
      </c>
      <c r="CS40" s="399">
        <f t="shared" si="32"/>
        <v>0</v>
      </c>
      <c r="CT40" s="399">
        <f t="shared" si="32"/>
        <v>0</v>
      </c>
      <c r="CU40" s="399">
        <f t="shared" si="32"/>
        <v>0</v>
      </c>
      <c r="CV40" s="399">
        <f t="shared" si="32"/>
        <v>0</v>
      </c>
      <c r="CW40" s="399">
        <f t="shared" si="32"/>
        <v>0</v>
      </c>
      <c r="CX40" s="399">
        <f t="shared" si="32"/>
        <v>0</v>
      </c>
      <c r="CY40" s="399">
        <f t="shared" si="32"/>
        <v>0</v>
      </c>
      <c r="CZ40" s="399">
        <f t="shared" si="32"/>
        <v>0</v>
      </c>
      <c r="DA40" s="399">
        <f t="shared" si="32"/>
        <v>0</v>
      </c>
    </row>
    <row r="41" spans="1:105" ht="15" customHeight="1" x14ac:dyDescent="0.2">
      <c r="A41" s="296"/>
      <c r="B41" s="373">
        <v>19</v>
      </c>
      <c r="C41" s="423" t="s">
        <v>1000</v>
      </c>
      <c r="D41" s="382"/>
      <c r="E41" s="383"/>
      <c r="F41" s="427">
        <f ca="1">F753</f>
        <v>0</v>
      </c>
      <c r="G41" s="428">
        <f ca="1">G753</f>
        <v>0</v>
      </c>
      <c r="H41" s="428">
        <f t="shared" ref="H41:BS42" ca="1" si="33">H753</f>
        <v>0</v>
      </c>
      <c r="I41" s="428">
        <f t="shared" ca="1" si="33"/>
        <v>0</v>
      </c>
      <c r="J41" s="428">
        <f t="shared" ca="1" si="33"/>
        <v>0</v>
      </c>
      <c r="K41" s="428">
        <f t="shared" ca="1" si="33"/>
        <v>0</v>
      </c>
      <c r="L41" s="428">
        <f t="shared" ca="1" si="33"/>
        <v>0</v>
      </c>
      <c r="M41" s="428">
        <f t="shared" ca="1" si="33"/>
        <v>0</v>
      </c>
      <c r="N41" s="428">
        <f t="shared" ca="1" si="33"/>
        <v>0</v>
      </c>
      <c r="O41" s="429">
        <f t="shared" ca="1" si="33"/>
        <v>0</v>
      </c>
      <c r="P41" s="428">
        <f t="shared" ca="1" si="33"/>
        <v>0</v>
      </c>
      <c r="Q41" s="428">
        <f t="shared" ca="1" si="33"/>
        <v>0</v>
      </c>
      <c r="R41" s="428">
        <f t="shared" ca="1" si="33"/>
        <v>0</v>
      </c>
      <c r="S41" s="428">
        <f t="shared" ca="1" si="33"/>
        <v>0</v>
      </c>
      <c r="T41" s="428">
        <f t="shared" ca="1" si="33"/>
        <v>0</v>
      </c>
      <c r="U41" s="428">
        <f t="shared" ca="1" si="33"/>
        <v>0</v>
      </c>
      <c r="V41" s="428">
        <f t="shared" ca="1" si="33"/>
        <v>0</v>
      </c>
      <c r="W41" s="428">
        <f t="shared" ca="1" si="33"/>
        <v>0</v>
      </c>
      <c r="X41" s="428">
        <f t="shared" ca="1" si="33"/>
        <v>0</v>
      </c>
      <c r="Y41" s="428">
        <f t="shared" ca="1" si="33"/>
        <v>0</v>
      </c>
      <c r="Z41" s="428">
        <f t="shared" ca="1" si="33"/>
        <v>0</v>
      </c>
      <c r="AA41" s="428">
        <f t="shared" ca="1" si="33"/>
        <v>0</v>
      </c>
      <c r="AB41" s="428">
        <f t="shared" ca="1" si="33"/>
        <v>0</v>
      </c>
      <c r="AC41" s="428">
        <f t="shared" ca="1" si="33"/>
        <v>0</v>
      </c>
      <c r="AD41" s="428">
        <f t="shared" ca="1" si="33"/>
        <v>0</v>
      </c>
      <c r="AE41" s="428">
        <f t="shared" ca="1" si="33"/>
        <v>0</v>
      </c>
      <c r="AF41" s="428">
        <f t="shared" ca="1" si="33"/>
        <v>0</v>
      </c>
      <c r="AG41" s="428">
        <f t="shared" ca="1" si="33"/>
        <v>0</v>
      </c>
      <c r="AH41" s="428">
        <f t="shared" ca="1" si="33"/>
        <v>0</v>
      </c>
      <c r="AI41" s="428">
        <f t="shared" ca="1" si="33"/>
        <v>0</v>
      </c>
      <c r="AJ41" s="428">
        <f t="shared" ca="1" si="33"/>
        <v>0</v>
      </c>
      <c r="AK41" s="428">
        <f t="shared" ca="1" si="33"/>
        <v>0</v>
      </c>
      <c r="AL41" s="428">
        <f t="shared" ca="1" si="33"/>
        <v>0</v>
      </c>
      <c r="AM41" s="430">
        <f t="shared" ca="1" si="33"/>
        <v>0</v>
      </c>
      <c r="AN41" s="428">
        <f t="shared" ca="1" si="33"/>
        <v>0</v>
      </c>
      <c r="AO41" s="428">
        <f t="shared" ca="1" si="33"/>
        <v>0</v>
      </c>
      <c r="AP41" s="428">
        <f t="shared" ca="1" si="33"/>
        <v>0</v>
      </c>
      <c r="AQ41" s="428">
        <f t="shared" ca="1" si="33"/>
        <v>0</v>
      </c>
      <c r="AR41" s="428">
        <f t="shared" ca="1" si="33"/>
        <v>0</v>
      </c>
      <c r="AS41" s="428">
        <f t="shared" ca="1" si="33"/>
        <v>0</v>
      </c>
      <c r="AT41" s="428">
        <f t="shared" ca="1" si="33"/>
        <v>0</v>
      </c>
      <c r="AU41" s="428">
        <f t="shared" ca="1" si="33"/>
        <v>0</v>
      </c>
      <c r="AV41" s="428">
        <f t="shared" ca="1" si="33"/>
        <v>0</v>
      </c>
      <c r="AW41" s="428">
        <f t="shared" ca="1" si="33"/>
        <v>0</v>
      </c>
      <c r="AX41" s="428">
        <f t="shared" ca="1" si="33"/>
        <v>0</v>
      </c>
      <c r="AY41" s="428">
        <f t="shared" ca="1" si="33"/>
        <v>0</v>
      </c>
      <c r="AZ41" s="428">
        <f t="shared" ca="1" si="33"/>
        <v>0</v>
      </c>
      <c r="BA41" s="428">
        <f t="shared" ca="1" si="33"/>
        <v>0</v>
      </c>
      <c r="BB41" s="428">
        <f t="shared" ca="1" si="33"/>
        <v>0</v>
      </c>
      <c r="BC41" s="428">
        <f t="shared" ca="1" si="33"/>
        <v>0</v>
      </c>
      <c r="BD41" s="428">
        <f t="shared" ca="1" si="33"/>
        <v>0</v>
      </c>
      <c r="BE41" s="428">
        <f t="shared" ca="1" si="33"/>
        <v>0</v>
      </c>
      <c r="BF41" s="428">
        <f t="shared" ca="1" si="33"/>
        <v>0</v>
      </c>
      <c r="BG41" s="428">
        <f t="shared" ca="1" si="33"/>
        <v>0</v>
      </c>
      <c r="BH41" s="428">
        <f t="shared" ca="1" si="33"/>
        <v>0</v>
      </c>
      <c r="BI41" s="428">
        <f t="shared" ca="1" si="33"/>
        <v>0</v>
      </c>
      <c r="BJ41" s="428">
        <f t="shared" ca="1" si="33"/>
        <v>0</v>
      </c>
      <c r="BK41" s="428">
        <f t="shared" ca="1" si="33"/>
        <v>0</v>
      </c>
      <c r="BL41" s="428">
        <f t="shared" ca="1" si="33"/>
        <v>0</v>
      </c>
      <c r="BM41" s="428">
        <f t="shared" ca="1" si="33"/>
        <v>0</v>
      </c>
      <c r="BN41" s="428">
        <f t="shared" ca="1" si="33"/>
        <v>0</v>
      </c>
      <c r="BO41" s="428">
        <f t="shared" ca="1" si="33"/>
        <v>0</v>
      </c>
      <c r="BP41" s="428">
        <f t="shared" ca="1" si="33"/>
        <v>0</v>
      </c>
      <c r="BQ41" s="428">
        <f t="shared" ca="1" si="33"/>
        <v>0</v>
      </c>
      <c r="BR41" s="428">
        <f t="shared" ca="1" si="33"/>
        <v>0</v>
      </c>
      <c r="BS41" s="428">
        <f t="shared" ca="1" si="33"/>
        <v>0</v>
      </c>
      <c r="BT41" s="428">
        <f t="shared" ref="BT41:DA42" ca="1" si="34">BT753</f>
        <v>0</v>
      </c>
      <c r="BU41" s="428">
        <f t="shared" ca="1" si="34"/>
        <v>0</v>
      </c>
      <c r="BV41" s="428">
        <f t="shared" ca="1" si="34"/>
        <v>0</v>
      </c>
      <c r="BW41" s="428">
        <f t="shared" ca="1" si="34"/>
        <v>0</v>
      </c>
      <c r="BX41" s="428">
        <f t="shared" ca="1" si="34"/>
        <v>0</v>
      </c>
      <c r="BY41" s="428">
        <f t="shared" ca="1" si="34"/>
        <v>0</v>
      </c>
      <c r="BZ41" s="428">
        <f t="shared" ca="1" si="34"/>
        <v>0</v>
      </c>
      <c r="CA41" s="428">
        <f t="shared" ca="1" si="34"/>
        <v>0</v>
      </c>
      <c r="CB41" s="428">
        <f t="shared" ca="1" si="34"/>
        <v>0</v>
      </c>
      <c r="CC41" s="428">
        <f t="shared" ca="1" si="34"/>
        <v>0</v>
      </c>
      <c r="CD41" s="428">
        <f t="shared" ca="1" si="34"/>
        <v>0</v>
      </c>
      <c r="CE41" s="428">
        <f t="shared" ca="1" si="34"/>
        <v>0</v>
      </c>
      <c r="CF41" s="428">
        <f t="shared" ca="1" si="34"/>
        <v>0</v>
      </c>
      <c r="CG41" s="428">
        <f t="shared" ca="1" si="34"/>
        <v>0</v>
      </c>
      <c r="CH41" s="428">
        <f t="shared" ca="1" si="34"/>
        <v>0</v>
      </c>
      <c r="CI41" s="428">
        <f t="shared" ca="1" si="34"/>
        <v>0</v>
      </c>
      <c r="CJ41" s="428">
        <f t="shared" ca="1" si="34"/>
        <v>0</v>
      </c>
      <c r="CK41" s="428">
        <f t="shared" ca="1" si="34"/>
        <v>0</v>
      </c>
      <c r="CL41" s="428">
        <f t="shared" ca="1" si="34"/>
        <v>0</v>
      </c>
      <c r="CM41" s="428">
        <f t="shared" ca="1" si="34"/>
        <v>0</v>
      </c>
      <c r="CN41" s="428">
        <f t="shared" ca="1" si="34"/>
        <v>0</v>
      </c>
      <c r="CO41" s="428">
        <f t="shared" ca="1" si="34"/>
        <v>0</v>
      </c>
      <c r="CP41" s="428">
        <f t="shared" ca="1" si="34"/>
        <v>0</v>
      </c>
      <c r="CQ41" s="428">
        <f t="shared" ca="1" si="34"/>
        <v>0</v>
      </c>
      <c r="CR41" s="428">
        <f t="shared" ca="1" si="34"/>
        <v>0</v>
      </c>
      <c r="CS41" s="428">
        <f t="shared" ca="1" si="34"/>
        <v>0</v>
      </c>
      <c r="CT41" s="428">
        <f t="shared" ca="1" si="34"/>
        <v>0</v>
      </c>
      <c r="CU41" s="428">
        <f t="shared" ca="1" si="34"/>
        <v>0</v>
      </c>
      <c r="CV41" s="428">
        <f t="shared" ca="1" si="34"/>
        <v>0</v>
      </c>
      <c r="CW41" s="428">
        <f t="shared" ca="1" si="34"/>
        <v>0</v>
      </c>
      <c r="CX41" s="428">
        <f t="shared" ca="1" si="34"/>
        <v>0</v>
      </c>
      <c r="CY41" s="428">
        <f t="shared" ca="1" si="34"/>
        <v>0</v>
      </c>
      <c r="CZ41" s="428">
        <f t="shared" ca="1" si="34"/>
        <v>0</v>
      </c>
      <c r="DA41" s="428">
        <f t="shared" si="34"/>
        <v>0</v>
      </c>
    </row>
    <row r="42" spans="1:105" ht="15" customHeight="1" x14ac:dyDescent="0.2">
      <c r="A42" s="296"/>
      <c r="B42" s="373" t="s">
        <v>1001</v>
      </c>
      <c r="C42" s="423" t="s">
        <v>1002</v>
      </c>
      <c r="D42" s="382"/>
      <c r="E42" s="383"/>
      <c r="F42" s="427">
        <f>F754</f>
        <v>0</v>
      </c>
      <c r="G42" s="428">
        <f>G754</f>
        <v>0</v>
      </c>
      <c r="H42" s="428">
        <f t="shared" si="33"/>
        <v>0</v>
      </c>
      <c r="I42" s="428">
        <f t="shared" si="33"/>
        <v>0</v>
      </c>
      <c r="J42" s="428">
        <f t="shared" si="33"/>
        <v>0</v>
      </c>
      <c r="K42" s="428">
        <f t="shared" si="33"/>
        <v>0</v>
      </c>
      <c r="L42" s="428">
        <f t="shared" si="33"/>
        <v>0</v>
      </c>
      <c r="M42" s="428">
        <f t="shared" si="33"/>
        <v>0</v>
      </c>
      <c r="N42" s="428">
        <f t="shared" si="33"/>
        <v>0</v>
      </c>
      <c r="O42" s="429">
        <f t="shared" si="33"/>
        <v>0</v>
      </c>
      <c r="P42" s="428">
        <f t="shared" si="33"/>
        <v>0</v>
      </c>
      <c r="Q42" s="428">
        <f t="shared" si="33"/>
        <v>0</v>
      </c>
      <c r="R42" s="428">
        <f t="shared" si="33"/>
        <v>0</v>
      </c>
      <c r="S42" s="428">
        <f t="shared" si="33"/>
        <v>0</v>
      </c>
      <c r="T42" s="428">
        <f t="shared" si="33"/>
        <v>0</v>
      </c>
      <c r="U42" s="428">
        <f t="shared" si="33"/>
        <v>0</v>
      </c>
      <c r="V42" s="428">
        <f t="shared" si="33"/>
        <v>0</v>
      </c>
      <c r="W42" s="428">
        <f t="shared" si="33"/>
        <v>0</v>
      </c>
      <c r="X42" s="428">
        <f t="shared" si="33"/>
        <v>0</v>
      </c>
      <c r="Y42" s="428">
        <f t="shared" si="33"/>
        <v>0</v>
      </c>
      <c r="Z42" s="428">
        <f t="shared" si="33"/>
        <v>0</v>
      </c>
      <c r="AA42" s="428">
        <f t="shared" si="33"/>
        <v>0</v>
      </c>
      <c r="AB42" s="428">
        <f t="shared" si="33"/>
        <v>0</v>
      </c>
      <c r="AC42" s="428">
        <f t="shared" si="33"/>
        <v>0</v>
      </c>
      <c r="AD42" s="428">
        <f t="shared" si="33"/>
        <v>0</v>
      </c>
      <c r="AE42" s="428">
        <f t="shared" si="33"/>
        <v>0</v>
      </c>
      <c r="AF42" s="428">
        <f t="shared" si="33"/>
        <v>0</v>
      </c>
      <c r="AG42" s="428">
        <f t="shared" si="33"/>
        <v>0</v>
      </c>
      <c r="AH42" s="428">
        <f t="shared" si="33"/>
        <v>0</v>
      </c>
      <c r="AI42" s="428">
        <f t="shared" si="33"/>
        <v>0</v>
      </c>
      <c r="AJ42" s="428">
        <f t="shared" si="33"/>
        <v>0</v>
      </c>
      <c r="AK42" s="428">
        <f t="shared" si="33"/>
        <v>0</v>
      </c>
      <c r="AL42" s="428">
        <f t="shared" si="33"/>
        <v>0</v>
      </c>
      <c r="AM42" s="430">
        <f t="shared" si="33"/>
        <v>0</v>
      </c>
      <c r="AN42" s="428">
        <f t="shared" si="33"/>
        <v>0</v>
      </c>
      <c r="AO42" s="428">
        <f t="shared" si="33"/>
        <v>0</v>
      </c>
      <c r="AP42" s="428">
        <f t="shared" si="33"/>
        <v>0</v>
      </c>
      <c r="AQ42" s="428">
        <f t="shared" si="33"/>
        <v>0</v>
      </c>
      <c r="AR42" s="428">
        <f t="shared" si="33"/>
        <v>0</v>
      </c>
      <c r="AS42" s="428">
        <f t="shared" si="33"/>
        <v>0</v>
      </c>
      <c r="AT42" s="428">
        <f t="shared" si="33"/>
        <v>0</v>
      </c>
      <c r="AU42" s="428">
        <f t="shared" si="33"/>
        <v>0</v>
      </c>
      <c r="AV42" s="428">
        <f t="shared" si="33"/>
        <v>0</v>
      </c>
      <c r="AW42" s="428">
        <f t="shared" si="33"/>
        <v>0</v>
      </c>
      <c r="AX42" s="428">
        <f t="shared" si="33"/>
        <v>0</v>
      </c>
      <c r="AY42" s="428">
        <f t="shared" si="33"/>
        <v>0</v>
      </c>
      <c r="AZ42" s="428">
        <f t="shared" si="33"/>
        <v>0</v>
      </c>
      <c r="BA42" s="428">
        <f t="shared" si="33"/>
        <v>0</v>
      </c>
      <c r="BB42" s="428">
        <f t="shared" si="33"/>
        <v>0</v>
      </c>
      <c r="BC42" s="428">
        <f t="shared" si="33"/>
        <v>0</v>
      </c>
      <c r="BD42" s="428">
        <f t="shared" si="33"/>
        <v>0</v>
      </c>
      <c r="BE42" s="428">
        <f t="shared" si="33"/>
        <v>0</v>
      </c>
      <c r="BF42" s="428">
        <f t="shared" si="33"/>
        <v>0</v>
      </c>
      <c r="BG42" s="428">
        <f t="shared" si="33"/>
        <v>0</v>
      </c>
      <c r="BH42" s="428">
        <f t="shared" si="33"/>
        <v>0</v>
      </c>
      <c r="BI42" s="428">
        <f t="shared" si="33"/>
        <v>0</v>
      </c>
      <c r="BJ42" s="428">
        <f t="shared" si="33"/>
        <v>0</v>
      </c>
      <c r="BK42" s="428">
        <f t="shared" si="33"/>
        <v>0</v>
      </c>
      <c r="BL42" s="428">
        <f t="shared" si="33"/>
        <v>0</v>
      </c>
      <c r="BM42" s="428">
        <f t="shared" si="33"/>
        <v>0</v>
      </c>
      <c r="BN42" s="428">
        <f t="shared" si="33"/>
        <v>0</v>
      </c>
      <c r="BO42" s="428">
        <f t="shared" si="33"/>
        <v>0</v>
      </c>
      <c r="BP42" s="428">
        <f t="shared" si="33"/>
        <v>0</v>
      </c>
      <c r="BQ42" s="428">
        <f t="shared" si="33"/>
        <v>0</v>
      </c>
      <c r="BR42" s="428">
        <f t="shared" si="33"/>
        <v>0</v>
      </c>
      <c r="BS42" s="428">
        <f t="shared" si="33"/>
        <v>0</v>
      </c>
      <c r="BT42" s="428">
        <f t="shared" si="34"/>
        <v>0</v>
      </c>
      <c r="BU42" s="428">
        <f t="shared" si="34"/>
        <v>0</v>
      </c>
      <c r="BV42" s="428">
        <f t="shared" si="34"/>
        <v>0</v>
      </c>
      <c r="BW42" s="428">
        <f t="shared" si="34"/>
        <v>0</v>
      </c>
      <c r="BX42" s="428">
        <f t="shared" si="34"/>
        <v>0</v>
      </c>
      <c r="BY42" s="428">
        <f t="shared" si="34"/>
        <v>0</v>
      </c>
      <c r="BZ42" s="428">
        <f t="shared" si="34"/>
        <v>0</v>
      </c>
      <c r="CA42" s="428">
        <f t="shared" si="34"/>
        <v>0</v>
      </c>
      <c r="CB42" s="428">
        <f t="shared" si="34"/>
        <v>0</v>
      </c>
      <c r="CC42" s="428">
        <f t="shared" si="34"/>
        <v>0</v>
      </c>
      <c r="CD42" s="428">
        <f t="shared" si="34"/>
        <v>0</v>
      </c>
      <c r="CE42" s="428">
        <f t="shared" si="34"/>
        <v>0</v>
      </c>
      <c r="CF42" s="428">
        <f t="shared" si="34"/>
        <v>0</v>
      </c>
      <c r="CG42" s="428">
        <f t="shared" si="34"/>
        <v>0</v>
      </c>
      <c r="CH42" s="428">
        <f t="shared" si="34"/>
        <v>0</v>
      </c>
      <c r="CI42" s="428">
        <f t="shared" si="34"/>
        <v>0</v>
      </c>
      <c r="CJ42" s="428">
        <f t="shared" si="34"/>
        <v>0</v>
      </c>
      <c r="CK42" s="428">
        <f t="shared" si="34"/>
        <v>0</v>
      </c>
      <c r="CL42" s="428">
        <f t="shared" si="34"/>
        <v>0</v>
      </c>
      <c r="CM42" s="428">
        <f t="shared" si="34"/>
        <v>0</v>
      </c>
      <c r="CN42" s="428">
        <f t="shared" si="34"/>
        <v>0</v>
      </c>
      <c r="CO42" s="428">
        <f t="shared" si="34"/>
        <v>0</v>
      </c>
      <c r="CP42" s="428">
        <f t="shared" si="34"/>
        <v>0</v>
      </c>
      <c r="CQ42" s="428">
        <f t="shared" si="34"/>
        <v>0</v>
      </c>
      <c r="CR42" s="428">
        <f t="shared" si="34"/>
        <v>0</v>
      </c>
      <c r="CS42" s="428">
        <f t="shared" si="34"/>
        <v>0</v>
      </c>
      <c r="CT42" s="428">
        <f t="shared" si="34"/>
        <v>0</v>
      </c>
      <c r="CU42" s="428">
        <f t="shared" si="34"/>
        <v>0</v>
      </c>
      <c r="CV42" s="428">
        <f t="shared" si="34"/>
        <v>0</v>
      </c>
      <c r="CW42" s="428">
        <f t="shared" si="34"/>
        <v>0</v>
      </c>
      <c r="CX42" s="428">
        <f t="shared" si="34"/>
        <v>0</v>
      </c>
      <c r="CY42" s="428">
        <f t="shared" si="34"/>
        <v>0</v>
      </c>
      <c r="CZ42" s="428">
        <f t="shared" si="34"/>
        <v>0</v>
      </c>
      <c r="DA42" s="428">
        <f t="shared" si="34"/>
        <v>0</v>
      </c>
    </row>
    <row r="43" spans="1:105" ht="15" customHeight="1" x14ac:dyDescent="0.2">
      <c r="A43" s="296"/>
      <c r="B43" s="373">
        <v>20</v>
      </c>
      <c r="C43" s="423" t="s">
        <v>339</v>
      </c>
      <c r="D43" s="382"/>
      <c r="E43" s="383"/>
      <c r="F43" s="384">
        <v>0</v>
      </c>
      <c r="G43" s="401">
        <v>0</v>
      </c>
      <c r="H43" s="401">
        <v>0</v>
      </c>
      <c r="I43" s="401">
        <v>0</v>
      </c>
      <c r="J43" s="401">
        <v>0</v>
      </c>
      <c r="K43" s="401">
        <v>0</v>
      </c>
      <c r="L43" s="401">
        <v>0</v>
      </c>
      <c r="M43" s="401">
        <v>0</v>
      </c>
      <c r="N43" s="401">
        <v>0</v>
      </c>
      <c r="O43" s="431">
        <v>0</v>
      </c>
      <c r="P43" s="402">
        <v>0</v>
      </c>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389"/>
      <c r="AN43" s="432">
        <f t="shared" ref="AN43:CY43" si="35">AM43</f>
        <v>0</v>
      </c>
      <c r="AO43" s="433">
        <f t="shared" si="35"/>
        <v>0</v>
      </c>
      <c r="AP43" s="433">
        <f t="shared" si="35"/>
        <v>0</v>
      </c>
      <c r="AQ43" s="433">
        <f t="shared" si="35"/>
        <v>0</v>
      </c>
      <c r="AR43" s="433">
        <f t="shared" si="35"/>
        <v>0</v>
      </c>
      <c r="AS43" s="433">
        <f t="shared" si="35"/>
        <v>0</v>
      </c>
      <c r="AT43" s="433">
        <f t="shared" si="35"/>
        <v>0</v>
      </c>
      <c r="AU43" s="433">
        <f t="shared" si="35"/>
        <v>0</v>
      </c>
      <c r="AV43" s="433">
        <f t="shared" si="35"/>
        <v>0</v>
      </c>
      <c r="AW43" s="433">
        <f t="shared" si="35"/>
        <v>0</v>
      </c>
      <c r="AX43" s="433">
        <f t="shared" si="35"/>
        <v>0</v>
      </c>
      <c r="AY43" s="433">
        <f t="shared" si="35"/>
        <v>0</v>
      </c>
      <c r="AZ43" s="433">
        <f t="shared" si="35"/>
        <v>0</v>
      </c>
      <c r="BA43" s="433">
        <f t="shared" si="35"/>
        <v>0</v>
      </c>
      <c r="BB43" s="433">
        <f t="shared" si="35"/>
        <v>0</v>
      </c>
      <c r="BC43" s="433">
        <f t="shared" si="35"/>
        <v>0</v>
      </c>
      <c r="BD43" s="433">
        <f t="shared" si="35"/>
        <v>0</v>
      </c>
      <c r="BE43" s="433">
        <f t="shared" si="35"/>
        <v>0</v>
      </c>
      <c r="BF43" s="433">
        <f t="shared" si="35"/>
        <v>0</v>
      </c>
      <c r="BG43" s="433">
        <f t="shared" si="35"/>
        <v>0</v>
      </c>
      <c r="BH43" s="433">
        <f t="shared" si="35"/>
        <v>0</v>
      </c>
      <c r="BI43" s="433">
        <f t="shared" si="35"/>
        <v>0</v>
      </c>
      <c r="BJ43" s="433">
        <f t="shared" si="35"/>
        <v>0</v>
      </c>
      <c r="BK43" s="433">
        <f t="shared" si="35"/>
        <v>0</v>
      </c>
      <c r="BL43" s="433">
        <f t="shared" si="35"/>
        <v>0</v>
      </c>
      <c r="BM43" s="433">
        <f t="shared" si="35"/>
        <v>0</v>
      </c>
      <c r="BN43" s="433">
        <f t="shared" si="35"/>
        <v>0</v>
      </c>
      <c r="BO43" s="433">
        <f t="shared" si="35"/>
        <v>0</v>
      </c>
      <c r="BP43" s="433">
        <f t="shared" si="35"/>
        <v>0</v>
      </c>
      <c r="BQ43" s="433">
        <f t="shared" si="35"/>
        <v>0</v>
      </c>
      <c r="BR43" s="433">
        <f t="shared" si="35"/>
        <v>0</v>
      </c>
      <c r="BS43" s="433">
        <f t="shared" si="35"/>
        <v>0</v>
      </c>
      <c r="BT43" s="433">
        <f t="shared" si="35"/>
        <v>0</v>
      </c>
      <c r="BU43" s="433">
        <f t="shared" si="35"/>
        <v>0</v>
      </c>
      <c r="BV43" s="433">
        <f t="shared" si="35"/>
        <v>0</v>
      </c>
      <c r="BW43" s="433">
        <f t="shared" si="35"/>
        <v>0</v>
      </c>
      <c r="BX43" s="433">
        <f t="shared" si="35"/>
        <v>0</v>
      </c>
      <c r="BY43" s="433">
        <f t="shared" si="35"/>
        <v>0</v>
      </c>
      <c r="BZ43" s="433">
        <f t="shared" si="35"/>
        <v>0</v>
      </c>
      <c r="CA43" s="433">
        <f t="shared" si="35"/>
        <v>0</v>
      </c>
      <c r="CB43" s="433">
        <f t="shared" si="35"/>
        <v>0</v>
      </c>
      <c r="CC43" s="433">
        <f t="shared" si="35"/>
        <v>0</v>
      </c>
      <c r="CD43" s="433">
        <f t="shared" si="35"/>
        <v>0</v>
      </c>
      <c r="CE43" s="433">
        <f t="shared" si="35"/>
        <v>0</v>
      </c>
      <c r="CF43" s="433">
        <f t="shared" si="35"/>
        <v>0</v>
      </c>
      <c r="CG43" s="433">
        <f t="shared" si="35"/>
        <v>0</v>
      </c>
      <c r="CH43" s="433">
        <f t="shared" si="35"/>
        <v>0</v>
      </c>
      <c r="CI43" s="433">
        <f t="shared" si="35"/>
        <v>0</v>
      </c>
      <c r="CJ43" s="433">
        <f t="shared" si="35"/>
        <v>0</v>
      </c>
      <c r="CK43" s="433">
        <f t="shared" si="35"/>
        <v>0</v>
      </c>
      <c r="CL43" s="433">
        <f t="shared" si="35"/>
        <v>0</v>
      </c>
      <c r="CM43" s="433">
        <f t="shared" si="35"/>
        <v>0</v>
      </c>
      <c r="CN43" s="433">
        <f t="shared" si="35"/>
        <v>0</v>
      </c>
      <c r="CO43" s="433">
        <f t="shared" si="35"/>
        <v>0</v>
      </c>
      <c r="CP43" s="433">
        <f t="shared" si="35"/>
        <v>0</v>
      </c>
      <c r="CQ43" s="433">
        <f t="shared" si="35"/>
        <v>0</v>
      </c>
      <c r="CR43" s="433">
        <f t="shared" si="35"/>
        <v>0</v>
      </c>
      <c r="CS43" s="433">
        <f t="shared" si="35"/>
        <v>0</v>
      </c>
      <c r="CT43" s="433">
        <f t="shared" si="35"/>
        <v>0</v>
      </c>
      <c r="CU43" s="433">
        <f t="shared" si="35"/>
        <v>0</v>
      </c>
      <c r="CV43" s="433">
        <f t="shared" si="35"/>
        <v>0</v>
      </c>
      <c r="CW43" s="433">
        <f t="shared" si="35"/>
        <v>0</v>
      </c>
      <c r="CX43" s="433">
        <f t="shared" si="35"/>
        <v>0</v>
      </c>
      <c r="CY43" s="433">
        <f t="shared" si="35"/>
        <v>0</v>
      </c>
      <c r="CZ43" s="433">
        <f>CY43</f>
        <v>0</v>
      </c>
      <c r="DA43" s="433">
        <f>CZ43</f>
        <v>0</v>
      </c>
    </row>
    <row r="44" spans="1:105" ht="15" customHeight="1" x14ac:dyDescent="0.2">
      <c r="A44" s="296"/>
      <c r="B44" s="373">
        <v>21</v>
      </c>
      <c r="C44" s="392" t="s">
        <v>1003</v>
      </c>
      <c r="D44" s="393"/>
      <c r="E44" s="394"/>
      <c r="F44" s="395">
        <f t="shared" ref="F44:BQ44" ca="1" si="36">SUM(F41:F43)</f>
        <v>0</v>
      </c>
      <c r="G44" s="396">
        <f t="shared" ca="1" si="36"/>
        <v>0</v>
      </c>
      <c r="H44" s="396">
        <f t="shared" ca="1" si="36"/>
        <v>0</v>
      </c>
      <c r="I44" s="396">
        <f t="shared" ca="1" si="36"/>
        <v>0</v>
      </c>
      <c r="J44" s="396">
        <f t="shared" ca="1" si="36"/>
        <v>0</v>
      </c>
      <c r="K44" s="396">
        <f t="shared" ca="1" si="36"/>
        <v>0</v>
      </c>
      <c r="L44" s="396">
        <f t="shared" ca="1" si="36"/>
        <v>0</v>
      </c>
      <c r="M44" s="396">
        <f t="shared" ca="1" si="36"/>
        <v>0</v>
      </c>
      <c r="N44" s="396">
        <f t="shared" ca="1" si="36"/>
        <v>0</v>
      </c>
      <c r="O44" s="426">
        <f t="shared" ca="1" si="36"/>
        <v>0</v>
      </c>
      <c r="P44" s="434">
        <f t="shared" ca="1" si="36"/>
        <v>0</v>
      </c>
      <c r="Q44" s="396">
        <f t="shared" ca="1" si="36"/>
        <v>0</v>
      </c>
      <c r="R44" s="396">
        <f t="shared" ca="1" si="36"/>
        <v>0</v>
      </c>
      <c r="S44" s="396">
        <f t="shared" ca="1" si="36"/>
        <v>0</v>
      </c>
      <c r="T44" s="396">
        <f t="shared" ca="1" si="36"/>
        <v>0</v>
      </c>
      <c r="U44" s="396">
        <f t="shared" ca="1" si="36"/>
        <v>0</v>
      </c>
      <c r="V44" s="396">
        <f t="shared" ca="1" si="36"/>
        <v>0</v>
      </c>
      <c r="W44" s="396">
        <f t="shared" ca="1" si="36"/>
        <v>0</v>
      </c>
      <c r="X44" s="396">
        <f t="shared" ca="1" si="36"/>
        <v>0</v>
      </c>
      <c r="Y44" s="396">
        <f t="shared" ca="1" si="36"/>
        <v>0</v>
      </c>
      <c r="Z44" s="396">
        <f t="shared" ca="1" si="36"/>
        <v>0</v>
      </c>
      <c r="AA44" s="396">
        <f t="shared" ca="1" si="36"/>
        <v>0</v>
      </c>
      <c r="AB44" s="396">
        <f t="shared" ca="1" si="36"/>
        <v>0</v>
      </c>
      <c r="AC44" s="396">
        <f t="shared" ca="1" si="36"/>
        <v>0</v>
      </c>
      <c r="AD44" s="396">
        <f t="shared" ca="1" si="36"/>
        <v>0</v>
      </c>
      <c r="AE44" s="396">
        <f t="shared" ca="1" si="36"/>
        <v>0</v>
      </c>
      <c r="AF44" s="396">
        <f t="shared" ca="1" si="36"/>
        <v>0</v>
      </c>
      <c r="AG44" s="396">
        <f t="shared" ca="1" si="36"/>
        <v>0</v>
      </c>
      <c r="AH44" s="396">
        <f t="shared" ca="1" si="36"/>
        <v>0</v>
      </c>
      <c r="AI44" s="396">
        <f t="shared" ca="1" si="36"/>
        <v>0</v>
      </c>
      <c r="AJ44" s="396">
        <f t="shared" ca="1" si="36"/>
        <v>0</v>
      </c>
      <c r="AK44" s="396">
        <f t="shared" ca="1" si="36"/>
        <v>0</v>
      </c>
      <c r="AL44" s="396">
        <f t="shared" ca="1" si="36"/>
        <v>0</v>
      </c>
      <c r="AM44" s="397">
        <f t="shared" ca="1" si="36"/>
        <v>0</v>
      </c>
      <c r="AN44" s="434">
        <f t="shared" ca="1" si="36"/>
        <v>0</v>
      </c>
      <c r="AO44" s="396">
        <f t="shared" ca="1" si="36"/>
        <v>0</v>
      </c>
      <c r="AP44" s="396">
        <f t="shared" ca="1" si="36"/>
        <v>0</v>
      </c>
      <c r="AQ44" s="396">
        <f t="shared" ca="1" si="36"/>
        <v>0</v>
      </c>
      <c r="AR44" s="396">
        <f t="shared" ca="1" si="36"/>
        <v>0</v>
      </c>
      <c r="AS44" s="396">
        <f t="shared" ca="1" si="36"/>
        <v>0</v>
      </c>
      <c r="AT44" s="396">
        <f t="shared" ca="1" si="36"/>
        <v>0</v>
      </c>
      <c r="AU44" s="396">
        <f t="shared" ca="1" si="36"/>
        <v>0</v>
      </c>
      <c r="AV44" s="396">
        <f t="shared" ca="1" si="36"/>
        <v>0</v>
      </c>
      <c r="AW44" s="396">
        <f t="shared" ca="1" si="36"/>
        <v>0</v>
      </c>
      <c r="AX44" s="396">
        <f t="shared" ca="1" si="36"/>
        <v>0</v>
      </c>
      <c r="AY44" s="396">
        <f t="shared" ca="1" si="36"/>
        <v>0</v>
      </c>
      <c r="AZ44" s="396">
        <f t="shared" ca="1" si="36"/>
        <v>0</v>
      </c>
      <c r="BA44" s="396">
        <f t="shared" ca="1" si="36"/>
        <v>0</v>
      </c>
      <c r="BB44" s="396">
        <f t="shared" ca="1" si="36"/>
        <v>0</v>
      </c>
      <c r="BC44" s="396">
        <f t="shared" ca="1" si="36"/>
        <v>0</v>
      </c>
      <c r="BD44" s="396">
        <f t="shared" ca="1" si="36"/>
        <v>0</v>
      </c>
      <c r="BE44" s="396">
        <f t="shared" ca="1" si="36"/>
        <v>0</v>
      </c>
      <c r="BF44" s="396">
        <f t="shared" ca="1" si="36"/>
        <v>0</v>
      </c>
      <c r="BG44" s="396">
        <f t="shared" ca="1" si="36"/>
        <v>0</v>
      </c>
      <c r="BH44" s="396">
        <f t="shared" ca="1" si="36"/>
        <v>0</v>
      </c>
      <c r="BI44" s="396">
        <f t="shared" ca="1" si="36"/>
        <v>0</v>
      </c>
      <c r="BJ44" s="396">
        <f t="shared" ca="1" si="36"/>
        <v>0</v>
      </c>
      <c r="BK44" s="396">
        <f t="shared" ca="1" si="36"/>
        <v>0</v>
      </c>
      <c r="BL44" s="396">
        <f t="shared" ca="1" si="36"/>
        <v>0</v>
      </c>
      <c r="BM44" s="396">
        <f t="shared" ca="1" si="36"/>
        <v>0</v>
      </c>
      <c r="BN44" s="396">
        <f t="shared" ca="1" si="36"/>
        <v>0</v>
      </c>
      <c r="BO44" s="396">
        <f t="shared" ca="1" si="36"/>
        <v>0</v>
      </c>
      <c r="BP44" s="396">
        <f t="shared" ca="1" si="36"/>
        <v>0</v>
      </c>
      <c r="BQ44" s="396">
        <f t="shared" ca="1" si="36"/>
        <v>0</v>
      </c>
      <c r="BR44" s="396">
        <f t="shared" ref="BR44:DA44" ca="1" si="37">SUM(BR41:BR43)</f>
        <v>0</v>
      </c>
      <c r="BS44" s="396">
        <f t="shared" ca="1" si="37"/>
        <v>0</v>
      </c>
      <c r="BT44" s="396">
        <f t="shared" ca="1" si="37"/>
        <v>0</v>
      </c>
      <c r="BU44" s="396">
        <f t="shared" ca="1" si="37"/>
        <v>0</v>
      </c>
      <c r="BV44" s="396">
        <f t="shared" ca="1" si="37"/>
        <v>0</v>
      </c>
      <c r="BW44" s="396">
        <f t="shared" ca="1" si="37"/>
        <v>0</v>
      </c>
      <c r="BX44" s="396">
        <f t="shared" ca="1" si="37"/>
        <v>0</v>
      </c>
      <c r="BY44" s="396">
        <f t="shared" ca="1" si="37"/>
        <v>0</v>
      </c>
      <c r="BZ44" s="396">
        <f t="shared" ca="1" si="37"/>
        <v>0</v>
      </c>
      <c r="CA44" s="396">
        <f t="shared" ca="1" si="37"/>
        <v>0</v>
      </c>
      <c r="CB44" s="396">
        <f t="shared" ca="1" si="37"/>
        <v>0</v>
      </c>
      <c r="CC44" s="396">
        <f t="shared" ca="1" si="37"/>
        <v>0</v>
      </c>
      <c r="CD44" s="396">
        <f t="shared" ca="1" si="37"/>
        <v>0</v>
      </c>
      <c r="CE44" s="396">
        <f t="shared" ca="1" si="37"/>
        <v>0</v>
      </c>
      <c r="CF44" s="396">
        <f t="shared" ca="1" si="37"/>
        <v>0</v>
      </c>
      <c r="CG44" s="396">
        <f t="shared" ca="1" si="37"/>
        <v>0</v>
      </c>
      <c r="CH44" s="396">
        <f t="shared" ca="1" si="37"/>
        <v>0</v>
      </c>
      <c r="CI44" s="396">
        <f t="shared" ca="1" si="37"/>
        <v>0</v>
      </c>
      <c r="CJ44" s="396">
        <f t="shared" ca="1" si="37"/>
        <v>0</v>
      </c>
      <c r="CK44" s="396">
        <f t="shared" ca="1" si="37"/>
        <v>0</v>
      </c>
      <c r="CL44" s="396">
        <f t="shared" ca="1" si="37"/>
        <v>0</v>
      </c>
      <c r="CM44" s="396">
        <f t="shared" ca="1" si="37"/>
        <v>0</v>
      </c>
      <c r="CN44" s="396">
        <f t="shared" ca="1" si="37"/>
        <v>0</v>
      </c>
      <c r="CO44" s="396">
        <f t="shared" ca="1" si="37"/>
        <v>0</v>
      </c>
      <c r="CP44" s="396">
        <f t="shared" ca="1" si="37"/>
        <v>0</v>
      </c>
      <c r="CQ44" s="396">
        <f t="shared" ca="1" si="37"/>
        <v>0</v>
      </c>
      <c r="CR44" s="396">
        <f t="shared" ca="1" si="37"/>
        <v>0</v>
      </c>
      <c r="CS44" s="396">
        <f t="shared" ca="1" si="37"/>
        <v>0</v>
      </c>
      <c r="CT44" s="396">
        <f t="shared" ca="1" si="37"/>
        <v>0</v>
      </c>
      <c r="CU44" s="396">
        <f t="shared" ca="1" si="37"/>
        <v>0</v>
      </c>
      <c r="CV44" s="396">
        <f t="shared" ca="1" si="37"/>
        <v>0</v>
      </c>
      <c r="CW44" s="396">
        <f t="shared" ca="1" si="37"/>
        <v>0</v>
      </c>
      <c r="CX44" s="396">
        <f t="shared" ca="1" si="37"/>
        <v>0</v>
      </c>
      <c r="CY44" s="396">
        <f t="shared" ca="1" si="37"/>
        <v>0</v>
      </c>
      <c r="CZ44" s="396">
        <f t="shared" ca="1" si="37"/>
        <v>0</v>
      </c>
      <c r="DA44" s="396">
        <f t="shared" si="37"/>
        <v>0</v>
      </c>
    </row>
    <row r="45" spans="1:105" ht="15" customHeight="1" x14ac:dyDescent="0.25">
      <c r="A45" s="296"/>
      <c r="B45" s="373">
        <v>22</v>
      </c>
      <c r="C45" s="414" t="s">
        <v>1004</v>
      </c>
      <c r="D45" s="415"/>
      <c r="E45" s="416"/>
      <c r="F45" s="417">
        <f t="shared" ref="F45:BQ45" ca="1" si="38">F40-F44</f>
        <v>0</v>
      </c>
      <c r="G45" s="418">
        <f t="shared" ca="1" si="38"/>
        <v>0</v>
      </c>
      <c r="H45" s="418">
        <f t="shared" ca="1" si="38"/>
        <v>0</v>
      </c>
      <c r="I45" s="418">
        <f t="shared" ca="1" si="38"/>
        <v>0</v>
      </c>
      <c r="J45" s="418">
        <f t="shared" ca="1" si="38"/>
        <v>0</v>
      </c>
      <c r="K45" s="418">
        <f t="shared" ca="1" si="38"/>
        <v>0</v>
      </c>
      <c r="L45" s="418">
        <f t="shared" ca="1" si="38"/>
        <v>0</v>
      </c>
      <c r="M45" s="418">
        <f t="shared" ca="1" si="38"/>
        <v>0</v>
      </c>
      <c r="N45" s="418">
        <f t="shared" ca="1" si="38"/>
        <v>0</v>
      </c>
      <c r="O45" s="419">
        <f t="shared" ca="1" si="38"/>
        <v>0</v>
      </c>
      <c r="P45" s="418">
        <f t="shared" ca="1" si="38"/>
        <v>0</v>
      </c>
      <c r="Q45" s="418">
        <f t="shared" ca="1" si="38"/>
        <v>0</v>
      </c>
      <c r="R45" s="418">
        <f t="shared" ca="1" si="38"/>
        <v>0</v>
      </c>
      <c r="S45" s="418">
        <f t="shared" ca="1" si="38"/>
        <v>0</v>
      </c>
      <c r="T45" s="418">
        <f t="shared" ca="1" si="38"/>
        <v>0</v>
      </c>
      <c r="U45" s="418">
        <f t="shared" ca="1" si="38"/>
        <v>0</v>
      </c>
      <c r="V45" s="418">
        <f t="shared" ca="1" si="38"/>
        <v>0</v>
      </c>
      <c r="W45" s="418">
        <f t="shared" ca="1" si="38"/>
        <v>0</v>
      </c>
      <c r="X45" s="418">
        <f t="shared" ca="1" si="38"/>
        <v>0</v>
      </c>
      <c r="Y45" s="418">
        <f t="shared" ca="1" si="38"/>
        <v>0</v>
      </c>
      <c r="Z45" s="418">
        <f t="shared" ca="1" si="38"/>
        <v>0</v>
      </c>
      <c r="AA45" s="418">
        <f t="shared" ca="1" si="38"/>
        <v>0</v>
      </c>
      <c r="AB45" s="418">
        <f t="shared" ca="1" si="38"/>
        <v>0</v>
      </c>
      <c r="AC45" s="418">
        <f t="shared" ca="1" si="38"/>
        <v>0</v>
      </c>
      <c r="AD45" s="418">
        <f t="shared" ca="1" si="38"/>
        <v>0</v>
      </c>
      <c r="AE45" s="418">
        <f t="shared" ca="1" si="38"/>
        <v>0</v>
      </c>
      <c r="AF45" s="418">
        <f t="shared" ca="1" si="38"/>
        <v>0</v>
      </c>
      <c r="AG45" s="418">
        <f t="shared" ca="1" si="38"/>
        <v>0</v>
      </c>
      <c r="AH45" s="418">
        <f t="shared" ca="1" si="38"/>
        <v>0</v>
      </c>
      <c r="AI45" s="418">
        <f t="shared" ca="1" si="38"/>
        <v>0</v>
      </c>
      <c r="AJ45" s="418">
        <f t="shared" ca="1" si="38"/>
        <v>0</v>
      </c>
      <c r="AK45" s="418">
        <f t="shared" ca="1" si="38"/>
        <v>0</v>
      </c>
      <c r="AL45" s="418">
        <f t="shared" ca="1" si="38"/>
        <v>0</v>
      </c>
      <c r="AM45" s="421">
        <f t="shared" ca="1" si="38"/>
        <v>0</v>
      </c>
      <c r="AN45" s="435">
        <f t="shared" ca="1" si="38"/>
        <v>0</v>
      </c>
      <c r="AO45" s="418">
        <f t="shared" ca="1" si="38"/>
        <v>0</v>
      </c>
      <c r="AP45" s="418">
        <f t="shared" ca="1" si="38"/>
        <v>0</v>
      </c>
      <c r="AQ45" s="418">
        <f t="shared" ca="1" si="38"/>
        <v>0</v>
      </c>
      <c r="AR45" s="418">
        <f t="shared" ca="1" si="38"/>
        <v>0</v>
      </c>
      <c r="AS45" s="418">
        <f t="shared" ca="1" si="38"/>
        <v>0</v>
      </c>
      <c r="AT45" s="418">
        <f t="shared" ca="1" si="38"/>
        <v>0</v>
      </c>
      <c r="AU45" s="418">
        <f t="shared" ca="1" si="38"/>
        <v>0</v>
      </c>
      <c r="AV45" s="418">
        <f t="shared" ca="1" si="38"/>
        <v>0</v>
      </c>
      <c r="AW45" s="418">
        <f t="shared" ca="1" si="38"/>
        <v>0</v>
      </c>
      <c r="AX45" s="418">
        <f t="shared" ca="1" si="38"/>
        <v>0</v>
      </c>
      <c r="AY45" s="418">
        <f t="shared" ca="1" si="38"/>
        <v>0</v>
      </c>
      <c r="AZ45" s="418">
        <f t="shared" ca="1" si="38"/>
        <v>0</v>
      </c>
      <c r="BA45" s="418">
        <f t="shared" ca="1" si="38"/>
        <v>0</v>
      </c>
      <c r="BB45" s="418">
        <f t="shared" ca="1" si="38"/>
        <v>0</v>
      </c>
      <c r="BC45" s="418">
        <f t="shared" ca="1" si="38"/>
        <v>0</v>
      </c>
      <c r="BD45" s="418">
        <f t="shared" ca="1" si="38"/>
        <v>0</v>
      </c>
      <c r="BE45" s="418">
        <f t="shared" ca="1" si="38"/>
        <v>0</v>
      </c>
      <c r="BF45" s="418">
        <f t="shared" ca="1" si="38"/>
        <v>0</v>
      </c>
      <c r="BG45" s="418">
        <f t="shared" ca="1" si="38"/>
        <v>0</v>
      </c>
      <c r="BH45" s="418">
        <f t="shared" ca="1" si="38"/>
        <v>0</v>
      </c>
      <c r="BI45" s="418">
        <f t="shared" ca="1" si="38"/>
        <v>0</v>
      </c>
      <c r="BJ45" s="418">
        <f t="shared" ca="1" si="38"/>
        <v>0</v>
      </c>
      <c r="BK45" s="418">
        <f t="shared" ca="1" si="38"/>
        <v>0</v>
      </c>
      <c r="BL45" s="418">
        <f t="shared" ca="1" si="38"/>
        <v>0</v>
      </c>
      <c r="BM45" s="418">
        <f t="shared" ca="1" si="38"/>
        <v>0</v>
      </c>
      <c r="BN45" s="418">
        <f t="shared" ca="1" si="38"/>
        <v>0</v>
      </c>
      <c r="BO45" s="418">
        <f t="shared" ca="1" si="38"/>
        <v>0</v>
      </c>
      <c r="BP45" s="418">
        <f t="shared" ca="1" si="38"/>
        <v>0</v>
      </c>
      <c r="BQ45" s="418">
        <f t="shared" ca="1" si="38"/>
        <v>0</v>
      </c>
      <c r="BR45" s="418">
        <f t="shared" ref="BR45:DA45" ca="1" si="39">BR40-BR44</f>
        <v>0</v>
      </c>
      <c r="BS45" s="418">
        <f t="shared" ca="1" si="39"/>
        <v>0</v>
      </c>
      <c r="BT45" s="418">
        <f t="shared" ca="1" si="39"/>
        <v>0</v>
      </c>
      <c r="BU45" s="418">
        <f t="shared" ca="1" si="39"/>
        <v>0</v>
      </c>
      <c r="BV45" s="418">
        <f t="shared" ca="1" si="39"/>
        <v>0</v>
      </c>
      <c r="BW45" s="418">
        <f t="shared" ca="1" si="39"/>
        <v>0</v>
      </c>
      <c r="BX45" s="418">
        <f t="shared" ca="1" si="39"/>
        <v>0</v>
      </c>
      <c r="BY45" s="418">
        <f t="shared" ca="1" si="39"/>
        <v>0</v>
      </c>
      <c r="BZ45" s="418">
        <f t="shared" ca="1" si="39"/>
        <v>0</v>
      </c>
      <c r="CA45" s="418">
        <f t="shared" ca="1" si="39"/>
        <v>0</v>
      </c>
      <c r="CB45" s="418">
        <f t="shared" ca="1" si="39"/>
        <v>0</v>
      </c>
      <c r="CC45" s="418">
        <f t="shared" ca="1" si="39"/>
        <v>0</v>
      </c>
      <c r="CD45" s="418">
        <f t="shared" ca="1" si="39"/>
        <v>0</v>
      </c>
      <c r="CE45" s="418">
        <f t="shared" ca="1" si="39"/>
        <v>0</v>
      </c>
      <c r="CF45" s="418">
        <f t="shared" ca="1" si="39"/>
        <v>0</v>
      </c>
      <c r="CG45" s="418">
        <f t="shared" ca="1" si="39"/>
        <v>0</v>
      </c>
      <c r="CH45" s="418">
        <f t="shared" ca="1" si="39"/>
        <v>0</v>
      </c>
      <c r="CI45" s="418">
        <f t="shared" ca="1" si="39"/>
        <v>0</v>
      </c>
      <c r="CJ45" s="418">
        <f t="shared" ca="1" si="39"/>
        <v>0</v>
      </c>
      <c r="CK45" s="418">
        <f t="shared" ca="1" si="39"/>
        <v>0</v>
      </c>
      <c r="CL45" s="418">
        <f t="shared" ca="1" si="39"/>
        <v>0</v>
      </c>
      <c r="CM45" s="418">
        <f t="shared" ca="1" si="39"/>
        <v>0</v>
      </c>
      <c r="CN45" s="418">
        <f t="shared" ca="1" si="39"/>
        <v>0</v>
      </c>
      <c r="CO45" s="418">
        <f t="shared" ca="1" si="39"/>
        <v>0</v>
      </c>
      <c r="CP45" s="418">
        <f t="shared" ca="1" si="39"/>
        <v>0</v>
      </c>
      <c r="CQ45" s="418">
        <f t="shared" ca="1" si="39"/>
        <v>0</v>
      </c>
      <c r="CR45" s="418">
        <f t="shared" ca="1" si="39"/>
        <v>0</v>
      </c>
      <c r="CS45" s="418">
        <f t="shared" ca="1" si="39"/>
        <v>0</v>
      </c>
      <c r="CT45" s="418">
        <f t="shared" ca="1" si="39"/>
        <v>0</v>
      </c>
      <c r="CU45" s="418">
        <f t="shared" ca="1" si="39"/>
        <v>0</v>
      </c>
      <c r="CV45" s="418">
        <f t="shared" ca="1" si="39"/>
        <v>0</v>
      </c>
      <c r="CW45" s="418">
        <f t="shared" ca="1" si="39"/>
        <v>0</v>
      </c>
      <c r="CX45" s="418">
        <f t="shared" ca="1" si="39"/>
        <v>0</v>
      </c>
      <c r="CY45" s="418">
        <f t="shared" ca="1" si="39"/>
        <v>0</v>
      </c>
      <c r="CZ45" s="418">
        <f t="shared" ca="1" si="39"/>
        <v>0</v>
      </c>
      <c r="DA45" s="418">
        <f t="shared" si="39"/>
        <v>0</v>
      </c>
    </row>
    <row r="46" spans="1:105" ht="15" customHeight="1" x14ac:dyDescent="0.2">
      <c r="A46" s="296"/>
      <c r="B46" s="373">
        <v>23</v>
      </c>
      <c r="C46" s="374" t="s">
        <v>1005</v>
      </c>
      <c r="D46" s="382"/>
      <c r="E46" s="383"/>
      <c r="F46" s="436">
        <v>0.19</v>
      </c>
      <c r="G46" s="437">
        <v>0.19</v>
      </c>
      <c r="H46" s="437">
        <v>0.19</v>
      </c>
      <c r="I46" s="437">
        <v>0.19</v>
      </c>
      <c r="J46" s="437">
        <v>0.19</v>
      </c>
      <c r="K46" s="437">
        <v>0.19</v>
      </c>
      <c r="L46" s="437">
        <v>0.19</v>
      </c>
      <c r="M46" s="437">
        <v>0.19</v>
      </c>
      <c r="N46" s="437">
        <v>0.19</v>
      </c>
      <c r="O46" s="438">
        <v>0.19</v>
      </c>
      <c r="P46" s="439">
        <v>0.19</v>
      </c>
      <c r="Q46" s="440">
        <v>0.19</v>
      </c>
      <c r="R46" s="440">
        <v>0.19</v>
      </c>
      <c r="S46" s="440">
        <v>0.19</v>
      </c>
      <c r="T46" s="440">
        <v>0.19</v>
      </c>
      <c r="U46" s="440">
        <v>0.19</v>
      </c>
      <c r="V46" s="440">
        <v>0.19</v>
      </c>
      <c r="W46" s="440">
        <v>0.19</v>
      </c>
      <c r="X46" s="440">
        <v>0.19</v>
      </c>
      <c r="Y46" s="440">
        <v>0.19</v>
      </c>
      <c r="Z46" s="440">
        <v>0.19</v>
      </c>
      <c r="AA46" s="440">
        <v>0.19</v>
      </c>
      <c r="AB46" s="440">
        <v>0.19</v>
      </c>
      <c r="AC46" s="440">
        <v>0.19</v>
      </c>
      <c r="AD46" s="440">
        <v>0.19</v>
      </c>
      <c r="AE46" s="440">
        <v>0.19</v>
      </c>
      <c r="AF46" s="440">
        <v>0.19</v>
      </c>
      <c r="AG46" s="440">
        <v>0.19</v>
      </c>
      <c r="AH46" s="440">
        <v>0.19</v>
      </c>
      <c r="AI46" s="440">
        <v>0.19</v>
      </c>
      <c r="AJ46" s="440">
        <v>0.19</v>
      </c>
      <c r="AK46" s="440">
        <v>0.19</v>
      </c>
      <c r="AL46" s="440">
        <v>0.19</v>
      </c>
      <c r="AM46" s="441">
        <v>0.19</v>
      </c>
      <c r="AN46" s="442">
        <f t="shared" ref="AN46:CY46" si="40">AM46</f>
        <v>0.19</v>
      </c>
      <c r="AO46" s="443">
        <f t="shared" si="40"/>
        <v>0.19</v>
      </c>
      <c r="AP46" s="443">
        <f t="shared" si="40"/>
        <v>0.19</v>
      </c>
      <c r="AQ46" s="443">
        <f t="shared" si="40"/>
        <v>0.19</v>
      </c>
      <c r="AR46" s="443">
        <f t="shared" si="40"/>
        <v>0.19</v>
      </c>
      <c r="AS46" s="443">
        <f t="shared" si="40"/>
        <v>0.19</v>
      </c>
      <c r="AT46" s="443">
        <f t="shared" si="40"/>
        <v>0.19</v>
      </c>
      <c r="AU46" s="443">
        <f t="shared" si="40"/>
        <v>0.19</v>
      </c>
      <c r="AV46" s="443">
        <f t="shared" si="40"/>
        <v>0.19</v>
      </c>
      <c r="AW46" s="443">
        <f t="shared" si="40"/>
        <v>0.19</v>
      </c>
      <c r="AX46" s="443">
        <f t="shared" si="40"/>
        <v>0.19</v>
      </c>
      <c r="AY46" s="443">
        <f t="shared" si="40"/>
        <v>0.19</v>
      </c>
      <c r="AZ46" s="443">
        <f t="shared" si="40"/>
        <v>0.19</v>
      </c>
      <c r="BA46" s="443">
        <f t="shared" si="40"/>
        <v>0.19</v>
      </c>
      <c r="BB46" s="443">
        <f t="shared" si="40"/>
        <v>0.19</v>
      </c>
      <c r="BC46" s="443">
        <f t="shared" si="40"/>
        <v>0.19</v>
      </c>
      <c r="BD46" s="443">
        <f t="shared" si="40"/>
        <v>0.19</v>
      </c>
      <c r="BE46" s="443">
        <f t="shared" si="40"/>
        <v>0.19</v>
      </c>
      <c r="BF46" s="443">
        <f t="shared" si="40"/>
        <v>0.19</v>
      </c>
      <c r="BG46" s="443">
        <f t="shared" si="40"/>
        <v>0.19</v>
      </c>
      <c r="BH46" s="443">
        <f t="shared" si="40"/>
        <v>0.19</v>
      </c>
      <c r="BI46" s="443">
        <f t="shared" si="40"/>
        <v>0.19</v>
      </c>
      <c r="BJ46" s="443">
        <f t="shared" si="40"/>
        <v>0.19</v>
      </c>
      <c r="BK46" s="443">
        <f t="shared" si="40"/>
        <v>0.19</v>
      </c>
      <c r="BL46" s="443">
        <f t="shared" si="40"/>
        <v>0.19</v>
      </c>
      <c r="BM46" s="443">
        <f t="shared" si="40"/>
        <v>0.19</v>
      </c>
      <c r="BN46" s="443">
        <f t="shared" si="40"/>
        <v>0.19</v>
      </c>
      <c r="BO46" s="443">
        <f t="shared" si="40"/>
        <v>0.19</v>
      </c>
      <c r="BP46" s="443">
        <f t="shared" si="40"/>
        <v>0.19</v>
      </c>
      <c r="BQ46" s="443">
        <f t="shared" si="40"/>
        <v>0.19</v>
      </c>
      <c r="BR46" s="443">
        <f t="shared" si="40"/>
        <v>0.19</v>
      </c>
      <c r="BS46" s="443">
        <f t="shared" si="40"/>
        <v>0.19</v>
      </c>
      <c r="BT46" s="443">
        <f t="shared" si="40"/>
        <v>0.19</v>
      </c>
      <c r="BU46" s="443">
        <f t="shared" si="40"/>
        <v>0.19</v>
      </c>
      <c r="BV46" s="443">
        <f t="shared" si="40"/>
        <v>0.19</v>
      </c>
      <c r="BW46" s="443">
        <f t="shared" si="40"/>
        <v>0.19</v>
      </c>
      <c r="BX46" s="443">
        <f t="shared" si="40"/>
        <v>0.19</v>
      </c>
      <c r="BY46" s="443">
        <f t="shared" si="40"/>
        <v>0.19</v>
      </c>
      <c r="BZ46" s="443">
        <f t="shared" si="40"/>
        <v>0.19</v>
      </c>
      <c r="CA46" s="443">
        <f t="shared" si="40"/>
        <v>0.19</v>
      </c>
      <c r="CB46" s="443">
        <f t="shared" si="40"/>
        <v>0.19</v>
      </c>
      <c r="CC46" s="443">
        <f t="shared" si="40"/>
        <v>0.19</v>
      </c>
      <c r="CD46" s="443">
        <f t="shared" si="40"/>
        <v>0.19</v>
      </c>
      <c r="CE46" s="443">
        <f t="shared" si="40"/>
        <v>0.19</v>
      </c>
      <c r="CF46" s="443">
        <f t="shared" si="40"/>
        <v>0.19</v>
      </c>
      <c r="CG46" s="443">
        <f t="shared" si="40"/>
        <v>0.19</v>
      </c>
      <c r="CH46" s="443">
        <f t="shared" si="40"/>
        <v>0.19</v>
      </c>
      <c r="CI46" s="443">
        <f t="shared" si="40"/>
        <v>0.19</v>
      </c>
      <c r="CJ46" s="443">
        <f t="shared" si="40"/>
        <v>0.19</v>
      </c>
      <c r="CK46" s="443">
        <f t="shared" si="40"/>
        <v>0.19</v>
      </c>
      <c r="CL46" s="443">
        <f t="shared" si="40"/>
        <v>0.19</v>
      </c>
      <c r="CM46" s="443">
        <f t="shared" si="40"/>
        <v>0.19</v>
      </c>
      <c r="CN46" s="443">
        <f t="shared" si="40"/>
        <v>0.19</v>
      </c>
      <c r="CO46" s="443">
        <f t="shared" si="40"/>
        <v>0.19</v>
      </c>
      <c r="CP46" s="443">
        <f t="shared" si="40"/>
        <v>0.19</v>
      </c>
      <c r="CQ46" s="443">
        <f t="shared" si="40"/>
        <v>0.19</v>
      </c>
      <c r="CR46" s="443">
        <f t="shared" si="40"/>
        <v>0.19</v>
      </c>
      <c r="CS46" s="443">
        <f t="shared" si="40"/>
        <v>0.19</v>
      </c>
      <c r="CT46" s="443">
        <f t="shared" si="40"/>
        <v>0.19</v>
      </c>
      <c r="CU46" s="443">
        <f t="shared" si="40"/>
        <v>0.19</v>
      </c>
      <c r="CV46" s="443">
        <f t="shared" si="40"/>
        <v>0.19</v>
      </c>
      <c r="CW46" s="443">
        <f t="shared" si="40"/>
        <v>0.19</v>
      </c>
      <c r="CX46" s="443">
        <f t="shared" si="40"/>
        <v>0.19</v>
      </c>
      <c r="CY46" s="443">
        <f t="shared" si="40"/>
        <v>0.19</v>
      </c>
      <c r="CZ46" s="443">
        <f>CY46</f>
        <v>0.19</v>
      </c>
      <c r="DA46" s="444">
        <f>CZ46</f>
        <v>0.19</v>
      </c>
    </row>
    <row r="47" spans="1:105" ht="15" customHeight="1" x14ac:dyDescent="0.25">
      <c r="A47" s="296"/>
      <c r="B47" s="373">
        <v>24</v>
      </c>
      <c r="C47" s="374" t="s">
        <v>1006</v>
      </c>
      <c r="D47" s="382"/>
      <c r="E47" s="383"/>
      <c r="F47" s="445">
        <f t="shared" ref="F47:BQ47" ca="1" si="41">IF((F37+F45)&gt;0,(F37+F45)*F46,0)</f>
        <v>0</v>
      </c>
      <c r="G47" s="446">
        <f t="shared" ca="1" si="41"/>
        <v>0</v>
      </c>
      <c r="H47" s="446">
        <f t="shared" ca="1" si="41"/>
        <v>0</v>
      </c>
      <c r="I47" s="446">
        <f t="shared" ca="1" si="41"/>
        <v>0</v>
      </c>
      <c r="J47" s="446">
        <f t="shared" ca="1" si="41"/>
        <v>0</v>
      </c>
      <c r="K47" s="446">
        <f t="shared" ca="1" si="41"/>
        <v>0</v>
      </c>
      <c r="L47" s="446">
        <f t="shared" ca="1" si="41"/>
        <v>0</v>
      </c>
      <c r="M47" s="446">
        <f t="shared" ca="1" si="41"/>
        <v>0</v>
      </c>
      <c r="N47" s="446">
        <f t="shared" ca="1" si="41"/>
        <v>0</v>
      </c>
      <c r="O47" s="447">
        <f t="shared" ca="1" si="41"/>
        <v>0</v>
      </c>
      <c r="P47" s="448">
        <f t="shared" ca="1" si="41"/>
        <v>0</v>
      </c>
      <c r="Q47" s="449">
        <f t="shared" ca="1" si="41"/>
        <v>0</v>
      </c>
      <c r="R47" s="449">
        <f t="shared" ca="1" si="41"/>
        <v>0</v>
      </c>
      <c r="S47" s="449">
        <f t="shared" ca="1" si="41"/>
        <v>0</v>
      </c>
      <c r="T47" s="449">
        <f t="shared" ca="1" si="41"/>
        <v>0</v>
      </c>
      <c r="U47" s="449">
        <f t="shared" ca="1" si="41"/>
        <v>0</v>
      </c>
      <c r="V47" s="449">
        <f t="shared" ca="1" si="41"/>
        <v>0</v>
      </c>
      <c r="W47" s="449">
        <f t="shared" ca="1" si="41"/>
        <v>0</v>
      </c>
      <c r="X47" s="449">
        <f t="shared" ca="1" si="41"/>
        <v>0</v>
      </c>
      <c r="Y47" s="449">
        <f t="shared" ca="1" si="41"/>
        <v>0</v>
      </c>
      <c r="Z47" s="449">
        <f t="shared" ca="1" si="41"/>
        <v>0</v>
      </c>
      <c r="AA47" s="449">
        <f t="shared" ca="1" si="41"/>
        <v>0</v>
      </c>
      <c r="AB47" s="449">
        <f t="shared" ca="1" si="41"/>
        <v>0</v>
      </c>
      <c r="AC47" s="449">
        <f t="shared" ca="1" si="41"/>
        <v>0</v>
      </c>
      <c r="AD47" s="449">
        <f t="shared" ca="1" si="41"/>
        <v>0</v>
      </c>
      <c r="AE47" s="449">
        <f t="shared" ca="1" si="41"/>
        <v>0</v>
      </c>
      <c r="AF47" s="449">
        <f t="shared" ca="1" si="41"/>
        <v>0</v>
      </c>
      <c r="AG47" s="449">
        <f t="shared" ca="1" si="41"/>
        <v>0</v>
      </c>
      <c r="AH47" s="449">
        <f t="shared" ca="1" si="41"/>
        <v>0</v>
      </c>
      <c r="AI47" s="449">
        <f t="shared" ca="1" si="41"/>
        <v>0</v>
      </c>
      <c r="AJ47" s="449">
        <f t="shared" ca="1" si="41"/>
        <v>0</v>
      </c>
      <c r="AK47" s="449">
        <f t="shared" ca="1" si="41"/>
        <v>0</v>
      </c>
      <c r="AL47" s="449">
        <f t="shared" ca="1" si="41"/>
        <v>0</v>
      </c>
      <c r="AM47" s="450">
        <f t="shared" ca="1" si="41"/>
        <v>0</v>
      </c>
      <c r="AN47" s="451">
        <f t="shared" ca="1" si="41"/>
        <v>0</v>
      </c>
      <c r="AO47" s="449">
        <f t="shared" ca="1" si="41"/>
        <v>0</v>
      </c>
      <c r="AP47" s="449">
        <f t="shared" ca="1" si="41"/>
        <v>0</v>
      </c>
      <c r="AQ47" s="449">
        <f t="shared" ca="1" si="41"/>
        <v>0</v>
      </c>
      <c r="AR47" s="449">
        <f t="shared" ca="1" si="41"/>
        <v>0</v>
      </c>
      <c r="AS47" s="449">
        <f t="shared" ca="1" si="41"/>
        <v>0</v>
      </c>
      <c r="AT47" s="449">
        <f t="shared" ca="1" si="41"/>
        <v>0</v>
      </c>
      <c r="AU47" s="449">
        <f t="shared" ca="1" si="41"/>
        <v>0</v>
      </c>
      <c r="AV47" s="449">
        <f t="shared" ca="1" si="41"/>
        <v>0</v>
      </c>
      <c r="AW47" s="449">
        <f t="shared" ca="1" si="41"/>
        <v>0</v>
      </c>
      <c r="AX47" s="449">
        <f t="shared" ca="1" si="41"/>
        <v>0</v>
      </c>
      <c r="AY47" s="449">
        <f t="shared" ca="1" si="41"/>
        <v>0</v>
      </c>
      <c r="AZ47" s="449">
        <f t="shared" ca="1" si="41"/>
        <v>0</v>
      </c>
      <c r="BA47" s="449">
        <f t="shared" ca="1" si="41"/>
        <v>0</v>
      </c>
      <c r="BB47" s="449">
        <f t="shared" ca="1" si="41"/>
        <v>0</v>
      </c>
      <c r="BC47" s="449">
        <f t="shared" ca="1" si="41"/>
        <v>0</v>
      </c>
      <c r="BD47" s="449">
        <f t="shared" ca="1" si="41"/>
        <v>0</v>
      </c>
      <c r="BE47" s="449">
        <f t="shared" ca="1" si="41"/>
        <v>0</v>
      </c>
      <c r="BF47" s="449">
        <f t="shared" ca="1" si="41"/>
        <v>0</v>
      </c>
      <c r="BG47" s="449">
        <f t="shared" ca="1" si="41"/>
        <v>0</v>
      </c>
      <c r="BH47" s="449">
        <f t="shared" ca="1" si="41"/>
        <v>0</v>
      </c>
      <c r="BI47" s="449">
        <f t="shared" ca="1" si="41"/>
        <v>0</v>
      </c>
      <c r="BJ47" s="449">
        <f t="shared" ca="1" si="41"/>
        <v>0</v>
      </c>
      <c r="BK47" s="449">
        <f t="shared" ca="1" si="41"/>
        <v>0</v>
      </c>
      <c r="BL47" s="449">
        <f t="shared" ca="1" si="41"/>
        <v>0</v>
      </c>
      <c r="BM47" s="449">
        <f t="shared" ca="1" si="41"/>
        <v>0</v>
      </c>
      <c r="BN47" s="449">
        <f t="shared" ca="1" si="41"/>
        <v>0</v>
      </c>
      <c r="BO47" s="449">
        <f t="shared" ca="1" si="41"/>
        <v>0</v>
      </c>
      <c r="BP47" s="449">
        <f t="shared" ca="1" si="41"/>
        <v>0</v>
      </c>
      <c r="BQ47" s="449">
        <f t="shared" ca="1" si="41"/>
        <v>0</v>
      </c>
      <c r="BR47" s="449">
        <f t="shared" ref="BR47:DA47" ca="1" si="42">IF((BR37+BR45)&gt;0,(BR37+BR45)*BR46,0)</f>
        <v>0</v>
      </c>
      <c r="BS47" s="449">
        <f t="shared" ca="1" si="42"/>
        <v>0</v>
      </c>
      <c r="BT47" s="449">
        <f t="shared" ca="1" si="42"/>
        <v>0</v>
      </c>
      <c r="BU47" s="449">
        <f t="shared" ca="1" si="42"/>
        <v>0</v>
      </c>
      <c r="BV47" s="449">
        <f t="shared" ca="1" si="42"/>
        <v>0</v>
      </c>
      <c r="BW47" s="449">
        <f t="shared" ca="1" si="42"/>
        <v>0</v>
      </c>
      <c r="BX47" s="449">
        <f t="shared" ca="1" si="42"/>
        <v>0</v>
      </c>
      <c r="BY47" s="449">
        <f t="shared" ca="1" si="42"/>
        <v>0</v>
      </c>
      <c r="BZ47" s="449">
        <f t="shared" ca="1" si="42"/>
        <v>0</v>
      </c>
      <c r="CA47" s="449">
        <f t="shared" ca="1" si="42"/>
        <v>0</v>
      </c>
      <c r="CB47" s="449">
        <f t="shared" ca="1" si="42"/>
        <v>0</v>
      </c>
      <c r="CC47" s="449">
        <f t="shared" ca="1" si="42"/>
        <v>0</v>
      </c>
      <c r="CD47" s="449">
        <f t="shared" ca="1" si="42"/>
        <v>0</v>
      </c>
      <c r="CE47" s="449">
        <f t="shared" ca="1" si="42"/>
        <v>0</v>
      </c>
      <c r="CF47" s="449">
        <f t="shared" ca="1" si="42"/>
        <v>0</v>
      </c>
      <c r="CG47" s="449">
        <f t="shared" ca="1" si="42"/>
        <v>0</v>
      </c>
      <c r="CH47" s="449">
        <f t="shared" ca="1" si="42"/>
        <v>0</v>
      </c>
      <c r="CI47" s="449">
        <f t="shared" ca="1" si="42"/>
        <v>0</v>
      </c>
      <c r="CJ47" s="449">
        <f t="shared" ca="1" si="42"/>
        <v>0</v>
      </c>
      <c r="CK47" s="449">
        <f t="shared" ca="1" si="42"/>
        <v>0</v>
      </c>
      <c r="CL47" s="449">
        <f t="shared" ca="1" si="42"/>
        <v>0</v>
      </c>
      <c r="CM47" s="449">
        <f t="shared" ca="1" si="42"/>
        <v>0</v>
      </c>
      <c r="CN47" s="449">
        <f t="shared" ca="1" si="42"/>
        <v>0</v>
      </c>
      <c r="CO47" s="449">
        <f t="shared" ca="1" si="42"/>
        <v>0</v>
      </c>
      <c r="CP47" s="449">
        <f t="shared" ca="1" si="42"/>
        <v>0</v>
      </c>
      <c r="CQ47" s="449">
        <f t="shared" ca="1" si="42"/>
        <v>0</v>
      </c>
      <c r="CR47" s="449">
        <f t="shared" ca="1" si="42"/>
        <v>0</v>
      </c>
      <c r="CS47" s="449">
        <f t="shared" ca="1" si="42"/>
        <v>0</v>
      </c>
      <c r="CT47" s="449">
        <f t="shared" ca="1" si="42"/>
        <v>0</v>
      </c>
      <c r="CU47" s="449">
        <f t="shared" ca="1" si="42"/>
        <v>0</v>
      </c>
      <c r="CV47" s="449">
        <f t="shared" ca="1" si="42"/>
        <v>0</v>
      </c>
      <c r="CW47" s="449">
        <f t="shared" ca="1" si="42"/>
        <v>0</v>
      </c>
      <c r="CX47" s="449">
        <f t="shared" ca="1" si="42"/>
        <v>0</v>
      </c>
      <c r="CY47" s="449">
        <f t="shared" ca="1" si="42"/>
        <v>0</v>
      </c>
      <c r="CZ47" s="449">
        <f t="shared" ca="1" si="42"/>
        <v>0</v>
      </c>
      <c r="DA47" s="449">
        <f t="shared" si="42"/>
        <v>0</v>
      </c>
    </row>
    <row r="48" spans="1:105" ht="15" customHeight="1" thickBot="1" x14ac:dyDescent="0.3">
      <c r="A48" s="296"/>
      <c r="B48" s="452">
        <v>25</v>
      </c>
      <c r="C48" s="453" t="s">
        <v>1007</v>
      </c>
      <c r="D48" s="454"/>
      <c r="E48" s="455"/>
      <c r="F48" s="456">
        <f t="shared" ref="F48:BQ48" ca="1" si="43">F37+F45-F47</f>
        <v>0</v>
      </c>
      <c r="G48" s="457">
        <f t="shared" ca="1" si="43"/>
        <v>0</v>
      </c>
      <c r="H48" s="457">
        <f t="shared" ca="1" si="43"/>
        <v>0</v>
      </c>
      <c r="I48" s="457">
        <f t="shared" ca="1" si="43"/>
        <v>0</v>
      </c>
      <c r="J48" s="457">
        <f t="shared" ca="1" si="43"/>
        <v>0</v>
      </c>
      <c r="K48" s="457">
        <f t="shared" ca="1" si="43"/>
        <v>0</v>
      </c>
      <c r="L48" s="457">
        <f t="shared" ca="1" si="43"/>
        <v>0</v>
      </c>
      <c r="M48" s="457">
        <f t="shared" ca="1" si="43"/>
        <v>0</v>
      </c>
      <c r="N48" s="457">
        <f t="shared" ca="1" si="43"/>
        <v>0</v>
      </c>
      <c r="O48" s="458">
        <f t="shared" ca="1" si="43"/>
        <v>0</v>
      </c>
      <c r="P48" s="457">
        <f t="shared" ca="1" si="43"/>
        <v>0</v>
      </c>
      <c r="Q48" s="457">
        <f t="shared" ca="1" si="43"/>
        <v>0</v>
      </c>
      <c r="R48" s="457">
        <f t="shared" ca="1" si="43"/>
        <v>0</v>
      </c>
      <c r="S48" s="457">
        <f t="shared" ca="1" si="43"/>
        <v>0</v>
      </c>
      <c r="T48" s="457">
        <f t="shared" ca="1" si="43"/>
        <v>0</v>
      </c>
      <c r="U48" s="457">
        <f t="shared" ca="1" si="43"/>
        <v>0</v>
      </c>
      <c r="V48" s="457">
        <f t="shared" ca="1" si="43"/>
        <v>0</v>
      </c>
      <c r="W48" s="457">
        <f t="shared" ca="1" si="43"/>
        <v>0</v>
      </c>
      <c r="X48" s="457">
        <f t="shared" ca="1" si="43"/>
        <v>0</v>
      </c>
      <c r="Y48" s="457">
        <f t="shared" ca="1" si="43"/>
        <v>0</v>
      </c>
      <c r="Z48" s="457">
        <f t="shared" ca="1" si="43"/>
        <v>0</v>
      </c>
      <c r="AA48" s="457">
        <f t="shared" ca="1" si="43"/>
        <v>0</v>
      </c>
      <c r="AB48" s="457">
        <f t="shared" ca="1" si="43"/>
        <v>0</v>
      </c>
      <c r="AC48" s="457">
        <f t="shared" ca="1" si="43"/>
        <v>0</v>
      </c>
      <c r="AD48" s="457">
        <f t="shared" ca="1" si="43"/>
        <v>0</v>
      </c>
      <c r="AE48" s="457">
        <f t="shared" ca="1" si="43"/>
        <v>0</v>
      </c>
      <c r="AF48" s="457">
        <f t="shared" ca="1" si="43"/>
        <v>0</v>
      </c>
      <c r="AG48" s="457">
        <f t="shared" ca="1" si="43"/>
        <v>0</v>
      </c>
      <c r="AH48" s="457">
        <f t="shared" ca="1" si="43"/>
        <v>0</v>
      </c>
      <c r="AI48" s="457">
        <f t="shared" ca="1" si="43"/>
        <v>0</v>
      </c>
      <c r="AJ48" s="457">
        <f t="shared" ca="1" si="43"/>
        <v>0</v>
      </c>
      <c r="AK48" s="457">
        <f t="shared" ca="1" si="43"/>
        <v>0</v>
      </c>
      <c r="AL48" s="457">
        <f t="shared" ca="1" si="43"/>
        <v>0</v>
      </c>
      <c r="AM48" s="459">
        <f t="shared" ca="1" si="43"/>
        <v>0</v>
      </c>
      <c r="AN48" s="460">
        <f t="shared" ca="1" si="43"/>
        <v>0</v>
      </c>
      <c r="AO48" s="457">
        <f t="shared" ca="1" si="43"/>
        <v>0</v>
      </c>
      <c r="AP48" s="457">
        <f t="shared" ca="1" si="43"/>
        <v>0</v>
      </c>
      <c r="AQ48" s="457">
        <f t="shared" ca="1" si="43"/>
        <v>0</v>
      </c>
      <c r="AR48" s="457">
        <f t="shared" ca="1" si="43"/>
        <v>0</v>
      </c>
      <c r="AS48" s="457">
        <f t="shared" ca="1" si="43"/>
        <v>0</v>
      </c>
      <c r="AT48" s="457">
        <f t="shared" ca="1" si="43"/>
        <v>0</v>
      </c>
      <c r="AU48" s="457">
        <f t="shared" ca="1" si="43"/>
        <v>0</v>
      </c>
      <c r="AV48" s="457">
        <f t="shared" ca="1" si="43"/>
        <v>0</v>
      </c>
      <c r="AW48" s="457">
        <f t="shared" ca="1" si="43"/>
        <v>0</v>
      </c>
      <c r="AX48" s="457">
        <f t="shared" ca="1" si="43"/>
        <v>0</v>
      </c>
      <c r="AY48" s="457">
        <f t="shared" ca="1" si="43"/>
        <v>0</v>
      </c>
      <c r="AZ48" s="457">
        <f t="shared" ca="1" si="43"/>
        <v>0</v>
      </c>
      <c r="BA48" s="457">
        <f t="shared" ca="1" si="43"/>
        <v>0</v>
      </c>
      <c r="BB48" s="457">
        <f t="shared" ca="1" si="43"/>
        <v>0</v>
      </c>
      <c r="BC48" s="457">
        <f t="shared" ca="1" si="43"/>
        <v>0</v>
      </c>
      <c r="BD48" s="457">
        <f t="shared" ca="1" si="43"/>
        <v>0</v>
      </c>
      <c r="BE48" s="457">
        <f t="shared" ca="1" si="43"/>
        <v>0</v>
      </c>
      <c r="BF48" s="457">
        <f t="shared" ca="1" si="43"/>
        <v>0</v>
      </c>
      <c r="BG48" s="457">
        <f t="shared" ca="1" si="43"/>
        <v>0</v>
      </c>
      <c r="BH48" s="457">
        <f t="shared" ca="1" si="43"/>
        <v>0</v>
      </c>
      <c r="BI48" s="457">
        <f t="shared" ca="1" si="43"/>
        <v>0</v>
      </c>
      <c r="BJ48" s="457">
        <f t="shared" ca="1" si="43"/>
        <v>0</v>
      </c>
      <c r="BK48" s="457">
        <f t="shared" ca="1" si="43"/>
        <v>0</v>
      </c>
      <c r="BL48" s="457">
        <f t="shared" ca="1" si="43"/>
        <v>0</v>
      </c>
      <c r="BM48" s="457">
        <f t="shared" ca="1" si="43"/>
        <v>0</v>
      </c>
      <c r="BN48" s="457">
        <f t="shared" ca="1" si="43"/>
        <v>0</v>
      </c>
      <c r="BO48" s="457">
        <f t="shared" ca="1" si="43"/>
        <v>0</v>
      </c>
      <c r="BP48" s="457">
        <f t="shared" ca="1" si="43"/>
        <v>0</v>
      </c>
      <c r="BQ48" s="457">
        <f t="shared" ca="1" si="43"/>
        <v>0</v>
      </c>
      <c r="BR48" s="457">
        <f t="shared" ref="BR48:DA48" ca="1" si="44">BR37+BR45-BR47</f>
        <v>0</v>
      </c>
      <c r="BS48" s="457">
        <f t="shared" ca="1" si="44"/>
        <v>0</v>
      </c>
      <c r="BT48" s="457">
        <f t="shared" ca="1" si="44"/>
        <v>0</v>
      </c>
      <c r="BU48" s="457">
        <f t="shared" ca="1" si="44"/>
        <v>0</v>
      </c>
      <c r="BV48" s="457">
        <f t="shared" ca="1" si="44"/>
        <v>0</v>
      </c>
      <c r="BW48" s="457">
        <f t="shared" ca="1" si="44"/>
        <v>0</v>
      </c>
      <c r="BX48" s="457">
        <f t="shared" ca="1" si="44"/>
        <v>0</v>
      </c>
      <c r="BY48" s="457">
        <f t="shared" ca="1" si="44"/>
        <v>0</v>
      </c>
      <c r="BZ48" s="457">
        <f t="shared" ca="1" si="44"/>
        <v>0</v>
      </c>
      <c r="CA48" s="457">
        <f t="shared" ca="1" si="44"/>
        <v>0</v>
      </c>
      <c r="CB48" s="457">
        <f t="shared" ca="1" si="44"/>
        <v>0</v>
      </c>
      <c r="CC48" s="457">
        <f t="shared" ca="1" si="44"/>
        <v>0</v>
      </c>
      <c r="CD48" s="457">
        <f t="shared" ca="1" si="44"/>
        <v>0</v>
      </c>
      <c r="CE48" s="457">
        <f t="shared" ca="1" si="44"/>
        <v>0</v>
      </c>
      <c r="CF48" s="457">
        <f t="shared" ca="1" si="44"/>
        <v>0</v>
      </c>
      <c r="CG48" s="457">
        <f t="shared" ca="1" si="44"/>
        <v>0</v>
      </c>
      <c r="CH48" s="457">
        <f t="shared" ca="1" si="44"/>
        <v>0</v>
      </c>
      <c r="CI48" s="457">
        <f t="shared" ca="1" si="44"/>
        <v>0</v>
      </c>
      <c r="CJ48" s="457">
        <f t="shared" ca="1" si="44"/>
        <v>0</v>
      </c>
      <c r="CK48" s="457">
        <f t="shared" ca="1" si="44"/>
        <v>0</v>
      </c>
      <c r="CL48" s="457">
        <f t="shared" ca="1" si="44"/>
        <v>0</v>
      </c>
      <c r="CM48" s="457">
        <f t="shared" ca="1" si="44"/>
        <v>0</v>
      </c>
      <c r="CN48" s="457">
        <f t="shared" ca="1" si="44"/>
        <v>0</v>
      </c>
      <c r="CO48" s="457">
        <f t="shared" ca="1" si="44"/>
        <v>0</v>
      </c>
      <c r="CP48" s="457">
        <f t="shared" ca="1" si="44"/>
        <v>0</v>
      </c>
      <c r="CQ48" s="457">
        <f t="shared" ca="1" si="44"/>
        <v>0</v>
      </c>
      <c r="CR48" s="457">
        <f t="shared" ca="1" si="44"/>
        <v>0</v>
      </c>
      <c r="CS48" s="457">
        <f t="shared" ca="1" si="44"/>
        <v>0</v>
      </c>
      <c r="CT48" s="457">
        <f t="shared" ca="1" si="44"/>
        <v>0</v>
      </c>
      <c r="CU48" s="457">
        <f t="shared" ca="1" si="44"/>
        <v>0</v>
      </c>
      <c r="CV48" s="457">
        <f t="shared" ca="1" si="44"/>
        <v>0</v>
      </c>
      <c r="CW48" s="457">
        <f t="shared" ca="1" si="44"/>
        <v>0</v>
      </c>
      <c r="CX48" s="457">
        <f t="shared" ca="1" si="44"/>
        <v>0</v>
      </c>
      <c r="CY48" s="457">
        <f t="shared" ca="1" si="44"/>
        <v>0</v>
      </c>
      <c r="CZ48" s="457">
        <f t="shared" ca="1" si="44"/>
        <v>0</v>
      </c>
      <c r="DA48" s="457">
        <f t="shared" si="44"/>
        <v>0</v>
      </c>
    </row>
    <row r="49" spans="1:105" ht="13.5" thickBot="1" x14ac:dyDescent="0.25">
      <c r="A49" s="296"/>
      <c r="B49" s="461"/>
      <c r="C49" s="293"/>
      <c r="D49" s="293"/>
      <c r="E49" s="293"/>
      <c r="F49" s="293"/>
      <c r="G49" s="293"/>
      <c r="H49" s="293"/>
      <c r="I49" s="293"/>
      <c r="J49" s="293"/>
      <c r="K49" s="293"/>
      <c r="L49" s="293"/>
      <c r="M49" s="293"/>
      <c r="N49" s="293"/>
      <c r="O49" s="293"/>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2"/>
      <c r="CE49" s="462"/>
      <c r="CF49" s="462"/>
      <c r="CG49" s="462"/>
      <c r="CH49" s="462"/>
      <c r="CI49" s="462"/>
      <c r="CJ49" s="462"/>
      <c r="CK49" s="462"/>
      <c r="CL49" s="462"/>
      <c r="CM49" s="462"/>
      <c r="CN49" s="462"/>
      <c r="CO49" s="462"/>
      <c r="CP49" s="462"/>
      <c r="CQ49" s="462"/>
      <c r="CR49" s="462"/>
      <c r="CS49" s="462"/>
      <c r="CT49" s="462"/>
      <c r="CU49" s="462"/>
      <c r="CV49" s="462"/>
      <c r="CW49" s="462"/>
      <c r="CX49" s="462"/>
      <c r="CY49" s="462"/>
      <c r="CZ49" s="462"/>
      <c r="DA49" s="462"/>
    </row>
    <row r="50" spans="1:105" ht="16.5" customHeight="1" thickBot="1" x14ac:dyDescent="0.3">
      <c r="A50" s="296"/>
      <c r="B50" s="350" t="s">
        <v>982</v>
      </c>
      <c r="C50" s="351" t="s">
        <v>1008</v>
      </c>
      <c r="D50" s="352"/>
      <c r="E50" s="353"/>
      <c r="F50" s="463">
        <f>F22</f>
        <v>0</v>
      </c>
      <c r="G50" s="464">
        <f>F50+1</f>
        <v>1</v>
      </c>
      <c r="H50" s="464">
        <f t="shared" ref="H50:BS50" si="45">G50+1</f>
        <v>2</v>
      </c>
      <c r="I50" s="464">
        <f t="shared" si="45"/>
        <v>3</v>
      </c>
      <c r="J50" s="464">
        <f t="shared" si="45"/>
        <v>4</v>
      </c>
      <c r="K50" s="464">
        <f t="shared" si="45"/>
        <v>5</v>
      </c>
      <c r="L50" s="464">
        <f t="shared" si="45"/>
        <v>6</v>
      </c>
      <c r="M50" s="464">
        <f t="shared" si="45"/>
        <v>7</v>
      </c>
      <c r="N50" s="464">
        <f t="shared" si="45"/>
        <v>8</v>
      </c>
      <c r="O50" s="465">
        <f t="shared" si="45"/>
        <v>9</v>
      </c>
      <c r="P50" s="466">
        <f t="shared" si="45"/>
        <v>10</v>
      </c>
      <c r="Q50" s="464">
        <f t="shared" si="45"/>
        <v>11</v>
      </c>
      <c r="R50" s="464">
        <f t="shared" si="45"/>
        <v>12</v>
      </c>
      <c r="S50" s="464">
        <f t="shared" si="45"/>
        <v>13</v>
      </c>
      <c r="T50" s="464">
        <f t="shared" si="45"/>
        <v>14</v>
      </c>
      <c r="U50" s="464">
        <f t="shared" si="45"/>
        <v>15</v>
      </c>
      <c r="V50" s="464">
        <f t="shared" si="45"/>
        <v>16</v>
      </c>
      <c r="W50" s="464">
        <f t="shared" si="45"/>
        <v>17</v>
      </c>
      <c r="X50" s="464">
        <f t="shared" si="45"/>
        <v>18</v>
      </c>
      <c r="Y50" s="464">
        <f t="shared" si="45"/>
        <v>19</v>
      </c>
      <c r="Z50" s="464">
        <f t="shared" si="45"/>
        <v>20</v>
      </c>
      <c r="AA50" s="464">
        <f t="shared" si="45"/>
        <v>21</v>
      </c>
      <c r="AB50" s="464">
        <f t="shared" si="45"/>
        <v>22</v>
      </c>
      <c r="AC50" s="464">
        <f t="shared" si="45"/>
        <v>23</v>
      </c>
      <c r="AD50" s="464">
        <f t="shared" si="45"/>
        <v>24</v>
      </c>
      <c r="AE50" s="464">
        <f t="shared" si="45"/>
        <v>25</v>
      </c>
      <c r="AF50" s="464">
        <f t="shared" si="45"/>
        <v>26</v>
      </c>
      <c r="AG50" s="464">
        <f t="shared" si="45"/>
        <v>27</v>
      </c>
      <c r="AH50" s="464">
        <f t="shared" si="45"/>
        <v>28</v>
      </c>
      <c r="AI50" s="464">
        <f t="shared" si="45"/>
        <v>29</v>
      </c>
      <c r="AJ50" s="464">
        <f t="shared" si="45"/>
        <v>30</v>
      </c>
      <c r="AK50" s="464">
        <f t="shared" si="45"/>
        <v>31</v>
      </c>
      <c r="AL50" s="464">
        <f t="shared" si="45"/>
        <v>32</v>
      </c>
      <c r="AM50" s="465">
        <f t="shared" si="45"/>
        <v>33</v>
      </c>
      <c r="AN50" s="466">
        <f t="shared" si="45"/>
        <v>34</v>
      </c>
      <c r="AO50" s="464">
        <f t="shared" si="45"/>
        <v>35</v>
      </c>
      <c r="AP50" s="464">
        <f t="shared" si="45"/>
        <v>36</v>
      </c>
      <c r="AQ50" s="464">
        <f t="shared" si="45"/>
        <v>37</v>
      </c>
      <c r="AR50" s="464">
        <f t="shared" si="45"/>
        <v>38</v>
      </c>
      <c r="AS50" s="464">
        <f t="shared" si="45"/>
        <v>39</v>
      </c>
      <c r="AT50" s="464">
        <f t="shared" si="45"/>
        <v>40</v>
      </c>
      <c r="AU50" s="464">
        <f t="shared" si="45"/>
        <v>41</v>
      </c>
      <c r="AV50" s="464">
        <f t="shared" si="45"/>
        <v>42</v>
      </c>
      <c r="AW50" s="464">
        <f t="shared" si="45"/>
        <v>43</v>
      </c>
      <c r="AX50" s="464">
        <f t="shared" si="45"/>
        <v>44</v>
      </c>
      <c r="AY50" s="464">
        <f t="shared" si="45"/>
        <v>45</v>
      </c>
      <c r="AZ50" s="464">
        <f t="shared" si="45"/>
        <v>46</v>
      </c>
      <c r="BA50" s="464">
        <f t="shared" si="45"/>
        <v>47</v>
      </c>
      <c r="BB50" s="464">
        <f t="shared" si="45"/>
        <v>48</v>
      </c>
      <c r="BC50" s="464">
        <f t="shared" si="45"/>
        <v>49</v>
      </c>
      <c r="BD50" s="464">
        <f t="shared" si="45"/>
        <v>50</v>
      </c>
      <c r="BE50" s="464">
        <f t="shared" si="45"/>
        <v>51</v>
      </c>
      <c r="BF50" s="464">
        <f t="shared" si="45"/>
        <v>52</v>
      </c>
      <c r="BG50" s="464">
        <f t="shared" si="45"/>
        <v>53</v>
      </c>
      <c r="BH50" s="464">
        <f t="shared" si="45"/>
        <v>54</v>
      </c>
      <c r="BI50" s="464">
        <f t="shared" si="45"/>
        <v>55</v>
      </c>
      <c r="BJ50" s="464">
        <f t="shared" si="45"/>
        <v>56</v>
      </c>
      <c r="BK50" s="464">
        <f t="shared" si="45"/>
        <v>57</v>
      </c>
      <c r="BL50" s="464">
        <f t="shared" si="45"/>
        <v>58</v>
      </c>
      <c r="BM50" s="464">
        <f t="shared" si="45"/>
        <v>59</v>
      </c>
      <c r="BN50" s="464">
        <f t="shared" si="45"/>
        <v>60</v>
      </c>
      <c r="BO50" s="464">
        <f t="shared" si="45"/>
        <v>61</v>
      </c>
      <c r="BP50" s="464">
        <f t="shared" si="45"/>
        <v>62</v>
      </c>
      <c r="BQ50" s="464">
        <f t="shared" si="45"/>
        <v>63</v>
      </c>
      <c r="BR50" s="464">
        <f t="shared" si="45"/>
        <v>64</v>
      </c>
      <c r="BS50" s="464">
        <f t="shared" si="45"/>
        <v>65</v>
      </c>
      <c r="BT50" s="464">
        <f t="shared" ref="BT50:DA50" si="46">BS50+1</f>
        <v>66</v>
      </c>
      <c r="BU50" s="464">
        <f t="shared" si="46"/>
        <v>67</v>
      </c>
      <c r="BV50" s="464">
        <f t="shared" si="46"/>
        <v>68</v>
      </c>
      <c r="BW50" s="464">
        <f t="shared" si="46"/>
        <v>69</v>
      </c>
      <c r="BX50" s="464">
        <f t="shared" si="46"/>
        <v>70</v>
      </c>
      <c r="BY50" s="464">
        <f t="shared" si="46"/>
        <v>71</v>
      </c>
      <c r="BZ50" s="464">
        <f t="shared" si="46"/>
        <v>72</v>
      </c>
      <c r="CA50" s="464">
        <f t="shared" si="46"/>
        <v>73</v>
      </c>
      <c r="CB50" s="464">
        <f t="shared" si="46"/>
        <v>74</v>
      </c>
      <c r="CC50" s="464">
        <f t="shared" si="46"/>
        <v>75</v>
      </c>
      <c r="CD50" s="464">
        <f t="shared" si="46"/>
        <v>76</v>
      </c>
      <c r="CE50" s="464">
        <f t="shared" si="46"/>
        <v>77</v>
      </c>
      <c r="CF50" s="464">
        <f t="shared" si="46"/>
        <v>78</v>
      </c>
      <c r="CG50" s="464">
        <f t="shared" si="46"/>
        <v>79</v>
      </c>
      <c r="CH50" s="464">
        <f t="shared" si="46"/>
        <v>80</v>
      </c>
      <c r="CI50" s="464">
        <f t="shared" si="46"/>
        <v>81</v>
      </c>
      <c r="CJ50" s="464">
        <f t="shared" si="46"/>
        <v>82</v>
      </c>
      <c r="CK50" s="464">
        <f t="shared" si="46"/>
        <v>83</v>
      </c>
      <c r="CL50" s="464">
        <f t="shared" si="46"/>
        <v>84</v>
      </c>
      <c r="CM50" s="464">
        <f t="shared" si="46"/>
        <v>85</v>
      </c>
      <c r="CN50" s="464">
        <f t="shared" si="46"/>
        <v>86</v>
      </c>
      <c r="CO50" s="464">
        <f t="shared" si="46"/>
        <v>87</v>
      </c>
      <c r="CP50" s="464">
        <f t="shared" si="46"/>
        <v>88</v>
      </c>
      <c r="CQ50" s="464">
        <f t="shared" si="46"/>
        <v>89</v>
      </c>
      <c r="CR50" s="464">
        <f t="shared" si="46"/>
        <v>90</v>
      </c>
      <c r="CS50" s="464">
        <f t="shared" si="46"/>
        <v>91</v>
      </c>
      <c r="CT50" s="464">
        <f t="shared" si="46"/>
        <v>92</v>
      </c>
      <c r="CU50" s="464">
        <f t="shared" si="46"/>
        <v>93</v>
      </c>
      <c r="CV50" s="464">
        <f t="shared" si="46"/>
        <v>94</v>
      </c>
      <c r="CW50" s="464">
        <f t="shared" si="46"/>
        <v>95</v>
      </c>
      <c r="CX50" s="464">
        <f t="shared" si="46"/>
        <v>96</v>
      </c>
      <c r="CY50" s="464">
        <f t="shared" si="46"/>
        <v>97</v>
      </c>
      <c r="CZ50" s="464">
        <f t="shared" si="46"/>
        <v>98</v>
      </c>
      <c r="DA50" s="464">
        <f t="shared" si="46"/>
        <v>99</v>
      </c>
    </row>
    <row r="51" spans="1:105" ht="15" customHeight="1" x14ac:dyDescent="0.2">
      <c r="A51" s="296"/>
      <c r="B51" s="363">
        <v>26</v>
      </c>
      <c r="C51" s="467" t="s">
        <v>1009</v>
      </c>
      <c r="D51" s="365"/>
      <c r="E51" s="366"/>
      <c r="F51" s="468"/>
      <c r="G51" s="469"/>
      <c r="H51" s="469"/>
      <c r="I51" s="469"/>
      <c r="J51" s="469"/>
      <c r="K51" s="469"/>
      <c r="L51" s="469"/>
      <c r="M51" s="469"/>
      <c r="N51" s="469"/>
      <c r="O51" s="470"/>
      <c r="P51" s="471"/>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72"/>
      <c r="AN51" s="473">
        <f>AM51</f>
        <v>0</v>
      </c>
      <c r="AO51" s="474">
        <f t="shared" ref="AO51:BD55" si="47">AN51</f>
        <v>0</v>
      </c>
      <c r="AP51" s="474">
        <f t="shared" si="47"/>
        <v>0</v>
      </c>
      <c r="AQ51" s="474">
        <f t="shared" si="47"/>
        <v>0</v>
      </c>
      <c r="AR51" s="474">
        <f t="shared" si="47"/>
        <v>0</v>
      </c>
      <c r="AS51" s="474">
        <f t="shared" si="47"/>
        <v>0</v>
      </c>
      <c r="AT51" s="474">
        <f t="shared" si="47"/>
        <v>0</v>
      </c>
      <c r="AU51" s="474">
        <f t="shared" si="47"/>
        <v>0</v>
      </c>
      <c r="AV51" s="474">
        <f t="shared" si="47"/>
        <v>0</v>
      </c>
      <c r="AW51" s="474">
        <f t="shared" si="47"/>
        <v>0</v>
      </c>
      <c r="AX51" s="474">
        <f t="shared" si="47"/>
        <v>0</v>
      </c>
      <c r="AY51" s="474">
        <f t="shared" si="47"/>
        <v>0</v>
      </c>
      <c r="AZ51" s="474">
        <f t="shared" si="47"/>
        <v>0</v>
      </c>
      <c r="BA51" s="474">
        <f t="shared" si="47"/>
        <v>0</v>
      </c>
      <c r="BB51" s="474">
        <f t="shared" si="47"/>
        <v>0</v>
      </c>
      <c r="BC51" s="474">
        <f t="shared" si="47"/>
        <v>0</v>
      </c>
      <c r="BD51" s="474">
        <f t="shared" si="47"/>
        <v>0</v>
      </c>
      <c r="BE51" s="474">
        <f t="shared" ref="BE51:BT55" si="48">BD51</f>
        <v>0</v>
      </c>
      <c r="BF51" s="474">
        <f t="shared" si="48"/>
        <v>0</v>
      </c>
      <c r="BG51" s="474">
        <f t="shared" si="48"/>
        <v>0</v>
      </c>
      <c r="BH51" s="474">
        <f t="shared" si="48"/>
        <v>0</v>
      </c>
      <c r="BI51" s="474">
        <f t="shared" si="48"/>
        <v>0</v>
      </c>
      <c r="BJ51" s="474">
        <f t="shared" si="48"/>
        <v>0</v>
      </c>
      <c r="BK51" s="474">
        <f t="shared" si="48"/>
        <v>0</v>
      </c>
      <c r="BL51" s="474">
        <f t="shared" si="48"/>
        <v>0</v>
      </c>
      <c r="BM51" s="474">
        <f t="shared" si="48"/>
        <v>0</v>
      </c>
      <c r="BN51" s="474">
        <f t="shared" si="48"/>
        <v>0</v>
      </c>
      <c r="BO51" s="474">
        <f t="shared" si="48"/>
        <v>0</v>
      </c>
      <c r="BP51" s="474">
        <f t="shared" si="48"/>
        <v>0</v>
      </c>
      <c r="BQ51" s="474">
        <f t="shared" si="48"/>
        <v>0</v>
      </c>
      <c r="BR51" s="474">
        <f t="shared" si="48"/>
        <v>0</v>
      </c>
      <c r="BS51" s="474">
        <f t="shared" si="48"/>
        <v>0</v>
      </c>
      <c r="BT51" s="474">
        <f t="shared" si="48"/>
        <v>0</v>
      </c>
      <c r="BU51" s="474">
        <f t="shared" ref="BU51:CJ55" si="49">BT51</f>
        <v>0</v>
      </c>
      <c r="BV51" s="474">
        <f t="shared" si="49"/>
        <v>0</v>
      </c>
      <c r="BW51" s="474">
        <f t="shared" si="49"/>
        <v>0</v>
      </c>
      <c r="BX51" s="474">
        <f t="shared" si="49"/>
        <v>0</v>
      </c>
      <c r="BY51" s="474">
        <f t="shared" si="49"/>
        <v>0</v>
      </c>
      <c r="BZ51" s="474">
        <f t="shared" si="49"/>
        <v>0</v>
      </c>
      <c r="CA51" s="474">
        <f t="shared" si="49"/>
        <v>0</v>
      </c>
      <c r="CB51" s="474">
        <f t="shared" si="49"/>
        <v>0</v>
      </c>
      <c r="CC51" s="474">
        <f t="shared" si="49"/>
        <v>0</v>
      </c>
      <c r="CD51" s="474">
        <f t="shared" si="49"/>
        <v>0</v>
      </c>
      <c r="CE51" s="474">
        <f t="shared" si="49"/>
        <v>0</v>
      </c>
      <c r="CF51" s="474">
        <f t="shared" si="49"/>
        <v>0</v>
      </c>
      <c r="CG51" s="474">
        <f t="shared" si="49"/>
        <v>0</v>
      </c>
      <c r="CH51" s="474">
        <f t="shared" si="49"/>
        <v>0</v>
      </c>
      <c r="CI51" s="474">
        <f t="shared" si="49"/>
        <v>0</v>
      </c>
      <c r="CJ51" s="474">
        <f t="shared" si="49"/>
        <v>0</v>
      </c>
      <c r="CK51" s="474">
        <f t="shared" ref="CK51:CZ55" si="50">CJ51</f>
        <v>0</v>
      </c>
      <c r="CL51" s="474">
        <f t="shared" si="50"/>
        <v>0</v>
      </c>
      <c r="CM51" s="474">
        <f t="shared" si="50"/>
        <v>0</v>
      </c>
      <c r="CN51" s="474">
        <f t="shared" si="50"/>
        <v>0</v>
      </c>
      <c r="CO51" s="474">
        <f t="shared" si="50"/>
        <v>0</v>
      </c>
      <c r="CP51" s="474">
        <f t="shared" si="50"/>
        <v>0</v>
      </c>
      <c r="CQ51" s="474">
        <f t="shared" si="50"/>
        <v>0</v>
      </c>
      <c r="CR51" s="474">
        <f t="shared" si="50"/>
        <v>0</v>
      </c>
      <c r="CS51" s="474">
        <f t="shared" si="50"/>
        <v>0</v>
      </c>
      <c r="CT51" s="474">
        <f t="shared" si="50"/>
        <v>0</v>
      </c>
      <c r="CU51" s="474">
        <f t="shared" si="50"/>
        <v>0</v>
      </c>
      <c r="CV51" s="474">
        <f t="shared" si="50"/>
        <v>0</v>
      </c>
      <c r="CW51" s="474">
        <f t="shared" si="50"/>
        <v>0</v>
      </c>
      <c r="CX51" s="474">
        <f t="shared" si="50"/>
        <v>0</v>
      </c>
      <c r="CY51" s="474">
        <f t="shared" si="50"/>
        <v>0</v>
      </c>
      <c r="CZ51" s="474">
        <f t="shared" si="50"/>
        <v>0</v>
      </c>
      <c r="DA51" s="474">
        <f>CZ51</f>
        <v>0</v>
      </c>
    </row>
    <row r="52" spans="1:105" ht="15" customHeight="1" x14ac:dyDescent="0.2">
      <c r="A52" s="296"/>
      <c r="B52" s="373">
        <v>27</v>
      </c>
      <c r="C52" s="475" t="s">
        <v>1010</v>
      </c>
      <c r="D52" s="382"/>
      <c r="E52" s="383"/>
      <c r="F52" s="400"/>
      <c r="G52" s="401"/>
      <c r="H52" s="401"/>
      <c r="I52" s="401"/>
      <c r="J52" s="401"/>
      <c r="K52" s="401"/>
      <c r="L52" s="401"/>
      <c r="M52" s="401"/>
      <c r="N52" s="401"/>
      <c r="O52" s="424"/>
      <c r="P52" s="402"/>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389"/>
      <c r="AN52" s="432">
        <f>AM52</f>
        <v>0</v>
      </c>
      <c r="AO52" s="433">
        <f t="shared" si="47"/>
        <v>0</v>
      </c>
      <c r="AP52" s="433">
        <f t="shared" si="47"/>
        <v>0</v>
      </c>
      <c r="AQ52" s="433">
        <f t="shared" si="47"/>
        <v>0</v>
      </c>
      <c r="AR52" s="433">
        <f t="shared" si="47"/>
        <v>0</v>
      </c>
      <c r="AS52" s="433">
        <f t="shared" si="47"/>
        <v>0</v>
      </c>
      <c r="AT52" s="433">
        <f t="shared" si="47"/>
        <v>0</v>
      </c>
      <c r="AU52" s="433">
        <f t="shared" si="47"/>
        <v>0</v>
      </c>
      <c r="AV52" s="433">
        <f t="shared" si="47"/>
        <v>0</v>
      </c>
      <c r="AW52" s="433">
        <f t="shared" si="47"/>
        <v>0</v>
      </c>
      <c r="AX52" s="433">
        <f t="shared" si="47"/>
        <v>0</v>
      </c>
      <c r="AY52" s="433">
        <f t="shared" si="47"/>
        <v>0</v>
      </c>
      <c r="AZ52" s="433">
        <f t="shared" si="47"/>
        <v>0</v>
      </c>
      <c r="BA52" s="433">
        <f t="shared" si="47"/>
        <v>0</v>
      </c>
      <c r="BB52" s="433">
        <f t="shared" si="47"/>
        <v>0</v>
      </c>
      <c r="BC52" s="433">
        <f t="shared" si="47"/>
        <v>0</v>
      </c>
      <c r="BD52" s="433">
        <f t="shared" si="47"/>
        <v>0</v>
      </c>
      <c r="BE52" s="433">
        <f t="shared" si="48"/>
        <v>0</v>
      </c>
      <c r="BF52" s="433">
        <f t="shared" si="48"/>
        <v>0</v>
      </c>
      <c r="BG52" s="433">
        <f t="shared" si="48"/>
        <v>0</v>
      </c>
      <c r="BH52" s="433">
        <f t="shared" si="48"/>
        <v>0</v>
      </c>
      <c r="BI52" s="433">
        <f t="shared" si="48"/>
        <v>0</v>
      </c>
      <c r="BJ52" s="433">
        <f t="shared" si="48"/>
        <v>0</v>
      </c>
      <c r="BK52" s="433">
        <f t="shared" si="48"/>
        <v>0</v>
      </c>
      <c r="BL52" s="433">
        <f t="shared" si="48"/>
        <v>0</v>
      </c>
      <c r="BM52" s="433">
        <f t="shared" si="48"/>
        <v>0</v>
      </c>
      <c r="BN52" s="433">
        <f t="shared" si="48"/>
        <v>0</v>
      </c>
      <c r="BO52" s="433">
        <f t="shared" si="48"/>
        <v>0</v>
      </c>
      <c r="BP52" s="433">
        <f t="shared" si="48"/>
        <v>0</v>
      </c>
      <c r="BQ52" s="433">
        <f t="shared" si="48"/>
        <v>0</v>
      </c>
      <c r="BR52" s="433">
        <f t="shared" si="48"/>
        <v>0</v>
      </c>
      <c r="BS52" s="433">
        <f t="shared" si="48"/>
        <v>0</v>
      </c>
      <c r="BT52" s="433">
        <f t="shared" si="48"/>
        <v>0</v>
      </c>
      <c r="BU52" s="433">
        <f t="shared" si="49"/>
        <v>0</v>
      </c>
      <c r="BV52" s="433">
        <f t="shared" si="49"/>
        <v>0</v>
      </c>
      <c r="BW52" s="433">
        <f t="shared" si="49"/>
        <v>0</v>
      </c>
      <c r="BX52" s="433">
        <f t="shared" si="49"/>
        <v>0</v>
      </c>
      <c r="BY52" s="433">
        <f t="shared" si="49"/>
        <v>0</v>
      </c>
      <c r="BZ52" s="433">
        <f t="shared" si="49"/>
        <v>0</v>
      </c>
      <c r="CA52" s="433">
        <f t="shared" si="49"/>
        <v>0</v>
      </c>
      <c r="CB52" s="433">
        <f t="shared" si="49"/>
        <v>0</v>
      </c>
      <c r="CC52" s="433">
        <f t="shared" si="49"/>
        <v>0</v>
      </c>
      <c r="CD52" s="433">
        <f t="shared" si="49"/>
        <v>0</v>
      </c>
      <c r="CE52" s="433">
        <f t="shared" si="49"/>
        <v>0</v>
      </c>
      <c r="CF52" s="433">
        <f t="shared" si="49"/>
        <v>0</v>
      </c>
      <c r="CG52" s="433">
        <f t="shared" si="49"/>
        <v>0</v>
      </c>
      <c r="CH52" s="433">
        <f t="shared" si="49"/>
        <v>0</v>
      </c>
      <c r="CI52" s="433">
        <f t="shared" si="49"/>
        <v>0</v>
      </c>
      <c r="CJ52" s="433">
        <f t="shared" si="49"/>
        <v>0</v>
      </c>
      <c r="CK52" s="433">
        <f t="shared" si="50"/>
        <v>0</v>
      </c>
      <c r="CL52" s="433">
        <f t="shared" si="50"/>
        <v>0</v>
      </c>
      <c r="CM52" s="433">
        <f t="shared" si="50"/>
        <v>0</v>
      </c>
      <c r="CN52" s="433">
        <f t="shared" si="50"/>
        <v>0</v>
      </c>
      <c r="CO52" s="433">
        <f t="shared" si="50"/>
        <v>0</v>
      </c>
      <c r="CP52" s="433">
        <f t="shared" si="50"/>
        <v>0</v>
      </c>
      <c r="CQ52" s="433">
        <f t="shared" si="50"/>
        <v>0</v>
      </c>
      <c r="CR52" s="433">
        <f t="shared" si="50"/>
        <v>0</v>
      </c>
      <c r="CS52" s="433">
        <f t="shared" si="50"/>
        <v>0</v>
      </c>
      <c r="CT52" s="433">
        <f t="shared" si="50"/>
        <v>0</v>
      </c>
      <c r="CU52" s="433">
        <f t="shared" si="50"/>
        <v>0</v>
      </c>
      <c r="CV52" s="433">
        <f t="shared" si="50"/>
        <v>0</v>
      </c>
      <c r="CW52" s="433">
        <f t="shared" si="50"/>
        <v>0</v>
      </c>
      <c r="CX52" s="433">
        <f t="shared" si="50"/>
        <v>0</v>
      </c>
      <c r="CY52" s="433">
        <f t="shared" si="50"/>
        <v>0</v>
      </c>
      <c r="CZ52" s="433">
        <f t="shared" si="50"/>
        <v>0</v>
      </c>
      <c r="DA52" s="433">
        <f>CZ52</f>
        <v>0</v>
      </c>
    </row>
    <row r="53" spans="1:105" ht="15" customHeight="1" x14ac:dyDescent="0.2">
      <c r="A53" s="296"/>
      <c r="B53" s="373">
        <v>28</v>
      </c>
      <c r="C53" s="475" t="s">
        <v>1011</v>
      </c>
      <c r="D53" s="382"/>
      <c r="E53" s="383"/>
      <c r="F53" s="400"/>
      <c r="G53" s="401"/>
      <c r="H53" s="401"/>
      <c r="I53" s="401"/>
      <c r="J53" s="401"/>
      <c r="K53" s="401"/>
      <c r="L53" s="401"/>
      <c r="M53" s="401"/>
      <c r="N53" s="401"/>
      <c r="O53" s="424"/>
      <c r="P53" s="402"/>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389"/>
      <c r="AN53" s="432">
        <f>AM53</f>
        <v>0</v>
      </c>
      <c r="AO53" s="433">
        <f t="shared" si="47"/>
        <v>0</v>
      </c>
      <c r="AP53" s="433">
        <f t="shared" si="47"/>
        <v>0</v>
      </c>
      <c r="AQ53" s="433">
        <f t="shared" si="47"/>
        <v>0</v>
      </c>
      <c r="AR53" s="433">
        <f t="shared" si="47"/>
        <v>0</v>
      </c>
      <c r="AS53" s="433">
        <f t="shared" si="47"/>
        <v>0</v>
      </c>
      <c r="AT53" s="433">
        <f t="shared" si="47"/>
        <v>0</v>
      </c>
      <c r="AU53" s="433">
        <f t="shared" si="47"/>
        <v>0</v>
      </c>
      <c r="AV53" s="433">
        <f t="shared" si="47"/>
        <v>0</v>
      </c>
      <c r="AW53" s="433">
        <f t="shared" si="47"/>
        <v>0</v>
      </c>
      <c r="AX53" s="433">
        <f t="shared" si="47"/>
        <v>0</v>
      </c>
      <c r="AY53" s="433">
        <f t="shared" si="47"/>
        <v>0</v>
      </c>
      <c r="AZ53" s="433">
        <f t="shared" si="47"/>
        <v>0</v>
      </c>
      <c r="BA53" s="433">
        <f t="shared" si="47"/>
        <v>0</v>
      </c>
      <c r="BB53" s="433">
        <f t="shared" si="47"/>
        <v>0</v>
      </c>
      <c r="BC53" s="433">
        <f t="shared" si="47"/>
        <v>0</v>
      </c>
      <c r="BD53" s="433">
        <f t="shared" si="47"/>
        <v>0</v>
      </c>
      <c r="BE53" s="433">
        <f t="shared" si="48"/>
        <v>0</v>
      </c>
      <c r="BF53" s="433">
        <f t="shared" si="48"/>
        <v>0</v>
      </c>
      <c r="BG53" s="433">
        <f t="shared" si="48"/>
        <v>0</v>
      </c>
      <c r="BH53" s="433">
        <f t="shared" si="48"/>
        <v>0</v>
      </c>
      <c r="BI53" s="433">
        <f t="shared" si="48"/>
        <v>0</v>
      </c>
      <c r="BJ53" s="433">
        <f t="shared" si="48"/>
        <v>0</v>
      </c>
      <c r="BK53" s="433">
        <f t="shared" si="48"/>
        <v>0</v>
      </c>
      <c r="BL53" s="433">
        <f t="shared" si="48"/>
        <v>0</v>
      </c>
      <c r="BM53" s="433">
        <f t="shared" si="48"/>
        <v>0</v>
      </c>
      <c r="BN53" s="433">
        <f t="shared" si="48"/>
        <v>0</v>
      </c>
      <c r="BO53" s="433">
        <f t="shared" si="48"/>
        <v>0</v>
      </c>
      <c r="BP53" s="433">
        <f t="shared" si="48"/>
        <v>0</v>
      </c>
      <c r="BQ53" s="433">
        <f t="shared" si="48"/>
        <v>0</v>
      </c>
      <c r="BR53" s="433">
        <f t="shared" si="48"/>
        <v>0</v>
      </c>
      <c r="BS53" s="433">
        <f t="shared" si="48"/>
        <v>0</v>
      </c>
      <c r="BT53" s="433">
        <f t="shared" si="48"/>
        <v>0</v>
      </c>
      <c r="BU53" s="433">
        <f t="shared" si="49"/>
        <v>0</v>
      </c>
      <c r="BV53" s="433">
        <f t="shared" si="49"/>
        <v>0</v>
      </c>
      <c r="BW53" s="433">
        <f t="shared" si="49"/>
        <v>0</v>
      </c>
      <c r="BX53" s="433">
        <f t="shared" si="49"/>
        <v>0</v>
      </c>
      <c r="BY53" s="433">
        <f t="shared" si="49"/>
        <v>0</v>
      </c>
      <c r="BZ53" s="433">
        <f t="shared" si="49"/>
        <v>0</v>
      </c>
      <c r="CA53" s="433">
        <f t="shared" si="49"/>
        <v>0</v>
      </c>
      <c r="CB53" s="433">
        <f t="shared" si="49"/>
        <v>0</v>
      </c>
      <c r="CC53" s="433">
        <f t="shared" si="49"/>
        <v>0</v>
      </c>
      <c r="CD53" s="433">
        <f t="shared" si="49"/>
        <v>0</v>
      </c>
      <c r="CE53" s="433">
        <f t="shared" si="49"/>
        <v>0</v>
      </c>
      <c r="CF53" s="433">
        <f t="shared" si="49"/>
        <v>0</v>
      </c>
      <c r="CG53" s="433">
        <f t="shared" si="49"/>
        <v>0</v>
      </c>
      <c r="CH53" s="433">
        <f t="shared" si="49"/>
        <v>0</v>
      </c>
      <c r="CI53" s="433">
        <f t="shared" si="49"/>
        <v>0</v>
      </c>
      <c r="CJ53" s="433">
        <f t="shared" si="49"/>
        <v>0</v>
      </c>
      <c r="CK53" s="433">
        <f t="shared" si="50"/>
        <v>0</v>
      </c>
      <c r="CL53" s="433">
        <f t="shared" si="50"/>
        <v>0</v>
      </c>
      <c r="CM53" s="433">
        <f t="shared" si="50"/>
        <v>0</v>
      </c>
      <c r="CN53" s="433">
        <f t="shared" si="50"/>
        <v>0</v>
      </c>
      <c r="CO53" s="433">
        <f t="shared" si="50"/>
        <v>0</v>
      </c>
      <c r="CP53" s="433">
        <f t="shared" si="50"/>
        <v>0</v>
      </c>
      <c r="CQ53" s="433">
        <f t="shared" si="50"/>
        <v>0</v>
      </c>
      <c r="CR53" s="433">
        <f t="shared" si="50"/>
        <v>0</v>
      </c>
      <c r="CS53" s="433">
        <f t="shared" si="50"/>
        <v>0</v>
      </c>
      <c r="CT53" s="433">
        <f t="shared" si="50"/>
        <v>0</v>
      </c>
      <c r="CU53" s="433">
        <f t="shared" si="50"/>
        <v>0</v>
      </c>
      <c r="CV53" s="433">
        <f t="shared" si="50"/>
        <v>0</v>
      </c>
      <c r="CW53" s="433">
        <f t="shared" si="50"/>
        <v>0</v>
      </c>
      <c r="CX53" s="433">
        <f t="shared" si="50"/>
        <v>0</v>
      </c>
      <c r="CY53" s="433">
        <f t="shared" si="50"/>
        <v>0</v>
      </c>
      <c r="CZ53" s="433">
        <f t="shared" si="50"/>
        <v>0</v>
      </c>
      <c r="DA53" s="433">
        <f>CZ53</f>
        <v>0</v>
      </c>
    </row>
    <row r="54" spans="1:105" ht="15" customHeight="1" x14ac:dyDescent="0.2">
      <c r="A54" s="296"/>
      <c r="B54" s="373">
        <v>29</v>
      </c>
      <c r="C54" s="475" t="s">
        <v>1012</v>
      </c>
      <c r="D54" s="382"/>
      <c r="E54" s="383"/>
      <c r="F54" s="400"/>
      <c r="G54" s="401"/>
      <c r="H54" s="401"/>
      <c r="I54" s="401"/>
      <c r="J54" s="401"/>
      <c r="K54" s="401"/>
      <c r="L54" s="401"/>
      <c r="M54" s="401"/>
      <c r="N54" s="401"/>
      <c r="O54" s="431"/>
      <c r="P54" s="402"/>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389"/>
      <c r="AN54" s="432">
        <f>AM54</f>
        <v>0</v>
      </c>
      <c r="AO54" s="433">
        <f t="shared" si="47"/>
        <v>0</v>
      </c>
      <c r="AP54" s="433">
        <f t="shared" si="47"/>
        <v>0</v>
      </c>
      <c r="AQ54" s="433">
        <f t="shared" si="47"/>
        <v>0</v>
      </c>
      <c r="AR54" s="433">
        <f t="shared" si="47"/>
        <v>0</v>
      </c>
      <c r="AS54" s="433">
        <f t="shared" si="47"/>
        <v>0</v>
      </c>
      <c r="AT54" s="433">
        <f t="shared" si="47"/>
        <v>0</v>
      </c>
      <c r="AU54" s="433">
        <f t="shared" si="47"/>
        <v>0</v>
      </c>
      <c r="AV54" s="433">
        <f t="shared" si="47"/>
        <v>0</v>
      </c>
      <c r="AW54" s="433">
        <f t="shared" si="47"/>
        <v>0</v>
      </c>
      <c r="AX54" s="433">
        <f t="shared" si="47"/>
        <v>0</v>
      </c>
      <c r="AY54" s="433">
        <f t="shared" si="47"/>
        <v>0</v>
      </c>
      <c r="AZ54" s="433">
        <f t="shared" si="47"/>
        <v>0</v>
      </c>
      <c r="BA54" s="433">
        <f t="shared" si="47"/>
        <v>0</v>
      </c>
      <c r="BB54" s="433">
        <f t="shared" si="47"/>
        <v>0</v>
      </c>
      <c r="BC54" s="433">
        <f t="shared" si="47"/>
        <v>0</v>
      </c>
      <c r="BD54" s="433">
        <f t="shared" si="47"/>
        <v>0</v>
      </c>
      <c r="BE54" s="433">
        <f t="shared" si="48"/>
        <v>0</v>
      </c>
      <c r="BF54" s="433">
        <f t="shared" si="48"/>
        <v>0</v>
      </c>
      <c r="BG54" s="433">
        <f t="shared" si="48"/>
        <v>0</v>
      </c>
      <c r="BH54" s="433">
        <f t="shared" si="48"/>
        <v>0</v>
      </c>
      <c r="BI54" s="433">
        <f t="shared" si="48"/>
        <v>0</v>
      </c>
      <c r="BJ54" s="433">
        <f t="shared" si="48"/>
        <v>0</v>
      </c>
      <c r="BK54" s="433">
        <f t="shared" si="48"/>
        <v>0</v>
      </c>
      <c r="BL54" s="433">
        <f t="shared" si="48"/>
        <v>0</v>
      </c>
      <c r="BM54" s="433">
        <f t="shared" si="48"/>
        <v>0</v>
      </c>
      <c r="BN54" s="433">
        <f t="shared" si="48"/>
        <v>0</v>
      </c>
      <c r="BO54" s="433">
        <f t="shared" si="48"/>
        <v>0</v>
      </c>
      <c r="BP54" s="433">
        <f t="shared" si="48"/>
        <v>0</v>
      </c>
      <c r="BQ54" s="433">
        <f t="shared" si="48"/>
        <v>0</v>
      </c>
      <c r="BR54" s="433">
        <f t="shared" si="48"/>
        <v>0</v>
      </c>
      <c r="BS54" s="433">
        <f t="shared" si="48"/>
        <v>0</v>
      </c>
      <c r="BT54" s="433">
        <f t="shared" si="48"/>
        <v>0</v>
      </c>
      <c r="BU54" s="433">
        <f t="shared" si="49"/>
        <v>0</v>
      </c>
      <c r="BV54" s="433">
        <f t="shared" si="49"/>
        <v>0</v>
      </c>
      <c r="BW54" s="433">
        <f t="shared" si="49"/>
        <v>0</v>
      </c>
      <c r="BX54" s="433">
        <f t="shared" si="49"/>
        <v>0</v>
      </c>
      <c r="BY54" s="433">
        <f t="shared" si="49"/>
        <v>0</v>
      </c>
      <c r="BZ54" s="433">
        <f t="shared" si="49"/>
        <v>0</v>
      </c>
      <c r="CA54" s="433">
        <f t="shared" si="49"/>
        <v>0</v>
      </c>
      <c r="CB54" s="433">
        <f t="shared" si="49"/>
        <v>0</v>
      </c>
      <c r="CC54" s="433">
        <f t="shared" si="49"/>
        <v>0</v>
      </c>
      <c r="CD54" s="433">
        <f t="shared" si="49"/>
        <v>0</v>
      </c>
      <c r="CE54" s="433">
        <f t="shared" si="49"/>
        <v>0</v>
      </c>
      <c r="CF54" s="433">
        <f t="shared" si="49"/>
        <v>0</v>
      </c>
      <c r="CG54" s="433">
        <f t="shared" si="49"/>
        <v>0</v>
      </c>
      <c r="CH54" s="433">
        <f t="shared" si="49"/>
        <v>0</v>
      </c>
      <c r="CI54" s="433">
        <f t="shared" si="49"/>
        <v>0</v>
      </c>
      <c r="CJ54" s="433">
        <f t="shared" si="49"/>
        <v>0</v>
      </c>
      <c r="CK54" s="433">
        <f t="shared" si="50"/>
        <v>0</v>
      </c>
      <c r="CL54" s="433">
        <f t="shared" si="50"/>
        <v>0</v>
      </c>
      <c r="CM54" s="433">
        <f t="shared" si="50"/>
        <v>0</v>
      </c>
      <c r="CN54" s="433">
        <f t="shared" si="50"/>
        <v>0</v>
      </c>
      <c r="CO54" s="433">
        <f t="shared" si="50"/>
        <v>0</v>
      </c>
      <c r="CP54" s="433">
        <f t="shared" si="50"/>
        <v>0</v>
      </c>
      <c r="CQ54" s="433">
        <f t="shared" si="50"/>
        <v>0</v>
      </c>
      <c r="CR54" s="433">
        <f t="shared" si="50"/>
        <v>0</v>
      </c>
      <c r="CS54" s="433">
        <f t="shared" si="50"/>
        <v>0</v>
      </c>
      <c r="CT54" s="433">
        <f t="shared" si="50"/>
        <v>0</v>
      </c>
      <c r="CU54" s="433">
        <f t="shared" si="50"/>
        <v>0</v>
      </c>
      <c r="CV54" s="433">
        <f t="shared" si="50"/>
        <v>0</v>
      </c>
      <c r="CW54" s="433">
        <f t="shared" si="50"/>
        <v>0</v>
      </c>
      <c r="CX54" s="433">
        <f t="shared" si="50"/>
        <v>0</v>
      </c>
      <c r="CY54" s="433">
        <f t="shared" si="50"/>
        <v>0</v>
      </c>
      <c r="CZ54" s="433">
        <f>CY54</f>
        <v>0</v>
      </c>
      <c r="DA54" s="433">
        <f>CZ54</f>
        <v>0</v>
      </c>
    </row>
    <row r="55" spans="1:105" ht="15" customHeight="1" x14ac:dyDescent="0.2">
      <c r="A55" s="296"/>
      <c r="B55" s="373">
        <v>30</v>
      </c>
      <c r="C55" s="475" t="s">
        <v>611</v>
      </c>
      <c r="D55" s="382"/>
      <c r="E55" s="383"/>
      <c r="F55" s="400"/>
      <c r="G55" s="401"/>
      <c r="H55" s="401"/>
      <c r="I55" s="401"/>
      <c r="J55" s="401"/>
      <c r="K55" s="401"/>
      <c r="L55" s="401"/>
      <c r="M55" s="401"/>
      <c r="N55" s="401"/>
      <c r="O55" s="424"/>
      <c r="P55" s="402"/>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389"/>
      <c r="AN55" s="432">
        <f>AM55</f>
        <v>0</v>
      </c>
      <c r="AO55" s="433">
        <f t="shared" si="47"/>
        <v>0</v>
      </c>
      <c r="AP55" s="433">
        <f t="shared" si="47"/>
        <v>0</v>
      </c>
      <c r="AQ55" s="433">
        <f t="shared" si="47"/>
        <v>0</v>
      </c>
      <c r="AR55" s="433">
        <f t="shared" si="47"/>
        <v>0</v>
      </c>
      <c r="AS55" s="433">
        <f t="shared" si="47"/>
        <v>0</v>
      </c>
      <c r="AT55" s="433">
        <f t="shared" si="47"/>
        <v>0</v>
      </c>
      <c r="AU55" s="433">
        <f t="shared" si="47"/>
        <v>0</v>
      </c>
      <c r="AV55" s="433">
        <f t="shared" si="47"/>
        <v>0</v>
      </c>
      <c r="AW55" s="433">
        <f t="shared" si="47"/>
        <v>0</v>
      </c>
      <c r="AX55" s="433">
        <f t="shared" si="47"/>
        <v>0</v>
      </c>
      <c r="AY55" s="433">
        <f t="shared" si="47"/>
        <v>0</v>
      </c>
      <c r="AZ55" s="433">
        <f t="shared" si="47"/>
        <v>0</v>
      </c>
      <c r="BA55" s="433">
        <f t="shared" si="47"/>
        <v>0</v>
      </c>
      <c r="BB55" s="433">
        <f t="shared" si="47"/>
        <v>0</v>
      </c>
      <c r="BC55" s="433">
        <f t="shared" si="47"/>
        <v>0</v>
      </c>
      <c r="BD55" s="433">
        <f t="shared" si="47"/>
        <v>0</v>
      </c>
      <c r="BE55" s="433">
        <f t="shared" si="48"/>
        <v>0</v>
      </c>
      <c r="BF55" s="433">
        <f t="shared" si="48"/>
        <v>0</v>
      </c>
      <c r="BG55" s="433">
        <f t="shared" si="48"/>
        <v>0</v>
      </c>
      <c r="BH55" s="433">
        <f t="shared" si="48"/>
        <v>0</v>
      </c>
      <c r="BI55" s="433">
        <f t="shared" si="48"/>
        <v>0</v>
      </c>
      <c r="BJ55" s="433">
        <f t="shared" si="48"/>
        <v>0</v>
      </c>
      <c r="BK55" s="433">
        <f t="shared" si="48"/>
        <v>0</v>
      </c>
      <c r="BL55" s="433">
        <f t="shared" si="48"/>
        <v>0</v>
      </c>
      <c r="BM55" s="433">
        <f t="shared" si="48"/>
        <v>0</v>
      </c>
      <c r="BN55" s="433">
        <f t="shared" si="48"/>
        <v>0</v>
      </c>
      <c r="BO55" s="433">
        <f t="shared" si="48"/>
        <v>0</v>
      </c>
      <c r="BP55" s="433">
        <f t="shared" si="48"/>
        <v>0</v>
      </c>
      <c r="BQ55" s="433">
        <f t="shared" si="48"/>
        <v>0</v>
      </c>
      <c r="BR55" s="433">
        <f t="shared" si="48"/>
        <v>0</v>
      </c>
      <c r="BS55" s="433">
        <f t="shared" si="48"/>
        <v>0</v>
      </c>
      <c r="BT55" s="433">
        <f t="shared" si="48"/>
        <v>0</v>
      </c>
      <c r="BU55" s="433">
        <f t="shared" si="49"/>
        <v>0</v>
      </c>
      <c r="BV55" s="433">
        <f t="shared" si="49"/>
        <v>0</v>
      </c>
      <c r="BW55" s="433">
        <f t="shared" si="49"/>
        <v>0</v>
      </c>
      <c r="BX55" s="433">
        <f t="shared" si="49"/>
        <v>0</v>
      </c>
      <c r="BY55" s="433">
        <f t="shared" si="49"/>
        <v>0</v>
      </c>
      <c r="BZ55" s="433">
        <f t="shared" si="49"/>
        <v>0</v>
      </c>
      <c r="CA55" s="433">
        <f t="shared" si="49"/>
        <v>0</v>
      </c>
      <c r="CB55" s="433">
        <f t="shared" si="49"/>
        <v>0</v>
      </c>
      <c r="CC55" s="433">
        <f t="shared" si="49"/>
        <v>0</v>
      </c>
      <c r="CD55" s="433">
        <f t="shared" si="49"/>
        <v>0</v>
      </c>
      <c r="CE55" s="433">
        <f t="shared" si="49"/>
        <v>0</v>
      </c>
      <c r="CF55" s="433">
        <f t="shared" si="49"/>
        <v>0</v>
      </c>
      <c r="CG55" s="433">
        <f t="shared" si="49"/>
        <v>0</v>
      </c>
      <c r="CH55" s="433">
        <f t="shared" si="49"/>
        <v>0</v>
      </c>
      <c r="CI55" s="433">
        <f t="shared" si="49"/>
        <v>0</v>
      </c>
      <c r="CJ55" s="433">
        <f t="shared" si="49"/>
        <v>0</v>
      </c>
      <c r="CK55" s="433">
        <f t="shared" si="50"/>
        <v>0</v>
      </c>
      <c r="CL55" s="433">
        <f t="shared" si="50"/>
        <v>0</v>
      </c>
      <c r="CM55" s="433">
        <f t="shared" si="50"/>
        <v>0</v>
      </c>
      <c r="CN55" s="433">
        <f t="shared" si="50"/>
        <v>0</v>
      </c>
      <c r="CO55" s="433">
        <f t="shared" si="50"/>
        <v>0</v>
      </c>
      <c r="CP55" s="433">
        <f t="shared" si="50"/>
        <v>0</v>
      </c>
      <c r="CQ55" s="433">
        <f t="shared" si="50"/>
        <v>0</v>
      </c>
      <c r="CR55" s="433">
        <f t="shared" si="50"/>
        <v>0</v>
      </c>
      <c r="CS55" s="433">
        <f t="shared" si="50"/>
        <v>0</v>
      </c>
      <c r="CT55" s="433">
        <f t="shared" si="50"/>
        <v>0</v>
      </c>
      <c r="CU55" s="433">
        <f t="shared" si="50"/>
        <v>0</v>
      </c>
      <c r="CV55" s="433">
        <f t="shared" si="50"/>
        <v>0</v>
      </c>
      <c r="CW55" s="433">
        <f t="shared" si="50"/>
        <v>0</v>
      </c>
      <c r="CX55" s="433">
        <f t="shared" si="50"/>
        <v>0</v>
      </c>
      <c r="CY55" s="433">
        <f t="shared" si="50"/>
        <v>0</v>
      </c>
      <c r="CZ55" s="433">
        <f t="shared" si="50"/>
        <v>0</v>
      </c>
      <c r="DA55" s="433">
        <f>CZ55</f>
        <v>0</v>
      </c>
    </row>
    <row r="56" spans="1:105" ht="15" customHeight="1" thickBot="1" x14ac:dyDescent="0.3">
      <c r="A56" s="296"/>
      <c r="B56" s="452">
        <v>31</v>
      </c>
      <c r="C56" s="476" t="s">
        <v>1013</v>
      </c>
      <c r="D56" s="454"/>
      <c r="E56" s="455"/>
      <c r="F56" s="477" t="e">
        <f>FRP!F62*IF(FRP!G62=0,((F51-E51)+(F52+F53-E52-E53)-(F55+F54-E55-E54))+((-F51)+(-F52-F53)-(-F55-F54)),(F51-E51)+(F52+F53-E52-E53)-(F55+F54-E55-E54))</f>
        <v>#NUM!</v>
      </c>
      <c r="G56" s="477" t="e">
        <f>FRP!G62*IF(FRP!H62=0,((G51-F51)+(G52+G53-F52-F53)-(G55+G54-F55-F54))+((-G51)+(-G52-G53)-(-G55-G54)),(G51-F51)+(G52+G53-F52-F53)-(G55+G54-F55-F54))</f>
        <v>#NUM!</v>
      </c>
      <c r="H56" s="477" t="e">
        <f>FRP!H62*IF(FRP!I62=0,((H51-G51)+(H52+H53-G52-G53)-(H55+H54-G55-G54))+((-H51)+(-H52-H53)-(-H55-H54)),(H51-G51)+(H52+H53-G52-G53)-(H55+H54-G55-G54))</f>
        <v>#NUM!</v>
      </c>
      <c r="I56" s="477" t="e">
        <f>FRP!I62*IF(FRP!J62=0,((I51-H51)+(I52+I53-H52-H53)-(I55+I54-H55-H54))+((-I51)+(-I52-I53)-(-I55-I54)),(I51-H51)+(I52+I53-H52-H53)-(I55+I54-H55-H54))</f>
        <v>#NUM!</v>
      </c>
      <c r="J56" s="477" t="e">
        <f>FRP!J62*IF(FRP!K62=0,((J51-I51)+(J52+J53-I52-I53)-(J55+J54-I55-I54))+((-J51)+(-J52-J53)-(-J55-J54)),(J51-I51)+(J52+J53-I52-I53)-(J55+J54-I55-I54))</f>
        <v>#NUM!</v>
      </c>
      <c r="K56" s="477" t="e">
        <f>FRP!K62*IF(FRP!L62=0,((K51-J51)+(K52+K53-J52-J53)-(K55+K54-J55-J54))+((-K51)+(-K52-K53)-(-K55-K54)),(K51-J51)+(K52+K53-J52-J53)-(K55+K54-J55-J54))</f>
        <v>#NUM!</v>
      </c>
      <c r="L56" s="477" t="e">
        <f>FRP!L62*IF(FRP!M62=0,((L51-K51)+(L52+L53-K52-K53)-(L55+L54-K55-K54))+((-L51)+(-L52-L53)-(-L55-L54)),(L51-K51)+(L52+L53-K52-K53)-(L55+L54-K55-K54))</f>
        <v>#NUM!</v>
      </c>
      <c r="M56" s="477" t="e">
        <f>FRP!M62*IF(FRP!N62=0,((M51-L51)+(M52+M53-L52-L53)-(M55+M54-L55-L54))+((-M51)+(-M52-M53)-(-M55-M54)),(M51-L51)+(M52+M53-L52-L53)-(M55+M54-L55-L54))</f>
        <v>#NUM!</v>
      </c>
      <c r="N56" s="477" t="e">
        <f>FRP!N62*IF(FRP!O62=0,((N51-M51)+(N52+N53-M52-M53)-(N55+N54-M55-M54))+((-N51)+(-N52-N53)-(-N55-N54)),(N51-M51)+(N52+N53-M52-M53)-(N55+N54-M55-M54))</f>
        <v>#NUM!</v>
      </c>
      <c r="O56" s="478" t="e">
        <f>FRP!O62*IF(FRP!P62=0,((O51-N51)+(O52+O53-N52-N53)-(O55+O54-N55-N54))+((-O51)+(-O52-O53)-(-O55-O54)),(O51-N51)+(O52+O53-N52-N53)-(O55+O54-N55-N54))</f>
        <v>#NUM!</v>
      </c>
      <c r="P56" s="479" t="e">
        <f>FRP!P62*IF(FRP!Q62=0,((P51-O51)+(P52+P53-O52-O53)-(P55+P54-O55-O54))+((-P51)+(-P52-P53)-(-P55-P54)),(P51-O51)+(P52+P53-O52-O53)-(P55+P54-O55-O54))</f>
        <v>#NUM!</v>
      </c>
      <c r="Q56" s="477" t="e">
        <f>FRP!Q62*IF(FRP!R62=0,((Q51-P51)+(Q52+Q53-P52-P53)-(Q55+Q54-P55-P54))+((-Q51)+(-Q52-Q53)-(-Q55-Q54)),(Q51-P51)+(Q52+Q53-P52-P53)-(Q55+Q54-P55-P54))</f>
        <v>#NUM!</v>
      </c>
      <c r="R56" s="477" t="e">
        <f>FRP!R62*IF(FRP!S62=0,((R51-Q51)+(R52+R53-Q52-Q53)-(R55+R54-Q55-Q54))+((-R51)+(-R52-R53)-(-R55-R54)),(R51-Q51)+(R52+R53-Q52-Q53)-(R55+R54-Q55-Q54))</f>
        <v>#NUM!</v>
      </c>
      <c r="S56" s="477" t="e">
        <f>FRP!S62*IF(FRP!T62=0,((S51-R51)+(S52+S53-R52-R53)-(S55+S54-R55-R54))+((-S51)+(-S52-S53)-(-S55-S54)),(S51-R51)+(S52+S53-R52-R53)-(S55+S54-R55-R54))</f>
        <v>#NUM!</v>
      </c>
      <c r="T56" s="477" t="e">
        <f>FRP!T62*IF(FRP!U62=0,((T51-S51)+(T52+T53-S52-S53)-(T55+T54-S55-S54))+((-T51)+(-T52-T53)-(-T55-T54)),(T51-S51)+(T52+T53-S52-S53)-(T55+T54-S55-S54))</f>
        <v>#NUM!</v>
      </c>
      <c r="U56" s="477" t="e">
        <f>FRP!U62*IF(FRP!V62=0,((U51-T51)+(U52+U53-T52-T53)-(U55+U54-T55-T54))+((-U51)+(-U52-U53)-(-U55-U54)),(U51-T51)+(U52+U53-T52-T53)-(U55+U54-T55-T54))</f>
        <v>#NUM!</v>
      </c>
      <c r="V56" s="477" t="e">
        <f>FRP!V62*IF(FRP!W62=0,((V51-U51)+(V52+V53-U52-U53)-(V55+V54-U55-U54))+((-V51)+(-V52-V53)-(-V55-V54)),(V51-U51)+(V52+V53-U52-U53)-(V55+V54-U55-U54))</f>
        <v>#NUM!</v>
      </c>
      <c r="W56" s="477" t="e">
        <f>FRP!W62*IF(FRP!X62=0,((W51-V51)+(W52+W53-V52-V53)-(W55+W54-V55-V54))+((-W51)+(-W52-W53)-(-W55-W54)),(W51-V51)+(W52+W53-V52-V53)-(W55+W54-V55-V54))</f>
        <v>#NUM!</v>
      </c>
      <c r="X56" s="477" t="e">
        <f>FRP!X62*IF(FRP!Y62=0,((X51-W51)+(X52+X53-W52-W53)-(X55+X54-W55-W54))+((-X51)+(-X52-X53)-(-X55-X54)),(X51-W51)+(X52+X53-W52-W53)-(X55+X54-W55-W54))</f>
        <v>#NUM!</v>
      </c>
      <c r="Y56" s="477" t="e">
        <f>FRP!Y62*IF(FRP!Z62=0,((Y51-X51)+(Y52+Y53-X52-X53)-(Y55+Y54-X55-X54))+((-Y51)+(-Y52-Y53)-(-Y55-Y54)),(Y51-X51)+(Y52+Y53-X52-X53)-(Y55+Y54-X55-X54))</f>
        <v>#NUM!</v>
      </c>
      <c r="Z56" s="477" t="e">
        <f>FRP!Z62*IF(FRP!AA62=0,((Z51-Y51)+(Z52+Z53-Y52-Y53)-(Z55+Z54-Y55-Y54))+((-Z51)+(-Z52-Z53)-(-Z55-Z54)),(Z51-Y51)+(Z52+Z53-Y52-Y53)-(Z55+Z54-Y55-Y54))</f>
        <v>#NUM!</v>
      </c>
      <c r="AA56" s="477" t="e">
        <f>FRP!AA62*IF(FRP!AB62=0,((AA51-Z51)+(AA52+AA53-Z52-Z53)-(AA55+AA54-Z55-Z54))+((-AA51)+(-AA52-AA53)-(-AA55-AA54)),(AA51-Z51)+(AA52+AA53-Z52-Z53)-(AA55+AA54-Z55-Z54))</f>
        <v>#NUM!</v>
      </c>
      <c r="AB56" s="477" t="e">
        <f>FRP!AB62*IF(FRP!AC62=0,((AB51-AA51)+(AB52+AB53-AA52-AA53)-(AB55+AB54-AA55-AA54))+((-AB51)+(-AB52-AB53)-(-AB55-AB54)),(AB51-AA51)+(AB52+AB53-AA52-AA53)-(AB55+AB54-AA55-AA54))</f>
        <v>#NUM!</v>
      </c>
      <c r="AC56" s="477" t="e">
        <f>FRP!AC62*IF(FRP!AD62=0,((AC51-AB51)+(AC52+AC53-AB52-AB53)-(AC55+AC54-AB55-AB54))+((-AC51)+(-AC52-AC53)-(-AC55-AC54)),(AC51-AB51)+(AC52+AC53-AB52-AB53)-(AC55+AC54-AB55-AB54))</f>
        <v>#NUM!</v>
      </c>
      <c r="AD56" s="477" t="e">
        <f>FRP!AD62*IF(FRP!AE62=0,((AD51-AC51)+(AD52+AD53-AC52-AC53)-(AD55+AD54-AC55-AC54))+((-AD51)+(-AD52-AD53)-(-AD55-AD54)),(AD51-AC51)+(AD52+AD53-AC52-AC53)-(AD55+AD54-AC55-AC54))</f>
        <v>#NUM!</v>
      </c>
      <c r="AE56" s="477" t="e">
        <f>FRP!AE62*IF(FRP!AF62=0,((AE51-AD51)+(AE52+AE53-AD52-AD53)-(AE55+AE54-AD55-AD54))+((-AE51)+(-AE52-AE53)-(-AE55-AE54)),(AE51-AD51)+(AE52+AE53-AD52-AD53)-(AE55+AE54-AD55-AD54))</f>
        <v>#NUM!</v>
      </c>
      <c r="AF56" s="477" t="e">
        <f>FRP!AF62*IF(FRP!AG62=0,((AF51-AE51)+(AF52+AF53-AE52-AE53)-(AF55+AF54-AE55-AE54))+((-AF51)+(-AF52-AF53)-(-AF55-AF54)),(AF51-AE51)+(AF52+AF53-AE52-AE53)-(AF55+AF54-AE55-AE54))</f>
        <v>#NUM!</v>
      </c>
      <c r="AG56" s="477" t="e">
        <f>FRP!AG62*IF(FRP!AH62=0,((AG51-AF51)+(AG52+AG53-AF52-AF53)-(AG55+AG54-AF55-AF54))+((-AG51)+(-AG52-AG53)-(-AG55-AG54)),(AG51-AF51)+(AG52+AG53-AF52-AF53)-(AG55+AG54-AF55-AF54))</f>
        <v>#NUM!</v>
      </c>
      <c r="AH56" s="477" t="e">
        <f>FRP!AH62*IF(FRP!AI62=0,((AH51-AG51)+(AH52+AH53-AG52-AG53)-(AH55+AH54-AG55-AG54))+((-AH51)+(-AH52-AH53)-(-AH55-AH54)),(AH51-AG51)+(AH52+AH53-AG52-AG53)-(AH55+AH54-AG55-AG54))</f>
        <v>#NUM!</v>
      </c>
      <c r="AI56" s="477" t="e">
        <f>FRP!AI62*IF(FRP!AJ62=0,((AI51-AH51)+(AI52+AI53-AH52-AH53)-(AI55+AI54-AH55-AH54))+((-AI51)+(-AI52-AI53)-(-AI55-AI54)),(AI51-AH51)+(AI52+AI53-AH52-AH53)-(AI55+AI54-AH55-AH54))</f>
        <v>#NUM!</v>
      </c>
      <c r="AJ56" s="477" t="e">
        <f>FRP!AJ62*IF(FRP!AK62=0,((AJ51-AI51)+(AJ52+AJ53-AI52-AI53)-(AJ55+AJ54-AI55-AI54))+((-AJ51)+(-AJ52-AJ53)-(-AJ55-AJ54)),(AJ51-AI51)+(AJ52+AJ53-AI52-AI53)-(AJ55+AJ54-AI55-AI54))</f>
        <v>#NUM!</v>
      </c>
      <c r="AK56" s="477" t="e">
        <f>FRP!AK62*IF(FRP!AL62=0,((AK51-AJ51)+(AK52+AK53-AJ52-AJ53)-(AK55+AK54-AJ55-AJ54))+((-AK51)+(-AK52-AK53)-(-AK55-AK54)),(AK51-AJ51)+(AK52+AK53-AJ52-AJ53)-(AK55+AK54-AJ55-AJ54))</f>
        <v>#NUM!</v>
      </c>
      <c r="AL56" s="477" t="e">
        <f>FRP!AL62*IF(FRP!AM62=0,((AL51-AK51)+(AL52+AL53-AK52-AK53)-(AL55+AL54-AK55-AK54))+((-AL51)+(-AL52-AL53)-(-AL55-AL54)),(AL51-AK51)+(AL52+AL53-AK52-AK53)-(AL55+AL54-AK55-AK54))</f>
        <v>#NUM!</v>
      </c>
      <c r="AM56" s="480" t="e">
        <f>FRP!AM62*IF(FRP!AN62=0,((AM51-AL51)+(AM52+AM53-AL52-AL53)-(AM55+AM54-AL55-AL54))+((-AM51)+(-AM52-AM53)-(-AM55-AM54)),(AM51-AL51)+(AM52+AM53-AL52-AL53)-(AM55+AM54-AL55-AL54))</f>
        <v>#NUM!</v>
      </c>
      <c r="AN56" s="479" t="e">
        <f>FRP!AN62*IF(FRP!AO62=0,((AN51-AM51)+(AN52+AN53-AM52-AM53)-(AN55+AN54-AM55-AM54))+((-AN51)+(-AN52-AN53)-(-AN55-AN54)),(AN51-AM51)+(AN52+AN53-AM52-AM53)-(AN55+AN54-AM55-AM54))</f>
        <v>#NUM!</v>
      </c>
      <c r="AO56" s="477" t="e">
        <f>FRP!AO62*IF(FRP!AP62=0,((AO51-AN51)+(AO52+AO53-AN52-AN53)-(AO55+AO54-AN55-AN54))+((-AO51)+(-AO52-AO53)-(-AO55-AO54)),(AO51-AN51)+(AO52+AO53-AN52-AN53)-(AO55+AO54-AN55-AN54))</f>
        <v>#NUM!</v>
      </c>
      <c r="AP56" s="477" t="e">
        <f>FRP!AP62*IF(FRP!AQ62=0,((AP51-AO51)+(AP52+AP53-AO52-AO53)-(AP55+AP54-AO55-AO54))+((-AP51)+(-AP52-AP53)-(-AP55-AP54)),(AP51-AO51)+(AP52+AP53-AO52-AO53)-(AP55+AP54-AO55-AO54))</f>
        <v>#NUM!</v>
      </c>
      <c r="AQ56" s="477" t="e">
        <f>FRP!AQ62*IF(FRP!AR62=0,((AQ51-AP51)+(AQ52+AQ53-AP52-AP53)-(AQ55+AQ54-AP55-AP54))+((-AQ51)+(-AQ52-AQ53)-(-AQ55-AQ54)),(AQ51-AP51)+(AQ52+AQ53-AP52-AP53)-(AQ55+AQ54-AP55-AP54))</f>
        <v>#NUM!</v>
      </c>
      <c r="AR56" s="477" t="e">
        <f>FRP!AR62*IF(FRP!AS62=0,((AR51-AQ51)+(AR52+AR53-AQ52-AQ53)-(AR55+AR54-AQ55-AQ54))+((-AR51)+(-AR52-AR53)-(-AR55-AR54)),(AR51-AQ51)+(AR52+AR53-AQ52-AQ53)-(AR55+AR54-AQ55-AQ54))</f>
        <v>#NUM!</v>
      </c>
      <c r="AS56" s="477" t="e">
        <f>FRP!AS62*IF(FRP!AT62=0,((AS51-AR51)+(AS52+AS53-AR52-AR53)-(AS55+AS54-AR55-AR54))+((-AS51)+(-AS52-AS53)-(-AS55-AS54)),(AS51-AR51)+(AS52+AS53-AR52-AR53)-(AS55+AS54-AR55-AR54))</f>
        <v>#NUM!</v>
      </c>
      <c r="AT56" s="477" t="e">
        <f>FRP!AT62*IF(FRP!AU62=0,((AT51-AS51)+(AT52+AT53-AS52-AS53)-(AT55+AT54-AS55-AS54))+((-AT51)+(-AT52-AT53)-(-AT55-AT54)),(AT51-AS51)+(AT52+AT53-AS52-AS53)-(AT55+AT54-AS55-AS54))</f>
        <v>#NUM!</v>
      </c>
      <c r="AU56" s="477" t="e">
        <f>FRP!AU62*IF(FRP!AV62=0,((AU51-AT51)+(AU52+AU53-AT52-AT53)-(AU55+AU54-AT55-AT54))+((-AU51)+(-AU52-AU53)-(-AU55-AU54)),(AU51-AT51)+(AU52+AU53-AT52-AT53)-(AU55+AU54-AT55-AT54))</f>
        <v>#NUM!</v>
      </c>
      <c r="AV56" s="477" t="e">
        <f>FRP!AV62*IF(FRP!AW62=0,((AV51-AU51)+(AV52+AV53-AU52-AU53)-(AV55+AV54-AU55-AU54))+((-AV51)+(-AV52-AV53)-(-AV55-AV54)),(AV51-AU51)+(AV52+AV53-AU52-AU53)-(AV55+AV54-AU55-AU54))</f>
        <v>#NUM!</v>
      </c>
      <c r="AW56" s="477" t="e">
        <f>FRP!AW62*IF(FRP!AX62=0,((AW51-AV51)+(AW52+AW53-AV52-AV53)-(AW55+AW54-AV55-AV54))+((-AW51)+(-AW52-AW53)-(-AW55-AW54)),(AW51-AV51)+(AW52+AW53-AV52-AV53)-(AW55+AW54-AV55-AV54))</f>
        <v>#NUM!</v>
      </c>
      <c r="AX56" s="477" t="e">
        <f>FRP!AX62*IF(FRP!AY62=0,((AX51-AW51)+(AX52+AX53-AW52-AW53)-(AX55+AX54-AW55-AW54))+((-AX51)+(-AX52-AX53)-(-AX55-AX54)),(AX51-AW51)+(AX52+AX53-AW52-AW53)-(AX55+AX54-AW55-AW54))</f>
        <v>#NUM!</v>
      </c>
      <c r="AY56" s="477" t="e">
        <f>FRP!AY62*IF(FRP!AZ62=0,((AY51-AX51)+(AY52+AY53-AX52-AX53)-(AY55+AY54-AX55-AX54))+((-AY51)+(-AY52-AY53)-(-AY55-AY54)),(AY51-AX51)+(AY52+AY53-AX52-AX53)-(AY55+AY54-AX55-AX54))</f>
        <v>#NUM!</v>
      </c>
      <c r="AZ56" s="477" t="e">
        <f>FRP!AZ62*IF(FRP!BA62=0,((AZ51-AY51)+(AZ52+AZ53-AY52-AY53)-(AZ55+AZ54-AY55-AY54))+((-AZ51)+(-AZ52-AZ53)-(-AZ55-AZ54)),(AZ51-AY51)+(AZ52+AZ53-AY52-AY53)-(AZ55+AZ54-AY55-AY54))</f>
        <v>#NUM!</v>
      </c>
      <c r="BA56" s="477" t="e">
        <f>FRP!BA62*IF(FRP!BB62=0,((BA51-AZ51)+(BA52+BA53-AZ52-AZ53)-(BA55+BA54-AZ55-AZ54))+((-BA51)+(-BA52-BA53)-(-BA55-BA54)),(BA51-AZ51)+(BA52+BA53-AZ52-AZ53)-(BA55+BA54-AZ55-AZ54))</f>
        <v>#NUM!</v>
      </c>
      <c r="BB56" s="477" t="e">
        <f>FRP!BB62*IF(FRP!BC62=0,((BB51-BA51)+(BB52+BB53-BA52-BA53)-(BB55+BB54-BA55-BA54))+((-BB51)+(-BB52-BB53)-(-BB55-BB54)),(BB51-BA51)+(BB52+BB53-BA52-BA53)-(BB55+BB54-BA55-BA54))</f>
        <v>#NUM!</v>
      </c>
      <c r="BC56" s="477" t="e">
        <f>FRP!BC62*IF(FRP!BD62=0,((BC51-BB51)+(BC52+BC53-BB52-BB53)-(BC55+BC54-BB55-BB54))+((-BC51)+(-BC52-BC53)-(-BC55-BC54)),(BC51-BB51)+(BC52+BC53-BB52-BB53)-(BC55+BC54-BB55-BB54))</f>
        <v>#NUM!</v>
      </c>
      <c r="BD56" s="477" t="e">
        <f>FRP!BD62*IF(FRP!BE62=0,((BD51-BC51)+(BD52+BD53-BC52-BC53)-(BD55+BD54-BC55-BC54))+((-BD51)+(-BD52-BD53)-(-BD55-BD54)),(BD51-BC51)+(BD52+BD53-BC52-BC53)-(BD55+BD54-BC55-BC54))</f>
        <v>#NUM!</v>
      </c>
      <c r="BE56" s="477" t="e">
        <f>FRP!BE62*IF(FRP!BF62=0,((BE51-BD51)+(BE52+BE53-BD52-BD53)-(BE55+BE54-BD55-BD54))+((-BE51)+(-BE52-BE53)-(-BE55-BE54)),(BE51-BD51)+(BE52+BE53-BD52-BD53)-(BE55+BE54-BD55-BD54))</f>
        <v>#NUM!</v>
      </c>
      <c r="BF56" s="477" t="e">
        <f>FRP!BF62*IF(FRP!BG62=0,((BF51-BE51)+(BF52+BF53-BE52-BE53)-(BF55+BF54-BE55-BE54))+((-BF51)+(-BF52-BF53)-(-BF55-BF54)),(BF51-BE51)+(BF52+BF53-BE52-BE53)-(BF55+BF54-BE55-BE54))</f>
        <v>#NUM!</v>
      </c>
      <c r="BG56" s="477" t="e">
        <f>FRP!BG62*IF(FRP!BH62=0,((BG51-BF51)+(BG52+BG53-BF52-BF53)-(BG55+BG54-BF55-BF54))+((-BG51)+(-BG52-BG53)-(-BG55-BG54)),(BG51-BF51)+(BG52+BG53-BF52-BF53)-(BG55+BG54-BF55-BF54))</f>
        <v>#NUM!</v>
      </c>
      <c r="BH56" s="477" t="e">
        <f>FRP!BH62*IF(FRP!BI62=0,((BH51-BG51)+(BH52+BH53-BG52-BG53)-(BH55+BH54-BG55-BG54))+((-BH51)+(-BH52-BH53)-(-BH55-BH54)),(BH51-BG51)+(BH52+BH53-BG52-BG53)-(BH55+BH54-BG55-BG54))</f>
        <v>#NUM!</v>
      </c>
      <c r="BI56" s="477" t="e">
        <f>FRP!BI62*IF(FRP!BJ62=0,((BI51-BH51)+(BI52+BI53-BH52-BH53)-(BI55+BI54-BH55-BH54))+((-BI51)+(-BI52-BI53)-(-BI55-BI54)),(BI51-BH51)+(BI52+BI53-BH52-BH53)-(BI55+BI54-BH55-BH54))</f>
        <v>#NUM!</v>
      </c>
      <c r="BJ56" s="477" t="e">
        <f>FRP!BJ62*IF(FRP!BK62=0,((BJ51-BI51)+(BJ52+BJ53-BI52-BI53)-(BJ55+BJ54-BI55-BI54))+((-BJ51)+(-BJ52-BJ53)-(-BJ55-BJ54)),(BJ51-BI51)+(BJ52+BJ53-BI52-BI53)-(BJ55+BJ54-BI55-BI54))</f>
        <v>#NUM!</v>
      </c>
      <c r="BK56" s="477" t="e">
        <f>FRP!BK62*IF(FRP!BL62=0,((BK51-BJ51)+(BK52+BK53-BJ52-BJ53)-(BK55+BK54-BJ55-BJ54))+((-BK51)+(-BK52-BK53)-(-BK55-BK54)),(BK51-BJ51)+(BK52+BK53-BJ52-BJ53)-(BK55+BK54-BJ55-BJ54))</f>
        <v>#NUM!</v>
      </c>
      <c r="BL56" s="477" t="e">
        <f>FRP!BL62*IF(FRP!BM62=0,((BL51-BK51)+(BL52+BL53-BK52-BK53)-(BL55+BL54-BK55-BK54))+((-BL51)+(-BL52-BL53)-(-BL55-BL54)),(BL51-BK51)+(BL52+BL53-BK52-BK53)-(BL55+BL54-BK55-BK54))</f>
        <v>#NUM!</v>
      </c>
      <c r="BM56" s="477" t="e">
        <f>FRP!BM62*IF(FRP!BN62=0,((BM51-BL51)+(BM52+BM53-BL52-BL53)-(BM55+BM54-BL55-BL54))+((-BM51)+(-BM52-BM53)-(-BM55-BM54)),(BM51-BL51)+(BM52+BM53-BL52-BL53)-(BM55+BM54-BL55-BL54))</f>
        <v>#NUM!</v>
      </c>
      <c r="BN56" s="477" t="e">
        <f>FRP!BN62*IF(FRP!BO62=0,((BN51-BM51)+(BN52+BN53-BM52-BM53)-(BN55+BN54-BM55-BM54))+((-BN51)+(-BN52-BN53)-(-BN55-BN54)),(BN51-BM51)+(BN52+BN53-BM52-BM53)-(BN55+BN54-BM55-BM54))</f>
        <v>#NUM!</v>
      </c>
      <c r="BO56" s="477" t="e">
        <f>FRP!BO62*IF(FRP!BP62=0,((BO51-BN51)+(BO52+BO53-BN52-BN53)-(BO55+BO54-BN55-BN54))+((-BO51)+(-BO52-BO53)-(-BO55-BO54)),(BO51-BN51)+(BO52+BO53-BN52-BN53)-(BO55+BO54-BN55-BN54))</f>
        <v>#NUM!</v>
      </c>
      <c r="BP56" s="477" t="e">
        <f>FRP!BP62*IF(FRP!BQ62=0,((BP51-BO51)+(BP52+BP53-BO52-BO53)-(BP55+BP54-BO55-BO54))+((-BP51)+(-BP52-BP53)-(-BP55-BP54)),(BP51-BO51)+(BP52+BP53-BO52-BO53)-(BP55+BP54-BO55-BO54))</f>
        <v>#NUM!</v>
      </c>
      <c r="BQ56" s="477" t="e">
        <f>FRP!BQ62*IF(FRP!BR62=0,((BQ51-BP51)+(BQ52+BQ53-BP52-BP53)-(BQ55+BQ54-BP55-BP54))+((-BQ51)+(-BQ52-BQ53)-(-BQ55-BQ54)),(BQ51-BP51)+(BQ52+BQ53-BP52-BP53)-(BQ55+BQ54-BP55-BP54))</f>
        <v>#NUM!</v>
      </c>
      <c r="BR56" s="477" t="e">
        <f>FRP!BR62*IF(FRP!BS62=0,((BR51-BQ51)+(BR52+BR53-BQ52-BQ53)-(BR55+BR54-BQ55-BQ54))+((-BR51)+(-BR52-BR53)-(-BR55-BR54)),(BR51-BQ51)+(BR52+BR53-BQ52-BQ53)-(BR55+BR54-BQ55-BQ54))</f>
        <v>#NUM!</v>
      </c>
      <c r="BS56" s="477" t="e">
        <f>FRP!BS62*IF(FRP!BT62=0,((BS51-BR51)+(BS52+BS53-BR52-BR53)-(BS55+BS54-BR55-BR54))+((-BS51)+(-BS52-BS53)-(-BS55-BS54)),(BS51-BR51)+(BS52+BS53-BR52-BR53)-(BS55+BS54-BR55-BR54))</f>
        <v>#NUM!</v>
      </c>
      <c r="BT56" s="477" t="e">
        <f>FRP!BT62*IF(FRP!BU62=0,((BT51-BS51)+(BT52+BT53-BS52-BS53)-(BT55+BT54-BS55-BS54))+((-BT51)+(-BT52-BT53)-(-BT55-BT54)),(BT51-BS51)+(BT52+BT53-BS52-BS53)-(BT55+BT54-BS55-BS54))</f>
        <v>#NUM!</v>
      </c>
      <c r="BU56" s="477" t="e">
        <f>FRP!BU62*IF(FRP!BV62=0,((BU51-BT51)+(BU52+BU53-BT52-BT53)-(BU55+BU54-BT55-BT54))+((-BU51)+(-BU52-BU53)-(-BU55-BU54)),(BU51-BT51)+(BU52+BU53-BT52-BT53)-(BU55+BU54-BT55-BT54))</f>
        <v>#NUM!</v>
      </c>
      <c r="BV56" s="477" t="e">
        <f>FRP!BV62*IF(FRP!BW62=0,((BV51-BU51)+(BV52+BV53-BU52-BU53)-(BV55+BV54-BU55-BU54))+((-BV51)+(-BV52-BV53)-(-BV55-BV54)),(BV51-BU51)+(BV52+BV53-BU52-BU53)-(BV55+BV54-BU55-BU54))</f>
        <v>#NUM!</v>
      </c>
      <c r="BW56" s="477" t="e">
        <f>FRP!BW62*IF(FRP!BX62=0,((BW51-BV51)+(BW52+BW53-BV52-BV53)-(BW55+BW54-BV55-BV54))+((-BW51)+(-BW52-BW53)-(-BW55-BW54)),(BW51-BV51)+(BW52+BW53-BV52-BV53)-(BW55+BW54-BV55-BV54))</f>
        <v>#NUM!</v>
      </c>
      <c r="BX56" s="477" t="e">
        <f>FRP!BX62*IF(FRP!BY62=0,((BX51-BW51)+(BX52+BX53-BW52-BW53)-(BX55+BX54-BW55-BW54))+((-BX51)+(-BX52-BX53)-(-BX55-BX54)),(BX51-BW51)+(BX52+BX53-BW52-BW53)-(BX55+BX54-BW55-BW54))</f>
        <v>#NUM!</v>
      </c>
      <c r="BY56" s="477" t="e">
        <f>FRP!BY62*IF(FRP!BZ62=0,((BY51-BX51)+(BY52+BY53-BX52-BX53)-(BY55+BY54-BX55-BX54))+((-BY51)+(-BY52-BY53)-(-BY55-BY54)),(BY51-BX51)+(BY52+BY53-BX52-BX53)-(BY55+BY54-BX55-BX54))</f>
        <v>#NUM!</v>
      </c>
      <c r="BZ56" s="477" t="e">
        <f>FRP!BZ62*IF(FRP!CA62=0,((BZ51-BY51)+(BZ52+BZ53-BY52-BY53)-(BZ55+BZ54-BY55-BY54))+((-BZ51)+(-BZ52-BZ53)-(-BZ55-BZ54)),(BZ51-BY51)+(BZ52+BZ53-BY52-BY53)-(BZ55+BZ54-BY55-BY54))</f>
        <v>#NUM!</v>
      </c>
      <c r="CA56" s="477" t="e">
        <f>FRP!CA62*IF(FRP!CB62=0,((CA51-BZ51)+(CA52+CA53-BZ52-BZ53)-(CA55+CA54-BZ55-BZ54))+((-CA51)+(-CA52-CA53)-(-CA55-CA54)),(CA51-BZ51)+(CA52+CA53-BZ52-BZ53)-(CA55+CA54-BZ55-BZ54))</f>
        <v>#NUM!</v>
      </c>
      <c r="CB56" s="477" t="e">
        <f>FRP!CB62*IF(FRP!CC62=0,((CB51-CA51)+(CB52+CB53-CA52-CA53)-(CB55+CB54-CA55-CA54))+((-CB51)+(-CB52-CB53)-(-CB55-CB54)),(CB51-CA51)+(CB52+CB53-CA52-CA53)-(CB55+CB54-CA55-CA54))</f>
        <v>#NUM!</v>
      </c>
      <c r="CC56" s="477" t="e">
        <f>FRP!CC62*IF(FRP!CD62=0,((CC51-CB51)+(CC52+CC53-CB52-CB53)-(CC55+CC54-CB55-CB54))+((-CC51)+(-CC52-CC53)-(-CC55-CC54)),(CC51-CB51)+(CC52+CC53-CB52-CB53)-(CC55+CC54-CB55-CB54))</f>
        <v>#NUM!</v>
      </c>
      <c r="CD56" s="477" t="e">
        <f>FRP!CD62*IF(FRP!CE62=0,((CD51-CC51)+(CD52+CD53-CC52-CC53)-(CD55+CD54-CC55-CC54))+((-CD51)+(-CD52-CD53)-(-CD55-CD54)),(CD51-CC51)+(CD52+CD53-CC52-CC53)-(CD55+CD54-CC55-CC54))</f>
        <v>#NUM!</v>
      </c>
      <c r="CE56" s="477" t="e">
        <f>FRP!CE62*IF(FRP!CF62=0,((CE51-CD51)+(CE52+CE53-CD52-CD53)-(CE55+CE54-CD55-CD54))+((-CE51)+(-CE52-CE53)-(-CE55-CE54)),(CE51-CD51)+(CE52+CE53-CD52-CD53)-(CE55+CE54-CD55-CD54))</f>
        <v>#NUM!</v>
      </c>
      <c r="CF56" s="477" t="e">
        <f>FRP!CF62*IF(FRP!CG62=0,((CF51-CE51)+(CF52+CF53-CE52-CE53)-(CF55+CF54-CE55-CE54))+((-CF51)+(-CF52-CF53)-(-CF55-CF54)),(CF51-CE51)+(CF52+CF53-CE52-CE53)-(CF55+CF54-CE55-CE54))</f>
        <v>#NUM!</v>
      </c>
      <c r="CG56" s="477" t="e">
        <f>FRP!CG62*IF(FRP!CH62=0,((CG51-CF51)+(CG52+CG53-CF52-CF53)-(CG55+CG54-CF55-CF54))+((-CG51)+(-CG52-CG53)-(-CG55-CG54)),(CG51-CF51)+(CG52+CG53-CF52-CF53)-(CG55+CG54-CF55-CF54))</f>
        <v>#NUM!</v>
      </c>
      <c r="CH56" s="477" t="e">
        <f>FRP!CH62*IF(FRP!CI62=0,((CH51-CG51)+(CH52+CH53-CG52-CG53)-(CH55+CH54-CG55-CG54))+((-CH51)+(-CH52-CH53)-(-CH55-CH54)),(CH51-CG51)+(CH52+CH53-CG52-CG53)-(CH55+CH54-CG55-CG54))</f>
        <v>#NUM!</v>
      </c>
      <c r="CI56" s="477" t="e">
        <f>FRP!CI62*IF(FRP!CJ62=0,((CI51-CH51)+(CI52+CI53-CH52-CH53)-(CI55+CI54-CH55-CH54))+((-CI51)+(-CI52-CI53)-(-CI55-CI54)),(CI51-CH51)+(CI52+CI53-CH52-CH53)-(CI55+CI54-CH55-CH54))</f>
        <v>#NUM!</v>
      </c>
      <c r="CJ56" s="477" t="e">
        <f>FRP!CJ62*IF(FRP!CK62=0,((CJ51-CI51)+(CJ52+CJ53-CI52-CI53)-(CJ55+CJ54-CI55-CI54))+((-CJ51)+(-CJ52-CJ53)-(-CJ55-CJ54)),(CJ51-CI51)+(CJ52+CJ53-CI52-CI53)-(CJ55+CJ54-CI55-CI54))</f>
        <v>#NUM!</v>
      </c>
      <c r="CK56" s="477" t="e">
        <f>FRP!CK62*IF(FRP!CL62=0,((CK51-CJ51)+(CK52+CK53-CJ52-CJ53)-(CK55+CK54-CJ55-CJ54))+((-CK51)+(-CK52-CK53)-(-CK55-CK54)),(CK51-CJ51)+(CK52+CK53-CJ52-CJ53)-(CK55+CK54-CJ55-CJ54))</f>
        <v>#NUM!</v>
      </c>
      <c r="CL56" s="477" t="e">
        <f>FRP!CL62*IF(FRP!CM62=0,((CL51-CK51)+(CL52+CL53-CK52-CK53)-(CL55+CL54-CK55-CK54))+((-CL51)+(-CL52-CL53)-(-CL55-CL54)),(CL51-CK51)+(CL52+CL53-CK52-CK53)-(CL55+CL54-CK55-CK54))</f>
        <v>#NUM!</v>
      </c>
      <c r="CM56" s="477" t="e">
        <f>FRP!CM62*IF(FRP!CN62=0,((CM51-CL51)+(CM52+CM53-CL52-CL53)-(CM55+CM54-CL55-CL54))+((-CM51)+(-CM52-CM53)-(-CM55-CM54)),(CM51-CL51)+(CM52+CM53-CL52-CL53)-(CM55+CM54-CL55-CL54))</f>
        <v>#NUM!</v>
      </c>
      <c r="CN56" s="477" t="e">
        <f>FRP!CN62*IF(FRP!CO62=0,((CN51-CM51)+(CN52+CN53-CM52-CM53)-(CN55+CN54-CM55-CM54))+((-CN51)+(-CN52-CN53)-(-CN55-CN54)),(CN51-CM51)+(CN52+CN53-CM52-CM53)-(CN55+CN54-CM55-CM54))</f>
        <v>#NUM!</v>
      </c>
      <c r="CO56" s="477" t="e">
        <f>FRP!CO62*IF(FRP!CP62=0,((CO51-CN51)+(CO52+CO53-CN52-CN53)-(CO55+CO54-CN55-CN54))+((-CO51)+(-CO52-CO53)-(-CO55-CO54)),(CO51-CN51)+(CO52+CO53-CN52-CN53)-(CO55+CO54-CN55-CN54))</f>
        <v>#NUM!</v>
      </c>
      <c r="CP56" s="477" t="e">
        <f>FRP!CP62*IF(FRP!CQ62=0,((CP51-CO51)+(CP52+CP53-CO52-CO53)-(CP55+CP54-CO55-CO54))+((-CP51)+(-CP52-CP53)-(-CP55-CP54)),(CP51-CO51)+(CP52+CP53-CO52-CO53)-(CP55+CP54-CO55-CO54))</f>
        <v>#NUM!</v>
      </c>
      <c r="CQ56" s="477" t="e">
        <f>FRP!CQ62*IF(FRP!CR62=0,((CQ51-CP51)+(CQ52+CQ53-CP52-CP53)-(CQ55+CQ54-CP55-CP54))+((-CQ51)+(-CQ52-CQ53)-(-CQ55-CQ54)),(CQ51-CP51)+(CQ52+CQ53-CP52-CP53)-(CQ55+CQ54-CP55-CP54))</f>
        <v>#NUM!</v>
      </c>
      <c r="CR56" s="477" t="e">
        <f>FRP!CR62*IF(FRP!CS62=0,((CR51-CQ51)+(CR52+CR53-CQ52-CQ53)-(CR55+CR54-CQ55-CQ54))+((-CR51)+(-CR52-CR53)-(-CR55-CR54)),(CR51-CQ51)+(CR52+CR53-CQ52-CQ53)-(CR55+CR54-CQ55-CQ54))</f>
        <v>#NUM!</v>
      </c>
      <c r="CS56" s="477" t="e">
        <f>FRP!CS62*IF(FRP!CT62=0,((CS51-CR51)+(CS52+CS53-CR52-CR53)-(CS55+CS54-CR55-CR54))+((-CS51)+(-CS52-CS53)-(-CS55-CS54)),(CS51-CR51)+(CS52+CS53-CR52-CR53)-(CS55+CS54-CR55-CR54))</f>
        <v>#NUM!</v>
      </c>
      <c r="CT56" s="477" t="e">
        <f>FRP!CT62*IF(FRP!CU62=0,((CT51-CS51)+(CT52+CT53-CS52-CS53)-(CT55+CT54-CS55-CS54))+((-CT51)+(-CT52-CT53)-(-CT55-CT54)),(CT51-CS51)+(CT52+CT53-CS52-CS53)-(CT55+CT54-CS55-CS54))</f>
        <v>#NUM!</v>
      </c>
      <c r="CU56" s="477" t="e">
        <f>FRP!CU62*IF(FRP!CV62=0,((CU51-CT51)+(CU52+CU53-CT52-CT53)-(CU55+CU54-CT55-CT54))+((-CU51)+(-CU52-CU53)-(-CU55-CU54)),(CU51-CT51)+(CU52+CU53-CT52-CT53)-(CU55+CU54-CT55-CT54))</f>
        <v>#NUM!</v>
      </c>
      <c r="CV56" s="477" t="e">
        <f>FRP!CV62*IF(FRP!CW62=0,((CV51-CU51)+(CV52+CV53-CU52-CU53)-(CV55+CV54-CU55-CU54))+((-CV51)+(-CV52-CV53)-(-CV55-CV54)),(CV51-CU51)+(CV52+CV53-CU52-CU53)-(CV55+CV54-CU55-CU54))</f>
        <v>#NUM!</v>
      </c>
      <c r="CW56" s="477" t="e">
        <f>FRP!CW62*IF(FRP!CX62=0,((CW51-CV51)+(CW52+CW53-CV52-CV53)-(CW55+CW54-CV55-CV54))+((-CW51)+(-CW52-CW53)-(-CW55-CW54)),(CW51-CV51)+(CW52+CW53-CV52-CV53)-(CW55+CW54-CV55-CV54))</f>
        <v>#NUM!</v>
      </c>
      <c r="CX56" s="477" t="e">
        <f>FRP!CX62*IF(FRP!CY62=0,((CX51-CW51)+(CX52+CX53-CW52-CW53)-(CX55+CX54-CW55-CW54))+((-CX51)+(-CX52-CX53)-(-CX55-CX54)),(CX51-CW51)+(CX52+CX53-CW52-CW53)-(CX55+CX54-CW55-CW54))</f>
        <v>#NUM!</v>
      </c>
      <c r="CY56" s="477" t="e">
        <f>FRP!CY62*IF(FRP!CZ62=0,((CY51-CX51)+(CY52+CY53-CX52-CX53)-(CY55+CY54-CX55-CX54))+((-CY51)+(-CY52-CY53)-(-CY55-CY54)),(CY51-CX51)+(CY52+CY53-CX52-CX53)-(CY55+CY54-CX55-CX54))</f>
        <v>#NUM!</v>
      </c>
      <c r="CZ56" s="477" t="e">
        <f>FRP!CZ62*IF(FRP!DA62=0,((CZ51-CY51)+(CZ52+CZ53-CY52-CY53)-(CZ55+CZ54-CY55-CY54))+((-CZ51)+(-CZ52-CZ53)-(-CZ55-CZ54)),(CZ51-CY51)+(CZ52+CZ53-CY52-CY53)-(CZ55+CZ54-CY55-CY54))</f>
        <v>#NUM!</v>
      </c>
      <c r="DA56" s="477" t="e">
        <f>FRP!DA62*IF(FRP!DB62=0,((DA51-CZ51)+(DA52+DA53-CZ52-CZ53)-(DA55+DA54-CZ55-CZ54))+((-DA51)+(-DA52-DA53)-(-DA55-DA54)),(DA51-CZ51)+(DA52+DA53-CZ52-CZ53)-(DA55+DA54-CZ55-CZ54))</f>
        <v>#NUM!</v>
      </c>
    </row>
    <row r="57" spans="1:105" ht="13.5" thickBot="1" x14ac:dyDescent="0.25">
      <c r="A57" s="296"/>
      <c r="B57" s="481"/>
      <c r="C57" s="293"/>
      <c r="D57" s="293"/>
      <c r="E57" s="293"/>
      <c r="F57" s="293"/>
      <c r="G57" s="293"/>
      <c r="H57" s="293"/>
      <c r="I57" s="293"/>
      <c r="J57" s="293"/>
      <c r="K57" s="293"/>
      <c r="L57" s="293"/>
      <c r="M57" s="293"/>
      <c r="N57" s="293"/>
      <c r="O57" s="293"/>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2"/>
      <c r="BV57" s="462"/>
      <c r="BW57" s="462"/>
      <c r="BX57" s="462"/>
      <c r="BY57" s="462"/>
      <c r="BZ57" s="462"/>
      <c r="CA57" s="462"/>
      <c r="CB57" s="462"/>
      <c r="CC57" s="462"/>
      <c r="CD57" s="462"/>
      <c r="CE57" s="462"/>
      <c r="CF57" s="462"/>
      <c r="CG57" s="462"/>
      <c r="CH57" s="462"/>
      <c r="CI57" s="462"/>
      <c r="CJ57" s="462"/>
      <c r="CK57" s="462"/>
      <c r="CL57" s="462"/>
      <c r="CM57" s="462"/>
      <c r="CN57" s="462"/>
      <c r="CO57" s="462"/>
      <c r="CP57" s="462"/>
      <c r="CQ57" s="462"/>
      <c r="CR57" s="462"/>
      <c r="CS57" s="462"/>
      <c r="CT57" s="462"/>
      <c r="CU57" s="462"/>
      <c r="CV57" s="462"/>
      <c r="CW57" s="462"/>
      <c r="CX57" s="462"/>
      <c r="CY57" s="462"/>
      <c r="CZ57" s="462"/>
      <c r="DA57" s="462"/>
    </row>
    <row r="58" spans="1:105" ht="16.5" customHeight="1" thickBot="1" x14ac:dyDescent="0.3">
      <c r="A58" s="296"/>
      <c r="B58" s="350" t="s">
        <v>982</v>
      </c>
      <c r="C58" s="351" t="s">
        <v>1014</v>
      </c>
      <c r="D58" s="352"/>
      <c r="E58" s="353"/>
      <c r="F58" s="463">
        <f>F22</f>
        <v>0</v>
      </c>
      <c r="G58" s="464">
        <f>F58+1</f>
        <v>1</v>
      </c>
      <c r="H58" s="464">
        <f t="shared" ref="H58:O58" si="51">G58+1</f>
        <v>2</v>
      </c>
      <c r="I58" s="464">
        <f t="shared" si="51"/>
        <v>3</v>
      </c>
      <c r="J58" s="464">
        <f t="shared" si="51"/>
        <v>4</v>
      </c>
      <c r="K58" s="464">
        <f t="shared" si="51"/>
        <v>5</v>
      </c>
      <c r="L58" s="464">
        <f t="shared" si="51"/>
        <v>6</v>
      </c>
      <c r="M58" s="464">
        <f t="shared" si="51"/>
        <v>7</v>
      </c>
      <c r="N58" s="464">
        <f t="shared" si="51"/>
        <v>8</v>
      </c>
      <c r="O58" s="465">
        <f t="shared" si="51"/>
        <v>9</v>
      </c>
      <c r="P58" s="464">
        <f>O58+1</f>
        <v>10</v>
      </c>
      <c r="Q58" s="464">
        <f>P58+1</f>
        <v>11</v>
      </c>
      <c r="R58" s="464">
        <f t="shared" ref="R58:CC58" si="52">Q58+1</f>
        <v>12</v>
      </c>
      <c r="S58" s="464">
        <f t="shared" si="52"/>
        <v>13</v>
      </c>
      <c r="T58" s="464">
        <f t="shared" si="52"/>
        <v>14</v>
      </c>
      <c r="U58" s="464">
        <f t="shared" si="52"/>
        <v>15</v>
      </c>
      <c r="V58" s="464">
        <f t="shared" si="52"/>
        <v>16</v>
      </c>
      <c r="W58" s="464">
        <f t="shared" si="52"/>
        <v>17</v>
      </c>
      <c r="X58" s="464">
        <f t="shared" si="52"/>
        <v>18</v>
      </c>
      <c r="Y58" s="464">
        <f t="shared" si="52"/>
        <v>19</v>
      </c>
      <c r="Z58" s="464">
        <f t="shared" si="52"/>
        <v>20</v>
      </c>
      <c r="AA58" s="464">
        <f t="shared" si="52"/>
        <v>21</v>
      </c>
      <c r="AB58" s="464">
        <f t="shared" si="52"/>
        <v>22</v>
      </c>
      <c r="AC58" s="464">
        <f t="shared" si="52"/>
        <v>23</v>
      </c>
      <c r="AD58" s="464">
        <f t="shared" si="52"/>
        <v>24</v>
      </c>
      <c r="AE58" s="464">
        <f t="shared" si="52"/>
        <v>25</v>
      </c>
      <c r="AF58" s="464">
        <f t="shared" si="52"/>
        <v>26</v>
      </c>
      <c r="AG58" s="464">
        <f t="shared" si="52"/>
        <v>27</v>
      </c>
      <c r="AH58" s="464">
        <f t="shared" si="52"/>
        <v>28</v>
      </c>
      <c r="AI58" s="464">
        <f t="shared" si="52"/>
        <v>29</v>
      </c>
      <c r="AJ58" s="464">
        <f t="shared" si="52"/>
        <v>30</v>
      </c>
      <c r="AK58" s="464">
        <f t="shared" si="52"/>
        <v>31</v>
      </c>
      <c r="AL58" s="464">
        <f t="shared" si="52"/>
        <v>32</v>
      </c>
      <c r="AM58" s="465">
        <f t="shared" si="52"/>
        <v>33</v>
      </c>
      <c r="AN58" s="466">
        <f t="shared" si="52"/>
        <v>34</v>
      </c>
      <c r="AO58" s="464">
        <f t="shared" si="52"/>
        <v>35</v>
      </c>
      <c r="AP58" s="464">
        <f t="shared" si="52"/>
        <v>36</v>
      </c>
      <c r="AQ58" s="464">
        <f t="shared" si="52"/>
        <v>37</v>
      </c>
      <c r="AR58" s="464">
        <f t="shared" si="52"/>
        <v>38</v>
      </c>
      <c r="AS58" s="464">
        <f t="shared" si="52"/>
        <v>39</v>
      </c>
      <c r="AT58" s="464">
        <f t="shared" si="52"/>
        <v>40</v>
      </c>
      <c r="AU58" s="464">
        <f t="shared" si="52"/>
        <v>41</v>
      </c>
      <c r="AV58" s="464">
        <f t="shared" si="52"/>
        <v>42</v>
      </c>
      <c r="AW58" s="464">
        <f t="shared" si="52"/>
        <v>43</v>
      </c>
      <c r="AX58" s="464">
        <f t="shared" si="52"/>
        <v>44</v>
      </c>
      <c r="AY58" s="464">
        <f t="shared" si="52"/>
        <v>45</v>
      </c>
      <c r="AZ58" s="464">
        <f t="shared" si="52"/>
        <v>46</v>
      </c>
      <c r="BA58" s="464">
        <f t="shared" si="52"/>
        <v>47</v>
      </c>
      <c r="BB58" s="464">
        <f t="shared" si="52"/>
        <v>48</v>
      </c>
      <c r="BC58" s="464">
        <f t="shared" si="52"/>
        <v>49</v>
      </c>
      <c r="BD58" s="464">
        <f t="shared" si="52"/>
        <v>50</v>
      </c>
      <c r="BE58" s="464">
        <f t="shared" si="52"/>
        <v>51</v>
      </c>
      <c r="BF58" s="464">
        <f t="shared" si="52"/>
        <v>52</v>
      </c>
      <c r="BG58" s="464">
        <f t="shared" si="52"/>
        <v>53</v>
      </c>
      <c r="BH58" s="464">
        <f t="shared" si="52"/>
        <v>54</v>
      </c>
      <c r="BI58" s="464">
        <f t="shared" si="52"/>
        <v>55</v>
      </c>
      <c r="BJ58" s="464">
        <f t="shared" si="52"/>
        <v>56</v>
      </c>
      <c r="BK58" s="464">
        <f t="shared" si="52"/>
        <v>57</v>
      </c>
      <c r="BL58" s="464">
        <f t="shared" si="52"/>
        <v>58</v>
      </c>
      <c r="BM58" s="464">
        <f t="shared" si="52"/>
        <v>59</v>
      </c>
      <c r="BN58" s="464">
        <f t="shared" si="52"/>
        <v>60</v>
      </c>
      <c r="BO58" s="464">
        <f t="shared" si="52"/>
        <v>61</v>
      </c>
      <c r="BP58" s="464">
        <f t="shared" si="52"/>
        <v>62</v>
      </c>
      <c r="BQ58" s="464">
        <f t="shared" si="52"/>
        <v>63</v>
      </c>
      <c r="BR58" s="464">
        <f t="shared" si="52"/>
        <v>64</v>
      </c>
      <c r="BS58" s="464">
        <f t="shared" si="52"/>
        <v>65</v>
      </c>
      <c r="BT58" s="464">
        <f t="shared" si="52"/>
        <v>66</v>
      </c>
      <c r="BU58" s="464">
        <f t="shared" si="52"/>
        <v>67</v>
      </c>
      <c r="BV58" s="464">
        <f t="shared" si="52"/>
        <v>68</v>
      </c>
      <c r="BW58" s="464">
        <f t="shared" si="52"/>
        <v>69</v>
      </c>
      <c r="BX58" s="464">
        <f t="shared" si="52"/>
        <v>70</v>
      </c>
      <c r="BY58" s="464">
        <f t="shared" si="52"/>
        <v>71</v>
      </c>
      <c r="BZ58" s="464">
        <f t="shared" si="52"/>
        <v>72</v>
      </c>
      <c r="CA58" s="464">
        <f t="shared" si="52"/>
        <v>73</v>
      </c>
      <c r="CB58" s="464">
        <f t="shared" si="52"/>
        <v>74</v>
      </c>
      <c r="CC58" s="464">
        <f t="shared" si="52"/>
        <v>75</v>
      </c>
      <c r="CD58" s="464">
        <f t="shared" ref="CD58:DA58" si="53">CC58+1</f>
        <v>76</v>
      </c>
      <c r="CE58" s="464">
        <f t="shared" si="53"/>
        <v>77</v>
      </c>
      <c r="CF58" s="464">
        <f t="shared" si="53"/>
        <v>78</v>
      </c>
      <c r="CG58" s="464">
        <f t="shared" si="53"/>
        <v>79</v>
      </c>
      <c r="CH58" s="464">
        <f t="shared" si="53"/>
        <v>80</v>
      </c>
      <c r="CI58" s="464">
        <f t="shared" si="53"/>
        <v>81</v>
      </c>
      <c r="CJ58" s="464">
        <f t="shared" si="53"/>
        <v>82</v>
      </c>
      <c r="CK58" s="464">
        <f t="shared" si="53"/>
        <v>83</v>
      </c>
      <c r="CL58" s="464">
        <f t="shared" si="53"/>
        <v>84</v>
      </c>
      <c r="CM58" s="464">
        <f t="shared" si="53"/>
        <v>85</v>
      </c>
      <c r="CN58" s="464">
        <f t="shared" si="53"/>
        <v>86</v>
      </c>
      <c r="CO58" s="464">
        <f t="shared" si="53"/>
        <v>87</v>
      </c>
      <c r="CP58" s="464">
        <f t="shared" si="53"/>
        <v>88</v>
      </c>
      <c r="CQ58" s="464">
        <f t="shared" si="53"/>
        <v>89</v>
      </c>
      <c r="CR58" s="464">
        <f t="shared" si="53"/>
        <v>90</v>
      </c>
      <c r="CS58" s="464">
        <f t="shared" si="53"/>
        <v>91</v>
      </c>
      <c r="CT58" s="464">
        <f t="shared" si="53"/>
        <v>92</v>
      </c>
      <c r="CU58" s="464">
        <f t="shared" si="53"/>
        <v>93</v>
      </c>
      <c r="CV58" s="464">
        <f t="shared" si="53"/>
        <v>94</v>
      </c>
      <c r="CW58" s="464">
        <f t="shared" si="53"/>
        <v>95</v>
      </c>
      <c r="CX58" s="464">
        <f t="shared" si="53"/>
        <v>96</v>
      </c>
      <c r="CY58" s="464">
        <f t="shared" si="53"/>
        <v>97</v>
      </c>
      <c r="CZ58" s="464">
        <f t="shared" si="53"/>
        <v>98</v>
      </c>
      <c r="DA58" s="464">
        <f t="shared" si="53"/>
        <v>99</v>
      </c>
    </row>
    <row r="59" spans="1:105" ht="15" customHeight="1" x14ac:dyDescent="0.2">
      <c r="A59" s="296"/>
      <c r="B59" s="363">
        <v>32</v>
      </c>
      <c r="C59" s="467" t="s">
        <v>1015</v>
      </c>
      <c r="D59" s="365"/>
      <c r="E59" s="366"/>
      <c r="F59" s="468"/>
      <c r="G59" s="469"/>
      <c r="H59" s="469"/>
      <c r="I59" s="469"/>
      <c r="J59" s="469"/>
      <c r="K59" s="469"/>
      <c r="L59" s="469"/>
      <c r="M59" s="469"/>
      <c r="N59" s="469"/>
      <c r="O59" s="482"/>
      <c r="P59" s="471"/>
      <c r="Q59" s="469"/>
      <c r="R59" s="469"/>
      <c r="S59" s="469"/>
      <c r="T59" s="469"/>
      <c r="U59" s="469"/>
      <c r="V59" s="469"/>
      <c r="W59" s="469"/>
      <c r="X59" s="469"/>
      <c r="Y59" s="469"/>
      <c r="Z59" s="469"/>
      <c r="AA59" s="469"/>
      <c r="AB59" s="469"/>
      <c r="AC59" s="469"/>
      <c r="AD59" s="469"/>
      <c r="AE59" s="469"/>
      <c r="AF59" s="469"/>
      <c r="AG59" s="469"/>
      <c r="AH59" s="469"/>
      <c r="AI59" s="469"/>
      <c r="AJ59" s="469"/>
      <c r="AK59" s="469"/>
      <c r="AL59" s="469"/>
      <c r="AM59" s="472"/>
      <c r="AN59" s="473">
        <f t="shared" ref="AN59:CY59" si="54">AM59</f>
        <v>0</v>
      </c>
      <c r="AO59" s="474">
        <f t="shared" si="54"/>
        <v>0</v>
      </c>
      <c r="AP59" s="474">
        <f t="shared" si="54"/>
        <v>0</v>
      </c>
      <c r="AQ59" s="474">
        <f t="shared" si="54"/>
        <v>0</v>
      </c>
      <c r="AR59" s="474">
        <f t="shared" si="54"/>
        <v>0</v>
      </c>
      <c r="AS59" s="474">
        <f t="shared" si="54"/>
        <v>0</v>
      </c>
      <c r="AT59" s="474">
        <f t="shared" si="54"/>
        <v>0</v>
      </c>
      <c r="AU59" s="474">
        <f t="shared" si="54"/>
        <v>0</v>
      </c>
      <c r="AV59" s="474">
        <f t="shared" si="54"/>
        <v>0</v>
      </c>
      <c r="AW59" s="474">
        <f t="shared" si="54"/>
        <v>0</v>
      </c>
      <c r="AX59" s="474">
        <f t="shared" si="54"/>
        <v>0</v>
      </c>
      <c r="AY59" s="474">
        <f t="shared" si="54"/>
        <v>0</v>
      </c>
      <c r="AZ59" s="474">
        <f t="shared" si="54"/>
        <v>0</v>
      </c>
      <c r="BA59" s="474">
        <f t="shared" si="54"/>
        <v>0</v>
      </c>
      <c r="BB59" s="474">
        <f t="shared" si="54"/>
        <v>0</v>
      </c>
      <c r="BC59" s="474">
        <f t="shared" si="54"/>
        <v>0</v>
      </c>
      <c r="BD59" s="474">
        <f t="shared" si="54"/>
        <v>0</v>
      </c>
      <c r="BE59" s="474">
        <f t="shared" si="54"/>
        <v>0</v>
      </c>
      <c r="BF59" s="474">
        <f t="shared" si="54"/>
        <v>0</v>
      </c>
      <c r="BG59" s="474">
        <f t="shared" si="54"/>
        <v>0</v>
      </c>
      <c r="BH59" s="474">
        <f t="shared" si="54"/>
        <v>0</v>
      </c>
      <c r="BI59" s="474">
        <f t="shared" si="54"/>
        <v>0</v>
      </c>
      <c r="BJ59" s="474">
        <f t="shared" si="54"/>
        <v>0</v>
      </c>
      <c r="BK59" s="474">
        <f t="shared" si="54"/>
        <v>0</v>
      </c>
      <c r="BL59" s="474">
        <f t="shared" si="54"/>
        <v>0</v>
      </c>
      <c r="BM59" s="474">
        <f t="shared" si="54"/>
        <v>0</v>
      </c>
      <c r="BN59" s="474">
        <f t="shared" si="54"/>
        <v>0</v>
      </c>
      <c r="BO59" s="474">
        <f t="shared" si="54"/>
        <v>0</v>
      </c>
      <c r="BP59" s="474">
        <f t="shared" si="54"/>
        <v>0</v>
      </c>
      <c r="BQ59" s="474">
        <f t="shared" si="54"/>
        <v>0</v>
      </c>
      <c r="BR59" s="474">
        <f t="shared" si="54"/>
        <v>0</v>
      </c>
      <c r="BS59" s="474">
        <f t="shared" si="54"/>
        <v>0</v>
      </c>
      <c r="BT59" s="474">
        <f t="shared" si="54"/>
        <v>0</v>
      </c>
      <c r="BU59" s="474">
        <f t="shared" si="54"/>
        <v>0</v>
      </c>
      <c r="BV59" s="474">
        <f t="shared" si="54"/>
        <v>0</v>
      </c>
      <c r="BW59" s="474">
        <f t="shared" si="54"/>
        <v>0</v>
      </c>
      <c r="BX59" s="474">
        <f t="shared" si="54"/>
        <v>0</v>
      </c>
      <c r="BY59" s="474">
        <f t="shared" si="54"/>
        <v>0</v>
      </c>
      <c r="BZ59" s="474">
        <f t="shared" si="54"/>
        <v>0</v>
      </c>
      <c r="CA59" s="474">
        <f t="shared" si="54"/>
        <v>0</v>
      </c>
      <c r="CB59" s="474">
        <f t="shared" si="54"/>
        <v>0</v>
      </c>
      <c r="CC59" s="474">
        <f t="shared" si="54"/>
        <v>0</v>
      </c>
      <c r="CD59" s="474">
        <f t="shared" si="54"/>
        <v>0</v>
      </c>
      <c r="CE59" s="474">
        <f t="shared" si="54"/>
        <v>0</v>
      </c>
      <c r="CF59" s="474">
        <f t="shared" si="54"/>
        <v>0</v>
      </c>
      <c r="CG59" s="474">
        <f t="shared" si="54"/>
        <v>0</v>
      </c>
      <c r="CH59" s="474">
        <f t="shared" si="54"/>
        <v>0</v>
      </c>
      <c r="CI59" s="474">
        <f t="shared" si="54"/>
        <v>0</v>
      </c>
      <c r="CJ59" s="474">
        <f t="shared" si="54"/>
        <v>0</v>
      </c>
      <c r="CK59" s="474">
        <f t="shared" si="54"/>
        <v>0</v>
      </c>
      <c r="CL59" s="474">
        <f t="shared" si="54"/>
        <v>0</v>
      </c>
      <c r="CM59" s="474">
        <f t="shared" si="54"/>
        <v>0</v>
      </c>
      <c r="CN59" s="474">
        <f t="shared" si="54"/>
        <v>0</v>
      </c>
      <c r="CO59" s="474">
        <f t="shared" si="54"/>
        <v>0</v>
      </c>
      <c r="CP59" s="474">
        <f t="shared" si="54"/>
        <v>0</v>
      </c>
      <c r="CQ59" s="474">
        <f t="shared" si="54"/>
        <v>0</v>
      </c>
      <c r="CR59" s="474">
        <f t="shared" si="54"/>
        <v>0</v>
      </c>
      <c r="CS59" s="474">
        <f t="shared" si="54"/>
        <v>0</v>
      </c>
      <c r="CT59" s="474">
        <f t="shared" si="54"/>
        <v>0</v>
      </c>
      <c r="CU59" s="474">
        <f t="shared" si="54"/>
        <v>0</v>
      </c>
      <c r="CV59" s="474">
        <f t="shared" si="54"/>
        <v>0</v>
      </c>
      <c r="CW59" s="474">
        <f t="shared" si="54"/>
        <v>0</v>
      </c>
      <c r="CX59" s="474">
        <f t="shared" si="54"/>
        <v>0</v>
      </c>
      <c r="CY59" s="474">
        <f t="shared" si="54"/>
        <v>0</v>
      </c>
      <c r="CZ59" s="474">
        <f>CY59</f>
        <v>0</v>
      </c>
      <c r="DA59" s="474">
        <f>CZ59</f>
        <v>0</v>
      </c>
    </row>
    <row r="60" spans="1:105" ht="15" customHeight="1" x14ac:dyDescent="0.2">
      <c r="A60" s="296"/>
      <c r="B60" s="373">
        <v>33</v>
      </c>
      <c r="C60" s="475" t="s">
        <v>1016</v>
      </c>
      <c r="D60" s="382"/>
      <c r="E60" s="383"/>
      <c r="F60" s="483">
        <f ca="1">F756</f>
        <v>0</v>
      </c>
      <c r="G60" s="484">
        <f ca="1">G756</f>
        <v>0</v>
      </c>
      <c r="H60" s="484">
        <f ca="1">H756</f>
        <v>0</v>
      </c>
      <c r="I60" s="484">
        <f ca="1">I756</f>
        <v>0</v>
      </c>
      <c r="J60" s="485">
        <f ca="1">J756</f>
        <v>0</v>
      </c>
      <c r="K60" s="485">
        <f t="shared" ref="K60:BV61" ca="1" si="55">K756</f>
        <v>0</v>
      </c>
      <c r="L60" s="485">
        <f t="shared" ca="1" si="55"/>
        <v>0</v>
      </c>
      <c r="M60" s="485">
        <f t="shared" ca="1" si="55"/>
        <v>0</v>
      </c>
      <c r="N60" s="485">
        <f t="shared" ca="1" si="55"/>
        <v>0</v>
      </c>
      <c r="O60" s="430">
        <f t="shared" ca="1" si="55"/>
        <v>0</v>
      </c>
      <c r="P60" s="485">
        <f t="shared" ca="1" si="55"/>
        <v>0</v>
      </c>
      <c r="Q60" s="485">
        <f t="shared" ca="1" si="55"/>
        <v>0</v>
      </c>
      <c r="R60" s="485">
        <f t="shared" ca="1" si="55"/>
        <v>0</v>
      </c>
      <c r="S60" s="485">
        <f t="shared" ca="1" si="55"/>
        <v>0</v>
      </c>
      <c r="T60" s="485">
        <f t="shared" ca="1" si="55"/>
        <v>0</v>
      </c>
      <c r="U60" s="485">
        <f t="shared" ca="1" si="55"/>
        <v>0</v>
      </c>
      <c r="V60" s="485">
        <f t="shared" ca="1" si="55"/>
        <v>0</v>
      </c>
      <c r="W60" s="485">
        <f t="shared" ca="1" si="55"/>
        <v>0</v>
      </c>
      <c r="X60" s="485">
        <f t="shared" ca="1" si="55"/>
        <v>0</v>
      </c>
      <c r="Y60" s="485">
        <f t="shared" ca="1" si="55"/>
        <v>0</v>
      </c>
      <c r="Z60" s="485">
        <f t="shared" ca="1" si="55"/>
        <v>0</v>
      </c>
      <c r="AA60" s="485">
        <f t="shared" ca="1" si="55"/>
        <v>0</v>
      </c>
      <c r="AB60" s="485">
        <f t="shared" ca="1" si="55"/>
        <v>0</v>
      </c>
      <c r="AC60" s="485">
        <f t="shared" ca="1" si="55"/>
        <v>0</v>
      </c>
      <c r="AD60" s="485">
        <f t="shared" ca="1" si="55"/>
        <v>0</v>
      </c>
      <c r="AE60" s="485">
        <f t="shared" ca="1" si="55"/>
        <v>0</v>
      </c>
      <c r="AF60" s="485">
        <f t="shared" ca="1" si="55"/>
        <v>0</v>
      </c>
      <c r="AG60" s="485">
        <f t="shared" ca="1" si="55"/>
        <v>0</v>
      </c>
      <c r="AH60" s="485">
        <f t="shared" ca="1" si="55"/>
        <v>0</v>
      </c>
      <c r="AI60" s="485">
        <f t="shared" ca="1" si="55"/>
        <v>0</v>
      </c>
      <c r="AJ60" s="485">
        <f t="shared" ca="1" si="55"/>
        <v>0</v>
      </c>
      <c r="AK60" s="485">
        <f t="shared" ca="1" si="55"/>
        <v>0</v>
      </c>
      <c r="AL60" s="485">
        <f t="shared" ca="1" si="55"/>
        <v>0</v>
      </c>
      <c r="AM60" s="430">
        <f t="shared" ca="1" si="55"/>
        <v>0</v>
      </c>
      <c r="AN60" s="485">
        <f t="shared" ca="1" si="55"/>
        <v>0</v>
      </c>
      <c r="AO60" s="485">
        <f t="shared" ca="1" si="55"/>
        <v>0</v>
      </c>
      <c r="AP60" s="485">
        <f t="shared" ca="1" si="55"/>
        <v>0</v>
      </c>
      <c r="AQ60" s="485">
        <f t="shared" ca="1" si="55"/>
        <v>0</v>
      </c>
      <c r="AR60" s="485">
        <f t="shared" ca="1" si="55"/>
        <v>0</v>
      </c>
      <c r="AS60" s="485">
        <f t="shared" ca="1" si="55"/>
        <v>0</v>
      </c>
      <c r="AT60" s="485">
        <f t="shared" ca="1" si="55"/>
        <v>0</v>
      </c>
      <c r="AU60" s="485">
        <f t="shared" ca="1" si="55"/>
        <v>0</v>
      </c>
      <c r="AV60" s="485">
        <f t="shared" ca="1" si="55"/>
        <v>0</v>
      </c>
      <c r="AW60" s="485">
        <f t="shared" ca="1" si="55"/>
        <v>0</v>
      </c>
      <c r="AX60" s="485">
        <f t="shared" ca="1" si="55"/>
        <v>0</v>
      </c>
      <c r="AY60" s="485">
        <f t="shared" ca="1" si="55"/>
        <v>0</v>
      </c>
      <c r="AZ60" s="485">
        <f t="shared" ca="1" si="55"/>
        <v>0</v>
      </c>
      <c r="BA60" s="485">
        <f t="shared" ca="1" si="55"/>
        <v>0</v>
      </c>
      <c r="BB60" s="485">
        <f t="shared" ca="1" si="55"/>
        <v>0</v>
      </c>
      <c r="BC60" s="485">
        <f t="shared" ca="1" si="55"/>
        <v>0</v>
      </c>
      <c r="BD60" s="485">
        <f t="shared" ca="1" si="55"/>
        <v>0</v>
      </c>
      <c r="BE60" s="485">
        <f t="shared" ca="1" si="55"/>
        <v>0</v>
      </c>
      <c r="BF60" s="485">
        <f t="shared" ca="1" si="55"/>
        <v>0</v>
      </c>
      <c r="BG60" s="485">
        <f t="shared" ca="1" si="55"/>
        <v>0</v>
      </c>
      <c r="BH60" s="485">
        <f t="shared" ca="1" si="55"/>
        <v>0</v>
      </c>
      <c r="BI60" s="485">
        <f t="shared" ca="1" si="55"/>
        <v>0</v>
      </c>
      <c r="BJ60" s="485">
        <f t="shared" ca="1" si="55"/>
        <v>0</v>
      </c>
      <c r="BK60" s="485">
        <f t="shared" ca="1" si="55"/>
        <v>0</v>
      </c>
      <c r="BL60" s="485">
        <f t="shared" ca="1" si="55"/>
        <v>0</v>
      </c>
      <c r="BM60" s="485">
        <f t="shared" ca="1" si="55"/>
        <v>0</v>
      </c>
      <c r="BN60" s="485">
        <f t="shared" ca="1" si="55"/>
        <v>0</v>
      </c>
      <c r="BO60" s="485">
        <f t="shared" ca="1" si="55"/>
        <v>0</v>
      </c>
      <c r="BP60" s="485">
        <f t="shared" ca="1" si="55"/>
        <v>0</v>
      </c>
      <c r="BQ60" s="485">
        <f t="shared" ca="1" si="55"/>
        <v>0</v>
      </c>
      <c r="BR60" s="485">
        <f t="shared" ca="1" si="55"/>
        <v>0</v>
      </c>
      <c r="BS60" s="485">
        <f t="shared" ca="1" si="55"/>
        <v>0</v>
      </c>
      <c r="BT60" s="485">
        <f t="shared" ca="1" si="55"/>
        <v>0</v>
      </c>
      <c r="BU60" s="485">
        <f t="shared" ca="1" si="55"/>
        <v>0</v>
      </c>
      <c r="BV60" s="485">
        <f t="shared" ca="1" si="55"/>
        <v>0</v>
      </c>
      <c r="BW60" s="485">
        <f t="shared" ref="BW60:DA61" ca="1" si="56">BW756</f>
        <v>0</v>
      </c>
      <c r="BX60" s="485">
        <f t="shared" ca="1" si="56"/>
        <v>0</v>
      </c>
      <c r="BY60" s="485">
        <f t="shared" ca="1" si="56"/>
        <v>0</v>
      </c>
      <c r="BZ60" s="485">
        <f t="shared" ca="1" si="56"/>
        <v>0</v>
      </c>
      <c r="CA60" s="485">
        <f t="shared" ca="1" si="56"/>
        <v>0</v>
      </c>
      <c r="CB60" s="485">
        <f t="shared" ca="1" si="56"/>
        <v>0</v>
      </c>
      <c r="CC60" s="485">
        <f t="shared" ca="1" si="56"/>
        <v>0</v>
      </c>
      <c r="CD60" s="485">
        <f t="shared" ca="1" si="56"/>
        <v>0</v>
      </c>
      <c r="CE60" s="485">
        <f t="shared" ca="1" si="56"/>
        <v>0</v>
      </c>
      <c r="CF60" s="485">
        <f t="shared" ca="1" si="56"/>
        <v>0</v>
      </c>
      <c r="CG60" s="485">
        <f t="shared" ca="1" si="56"/>
        <v>0</v>
      </c>
      <c r="CH60" s="485">
        <f t="shared" ca="1" si="56"/>
        <v>0</v>
      </c>
      <c r="CI60" s="485">
        <f t="shared" ca="1" si="56"/>
        <v>0</v>
      </c>
      <c r="CJ60" s="485">
        <f t="shared" ca="1" si="56"/>
        <v>0</v>
      </c>
      <c r="CK60" s="485">
        <f t="shared" ca="1" si="56"/>
        <v>0</v>
      </c>
      <c r="CL60" s="485">
        <f t="shared" ca="1" si="56"/>
        <v>0</v>
      </c>
      <c r="CM60" s="485">
        <f t="shared" ca="1" si="56"/>
        <v>0</v>
      </c>
      <c r="CN60" s="485">
        <f t="shared" ca="1" si="56"/>
        <v>0</v>
      </c>
      <c r="CO60" s="485">
        <f t="shared" ca="1" si="56"/>
        <v>0</v>
      </c>
      <c r="CP60" s="485">
        <f t="shared" ca="1" si="56"/>
        <v>0</v>
      </c>
      <c r="CQ60" s="485">
        <f t="shared" ca="1" si="56"/>
        <v>0</v>
      </c>
      <c r="CR60" s="485">
        <f t="shared" ca="1" si="56"/>
        <v>0</v>
      </c>
      <c r="CS60" s="485">
        <f t="shared" ca="1" si="56"/>
        <v>0</v>
      </c>
      <c r="CT60" s="485">
        <f t="shared" ca="1" si="56"/>
        <v>0</v>
      </c>
      <c r="CU60" s="485">
        <f t="shared" ca="1" si="56"/>
        <v>0</v>
      </c>
      <c r="CV60" s="485">
        <f t="shared" ca="1" si="56"/>
        <v>0</v>
      </c>
      <c r="CW60" s="485">
        <f t="shared" ca="1" si="56"/>
        <v>0</v>
      </c>
      <c r="CX60" s="485">
        <f t="shared" ca="1" si="56"/>
        <v>0</v>
      </c>
      <c r="CY60" s="485">
        <f t="shared" ca="1" si="56"/>
        <v>0</v>
      </c>
      <c r="CZ60" s="485">
        <f t="shared" ca="1" si="56"/>
        <v>0</v>
      </c>
      <c r="DA60" s="485">
        <f t="shared" si="56"/>
        <v>0</v>
      </c>
    </row>
    <row r="61" spans="1:105" ht="15" customHeight="1" x14ac:dyDescent="0.2">
      <c r="A61" s="296"/>
      <c r="B61" s="373">
        <v>34</v>
      </c>
      <c r="C61" s="475" t="s">
        <v>1017</v>
      </c>
      <c r="D61" s="382"/>
      <c r="E61" s="383"/>
      <c r="F61" s="427">
        <f>F757</f>
        <v>0</v>
      </c>
      <c r="G61" s="485">
        <f t="shared" ref="G61:BR61" si="57">G757</f>
        <v>0</v>
      </c>
      <c r="H61" s="485">
        <f>H757</f>
        <v>0</v>
      </c>
      <c r="I61" s="485">
        <f t="shared" si="57"/>
        <v>0</v>
      </c>
      <c r="J61" s="485">
        <f t="shared" si="57"/>
        <v>0</v>
      </c>
      <c r="K61" s="485">
        <f t="shared" si="57"/>
        <v>0</v>
      </c>
      <c r="L61" s="485">
        <f t="shared" si="57"/>
        <v>0</v>
      </c>
      <c r="M61" s="485">
        <f t="shared" si="57"/>
        <v>0</v>
      </c>
      <c r="N61" s="485">
        <f t="shared" si="57"/>
        <v>0</v>
      </c>
      <c r="O61" s="430">
        <f t="shared" si="57"/>
        <v>0</v>
      </c>
      <c r="P61" s="485">
        <f t="shared" si="57"/>
        <v>0</v>
      </c>
      <c r="Q61" s="485">
        <f t="shared" si="57"/>
        <v>0</v>
      </c>
      <c r="R61" s="485">
        <f t="shared" si="57"/>
        <v>0</v>
      </c>
      <c r="S61" s="485">
        <f t="shared" si="57"/>
        <v>0</v>
      </c>
      <c r="T61" s="485">
        <f t="shared" si="57"/>
        <v>0</v>
      </c>
      <c r="U61" s="485">
        <f t="shared" si="57"/>
        <v>0</v>
      </c>
      <c r="V61" s="485">
        <f t="shared" si="57"/>
        <v>0</v>
      </c>
      <c r="W61" s="485">
        <f t="shared" si="57"/>
        <v>0</v>
      </c>
      <c r="X61" s="485">
        <f t="shared" si="57"/>
        <v>0</v>
      </c>
      <c r="Y61" s="485">
        <f t="shared" si="57"/>
        <v>0</v>
      </c>
      <c r="Z61" s="485">
        <f t="shared" si="57"/>
        <v>0</v>
      </c>
      <c r="AA61" s="485">
        <f t="shared" si="57"/>
        <v>0</v>
      </c>
      <c r="AB61" s="485">
        <f t="shared" si="57"/>
        <v>0</v>
      </c>
      <c r="AC61" s="485">
        <f t="shared" si="57"/>
        <v>0</v>
      </c>
      <c r="AD61" s="485">
        <f t="shared" si="57"/>
        <v>0</v>
      </c>
      <c r="AE61" s="485">
        <f t="shared" si="57"/>
        <v>0</v>
      </c>
      <c r="AF61" s="485">
        <f t="shared" si="57"/>
        <v>0</v>
      </c>
      <c r="AG61" s="485">
        <f t="shared" si="57"/>
        <v>0</v>
      </c>
      <c r="AH61" s="485">
        <f t="shared" si="57"/>
        <v>0</v>
      </c>
      <c r="AI61" s="485">
        <f t="shared" si="57"/>
        <v>0</v>
      </c>
      <c r="AJ61" s="485">
        <f t="shared" si="57"/>
        <v>0</v>
      </c>
      <c r="AK61" s="485">
        <f t="shared" si="57"/>
        <v>0</v>
      </c>
      <c r="AL61" s="485">
        <f t="shared" si="57"/>
        <v>0</v>
      </c>
      <c r="AM61" s="430">
        <f t="shared" si="57"/>
        <v>0</v>
      </c>
      <c r="AN61" s="485">
        <f t="shared" si="57"/>
        <v>0</v>
      </c>
      <c r="AO61" s="485">
        <f t="shared" si="57"/>
        <v>0</v>
      </c>
      <c r="AP61" s="485">
        <f t="shared" si="57"/>
        <v>0</v>
      </c>
      <c r="AQ61" s="485">
        <f t="shared" si="57"/>
        <v>0</v>
      </c>
      <c r="AR61" s="485">
        <f t="shared" si="57"/>
        <v>0</v>
      </c>
      <c r="AS61" s="485">
        <f t="shared" si="57"/>
        <v>0</v>
      </c>
      <c r="AT61" s="485">
        <f t="shared" si="57"/>
        <v>0</v>
      </c>
      <c r="AU61" s="485">
        <f t="shared" si="57"/>
        <v>0</v>
      </c>
      <c r="AV61" s="485">
        <f t="shared" si="57"/>
        <v>0</v>
      </c>
      <c r="AW61" s="485">
        <f t="shared" si="57"/>
        <v>0</v>
      </c>
      <c r="AX61" s="485">
        <f t="shared" si="57"/>
        <v>0</v>
      </c>
      <c r="AY61" s="485">
        <f t="shared" si="57"/>
        <v>0</v>
      </c>
      <c r="AZ61" s="485">
        <f t="shared" si="57"/>
        <v>0</v>
      </c>
      <c r="BA61" s="485">
        <f t="shared" si="57"/>
        <v>0</v>
      </c>
      <c r="BB61" s="485">
        <f t="shared" si="57"/>
        <v>0</v>
      </c>
      <c r="BC61" s="485">
        <f t="shared" si="57"/>
        <v>0</v>
      </c>
      <c r="BD61" s="485">
        <f t="shared" si="57"/>
        <v>0</v>
      </c>
      <c r="BE61" s="485">
        <f t="shared" si="57"/>
        <v>0</v>
      </c>
      <c r="BF61" s="485">
        <f t="shared" si="57"/>
        <v>0</v>
      </c>
      <c r="BG61" s="485">
        <f t="shared" si="57"/>
        <v>0</v>
      </c>
      <c r="BH61" s="485">
        <f t="shared" si="57"/>
        <v>0</v>
      </c>
      <c r="BI61" s="485">
        <f t="shared" si="57"/>
        <v>0</v>
      </c>
      <c r="BJ61" s="485">
        <f t="shared" si="57"/>
        <v>0</v>
      </c>
      <c r="BK61" s="485">
        <f t="shared" si="57"/>
        <v>0</v>
      </c>
      <c r="BL61" s="485">
        <f t="shared" si="57"/>
        <v>0</v>
      </c>
      <c r="BM61" s="485">
        <f t="shared" si="57"/>
        <v>0</v>
      </c>
      <c r="BN61" s="485">
        <f t="shared" si="57"/>
        <v>0</v>
      </c>
      <c r="BO61" s="485">
        <f t="shared" si="57"/>
        <v>0</v>
      </c>
      <c r="BP61" s="485">
        <f t="shared" si="57"/>
        <v>0</v>
      </c>
      <c r="BQ61" s="485">
        <f t="shared" si="57"/>
        <v>0</v>
      </c>
      <c r="BR61" s="485">
        <f t="shared" si="57"/>
        <v>0</v>
      </c>
      <c r="BS61" s="485">
        <f t="shared" si="55"/>
        <v>0</v>
      </c>
      <c r="BT61" s="485">
        <f t="shared" si="55"/>
        <v>0</v>
      </c>
      <c r="BU61" s="485">
        <f t="shared" si="55"/>
        <v>0</v>
      </c>
      <c r="BV61" s="485">
        <f t="shared" si="55"/>
        <v>0</v>
      </c>
      <c r="BW61" s="485">
        <f t="shared" si="56"/>
        <v>0</v>
      </c>
      <c r="BX61" s="485">
        <f t="shared" si="56"/>
        <v>0</v>
      </c>
      <c r="BY61" s="485">
        <f t="shared" si="56"/>
        <v>0</v>
      </c>
      <c r="BZ61" s="485">
        <f t="shared" si="56"/>
        <v>0</v>
      </c>
      <c r="CA61" s="485">
        <f t="shared" si="56"/>
        <v>0</v>
      </c>
      <c r="CB61" s="485">
        <f t="shared" si="56"/>
        <v>0</v>
      </c>
      <c r="CC61" s="485">
        <f t="shared" si="56"/>
        <v>0</v>
      </c>
      <c r="CD61" s="485">
        <f t="shared" si="56"/>
        <v>0</v>
      </c>
      <c r="CE61" s="485">
        <f t="shared" si="56"/>
        <v>0</v>
      </c>
      <c r="CF61" s="485">
        <f t="shared" si="56"/>
        <v>0</v>
      </c>
      <c r="CG61" s="485">
        <f t="shared" si="56"/>
        <v>0</v>
      </c>
      <c r="CH61" s="485">
        <f t="shared" si="56"/>
        <v>0</v>
      </c>
      <c r="CI61" s="485">
        <f t="shared" si="56"/>
        <v>0</v>
      </c>
      <c r="CJ61" s="485">
        <f t="shared" si="56"/>
        <v>0</v>
      </c>
      <c r="CK61" s="485">
        <f t="shared" si="56"/>
        <v>0</v>
      </c>
      <c r="CL61" s="485">
        <f t="shared" si="56"/>
        <v>0</v>
      </c>
      <c r="CM61" s="485">
        <f t="shared" si="56"/>
        <v>0</v>
      </c>
      <c r="CN61" s="485">
        <f t="shared" si="56"/>
        <v>0</v>
      </c>
      <c r="CO61" s="485">
        <f t="shared" si="56"/>
        <v>0</v>
      </c>
      <c r="CP61" s="485">
        <f t="shared" si="56"/>
        <v>0</v>
      </c>
      <c r="CQ61" s="485">
        <f t="shared" si="56"/>
        <v>0</v>
      </c>
      <c r="CR61" s="485">
        <f t="shared" si="56"/>
        <v>0</v>
      </c>
      <c r="CS61" s="485">
        <f t="shared" si="56"/>
        <v>0</v>
      </c>
      <c r="CT61" s="485">
        <f t="shared" si="56"/>
        <v>0</v>
      </c>
      <c r="CU61" s="485">
        <f t="shared" si="56"/>
        <v>0</v>
      </c>
      <c r="CV61" s="485">
        <f t="shared" si="56"/>
        <v>0</v>
      </c>
      <c r="CW61" s="485">
        <f t="shared" si="56"/>
        <v>0</v>
      </c>
      <c r="CX61" s="485">
        <f t="shared" si="56"/>
        <v>0</v>
      </c>
      <c r="CY61" s="485">
        <f t="shared" si="56"/>
        <v>0</v>
      </c>
      <c r="CZ61" s="485">
        <f t="shared" si="56"/>
        <v>0</v>
      </c>
      <c r="DA61" s="485">
        <f t="shared" si="56"/>
        <v>0</v>
      </c>
    </row>
    <row r="62" spans="1:105" ht="15" customHeight="1" x14ac:dyDescent="0.2">
      <c r="A62" s="296"/>
      <c r="B62" s="373">
        <v>35</v>
      </c>
      <c r="C62" s="475" t="s">
        <v>1018</v>
      </c>
      <c r="D62" s="486"/>
      <c r="E62" s="487"/>
      <c r="F62" s="488"/>
      <c r="G62" s="489"/>
      <c r="H62" s="489"/>
      <c r="I62" s="489"/>
      <c r="J62" s="489"/>
      <c r="K62" s="489"/>
      <c r="L62" s="489"/>
      <c r="M62" s="489"/>
      <c r="N62" s="489"/>
      <c r="O62" s="389"/>
      <c r="P62" s="490"/>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91"/>
      <c r="AN62" s="492">
        <f>AM62</f>
        <v>0</v>
      </c>
      <c r="AO62" s="493">
        <f t="shared" ref="AO62:BD63" si="58">AN62</f>
        <v>0</v>
      </c>
      <c r="AP62" s="493">
        <f t="shared" si="58"/>
        <v>0</v>
      </c>
      <c r="AQ62" s="493">
        <f t="shared" si="58"/>
        <v>0</v>
      </c>
      <c r="AR62" s="493">
        <f t="shared" si="58"/>
        <v>0</v>
      </c>
      <c r="AS62" s="493">
        <f t="shared" si="58"/>
        <v>0</v>
      </c>
      <c r="AT62" s="493">
        <f t="shared" si="58"/>
        <v>0</v>
      </c>
      <c r="AU62" s="493">
        <f t="shared" si="58"/>
        <v>0</v>
      </c>
      <c r="AV62" s="493">
        <f t="shared" si="58"/>
        <v>0</v>
      </c>
      <c r="AW62" s="493">
        <f t="shared" si="58"/>
        <v>0</v>
      </c>
      <c r="AX62" s="493">
        <f t="shared" si="58"/>
        <v>0</v>
      </c>
      <c r="AY62" s="493">
        <f t="shared" si="58"/>
        <v>0</v>
      </c>
      <c r="AZ62" s="493">
        <f t="shared" si="58"/>
        <v>0</v>
      </c>
      <c r="BA62" s="493">
        <f t="shared" si="58"/>
        <v>0</v>
      </c>
      <c r="BB62" s="493">
        <f t="shared" si="58"/>
        <v>0</v>
      </c>
      <c r="BC62" s="493">
        <f t="shared" si="58"/>
        <v>0</v>
      </c>
      <c r="BD62" s="493">
        <f t="shared" si="58"/>
        <v>0</v>
      </c>
      <c r="BE62" s="493">
        <f t="shared" ref="BE62:BT63" si="59">BD62</f>
        <v>0</v>
      </c>
      <c r="BF62" s="493">
        <f t="shared" si="59"/>
        <v>0</v>
      </c>
      <c r="BG62" s="493">
        <f t="shared" si="59"/>
        <v>0</v>
      </c>
      <c r="BH62" s="493">
        <f t="shared" si="59"/>
        <v>0</v>
      </c>
      <c r="BI62" s="493">
        <f t="shared" si="59"/>
        <v>0</v>
      </c>
      <c r="BJ62" s="493">
        <f t="shared" si="59"/>
        <v>0</v>
      </c>
      <c r="BK62" s="493">
        <f t="shared" si="59"/>
        <v>0</v>
      </c>
      <c r="BL62" s="493">
        <f t="shared" si="59"/>
        <v>0</v>
      </c>
      <c r="BM62" s="493">
        <f t="shared" si="59"/>
        <v>0</v>
      </c>
      <c r="BN62" s="493">
        <f t="shared" si="59"/>
        <v>0</v>
      </c>
      <c r="BO62" s="493">
        <f t="shared" si="59"/>
        <v>0</v>
      </c>
      <c r="BP62" s="493">
        <f t="shared" si="59"/>
        <v>0</v>
      </c>
      <c r="BQ62" s="493">
        <f t="shared" si="59"/>
        <v>0</v>
      </c>
      <c r="BR62" s="493">
        <f t="shared" si="59"/>
        <v>0</v>
      </c>
      <c r="BS62" s="493">
        <f t="shared" si="59"/>
        <v>0</v>
      </c>
      <c r="BT62" s="493">
        <f t="shared" si="59"/>
        <v>0</v>
      </c>
      <c r="BU62" s="493">
        <f t="shared" ref="BU62:CJ63" si="60">BT62</f>
        <v>0</v>
      </c>
      <c r="BV62" s="493">
        <f t="shared" si="60"/>
        <v>0</v>
      </c>
      <c r="BW62" s="493">
        <f t="shared" si="60"/>
        <v>0</v>
      </c>
      <c r="BX62" s="493">
        <f t="shared" si="60"/>
        <v>0</v>
      </c>
      <c r="BY62" s="493">
        <f t="shared" si="60"/>
        <v>0</v>
      </c>
      <c r="BZ62" s="493">
        <f t="shared" si="60"/>
        <v>0</v>
      </c>
      <c r="CA62" s="493">
        <f t="shared" si="60"/>
        <v>0</v>
      </c>
      <c r="CB62" s="493">
        <f t="shared" si="60"/>
        <v>0</v>
      </c>
      <c r="CC62" s="493">
        <f t="shared" si="60"/>
        <v>0</v>
      </c>
      <c r="CD62" s="493">
        <f t="shared" si="60"/>
        <v>0</v>
      </c>
      <c r="CE62" s="493">
        <f t="shared" si="60"/>
        <v>0</v>
      </c>
      <c r="CF62" s="493">
        <f t="shared" si="60"/>
        <v>0</v>
      </c>
      <c r="CG62" s="493">
        <f t="shared" si="60"/>
        <v>0</v>
      </c>
      <c r="CH62" s="493">
        <f t="shared" si="60"/>
        <v>0</v>
      </c>
      <c r="CI62" s="493">
        <f t="shared" si="60"/>
        <v>0</v>
      </c>
      <c r="CJ62" s="493">
        <f t="shared" si="60"/>
        <v>0</v>
      </c>
      <c r="CK62" s="493">
        <f t="shared" ref="CK62:CZ63" si="61">CJ62</f>
        <v>0</v>
      </c>
      <c r="CL62" s="493">
        <f t="shared" si="61"/>
        <v>0</v>
      </c>
      <c r="CM62" s="493">
        <f t="shared" si="61"/>
        <v>0</v>
      </c>
      <c r="CN62" s="493">
        <f t="shared" si="61"/>
        <v>0</v>
      </c>
      <c r="CO62" s="493">
        <f t="shared" si="61"/>
        <v>0</v>
      </c>
      <c r="CP62" s="493">
        <f t="shared" si="61"/>
        <v>0</v>
      </c>
      <c r="CQ62" s="493">
        <f t="shared" si="61"/>
        <v>0</v>
      </c>
      <c r="CR62" s="493">
        <f t="shared" si="61"/>
        <v>0</v>
      </c>
      <c r="CS62" s="493">
        <f t="shared" si="61"/>
        <v>0</v>
      </c>
      <c r="CT62" s="493">
        <f t="shared" si="61"/>
        <v>0</v>
      </c>
      <c r="CU62" s="493">
        <f t="shared" si="61"/>
        <v>0</v>
      </c>
      <c r="CV62" s="493">
        <f t="shared" si="61"/>
        <v>0</v>
      </c>
      <c r="CW62" s="493">
        <f t="shared" si="61"/>
        <v>0</v>
      </c>
      <c r="CX62" s="493">
        <f t="shared" si="61"/>
        <v>0</v>
      </c>
      <c r="CY62" s="493">
        <f t="shared" si="61"/>
        <v>0</v>
      </c>
      <c r="CZ62" s="493">
        <f t="shared" si="61"/>
        <v>0</v>
      </c>
      <c r="DA62" s="493">
        <f>CZ62</f>
        <v>0</v>
      </c>
    </row>
    <row r="63" spans="1:105" ht="15" customHeight="1" thickBot="1" x14ac:dyDescent="0.25">
      <c r="A63" s="296"/>
      <c r="B63" s="452">
        <v>36</v>
      </c>
      <c r="C63" s="494" t="s">
        <v>1019</v>
      </c>
      <c r="D63" s="495"/>
      <c r="E63" s="496"/>
      <c r="F63" s="497"/>
      <c r="G63" s="498"/>
      <c r="H63" s="498"/>
      <c r="I63" s="498"/>
      <c r="J63" s="498"/>
      <c r="K63" s="498"/>
      <c r="L63" s="498"/>
      <c r="M63" s="498"/>
      <c r="N63" s="498"/>
      <c r="O63" s="499"/>
      <c r="P63" s="498"/>
      <c r="Q63" s="498"/>
      <c r="R63" s="498"/>
      <c r="S63" s="498"/>
      <c r="T63" s="498"/>
      <c r="U63" s="498"/>
      <c r="V63" s="498"/>
      <c r="W63" s="498"/>
      <c r="X63" s="498"/>
      <c r="Y63" s="498"/>
      <c r="Z63" s="498"/>
      <c r="AA63" s="498"/>
      <c r="AB63" s="498"/>
      <c r="AC63" s="498"/>
      <c r="AD63" s="498"/>
      <c r="AE63" s="498"/>
      <c r="AF63" s="498"/>
      <c r="AG63" s="498"/>
      <c r="AH63" s="498"/>
      <c r="AI63" s="498"/>
      <c r="AJ63" s="498"/>
      <c r="AK63" s="498"/>
      <c r="AL63" s="498"/>
      <c r="AM63" s="500"/>
      <c r="AN63" s="501">
        <f>AM63</f>
        <v>0</v>
      </c>
      <c r="AO63" s="502">
        <f t="shared" si="58"/>
        <v>0</v>
      </c>
      <c r="AP63" s="502">
        <f t="shared" si="58"/>
        <v>0</v>
      </c>
      <c r="AQ63" s="502">
        <f t="shared" si="58"/>
        <v>0</v>
      </c>
      <c r="AR63" s="502">
        <f t="shared" si="58"/>
        <v>0</v>
      </c>
      <c r="AS63" s="502">
        <f t="shared" si="58"/>
        <v>0</v>
      </c>
      <c r="AT63" s="502">
        <f t="shared" si="58"/>
        <v>0</v>
      </c>
      <c r="AU63" s="502">
        <f t="shared" si="58"/>
        <v>0</v>
      </c>
      <c r="AV63" s="502">
        <f t="shared" si="58"/>
        <v>0</v>
      </c>
      <c r="AW63" s="502">
        <f t="shared" si="58"/>
        <v>0</v>
      </c>
      <c r="AX63" s="502">
        <f t="shared" si="58"/>
        <v>0</v>
      </c>
      <c r="AY63" s="502">
        <f t="shared" si="58"/>
        <v>0</v>
      </c>
      <c r="AZ63" s="502">
        <f t="shared" si="58"/>
        <v>0</v>
      </c>
      <c r="BA63" s="502">
        <f t="shared" si="58"/>
        <v>0</v>
      </c>
      <c r="BB63" s="502">
        <f t="shared" si="58"/>
        <v>0</v>
      </c>
      <c r="BC63" s="502">
        <f t="shared" si="58"/>
        <v>0</v>
      </c>
      <c r="BD63" s="502">
        <f t="shared" si="58"/>
        <v>0</v>
      </c>
      <c r="BE63" s="502">
        <f t="shared" si="59"/>
        <v>0</v>
      </c>
      <c r="BF63" s="502">
        <f t="shared" si="59"/>
        <v>0</v>
      </c>
      <c r="BG63" s="502">
        <f t="shared" si="59"/>
        <v>0</v>
      </c>
      <c r="BH63" s="502">
        <f t="shared" si="59"/>
        <v>0</v>
      </c>
      <c r="BI63" s="502">
        <f t="shared" si="59"/>
        <v>0</v>
      </c>
      <c r="BJ63" s="502">
        <f t="shared" si="59"/>
        <v>0</v>
      </c>
      <c r="BK63" s="502">
        <f t="shared" si="59"/>
        <v>0</v>
      </c>
      <c r="BL63" s="502">
        <f t="shared" si="59"/>
        <v>0</v>
      </c>
      <c r="BM63" s="502">
        <f t="shared" si="59"/>
        <v>0</v>
      </c>
      <c r="BN63" s="502">
        <f t="shared" si="59"/>
        <v>0</v>
      </c>
      <c r="BO63" s="502">
        <f t="shared" si="59"/>
        <v>0</v>
      </c>
      <c r="BP63" s="502">
        <f t="shared" si="59"/>
        <v>0</v>
      </c>
      <c r="BQ63" s="502">
        <f t="shared" si="59"/>
        <v>0</v>
      </c>
      <c r="BR63" s="502">
        <f t="shared" si="59"/>
        <v>0</v>
      </c>
      <c r="BS63" s="502">
        <f t="shared" si="59"/>
        <v>0</v>
      </c>
      <c r="BT63" s="502">
        <f t="shared" si="59"/>
        <v>0</v>
      </c>
      <c r="BU63" s="502">
        <f t="shared" si="60"/>
        <v>0</v>
      </c>
      <c r="BV63" s="502">
        <f t="shared" si="60"/>
        <v>0</v>
      </c>
      <c r="BW63" s="502">
        <f t="shared" si="60"/>
        <v>0</v>
      </c>
      <c r="BX63" s="502">
        <f t="shared" si="60"/>
        <v>0</v>
      </c>
      <c r="BY63" s="502">
        <f t="shared" si="60"/>
        <v>0</v>
      </c>
      <c r="BZ63" s="502">
        <f t="shared" si="60"/>
        <v>0</v>
      </c>
      <c r="CA63" s="502">
        <f t="shared" si="60"/>
        <v>0</v>
      </c>
      <c r="CB63" s="502">
        <f t="shared" si="60"/>
        <v>0</v>
      </c>
      <c r="CC63" s="502">
        <f t="shared" si="60"/>
        <v>0</v>
      </c>
      <c r="CD63" s="502">
        <f t="shared" si="60"/>
        <v>0</v>
      </c>
      <c r="CE63" s="502">
        <f t="shared" si="60"/>
        <v>0</v>
      </c>
      <c r="CF63" s="502">
        <f t="shared" si="60"/>
        <v>0</v>
      </c>
      <c r="CG63" s="502">
        <f t="shared" si="60"/>
        <v>0</v>
      </c>
      <c r="CH63" s="502">
        <f t="shared" si="60"/>
        <v>0</v>
      </c>
      <c r="CI63" s="502">
        <f t="shared" si="60"/>
        <v>0</v>
      </c>
      <c r="CJ63" s="502">
        <f t="shared" si="60"/>
        <v>0</v>
      </c>
      <c r="CK63" s="502">
        <f t="shared" si="61"/>
        <v>0</v>
      </c>
      <c r="CL63" s="502">
        <f t="shared" si="61"/>
        <v>0</v>
      </c>
      <c r="CM63" s="502">
        <f t="shared" si="61"/>
        <v>0</v>
      </c>
      <c r="CN63" s="502">
        <f t="shared" si="61"/>
        <v>0</v>
      </c>
      <c r="CO63" s="502">
        <f t="shared" si="61"/>
        <v>0</v>
      </c>
      <c r="CP63" s="502">
        <f t="shared" si="61"/>
        <v>0</v>
      </c>
      <c r="CQ63" s="502">
        <f t="shared" si="61"/>
        <v>0</v>
      </c>
      <c r="CR63" s="502">
        <f t="shared" si="61"/>
        <v>0</v>
      </c>
      <c r="CS63" s="502">
        <f t="shared" si="61"/>
        <v>0</v>
      </c>
      <c r="CT63" s="502">
        <f t="shared" si="61"/>
        <v>0</v>
      </c>
      <c r="CU63" s="502">
        <f t="shared" si="61"/>
        <v>0</v>
      </c>
      <c r="CV63" s="502">
        <f t="shared" si="61"/>
        <v>0</v>
      </c>
      <c r="CW63" s="502">
        <f t="shared" si="61"/>
        <v>0</v>
      </c>
      <c r="CX63" s="502">
        <f t="shared" si="61"/>
        <v>0</v>
      </c>
      <c r="CY63" s="502">
        <f t="shared" si="61"/>
        <v>0</v>
      </c>
      <c r="CZ63" s="502">
        <f t="shared" si="61"/>
        <v>0</v>
      </c>
      <c r="DA63" s="502">
        <f>CZ63</f>
        <v>0</v>
      </c>
    </row>
    <row r="64" spans="1:105" ht="13.5" thickBot="1" x14ac:dyDescent="0.25">
      <c r="A64" s="296"/>
      <c r="B64" s="481"/>
      <c r="C64" s="293"/>
      <c r="D64" s="293"/>
      <c r="E64" s="293"/>
      <c r="F64" s="293"/>
      <c r="G64" s="293"/>
      <c r="H64" s="293"/>
      <c r="I64" s="293"/>
      <c r="J64" s="293"/>
      <c r="K64" s="293"/>
      <c r="L64" s="293"/>
      <c r="M64" s="293"/>
      <c r="N64" s="293"/>
      <c r="O64" s="293"/>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2"/>
      <c r="BK64" s="462"/>
      <c r="BL64" s="462"/>
      <c r="BM64" s="462"/>
      <c r="BN64" s="462"/>
      <c r="BO64" s="462"/>
      <c r="BP64" s="462"/>
      <c r="BQ64" s="462"/>
      <c r="BR64" s="462"/>
      <c r="BS64" s="462"/>
      <c r="BT64" s="462"/>
      <c r="BU64" s="462"/>
      <c r="BV64" s="462"/>
      <c r="BW64" s="462"/>
      <c r="BX64" s="462"/>
      <c r="BY64" s="462"/>
      <c r="BZ64" s="462"/>
      <c r="CA64" s="462"/>
      <c r="CB64" s="462"/>
      <c r="CC64" s="462"/>
      <c r="CD64" s="462"/>
      <c r="CE64" s="462"/>
      <c r="CF64" s="462"/>
      <c r="CG64" s="462"/>
      <c r="CH64" s="462"/>
      <c r="CI64" s="462"/>
      <c r="CJ64" s="462"/>
      <c r="CK64" s="462"/>
      <c r="CL64" s="462"/>
      <c r="CM64" s="462"/>
      <c r="CN64" s="462"/>
      <c r="CO64" s="462"/>
      <c r="CP64" s="462"/>
      <c r="CQ64" s="462"/>
      <c r="CR64" s="462"/>
      <c r="CS64" s="462"/>
      <c r="CT64" s="462"/>
      <c r="CU64" s="462"/>
      <c r="CV64" s="462"/>
      <c r="CW64" s="462"/>
      <c r="CX64" s="462"/>
      <c r="CY64" s="462"/>
      <c r="CZ64" s="462"/>
      <c r="DA64" s="462"/>
    </row>
    <row r="65" spans="1:105" ht="16.5" customHeight="1" thickBot="1" x14ac:dyDescent="0.3">
      <c r="A65" s="296"/>
      <c r="B65" s="350" t="s">
        <v>982</v>
      </c>
      <c r="C65" s="351" t="s">
        <v>1020</v>
      </c>
      <c r="D65" s="352"/>
      <c r="E65" s="353"/>
      <c r="F65" s="466">
        <f>F22</f>
        <v>0</v>
      </c>
      <c r="G65" s="464">
        <f>F65+1</f>
        <v>1</v>
      </c>
      <c r="H65" s="464">
        <f t="shared" ref="H65:O65" si="62">G65+1</f>
        <v>2</v>
      </c>
      <c r="I65" s="464">
        <f t="shared" si="62"/>
        <v>3</v>
      </c>
      <c r="J65" s="464">
        <f t="shared" si="62"/>
        <v>4</v>
      </c>
      <c r="K65" s="464">
        <f t="shared" si="62"/>
        <v>5</v>
      </c>
      <c r="L65" s="464">
        <f t="shared" si="62"/>
        <v>6</v>
      </c>
      <c r="M65" s="464">
        <f t="shared" si="62"/>
        <v>7</v>
      </c>
      <c r="N65" s="464">
        <f t="shared" si="62"/>
        <v>8</v>
      </c>
      <c r="O65" s="465">
        <f t="shared" si="62"/>
        <v>9</v>
      </c>
      <c r="P65" s="464">
        <f>O65+1</f>
        <v>10</v>
      </c>
      <c r="Q65" s="464">
        <f>P65+1</f>
        <v>11</v>
      </c>
      <c r="R65" s="464">
        <f t="shared" ref="R65:CC65" si="63">Q65+1</f>
        <v>12</v>
      </c>
      <c r="S65" s="464">
        <f t="shared" si="63"/>
        <v>13</v>
      </c>
      <c r="T65" s="464">
        <f t="shared" si="63"/>
        <v>14</v>
      </c>
      <c r="U65" s="464">
        <f t="shared" si="63"/>
        <v>15</v>
      </c>
      <c r="V65" s="464">
        <f t="shared" si="63"/>
        <v>16</v>
      </c>
      <c r="W65" s="464">
        <f t="shared" si="63"/>
        <v>17</v>
      </c>
      <c r="X65" s="464">
        <f t="shared" si="63"/>
        <v>18</v>
      </c>
      <c r="Y65" s="464">
        <f t="shared" si="63"/>
        <v>19</v>
      </c>
      <c r="Z65" s="464">
        <f t="shared" si="63"/>
        <v>20</v>
      </c>
      <c r="AA65" s="464">
        <f t="shared" si="63"/>
        <v>21</v>
      </c>
      <c r="AB65" s="464">
        <f t="shared" si="63"/>
        <v>22</v>
      </c>
      <c r="AC65" s="464">
        <f t="shared" si="63"/>
        <v>23</v>
      </c>
      <c r="AD65" s="464">
        <f t="shared" si="63"/>
        <v>24</v>
      </c>
      <c r="AE65" s="464">
        <f t="shared" si="63"/>
        <v>25</v>
      </c>
      <c r="AF65" s="464">
        <f t="shared" si="63"/>
        <v>26</v>
      </c>
      <c r="AG65" s="464">
        <f t="shared" si="63"/>
        <v>27</v>
      </c>
      <c r="AH65" s="464">
        <f t="shared" si="63"/>
        <v>28</v>
      </c>
      <c r="AI65" s="464">
        <f t="shared" si="63"/>
        <v>29</v>
      </c>
      <c r="AJ65" s="464">
        <f t="shared" si="63"/>
        <v>30</v>
      </c>
      <c r="AK65" s="464">
        <f t="shared" si="63"/>
        <v>31</v>
      </c>
      <c r="AL65" s="464">
        <f t="shared" si="63"/>
        <v>32</v>
      </c>
      <c r="AM65" s="465">
        <f t="shared" si="63"/>
        <v>33</v>
      </c>
      <c r="AN65" s="466">
        <f t="shared" si="63"/>
        <v>34</v>
      </c>
      <c r="AO65" s="464">
        <f t="shared" si="63"/>
        <v>35</v>
      </c>
      <c r="AP65" s="464">
        <f t="shared" si="63"/>
        <v>36</v>
      </c>
      <c r="AQ65" s="464">
        <f t="shared" si="63"/>
        <v>37</v>
      </c>
      <c r="AR65" s="464">
        <f t="shared" si="63"/>
        <v>38</v>
      </c>
      <c r="AS65" s="464">
        <f t="shared" si="63"/>
        <v>39</v>
      </c>
      <c r="AT65" s="464">
        <f t="shared" si="63"/>
        <v>40</v>
      </c>
      <c r="AU65" s="464">
        <f t="shared" si="63"/>
        <v>41</v>
      </c>
      <c r="AV65" s="464">
        <f t="shared" si="63"/>
        <v>42</v>
      </c>
      <c r="AW65" s="464">
        <f t="shared" si="63"/>
        <v>43</v>
      </c>
      <c r="AX65" s="464">
        <f t="shared" si="63"/>
        <v>44</v>
      </c>
      <c r="AY65" s="464">
        <f t="shared" si="63"/>
        <v>45</v>
      </c>
      <c r="AZ65" s="464">
        <f t="shared" si="63"/>
        <v>46</v>
      </c>
      <c r="BA65" s="464">
        <f t="shared" si="63"/>
        <v>47</v>
      </c>
      <c r="BB65" s="464">
        <f t="shared" si="63"/>
        <v>48</v>
      </c>
      <c r="BC65" s="464">
        <f t="shared" si="63"/>
        <v>49</v>
      </c>
      <c r="BD65" s="464">
        <f t="shared" si="63"/>
        <v>50</v>
      </c>
      <c r="BE65" s="464">
        <f t="shared" si="63"/>
        <v>51</v>
      </c>
      <c r="BF65" s="464">
        <f t="shared" si="63"/>
        <v>52</v>
      </c>
      <c r="BG65" s="464">
        <f t="shared" si="63"/>
        <v>53</v>
      </c>
      <c r="BH65" s="464">
        <f t="shared" si="63"/>
        <v>54</v>
      </c>
      <c r="BI65" s="464">
        <f t="shared" si="63"/>
        <v>55</v>
      </c>
      <c r="BJ65" s="464">
        <f t="shared" si="63"/>
        <v>56</v>
      </c>
      <c r="BK65" s="464">
        <f t="shared" si="63"/>
        <v>57</v>
      </c>
      <c r="BL65" s="464">
        <f t="shared" si="63"/>
        <v>58</v>
      </c>
      <c r="BM65" s="464">
        <f t="shared" si="63"/>
        <v>59</v>
      </c>
      <c r="BN65" s="464">
        <f t="shared" si="63"/>
        <v>60</v>
      </c>
      <c r="BO65" s="464">
        <f t="shared" si="63"/>
        <v>61</v>
      </c>
      <c r="BP65" s="464">
        <f t="shared" si="63"/>
        <v>62</v>
      </c>
      <c r="BQ65" s="464">
        <f t="shared" si="63"/>
        <v>63</v>
      </c>
      <c r="BR65" s="464">
        <f t="shared" si="63"/>
        <v>64</v>
      </c>
      <c r="BS65" s="464">
        <f t="shared" si="63"/>
        <v>65</v>
      </c>
      <c r="BT65" s="464">
        <f t="shared" si="63"/>
        <v>66</v>
      </c>
      <c r="BU65" s="464">
        <f t="shared" si="63"/>
        <v>67</v>
      </c>
      <c r="BV65" s="464">
        <f t="shared" si="63"/>
        <v>68</v>
      </c>
      <c r="BW65" s="464">
        <f t="shared" si="63"/>
        <v>69</v>
      </c>
      <c r="BX65" s="464">
        <f t="shared" si="63"/>
        <v>70</v>
      </c>
      <c r="BY65" s="464">
        <f t="shared" si="63"/>
        <v>71</v>
      </c>
      <c r="BZ65" s="464">
        <f t="shared" si="63"/>
        <v>72</v>
      </c>
      <c r="CA65" s="464">
        <f t="shared" si="63"/>
        <v>73</v>
      </c>
      <c r="CB65" s="464">
        <f t="shared" si="63"/>
        <v>74</v>
      </c>
      <c r="CC65" s="464">
        <f t="shared" si="63"/>
        <v>75</v>
      </c>
      <c r="CD65" s="464">
        <f t="shared" ref="CD65:DA65" si="64">CC65+1</f>
        <v>76</v>
      </c>
      <c r="CE65" s="464">
        <f t="shared" si="64"/>
        <v>77</v>
      </c>
      <c r="CF65" s="464">
        <f t="shared" si="64"/>
        <v>78</v>
      </c>
      <c r="CG65" s="464">
        <f t="shared" si="64"/>
        <v>79</v>
      </c>
      <c r="CH65" s="464">
        <f t="shared" si="64"/>
        <v>80</v>
      </c>
      <c r="CI65" s="464">
        <f t="shared" si="64"/>
        <v>81</v>
      </c>
      <c r="CJ65" s="464">
        <f t="shared" si="64"/>
        <v>82</v>
      </c>
      <c r="CK65" s="464">
        <f t="shared" si="64"/>
        <v>83</v>
      </c>
      <c r="CL65" s="464">
        <f t="shared" si="64"/>
        <v>84</v>
      </c>
      <c r="CM65" s="464">
        <f t="shared" si="64"/>
        <v>85</v>
      </c>
      <c r="CN65" s="464">
        <f t="shared" si="64"/>
        <v>86</v>
      </c>
      <c r="CO65" s="464">
        <f t="shared" si="64"/>
        <v>87</v>
      </c>
      <c r="CP65" s="464">
        <f t="shared" si="64"/>
        <v>88</v>
      </c>
      <c r="CQ65" s="464">
        <f t="shared" si="64"/>
        <v>89</v>
      </c>
      <c r="CR65" s="464">
        <f t="shared" si="64"/>
        <v>90</v>
      </c>
      <c r="CS65" s="464">
        <f t="shared" si="64"/>
        <v>91</v>
      </c>
      <c r="CT65" s="464">
        <f t="shared" si="64"/>
        <v>92</v>
      </c>
      <c r="CU65" s="464">
        <f t="shared" si="64"/>
        <v>93</v>
      </c>
      <c r="CV65" s="464">
        <f t="shared" si="64"/>
        <v>94</v>
      </c>
      <c r="CW65" s="464">
        <f t="shared" si="64"/>
        <v>95</v>
      </c>
      <c r="CX65" s="464">
        <f t="shared" si="64"/>
        <v>96</v>
      </c>
      <c r="CY65" s="464">
        <f t="shared" si="64"/>
        <v>97</v>
      </c>
      <c r="CZ65" s="464">
        <f t="shared" si="64"/>
        <v>98</v>
      </c>
      <c r="DA65" s="464">
        <f t="shared" si="64"/>
        <v>99</v>
      </c>
    </row>
    <row r="66" spans="1:105" ht="16.5" customHeight="1" thickBot="1" x14ac:dyDescent="0.25">
      <c r="A66" s="296"/>
      <c r="B66" s="503">
        <v>37</v>
      </c>
      <c r="C66" s="504" t="s">
        <v>1021</v>
      </c>
      <c r="D66" s="505"/>
      <c r="E66" s="506"/>
      <c r="F66" s="507"/>
      <c r="G66" s="508"/>
      <c r="H66" s="508"/>
      <c r="I66" s="508"/>
      <c r="J66" s="508"/>
      <c r="K66" s="508"/>
      <c r="L66" s="508"/>
      <c r="M66" s="508"/>
      <c r="N66" s="508"/>
      <c r="O66" s="509"/>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9"/>
      <c r="AN66" s="510">
        <f t="shared" ref="AN66:CY66" si="65">AM66</f>
        <v>0</v>
      </c>
      <c r="AO66" s="511">
        <f t="shared" si="65"/>
        <v>0</v>
      </c>
      <c r="AP66" s="511">
        <f t="shared" si="65"/>
        <v>0</v>
      </c>
      <c r="AQ66" s="511">
        <f t="shared" si="65"/>
        <v>0</v>
      </c>
      <c r="AR66" s="511">
        <f t="shared" si="65"/>
        <v>0</v>
      </c>
      <c r="AS66" s="511">
        <f t="shared" si="65"/>
        <v>0</v>
      </c>
      <c r="AT66" s="511">
        <f t="shared" si="65"/>
        <v>0</v>
      </c>
      <c r="AU66" s="511">
        <f t="shared" si="65"/>
        <v>0</v>
      </c>
      <c r="AV66" s="511">
        <f t="shared" si="65"/>
        <v>0</v>
      </c>
      <c r="AW66" s="511">
        <f t="shared" si="65"/>
        <v>0</v>
      </c>
      <c r="AX66" s="511">
        <f t="shared" si="65"/>
        <v>0</v>
      </c>
      <c r="AY66" s="511">
        <f t="shared" si="65"/>
        <v>0</v>
      </c>
      <c r="AZ66" s="511">
        <f t="shared" si="65"/>
        <v>0</v>
      </c>
      <c r="BA66" s="511">
        <f t="shared" si="65"/>
        <v>0</v>
      </c>
      <c r="BB66" s="511">
        <f t="shared" si="65"/>
        <v>0</v>
      </c>
      <c r="BC66" s="511">
        <f t="shared" si="65"/>
        <v>0</v>
      </c>
      <c r="BD66" s="511">
        <f t="shared" si="65"/>
        <v>0</v>
      </c>
      <c r="BE66" s="511">
        <f t="shared" si="65"/>
        <v>0</v>
      </c>
      <c r="BF66" s="511">
        <f t="shared" si="65"/>
        <v>0</v>
      </c>
      <c r="BG66" s="511">
        <f t="shared" si="65"/>
        <v>0</v>
      </c>
      <c r="BH66" s="511">
        <f t="shared" si="65"/>
        <v>0</v>
      </c>
      <c r="BI66" s="511">
        <f t="shared" si="65"/>
        <v>0</v>
      </c>
      <c r="BJ66" s="511">
        <f t="shared" si="65"/>
        <v>0</v>
      </c>
      <c r="BK66" s="511">
        <f t="shared" si="65"/>
        <v>0</v>
      </c>
      <c r="BL66" s="511">
        <f t="shared" si="65"/>
        <v>0</v>
      </c>
      <c r="BM66" s="511">
        <f t="shared" si="65"/>
        <v>0</v>
      </c>
      <c r="BN66" s="511">
        <f t="shared" si="65"/>
        <v>0</v>
      </c>
      <c r="BO66" s="511">
        <f t="shared" si="65"/>
        <v>0</v>
      </c>
      <c r="BP66" s="511">
        <f t="shared" si="65"/>
        <v>0</v>
      </c>
      <c r="BQ66" s="511">
        <f t="shared" si="65"/>
        <v>0</v>
      </c>
      <c r="BR66" s="511">
        <f t="shared" si="65"/>
        <v>0</v>
      </c>
      <c r="BS66" s="511">
        <f t="shared" si="65"/>
        <v>0</v>
      </c>
      <c r="BT66" s="511">
        <f t="shared" si="65"/>
        <v>0</v>
      </c>
      <c r="BU66" s="511">
        <f t="shared" si="65"/>
        <v>0</v>
      </c>
      <c r="BV66" s="511">
        <f t="shared" si="65"/>
        <v>0</v>
      </c>
      <c r="BW66" s="511">
        <f t="shared" si="65"/>
        <v>0</v>
      </c>
      <c r="BX66" s="511">
        <f t="shared" si="65"/>
        <v>0</v>
      </c>
      <c r="BY66" s="511">
        <f t="shared" si="65"/>
        <v>0</v>
      </c>
      <c r="BZ66" s="511">
        <f t="shared" si="65"/>
        <v>0</v>
      </c>
      <c r="CA66" s="511">
        <f t="shared" si="65"/>
        <v>0</v>
      </c>
      <c r="CB66" s="511">
        <f t="shared" si="65"/>
        <v>0</v>
      </c>
      <c r="CC66" s="511">
        <f t="shared" si="65"/>
        <v>0</v>
      </c>
      <c r="CD66" s="511">
        <f t="shared" si="65"/>
        <v>0</v>
      </c>
      <c r="CE66" s="511">
        <f t="shared" si="65"/>
        <v>0</v>
      </c>
      <c r="CF66" s="511">
        <f t="shared" si="65"/>
        <v>0</v>
      </c>
      <c r="CG66" s="511">
        <f t="shared" si="65"/>
        <v>0</v>
      </c>
      <c r="CH66" s="511">
        <f t="shared" si="65"/>
        <v>0</v>
      </c>
      <c r="CI66" s="511">
        <f t="shared" si="65"/>
        <v>0</v>
      </c>
      <c r="CJ66" s="511">
        <f t="shared" si="65"/>
        <v>0</v>
      </c>
      <c r="CK66" s="511">
        <f t="shared" si="65"/>
        <v>0</v>
      </c>
      <c r="CL66" s="511">
        <f t="shared" si="65"/>
        <v>0</v>
      </c>
      <c r="CM66" s="511">
        <f t="shared" si="65"/>
        <v>0</v>
      </c>
      <c r="CN66" s="511">
        <f t="shared" si="65"/>
        <v>0</v>
      </c>
      <c r="CO66" s="511">
        <f t="shared" si="65"/>
        <v>0</v>
      </c>
      <c r="CP66" s="511">
        <f t="shared" si="65"/>
        <v>0</v>
      </c>
      <c r="CQ66" s="511">
        <f t="shared" si="65"/>
        <v>0</v>
      </c>
      <c r="CR66" s="511">
        <f t="shared" si="65"/>
        <v>0</v>
      </c>
      <c r="CS66" s="511">
        <f t="shared" si="65"/>
        <v>0</v>
      </c>
      <c r="CT66" s="511">
        <f t="shared" si="65"/>
        <v>0</v>
      </c>
      <c r="CU66" s="511">
        <f t="shared" si="65"/>
        <v>0</v>
      </c>
      <c r="CV66" s="511">
        <f t="shared" si="65"/>
        <v>0</v>
      </c>
      <c r="CW66" s="511">
        <f t="shared" si="65"/>
        <v>0</v>
      </c>
      <c r="CX66" s="511">
        <f t="shared" si="65"/>
        <v>0</v>
      </c>
      <c r="CY66" s="511">
        <f t="shared" si="65"/>
        <v>0</v>
      </c>
      <c r="CZ66" s="511">
        <f>CY66</f>
        <v>0</v>
      </c>
      <c r="DA66" s="511">
        <f>CZ66</f>
        <v>0</v>
      </c>
    </row>
    <row r="67" spans="1:105" ht="9.75" customHeight="1" thickBot="1" x14ac:dyDescent="0.3">
      <c r="A67" s="296"/>
      <c r="B67" s="481"/>
      <c r="C67" s="512"/>
      <c r="D67" s="513"/>
      <c r="E67" s="513"/>
      <c r="F67" s="514"/>
      <c r="G67" s="514"/>
      <c r="H67" s="514"/>
      <c r="I67" s="514"/>
      <c r="J67" s="514"/>
      <c r="K67" s="514"/>
      <c r="L67" s="514"/>
      <c r="M67" s="514"/>
      <c r="N67" s="514"/>
      <c r="O67" s="514"/>
      <c r="P67" s="514"/>
      <c r="Q67" s="514"/>
      <c r="R67" s="514"/>
      <c r="S67" s="514"/>
      <c r="T67" s="514"/>
      <c r="U67" s="514"/>
      <c r="V67" s="514"/>
      <c r="W67" s="514"/>
      <c r="X67" s="514"/>
      <c r="Y67" s="514"/>
      <c r="Z67" s="514"/>
      <c r="AA67" s="514"/>
      <c r="AB67" s="514"/>
      <c r="AC67" s="514"/>
      <c r="AD67" s="514"/>
      <c r="AE67" s="514"/>
      <c r="AF67" s="514"/>
      <c r="AG67" s="514"/>
      <c r="AH67" s="514"/>
      <c r="AI67" s="514"/>
      <c r="AJ67" s="514"/>
      <c r="AK67" s="514"/>
      <c r="AL67" s="514"/>
      <c r="AM67" s="515"/>
      <c r="AN67" s="514"/>
      <c r="AO67" s="514"/>
      <c r="AP67" s="514"/>
      <c r="AQ67" s="514"/>
      <c r="AR67" s="514"/>
      <c r="AS67" s="514"/>
      <c r="AT67" s="514"/>
      <c r="AU67" s="514"/>
      <c r="AV67" s="514"/>
      <c r="AW67" s="514"/>
      <c r="AX67" s="514"/>
      <c r="AY67" s="514"/>
      <c r="AZ67" s="514"/>
      <c r="BA67" s="514"/>
      <c r="BB67" s="514"/>
      <c r="BC67" s="514"/>
      <c r="BD67" s="514"/>
      <c r="BE67" s="514"/>
      <c r="BF67" s="514"/>
      <c r="BG67" s="514"/>
      <c r="BH67" s="514"/>
      <c r="BI67" s="514"/>
      <c r="BJ67" s="514"/>
      <c r="BK67" s="514"/>
      <c r="BL67" s="514"/>
      <c r="BM67" s="514"/>
      <c r="BN67" s="514"/>
      <c r="BO67" s="514"/>
      <c r="BP67" s="514"/>
      <c r="BQ67" s="514"/>
      <c r="BR67" s="514"/>
      <c r="BS67" s="514"/>
      <c r="BT67" s="514"/>
      <c r="BU67" s="514"/>
      <c r="BV67" s="514"/>
      <c r="BW67" s="514"/>
      <c r="BX67" s="514"/>
      <c r="BY67" s="514"/>
      <c r="BZ67" s="514"/>
      <c r="CA67" s="514"/>
      <c r="CB67" s="514"/>
      <c r="CC67" s="514"/>
      <c r="CD67" s="514"/>
      <c r="CE67" s="514"/>
      <c r="CF67" s="514"/>
      <c r="CG67" s="514"/>
      <c r="CH67" s="514"/>
      <c r="CI67" s="514"/>
      <c r="CJ67" s="514"/>
      <c r="CK67" s="514"/>
      <c r="CL67" s="514"/>
      <c r="CM67" s="514"/>
      <c r="CN67" s="514"/>
      <c r="CO67" s="514"/>
      <c r="CP67" s="514"/>
      <c r="CQ67" s="514"/>
      <c r="CR67" s="514"/>
      <c r="CS67" s="514"/>
      <c r="CT67" s="514"/>
      <c r="CU67" s="514"/>
      <c r="CV67" s="514"/>
      <c r="CW67" s="514"/>
      <c r="CX67" s="514"/>
      <c r="CY67" s="514"/>
      <c r="CZ67" s="514"/>
      <c r="DA67" s="514"/>
    </row>
    <row r="68" spans="1:105" ht="15.75" customHeight="1" thickBot="1" x14ac:dyDescent="0.3">
      <c r="A68" s="296"/>
      <c r="B68" s="350" t="s">
        <v>982</v>
      </c>
      <c r="C68" s="516"/>
      <c r="D68" s="352"/>
      <c r="E68" s="353"/>
      <c r="F68" s="463">
        <f>F22</f>
        <v>0</v>
      </c>
      <c r="G68" s="464">
        <f>F68+1</f>
        <v>1</v>
      </c>
      <c r="H68" s="464">
        <f t="shared" ref="H68:O68" si="66">G68+1</f>
        <v>2</v>
      </c>
      <c r="I68" s="464">
        <f t="shared" si="66"/>
        <v>3</v>
      </c>
      <c r="J68" s="464">
        <f t="shared" si="66"/>
        <v>4</v>
      </c>
      <c r="K68" s="464">
        <f t="shared" si="66"/>
        <v>5</v>
      </c>
      <c r="L68" s="464">
        <f t="shared" si="66"/>
        <v>6</v>
      </c>
      <c r="M68" s="464">
        <f t="shared" si="66"/>
        <v>7</v>
      </c>
      <c r="N68" s="464">
        <f t="shared" si="66"/>
        <v>8</v>
      </c>
      <c r="O68" s="465">
        <f t="shared" si="66"/>
        <v>9</v>
      </c>
      <c r="P68" s="464">
        <f>O68+1</f>
        <v>10</v>
      </c>
      <c r="Q68" s="464">
        <f>P68+1</f>
        <v>11</v>
      </c>
      <c r="R68" s="464">
        <f t="shared" ref="R68:CC68" si="67">Q68+1</f>
        <v>12</v>
      </c>
      <c r="S68" s="464">
        <f t="shared" si="67"/>
        <v>13</v>
      </c>
      <c r="T68" s="464">
        <f t="shared" si="67"/>
        <v>14</v>
      </c>
      <c r="U68" s="464">
        <f t="shared" si="67"/>
        <v>15</v>
      </c>
      <c r="V68" s="464">
        <f t="shared" si="67"/>
        <v>16</v>
      </c>
      <c r="W68" s="464">
        <f t="shared" si="67"/>
        <v>17</v>
      </c>
      <c r="X68" s="464">
        <f t="shared" si="67"/>
        <v>18</v>
      </c>
      <c r="Y68" s="464">
        <f t="shared" si="67"/>
        <v>19</v>
      </c>
      <c r="Z68" s="464">
        <f t="shared" si="67"/>
        <v>20</v>
      </c>
      <c r="AA68" s="464">
        <f t="shared" si="67"/>
        <v>21</v>
      </c>
      <c r="AB68" s="464">
        <f t="shared" si="67"/>
        <v>22</v>
      </c>
      <c r="AC68" s="464">
        <f t="shared" si="67"/>
        <v>23</v>
      </c>
      <c r="AD68" s="464">
        <f t="shared" si="67"/>
        <v>24</v>
      </c>
      <c r="AE68" s="464">
        <f t="shared" si="67"/>
        <v>25</v>
      </c>
      <c r="AF68" s="464">
        <f t="shared" si="67"/>
        <v>26</v>
      </c>
      <c r="AG68" s="464">
        <f t="shared" si="67"/>
        <v>27</v>
      </c>
      <c r="AH68" s="464">
        <f t="shared" si="67"/>
        <v>28</v>
      </c>
      <c r="AI68" s="464">
        <f t="shared" si="67"/>
        <v>29</v>
      </c>
      <c r="AJ68" s="464">
        <f t="shared" si="67"/>
        <v>30</v>
      </c>
      <c r="AK68" s="464">
        <f t="shared" si="67"/>
        <v>31</v>
      </c>
      <c r="AL68" s="464">
        <f t="shared" si="67"/>
        <v>32</v>
      </c>
      <c r="AM68" s="465">
        <f t="shared" si="67"/>
        <v>33</v>
      </c>
      <c r="AN68" s="466">
        <f t="shared" si="67"/>
        <v>34</v>
      </c>
      <c r="AO68" s="464">
        <f t="shared" si="67"/>
        <v>35</v>
      </c>
      <c r="AP68" s="464">
        <f t="shared" si="67"/>
        <v>36</v>
      </c>
      <c r="AQ68" s="464">
        <f t="shared" si="67"/>
        <v>37</v>
      </c>
      <c r="AR68" s="464">
        <f t="shared" si="67"/>
        <v>38</v>
      </c>
      <c r="AS68" s="464">
        <f t="shared" si="67"/>
        <v>39</v>
      </c>
      <c r="AT68" s="464">
        <f t="shared" si="67"/>
        <v>40</v>
      </c>
      <c r="AU68" s="464">
        <f t="shared" si="67"/>
        <v>41</v>
      </c>
      <c r="AV68" s="464">
        <f t="shared" si="67"/>
        <v>42</v>
      </c>
      <c r="AW68" s="464">
        <f t="shared" si="67"/>
        <v>43</v>
      </c>
      <c r="AX68" s="464">
        <f t="shared" si="67"/>
        <v>44</v>
      </c>
      <c r="AY68" s="464">
        <f t="shared" si="67"/>
        <v>45</v>
      </c>
      <c r="AZ68" s="464">
        <f t="shared" si="67"/>
        <v>46</v>
      </c>
      <c r="BA68" s="464">
        <f t="shared" si="67"/>
        <v>47</v>
      </c>
      <c r="BB68" s="464">
        <f t="shared" si="67"/>
        <v>48</v>
      </c>
      <c r="BC68" s="464">
        <f t="shared" si="67"/>
        <v>49</v>
      </c>
      <c r="BD68" s="464">
        <f t="shared" si="67"/>
        <v>50</v>
      </c>
      <c r="BE68" s="464">
        <f t="shared" si="67"/>
        <v>51</v>
      </c>
      <c r="BF68" s="464">
        <f t="shared" si="67"/>
        <v>52</v>
      </c>
      <c r="BG68" s="464">
        <f t="shared" si="67"/>
        <v>53</v>
      </c>
      <c r="BH68" s="464">
        <f t="shared" si="67"/>
        <v>54</v>
      </c>
      <c r="BI68" s="464">
        <f t="shared" si="67"/>
        <v>55</v>
      </c>
      <c r="BJ68" s="464">
        <f t="shared" si="67"/>
        <v>56</v>
      </c>
      <c r="BK68" s="464">
        <f t="shared" si="67"/>
        <v>57</v>
      </c>
      <c r="BL68" s="464">
        <f t="shared" si="67"/>
        <v>58</v>
      </c>
      <c r="BM68" s="464">
        <f t="shared" si="67"/>
        <v>59</v>
      </c>
      <c r="BN68" s="464">
        <f t="shared" si="67"/>
        <v>60</v>
      </c>
      <c r="BO68" s="464">
        <f t="shared" si="67"/>
        <v>61</v>
      </c>
      <c r="BP68" s="464">
        <f t="shared" si="67"/>
        <v>62</v>
      </c>
      <c r="BQ68" s="464">
        <f t="shared" si="67"/>
        <v>63</v>
      </c>
      <c r="BR68" s="464">
        <f t="shared" si="67"/>
        <v>64</v>
      </c>
      <c r="BS68" s="464">
        <f t="shared" si="67"/>
        <v>65</v>
      </c>
      <c r="BT68" s="464">
        <f t="shared" si="67"/>
        <v>66</v>
      </c>
      <c r="BU68" s="464">
        <f t="shared" si="67"/>
        <v>67</v>
      </c>
      <c r="BV68" s="464">
        <f t="shared" si="67"/>
        <v>68</v>
      </c>
      <c r="BW68" s="464">
        <f t="shared" si="67"/>
        <v>69</v>
      </c>
      <c r="BX68" s="464">
        <f t="shared" si="67"/>
        <v>70</v>
      </c>
      <c r="BY68" s="464">
        <f t="shared" si="67"/>
        <v>71</v>
      </c>
      <c r="BZ68" s="464">
        <f t="shared" si="67"/>
        <v>72</v>
      </c>
      <c r="CA68" s="464">
        <f t="shared" si="67"/>
        <v>73</v>
      </c>
      <c r="CB68" s="464">
        <f t="shared" si="67"/>
        <v>74</v>
      </c>
      <c r="CC68" s="464">
        <f t="shared" si="67"/>
        <v>75</v>
      </c>
      <c r="CD68" s="464">
        <f t="shared" ref="CD68:DA68" si="68">CC68+1</f>
        <v>76</v>
      </c>
      <c r="CE68" s="464">
        <f t="shared" si="68"/>
        <v>77</v>
      </c>
      <c r="CF68" s="464">
        <f t="shared" si="68"/>
        <v>78</v>
      </c>
      <c r="CG68" s="464">
        <f t="shared" si="68"/>
        <v>79</v>
      </c>
      <c r="CH68" s="464">
        <f t="shared" si="68"/>
        <v>80</v>
      </c>
      <c r="CI68" s="464">
        <f t="shared" si="68"/>
        <v>81</v>
      </c>
      <c r="CJ68" s="464">
        <f t="shared" si="68"/>
        <v>82</v>
      </c>
      <c r="CK68" s="464">
        <f t="shared" si="68"/>
        <v>83</v>
      </c>
      <c r="CL68" s="464">
        <f t="shared" si="68"/>
        <v>84</v>
      </c>
      <c r="CM68" s="464">
        <f t="shared" si="68"/>
        <v>85</v>
      </c>
      <c r="CN68" s="464">
        <f t="shared" si="68"/>
        <v>86</v>
      </c>
      <c r="CO68" s="464">
        <f t="shared" si="68"/>
        <v>87</v>
      </c>
      <c r="CP68" s="464">
        <f t="shared" si="68"/>
        <v>88</v>
      </c>
      <c r="CQ68" s="464">
        <f t="shared" si="68"/>
        <v>89</v>
      </c>
      <c r="CR68" s="464">
        <f t="shared" si="68"/>
        <v>90</v>
      </c>
      <c r="CS68" s="464">
        <f t="shared" si="68"/>
        <v>91</v>
      </c>
      <c r="CT68" s="464">
        <f t="shared" si="68"/>
        <v>92</v>
      </c>
      <c r="CU68" s="464">
        <f t="shared" si="68"/>
        <v>93</v>
      </c>
      <c r="CV68" s="464">
        <f t="shared" si="68"/>
        <v>94</v>
      </c>
      <c r="CW68" s="464">
        <f t="shared" si="68"/>
        <v>95</v>
      </c>
      <c r="CX68" s="464">
        <f t="shared" si="68"/>
        <v>96</v>
      </c>
      <c r="CY68" s="464">
        <f t="shared" si="68"/>
        <v>97</v>
      </c>
      <c r="CZ68" s="464">
        <f t="shared" si="68"/>
        <v>98</v>
      </c>
      <c r="DA68" s="464">
        <f t="shared" si="68"/>
        <v>99</v>
      </c>
    </row>
    <row r="69" spans="1:105" ht="18" customHeight="1" x14ac:dyDescent="0.25">
      <c r="A69" s="296"/>
      <c r="B69" s="363">
        <v>38</v>
      </c>
      <c r="C69" s="467" t="s">
        <v>1022</v>
      </c>
      <c r="D69" s="365"/>
      <c r="E69" s="366"/>
      <c r="F69" s="517" t="e">
        <f ca="1">FRP!F28</f>
        <v>#NUM!</v>
      </c>
      <c r="G69" s="518" t="e">
        <f ca="1">FRP!G28</f>
        <v>#NUM!</v>
      </c>
      <c r="H69" s="518" t="e">
        <f ca="1">FRP!H28</f>
        <v>#NUM!</v>
      </c>
      <c r="I69" s="518" t="e">
        <f ca="1">FRP!I28</f>
        <v>#NUM!</v>
      </c>
      <c r="J69" s="518" t="e">
        <f ca="1">FRP!J28</f>
        <v>#NUM!</v>
      </c>
      <c r="K69" s="518" t="e">
        <f ca="1">FRP!K28</f>
        <v>#NUM!</v>
      </c>
      <c r="L69" s="518" t="e">
        <f ca="1">FRP!L28</f>
        <v>#NUM!</v>
      </c>
      <c r="M69" s="518" t="e">
        <f ca="1">FRP!M28</f>
        <v>#NUM!</v>
      </c>
      <c r="N69" s="518" t="e">
        <f ca="1">FRP!N28</f>
        <v>#NUM!</v>
      </c>
      <c r="O69" s="519" t="e">
        <f ca="1">FRP!O28</f>
        <v>#NUM!</v>
      </c>
      <c r="P69" s="520" t="e">
        <f ca="1">FRP!P28</f>
        <v>#NUM!</v>
      </c>
      <c r="Q69" s="520" t="e">
        <f ca="1">FRP!Q28</f>
        <v>#NUM!</v>
      </c>
      <c r="R69" s="520" t="e">
        <f ca="1">FRP!R28</f>
        <v>#NUM!</v>
      </c>
      <c r="S69" s="520" t="e">
        <f ca="1">FRP!S28</f>
        <v>#NUM!</v>
      </c>
      <c r="T69" s="520" t="e">
        <f ca="1">FRP!T28</f>
        <v>#NUM!</v>
      </c>
      <c r="U69" s="520" t="e">
        <f ca="1">FRP!U28</f>
        <v>#NUM!</v>
      </c>
      <c r="V69" s="520" t="e">
        <f ca="1">FRP!V28</f>
        <v>#NUM!</v>
      </c>
      <c r="W69" s="520" t="e">
        <f ca="1">FRP!W28</f>
        <v>#NUM!</v>
      </c>
      <c r="X69" s="520" t="e">
        <f ca="1">FRP!X28</f>
        <v>#NUM!</v>
      </c>
      <c r="Y69" s="520" t="e">
        <f ca="1">FRP!Y28</f>
        <v>#NUM!</v>
      </c>
      <c r="Z69" s="520" t="e">
        <f ca="1">FRP!Z28</f>
        <v>#NUM!</v>
      </c>
      <c r="AA69" s="520" t="e">
        <f ca="1">FRP!AA28</f>
        <v>#NUM!</v>
      </c>
      <c r="AB69" s="520" t="e">
        <f ca="1">FRP!AB28</f>
        <v>#NUM!</v>
      </c>
      <c r="AC69" s="520" t="e">
        <f ca="1">FRP!AC28</f>
        <v>#NUM!</v>
      </c>
      <c r="AD69" s="520" t="e">
        <f ca="1">FRP!AD28</f>
        <v>#NUM!</v>
      </c>
      <c r="AE69" s="520" t="e">
        <f ca="1">FRP!AE28</f>
        <v>#NUM!</v>
      </c>
      <c r="AF69" s="520" t="e">
        <f ca="1">FRP!AF28</f>
        <v>#NUM!</v>
      </c>
      <c r="AG69" s="520" t="e">
        <f ca="1">FRP!AG28</f>
        <v>#NUM!</v>
      </c>
      <c r="AH69" s="520" t="e">
        <f ca="1">FRP!AH28</f>
        <v>#NUM!</v>
      </c>
      <c r="AI69" s="520" t="e">
        <f ca="1">FRP!AI28</f>
        <v>#NUM!</v>
      </c>
      <c r="AJ69" s="520" t="e">
        <f ca="1">FRP!AJ28</f>
        <v>#NUM!</v>
      </c>
      <c r="AK69" s="520" t="e">
        <f ca="1">FRP!AK28</f>
        <v>#NUM!</v>
      </c>
      <c r="AL69" s="520" t="e">
        <f ca="1">FRP!AL28</f>
        <v>#NUM!</v>
      </c>
      <c r="AM69" s="521" t="e">
        <f ca="1">FRP!AM28</f>
        <v>#NUM!</v>
      </c>
      <c r="AN69" s="522" t="e">
        <f ca="1">FRP!AN28</f>
        <v>#NUM!</v>
      </c>
      <c r="AO69" s="520" t="e">
        <f ca="1">FRP!AO28</f>
        <v>#NUM!</v>
      </c>
      <c r="AP69" s="520" t="e">
        <f ca="1">FRP!AP28</f>
        <v>#NUM!</v>
      </c>
      <c r="AQ69" s="520" t="e">
        <f ca="1">FRP!AQ28</f>
        <v>#NUM!</v>
      </c>
      <c r="AR69" s="520" t="e">
        <f ca="1">FRP!AR28</f>
        <v>#NUM!</v>
      </c>
      <c r="AS69" s="520" t="e">
        <f ca="1">FRP!AS28</f>
        <v>#NUM!</v>
      </c>
      <c r="AT69" s="520" t="e">
        <f ca="1">FRP!AT28</f>
        <v>#NUM!</v>
      </c>
      <c r="AU69" s="520" t="e">
        <f ca="1">FRP!AU28</f>
        <v>#NUM!</v>
      </c>
      <c r="AV69" s="520" t="e">
        <f ca="1">FRP!AV28</f>
        <v>#NUM!</v>
      </c>
      <c r="AW69" s="520" t="e">
        <f ca="1">FRP!AW28</f>
        <v>#NUM!</v>
      </c>
      <c r="AX69" s="520" t="e">
        <f ca="1">FRP!AX28</f>
        <v>#NUM!</v>
      </c>
      <c r="AY69" s="520" t="e">
        <f ca="1">FRP!AY28</f>
        <v>#NUM!</v>
      </c>
      <c r="AZ69" s="520" t="e">
        <f ca="1">FRP!AZ28</f>
        <v>#NUM!</v>
      </c>
      <c r="BA69" s="520" t="e">
        <f ca="1">FRP!BA28</f>
        <v>#NUM!</v>
      </c>
      <c r="BB69" s="520" t="e">
        <f ca="1">FRP!BB28</f>
        <v>#NUM!</v>
      </c>
      <c r="BC69" s="520" t="e">
        <f ca="1">FRP!BC28</f>
        <v>#NUM!</v>
      </c>
      <c r="BD69" s="520" t="e">
        <f ca="1">FRP!BD28</f>
        <v>#NUM!</v>
      </c>
      <c r="BE69" s="520" t="e">
        <f ca="1">FRP!BE28</f>
        <v>#NUM!</v>
      </c>
      <c r="BF69" s="520" t="e">
        <f ca="1">FRP!BF28</f>
        <v>#NUM!</v>
      </c>
      <c r="BG69" s="520" t="e">
        <f ca="1">FRP!BG28</f>
        <v>#NUM!</v>
      </c>
      <c r="BH69" s="520" t="e">
        <f ca="1">FRP!BH28</f>
        <v>#NUM!</v>
      </c>
      <c r="BI69" s="520" t="e">
        <f ca="1">FRP!BI28</f>
        <v>#NUM!</v>
      </c>
      <c r="BJ69" s="520" t="e">
        <f ca="1">FRP!BJ28</f>
        <v>#NUM!</v>
      </c>
      <c r="BK69" s="520" t="e">
        <f ca="1">FRP!BK28</f>
        <v>#NUM!</v>
      </c>
      <c r="BL69" s="520" t="e">
        <f ca="1">FRP!BL28</f>
        <v>#NUM!</v>
      </c>
      <c r="BM69" s="520" t="e">
        <f ca="1">FRP!BM28</f>
        <v>#NUM!</v>
      </c>
      <c r="BN69" s="520" t="e">
        <f ca="1">FRP!BN28</f>
        <v>#NUM!</v>
      </c>
      <c r="BO69" s="520" t="e">
        <f ca="1">FRP!BO28</f>
        <v>#NUM!</v>
      </c>
      <c r="BP69" s="520" t="e">
        <f ca="1">FRP!BP28</f>
        <v>#NUM!</v>
      </c>
      <c r="BQ69" s="520" t="e">
        <f ca="1">FRP!BQ28</f>
        <v>#NUM!</v>
      </c>
      <c r="BR69" s="520" t="e">
        <f ca="1">FRP!BR28</f>
        <v>#NUM!</v>
      </c>
      <c r="BS69" s="520" t="e">
        <f ca="1">FRP!BS28</f>
        <v>#NUM!</v>
      </c>
      <c r="BT69" s="520" t="e">
        <f ca="1">FRP!BT28</f>
        <v>#NUM!</v>
      </c>
      <c r="BU69" s="520" t="e">
        <f ca="1">FRP!BU28</f>
        <v>#NUM!</v>
      </c>
      <c r="BV69" s="520" t="e">
        <f ca="1">FRP!BV28</f>
        <v>#NUM!</v>
      </c>
      <c r="BW69" s="520" t="e">
        <f ca="1">FRP!BW28</f>
        <v>#NUM!</v>
      </c>
      <c r="BX69" s="520" t="e">
        <f ca="1">FRP!BX28</f>
        <v>#NUM!</v>
      </c>
      <c r="BY69" s="520" t="e">
        <f ca="1">FRP!BY28</f>
        <v>#NUM!</v>
      </c>
      <c r="BZ69" s="520" t="e">
        <f ca="1">FRP!BZ28</f>
        <v>#NUM!</v>
      </c>
      <c r="CA69" s="520" t="e">
        <f ca="1">FRP!CA28</f>
        <v>#NUM!</v>
      </c>
      <c r="CB69" s="520" t="e">
        <f ca="1">FRP!CB28</f>
        <v>#NUM!</v>
      </c>
      <c r="CC69" s="520" t="e">
        <f ca="1">FRP!CC28</f>
        <v>#NUM!</v>
      </c>
      <c r="CD69" s="520" t="e">
        <f ca="1">FRP!CD28</f>
        <v>#NUM!</v>
      </c>
      <c r="CE69" s="520" t="e">
        <f ca="1">FRP!CE28</f>
        <v>#NUM!</v>
      </c>
      <c r="CF69" s="520" t="e">
        <f ca="1">FRP!CF28</f>
        <v>#NUM!</v>
      </c>
      <c r="CG69" s="520" t="e">
        <f ca="1">FRP!CG28</f>
        <v>#NUM!</v>
      </c>
      <c r="CH69" s="520" t="e">
        <f ca="1">FRP!CH28</f>
        <v>#NUM!</v>
      </c>
      <c r="CI69" s="520" t="e">
        <f ca="1">FRP!CI28</f>
        <v>#NUM!</v>
      </c>
      <c r="CJ69" s="520" t="e">
        <f ca="1">FRP!CJ28</f>
        <v>#NUM!</v>
      </c>
      <c r="CK69" s="520" t="e">
        <f ca="1">FRP!CK28</f>
        <v>#NUM!</v>
      </c>
      <c r="CL69" s="520" t="e">
        <f ca="1">FRP!CL28</f>
        <v>#NUM!</v>
      </c>
      <c r="CM69" s="520" t="e">
        <f ca="1">FRP!CM28</f>
        <v>#NUM!</v>
      </c>
      <c r="CN69" s="520" t="e">
        <f ca="1">FRP!CN28</f>
        <v>#NUM!</v>
      </c>
      <c r="CO69" s="520" t="e">
        <f ca="1">FRP!CO28</f>
        <v>#NUM!</v>
      </c>
      <c r="CP69" s="520" t="e">
        <f ca="1">FRP!CP28</f>
        <v>#NUM!</v>
      </c>
      <c r="CQ69" s="520" t="e">
        <f ca="1">FRP!CQ28</f>
        <v>#NUM!</v>
      </c>
      <c r="CR69" s="520" t="e">
        <f ca="1">FRP!CR28</f>
        <v>#NUM!</v>
      </c>
      <c r="CS69" s="520" t="e">
        <f ca="1">FRP!CS28</f>
        <v>#NUM!</v>
      </c>
      <c r="CT69" s="520" t="e">
        <f ca="1">FRP!CT28</f>
        <v>#NUM!</v>
      </c>
      <c r="CU69" s="520" t="e">
        <f ca="1">FRP!CU28</f>
        <v>#NUM!</v>
      </c>
      <c r="CV69" s="520" t="e">
        <f ca="1">FRP!CV28</f>
        <v>#NUM!</v>
      </c>
      <c r="CW69" s="520" t="e">
        <f ca="1">FRP!CW28</f>
        <v>#NUM!</v>
      </c>
      <c r="CX69" s="520" t="e">
        <f ca="1">FRP!CX28</f>
        <v>#NUM!</v>
      </c>
      <c r="CY69" s="520" t="e">
        <f ca="1">FRP!CY28</f>
        <v>#NUM!</v>
      </c>
      <c r="CZ69" s="520" t="e">
        <f ca="1">FRP!CZ28</f>
        <v>#NUM!</v>
      </c>
      <c r="DA69" s="520" t="e">
        <f>FRP!DA28</f>
        <v>#NUM!</v>
      </c>
    </row>
    <row r="70" spans="1:105" ht="17.25" customHeight="1" thickBot="1" x14ac:dyDescent="0.3">
      <c r="A70" s="296"/>
      <c r="B70" s="452">
        <v>39</v>
      </c>
      <c r="C70" s="523" t="s">
        <v>1023</v>
      </c>
      <c r="D70" s="495"/>
      <c r="E70" s="496"/>
      <c r="F70" s="524" t="e">
        <f ca="1">FRP!F29</f>
        <v>#NUM!</v>
      </c>
      <c r="G70" s="525" t="e">
        <f ca="1">FRP!G29</f>
        <v>#NUM!</v>
      </c>
      <c r="H70" s="525" t="e">
        <f ca="1">FRP!H29</f>
        <v>#NUM!</v>
      </c>
      <c r="I70" s="525" t="e">
        <f ca="1">FRP!I29</f>
        <v>#NUM!</v>
      </c>
      <c r="J70" s="525" t="e">
        <f ca="1">FRP!J29</f>
        <v>#NUM!</v>
      </c>
      <c r="K70" s="525" t="e">
        <f ca="1">FRP!K29</f>
        <v>#NUM!</v>
      </c>
      <c r="L70" s="525" t="e">
        <f ca="1">FRP!L29</f>
        <v>#NUM!</v>
      </c>
      <c r="M70" s="525" t="e">
        <f ca="1">FRP!M29</f>
        <v>#NUM!</v>
      </c>
      <c r="N70" s="525" t="e">
        <f ca="1">FRP!N29</f>
        <v>#NUM!</v>
      </c>
      <c r="O70" s="526" t="e">
        <f ca="1">FRP!O29</f>
        <v>#NUM!</v>
      </c>
      <c r="P70" s="527" t="e">
        <f ca="1">FRP!P29</f>
        <v>#NUM!</v>
      </c>
      <c r="Q70" s="527" t="e">
        <f ca="1">FRP!Q29</f>
        <v>#NUM!</v>
      </c>
      <c r="R70" s="527" t="e">
        <f ca="1">FRP!R29</f>
        <v>#NUM!</v>
      </c>
      <c r="S70" s="527" t="e">
        <f ca="1">FRP!S29</f>
        <v>#NUM!</v>
      </c>
      <c r="T70" s="527" t="e">
        <f ca="1">FRP!T29</f>
        <v>#NUM!</v>
      </c>
      <c r="U70" s="527" t="e">
        <f ca="1">FRP!U29</f>
        <v>#NUM!</v>
      </c>
      <c r="V70" s="527" t="e">
        <f ca="1">FRP!V29</f>
        <v>#NUM!</v>
      </c>
      <c r="W70" s="527" t="e">
        <f ca="1">FRP!W29</f>
        <v>#NUM!</v>
      </c>
      <c r="X70" s="527" t="e">
        <f ca="1">FRP!X29</f>
        <v>#NUM!</v>
      </c>
      <c r="Y70" s="527" t="e">
        <f ca="1">FRP!Y29</f>
        <v>#NUM!</v>
      </c>
      <c r="Z70" s="527" t="e">
        <f ca="1">FRP!Z29</f>
        <v>#NUM!</v>
      </c>
      <c r="AA70" s="527" t="e">
        <f ca="1">FRP!AA29</f>
        <v>#NUM!</v>
      </c>
      <c r="AB70" s="527" t="e">
        <f ca="1">FRP!AB29</f>
        <v>#NUM!</v>
      </c>
      <c r="AC70" s="527" t="e">
        <f ca="1">FRP!AC29</f>
        <v>#NUM!</v>
      </c>
      <c r="AD70" s="527" t="e">
        <f ca="1">FRP!AD29</f>
        <v>#NUM!</v>
      </c>
      <c r="AE70" s="527" t="e">
        <f ca="1">FRP!AE29</f>
        <v>#NUM!</v>
      </c>
      <c r="AF70" s="527" t="e">
        <f ca="1">FRP!AF29</f>
        <v>#NUM!</v>
      </c>
      <c r="AG70" s="527" t="e">
        <f ca="1">FRP!AG29</f>
        <v>#NUM!</v>
      </c>
      <c r="AH70" s="527" t="e">
        <f ca="1">FRP!AH29</f>
        <v>#NUM!</v>
      </c>
      <c r="AI70" s="527" t="e">
        <f ca="1">FRP!AI29</f>
        <v>#NUM!</v>
      </c>
      <c r="AJ70" s="527" t="e">
        <f ca="1">FRP!AJ29</f>
        <v>#NUM!</v>
      </c>
      <c r="AK70" s="527" t="e">
        <f ca="1">FRP!AK29</f>
        <v>#NUM!</v>
      </c>
      <c r="AL70" s="527" t="e">
        <f ca="1">FRP!AL29</f>
        <v>#NUM!</v>
      </c>
      <c r="AM70" s="528" t="e">
        <f ca="1">FRP!AM29</f>
        <v>#NUM!</v>
      </c>
      <c r="AN70" s="529" t="e">
        <f ca="1">FRP!AN29</f>
        <v>#NUM!</v>
      </c>
      <c r="AO70" s="527" t="e">
        <f ca="1">FRP!AO29</f>
        <v>#NUM!</v>
      </c>
      <c r="AP70" s="527" t="e">
        <f ca="1">FRP!AP29</f>
        <v>#NUM!</v>
      </c>
      <c r="AQ70" s="527" t="e">
        <f ca="1">FRP!AQ29</f>
        <v>#NUM!</v>
      </c>
      <c r="AR70" s="527" t="e">
        <f ca="1">FRP!AR29</f>
        <v>#NUM!</v>
      </c>
      <c r="AS70" s="527" t="e">
        <f ca="1">FRP!AS29</f>
        <v>#NUM!</v>
      </c>
      <c r="AT70" s="527" t="e">
        <f ca="1">FRP!AT29</f>
        <v>#NUM!</v>
      </c>
      <c r="AU70" s="527" t="e">
        <f ca="1">FRP!AU29</f>
        <v>#NUM!</v>
      </c>
      <c r="AV70" s="527" t="e">
        <f ca="1">FRP!AV29</f>
        <v>#NUM!</v>
      </c>
      <c r="AW70" s="527" t="e">
        <f ca="1">FRP!AW29</f>
        <v>#NUM!</v>
      </c>
      <c r="AX70" s="527" t="e">
        <f ca="1">FRP!AX29</f>
        <v>#NUM!</v>
      </c>
      <c r="AY70" s="527" t="e">
        <f ca="1">FRP!AY29</f>
        <v>#NUM!</v>
      </c>
      <c r="AZ70" s="527" t="e">
        <f ca="1">FRP!AZ29</f>
        <v>#NUM!</v>
      </c>
      <c r="BA70" s="527" t="e">
        <f ca="1">FRP!BA29</f>
        <v>#NUM!</v>
      </c>
      <c r="BB70" s="527" t="e">
        <f ca="1">FRP!BB29</f>
        <v>#NUM!</v>
      </c>
      <c r="BC70" s="527" t="e">
        <f ca="1">FRP!BC29</f>
        <v>#NUM!</v>
      </c>
      <c r="BD70" s="527" t="e">
        <f ca="1">FRP!BD29</f>
        <v>#NUM!</v>
      </c>
      <c r="BE70" s="527" t="e">
        <f ca="1">FRP!BE29</f>
        <v>#NUM!</v>
      </c>
      <c r="BF70" s="527" t="e">
        <f ca="1">FRP!BF29</f>
        <v>#NUM!</v>
      </c>
      <c r="BG70" s="527" t="e">
        <f ca="1">FRP!BG29</f>
        <v>#NUM!</v>
      </c>
      <c r="BH70" s="527" t="e">
        <f ca="1">FRP!BH29</f>
        <v>#NUM!</v>
      </c>
      <c r="BI70" s="527" t="e">
        <f ca="1">FRP!BI29</f>
        <v>#NUM!</v>
      </c>
      <c r="BJ70" s="527" t="e">
        <f ca="1">FRP!BJ29</f>
        <v>#NUM!</v>
      </c>
      <c r="BK70" s="527" t="e">
        <f ca="1">FRP!BK29</f>
        <v>#NUM!</v>
      </c>
      <c r="BL70" s="527" t="e">
        <f ca="1">FRP!BL29</f>
        <v>#NUM!</v>
      </c>
      <c r="BM70" s="527" t="e">
        <f ca="1">FRP!BM29</f>
        <v>#NUM!</v>
      </c>
      <c r="BN70" s="527" t="e">
        <f ca="1">FRP!BN29</f>
        <v>#NUM!</v>
      </c>
      <c r="BO70" s="527" t="e">
        <f ca="1">FRP!BO29</f>
        <v>#NUM!</v>
      </c>
      <c r="BP70" s="527" t="e">
        <f ca="1">FRP!BP29</f>
        <v>#NUM!</v>
      </c>
      <c r="BQ70" s="527" t="e">
        <f ca="1">FRP!BQ29</f>
        <v>#NUM!</v>
      </c>
      <c r="BR70" s="527" t="e">
        <f ca="1">FRP!BR29</f>
        <v>#NUM!</v>
      </c>
      <c r="BS70" s="527" t="e">
        <f ca="1">FRP!BS29</f>
        <v>#NUM!</v>
      </c>
      <c r="BT70" s="527" t="e">
        <f ca="1">FRP!BT29</f>
        <v>#NUM!</v>
      </c>
      <c r="BU70" s="527" t="e">
        <f ca="1">FRP!BU29</f>
        <v>#NUM!</v>
      </c>
      <c r="BV70" s="527" t="e">
        <f ca="1">FRP!BV29</f>
        <v>#NUM!</v>
      </c>
      <c r="BW70" s="527" t="e">
        <f ca="1">FRP!BW29</f>
        <v>#NUM!</v>
      </c>
      <c r="BX70" s="527" t="e">
        <f ca="1">FRP!BX29</f>
        <v>#NUM!</v>
      </c>
      <c r="BY70" s="527" t="e">
        <f ca="1">FRP!BY29</f>
        <v>#NUM!</v>
      </c>
      <c r="BZ70" s="527" t="e">
        <f ca="1">FRP!BZ29</f>
        <v>#NUM!</v>
      </c>
      <c r="CA70" s="527" t="e">
        <f ca="1">FRP!CA29</f>
        <v>#NUM!</v>
      </c>
      <c r="CB70" s="527" t="e">
        <f ca="1">FRP!CB29</f>
        <v>#NUM!</v>
      </c>
      <c r="CC70" s="527" t="e">
        <f ca="1">FRP!CC29</f>
        <v>#NUM!</v>
      </c>
      <c r="CD70" s="527" t="e">
        <f ca="1">FRP!CD29</f>
        <v>#NUM!</v>
      </c>
      <c r="CE70" s="527" t="e">
        <f ca="1">FRP!CE29</f>
        <v>#NUM!</v>
      </c>
      <c r="CF70" s="527" t="e">
        <f ca="1">FRP!CF29</f>
        <v>#NUM!</v>
      </c>
      <c r="CG70" s="527" t="e">
        <f ca="1">FRP!CG29</f>
        <v>#NUM!</v>
      </c>
      <c r="CH70" s="527" t="e">
        <f ca="1">FRP!CH29</f>
        <v>#NUM!</v>
      </c>
      <c r="CI70" s="527" t="e">
        <f ca="1">FRP!CI29</f>
        <v>#NUM!</v>
      </c>
      <c r="CJ70" s="527" t="e">
        <f ca="1">FRP!CJ29</f>
        <v>#NUM!</v>
      </c>
      <c r="CK70" s="527" t="e">
        <f ca="1">FRP!CK29</f>
        <v>#NUM!</v>
      </c>
      <c r="CL70" s="527" t="e">
        <f ca="1">FRP!CL29</f>
        <v>#NUM!</v>
      </c>
      <c r="CM70" s="527" t="e">
        <f ca="1">FRP!CM29</f>
        <v>#NUM!</v>
      </c>
      <c r="CN70" s="527" t="e">
        <f ca="1">FRP!CN29</f>
        <v>#NUM!</v>
      </c>
      <c r="CO70" s="527" t="e">
        <f ca="1">FRP!CO29</f>
        <v>#NUM!</v>
      </c>
      <c r="CP70" s="527" t="e">
        <f ca="1">FRP!CP29</f>
        <v>#NUM!</v>
      </c>
      <c r="CQ70" s="527" t="e">
        <f ca="1">FRP!CQ29</f>
        <v>#NUM!</v>
      </c>
      <c r="CR70" s="527" t="e">
        <f ca="1">FRP!CR29</f>
        <v>#NUM!</v>
      </c>
      <c r="CS70" s="527" t="e">
        <f ca="1">FRP!CS29</f>
        <v>#NUM!</v>
      </c>
      <c r="CT70" s="527" t="e">
        <f ca="1">FRP!CT29</f>
        <v>#NUM!</v>
      </c>
      <c r="CU70" s="527" t="e">
        <f ca="1">FRP!CU29</f>
        <v>#NUM!</v>
      </c>
      <c r="CV70" s="527" t="e">
        <f ca="1">FRP!CV29</f>
        <v>#NUM!</v>
      </c>
      <c r="CW70" s="527" t="e">
        <f ca="1">FRP!CW29</f>
        <v>#NUM!</v>
      </c>
      <c r="CX70" s="527" t="e">
        <f ca="1">FRP!CX29</f>
        <v>#NUM!</v>
      </c>
      <c r="CY70" s="527" t="e">
        <f ca="1">FRP!CY29</f>
        <v>#NUM!</v>
      </c>
      <c r="CZ70" s="527" t="e">
        <f ca="1">FRP!CZ29</f>
        <v>#NUM!</v>
      </c>
      <c r="DA70" s="527" t="e">
        <f ca="1">FRP!DA29</f>
        <v>#NUM!</v>
      </c>
    </row>
    <row r="71" spans="1:105" ht="15" customHeight="1" x14ac:dyDescent="0.25">
      <c r="A71" s="296"/>
      <c r="B71" s="481"/>
      <c r="C71" s="512"/>
      <c r="D71" s="513"/>
      <c r="E71" s="513"/>
      <c r="F71" s="530"/>
      <c r="G71" s="530"/>
      <c r="H71" s="531"/>
      <c r="I71" s="531"/>
      <c r="J71" s="531"/>
      <c r="K71" s="531"/>
      <c r="L71" s="531"/>
      <c r="M71" s="531"/>
      <c r="N71" s="531"/>
      <c r="O71" s="531"/>
      <c r="P71" s="462"/>
      <c r="Q71" s="462"/>
      <c r="R71" s="297"/>
      <c r="S71" s="297"/>
      <c r="T71" s="297"/>
      <c r="U71" s="297"/>
      <c r="V71" s="297"/>
      <c r="W71" s="297"/>
      <c r="X71" s="297"/>
      <c r="Y71" s="297"/>
    </row>
    <row r="72" spans="1:105" ht="15" customHeight="1" x14ac:dyDescent="0.2">
      <c r="A72" s="296"/>
      <c r="B72" s="532" t="s">
        <v>1024</v>
      </c>
      <c r="C72" s="533"/>
      <c r="D72" s="343"/>
      <c r="E72" s="343"/>
      <c r="F72" s="534"/>
      <c r="G72" s="534"/>
      <c r="H72" s="535"/>
      <c r="I72" s="535"/>
      <c r="J72" s="535"/>
      <c r="K72" s="535"/>
      <c r="L72" s="535"/>
      <c r="M72" s="535"/>
      <c r="N72" s="535"/>
      <c r="O72" s="535"/>
      <c r="P72" s="532" t="s">
        <v>1024</v>
      </c>
      <c r="Q72" s="462"/>
      <c r="R72" s="297"/>
      <c r="S72" s="297"/>
      <c r="T72" s="297"/>
      <c r="U72" s="297"/>
      <c r="V72" s="297"/>
      <c r="W72" s="297"/>
      <c r="X72" s="297"/>
      <c r="Y72" s="297"/>
    </row>
    <row r="73" spans="1:105" ht="15" customHeight="1" x14ac:dyDescent="0.2">
      <c r="A73" s="296"/>
      <c r="B73" s="536"/>
      <c r="C73" s="533"/>
      <c r="D73" s="343"/>
      <c r="E73" s="343"/>
      <c r="F73" s="534"/>
      <c r="G73" s="534"/>
      <c r="H73" s="535"/>
      <c r="I73" s="535"/>
      <c r="J73" s="535"/>
      <c r="K73" s="535"/>
      <c r="L73" s="535"/>
      <c r="M73" s="535"/>
      <c r="N73" s="535"/>
      <c r="O73" s="535"/>
      <c r="P73" s="537"/>
      <c r="Q73" s="462"/>
      <c r="R73" s="297"/>
      <c r="S73" s="297"/>
      <c r="T73" s="297"/>
      <c r="U73" s="297"/>
      <c r="V73" s="297"/>
      <c r="W73" s="297"/>
      <c r="X73" s="297"/>
      <c r="Y73" s="297"/>
    </row>
    <row r="74" spans="1:105" x14ac:dyDescent="0.2">
      <c r="F74"/>
      <c r="G74"/>
      <c r="H74"/>
      <c r="I74"/>
    </row>
    <row r="75" spans="1:105" x14ac:dyDescent="0.2">
      <c r="F75"/>
      <c r="G75"/>
      <c r="H75"/>
      <c r="I75"/>
    </row>
    <row r="78" spans="1:105" hidden="1" x14ac:dyDescent="0.2"/>
    <row r="79" spans="1:105" hidden="1" x14ac:dyDescent="0.2"/>
    <row r="80" spans="1:105" hidden="1" x14ac:dyDescent="0.2"/>
    <row r="81" s="294" customFormat="1" hidden="1" x14ac:dyDescent="0.2"/>
    <row r="82" s="294" customFormat="1" hidden="1" x14ac:dyDescent="0.2"/>
    <row r="83" s="294" customFormat="1" hidden="1" x14ac:dyDescent="0.2"/>
    <row r="84" s="294" customFormat="1" hidden="1" x14ac:dyDescent="0.2"/>
    <row r="85" s="294" customFormat="1" hidden="1" x14ac:dyDescent="0.2"/>
    <row r="86" s="294" customFormat="1" hidden="1" x14ac:dyDescent="0.2"/>
    <row r="87" s="294" customFormat="1" hidden="1" x14ac:dyDescent="0.2"/>
    <row r="88" s="294" customFormat="1" hidden="1" x14ac:dyDescent="0.2"/>
    <row r="89" s="294" customFormat="1" hidden="1" x14ac:dyDescent="0.2"/>
    <row r="90" s="294" customFormat="1" hidden="1" x14ac:dyDescent="0.2"/>
    <row r="91" s="294" customFormat="1" hidden="1" x14ac:dyDescent="0.2"/>
    <row r="92" s="294" customFormat="1" hidden="1" x14ac:dyDescent="0.2"/>
    <row r="93" s="294" customFormat="1" hidden="1" x14ac:dyDescent="0.2"/>
    <row r="94" s="294" customFormat="1" hidden="1" x14ac:dyDescent="0.2"/>
    <row r="95" s="294" customFormat="1" hidden="1" x14ac:dyDescent="0.2"/>
    <row r="96" s="294" customFormat="1" hidden="1" x14ac:dyDescent="0.2"/>
    <row r="97" s="294" customFormat="1" hidden="1" x14ac:dyDescent="0.2"/>
    <row r="98" s="294" customFormat="1" hidden="1" x14ac:dyDescent="0.2"/>
    <row r="99" s="294" customFormat="1" hidden="1" x14ac:dyDescent="0.2"/>
    <row r="100" s="294" customFormat="1" hidden="1" x14ac:dyDescent="0.2"/>
    <row r="101" s="294" customFormat="1" hidden="1" x14ac:dyDescent="0.2"/>
    <row r="102" s="294" customFormat="1" hidden="1" x14ac:dyDescent="0.2"/>
    <row r="103" s="294" customFormat="1" hidden="1" x14ac:dyDescent="0.2"/>
    <row r="104" s="294" customFormat="1" hidden="1" x14ac:dyDescent="0.2"/>
    <row r="105" s="294" customFormat="1" hidden="1" x14ac:dyDescent="0.2"/>
    <row r="106" s="294" customFormat="1" hidden="1" x14ac:dyDescent="0.2"/>
    <row r="107" s="294" customFormat="1" hidden="1" x14ac:dyDescent="0.2"/>
    <row r="108" s="294" customFormat="1" hidden="1" x14ac:dyDescent="0.2"/>
    <row r="109" s="294" customFormat="1" hidden="1" x14ac:dyDescent="0.2"/>
    <row r="110" s="294" customFormat="1" hidden="1" x14ac:dyDescent="0.2"/>
    <row r="111" s="294" customFormat="1" hidden="1" x14ac:dyDescent="0.2"/>
    <row r="112" s="294" customFormat="1" hidden="1" x14ac:dyDescent="0.2"/>
    <row r="113" spans="1:25" hidden="1" x14ac:dyDescent="0.2"/>
    <row r="114" spans="1:25" hidden="1" x14ac:dyDescent="0.2"/>
    <row r="115" spans="1:25" hidden="1" x14ac:dyDescent="0.2"/>
    <row r="116" spans="1:25" hidden="1" x14ac:dyDescent="0.2"/>
    <row r="117" spans="1:25" hidden="1" x14ac:dyDescent="0.2"/>
    <row r="118" spans="1:25" hidden="1" x14ac:dyDescent="0.2"/>
    <row r="119" spans="1:25" hidden="1" x14ac:dyDescent="0.2"/>
    <row r="120" spans="1:25" hidden="1" x14ac:dyDescent="0.2"/>
    <row r="121" spans="1:25" hidden="1" x14ac:dyDescent="0.2">
      <c r="A121" s="296"/>
      <c r="B121" s="296"/>
      <c r="C121" s="538"/>
      <c r="D121" s="296"/>
      <c r="E121" s="293"/>
      <c r="F121" s="293"/>
      <c r="G121" s="293"/>
      <c r="H121" s="293"/>
      <c r="I121" s="293"/>
      <c r="J121" s="293"/>
      <c r="K121" s="293"/>
      <c r="L121" s="293"/>
      <c r="M121" s="293"/>
      <c r="N121" s="293"/>
      <c r="O121" s="293"/>
      <c r="P121" s="296"/>
      <c r="Q121" s="296"/>
      <c r="R121" s="297"/>
      <c r="S121" s="297"/>
      <c r="T121" s="297"/>
      <c r="U121" s="297"/>
      <c r="V121" s="297"/>
      <c r="W121" s="297"/>
      <c r="X121" s="297"/>
      <c r="Y121" s="297"/>
    </row>
    <row r="122" spans="1:25" hidden="1" x14ac:dyDescent="0.2">
      <c r="A122" s="297"/>
      <c r="B122" s="297"/>
      <c r="C122" s="297"/>
      <c r="D122" s="297"/>
      <c r="E122" s="297"/>
      <c r="F122" s="297"/>
      <c r="G122" s="297"/>
      <c r="H122" s="297"/>
      <c r="I122" s="297"/>
      <c r="J122" s="297"/>
      <c r="K122" s="297"/>
      <c r="L122" s="297"/>
      <c r="M122" s="297"/>
      <c r="N122" s="297"/>
      <c r="O122" s="297"/>
      <c r="P122" s="297"/>
      <c r="Q122" s="297"/>
      <c r="R122" s="297"/>
      <c r="S122" s="297"/>
      <c r="T122" s="297"/>
      <c r="U122" s="297"/>
      <c r="V122" s="297"/>
      <c r="W122" s="297"/>
      <c r="X122" s="297"/>
      <c r="Y122" s="297"/>
    </row>
    <row r="123" spans="1:25" hidden="1" x14ac:dyDescent="0.2">
      <c r="A123" s="297"/>
      <c r="B123" s="297"/>
      <c r="C123" s="297"/>
      <c r="D123" s="297"/>
      <c r="E123" s="297"/>
      <c r="F123" s="297"/>
      <c r="G123" s="297"/>
      <c r="H123" s="297"/>
      <c r="I123" s="297"/>
      <c r="J123" s="297"/>
      <c r="K123" s="297"/>
      <c r="L123" s="297"/>
      <c r="M123" s="297"/>
      <c r="N123" s="297"/>
      <c r="O123" s="297"/>
      <c r="P123" s="297"/>
      <c r="Q123" s="297"/>
      <c r="R123" s="297"/>
      <c r="S123" s="297"/>
      <c r="T123" s="297"/>
      <c r="U123" s="297"/>
      <c r="V123" s="297"/>
      <c r="W123" s="297"/>
      <c r="X123" s="297"/>
      <c r="Y123" s="297"/>
    </row>
    <row r="124" spans="1:25" hidden="1" x14ac:dyDescent="0.2">
      <c r="A124" s="297"/>
      <c r="B124" s="297"/>
      <c r="C124" s="297"/>
      <c r="D124" s="297"/>
      <c r="E124" s="297"/>
      <c r="F124" s="297"/>
      <c r="G124" s="297"/>
      <c r="H124" s="297"/>
      <c r="I124" s="297"/>
      <c r="J124" s="297"/>
      <c r="K124" s="297"/>
      <c r="L124" s="297"/>
      <c r="M124" s="297"/>
      <c r="N124" s="297"/>
      <c r="O124" s="297"/>
      <c r="P124" s="297"/>
      <c r="Q124" s="297"/>
      <c r="R124" s="297"/>
      <c r="S124" s="297"/>
      <c r="T124" s="297"/>
      <c r="U124" s="297"/>
      <c r="V124" s="297"/>
      <c r="W124" s="297"/>
      <c r="X124" s="297"/>
      <c r="Y124" s="297"/>
    </row>
    <row r="125" spans="1:25" hidden="1" x14ac:dyDescent="0.2">
      <c r="A125" s="297"/>
      <c r="B125" s="297"/>
      <c r="C125" s="297"/>
      <c r="D125" s="297"/>
      <c r="E125" s="297"/>
      <c r="F125" s="297"/>
      <c r="G125" s="297"/>
      <c r="H125" s="297"/>
      <c r="I125" s="297"/>
      <c r="J125" s="297"/>
      <c r="K125" s="297"/>
      <c r="L125" s="297"/>
      <c r="M125" s="297"/>
      <c r="N125" s="297"/>
      <c r="O125" s="297"/>
      <c r="P125" s="297"/>
      <c r="Q125" s="297"/>
      <c r="R125" s="297"/>
      <c r="S125" s="297"/>
      <c r="T125" s="297"/>
      <c r="U125" s="297"/>
      <c r="V125" s="297"/>
      <c r="W125" s="297"/>
      <c r="X125" s="297"/>
      <c r="Y125" s="297"/>
    </row>
    <row r="126" spans="1:25" hidden="1" x14ac:dyDescent="0.2">
      <c r="A126" s="297"/>
      <c r="B126" s="297"/>
      <c r="C126" s="297"/>
      <c r="D126" s="297"/>
      <c r="E126" s="297"/>
      <c r="F126" s="297"/>
      <c r="G126" s="297"/>
      <c r="H126" s="297"/>
      <c r="I126" s="297"/>
      <c r="J126" s="297"/>
      <c r="K126" s="297"/>
      <c r="L126" s="297"/>
      <c r="M126" s="297"/>
      <c r="N126" s="297"/>
      <c r="O126" s="297"/>
      <c r="P126" s="297"/>
      <c r="Q126" s="297"/>
      <c r="R126" s="297"/>
      <c r="S126" s="297"/>
      <c r="T126" s="297"/>
      <c r="U126" s="297"/>
      <c r="V126" s="297"/>
      <c r="W126" s="297"/>
      <c r="X126" s="297"/>
      <c r="Y126" s="297"/>
    </row>
    <row r="127" spans="1:25" hidden="1" x14ac:dyDescent="0.2">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row>
    <row r="128" spans="1:25" hidden="1" x14ac:dyDescent="0.2">
      <c r="A128" s="297"/>
      <c r="B128" s="297"/>
      <c r="C128" s="297"/>
      <c r="D128" s="297"/>
      <c r="E128" s="297"/>
      <c r="F128" s="297"/>
      <c r="G128" s="297"/>
      <c r="H128" s="297"/>
      <c r="I128" s="297"/>
      <c r="J128" s="297"/>
      <c r="K128" s="297"/>
      <c r="L128" s="297"/>
      <c r="M128" s="297"/>
      <c r="N128" s="297"/>
      <c r="O128" s="297"/>
      <c r="P128" s="297"/>
      <c r="Q128" s="297"/>
      <c r="R128" s="297"/>
      <c r="S128" s="297"/>
      <c r="T128" s="297"/>
      <c r="U128" s="297"/>
      <c r="V128" s="297"/>
      <c r="W128" s="297"/>
      <c r="X128" s="297"/>
      <c r="Y128" s="297"/>
    </row>
    <row r="129" spans="1:25" hidden="1" x14ac:dyDescent="0.2">
      <c r="A129" s="297"/>
      <c r="B129" s="297"/>
      <c r="C129" s="297"/>
      <c r="D129" s="297"/>
      <c r="E129" s="297"/>
      <c r="F129" s="297"/>
      <c r="G129" s="297"/>
      <c r="H129" s="297"/>
      <c r="I129" s="297"/>
      <c r="J129" s="297"/>
      <c r="K129" s="297"/>
      <c r="L129" s="297"/>
      <c r="M129" s="297"/>
      <c r="N129" s="297"/>
      <c r="O129" s="297"/>
      <c r="P129" s="297"/>
      <c r="Q129" s="297"/>
      <c r="R129" s="297"/>
      <c r="S129" s="297"/>
      <c r="T129" s="297"/>
      <c r="U129" s="297"/>
      <c r="V129" s="297"/>
      <c r="W129" s="297"/>
      <c r="X129" s="297"/>
      <c r="Y129" s="297"/>
    </row>
    <row r="130" spans="1:25" hidden="1" x14ac:dyDescent="0.2">
      <c r="A130" s="297"/>
      <c r="B130" s="297"/>
      <c r="C130" s="297"/>
      <c r="D130" s="297"/>
      <c r="E130" s="297"/>
      <c r="F130" s="297"/>
      <c r="G130" s="297"/>
      <c r="H130" s="297"/>
      <c r="I130" s="297"/>
      <c r="J130" s="297"/>
      <c r="K130" s="297"/>
      <c r="L130" s="297"/>
      <c r="M130" s="297"/>
      <c r="N130" s="297"/>
      <c r="O130" s="297"/>
      <c r="P130" s="297"/>
      <c r="Q130" s="297"/>
      <c r="R130" s="297"/>
      <c r="S130" s="297"/>
      <c r="T130" s="297"/>
      <c r="U130" s="297"/>
      <c r="V130" s="297"/>
      <c r="W130" s="297"/>
      <c r="X130" s="297"/>
      <c r="Y130" s="297"/>
    </row>
    <row r="131" spans="1:25" hidden="1" x14ac:dyDescent="0.2">
      <c r="A131" s="297"/>
      <c r="B131" s="297"/>
      <c r="C131" s="297"/>
      <c r="D131" s="297"/>
      <c r="E131" s="297"/>
      <c r="F131" s="297"/>
      <c r="G131" s="297"/>
      <c r="H131" s="297"/>
      <c r="I131" s="297"/>
      <c r="J131" s="297"/>
      <c r="K131" s="297"/>
      <c r="L131" s="297"/>
      <c r="M131" s="297"/>
      <c r="N131" s="297"/>
      <c r="O131" s="297"/>
      <c r="P131" s="297"/>
      <c r="Q131" s="297"/>
      <c r="R131" s="297"/>
      <c r="S131" s="297"/>
      <c r="T131" s="297"/>
      <c r="U131" s="297"/>
      <c r="V131" s="297"/>
      <c r="W131" s="297"/>
      <c r="X131" s="297"/>
      <c r="Y131" s="297"/>
    </row>
    <row r="132" spans="1:25" hidden="1" x14ac:dyDescent="0.2">
      <c r="A132" s="297"/>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row>
    <row r="133" spans="1:25" hidden="1" x14ac:dyDescent="0.2">
      <c r="A133" s="297"/>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row>
    <row r="134" spans="1:25" hidden="1" x14ac:dyDescent="0.2">
      <c r="A134" s="297"/>
      <c r="B134" s="297"/>
      <c r="C134" s="297"/>
      <c r="D134" s="297"/>
      <c r="E134" s="297"/>
      <c r="F134" s="297"/>
      <c r="G134" s="297"/>
      <c r="H134" s="297"/>
      <c r="I134" s="297"/>
      <c r="J134" s="297"/>
      <c r="K134" s="297"/>
      <c r="L134" s="297"/>
      <c r="M134" s="297"/>
      <c r="N134" s="297"/>
      <c r="O134" s="297"/>
      <c r="P134" s="297"/>
      <c r="Q134" s="297"/>
      <c r="R134" s="297"/>
      <c r="S134" s="297"/>
      <c r="T134" s="297"/>
      <c r="U134" s="297"/>
      <c r="V134" s="297"/>
      <c r="W134" s="297"/>
      <c r="X134" s="297"/>
      <c r="Y134" s="297"/>
    </row>
    <row r="135" spans="1:25" hidden="1" x14ac:dyDescent="0.2">
      <c r="A135" s="297"/>
      <c r="B135" s="297"/>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row>
    <row r="136" spans="1:25" hidden="1" x14ac:dyDescent="0.2">
      <c r="A136" s="297"/>
      <c r="B136" s="297"/>
      <c r="C136" s="297"/>
      <c r="D136" s="297"/>
      <c r="E136" s="297"/>
      <c r="F136" s="297"/>
      <c r="G136" s="297"/>
      <c r="H136" s="297"/>
      <c r="I136" s="297"/>
      <c r="J136" s="297"/>
      <c r="K136" s="297"/>
      <c r="L136" s="297"/>
      <c r="M136" s="297"/>
      <c r="N136" s="297"/>
      <c r="O136" s="297"/>
      <c r="P136" s="297"/>
      <c r="Q136" s="297"/>
      <c r="R136" s="297"/>
      <c r="S136" s="297"/>
      <c r="T136" s="297"/>
      <c r="U136" s="297"/>
      <c r="V136" s="297"/>
      <c r="W136" s="297"/>
      <c r="X136" s="297"/>
      <c r="Y136" s="297"/>
    </row>
    <row r="137" spans="1:25" hidden="1" x14ac:dyDescent="0.2">
      <c r="A137" s="297"/>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row>
    <row r="138" spans="1:25" hidden="1" x14ac:dyDescent="0.2">
      <c r="A138" s="297"/>
      <c r="B138" s="297"/>
      <c r="C138" s="297"/>
      <c r="D138" s="297"/>
      <c r="E138" s="297"/>
      <c r="F138" s="297"/>
      <c r="G138" s="297"/>
      <c r="H138" s="297"/>
      <c r="I138" s="297"/>
      <c r="J138" s="297"/>
      <c r="K138" s="297"/>
      <c r="L138" s="297"/>
      <c r="M138" s="297"/>
      <c r="N138" s="297"/>
      <c r="O138" s="297"/>
      <c r="P138" s="297"/>
      <c r="Q138" s="297"/>
      <c r="R138" s="297"/>
      <c r="S138" s="297"/>
      <c r="T138" s="297"/>
      <c r="U138" s="297"/>
      <c r="V138" s="297"/>
      <c r="W138" s="297"/>
      <c r="X138" s="297"/>
      <c r="Y138" s="297"/>
    </row>
    <row r="139" spans="1:25" hidden="1" x14ac:dyDescent="0.2">
      <c r="A139" s="297"/>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row>
    <row r="140" spans="1:25" hidden="1" x14ac:dyDescent="0.2">
      <c r="A140" s="297"/>
      <c r="B140" s="297"/>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row>
    <row r="141" spans="1:25" hidden="1" x14ac:dyDescent="0.2">
      <c r="A141" s="297"/>
      <c r="B141" s="297"/>
      <c r="C141" s="297"/>
      <c r="D141" s="297"/>
      <c r="E141" s="297"/>
      <c r="F141" s="297"/>
      <c r="G141" s="297"/>
      <c r="H141" s="297"/>
      <c r="I141" s="297"/>
      <c r="J141" s="297"/>
      <c r="K141" s="297"/>
      <c r="L141" s="297"/>
      <c r="M141" s="297"/>
      <c r="N141" s="297"/>
      <c r="O141" s="297"/>
      <c r="P141" s="297"/>
      <c r="Q141" s="297"/>
      <c r="R141" s="297"/>
      <c r="S141" s="297"/>
      <c r="T141" s="297"/>
      <c r="U141" s="297"/>
      <c r="V141" s="297"/>
      <c r="W141" s="297"/>
      <c r="X141" s="297"/>
      <c r="Y141" s="297"/>
    </row>
    <row r="142" spans="1:25" hidden="1" x14ac:dyDescent="0.2">
      <c r="A142" s="297"/>
      <c r="B142" s="297"/>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row>
    <row r="143" spans="1:25" hidden="1" x14ac:dyDescent="0.2">
      <c r="A143" s="297"/>
      <c r="B143" s="297"/>
      <c r="C143" s="297"/>
      <c r="D143" s="297"/>
      <c r="E143" s="297"/>
      <c r="F143" s="297"/>
      <c r="G143" s="297"/>
      <c r="H143" s="297"/>
      <c r="I143" s="297"/>
      <c r="J143" s="297"/>
      <c r="K143" s="297"/>
      <c r="L143" s="297"/>
      <c r="M143" s="297"/>
      <c r="N143" s="297"/>
      <c r="O143" s="297"/>
      <c r="P143" s="297"/>
      <c r="Q143" s="297"/>
      <c r="R143" s="297"/>
      <c r="S143" s="297"/>
      <c r="T143" s="297"/>
      <c r="U143" s="297"/>
      <c r="V143" s="297"/>
      <c r="W143" s="297"/>
      <c r="X143" s="297"/>
      <c r="Y143" s="297"/>
    </row>
    <row r="144" spans="1:25" hidden="1" x14ac:dyDescent="0.2">
      <c r="A144" s="297"/>
      <c r="B144" s="297"/>
      <c r="C144" s="297"/>
      <c r="D144" s="297"/>
      <c r="E144" s="297"/>
      <c r="F144" s="297"/>
      <c r="G144" s="297"/>
      <c r="H144" s="297"/>
      <c r="I144" s="297"/>
      <c r="J144" s="297"/>
      <c r="K144" s="297"/>
      <c r="L144" s="297"/>
      <c r="M144" s="297"/>
      <c r="N144" s="297"/>
      <c r="O144" s="297"/>
      <c r="P144" s="297"/>
      <c r="Q144" s="297"/>
      <c r="R144" s="297"/>
      <c r="S144" s="297"/>
      <c r="T144" s="297"/>
      <c r="U144" s="297"/>
      <c r="V144" s="297"/>
      <c r="W144" s="297"/>
      <c r="X144" s="297"/>
      <c r="Y144" s="297"/>
    </row>
    <row r="145" spans="1:25" hidden="1" x14ac:dyDescent="0.2">
      <c r="A145" s="297"/>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row>
    <row r="146" spans="1:25" hidden="1" x14ac:dyDescent="0.2">
      <c r="A146" s="297"/>
      <c r="B146" s="297"/>
      <c r="C146" s="297"/>
      <c r="D146" s="297"/>
      <c r="E146" s="297"/>
      <c r="F146" s="297"/>
      <c r="G146" s="297"/>
      <c r="H146" s="297"/>
      <c r="I146" s="297"/>
      <c r="J146" s="297"/>
      <c r="K146" s="297"/>
      <c r="L146" s="297"/>
      <c r="M146" s="297"/>
      <c r="N146" s="297"/>
      <c r="O146" s="297"/>
      <c r="P146" s="297"/>
      <c r="Q146" s="297"/>
      <c r="R146" s="297"/>
      <c r="S146" s="297"/>
      <c r="T146" s="297"/>
      <c r="U146" s="297"/>
      <c r="V146" s="297"/>
      <c r="W146" s="297"/>
      <c r="X146" s="297"/>
      <c r="Y146" s="297"/>
    </row>
    <row r="147" spans="1:25" hidden="1" x14ac:dyDescent="0.2">
      <c r="A147" s="297"/>
      <c r="B147" s="297"/>
      <c r="C147" s="297"/>
      <c r="D147" s="297"/>
      <c r="E147" s="297"/>
      <c r="F147" s="297"/>
      <c r="G147" s="297"/>
      <c r="H147" s="297"/>
      <c r="I147" s="297"/>
      <c r="J147" s="297"/>
      <c r="K147" s="297"/>
      <c r="L147" s="297"/>
      <c r="M147" s="297"/>
      <c r="N147" s="297"/>
      <c r="O147" s="297"/>
      <c r="P147" s="297"/>
      <c r="Q147" s="297"/>
      <c r="R147" s="297"/>
      <c r="S147" s="297"/>
      <c r="T147" s="297"/>
      <c r="U147" s="297"/>
      <c r="V147" s="297"/>
      <c r="W147" s="297"/>
      <c r="X147" s="297"/>
      <c r="Y147" s="297"/>
    </row>
    <row r="148" spans="1:25" hidden="1" x14ac:dyDescent="0.2">
      <c r="A148" s="297"/>
      <c r="B148" s="297"/>
      <c r="C148" s="297"/>
      <c r="D148" s="297"/>
      <c r="E148" s="297"/>
      <c r="F148" s="297"/>
      <c r="G148" s="297"/>
      <c r="H148" s="297"/>
      <c r="I148" s="297"/>
      <c r="J148" s="297"/>
      <c r="K148" s="297"/>
      <c r="L148" s="297"/>
      <c r="M148" s="297"/>
      <c r="N148" s="297"/>
      <c r="O148" s="297"/>
      <c r="P148" s="297"/>
      <c r="Q148" s="297"/>
      <c r="R148" s="297"/>
      <c r="S148" s="297"/>
      <c r="T148" s="297"/>
      <c r="U148" s="297"/>
      <c r="V148" s="297"/>
      <c r="W148" s="297"/>
      <c r="X148" s="297"/>
      <c r="Y148" s="297"/>
    </row>
    <row r="149" spans="1:25" hidden="1" x14ac:dyDescent="0.2">
      <c r="A149" s="297"/>
      <c r="B149" s="297"/>
      <c r="C149" s="297"/>
      <c r="D149" s="297"/>
      <c r="E149" s="297"/>
      <c r="F149" s="297"/>
      <c r="G149" s="297"/>
      <c r="H149" s="297"/>
      <c r="I149" s="297"/>
      <c r="J149" s="297"/>
      <c r="K149" s="297"/>
      <c r="L149" s="297"/>
      <c r="M149" s="297"/>
      <c r="N149" s="297"/>
      <c r="O149" s="297"/>
      <c r="P149" s="297"/>
      <c r="Q149" s="297"/>
      <c r="R149" s="297"/>
      <c r="S149" s="297"/>
      <c r="T149" s="297"/>
      <c r="U149" s="297"/>
      <c r="V149" s="297"/>
      <c r="W149" s="297"/>
      <c r="X149" s="297"/>
      <c r="Y149" s="297"/>
    </row>
    <row r="150" spans="1:25" hidden="1" x14ac:dyDescent="0.2">
      <c r="A150" s="297"/>
      <c r="B150" s="297"/>
      <c r="C150" s="297"/>
      <c r="D150" s="297"/>
      <c r="E150" s="297"/>
      <c r="F150" s="297"/>
      <c r="G150" s="297"/>
      <c r="H150" s="297"/>
      <c r="I150" s="297"/>
      <c r="J150" s="297"/>
      <c r="K150" s="297"/>
      <c r="L150" s="297"/>
      <c r="M150" s="297"/>
      <c r="N150" s="297"/>
      <c r="O150" s="297"/>
      <c r="P150" s="297"/>
      <c r="Q150" s="297"/>
      <c r="R150" s="297"/>
      <c r="S150" s="297"/>
      <c r="T150" s="297"/>
      <c r="U150" s="297"/>
      <c r="V150" s="297"/>
      <c r="W150" s="297"/>
      <c r="X150" s="297"/>
      <c r="Y150" s="297"/>
    </row>
    <row r="151" spans="1:25" hidden="1" x14ac:dyDescent="0.2">
      <c r="A151" s="297"/>
      <c r="B151" s="297"/>
      <c r="C151" s="297"/>
      <c r="D151" s="297"/>
      <c r="E151" s="297"/>
      <c r="F151" s="297"/>
      <c r="G151" s="297"/>
      <c r="H151" s="297"/>
      <c r="I151" s="297"/>
      <c r="J151" s="297"/>
      <c r="K151" s="297"/>
      <c r="L151" s="297"/>
      <c r="M151" s="297"/>
      <c r="N151" s="297"/>
      <c r="O151" s="297"/>
      <c r="P151" s="297"/>
      <c r="Q151" s="297"/>
      <c r="R151" s="297"/>
      <c r="S151" s="297"/>
      <c r="T151" s="297"/>
      <c r="U151" s="297"/>
      <c r="V151" s="297"/>
      <c r="W151" s="297"/>
      <c r="X151" s="297"/>
      <c r="Y151" s="297"/>
    </row>
    <row r="152" spans="1:25" hidden="1" x14ac:dyDescent="0.2">
      <c r="A152" s="297"/>
      <c r="B152" s="297"/>
      <c r="C152" s="297"/>
      <c r="D152" s="297"/>
      <c r="E152" s="297"/>
      <c r="F152" s="297"/>
      <c r="G152" s="297"/>
      <c r="H152" s="297"/>
      <c r="I152" s="297"/>
      <c r="J152" s="297"/>
      <c r="K152" s="297"/>
      <c r="L152" s="297"/>
      <c r="M152" s="297"/>
      <c r="N152" s="297"/>
      <c r="O152" s="297"/>
      <c r="P152" s="297"/>
      <c r="Q152" s="297"/>
      <c r="R152" s="297"/>
      <c r="S152" s="297"/>
      <c r="T152" s="297"/>
      <c r="U152" s="297"/>
      <c r="V152" s="297"/>
      <c r="W152" s="297"/>
      <c r="X152" s="297"/>
      <c r="Y152" s="297"/>
    </row>
    <row r="153" spans="1:25" hidden="1" x14ac:dyDescent="0.2">
      <c r="A153" s="297"/>
      <c r="B153" s="297"/>
      <c r="C153" s="297"/>
      <c r="D153" s="297"/>
      <c r="E153" s="297"/>
      <c r="F153" s="297"/>
      <c r="G153" s="297"/>
      <c r="H153" s="297"/>
      <c r="I153" s="297"/>
      <c r="J153" s="297"/>
      <c r="K153" s="297"/>
      <c r="L153" s="297"/>
      <c r="M153" s="297"/>
      <c r="N153" s="297"/>
      <c r="O153" s="297"/>
      <c r="P153" s="297"/>
      <c r="Q153" s="297"/>
      <c r="R153" s="297"/>
      <c r="S153" s="297"/>
      <c r="T153" s="297"/>
      <c r="U153" s="297"/>
      <c r="V153" s="297"/>
      <c r="W153" s="297"/>
      <c r="X153" s="297"/>
      <c r="Y153" s="297"/>
    </row>
    <row r="154" spans="1:25" hidden="1" x14ac:dyDescent="0.2">
      <c r="A154" s="297"/>
      <c r="B154" s="297"/>
      <c r="C154" s="297"/>
      <c r="D154" s="297"/>
      <c r="E154" s="297"/>
      <c r="F154" s="297"/>
      <c r="G154" s="297"/>
      <c r="H154" s="297"/>
      <c r="I154" s="297"/>
      <c r="J154" s="297"/>
      <c r="K154" s="297"/>
      <c r="L154" s="297"/>
      <c r="M154" s="297"/>
      <c r="N154" s="297"/>
      <c r="O154" s="297"/>
      <c r="P154" s="297"/>
      <c r="Q154" s="297"/>
      <c r="R154" s="297"/>
      <c r="S154" s="297"/>
      <c r="T154" s="297"/>
      <c r="U154" s="297"/>
      <c r="V154" s="297"/>
      <c r="W154" s="297"/>
      <c r="X154" s="297"/>
      <c r="Y154" s="297"/>
    </row>
    <row r="155" spans="1:25" hidden="1" x14ac:dyDescent="0.2">
      <c r="A155" s="297"/>
      <c r="B155" s="297"/>
      <c r="C155" s="297"/>
      <c r="D155" s="297"/>
      <c r="E155" s="297"/>
      <c r="F155" s="297"/>
      <c r="G155" s="297"/>
      <c r="H155" s="297"/>
      <c r="I155" s="297"/>
      <c r="J155" s="297"/>
      <c r="K155" s="297"/>
      <c r="L155" s="297"/>
      <c r="M155" s="297"/>
      <c r="N155" s="297"/>
      <c r="O155" s="297"/>
      <c r="P155" s="297"/>
      <c r="Q155" s="297"/>
      <c r="R155" s="297"/>
      <c r="S155" s="297"/>
      <c r="T155" s="297"/>
      <c r="U155" s="297"/>
      <c r="V155" s="297"/>
      <c r="W155" s="297"/>
      <c r="X155" s="297"/>
      <c r="Y155" s="297"/>
    </row>
    <row r="156" spans="1:25" hidden="1" x14ac:dyDescent="0.2">
      <c r="A156" s="297"/>
      <c r="B156" s="297"/>
      <c r="C156" s="297"/>
      <c r="D156" s="297"/>
      <c r="E156" s="297"/>
      <c r="F156" s="297"/>
      <c r="G156" s="297"/>
      <c r="H156" s="297"/>
      <c r="I156" s="297"/>
      <c r="J156" s="297"/>
      <c r="K156" s="297"/>
      <c r="L156" s="297"/>
      <c r="M156" s="297"/>
      <c r="N156" s="297"/>
      <c r="O156" s="297"/>
      <c r="P156" s="297"/>
      <c r="Q156" s="297"/>
      <c r="R156" s="297"/>
      <c r="S156" s="297"/>
      <c r="T156" s="297"/>
      <c r="U156" s="297"/>
      <c r="V156" s="297"/>
      <c r="W156" s="297"/>
      <c r="X156" s="297"/>
      <c r="Y156" s="297"/>
    </row>
    <row r="157" spans="1:25" hidden="1" x14ac:dyDescent="0.2">
      <c r="A157" s="297"/>
      <c r="B157" s="297"/>
      <c r="C157" s="297"/>
      <c r="D157" s="297"/>
      <c r="E157" s="297"/>
      <c r="F157" s="297"/>
      <c r="G157" s="297"/>
      <c r="H157" s="297"/>
      <c r="I157" s="297"/>
      <c r="J157" s="297"/>
      <c r="K157" s="297"/>
      <c r="L157" s="297"/>
      <c r="M157" s="297"/>
      <c r="N157" s="297"/>
      <c r="O157" s="297"/>
      <c r="P157" s="297"/>
      <c r="Q157" s="297"/>
      <c r="R157" s="297"/>
      <c r="S157" s="297"/>
      <c r="T157" s="297"/>
      <c r="U157" s="297"/>
      <c r="V157" s="297"/>
      <c r="W157" s="297"/>
      <c r="X157" s="297"/>
      <c r="Y157" s="297"/>
    </row>
    <row r="158" spans="1:25" hidden="1" x14ac:dyDescent="0.2">
      <c r="A158" s="297"/>
      <c r="B158" s="297"/>
      <c r="C158" s="297"/>
      <c r="D158" s="297"/>
      <c r="E158" s="297"/>
      <c r="F158" s="297"/>
      <c r="G158" s="297"/>
      <c r="H158" s="297"/>
      <c r="I158" s="297"/>
      <c r="J158" s="297"/>
      <c r="K158" s="297"/>
      <c r="L158" s="297"/>
      <c r="M158" s="297"/>
      <c r="N158" s="297"/>
      <c r="O158" s="297"/>
      <c r="P158" s="297"/>
      <c r="Q158" s="297"/>
      <c r="R158" s="297"/>
      <c r="S158" s="297"/>
      <c r="T158" s="297"/>
      <c r="U158" s="297"/>
      <c r="V158" s="297"/>
      <c r="W158" s="297"/>
      <c r="X158" s="297"/>
      <c r="Y158" s="297"/>
    </row>
    <row r="159" spans="1:25" hidden="1" x14ac:dyDescent="0.2">
      <c r="A159" s="297"/>
      <c r="B159" s="297"/>
      <c r="C159" s="297"/>
      <c r="D159" s="297"/>
      <c r="E159" s="297"/>
      <c r="F159" s="297"/>
      <c r="G159" s="297"/>
      <c r="H159" s="297"/>
      <c r="I159" s="297"/>
      <c r="J159" s="297"/>
      <c r="K159" s="297"/>
      <c r="L159" s="297"/>
      <c r="M159" s="297"/>
      <c r="N159" s="297"/>
      <c r="O159" s="297"/>
      <c r="P159" s="297"/>
      <c r="Q159" s="297"/>
      <c r="R159" s="297"/>
      <c r="S159" s="297"/>
      <c r="T159" s="297"/>
      <c r="U159" s="297"/>
      <c r="V159" s="297"/>
      <c r="W159" s="297"/>
      <c r="X159" s="297"/>
      <c r="Y159" s="297"/>
    </row>
    <row r="160" spans="1:25" hidden="1" x14ac:dyDescent="0.2">
      <c r="A160" s="297"/>
      <c r="B160" s="297"/>
      <c r="C160" s="297"/>
      <c r="D160" s="297"/>
      <c r="E160" s="297"/>
      <c r="F160" s="297"/>
      <c r="G160" s="297"/>
      <c r="H160" s="297"/>
      <c r="I160" s="297"/>
      <c r="J160" s="297"/>
      <c r="K160" s="297"/>
      <c r="L160" s="297"/>
      <c r="M160" s="297"/>
      <c r="N160" s="297"/>
      <c r="O160" s="297"/>
      <c r="P160" s="297"/>
      <c r="Q160" s="297"/>
      <c r="R160" s="297"/>
      <c r="S160" s="297"/>
      <c r="T160" s="297"/>
      <c r="U160" s="297"/>
      <c r="V160" s="297"/>
      <c r="W160" s="297"/>
      <c r="X160" s="297"/>
      <c r="Y160" s="297"/>
    </row>
    <row r="161" spans="1:25" hidden="1" x14ac:dyDescent="0.2">
      <c r="A161" s="297"/>
      <c r="B161" s="297"/>
      <c r="C161" s="297"/>
      <c r="D161" s="297"/>
      <c r="E161" s="297"/>
      <c r="F161" s="297"/>
      <c r="G161" s="297"/>
      <c r="H161" s="297"/>
      <c r="I161" s="297"/>
      <c r="J161" s="297"/>
      <c r="K161" s="297"/>
      <c r="L161" s="297"/>
      <c r="M161" s="297"/>
      <c r="N161" s="297"/>
      <c r="O161" s="297"/>
      <c r="P161" s="297"/>
      <c r="Q161" s="297"/>
      <c r="R161" s="297"/>
      <c r="S161" s="297"/>
      <c r="T161" s="297"/>
      <c r="U161" s="297"/>
      <c r="V161" s="297"/>
      <c r="W161" s="297"/>
      <c r="X161" s="297"/>
      <c r="Y161" s="297"/>
    </row>
    <row r="162" spans="1:25" hidden="1" x14ac:dyDescent="0.2">
      <c r="A162" s="297"/>
      <c r="B162" s="297"/>
      <c r="C162" s="297"/>
      <c r="D162" s="297"/>
      <c r="E162" s="297"/>
      <c r="F162" s="297"/>
      <c r="G162" s="297"/>
      <c r="H162" s="297"/>
      <c r="I162" s="297"/>
      <c r="J162" s="297"/>
      <c r="K162" s="297"/>
      <c r="L162" s="297"/>
      <c r="M162" s="297"/>
      <c r="N162" s="297"/>
      <c r="O162" s="297"/>
      <c r="P162" s="297"/>
      <c r="Q162" s="297"/>
      <c r="R162" s="297"/>
      <c r="S162" s="297"/>
      <c r="T162" s="297"/>
      <c r="U162" s="297"/>
      <c r="V162" s="297"/>
      <c r="W162" s="297"/>
      <c r="X162" s="297"/>
      <c r="Y162" s="297"/>
    </row>
    <row r="163" spans="1:25" hidden="1" x14ac:dyDescent="0.2">
      <c r="A163" s="297"/>
      <c r="B163" s="297"/>
      <c r="C163" s="297"/>
      <c r="D163" s="297"/>
      <c r="E163" s="297"/>
      <c r="F163" s="297"/>
      <c r="G163" s="297"/>
      <c r="H163" s="297"/>
      <c r="I163" s="297"/>
      <c r="J163" s="297"/>
      <c r="K163" s="297"/>
      <c r="L163" s="297"/>
      <c r="M163" s="297"/>
      <c r="N163" s="297"/>
      <c r="O163" s="297"/>
      <c r="P163" s="297"/>
      <c r="Q163" s="297"/>
      <c r="R163" s="297"/>
      <c r="S163" s="297"/>
      <c r="T163" s="297"/>
      <c r="U163" s="297"/>
      <c r="V163" s="297"/>
      <c r="W163" s="297"/>
      <c r="X163" s="297"/>
      <c r="Y163" s="297"/>
    </row>
    <row r="164" spans="1:25" hidden="1" x14ac:dyDescent="0.2">
      <c r="A164" s="297"/>
      <c r="B164" s="297"/>
      <c r="C164" s="297"/>
      <c r="D164" s="297"/>
      <c r="E164" s="297"/>
      <c r="F164" s="297"/>
      <c r="G164" s="297"/>
      <c r="H164" s="297"/>
      <c r="I164" s="297"/>
      <c r="J164" s="297"/>
      <c r="K164" s="297"/>
      <c r="L164" s="297"/>
      <c r="M164" s="297"/>
      <c r="N164" s="297"/>
      <c r="O164" s="297"/>
      <c r="P164" s="297"/>
      <c r="Q164" s="297"/>
      <c r="R164" s="297"/>
      <c r="S164" s="297"/>
      <c r="T164" s="297"/>
      <c r="U164" s="297"/>
      <c r="V164" s="297"/>
      <c r="W164" s="297"/>
      <c r="X164" s="297"/>
      <c r="Y164" s="297"/>
    </row>
    <row r="165" spans="1:25" hidden="1" x14ac:dyDescent="0.2">
      <c r="A165" s="297"/>
      <c r="B165" s="297"/>
      <c r="C165" s="297"/>
      <c r="D165" s="297"/>
      <c r="E165" s="297"/>
      <c r="F165" s="297"/>
      <c r="G165" s="297"/>
      <c r="H165" s="297"/>
      <c r="I165" s="297"/>
      <c r="J165" s="297"/>
      <c r="K165" s="297"/>
      <c r="L165" s="297"/>
      <c r="M165" s="297"/>
      <c r="N165" s="297"/>
      <c r="O165" s="297"/>
      <c r="P165" s="297"/>
      <c r="Q165" s="297"/>
      <c r="R165" s="297"/>
      <c r="S165" s="297"/>
      <c r="T165" s="297"/>
      <c r="U165" s="297"/>
      <c r="V165" s="297"/>
      <c r="W165" s="297"/>
      <c r="X165" s="297"/>
      <c r="Y165" s="297"/>
    </row>
    <row r="166" spans="1:25" hidden="1" x14ac:dyDescent="0.2">
      <c r="A166" s="297"/>
      <c r="B166" s="297"/>
      <c r="C166" s="297"/>
      <c r="D166" s="297"/>
      <c r="E166" s="297"/>
      <c r="F166" s="297"/>
      <c r="G166" s="297"/>
      <c r="H166" s="297"/>
      <c r="I166" s="297"/>
      <c r="J166" s="297"/>
      <c r="K166" s="297"/>
      <c r="L166" s="297"/>
      <c r="M166" s="297"/>
      <c r="N166" s="297"/>
      <c r="O166" s="297"/>
      <c r="P166" s="297"/>
      <c r="Q166" s="297"/>
      <c r="R166" s="297"/>
      <c r="S166" s="297"/>
      <c r="T166" s="297"/>
      <c r="U166" s="297"/>
      <c r="V166" s="297"/>
      <c r="W166" s="297"/>
      <c r="X166" s="297"/>
      <c r="Y166" s="297"/>
    </row>
    <row r="167" spans="1:25" hidden="1" x14ac:dyDescent="0.2">
      <c r="A167" s="297"/>
      <c r="B167" s="297"/>
      <c r="C167" s="297"/>
      <c r="D167" s="297"/>
      <c r="E167" s="297"/>
      <c r="F167" s="297"/>
      <c r="G167" s="297"/>
      <c r="H167" s="297"/>
      <c r="I167" s="297"/>
      <c r="J167" s="297"/>
      <c r="K167" s="297"/>
      <c r="L167" s="297"/>
      <c r="M167" s="297"/>
      <c r="N167" s="297"/>
      <c r="O167" s="297"/>
      <c r="P167" s="297"/>
      <c r="Q167" s="297"/>
      <c r="R167" s="297"/>
      <c r="S167" s="297"/>
      <c r="T167" s="297"/>
      <c r="U167" s="297"/>
      <c r="V167" s="297"/>
      <c r="W167" s="297"/>
      <c r="X167" s="297"/>
      <c r="Y167" s="297"/>
    </row>
    <row r="168" spans="1:25" hidden="1" x14ac:dyDescent="0.2">
      <c r="A168" s="297"/>
      <c r="B168" s="297"/>
      <c r="C168" s="297"/>
      <c r="D168" s="297"/>
      <c r="E168" s="297"/>
      <c r="F168" s="297"/>
      <c r="G168" s="297"/>
      <c r="H168" s="297"/>
      <c r="I168" s="297"/>
      <c r="J168" s="297"/>
      <c r="K168" s="297"/>
      <c r="L168" s="297"/>
      <c r="M168" s="297"/>
      <c r="N168" s="297"/>
      <c r="O168" s="297"/>
      <c r="P168" s="297"/>
      <c r="Q168" s="297"/>
      <c r="R168" s="297"/>
      <c r="S168" s="297"/>
      <c r="T168" s="297"/>
      <c r="U168" s="297"/>
      <c r="V168" s="297"/>
      <c r="W168" s="297"/>
      <c r="X168" s="297"/>
      <c r="Y168" s="297"/>
    </row>
    <row r="169" spans="1:25" hidden="1" x14ac:dyDescent="0.2">
      <c r="A169" s="297"/>
      <c r="B169" s="297"/>
      <c r="C169" s="297"/>
      <c r="D169" s="297"/>
      <c r="E169" s="297"/>
      <c r="F169" s="297"/>
      <c r="G169" s="297"/>
      <c r="H169" s="297"/>
      <c r="I169" s="297"/>
      <c r="J169" s="297"/>
      <c r="K169" s="297"/>
      <c r="L169" s="297"/>
      <c r="M169" s="297"/>
      <c r="N169" s="297"/>
      <c r="O169" s="297"/>
      <c r="P169" s="297"/>
      <c r="Q169" s="297"/>
      <c r="R169" s="297"/>
      <c r="S169" s="297"/>
      <c r="T169" s="297"/>
      <c r="U169" s="297"/>
      <c r="V169" s="297"/>
      <c r="W169" s="297"/>
      <c r="X169" s="297"/>
      <c r="Y169" s="297"/>
    </row>
    <row r="170" spans="1:25" hidden="1" x14ac:dyDescent="0.2">
      <c r="A170" s="297"/>
      <c r="B170" s="297"/>
      <c r="C170" s="297"/>
      <c r="D170" s="297"/>
      <c r="E170" s="297"/>
      <c r="F170" s="297"/>
      <c r="G170" s="297"/>
      <c r="H170" s="297"/>
      <c r="I170" s="297"/>
      <c r="J170" s="297"/>
      <c r="K170" s="297"/>
      <c r="L170" s="297"/>
      <c r="M170" s="297"/>
      <c r="N170" s="297"/>
      <c r="O170" s="297"/>
      <c r="P170" s="297"/>
      <c r="Q170" s="297"/>
      <c r="R170" s="297"/>
      <c r="S170" s="297"/>
      <c r="T170" s="297"/>
      <c r="U170" s="297"/>
      <c r="V170" s="297"/>
      <c r="W170" s="297"/>
      <c r="X170" s="297"/>
      <c r="Y170" s="297"/>
    </row>
    <row r="171" spans="1:25" hidden="1" x14ac:dyDescent="0.2">
      <c r="A171" s="297"/>
      <c r="B171" s="297"/>
      <c r="C171" s="297"/>
      <c r="D171" s="297"/>
      <c r="E171" s="297"/>
      <c r="F171" s="297"/>
      <c r="G171" s="297"/>
      <c r="H171" s="297"/>
      <c r="I171" s="297"/>
      <c r="J171" s="297"/>
      <c r="K171" s="297"/>
      <c r="L171" s="297"/>
      <c r="M171" s="297"/>
      <c r="N171" s="297"/>
      <c r="O171" s="297"/>
      <c r="P171" s="297"/>
      <c r="Q171" s="297"/>
      <c r="R171" s="297"/>
      <c r="S171" s="297"/>
      <c r="T171" s="297"/>
      <c r="U171" s="297"/>
      <c r="V171" s="297"/>
      <c r="W171" s="297"/>
      <c r="X171" s="297"/>
      <c r="Y171" s="297"/>
    </row>
    <row r="172" spans="1:25" hidden="1" x14ac:dyDescent="0.2">
      <c r="A172" s="297"/>
      <c r="B172" s="297"/>
      <c r="C172" s="297"/>
      <c r="D172" s="297"/>
      <c r="E172" s="297"/>
      <c r="F172" s="297"/>
      <c r="G172" s="297"/>
      <c r="H172" s="297"/>
      <c r="I172" s="297"/>
      <c r="J172" s="297"/>
      <c r="K172" s="297"/>
      <c r="L172" s="297"/>
      <c r="M172" s="297"/>
      <c r="N172" s="297"/>
      <c r="O172" s="297"/>
      <c r="P172" s="297"/>
      <c r="Q172" s="297"/>
      <c r="R172" s="297"/>
      <c r="S172" s="297"/>
      <c r="T172" s="297"/>
      <c r="U172" s="297"/>
      <c r="V172" s="297"/>
      <c r="W172" s="297"/>
      <c r="X172" s="297"/>
      <c r="Y172" s="297"/>
    </row>
    <row r="173" spans="1:25" hidden="1" x14ac:dyDescent="0.2">
      <c r="A173" s="297"/>
      <c r="B173" s="297"/>
      <c r="C173" s="297"/>
      <c r="D173" s="297"/>
      <c r="E173" s="297"/>
      <c r="F173" s="297"/>
      <c r="G173" s="297"/>
      <c r="H173" s="297"/>
      <c r="I173" s="297"/>
      <c r="J173" s="297"/>
      <c r="K173" s="297"/>
      <c r="L173" s="297"/>
      <c r="M173" s="297"/>
      <c r="N173" s="297"/>
      <c r="O173" s="297"/>
      <c r="P173" s="297"/>
      <c r="Q173" s="297"/>
      <c r="R173" s="297"/>
      <c r="S173" s="297"/>
      <c r="T173" s="297"/>
      <c r="U173" s="297"/>
      <c r="V173" s="297"/>
      <c r="W173" s="297"/>
      <c r="X173" s="297"/>
      <c r="Y173" s="297"/>
    </row>
    <row r="174" spans="1:25" hidden="1" x14ac:dyDescent="0.2">
      <c r="A174" s="297"/>
      <c r="B174" s="297"/>
      <c r="C174" s="297"/>
      <c r="D174" s="297"/>
      <c r="E174" s="297"/>
      <c r="F174" s="297"/>
      <c r="G174" s="297"/>
      <c r="H174" s="297"/>
      <c r="I174" s="297"/>
      <c r="J174" s="297"/>
      <c r="K174" s="297"/>
      <c r="L174" s="297"/>
      <c r="M174" s="297"/>
      <c r="N174" s="297"/>
      <c r="O174" s="297"/>
      <c r="P174" s="297"/>
      <c r="Q174" s="297"/>
      <c r="R174" s="297"/>
      <c r="S174" s="297"/>
      <c r="T174" s="297"/>
      <c r="U174" s="297"/>
      <c r="V174" s="297"/>
      <c r="W174" s="297"/>
      <c r="X174" s="297"/>
      <c r="Y174" s="297"/>
    </row>
    <row r="175" spans="1:25" hidden="1" x14ac:dyDescent="0.2">
      <c r="A175" s="297"/>
      <c r="B175" s="297"/>
      <c r="C175" s="297"/>
      <c r="D175" s="297"/>
      <c r="E175" s="297"/>
      <c r="F175" s="297"/>
      <c r="G175" s="297"/>
      <c r="H175" s="297"/>
      <c r="I175" s="297"/>
      <c r="J175" s="297"/>
      <c r="K175" s="297"/>
      <c r="L175" s="297"/>
      <c r="M175" s="297"/>
      <c r="N175" s="297"/>
      <c r="O175" s="297"/>
      <c r="P175" s="297"/>
      <c r="Q175" s="297"/>
      <c r="R175" s="297"/>
      <c r="S175" s="297"/>
      <c r="T175" s="297"/>
      <c r="U175" s="297"/>
      <c r="V175" s="297"/>
      <c r="W175" s="297"/>
      <c r="X175" s="297"/>
      <c r="Y175" s="297"/>
    </row>
    <row r="176" spans="1:25" hidden="1" x14ac:dyDescent="0.2">
      <c r="A176" s="297"/>
      <c r="B176" s="297"/>
      <c r="C176" s="297"/>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row>
    <row r="177" spans="1:25" hidden="1" x14ac:dyDescent="0.2">
      <c r="A177" s="297"/>
      <c r="B177" s="297"/>
      <c r="C177" s="297"/>
      <c r="D177" s="297"/>
      <c r="E177" s="297"/>
      <c r="F177" s="297"/>
      <c r="G177" s="297"/>
      <c r="H177" s="297"/>
      <c r="I177" s="297"/>
      <c r="J177" s="297"/>
      <c r="K177" s="297"/>
      <c r="L177" s="297"/>
      <c r="M177" s="297"/>
      <c r="N177" s="297"/>
      <c r="O177" s="297"/>
      <c r="P177" s="297"/>
      <c r="Q177" s="297"/>
      <c r="R177" s="297"/>
      <c r="S177" s="297"/>
      <c r="T177" s="297"/>
      <c r="U177" s="297"/>
      <c r="V177" s="297"/>
      <c r="W177" s="297"/>
      <c r="X177" s="297"/>
      <c r="Y177" s="297"/>
    </row>
    <row r="178" spans="1:25" hidden="1" x14ac:dyDescent="0.2">
      <c r="A178" s="297"/>
      <c r="B178" s="297"/>
      <c r="C178" s="297"/>
      <c r="D178" s="297"/>
      <c r="E178" s="297"/>
      <c r="F178" s="297"/>
      <c r="G178" s="297"/>
      <c r="H178" s="297"/>
      <c r="I178" s="297"/>
      <c r="J178" s="297"/>
      <c r="K178" s="297"/>
      <c r="L178" s="297"/>
      <c r="M178" s="297"/>
      <c r="N178" s="297"/>
      <c r="O178" s="297"/>
      <c r="P178" s="297"/>
      <c r="Q178" s="297"/>
      <c r="R178" s="297"/>
      <c r="S178" s="297"/>
      <c r="T178" s="297"/>
      <c r="U178" s="297"/>
      <c r="V178" s="297"/>
      <c r="W178" s="297"/>
      <c r="X178" s="297"/>
      <c r="Y178" s="297"/>
    </row>
    <row r="179" spans="1:25" hidden="1" x14ac:dyDescent="0.2">
      <c r="A179" s="297"/>
      <c r="B179" s="297"/>
      <c r="C179" s="297"/>
      <c r="D179" s="297"/>
      <c r="E179" s="297"/>
      <c r="F179" s="297"/>
      <c r="G179" s="297"/>
      <c r="H179" s="297"/>
      <c r="I179" s="297"/>
      <c r="J179" s="297"/>
      <c r="K179" s="297"/>
      <c r="L179" s="297"/>
      <c r="M179" s="297"/>
      <c r="N179" s="297"/>
      <c r="O179" s="297"/>
      <c r="P179" s="297"/>
      <c r="Q179" s="297"/>
      <c r="R179" s="297"/>
      <c r="S179" s="297"/>
      <c r="T179" s="297"/>
      <c r="U179" s="297"/>
      <c r="V179" s="297"/>
      <c r="W179" s="297"/>
      <c r="X179" s="297"/>
      <c r="Y179" s="297"/>
    </row>
    <row r="180" spans="1:25" hidden="1" x14ac:dyDescent="0.2">
      <c r="A180" s="297"/>
      <c r="B180" s="297"/>
      <c r="C180" s="297"/>
      <c r="D180" s="297"/>
      <c r="E180" s="297"/>
      <c r="F180" s="297"/>
      <c r="G180" s="297"/>
      <c r="H180" s="297"/>
      <c r="I180" s="297"/>
      <c r="J180" s="297"/>
      <c r="K180" s="297"/>
      <c r="L180" s="297"/>
      <c r="M180" s="297"/>
      <c r="N180" s="297"/>
      <c r="O180" s="297"/>
      <c r="P180" s="297"/>
      <c r="Q180" s="297"/>
      <c r="R180" s="297"/>
      <c r="S180" s="297"/>
      <c r="T180" s="297"/>
      <c r="U180" s="297"/>
      <c r="V180" s="297"/>
      <c r="W180" s="297"/>
      <c r="X180" s="297"/>
      <c r="Y180" s="297"/>
    </row>
    <row r="181" spans="1:25" hidden="1" x14ac:dyDescent="0.2">
      <c r="A181" s="297"/>
      <c r="B181" s="297"/>
      <c r="C181" s="297"/>
      <c r="D181" s="297"/>
      <c r="E181" s="297"/>
      <c r="F181" s="297"/>
      <c r="G181" s="297"/>
      <c r="H181" s="297"/>
      <c r="I181" s="297"/>
      <c r="J181" s="297"/>
      <c r="K181" s="297"/>
      <c r="L181" s="297"/>
      <c r="M181" s="297"/>
      <c r="N181" s="297"/>
      <c r="O181" s="297"/>
      <c r="P181" s="297"/>
      <c r="Q181" s="297"/>
      <c r="R181" s="297"/>
      <c r="S181" s="297"/>
      <c r="T181" s="297"/>
      <c r="U181" s="297"/>
      <c r="V181" s="297"/>
      <c r="W181" s="297"/>
      <c r="X181" s="297"/>
      <c r="Y181" s="297"/>
    </row>
    <row r="182" spans="1:25" hidden="1" x14ac:dyDescent="0.2">
      <c r="A182" s="297"/>
      <c r="B182" s="297"/>
      <c r="C182" s="297"/>
      <c r="D182" s="297"/>
      <c r="E182" s="297"/>
      <c r="F182" s="297"/>
      <c r="G182" s="297"/>
      <c r="H182" s="297"/>
      <c r="I182" s="297"/>
      <c r="J182" s="297"/>
      <c r="K182" s="297"/>
      <c r="L182" s="297"/>
      <c r="M182" s="297"/>
      <c r="N182" s="297"/>
      <c r="O182" s="297"/>
      <c r="P182" s="297"/>
      <c r="Q182" s="297"/>
      <c r="R182" s="297"/>
      <c r="S182" s="297"/>
      <c r="T182" s="297"/>
      <c r="U182" s="297"/>
      <c r="V182" s="297"/>
      <c r="W182" s="297"/>
      <c r="X182" s="297"/>
      <c r="Y182" s="297"/>
    </row>
    <row r="183" spans="1:25" hidden="1" x14ac:dyDescent="0.2">
      <c r="A183" s="297"/>
      <c r="B183" s="297"/>
      <c r="C183" s="297"/>
      <c r="D183" s="297"/>
      <c r="E183" s="297"/>
      <c r="F183" s="297"/>
      <c r="G183" s="297"/>
      <c r="H183" s="297"/>
      <c r="I183" s="297"/>
      <c r="J183" s="297"/>
      <c r="K183" s="297"/>
      <c r="L183" s="297"/>
      <c r="M183" s="297"/>
      <c r="N183" s="297"/>
      <c r="O183" s="297"/>
      <c r="P183" s="297"/>
      <c r="Q183" s="297"/>
      <c r="R183" s="297"/>
      <c r="S183" s="297"/>
      <c r="T183" s="297"/>
      <c r="U183" s="297"/>
      <c r="V183" s="297"/>
      <c r="W183" s="297"/>
      <c r="X183" s="297"/>
      <c r="Y183" s="297"/>
    </row>
    <row r="184" spans="1:25" hidden="1" x14ac:dyDescent="0.2">
      <c r="A184" s="297"/>
      <c r="B184" s="297"/>
      <c r="C184" s="297"/>
      <c r="D184" s="297"/>
      <c r="E184" s="297"/>
      <c r="F184" s="297"/>
      <c r="G184" s="297"/>
      <c r="H184" s="297"/>
      <c r="I184" s="297"/>
      <c r="J184" s="297"/>
      <c r="K184" s="297"/>
      <c r="L184" s="297"/>
      <c r="M184" s="297"/>
      <c r="N184" s="297"/>
      <c r="O184" s="297"/>
      <c r="P184" s="297"/>
      <c r="Q184" s="297"/>
      <c r="R184" s="297"/>
      <c r="S184" s="297"/>
      <c r="T184" s="297"/>
      <c r="U184" s="297"/>
      <c r="V184" s="297"/>
      <c r="W184" s="297"/>
      <c r="X184" s="297"/>
      <c r="Y184" s="297"/>
    </row>
    <row r="185" spans="1:25" hidden="1" x14ac:dyDescent="0.2">
      <c r="A185" s="297"/>
      <c r="B185" s="297"/>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row>
    <row r="186" spans="1:25" hidden="1" x14ac:dyDescent="0.2">
      <c r="A186" s="297"/>
      <c r="B186" s="297"/>
      <c r="C186" s="297"/>
      <c r="D186" s="297"/>
      <c r="E186" s="297"/>
      <c r="F186" s="297"/>
      <c r="G186" s="297"/>
      <c r="H186" s="297"/>
      <c r="I186" s="297"/>
      <c r="J186" s="297"/>
      <c r="K186" s="297"/>
      <c r="L186" s="297"/>
      <c r="M186" s="297"/>
      <c r="N186" s="297"/>
      <c r="O186" s="297"/>
      <c r="P186" s="297"/>
      <c r="Q186" s="297"/>
      <c r="R186" s="297"/>
      <c r="S186" s="297"/>
      <c r="T186" s="297"/>
      <c r="U186" s="297"/>
      <c r="V186" s="297"/>
      <c r="W186" s="297"/>
      <c r="X186" s="297"/>
      <c r="Y186" s="297"/>
    </row>
    <row r="187" spans="1:25" hidden="1" x14ac:dyDescent="0.2">
      <c r="A187" s="297"/>
      <c r="B187" s="297"/>
      <c r="C187" s="297"/>
      <c r="D187" s="297"/>
      <c r="E187" s="297"/>
      <c r="F187" s="297"/>
      <c r="G187" s="297"/>
      <c r="H187" s="297"/>
      <c r="I187" s="297"/>
      <c r="J187" s="297"/>
      <c r="K187" s="297"/>
      <c r="L187" s="297"/>
      <c r="M187" s="297"/>
      <c r="N187" s="297"/>
      <c r="O187" s="297"/>
      <c r="P187" s="297"/>
      <c r="Q187" s="297"/>
      <c r="R187" s="297"/>
      <c r="S187" s="297"/>
      <c r="T187" s="297"/>
      <c r="U187" s="297"/>
      <c r="V187" s="297"/>
      <c r="W187" s="297"/>
      <c r="X187" s="297"/>
      <c r="Y187" s="297"/>
    </row>
    <row r="188" spans="1:25" hidden="1" x14ac:dyDescent="0.2">
      <c r="A188" s="297"/>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row>
    <row r="189" spans="1:25" hidden="1" x14ac:dyDescent="0.2">
      <c r="A189" s="297"/>
      <c r="B189" s="297"/>
      <c r="C189" s="297"/>
      <c r="D189" s="297"/>
      <c r="E189" s="297"/>
      <c r="F189" s="297"/>
      <c r="G189" s="297"/>
      <c r="H189" s="297"/>
      <c r="I189" s="297"/>
      <c r="J189" s="297"/>
      <c r="K189" s="297"/>
      <c r="L189" s="297"/>
      <c r="M189" s="297"/>
      <c r="N189" s="297"/>
      <c r="O189" s="297"/>
      <c r="P189" s="297"/>
      <c r="Q189" s="297"/>
      <c r="R189" s="297"/>
      <c r="S189" s="297"/>
      <c r="T189" s="297"/>
      <c r="U189" s="297"/>
      <c r="V189" s="297"/>
      <c r="W189" s="297"/>
      <c r="X189" s="297"/>
      <c r="Y189" s="297"/>
    </row>
    <row r="190" spans="1:25" hidden="1" x14ac:dyDescent="0.2">
      <c r="A190" s="297"/>
      <c r="B190" s="297"/>
      <c r="C190" s="297"/>
      <c r="D190" s="297"/>
      <c r="E190" s="297"/>
      <c r="F190" s="297"/>
      <c r="G190" s="297"/>
      <c r="H190" s="297"/>
      <c r="I190" s="297"/>
      <c r="J190" s="297"/>
      <c r="K190" s="297"/>
      <c r="L190" s="297"/>
      <c r="M190" s="297"/>
      <c r="N190" s="297"/>
      <c r="O190" s="297"/>
      <c r="P190" s="297"/>
      <c r="Q190" s="297"/>
      <c r="R190" s="297"/>
      <c r="S190" s="297"/>
      <c r="T190" s="297"/>
      <c r="U190" s="297"/>
      <c r="V190" s="297"/>
      <c r="W190" s="297"/>
      <c r="X190" s="297"/>
      <c r="Y190" s="297"/>
    </row>
    <row r="191" spans="1:25" hidden="1" x14ac:dyDescent="0.2">
      <c r="A191" s="297"/>
      <c r="B191" s="297"/>
      <c r="C191" s="297"/>
      <c r="D191" s="297"/>
      <c r="E191" s="297"/>
      <c r="F191" s="297"/>
      <c r="G191" s="297"/>
      <c r="H191" s="297"/>
      <c r="I191" s="297"/>
      <c r="J191" s="297"/>
      <c r="K191" s="297"/>
      <c r="L191" s="297"/>
      <c r="M191" s="297"/>
      <c r="N191" s="297"/>
      <c r="O191" s="297"/>
      <c r="P191" s="297"/>
      <c r="Q191" s="297"/>
      <c r="R191" s="297"/>
      <c r="S191" s="297"/>
      <c r="T191" s="297"/>
      <c r="U191" s="297"/>
      <c r="V191" s="297"/>
      <c r="W191" s="297"/>
      <c r="X191" s="297"/>
      <c r="Y191" s="297"/>
    </row>
    <row r="192" spans="1:25" hidden="1" x14ac:dyDescent="0.2">
      <c r="A192" s="297"/>
      <c r="B192" s="297"/>
      <c r="C192" s="297"/>
      <c r="D192" s="297"/>
      <c r="E192" s="297"/>
      <c r="F192" s="297"/>
      <c r="G192" s="297"/>
      <c r="H192" s="297"/>
      <c r="I192" s="297"/>
      <c r="J192" s="297"/>
      <c r="K192" s="297"/>
      <c r="L192" s="297"/>
      <c r="M192" s="297"/>
      <c r="N192" s="297"/>
      <c r="O192" s="297"/>
      <c r="P192" s="297"/>
      <c r="Q192" s="297"/>
      <c r="R192" s="297"/>
      <c r="S192" s="297"/>
      <c r="T192" s="297"/>
      <c r="U192" s="297"/>
      <c r="V192" s="297"/>
      <c r="W192" s="297"/>
      <c r="X192" s="297"/>
      <c r="Y192" s="297"/>
    </row>
    <row r="193" spans="1:25" hidden="1" x14ac:dyDescent="0.2">
      <c r="A193" s="297"/>
      <c r="B193" s="297"/>
      <c r="C193" s="297"/>
      <c r="D193" s="297"/>
      <c r="E193" s="297"/>
      <c r="F193" s="297"/>
      <c r="G193" s="297"/>
      <c r="H193" s="297"/>
      <c r="I193" s="297"/>
      <c r="J193" s="297"/>
      <c r="K193" s="297"/>
      <c r="L193" s="297"/>
      <c r="M193" s="297"/>
      <c r="N193" s="297"/>
      <c r="O193" s="297"/>
      <c r="P193" s="297"/>
      <c r="Q193" s="297"/>
      <c r="R193" s="297"/>
      <c r="S193" s="297"/>
      <c r="T193" s="297"/>
      <c r="U193" s="297"/>
      <c r="V193" s="297"/>
      <c r="W193" s="297"/>
      <c r="X193" s="297"/>
      <c r="Y193" s="297"/>
    </row>
    <row r="194" spans="1:25" hidden="1" x14ac:dyDescent="0.2">
      <c r="A194" s="297"/>
      <c r="B194" s="297"/>
      <c r="C194" s="297"/>
      <c r="D194" s="297"/>
      <c r="E194" s="297"/>
      <c r="F194" s="297"/>
      <c r="G194" s="297"/>
      <c r="H194" s="297"/>
      <c r="I194" s="297"/>
      <c r="J194" s="297"/>
      <c r="K194" s="297"/>
      <c r="L194" s="297"/>
      <c r="M194" s="297"/>
      <c r="N194" s="297"/>
      <c r="O194" s="297"/>
      <c r="P194" s="297"/>
      <c r="Q194" s="297"/>
      <c r="R194" s="297"/>
      <c r="S194" s="297"/>
      <c r="T194" s="297"/>
      <c r="U194" s="297"/>
      <c r="V194" s="297"/>
      <c r="W194" s="297"/>
      <c r="X194" s="297"/>
      <c r="Y194" s="297"/>
    </row>
    <row r="195" spans="1:25" hidden="1" x14ac:dyDescent="0.2">
      <c r="A195" s="297"/>
      <c r="B195" s="297"/>
      <c r="C195" s="297"/>
      <c r="D195" s="297"/>
      <c r="E195" s="297"/>
      <c r="F195" s="297"/>
      <c r="G195" s="297"/>
      <c r="H195" s="297"/>
      <c r="I195" s="297"/>
      <c r="J195" s="297"/>
      <c r="K195" s="297"/>
      <c r="L195" s="297"/>
      <c r="M195" s="297"/>
      <c r="N195" s="297"/>
      <c r="O195" s="297"/>
      <c r="P195" s="297"/>
      <c r="Q195" s="297"/>
      <c r="R195" s="297"/>
      <c r="S195" s="297"/>
      <c r="T195" s="297"/>
      <c r="U195" s="297"/>
      <c r="V195" s="297"/>
      <c r="W195" s="297"/>
      <c r="X195" s="297"/>
      <c r="Y195" s="297"/>
    </row>
    <row r="196" spans="1:25" hidden="1" x14ac:dyDescent="0.2">
      <c r="A196" s="297"/>
      <c r="B196" s="297"/>
      <c r="C196" s="297"/>
      <c r="D196" s="297"/>
      <c r="E196" s="297"/>
      <c r="F196" s="297"/>
      <c r="G196" s="297"/>
      <c r="H196" s="297"/>
      <c r="I196" s="297"/>
      <c r="J196" s="297"/>
      <c r="K196" s="297"/>
      <c r="L196" s="297"/>
      <c r="M196" s="297"/>
      <c r="N196" s="297"/>
      <c r="O196" s="297"/>
      <c r="P196" s="297"/>
      <c r="Q196" s="297"/>
      <c r="R196" s="297"/>
      <c r="S196" s="297"/>
      <c r="T196" s="297"/>
      <c r="U196" s="297"/>
      <c r="V196" s="297"/>
      <c r="W196" s="297"/>
      <c r="X196" s="297"/>
      <c r="Y196" s="297"/>
    </row>
    <row r="197" spans="1:25" hidden="1" x14ac:dyDescent="0.2">
      <c r="A197" s="297"/>
      <c r="B197" s="297"/>
      <c r="C197" s="297"/>
      <c r="D197" s="297"/>
      <c r="E197" s="297"/>
      <c r="F197" s="297"/>
      <c r="G197" s="297"/>
      <c r="H197" s="297"/>
      <c r="I197" s="297"/>
      <c r="J197" s="297"/>
      <c r="K197" s="297"/>
      <c r="L197" s="297"/>
      <c r="M197" s="297"/>
      <c r="N197" s="297"/>
      <c r="O197" s="297"/>
      <c r="P197" s="297"/>
      <c r="Q197" s="297"/>
      <c r="R197" s="297"/>
      <c r="S197" s="297"/>
      <c r="T197" s="297"/>
      <c r="U197" s="297"/>
      <c r="V197" s="297"/>
      <c r="W197" s="297"/>
      <c r="X197" s="297"/>
      <c r="Y197" s="297"/>
    </row>
    <row r="198" spans="1:25" hidden="1" x14ac:dyDescent="0.2">
      <c r="A198" s="297"/>
      <c r="B198" s="297"/>
      <c r="C198" s="297"/>
      <c r="D198" s="297"/>
      <c r="E198" s="297"/>
      <c r="F198" s="297"/>
      <c r="G198" s="297"/>
      <c r="H198" s="297"/>
      <c r="I198" s="297"/>
      <c r="J198" s="297"/>
      <c r="K198" s="297"/>
      <c r="L198" s="297"/>
      <c r="M198" s="297"/>
      <c r="N198" s="297"/>
      <c r="O198" s="297"/>
      <c r="P198" s="297"/>
      <c r="Q198" s="297"/>
      <c r="R198" s="297"/>
      <c r="S198" s="297"/>
      <c r="T198" s="297"/>
      <c r="U198" s="297"/>
      <c r="V198" s="297"/>
      <c r="W198" s="297"/>
      <c r="X198" s="297"/>
      <c r="Y198" s="297"/>
    </row>
    <row r="199" spans="1:25" hidden="1" x14ac:dyDescent="0.2">
      <c r="A199" s="297"/>
      <c r="B199" s="297"/>
      <c r="C199" s="297"/>
      <c r="D199" s="297"/>
      <c r="E199" s="297"/>
      <c r="F199" s="297"/>
      <c r="G199" s="297"/>
      <c r="H199" s="297"/>
      <c r="I199" s="297"/>
      <c r="J199" s="297"/>
      <c r="K199" s="297"/>
      <c r="L199" s="297"/>
      <c r="M199" s="297"/>
      <c r="N199" s="297"/>
      <c r="O199" s="297"/>
      <c r="P199" s="297"/>
      <c r="Q199" s="297"/>
      <c r="R199" s="297"/>
      <c r="S199" s="297"/>
      <c r="T199" s="297"/>
      <c r="U199" s="297"/>
      <c r="V199" s="297"/>
      <c r="W199" s="297"/>
      <c r="X199" s="297"/>
      <c r="Y199" s="297"/>
    </row>
    <row r="200" spans="1:25" hidden="1" x14ac:dyDescent="0.2">
      <c r="A200" s="297"/>
      <c r="B200" s="297"/>
      <c r="C200" s="297"/>
      <c r="D200" s="297"/>
      <c r="E200" s="297"/>
      <c r="F200" s="297"/>
      <c r="G200" s="297"/>
      <c r="H200" s="297"/>
      <c r="I200" s="297"/>
      <c r="J200" s="297"/>
      <c r="K200" s="297"/>
      <c r="L200" s="297"/>
      <c r="M200" s="297"/>
      <c r="N200" s="297"/>
      <c r="O200" s="297"/>
      <c r="P200" s="297"/>
      <c r="Q200" s="297"/>
      <c r="R200" s="297"/>
      <c r="S200" s="297"/>
      <c r="T200" s="297"/>
      <c r="U200" s="297"/>
      <c r="V200" s="297"/>
      <c r="W200" s="297"/>
      <c r="X200" s="297"/>
      <c r="Y200" s="297"/>
    </row>
    <row r="201" spans="1:25" hidden="1" x14ac:dyDescent="0.2">
      <c r="A201" s="297"/>
      <c r="B201" s="297"/>
      <c r="C201" s="297"/>
      <c r="D201" s="297"/>
      <c r="E201" s="297"/>
      <c r="F201" s="297"/>
      <c r="G201" s="297"/>
      <c r="H201" s="297"/>
      <c r="I201" s="297"/>
      <c r="J201" s="297"/>
      <c r="K201" s="297"/>
      <c r="L201" s="297"/>
      <c r="M201" s="297"/>
      <c r="N201" s="297"/>
      <c r="O201" s="297"/>
      <c r="P201" s="297"/>
      <c r="Q201" s="297"/>
      <c r="R201" s="297"/>
      <c r="S201" s="297"/>
      <c r="T201" s="297"/>
      <c r="U201" s="297"/>
      <c r="V201" s="297"/>
      <c r="W201" s="297"/>
      <c r="X201" s="297"/>
      <c r="Y201" s="297"/>
    </row>
    <row r="202" spans="1:25" hidden="1" x14ac:dyDescent="0.2">
      <c r="A202" s="297"/>
      <c r="B202" s="297"/>
      <c r="C202" s="297"/>
      <c r="D202" s="297"/>
      <c r="E202" s="297"/>
      <c r="F202" s="297"/>
      <c r="G202" s="297"/>
      <c r="H202" s="297"/>
      <c r="I202" s="297"/>
      <c r="J202" s="297"/>
      <c r="K202" s="297"/>
      <c r="L202" s="297"/>
      <c r="M202" s="297"/>
      <c r="N202" s="297"/>
      <c r="O202" s="297"/>
      <c r="P202" s="297"/>
      <c r="Q202" s="297"/>
      <c r="R202" s="297"/>
      <c r="S202" s="297"/>
      <c r="T202" s="297"/>
      <c r="U202" s="297"/>
      <c r="V202" s="297"/>
      <c r="W202" s="297"/>
      <c r="X202" s="297"/>
      <c r="Y202" s="297"/>
    </row>
    <row r="203" spans="1:25" hidden="1" x14ac:dyDescent="0.2">
      <c r="A203" s="297"/>
      <c r="B203" s="297"/>
      <c r="C203" s="297"/>
      <c r="D203" s="297"/>
      <c r="E203" s="297"/>
      <c r="F203" s="297"/>
      <c r="G203" s="297"/>
      <c r="H203" s="297"/>
      <c r="I203" s="297"/>
      <c r="J203" s="297"/>
      <c r="K203" s="297"/>
      <c r="L203" s="297"/>
      <c r="M203" s="297"/>
      <c r="N203" s="297"/>
      <c r="O203" s="297"/>
      <c r="P203" s="297"/>
      <c r="Q203" s="297"/>
      <c r="R203" s="297"/>
      <c r="S203" s="297"/>
      <c r="T203" s="297"/>
      <c r="U203" s="297"/>
      <c r="V203" s="297"/>
      <c r="W203" s="297"/>
      <c r="X203" s="297"/>
      <c r="Y203" s="297"/>
    </row>
    <row r="204" spans="1:25" hidden="1" x14ac:dyDescent="0.2">
      <c r="A204" s="297"/>
      <c r="B204" s="297"/>
      <c r="C204" s="297"/>
      <c r="D204" s="297"/>
      <c r="E204" s="297"/>
      <c r="F204" s="297"/>
      <c r="G204" s="297"/>
      <c r="H204" s="297"/>
      <c r="I204" s="297"/>
      <c r="J204" s="297"/>
      <c r="K204" s="297"/>
      <c r="L204" s="297"/>
      <c r="M204" s="297"/>
      <c r="N204" s="297"/>
      <c r="O204" s="297"/>
      <c r="P204" s="297"/>
      <c r="Q204" s="297"/>
      <c r="R204" s="297"/>
      <c r="S204" s="297"/>
      <c r="T204" s="297"/>
      <c r="U204" s="297"/>
      <c r="V204" s="297"/>
      <c r="W204" s="297"/>
      <c r="X204" s="297"/>
      <c r="Y204" s="297"/>
    </row>
    <row r="205" spans="1:25" hidden="1" x14ac:dyDescent="0.2">
      <c r="A205" s="297"/>
      <c r="B205" s="297"/>
      <c r="C205" s="297"/>
      <c r="D205" s="297"/>
      <c r="E205" s="297"/>
      <c r="F205" s="297"/>
      <c r="G205" s="297"/>
      <c r="H205" s="297"/>
      <c r="I205" s="297"/>
      <c r="J205" s="297"/>
      <c r="K205" s="297"/>
      <c r="L205" s="297"/>
      <c r="M205" s="297"/>
      <c r="N205" s="297"/>
      <c r="O205" s="297"/>
      <c r="P205" s="297"/>
      <c r="Q205" s="297"/>
      <c r="R205" s="297"/>
      <c r="S205" s="297"/>
      <c r="T205" s="297"/>
      <c r="U205" s="297"/>
      <c r="V205" s="297"/>
      <c r="W205" s="297"/>
      <c r="X205" s="297"/>
      <c r="Y205" s="297"/>
    </row>
    <row r="206" spans="1:25" hidden="1" x14ac:dyDescent="0.2">
      <c r="A206" s="297"/>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row>
    <row r="207" spans="1:25" hidden="1" x14ac:dyDescent="0.2">
      <c r="A207" s="297"/>
      <c r="B207" s="297"/>
      <c r="C207" s="297"/>
      <c r="D207" s="297"/>
      <c r="E207" s="297"/>
      <c r="F207" s="297"/>
      <c r="G207" s="297"/>
      <c r="H207" s="297"/>
      <c r="I207" s="297"/>
      <c r="J207" s="297"/>
      <c r="K207" s="297"/>
      <c r="L207" s="297"/>
      <c r="M207" s="297"/>
      <c r="N207" s="297"/>
      <c r="O207" s="297"/>
      <c r="P207" s="297"/>
      <c r="Q207" s="297"/>
      <c r="R207" s="297"/>
      <c r="S207" s="297"/>
      <c r="T207" s="297"/>
      <c r="U207" s="297"/>
      <c r="V207" s="297"/>
      <c r="W207" s="297"/>
      <c r="X207" s="297"/>
      <c r="Y207" s="297"/>
    </row>
    <row r="208" spans="1:25" hidden="1" x14ac:dyDescent="0.2">
      <c r="A208" s="297"/>
      <c r="B208" s="297"/>
      <c r="C208" s="297"/>
      <c r="D208" s="297"/>
      <c r="E208" s="297"/>
      <c r="F208" s="297"/>
      <c r="G208" s="297"/>
      <c r="H208" s="297"/>
      <c r="I208" s="297"/>
      <c r="J208" s="297"/>
      <c r="K208" s="297"/>
      <c r="L208" s="297"/>
      <c r="M208" s="297"/>
      <c r="N208" s="297"/>
      <c r="O208" s="297"/>
      <c r="P208" s="297"/>
      <c r="Q208" s="297"/>
      <c r="R208" s="297"/>
      <c r="S208" s="297"/>
      <c r="T208" s="297"/>
      <c r="U208" s="297"/>
      <c r="V208" s="297"/>
      <c r="W208" s="297"/>
      <c r="X208" s="297"/>
      <c r="Y208" s="297"/>
    </row>
    <row r="209" spans="1:25" hidden="1" x14ac:dyDescent="0.2">
      <c r="A209" s="297"/>
      <c r="B209" s="297"/>
      <c r="C209" s="297"/>
      <c r="D209" s="297"/>
      <c r="E209" s="297"/>
      <c r="F209" s="297"/>
      <c r="G209" s="297"/>
      <c r="H209" s="297"/>
      <c r="I209" s="297"/>
      <c r="J209" s="297"/>
      <c r="K209" s="297"/>
      <c r="L209" s="297"/>
      <c r="M209" s="297"/>
      <c r="N209" s="297"/>
      <c r="O209" s="297"/>
      <c r="P209" s="297"/>
      <c r="Q209" s="297"/>
      <c r="R209" s="297"/>
      <c r="S209" s="297"/>
      <c r="T209" s="297"/>
      <c r="U209" s="297"/>
      <c r="V209" s="297"/>
      <c r="W209" s="297"/>
      <c r="X209" s="297"/>
      <c r="Y209" s="297"/>
    </row>
    <row r="210" spans="1:25" hidden="1" x14ac:dyDescent="0.2">
      <c r="A210" s="297"/>
      <c r="B210" s="297"/>
      <c r="C210" s="297"/>
      <c r="D210" s="297"/>
      <c r="E210" s="297"/>
      <c r="F210" s="297"/>
      <c r="G210" s="297"/>
      <c r="H210" s="297"/>
      <c r="I210" s="297"/>
      <c r="J210" s="297"/>
      <c r="K210" s="297"/>
      <c r="L210" s="297"/>
      <c r="M210" s="297"/>
      <c r="N210" s="297"/>
      <c r="O210" s="297"/>
      <c r="P210" s="297"/>
      <c r="Q210" s="297"/>
      <c r="R210" s="297"/>
      <c r="S210" s="297"/>
      <c r="T210" s="297"/>
      <c r="U210" s="297"/>
      <c r="V210" s="297"/>
      <c r="W210" s="297"/>
      <c r="X210" s="297"/>
      <c r="Y210" s="297"/>
    </row>
    <row r="211" spans="1:25" hidden="1" x14ac:dyDescent="0.2">
      <c r="A211" s="297"/>
      <c r="B211" s="297"/>
      <c r="C211" s="297"/>
      <c r="D211" s="297"/>
      <c r="E211" s="297"/>
      <c r="F211" s="297"/>
      <c r="G211" s="297"/>
      <c r="H211" s="297"/>
      <c r="I211" s="297"/>
      <c r="J211" s="297"/>
      <c r="K211" s="297"/>
      <c r="L211" s="297"/>
      <c r="M211" s="297"/>
      <c r="N211" s="297"/>
      <c r="O211" s="297"/>
      <c r="P211" s="297"/>
      <c r="Q211" s="297"/>
      <c r="R211" s="297"/>
      <c r="S211" s="297"/>
      <c r="T211" s="297"/>
      <c r="U211" s="297"/>
      <c r="V211" s="297"/>
      <c r="W211" s="297"/>
      <c r="X211" s="297"/>
      <c r="Y211" s="297"/>
    </row>
    <row r="212" spans="1:25" hidden="1" x14ac:dyDescent="0.2">
      <c r="A212" s="297"/>
      <c r="B212" s="297"/>
      <c r="C212" s="297"/>
      <c r="D212" s="297"/>
      <c r="E212" s="297"/>
      <c r="F212" s="297"/>
      <c r="G212" s="297"/>
      <c r="H212" s="297"/>
      <c r="I212" s="297"/>
      <c r="J212" s="297"/>
      <c r="K212" s="297"/>
      <c r="L212" s="297"/>
      <c r="M212" s="297"/>
      <c r="N212" s="297"/>
      <c r="O212" s="297"/>
      <c r="P212" s="297"/>
      <c r="Q212" s="297"/>
      <c r="R212" s="297"/>
      <c r="S212" s="297"/>
      <c r="T212" s="297"/>
      <c r="U212" s="297"/>
      <c r="V212" s="297"/>
      <c r="W212" s="297"/>
      <c r="X212" s="297"/>
      <c r="Y212" s="297"/>
    </row>
    <row r="213" spans="1:25" hidden="1" x14ac:dyDescent="0.2">
      <c r="A213" s="297"/>
      <c r="B213" s="297"/>
      <c r="C213" s="297"/>
      <c r="D213" s="297"/>
      <c r="E213" s="297"/>
      <c r="F213" s="297"/>
      <c r="G213" s="297"/>
      <c r="H213" s="297"/>
      <c r="I213" s="297"/>
      <c r="J213" s="297"/>
      <c r="K213" s="297"/>
      <c r="L213" s="297"/>
      <c r="M213" s="297"/>
      <c r="N213" s="297"/>
      <c r="O213" s="297"/>
      <c r="P213" s="297"/>
      <c r="Q213" s="297"/>
      <c r="R213" s="297"/>
      <c r="S213" s="297"/>
      <c r="T213" s="297"/>
      <c r="U213" s="297"/>
      <c r="V213" s="297"/>
      <c r="W213" s="297"/>
      <c r="X213" s="297"/>
      <c r="Y213" s="297"/>
    </row>
    <row r="214" spans="1:25" hidden="1" x14ac:dyDescent="0.2">
      <c r="A214" s="297"/>
      <c r="B214" s="297"/>
      <c r="C214" s="297"/>
      <c r="D214" s="297"/>
      <c r="E214" s="297"/>
      <c r="F214" s="297"/>
      <c r="G214" s="297"/>
      <c r="H214" s="297"/>
      <c r="I214" s="297"/>
      <c r="J214" s="297"/>
      <c r="K214" s="297"/>
      <c r="L214" s="297"/>
      <c r="M214" s="297"/>
      <c r="N214" s="297"/>
      <c r="O214" s="297"/>
      <c r="P214" s="297"/>
      <c r="Q214" s="297"/>
      <c r="R214" s="297"/>
      <c r="S214" s="297"/>
      <c r="T214" s="297"/>
      <c r="U214" s="297"/>
      <c r="V214" s="297"/>
      <c r="W214" s="297"/>
      <c r="X214" s="297"/>
      <c r="Y214" s="297"/>
    </row>
    <row r="215" spans="1:25" hidden="1" x14ac:dyDescent="0.2">
      <c r="A215" s="297"/>
      <c r="B215" s="297"/>
      <c r="C215" s="297"/>
      <c r="D215" s="297"/>
      <c r="E215" s="297"/>
      <c r="F215" s="297"/>
      <c r="G215" s="297"/>
      <c r="H215" s="297"/>
      <c r="I215" s="297"/>
      <c r="J215" s="297"/>
      <c r="K215" s="297"/>
      <c r="L215" s="297"/>
      <c r="M215" s="297"/>
      <c r="N215" s="297"/>
      <c r="O215" s="297"/>
      <c r="P215" s="297"/>
      <c r="Q215" s="297"/>
      <c r="R215" s="297"/>
      <c r="S215" s="297"/>
      <c r="T215" s="297"/>
      <c r="U215" s="297"/>
      <c r="V215" s="297"/>
      <c r="W215" s="297"/>
      <c r="X215" s="297"/>
      <c r="Y215" s="297"/>
    </row>
    <row r="216" spans="1:25" hidden="1" x14ac:dyDescent="0.2">
      <c r="A216" s="297"/>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row>
    <row r="217" spans="1:25" hidden="1" x14ac:dyDescent="0.2">
      <c r="A217" s="297"/>
      <c r="B217" s="297"/>
      <c r="C217" s="297"/>
      <c r="D217" s="297"/>
      <c r="E217" s="297"/>
      <c r="F217" s="297"/>
      <c r="G217" s="297"/>
      <c r="H217" s="297"/>
      <c r="I217" s="297"/>
      <c r="J217" s="297"/>
      <c r="K217" s="297"/>
      <c r="L217" s="297"/>
      <c r="M217" s="297"/>
      <c r="N217" s="297"/>
      <c r="O217" s="297"/>
      <c r="P217" s="297"/>
      <c r="Q217" s="297"/>
      <c r="R217" s="297"/>
      <c r="S217" s="297"/>
      <c r="T217" s="297"/>
      <c r="U217" s="297"/>
      <c r="V217" s="297"/>
      <c r="W217" s="297"/>
      <c r="X217" s="297"/>
      <c r="Y217" s="297"/>
    </row>
    <row r="218" spans="1:25" hidden="1" x14ac:dyDescent="0.2">
      <c r="A218" s="297"/>
      <c r="B218" s="297"/>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row>
    <row r="219" spans="1:25" hidden="1" x14ac:dyDescent="0.2">
      <c r="A219" s="297"/>
      <c r="B219" s="297"/>
      <c r="C219" s="297"/>
      <c r="D219" s="297"/>
      <c r="E219" s="297"/>
      <c r="F219" s="297"/>
      <c r="G219" s="297"/>
      <c r="H219" s="297"/>
      <c r="I219" s="297"/>
      <c r="J219" s="297"/>
      <c r="K219" s="297"/>
      <c r="L219" s="297"/>
      <c r="M219" s="297"/>
      <c r="N219" s="297"/>
      <c r="O219" s="297"/>
      <c r="P219" s="297"/>
      <c r="Q219" s="297"/>
      <c r="R219" s="297"/>
      <c r="S219" s="297"/>
      <c r="T219" s="297"/>
      <c r="U219" s="297"/>
      <c r="V219" s="297"/>
      <c r="W219" s="297"/>
      <c r="X219" s="297"/>
      <c r="Y219" s="297"/>
    </row>
    <row r="220" spans="1:25" hidden="1" x14ac:dyDescent="0.2">
      <c r="A220" s="297"/>
      <c r="B220" s="297"/>
      <c r="C220" s="297"/>
      <c r="D220" s="297"/>
      <c r="E220" s="297"/>
      <c r="F220" s="297"/>
      <c r="G220" s="297"/>
      <c r="H220" s="297"/>
      <c r="I220" s="297"/>
      <c r="J220" s="297"/>
      <c r="K220" s="297"/>
      <c r="L220" s="297"/>
      <c r="M220" s="297"/>
      <c r="N220" s="297"/>
      <c r="O220" s="297"/>
      <c r="P220" s="297"/>
      <c r="Q220" s="297"/>
      <c r="R220" s="297"/>
      <c r="S220" s="297"/>
      <c r="T220" s="297"/>
      <c r="U220" s="297"/>
      <c r="V220" s="297"/>
      <c r="W220" s="297"/>
      <c r="X220" s="297"/>
      <c r="Y220" s="297"/>
    </row>
    <row r="221" spans="1:25" hidden="1" x14ac:dyDescent="0.2">
      <c r="A221" s="297"/>
      <c r="B221" s="297"/>
      <c r="C221" s="297"/>
      <c r="D221" s="297"/>
      <c r="E221" s="297"/>
      <c r="F221" s="297"/>
      <c r="G221" s="297"/>
      <c r="H221" s="297"/>
      <c r="I221" s="297"/>
      <c r="J221" s="297"/>
      <c r="K221" s="297"/>
      <c r="L221" s="297"/>
      <c r="M221" s="297"/>
      <c r="N221" s="297"/>
      <c r="O221" s="297"/>
      <c r="P221" s="297"/>
      <c r="Q221" s="297"/>
      <c r="R221" s="297"/>
      <c r="S221" s="297"/>
      <c r="T221" s="297"/>
      <c r="U221" s="297"/>
      <c r="V221" s="297"/>
      <c r="W221" s="297"/>
      <c r="X221" s="297"/>
      <c r="Y221" s="297"/>
    </row>
    <row r="222" spans="1:25" hidden="1" x14ac:dyDescent="0.2">
      <c r="A222" s="297"/>
      <c r="B222" s="297"/>
      <c r="C222" s="297"/>
      <c r="D222" s="297"/>
      <c r="E222" s="297"/>
      <c r="F222" s="297"/>
      <c r="G222" s="297"/>
      <c r="H222" s="297"/>
      <c r="I222" s="297"/>
      <c r="J222" s="297"/>
      <c r="K222" s="297"/>
      <c r="L222" s="297"/>
      <c r="M222" s="297"/>
      <c r="N222" s="297"/>
      <c r="O222" s="297"/>
      <c r="P222" s="297"/>
      <c r="Q222" s="297"/>
      <c r="R222" s="297"/>
      <c r="S222" s="297"/>
      <c r="T222" s="297"/>
      <c r="U222" s="297"/>
      <c r="V222" s="297"/>
      <c r="W222" s="297"/>
      <c r="X222" s="297"/>
      <c r="Y222" s="297"/>
    </row>
    <row r="223" spans="1:25" hidden="1" x14ac:dyDescent="0.2">
      <c r="A223" s="297"/>
      <c r="B223" s="297"/>
      <c r="C223" s="297"/>
      <c r="D223" s="297"/>
      <c r="E223" s="297"/>
      <c r="F223" s="297"/>
      <c r="G223" s="297"/>
      <c r="H223" s="297"/>
      <c r="I223" s="297"/>
      <c r="J223" s="297"/>
      <c r="K223" s="297"/>
      <c r="L223" s="297"/>
      <c r="M223" s="297"/>
      <c r="N223" s="297"/>
      <c r="O223" s="297"/>
      <c r="P223" s="297"/>
      <c r="Q223" s="297"/>
      <c r="R223" s="297"/>
      <c r="S223" s="297"/>
      <c r="T223" s="297"/>
      <c r="U223" s="297"/>
      <c r="V223" s="297"/>
      <c r="W223" s="297"/>
      <c r="X223" s="297"/>
      <c r="Y223" s="297"/>
    </row>
    <row r="224" spans="1:25" hidden="1" x14ac:dyDescent="0.2">
      <c r="A224" s="297"/>
      <c r="B224" s="297"/>
      <c r="C224" s="297"/>
      <c r="D224" s="297"/>
      <c r="E224" s="297"/>
      <c r="F224" s="297"/>
      <c r="G224" s="297"/>
      <c r="H224" s="297"/>
      <c r="I224" s="297"/>
      <c r="J224" s="297"/>
      <c r="K224" s="297"/>
      <c r="L224" s="297"/>
      <c r="M224" s="297"/>
      <c r="N224" s="297"/>
      <c r="O224" s="297"/>
      <c r="P224" s="297"/>
      <c r="Q224" s="297"/>
      <c r="R224" s="297"/>
      <c r="S224" s="297"/>
      <c r="T224" s="297"/>
      <c r="U224" s="297"/>
      <c r="V224" s="297"/>
      <c r="W224" s="297"/>
      <c r="X224" s="297"/>
      <c r="Y224" s="297"/>
    </row>
    <row r="225" spans="1:25" hidden="1" x14ac:dyDescent="0.2">
      <c r="A225" s="297"/>
      <c r="B225" s="297"/>
      <c r="C225" s="297"/>
      <c r="D225" s="297"/>
      <c r="E225" s="297"/>
      <c r="F225" s="297"/>
      <c r="G225" s="297"/>
      <c r="H225" s="297"/>
      <c r="I225" s="297"/>
      <c r="J225" s="297"/>
      <c r="K225" s="297"/>
      <c r="L225" s="297"/>
      <c r="M225" s="297"/>
      <c r="N225" s="297"/>
      <c r="O225" s="297"/>
      <c r="P225" s="297"/>
      <c r="Q225" s="297"/>
      <c r="R225" s="297"/>
      <c r="S225" s="297"/>
      <c r="T225" s="297"/>
      <c r="U225" s="297"/>
      <c r="V225" s="297"/>
      <c r="W225" s="297"/>
      <c r="X225" s="297"/>
      <c r="Y225" s="297"/>
    </row>
    <row r="226" spans="1:25" hidden="1" x14ac:dyDescent="0.2">
      <c r="A226" s="297"/>
      <c r="B226" s="297"/>
      <c r="C226" s="297"/>
      <c r="D226" s="297"/>
      <c r="E226" s="297"/>
      <c r="F226" s="297"/>
      <c r="G226" s="297"/>
      <c r="H226" s="297"/>
      <c r="I226" s="297"/>
      <c r="J226" s="297"/>
      <c r="K226" s="297"/>
      <c r="L226" s="297"/>
      <c r="M226" s="297"/>
      <c r="N226" s="297"/>
      <c r="O226" s="297"/>
      <c r="P226" s="297"/>
      <c r="Q226" s="297"/>
      <c r="R226" s="297"/>
      <c r="S226" s="297"/>
      <c r="T226" s="297"/>
      <c r="U226" s="297"/>
      <c r="V226" s="297"/>
      <c r="W226" s="297"/>
      <c r="X226" s="297"/>
      <c r="Y226" s="297"/>
    </row>
    <row r="227" spans="1:25" hidden="1" x14ac:dyDescent="0.2">
      <c r="A227" s="297"/>
      <c r="B227" s="297"/>
      <c r="C227" s="297"/>
      <c r="D227" s="297"/>
      <c r="E227" s="297"/>
      <c r="F227" s="297"/>
      <c r="G227" s="297"/>
      <c r="H227" s="297"/>
      <c r="I227" s="297"/>
      <c r="J227" s="297"/>
      <c r="K227" s="297"/>
      <c r="L227" s="297"/>
      <c r="M227" s="297"/>
      <c r="N227" s="297"/>
      <c r="O227" s="297"/>
      <c r="P227" s="297"/>
      <c r="Q227" s="297"/>
      <c r="R227" s="297"/>
      <c r="S227" s="297"/>
      <c r="T227" s="297"/>
      <c r="U227" s="297"/>
      <c r="V227" s="297"/>
      <c r="W227" s="297"/>
      <c r="X227" s="297"/>
      <c r="Y227" s="297"/>
    </row>
    <row r="228" spans="1:25" hidden="1" x14ac:dyDescent="0.2">
      <c r="A228" s="297"/>
      <c r="B228" s="297"/>
      <c r="C228" s="297"/>
      <c r="D228" s="297"/>
      <c r="E228" s="297"/>
      <c r="F228" s="297"/>
      <c r="G228" s="297"/>
      <c r="H228" s="297"/>
      <c r="I228" s="297"/>
      <c r="J228" s="297"/>
      <c r="K228" s="297"/>
      <c r="L228" s="297"/>
      <c r="M228" s="297"/>
      <c r="N228" s="297"/>
      <c r="O228" s="297"/>
      <c r="P228" s="297"/>
      <c r="Q228" s="297"/>
      <c r="R228" s="297"/>
      <c r="S228" s="297"/>
      <c r="T228" s="297"/>
      <c r="U228" s="297"/>
      <c r="V228" s="297"/>
      <c r="W228" s="297"/>
      <c r="X228" s="297"/>
      <c r="Y228" s="297"/>
    </row>
    <row r="229" spans="1:25" hidden="1" x14ac:dyDescent="0.2">
      <c r="A229" s="297"/>
      <c r="B229" s="297"/>
      <c r="C229" s="297"/>
      <c r="D229" s="297"/>
      <c r="E229" s="297"/>
      <c r="F229" s="297"/>
      <c r="G229" s="297"/>
      <c r="H229" s="297"/>
      <c r="I229" s="297"/>
      <c r="J229" s="297"/>
      <c r="K229" s="297"/>
      <c r="L229" s="297"/>
      <c r="M229" s="297"/>
      <c r="N229" s="297"/>
      <c r="O229" s="297"/>
      <c r="P229" s="297"/>
      <c r="Q229" s="297"/>
      <c r="R229" s="297"/>
      <c r="S229" s="297"/>
      <c r="T229" s="297"/>
      <c r="U229" s="297"/>
      <c r="V229" s="297"/>
      <c r="W229" s="297"/>
      <c r="X229" s="297"/>
      <c r="Y229" s="297"/>
    </row>
    <row r="230" spans="1:25" hidden="1" x14ac:dyDescent="0.2">
      <c r="A230" s="297"/>
      <c r="B230" s="297"/>
      <c r="C230" s="297"/>
      <c r="D230" s="297"/>
      <c r="E230" s="297"/>
      <c r="F230" s="297"/>
      <c r="G230" s="297"/>
      <c r="H230" s="297"/>
      <c r="I230" s="297"/>
      <c r="J230" s="297"/>
      <c r="K230" s="297"/>
      <c r="L230" s="297"/>
      <c r="M230" s="297"/>
      <c r="N230" s="297"/>
      <c r="O230" s="297"/>
      <c r="P230" s="297"/>
      <c r="Q230" s="297"/>
      <c r="R230" s="297"/>
      <c r="S230" s="297"/>
      <c r="T230" s="297"/>
      <c r="U230" s="297"/>
      <c r="V230" s="297"/>
      <c r="W230" s="297"/>
      <c r="X230" s="297"/>
      <c r="Y230" s="297"/>
    </row>
    <row r="231" spans="1:25" hidden="1" x14ac:dyDescent="0.2">
      <c r="A231" s="297"/>
      <c r="B231" s="297"/>
      <c r="C231" s="297"/>
      <c r="D231" s="297"/>
      <c r="E231" s="297"/>
      <c r="F231" s="297"/>
      <c r="G231" s="297"/>
      <c r="H231" s="297"/>
      <c r="I231" s="297"/>
      <c r="J231" s="297"/>
      <c r="K231" s="297"/>
      <c r="L231" s="297"/>
      <c r="M231" s="297"/>
      <c r="N231" s="297"/>
      <c r="O231" s="297"/>
      <c r="P231" s="297"/>
      <c r="Q231" s="297"/>
      <c r="R231" s="297"/>
      <c r="S231" s="297"/>
      <c r="T231" s="297"/>
      <c r="U231" s="297"/>
      <c r="V231" s="297"/>
      <c r="W231" s="297"/>
      <c r="X231" s="297"/>
      <c r="Y231" s="297"/>
    </row>
    <row r="232" spans="1:25" hidden="1" x14ac:dyDescent="0.2">
      <c r="A232" s="297"/>
      <c r="B232" s="297"/>
      <c r="C232" s="297"/>
      <c r="D232" s="297"/>
      <c r="E232" s="297"/>
      <c r="F232" s="297"/>
      <c r="G232" s="297"/>
      <c r="H232" s="297"/>
      <c r="I232" s="297"/>
      <c r="J232" s="297"/>
      <c r="K232" s="297"/>
      <c r="L232" s="297"/>
      <c r="M232" s="297"/>
      <c r="N232" s="297"/>
      <c r="O232" s="297"/>
      <c r="P232" s="297"/>
      <c r="Q232" s="297"/>
      <c r="R232" s="297"/>
      <c r="S232" s="297"/>
      <c r="T232" s="297"/>
      <c r="U232" s="297"/>
      <c r="V232" s="297"/>
      <c r="W232" s="297"/>
      <c r="X232" s="297"/>
      <c r="Y232" s="297"/>
    </row>
    <row r="233" spans="1:25" hidden="1" x14ac:dyDescent="0.2">
      <c r="A233" s="297"/>
      <c r="B233" s="297"/>
      <c r="C233" s="297"/>
      <c r="D233" s="297"/>
      <c r="E233" s="297"/>
      <c r="F233" s="297"/>
      <c r="G233" s="297"/>
      <c r="H233" s="297"/>
      <c r="I233" s="297"/>
      <c r="J233" s="297"/>
      <c r="K233" s="297"/>
      <c r="L233" s="297"/>
      <c r="M233" s="297"/>
      <c r="N233" s="297"/>
      <c r="O233" s="297"/>
      <c r="P233" s="297"/>
      <c r="Q233" s="297"/>
      <c r="R233" s="297"/>
      <c r="S233" s="297"/>
      <c r="T233" s="297"/>
      <c r="U233" s="297"/>
      <c r="V233" s="297"/>
      <c r="W233" s="297"/>
      <c r="X233" s="297"/>
      <c r="Y233" s="297"/>
    </row>
    <row r="234" spans="1:25" hidden="1" x14ac:dyDescent="0.2">
      <c r="A234" s="297"/>
      <c r="B234" s="297"/>
      <c r="C234" s="297"/>
      <c r="D234" s="297"/>
      <c r="E234" s="297"/>
      <c r="F234" s="297"/>
      <c r="G234" s="297"/>
      <c r="H234" s="297"/>
      <c r="I234" s="297"/>
      <c r="J234" s="297"/>
      <c r="K234" s="297"/>
      <c r="L234" s="297"/>
      <c r="M234" s="297"/>
      <c r="N234" s="297"/>
      <c r="O234" s="297"/>
      <c r="P234" s="297"/>
      <c r="Q234" s="297"/>
      <c r="R234" s="297"/>
      <c r="S234" s="297"/>
      <c r="T234" s="297"/>
      <c r="U234" s="297"/>
      <c r="V234" s="297"/>
      <c r="W234" s="297"/>
      <c r="X234" s="297"/>
      <c r="Y234" s="297"/>
    </row>
    <row r="235" spans="1:25" hidden="1" x14ac:dyDescent="0.2">
      <c r="A235" s="297"/>
      <c r="B235" s="297"/>
      <c r="C235" s="297"/>
      <c r="D235" s="297"/>
      <c r="E235" s="297"/>
      <c r="F235" s="297"/>
      <c r="G235" s="297"/>
      <c r="H235" s="297"/>
      <c r="I235" s="297"/>
      <c r="J235" s="297"/>
      <c r="K235" s="297"/>
      <c r="L235" s="297"/>
      <c r="M235" s="297"/>
      <c r="N235" s="297"/>
      <c r="O235" s="297"/>
      <c r="P235" s="297"/>
      <c r="Q235" s="297"/>
      <c r="R235" s="297"/>
      <c r="S235" s="297"/>
      <c r="T235" s="297"/>
      <c r="U235" s="297"/>
      <c r="V235" s="297"/>
      <c r="W235" s="297"/>
      <c r="X235" s="297"/>
      <c r="Y235" s="297"/>
    </row>
    <row r="236" spans="1:25" hidden="1" x14ac:dyDescent="0.2">
      <c r="A236" s="297"/>
      <c r="B236" s="297"/>
      <c r="C236" s="297"/>
      <c r="D236" s="297"/>
      <c r="E236" s="297"/>
      <c r="F236" s="297"/>
      <c r="G236" s="297"/>
      <c r="H236" s="297"/>
      <c r="I236" s="297"/>
      <c r="J236" s="297"/>
      <c r="K236" s="297"/>
      <c r="L236" s="297"/>
      <c r="M236" s="297"/>
      <c r="N236" s="297"/>
      <c r="O236" s="297"/>
      <c r="P236" s="297"/>
      <c r="Q236" s="297"/>
      <c r="R236" s="297"/>
      <c r="S236" s="297"/>
      <c r="T236" s="297"/>
      <c r="U236" s="297"/>
      <c r="V236" s="297"/>
      <c r="W236" s="297"/>
      <c r="X236" s="297"/>
      <c r="Y236" s="297"/>
    </row>
    <row r="237" spans="1:25" hidden="1" x14ac:dyDescent="0.2">
      <c r="A237" s="297"/>
      <c r="B237" s="297"/>
      <c r="C237" s="297"/>
      <c r="D237" s="297"/>
      <c r="E237" s="297"/>
      <c r="F237" s="297"/>
      <c r="G237" s="297"/>
      <c r="H237" s="297"/>
      <c r="I237" s="297"/>
      <c r="J237" s="297"/>
      <c r="K237" s="297"/>
      <c r="L237" s="297"/>
      <c r="M237" s="297"/>
      <c r="N237" s="297"/>
      <c r="O237" s="297"/>
      <c r="P237" s="297"/>
      <c r="Q237" s="297"/>
      <c r="R237" s="297"/>
      <c r="S237" s="297"/>
      <c r="T237" s="297"/>
      <c r="U237" s="297"/>
      <c r="V237" s="297"/>
      <c r="W237" s="297"/>
      <c r="X237" s="297"/>
      <c r="Y237" s="297"/>
    </row>
    <row r="238" spans="1:25" hidden="1" x14ac:dyDescent="0.2">
      <c r="A238" s="297"/>
      <c r="B238" s="297"/>
      <c r="C238" s="297"/>
      <c r="D238" s="297"/>
      <c r="E238" s="297"/>
      <c r="F238" s="297"/>
      <c r="G238" s="297"/>
      <c r="H238" s="297"/>
      <c r="I238" s="297"/>
      <c r="J238" s="297"/>
      <c r="K238" s="297"/>
      <c r="L238" s="297"/>
      <c r="M238" s="297"/>
      <c r="N238" s="297"/>
      <c r="O238" s="297"/>
      <c r="P238" s="297"/>
      <c r="Q238" s="297"/>
      <c r="R238" s="297"/>
      <c r="S238" s="297"/>
      <c r="T238" s="297"/>
      <c r="U238" s="297"/>
      <c r="V238" s="297"/>
      <c r="W238" s="297"/>
      <c r="X238" s="297"/>
      <c r="Y238" s="297"/>
    </row>
    <row r="239" spans="1:25" hidden="1" x14ac:dyDescent="0.2">
      <c r="A239" s="297"/>
      <c r="B239" s="297"/>
      <c r="C239" s="297"/>
      <c r="D239" s="297"/>
      <c r="E239" s="297"/>
      <c r="F239" s="297"/>
      <c r="G239" s="297"/>
      <c r="H239" s="297"/>
      <c r="I239" s="297"/>
      <c r="J239" s="297"/>
      <c r="K239" s="297"/>
      <c r="L239" s="297"/>
      <c r="M239" s="297"/>
      <c r="N239" s="297"/>
      <c r="O239" s="297"/>
      <c r="P239" s="297"/>
      <c r="Q239" s="297"/>
      <c r="R239" s="297"/>
      <c r="S239" s="297"/>
      <c r="T239" s="297"/>
      <c r="U239" s="297"/>
      <c r="V239" s="297"/>
      <c r="W239" s="297"/>
      <c r="X239" s="297"/>
      <c r="Y239" s="297"/>
    </row>
    <row r="240" spans="1:25" hidden="1" x14ac:dyDescent="0.2">
      <c r="A240" s="297"/>
      <c r="B240" s="297"/>
      <c r="C240" s="297"/>
      <c r="D240" s="297"/>
      <c r="E240" s="297"/>
      <c r="F240" s="297"/>
      <c r="G240" s="297"/>
      <c r="H240" s="297"/>
      <c r="I240" s="297"/>
      <c r="J240" s="297"/>
      <c r="K240" s="297"/>
      <c r="L240" s="297"/>
      <c r="M240" s="297"/>
      <c r="N240" s="297"/>
      <c r="O240" s="297"/>
      <c r="P240" s="297"/>
      <c r="Q240" s="297"/>
      <c r="R240" s="297"/>
      <c r="S240" s="297"/>
      <c r="T240" s="297"/>
      <c r="U240" s="297"/>
      <c r="V240" s="297"/>
      <c r="W240" s="297"/>
      <c r="X240" s="297"/>
      <c r="Y240" s="297"/>
    </row>
    <row r="241" spans="1:25" hidden="1" x14ac:dyDescent="0.2">
      <c r="A241" s="297"/>
      <c r="B241" s="297"/>
      <c r="C241" s="297"/>
      <c r="D241" s="297"/>
      <c r="E241" s="297"/>
      <c r="F241" s="297"/>
      <c r="G241" s="297"/>
      <c r="H241" s="297"/>
      <c r="I241" s="297"/>
      <c r="J241" s="297"/>
      <c r="K241" s="297"/>
      <c r="L241" s="297"/>
      <c r="M241" s="297"/>
      <c r="N241" s="297"/>
      <c r="O241" s="297"/>
      <c r="P241" s="297"/>
      <c r="Q241" s="297"/>
      <c r="R241" s="297"/>
      <c r="S241" s="297"/>
      <c r="T241" s="297"/>
      <c r="U241" s="297"/>
      <c r="V241" s="297"/>
      <c r="W241" s="297"/>
      <c r="X241" s="297"/>
      <c r="Y241" s="297"/>
    </row>
    <row r="242" spans="1:25" hidden="1" x14ac:dyDescent="0.2">
      <c r="A242" s="297"/>
      <c r="B242" s="297"/>
      <c r="C242" s="297"/>
      <c r="D242" s="297"/>
      <c r="E242" s="297"/>
      <c r="F242" s="297"/>
      <c r="G242" s="297"/>
      <c r="H242" s="297"/>
      <c r="I242" s="297"/>
      <c r="J242" s="297"/>
      <c r="K242" s="297"/>
      <c r="L242" s="297"/>
      <c r="M242" s="297"/>
      <c r="N242" s="297"/>
      <c r="O242" s="297"/>
      <c r="P242" s="297"/>
      <c r="Q242" s="297"/>
      <c r="R242" s="297"/>
      <c r="S242" s="297"/>
      <c r="T242" s="297"/>
      <c r="U242" s="297"/>
      <c r="V242" s="297"/>
      <c r="W242" s="297"/>
      <c r="X242" s="297"/>
      <c r="Y242" s="297"/>
    </row>
    <row r="243" spans="1:25" hidden="1" x14ac:dyDescent="0.2">
      <c r="A243" s="297"/>
      <c r="B243" s="297"/>
      <c r="C243" s="297"/>
      <c r="D243" s="297"/>
      <c r="E243" s="297"/>
      <c r="F243" s="297"/>
      <c r="G243" s="297"/>
      <c r="H243" s="297"/>
      <c r="I243" s="297"/>
      <c r="J243" s="297"/>
      <c r="K243" s="297"/>
      <c r="L243" s="297"/>
      <c r="M243" s="297"/>
      <c r="N243" s="297"/>
      <c r="O243" s="297"/>
      <c r="P243" s="297"/>
      <c r="Q243" s="297"/>
      <c r="R243" s="297"/>
      <c r="S243" s="297"/>
      <c r="T243" s="297"/>
      <c r="U243" s="297"/>
      <c r="V243" s="297"/>
      <c r="W243" s="297"/>
      <c r="X243" s="297"/>
      <c r="Y243" s="297"/>
    </row>
    <row r="244" spans="1:25" hidden="1" x14ac:dyDescent="0.2">
      <c r="A244" s="297"/>
      <c r="B244" s="297"/>
      <c r="C244" s="297"/>
      <c r="D244" s="297"/>
      <c r="E244" s="297"/>
      <c r="F244" s="297"/>
      <c r="G244" s="297"/>
      <c r="H244" s="297"/>
      <c r="I244" s="297"/>
      <c r="J244" s="297"/>
      <c r="K244" s="297"/>
      <c r="L244" s="297"/>
      <c r="M244" s="297"/>
      <c r="N244" s="297"/>
      <c r="O244" s="297"/>
      <c r="P244" s="297"/>
      <c r="Q244" s="297"/>
      <c r="R244" s="297"/>
      <c r="S244" s="297"/>
      <c r="T244" s="297"/>
      <c r="U244" s="297"/>
      <c r="V244" s="297"/>
      <c r="W244" s="297"/>
      <c r="X244" s="297"/>
      <c r="Y244" s="297"/>
    </row>
    <row r="245" spans="1:25" hidden="1" x14ac:dyDescent="0.2">
      <c r="A245" s="297"/>
      <c r="B245" s="297"/>
      <c r="C245" s="297"/>
      <c r="D245" s="297"/>
      <c r="E245" s="297"/>
      <c r="F245" s="297"/>
      <c r="G245" s="297"/>
      <c r="H245" s="297"/>
      <c r="I245" s="297"/>
      <c r="J245" s="297"/>
      <c r="K245" s="297"/>
      <c r="L245" s="297"/>
      <c r="M245" s="297"/>
      <c r="N245" s="297"/>
      <c r="O245" s="297"/>
      <c r="P245" s="297"/>
      <c r="Q245" s="297"/>
      <c r="R245" s="297"/>
      <c r="S245" s="297"/>
      <c r="T245" s="297"/>
      <c r="U245" s="297"/>
      <c r="V245" s="297"/>
      <c r="W245" s="297"/>
      <c r="X245" s="297"/>
      <c r="Y245" s="297"/>
    </row>
    <row r="246" spans="1:25" hidden="1" x14ac:dyDescent="0.2">
      <c r="A246" s="297"/>
      <c r="B246" s="297"/>
      <c r="C246" s="297"/>
      <c r="D246" s="297"/>
      <c r="E246" s="297"/>
      <c r="F246" s="297"/>
      <c r="G246" s="297"/>
      <c r="H246" s="297"/>
      <c r="I246" s="297"/>
      <c r="J246" s="297"/>
      <c r="K246" s="297"/>
      <c r="L246" s="297"/>
      <c r="M246" s="297"/>
      <c r="N246" s="297"/>
      <c r="O246" s="297"/>
      <c r="P246" s="297"/>
      <c r="Q246" s="297"/>
      <c r="R246" s="297"/>
      <c r="S246" s="297"/>
      <c r="T246" s="297"/>
      <c r="U246" s="297"/>
      <c r="V246" s="297"/>
      <c r="W246" s="297"/>
      <c r="X246" s="297"/>
      <c r="Y246" s="297"/>
    </row>
    <row r="247" spans="1:25" hidden="1" x14ac:dyDescent="0.2">
      <c r="A247" s="297"/>
      <c r="B247" s="297"/>
      <c r="C247" s="297"/>
      <c r="D247" s="297"/>
      <c r="E247" s="297"/>
      <c r="F247" s="297"/>
      <c r="G247" s="297"/>
      <c r="H247" s="297"/>
      <c r="I247" s="297"/>
      <c r="J247" s="297"/>
      <c r="K247" s="297"/>
      <c r="L247" s="297"/>
      <c r="M247" s="297"/>
      <c r="N247" s="297"/>
      <c r="O247" s="297"/>
      <c r="P247" s="297"/>
      <c r="Q247" s="297"/>
      <c r="R247" s="297"/>
      <c r="S247" s="297"/>
      <c r="T247" s="297"/>
      <c r="U247" s="297"/>
      <c r="V247" s="297"/>
      <c r="W247" s="297"/>
      <c r="X247" s="297"/>
      <c r="Y247" s="297"/>
    </row>
    <row r="248" spans="1:25" hidden="1" x14ac:dyDescent="0.2">
      <c r="A248" s="297"/>
      <c r="B248" s="297"/>
      <c r="C248" s="297"/>
      <c r="D248" s="297"/>
      <c r="E248" s="297"/>
      <c r="F248" s="297"/>
      <c r="G248" s="297"/>
      <c r="H248" s="297"/>
      <c r="I248" s="297"/>
      <c r="J248" s="297"/>
      <c r="K248" s="297"/>
      <c r="L248" s="297"/>
      <c r="M248" s="297"/>
      <c r="N248" s="297"/>
      <c r="O248" s="297"/>
      <c r="P248" s="297"/>
      <c r="Q248" s="297"/>
      <c r="R248" s="297"/>
      <c r="S248" s="297"/>
      <c r="T248" s="297"/>
      <c r="U248" s="297"/>
      <c r="V248" s="297"/>
      <c r="W248" s="297"/>
      <c r="X248" s="297"/>
      <c r="Y248" s="297"/>
    </row>
    <row r="249" spans="1:25" hidden="1" x14ac:dyDescent="0.2">
      <c r="A249" s="297"/>
      <c r="B249" s="297"/>
      <c r="C249" s="297"/>
      <c r="D249" s="297"/>
      <c r="E249" s="297"/>
      <c r="F249" s="297"/>
      <c r="G249" s="297"/>
      <c r="H249" s="297"/>
      <c r="I249" s="297"/>
      <c r="J249" s="297"/>
      <c r="K249" s="297"/>
      <c r="L249" s="297"/>
      <c r="M249" s="297"/>
      <c r="N249" s="297"/>
      <c r="O249" s="297"/>
      <c r="P249" s="297"/>
      <c r="Q249" s="297"/>
      <c r="R249" s="297"/>
      <c r="S249" s="297"/>
      <c r="T249" s="297"/>
      <c r="U249" s="297"/>
      <c r="V249" s="297"/>
      <c r="W249" s="297"/>
      <c r="X249" s="297"/>
      <c r="Y249" s="297"/>
    </row>
    <row r="250" spans="1:25" hidden="1" x14ac:dyDescent="0.2">
      <c r="A250" s="297"/>
      <c r="B250" s="297"/>
      <c r="C250" s="297"/>
      <c r="D250" s="297"/>
      <c r="E250" s="297"/>
      <c r="F250" s="297"/>
      <c r="G250" s="297"/>
      <c r="H250" s="297"/>
      <c r="I250" s="297"/>
      <c r="J250" s="297"/>
      <c r="K250" s="297"/>
      <c r="L250" s="297"/>
      <c r="M250" s="297"/>
      <c r="N250" s="297"/>
      <c r="O250" s="297"/>
      <c r="P250" s="297"/>
      <c r="Q250" s="297"/>
      <c r="R250" s="297"/>
      <c r="S250" s="297"/>
      <c r="T250" s="297"/>
      <c r="U250" s="297"/>
      <c r="V250" s="297"/>
      <c r="W250" s="297"/>
      <c r="X250" s="297"/>
      <c r="Y250" s="297"/>
    </row>
    <row r="251" spans="1:25" hidden="1" x14ac:dyDescent="0.2">
      <c r="A251" s="297"/>
      <c r="B251" s="297"/>
      <c r="C251" s="297"/>
      <c r="D251" s="297"/>
      <c r="E251" s="297"/>
      <c r="F251" s="297"/>
      <c r="G251" s="297"/>
      <c r="H251" s="297"/>
      <c r="I251" s="297"/>
      <c r="J251" s="297"/>
      <c r="K251" s="297"/>
      <c r="L251" s="297"/>
      <c r="M251" s="297"/>
      <c r="N251" s="297"/>
      <c r="O251" s="297"/>
      <c r="P251" s="297"/>
      <c r="Q251" s="297"/>
      <c r="R251" s="297"/>
      <c r="S251" s="297"/>
      <c r="T251" s="297"/>
      <c r="U251" s="297"/>
      <c r="V251" s="297"/>
      <c r="W251" s="297"/>
      <c r="X251" s="297"/>
      <c r="Y251" s="297"/>
    </row>
    <row r="252" spans="1:25" hidden="1" x14ac:dyDescent="0.2">
      <c r="A252" s="297"/>
      <c r="B252" s="297"/>
      <c r="C252" s="297"/>
      <c r="D252" s="297"/>
      <c r="E252" s="297"/>
      <c r="F252" s="297"/>
      <c r="G252" s="297"/>
      <c r="H252" s="297"/>
      <c r="I252" s="297"/>
      <c r="J252" s="297"/>
      <c r="K252" s="297"/>
      <c r="L252" s="297"/>
      <c r="M252" s="297"/>
      <c r="N252" s="297"/>
      <c r="O252" s="297"/>
      <c r="P252" s="297"/>
      <c r="Q252" s="297"/>
      <c r="R252" s="297"/>
      <c r="S252" s="297"/>
      <c r="T252" s="297"/>
      <c r="U252" s="297"/>
      <c r="V252" s="297"/>
      <c r="W252" s="297"/>
      <c r="X252" s="297"/>
      <c r="Y252" s="297"/>
    </row>
    <row r="253" spans="1:25" hidden="1" x14ac:dyDescent="0.2">
      <c r="A253" s="297"/>
      <c r="B253" s="297"/>
      <c r="C253" s="297"/>
      <c r="D253" s="297"/>
      <c r="E253" s="297"/>
      <c r="F253" s="297"/>
      <c r="G253" s="297"/>
      <c r="H253" s="297"/>
      <c r="I253" s="297"/>
      <c r="J253" s="297"/>
      <c r="K253" s="297"/>
      <c r="L253" s="297"/>
      <c r="M253" s="297"/>
      <c r="N253" s="297"/>
      <c r="O253" s="297"/>
      <c r="P253" s="297"/>
      <c r="Q253" s="297"/>
      <c r="R253" s="297"/>
      <c r="S253" s="297"/>
      <c r="T253" s="297"/>
      <c r="U253" s="297"/>
      <c r="V253" s="297"/>
      <c r="W253" s="297"/>
      <c r="X253" s="297"/>
      <c r="Y253" s="297"/>
    </row>
    <row r="254" spans="1:25" hidden="1" x14ac:dyDescent="0.2">
      <c r="A254" s="297"/>
      <c r="B254" s="297"/>
      <c r="C254" s="297"/>
      <c r="D254" s="297"/>
      <c r="E254" s="297"/>
      <c r="F254" s="297"/>
      <c r="G254" s="297"/>
      <c r="H254" s="297"/>
      <c r="I254" s="297"/>
      <c r="J254" s="297"/>
      <c r="K254" s="297"/>
      <c r="L254" s="297"/>
      <c r="M254" s="297"/>
      <c r="N254" s="297"/>
      <c r="O254" s="297"/>
      <c r="P254" s="297"/>
      <c r="Q254" s="297"/>
      <c r="R254" s="297"/>
      <c r="S254" s="297"/>
      <c r="T254" s="297"/>
      <c r="U254" s="297"/>
      <c r="V254" s="297"/>
      <c r="W254" s="297"/>
      <c r="X254" s="297"/>
      <c r="Y254" s="297"/>
    </row>
    <row r="255" spans="1:25" hidden="1" x14ac:dyDescent="0.2">
      <c r="A255" s="297"/>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row>
    <row r="256" spans="1:25" hidden="1" x14ac:dyDescent="0.2">
      <c r="A256" s="297"/>
      <c r="B256" s="297"/>
      <c r="C256" s="297"/>
      <c r="D256" s="297"/>
      <c r="E256" s="297"/>
      <c r="F256" s="297"/>
      <c r="G256" s="297"/>
      <c r="H256" s="297"/>
      <c r="I256" s="297"/>
      <c r="J256" s="297"/>
      <c r="K256" s="297"/>
      <c r="L256" s="297"/>
      <c r="M256" s="297"/>
      <c r="N256" s="297"/>
      <c r="O256" s="297"/>
      <c r="P256" s="297"/>
      <c r="Q256" s="297"/>
      <c r="R256" s="297"/>
      <c r="S256" s="297"/>
      <c r="T256" s="297"/>
      <c r="U256" s="297"/>
      <c r="V256" s="297"/>
      <c r="W256" s="297"/>
      <c r="X256" s="297"/>
      <c r="Y256" s="297"/>
    </row>
    <row r="257" spans="1:25" hidden="1" x14ac:dyDescent="0.2">
      <c r="A257" s="297"/>
      <c r="B257" s="297"/>
      <c r="C257" s="297"/>
      <c r="D257" s="297"/>
      <c r="E257" s="297"/>
      <c r="F257" s="297"/>
      <c r="G257" s="297"/>
      <c r="H257" s="297"/>
      <c r="I257" s="297"/>
      <c r="J257" s="297"/>
      <c r="K257" s="297"/>
      <c r="L257" s="297"/>
      <c r="M257" s="297"/>
      <c r="N257" s="297"/>
      <c r="O257" s="297"/>
      <c r="P257" s="297"/>
      <c r="Q257" s="297"/>
      <c r="R257" s="297"/>
      <c r="S257" s="297"/>
      <c r="T257" s="297"/>
      <c r="U257" s="297"/>
      <c r="V257" s="297"/>
      <c r="W257" s="297"/>
      <c r="X257" s="297"/>
      <c r="Y257" s="297"/>
    </row>
    <row r="258" spans="1:25" hidden="1" x14ac:dyDescent="0.2">
      <c r="A258" s="297"/>
      <c r="B258" s="297"/>
      <c r="C258" s="297"/>
      <c r="D258" s="297"/>
      <c r="E258" s="297"/>
      <c r="F258" s="297"/>
      <c r="G258" s="297"/>
      <c r="H258" s="297"/>
      <c r="I258" s="297"/>
      <c r="J258" s="297"/>
      <c r="K258" s="297"/>
      <c r="L258" s="297"/>
      <c r="M258" s="297"/>
      <c r="N258" s="297"/>
      <c r="O258" s="297"/>
      <c r="P258" s="297"/>
      <c r="Q258" s="297"/>
      <c r="R258" s="297"/>
      <c r="S258" s="297"/>
      <c r="T258" s="297"/>
      <c r="U258" s="297"/>
      <c r="V258" s="297"/>
      <c r="W258" s="297"/>
      <c r="X258" s="297"/>
      <c r="Y258" s="297"/>
    </row>
    <row r="259" spans="1:25" hidden="1" x14ac:dyDescent="0.2">
      <c r="A259" s="297"/>
      <c r="B259" s="297"/>
      <c r="C259" s="297"/>
      <c r="D259" s="297"/>
      <c r="E259" s="297"/>
      <c r="F259" s="297"/>
      <c r="G259" s="297"/>
      <c r="H259" s="297"/>
      <c r="I259" s="297"/>
      <c r="J259" s="297"/>
      <c r="K259" s="297"/>
      <c r="L259" s="297"/>
      <c r="M259" s="297"/>
      <c r="N259" s="297"/>
      <c r="O259" s="297"/>
      <c r="P259" s="297"/>
      <c r="Q259" s="297"/>
      <c r="R259" s="297"/>
      <c r="S259" s="297"/>
      <c r="T259" s="297"/>
      <c r="U259" s="297"/>
      <c r="V259" s="297"/>
      <c r="W259" s="297"/>
      <c r="X259" s="297"/>
      <c r="Y259" s="297"/>
    </row>
    <row r="260" spans="1:25" hidden="1" x14ac:dyDescent="0.2">
      <c r="A260" s="297"/>
      <c r="B260" s="297"/>
      <c r="C260" s="297"/>
      <c r="D260" s="297"/>
      <c r="E260" s="297"/>
      <c r="F260" s="297"/>
      <c r="G260" s="297"/>
      <c r="H260" s="297"/>
      <c r="I260" s="297"/>
      <c r="J260" s="297"/>
      <c r="K260" s="297"/>
      <c r="L260" s="297"/>
      <c r="M260" s="297"/>
      <c r="N260" s="297"/>
      <c r="O260" s="297"/>
      <c r="P260" s="297"/>
      <c r="Q260" s="297"/>
      <c r="R260" s="297"/>
      <c r="S260" s="297"/>
      <c r="T260" s="297"/>
      <c r="U260" s="297"/>
      <c r="V260" s="297"/>
      <c r="W260" s="297"/>
      <c r="X260" s="297"/>
      <c r="Y260" s="297"/>
    </row>
    <row r="261" spans="1:25" hidden="1" x14ac:dyDescent="0.2">
      <c r="A261" s="297"/>
      <c r="B261" s="297"/>
      <c r="C261" s="297"/>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row>
    <row r="262" spans="1:25" hidden="1" x14ac:dyDescent="0.2">
      <c r="A262" s="297"/>
      <c r="B262" s="297"/>
      <c r="C262" s="297"/>
      <c r="D262" s="297"/>
      <c r="E262" s="297"/>
      <c r="F262" s="297"/>
      <c r="G262" s="297"/>
      <c r="H262" s="297"/>
      <c r="I262" s="297"/>
      <c r="J262" s="297"/>
      <c r="K262" s="297"/>
      <c r="L262" s="297"/>
      <c r="M262" s="297"/>
      <c r="N262" s="297"/>
      <c r="O262" s="297"/>
      <c r="P262" s="297"/>
      <c r="Q262" s="297"/>
      <c r="R262" s="297"/>
      <c r="S262" s="297"/>
      <c r="T262" s="297"/>
      <c r="U262" s="297"/>
      <c r="V262" s="297"/>
      <c r="W262" s="297"/>
      <c r="X262" s="297"/>
      <c r="Y262" s="297"/>
    </row>
    <row r="263" spans="1:25" hidden="1" x14ac:dyDescent="0.2">
      <c r="A263" s="297"/>
      <c r="B263" s="297"/>
      <c r="C263" s="297"/>
      <c r="D263" s="297"/>
      <c r="E263" s="297"/>
      <c r="F263" s="297"/>
      <c r="G263" s="297"/>
      <c r="H263" s="297"/>
      <c r="I263" s="297"/>
      <c r="J263" s="297"/>
      <c r="K263" s="297"/>
      <c r="L263" s="297"/>
      <c r="M263" s="297"/>
      <c r="N263" s="297"/>
      <c r="O263" s="297"/>
      <c r="P263" s="297"/>
      <c r="Q263" s="297"/>
      <c r="R263" s="297"/>
      <c r="S263" s="297"/>
      <c r="T263" s="297"/>
      <c r="U263" s="297"/>
      <c r="V263" s="297"/>
      <c r="W263" s="297"/>
      <c r="X263" s="297"/>
      <c r="Y263" s="297"/>
    </row>
    <row r="264" spans="1:25" hidden="1" x14ac:dyDescent="0.2">
      <c r="A264" s="297"/>
      <c r="B264" s="297"/>
      <c r="C264" s="297"/>
      <c r="D264" s="297"/>
      <c r="E264" s="297"/>
      <c r="F264" s="297"/>
      <c r="G264" s="297"/>
      <c r="H264" s="297"/>
      <c r="I264" s="297"/>
      <c r="J264" s="297"/>
      <c r="K264" s="297"/>
      <c r="L264" s="297"/>
      <c r="M264" s="297"/>
      <c r="N264" s="297"/>
      <c r="O264" s="297"/>
      <c r="P264" s="297"/>
      <c r="Q264" s="297"/>
      <c r="R264" s="297"/>
      <c r="S264" s="297"/>
      <c r="T264" s="297"/>
      <c r="U264" s="297"/>
      <c r="V264" s="297"/>
      <c r="W264" s="297"/>
      <c r="X264" s="297"/>
      <c r="Y264" s="297"/>
    </row>
    <row r="265" spans="1:25" hidden="1" x14ac:dyDescent="0.2">
      <c r="A265" s="297"/>
      <c r="B265" s="297"/>
      <c r="C265" s="297"/>
      <c r="D265" s="297"/>
      <c r="E265" s="297"/>
      <c r="F265" s="297"/>
      <c r="G265" s="297"/>
      <c r="H265" s="297"/>
      <c r="I265" s="297"/>
      <c r="J265" s="297"/>
      <c r="K265" s="297"/>
      <c r="L265" s="297"/>
      <c r="M265" s="297"/>
      <c r="N265" s="297"/>
      <c r="O265" s="297"/>
      <c r="P265" s="297"/>
      <c r="Q265" s="297"/>
      <c r="R265" s="297"/>
      <c r="S265" s="297"/>
      <c r="T265" s="297"/>
      <c r="U265" s="297"/>
      <c r="V265" s="297"/>
      <c r="W265" s="297"/>
      <c r="X265" s="297"/>
      <c r="Y265" s="297"/>
    </row>
    <row r="266" spans="1:25" hidden="1" x14ac:dyDescent="0.2">
      <c r="A266" s="297"/>
      <c r="B266" s="297"/>
      <c r="C266" s="297"/>
      <c r="D266" s="297"/>
      <c r="E266" s="297"/>
      <c r="F266" s="297"/>
      <c r="G266" s="297"/>
      <c r="H266" s="297"/>
      <c r="I266" s="297"/>
      <c r="J266" s="297"/>
      <c r="K266" s="297"/>
      <c r="L266" s="297"/>
      <c r="M266" s="297"/>
      <c r="N266" s="297"/>
      <c r="O266" s="297"/>
      <c r="P266" s="297"/>
      <c r="Q266" s="297"/>
      <c r="R266" s="297"/>
      <c r="S266" s="297"/>
      <c r="T266" s="297"/>
      <c r="U266" s="297"/>
      <c r="V266" s="297"/>
      <c r="W266" s="297"/>
      <c r="X266" s="297"/>
      <c r="Y266" s="297"/>
    </row>
    <row r="267" spans="1:25" hidden="1" x14ac:dyDescent="0.2">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row>
    <row r="268" spans="1:25" hidden="1" x14ac:dyDescent="0.2">
      <c r="A268" s="297"/>
      <c r="B268" s="297"/>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row>
    <row r="269" spans="1:25" hidden="1" x14ac:dyDescent="0.2">
      <c r="A269" s="297"/>
      <c r="B269" s="297"/>
      <c r="C269" s="297"/>
      <c r="D269" s="297"/>
      <c r="E269" s="297"/>
      <c r="F269" s="297"/>
      <c r="G269" s="297"/>
      <c r="H269" s="297"/>
      <c r="I269" s="297"/>
      <c r="J269" s="297"/>
      <c r="K269" s="297"/>
      <c r="L269" s="297"/>
      <c r="M269" s="297"/>
      <c r="N269" s="297"/>
      <c r="O269" s="297"/>
      <c r="P269" s="297"/>
      <c r="Q269" s="297"/>
      <c r="R269" s="297"/>
      <c r="S269" s="297"/>
      <c r="T269" s="297"/>
      <c r="U269" s="297"/>
      <c r="V269" s="297"/>
      <c r="W269" s="297"/>
      <c r="X269" s="297"/>
      <c r="Y269" s="297"/>
    </row>
    <row r="270" spans="1:25" hidden="1" x14ac:dyDescent="0.2">
      <c r="A270" s="297"/>
      <c r="B270" s="297"/>
      <c r="C270" s="297"/>
      <c r="D270" s="297"/>
      <c r="E270" s="297"/>
      <c r="F270" s="297"/>
      <c r="G270" s="297"/>
      <c r="H270" s="297"/>
      <c r="I270" s="297"/>
      <c r="J270" s="297"/>
      <c r="K270" s="297"/>
      <c r="L270" s="297"/>
      <c r="M270" s="297"/>
      <c r="N270" s="297"/>
      <c r="O270" s="297"/>
      <c r="P270" s="297"/>
      <c r="Q270" s="297"/>
      <c r="R270" s="297"/>
      <c r="S270" s="297"/>
      <c r="T270" s="297"/>
      <c r="U270" s="297"/>
      <c r="V270" s="297"/>
      <c r="W270" s="297"/>
      <c r="X270" s="297"/>
      <c r="Y270" s="297"/>
    </row>
    <row r="271" spans="1:25" hidden="1" x14ac:dyDescent="0.2">
      <c r="A271" s="297"/>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row>
    <row r="272" spans="1:25" hidden="1" x14ac:dyDescent="0.2">
      <c r="A272" s="297"/>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row>
    <row r="273" spans="1:25" hidden="1" x14ac:dyDescent="0.2">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row>
    <row r="274" spans="1:25" hidden="1" x14ac:dyDescent="0.2">
      <c r="A274" s="297"/>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row>
    <row r="275" spans="1:25" hidden="1" x14ac:dyDescent="0.2">
      <c r="A275" s="297"/>
      <c r="B275" s="297"/>
      <c r="C275" s="297"/>
      <c r="D275" s="297"/>
      <c r="E275" s="297"/>
      <c r="F275" s="297"/>
      <c r="G275" s="297"/>
      <c r="H275" s="297"/>
      <c r="I275" s="297"/>
      <c r="J275" s="297"/>
      <c r="K275" s="297"/>
      <c r="L275" s="297"/>
      <c r="M275" s="297"/>
      <c r="N275" s="297"/>
      <c r="O275" s="297"/>
      <c r="P275" s="297"/>
      <c r="Q275" s="297"/>
      <c r="R275" s="297"/>
      <c r="S275" s="297"/>
      <c r="T275" s="297"/>
      <c r="U275" s="297"/>
      <c r="V275" s="297"/>
      <c r="W275" s="297"/>
      <c r="X275" s="297"/>
      <c r="Y275" s="297"/>
    </row>
    <row r="276" spans="1:25" hidden="1" x14ac:dyDescent="0.2">
      <c r="A276" s="297"/>
      <c r="B276" s="297"/>
      <c r="C276" s="297"/>
      <c r="D276" s="297"/>
      <c r="E276" s="297"/>
      <c r="F276" s="297"/>
      <c r="G276" s="297"/>
      <c r="H276" s="297"/>
      <c r="I276" s="297"/>
      <c r="J276" s="297"/>
      <c r="K276" s="297"/>
      <c r="L276" s="297"/>
      <c r="M276" s="297"/>
      <c r="N276" s="297"/>
      <c r="O276" s="297"/>
      <c r="P276" s="297"/>
      <c r="Q276" s="297"/>
      <c r="R276" s="297"/>
      <c r="S276" s="297"/>
      <c r="T276" s="297"/>
      <c r="U276" s="297"/>
      <c r="V276" s="297"/>
      <c r="W276" s="297"/>
      <c r="X276" s="297"/>
      <c r="Y276" s="297"/>
    </row>
    <row r="277" spans="1:25" hidden="1" x14ac:dyDescent="0.2">
      <c r="A277" s="297"/>
      <c r="B277" s="297"/>
      <c r="C277" s="297"/>
      <c r="D277" s="297"/>
      <c r="E277" s="297"/>
      <c r="F277" s="297"/>
      <c r="G277" s="297"/>
      <c r="H277" s="297"/>
      <c r="I277" s="297"/>
      <c r="J277" s="297"/>
      <c r="K277" s="297"/>
      <c r="L277" s="297"/>
      <c r="M277" s="297"/>
      <c r="N277" s="297"/>
      <c r="O277" s="297"/>
      <c r="P277" s="297"/>
      <c r="Q277" s="297"/>
      <c r="R277" s="297"/>
      <c r="S277" s="297"/>
      <c r="T277" s="297"/>
      <c r="U277" s="297"/>
      <c r="V277" s="297"/>
      <c r="W277" s="297"/>
      <c r="X277" s="297"/>
      <c r="Y277" s="297"/>
    </row>
    <row r="278" spans="1:25" hidden="1" x14ac:dyDescent="0.2">
      <c r="A278" s="297"/>
      <c r="B278" s="297"/>
      <c r="C278" s="297"/>
      <c r="D278" s="297"/>
      <c r="E278" s="297"/>
      <c r="F278" s="297"/>
      <c r="G278" s="297"/>
      <c r="H278" s="297"/>
      <c r="I278" s="297"/>
      <c r="J278" s="297"/>
      <c r="K278" s="297"/>
      <c r="L278" s="297"/>
      <c r="M278" s="297"/>
      <c r="N278" s="297"/>
      <c r="O278" s="297"/>
      <c r="P278" s="297"/>
      <c r="Q278" s="297"/>
      <c r="R278" s="297"/>
      <c r="S278" s="297"/>
      <c r="T278" s="297"/>
      <c r="U278" s="297"/>
      <c r="V278" s="297"/>
      <c r="W278" s="297"/>
      <c r="X278" s="297"/>
      <c r="Y278" s="297"/>
    </row>
    <row r="279" spans="1:25" hidden="1" x14ac:dyDescent="0.2">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row>
    <row r="280" spans="1:25" hidden="1" x14ac:dyDescent="0.2">
      <c r="A280" s="297"/>
      <c r="B280" s="297"/>
      <c r="C280" s="297"/>
      <c r="D280" s="297"/>
      <c r="E280" s="297"/>
      <c r="F280" s="297"/>
      <c r="G280" s="297"/>
      <c r="H280" s="297"/>
      <c r="I280" s="297"/>
      <c r="J280" s="297"/>
      <c r="K280" s="297"/>
      <c r="L280" s="297"/>
      <c r="M280" s="297"/>
      <c r="N280" s="297"/>
      <c r="O280" s="297"/>
      <c r="P280" s="297"/>
      <c r="Q280" s="297"/>
      <c r="R280" s="297"/>
      <c r="S280" s="297"/>
      <c r="T280" s="297"/>
      <c r="U280" s="297"/>
      <c r="V280" s="297"/>
      <c r="W280" s="297"/>
      <c r="X280" s="297"/>
      <c r="Y280" s="297"/>
    </row>
    <row r="281" spans="1:25" hidden="1" x14ac:dyDescent="0.2">
      <c r="A281" s="297"/>
      <c r="B281" s="297"/>
      <c r="C281" s="297"/>
      <c r="D281" s="297"/>
      <c r="E281" s="297"/>
      <c r="F281" s="297"/>
      <c r="G281" s="297"/>
      <c r="H281" s="297"/>
      <c r="I281" s="297"/>
      <c r="J281" s="297"/>
      <c r="K281" s="297"/>
      <c r="L281" s="297"/>
      <c r="M281" s="297"/>
      <c r="N281" s="297"/>
      <c r="O281" s="297"/>
      <c r="P281" s="297"/>
      <c r="Q281" s="297"/>
      <c r="R281" s="297"/>
      <c r="S281" s="297"/>
      <c r="T281" s="297"/>
      <c r="U281" s="297"/>
      <c r="V281" s="297"/>
      <c r="W281" s="297"/>
      <c r="X281" s="297"/>
      <c r="Y281" s="297"/>
    </row>
    <row r="282" spans="1:25" hidden="1" x14ac:dyDescent="0.2">
      <c r="A282" s="297"/>
      <c r="B282" s="297"/>
      <c r="C282" s="297"/>
      <c r="D282" s="297"/>
      <c r="E282" s="297"/>
      <c r="F282" s="297"/>
      <c r="G282" s="297"/>
      <c r="H282" s="297"/>
      <c r="I282" s="297"/>
      <c r="J282" s="297"/>
      <c r="K282" s="297"/>
      <c r="L282" s="297"/>
      <c r="M282" s="297"/>
      <c r="N282" s="297"/>
      <c r="O282" s="297"/>
      <c r="P282" s="297"/>
      <c r="Q282" s="297"/>
      <c r="R282" s="297"/>
      <c r="S282" s="297"/>
      <c r="T282" s="297"/>
      <c r="U282" s="297"/>
      <c r="V282" s="297"/>
      <c r="W282" s="297"/>
      <c r="X282" s="297"/>
      <c r="Y282" s="297"/>
    </row>
    <row r="283" spans="1:25" hidden="1" x14ac:dyDescent="0.2">
      <c r="A283" s="297"/>
      <c r="B283" s="297"/>
      <c r="C283" s="297"/>
      <c r="D283" s="297"/>
      <c r="E283" s="297"/>
      <c r="F283" s="297"/>
      <c r="G283" s="297"/>
      <c r="H283" s="297"/>
      <c r="I283" s="297"/>
      <c r="J283" s="297"/>
      <c r="K283" s="297"/>
      <c r="L283" s="297"/>
      <c r="M283" s="297"/>
      <c r="N283" s="297"/>
      <c r="O283" s="297"/>
      <c r="P283" s="297"/>
      <c r="Q283" s="297"/>
      <c r="R283" s="297"/>
      <c r="S283" s="297"/>
      <c r="T283" s="297"/>
      <c r="U283" s="297"/>
      <c r="V283" s="297"/>
      <c r="W283" s="297"/>
      <c r="X283" s="297"/>
      <c r="Y283" s="297"/>
    </row>
    <row r="284" spans="1:25" hidden="1" x14ac:dyDescent="0.2">
      <c r="A284" s="297"/>
      <c r="B284" s="297"/>
      <c r="C284" s="297"/>
      <c r="D284" s="297"/>
      <c r="E284" s="297"/>
      <c r="F284" s="297"/>
      <c r="G284" s="297"/>
      <c r="H284" s="297"/>
      <c r="I284" s="297"/>
      <c r="J284" s="297"/>
      <c r="K284" s="297"/>
      <c r="L284" s="297"/>
      <c r="M284" s="297"/>
      <c r="N284" s="297"/>
      <c r="O284" s="297"/>
      <c r="P284" s="297"/>
      <c r="Q284" s="297"/>
      <c r="R284" s="297"/>
      <c r="S284" s="297"/>
      <c r="T284" s="297"/>
      <c r="U284" s="297"/>
      <c r="V284" s="297"/>
      <c r="W284" s="297"/>
      <c r="X284" s="297"/>
      <c r="Y284" s="297"/>
    </row>
    <row r="285" spans="1:25" hidden="1" x14ac:dyDescent="0.2">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row>
    <row r="286" spans="1:25" hidden="1" x14ac:dyDescent="0.2">
      <c r="A286" s="297"/>
      <c r="B286" s="297"/>
      <c r="C286" s="297"/>
      <c r="D286" s="297"/>
      <c r="E286" s="297"/>
      <c r="F286" s="297"/>
      <c r="G286" s="297"/>
      <c r="H286" s="297"/>
      <c r="I286" s="297"/>
      <c r="J286" s="297"/>
      <c r="K286" s="297"/>
      <c r="L286" s="297"/>
      <c r="M286" s="297"/>
      <c r="N286" s="297"/>
      <c r="O286" s="297"/>
      <c r="P286" s="297"/>
      <c r="Q286" s="297"/>
      <c r="R286" s="297"/>
      <c r="S286" s="297"/>
      <c r="T286" s="297"/>
      <c r="U286" s="297"/>
      <c r="V286" s="297"/>
      <c r="W286" s="297"/>
      <c r="X286" s="297"/>
      <c r="Y286" s="297"/>
    </row>
    <row r="287" spans="1:25" hidden="1" x14ac:dyDescent="0.2">
      <c r="A287" s="297"/>
      <c r="B287" s="297"/>
      <c r="C287" s="297"/>
      <c r="D287" s="297"/>
      <c r="E287" s="297"/>
      <c r="F287" s="297"/>
      <c r="G287" s="297"/>
      <c r="H287" s="297"/>
      <c r="I287" s="297"/>
      <c r="J287" s="297"/>
      <c r="K287" s="297"/>
      <c r="L287" s="297"/>
      <c r="M287" s="297"/>
      <c r="N287" s="297"/>
      <c r="O287" s="297"/>
      <c r="P287" s="297"/>
      <c r="Q287" s="297"/>
      <c r="R287" s="297"/>
      <c r="S287" s="297"/>
      <c r="T287" s="297"/>
      <c r="U287" s="297"/>
      <c r="V287" s="297"/>
      <c r="W287" s="297"/>
      <c r="X287" s="297"/>
      <c r="Y287" s="297"/>
    </row>
    <row r="288" spans="1:25" hidden="1" x14ac:dyDescent="0.2">
      <c r="A288" s="297"/>
      <c r="B288" s="297"/>
      <c r="C288" s="297"/>
      <c r="D288" s="297"/>
      <c r="E288" s="297"/>
      <c r="F288" s="297"/>
      <c r="G288" s="297"/>
      <c r="H288" s="297"/>
      <c r="I288" s="297"/>
      <c r="J288" s="297"/>
      <c r="K288" s="297"/>
      <c r="L288" s="297"/>
      <c r="M288" s="297"/>
      <c r="N288" s="297"/>
      <c r="O288" s="297"/>
      <c r="P288" s="297"/>
      <c r="Q288" s="297"/>
      <c r="R288" s="297"/>
      <c r="S288" s="297"/>
      <c r="T288" s="297"/>
      <c r="U288" s="297"/>
      <c r="V288" s="297"/>
      <c r="W288" s="297"/>
      <c r="X288" s="297"/>
      <c r="Y288" s="297"/>
    </row>
    <row r="289" spans="1:25" hidden="1" x14ac:dyDescent="0.2">
      <c r="A289" s="297"/>
      <c r="B289" s="297"/>
      <c r="C289" s="297"/>
      <c r="D289" s="297"/>
      <c r="E289" s="297"/>
      <c r="F289" s="297"/>
      <c r="G289" s="297"/>
      <c r="H289" s="297"/>
      <c r="I289" s="297"/>
      <c r="J289" s="297"/>
      <c r="K289" s="297"/>
      <c r="L289" s="297"/>
      <c r="M289" s="297"/>
      <c r="N289" s="297"/>
      <c r="O289" s="297"/>
      <c r="P289" s="297"/>
      <c r="Q289" s="297"/>
      <c r="R289" s="297"/>
      <c r="S289" s="297"/>
      <c r="T289" s="297"/>
      <c r="U289" s="297"/>
      <c r="V289" s="297"/>
      <c r="W289" s="297"/>
      <c r="X289" s="297"/>
      <c r="Y289" s="297"/>
    </row>
    <row r="290" spans="1:25" hidden="1" x14ac:dyDescent="0.2">
      <c r="A290" s="297"/>
      <c r="B290" s="297"/>
      <c r="C290" s="297"/>
      <c r="D290" s="297"/>
      <c r="E290" s="297"/>
      <c r="F290" s="297"/>
      <c r="G290" s="297"/>
      <c r="H290" s="297"/>
      <c r="I290" s="297"/>
      <c r="J290" s="297"/>
      <c r="K290" s="297"/>
      <c r="L290" s="297"/>
      <c r="M290" s="297"/>
      <c r="N290" s="297"/>
      <c r="O290" s="297"/>
      <c r="P290" s="297"/>
      <c r="Q290" s="297"/>
      <c r="R290" s="297"/>
      <c r="S290" s="297"/>
      <c r="T290" s="297"/>
      <c r="U290" s="297"/>
      <c r="V290" s="297"/>
      <c r="W290" s="297"/>
      <c r="X290" s="297"/>
      <c r="Y290" s="297"/>
    </row>
    <row r="291" spans="1:25" hidden="1" x14ac:dyDescent="0.2">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row>
    <row r="292" spans="1:25" hidden="1" x14ac:dyDescent="0.2">
      <c r="A292" s="297"/>
      <c r="B292" s="297"/>
      <c r="C292" s="297"/>
      <c r="D292" s="297"/>
      <c r="E292" s="297"/>
      <c r="F292" s="297"/>
      <c r="G292" s="297"/>
      <c r="H292" s="297"/>
      <c r="I292" s="297"/>
      <c r="J292" s="297"/>
      <c r="K292" s="297"/>
      <c r="L292" s="297"/>
      <c r="M292" s="297"/>
      <c r="N292" s="297"/>
      <c r="O292" s="297"/>
      <c r="P292" s="297"/>
      <c r="Q292" s="297"/>
      <c r="R292" s="297"/>
      <c r="S292" s="297"/>
      <c r="T292" s="297"/>
      <c r="U292" s="297"/>
      <c r="V292" s="297"/>
      <c r="W292" s="297"/>
      <c r="X292" s="297"/>
      <c r="Y292" s="297"/>
    </row>
    <row r="293" spans="1:25" hidden="1" x14ac:dyDescent="0.2">
      <c r="A293" s="297"/>
      <c r="B293" s="297"/>
      <c r="C293" s="297"/>
      <c r="D293" s="297"/>
      <c r="E293" s="297"/>
      <c r="F293" s="297"/>
      <c r="G293" s="297"/>
      <c r="H293" s="297"/>
      <c r="I293" s="297"/>
      <c r="J293" s="297"/>
      <c r="K293" s="297"/>
      <c r="L293" s="297"/>
      <c r="M293" s="297"/>
      <c r="N293" s="297"/>
      <c r="O293" s="297"/>
      <c r="P293" s="297"/>
      <c r="Q293" s="297"/>
      <c r="R293" s="297"/>
      <c r="S293" s="297"/>
      <c r="T293" s="297"/>
      <c r="U293" s="297"/>
      <c r="V293" s="297"/>
      <c r="W293" s="297"/>
      <c r="X293" s="297"/>
      <c r="Y293" s="297"/>
    </row>
    <row r="294" spans="1:25" hidden="1" x14ac:dyDescent="0.2">
      <c r="A294" s="297"/>
      <c r="B294" s="297"/>
      <c r="C294" s="297"/>
      <c r="D294" s="297"/>
      <c r="E294" s="297"/>
      <c r="F294" s="297"/>
      <c r="G294" s="297"/>
      <c r="H294" s="297"/>
      <c r="I294" s="297"/>
      <c r="J294" s="297"/>
      <c r="K294" s="297"/>
      <c r="L294" s="297"/>
      <c r="M294" s="297"/>
      <c r="N294" s="297"/>
      <c r="O294" s="297"/>
      <c r="P294" s="297"/>
      <c r="Q294" s="297"/>
      <c r="R294" s="297"/>
      <c r="S294" s="297"/>
      <c r="T294" s="297"/>
      <c r="U294" s="297"/>
      <c r="V294" s="297"/>
      <c r="W294" s="297"/>
      <c r="X294" s="297"/>
      <c r="Y294" s="297"/>
    </row>
    <row r="295" spans="1:25" hidden="1" x14ac:dyDescent="0.2">
      <c r="A295" s="297"/>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row>
    <row r="296" spans="1:25" hidden="1" x14ac:dyDescent="0.2">
      <c r="A296" s="297"/>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c r="Y296" s="297"/>
    </row>
    <row r="297" spans="1:25" hidden="1" x14ac:dyDescent="0.2">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row>
    <row r="298" spans="1:25" hidden="1" x14ac:dyDescent="0.2">
      <c r="A298" s="297"/>
      <c r="B298" s="297"/>
      <c r="C298" s="297"/>
      <c r="D298" s="297"/>
      <c r="E298" s="297"/>
      <c r="F298" s="297"/>
      <c r="G298" s="297"/>
      <c r="H298" s="297"/>
      <c r="I298" s="297"/>
      <c r="J298" s="297"/>
      <c r="K298" s="297"/>
      <c r="L298" s="297"/>
      <c r="M298" s="297"/>
      <c r="N298" s="297"/>
      <c r="O298" s="297"/>
      <c r="P298" s="297"/>
      <c r="Q298" s="297"/>
      <c r="R298" s="297"/>
      <c r="S298" s="297"/>
      <c r="T298" s="297"/>
      <c r="U298" s="297"/>
      <c r="V298" s="297"/>
      <c r="W298" s="297"/>
      <c r="X298" s="297"/>
      <c r="Y298" s="297"/>
    </row>
    <row r="299" spans="1:25" hidden="1" x14ac:dyDescent="0.2">
      <c r="A299" s="297"/>
      <c r="B299" s="297"/>
      <c r="C299" s="297"/>
      <c r="D299" s="297"/>
      <c r="E299" s="297"/>
      <c r="F299" s="297"/>
      <c r="G299" s="297"/>
      <c r="H299" s="297"/>
      <c r="I299" s="297"/>
      <c r="J299" s="297"/>
      <c r="K299" s="297"/>
      <c r="L299" s="297"/>
      <c r="M299" s="297"/>
      <c r="N299" s="297"/>
      <c r="O299" s="297"/>
      <c r="P299" s="297"/>
      <c r="Q299" s="297"/>
      <c r="R299" s="297"/>
      <c r="S299" s="297"/>
      <c r="T299" s="297"/>
      <c r="U299" s="297"/>
      <c r="V299" s="297"/>
      <c r="W299" s="297"/>
      <c r="X299" s="297"/>
      <c r="Y299" s="297"/>
    </row>
    <row r="300" spans="1:25" hidden="1" x14ac:dyDescent="0.2">
      <c r="A300" s="297"/>
      <c r="B300" s="297"/>
      <c r="C300" s="297"/>
      <c r="D300" s="297"/>
      <c r="E300" s="297"/>
      <c r="F300" s="297"/>
      <c r="G300" s="297"/>
      <c r="H300" s="297"/>
      <c r="I300" s="297"/>
      <c r="J300" s="297"/>
      <c r="K300" s="297"/>
      <c r="L300" s="297"/>
      <c r="M300" s="297"/>
      <c r="N300" s="297"/>
      <c r="O300" s="297"/>
      <c r="P300" s="297"/>
      <c r="Q300" s="297"/>
      <c r="R300" s="297"/>
      <c r="S300" s="297"/>
      <c r="T300" s="297"/>
      <c r="U300" s="297"/>
      <c r="V300" s="297"/>
      <c r="W300" s="297"/>
      <c r="X300" s="297"/>
      <c r="Y300" s="297"/>
    </row>
    <row r="301" spans="1:25" hidden="1" x14ac:dyDescent="0.2">
      <c r="A301" s="297"/>
      <c r="B301" s="297"/>
      <c r="C301" s="297"/>
      <c r="D301" s="297"/>
      <c r="E301" s="297"/>
      <c r="F301" s="297"/>
      <c r="G301" s="297"/>
      <c r="H301" s="297"/>
      <c r="I301" s="297"/>
      <c r="J301" s="297"/>
      <c r="K301" s="297"/>
      <c r="L301" s="297"/>
      <c r="M301" s="297"/>
      <c r="N301" s="297"/>
      <c r="O301" s="297"/>
      <c r="P301" s="297"/>
      <c r="Q301" s="297"/>
      <c r="R301" s="297"/>
      <c r="S301" s="297"/>
      <c r="T301" s="297"/>
      <c r="U301" s="297"/>
      <c r="V301" s="297"/>
      <c r="W301" s="297"/>
      <c r="X301" s="297"/>
      <c r="Y301" s="297"/>
    </row>
    <row r="302" spans="1:25" hidden="1" x14ac:dyDescent="0.2">
      <c r="A302" s="297"/>
      <c r="B302" s="297"/>
      <c r="C302" s="297"/>
      <c r="D302" s="297"/>
      <c r="E302" s="297"/>
      <c r="F302" s="297"/>
      <c r="G302" s="297"/>
      <c r="H302" s="297"/>
      <c r="I302" s="297"/>
      <c r="J302" s="297"/>
      <c r="K302" s="297"/>
      <c r="L302" s="297"/>
      <c r="M302" s="297"/>
      <c r="N302" s="297"/>
      <c r="O302" s="297"/>
      <c r="P302" s="297"/>
      <c r="Q302" s="297"/>
      <c r="R302" s="297"/>
      <c r="S302" s="297"/>
      <c r="T302" s="297"/>
      <c r="U302" s="297"/>
      <c r="V302" s="297"/>
      <c r="W302" s="297"/>
      <c r="X302" s="297"/>
      <c r="Y302" s="297"/>
    </row>
    <row r="303" spans="1:25" hidden="1" x14ac:dyDescent="0.2">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row>
    <row r="304" spans="1:25" hidden="1" x14ac:dyDescent="0.2">
      <c r="A304" s="297"/>
      <c r="B304" s="297"/>
      <c r="C304" s="297"/>
      <c r="D304" s="297"/>
      <c r="E304" s="297"/>
      <c r="F304" s="297"/>
      <c r="G304" s="297"/>
      <c r="H304" s="297"/>
      <c r="I304" s="297"/>
      <c r="J304" s="297"/>
      <c r="K304" s="297"/>
      <c r="L304" s="297"/>
      <c r="M304" s="297"/>
      <c r="N304" s="297"/>
      <c r="O304" s="297"/>
      <c r="P304" s="297"/>
      <c r="Q304" s="297"/>
      <c r="R304" s="297"/>
      <c r="S304" s="297"/>
      <c r="T304" s="297"/>
      <c r="U304" s="297"/>
      <c r="V304" s="297"/>
      <c r="W304" s="297"/>
      <c r="X304" s="297"/>
      <c r="Y304" s="297"/>
    </row>
    <row r="305" spans="1:25" hidden="1" x14ac:dyDescent="0.2">
      <c r="A305" s="297"/>
      <c r="B305" s="297"/>
      <c r="C305" s="297"/>
      <c r="D305" s="297"/>
      <c r="E305" s="297"/>
      <c r="F305" s="297"/>
      <c r="G305" s="297"/>
      <c r="H305" s="297"/>
      <c r="I305" s="297"/>
      <c r="J305" s="297"/>
      <c r="K305" s="297"/>
      <c r="L305" s="297"/>
      <c r="M305" s="297"/>
      <c r="N305" s="297"/>
      <c r="O305" s="297"/>
      <c r="P305" s="297"/>
      <c r="Q305" s="297"/>
      <c r="R305" s="297"/>
      <c r="S305" s="297"/>
      <c r="T305" s="297"/>
      <c r="U305" s="297"/>
      <c r="V305" s="297"/>
      <c r="W305" s="297"/>
      <c r="X305" s="297"/>
      <c r="Y305" s="297"/>
    </row>
    <row r="306" spans="1:25" hidden="1" x14ac:dyDescent="0.2">
      <c r="A306" s="297"/>
      <c r="B306" s="297"/>
      <c r="C306" s="297"/>
      <c r="D306" s="297"/>
      <c r="E306" s="297"/>
      <c r="F306" s="297"/>
      <c r="G306" s="297"/>
      <c r="H306" s="297"/>
      <c r="I306" s="297"/>
      <c r="J306" s="297"/>
      <c r="K306" s="297"/>
      <c r="L306" s="297"/>
      <c r="M306" s="297"/>
      <c r="N306" s="297"/>
      <c r="O306" s="297"/>
      <c r="P306" s="297"/>
      <c r="Q306" s="297"/>
      <c r="R306" s="297"/>
      <c r="S306" s="297"/>
      <c r="T306" s="297"/>
      <c r="U306" s="297"/>
      <c r="V306" s="297"/>
      <c r="W306" s="297"/>
      <c r="X306" s="297"/>
      <c r="Y306" s="297"/>
    </row>
    <row r="307" spans="1:25" hidden="1" x14ac:dyDescent="0.2">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row>
    <row r="308" spans="1:25" hidden="1" x14ac:dyDescent="0.2">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row>
    <row r="309" spans="1:25" hidden="1" x14ac:dyDescent="0.2">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row>
    <row r="310" spans="1:25" hidden="1" x14ac:dyDescent="0.2">
      <c r="A310" s="297"/>
      <c r="B310" s="297"/>
      <c r="C310" s="297"/>
      <c r="D310" s="297"/>
      <c r="E310" s="297"/>
      <c r="F310" s="297"/>
      <c r="G310" s="297"/>
      <c r="H310" s="297"/>
      <c r="I310" s="297"/>
      <c r="J310" s="297"/>
      <c r="K310" s="297"/>
      <c r="L310" s="297"/>
      <c r="M310" s="297"/>
      <c r="N310" s="297"/>
      <c r="O310" s="297"/>
      <c r="P310" s="297"/>
      <c r="Q310" s="297"/>
      <c r="R310" s="297"/>
      <c r="S310" s="297"/>
      <c r="T310" s="297"/>
      <c r="U310" s="297"/>
      <c r="V310" s="297"/>
      <c r="W310" s="297"/>
      <c r="X310" s="297"/>
      <c r="Y310" s="297"/>
    </row>
    <row r="311" spans="1:25" hidden="1" x14ac:dyDescent="0.2">
      <c r="A311" s="297"/>
      <c r="B311" s="297"/>
      <c r="C311" s="297"/>
      <c r="D311" s="297"/>
      <c r="E311" s="297"/>
      <c r="F311" s="297"/>
      <c r="G311" s="297"/>
      <c r="H311" s="297"/>
      <c r="I311" s="297"/>
      <c r="J311" s="297"/>
      <c r="K311" s="297"/>
      <c r="L311" s="297"/>
      <c r="M311" s="297"/>
      <c r="N311" s="297"/>
      <c r="O311" s="297"/>
      <c r="P311" s="297"/>
      <c r="Q311" s="297"/>
      <c r="R311" s="297"/>
      <c r="S311" s="297"/>
      <c r="T311" s="297"/>
      <c r="U311" s="297"/>
      <c r="V311" s="297"/>
      <c r="W311" s="297"/>
      <c r="X311" s="297"/>
      <c r="Y311" s="297"/>
    </row>
    <row r="312" spans="1:25" hidden="1" x14ac:dyDescent="0.2">
      <c r="A312" s="297"/>
      <c r="B312" s="297"/>
      <c r="C312" s="297"/>
      <c r="D312" s="297"/>
      <c r="E312" s="297"/>
      <c r="F312" s="297"/>
      <c r="G312" s="297"/>
      <c r="H312" s="297"/>
      <c r="I312" s="297"/>
      <c r="J312" s="297"/>
      <c r="K312" s="297"/>
      <c r="L312" s="297"/>
      <c r="M312" s="297"/>
      <c r="N312" s="297"/>
      <c r="O312" s="297"/>
      <c r="P312" s="297"/>
      <c r="Q312" s="297"/>
      <c r="R312" s="297"/>
      <c r="S312" s="297"/>
      <c r="T312" s="297"/>
      <c r="U312" s="297"/>
      <c r="V312" s="297"/>
      <c r="W312" s="297"/>
      <c r="X312" s="297"/>
      <c r="Y312" s="297"/>
    </row>
    <row r="313" spans="1:25" hidden="1" x14ac:dyDescent="0.2">
      <c r="A313" s="297"/>
      <c r="B313" s="297"/>
      <c r="C313" s="297"/>
      <c r="D313" s="297"/>
      <c r="E313" s="297"/>
      <c r="F313" s="297"/>
      <c r="G313" s="297"/>
      <c r="H313" s="297"/>
      <c r="I313" s="297"/>
      <c r="J313" s="297"/>
      <c r="K313" s="297"/>
      <c r="L313" s="297"/>
      <c r="M313" s="297"/>
      <c r="N313" s="297"/>
      <c r="O313" s="297"/>
      <c r="P313" s="297"/>
      <c r="Q313" s="297"/>
      <c r="R313" s="297"/>
      <c r="S313" s="297"/>
      <c r="T313" s="297"/>
      <c r="U313" s="297"/>
      <c r="V313" s="297"/>
      <c r="W313" s="297"/>
      <c r="X313" s="297"/>
      <c r="Y313" s="297"/>
    </row>
    <row r="314" spans="1:25" hidden="1" x14ac:dyDescent="0.2">
      <c r="A314" s="297"/>
      <c r="B314" s="297"/>
      <c r="C314" s="297"/>
      <c r="D314" s="297"/>
      <c r="E314" s="297"/>
      <c r="F314" s="297"/>
      <c r="G314" s="297"/>
      <c r="H314" s="297"/>
      <c r="I314" s="297"/>
      <c r="J314" s="297"/>
      <c r="K314" s="297"/>
      <c r="L314" s="297"/>
      <c r="M314" s="297"/>
      <c r="N314" s="297"/>
      <c r="O314" s="297"/>
      <c r="P314" s="297"/>
      <c r="Q314" s="297"/>
      <c r="R314" s="297"/>
      <c r="S314" s="297"/>
      <c r="T314" s="297"/>
      <c r="U314" s="297"/>
      <c r="V314" s="297"/>
      <c r="W314" s="297"/>
      <c r="X314" s="297"/>
      <c r="Y314" s="297"/>
    </row>
    <row r="315" spans="1:25" hidden="1" x14ac:dyDescent="0.2">
      <c r="A315" s="297"/>
      <c r="B315" s="297"/>
      <c r="C315" s="297"/>
      <c r="D315" s="297"/>
      <c r="E315" s="297"/>
      <c r="F315" s="297"/>
      <c r="G315" s="297"/>
      <c r="H315" s="297"/>
      <c r="I315" s="297"/>
      <c r="J315" s="297"/>
      <c r="K315" s="297"/>
      <c r="L315" s="297"/>
      <c r="M315" s="297"/>
      <c r="N315" s="297"/>
      <c r="O315" s="297"/>
      <c r="P315" s="297"/>
      <c r="Q315" s="297"/>
      <c r="R315" s="297"/>
      <c r="S315" s="297"/>
      <c r="T315" s="297"/>
      <c r="U315" s="297"/>
      <c r="V315" s="297"/>
      <c r="W315" s="297"/>
      <c r="X315" s="297"/>
      <c r="Y315" s="297"/>
    </row>
    <row r="316" spans="1:25" hidden="1" x14ac:dyDescent="0.2">
      <c r="A316" s="297"/>
      <c r="B316" s="297"/>
      <c r="C316" s="297"/>
      <c r="D316" s="297"/>
      <c r="E316" s="297"/>
      <c r="F316" s="297"/>
      <c r="G316" s="297"/>
      <c r="H316" s="297"/>
      <c r="I316" s="297"/>
      <c r="J316" s="297"/>
      <c r="K316" s="297"/>
      <c r="L316" s="297"/>
      <c r="M316" s="297"/>
      <c r="N316" s="297"/>
      <c r="O316" s="297"/>
      <c r="P316" s="297"/>
      <c r="Q316" s="297"/>
      <c r="R316" s="297"/>
      <c r="S316" s="297"/>
      <c r="T316" s="297"/>
      <c r="U316" s="297"/>
      <c r="V316" s="297"/>
      <c r="W316" s="297"/>
      <c r="X316" s="297"/>
      <c r="Y316" s="297"/>
    </row>
    <row r="317" spans="1:25" hidden="1" x14ac:dyDescent="0.2">
      <c r="A317" s="297"/>
      <c r="B317" s="297"/>
      <c r="C317" s="297"/>
      <c r="D317" s="297"/>
      <c r="E317" s="297"/>
      <c r="F317" s="297"/>
      <c r="G317" s="297"/>
      <c r="H317" s="297"/>
      <c r="I317" s="297"/>
      <c r="J317" s="297"/>
      <c r="K317" s="297"/>
      <c r="L317" s="297"/>
      <c r="M317" s="297"/>
      <c r="N317" s="297"/>
      <c r="O317" s="297"/>
      <c r="P317" s="297"/>
      <c r="Q317" s="297"/>
      <c r="R317" s="297"/>
      <c r="S317" s="297"/>
      <c r="T317" s="297"/>
      <c r="U317" s="297"/>
      <c r="V317" s="297"/>
      <c r="W317" s="297"/>
      <c r="X317" s="297"/>
      <c r="Y317" s="297"/>
    </row>
    <row r="318" spans="1:25" hidden="1" x14ac:dyDescent="0.2">
      <c r="A318" s="297"/>
      <c r="B318" s="297"/>
      <c r="C318" s="297"/>
      <c r="D318" s="297"/>
      <c r="E318" s="297"/>
      <c r="F318" s="297"/>
      <c r="G318" s="297"/>
      <c r="H318" s="297"/>
      <c r="I318" s="297"/>
      <c r="J318" s="297"/>
      <c r="K318" s="297"/>
      <c r="L318" s="297"/>
      <c r="M318" s="297"/>
      <c r="N318" s="297"/>
      <c r="O318" s="297"/>
      <c r="P318" s="297"/>
      <c r="Q318" s="297"/>
      <c r="R318" s="297"/>
      <c r="S318" s="297"/>
      <c r="T318" s="297"/>
      <c r="U318" s="297"/>
      <c r="V318" s="297"/>
      <c r="W318" s="297"/>
      <c r="X318" s="297"/>
      <c r="Y318" s="297"/>
    </row>
    <row r="319" spans="1:25" hidden="1" x14ac:dyDescent="0.2">
      <c r="A319" s="297"/>
      <c r="B319" s="297"/>
      <c r="C319" s="297"/>
      <c r="D319" s="297"/>
      <c r="E319" s="297"/>
      <c r="F319" s="297"/>
      <c r="G319" s="297"/>
      <c r="H319" s="297"/>
      <c r="I319" s="297"/>
      <c r="J319" s="297"/>
      <c r="K319" s="297"/>
      <c r="L319" s="297"/>
      <c r="M319" s="297"/>
      <c r="N319" s="297"/>
      <c r="O319" s="297"/>
      <c r="P319" s="297"/>
      <c r="Q319" s="297"/>
      <c r="R319" s="297"/>
      <c r="S319" s="297"/>
      <c r="T319" s="297"/>
      <c r="U319" s="297"/>
      <c r="V319" s="297"/>
      <c r="W319" s="297"/>
      <c r="X319" s="297"/>
      <c r="Y319" s="297"/>
    </row>
    <row r="320" spans="1:25" hidden="1" x14ac:dyDescent="0.2">
      <c r="A320" s="297"/>
      <c r="B320" s="297"/>
      <c r="C320" s="297"/>
      <c r="D320" s="297"/>
      <c r="E320" s="297"/>
      <c r="F320" s="297"/>
      <c r="G320" s="297"/>
      <c r="H320" s="297"/>
      <c r="I320" s="297"/>
      <c r="J320" s="297"/>
      <c r="K320" s="297"/>
      <c r="L320" s="297"/>
      <c r="M320" s="297"/>
      <c r="N320" s="297"/>
      <c r="O320" s="297"/>
      <c r="P320" s="297"/>
      <c r="Q320" s="297"/>
      <c r="R320" s="297"/>
      <c r="S320" s="297"/>
      <c r="T320" s="297"/>
      <c r="U320" s="297"/>
      <c r="V320" s="297"/>
      <c r="W320" s="297"/>
      <c r="X320" s="297"/>
      <c r="Y320" s="297"/>
    </row>
    <row r="321" spans="1:25" hidden="1" x14ac:dyDescent="0.2">
      <c r="A321" s="297"/>
      <c r="B321" s="297"/>
      <c r="C321" s="297"/>
      <c r="D321" s="297"/>
      <c r="E321" s="297"/>
      <c r="F321" s="297"/>
      <c r="G321" s="297"/>
      <c r="H321" s="297"/>
      <c r="I321" s="297"/>
      <c r="J321" s="297"/>
      <c r="K321" s="297"/>
      <c r="L321" s="297"/>
      <c r="M321" s="297"/>
      <c r="N321" s="297"/>
      <c r="O321" s="297"/>
      <c r="P321" s="297"/>
      <c r="Q321" s="297"/>
      <c r="R321" s="297"/>
      <c r="S321" s="297"/>
      <c r="T321" s="297"/>
      <c r="U321" s="297"/>
      <c r="V321" s="297"/>
      <c r="W321" s="297"/>
      <c r="X321" s="297"/>
      <c r="Y321" s="297"/>
    </row>
    <row r="322" spans="1:25" hidden="1" x14ac:dyDescent="0.2">
      <c r="A322" s="297"/>
      <c r="B322" s="297"/>
      <c r="C322" s="297"/>
      <c r="D322" s="297"/>
      <c r="E322" s="297"/>
      <c r="F322" s="297"/>
      <c r="G322" s="297"/>
      <c r="H322" s="297"/>
      <c r="I322" s="297"/>
      <c r="J322" s="297"/>
      <c r="K322" s="297"/>
      <c r="L322" s="297"/>
      <c r="M322" s="297"/>
      <c r="N322" s="297"/>
      <c r="O322" s="297"/>
      <c r="P322" s="297"/>
      <c r="Q322" s="297"/>
      <c r="R322" s="297"/>
      <c r="S322" s="297"/>
      <c r="T322" s="297"/>
      <c r="U322" s="297"/>
      <c r="V322" s="297"/>
      <c r="W322" s="297"/>
      <c r="X322" s="297"/>
      <c r="Y322" s="297"/>
    </row>
    <row r="323" spans="1:25" hidden="1" x14ac:dyDescent="0.2">
      <c r="A323" s="297"/>
      <c r="B323" s="297"/>
      <c r="C323" s="297"/>
      <c r="D323" s="297"/>
      <c r="E323" s="297"/>
      <c r="F323" s="297"/>
      <c r="G323" s="297"/>
      <c r="H323" s="297"/>
      <c r="I323" s="297"/>
      <c r="J323" s="297"/>
      <c r="K323" s="297"/>
      <c r="L323" s="297"/>
      <c r="M323" s="297"/>
      <c r="N323" s="297"/>
      <c r="O323" s="297"/>
      <c r="P323" s="297"/>
      <c r="Q323" s="297"/>
      <c r="R323" s="297"/>
      <c r="S323" s="297"/>
      <c r="T323" s="297"/>
      <c r="U323" s="297"/>
      <c r="V323" s="297"/>
      <c r="W323" s="297"/>
      <c r="X323" s="297"/>
      <c r="Y323" s="297"/>
    </row>
    <row r="324" spans="1:25" hidden="1" x14ac:dyDescent="0.2">
      <c r="A324" s="297"/>
      <c r="B324" s="297"/>
      <c r="C324" s="297"/>
      <c r="D324" s="297"/>
      <c r="E324" s="297"/>
      <c r="F324" s="297"/>
      <c r="G324" s="297"/>
      <c r="H324" s="297"/>
      <c r="I324" s="297"/>
      <c r="J324" s="297"/>
      <c r="K324" s="297"/>
      <c r="L324" s="297"/>
      <c r="M324" s="297"/>
      <c r="N324" s="297"/>
      <c r="O324" s="297"/>
      <c r="P324" s="297"/>
      <c r="Q324" s="297"/>
      <c r="R324" s="297"/>
      <c r="S324" s="297"/>
      <c r="T324" s="297"/>
      <c r="U324" s="297"/>
      <c r="V324" s="297"/>
      <c r="W324" s="297"/>
      <c r="X324" s="297"/>
      <c r="Y324" s="297"/>
    </row>
    <row r="325" spans="1:25" hidden="1" x14ac:dyDescent="0.2">
      <c r="A325" s="297"/>
      <c r="B325" s="297"/>
      <c r="C325" s="297"/>
      <c r="D325" s="297"/>
      <c r="E325" s="297"/>
      <c r="F325" s="297"/>
      <c r="G325" s="297"/>
      <c r="H325" s="297"/>
      <c r="I325" s="297"/>
      <c r="J325" s="297"/>
      <c r="K325" s="297"/>
      <c r="L325" s="297"/>
      <c r="M325" s="297"/>
      <c r="N325" s="297"/>
      <c r="O325" s="297"/>
      <c r="P325" s="297"/>
      <c r="Q325" s="297"/>
      <c r="R325" s="297"/>
      <c r="S325" s="297"/>
      <c r="T325" s="297"/>
      <c r="U325" s="297"/>
      <c r="V325" s="297"/>
      <c r="W325" s="297"/>
      <c r="X325" s="297"/>
      <c r="Y325" s="297"/>
    </row>
    <row r="326" spans="1:25" hidden="1" x14ac:dyDescent="0.2">
      <c r="A326" s="297"/>
      <c r="B326" s="297"/>
      <c r="C326" s="297"/>
      <c r="D326" s="297"/>
      <c r="E326" s="297"/>
      <c r="F326" s="297"/>
      <c r="G326" s="297"/>
      <c r="H326" s="297"/>
      <c r="I326" s="297"/>
      <c r="J326" s="297"/>
      <c r="K326" s="297"/>
      <c r="L326" s="297"/>
      <c r="M326" s="297"/>
      <c r="N326" s="297"/>
      <c r="O326" s="297"/>
      <c r="P326" s="297"/>
      <c r="Q326" s="297"/>
      <c r="R326" s="297"/>
      <c r="S326" s="297"/>
      <c r="T326" s="297"/>
      <c r="U326" s="297"/>
      <c r="V326" s="297"/>
      <c r="W326" s="297"/>
      <c r="X326" s="297"/>
      <c r="Y326" s="297"/>
    </row>
    <row r="327" spans="1:25" hidden="1" x14ac:dyDescent="0.2">
      <c r="A327" s="297"/>
      <c r="B327" s="297"/>
      <c r="C327" s="297"/>
      <c r="D327" s="297"/>
      <c r="E327" s="297"/>
      <c r="F327" s="297"/>
      <c r="G327" s="297"/>
      <c r="H327" s="297"/>
      <c r="I327" s="297"/>
      <c r="J327" s="297"/>
      <c r="K327" s="297"/>
      <c r="L327" s="297"/>
      <c r="M327" s="297"/>
      <c r="N327" s="297"/>
      <c r="O327" s="297"/>
      <c r="P327" s="297"/>
      <c r="Q327" s="297"/>
      <c r="R327" s="297"/>
      <c r="S327" s="297"/>
      <c r="T327" s="297"/>
      <c r="U327" s="297"/>
      <c r="V327" s="297"/>
      <c r="W327" s="297"/>
      <c r="X327" s="297"/>
      <c r="Y327" s="297"/>
    </row>
    <row r="328" spans="1:25" hidden="1" x14ac:dyDescent="0.2">
      <c r="A328" s="297"/>
      <c r="B328" s="297"/>
      <c r="C328" s="297"/>
      <c r="D328" s="297"/>
      <c r="E328" s="297"/>
      <c r="F328" s="297"/>
      <c r="G328" s="297"/>
      <c r="H328" s="297"/>
      <c r="I328" s="297"/>
      <c r="J328" s="297"/>
      <c r="K328" s="297"/>
      <c r="L328" s="297"/>
      <c r="M328" s="297"/>
      <c r="N328" s="297"/>
      <c r="O328" s="297"/>
      <c r="P328" s="297"/>
      <c r="Q328" s="297"/>
      <c r="R328" s="297"/>
      <c r="S328" s="297"/>
      <c r="T328" s="297"/>
      <c r="U328" s="297"/>
      <c r="V328" s="297"/>
      <c r="W328" s="297"/>
      <c r="X328" s="297"/>
      <c r="Y328" s="297"/>
    </row>
    <row r="329" spans="1:25" hidden="1" x14ac:dyDescent="0.2">
      <c r="A329" s="297"/>
      <c r="B329" s="297"/>
      <c r="C329" s="297"/>
      <c r="D329" s="297"/>
      <c r="E329" s="297"/>
      <c r="F329" s="297"/>
      <c r="G329" s="297"/>
      <c r="H329" s="297"/>
      <c r="I329" s="297"/>
      <c r="J329" s="297"/>
      <c r="K329" s="297"/>
      <c r="L329" s="297"/>
      <c r="M329" s="297"/>
      <c r="N329" s="297"/>
      <c r="O329" s="297"/>
      <c r="P329" s="297"/>
      <c r="Q329" s="297"/>
      <c r="R329" s="297"/>
      <c r="S329" s="297"/>
      <c r="T329" s="297"/>
      <c r="U329" s="297"/>
      <c r="V329" s="297"/>
      <c r="W329" s="297"/>
      <c r="X329" s="297"/>
      <c r="Y329" s="297"/>
    </row>
    <row r="330" spans="1:25" hidden="1" x14ac:dyDescent="0.2">
      <c r="A330" s="297"/>
      <c r="B330" s="297"/>
      <c r="C330" s="297"/>
      <c r="D330" s="297"/>
      <c r="E330" s="297"/>
      <c r="F330" s="297"/>
      <c r="G330" s="297"/>
      <c r="H330" s="297"/>
      <c r="I330" s="297"/>
      <c r="J330" s="297"/>
      <c r="K330" s="297"/>
      <c r="L330" s="297"/>
      <c r="M330" s="297"/>
      <c r="N330" s="297"/>
      <c r="O330" s="297"/>
      <c r="P330" s="297"/>
      <c r="Q330" s="297"/>
      <c r="R330" s="297"/>
      <c r="S330" s="297"/>
      <c r="T330" s="297"/>
      <c r="U330" s="297"/>
      <c r="V330" s="297"/>
      <c r="W330" s="297"/>
      <c r="X330" s="297"/>
      <c r="Y330" s="297"/>
    </row>
    <row r="331" spans="1:25" hidden="1" x14ac:dyDescent="0.2">
      <c r="A331" s="297"/>
      <c r="B331" s="297"/>
      <c r="C331" s="297"/>
      <c r="D331" s="297"/>
      <c r="E331" s="297"/>
      <c r="F331" s="297"/>
      <c r="G331" s="297"/>
      <c r="H331" s="297"/>
      <c r="I331" s="297"/>
      <c r="J331" s="297"/>
      <c r="K331" s="297"/>
      <c r="L331" s="297"/>
      <c r="M331" s="297"/>
      <c r="N331" s="297"/>
      <c r="O331" s="297"/>
      <c r="P331" s="297"/>
      <c r="Q331" s="297"/>
      <c r="R331" s="297"/>
      <c r="S331" s="297"/>
      <c r="T331" s="297"/>
      <c r="U331" s="297"/>
      <c r="V331" s="297"/>
      <c r="W331" s="297"/>
      <c r="X331" s="297"/>
      <c r="Y331" s="297"/>
    </row>
    <row r="332" spans="1:25" hidden="1" x14ac:dyDescent="0.2">
      <c r="A332" s="297"/>
      <c r="B332" s="297"/>
      <c r="C332" s="297"/>
      <c r="D332" s="297"/>
      <c r="E332" s="297"/>
      <c r="F332" s="297"/>
      <c r="G332" s="297"/>
      <c r="H332" s="297"/>
      <c r="I332" s="297"/>
      <c r="J332" s="297"/>
      <c r="K332" s="297"/>
      <c r="L332" s="297"/>
      <c r="M332" s="297"/>
      <c r="N332" s="297"/>
      <c r="O332" s="297"/>
      <c r="P332" s="297"/>
      <c r="Q332" s="297"/>
      <c r="R332" s="297"/>
      <c r="S332" s="297"/>
      <c r="T332" s="297"/>
      <c r="U332" s="297"/>
      <c r="V332" s="297"/>
      <c r="W332" s="297"/>
      <c r="X332" s="297"/>
      <c r="Y332" s="297"/>
    </row>
    <row r="333" spans="1:25" hidden="1" x14ac:dyDescent="0.2">
      <c r="A333" s="297"/>
      <c r="B333" s="297"/>
      <c r="C333" s="297"/>
      <c r="D333" s="297"/>
      <c r="E333" s="297"/>
      <c r="F333" s="297"/>
      <c r="G333" s="297"/>
      <c r="H333" s="297"/>
      <c r="I333" s="297"/>
      <c r="J333" s="297"/>
      <c r="K333" s="297"/>
      <c r="L333" s="297"/>
      <c r="M333" s="297"/>
      <c r="N333" s="297"/>
      <c r="O333" s="297"/>
      <c r="P333" s="297"/>
      <c r="Q333" s="297"/>
      <c r="R333" s="297"/>
      <c r="S333" s="297"/>
      <c r="T333" s="297"/>
      <c r="U333" s="297"/>
      <c r="V333" s="297"/>
      <c r="W333" s="297"/>
      <c r="X333" s="297"/>
      <c r="Y333" s="297"/>
    </row>
    <row r="334" spans="1:25" hidden="1" x14ac:dyDescent="0.2">
      <c r="A334" s="297"/>
      <c r="B334" s="297"/>
      <c r="C334" s="297"/>
      <c r="D334" s="297"/>
      <c r="E334" s="297"/>
      <c r="F334" s="297"/>
      <c r="G334" s="297"/>
      <c r="H334" s="297"/>
      <c r="I334" s="297"/>
      <c r="J334" s="297"/>
      <c r="K334" s="297"/>
      <c r="L334" s="297"/>
      <c r="M334" s="297"/>
      <c r="N334" s="297"/>
      <c r="O334" s="297"/>
      <c r="P334" s="297"/>
      <c r="Q334" s="297"/>
      <c r="R334" s="297"/>
      <c r="S334" s="297"/>
      <c r="T334" s="297"/>
      <c r="U334" s="297"/>
      <c r="V334" s="297"/>
      <c r="W334" s="297"/>
      <c r="X334" s="297"/>
      <c r="Y334" s="297"/>
    </row>
    <row r="335" spans="1:25" hidden="1" x14ac:dyDescent="0.2">
      <c r="A335" s="297"/>
      <c r="B335" s="297"/>
      <c r="C335" s="297"/>
      <c r="D335" s="297"/>
      <c r="E335" s="297"/>
      <c r="F335" s="297"/>
      <c r="G335" s="297"/>
      <c r="H335" s="297"/>
      <c r="I335" s="297"/>
      <c r="J335" s="297"/>
      <c r="K335" s="297"/>
      <c r="L335" s="297"/>
      <c r="M335" s="297"/>
      <c r="N335" s="297"/>
      <c r="O335" s="297"/>
      <c r="P335" s="297"/>
      <c r="Q335" s="297"/>
      <c r="R335" s="297"/>
      <c r="S335" s="297"/>
      <c r="T335" s="297"/>
      <c r="U335" s="297"/>
      <c r="V335" s="297"/>
      <c r="W335" s="297"/>
      <c r="X335" s="297"/>
      <c r="Y335" s="297"/>
    </row>
    <row r="336" spans="1:25" hidden="1" x14ac:dyDescent="0.2">
      <c r="A336" s="297"/>
      <c r="B336" s="297"/>
      <c r="C336" s="297"/>
      <c r="D336" s="297"/>
      <c r="E336" s="297"/>
      <c r="F336" s="297"/>
      <c r="G336" s="297"/>
      <c r="H336" s="297"/>
      <c r="I336" s="297"/>
      <c r="J336" s="297"/>
      <c r="K336" s="297"/>
      <c r="L336" s="297"/>
      <c r="M336" s="297"/>
      <c r="N336" s="297"/>
      <c r="O336" s="297"/>
      <c r="P336" s="297"/>
      <c r="Q336" s="297"/>
      <c r="R336" s="297"/>
      <c r="S336" s="297"/>
      <c r="T336" s="297"/>
      <c r="U336" s="297"/>
      <c r="V336" s="297"/>
      <c r="W336" s="297"/>
      <c r="X336" s="297"/>
      <c r="Y336" s="297"/>
    </row>
    <row r="337" spans="1:25" hidden="1" x14ac:dyDescent="0.2">
      <c r="A337" s="297"/>
      <c r="B337" s="297"/>
      <c r="C337" s="297"/>
      <c r="D337" s="297"/>
      <c r="E337" s="297"/>
      <c r="F337" s="297"/>
      <c r="G337" s="297"/>
      <c r="H337" s="297"/>
      <c r="I337" s="297"/>
      <c r="J337" s="297"/>
      <c r="K337" s="297"/>
      <c r="L337" s="297"/>
      <c r="M337" s="297"/>
      <c r="N337" s="297"/>
      <c r="O337" s="297"/>
      <c r="P337" s="297"/>
      <c r="Q337" s="297"/>
      <c r="R337" s="297"/>
      <c r="S337" s="297"/>
      <c r="T337" s="297"/>
      <c r="U337" s="297"/>
      <c r="V337" s="297"/>
      <c r="W337" s="297"/>
      <c r="X337" s="297"/>
      <c r="Y337" s="297"/>
    </row>
    <row r="338" spans="1:25" hidden="1" x14ac:dyDescent="0.2">
      <c r="A338" s="297"/>
      <c r="B338" s="297"/>
      <c r="C338" s="297"/>
      <c r="D338" s="297"/>
      <c r="E338" s="297"/>
      <c r="F338" s="297"/>
      <c r="G338" s="297"/>
      <c r="H338" s="297"/>
      <c r="I338" s="297"/>
      <c r="J338" s="297"/>
      <c r="K338" s="297"/>
      <c r="L338" s="297"/>
      <c r="M338" s="297"/>
      <c r="N338" s="297"/>
      <c r="O338" s="297"/>
      <c r="P338" s="297"/>
      <c r="Q338" s="297"/>
      <c r="R338" s="297"/>
      <c r="S338" s="297"/>
      <c r="T338" s="297"/>
      <c r="U338" s="297"/>
      <c r="V338" s="297"/>
      <c r="W338" s="297"/>
      <c r="X338" s="297"/>
      <c r="Y338" s="297"/>
    </row>
    <row r="339" spans="1:25" hidden="1" x14ac:dyDescent="0.2">
      <c r="A339" s="297"/>
      <c r="B339" s="297"/>
      <c r="C339" s="297"/>
      <c r="D339" s="297"/>
      <c r="E339" s="297"/>
      <c r="F339" s="297"/>
      <c r="G339" s="297"/>
      <c r="H339" s="297"/>
      <c r="I339" s="297"/>
      <c r="J339" s="297"/>
      <c r="K339" s="297"/>
      <c r="L339" s="297"/>
      <c r="M339" s="297"/>
      <c r="N339" s="297"/>
      <c r="O339" s="297"/>
      <c r="P339" s="297"/>
      <c r="Q339" s="297"/>
      <c r="R339" s="297"/>
      <c r="S339" s="297"/>
      <c r="T339" s="297"/>
      <c r="U339" s="297"/>
      <c r="V339" s="297"/>
      <c r="W339" s="297"/>
      <c r="X339" s="297"/>
      <c r="Y339" s="297"/>
    </row>
    <row r="340" spans="1:25" hidden="1" x14ac:dyDescent="0.2">
      <c r="A340" s="297"/>
      <c r="B340" s="297"/>
      <c r="C340" s="297"/>
      <c r="D340" s="297"/>
      <c r="E340" s="297"/>
      <c r="F340" s="297"/>
      <c r="G340" s="297"/>
      <c r="H340" s="297"/>
      <c r="I340" s="297"/>
      <c r="J340" s="297"/>
      <c r="K340" s="297"/>
      <c r="L340" s="297"/>
      <c r="M340" s="297"/>
      <c r="N340" s="297"/>
      <c r="O340" s="297"/>
      <c r="P340" s="297"/>
      <c r="Q340" s="297"/>
      <c r="R340" s="297"/>
      <c r="S340" s="297"/>
      <c r="T340" s="297"/>
      <c r="U340" s="297"/>
      <c r="V340" s="297"/>
      <c r="W340" s="297"/>
      <c r="X340" s="297"/>
      <c r="Y340" s="297"/>
    </row>
    <row r="341" spans="1:25" hidden="1" x14ac:dyDescent="0.2">
      <c r="A341" s="297"/>
      <c r="B341" s="297"/>
      <c r="C341" s="297"/>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row>
    <row r="342" spans="1:25" hidden="1" x14ac:dyDescent="0.2">
      <c r="A342" s="297"/>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row>
    <row r="343" spans="1:25" hidden="1" x14ac:dyDescent="0.2">
      <c r="A343" s="297"/>
      <c r="B343" s="297"/>
      <c r="C343" s="297"/>
      <c r="D343" s="297"/>
      <c r="E343" s="297"/>
      <c r="F343" s="297"/>
      <c r="G343" s="297"/>
      <c r="H343" s="297"/>
      <c r="I343" s="297"/>
      <c r="J343" s="297"/>
      <c r="K343" s="297"/>
      <c r="L343" s="297"/>
      <c r="M343" s="297"/>
      <c r="N343" s="297"/>
      <c r="O343" s="297"/>
      <c r="P343" s="297"/>
      <c r="Q343" s="297"/>
      <c r="R343" s="297"/>
      <c r="S343" s="297"/>
      <c r="T343" s="297"/>
      <c r="U343" s="297"/>
      <c r="V343" s="297"/>
      <c r="W343" s="297"/>
      <c r="X343" s="297"/>
      <c r="Y343" s="297"/>
    </row>
    <row r="344" spans="1:25" hidden="1" x14ac:dyDescent="0.2">
      <c r="A344" s="297"/>
      <c r="B344" s="297"/>
      <c r="C344" s="297"/>
      <c r="D344" s="297"/>
      <c r="E344" s="297"/>
      <c r="F344" s="297"/>
      <c r="G344" s="297"/>
      <c r="H344" s="297"/>
      <c r="I344" s="297"/>
      <c r="J344" s="297"/>
      <c r="K344" s="297"/>
      <c r="L344" s="297"/>
      <c r="M344" s="297"/>
      <c r="N344" s="297"/>
      <c r="O344" s="297"/>
      <c r="P344" s="297"/>
      <c r="Q344" s="297"/>
      <c r="R344" s="297"/>
      <c r="S344" s="297"/>
      <c r="T344" s="297"/>
      <c r="U344" s="297"/>
      <c r="V344" s="297"/>
      <c r="W344" s="297"/>
      <c r="X344" s="297"/>
      <c r="Y344" s="297"/>
    </row>
    <row r="345" spans="1:25" hidden="1" x14ac:dyDescent="0.2">
      <c r="A345" s="297"/>
      <c r="B345" s="297"/>
      <c r="C345" s="297"/>
      <c r="D345" s="297"/>
      <c r="E345" s="297"/>
      <c r="F345" s="297"/>
      <c r="G345" s="297"/>
      <c r="H345" s="297"/>
      <c r="I345" s="297"/>
      <c r="J345" s="297"/>
      <c r="K345" s="297"/>
      <c r="L345" s="297"/>
      <c r="M345" s="297"/>
      <c r="N345" s="297"/>
      <c r="O345" s="297"/>
      <c r="P345" s="297"/>
      <c r="Q345" s="297"/>
      <c r="R345" s="297"/>
      <c r="S345" s="297"/>
      <c r="T345" s="297"/>
      <c r="U345" s="297"/>
      <c r="V345" s="297"/>
      <c r="W345" s="297"/>
      <c r="X345" s="297"/>
      <c r="Y345" s="297"/>
    </row>
    <row r="346" spans="1:25" hidden="1" x14ac:dyDescent="0.2">
      <c r="A346" s="297"/>
      <c r="B346" s="297"/>
      <c r="C346" s="297"/>
      <c r="D346" s="297"/>
      <c r="E346" s="297"/>
      <c r="F346" s="297"/>
      <c r="G346" s="297"/>
      <c r="H346" s="297"/>
      <c r="I346" s="297"/>
      <c r="J346" s="297"/>
      <c r="K346" s="297"/>
      <c r="L346" s="297"/>
      <c r="M346" s="297"/>
      <c r="N346" s="297"/>
      <c r="O346" s="297"/>
      <c r="P346" s="297"/>
      <c r="Q346" s="297"/>
      <c r="R346" s="297"/>
      <c r="S346" s="297"/>
      <c r="T346" s="297"/>
      <c r="U346" s="297"/>
      <c r="V346" s="297"/>
      <c r="W346" s="297"/>
      <c r="X346" s="297"/>
      <c r="Y346" s="297"/>
    </row>
    <row r="347" spans="1:25" hidden="1" x14ac:dyDescent="0.2">
      <c r="A347" s="297"/>
      <c r="B347" s="297"/>
      <c r="C347" s="297"/>
      <c r="D347" s="297"/>
      <c r="E347" s="297"/>
      <c r="F347" s="297"/>
      <c r="G347" s="297"/>
      <c r="H347" s="297"/>
      <c r="I347" s="297"/>
      <c r="J347" s="297"/>
      <c r="K347" s="297"/>
      <c r="L347" s="297"/>
      <c r="M347" s="297"/>
      <c r="N347" s="297"/>
      <c r="O347" s="297"/>
      <c r="P347" s="297"/>
      <c r="Q347" s="297"/>
      <c r="R347" s="297"/>
      <c r="S347" s="297"/>
      <c r="T347" s="297"/>
      <c r="U347" s="297"/>
      <c r="V347" s="297"/>
      <c r="W347" s="297"/>
      <c r="X347" s="297"/>
      <c r="Y347" s="297"/>
    </row>
    <row r="348" spans="1:25" hidden="1" x14ac:dyDescent="0.2">
      <c r="A348" s="297"/>
      <c r="B348" s="297"/>
      <c r="C348" s="297"/>
      <c r="D348" s="297"/>
      <c r="E348" s="297"/>
      <c r="F348" s="297"/>
      <c r="G348" s="297"/>
      <c r="H348" s="297"/>
      <c r="I348" s="297"/>
      <c r="J348" s="297"/>
      <c r="K348" s="297"/>
      <c r="L348" s="297"/>
      <c r="M348" s="297"/>
      <c r="N348" s="297"/>
      <c r="O348" s="297"/>
      <c r="P348" s="297"/>
      <c r="Q348" s="297"/>
      <c r="R348" s="297"/>
      <c r="S348" s="297"/>
      <c r="T348" s="297"/>
      <c r="U348" s="297"/>
      <c r="V348" s="297"/>
      <c r="W348" s="297"/>
      <c r="X348" s="297"/>
      <c r="Y348" s="297"/>
    </row>
    <row r="349" spans="1:25" hidden="1" x14ac:dyDescent="0.2">
      <c r="A349" s="297"/>
      <c r="B349" s="297"/>
      <c r="C349" s="297"/>
      <c r="D349" s="297"/>
      <c r="E349" s="297"/>
      <c r="F349" s="297"/>
      <c r="G349" s="297"/>
      <c r="H349" s="297"/>
      <c r="I349" s="297"/>
      <c r="J349" s="297"/>
      <c r="K349" s="297"/>
      <c r="L349" s="297"/>
      <c r="M349" s="297"/>
      <c r="N349" s="297"/>
      <c r="O349" s="297"/>
      <c r="P349" s="297"/>
      <c r="Q349" s="297"/>
      <c r="R349" s="297"/>
      <c r="S349" s="297"/>
      <c r="T349" s="297"/>
      <c r="U349" s="297"/>
      <c r="V349" s="297"/>
      <c r="W349" s="297"/>
      <c r="X349" s="297"/>
      <c r="Y349" s="297"/>
    </row>
    <row r="350" spans="1:25" hidden="1" x14ac:dyDescent="0.2">
      <c r="A350" s="297"/>
      <c r="B350" s="297"/>
      <c r="C350" s="297"/>
      <c r="D350" s="297"/>
      <c r="E350" s="297"/>
      <c r="F350" s="297"/>
      <c r="G350" s="297"/>
      <c r="H350" s="297"/>
      <c r="I350" s="297"/>
      <c r="J350" s="297"/>
      <c r="K350" s="297"/>
      <c r="L350" s="297"/>
      <c r="M350" s="297"/>
      <c r="N350" s="297"/>
      <c r="O350" s="297"/>
      <c r="P350" s="297"/>
      <c r="Q350" s="297"/>
      <c r="R350" s="297"/>
      <c r="S350" s="297"/>
      <c r="T350" s="297"/>
      <c r="U350" s="297"/>
      <c r="V350" s="297"/>
      <c r="W350" s="297"/>
      <c r="X350" s="297"/>
      <c r="Y350" s="297"/>
    </row>
    <row r="351" spans="1:25" hidden="1" x14ac:dyDescent="0.2">
      <c r="A351" s="297"/>
      <c r="B351" s="297"/>
      <c r="C351" s="297"/>
      <c r="D351" s="297"/>
      <c r="E351" s="297"/>
      <c r="F351" s="297"/>
      <c r="G351" s="297"/>
      <c r="H351" s="297"/>
      <c r="I351" s="297"/>
      <c r="J351" s="297"/>
      <c r="K351" s="297"/>
      <c r="L351" s="297"/>
      <c r="M351" s="297"/>
      <c r="N351" s="297"/>
      <c r="O351" s="297"/>
      <c r="P351" s="297"/>
      <c r="Q351" s="297"/>
      <c r="R351" s="297"/>
      <c r="S351" s="297"/>
      <c r="T351" s="297"/>
      <c r="U351" s="297"/>
      <c r="V351" s="297"/>
      <c r="W351" s="297"/>
      <c r="X351" s="297"/>
      <c r="Y351" s="297"/>
    </row>
    <row r="352" spans="1:25" hidden="1" x14ac:dyDescent="0.2">
      <c r="A352" s="297"/>
      <c r="B352" s="297"/>
      <c r="C352" s="297"/>
      <c r="D352" s="297"/>
      <c r="E352" s="297"/>
      <c r="F352" s="297"/>
      <c r="G352" s="297"/>
      <c r="H352" s="297"/>
      <c r="I352" s="297"/>
      <c r="J352" s="297"/>
      <c r="K352" s="297"/>
      <c r="L352" s="297"/>
      <c r="M352" s="297"/>
      <c r="N352" s="297"/>
      <c r="O352" s="297"/>
      <c r="P352" s="297"/>
      <c r="Q352" s="297"/>
      <c r="R352" s="297"/>
      <c r="S352" s="297"/>
      <c r="T352" s="297"/>
      <c r="U352" s="297"/>
      <c r="V352" s="297"/>
      <c r="W352" s="297"/>
      <c r="X352" s="297"/>
      <c r="Y352" s="297"/>
    </row>
    <row r="353" spans="1:25" hidden="1" x14ac:dyDescent="0.2">
      <c r="A353" s="297"/>
      <c r="B353" s="297"/>
      <c r="C353" s="297"/>
      <c r="D353" s="297"/>
      <c r="E353" s="297"/>
      <c r="F353" s="297"/>
      <c r="G353" s="297"/>
      <c r="H353" s="297"/>
      <c r="I353" s="297"/>
      <c r="J353" s="297"/>
      <c r="K353" s="297"/>
      <c r="L353" s="297"/>
      <c r="M353" s="297"/>
      <c r="N353" s="297"/>
      <c r="O353" s="297"/>
      <c r="P353" s="297"/>
      <c r="Q353" s="297"/>
      <c r="R353" s="297"/>
      <c r="S353" s="297"/>
      <c r="T353" s="297"/>
      <c r="U353" s="297"/>
      <c r="V353" s="297"/>
      <c r="W353" s="297"/>
      <c r="X353" s="297"/>
      <c r="Y353" s="297"/>
    </row>
    <row r="354" spans="1:25" hidden="1" x14ac:dyDescent="0.2">
      <c r="A354" s="297"/>
      <c r="B354" s="297"/>
      <c r="C354" s="297"/>
      <c r="D354" s="297"/>
      <c r="E354" s="297"/>
      <c r="F354" s="297"/>
      <c r="G354" s="297"/>
      <c r="H354" s="297"/>
      <c r="I354" s="297"/>
      <c r="J354" s="297"/>
      <c r="K354" s="297"/>
      <c r="L354" s="297"/>
      <c r="M354" s="297"/>
      <c r="N354" s="297"/>
      <c r="O354" s="297"/>
      <c r="P354" s="297"/>
      <c r="Q354" s="297"/>
      <c r="R354" s="297"/>
      <c r="S354" s="297"/>
      <c r="T354" s="297"/>
      <c r="U354" s="297"/>
      <c r="V354" s="297"/>
      <c r="W354" s="297"/>
      <c r="X354" s="297"/>
      <c r="Y354" s="297"/>
    </row>
    <row r="355" spans="1:25" hidden="1" x14ac:dyDescent="0.2">
      <c r="A355" s="297"/>
      <c r="B355" s="297"/>
      <c r="C355" s="297"/>
      <c r="D355" s="297"/>
      <c r="E355" s="297"/>
      <c r="F355" s="297"/>
      <c r="G355" s="297"/>
      <c r="H355" s="297"/>
      <c r="I355" s="297"/>
      <c r="J355" s="297"/>
      <c r="K355" s="297"/>
      <c r="L355" s="297"/>
      <c r="M355" s="297"/>
      <c r="N355" s="297"/>
      <c r="O355" s="297"/>
      <c r="P355" s="297"/>
      <c r="Q355" s="297"/>
      <c r="R355" s="297"/>
      <c r="S355" s="297"/>
      <c r="T355" s="297"/>
      <c r="U355" s="297"/>
      <c r="V355" s="297"/>
      <c r="W355" s="297"/>
      <c r="X355" s="297"/>
      <c r="Y355" s="297"/>
    </row>
    <row r="356" spans="1:25" hidden="1" x14ac:dyDescent="0.2">
      <c r="A356" s="297"/>
      <c r="B356" s="297"/>
      <c r="C356" s="297"/>
      <c r="D356" s="297"/>
      <c r="E356" s="297"/>
      <c r="F356" s="297"/>
      <c r="G356" s="297"/>
      <c r="H356" s="297"/>
      <c r="I356" s="297"/>
      <c r="J356" s="297"/>
      <c r="K356" s="297"/>
      <c r="L356" s="297"/>
      <c r="M356" s="297"/>
      <c r="N356" s="297"/>
      <c r="O356" s="297"/>
      <c r="P356" s="297"/>
      <c r="Q356" s="297"/>
      <c r="R356" s="297"/>
      <c r="S356" s="297"/>
      <c r="T356" s="297"/>
      <c r="U356" s="297"/>
      <c r="V356" s="297"/>
      <c r="W356" s="297"/>
      <c r="X356" s="297"/>
      <c r="Y356" s="297"/>
    </row>
    <row r="357" spans="1:25" hidden="1" x14ac:dyDescent="0.2">
      <c r="A357" s="297"/>
      <c r="B357" s="297"/>
      <c r="C357" s="297"/>
      <c r="D357" s="297"/>
      <c r="E357" s="297"/>
      <c r="F357" s="297"/>
      <c r="G357" s="297"/>
      <c r="H357" s="297"/>
      <c r="I357" s="297"/>
      <c r="J357" s="297"/>
      <c r="K357" s="297"/>
      <c r="L357" s="297"/>
      <c r="M357" s="297"/>
      <c r="N357" s="297"/>
      <c r="O357" s="297"/>
      <c r="P357" s="297"/>
      <c r="Q357" s="297"/>
      <c r="R357" s="297"/>
      <c r="S357" s="297"/>
      <c r="T357" s="297"/>
      <c r="U357" s="297"/>
      <c r="V357" s="297"/>
      <c r="W357" s="297"/>
      <c r="X357" s="297"/>
      <c r="Y357" s="297"/>
    </row>
    <row r="358" spans="1:25" hidden="1" x14ac:dyDescent="0.2">
      <c r="A358" s="297"/>
      <c r="B358" s="297"/>
      <c r="C358" s="297"/>
      <c r="D358" s="297"/>
      <c r="E358" s="297"/>
      <c r="F358" s="297"/>
      <c r="G358" s="297"/>
      <c r="H358" s="297"/>
      <c r="I358" s="297"/>
      <c r="J358" s="297"/>
      <c r="K358" s="297"/>
      <c r="L358" s="297"/>
      <c r="M358" s="297"/>
      <c r="N358" s="297"/>
      <c r="O358" s="297"/>
      <c r="P358" s="297"/>
      <c r="Q358" s="297"/>
      <c r="R358" s="297"/>
      <c r="S358" s="297"/>
      <c r="T358" s="297"/>
      <c r="U358" s="297"/>
      <c r="V358" s="297"/>
      <c r="W358" s="297"/>
      <c r="X358" s="297"/>
      <c r="Y358" s="297"/>
    </row>
    <row r="359" spans="1:25" hidden="1" x14ac:dyDescent="0.2">
      <c r="A359" s="297"/>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row>
    <row r="360" spans="1:25" hidden="1" x14ac:dyDescent="0.2">
      <c r="A360" s="297"/>
      <c r="B360" s="297"/>
      <c r="C360" s="297"/>
      <c r="D360" s="297"/>
      <c r="E360" s="297"/>
      <c r="F360" s="297"/>
      <c r="G360" s="297"/>
      <c r="H360" s="297"/>
      <c r="I360" s="297"/>
      <c r="J360" s="297"/>
      <c r="K360" s="297"/>
      <c r="L360" s="297"/>
      <c r="M360" s="297"/>
      <c r="N360" s="297"/>
      <c r="O360" s="297"/>
      <c r="P360" s="297"/>
      <c r="Q360" s="297"/>
      <c r="R360" s="297"/>
      <c r="S360" s="297"/>
      <c r="T360" s="297"/>
      <c r="U360" s="297"/>
      <c r="V360" s="297"/>
      <c r="W360" s="297"/>
      <c r="X360" s="297"/>
      <c r="Y360" s="297"/>
    </row>
    <row r="361" spans="1:25" hidden="1" x14ac:dyDescent="0.2">
      <c r="A361" s="297"/>
      <c r="B361" s="297"/>
      <c r="C361" s="297"/>
      <c r="D361" s="297"/>
      <c r="E361" s="297"/>
      <c r="F361" s="297"/>
      <c r="G361" s="297"/>
      <c r="H361" s="297"/>
      <c r="I361" s="297"/>
      <c r="J361" s="297"/>
      <c r="K361" s="297"/>
      <c r="L361" s="297"/>
      <c r="M361" s="297"/>
      <c r="N361" s="297"/>
      <c r="O361" s="297"/>
      <c r="P361" s="297"/>
      <c r="Q361" s="297"/>
      <c r="R361" s="297"/>
      <c r="S361" s="297"/>
      <c r="T361" s="297"/>
      <c r="U361" s="297"/>
      <c r="V361" s="297"/>
      <c r="W361" s="297"/>
      <c r="X361" s="297"/>
      <c r="Y361" s="297"/>
    </row>
    <row r="362" spans="1:25" hidden="1" x14ac:dyDescent="0.2">
      <c r="A362" s="297"/>
      <c r="B362" s="297"/>
      <c r="C362" s="297"/>
      <c r="D362" s="297"/>
      <c r="E362" s="297"/>
      <c r="F362" s="297"/>
      <c r="G362" s="297"/>
      <c r="H362" s="297"/>
      <c r="I362" s="297"/>
      <c r="J362" s="297"/>
      <c r="K362" s="297"/>
      <c r="L362" s="297"/>
      <c r="M362" s="297"/>
      <c r="N362" s="297"/>
      <c r="O362" s="297"/>
      <c r="P362" s="297"/>
      <c r="Q362" s="297"/>
      <c r="R362" s="297"/>
      <c r="S362" s="297"/>
      <c r="T362" s="297"/>
      <c r="U362" s="297"/>
      <c r="V362" s="297"/>
      <c r="W362" s="297"/>
      <c r="X362" s="297"/>
      <c r="Y362" s="297"/>
    </row>
    <row r="363" spans="1:25" hidden="1" x14ac:dyDescent="0.2">
      <c r="A363" s="297"/>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row>
    <row r="364" spans="1:25" hidden="1" x14ac:dyDescent="0.2">
      <c r="A364" s="297"/>
      <c r="B364" s="297"/>
      <c r="C364" s="297"/>
      <c r="D364" s="297"/>
      <c r="E364" s="297"/>
      <c r="F364" s="297"/>
      <c r="G364" s="297"/>
      <c r="H364" s="297"/>
      <c r="I364" s="297"/>
      <c r="J364" s="297"/>
      <c r="K364" s="297"/>
      <c r="L364" s="297"/>
      <c r="M364" s="297"/>
      <c r="N364" s="297"/>
      <c r="O364" s="297"/>
      <c r="P364" s="297"/>
      <c r="Q364" s="297"/>
      <c r="R364" s="297"/>
      <c r="S364" s="297"/>
      <c r="T364" s="297"/>
      <c r="U364" s="297"/>
      <c r="V364" s="297"/>
      <c r="W364" s="297"/>
      <c r="X364" s="297"/>
      <c r="Y364" s="297"/>
    </row>
    <row r="365" spans="1:25" hidden="1" x14ac:dyDescent="0.2">
      <c r="A365" s="297"/>
      <c r="B365" s="297"/>
      <c r="C365" s="297"/>
      <c r="D365" s="297"/>
      <c r="E365" s="297"/>
      <c r="F365" s="297"/>
      <c r="G365" s="297"/>
      <c r="H365" s="297"/>
      <c r="I365" s="297"/>
      <c r="J365" s="297"/>
      <c r="K365" s="297"/>
      <c r="L365" s="297"/>
      <c r="M365" s="297"/>
      <c r="N365" s="297"/>
      <c r="O365" s="297"/>
      <c r="P365" s="297"/>
      <c r="Q365" s="297"/>
      <c r="R365" s="297"/>
      <c r="S365" s="297"/>
      <c r="T365" s="297"/>
      <c r="U365" s="297"/>
      <c r="V365" s="297"/>
      <c r="W365" s="297"/>
      <c r="X365" s="297"/>
      <c r="Y365" s="297"/>
    </row>
    <row r="366" spans="1:25" hidden="1" x14ac:dyDescent="0.2">
      <c r="A366" s="297"/>
      <c r="B366" s="297"/>
      <c r="C366" s="297"/>
      <c r="D366" s="297"/>
      <c r="E366" s="297"/>
      <c r="F366" s="297"/>
      <c r="G366" s="297"/>
      <c r="H366" s="297"/>
      <c r="I366" s="297"/>
      <c r="J366" s="297"/>
      <c r="K366" s="297"/>
      <c r="L366" s="297"/>
      <c r="M366" s="297"/>
      <c r="N366" s="297"/>
      <c r="O366" s="297"/>
      <c r="P366" s="297"/>
      <c r="Q366" s="297"/>
      <c r="R366" s="297"/>
      <c r="S366" s="297"/>
      <c r="T366" s="297"/>
      <c r="U366" s="297"/>
      <c r="V366" s="297"/>
      <c r="W366" s="297"/>
      <c r="X366" s="297"/>
      <c r="Y366" s="297"/>
    </row>
    <row r="367" spans="1:25" hidden="1" x14ac:dyDescent="0.2">
      <c r="A367" s="297"/>
      <c r="B367" s="297"/>
      <c r="C367" s="297"/>
      <c r="D367" s="297"/>
      <c r="E367" s="297"/>
      <c r="F367" s="297"/>
      <c r="G367" s="297"/>
      <c r="H367" s="297"/>
      <c r="I367" s="297"/>
      <c r="J367" s="297"/>
      <c r="K367" s="297"/>
      <c r="L367" s="297"/>
      <c r="M367" s="297"/>
      <c r="N367" s="297"/>
      <c r="O367" s="297"/>
      <c r="P367" s="297"/>
      <c r="Q367" s="297"/>
      <c r="R367" s="297"/>
      <c r="S367" s="297"/>
      <c r="T367" s="297"/>
      <c r="U367" s="297"/>
      <c r="V367" s="297"/>
      <c r="W367" s="297"/>
      <c r="X367" s="297"/>
      <c r="Y367" s="297"/>
    </row>
    <row r="368" spans="1:25" hidden="1" x14ac:dyDescent="0.2">
      <c r="A368" s="297"/>
      <c r="B368" s="297"/>
      <c r="C368" s="297"/>
      <c r="D368" s="297"/>
      <c r="E368" s="297"/>
      <c r="F368" s="297"/>
      <c r="G368" s="297"/>
      <c r="H368" s="297"/>
      <c r="I368" s="297"/>
      <c r="J368" s="297"/>
      <c r="K368" s="297"/>
      <c r="L368" s="297"/>
      <c r="M368" s="297"/>
      <c r="N368" s="297"/>
      <c r="O368" s="297"/>
      <c r="P368" s="297"/>
      <c r="Q368" s="297"/>
      <c r="R368" s="297"/>
      <c r="S368" s="297"/>
      <c r="T368" s="297"/>
      <c r="U368" s="297"/>
      <c r="V368" s="297"/>
      <c r="W368" s="297"/>
      <c r="X368" s="297"/>
      <c r="Y368" s="297"/>
    </row>
    <row r="369" spans="1:25" hidden="1" x14ac:dyDescent="0.2">
      <c r="A369" s="297"/>
      <c r="B369" s="297"/>
      <c r="C369" s="297"/>
      <c r="D369" s="297"/>
      <c r="E369" s="297"/>
      <c r="F369" s="297"/>
      <c r="G369" s="297"/>
      <c r="H369" s="297"/>
      <c r="I369" s="297"/>
      <c r="J369" s="297"/>
      <c r="K369" s="297"/>
      <c r="L369" s="297"/>
      <c r="M369" s="297"/>
      <c r="N369" s="297"/>
      <c r="O369" s="297"/>
      <c r="P369" s="297"/>
      <c r="Q369" s="297"/>
      <c r="R369" s="297"/>
      <c r="S369" s="297"/>
      <c r="T369" s="297"/>
      <c r="U369" s="297"/>
      <c r="V369" s="297"/>
      <c r="W369" s="297"/>
      <c r="X369" s="297"/>
      <c r="Y369" s="297"/>
    </row>
    <row r="370" spans="1:25" hidden="1" x14ac:dyDescent="0.2">
      <c r="A370" s="297"/>
      <c r="B370" s="297"/>
      <c r="C370" s="297"/>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row>
    <row r="371" spans="1:25" hidden="1" x14ac:dyDescent="0.2">
      <c r="A371" s="297"/>
      <c r="B371" s="297"/>
      <c r="C371" s="297"/>
      <c r="D371" s="297"/>
      <c r="E371" s="297"/>
      <c r="F371" s="297"/>
      <c r="G371" s="297"/>
      <c r="H371" s="297"/>
      <c r="I371" s="297"/>
      <c r="J371" s="297"/>
      <c r="K371" s="297"/>
      <c r="L371" s="297"/>
      <c r="M371" s="297"/>
      <c r="N371" s="297"/>
      <c r="O371" s="297"/>
      <c r="P371" s="297"/>
      <c r="Q371" s="297"/>
      <c r="R371" s="297"/>
      <c r="S371" s="297"/>
      <c r="T371" s="297"/>
      <c r="U371" s="297"/>
      <c r="V371" s="297"/>
      <c r="W371" s="297"/>
      <c r="X371" s="297"/>
      <c r="Y371" s="297"/>
    </row>
    <row r="372" spans="1:25" hidden="1" x14ac:dyDescent="0.2">
      <c r="A372" s="297"/>
      <c r="B372" s="297"/>
      <c r="C372" s="297"/>
      <c r="D372" s="297"/>
      <c r="E372" s="297"/>
      <c r="F372" s="297"/>
      <c r="G372" s="297"/>
      <c r="H372" s="297"/>
      <c r="I372" s="297"/>
      <c r="J372" s="297"/>
      <c r="K372" s="297"/>
      <c r="L372" s="297"/>
      <c r="M372" s="297"/>
      <c r="N372" s="297"/>
      <c r="O372" s="297"/>
      <c r="P372" s="297"/>
      <c r="Q372" s="297"/>
      <c r="R372" s="297"/>
      <c r="S372" s="297"/>
      <c r="T372" s="297"/>
      <c r="U372" s="297"/>
      <c r="V372" s="297"/>
      <c r="W372" s="297"/>
      <c r="X372" s="297"/>
      <c r="Y372" s="297"/>
    </row>
    <row r="373" spans="1:25" hidden="1" x14ac:dyDescent="0.2">
      <c r="A373" s="297"/>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row>
    <row r="374" spans="1:25" hidden="1" x14ac:dyDescent="0.2">
      <c r="A374" s="297"/>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row>
    <row r="375" spans="1:25" hidden="1" x14ac:dyDescent="0.2">
      <c r="A375" s="297"/>
      <c r="B375" s="297"/>
      <c r="C375" s="297"/>
      <c r="D375" s="297"/>
      <c r="E375" s="297"/>
      <c r="F375" s="297"/>
      <c r="G375" s="297"/>
      <c r="H375" s="297"/>
      <c r="I375" s="297"/>
      <c r="J375" s="297"/>
      <c r="K375" s="297"/>
      <c r="L375" s="297"/>
      <c r="M375" s="297"/>
      <c r="N375" s="297"/>
      <c r="O375" s="297"/>
      <c r="P375" s="297"/>
      <c r="Q375" s="297"/>
      <c r="R375" s="297"/>
      <c r="S375" s="297"/>
      <c r="T375" s="297"/>
      <c r="U375" s="297"/>
      <c r="V375" s="297"/>
      <c r="W375" s="297"/>
      <c r="X375" s="297"/>
      <c r="Y375" s="297"/>
    </row>
    <row r="376" spans="1:25" hidden="1" x14ac:dyDescent="0.2">
      <c r="A376" s="297"/>
      <c r="B376" s="297"/>
      <c r="C376" s="297"/>
      <c r="D376" s="297"/>
      <c r="E376" s="297"/>
      <c r="F376" s="297"/>
      <c r="G376" s="297"/>
      <c r="H376" s="297"/>
      <c r="I376" s="297"/>
      <c r="J376" s="297"/>
      <c r="K376" s="297"/>
      <c r="L376" s="297"/>
      <c r="M376" s="297"/>
      <c r="N376" s="297"/>
      <c r="O376" s="297"/>
      <c r="P376" s="297"/>
      <c r="Q376" s="297"/>
      <c r="R376" s="297"/>
      <c r="S376" s="297"/>
      <c r="T376" s="297"/>
      <c r="U376" s="297"/>
      <c r="V376" s="297"/>
      <c r="W376" s="297"/>
      <c r="X376" s="297"/>
      <c r="Y376" s="297"/>
    </row>
    <row r="377" spans="1:25" hidden="1" x14ac:dyDescent="0.2">
      <c r="A377" s="297"/>
      <c r="B377" s="297"/>
      <c r="C377" s="297"/>
      <c r="D377" s="297"/>
      <c r="E377" s="297"/>
      <c r="F377" s="297"/>
      <c r="G377" s="297"/>
      <c r="H377" s="297"/>
      <c r="I377" s="297"/>
      <c r="J377" s="297"/>
      <c r="K377" s="297"/>
      <c r="L377" s="297"/>
      <c r="M377" s="297"/>
      <c r="N377" s="297"/>
      <c r="O377" s="297"/>
      <c r="P377" s="297"/>
      <c r="Q377" s="297"/>
      <c r="R377" s="297"/>
      <c r="S377" s="297"/>
      <c r="T377" s="297"/>
      <c r="U377" s="297"/>
      <c r="V377" s="297"/>
      <c r="W377" s="297"/>
      <c r="X377" s="297"/>
      <c r="Y377" s="297"/>
    </row>
    <row r="378" spans="1:25" hidden="1" x14ac:dyDescent="0.2">
      <c r="A378" s="297"/>
      <c r="B378" s="297"/>
      <c r="C378" s="297"/>
      <c r="D378" s="297"/>
      <c r="E378" s="297"/>
      <c r="F378" s="297"/>
      <c r="G378" s="297"/>
      <c r="H378" s="297"/>
      <c r="I378" s="297"/>
      <c r="J378" s="297"/>
      <c r="K378" s="297"/>
      <c r="L378" s="297"/>
      <c r="M378" s="297"/>
      <c r="N378" s="297"/>
      <c r="O378" s="297"/>
      <c r="P378" s="297"/>
      <c r="Q378" s="297"/>
      <c r="R378" s="297"/>
      <c r="S378" s="297"/>
      <c r="T378" s="297"/>
      <c r="U378" s="297"/>
      <c r="V378" s="297"/>
      <c r="W378" s="297"/>
      <c r="X378" s="297"/>
      <c r="Y378" s="297"/>
    </row>
    <row r="379" spans="1:25" hidden="1" x14ac:dyDescent="0.2">
      <c r="A379" s="297"/>
      <c r="B379" s="297"/>
      <c r="C379" s="297"/>
      <c r="D379" s="297"/>
      <c r="E379" s="297"/>
      <c r="F379" s="297"/>
      <c r="G379" s="297"/>
      <c r="H379" s="297"/>
      <c r="I379" s="297"/>
      <c r="J379" s="297"/>
      <c r="K379" s="297"/>
      <c r="L379" s="297"/>
      <c r="M379" s="297"/>
      <c r="N379" s="297"/>
      <c r="O379" s="297"/>
      <c r="P379" s="297"/>
      <c r="Q379" s="297"/>
      <c r="R379" s="297"/>
      <c r="S379" s="297"/>
      <c r="T379" s="297"/>
      <c r="U379" s="297"/>
      <c r="V379" s="297"/>
      <c r="W379" s="297"/>
      <c r="X379" s="297"/>
      <c r="Y379" s="297"/>
    </row>
    <row r="380" spans="1:25" hidden="1" x14ac:dyDescent="0.2">
      <c r="A380" s="297"/>
      <c r="B380" s="297"/>
      <c r="C380" s="297"/>
      <c r="D380" s="297"/>
      <c r="E380" s="297"/>
      <c r="F380" s="297"/>
      <c r="G380" s="297"/>
      <c r="H380" s="297"/>
      <c r="I380" s="297"/>
      <c r="J380" s="297"/>
      <c r="K380" s="297"/>
      <c r="L380" s="297"/>
      <c r="M380" s="297"/>
      <c r="N380" s="297"/>
      <c r="O380" s="297"/>
      <c r="P380" s="297"/>
      <c r="Q380" s="297"/>
      <c r="R380" s="297"/>
      <c r="S380" s="297"/>
      <c r="T380" s="297"/>
      <c r="U380" s="297"/>
      <c r="V380" s="297"/>
      <c r="W380" s="297"/>
      <c r="X380" s="297"/>
      <c r="Y380" s="297"/>
    </row>
    <row r="381" spans="1:25" hidden="1" x14ac:dyDescent="0.2">
      <c r="A381" s="297"/>
      <c r="B381" s="297"/>
      <c r="C381" s="297"/>
      <c r="D381" s="297"/>
      <c r="E381" s="297"/>
      <c r="F381" s="297"/>
      <c r="G381" s="297"/>
      <c r="H381" s="297"/>
      <c r="I381" s="297"/>
      <c r="J381" s="297"/>
      <c r="K381" s="297"/>
      <c r="L381" s="297"/>
      <c r="M381" s="297"/>
      <c r="N381" s="297"/>
      <c r="O381" s="297"/>
      <c r="P381" s="297"/>
      <c r="Q381" s="297"/>
      <c r="R381" s="297"/>
      <c r="S381" s="297"/>
      <c r="T381" s="297"/>
      <c r="U381" s="297"/>
      <c r="V381" s="297"/>
      <c r="W381" s="297"/>
      <c r="X381" s="297"/>
      <c r="Y381" s="297"/>
    </row>
    <row r="382" spans="1:25" hidden="1" x14ac:dyDescent="0.2">
      <c r="A382" s="297"/>
      <c r="B382" s="297"/>
      <c r="C382" s="297"/>
      <c r="D382" s="297"/>
      <c r="E382" s="297"/>
      <c r="F382" s="297"/>
      <c r="G382" s="297"/>
      <c r="H382" s="297"/>
      <c r="I382" s="297"/>
      <c r="J382" s="297"/>
      <c r="K382" s="297"/>
      <c r="L382" s="297"/>
      <c r="M382" s="297"/>
      <c r="N382" s="297"/>
      <c r="O382" s="297"/>
      <c r="P382" s="297"/>
      <c r="Q382" s="297"/>
      <c r="R382" s="297"/>
      <c r="S382" s="297"/>
      <c r="T382" s="297"/>
      <c r="U382" s="297"/>
      <c r="V382" s="297"/>
      <c r="W382" s="297"/>
      <c r="X382" s="297"/>
      <c r="Y382" s="297"/>
    </row>
    <row r="383" spans="1:25" hidden="1" x14ac:dyDescent="0.2">
      <c r="A383" s="297"/>
      <c r="B383" s="297"/>
      <c r="C383" s="297"/>
      <c r="D383" s="297"/>
      <c r="E383" s="297"/>
      <c r="F383" s="297"/>
      <c r="G383" s="297"/>
      <c r="H383" s="297"/>
      <c r="I383" s="297"/>
      <c r="J383" s="297"/>
      <c r="K383" s="297"/>
      <c r="L383" s="297"/>
      <c r="M383" s="297"/>
      <c r="N383" s="297"/>
      <c r="O383" s="297"/>
      <c r="P383" s="297"/>
      <c r="Q383" s="297"/>
      <c r="R383" s="297"/>
      <c r="S383" s="297"/>
      <c r="T383" s="297"/>
      <c r="U383" s="297"/>
      <c r="V383" s="297"/>
      <c r="W383" s="297"/>
      <c r="X383" s="297"/>
      <c r="Y383" s="297"/>
    </row>
    <row r="384" spans="1:25" hidden="1" x14ac:dyDescent="0.2">
      <c r="A384" s="297"/>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row>
    <row r="385" spans="1:25" hidden="1" x14ac:dyDescent="0.2">
      <c r="A385" s="297"/>
      <c r="B385" s="297"/>
      <c r="C385" s="297"/>
      <c r="D385" s="297"/>
      <c r="E385" s="297"/>
      <c r="F385" s="297"/>
      <c r="G385" s="297"/>
      <c r="H385" s="297"/>
      <c r="I385" s="297"/>
      <c r="J385" s="297"/>
      <c r="K385" s="297"/>
      <c r="L385" s="297"/>
      <c r="M385" s="297"/>
      <c r="N385" s="297"/>
      <c r="O385" s="297"/>
      <c r="P385" s="297"/>
      <c r="Q385" s="297"/>
      <c r="R385" s="297"/>
      <c r="S385" s="297"/>
      <c r="T385" s="297"/>
      <c r="U385" s="297"/>
      <c r="V385" s="297"/>
      <c r="W385" s="297"/>
      <c r="X385" s="297"/>
      <c r="Y385" s="297"/>
    </row>
    <row r="386" spans="1:25" hidden="1" x14ac:dyDescent="0.2">
      <c r="A386" s="297"/>
      <c r="B386" s="297"/>
      <c r="C386" s="297"/>
      <c r="D386" s="297"/>
      <c r="E386" s="297"/>
      <c r="F386" s="297"/>
      <c r="G386" s="297"/>
      <c r="H386" s="297"/>
      <c r="I386" s="297"/>
      <c r="J386" s="297"/>
      <c r="K386" s="297"/>
      <c r="L386" s="297"/>
      <c r="M386" s="297"/>
      <c r="N386" s="297"/>
      <c r="O386" s="297"/>
      <c r="P386" s="297"/>
      <c r="Q386" s="297"/>
      <c r="R386" s="297"/>
      <c r="S386" s="297"/>
      <c r="T386" s="297"/>
      <c r="U386" s="297"/>
      <c r="V386" s="297"/>
      <c r="W386" s="297"/>
      <c r="X386" s="297"/>
      <c r="Y386" s="297"/>
    </row>
    <row r="387" spans="1:25" hidden="1" x14ac:dyDescent="0.2">
      <c r="A387" s="297"/>
      <c r="B387" s="297"/>
      <c r="C387" s="297"/>
      <c r="D387" s="297"/>
      <c r="E387" s="297"/>
      <c r="F387" s="297"/>
      <c r="G387" s="297"/>
      <c r="H387" s="297"/>
      <c r="I387" s="297"/>
      <c r="J387" s="297"/>
      <c r="K387" s="297"/>
      <c r="L387" s="297"/>
      <c r="M387" s="297"/>
      <c r="N387" s="297"/>
      <c r="O387" s="297"/>
      <c r="P387" s="297"/>
      <c r="Q387" s="297"/>
      <c r="R387" s="297"/>
      <c r="S387" s="297"/>
      <c r="T387" s="297"/>
      <c r="U387" s="297"/>
      <c r="V387" s="297"/>
      <c r="W387" s="297"/>
      <c r="X387" s="297"/>
      <c r="Y387" s="297"/>
    </row>
    <row r="388" spans="1:25" hidden="1" x14ac:dyDescent="0.2">
      <c r="A388" s="297"/>
      <c r="B388" s="297"/>
      <c r="C388" s="297"/>
      <c r="D388" s="297"/>
      <c r="E388" s="297"/>
      <c r="F388" s="297"/>
      <c r="G388" s="297"/>
      <c r="H388" s="297"/>
      <c r="I388" s="297"/>
      <c r="J388" s="297"/>
      <c r="K388" s="297"/>
      <c r="L388" s="297"/>
      <c r="M388" s="297"/>
      <c r="N388" s="297"/>
      <c r="O388" s="297"/>
      <c r="P388" s="297"/>
      <c r="Q388" s="297"/>
      <c r="R388" s="297"/>
      <c r="S388" s="297"/>
      <c r="T388" s="297"/>
      <c r="U388" s="297"/>
      <c r="V388" s="297"/>
      <c r="W388" s="297"/>
      <c r="X388" s="297"/>
      <c r="Y388" s="297"/>
    </row>
    <row r="389" spans="1:25" hidden="1" x14ac:dyDescent="0.2">
      <c r="A389" s="297"/>
      <c r="B389" s="297"/>
      <c r="C389" s="297"/>
      <c r="D389" s="297"/>
      <c r="E389" s="297"/>
      <c r="F389" s="297"/>
      <c r="G389" s="297"/>
      <c r="H389" s="297"/>
      <c r="I389" s="297"/>
      <c r="J389" s="297"/>
      <c r="K389" s="297"/>
      <c r="L389" s="297"/>
      <c r="M389" s="297"/>
      <c r="N389" s="297"/>
      <c r="O389" s="297"/>
      <c r="P389" s="297"/>
      <c r="Q389" s="297"/>
      <c r="R389" s="297"/>
      <c r="S389" s="297"/>
      <c r="T389" s="297"/>
      <c r="U389" s="297"/>
      <c r="V389" s="297"/>
      <c r="W389" s="297"/>
      <c r="X389" s="297"/>
      <c r="Y389" s="297"/>
    </row>
    <row r="390" spans="1:25" hidden="1" x14ac:dyDescent="0.2">
      <c r="A390" s="297"/>
      <c r="B390" s="297"/>
      <c r="C390" s="297"/>
      <c r="D390" s="297"/>
      <c r="E390" s="297"/>
      <c r="F390" s="297"/>
      <c r="G390" s="297"/>
      <c r="H390" s="297"/>
      <c r="I390" s="297"/>
      <c r="J390" s="297"/>
      <c r="K390" s="297"/>
      <c r="L390" s="297"/>
      <c r="M390" s="297"/>
      <c r="N390" s="297"/>
      <c r="O390" s="297"/>
      <c r="P390" s="297"/>
      <c r="Q390" s="297"/>
      <c r="R390" s="297"/>
      <c r="S390" s="297"/>
      <c r="T390" s="297"/>
      <c r="U390" s="297"/>
      <c r="V390" s="297"/>
      <c r="W390" s="297"/>
      <c r="X390" s="297"/>
      <c r="Y390" s="297"/>
    </row>
    <row r="391" spans="1:25" hidden="1" x14ac:dyDescent="0.2">
      <c r="A391" s="297"/>
      <c r="B391" s="297"/>
      <c r="C391" s="297"/>
      <c r="D391" s="297"/>
      <c r="E391" s="297"/>
      <c r="F391" s="297"/>
      <c r="G391" s="297"/>
      <c r="H391" s="297"/>
      <c r="I391" s="297"/>
      <c r="J391" s="297"/>
      <c r="K391" s="297"/>
      <c r="L391" s="297"/>
      <c r="M391" s="297"/>
      <c r="N391" s="297"/>
      <c r="O391" s="297"/>
      <c r="P391" s="297"/>
      <c r="Q391" s="297"/>
      <c r="R391" s="297"/>
      <c r="S391" s="297"/>
      <c r="T391" s="297"/>
      <c r="U391" s="297"/>
      <c r="V391" s="297"/>
      <c r="W391" s="297"/>
      <c r="X391" s="297"/>
      <c r="Y391" s="297"/>
    </row>
    <row r="392" spans="1:25" hidden="1" x14ac:dyDescent="0.2">
      <c r="A392" s="297"/>
      <c r="B392" s="297"/>
      <c r="C392" s="297"/>
      <c r="D392" s="297"/>
      <c r="E392" s="297"/>
      <c r="F392" s="297"/>
      <c r="G392" s="297"/>
      <c r="H392" s="297"/>
      <c r="I392" s="297"/>
      <c r="J392" s="297"/>
      <c r="K392" s="297"/>
      <c r="L392" s="297"/>
      <c r="M392" s="297"/>
      <c r="N392" s="297"/>
      <c r="O392" s="297"/>
      <c r="P392" s="297"/>
      <c r="Q392" s="297"/>
      <c r="R392" s="297"/>
      <c r="S392" s="297"/>
      <c r="T392" s="297"/>
      <c r="U392" s="297"/>
      <c r="V392" s="297"/>
      <c r="W392" s="297"/>
      <c r="X392" s="297"/>
      <c r="Y392" s="297"/>
    </row>
    <row r="393" spans="1:25" hidden="1" x14ac:dyDescent="0.2">
      <c r="A393" s="297"/>
      <c r="B393" s="297"/>
      <c r="C393" s="297"/>
      <c r="D393" s="297"/>
      <c r="E393" s="297"/>
      <c r="F393" s="297"/>
      <c r="G393" s="297"/>
      <c r="H393" s="297"/>
      <c r="I393" s="297"/>
      <c r="J393" s="297"/>
      <c r="K393" s="297"/>
      <c r="L393" s="297"/>
      <c r="M393" s="297"/>
      <c r="N393" s="297"/>
      <c r="O393" s="297"/>
      <c r="P393" s="297"/>
      <c r="Q393" s="297"/>
      <c r="R393" s="297"/>
      <c r="S393" s="297"/>
      <c r="T393" s="297"/>
      <c r="U393" s="297"/>
      <c r="V393" s="297"/>
      <c r="W393" s="297"/>
      <c r="X393" s="297"/>
      <c r="Y393" s="297"/>
    </row>
    <row r="394" spans="1:25" hidden="1" x14ac:dyDescent="0.2">
      <c r="A394" s="297"/>
      <c r="B394" s="297"/>
      <c r="C394" s="297"/>
      <c r="D394" s="297"/>
      <c r="E394" s="297"/>
      <c r="F394" s="297"/>
      <c r="G394" s="297"/>
      <c r="H394" s="297"/>
      <c r="I394" s="297"/>
      <c r="J394" s="297"/>
      <c r="K394" s="297"/>
      <c r="L394" s="297"/>
      <c r="M394" s="297"/>
      <c r="N394" s="297"/>
      <c r="O394" s="297"/>
      <c r="P394" s="297"/>
      <c r="Q394" s="297"/>
      <c r="R394" s="297"/>
      <c r="S394" s="297"/>
      <c r="T394" s="297"/>
      <c r="U394" s="297"/>
      <c r="V394" s="297"/>
      <c r="W394" s="297"/>
      <c r="X394" s="297"/>
      <c r="Y394" s="297"/>
    </row>
    <row r="395" spans="1:25" hidden="1" x14ac:dyDescent="0.2">
      <c r="A395" s="297"/>
      <c r="B395" s="297"/>
      <c r="C395" s="297"/>
      <c r="D395" s="297"/>
      <c r="E395" s="297"/>
      <c r="F395" s="297"/>
      <c r="G395" s="297"/>
      <c r="H395" s="297"/>
      <c r="I395" s="297"/>
      <c r="J395" s="297"/>
      <c r="K395" s="297"/>
      <c r="L395" s="297"/>
      <c r="M395" s="297"/>
      <c r="N395" s="297"/>
      <c r="O395" s="297"/>
      <c r="P395" s="297"/>
      <c r="Q395" s="297"/>
      <c r="R395" s="297"/>
      <c r="S395" s="297"/>
      <c r="T395" s="297"/>
      <c r="U395" s="297"/>
      <c r="V395" s="297"/>
      <c r="W395" s="297"/>
      <c r="X395" s="297"/>
      <c r="Y395" s="297"/>
    </row>
    <row r="396" spans="1:25" hidden="1" x14ac:dyDescent="0.2">
      <c r="A396" s="297"/>
      <c r="B396" s="297"/>
      <c r="C396" s="297"/>
      <c r="D396" s="297"/>
      <c r="E396" s="297"/>
      <c r="F396" s="297"/>
      <c r="G396" s="297"/>
      <c r="H396" s="297"/>
      <c r="I396" s="297"/>
      <c r="J396" s="297"/>
      <c r="K396" s="297"/>
      <c r="L396" s="297"/>
      <c r="M396" s="297"/>
      <c r="N396" s="297"/>
      <c r="O396" s="297"/>
      <c r="P396" s="297"/>
      <c r="Q396" s="297"/>
      <c r="R396" s="297"/>
      <c r="S396" s="297"/>
      <c r="T396" s="297"/>
      <c r="U396" s="297"/>
      <c r="V396" s="297"/>
      <c r="W396" s="297"/>
      <c r="X396" s="297"/>
      <c r="Y396" s="297"/>
    </row>
    <row r="397" spans="1:25" hidden="1" x14ac:dyDescent="0.2">
      <c r="A397" s="297"/>
      <c r="B397" s="297"/>
      <c r="C397" s="297"/>
      <c r="D397" s="297"/>
      <c r="E397" s="297"/>
      <c r="F397" s="297"/>
      <c r="G397" s="297"/>
      <c r="H397" s="297"/>
      <c r="I397" s="297"/>
      <c r="J397" s="297"/>
      <c r="K397" s="297"/>
      <c r="L397" s="297"/>
      <c r="M397" s="297"/>
      <c r="N397" s="297"/>
      <c r="O397" s="297"/>
      <c r="P397" s="297"/>
      <c r="Q397" s="297"/>
      <c r="R397" s="297"/>
      <c r="S397" s="297"/>
      <c r="T397" s="297"/>
      <c r="U397" s="297"/>
      <c r="V397" s="297"/>
      <c r="W397" s="297"/>
      <c r="X397" s="297"/>
      <c r="Y397" s="297"/>
    </row>
    <row r="398" spans="1:25" hidden="1" x14ac:dyDescent="0.2">
      <c r="A398" s="297"/>
      <c r="B398" s="297"/>
      <c r="C398" s="297"/>
      <c r="D398" s="297"/>
      <c r="E398" s="297"/>
      <c r="F398" s="297"/>
      <c r="G398" s="297"/>
      <c r="H398" s="297"/>
      <c r="I398" s="297"/>
      <c r="J398" s="297"/>
      <c r="K398" s="297"/>
      <c r="L398" s="297"/>
      <c r="M398" s="297"/>
      <c r="N398" s="297"/>
      <c r="O398" s="297"/>
      <c r="P398" s="297"/>
      <c r="Q398" s="297"/>
      <c r="R398" s="297"/>
      <c r="S398" s="297"/>
      <c r="T398" s="297"/>
      <c r="U398" s="297"/>
      <c r="V398" s="297"/>
      <c r="W398" s="297"/>
      <c r="X398" s="297"/>
      <c r="Y398" s="297"/>
    </row>
    <row r="399" spans="1:25" hidden="1" x14ac:dyDescent="0.2">
      <c r="A399" s="297"/>
      <c r="B399" s="297"/>
      <c r="C399" s="297"/>
      <c r="D399" s="297"/>
      <c r="E399" s="297"/>
      <c r="F399" s="297"/>
      <c r="G399" s="297"/>
      <c r="H399" s="297"/>
      <c r="I399" s="297"/>
      <c r="J399" s="297"/>
      <c r="K399" s="297"/>
      <c r="L399" s="297"/>
      <c r="M399" s="297"/>
      <c r="N399" s="297"/>
      <c r="O399" s="297"/>
      <c r="P399" s="297"/>
      <c r="Q399" s="297"/>
      <c r="R399" s="297"/>
      <c r="S399" s="297"/>
      <c r="T399" s="297"/>
      <c r="U399" s="297"/>
      <c r="V399" s="297"/>
      <c r="W399" s="297"/>
      <c r="X399" s="297"/>
      <c r="Y399" s="297"/>
    </row>
    <row r="400" spans="1:25" hidden="1" x14ac:dyDescent="0.2">
      <c r="A400" s="297"/>
      <c r="B400" s="297"/>
      <c r="C400" s="297"/>
      <c r="D400" s="297"/>
      <c r="E400" s="297"/>
      <c r="F400" s="297"/>
      <c r="G400" s="297"/>
      <c r="H400" s="297"/>
      <c r="I400" s="297"/>
      <c r="J400" s="297"/>
      <c r="K400" s="297"/>
      <c r="L400" s="297"/>
      <c r="M400" s="297"/>
      <c r="N400" s="297"/>
      <c r="O400" s="297"/>
      <c r="P400" s="297"/>
      <c r="Q400" s="297"/>
      <c r="R400" s="297"/>
      <c r="S400" s="297"/>
      <c r="T400" s="297"/>
      <c r="U400" s="297"/>
      <c r="V400" s="297"/>
      <c r="W400" s="297"/>
      <c r="X400" s="297"/>
      <c r="Y400" s="297"/>
    </row>
    <row r="401" spans="1:25" hidden="1" x14ac:dyDescent="0.2">
      <c r="A401" s="297"/>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row>
    <row r="402" spans="1:25" hidden="1" x14ac:dyDescent="0.2">
      <c r="A402" s="297"/>
      <c r="B402" s="297"/>
      <c r="C402" s="297"/>
      <c r="D402" s="297"/>
      <c r="E402" s="297"/>
      <c r="F402" s="297"/>
      <c r="G402" s="297"/>
      <c r="H402" s="297"/>
      <c r="I402" s="297"/>
      <c r="J402" s="297"/>
      <c r="K402" s="297"/>
      <c r="L402" s="297"/>
      <c r="M402" s="297"/>
      <c r="N402" s="297"/>
      <c r="O402" s="297"/>
      <c r="P402" s="297"/>
      <c r="Q402" s="297"/>
      <c r="R402" s="297"/>
      <c r="S402" s="297"/>
      <c r="T402" s="297"/>
      <c r="U402" s="297"/>
      <c r="V402" s="297"/>
      <c r="W402" s="297"/>
      <c r="X402" s="297"/>
      <c r="Y402" s="297"/>
    </row>
    <row r="403" spans="1:25" hidden="1" x14ac:dyDescent="0.2">
      <c r="A403" s="297"/>
      <c r="B403" s="297"/>
      <c r="C403" s="297"/>
      <c r="D403" s="297"/>
      <c r="E403" s="297"/>
      <c r="F403" s="297"/>
      <c r="G403" s="297"/>
      <c r="H403" s="297"/>
      <c r="I403" s="297"/>
      <c r="J403" s="297"/>
      <c r="K403" s="297"/>
      <c r="L403" s="297"/>
      <c r="M403" s="297"/>
      <c r="N403" s="297"/>
      <c r="O403" s="297"/>
      <c r="P403" s="297"/>
      <c r="Q403" s="297"/>
      <c r="R403" s="297"/>
      <c r="S403" s="297"/>
      <c r="T403" s="297"/>
      <c r="U403" s="297"/>
      <c r="V403" s="297"/>
      <c r="W403" s="297"/>
      <c r="X403" s="297"/>
      <c r="Y403" s="297"/>
    </row>
    <row r="404" spans="1:25" hidden="1" x14ac:dyDescent="0.2">
      <c r="A404" s="297"/>
      <c r="B404" s="297"/>
      <c r="C404" s="297"/>
      <c r="D404" s="297"/>
      <c r="E404" s="297"/>
      <c r="F404" s="297"/>
      <c r="G404" s="297"/>
      <c r="H404" s="297"/>
      <c r="I404" s="297"/>
      <c r="J404" s="297"/>
      <c r="K404" s="297"/>
      <c r="L404" s="297"/>
      <c r="M404" s="297"/>
      <c r="N404" s="297"/>
      <c r="O404" s="297"/>
      <c r="P404" s="297"/>
      <c r="Q404" s="297"/>
      <c r="R404" s="297"/>
      <c r="S404" s="297"/>
      <c r="T404" s="297"/>
      <c r="U404" s="297"/>
      <c r="V404" s="297"/>
      <c r="W404" s="297"/>
      <c r="X404" s="297"/>
      <c r="Y404" s="297"/>
    </row>
    <row r="405" spans="1:25" hidden="1" x14ac:dyDescent="0.2">
      <c r="A405" s="297"/>
      <c r="B405" s="297"/>
      <c r="C405" s="297"/>
      <c r="D405" s="297"/>
      <c r="E405" s="297"/>
      <c r="F405" s="297"/>
      <c r="G405" s="297"/>
      <c r="H405" s="297"/>
      <c r="I405" s="297"/>
      <c r="J405" s="297"/>
      <c r="K405" s="297"/>
      <c r="L405" s="297"/>
      <c r="M405" s="297"/>
      <c r="N405" s="297"/>
      <c r="O405" s="297"/>
      <c r="P405" s="297"/>
      <c r="Q405" s="297"/>
      <c r="R405" s="297"/>
      <c r="S405" s="297"/>
      <c r="T405" s="297"/>
      <c r="U405" s="297"/>
      <c r="V405" s="297"/>
      <c r="W405" s="297"/>
      <c r="X405" s="297"/>
      <c r="Y405" s="297"/>
    </row>
    <row r="406" spans="1:25" hidden="1" x14ac:dyDescent="0.2">
      <c r="A406" s="297"/>
      <c r="B406" s="297"/>
      <c r="C406" s="297"/>
      <c r="D406" s="297"/>
      <c r="E406" s="297"/>
      <c r="F406" s="297"/>
      <c r="G406" s="297"/>
      <c r="H406" s="297"/>
      <c r="I406" s="297"/>
      <c r="J406" s="297"/>
      <c r="K406" s="297"/>
      <c r="L406" s="297"/>
      <c r="M406" s="297"/>
      <c r="N406" s="297"/>
      <c r="O406" s="297"/>
      <c r="P406" s="297"/>
      <c r="Q406" s="297"/>
      <c r="R406" s="297"/>
      <c r="S406" s="297"/>
      <c r="T406" s="297"/>
      <c r="U406" s="297"/>
      <c r="V406" s="297"/>
      <c r="W406" s="297"/>
      <c r="X406" s="297"/>
      <c r="Y406" s="297"/>
    </row>
    <row r="407" spans="1:25" hidden="1" x14ac:dyDescent="0.2">
      <c r="A407" s="297"/>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row>
    <row r="408" spans="1:25" hidden="1" x14ac:dyDescent="0.2">
      <c r="A408" s="297"/>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row>
    <row r="409" spans="1:25" hidden="1" x14ac:dyDescent="0.2">
      <c r="A409" s="297"/>
      <c r="B409" s="297"/>
      <c r="C409" s="297"/>
      <c r="D409" s="297"/>
      <c r="E409" s="297"/>
      <c r="F409" s="297"/>
      <c r="G409" s="297"/>
      <c r="H409" s="297"/>
      <c r="I409" s="297"/>
      <c r="J409" s="297"/>
      <c r="K409" s="297"/>
      <c r="L409" s="297"/>
      <c r="M409" s="297"/>
      <c r="N409" s="297"/>
      <c r="O409" s="297"/>
      <c r="P409" s="297"/>
      <c r="Q409" s="297"/>
      <c r="R409" s="297"/>
      <c r="S409" s="297"/>
      <c r="T409" s="297"/>
      <c r="U409" s="297"/>
      <c r="V409" s="297"/>
      <c r="W409" s="297"/>
      <c r="X409" s="297"/>
      <c r="Y409" s="297"/>
    </row>
    <row r="410" spans="1:25" hidden="1" x14ac:dyDescent="0.2">
      <c r="A410" s="297"/>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row>
    <row r="411" spans="1:25" hidden="1" x14ac:dyDescent="0.2">
      <c r="A411" s="297"/>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row>
    <row r="412" spans="1:25" hidden="1" x14ac:dyDescent="0.2">
      <c r="A412" s="297"/>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row>
    <row r="413" spans="1:25" hidden="1" x14ac:dyDescent="0.2">
      <c r="A413" s="297"/>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row>
    <row r="414" spans="1:25" hidden="1" x14ac:dyDescent="0.2">
      <c r="A414" s="297"/>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row>
    <row r="415" spans="1:25" hidden="1" x14ac:dyDescent="0.2">
      <c r="A415" s="297"/>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row>
    <row r="416" spans="1:25" hidden="1" x14ac:dyDescent="0.2">
      <c r="A416" s="297"/>
      <c r="B416" s="297"/>
      <c r="C416" s="297"/>
      <c r="D416" s="297"/>
      <c r="E416" s="297"/>
      <c r="F416" s="297"/>
      <c r="G416" s="297"/>
      <c r="H416" s="297"/>
      <c r="I416" s="297"/>
      <c r="J416" s="297"/>
      <c r="K416" s="297"/>
      <c r="L416" s="297"/>
      <c r="M416" s="297"/>
      <c r="N416" s="297"/>
      <c r="O416" s="297"/>
      <c r="P416" s="297"/>
      <c r="Q416" s="297"/>
      <c r="R416" s="297"/>
      <c r="S416" s="297"/>
      <c r="T416" s="297"/>
      <c r="U416" s="297"/>
      <c r="V416" s="297"/>
      <c r="W416" s="297"/>
      <c r="X416" s="297"/>
      <c r="Y416" s="297"/>
    </row>
    <row r="417" spans="1:25" hidden="1" x14ac:dyDescent="0.2">
      <c r="A417" s="297"/>
      <c r="B417" s="297"/>
      <c r="C417" s="297"/>
      <c r="D417" s="297"/>
      <c r="E417" s="297"/>
      <c r="F417" s="297"/>
      <c r="G417" s="297"/>
      <c r="H417" s="297"/>
      <c r="I417" s="297"/>
      <c r="J417" s="297"/>
      <c r="K417" s="297"/>
      <c r="L417" s="297"/>
      <c r="M417" s="297"/>
      <c r="N417" s="297"/>
      <c r="O417" s="297"/>
      <c r="P417" s="297"/>
      <c r="Q417" s="297"/>
      <c r="R417" s="297"/>
      <c r="S417" s="297"/>
      <c r="T417" s="297"/>
      <c r="U417" s="297"/>
      <c r="V417" s="297"/>
      <c r="W417" s="297"/>
      <c r="X417" s="297"/>
      <c r="Y417" s="297"/>
    </row>
    <row r="418" spans="1:25" hidden="1" x14ac:dyDescent="0.2">
      <c r="A418" s="297"/>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row>
    <row r="419" spans="1:25" hidden="1" x14ac:dyDescent="0.2">
      <c r="A419" s="297"/>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row>
    <row r="420" spans="1:25" hidden="1" x14ac:dyDescent="0.2">
      <c r="A420" s="297"/>
      <c r="B420" s="297"/>
      <c r="C420" s="297"/>
      <c r="D420" s="297"/>
      <c r="E420" s="297"/>
      <c r="F420" s="297"/>
      <c r="G420" s="297"/>
      <c r="H420" s="297"/>
      <c r="I420" s="297"/>
      <c r="J420" s="297"/>
      <c r="K420" s="297"/>
      <c r="L420" s="297"/>
      <c r="M420" s="297"/>
      <c r="N420" s="297"/>
      <c r="O420" s="297"/>
      <c r="P420" s="297"/>
      <c r="Q420" s="297"/>
      <c r="R420" s="297"/>
      <c r="S420" s="297"/>
      <c r="T420" s="297"/>
      <c r="U420" s="297"/>
      <c r="V420" s="297"/>
      <c r="W420" s="297"/>
      <c r="X420" s="297"/>
      <c r="Y420" s="297"/>
    </row>
    <row r="421" spans="1:25" hidden="1" x14ac:dyDescent="0.2">
      <c r="A421" s="297"/>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row>
    <row r="422" spans="1:25" hidden="1" x14ac:dyDescent="0.2">
      <c r="A422" s="297"/>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row>
    <row r="423" spans="1:25" hidden="1" x14ac:dyDescent="0.2">
      <c r="A423" s="297"/>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row>
    <row r="424" spans="1:25" hidden="1" x14ac:dyDescent="0.2">
      <c r="A424" s="297"/>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row>
    <row r="425" spans="1:25" hidden="1" x14ac:dyDescent="0.2">
      <c r="A425" s="297"/>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row>
    <row r="426" spans="1:25" hidden="1" x14ac:dyDescent="0.2">
      <c r="A426" s="297"/>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row>
    <row r="427" spans="1:25" hidden="1" x14ac:dyDescent="0.2">
      <c r="A427" s="297"/>
      <c r="B427" s="297"/>
      <c r="C427" s="297"/>
      <c r="D427" s="297"/>
      <c r="E427" s="297"/>
      <c r="F427" s="297"/>
      <c r="G427" s="297"/>
      <c r="H427" s="297"/>
      <c r="I427" s="297"/>
      <c r="J427" s="297"/>
      <c r="K427" s="297"/>
      <c r="L427" s="297"/>
      <c r="M427" s="297"/>
      <c r="N427" s="297"/>
      <c r="O427" s="297"/>
      <c r="P427" s="297"/>
      <c r="Q427" s="297"/>
      <c r="R427" s="297"/>
      <c r="S427" s="297"/>
      <c r="T427" s="297"/>
      <c r="U427" s="297"/>
      <c r="V427" s="297"/>
      <c r="W427" s="297"/>
      <c r="X427" s="297"/>
      <c r="Y427" s="297"/>
    </row>
    <row r="428" spans="1:25" hidden="1" x14ac:dyDescent="0.2">
      <c r="A428" s="297"/>
      <c r="B428" s="297"/>
      <c r="C428" s="297"/>
      <c r="D428" s="297"/>
      <c r="E428" s="297"/>
      <c r="F428" s="297"/>
      <c r="G428" s="297"/>
      <c r="H428" s="297"/>
      <c r="I428" s="297"/>
      <c r="J428" s="297"/>
      <c r="K428" s="297"/>
      <c r="L428" s="297"/>
      <c r="M428" s="297"/>
      <c r="N428" s="297"/>
      <c r="O428" s="297"/>
      <c r="P428" s="297"/>
      <c r="Q428" s="297"/>
      <c r="R428" s="297"/>
      <c r="S428" s="297"/>
      <c r="T428" s="297"/>
      <c r="U428" s="297"/>
      <c r="V428" s="297"/>
      <c r="W428" s="297"/>
      <c r="X428" s="297"/>
      <c r="Y428" s="297"/>
    </row>
    <row r="429" spans="1:25" hidden="1" x14ac:dyDescent="0.2">
      <c r="A429" s="297"/>
      <c r="B429" s="297"/>
      <c r="C429" s="297"/>
      <c r="D429" s="297"/>
      <c r="E429" s="297"/>
      <c r="F429" s="297"/>
      <c r="G429" s="297"/>
      <c r="H429" s="297"/>
      <c r="I429" s="297"/>
      <c r="J429" s="297"/>
      <c r="K429" s="297"/>
      <c r="L429" s="297"/>
      <c r="M429" s="297"/>
      <c r="N429" s="297"/>
      <c r="O429" s="297"/>
      <c r="P429" s="297"/>
      <c r="Q429" s="297"/>
      <c r="R429" s="297"/>
      <c r="S429" s="297"/>
      <c r="T429" s="297"/>
      <c r="U429" s="297"/>
      <c r="V429" s="297"/>
      <c r="W429" s="297"/>
      <c r="X429" s="297"/>
      <c r="Y429" s="297"/>
    </row>
    <row r="430" spans="1:25" hidden="1" x14ac:dyDescent="0.2">
      <c r="A430" s="297"/>
      <c r="B430" s="297"/>
      <c r="C430" s="297"/>
      <c r="D430" s="297"/>
      <c r="E430" s="297"/>
      <c r="F430" s="297"/>
      <c r="G430" s="297"/>
      <c r="H430" s="297"/>
      <c r="I430" s="297"/>
      <c r="J430" s="297"/>
      <c r="K430" s="297"/>
      <c r="L430" s="297"/>
      <c r="M430" s="297"/>
      <c r="N430" s="297"/>
      <c r="O430" s="297"/>
      <c r="P430" s="297"/>
      <c r="Q430" s="297"/>
      <c r="R430" s="297"/>
      <c r="S430" s="297"/>
      <c r="T430" s="297"/>
      <c r="U430" s="297"/>
      <c r="V430" s="297"/>
      <c r="W430" s="297"/>
      <c r="X430" s="297"/>
      <c r="Y430" s="297"/>
    </row>
    <row r="431" spans="1:25" hidden="1" x14ac:dyDescent="0.2">
      <c r="A431" s="297"/>
      <c r="B431" s="297"/>
      <c r="C431" s="297"/>
      <c r="D431" s="297"/>
      <c r="E431" s="297"/>
      <c r="F431" s="297"/>
      <c r="G431" s="297"/>
      <c r="H431" s="297"/>
      <c r="I431" s="297"/>
      <c r="J431" s="297"/>
      <c r="K431" s="297"/>
      <c r="L431" s="297"/>
      <c r="M431" s="297"/>
      <c r="N431" s="297"/>
      <c r="O431" s="297"/>
      <c r="P431" s="297"/>
      <c r="Q431" s="297"/>
      <c r="R431" s="297"/>
      <c r="S431" s="297"/>
      <c r="T431" s="297"/>
      <c r="U431" s="297"/>
      <c r="V431" s="297"/>
      <c r="W431" s="297"/>
      <c r="X431" s="297"/>
      <c r="Y431" s="297"/>
    </row>
    <row r="432" spans="1:25" hidden="1" x14ac:dyDescent="0.2">
      <c r="A432" s="297"/>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row>
    <row r="433" spans="1:25" hidden="1" x14ac:dyDescent="0.2">
      <c r="A433" s="297"/>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row>
    <row r="434" spans="1:25" hidden="1" x14ac:dyDescent="0.2">
      <c r="A434" s="297"/>
      <c r="B434" s="297"/>
      <c r="C434" s="297"/>
      <c r="D434" s="297"/>
      <c r="E434" s="297"/>
      <c r="F434" s="297"/>
      <c r="G434" s="297"/>
      <c r="H434" s="297"/>
      <c r="I434" s="297"/>
      <c r="J434" s="297"/>
      <c r="K434" s="297"/>
      <c r="L434" s="297"/>
      <c r="M434" s="297"/>
      <c r="N434" s="297"/>
      <c r="O434" s="297"/>
      <c r="P434" s="297"/>
      <c r="Q434" s="297"/>
      <c r="R434" s="297"/>
      <c r="S434" s="297"/>
      <c r="T434" s="297"/>
      <c r="U434" s="297"/>
      <c r="V434" s="297"/>
      <c r="W434" s="297"/>
      <c r="X434" s="297"/>
      <c r="Y434" s="297"/>
    </row>
    <row r="435" spans="1:25" hidden="1" x14ac:dyDescent="0.2">
      <c r="A435" s="297"/>
      <c r="B435" s="297"/>
      <c r="C435" s="297"/>
      <c r="D435" s="297"/>
      <c r="E435" s="297"/>
      <c r="F435" s="297"/>
      <c r="G435" s="297"/>
      <c r="H435" s="297"/>
      <c r="I435" s="297"/>
      <c r="J435" s="297"/>
      <c r="K435" s="297"/>
      <c r="L435" s="297"/>
      <c r="M435" s="297"/>
      <c r="N435" s="297"/>
      <c r="O435" s="297"/>
      <c r="P435" s="297"/>
      <c r="Q435" s="297"/>
      <c r="R435" s="297"/>
      <c r="S435" s="297"/>
      <c r="T435" s="297"/>
      <c r="U435" s="297"/>
      <c r="V435" s="297"/>
      <c r="W435" s="297"/>
      <c r="X435" s="297"/>
      <c r="Y435" s="297"/>
    </row>
    <row r="436" spans="1:25" hidden="1" x14ac:dyDescent="0.2">
      <c r="A436" s="297"/>
      <c r="B436" s="297"/>
      <c r="C436" s="297"/>
      <c r="D436" s="297"/>
      <c r="E436" s="297"/>
      <c r="F436" s="297"/>
      <c r="G436" s="297"/>
      <c r="H436" s="297"/>
      <c r="I436" s="297"/>
      <c r="J436" s="297"/>
      <c r="K436" s="297"/>
      <c r="L436" s="297"/>
      <c r="M436" s="297"/>
      <c r="N436" s="297"/>
      <c r="O436" s="297"/>
      <c r="P436" s="297"/>
      <c r="Q436" s="297"/>
      <c r="R436" s="297"/>
      <c r="S436" s="297"/>
      <c r="T436" s="297"/>
      <c r="U436" s="297"/>
      <c r="V436" s="297"/>
      <c r="W436" s="297"/>
      <c r="X436" s="297"/>
      <c r="Y436" s="297"/>
    </row>
    <row r="437" spans="1:25" hidden="1" x14ac:dyDescent="0.2">
      <c r="A437" s="297"/>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row>
    <row r="438" spans="1:25" hidden="1" x14ac:dyDescent="0.2">
      <c r="A438" s="297"/>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row>
    <row r="439" spans="1:25" hidden="1" x14ac:dyDescent="0.2">
      <c r="A439" s="297"/>
      <c r="B439" s="297"/>
      <c r="C439" s="297"/>
      <c r="D439" s="297"/>
      <c r="E439" s="297"/>
      <c r="F439" s="297"/>
      <c r="G439" s="297"/>
      <c r="H439" s="297"/>
      <c r="I439" s="297"/>
      <c r="J439" s="297"/>
      <c r="K439" s="297"/>
      <c r="L439" s="297"/>
      <c r="M439" s="297"/>
      <c r="N439" s="297"/>
      <c r="O439" s="297"/>
      <c r="P439" s="297"/>
      <c r="Q439" s="297"/>
      <c r="R439" s="297"/>
      <c r="S439" s="297"/>
      <c r="T439" s="297"/>
      <c r="U439" s="297"/>
      <c r="V439" s="297"/>
      <c r="W439" s="297"/>
      <c r="X439" s="297"/>
      <c r="Y439" s="297"/>
    </row>
    <row r="440" spans="1:25" hidden="1" x14ac:dyDescent="0.2">
      <c r="A440" s="297"/>
      <c r="B440" s="297"/>
      <c r="C440" s="297"/>
      <c r="D440" s="297"/>
      <c r="E440" s="297"/>
      <c r="F440" s="297"/>
      <c r="G440" s="297"/>
      <c r="H440" s="297"/>
      <c r="I440" s="297"/>
      <c r="J440" s="297"/>
      <c r="K440" s="297"/>
      <c r="L440" s="297"/>
      <c r="M440" s="297"/>
      <c r="N440" s="297"/>
      <c r="O440" s="297"/>
      <c r="P440" s="297"/>
      <c r="Q440" s="297"/>
      <c r="R440" s="297"/>
      <c r="S440" s="297"/>
      <c r="T440" s="297"/>
      <c r="U440" s="297"/>
      <c r="V440" s="297"/>
      <c r="W440" s="297"/>
      <c r="X440" s="297"/>
      <c r="Y440" s="297"/>
    </row>
    <row r="441" spans="1:25" hidden="1" x14ac:dyDescent="0.2">
      <c r="A441" s="297"/>
      <c r="B441" s="297"/>
      <c r="C441" s="297"/>
      <c r="D441" s="297"/>
      <c r="E441" s="297"/>
      <c r="F441" s="297"/>
      <c r="G441" s="297"/>
      <c r="H441" s="297"/>
      <c r="I441" s="297"/>
      <c r="J441" s="297"/>
      <c r="K441" s="297"/>
      <c r="L441" s="297"/>
      <c r="M441" s="297"/>
      <c r="N441" s="297"/>
      <c r="O441" s="297"/>
      <c r="P441" s="297"/>
      <c r="Q441" s="297"/>
      <c r="R441" s="297"/>
      <c r="S441" s="297"/>
      <c r="T441" s="297"/>
      <c r="U441" s="297"/>
      <c r="V441" s="297"/>
      <c r="W441" s="297"/>
      <c r="X441" s="297"/>
      <c r="Y441" s="297"/>
    </row>
    <row r="442" spans="1:25" hidden="1" x14ac:dyDescent="0.2">
      <c r="A442" s="297"/>
      <c r="B442" s="297"/>
      <c r="C442" s="297"/>
      <c r="D442" s="297"/>
      <c r="E442" s="297"/>
      <c r="F442" s="297"/>
      <c r="G442" s="297"/>
      <c r="H442" s="297"/>
      <c r="I442" s="297"/>
      <c r="J442" s="297"/>
      <c r="K442" s="297"/>
      <c r="L442" s="297"/>
      <c r="M442" s="297"/>
      <c r="N442" s="297"/>
      <c r="O442" s="297"/>
      <c r="P442" s="297"/>
      <c r="Q442" s="297"/>
      <c r="R442" s="297"/>
      <c r="S442" s="297"/>
      <c r="T442" s="297"/>
      <c r="U442" s="297"/>
      <c r="V442" s="297"/>
      <c r="W442" s="297"/>
      <c r="X442" s="297"/>
      <c r="Y442" s="297"/>
    </row>
    <row r="443" spans="1:25" hidden="1" x14ac:dyDescent="0.2">
      <c r="A443" s="297"/>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row>
    <row r="444" spans="1:25" hidden="1" x14ac:dyDescent="0.2">
      <c r="A444" s="297"/>
      <c r="B444" s="297"/>
      <c r="C444" s="297"/>
      <c r="D444" s="297"/>
      <c r="E444" s="297"/>
      <c r="F444" s="297"/>
      <c r="G444" s="297"/>
      <c r="H444" s="297"/>
      <c r="I444" s="297"/>
      <c r="J444" s="297"/>
      <c r="K444" s="297"/>
      <c r="L444" s="297"/>
      <c r="M444" s="297"/>
      <c r="N444" s="297"/>
      <c r="O444" s="297"/>
      <c r="P444" s="297"/>
      <c r="Q444" s="297"/>
      <c r="R444" s="297"/>
      <c r="S444" s="297"/>
      <c r="T444" s="297"/>
      <c r="U444" s="297"/>
      <c r="V444" s="297"/>
      <c r="W444" s="297"/>
      <c r="X444" s="297"/>
      <c r="Y444" s="297"/>
    </row>
    <row r="445" spans="1:25" hidden="1" x14ac:dyDescent="0.2">
      <c r="A445" s="297"/>
      <c r="B445" s="297"/>
      <c r="C445" s="297"/>
      <c r="D445" s="297"/>
      <c r="E445" s="297"/>
      <c r="F445" s="297"/>
      <c r="G445" s="297"/>
      <c r="H445" s="297"/>
      <c r="I445" s="297"/>
      <c r="J445" s="297"/>
      <c r="K445" s="297"/>
      <c r="L445" s="297"/>
      <c r="M445" s="297"/>
      <c r="N445" s="297"/>
      <c r="O445" s="297"/>
      <c r="P445" s="297"/>
      <c r="Q445" s="297"/>
      <c r="R445" s="297"/>
      <c r="S445" s="297"/>
      <c r="T445" s="297"/>
      <c r="U445" s="297"/>
      <c r="V445" s="297"/>
      <c r="W445" s="297"/>
      <c r="X445" s="297"/>
      <c r="Y445" s="297"/>
    </row>
    <row r="446" spans="1:25" hidden="1" x14ac:dyDescent="0.2">
      <c r="A446" s="297"/>
      <c r="B446" s="297"/>
      <c r="C446" s="297"/>
      <c r="D446" s="297"/>
      <c r="E446" s="297"/>
      <c r="F446" s="297"/>
      <c r="G446" s="297"/>
      <c r="H446" s="297"/>
      <c r="I446" s="297"/>
      <c r="J446" s="297"/>
      <c r="K446" s="297"/>
      <c r="L446" s="297"/>
      <c r="M446" s="297"/>
      <c r="N446" s="297"/>
      <c r="O446" s="297"/>
      <c r="P446" s="297"/>
      <c r="Q446" s="297"/>
      <c r="R446" s="297"/>
      <c r="S446" s="297"/>
      <c r="T446" s="297"/>
      <c r="U446" s="297"/>
      <c r="V446" s="297"/>
      <c r="W446" s="297"/>
      <c r="X446" s="297"/>
      <c r="Y446" s="297"/>
    </row>
    <row r="447" spans="1:25" hidden="1" x14ac:dyDescent="0.2">
      <c r="A447" s="297"/>
      <c r="B447" s="297"/>
      <c r="C447" s="297"/>
      <c r="D447" s="297"/>
      <c r="E447" s="297"/>
      <c r="F447" s="297"/>
      <c r="G447" s="297"/>
      <c r="H447" s="297"/>
      <c r="I447" s="297"/>
      <c r="J447" s="297"/>
      <c r="K447" s="297"/>
      <c r="L447" s="297"/>
      <c r="M447" s="297"/>
      <c r="N447" s="297"/>
      <c r="O447" s="297"/>
      <c r="P447" s="297"/>
      <c r="Q447" s="297"/>
      <c r="R447" s="297"/>
      <c r="S447" s="297"/>
      <c r="T447" s="297"/>
      <c r="U447" s="297"/>
      <c r="V447" s="297"/>
      <c r="W447" s="297"/>
      <c r="X447" s="297"/>
      <c r="Y447" s="297"/>
    </row>
    <row r="448" spans="1:25" hidden="1" x14ac:dyDescent="0.2">
      <c r="A448" s="297"/>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row>
    <row r="449" spans="1:25" hidden="1" x14ac:dyDescent="0.2">
      <c r="A449" s="297"/>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row>
    <row r="450" spans="1:25" hidden="1" x14ac:dyDescent="0.2">
      <c r="A450" s="297"/>
      <c r="B450" s="297"/>
      <c r="C450" s="297"/>
      <c r="D450" s="297"/>
      <c r="E450" s="297"/>
      <c r="F450" s="297"/>
      <c r="G450" s="297"/>
      <c r="H450" s="297"/>
      <c r="I450" s="297"/>
      <c r="J450" s="297"/>
      <c r="K450" s="297"/>
      <c r="L450" s="297"/>
      <c r="M450" s="297"/>
      <c r="N450" s="297"/>
      <c r="O450" s="297"/>
      <c r="P450" s="297"/>
      <c r="Q450" s="297"/>
      <c r="R450" s="297"/>
      <c r="S450" s="297"/>
      <c r="T450" s="297"/>
      <c r="U450" s="297"/>
      <c r="V450" s="297"/>
      <c r="W450" s="297"/>
      <c r="X450" s="297"/>
      <c r="Y450" s="297"/>
    </row>
    <row r="451" spans="1:25" hidden="1" x14ac:dyDescent="0.2">
      <c r="A451" s="297"/>
      <c r="B451" s="297"/>
      <c r="C451" s="297"/>
      <c r="D451" s="297"/>
      <c r="E451" s="297"/>
      <c r="F451" s="297"/>
      <c r="G451" s="297"/>
      <c r="H451" s="297"/>
      <c r="I451" s="297"/>
      <c r="J451" s="297"/>
      <c r="K451" s="297"/>
      <c r="L451" s="297"/>
      <c r="M451" s="297"/>
      <c r="N451" s="297"/>
      <c r="O451" s="297"/>
      <c r="P451" s="297"/>
      <c r="Q451" s="297"/>
      <c r="R451" s="297"/>
      <c r="S451" s="297"/>
      <c r="T451" s="297"/>
      <c r="U451" s="297"/>
      <c r="V451" s="297"/>
      <c r="W451" s="297"/>
      <c r="X451" s="297"/>
      <c r="Y451" s="297"/>
    </row>
    <row r="452" spans="1:25" hidden="1" x14ac:dyDescent="0.2">
      <c r="A452" s="297"/>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row>
    <row r="453" spans="1:25" hidden="1" x14ac:dyDescent="0.2">
      <c r="A453" s="297"/>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row>
    <row r="454" spans="1:25" hidden="1" x14ac:dyDescent="0.2">
      <c r="A454" s="297"/>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row>
    <row r="455" spans="1:25" hidden="1" x14ac:dyDescent="0.2">
      <c r="A455" s="297"/>
      <c r="B455" s="297"/>
      <c r="C455" s="297"/>
      <c r="D455" s="297"/>
      <c r="E455" s="297"/>
      <c r="F455" s="297"/>
      <c r="G455" s="297"/>
      <c r="H455" s="297"/>
      <c r="I455" s="297"/>
      <c r="J455" s="297"/>
      <c r="K455" s="297"/>
      <c r="L455" s="297"/>
      <c r="M455" s="297"/>
      <c r="N455" s="297"/>
      <c r="O455" s="297"/>
      <c r="P455" s="297"/>
      <c r="Q455" s="297"/>
      <c r="R455" s="297"/>
      <c r="S455" s="297"/>
      <c r="T455" s="297"/>
      <c r="U455" s="297"/>
      <c r="V455" s="297"/>
      <c r="W455" s="297"/>
      <c r="X455" s="297"/>
      <c r="Y455" s="297"/>
    </row>
    <row r="456" spans="1:25" hidden="1" x14ac:dyDescent="0.2">
      <c r="A456" s="297"/>
      <c r="B456" s="297"/>
      <c r="C456" s="297"/>
      <c r="D456" s="297"/>
      <c r="E456" s="297"/>
      <c r="F456" s="297"/>
      <c r="G456" s="297"/>
      <c r="H456" s="297"/>
      <c r="I456" s="297"/>
      <c r="J456" s="297"/>
      <c r="K456" s="297"/>
      <c r="L456" s="297"/>
      <c r="M456" s="297"/>
      <c r="N456" s="297"/>
      <c r="O456" s="297"/>
      <c r="P456" s="297"/>
      <c r="Q456" s="297"/>
      <c r="R456" s="297"/>
      <c r="S456" s="297"/>
      <c r="T456" s="297"/>
      <c r="U456" s="297"/>
      <c r="V456" s="297"/>
      <c r="W456" s="297"/>
      <c r="X456" s="297"/>
      <c r="Y456" s="297"/>
    </row>
    <row r="457" spans="1:25" hidden="1" x14ac:dyDescent="0.2">
      <c r="A457" s="297"/>
      <c r="B457" s="297"/>
      <c r="C457" s="297"/>
      <c r="D457" s="297"/>
      <c r="E457" s="297"/>
      <c r="F457" s="297"/>
      <c r="G457" s="297"/>
      <c r="H457" s="297"/>
      <c r="I457" s="297"/>
      <c r="J457" s="297"/>
      <c r="K457" s="297"/>
      <c r="L457" s="297"/>
      <c r="M457" s="297"/>
      <c r="N457" s="297"/>
      <c r="O457" s="297"/>
      <c r="P457" s="297"/>
      <c r="Q457" s="297"/>
      <c r="R457" s="297"/>
      <c r="S457" s="297"/>
      <c r="T457" s="297"/>
      <c r="U457" s="297"/>
      <c r="V457" s="297"/>
      <c r="W457" s="297"/>
      <c r="X457" s="297"/>
      <c r="Y457" s="297"/>
    </row>
    <row r="458" spans="1:25" hidden="1" x14ac:dyDescent="0.2">
      <c r="A458" s="297"/>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row>
    <row r="459" spans="1:25" hidden="1" x14ac:dyDescent="0.2">
      <c r="A459" s="297"/>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row>
    <row r="460" spans="1:25" hidden="1" x14ac:dyDescent="0.2">
      <c r="A460" s="297"/>
      <c r="B460" s="297"/>
      <c r="C460" s="297"/>
      <c r="D460" s="297"/>
      <c r="E460" s="297"/>
      <c r="F460" s="297"/>
      <c r="G460" s="297"/>
      <c r="H460" s="297"/>
      <c r="I460" s="297"/>
      <c r="J460" s="297"/>
      <c r="K460" s="297"/>
      <c r="L460" s="297"/>
      <c r="M460" s="297"/>
      <c r="N460" s="297"/>
      <c r="O460" s="297"/>
      <c r="P460" s="297"/>
      <c r="Q460" s="297"/>
      <c r="R460" s="297"/>
      <c r="S460" s="297"/>
      <c r="T460" s="297"/>
      <c r="U460" s="297"/>
      <c r="V460" s="297"/>
      <c r="W460" s="297"/>
      <c r="X460" s="297"/>
      <c r="Y460" s="297"/>
    </row>
    <row r="461" spans="1:25" hidden="1" x14ac:dyDescent="0.2">
      <c r="A461" s="297"/>
      <c r="B461" s="297"/>
      <c r="C461" s="297"/>
      <c r="D461" s="297"/>
      <c r="E461" s="297"/>
      <c r="F461" s="297"/>
      <c r="G461" s="297"/>
      <c r="H461" s="297"/>
      <c r="I461" s="297"/>
      <c r="J461" s="297"/>
      <c r="K461" s="297"/>
      <c r="L461" s="297"/>
      <c r="M461" s="297"/>
      <c r="N461" s="297"/>
      <c r="O461" s="297"/>
      <c r="P461" s="297"/>
      <c r="Q461" s="297"/>
      <c r="R461" s="297"/>
      <c r="S461" s="297"/>
      <c r="T461" s="297"/>
      <c r="U461" s="297"/>
      <c r="V461" s="297"/>
      <c r="W461" s="297"/>
      <c r="X461" s="297"/>
      <c r="Y461" s="297"/>
    </row>
    <row r="462" spans="1:25" hidden="1" x14ac:dyDescent="0.2">
      <c r="A462" s="297"/>
      <c r="B462" s="297"/>
      <c r="C462" s="297"/>
      <c r="D462" s="297"/>
      <c r="E462" s="297"/>
      <c r="F462" s="297"/>
      <c r="G462" s="297"/>
      <c r="H462" s="297"/>
      <c r="I462" s="297"/>
      <c r="J462" s="297"/>
      <c r="K462" s="297"/>
      <c r="L462" s="297"/>
      <c r="M462" s="297"/>
      <c r="N462" s="297"/>
      <c r="O462" s="297"/>
      <c r="P462" s="297"/>
      <c r="Q462" s="297"/>
      <c r="R462" s="297"/>
      <c r="S462" s="297"/>
      <c r="T462" s="297"/>
      <c r="U462" s="297"/>
      <c r="V462" s="297"/>
      <c r="W462" s="297"/>
      <c r="X462" s="297"/>
      <c r="Y462" s="297"/>
    </row>
    <row r="463" spans="1:25" hidden="1" x14ac:dyDescent="0.2">
      <c r="A463" s="297"/>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row>
    <row r="464" spans="1:25" hidden="1" x14ac:dyDescent="0.2">
      <c r="A464" s="297"/>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row>
    <row r="465" spans="1:25" hidden="1" x14ac:dyDescent="0.2">
      <c r="A465" s="297"/>
      <c r="B465" s="297"/>
      <c r="C465" s="297"/>
      <c r="D465" s="297"/>
      <c r="E465" s="297"/>
      <c r="F465" s="297"/>
      <c r="G465" s="297"/>
      <c r="H465" s="297"/>
      <c r="I465" s="297"/>
      <c r="J465" s="297"/>
      <c r="K465" s="297"/>
      <c r="L465" s="297"/>
      <c r="M465" s="297"/>
      <c r="N465" s="297"/>
      <c r="O465" s="297"/>
      <c r="P465" s="297"/>
      <c r="Q465" s="297"/>
      <c r="R465" s="297"/>
      <c r="S465" s="297"/>
      <c r="T465" s="297"/>
      <c r="U465" s="297"/>
      <c r="V465" s="297"/>
      <c r="W465" s="297"/>
      <c r="X465" s="297"/>
      <c r="Y465" s="297"/>
    </row>
    <row r="466" spans="1:25" hidden="1" x14ac:dyDescent="0.2">
      <c r="A466" s="297"/>
      <c r="B466" s="297"/>
      <c r="C466" s="297"/>
      <c r="D466" s="297"/>
      <c r="E466" s="297"/>
      <c r="F466" s="297"/>
      <c r="G466" s="297"/>
      <c r="H466" s="297"/>
      <c r="I466" s="297"/>
      <c r="J466" s="297"/>
      <c r="K466" s="297"/>
      <c r="L466" s="297"/>
      <c r="M466" s="297"/>
      <c r="N466" s="297"/>
      <c r="O466" s="297"/>
      <c r="P466" s="297"/>
      <c r="Q466" s="297"/>
      <c r="R466" s="297"/>
      <c r="S466" s="297"/>
      <c r="T466" s="297"/>
      <c r="U466" s="297"/>
      <c r="V466" s="297"/>
      <c r="W466" s="297"/>
      <c r="X466" s="297"/>
      <c r="Y466" s="297"/>
    </row>
    <row r="467" spans="1:25" hidden="1" x14ac:dyDescent="0.2">
      <c r="A467" s="297"/>
      <c r="B467" s="297"/>
      <c r="C467" s="297"/>
      <c r="D467" s="297"/>
      <c r="E467" s="297"/>
      <c r="F467" s="297"/>
      <c r="G467" s="297"/>
      <c r="H467" s="297"/>
      <c r="I467" s="297"/>
      <c r="J467" s="297"/>
      <c r="K467" s="297"/>
      <c r="L467" s="297"/>
      <c r="M467" s="297"/>
      <c r="N467" s="297"/>
      <c r="O467" s="297"/>
      <c r="P467" s="297"/>
      <c r="Q467" s="297"/>
      <c r="R467" s="297"/>
      <c r="S467" s="297"/>
      <c r="T467" s="297"/>
      <c r="U467" s="297"/>
      <c r="V467" s="297"/>
      <c r="W467" s="297"/>
      <c r="X467" s="297"/>
      <c r="Y467" s="297"/>
    </row>
    <row r="468" spans="1:25" hidden="1" x14ac:dyDescent="0.2">
      <c r="A468" s="297"/>
      <c r="B468" s="297"/>
      <c r="C468" s="297"/>
      <c r="D468" s="297"/>
      <c r="E468" s="297"/>
      <c r="F468" s="297"/>
      <c r="G468" s="297"/>
      <c r="H468" s="297"/>
      <c r="I468" s="297"/>
      <c r="J468" s="297"/>
      <c r="K468" s="297"/>
      <c r="L468" s="297"/>
      <c r="M468" s="297"/>
      <c r="N468" s="297"/>
      <c r="O468" s="297"/>
      <c r="P468" s="297"/>
      <c r="Q468" s="297"/>
      <c r="R468" s="297"/>
      <c r="S468" s="297"/>
      <c r="T468" s="297"/>
      <c r="U468" s="297"/>
      <c r="V468" s="297"/>
      <c r="W468" s="297"/>
      <c r="X468" s="297"/>
      <c r="Y468" s="297"/>
    </row>
    <row r="469" spans="1:25" hidden="1" x14ac:dyDescent="0.2">
      <c r="A469" s="297"/>
      <c r="B469" s="297"/>
      <c r="C469" s="297"/>
      <c r="D469" s="297"/>
      <c r="E469" s="297"/>
      <c r="F469" s="297"/>
      <c r="G469" s="297"/>
      <c r="H469" s="297"/>
      <c r="I469" s="297"/>
      <c r="J469" s="297"/>
      <c r="K469" s="297"/>
      <c r="L469" s="297"/>
      <c r="M469" s="297"/>
      <c r="N469" s="297"/>
      <c r="O469" s="297"/>
      <c r="P469" s="297"/>
      <c r="Q469" s="297"/>
      <c r="R469" s="297"/>
      <c r="S469" s="297"/>
      <c r="T469" s="297"/>
      <c r="U469" s="297"/>
      <c r="V469" s="297"/>
      <c r="W469" s="297"/>
      <c r="X469" s="297"/>
      <c r="Y469" s="297"/>
    </row>
    <row r="470" spans="1:25" hidden="1" x14ac:dyDescent="0.2">
      <c r="A470" s="297"/>
      <c r="B470" s="297"/>
      <c r="C470" s="297"/>
      <c r="D470" s="297"/>
      <c r="E470" s="297"/>
      <c r="F470" s="297"/>
      <c r="G470" s="297"/>
      <c r="H470" s="297"/>
      <c r="I470" s="297"/>
      <c r="J470" s="297"/>
      <c r="K470" s="297"/>
      <c r="L470" s="297"/>
      <c r="M470" s="297"/>
      <c r="N470" s="297"/>
      <c r="O470" s="297"/>
      <c r="P470" s="297"/>
      <c r="Q470" s="297"/>
      <c r="R470" s="297"/>
      <c r="S470" s="297"/>
      <c r="T470" s="297"/>
      <c r="U470" s="297"/>
      <c r="V470" s="297"/>
      <c r="W470" s="297"/>
      <c r="X470" s="297"/>
      <c r="Y470" s="297"/>
    </row>
    <row r="471" spans="1:25" hidden="1" x14ac:dyDescent="0.2">
      <c r="A471" s="297"/>
      <c r="B471" s="297"/>
      <c r="C471" s="297"/>
      <c r="D471" s="297"/>
      <c r="E471" s="297"/>
      <c r="F471" s="297"/>
      <c r="G471" s="297"/>
      <c r="H471" s="297"/>
      <c r="I471" s="297"/>
      <c r="J471" s="297"/>
      <c r="K471" s="297"/>
      <c r="L471" s="297"/>
      <c r="M471" s="297"/>
      <c r="N471" s="297"/>
      <c r="O471" s="297"/>
      <c r="P471" s="297"/>
      <c r="Q471" s="297"/>
      <c r="R471" s="297"/>
      <c r="S471" s="297"/>
      <c r="T471" s="297"/>
      <c r="U471" s="297"/>
      <c r="V471" s="297"/>
      <c r="W471" s="297"/>
      <c r="X471" s="297"/>
      <c r="Y471" s="297"/>
    </row>
    <row r="472" spans="1:25" hidden="1" x14ac:dyDescent="0.2">
      <c r="A472" s="297"/>
      <c r="B472" s="297"/>
      <c r="C472" s="297"/>
      <c r="D472" s="297"/>
      <c r="E472" s="297"/>
      <c r="F472" s="297"/>
      <c r="G472" s="297"/>
      <c r="H472" s="297"/>
      <c r="I472" s="297"/>
      <c r="J472" s="297"/>
      <c r="K472" s="297"/>
      <c r="L472" s="297"/>
      <c r="M472" s="297"/>
      <c r="N472" s="297"/>
      <c r="O472" s="297"/>
      <c r="P472" s="297"/>
      <c r="Q472" s="297"/>
      <c r="R472" s="297"/>
      <c r="S472" s="297"/>
      <c r="T472" s="297"/>
      <c r="U472" s="297"/>
      <c r="V472" s="297"/>
      <c r="W472" s="297"/>
      <c r="X472" s="297"/>
      <c r="Y472" s="297"/>
    </row>
    <row r="473" spans="1:25" hidden="1" x14ac:dyDescent="0.2">
      <c r="A473" s="297"/>
      <c r="B473" s="297"/>
      <c r="C473" s="297"/>
      <c r="D473" s="297"/>
      <c r="E473" s="297"/>
      <c r="F473" s="297"/>
      <c r="G473" s="297"/>
      <c r="H473" s="297"/>
      <c r="I473" s="297"/>
      <c r="J473" s="297"/>
      <c r="K473" s="297"/>
      <c r="L473" s="297"/>
      <c r="M473" s="297"/>
      <c r="N473" s="297"/>
      <c r="O473" s="297"/>
      <c r="P473" s="297"/>
      <c r="Q473" s="297"/>
      <c r="R473" s="297"/>
      <c r="S473" s="297"/>
      <c r="T473" s="297"/>
      <c r="U473" s="297"/>
      <c r="V473" s="297"/>
      <c r="W473" s="297"/>
      <c r="X473" s="297"/>
      <c r="Y473" s="297"/>
    </row>
    <row r="474" spans="1:25" hidden="1" x14ac:dyDescent="0.2">
      <c r="A474" s="297"/>
      <c r="B474" s="297"/>
      <c r="C474" s="297"/>
      <c r="D474" s="297"/>
      <c r="E474" s="297"/>
      <c r="F474" s="297"/>
      <c r="G474" s="297"/>
      <c r="H474" s="297"/>
      <c r="I474" s="297"/>
      <c r="J474" s="297"/>
      <c r="K474" s="297"/>
      <c r="L474" s="297"/>
      <c r="M474" s="297"/>
      <c r="N474" s="297"/>
      <c r="O474" s="297"/>
      <c r="P474" s="297"/>
      <c r="Q474" s="297"/>
      <c r="R474" s="297"/>
      <c r="S474" s="297"/>
      <c r="T474" s="297"/>
      <c r="U474" s="297"/>
      <c r="V474" s="297"/>
      <c r="W474" s="297"/>
      <c r="X474" s="297"/>
      <c r="Y474" s="297"/>
    </row>
    <row r="475" spans="1:25" hidden="1" x14ac:dyDescent="0.2">
      <c r="A475" s="297"/>
      <c r="B475" s="297"/>
      <c r="C475" s="297"/>
      <c r="D475" s="297"/>
      <c r="E475" s="297"/>
      <c r="F475" s="297"/>
      <c r="G475" s="297"/>
      <c r="H475" s="297"/>
      <c r="I475" s="297"/>
      <c r="J475" s="297"/>
      <c r="K475" s="297"/>
      <c r="L475" s="297"/>
      <c r="M475" s="297"/>
      <c r="N475" s="297"/>
      <c r="O475" s="297"/>
      <c r="P475" s="297"/>
      <c r="Q475" s="297"/>
      <c r="R475" s="297"/>
      <c r="S475" s="297"/>
      <c r="T475" s="297"/>
      <c r="U475" s="297"/>
      <c r="V475" s="297"/>
      <c r="W475" s="297"/>
      <c r="X475" s="297"/>
      <c r="Y475" s="297"/>
    </row>
    <row r="476" spans="1:25" hidden="1" x14ac:dyDescent="0.2">
      <c r="A476" s="297"/>
      <c r="B476" s="297"/>
      <c r="C476" s="297"/>
      <c r="D476" s="297"/>
      <c r="E476" s="297"/>
      <c r="F476" s="297"/>
      <c r="G476" s="297"/>
      <c r="H476" s="297"/>
      <c r="I476" s="297"/>
      <c r="J476" s="297"/>
      <c r="K476" s="297"/>
      <c r="L476" s="297"/>
      <c r="M476" s="297"/>
      <c r="N476" s="297"/>
      <c r="O476" s="297"/>
      <c r="P476" s="297"/>
      <c r="Q476" s="297"/>
      <c r="R476" s="297"/>
      <c r="S476" s="297"/>
      <c r="T476" s="297"/>
      <c r="U476" s="297"/>
      <c r="V476" s="297"/>
      <c r="W476" s="297"/>
      <c r="X476" s="297"/>
      <c r="Y476" s="297"/>
    </row>
    <row r="477" spans="1:25" hidden="1" x14ac:dyDescent="0.2">
      <c r="A477" s="297"/>
      <c r="B477" s="297"/>
      <c r="C477" s="297"/>
      <c r="D477" s="297"/>
      <c r="E477" s="297"/>
      <c r="F477" s="297"/>
      <c r="G477" s="297"/>
      <c r="H477" s="297"/>
      <c r="I477" s="297"/>
      <c r="J477" s="297"/>
      <c r="K477" s="297"/>
      <c r="L477" s="297"/>
      <c r="M477" s="297"/>
      <c r="N477" s="297"/>
      <c r="O477" s="297"/>
      <c r="P477" s="297"/>
      <c r="Q477" s="297"/>
      <c r="R477" s="297"/>
      <c r="S477" s="297"/>
      <c r="T477" s="297"/>
      <c r="U477" s="297"/>
      <c r="V477" s="297"/>
      <c r="W477" s="297"/>
      <c r="X477" s="297"/>
      <c r="Y477" s="297"/>
    </row>
    <row r="478" spans="1:25" hidden="1" x14ac:dyDescent="0.2">
      <c r="A478" s="297"/>
      <c r="B478" s="297"/>
      <c r="C478" s="297"/>
      <c r="D478" s="297"/>
      <c r="E478" s="297"/>
      <c r="F478" s="297"/>
      <c r="G478" s="297"/>
      <c r="H478" s="297"/>
      <c r="I478" s="297"/>
      <c r="J478" s="297"/>
      <c r="K478" s="297"/>
      <c r="L478" s="297"/>
      <c r="M478" s="297"/>
      <c r="N478" s="297"/>
      <c r="O478" s="297"/>
      <c r="P478" s="297"/>
      <c r="Q478" s="297"/>
      <c r="R478" s="297"/>
      <c r="S478" s="297"/>
      <c r="T478" s="297"/>
      <c r="U478" s="297"/>
      <c r="V478" s="297"/>
      <c r="W478" s="297"/>
      <c r="X478" s="297"/>
      <c r="Y478" s="297"/>
    </row>
    <row r="479" spans="1:25" hidden="1" x14ac:dyDescent="0.2">
      <c r="A479" s="297"/>
      <c r="B479" s="297"/>
      <c r="C479" s="297"/>
      <c r="D479" s="297"/>
      <c r="E479" s="297"/>
      <c r="F479" s="297"/>
      <c r="G479" s="297"/>
      <c r="H479" s="297"/>
      <c r="I479" s="297"/>
      <c r="J479" s="297"/>
      <c r="K479" s="297"/>
      <c r="L479" s="297"/>
      <c r="M479" s="297"/>
      <c r="N479" s="297"/>
      <c r="O479" s="297"/>
      <c r="P479" s="297"/>
      <c r="Q479" s="297"/>
      <c r="R479" s="297"/>
      <c r="S479" s="297"/>
      <c r="T479" s="297"/>
      <c r="U479" s="297"/>
      <c r="V479" s="297"/>
      <c r="W479" s="297"/>
      <c r="X479" s="297"/>
      <c r="Y479" s="297"/>
    </row>
    <row r="480" spans="1:25" hidden="1" x14ac:dyDescent="0.2">
      <c r="A480" s="297"/>
      <c r="B480" s="297"/>
      <c r="C480" s="297"/>
      <c r="D480" s="297"/>
      <c r="E480" s="297"/>
      <c r="F480" s="297"/>
      <c r="G480" s="297"/>
      <c r="H480" s="297"/>
      <c r="I480" s="297"/>
      <c r="J480" s="297"/>
      <c r="K480" s="297"/>
      <c r="L480" s="297"/>
      <c r="M480" s="297"/>
      <c r="N480" s="297"/>
      <c r="O480" s="297"/>
      <c r="P480" s="297"/>
      <c r="Q480" s="297"/>
      <c r="R480" s="297"/>
      <c r="S480" s="297"/>
      <c r="T480" s="297"/>
      <c r="U480" s="297"/>
      <c r="V480" s="297"/>
      <c r="W480" s="297"/>
      <c r="X480" s="297"/>
      <c r="Y480" s="297"/>
    </row>
    <row r="481" spans="1:25" hidden="1" x14ac:dyDescent="0.2">
      <c r="A481" s="297"/>
      <c r="B481" s="297"/>
      <c r="C481" s="297"/>
      <c r="D481" s="297"/>
      <c r="E481" s="297"/>
      <c r="F481" s="297"/>
      <c r="G481" s="297"/>
      <c r="H481" s="297"/>
      <c r="I481" s="297"/>
      <c r="J481" s="297"/>
      <c r="K481" s="297"/>
      <c r="L481" s="297"/>
      <c r="M481" s="297"/>
      <c r="N481" s="297"/>
      <c r="O481" s="297"/>
      <c r="P481" s="297"/>
      <c r="Q481" s="297"/>
      <c r="R481" s="297"/>
      <c r="S481" s="297"/>
      <c r="T481" s="297"/>
      <c r="U481" s="297"/>
      <c r="V481" s="297"/>
      <c r="W481" s="297"/>
      <c r="X481" s="297"/>
      <c r="Y481" s="297"/>
    </row>
    <row r="482" spans="1:25" hidden="1" x14ac:dyDescent="0.2">
      <c r="A482" s="297"/>
      <c r="B482" s="297"/>
      <c r="C482" s="297"/>
      <c r="D482" s="297"/>
      <c r="E482" s="297"/>
      <c r="F482" s="297"/>
      <c r="G482" s="297"/>
      <c r="H482" s="297"/>
      <c r="I482" s="297"/>
      <c r="J482" s="297"/>
      <c r="K482" s="297"/>
      <c r="L482" s="297"/>
      <c r="M482" s="297"/>
      <c r="N482" s="297"/>
      <c r="O482" s="297"/>
      <c r="P482" s="297"/>
      <c r="Q482" s="297"/>
      <c r="R482" s="297"/>
      <c r="S482" s="297"/>
      <c r="T482" s="297"/>
      <c r="U482" s="297"/>
      <c r="V482" s="297"/>
      <c r="W482" s="297"/>
      <c r="X482" s="297"/>
      <c r="Y482" s="297"/>
    </row>
    <row r="483" spans="1:25" hidden="1" x14ac:dyDescent="0.2">
      <c r="A483" s="297"/>
      <c r="B483" s="297"/>
      <c r="C483" s="297"/>
      <c r="D483" s="297"/>
      <c r="E483" s="297"/>
      <c r="F483" s="297"/>
      <c r="G483" s="297"/>
      <c r="H483" s="297"/>
      <c r="I483" s="297"/>
      <c r="J483" s="297"/>
      <c r="K483" s="297"/>
      <c r="L483" s="297"/>
      <c r="M483" s="297"/>
      <c r="N483" s="297"/>
      <c r="O483" s="297"/>
      <c r="P483" s="297"/>
      <c r="Q483" s="297"/>
      <c r="R483" s="297"/>
      <c r="S483" s="297"/>
      <c r="T483" s="297"/>
      <c r="U483" s="297"/>
      <c r="V483" s="297"/>
      <c r="W483" s="297"/>
      <c r="X483" s="297"/>
      <c r="Y483" s="297"/>
    </row>
    <row r="484" spans="1:25" hidden="1" x14ac:dyDescent="0.2">
      <c r="A484" s="297"/>
      <c r="B484" s="297"/>
      <c r="C484" s="297"/>
      <c r="D484" s="297"/>
      <c r="E484" s="297"/>
      <c r="F484" s="297"/>
      <c r="G484" s="297"/>
      <c r="H484" s="297"/>
      <c r="I484" s="297"/>
      <c r="J484" s="297"/>
      <c r="K484" s="297"/>
      <c r="L484" s="297"/>
      <c r="M484" s="297"/>
      <c r="N484" s="297"/>
      <c r="O484" s="297"/>
      <c r="P484" s="297"/>
      <c r="Q484" s="297"/>
      <c r="R484" s="297"/>
      <c r="S484" s="297"/>
      <c r="T484" s="297"/>
      <c r="U484" s="297"/>
      <c r="V484" s="297"/>
      <c r="W484" s="297"/>
      <c r="X484" s="297"/>
      <c r="Y484" s="297"/>
    </row>
    <row r="485" spans="1:25" hidden="1" x14ac:dyDescent="0.2">
      <c r="A485" s="297"/>
      <c r="B485" s="297"/>
      <c r="C485" s="297"/>
      <c r="D485" s="297"/>
      <c r="E485" s="297"/>
      <c r="F485" s="297"/>
      <c r="G485" s="297"/>
      <c r="H485" s="297"/>
      <c r="I485" s="297"/>
      <c r="J485" s="297"/>
      <c r="K485" s="297"/>
      <c r="L485" s="297"/>
      <c r="M485" s="297"/>
      <c r="N485" s="297"/>
      <c r="O485" s="297"/>
      <c r="P485" s="297"/>
      <c r="Q485" s="297"/>
      <c r="R485" s="297"/>
      <c r="S485" s="297"/>
      <c r="T485" s="297"/>
      <c r="U485" s="297"/>
      <c r="V485" s="297"/>
      <c r="W485" s="297"/>
      <c r="X485" s="297"/>
      <c r="Y485" s="297"/>
    </row>
    <row r="486" spans="1:25" hidden="1" x14ac:dyDescent="0.2">
      <c r="A486" s="297"/>
      <c r="B486" s="297"/>
      <c r="C486" s="297"/>
      <c r="D486" s="297"/>
      <c r="E486" s="297"/>
      <c r="F486" s="297"/>
      <c r="G486" s="297"/>
      <c r="H486" s="297"/>
      <c r="I486" s="297"/>
      <c r="J486" s="297"/>
      <c r="K486" s="297"/>
      <c r="L486" s="297"/>
      <c r="M486" s="297"/>
      <c r="N486" s="297"/>
      <c r="O486" s="297"/>
      <c r="P486" s="297"/>
      <c r="Q486" s="297"/>
      <c r="R486" s="297"/>
      <c r="S486" s="297"/>
      <c r="T486" s="297"/>
      <c r="U486" s="297"/>
      <c r="V486" s="297"/>
      <c r="W486" s="297"/>
      <c r="X486" s="297"/>
      <c r="Y486" s="297"/>
    </row>
    <row r="487" spans="1:25" hidden="1" x14ac:dyDescent="0.2">
      <c r="A487" s="297"/>
      <c r="B487" s="297"/>
      <c r="C487" s="297"/>
      <c r="D487" s="297"/>
      <c r="E487" s="297"/>
      <c r="F487" s="297"/>
      <c r="G487" s="297"/>
      <c r="H487" s="297"/>
      <c r="I487" s="297"/>
      <c r="J487" s="297"/>
      <c r="K487" s="297"/>
      <c r="L487" s="297"/>
      <c r="M487" s="297"/>
      <c r="N487" s="297"/>
      <c r="O487" s="297"/>
      <c r="P487" s="297"/>
      <c r="Q487" s="297"/>
      <c r="R487" s="297"/>
      <c r="S487" s="297"/>
      <c r="T487" s="297"/>
      <c r="U487" s="297"/>
      <c r="V487" s="297"/>
      <c r="W487" s="297"/>
      <c r="X487" s="297"/>
      <c r="Y487" s="297"/>
    </row>
    <row r="488" spans="1:25" hidden="1" x14ac:dyDescent="0.2">
      <c r="A488" s="297"/>
      <c r="B488" s="297"/>
      <c r="C488" s="297"/>
      <c r="D488" s="297"/>
      <c r="E488" s="297"/>
      <c r="F488" s="297"/>
      <c r="G488" s="297"/>
      <c r="H488" s="297"/>
      <c r="I488" s="297"/>
      <c r="J488" s="297"/>
      <c r="K488" s="297"/>
      <c r="L488" s="297"/>
      <c r="M488" s="297"/>
      <c r="N488" s="297"/>
      <c r="O488" s="297"/>
      <c r="P488" s="297"/>
      <c r="Q488" s="297"/>
      <c r="R488" s="297"/>
      <c r="S488" s="297"/>
      <c r="T488" s="297"/>
      <c r="U488" s="297"/>
      <c r="V488" s="297"/>
      <c r="W488" s="297"/>
      <c r="X488" s="297"/>
      <c r="Y488" s="297"/>
    </row>
    <row r="489" spans="1:25" hidden="1" x14ac:dyDescent="0.2">
      <c r="A489" s="297"/>
      <c r="B489" s="297"/>
      <c r="C489" s="297"/>
      <c r="D489" s="297"/>
      <c r="E489" s="297"/>
      <c r="F489" s="297"/>
      <c r="G489" s="297"/>
      <c r="H489" s="297"/>
      <c r="I489" s="297"/>
      <c r="J489" s="297"/>
      <c r="K489" s="297"/>
      <c r="L489" s="297"/>
      <c r="M489" s="297"/>
      <c r="N489" s="297"/>
      <c r="O489" s="297"/>
      <c r="P489" s="297"/>
      <c r="Q489" s="297"/>
      <c r="R489" s="297"/>
      <c r="S489" s="297"/>
      <c r="T489" s="297"/>
      <c r="U489" s="297"/>
      <c r="V489" s="297"/>
      <c r="W489" s="297"/>
      <c r="X489" s="297"/>
      <c r="Y489" s="297"/>
    </row>
    <row r="490" spans="1:25" hidden="1" x14ac:dyDescent="0.2">
      <c r="A490" s="297"/>
      <c r="B490" s="297"/>
      <c r="C490" s="297"/>
      <c r="D490" s="297"/>
      <c r="E490" s="297"/>
      <c r="F490" s="297"/>
      <c r="G490" s="297"/>
      <c r="H490" s="297"/>
      <c r="I490" s="297"/>
      <c r="J490" s="297"/>
      <c r="K490" s="297"/>
      <c r="L490" s="297"/>
      <c r="M490" s="297"/>
      <c r="N490" s="297"/>
      <c r="O490" s="297"/>
      <c r="P490" s="297"/>
      <c r="Q490" s="297"/>
      <c r="R490" s="297"/>
      <c r="S490" s="297"/>
      <c r="T490" s="297"/>
      <c r="U490" s="297"/>
      <c r="V490" s="297"/>
      <c r="W490" s="297"/>
      <c r="X490" s="297"/>
      <c r="Y490" s="297"/>
    </row>
    <row r="491" spans="1:25" hidden="1" x14ac:dyDescent="0.2">
      <c r="A491" s="297"/>
      <c r="B491" s="297"/>
      <c r="C491" s="297"/>
      <c r="D491" s="297"/>
      <c r="E491" s="297"/>
      <c r="F491" s="297"/>
      <c r="G491" s="297"/>
      <c r="H491" s="297"/>
      <c r="I491" s="297"/>
      <c r="J491" s="297"/>
      <c r="K491" s="297"/>
      <c r="L491" s="297"/>
      <c r="M491" s="297"/>
      <c r="N491" s="297"/>
      <c r="O491" s="297"/>
      <c r="P491" s="297"/>
      <c r="Q491" s="297"/>
      <c r="R491" s="297"/>
      <c r="S491" s="297"/>
      <c r="T491" s="297"/>
      <c r="U491" s="297"/>
      <c r="V491" s="297"/>
      <c r="W491" s="297"/>
      <c r="X491" s="297"/>
      <c r="Y491" s="297"/>
    </row>
    <row r="492" spans="1:25" hidden="1" x14ac:dyDescent="0.2">
      <c r="A492" s="297"/>
      <c r="B492" s="297"/>
      <c r="C492" s="297"/>
      <c r="D492" s="297"/>
      <c r="E492" s="297"/>
      <c r="F492" s="297"/>
      <c r="G492" s="297"/>
      <c r="H492" s="297"/>
      <c r="I492" s="297"/>
      <c r="J492" s="297"/>
      <c r="K492" s="297"/>
      <c r="L492" s="297"/>
      <c r="M492" s="297"/>
      <c r="N492" s="297"/>
      <c r="O492" s="297"/>
      <c r="P492" s="297"/>
      <c r="Q492" s="297"/>
      <c r="R492" s="297"/>
      <c r="S492" s="297"/>
      <c r="T492" s="297"/>
      <c r="U492" s="297"/>
      <c r="V492" s="297"/>
      <c r="W492" s="297"/>
      <c r="X492" s="297"/>
      <c r="Y492" s="297"/>
    </row>
    <row r="493" spans="1:25" hidden="1" x14ac:dyDescent="0.2">
      <c r="A493" s="297"/>
      <c r="B493" s="297"/>
      <c r="C493" s="297"/>
      <c r="D493" s="297"/>
      <c r="E493" s="297"/>
      <c r="F493" s="297"/>
      <c r="G493" s="297"/>
      <c r="H493" s="297"/>
      <c r="I493" s="297"/>
      <c r="J493" s="297"/>
      <c r="K493" s="297"/>
      <c r="L493" s="297"/>
      <c r="M493" s="297"/>
      <c r="N493" s="297"/>
      <c r="O493" s="297"/>
      <c r="P493" s="297"/>
      <c r="Q493" s="297"/>
      <c r="R493" s="297"/>
      <c r="S493" s="297"/>
      <c r="T493" s="297"/>
      <c r="U493" s="297"/>
      <c r="V493" s="297"/>
      <c r="W493" s="297"/>
      <c r="X493" s="297"/>
      <c r="Y493" s="297"/>
    </row>
    <row r="494" spans="1:25" hidden="1" x14ac:dyDescent="0.2">
      <c r="A494" s="297"/>
      <c r="B494" s="297"/>
      <c r="C494" s="297"/>
      <c r="D494" s="297"/>
      <c r="E494" s="297"/>
      <c r="F494" s="297"/>
      <c r="G494" s="297"/>
      <c r="H494" s="297"/>
      <c r="I494" s="297"/>
      <c r="J494" s="297"/>
      <c r="K494" s="297"/>
      <c r="L494" s="297"/>
      <c r="M494" s="297"/>
      <c r="N494" s="297"/>
      <c r="O494" s="297"/>
      <c r="P494" s="297"/>
      <c r="Q494" s="297"/>
      <c r="R494" s="297"/>
      <c r="S494" s="297"/>
      <c r="T494" s="297"/>
      <c r="U494" s="297"/>
      <c r="V494" s="297"/>
      <c r="W494" s="297"/>
      <c r="X494" s="297"/>
      <c r="Y494" s="297"/>
    </row>
    <row r="495" spans="1:25" hidden="1" x14ac:dyDescent="0.2">
      <c r="A495" s="297"/>
      <c r="B495" s="297"/>
      <c r="C495" s="297"/>
      <c r="D495" s="297"/>
      <c r="E495" s="297"/>
      <c r="F495" s="297"/>
      <c r="G495" s="297"/>
      <c r="H495" s="297"/>
      <c r="I495" s="297"/>
      <c r="J495" s="297"/>
      <c r="K495" s="297"/>
      <c r="L495" s="297"/>
      <c r="M495" s="297"/>
      <c r="N495" s="297"/>
      <c r="O495" s="297"/>
      <c r="P495" s="297"/>
      <c r="Q495" s="297"/>
      <c r="R495" s="297"/>
      <c r="S495" s="297"/>
      <c r="T495" s="297"/>
      <c r="U495" s="297"/>
      <c r="V495" s="297"/>
      <c r="W495" s="297"/>
      <c r="X495" s="297"/>
      <c r="Y495" s="297"/>
    </row>
    <row r="496" spans="1:25" hidden="1" x14ac:dyDescent="0.2">
      <c r="A496" s="297"/>
      <c r="B496" s="297"/>
      <c r="C496" s="297"/>
      <c r="D496" s="297"/>
      <c r="E496" s="297"/>
      <c r="F496" s="297"/>
      <c r="G496" s="297"/>
      <c r="H496" s="297"/>
      <c r="I496" s="297"/>
      <c r="J496" s="297"/>
      <c r="K496" s="297"/>
      <c r="L496" s="297"/>
      <c r="M496" s="297"/>
      <c r="N496" s="297"/>
      <c r="O496" s="297"/>
      <c r="P496" s="297"/>
      <c r="Q496" s="297"/>
      <c r="R496" s="297"/>
      <c r="S496" s="297"/>
      <c r="T496" s="297"/>
      <c r="U496" s="297"/>
      <c r="V496" s="297"/>
      <c r="W496" s="297"/>
      <c r="X496" s="297"/>
      <c r="Y496" s="297"/>
    </row>
    <row r="497" spans="1:25" hidden="1" x14ac:dyDescent="0.2">
      <c r="A497" s="297"/>
      <c r="B497" s="297"/>
      <c r="C497" s="297"/>
      <c r="D497" s="297"/>
      <c r="E497" s="297"/>
      <c r="F497" s="297"/>
      <c r="G497" s="297"/>
      <c r="H497" s="297"/>
      <c r="I497" s="297"/>
      <c r="J497" s="297"/>
      <c r="K497" s="297"/>
      <c r="L497" s="297"/>
      <c r="M497" s="297"/>
      <c r="N497" s="297"/>
      <c r="O497" s="297"/>
      <c r="P497" s="297"/>
      <c r="Q497" s="297"/>
      <c r="R497" s="297"/>
      <c r="S497" s="297"/>
      <c r="T497" s="297"/>
      <c r="U497" s="297"/>
      <c r="V497" s="297"/>
      <c r="W497" s="297"/>
      <c r="X497" s="297"/>
      <c r="Y497" s="297"/>
    </row>
    <row r="498" spans="1:25" hidden="1" x14ac:dyDescent="0.2">
      <c r="A498" s="297"/>
      <c r="B498" s="297"/>
      <c r="C498" s="297"/>
      <c r="D498" s="297"/>
      <c r="E498" s="297"/>
      <c r="F498" s="297"/>
      <c r="G498" s="297"/>
      <c r="H498" s="297"/>
      <c r="I498" s="297"/>
      <c r="J498" s="297"/>
      <c r="K498" s="297"/>
      <c r="L498" s="297"/>
      <c r="M498" s="297"/>
      <c r="N498" s="297"/>
      <c r="O498" s="297"/>
      <c r="P498" s="297"/>
      <c r="Q498" s="297"/>
      <c r="R498" s="297"/>
      <c r="S498" s="297"/>
      <c r="T498" s="297"/>
      <c r="U498" s="297"/>
      <c r="V498" s="297"/>
      <c r="W498" s="297"/>
      <c r="X498" s="297"/>
      <c r="Y498" s="297"/>
    </row>
    <row r="499" spans="1:25" hidden="1" x14ac:dyDescent="0.2">
      <c r="A499" s="297"/>
      <c r="B499" s="297"/>
      <c r="C499" s="297"/>
      <c r="D499" s="297"/>
      <c r="E499" s="297"/>
      <c r="F499" s="297"/>
      <c r="G499" s="297"/>
      <c r="H499" s="297"/>
      <c r="I499" s="297"/>
      <c r="J499" s="297"/>
      <c r="K499" s="297"/>
      <c r="L499" s="297"/>
      <c r="M499" s="297"/>
      <c r="N499" s="297"/>
      <c r="O499" s="297"/>
      <c r="P499" s="297"/>
      <c r="Q499" s="297"/>
      <c r="R499" s="297"/>
      <c r="S499" s="297"/>
      <c r="T499" s="297"/>
      <c r="U499" s="297"/>
      <c r="V499" s="297"/>
      <c r="W499" s="297"/>
      <c r="X499" s="297"/>
      <c r="Y499" s="297"/>
    </row>
    <row r="500" spans="1:25" hidden="1" x14ac:dyDescent="0.2">
      <c r="A500" s="297"/>
      <c r="B500" s="297"/>
      <c r="C500" s="297"/>
      <c r="D500" s="297"/>
      <c r="E500" s="297"/>
      <c r="F500" s="297"/>
      <c r="G500" s="297"/>
      <c r="H500" s="297"/>
      <c r="I500" s="297"/>
      <c r="J500" s="297"/>
      <c r="K500" s="297"/>
      <c r="L500" s="297"/>
      <c r="M500" s="297"/>
      <c r="N500" s="297"/>
      <c r="O500" s="297"/>
      <c r="P500" s="297"/>
      <c r="Q500" s="297"/>
      <c r="R500" s="297"/>
      <c r="S500" s="297"/>
      <c r="T500" s="297"/>
      <c r="U500" s="297"/>
      <c r="V500" s="297"/>
      <c r="W500" s="297"/>
      <c r="X500" s="297"/>
      <c r="Y500" s="297"/>
    </row>
    <row r="501" spans="1:25" hidden="1" x14ac:dyDescent="0.2">
      <c r="A501" s="297"/>
      <c r="B501" s="297"/>
      <c r="C501" s="297"/>
      <c r="D501" s="297"/>
      <c r="E501" s="297"/>
      <c r="F501" s="297"/>
      <c r="G501" s="297"/>
      <c r="H501" s="297"/>
      <c r="I501" s="297"/>
      <c r="J501" s="297"/>
      <c r="K501" s="297"/>
      <c r="L501" s="297"/>
      <c r="M501" s="297"/>
      <c r="N501" s="297"/>
      <c r="O501" s="297"/>
      <c r="P501" s="297"/>
      <c r="Q501" s="297"/>
      <c r="R501" s="297"/>
      <c r="S501" s="297"/>
      <c r="T501" s="297"/>
      <c r="U501" s="297"/>
      <c r="V501" s="297"/>
      <c r="W501" s="297"/>
      <c r="X501" s="297"/>
      <c r="Y501" s="297"/>
    </row>
    <row r="502" spans="1:25" hidden="1" x14ac:dyDescent="0.2">
      <c r="A502" s="297"/>
      <c r="B502" s="297"/>
      <c r="C502" s="297"/>
      <c r="D502" s="297"/>
      <c r="E502" s="297"/>
      <c r="F502" s="297"/>
      <c r="G502" s="297"/>
      <c r="H502" s="297"/>
      <c r="I502" s="297"/>
      <c r="J502" s="297"/>
      <c r="K502" s="297"/>
      <c r="L502" s="297"/>
      <c r="M502" s="297"/>
      <c r="N502" s="297"/>
      <c r="O502" s="297"/>
      <c r="P502" s="297"/>
      <c r="Q502" s="297"/>
      <c r="R502" s="297"/>
      <c r="S502" s="297"/>
      <c r="T502" s="297"/>
      <c r="U502" s="297"/>
      <c r="V502" s="297"/>
      <c r="W502" s="297"/>
      <c r="X502" s="297"/>
      <c r="Y502" s="297"/>
    </row>
    <row r="503" spans="1:25" hidden="1" x14ac:dyDescent="0.2">
      <c r="A503" s="297"/>
      <c r="B503" s="297"/>
      <c r="C503" s="297"/>
      <c r="D503" s="297"/>
      <c r="E503" s="297"/>
      <c r="F503" s="297"/>
      <c r="G503" s="297"/>
      <c r="H503" s="297"/>
      <c r="I503" s="297"/>
      <c r="J503" s="297"/>
      <c r="K503" s="297"/>
      <c r="L503" s="297"/>
      <c r="M503" s="297"/>
      <c r="N503" s="297"/>
      <c r="O503" s="297"/>
      <c r="P503" s="297"/>
      <c r="Q503" s="297"/>
      <c r="R503" s="297"/>
      <c r="S503" s="297"/>
      <c r="T503" s="297"/>
      <c r="U503" s="297"/>
      <c r="V503" s="297"/>
      <c r="W503" s="297"/>
      <c r="X503" s="297"/>
      <c r="Y503" s="297"/>
    </row>
    <row r="504" spans="1:25" hidden="1" x14ac:dyDescent="0.2">
      <c r="A504" s="297"/>
      <c r="B504" s="297"/>
      <c r="C504" s="297"/>
      <c r="D504" s="297"/>
      <c r="E504" s="297"/>
      <c r="F504" s="297"/>
      <c r="G504" s="297"/>
      <c r="H504" s="297"/>
      <c r="I504" s="297"/>
      <c r="J504" s="297"/>
      <c r="K504" s="297"/>
      <c r="L504" s="297"/>
      <c r="M504" s="297"/>
      <c r="N504" s="297"/>
      <c r="O504" s="297"/>
      <c r="P504" s="297"/>
      <c r="Q504" s="297"/>
      <c r="R504" s="297"/>
      <c r="S504" s="297"/>
      <c r="T504" s="297"/>
      <c r="U504" s="297"/>
      <c r="V504" s="297"/>
      <c r="W504" s="297"/>
      <c r="X504" s="297"/>
      <c r="Y504" s="297"/>
    </row>
    <row r="505" spans="1:25" hidden="1" x14ac:dyDescent="0.2">
      <c r="A505" s="297"/>
      <c r="B505" s="297"/>
      <c r="C505" s="297"/>
      <c r="D505" s="297"/>
      <c r="E505" s="297"/>
      <c r="F505" s="297"/>
      <c r="G505" s="297"/>
      <c r="H505" s="297"/>
      <c r="I505" s="297"/>
      <c r="J505" s="297"/>
      <c r="K505" s="297"/>
      <c r="L505" s="297"/>
      <c r="M505" s="297"/>
      <c r="N505" s="297"/>
      <c r="O505" s="297"/>
      <c r="P505" s="297"/>
      <c r="Q505" s="297"/>
      <c r="R505" s="297"/>
      <c r="S505" s="297"/>
      <c r="T505" s="297"/>
      <c r="U505" s="297"/>
      <c r="V505" s="297"/>
      <c r="W505" s="297"/>
      <c r="X505" s="297"/>
      <c r="Y505" s="297"/>
    </row>
    <row r="506" spans="1:25" hidden="1" x14ac:dyDescent="0.2">
      <c r="A506" s="297"/>
      <c r="B506" s="297"/>
      <c r="C506" s="297"/>
      <c r="D506" s="297"/>
      <c r="E506" s="297"/>
      <c r="F506" s="297"/>
      <c r="G506" s="297"/>
      <c r="H506" s="297"/>
      <c r="I506" s="297"/>
      <c r="J506" s="297"/>
      <c r="K506" s="297"/>
      <c r="L506" s="297"/>
      <c r="M506" s="297"/>
      <c r="N506" s="297"/>
      <c r="O506" s="297"/>
      <c r="P506" s="297"/>
      <c r="Q506" s="297"/>
      <c r="R506" s="297"/>
      <c r="S506" s="297"/>
      <c r="T506" s="297"/>
      <c r="U506" s="297"/>
      <c r="V506" s="297"/>
      <c r="W506" s="297"/>
      <c r="X506" s="297"/>
      <c r="Y506" s="297"/>
    </row>
    <row r="507" spans="1:25" hidden="1" x14ac:dyDescent="0.2">
      <c r="A507" s="297"/>
      <c r="B507" s="297"/>
      <c r="C507" s="297"/>
      <c r="D507" s="297"/>
      <c r="E507" s="297"/>
      <c r="F507" s="297"/>
      <c r="G507" s="297"/>
      <c r="H507" s="297"/>
      <c r="I507" s="297"/>
      <c r="J507" s="297"/>
      <c r="K507" s="297"/>
      <c r="L507" s="297"/>
      <c r="M507" s="297"/>
      <c r="N507" s="297"/>
      <c r="O507" s="297"/>
      <c r="P507" s="297"/>
      <c r="Q507" s="297"/>
      <c r="R507" s="297"/>
      <c r="S507" s="297"/>
      <c r="T507" s="297"/>
      <c r="U507" s="297"/>
      <c r="V507" s="297"/>
      <c r="W507" s="297"/>
      <c r="X507" s="297"/>
      <c r="Y507" s="297"/>
    </row>
    <row r="508" spans="1:25" hidden="1" x14ac:dyDescent="0.2">
      <c r="A508" s="297"/>
      <c r="B508" s="297"/>
      <c r="C508" s="297"/>
      <c r="D508" s="297"/>
      <c r="E508" s="297"/>
      <c r="F508" s="297"/>
      <c r="G508" s="297"/>
      <c r="H508" s="297"/>
      <c r="I508" s="297"/>
      <c r="J508" s="297"/>
      <c r="K508" s="297"/>
      <c r="L508" s="297"/>
      <c r="M508" s="297"/>
      <c r="N508" s="297"/>
      <c r="O508" s="297"/>
      <c r="P508" s="297"/>
      <c r="Q508" s="297"/>
      <c r="R508" s="297"/>
      <c r="S508" s="297"/>
      <c r="T508" s="297"/>
      <c r="U508" s="297"/>
      <c r="V508" s="297"/>
      <c r="W508" s="297"/>
      <c r="X508" s="297"/>
      <c r="Y508" s="297"/>
    </row>
    <row r="509" spans="1:25" hidden="1" x14ac:dyDescent="0.2">
      <c r="A509" s="297"/>
      <c r="B509" s="297"/>
      <c r="C509" s="297"/>
      <c r="D509" s="297"/>
      <c r="E509" s="297"/>
      <c r="F509" s="297"/>
      <c r="G509" s="297"/>
      <c r="H509" s="297"/>
      <c r="I509" s="297"/>
      <c r="J509" s="297"/>
      <c r="K509" s="297"/>
      <c r="L509" s="297"/>
      <c r="M509" s="297"/>
      <c r="N509" s="297"/>
      <c r="O509" s="297"/>
      <c r="P509" s="297"/>
      <c r="Q509" s="297"/>
      <c r="R509" s="297"/>
      <c r="S509" s="297"/>
      <c r="T509" s="297"/>
      <c r="U509" s="297"/>
      <c r="V509" s="297"/>
      <c r="W509" s="297"/>
      <c r="X509" s="297"/>
      <c r="Y509" s="297"/>
    </row>
    <row r="510" spans="1:25" hidden="1" x14ac:dyDescent="0.2">
      <c r="A510" s="297"/>
      <c r="B510" s="297"/>
      <c r="C510" s="297"/>
      <c r="D510" s="297"/>
      <c r="E510" s="297"/>
      <c r="F510" s="297"/>
      <c r="G510" s="297"/>
      <c r="H510" s="297"/>
      <c r="I510" s="297"/>
      <c r="J510" s="297"/>
      <c r="K510" s="297"/>
      <c r="L510" s="297"/>
      <c r="M510" s="297"/>
      <c r="N510" s="297"/>
      <c r="O510" s="297"/>
      <c r="P510" s="297"/>
      <c r="Q510" s="297"/>
      <c r="R510" s="297"/>
      <c r="S510" s="297"/>
      <c r="T510" s="297"/>
      <c r="U510" s="297"/>
      <c r="V510" s="297"/>
      <c r="W510" s="297"/>
      <c r="X510" s="297"/>
      <c r="Y510" s="297"/>
    </row>
    <row r="511" spans="1:25" hidden="1" x14ac:dyDescent="0.2">
      <c r="A511" s="297"/>
      <c r="B511" s="297"/>
      <c r="C511" s="297"/>
      <c r="D511" s="297"/>
      <c r="E511" s="297"/>
      <c r="F511" s="297"/>
      <c r="G511" s="297"/>
      <c r="H511" s="297"/>
      <c r="I511" s="297"/>
      <c r="J511" s="297"/>
      <c r="K511" s="297"/>
      <c r="L511" s="297"/>
      <c r="M511" s="297"/>
      <c r="N511" s="297"/>
      <c r="O511" s="297"/>
      <c r="P511" s="297"/>
      <c r="Q511" s="297"/>
      <c r="R511" s="297"/>
      <c r="S511" s="297"/>
      <c r="T511" s="297"/>
      <c r="U511" s="297"/>
      <c r="V511" s="297"/>
      <c r="W511" s="297"/>
      <c r="X511" s="297"/>
      <c r="Y511" s="297"/>
    </row>
    <row r="512" spans="1:25" hidden="1" x14ac:dyDescent="0.2">
      <c r="A512" s="297"/>
      <c r="B512" s="297"/>
      <c r="C512" s="297"/>
      <c r="D512" s="297"/>
      <c r="E512" s="297"/>
      <c r="F512" s="297"/>
      <c r="G512" s="297"/>
      <c r="H512" s="297"/>
      <c r="I512" s="297"/>
      <c r="J512" s="297"/>
      <c r="K512" s="297"/>
      <c r="L512" s="297"/>
      <c r="M512" s="297"/>
      <c r="N512" s="297"/>
      <c r="O512" s="297"/>
      <c r="P512" s="297"/>
      <c r="Q512" s="297"/>
      <c r="R512" s="297"/>
      <c r="S512" s="297"/>
      <c r="T512" s="297"/>
      <c r="U512" s="297"/>
      <c r="V512" s="297"/>
      <c r="W512" s="297"/>
      <c r="X512" s="297"/>
      <c r="Y512" s="297"/>
    </row>
    <row r="513" spans="1:25" hidden="1" x14ac:dyDescent="0.2">
      <c r="A513" s="297"/>
      <c r="B513" s="297"/>
      <c r="C513" s="297"/>
      <c r="D513" s="297"/>
      <c r="E513" s="297"/>
      <c r="F513" s="297"/>
      <c r="G513" s="297"/>
      <c r="H513" s="297"/>
      <c r="I513" s="297"/>
      <c r="J513" s="297"/>
      <c r="K513" s="297"/>
      <c r="L513" s="297"/>
      <c r="M513" s="297"/>
      <c r="N513" s="297"/>
      <c r="O513" s="297"/>
      <c r="P513" s="297"/>
      <c r="Q513" s="297"/>
      <c r="R513" s="297"/>
      <c r="S513" s="297"/>
      <c r="T513" s="297"/>
      <c r="U513" s="297"/>
      <c r="V513" s="297"/>
      <c r="W513" s="297"/>
      <c r="X513" s="297"/>
      <c r="Y513" s="297"/>
    </row>
    <row r="514" spans="1:25" hidden="1" x14ac:dyDescent="0.2">
      <c r="A514" s="297"/>
      <c r="B514" s="297"/>
      <c r="C514" s="297"/>
      <c r="D514" s="297"/>
      <c r="E514" s="297"/>
      <c r="F514" s="297"/>
      <c r="G514" s="297"/>
      <c r="H514" s="297"/>
      <c r="I514" s="297"/>
      <c r="J514" s="297"/>
      <c r="K514" s="297"/>
      <c r="L514" s="297"/>
      <c r="M514" s="297"/>
      <c r="N514" s="297"/>
      <c r="O514" s="297"/>
      <c r="P514" s="297"/>
      <c r="Q514" s="297"/>
      <c r="R514" s="297"/>
      <c r="S514" s="297"/>
      <c r="T514" s="297"/>
      <c r="U514" s="297"/>
      <c r="V514" s="297"/>
      <c r="W514" s="297"/>
      <c r="X514" s="297"/>
      <c r="Y514" s="297"/>
    </row>
    <row r="515" spans="1:25" hidden="1" x14ac:dyDescent="0.2">
      <c r="A515" s="297"/>
      <c r="B515" s="297"/>
      <c r="C515" s="297"/>
      <c r="D515" s="297"/>
      <c r="E515" s="297"/>
      <c r="F515" s="297"/>
      <c r="G515" s="297"/>
      <c r="H515" s="297"/>
      <c r="I515" s="297"/>
      <c r="J515" s="297"/>
      <c r="K515" s="297"/>
      <c r="L515" s="297"/>
      <c r="M515" s="297"/>
      <c r="N515" s="297"/>
      <c r="O515" s="297"/>
      <c r="P515" s="297"/>
      <c r="Q515" s="297"/>
      <c r="R515" s="297"/>
      <c r="S515" s="297"/>
      <c r="T515" s="297"/>
      <c r="U515" s="297"/>
      <c r="V515" s="297"/>
      <c r="W515" s="297"/>
      <c r="X515" s="297"/>
      <c r="Y515" s="297"/>
    </row>
    <row r="516" spans="1:25" hidden="1" x14ac:dyDescent="0.2">
      <c r="A516" s="297"/>
      <c r="B516" s="297"/>
      <c r="C516" s="297"/>
      <c r="D516" s="297"/>
      <c r="E516" s="297"/>
      <c r="F516" s="297"/>
      <c r="G516" s="297"/>
      <c r="H516" s="297"/>
      <c r="I516" s="297"/>
      <c r="J516" s="297"/>
      <c r="K516" s="297"/>
      <c r="L516" s="297"/>
      <c r="M516" s="297"/>
      <c r="N516" s="297"/>
      <c r="O516" s="297"/>
      <c r="P516" s="297"/>
      <c r="Q516" s="297"/>
      <c r="R516" s="297"/>
      <c r="S516" s="297"/>
      <c r="T516" s="297"/>
      <c r="U516" s="297"/>
      <c r="V516" s="297"/>
      <c r="W516" s="297"/>
      <c r="X516" s="297"/>
      <c r="Y516" s="297"/>
    </row>
    <row r="517" spans="1:25" hidden="1" x14ac:dyDescent="0.2">
      <c r="A517" s="297"/>
      <c r="B517" s="297"/>
      <c r="C517" s="297"/>
      <c r="D517" s="297"/>
      <c r="E517" s="297"/>
      <c r="F517" s="297"/>
      <c r="G517" s="297"/>
      <c r="H517" s="297"/>
      <c r="I517" s="297"/>
      <c r="J517" s="297"/>
      <c r="K517" s="297"/>
      <c r="L517" s="297"/>
      <c r="M517" s="297"/>
      <c r="N517" s="297"/>
      <c r="O517" s="297"/>
      <c r="P517" s="297"/>
      <c r="Q517" s="297"/>
      <c r="R517" s="297"/>
      <c r="S517" s="297"/>
      <c r="T517" s="297"/>
      <c r="U517" s="297"/>
      <c r="V517" s="297"/>
      <c r="W517" s="297"/>
      <c r="X517" s="297"/>
      <c r="Y517" s="297"/>
    </row>
    <row r="518" spans="1:25" hidden="1" x14ac:dyDescent="0.2">
      <c r="A518" s="297"/>
      <c r="B518" s="297"/>
      <c r="C518" s="297"/>
      <c r="D518" s="297"/>
      <c r="E518" s="297"/>
      <c r="F518" s="297"/>
      <c r="G518" s="297"/>
      <c r="H518" s="297"/>
      <c r="I518" s="297"/>
      <c r="J518" s="297"/>
      <c r="K518" s="297"/>
      <c r="L518" s="297"/>
      <c r="M518" s="297"/>
      <c r="N518" s="297"/>
      <c r="O518" s="297"/>
      <c r="P518" s="297"/>
      <c r="Q518" s="297"/>
      <c r="R518" s="297"/>
      <c r="S518" s="297"/>
      <c r="T518" s="297"/>
      <c r="U518" s="297"/>
      <c r="V518" s="297"/>
      <c r="W518" s="297"/>
      <c r="X518" s="297"/>
      <c r="Y518" s="297"/>
    </row>
    <row r="519" spans="1:25" hidden="1" x14ac:dyDescent="0.2">
      <c r="A519" s="297"/>
      <c r="B519" s="297"/>
      <c r="C519" s="297"/>
      <c r="D519" s="297"/>
      <c r="E519" s="297"/>
      <c r="F519" s="297"/>
      <c r="G519" s="297"/>
      <c r="H519" s="297"/>
      <c r="I519" s="297"/>
      <c r="J519" s="297"/>
      <c r="K519" s="297"/>
      <c r="L519" s="297"/>
      <c r="M519" s="297"/>
      <c r="N519" s="297"/>
      <c r="O519" s="297"/>
      <c r="P519" s="297"/>
      <c r="Q519" s="297"/>
      <c r="R519" s="297"/>
      <c r="S519" s="297"/>
      <c r="T519" s="297"/>
      <c r="U519" s="297"/>
      <c r="V519" s="297"/>
      <c r="W519" s="297"/>
      <c r="X519" s="297"/>
      <c r="Y519" s="297"/>
    </row>
    <row r="520" spans="1:25" hidden="1" x14ac:dyDescent="0.2">
      <c r="A520" s="297"/>
      <c r="B520" s="297"/>
      <c r="C520" s="297"/>
      <c r="D520" s="297"/>
      <c r="E520" s="297"/>
      <c r="F520" s="297"/>
      <c r="G520" s="297"/>
      <c r="H520" s="297"/>
      <c r="I520" s="297"/>
      <c r="J520" s="297"/>
      <c r="K520" s="297"/>
      <c r="L520" s="297"/>
      <c r="M520" s="297"/>
      <c r="N520" s="297"/>
      <c r="O520" s="297"/>
      <c r="P520" s="297"/>
      <c r="Q520" s="297"/>
      <c r="R520" s="297"/>
      <c r="S520" s="297"/>
      <c r="T520" s="297"/>
      <c r="U520" s="297"/>
      <c r="V520" s="297"/>
      <c r="W520" s="297"/>
      <c r="X520" s="297"/>
      <c r="Y520" s="297"/>
    </row>
    <row r="521" spans="1:25" hidden="1" x14ac:dyDescent="0.2">
      <c r="A521" s="297"/>
      <c r="B521" s="297"/>
      <c r="C521" s="297"/>
      <c r="D521" s="297"/>
      <c r="E521" s="297"/>
      <c r="F521" s="297"/>
      <c r="G521" s="297"/>
      <c r="H521" s="297"/>
      <c r="I521" s="297"/>
      <c r="J521" s="297"/>
      <c r="K521" s="297"/>
      <c r="L521" s="297"/>
      <c r="M521" s="297"/>
      <c r="N521" s="297"/>
      <c r="O521" s="297"/>
      <c r="P521" s="297"/>
      <c r="Q521" s="297"/>
      <c r="R521" s="297"/>
      <c r="S521" s="297"/>
      <c r="T521" s="297"/>
      <c r="U521" s="297"/>
      <c r="V521" s="297"/>
      <c r="W521" s="297"/>
      <c r="X521" s="297"/>
      <c r="Y521" s="297"/>
    </row>
    <row r="522" spans="1:25" hidden="1" x14ac:dyDescent="0.2">
      <c r="A522" s="297"/>
      <c r="B522" s="297"/>
      <c r="C522" s="297"/>
      <c r="D522" s="297"/>
      <c r="E522" s="297"/>
      <c r="F522" s="297"/>
      <c r="G522" s="297"/>
      <c r="H522" s="297"/>
      <c r="I522" s="297"/>
      <c r="J522" s="297"/>
      <c r="K522" s="297"/>
      <c r="L522" s="297"/>
      <c r="M522" s="297"/>
      <c r="N522" s="297"/>
      <c r="O522" s="297"/>
      <c r="P522" s="297"/>
      <c r="Q522" s="297"/>
      <c r="R522" s="297"/>
      <c r="S522" s="297"/>
      <c r="T522" s="297"/>
      <c r="U522" s="297"/>
      <c r="V522" s="297"/>
      <c r="W522" s="297"/>
      <c r="X522" s="297"/>
      <c r="Y522" s="297"/>
    </row>
    <row r="523" spans="1:25" hidden="1" x14ac:dyDescent="0.2">
      <c r="A523" s="297"/>
      <c r="B523" s="297"/>
      <c r="C523" s="297"/>
      <c r="D523" s="297"/>
      <c r="E523" s="297"/>
      <c r="F523" s="297"/>
      <c r="G523" s="297"/>
      <c r="H523" s="297"/>
      <c r="I523" s="297"/>
      <c r="J523" s="297"/>
      <c r="K523" s="297"/>
      <c r="L523" s="297"/>
      <c r="M523" s="297"/>
      <c r="N523" s="297"/>
      <c r="O523" s="297"/>
      <c r="P523" s="297"/>
      <c r="Q523" s="297"/>
      <c r="R523" s="297"/>
      <c r="S523" s="297"/>
      <c r="T523" s="297"/>
      <c r="U523" s="297"/>
      <c r="V523" s="297"/>
      <c r="W523" s="297"/>
      <c r="X523" s="297"/>
      <c r="Y523" s="297"/>
    </row>
    <row r="524" spans="1:25" hidden="1" x14ac:dyDescent="0.2">
      <c r="A524" s="297"/>
      <c r="B524" s="297"/>
      <c r="C524" s="297"/>
      <c r="D524" s="297"/>
      <c r="E524" s="297"/>
      <c r="F524" s="297"/>
      <c r="G524" s="297"/>
      <c r="H524" s="297"/>
      <c r="I524" s="297"/>
      <c r="J524" s="297"/>
      <c r="K524" s="297"/>
      <c r="L524" s="297"/>
      <c r="M524" s="297"/>
      <c r="N524" s="297"/>
      <c r="O524" s="297"/>
      <c r="P524" s="297"/>
      <c r="Q524" s="297"/>
      <c r="R524" s="297"/>
      <c r="S524" s="297"/>
      <c r="T524" s="297"/>
      <c r="U524" s="297"/>
      <c r="V524" s="297"/>
      <c r="W524" s="297"/>
      <c r="X524" s="297"/>
      <c r="Y524" s="297"/>
    </row>
    <row r="525" spans="1:25" hidden="1" x14ac:dyDescent="0.2">
      <c r="A525" s="297"/>
      <c r="B525" s="297"/>
      <c r="C525" s="297"/>
      <c r="D525" s="297"/>
      <c r="E525" s="297"/>
      <c r="F525" s="297"/>
      <c r="G525" s="297"/>
      <c r="H525" s="297"/>
      <c r="I525" s="297"/>
      <c r="J525" s="297"/>
      <c r="K525" s="297"/>
      <c r="L525" s="297"/>
      <c r="M525" s="297"/>
      <c r="N525" s="297"/>
      <c r="O525" s="297"/>
      <c r="P525" s="297"/>
      <c r="Q525" s="297"/>
      <c r="R525" s="297"/>
      <c r="S525" s="297"/>
      <c r="T525" s="297"/>
      <c r="U525" s="297"/>
      <c r="V525" s="297"/>
      <c r="W525" s="297"/>
      <c r="X525" s="297"/>
      <c r="Y525" s="297"/>
    </row>
    <row r="526" spans="1:25" hidden="1" x14ac:dyDescent="0.2">
      <c r="A526" s="297"/>
      <c r="B526" s="297"/>
      <c r="C526" s="297"/>
      <c r="D526" s="297"/>
      <c r="E526" s="297"/>
      <c r="F526" s="297"/>
      <c r="G526" s="297"/>
      <c r="H526" s="297"/>
      <c r="I526" s="297"/>
      <c r="J526" s="297"/>
      <c r="K526" s="297"/>
      <c r="L526" s="297"/>
      <c r="M526" s="297"/>
      <c r="N526" s="297"/>
      <c r="O526" s="297"/>
      <c r="P526" s="297"/>
      <c r="Q526" s="297"/>
      <c r="R526" s="297"/>
      <c r="S526" s="297"/>
      <c r="T526" s="297"/>
      <c r="U526" s="297"/>
      <c r="V526" s="297"/>
      <c r="W526" s="297"/>
      <c r="X526" s="297"/>
      <c r="Y526" s="297"/>
    </row>
    <row r="527" spans="1:25" hidden="1" x14ac:dyDescent="0.2">
      <c r="A527" s="297"/>
      <c r="B527" s="297"/>
      <c r="C527" s="297"/>
      <c r="D527" s="297"/>
      <c r="E527" s="297"/>
      <c r="F527" s="297"/>
      <c r="G527" s="297"/>
      <c r="H527" s="297"/>
      <c r="I527" s="297"/>
      <c r="J527" s="297"/>
      <c r="K527" s="297"/>
      <c r="L527" s="297"/>
      <c r="M527" s="297"/>
      <c r="N527" s="297"/>
      <c r="O527" s="297"/>
      <c r="P527" s="297"/>
      <c r="Q527" s="297"/>
      <c r="R527" s="297"/>
      <c r="S527" s="297"/>
      <c r="T527" s="297"/>
      <c r="U527" s="297"/>
      <c r="V527" s="297"/>
      <c r="W527" s="297"/>
      <c r="X527" s="297"/>
      <c r="Y527" s="297"/>
    </row>
    <row r="528" spans="1:25" hidden="1" x14ac:dyDescent="0.2">
      <c r="A528" s="297"/>
      <c r="B528" s="297"/>
      <c r="C528" s="297"/>
      <c r="D528" s="297"/>
      <c r="E528" s="297"/>
      <c r="F528" s="297"/>
      <c r="G528" s="297"/>
      <c r="H528" s="297"/>
      <c r="I528" s="297"/>
      <c r="J528" s="297"/>
      <c r="K528" s="297"/>
      <c r="L528" s="297"/>
      <c r="M528" s="297"/>
      <c r="N528" s="297"/>
      <c r="O528" s="297"/>
      <c r="P528" s="297"/>
      <c r="Q528" s="297"/>
      <c r="R528" s="297"/>
      <c r="S528" s="297"/>
      <c r="T528" s="297"/>
      <c r="U528" s="297"/>
      <c r="V528" s="297"/>
      <c r="W528" s="297"/>
      <c r="X528" s="297"/>
      <c r="Y528" s="297"/>
    </row>
    <row r="529" spans="1:25" hidden="1" x14ac:dyDescent="0.2">
      <c r="A529" s="297"/>
      <c r="B529" s="297"/>
      <c r="C529" s="297"/>
      <c r="D529" s="297"/>
      <c r="E529" s="297"/>
      <c r="F529" s="297"/>
      <c r="G529" s="297"/>
      <c r="H529" s="297"/>
      <c r="I529" s="297"/>
      <c r="J529" s="297"/>
      <c r="K529" s="297"/>
      <c r="L529" s="297"/>
      <c r="M529" s="297"/>
      <c r="N529" s="297"/>
      <c r="O529" s="297"/>
      <c r="P529" s="297"/>
      <c r="Q529" s="297"/>
      <c r="R529" s="297"/>
      <c r="S529" s="297"/>
      <c r="T529" s="297"/>
      <c r="U529" s="297"/>
      <c r="V529" s="297"/>
      <c r="W529" s="297"/>
      <c r="X529" s="297"/>
      <c r="Y529" s="297"/>
    </row>
    <row r="530" spans="1:25" hidden="1" x14ac:dyDescent="0.2">
      <c r="A530" s="297"/>
      <c r="B530" s="297"/>
      <c r="C530" s="297"/>
      <c r="D530" s="297"/>
      <c r="E530" s="297"/>
      <c r="F530" s="297"/>
      <c r="G530" s="297"/>
      <c r="H530" s="297"/>
      <c r="I530" s="297"/>
      <c r="J530" s="297"/>
      <c r="K530" s="297"/>
      <c r="L530" s="297"/>
      <c r="M530" s="297"/>
      <c r="N530" s="297"/>
      <c r="O530" s="297"/>
      <c r="P530" s="297"/>
      <c r="Q530" s="297"/>
      <c r="R530" s="297"/>
      <c r="S530" s="297"/>
      <c r="T530" s="297"/>
      <c r="U530" s="297"/>
      <c r="V530" s="297"/>
      <c r="W530" s="297"/>
      <c r="X530" s="297"/>
      <c r="Y530" s="297"/>
    </row>
    <row r="531" spans="1:25" hidden="1" x14ac:dyDescent="0.2">
      <c r="A531" s="297"/>
      <c r="B531" s="297"/>
      <c r="C531" s="297"/>
      <c r="D531" s="297"/>
      <c r="E531" s="297"/>
      <c r="F531" s="297"/>
      <c r="G531" s="297"/>
      <c r="H531" s="297"/>
      <c r="I531" s="297"/>
      <c r="J531" s="297"/>
      <c r="K531" s="297"/>
      <c r="L531" s="297"/>
      <c r="M531" s="297"/>
      <c r="N531" s="297"/>
      <c r="O531" s="297"/>
      <c r="P531" s="297"/>
      <c r="Q531" s="297"/>
      <c r="R531" s="297"/>
      <c r="S531" s="297"/>
      <c r="T531" s="297"/>
      <c r="U531" s="297"/>
      <c r="V531" s="297"/>
      <c r="W531" s="297"/>
      <c r="X531" s="297"/>
      <c r="Y531" s="297"/>
    </row>
    <row r="532" spans="1:25" hidden="1" x14ac:dyDescent="0.2">
      <c r="A532" s="297"/>
      <c r="B532" s="297"/>
      <c r="C532" s="297"/>
      <c r="D532" s="297"/>
      <c r="E532" s="297"/>
      <c r="F532" s="297"/>
      <c r="G532" s="297"/>
      <c r="H532" s="297"/>
      <c r="I532" s="297"/>
      <c r="J532" s="297"/>
      <c r="K532" s="297"/>
      <c r="L532" s="297"/>
      <c r="M532" s="297"/>
      <c r="N532" s="297"/>
      <c r="O532" s="297"/>
      <c r="P532" s="297"/>
      <c r="Q532" s="297"/>
      <c r="R532" s="297"/>
      <c r="S532" s="297"/>
      <c r="T532" s="297"/>
      <c r="U532" s="297"/>
      <c r="V532" s="297"/>
      <c r="W532" s="297"/>
      <c r="X532" s="297"/>
      <c r="Y532" s="297"/>
    </row>
    <row r="533" spans="1:25" hidden="1" x14ac:dyDescent="0.2">
      <c r="A533" s="297"/>
      <c r="B533" s="297"/>
      <c r="C533" s="297"/>
      <c r="D533" s="297"/>
      <c r="E533" s="297"/>
      <c r="F533" s="297"/>
      <c r="G533" s="297"/>
      <c r="H533" s="297"/>
      <c r="I533" s="297"/>
      <c r="J533" s="297"/>
      <c r="K533" s="297"/>
      <c r="L533" s="297"/>
      <c r="M533" s="297"/>
      <c r="N533" s="297"/>
      <c r="O533" s="297"/>
      <c r="P533" s="297"/>
      <c r="Q533" s="297"/>
      <c r="R533" s="297"/>
      <c r="S533" s="297"/>
      <c r="T533" s="297"/>
      <c r="U533" s="297"/>
      <c r="V533" s="297"/>
      <c r="W533" s="297"/>
      <c r="X533" s="297"/>
      <c r="Y533" s="297"/>
    </row>
    <row r="534" spans="1:25" hidden="1" x14ac:dyDescent="0.2">
      <c r="A534" s="297"/>
      <c r="B534" s="297"/>
      <c r="C534" s="297"/>
      <c r="D534" s="297"/>
      <c r="E534" s="297"/>
      <c r="F534" s="297"/>
      <c r="G534" s="297"/>
      <c r="H534" s="297"/>
      <c r="I534" s="297"/>
      <c r="J534" s="297"/>
      <c r="K534" s="297"/>
      <c r="L534" s="297"/>
      <c r="M534" s="297"/>
      <c r="N534" s="297"/>
      <c r="O534" s="297"/>
      <c r="P534" s="297"/>
      <c r="Q534" s="297"/>
      <c r="R534" s="297"/>
      <c r="S534" s="297"/>
      <c r="T534" s="297"/>
      <c r="U534" s="297"/>
      <c r="V534" s="297"/>
      <c r="W534" s="297"/>
      <c r="X534" s="297"/>
      <c r="Y534" s="297"/>
    </row>
    <row r="535" spans="1:25" hidden="1" x14ac:dyDescent="0.2">
      <c r="A535" s="297"/>
      <c r="B535" s="297"/>
      <c r="C535" s="297"/>
      <c r="D535" s="297"/>
      <c r="E535" s="297"/>
      <c r="F535" s="297"/>
      <c r="G535" s="297"/>
      <c r="H535" s="297"/>
      <c r="I535" s="297"/>
      <c r="J535" s="297"/>
      <c r="K535" s="297"/>
      <c r="L535" s="297"/>
      <c r="M535" s="297"/>
      <c r="N535" s="297"/>
      <c r="O535" s="297"/>
      <c r="P535" s="297"/>
      <c r="Q535" s="297"/>
      <c r="R535" s="297"/>
      <c r="S535" s="297"/>
      <c r="T535" s="297"/>
      <c r="U535" s="297"/>
      <c r="V535" s="297"/>
      <c r="W535" s="297"/>
      <c r="X535" s="297"/>
      <c r="Y535" s="297"/>
    </row>
    <row r="536" spans="1:25" hidden="1" x14ac:dyDescent="0.2">
      <c r="A536" s="297"/>
      <c r="B536" s="297"/>
      <c r="C536" s="297"/>
      <c r="D536" s="297"/>
      <c r="E536" s="297"/>
      <c r="F536" s="297"/>
      <c r="G536" s="297"/>
      <c r="H536" s="297"/>
      <c r="I536" s="297"/>
      <c r="J536" s="297"/>
      <c r="K536" s="297"/>
      <c r="L536" s="297"/>
      <c r="M536" s="297"/>
      <c r="N536" s="297"/>
      <c r="O536" s="297"/>
      <c r="P536" s="297"/>
      <c r="Q536" s="297"/>
      <c r="R536" s="297"/>
      <c r="S536" s="297"/>
      <c r="T536" s="297"/>
      <c r="U536" s="297"/>
      <c r="V536" s="297"/>
      <c r="W536" s="297"/>
      <c r="X536" s="297"/>
      <c r="Y536" s="297"/>
    </row>
    <row r="537" spans="1:25" hidden="1" x14ac:dyDescent="0.2">
      <c r="A537" s="297"/>
      <c r="B537" s="297"/>
      <c r="C537" s="297"/>
      <c r="D537" s="297"/>
      <c r="E537" s="297"/>
      <c r="F537" s="297"/>
      <c r="G537" s="297"/>
      <c r="H537" s="297"/>
      <c r="I537" s="297"/>
      <c r="J537" s="297"/>
      <c r="K537" s="297"/>
      <c r="L537" s="297"/>
      <c r="M537" s="297"/>
      <c r="N537" s="297"/>
      <c r="O537" s="297"/>
      <c r="P537" s="297"/>
      <c r="Q537" s="297"/>
      <c r="R537" s="297"/>
      <c r="S537" s="297"/>
      <c r="T537" s="297"/>
      <c r="U537" s="297"/>
      <c r="V537" s="297"/>
      <c r="W537" s="297"/>
      <c r="X537" s="297"/>
      <c r="Y537" s="297"/>
    </row>
    <row r="538" spans="1:25" hidden="1" x14ac:dyDescent="0.2">
      <c r="A538" s="297"/>
      <c r="B538" s="297"/>
      <c r="C538" s="297"/>
      <c r="D538" s="297"/>
      <c r="E538" s="297"/>
      <c r="F538" s="297"/>
      <c r="G538" s="297"/>
      <c r="H538" s="297"/>
      <c r="I538" s="297"/>
      <c r="J538" s="297"/>
      <c r="K538" s="297"/>
      <c r="L538" s="297"/>
      <c r="M538" s="297"/>
      <c r="N538" s="297"/>
      <c r="O538" s="297"/>
      <c r="P538" s="297"/>
      <c r="Q538" s="297"/>
      <c r="R538" s="297"/>
      <c r="S538" s="297"/>
      <c r="T538" s="297"/>
      <c r="U538" s="297"/>
      <c r="V538" s="297"/>
      <c r="W538" s="297"/>
      <c r="X538" s="297"/>
      <c r="Y538" s="297"/>
    </row>
    <row r="539" spans="1:25" hidden="1" x14ac:dyDescent="0.2">
      <c r="A539" s="297"/>
      <c r="B539" s="297"/>
      <c r="C539" s="297"/>
      <c r="D539" s="297"/>
      <c r="E539" s="297"/>
      <c r="F539" s="297"/>
      <c r="G539" s="297"/>
      <c r="H539" s="297"/>
      <c r="I539" s="297"/>
      <c r="J539" s="297"/>
      <c r="K539" s="297"/>
      <c r="L539" s="297"/>
      <c r="M539" s="297"/>
      <c r="N539" s="297"/>
      <c r="O539" s="297"/>
      <c r="P539" s="297"/>
      <c r="Q539" s="297"/>
      <c r="R539" s="297"/>
      <c r="S539" s="297"/>
      <c r="T539" s="297"/>
      <c r="U539" s="297"/>
      <c r="V539" s="297"/>
      <c r="W539" s="297"/>
      <c r="X539" s="297"/>
      <c r="Y539" s="297"/>
    </row>
    <row r="540" spans="1:25" hidden="1" x14ac:dyDescent="0.2">
      <c r="A540" s="297"/>
      <c r="B540" s="297"/>
      <c r="C540" s="297"/>
      <c r="D540" s="297"/>
      <c r="E540" s="297"/>
      <c r="F540" s="297"/>
      <c r="G540" s="297"/>
      <c r="H540" s="297"/>
      <c r="I540" s="297"/>
      <c r="J540" s="297"/>
      <c r="K540" s="297"/>
      <c r="L540" s="297"/>
      <c r="M540" s="297"/>
      <c r="N540" s="297"/>
      <c r="O540" s="297"/>
      <c r="P540" s="297"/>
      <c r="Q540" s="297"/>
      <c r="R540" s="297"/>
      <c r="S540" s="297"/>
      <c r="T540" s="297"/>
      <c r="U540" s="297"/>
      <c r="V540" s="297"/>
      <c r="W540" s="297"/>
      <c r="X540" s="297"/>
      <c r="Y540" s="297"/>
    </row>
    <row r="541" spans="1:25" hidden="1" x14ac:dyDescent="0.2">
      <c r="A541" s="297"/>
      <c r="B541" s="297"/>
      <c r="C541" s="297"/>
      <c r="D541" s="297"/>
      <c r="E541" s="297"/>
      <c r="F541" s="297"/>
      <c r="G541" s="297"/>
      <c r="H541" s="297"/>
      <c r="I541" s="297"/>
      <c r="J541" s="297"/>
      <c r="K541" s="297"/>
      <c r="L541" s="297"/>
      <c r="M541" s="297"/>
      <c r="N541" s="297"/>
      <c r="O541" s="297"/>
      <c r="P541" s="297"/>
      <c r="Q541" s="297"/>
      <c r="R541" s="297"/>
      <c r="S541" s="297"/>
      <c r="T541" s="297"/>
      <c r="U541" s="297"/>
      <c r="V541" s="297"/>
      <c r="W541" s="297"/>
      <c r="X541" s="297"/>
      <c r="Y541" s="297"/>
    </row>
    <row r="542" spans="1:25" hidden="1" x14ac:dyDescent="0.2">
      <c r="A542" s="297"/>
      <c r="B542" s="297"/>
      <c r="C542" s="297"/>
      <c r="D542" s="297"/>
      <c r="E542" s="297"/>
      <c r="F542" s="297"/>
      <c r="G542" s="297"/>
      <c r="H542" s="297"/>
      <c r="I542" s="297"/>
      <c r="J542" s="297"/>
      <c r="K542" s="297"/>
      <c r="L542" s="297"/>
      <c r="M542" s="297"/>
      <c r="N542" s="297"/>
      <c r="O542" s="297"/>
      <c r="P542" s="297"/>
      <c r="Q542" s="297"/>
      <c r="R542" s="297"/>
      <c r="S542" s="297"/>
      <c r="T542" s="297"/>
      <c r="U542" s="297"/>
      <c r="V542" s="297"/>
      <c r="W542" s="297"/>
      <c r="X542" s="297"/>
      <c r="Y542" s="297"/>
    </row>
    <row r="543" spans="1:25" hidden="1" x14ac:dyDescent="0.2">
      <c r="A543" s="297"/>
      <c r="B543" s="297"/>
      <c r="C543" s="297"/>
      <c r="D543" s="297"/>
      <c r="E543" s="297"/>
      <c r="F543" s="297"/>
      <c r="G543" s="297"/>
      <c r="H543" s="297"/>
      <c r="I543" s="297"/>
      <c r="J543" s="297"/>
      <c r="K543" s="297"/>
      <c r="L543" s="297"/>
      <c r="M543" s="297"/>
      <c r="N543" s="297"/>
      <c r="O543" s="297"/>
      <c r="P543" s="297"/>
      <c r="Q543" s="297"/>
      <c r="R543" s="297"/>
      <c r="S543" s="297"/>
      <c r="T543" s="297"/>
      <c r="U543" s="297"/>
      <c r="V543" s="297"/>
      <c r="W543" s="297"/>
      <c r="X543" s="297"/>
      <c r="Y543" s="297"/>
    </row>
    <row r="544" spans="1:25" hidden="1" x14ac:dyDescent="0.2">
      <c r="A544" s="297"/>
      <c r="B544" s="297"/>
      <c r="C544" s="297"/>
      <c r="D544" s="297"/>
      <c r="E544" s="297"/>
      <c r="F544" s="297"/>
      <c r="G544" s="297"/>
      <c r="H544" s="297"/>
      <c r="I544" s="297"/>
      <c r="J544" s="297"/>
      <c r="K544" s="297"/>
      <c r="L544" s="297"/>
      <c r="M544" s="297"/>
      <c r="N544" s="297"/>
      <c r="O544" s="297"/>
      <c r="P544" s="297"/>
      <c r="Q544" s="297"/>
      <c r="R544" s="297"/>
      <c r="S544" s="297"/>
      <c r="T544" s="297"/>
      <c r="U544" s="297"/>
      <c r="V544" s="297"/>
      <c r="W544" s="297"/>
      <c r="X544" s="297"/>
      <c r="Y544" s="297"/>
    </row>
    <row r="545" spans="1:25" hidden="1" x14ac:dyDescent="0.2">
      <c r="A545" s="297"/>
      <c r="B545" s="297"/>
      <c r="C545" s="297"/>
      <c r="D545" s="297"/>
      <c r="E545" s="297"/>
      <c r="F545" s="297"/>
      <c r="G545" s="297"/>
      <c r="H545" s="297"/>
      <c r="I545" s="297"/>
      <c r="J545" s="297"/>
      <c r="K545" s="297"/>
      <c r="L545" s="297"/>
      <c r="M545" s="297"/>
      <c r="N545" s="297"/>
      <c r="O545" s="297"/>
      <c r="P545" s="297"/>
      <c r="Q545" s="297"/>
      <c r="R545" s="297"/>
      <c r="S545" s="297"/>
      <c r="T545" s="297"/>
      <c r="U545" s="297"/>
      <c r="V545" s="297"/>
      <c r="W545" s="297"/>
      <c r="X545" s="297"/>
      <c r="Y545" s="297"/>
    </row>
    <row r="546" spans="1:25" hidden="1" x14ac:dyDescent="0.2">
      <c r="A546" s="297"/>
      <c r="B546" s="297"/>
      <c r="C546" s="297"/>
      <c r="D546" s="297"/>
      <c r="E546" s="297"/>
      <c r="F546" s="297"/>
      <c r="G546" s="297"/>
      <c r="H546" s="297"/>
      <c r="I546" s="297"/>
      <c r="J546" s="297"/>
      <c r="K546" s="297"/>
      <c r="L546" s="297"/>
      <c r="M546" s="297"/>
      <c r="N546" s="297"/>
      <c r="O546" s="297"/>
      <c r="P546" s="297"/>
      <c r="Q546" s="297"/>
      <c r="R546" s="297"/>
      <c r="S546" s="297"/>
      <c r="T546" s="297"/>
      <c r="U546" s="297"/>
      <c r="V546" s="297"/>
      <c r="W546" s="297"/>
      <c r="X546" s="297"/>
      <c r="Y546" s="297"/>
    </row>
    <row r="547" spans="1:25" hidden="1" x14ac:dyDescent="0.2">
      <c r="A547" s="297"/>
      <c r="B547" s="297"/>
      <c r="C547" s="297"/>
      <c r="D547" s="297"/>
      <c r="E547" s="297"/>
      <c r="F547" s="297"/>
      <c r="G547" s="297"/>
      <c r="H547" s="297"/>
      <c r="I547" s="297"/>
      <c r="J547" s="297"/>
      <c r="K547" s="297"/>
      <c r="L547" s="297"/>
      <c r="M547" s="297"/>
      <c r="N547" s="297"/>
      <c r="O547" s="297"/>
      <c r="P547" s="297"/>
      <c r="Q547" s="297"/>
      <c r="R547" s="297"/>
      <c r="S547" s="297"/>
      <c r="T547" s="297"/>
      <c r="U547" s="297"/>
      <c r="V547" s="297"/>
      <c r="W547" s="297"/>
      <c r="X547" s="297"/>
      <c r="Y547" s="297"/>
    </row>
    <row r="548" spans="1:25" hidden="1" x14ac:dyDescent="0.2">
      <c r="A548" s="297"/>
      <c r="B548" s="297"/>
      <c r="C548" s="297"/>
      <c r="D548" s="297"/>
      <c r="E548" s="297"/>
      <c r="F548" s="297"/>
      <c r="G548" s="297"/>
      <c r="H548" s="297"/>
      <c r="I548" s="297"/>
      <c r="J548" s="297"/>
      <c r="K548" s="297"/>
      <c r="L548" s="297"/>
      <c r="M548" s="297"/>
      <c r="N548" s="297"/>
      <c r="O548" s="297"/>
      <c r="P548" s="297"/>
      <c r="Q548" s="297"/>
      <c r="R548" s="297"/>
      <c r="S548" s="297"/>
      <c r="T548" s="297"/>
      <c r="U548" s="297"/>
      <c r="V548" s="297"/>
      <c r="W548" s="297"/>
      <c r="X548" s="297"/>
      <c r="Y548" s="297"/>
    </row>
    <row r="549" spans="1:25" hidden="1" x14ac:dyDescent="0.2">
      <c r="A549" s="297"/>
      <c r="B549" s="297"/>
      <c r="C549" s="297"/>
      <c r="D549" s="297"/>
      <c r="E549" s="297"/>
      <c r="F549" s="297"/>
      <c r="G549" s="297"/>
      <c r="H549" s="297"/>
      <c r="I549" s="297"/>
      <c r="J549" s="297"/>
      <c r="K549" s="297"/>
      <c r="L549" s="297"/>
      <c r="M549" s="297"/>
      <c r="N549" s="297"/>
      <c r="O549" s="297"/>
      <c r="P549" s="297"/>
      <c r="Q549" s="297"/>
      <c r="R549" s="297"/>
      <c r="S549" s="297"/>
      <c r="T549" s="297"/>
      <c r="U549" s="297"/>
      <c r="V549" s="297"/>
      <c r="W549" s="297"/>
      <c r="X549" s="297"/>
      <c r="Y549" s="297"/>
    </row>
    <row r="550" spans="1:25" hidden="1" x14ac:dyDescent="0.2">
      <c r="A550" s="297"/>
      <c r="B550" s="297"/>
      <c r="C550" s="297"/>
      <c r="D550" s="297"/>
      <c r="E550" s="297"/>
      <c r="F550" s="297"/>
      <c r="G550" s="297"/>
      <c r="H550" s="297"/>
      <c r="I550" s="297"/>
      <c r="J550" s="297"/>
      <c r="K550" s="297"/>
      <c r="L550" s="297"/>
      <c r="M550" s="297"/>
      <c r="N550" s="297"/>
      <c r="O550" s="297"/>
      <c r="P550" s="297"/>
      <c r="Q550" s="297"/>
      <c r="R550" s="297"/>
      <c r="S550" s="297"/>
      <c r="T550" s="297"/>
      <c r="U550" s="297"/>
      <c r="V550" s="297"/>
      <c r="W550" s="297"/>
      <c r="X550" s="297"/>
      <c r="Y550" s="297"/>
    </row>
    <row r="551" spans="1:25" hidden="1" x14ac:dyDescent="0.2">
      <c r="A551" s="297"/>
      <c r="B551" s="297"/>
      <c r="C551" s="297"/>
      <c r="D551" s="297"/>
      <c r="E551" s="297"/>
      <c r="F551" s="297"/>
      <c r="G551" s="297"/>
      <c r="H551" s="297"/>
      <c r="I551" s="297"/>
      <c r="J551" s="297"/>
      <c r="K551" s="297"/>
      <c r="L551" s="297"/>
      <c r="M551" s="297"/>
      <c r="N551" s="297"/>
      <c r="O551" s="297"/>
      <c r="P551" s="297"/>
      <c r="Q551" s="297"/>
      <c r="R551" s="297"/>
      <c r="S551" s="297"/>
      <c r="T551" s="297"/>
      <c r="U551" s="297"/>
      <c r="V551" s="297"/>
      <c r="W551" s="297"/>
      <c r="X551" s="297"/>
      <c r="Y551" s="297"/>
    </row>
    <row r="552" spans="1:25" hidden="1" x14ac:dyDescent="0.2">
      <c r="A552" s="297"/>
      <c r="B552" s="297"/>
      <c r="C552" s="297"/>
      <c r="D552" s="297"/>
      <c r="E552" s="297"/>
      <c r="F552" s="297"/>
      <c r="G552" s="297"/>
      <c r="H552" s="297"/>
      <c r="I552" s="297"/>
      <c r="J552" s="297"/>
      <c r="K552" s="297"/>
      <c r="L552" s="297"/>
      <c r="M552" s="297"/>
      <c r="N552" s="297"/>
      <c r="O552" s="297"/>
      <c r="P552" s="297"/>
      <c r="Q552" s="297"/>
      <c r="R552" s="297"/>
      <c r="S552" s="297"/>
      <c r="T552" s="297"/>
      <c r="U552" s="297"/>
      <c r="V552" s="297"/>
      <c r="W552" s="297"/>
      <c r="X552" s="297"/>
      <c r="Y552" s="297"/>
    </row>
    <row r="553" spans="1:25" hidden="1" x14ac:dyDescent="0.2">
      <c r="A553" s="297"/>
      <c r="B553" s="297"/>
      <c r="C553" s="297"/>
      <c r="D553" s="297"/>
      <c r="E553" s="297"/>
      <c r="F553" s="297"/>
      <c r="G553" s="297"/>
      <c r="H553" s="297"/>
      <c r="I553" s="297"/>
      <c r="J553" s="297"/>
      <c r="K553" s="297"/>
      <c r="L553" s="297"/>
      <c r="M553" s="297"/>
      <c r="N553" s="297"/>
      <c r="O553" s="297"/>
      <c r="P553" s="297"/>
      <c r="Q553" s="297"/>
      <c r="R553" s="297"/>
      <c r="S553" s="297"/>
      <c r="T553" s="297"/>
      <c r="U553" s="297"/>
      <c r="V553" s="297"/>
      <c r="W553" s="297"/>
      <c r="X553" s="297"/>
      <c r="Y553" s="297"/>
    </row>
    <row r="554" spans="1:25" hidden="1" x14ac:dyDescent="0.2">
      <c r="A554" s="297"/>
      <c r="B554" s="297"/>
      <c r="C554" s="297"/>
      <c r="D554" s="297"/>
      <c r="E554" s="297"/>
      <c r="F554" s="297"/>
      <c r="G554" s="297"/>
      <c r="H554" s="297"/>
      <c r="I554" s="297"/>
      <c r="J554" s="297"/>
      <c r="K554" s="297"/>
      <c r="L554" s="297"/>
      <c r="M554" s="297"/>
      <c r="N554" s="297"/>
      <c r="O554" s="297"/>
      <c r="P554" s="297"/>
      <c r="Q554" s="297"/>
      <c r="R554" s="297"/>
      <c r="S554" s="297"/>
      <c r="T554" s="297"/>
      <c r="U554" s="297"/>
      <c r="V554" s="297"/>
      <c r="W554" s="297"/>
      <c r="X554" s="297"/>
      <c r="Y554" s="297"/>
    </row>
    <row r="555" spans="1:25" hidden="1" x14ac:dyDescent="0.2">
      <c r="A555" s="297"/>
      <c r="B555" s="297"/>
      <c r="C555" s="297"/>
      <c r="D555" s="297"/>
      <c r="E555" s="297"/>
      <c r="F555" s="297"/>
      <c r="G555" s="297"/>
      <c r="H555" s="297"/>
      <c r="I555" s="297"/>
      <c r="J555" s="297"/>
      <c r="K555" s="297"/>
      <c r="L555" s="297"/>
      <c r="M555" s="297"/>
      <c r="N555" s="297"/>
      <c r="O555" s="297"/>
      <c r="P555" s="297"/>
      <c r="Q555" s="297"/>
      <c r="R555" s="297"/>
      <c r="S555" s="297"/>
      <c r="T555" s="297"/>
      <c r="U555" s="297"/>
      <c r="V555" s="297"/>
      <c r="W555" s="297"/>
      <c r="X555" s="297"/>
      <c r="Y555" s="297"/>
    </row>
    <row r="556" spans="1:25" hidden="1" x14ac:dyDescent="0.2">
      <c r="A556" s="297"/>
      <c r="B556" s="297"/>
      <c r="C556" s="297"/>
      <c r="D556" s="297"/>
      <c r="E556" s="297"/>
      <c r="F556" s="297"/>
      <c r="G556" s="297"/>
      <c r="H556" s="297"/>
      <c r="I556" s="297"/>
      <c r="J556" s="297"/>
      <c r="K556" s="297"/>
      <c r="L556" s="297"/>
      <c r="M556" s="297"/>
      <c r="N556" s="297"/>
      <c r="O556" s="297"/>
      <c r="P556" s="297"/>
      <c r="Q556" s="297"/>
      <c r="R556" s="297"/>
      <c r="S556" s="297"/>
      <c r="T556" s="297"/>
      <c r="U556" s="297"/>
      <c r="V556" s="297"/>
      <c r="W556" s="297"/>
      <c r="X556" s="297"/>
      <c r="Y556" s="297"/>
    </row>
    <row r="557" spans="1:25" hidden="1" x14ac:dyDescent="0.2">
      <c r="A557" s="297"/>
      <c r="B557" s="297"/>
      <c r="C557" s="297"/>
      <c r="D557" s="297"/>
      <c r="E557" s="297"/>
      <c r="F557" s="297"/>
      <c r="G557" s="297"/>
      <c r="H557" s="297"/>
      <c r="I557" s="297"/>
      <c r="J557" s="297"/>
      <c r="K557" s="297"/>
      <c r="L557" s="297"/>
      <c r="M557" s="297"/>
      <c r="N557" s="297"/>
      <c r="O557" s="297"/>
      <c r="P557" s="297"/>
      <c r="Q557" s="297"/>
      <c r="R557" s="297"/>
      <c r="S557" s="297"/>
      <c r="T557" s="297"/>
      <c r="U557" s="297"/>
      <c r="V557" s="297"/>
      <c r="W557" s="297"/>
      <c r="X557" s="297"/>
      <c r="Y557" s="297"/>
    </row>
    <row r="558" spans="1:25" hidden="1" x14ac:dyDescent="0.2">
      <c r="A558" s="297"/>
      <c r="B558" s="297"/>
      <c r="C558" s="297"/>
      <c r="D558" s="297"/>
      <c r="E558" s="297"/>
      <c r="F558" s="297"/>
      <c r="G558" s="297"/>
      <c r="H558" s="297"/>
      <c r="I558" s="297"/>
      <c r="J558" s="297"/>
      <c r="K558" s="297"/>
      <c r="L558" s="297"/>
      <c r="M558" s="297"/>
      <c r="N558" s="297"/>
      <c r="O558" s="297"/>
      <c r="P558" s="297"/>
      <c r="Q558" s="297"/>
      <c r="R558" s="297"/>
      <c r="S558" s="297"/>
      <c r="T558" s="297"/>
      <c r="U558" s="297"/>
      <c r="V558" s="297"/>
      <c r="W558" s="297"/>
      <c r="X558" s="297"/>
      <c r="Y558" s="297"/>
    </row>
    <row r="559" spans="1:25" hidden="1" x14ac:dyDescent="0.2">
      <c r="A559" s="297"/>
      <c r="B559" s="297"/>
      <c r="C559" s="297"/>
      <c r="D559" s="297"/>
      <c r="E559" s="297"/>
      <c r="F559" s="297"/>
      <c r="G559" s="297"/>
      <c r="H559" s="297"/>
      <c r="I559" s="297"/>
      <c r="J559" s="297"/>
      <c r="K559" s="297"/>
      <c r="L559" s="297"/>
      <c r="M559" s="297"/>
      <c r="N559" s="297"/>
      <c r="O559" s="297"/>
      <c r="P559" s="297"/>
      <c r="Q559" s="297"/>
      <c r="R559" s="297"/>
      <c r="S559" s="297"/>
      <c r="T559" s="297"/>
      <c r="U559" s="297"/>
      <c r="V559" s="297"/>
      <c r="W559" s="297"/>
      <c r="X559" s="297"/>
      <c r="Y559" s="297"/>
    </row>
    <row r="560" spans="1:25" hidden="1" x14ac:dyDescent="0.2">
      <c r="A560" s="297"/>
      <c r="B560" s="297"/>
      <c r="C560" s="297"/>
      <c r="D560" s="297"/>
      <c r="E560" s="297"/>
      <c r="F560" s="297"/>
      <c r="G560" s="297"/>
      <c r="H560" s="297"/>
      <c r="I560" s="297"/>
      <c r="J560" s="297"/>
      <c r="K560" s="297"/>
      <c r="L560" s="297"/>
      <c r="M560" s="297"/>
      <c r="N560" s="297"/>
      <c r="O560" s="297"/>
      <c r="P560" s="297"/>
      <c r="Q560" s="297"/>
      <c r="R560" s="297"/>
      <c r="S560" s="297"/>
      <c r="T560" s="297"/>
      <c r="U560" s="297"/>
      <c r="V560" s="297"/>
      <c r="W560" s="297"/>
      <c r="X560" s="297"/>
      <c r="Y560" s="297"/>
    </row>
    <row r="561" spans="1:25" hidden="1" x14ac:dyDescent="0.2">
      <c r="A561" s="297"/>
      <c r="B561" s="297"/>
      <c r="C561" s="297"/>
      <c r="D561" s="297"/>
      <c r="E561" s="297"/>
      <c r="F561" s="297"/>
      <c r="G561" s="297"/>
      <c r="H561" s="297"/>
      <c r="I561" s="297"/>
      <c r="J561" s="297"/>
      <c r="K561" s="297"/>
      <c r="L561" s="297"/>
      <c r="M561" s="297"/>
      <c r="N561" s="297"/>
      <c r="O561" s="297"/>
      <c r="P561" s="297"/>
      <c r="Q561" s="297"/>
      <c r="R561" s="297"/>
      <c r="S561" s="297"/>
      <c r="T561" s="297"/>
      <c r="U561" s="297"/>
      <c r="V561" s="297"/>
      <c r="W561" s="297"/>
      <c r="X561" s="297"/>
      <c r="Y561" s="297"/>
    </row>
    <row r="562" spans="1:25" hidden="1" x14ac:dyDescent="0.2">
      <c r="A562" s="297"/>
      <c r="B562" s="297"/>
      <c r="C562" s="297"/>
      <c r="D562" s="297"/>
      <c r="E562" s="297"/>
      <c r="F562" s="297"/>
      <c r="G562" s="297"/>
      <c r="H562" s="297"/>
      <c r="I562" s="297"/>
      <c r="J562" s="297"/>
      <c r="K562" s="297"/>
      <c r="L562" s="297"/>
      <c r="M562" s="297"/>
      <c r="N562" s="297"/>
      <c r="O562" s="297"/>
      <c r="P562" s="297"/>
      <c r="Q562" s="297"/>
      <c r="R562" s="297"/>
      <c r="S562" s="297"/>
      <c r="T562" s="297"/>
      <c r="U562" s="297"/>
      <c r="V562" s="297"/>
      <c r="W562" s="297"/>
      <c r="X562" s="297"/>
      <c r="Y562" s="297"/>
    </row>
    <row r="563" spans="1:25" hidden="1" x14ac:dyDescent="0.2">
      <c r="A563" s="297"/>
      <c r="B563" s="297"/>
      <c r="C563" s="297"/>
      <c r="D563" s="297"/>
      <c r="E563" s="297"/>
      <c r="F563" s="297"/>
      <c r="G563" s="297"/>
      <c r="H563" s="297"/>
      <c r="I563" s="297"/>
      <c r="J563" s="297"/>
      <c r="K563" s="297"/>
      <c r="L563" s="297"/>
      <c r="M563" s="297"/>
      <c r="N563" s="297"/>
      <c r="O563" s="297"/>
      <c r="P563" s="297"/>
      <c r="Q563" s="297"/>
      <c r="R563" s="297"/>
      <c r="S563" s="297"/>
      <c r="T563" s="297"/>
      <c r="U563" s="297"/>
      <c r="V563" s="297"/>
      <c r="W563" s="297"/>
      <c r="X563" s="297"/>
      <c r="Y563" s="297"/>
    </row>
    <row r="564" spans="1:25" hidden="1" x14ac:dyDescent="0.2">
      <c r="A564" s="297"/>
      <c r="B564" s="297"/>
      <c r="C564" s="297"/>
      <c r="D564" s="297"/>
      <c r="E564" s="297"/>
      <c r="F564" s="297"/>
      <c r="G564" s="297"/>
      <c r="H564" s="297"/>
      <c r="I564" s="297"/>
      <c r="J564" s="297"/>
      <c r="K564" s="297"/>
      <c r="L564" s="297"/>
      <c r="M564" s="297"/>
      <c r="N564" s="297"/>
      <c r="O564" s="297"/>
      <c r="P564" s="297"/>
      <c r="Q564" s="297"/>
      <c r="R564" s="297"/>
      <c r="S564" s="297"/>
      <c r="T564" s="297"/>
      <c r="U564" s="297"/>
      <c r="V564" s="297"/>
      <c r="W564" s="297"/>
      <c r="X564" s="297"/>
      <c r="Y564" s="297"/>
    </row>
    <row r="565" spans="1:25" hidden="1" x14ac:dyDescent="0.2">
      <c r="A565" s="297"/>
      <c r="B565" s="297"/>
      <c r="C565" s="297"/>
      <c r="D565" s="297"/>
      <c r="E565" s="297"/>
      <c r="F565" s="297"/>
      <c r="G565" s="297"/>
      <c r="H565" s="297"/>
      <c r="I565" s="297"/>
      <c r="J565" s="297"/>
      <c r="K565" s="297"/>
      <c r="L565" s="297"/>
      <c r="M565" s="297"/>
      <c r="N565" s="297"/>
      <c r="O565" s="297"/>
      <c r="P565" s="297"/>
      <c r="Q565" s="297"/>
      <c r="R565" s="297"/>
      <c r="S565" s="297"/>
      <c r="T565" s="297"/>
      <c r="U565" s="297"/>
      <c r="V565" s="297"/>
      <c r="W565" s="297"/>
      <c r="X565" s="297"/>
      <c r="Y565" s="297"/>
    </row>
    <row r="566" spans="1:25" hidden="1" x14ac:dyDescent="0.2">
      <c r="A566" s="297"/>
      <c r="B566" s="297"/>
      <c r="C566" s="297"/>
      <c r="D566" s="297"/>
      <c r="E566" s="297"/>
      <c r="F566" s="297"/>
      <c r="G566" s="297"/>
      <c r="H566" s="297"/>
      <c r="I566" s="297"/>
      <c r="J566" s="297"/>
      <c r="K566" s="297"/>
      <c r="L566" s="297"/>
      <c r="M566" s="297"/>
      <c r="N566" s="297"/>
      <c r="O566" s="297"/>
      <c r="P566" s="297"/>
      <c r="Q566" s="297"/>
      <c r="R566" s="297"/>
      <c r="S566" s="297"/>
      <c r="T566" s="297"/>
      <c r="U566" s="297"/>
      <c r="V566" s="297"/>
      <c r="W566" s="297"/>
      <c r="X566" s="297"/>
      <c r="Y566" s="297"/>
    </row>
    <row r="567" spans="1:25" hidden="1" x14ac:dyDescent="0.2">
      <c r="A567" s="297"/>
      <c r="B567" s="297"/>
      <c r="C567" s="297"/>
      <c r="D567" s="297"/>
      <c r="E567" s="297"/>
      <c r="F567" s="297"/>
      <c r="G567" s="297"/>
      <c r="H567" s="297"/>
      <c r="I567" s="297"/>
      <c r="J567" s="297"/>
      <c r="K567" s="297"/>
      <c r="L567" s="297"/>
      <c r="M567" s="297"/>
      <c r="N567" s="297"/>
      <c r="O567" s="297"/>
      <c r="P567" s="297"/>
      <c r="Q567" s="297"/>
      <c r="R567" s="297"/>
      <c r="S567" s="297"/>
      <c r="T567" s="297"/>
      <c r="U567" s="297"/>
      <c r="V567" s="297"/>
      <c r="W567" s="297"/>
      <c r="X567" s="297"/>
      <c r="Y567" s="297"/>
    </row>
    <row r="568" spans="1:25" hidden="1" x14ac:dyDescent="0.2">
      <c r="A568" s="297"/>
      <c r="B568" s="297"/>
      <c r="C568" s="297"/>
      <c r="D568" s="297"/>
      <c r="E568" s="297"/>
      <c r="F568" s="297"/>
      <c r="G568" s="297"/>
      <c r="H568" s="297"/>
      <c r="I568" s="297"/>
      <c r="J568" s="297"/>
      <c r="K568" s="297"/>
      <c r="L568" s="297"/>
      <c r="M568" s="297"/>
      <c r="N568" s="297"/>
      <c r="O568" s="297"/>
      <c r="P568" s="297"/>
      <c r="Q568" s="297"/>
      <c r="R568" s="297"/>
      <c r="S568" s="297"/>
      <c r="T568" s="297"/>
      <c r="U568" s="297"/>
      <c r="V568" s="297"/>
      <c r="W568" s="297"/>
      <c r="X568" s="297"/>
      <c r="Y568" s="297"/>
    </row>
    <row r="569" spans="1:25" hidden="1" x14ac:dyDescent="0.2">
      <c r="A569" s="297"/>
      <c r="B569" s="297"/>
      <c r="C569" s="297"/>
      <c r="D569" s="297"/>
      <c r="E569" s="297"/>
      <c r="F569" s="297"/>
      <c r="G569" s="297"/>
      <c r="H569" s="297"/>
      <c r="I569" s="297"/>
      <c r="J569" s="297"/>
      <c r="K569" s="297"/>
      <c r="L569" s="297"/>
      <c r="M569" s="297"/>
      <c r="N569" s="297"/>
      <c r="O569" s="297"/>
      <c r="P569" s="297"/>
      <c r="Q569" s="297"/>
      <c r="R569" s="297"/>
      <c r="S569" s="297"/>
      <c r="T569" s="297"/>
      <c r="U569" s="297"/>
      <c r="V569" s="297"/>
      <c r="W569" s="297"/>
      <c r="X569" s="297"/>
      <c r="Y569" s="297"/>
    </row>
    <row r="570" spans="1:25" hidden="1" x14ac:dyDescent="0.2">
      <c r="A570" s="297"/>
      <c r="B570" s="297"/>
      <c r="C570" s="297"/>
      <c r="D570" s="297"/>
      <c r="E570" s="297"/>
      <c r="F570" s="297"/>
      <c r="G570" s="297"/>
      <c r="H570" s="297"/>
      <c r="I570" s="297"/>
      <c r="J570" s="297"/>
      <c r="K570" s="297"/>
      <c r="L570" s="297"/>
      <c r="M570" s="297"/>
      <c r="N570" s="297"/>
      <c r="O570" s="297"/>
      <c r="P570" s="297"/>
      <c r="Q570" s="297"/>
      <c r="R570" s="297"/>
      <c r="S570" s="297"/>
      <c r="T570" s="297"/>
      <c r="U570" s="297"/>
      <c r="V570" s="297"/>
      <c r="W570" s="297"/>
      <c r="X570" s="297"/>
      <c r="Y570" s="297"/>
    </row>
    <row r="571" spans="1:25" hidden="1" x14ac:dyDescent="0.2">
      <c r="A571" s="297"/>
      <c r="B571" s="297"/>
      <c r="C571" s="297"/>
      <c r="D571" s="297"/>
      <c r="E571" s="297"/>
      <c r="F571" s="297"/>
      <c r="G571" s="297"/>
      <c r="H571" s="297"/>
      <c r="I571" s="297"/>
      <c r="J571" s="297"/>
      <c r="K571" s="297"/>
      <c r="L571" s="297"/>
      <c r="M571" s="297"/>
      <c r="N571" s="297"/>
      <c r="O571" s="297"/>
      <c r="P571" s="297"/>
      <c r="Q571" s="297"/>
      <c r="R571" s="297"/>
      <c r="S571" s="297"/>
      <c r="T571" s="297"/>
      <c r="U571" s="297"/>
      <c r="V571" s="297"/>
      <c r="W571" s="297"/>
      <c r="X571" s="297"/>
      <c r="Y571" s="297"/>
    </row>
    <row r="572" spans="1:25" hidden="1" x14ac:dyDescent="0.2">
      <c r="A572" s="297"/>
      <c r="B572" s="297"/>
      <c r="C572" s="297"/>
      <c r="D572" s="297"/>
      <c r="E572" s="297"/>
      <c r="F572" s="297"/>
      <c r="G572" s="297"/>
      <c r="H572" s="297"/>
      <c r="I572" s="297"/>
      <c r="J572" s="297"/>
      <c r="K572" s="297"/>
      <c r="L572" s="297"/>
      <c r="M572" s="297"/>
      <c r="N572" s="297"/>
      <c r="O572" s="297"/>
      <c r="P572" s="297"/>
      <c r="Q572" s="297"/>
      <c r="R572" s="297"/>
      <c r="S572" s="297"/>
      <c r="T572" s="297"/>
      <c r="U572" s="297"/>
      <c r="V572" s="297"/>
      <c r="W572" s="297"/>
      <c r="X572" s="297"/>
      <c r="Y572" s="297"/>
    </row>
    <row r="573" spans="1:25" hidden="1" x14ac:dyDescent="0.2">
      <c r="A573" s="297"/>
      <c r="B573" s="297"/>
      <c r="C573" s="297"/>
      <c r="D573" s="297"/>
      <c r="E573" s="297"/>
      <c r="F573" s="297"/>
      <c r="G573" s="297"/>
      <c r="H573" s="297"/>
      <c r="I573" s="297"/>
      <c r="J573" s="297"/>
      <c r="K573" s="297"/>
      <c r="L573" s="297"/>
      <c r="M573" s="297"/>
      <c r="N573" s="297"/>
      <c r="O573" s="297"/>
      <c r="P573" s="297"/>
      <c r="Q573" s="297"/>
      <c r="R573" s="297"/>
      <c r="S573" s="297"/>
      <c r="T573" s="297"/>
      <c r="U573" s="297"/>
      <c r="V573" s="297"/>
      <c r="W573" s="297"/>
      <c r="X573" s="297"/>
      <c r="Y573" s="297"/>
    </row>
    <row r="574" spans="1:25" hidden="1" x14ac:dyDescent="0.2">
      <c r="A574" s="297"/>
      <c r="B574" s="297"/>
      <c r="C574" s="297"/>
      <c r="D574" s="297"/>
      <c r="E574" s="297"/>
      <c r="F574" s="297"/>
      <c r="G574" s="297"/>
      <c r="H574" s="297"/>
      <c r="I574" s="297"/>
      <c r="J574" s="297"/>
      <c r="K574" s="297"/>
      <c r="L574" s="297"/>
      <c r="M574" s="297"/>
      <c r="N574" s="297"/>
      <c r="O574" s="297"/>
      <c r="P574" s="297"/>
      <c r="Q574" s="297"/>
      <c r="R574" s="297"/>
      <c r="S574" s="297"/>
      <c r="T574" s="297"/>
      <c r="U574" s="297"/>
      <c r="V574" s="297"/>
      <c r="W574" s="297"/>
      <c r="X574" s="297"/>
      <c r="Y574" s="297"/>
    </row>
    <row r="575" spans="1:25" hidden="1" x14ac:dyDescent="0.2">
      <c r="A575" s="297"/>
      <c r="B575" s="297"/>
      <c r="C575" s="297"/>
      <c r="D575" s="297"/>
      <c r="E575" s="297"/>
      <c r="F575" s="297"/>
      <c r="G575" s="297"/>
      <c r="H575" s="297"/>
      <c r="I575" s="297"/>
      <c r="J575" s="297"/>
      <c r="K575" s="297"/>
      <c r="L575" s="297"/>
      <c r="M575" s="297"/>
      <c r="N575" s="297"/>
      <c r="O575" s="297"/>
      <c r="P575" s="297"/>
      <c r="Q575" s="297"/>
      <c r="R575" s="297"/>
      <c r="S575" s="297"/>
      <c r="T575" s="297"/>
      <c r="U575" s="297"/>
      <c r="V575" s="297"/>
      <c r="W575" s="297"/>
      <c r="X575" s="297"/>
      <c r="Y575" s="297"/>
    </row>
    <row r="576" spans="1:25" hidden="1" x14ac:dyDescent="0.2">
      <c r="A576" s="297"/>
      <c r="B576" s="297"/>
      <c r="C576" s="297"/>
      <c r="D576" s="297"/>
      <c r="E576" s="297"/>
      <c r="F576" s="297"/>
      <c r="G576" s="297"/>
      <c r="H576" s="297"/>
      <c r="I576" s="297"/>
      <c r="J576" s="297"/>
      <c r="K576" s="297"/>
      <c r="L576" s="297"/>
      <c r="M576" s="297"/>
      <c r="N576" s="297"/>
      <c r="O576" s="297"/>
      <c r="P576" s="297"/>
      <c r="Q576" s="297"/>
      <c r="R576" s="297"/>
      <c r="S576" s="297"/>
      <c r="T576" s="297"/>
      <c r="U576" s="297"/>
      <c r="V576" s="297"/>
      <c r="W576" s="297"/>
      <c r="X576" s="297"/>
      <c r="Y576" s="297"/>
    </row>
    <row r="577" spans="1:25" hidden="1" x14ac:dyDescent="0.2">
      <c r="A577" s="297"/>
      <c r="B577" s="297"/>
      <c r="C577" s="297"/>
      <c r="D577" s="297"/>
      <c r="E577" s="297"/>
      <c r="F577" s="297"/>
      <c r="G577" s="297"/>
      <c r="H577" s="297"/>
      <c r="I577" s="297"/>
      <c r="J577" s="297"/>
      <c r="K577" s="297"/>
      <c r="L577" s="297"/>
      <c r="M577" s="297"/>
      <c r="N577" s="297"/>
      <c r="O577" s="297"/>
      <c r="P577" s="297"/>
      <c r="Q577" s="297"/>
      <c r="R577" s="297"/>
      <c r="S577" s="297"/>
      <c r="T577" s="297"/>
      <c r="U577" s="297"/>
      <c r="V577" s="297"/>
      <c r="W577" s="297"/>
      <c r="X577" s="297"/>
      <c r="Y577" s="297"/>
    </row>
    <row r="578" spans="1:25" hidden="1" x14ac:dyDescent="0.2">
      <c r="A578" s="297"/>
      <c r="B578" s="297"/>
      <c r="C578" s="297"/>
      <c r="D578" s="297"/>
      <c r="E578" s="297"/>
      <c r="F578" s="297"/>
      <c r="G578" s="297"/>
      <c r="H578" s="297"/>
      <c r="I578" s="297"/>
      <c r="J578" s="297"/>
      <c r="K578" s="297"/>
      <c r="L578" s="297"/>
      <c r="M578" s="297"/>
      <c r="N578" s="297"/>
      <c r="O578" s="297"/>
      <c r="P578" s="297"/>
      <c r="Q578" s="297"/>
      <c r="R578" s="297"/>
      <c r="S578" s="297"/>
      <c r="T578" s="297"/>
      <c r="U578" s="297"/>
      <c r="V578" s="297"/>
      <c r="W578" s="297"/>
      <c r="X578" s="297"/>
      <c r="Y578" s="297"/>
    </row>
    <row r="579" spans="1:25" hidden="1" x14ac:dyDescent="0.2">
      <c r="A579" s="297"/>
      <c r="B579" s="297"/>
      <c r="C579" s="297"/>
      <c r="D579" s="297"/>
      <c r="E579" s="297"/>
      <c r="F579" s="297"/>
      <c r="G579" s="297"/>
      <c r="H579" s="297"/>
      <c r="I579" s="297"/>
      <c r="J579" s="297"/>
      <c r="K579" s="297"/>
      <c r="L579" s="297"/>
      <c r="M579" s="297"/>
      <c r="N579" s="297"/>
      <c r="O579" s="297"/>
      <c r="P579" s="297"/>
      <c r="Q579" s="297"/>
      <c r="R579" s="297"/>
      <c r="S579" s="297"/>
      <c r="T579" s="297"/>
      <c r="U579" s="297"/>
      <c r="V579" s="297"/>
      <c r="W579" s="297"/>
      <c r="X579" s="297"/>
      <c r="Y579" s="297"/>
    </row>
    <row r="580" spans="1:25" hidden="1" x14ac:dyDescent="0.2">
      <c r="A580" s="297"/>
      <c r="B580" s="297"/>
      <c r="C580" s="297"/>
      <c r="D580" s="297"/>
      <c r="E580" s="297"/>
      <c r="F580" s="297"/>
      <c r="G580" s="297"/>
      <c r="H580" s="297"/>
      <c r="I580" s="297"/>
      <c r="J580" s="297"/>
      <c r="K580" s="297"/>
      <c r="L580" s="297"/>
      <c r="M580" s="297"/>
      <c r="N580" s="297"/>
      <c r="O580" s="297"/>
      <c r="P580" s="297"/>
      <c r="Q580" s="297"/>
      <c r="R580" s="297"/>
      <c r="S580" s="297"/>
      <c r="T580" s="297"/>
      <c r="U580" s="297"/>
      <c r="V580" s="297"/>
      <c r="W580" s="297"/>
      <c r="X580" s="297"/>
      <c r="Y580" s="297"/>
    </row>
    <row r="581" spans="1:25" hidden="1" x14ac:dyDescent="0.2">
      <c r="A581" s="297"/>
      <c r="B581" s="297"/>
      <c r="C581" s="297"/>
      <c r="D581" s="297"/>
      <c r="E581" s="297"/>
      <c r="F581" s="297"/>
      <c r="G581" s="297"/>
      <c r="H581" s="297"/>
      <c r="I581" s="297"/>
      <c r="J581" s="297"/>
      <c r="K581" s="297"/>
      <c r="L581" s="297"/>
      <c r="M581" s="297"/>
      <c r="N581" s="297"/>
      <c r="O581" s="297"/>
      <c r="P581" s="297"/>
      <c r="Q581" s="297"/>
      <c r="R581" s="297"/>
      <c r="S581" s="297"/>
      <c r="T581" s="297"/>
      <c r="U581" s="297"/>
      <c r="V581" s="297"/>
      <c r="W581" s="297"/>
      <c r="X581" s="297"/>
      <c r="Y581" s="297"/>
    </row>
    <row r="582" spans="1:25" hidden="1" x14ac:dyDescent="0.2">
      <c r="A582" s="297"/>
      <c r="B582" s="297"/>
      <c r="C582" s="297"/>
      <c r="D582" s="297"/>
      <c r="E582" s="297"/>
      <c r="F582" s="297"/>
      <c r="G582" s="297"/>
      <c r="H582" s="297"/>
      <c r="I582" s="297"/>
      <c r="J582" s="297"/>
      <c r="K582" s="297"/>
      <c r="L582" s="297"/>
      <c r="M582" s="297"/>
      <c r="N582" s="297"/>
      <c r="O582" s="297"/>
      <c r="P582" s="297"/>
      <c r="Q582" s="297"/>
      <c r="R582" s="297"/>
      <c r="S582" s="297"/>
      <c r="T582" s="297"/>
      <c r="U582" s="297"/>
      <c r="V582" s="297"/>
      <c r="W582" s="297"/>
      <c r="X582" s="297"/>
      <c r="Y582" s="297"/>
    </row>
    <row r="583" spans="1:25" hidden="1" x14ac:dyDescent="0.2">
      <c r="A583" s="297"/>
      <c r="B583" s="297"/>
      <c r="C583" s="297"/>
      <c r="D583" s="297"/>
      <c r="E583" s="297"/>
      <c r="F583" s="297"/>
      <c r="G583" s="297"/>
      <c r="H583" s="297"/>
      <c r="I583" s="297"/>
      <c r="J583" s="297"/>
      <c r="K583" s="297"/>
      <c r="L583" s="297"/>
      <c r="M583" s="297"/>
      <c r="N583" s="297"/>
      <c r="O583" s="297"/>
      <c r="P583" s="297"/>
      <c r="Q583" s="297"/>
      <c r="R583" s="297"/>
      <c r="S583" s="297"/>
      <c r="T583" s="297"/>
      <c r="U583" s="297"/>
      <c r="V583" s="297"/>
      <c r="W583" s="297"/>
      <c r="X583" s="297"/>
      <c r="Y583" s="297"/>
    </row>
    <row r="584" spans="1:25" hidden="1" x14ac:dyDescent="0.2">
      <c r="A584" s="297"/>
      <c r="B584" s="297"/>
      <c r="C584" s="297"/>
      <c r="D584" s="297"/>
      <c r="E584" s="297"/>
      <c r="F584" s="297"/>
      <c r="G584" s="297"/>
      <c r="H584" s="297"/>
      <c r="I584" s="297"/>
      <c r="J584" s="297"/>
      <c r="K584" s="297"/>
      <c r="L584" s="297"/>
      <c r="M584" s="297"/>
      <c r="N584" s="297"/>
      <c r="O584" s="297"/>
      <c r="P584" s="297"/>
      <c r="Q584" s="297"/>
      <c r="R584" s="297"/>
      <c r="S584" s="297"/>
      <c r="T584" s="297"/>
      <c r="U584" s="297"/>
      <c r="V584" s="297"/>
      <c r="W584" s="297"/>
      <c r="X584" s="297"/>
      <c r="Y584" s="297"/>
    </row>
    <row r="585" spans="1:25" hidden="1" x14ac:dyDescent="0.2">
      <c r="A585" s="297"/>
      <c r="B585" s="297"/>
      <c r="C585" s="297"/>
      <c r="D585" s="297"/>
      <c r="E585" s="297"/>
      <c r="F585" s="297"/>
      <c r="G585" s="297"/>
      <c r="H585" s="297"/>
      <c r="I585" s="297"/>
      <c r="J585" s="297"/>
      <c r="K585" s="297"/>
      <c r="L585" s="297"/>
      <c r="M585" s="297"/>
      <c r="N585" s="297"/>
      <c r="O585" s="297"/>
      <c r="P585" s="297"/>
      <c r="Q585" s="297"/>
      <c r="R585" s="297"/>
      <c r="S585" s="297"/>
      <c r="T585" s="297"/>
      <c r="U585" s="297"/>
      <c r="V585" s="297"/>
      <c r="W585" s="297"/>
      <c r="X585" s="297"/>
      <c r="Y585" s="297"/>
    </row>
    <row r="586" spans="1:25" hidden="1" x14ac:dyDescent="0.2">
      <c r="A586" s="297"/>
      <c r="B586" s="297"/>
      <c r="C586" s="297"/>
      <c r="D586" s="297"/>
      <c r="E586" s="297"/>
      <c r="F586" s="297"/>
      <c r="G586" s="297"/>
      <c r="H586" s="297"/>
      <c r="I586" s="297"/>
      <c r="J586" s="297"/>
      <c r="K586" s="297"/>
      <c r="L586" s="297"/>
      <c r="M586" s="297"/>
      <c r="N586" s="297"/>
      <c r="O586" s="297"/>
      <c r="P586" s="297"/>
      <c r="Q586" s="297"/>
      <c r="R586" s="297"/>
      <c r="S586" s="297"/>
      <c r="T586" s="297"/>
      <c r="U586" s="297"/>
      <c r="V586" s="297"/>
      <c r="W586" s="297"/>
      <c r="X586" s="297"/>
      <c r="Y586" s="297"/>
    </row>
    <row r="587" spans="1:25" hidden="1" x14ac:dyDescent="0.2">
      <c r="A587" s="297"/>
      <c r="B587" s="297"/>
      <c r="C587" s="297"/>
      <c r="D587" s="297"/>
      <c r="E587" s="297"/>
      <c r="F587" s="297"/>
      <c r="G587" s="297"/>
      <c r="H587" s="297"/>
      <c r="I587" s="297"/>
      <c r="J587" s="297"/>
      <c r="K587" s="297"/>
      <c r="L587" s="297"/>
      <c r="M587" s="297"/>
      <c r="N587" s="297"/>
      <c r="O587" s="297"/>
      <c r="P587" s="297"/>
      <c r="Q587" s="297"/>
      <c r="R587" s="297"/>
      <c r="S587" s="297"/>
      <c r="T587" s="297"/>
      <c r="U587" s="297"/>
      <c r="V587" s="297"/>
      <c r="W587" s="297"/>
      <c r="X587" s="297"/>
      <c r="Y587" s="297"/>
    </row>
    <row r="588" spans="1:25" hidden="1" x14ac:dyDescent="0.2">
      <c r="A588" s="297"/>
      <c r="B588" s="297"/>
      <c r="C588" s="297"/>
      <c r="D588" s="297"/>
      <c r="E588" s="297"/>
      <c r="F588" s="297"/>
      <c r="G588" s="297"/>
      <c r="H588" s="297"/>
      <c r="I588" s="297"/>
      <c r="J588" s="297"/>
      <c r="K588" s="297"/>
      <c r="L588" s="297"/>
      <c r="M588" s="297"/>
      <c r="N588" s="297"/>
      <c r="O588" s="297"/>
      <c r="P588" s="297"/>
      <c r="Q588" s="297"/>
      <c r="R588" s="297"/>
      <c r="S588" s="297"/>
      <c r="T588" s="297"/>
      <c r="U588" s="297"/>
      <c r="V588" s="297"/>
      <c r="W588" s="297"/>
      <c r="X588" s="297"/>
      <c r="Y588" s="297"/>
    </row>
    <row r="589" spans="1:25" hidden="1" x14ac:dyDescent="0.2">
      <c r="A589" s="297"/>
      <c r="B589" s="297"/>
      <c r="C589" s="297"/>
      <c r="D589" s="297"/>
      <c r="E589" s="297"/>
      <c r="F589" s="297"/>
      <c r="G589" s="297"/>
      <c r="H589" s="297"/>
      <c r="I589" s="297"/>
      <c r="J589" s="297"/>
      <c r="K589" s="297"/>
      <c r="L589" s="297"/>
      <c r="M589" s="297"/>
      <c r="N589" s="297"/>
      <c r="O589" s="297"/>
      <c r="P589" s="297"/>
      <c r="Q589" s="297"/>
      <c r="R589" s="297"/>
      <c r="S589" s="297"/>
      <c r="T589" s="297"/>
      <c r="U589" s="297"/>
      <c r="V589" s="297"/>
      <c r="W589" s="297"/>
      <c r="X589" s="297"/>
      <c r="Y589" s="297"/>
    </row>
    <row r="590" spans="1:25" hidden="1" x14ac:dyDescent="0.2">
      <c r="A590" s="297"/>
      <c r="B590" s="297"/>
      <c r="C590" s="297"/>
      <c r="D590" s="297"/>
      <c r="E590" s="297"/>
      <c r="F590" s="297"/>
      <c r="G590" s="297"/>
      <c r="H590" s="297"/>
      <c r="I590" s="297"/>
      <c r="J590" s="297"/>
      <c r="K590" s="297"/>
      <c r="L590" s="297"/>
      <c r="M590" s="297"/>
      <c r="N590" s="297"/>
      <c r="O590" s="297"/>
      <c r="P590" s="297"/>
      <c r="Q590" s="297"/>
      <c r="R590" s="297"/>
      <c r="S590" s="297"/>
      <c r="T590" s="297"/>
      <c r="U590" s="297"/>
      <c r="V590" s="297"/>
      <c r="W590" s="297"/>
      <c r="X590" s="297"/>
      <c r="Y590" s="297"/>
    </row>
    <row r="591" spans="1:25" hidden="1" x14ac:dyDescent="0.2">
      <c r="A591" s="297"/>
      <c r="B591" s="297"/>
      <c r="C591" s="297"/>
      <c r="D591" s="297"/>
      <c r="E591" s="297"/>
      <c r="F591" s="297"/>
      <c r="G591" s="297"/>
      <c r="H591" s="297"/>
      <c r="I591" s="297"/>
      <c r="J591" s="297"/>
      <c r="K591" s="297"/>
      <c r="L591" s="297"/>
      <c r="M591" s="297"/>
      <c r="N591" s="297"/>
      <c r="O591" s="297"/>
      <c r="P591" s="297"/>
      <c r="Q591" s="297"/>
      <c r="R591" s="297"/>
      <c r="S591" s="297"/>
      <c r="T591" s="297"/>
      <c r="U591" s="297"/>
      <c r="V591" s="297"/>
      <c r="W591" s="297"/>
      <c r="X591" s="297"/>
      <c r="Y591" s="297"/>
    </row>
    <row r="592" spans="1:25" hidden="1" x14ac:dyDescent="0.2">
      <c r="A592" s="297"/>
      <c r="B592" s="297"/>
      <c r="C592" s="297"/>
      <c r="D592" s="297"/>
      <c r="E592" s="297"/>
      <c r="F592" s="297"/>
      <c r="G592" s="297"/>
      <c r="H592" s="297"/>
      <c r="I592" s="297"/>
      <c r="J592" s="297"/>
      <c r="K592" s="297"/>
      <c r="L592" s="297"/>
      <c r="M592" s="297"/>
      <c r="N592" s="297"/>
      <c r="O592" s="297"/>
      <c r="P592" s="297"/>
      <c r="Q592" s="297"/>
      <c r="R592" s="297"/>
      <c r="S592" s="297"/>
      <c r="T592" s="297"/>
      <c r="U592" s="297"/>
      <c r="V592" s="297"/>
      <c r="W592" s="297"/>
      <c r="X592" s="297"/>
      <c r="Y592" s="297"/>
    </row>
    <row r="593" spans="1:25" hidden="1" x14ac:dyDescent="0.2">
      <c r="A593" s="297"/>
      <c r="B593" s="297"/>
      <c r="C593" s="297"/>
      <c r="D593" s="297"/>
      <c r="E593" s="297"/>
      <c r="F593" s="297"/>
      <c r="G593" s="297"/>
      <c r="H593" s="297"/>
      <c r="I593" s="297"/>
      <c r="J593" s="297"/>
      <c r="K593" s="297"/>
      <c r="L593" s="297"/>
      <c r="M593" s="297"/>
      <c r="N593" s="297"/>
      <c r="O593" s="297"/>
      <c r="P593" s="297"/>
      <c r="Q593" s="297"/>
      <c r="R593" s="297"/>
      <c r="S593" s="297"/>
      <c r="T593" s="297"/>
      <c r="U593" s="297"/>
      <c r="V593" s="297"/>
      <c r="W593" s="297"/>
      <c r="X593" s="297"/>
      <c r="Y593" s="297"/>
    </row>
    <row r="594" spans="1:25" hidden="1" x14ac:dyDescent="0.2">
      <c r="A594" s="297"/>
      <c r="B594" s="297"/>
      <c r="C594" s="297"/>
      <c r="D594" s="297"/>
      <c r="E594" s="297"/>
      <c r="F594" s="297"/>
      <c r="G594" s="297"/>
      <c r="H594" s="297"/>
      <c r="I594" s="297"/>
      <c r="J594" s="297"/>
      <c r="K594" s="297"/>
      <c r="L594" s="297"/>
      <c r="M594" s="297"/>
      <c r="N594" s="297"/>
      <c r="O594" s="297"/>
      <c r="P594" s="297"/>
      <c r="Q594" s="297"/>
      <c r="R594" s="297"/>
      <c r="S594" s="297"/>
      <c r="T594" s="297"/>
      <c r="U594" s="297"/>
      <c r="V594" s="297"/>
      <c r="W594" s="297"/>
      <c r="X594" s="297"/>
      <c r="Y594" s="297"/>
    </row>
    <row r="595" spans="1:25" hidden="1" x14ac:dyDescent="0.2">
      <c r="A595" s="297"/>
      <c r="B595" s="297"/>
      <c r="C595" s="297"/>
      <c r="D595" s="297"/>
      <c r="E595" s="297"/>
      <c r="F595" s="297"/>
      <c r="G595" s="297"/>
      <c r="H595" s="297"/>
      <c r="I595" s="297"/>
      <c r="J595" s="297"/>
      <c r="K595" s="297"/>
      <c r="L595" s="297"/>
      <c r="M595" s="297"/>
      <c r="N595" s="297"/>
      <c r="O595" s="297"/>
      <c r="P595" s="297"/>
      <c r="Q595" s="297"/>
      <c r="R595" s="297"/>
      <c r="S595" s="297"/>
      <c r="T595" s="297"/>
      <c r="U595" s="297"/>
      <c r="V595" s="297"/>
      <c r="W595" s="297"/>
      <c r="X595" s="297"/>
      <c r="Y595" s="297"/>
    </row>
    <row r="596" spans="1:25" hidden="1" x14ac:dyDescent="0.2">
      <c r="A596" s="297"/>
      <c r="B596" s="297"/>
      <c r="C596" s="297"/>
      <c r="D596" s="297"/>
      <c r="E596" s="297"/>
      <c r="F596" s="297"/>
      <c r="G596" s="297"/>
      <c r="H596" s="297"/>
      <c r="I596" s="297"/>
      <c r="J596" s="297"/>
      <c r="K596" s="297"/>
      <c r="L596" s="297"/>
      <c r="M596" s="297"/>
      <c r="N596" s="297"/>
      <c r="O596" s="297"/>
      <c r="P596" s="297"/>
      <c r="Q596" s="297"/>
      <c r="R596" s="297"/>
      <c r="S596" s="297"/>
      <c r="T596" s="297"/>
      <c r="U596" s="297"/>
      <c r="V596" s="297"/>
      <c r="W596" s="297"/>
      <c r="X596" s="297"/>
      <c r="Y596" s="297"/>
    </row>
    <row r="597" spans="1:25" hidden="1" x14ac:dyDescent="0.2">
      <c r="A597" s="297"/>
      <c r="B597" s="297"/>
      <c r="C597" s="297"/>
      <c r="D597" s="297"/>
      <c r="E597" s="297"/>
      <c r="F597" s="297"/>
      <c r="G597" s="297"/>
      <c r="H597" s="297"/>
      <c r="I597" s="297"/>
      <c r="J597" s="297"/>
      <c r="K597" s="297"/>
      <c r="L597" s="297"/>
      <c r="M597" s="297"/>
      <c r="N597" s="297"/>
      <c r="O597" s="297"/>
      <c r="P597" s="297"/>
      <c r="Q597" s="297"/>
      <c r="R597" s="297"/>
      <c r="S597" s="297"/>
      <c r="T597" s="297"/>
      <c r="U597" s="297"/>
      <c r="V597" s="297"/>
      <c r="W597" s="297"/>
      <c r="X597" s="297"/>
      <c r="Y597" s="297"/>
    </row>
    <row r="598" spans="1:25" hidden="1" x14ac:dyDescent="0.2">
      <c r="A598" s="297"/>
      <c r="B598" s="297"/>
      <c r="C598" s="297"/>
      <c r="D598" s="297"/>
      <c r="E598" s="297"/>
      <c r="F598" s="297"/>
      <c r="G598" s="297"/>
      <c r="H598" s="297"/>
      <c r="I598" s="297"/>
      <c r="J598" s="297"/>
      <c r="K598" s="297"/>
      <c r="L598" s="297"/>
      <c r="M598" s="297"/>
      <c r="N598" s="297"/>
      <c r="O598" s="297"/>
      <c r="P598" s="297"/>
      <c r="Q598" s="297"/>
      <c r="R598" s="297"/>
      <c r="S598" s="297"/>
      <c r="T598" s="297"/>
      <c r="U598" s="297"/>
      <c r="V598" s="297"/>
      <c r="W598" s="297"/>
      <c r="X598" s="297"/>
      <c r="Y598" s="297"/>
    </row>
    <row r="599" spans="1:25" hidden="1" x14ac:dyDescent="0.2">
      <c r="A599" s="297"/>
      <c r="B599" s="297"/>
      <c r="C599" s="297"/>
      <c r="D599" s="297"/>
      <c r="E599" s="297"/>
      <c r="F599" s="297"/>
      <c r="G599" s="297"/>
      <c r="H599" s="297"/>
      <c r="I599" s="297"/>
      <c r="J599" s="297"/>
      <c r="K599" s="297"/>
      <c r="L599" s="297"/>
      <c r="M599" s="297"/>
      <c r="N599" s="297"/>
      <c r="O599" s="297"/>
      <c r="P599" s="297"/>
      <c r="Q599" s="297"/>
      <c r="R599" s="297"/>
      <c r="S599" s="297"/>
      <c r="T599" s="297"/>
      <c r="U599" s="297"/>
      <c r="V599" s="297"/>
      <c r="W599" s="297"/>
      <c r="X599" s="297"/>
      <c r="Y599" s="297"/>
    </row>
    <row r="600" spans="1:25" hidden="1" x14ac:dyDescent="0.2">
      <c r="A600" s="297"/>
      <c r="B600" s="297"/>
      <c r="C600" s="297"/>
      <c r="D600" s="297"/>
      <c r="E600" s="297"/>
      <c r="F600" s="297"/>
      <c r="G600" s="297"/>
      <c r="H600" s="297"/>
      <c r="I600" s="297"/>
      <c r="J600" s="297"/>
      <c r="K600" s="297"/>
      <c r="L600" s="297"/>
      <c r="M600" s="297"/>
      <c r="N600" s="297"/>
      <c r="O600" s="297"/>
      <c r="P600" s="297"/>
      <c r="Q600" s="297"/>
      <c r="R600" s="297"/>
      <c r="S600" s="297"/>
      <c r="T600" s="297"/>
      <c r="U600" s="297"/>
      <c r="V600" s="297"/>
      <c r="W600" s="297"/>
      <c r="X600" s="297"/>
      <c r="Y600" s="297"/>
    </row>
    <row r="601" spans="1:25" hidden="1" x14ac:dyDescent="0.2">
      <c r="A601" s="297"/>
      <c r="B601" s="297"/>
      <c r="C601" s="297"/>
      <c r="D601" s="297"/>
      <c r="E601" s="297"/>
      <c r="F601" s="297"/>
      <c r="G601" s="297"/>
      <c r="H601" s="297"/>
      <c r="I601" s="297"/>
      <c r="J601" s="297"/>
      <c r="K601" s="297"/>
      <c r="L601" s="297"/>
      <c r="M601" s="297"/>
      <c r="N601" s="297"/>
      <c r="O601" s="297"/>
      <c r="P601" s="297"/>
      <c r="Q601" s="297"/>
      <c r="R601" s="297"/>
      <c r="S601" s="297"/>
      <c r="T601" s="297"/>
      <c r="U601" s="297"/>
      <c r="V601" s="297"/>
      <c r="W601" s="297"/>
      <c r="X601" s="297"/>
      <c r="Y601" s="297"/>
    </row>
    <row r="602" spans="1:25" hidden="1" x14ac:dyDescent="0.2">
      <c r="A602" s="297"/>
      <c r="B602" s="297"/>
      <c r="C602" s="297"/>
      <c r="D602" s="297"/>
      <c r="E602" s="297"/>
      <c r="F602" s="297"/>
      <c r="G602" s="297"/>
      <c r="H602" s="297"/>
      <c r="I602" s="297"/>
      <c r="J602" s="297"/>
      <c r="K602" s="297"/>
      <c r="L602" s="297"/>
      <c r="M602" s="297"/>
      <c r="N602" s="297"/>
      <c r="O602" s="297"/>
      <c r="P602" s="297"/>
      <c r="Q602" s="297"/>
      <c r="R602" s="297"/>
      <c r="S602" s="297"/>
      <c r="T602" s="297"/>
      <c r="U602" s="297"/>
      <c r="V602" s="297"/>
      <c r="W602" s="297"/>
      <c r="X602" s="297"/>
      <c r="Y602" s="297"/>
    </row>
    <row r="603" spans="1:25" hidden="1" x14ac:dyDescent="0.2">
      <c r="A603" s="297"/>
      <c r="B603" s="297"/>
      <c r="C603" s="297"/>
      <c r="D603" s="297"/>
      <c r="E603" s="297"/>
      <c r="F603" s="297"/>
      <c r="G603" s="297"/>
      <c r="H603" s="297"/>
      <c r="I603" s="297"/>
      <c r="J603" s="297"/>
      <c r="K603" s="297"/>
      <c r="L603" s="297"/>
      <c r="M603" s="297"/>
      <c r="N603" s="297"/>
      <c r="O603" s="297"/>
      <c r="P603" s="297"/>
      <c r="Q603" s="297"/>
      <c r="R603" s="297"/>
      <c r="S603" s="297"/>
      <c r="T603" s="297"/>
      <c r="U603" s="297"/>
      <c r="V603" s="297"/>
      <c r="W603" s="297"/>
      <c r="X603" s="297"/>
      <c r="Y603" s="297"/>
    </row>
    <row r="604" spans="1:25" hidden="1" x14ac:dyDescent="0.2">
      <c r="A604" s="297"/>
      <c r="B604" s="297"/>
      <c r="C604" s="297"/>
      <c r="D604" s="297"/>
      <c r="E604" s="297"/>
      <c r="F604" s="297"/>
      <c r="G604" s="297"/>
      <c r="H604" s="297"/>
      <c r="I604" s="297"/>
      <c r="J604" s="297"/>
      <c r="K604" s="297"/>
      <c r="L604" s="297"/>
      <c r="M604" s="297"/>
      <c r="N604" s="297"/>
      <c r="O604" s="297"/>
      <c r="P604" s="297"/>
      <c r="Q604" s="297"/>
      <c r="R604" s="297"/>
      <c r="S604" s="297"/>
      <c r="T604" s="297"/>
      <c r="U604" s="297"/>
      <c r="V604" s="297"/>
      <c r="W604" s="297"/>
      <c r="X604" s="297"/>
      <c r="Y604" s="297"/>
    </row>
    <row r="605" spans="1:25" hidden="1" x14ac:dyDescent="0.2">
      <c r="A605" s="297"/>
      <c r="B605" s="297"/>
      <c r="C605" s="297"/>
      <c r="D605" s="297"/>
      <c r="E605" s="297"/>
      <c r="F605" s="297"/>
      <c r="G605" s="297"/>
      <c r="H605" s="297"/>
      <c r="I605" s="297"/>
      <c r="J605" s="297"/>
      <c r="K605" s="297"/>
      <c r="L605" s="297"/>
      <c r="M605" s="297"/>
      <c r="N605" s="297"/>
      <c r="O605" s="297"/>
      <c r="P605" s="297"/>
      <c r="Q605" s="297"/>
      <c r="R605" s="297"/>
      <c r="S605" s="297"/>
      <c r="T605" s="297"/>
      <c r="U605" s="297"/>
      <c r="V605" s="297"/>
      <c r="W605" s="297"/>
      <c r="X605" s="297"/>
      <c r="Y605" s="297"/>
    </row>
    <row r="606" spans="1:25" hidden="1" x14ac:dyDescent="0.2">
      <c r="A606" s="297"/>
      <c r="B606" s="297"/>
      <c r="C606" s="297"/>
      <c r="D606" s="297"/>
      <c r="E606" s="297"/>
      <c r="F606" s="297"/>
      <c r="G606" s="297"/>
      <c r="H606" s="297"/>
      <c r="I606" s="297"/>
      <c r="J606" s="297"/>
      <c r="K606" s="297"/>
      <c r="L606" s="297"/>
      <c r="M606" s="297"/>
      <c r="N606" s="297"/>
      <c r="O606" s="297"/>
      <c r="P606" s="297"/>
      <c r="Q606" s="297"/>
      <c r="R606" s="297"/>
      <c r="S606" s="297"/>
      <c r="T606" s="297"/>
      <c r="U606" s="297"/>
      <c r="V606" s="297"/>
      <c r="W606" s="297"/>
      <c r="X606" s="297"/>
      <c r="Y606" s="297"/>
    </row>
    <row r="607" spans="1:25" hidden="1" x14ac:dyDescent="0.2">
      <c r="A607" s="297"/>
      <c r="B607" s="297"/>
      <c r="C607" s="297"/>
      <c r="D607" s="297"/>
      <c r="E607" s="297"/>
      <c r="F607" s="297"/>
      <c r="G607" s="297"/>
      <c r="H607" s="297"/>
      <c r="I607" s="297"/>
      <c r="J607" s="297"/>
      <c r="K607" s="297"/>
      <c r="L607" s="297"/>
      <c r="M607" s="297"/>
      <c r="N607" s="297"/>
      <c r="O607" s="297"/>
      <c r="P607" s="297"/>
      <c r="Q607" s="297"/>
      <c r="R607" s="297"/>
      <c r="S607" s="297"/>
      <c r="T607" s="297"/>
      <c r="U607" s="297"/>
      <c r="V607" s="297"/>
      <c r="W607" s="297"/>
      <c r="X607" s="297"/>
      <c r="Y607" s="297"/>
    </row>
    <row r="608" spans="1:25" hidden="1" x14ac:dyDescent="0.2">
      <c r="A608" s="297"/>
      <c r="B608" s="297"/>
      <c r="C608" s="297"/>
      <c r="D608" s="297"/>
      <c r="E608" s="297"/>
      <c r="F608" s="297"/>
      <c r="G608" s="297"/>
      <c r="H608" s="297"/>
      <c r="I608" s="297"/>
      <c r="J608" s="297"/>
      <c r="K608" s="297"/>
      <c r="L608" s="297"/>
      <c r="M608" s="297"/>
      <c r="N608" s="297"/>
      <c r="O608" s="297"/>
      <c r="P608" s="297"/>
      <c r="Q608" s="297"/>
      <c r="R608" s="297"/>
      <c r="S608" s="297"/>
      <c r="T608" s="297"/>
      <c r="U608" s="297"/>
      <c r="V608" s="297"/>
      <c r="W608" s="297"/>
      <c r="X608" s="297"/>
      <c r="Y608" s="297"/>
    </row>
    <row r="609" spans="1:25" hidden="1" x14ac:dyDescent="0.2">
      <c r="A609" s="297"/>
      <c r="B609" s="297"/>
      <c r="C609" s="297"/>
      <c r="D609" s="297"/>
      <c r="E609" s="297"/>
      <c r="F609" s="297"/>
      <c r="G609" s="297"/>
      <c r="H609" s="297"/>
      <c r="I609" s="297"/>
      <c r="J609" s="297"/>
      <c r="K609" s="297"/>
      <c r="L609" s="297"/>
      <c r="M609" s="297"/>
      <c r="N609" s="297"/>
      <c r="O609" s="297"/>
      <c r="P609" s="297"/>
      <c r="Q609" s="297"/>
      <c r="R609" s="297"/>
      <c r="S609" s="297"/>
      <c r="T609" s="297"/>
      <c r="U609" s="297"/>
      <c r="V609" s="297"/>
      <c r="W609" s="297"/>
      <c r="X609" s="297"/>
      <c r="Y609" s="297"/>
    </row>
    <row r="610" spans="1:25" hidden="1" x14ac:dyDescent="0.2">
      <c r="A610" s="297"/>
      <c r="B610" s="297"/>
      <c r="C610" s="297"/>
      <c r="D610" s="297"/>
      <c r="E610" s="297"/>
      <c r="F610" s="297"/>
      <c r="G610" s="297"/>
      <c r="H610" s="297"/>
      <c r="I610" s="297"/>
      <c r="J610" s="297"/>
      <c r="K610" s="297"/>
      <c r="L610" s="297"/>
      <c r="M610" s="297"/>
      <c r="N610" s="297"/>
      <c r="O610" s="297"/>
      <c r="P610" s="297"/>
      <c r="Q610" s="297"/>
      <c r="R610" s="297"/>
      <c r="S610" s="297"/>
      <c r="T610" s="297"/>
      <c r="U610" s="297"/>
      <c r="V610" s="297"/>
      <c r="W610" s="297"/>
      <c r="X610" s="297"/>
      <c r="Y610" s="297"/>
    </row>
    <row r="611" spans="1:25" hidden="1" x14ac:dyDescent="0.2">
      <c r="A611" s="297"/>
      <c r="B611" s="297"/>
      <c r="C611" s="297"/>
      <c r="D611" s="297"/>
      <c r="E611" s="297"/>
      <c r="F611" s="297"/>
      <c r="G611" s="297"/>
      <c r="H611" s="297"/>
      <c r="I611" s="297"/>
      <c r="J611" s="297"/>
      <c r="K611" s="297"/>
      <c r="L611" s="297"/>
      <c r="M611" s="297"/>
      <c r="N611" s="297"/>
      <c r="O611" s="297"/>
      <c r="P611" s="297"/>
      <c r="Q611" s="297"/>
      <c r="R611" s="297"/>
      <c r="S611" s="297"/>
      <c r="T611" s="297"/>
      <c r="U611" s="297"/>
      <c r="V611" s="297"/>
      <c r="W611" s="297"/>
      <c r="X611" s="297"/>
      <c r="Y611" s="297"/>
    </row>
    <row r="612" spans="1:25" hidden="1" x14ac:dyDescent="0.2">
      <c r="A612" s="297"/>
      <c r="B612" s="297"/>
      <c r="C612" s="297"/>
      <c r="D612" s="297"/>
      <c r="E612" s="297"/>
      <c r="F612" s="297"/>
      <c r="G612" s="297"/>
      <c r="H612" s="297"/>
      <c r="I612" s="297"/>
      <c r="J612" s="297"/>
      <c r="K612" s="297"/>
      <c r="L612" s="297"/>
      <c r="M612" s="297"/>
      <c r="N612" s="297"/>
      <c r="O612" s="297"/>
      <c r="P612" s="297"/>
      <c r="Q612" s="297"/>
      <c r="R612" s="297"/>
      <c r="S612" s="297"/>
      <c r="T612" s="297"/>
      <c r="U612" s="297"/>
      <c r="V612" s="297"/>
      <c r="W612" s="297"/>
      <c r="X612" s="297"/>
      <c r="Y612" s="297"/>
    </row>
    <row r="613" spans="1:25" hidden="1" x14ac:dyDescent="0.2">
      <c r="A613" s="297"/>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row>
    <row r="614" spans="1:25" hidden="1" x14ac:dyDescent="0.2">
      <c r="A614" s="297"/>
      <c r="B614" s="297"/>
      <c r="C614" s="297"/>
      <c r="D614" s="297"/>
      <c r="E614" s="297"/>
      <c r="F614" s="297"/>
      <c r="G614" s="297"/>
      <c r="H614" s="297"/>
      <c r="I614" s="297"/>
      <c r="J614" s="297"/>
      <c r="K614" s="297"/>
      <c r="L614" s="297"/>
      <c r="M614" s="297"/>
      <c r="N614" s="297"/>
      <c r="O614" s="297"/>
      <c r="P614" s="297"/>
      <c r="Q614" s="297"/>
      <c r="R614" s="297"/>
      <c r="S614" s="297"/>
      <c r="T614" s="297"/>
      <c r="U614" s="297"/>
      <c r="V614" s="297"/>
      <c r="W614" s="297"/>
      <c r="X614" s="297"/>
      <c r="Y614" s="297"/>
    </row>
    <row r="615" spans="1:25" hidden="1" x14ac:dyDescent="0.2">
      <c r="A615" s="297"/>
      <c r="B615" s="297"/>
      <c r="C615" s="297"/>
      <c r="D615" s="297"/>
      <c r="E615" s="297"/>
      <c r="F615" s="297"/>
      <c r="G615" s="297"/>
      <c r="H615" s="297"/>
      <c r="I615" s="297"/>
      <c r="J615" s="297"/>
      <c r="K615" s="297"/>
      <c r="L615" s="297"/>
      <c r="M615" s="297"/>
      <c r="N615" s="297"/>
      <c r="O615" s="297"/>
      <c r="P615" s="297"/>
      <c r="Q615" s="297"/>
      <c r="R615" s="297"/>
      <c r="S615" s="297"/>
      <c r="T615" s="297"/>
      <c r="U615" s="297"/>
      <c r="V615" s="297"/>
      <c r="W615" s="297"/>
      <c r="X615" s="297"/>
      <c r="Y615" s="297"/>
    </row>
    <row r="616" spans="1:25" hidden="1" x14ac:dyDescent="0.2">
      <c r="A616" s="297"/>
      <c r="B616" s="297"/>
      <c r="C616" s="297"/>
      <c r="D616" s="297"/>
      <c r="E616" s="297"/>
      <c r="F616" s="297"/>
      <c r="G616" s="297"/>
      <c r="H616" s="297"/>
      <c r="I616" s="297"/>
      <c r="J616" s="297"/>
      <c r="K616" s="297"/>
      <c r="L616" s="297"/>
      <c r="M616" s="297"/>
      <c r="N616" s="297"/>
      <c r="O616" s="297"/>
      <c r="P616" s="297"/>
      <c r="Q616" s="297"/>
      <c r="R616" s="297"/>
      <c r="S616" s="297"/>
      <c r="T616" s="297"/>
      <c r="U616" s="297"/>
      <c r="V616" s="297"/>
      <c r="W616" s="297"/>
      <c r="X616" s="297"/>
      <c r="Y616" s="297"/>
    </row>
    <row r="617" spans="1:25" hidden="1" x14ac:dyDescent="0.2">
      <c r="A617" s="297"/>
      <c r="B617" s="297"/>
      <c r="C617" s="297"/>
      <c r="D617" s="297"/>
      <c r="E617" s="297"/>
      <c r="F617" s="297"/>
      <c r="G617" s="297"/>
      <c r="H617" s="297"/>
      <c r="I617" s="297"/>
      <c r="J617" s="297"/>
      <c r="K617" s="297"/>
      <c r="L617" s="297"/>
      <c r="M617" s="297"/>
      <c r="N617" s="297"/>
      <c r="O617" s="297"/>
      <c r="P617" s="297"/>
      <c r="Q617" s="297"/>
      <c r="R617" s="297"/>
      <c r="S617" s="297"/>
      <c r="T617" s="297"/>
      <c r="U617" s="297"/>
      <c r="V617" s="297"/>
      <c r="W617" s="297"/>
      <c r="X617" s="297"/>
      <c r="Y617" s="297"/>
    </row>
    <row r="618" spans="1:25" hidden="1" x14ac:dyDescent="0.2">
      <c r="A618" s="297"/>
      <c r="B618" s="297"/>
      <c r="C618" s="297"/>
      <c r="D618" s="297"/>
      <c r="E618" s="297"/>
      <c r="F618" s="297"/>
      <c r="G618" s="297"/>
      <c r="H618" s="297"/>
      <c r="I618" s="297"/>
      <c r="J618" s="297"/>
      <c r="K618" s="297"/>
      <c r="L618" s="297"/>
      <c r="M618" s="297"/>
      <c r="N618" s="297"/>
      <c r="O618" s="297"/>
      <c r="P618" s="297"/>
      <c r="Q618" s="297"/>
      <c r="R618" s="297"/>
      <c r="S618" s="297"/>
      <c r="T618" s="297"/>
      <c r="U618" s="297"/>
      <c r="V618" s="297"/>
      <c r="W618" s="297"/>
      <c r="X618" s="297"/>
      <c r="Y618" s="297"/>
    </row>
    <row r="619" spans="1:25" hidden="1" x14ac:dyDescent="0.2">
      <c r="A619" s="297"/>
      <c r="B619" s="297"/>
      <c r="C619" s="297"/>
      <c r="D619" s="297"/>
      <c r="E619" s="297"/>
      <c r="F619" s="297"/>
      <c r="G619" s="297"/>
      <c r="H619" s="297"/>
      <c r="I619" s="297"/>
      <c r="J619" s="297"/>
      <c r="K619" s="297"/>
      <c r="L619" s="297"/>
      <c r="M619" s="297"/>
      <c r="N619" s="297"/>
      <c r="O619" s="297"/>
      <c r="P619" s="297"/>
      <c r="Q619" s="297"/>
      <c r="R619" s="297"/>
      <c r="S619" s="297"/>
      <c r="T619" s="297"/>
      <c r="U619" s="297"/>
      <c r="V619" s="297"/>
      <c r="W619" s="297"/>
      <c r="X619" s="297"/>
      <c r="Y619" s="297"/>
    </row>
    <row r="620" spans="1:25" hidden="1" x14ac:dyDescent="0.2">
      <c r="A620" s="297"/>
      <c r="B620" s="297"/>
      <c r="C620" s="297"/>
      <c r="D620" s="297"/>
      <c r="E620" s="297"/>
      <c r="F620" s="297"/>
      <c r="G620" s="297"/>
      <c r="H620" s="297"/>
      <c r="I620" s="297"/>
      <c r="J620" s="297"/>
      <c r="K620" s="297"/>
      <c r="L620" s="297"/>
      <c r="M620" s="297"/>
      <c r="N620" s="297"/>
      <c r="O620" s="297"/>
      <c r="P620" s="297"/>
      <c r="Q620" s="297"/>
      <c r="R620" s="297"/>
      <c r="S620" s="297"/>
      <c r="T620" s="297"/>
      <c r="U620" s="297"/>
      <c r="V620" s="297"/>
      <c r="W620" s="297"/>
      <c r="X620" s="297"/>
      <c r="Y620" s="297"/>
    </row>
    <row r="621" spans="1:25" hidden="1" x14ac:dyDescent="0.2">
      <c r="A621" s="297"/>
      <c r="B621" s="297"/>
      <c r="C621" s="297"/>
      <c r="D621" s="297"/>
      <c r="E621" s="297"/>
      <c r="F621" s="297"/>
      <c r="G621" s="297"/>
      <c r="H621" s="297"/>
      <c r="I621" s="297"/>
      <c r="J621" s="297"/>
      <c r="K621" s="297"/>
      <c r="L621" s="297"/>
      <c r="M621" s="297"/>
      <c r="N621" s="297"/>
      <c r="O621" s="297"/>
      <c r="P621" s="297"/>
      <c r="Q621" s="297"/>
      <c r="R621" s="297"/>
      <c r="S621" s="297"/>
      <c r="T621" s="297"/>
      <c r="U621" s="297"/>
      <c r="V621" s="297"/>
      <c r="W621" s="297"/>
      <c r="X621" s="297"/>
      <c r="Y621" s="297"/>
    </row>
    <row r="622" spans="1:25" hidden="1" x14ac:dyDescent="0.2">
      <c r="A622" s="297"/>
      <c r="B622" s="297"/>
      <c r="C622" s="297"/>
      <c r="D622" s="297"/>
      <c r="E622" s="297"/>
      <c r="F622" s="297"/>
      <c r="G622" s="297"/>
      <c r="H622" s="297"/>
      <c r="I622" s="297"/>
      <c r="J622" s="297"/>
      <c r="K622" s="297"/>
      <c r="L622" s="297"/>
      <c r="M622" s="297"/>
      <c r="N622" s="297"/>
      <c r="O622" s="297"/>
      <c r="P622" s="297"/>
      <c r="Q622" s="297"/>
      <c r="R622" s="297"/>
      <c r="S622" s="297"/>
      <c r="T622" s="297"/>
      <c r="U622" s="297"/>
      <c r="V622" s="297"/>
      <c r="W622" s="297"/>
      <c r="X622" s="297"/>
      <c r="Y622" s="297"/>
    </row>
    <row r="623" spans="1:25" hidden="1" x14ac:dyDescent="0.2">
      <c r="A623" s="297"/>
      <c r="B623" s="297"/>
      <c r="C623" s="297"/>
      <c r="D623" s="297"/>
      <c r="E623" s="297"/>
      <c r="F623" s="297"/>
      <c r="G623" s="297"/>
      <c r="H623" s="297"/>
      <c r="I623" s="297"/>
      <c r="J623" s="297"/>
      <c r="K623" s="297"/>
      <c r="L623" s="297"/>
      <c r="M623" s="297"/>
      <c r="N623" s="297"/>
      <c r="O623" s="297"/>
      <c r="P623" s="297"/>
      <c r="Q623" s="297"/>
      <c r="R623" s="297"/>
      <c r="S623" s="297"/>
      <c r="T623" s="297"/>
      <c r="U623" s="297"/>
      <c r="V623" s="297"/>
      <c r="W623" s="297"/>
      <c r="X623" s="297"/>
      <c r="Y623" s="297"/>
    </row>
    <row r="624" spans="1:25" hidden="1" x14ac:dyDescent="0.2">
      <c r="A624" s="297"/>
      <c r="B624" s="297"/>
      <c r="C624" s="297"/>
      <c r="D624" s="297"/>
      <c r="E624" s="297"/>
      <c r="F624" s="297"/>
      <c r="G624" s="297"/>
      <c r="H624" s="297"/>
      <c r="I624" s="297"/>
      <c r="J624" s="297"/>
      <c r="K624" s="297"/>
      <c r="L624" s="297"/>
      <c r="M624" s="297"/>
      <c r="N624" s="297"/>
      <c r="O624" s="297"/>
      <c r="P624" s="297"/>
      <c r="Q624" s="297"/>
      <c r="R624" s="297"/>
      <c r="S624" s="297"/>
      <c r="T624" s="297"/>
      <c r="U624" s="297"/>
      <c r="V624" s="297"/>
      <c r="W624" s="297"/>
      <c r="X624" s="297"/>
      <c r="Y624" s="297"/>
    </row>
    <row r="625" spans="1:25" hidden="1" x14ac:dyDescent="0.2">
      <c r="A625" s="297"/>
      <c r="B625" s="297"/>
      <c r="C625" s="297"/>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row>
    <row r="626" spans="1:25" hidden="1" x14ac:dyDescent="0.2">
      <c r="A626" s="297"/>
      <c r="B626" s="297"/>
      <c r="C626" s="297"/>
      <c r="D626" s="297"/>
      <c r="E626" s="297"/>
      <c r="F626" s="297"/>
      <c r="G626" s="297"/>
      <c r="H626" s="297"/>
      <c r="I626" s="297"/>
      <c r="J626" s="297"/>
      <c r="K626" s="297"/>
      <c r="L626" s="297"/>
      <c r="M626" s="297"/>
      <c r="N626" s="297"/>
      <c r="O626" s="297"/>
      <c r="P626" s="297"/>
      <c r="Q626" s="297"/>
      <c r="R626" s="297"/>
      <c r="S626" s="297"/>
      <c r="T626" s="297"/>
      <c r="U626" s="297"/>
      <c r="V626" s="297"/>
      <c r="W626" s="297"/>
      <c r="X626" s="297"/>
      <c r="Y626" s="297"/>
    </row>
    <row r="627" spans="1:25" hidden="1" x14ac:dyDescent="0.2">
      <c r="A627" s="297"/>
      <c r="B627" s="297"/>
      <c r="C627" s="297"/>
      <c r="D627" s="297"/>
      <c r="E627" s="297"/>
      <c r="F627" s="297"/>
      <c r="G627" s="297"/>
      <c r="H627" s="297"/>
      <c r="I627" s="297"/>
      <c r="J627" s="297"/>
      <c r="K627" s="297"/>
      <c r="L627" s="297"/>
      <c r="M627" s="297"/>
      <c r="N627" s="297"/>
      <c r="O627" s="297"/>
      <c r="P627" s="297"/>
      <c r="Q627" s="297"/>
      <c r="R627" s="297"/>
      <c r="S627" s="297"/>
      <c r="T627" s="297"/>
      <c r="U627" s="297"/>
      <c r="V627" s="297"/>
      <c r="W627" s="297"/>
      <c r="X627" s="297"/>
      <c r="Y627" s="297"/>
    </row>
    <row r="628" spans="1:25" hidden="1" x14ac:dyDescent="0.2">
      <c r="A628" s="297"/>
      <c r="B628" s="297"/>
      <c r="C628" s="297"/>
      <c r="D628" s="297"/>
      <c r="E628" s="297"/>
      <c r="F628" s="297"/>
      <c r="G628" s="297"/>
      <c r="H628" s="297"/>
      <c r="I628" s="297"/>
      <c r="J628" s="297"/>
      <c r="K628" s="297"/>
      <c r="L628" s="297"/>
      <c r="M628" s="297"/>
      <c r="N628" s="297"/>
      <c r="O628" s="297"/>
      <c r="P628" s="297"/>
      <c r="Q628" s="297"/>
      <c r="R628" s="297"/>
      <c r="S628" s="297"/>
      <c r="T628" s="297"/>
      <c r="U628" s="297"/>
      <c r="V628" s="297"/>
      <c r="W628" s="297"/>
      <c r="X628" s="297"/>
      <c r="Y628" s="297"/>
    </row>
    <row r="629" spans="1:25" hidden="1" x14ac:dyDescent="0.2">
      <c r="A629" s="297"/>
      <c r="B629" s="297"/>
      <c r="C629" s="297"/>
      <c r="D629" s="297"/>
      <c r="E629" s="297"/>
      <c r="F629" s="297"/>
      <c r="G629" s="297"/>
      <c r="H629" s="297"/>
      <c r="I629" s="297"/>
      <c r="J629" s="297"/>
      <c r="K629" s="297"/>
      <c r="L629" s="297"/>
      <c r="M629" s="297"/>
      <c r="N629" s="297"/>
      <c r="O629" s="297"/>
      <c r="P629" s="297"/>
      <c r="Q629" s="297"/>
      <c r="R629" s="297"/>
      <c r="S629" s="297"/>
      <c r="T629" s="297"/>
      <c r="U629" s="297"/>
      <c r="V629" s="297"/>
      <c r="W629" s="297"/>
      <c r="X629" s="297"/>
      <c r="Y629" s="297"/>
    </row>
    <row r="630" spans="1:25" hidden="1" x14ac:dyDescent="0.2">
      <c r="A630" s="297"/>
      <c r="B630" s="297"/>
      <c r="C630" s="297"/>
      <c r="D630" s="297"/>
      <c r="E630" s="297"/>
      <c r="F630" s="297"/>
      <c r="G630" s="297"/>
      <c r="H630" s="297"/>
      <c r="I630" s="297"/>
      <c r="J630" s="297"/>
      <c r="K630" s="297"/>
      <c r="L630" s="297"/>
      <c r="M630" s="297"/>
      <c r="N630" s="297"/>
      <c r="O630" s="297"/>
      <c r="P630" s="297"/>
      <c r="Q630" s="297"/>
      <c r="R630" s="297"/>
      <c r="S630" s="297"/>
      <c r="T630" s="297"/>
      <c r="U630" s="297"/>
      <c r="V630" s="297"/>
      <c r="W630" s="297"/>
      <c r="X630" s="297"/>
      <c r="Y630" s="297"/>
    </row>
    <row r="631" spans="1:25" hidden="1" x14ac:dyDescent="0.2">
      <c r="A631" s="297"/>
      <c r="B631" s="297"/>
      <c r="C631" s="297"/>
      <c r="D631" s="297"/>
      <c r="E631" s="297"/>
      <c r="F631" s="297"/>
      <c r="G631" s="297"/>
      <c r="H631" s="297"/>
      <c r="I631" s="297"/>
      <c r="J631" s="297"/>
      <c r="K631" s="297"/>
      <c r="L631" s="297"/>
      <c r="M631" s="297"/>
      <c r="N631" s="297"/>
      <c r="O631" s="297"/>
      <c r="P631" s="297"/>
      <c r="Q631" s="297"/>
      <c r="R631" s="297"/>
      <c r="S631" s="297"/>
      <c r="T631" s="297"/>
      <c r="U631" s="297"/>
      <c r="V631" s="297"/>
      <c r="W631" s="297"/>
      <c r="X631" s="297"/>
      <c r="Y631" s="297"/>
    </row>
    <row r="632" spans="1:25" hidden="1" x14ac:dyDescent="0.2">
      <c r="A632" s="297"/>
      <c r="B632" s="297"/>
      <c r="C632" s="297"/>
      <c r="D632" s="297"/>
      <c r="E632" s="297"/>
      <c r="F632" s="297"/>
      <c r="G632" s="297"/>
      <c r="H632" s="297"/>
      <c r="I632" s="297"/>
      <c r="J632" s="297"/>
      <c r="K632" s="297"/>
      <c r="L632" s="297"/>
      <c r="M632" s="297"/>
      <c r="N632" s="297"/>
      <c r="O632" s="297"/>
      <c r="P632" s="297"/>
      <c r="Q632" s="297"/>
      <c r="R632" s="297"/>
      <c r="S632" s="297"/>
      <c r="T632" s="297"/>
      <c r="U632" s="297"/>
      <c r="V632" s="297"/>
      <c r="W632" s="297"/>
      <c r="X632" s="297"/>
      <c r="Y632" s="297"/>
    </row>
    <row r="633" spans="1:25" hidden="1" x14ac:dyDescent="0.2">
      <c r="A633" s="297"/>
      <c r="B633" s="297"/>
      <c r="C633" s="297"/>
      <c r="D633" s="297"/>
      <c r="E633" s="297"/>
      <c r="F633" s="297"/>
      <c r="G633" s="297"/>
      <c r="H633" s="297"/>
      <c r="I633" s="297"/>
      <c r="J633" s="297"/>
      <c r="K633" s="297"/>
      <c r="L633" s="297"/>
      <c r="M633" s="297"/>
      <c r="N633" s="297"/>
      <c r="O633" s="297"/>
      <c r="P633" s="297"/>
      <c r="Q633" s="297"/>
      <c r="R633" s="297"/>
      <c r="S633" s="297"/>
      <c r="T633" s="297"/>
      <c r="U633" s="297"/>
      <c r="V633" s="297"/>
      <c r="W633" s="297"/>
      <c r="X633" s="297"/>
      <c r="Y633" s="297"/>
    </row>
    <row r="634" spans="1:25" hidden="1" x14ac:dyDescent="0.2">
      <c r="A634" s="297"/>
      <c r="B634" s="297"/>
      <c r="C634" s="297"/>
      <c r="D634" s="297"/>
      <c r="E634" s="297"/>
      <c r="F634" s="297"/>
      <c r="G634" s="297"/>
      <c r="H634" s="297"/>
      <c r="I634" s="297"/>
      <c r="J634" s="297"/>
      <c r="K634" s="297"/>
      <c r="L634" s="297"/>
      <c r="M634" s="297"/>
      <c r="N634" s="297"/>
      <c r="O634" s="297"/>
      <c r="P634" s="297"/>
      <c r="Q634" s="297"/>
      <c r="R634" s="297"/>
      <c r="S634" s="297"/>
      <c r="T634" s="297"/>
      <c r="U634" s="297"/>
      <c r="V634" s="297"/>
      <c r="W634" s="297"/>
      <c r="X634" s="297"/>
      <c r="Y634" s="297"/>
    </row>
    <row r="635" spans="1:25" hidden="1" x14ac:dyDescent="0.2">
      <c r="A635" s="297"/>
      <c r="B635" s="297"/>
      <c r="C635" s="297"/>
      <c r="D635" s="297"/>
      <c r="E635" s="297"/>
      <c r="F635" s="297"/>
      <c r="G635" s="297"/>
      <c r="H635" s="297"/>
      <c r="I635" s="297"/>
      <c r="J635" s="297"/>
      <c r="K635" s="297"/>
      <c r="L635" s="297"/>
      <c r="M635" s="297"/>
      <c r="N635" s="297"/>
      <c r="O635" s="297"/>
      <c r="P635" s="297"/>
      <c r="Q635" s="297"/>
      <c r="R635" s="297"/>
      <c r="S635" s="297"/>
      <c r="T635" s="297"/>
      <c r="U635" s="297"/>
      <c r="V635" s="297"/>
      <c r="W635" s="297"/>
      <c r="X635" s="297"/>
      <c r="Y635" s="297"/>
    </row>
    <row r="636" spans="1:25" hidden="1" x14ac:dyDescent="0.2">
      <c r="A636" s="297"/>
      <c r="B636" s="297"/>
      <c r="C636" s="297"/>
      <c r="D636" s="297"/>
      <c r="E636" s="297"/>
      <c r="F636" s="297"/>
      <c r="G636" s="297"/>
      <c r="H636" s="297"/>
      <c r="I636" s="297"/>
      <c r="J636" s="297"/>
      <c r="K636" s="297"/>
      <c r="L636" s="297"/>
      <c r="M636" s="297"/>
      <c r="N636" s="297"/>
      <c r="O636" s="297"/>
      <c r="P636" s="297"/>
      <c r="Q636" s="297"/>
      <c r="R636" s="297"/>
      <c r="S636" s="297"/>
      <c r="T636" s="297"/>
      <c r="U636" s="297"/>
      <c r="V636" s="297"/>
      <c r="W636" s="297"/>
      <c r="X636" s="297"/>
      <c r="Y636" s="297"/>
    </row>
    <row r="637" spans="1:25" hidden="1" x14ac:dyDescent="0.2">
      <c r="A637" s="297"/>
      <c r="B637" s="297"/>
      <c r="C637" s="297"/>
      <c r="D637" s="297"/>
      <c r="E637" s="297"/>
      <c r="F637" s="297"/>
      <c r="G637" s="297"/>
      <c r="H637" s="297"/>
      <c r="I637" s="297"/>
      <c r="J637" s="297"/>
      <c r="K637" s="297"/>
      <c r="L637" s="297"/>
      <c r="M637" s="297"/>
      <c r="N637" s="297"/>
      <c r="O637" s="297"/>
      <c r="P637" s="297"/>
      <c r="Q637" s="297"/>
      <c r="R637" s="297"/>
      <c r="S637" s="297"/>
      <c r="T637" s="297"/>
      <c r="U637" s="297"/>
      <c r="V637" s="297"/>
      <c r="W637" s="297"/>
      <c r="X637" s="297"/>
      <c r="Y637" s="297"/>
    </row>
    <row r="638" spans="1:25" hidden="1" x14ac:dyDescent="0.2">
      <c r="A638" s="297"/>
      <c r="B638" s="297"/>
      <c r="C638" s="297"/>
      <c r="D638" s="297"/>
      <c r="E638" s="297"/>
      <c r="F638" s="297"/>
      <c r="G638" s="297"/>
      <c r="H638" s="297"/>
      <c r="I638" s="297"/>
      <c r="J638" s="297"/>
      <c r="K638" s="297"/>
      <c r="L638" s="297"/>
      <c r="M638" s="297"/>
      <c r="N638" s="297"/>
      <c r="O638" s="297"/>
      <c r="P638" s="297"/>
      <c r="Q638" s="297"/>
      <c r="R638" s="297"/>
      <c r="S638" s="297"/>
      <c r="T638" s="297"/>
      <c r="U638" s="297"/>
      <c r="V638" s="297"/>
      <c r="W638" s="297"/>
      <c r="X638" s="297"/>
      <c r="Y638" s="297"/>
    </row>
    <row r="639" spans="1:25" hidden="1" x14ac:dyDescent="0.2">
      <c r="A639" s="297"/>
      <c r="B639" s="297"/>
      <c r="C639" s="297"/>
      <c r="D639" s="297"/>
      <c r="E639" s="297"/>
      <c r="F639" s="297"/>
      <c r="G639" s="297"/>
      <c r="H639" s="297"/>
      <c r="I639" s="297"/>
      <c r="J639" s="297"/>
      <c r="K639" s="297"/>
      <c r="L639" s="297"/>
      <c r="M639" s="297"/>
      <c r="N639" s="297"/>
      <c r="O639" s="297"/>
      <c r="P639" s="297"/>
      <c r="Q639" s="297"/>
      <c r="R639" s="297"/>
      <c r="S639" s="297"/>
      <c r="T639" s="297"/>
      <c r="U639" s="297"/>
      <c r="V639" s="297"/>
      <c r="W639" s="297"/>
      <c r="X639" s="297"/>
      <c r="Y639" s="297"/>
    </row>
    <row r="640" spans="1:25" hidden="1" x14ac:dyDescent="0.2">
      <c r="A640" s="297"/>
      <c r="B640" s="297"/>
      <c r="C640" s="297"/>
      <c r="D640" s="297"/>
      <c r="E640" s="297"/>
      <c r="F640" s="297"/>
      <c r="G640" s="297"/>
      <c r="H640" s="297"/>
      <c r="I640" s="297"/>
      <c r="J640" s="297"/>
      <c r="K640" s="297"/>
      <c r="L640" s="297"/>
      <c r="M640" s="297"/>
      <c r="N640" s="297"/>
      <c r="O640" s="297"/>
      <c r="P640" s="297"/>
      <c r="Q640" s="297"/>
      <c r="R640" s="297"/>
      <c r="S640" s="297"/>
      <c r="T640" s="297"/>
      <c r="U640" s="297"/>
      <c r="V640" s="297"/>
      <c r="W640" s="297"/>
      <c r="X640" s="297"/>
      <c r="Y640" s="297"/>
    </row>
    <row r="641" spans="1:25" hidden="1" x14ac:dyDescent="0.2">
      <c r="A641" s="297"/>
      <c r="B641" s="297"/>
      <c r="C641" s="297"/>
      <c r="D641" s="297"/>
      <c r="E641" s="297"/>
      <c r="F641" s="297"/>
      <c r="G641" s="297"/>
      <c r="H641" s="297"/>
      <c r="I641" s="297"/>
      <c r="J641" s="297"/>
      <c r="K641" s="297"/>
      <c r="L641" s="297"/>
      <c r="M641" s="297"/>
      <c r="N641" s="297"/>
      <c r="O641" s="297"/>
      <c r="P641" s="297"/>
      <c r="Q641" s="297"/>
      <c r="R641" s="297"/>
      <c r="S641" s="297"/>
      <c r="T641" s="297"/>
      <c r="U641" s="297"/>
      <c r="V641" s="297"/>
      <c r="W641" s="297"/>
      <c r="X641" s="297"/>
      <c r="Y641" s="297"/>
    </row>
    <row r="642" spans="1:25" hidden="1" x14ac:dyDescent="0.2">
      <c r="A642" s="297"/>
      <c r="B642" s="297"/>
      <c r="C642" s="297"/>
      <c r="D642" s="297"/>
      <c r="E642" s="297"/>
      <c r="F642" s="297"/>
      <c r="G642" s="297"/>
      <c r="H642" s="297"/>
      <c r="I642" s="297"/>
      <c r="J642" s="297"/>
      <c r="K642" s="297"/>
      <c r="L642" s="297"/>
      <c r="M642" s="297"/>
      <c r="N642" s="297"/>
      <c r="O642" s="297"/>
      <c r="P642" s="297"/>
      <c r="Q642" s="297"/>
      <c r="R642" s="297"/>
      <c r="S642" s="297"/>
      <c r="T642" s="297"/>
      <c r="U642" s="297"/>
      <c r="V642" s="297"/>
      <c r="W642" s="297"/>
      <c r="X642" s="297"/>
      <c r="Y642" s="297"/>
    </row>
    <row r="643" spans="1:25" hidden="1" x14ac:dyDescent="0.2">
      <c r="A643" s="297"/>
      <c r="B643" s="297"/>
      <c r="C643" s="297"/>
      <c r="D643" s="297"/>
      <c r="E643" s="297"/>
      <c r="F643" s="297"/>
      <c r="G643" s="297"/>
      <c r="H643" s="297"/>
      <c r="I643" s="297"/>
      <c r="J643" s="297"/>
      <c r="K643" s="297"/>
      <c r="L643" s="297"/>
      <c r="M643" s="297"/>
      <c r="N643" s="297"/>
      <c r="O643" s="297"/>
      <c r="P643" s="297"/>
      <c r="Q643" s="297"/>
      <c r="R643" s="297"/>
      <c r="S643" s="297"/>
      <c r="T643" s="297"/>
      <c r="U643" s="297"/>
      <c r="V643" s="297"/>
      <c r="W643" s="297"/>
      <c r="X643" s="297"/>
      <c r="Y643" s="297"/>
    </row>
    <row r="644" spans="1:25" hidden="1" x14ac:dyDescent="0.2">
      <c r="A644" s="297"/>
      <c r="B644" s="297"/>
      <c r="C644" s="297"/>
      <c r="D644" s="297"/>
      <c r="E644" s="297"/>
      <c r="F644" s="297"/>
      <c r="G644" s="297"/>
      <c r="H644" s="297"/>
      <c r="I644" s="297"/>
      <c r="J644" s="297"/>
      <c r="K644" s="297"/>
      <c r="L644" s="297"/>
      <c r="M644" s="297"/>
      <c r="N644" s="297"/>
      <c r="O644" s="297"/>
      <c r="P644" s="297"/>
      <c r="Q644" s="297"/>
      <c r="R644" s="297"/>
      <c r="S644" s="297"/>
      <c r="T644" s="297"/>
      <c r="U644" s="297"/>
      <c r="V644" s="297"/>
      <c r="W644" s="297"/>
      <c r="X644" s="297"/>
      <c r="Y644" s="297"/>
    </row>
    <row r="645" spans="1:25" hidden="1" x14ac:dyDescent="0.2">
      <c r="A645" s="297"/>
      <c r="B645" s="297"/>
      <c r="C645" s="297"/>
      <c r="D645" s="297"/>
      <c r="E645" s="297"/>
      <c r="F645" s="297"/>
      <c r="G645" s="297"/>
      <c r="H645" s="297"/>
      <c r="I645" s="297"/>
      <c r="J645" s="297"/>
      <c r="K645" s="297"/>
      <c r="L645" s="297"/>
      <c r="M645" s="297"/>
      <c r="N645" s="297"/>
      <c r="O645" s="297"/>
      <c r="P645" s="297"/>
      <c r="Q645" s="297"/>
      <c r="R645" s="297"/>
      <c r="S645" s="297"/>
      <c r="T645" s="297"/>
      <c r="U645" s="297"/>
      <c r="V645" s="297"/>
      <c r="W645" s="297"/>
      <c r="X645" s="297"/>
      <c r="Y645" s="297"/>
    </row>
    <row r="646" spans="1:25" hidden="1" x14ac:dyDescent="0.2">
      <c r="A646" s="297"/>
      <c r="B646" s="297"/>
      <c r="C646" s="297"/>
      <c r="D646" s="297"/>
      <c r="E646" s="297"/>
      <c r="F646" s="297"/>
      <c r="G646" s="297"/>
      <c r="H646" s="297"/>
      <c r="I646" s="297"/>
      <c r="J646" s="297"/>
      <c r="K646" s="297"/>
      <c r="L646" s="297"/>
      <c r="M646" s="297"/>
      <c r="N646" s="297"/>
      <c r="O646" s="297"/>
      <c r="P646" s="297"/>
      <c r="Q646" s="297"/>
      <c r="R646" s="297"/>
      <c r="S646" s="297"/>
      <c r="T646" s="297"/>
      <c r="U646" s="297"/>
      <c r="V646" s="297"/>
      <c r="W646" s="297"/>
      <c r="X646" s="297"/>
      <c r="Y646" s="297"/>
    </row>
    <row r="647" spans="1:25" hidden="1" x14ac:dyDescent="0.2">
      <c r="A647" s="297"/>
      <c r="B647" s="297"/>
      <c r="C647" s="297"/>
      <c r="D647" s="297"/>
      <c r="E647" s="297"/>
      <c r="F647" s="297"/>
      <c r="G647" s="297"/>
      <c r="H647" s="297"/>
      <c r="I647" s="297"/>
      <c r="J647" s="297"/>
      <c r="K647" s="297"/>
      <c r="L647" s="297"/>
      <c r="M647" s="297"/>
      <c r="N647" s="297"/>
      <c r="O647" s="297"/>
      <c r="P647" s="297"/>
      <c r="Q647" s="297"/>
      <c r="R647" s="297"/>
      <c r="S647" s="297"/>
      <c r="T647" s="297"/>
      <c r="U647" s="297"/>
      <c r="V647" s="297"/>
      <c r="W647" s="297"/>
      <c r="X647" s="297"/>
      <c r="Y647" s="297"/>
    </row>
    <row r="648" spans="1:25" hidden="1" x14ac:dyDescent="0.2">
      <c r="A648" s="297"/>
      <c r="B648" s="297"/>
      <c r="C648" s="297"/>
      <c r="D648" s="297"/>
      <c r="E648" s="297"/>
      <c r="F648" s="297"/>
      <c r="G648" s="297"/>
      <c r="H648" s="297"/>
      <c r="I648" s="297"/>
      <c r="J648" s="297"/>
      <c r="K648" s="297"/>
      <c r="L648" s="297"/>
      <c r="M648" s="297"/>
      <c r="N648" s="297"/>
      <c r="O648" s="297"/>
      <c r="P648" s="297"/>
      <c r="Q648" s="297"/>
      <c r="R648" s="297"/>
      <c r="S648" s="297"/>
      <c r="T648" s="297"/>
      <c r="U648" s="297"/>
      <c r="V648" s="297"/>
      <c r="W648" s="297"/>
      <c r="X648" s="297"/>
      <c r="Y648" s="297"/>
    </row>
    <row r="649" spans="1:25" hidden="1" x14ac:dyDescent="0.2">
      <c r="A649" s="297"/>
      <c r="B649" s="297"/>
      <c r="C649" s="297"/>
      <c r="D649" s="297"/>
      <c r="E649" s="297"/>
      <c r="F649" s="297"/>
      <c r="G649" s="297"/>
      <c r="H649" s="297"/>
      <c r="I649" s="297"/>
      <c r="J649" s="297"/>
      <c r="K649" s="297"/>
      <c r="L649" s="297"/>
      <c r="M649" s="297"/>
      <c r="N649" s="297"/>
      <c r="O649" s="297"/>
      <c r="P649" s="297"/>
      <c r="Q649" s="297"/>
      <c r="R649" s="297"/>
      <c r="S649" s="297"/>
      <c r="T649" s="297"/>
      <c r="U649" s="297"/>
      <c r="V649" s="297"/>
      <c r="W649" s="297"/>
      <c r="X649" s="297"/>
      <c r="Y649" s="297"/>
    </row>
    <row r="650" spans="1:25" hidden="1" x14ac:dyDescent="0.2">
      <c r="A650" s="297"/>
      <c r="B650" s="297"/>
      <c r="C650" s="297"/>
      <c r="D650" s="297"/>
      <c r="E650" s="297"/>
      <c r="F650" s="297"/>
      <c r="G650" s="297"/>
      <c r="H650" s="297"/>
      <c r="I650" s="297"/>
      <c r="J650" s="297"/>
      <c r="K650" s="297"/>
      <c r="L650" s="297"/>
      <c r="M650" s="297"/>
      <c r="N650" s="297"/>
      <c r="O650" s="297"/>
      <c r="P650" s="297"/>
      <c r="Q650" s="297"/>
      <c r="R650" s="297"/>
      <c r="S650" s="297"/>
      <c r="T650" s="297"/>
      <c r="U650" s="297"/>
      <c r="V650" s="297"/>
      <c r="W650" s="297"/>
      <c r="X650" s="297"/>
      <c r="Y650" s="297"/>
    </row>
    <row r="651" spans="1:25" hidden="1" x14ac:dyDescent="0.2">
      <c r="A651" s="297"/>
      <c r="B651" s="297"/>
      <c r="C651" s="297"/>
      <c r="D651" s="297"/>
      <c r="E651" s="297"/>
      <c r="F651" s="297"/>
      <c r="G651" s="297"/>
      <c r="H651" s="297"/>
      <c r="I651" s="297"/>
      <c r="J651" s="297"/>
      <c r="K651" s="297"/>
      <c r="L651" s="297"/>
      <c r="M651" s="297"/>
      <c r="N651" s="297"/>
      <c r="O651" s="297"/>
      <c r="P651" s="297"/>
      <c r="Q651" s="297"/>
      <c r="R651" s="297"/>
      <c r="S651" s="297"/>
      <c r="T651" s="297"/>
      <c r="U651" s="297"/>
      <c r="V651" s="297"/>
      <c r="W651" s="297"/>
      <c r="X651" s="297"/>
      <c r="Y651" s="297"/>
    </row>
    <row r="652" spans="1:25" hidden="1" x14ac:dyDescent="0.2">
      <c r="A652" s="297"/>
      <c r="B652" s="297"/>
      <c r="C652" s="297"/>
      <c r="D652" s="297"/>
      <c r="E652" s="297"/>
      <c r="F652" s="297"/>
      <c r="G652" s="297"/>
      <c r="H652" s="297"/>
      <c r="I652" s="297"/>
      <c r="J652" s="297"/>
      <c r="K652" s="297"/>
      <c r="L652" s="297"/>
      <c r="M652" s="297"/>
      <c r="N652" s="297"/>
      <c r="O652" s="297"/>
      <c r="P652" s="297"/>
      <c r="Q652" s="297"/>
      <c r="R652" s="297"/>
      <c r="S652" s="297"/>
      <c r="T652" s="297"/>
      <c r="U652" s="297"/>
      <c r="V652" s="297"/>
      <c r="W652" s="297"/>
      <c r="X652" s="297"/>
      <c r="Y652" s="297"/>
    </row>
    <row r="653" spans="1:25" hidden="1" x14ac:dyDescent="0.2">
      <c r="A653" s="297"/>
      <c r="B653" s="297"/>
      <c r="C653" s="297"/>
      <c r="D653" s="297"/>
      <c r="E653" s="297"/>
      <c r="F653" s="297"/>
      <c r="G653" s="297"/>
      <c r="H653" s="297"/>
      <c r="I653" s="297"/>
      <c r="J653" s="297"/>
      <c r="K653" s="297"/>
      <c r="L653" s="297"/>
      <c r="M653" s="297"/>
      <c r="N653" s="297"/>
      <c r="O653" s="297"/>
      <c r="P653" s="297"/>
      <c r="Q653" s="297"/>
      <c r="R653" s="297"/>
      <c r="S653" s="297"/>
      <c r="T653" s="297"/>
      <c r="U653" s="297"/>
      <c r="V653" s="297"/>
      <c r="W653" s="297"/>
      <c r="X653" s="297"/>
      <c r="Y653" s="297"/>
    </row>
    <row r="654" spans="1:25" hidden="1" x14ac:dyDescent="0.2">
      <c r="A654" s="297"/>
      <c r="B654" s="297"/>
      <c r="C654" s="297"/>
      <c r="D654" s="297"/>
      <c r="E654" s="297"/>
      <c r="F654" s="297"/>
      <c r="G654" s="297"/>
      <c r="H654" s="297"/>
      <c r="I654" s="297"/>
      <c r="J654" s="297"/>
      <c r="K654" s="297"/>
      <c r="L654" s="297"/>
      <c r="M654" s="297"/>
      <c r="N654" s="297"/>
      <c r="O654" s="297"/>
      <c r="P654" s="297"/>
      <c r="Q654" s="297"/>
      <c r="R654" s="297"/>
      <c r="S654" s="297"/>
      <c r="T654" s="297"/>
      <c r="U654" s="297"/>
      <c r="V654" s="297"/>
      <c r="W654" s="297"/>
      <c r="X654" s="297"/>
      <c r="Y654" s="297"/>
    </row>
    <row r="655" spans="1:25" hidden="1" x14ac:dyDescent="0.2">
      <c r="A655" s="297"/>
      <c r="B655" s="297"/>
      <c r="C655" s="297"/>
      <c r="D655" s="297"/>
      <c r="E655" s="297"/>
      <c r="F655" s="297"/>
      <c r="G655" s="297"/>
      <c r="H655" s="297"/>
      <c r="I655" s="297"/>
      <c r="J655" s="297"/>
      <c r="K655" s="297"/>
      <c r="L655" s="297"/>
      <c r="M655" s="297"/>
      <c r="N655" s="297"/>
      <c r="O655" s="297"/>
      <c r="P655" s="297"/>
      <c r="Q655" s="297"/>
      <c r="R655" s="297"/>
      <c r="S655" s="297"/>
      <c r="T655" s="297"/>
      <c r="U655" s="297"/>
      <c r="V655" s="297"/>
      <c r="W655" s="297"/>
      <c r="X655" s="297"/>
      <c r="Y655" s="297"/>
    </row>
    <row r="656" spans="1:25" hidden="1" x14ac:dyDescent="0.2">
      <c r="A656" s="297"/>
      <c r="B656" s="297"/>
      <c r="C656" s="297"/>
      <c r="D656" s="297"/>
      <c r="E656" s="297"/>
      <c r="F656" s="297"/>
      <c r="G656" s="297"/>
      <c r="H656" s="297"/>
      <c r="I656" s="297"/>
      <c r="J656" s="297"/>
      <c r="K656" s="297"/>
      <c r="L656" s="297"/>
      <c r="M656" s="297"/>
      <c r="N656" s="297"/>
      <c r="O656" s="297"/>
      <c r="P656" s="297"/>
      <c r="Q656" s="297"/>
      <c r="R656" s="297"/>
      <c r="S656" s="297"/>
      <c r="T656" s="297"/>
      <c r="U656" s="297"/>
      <c r="V656" s="297"/>
      <c r="W656" s="297"/>
      <c r="X656" s="297"/>
      <c r="Y656" s="297"/>
    </row>
    <row r="657" spans="1:25" hidden="1" x14ac:dyDescent="0.2">
      <c r="A657" s="297"/>
      <c r="B657" s="297"/>
      <c r="C657" s="297"/>
      <c r="D657" s="297"/>
      <c r="E657" s="297"/>
      <c r="F657" s="297"/>
      <c r="G657" s="297"/>
      <c r="H657" s="297"/>
      <c r="I657" s="297"/>
      <c r="J657" s="297"/>
      <c r="K657" s="297"/>
      <c r="L657" s="297"/>
      <c r="M657" s="297"/>
      <c r="N657" s="297"/>
      <c r="O657" s="297"/>
      <c r="P657" s="297"/>
      <c r="Q657" s="297"/>
      <c r="R657" s="297"/>
      <c r="S657" s="297"/>
      <c r="T657" s="297"/>
      <c r="U657" s="297"/>
      <c r="V657" s="297"/>
      <c r="W657" s="297"/>
      <c r="X657" s="297"/>
      <c r="Y657" s="297"/>
    </row>
    <row r="658" spans="1:25" hidden="1" x14ac:dyDescent="0.2">
      <c r="A658" s="297"/>
      <c r="B658" s="297"/>
      <c r="C658" s="297"/>
      <c r="D658" s="297"/>
      <c r="E658" s="297"/>
      <c r="F658" s="297"/>
      <c r="G658" s="297"/>
      <c r="H658" s="297"/>
      <c r="I658" s="297"/>
      <c r="J658" s="297"/>
      <c r="K658" s="297"/>
      <c r="L658" s="297"/>
      <c r="M658" s="297"/>
      <c r="N658" s="297"/>
      <c r="O658" s="297"/>
      <c r="P658" s="297"/>
      <c r="Q658" s="297"/>
      <c r="R658" s="297"/>
      <c r="S658" s="297"/>
      <c r="T658" s="297"/>
      <c r="U658" s="297"/>
      <c r="V658" s="297"/>
      <c r="W658" s="297"/>
      <c r="X658" s="297"/>
      <c r="Y658" s="297"/>
    </row>
    <row r="659" spans="1:25" hidden="1" x14ac:dyDescent="0.2">
      <c r="A659" s="297"/>
      <c r="B659" s="297"/>
      <c r="C659" s="297"/>
      <c r="D659" s="297"/>
      <c r="E659" s="297"/>
      <c r="F659" s="297"/>
      <c r="G659" s="297"/>
      <c r="H659" s="297"/>
      <c r="I659" s="297"/>
      <c r="J659" s="297"/>
      <c r="K659" s="297"/>
      <c r="L659" s="297"/>
      <c r="M659" s="297"/>
      <c r="N659" s="297"/>
      <c r="O659" s="297"/>
      <c r="P659" s="297"/>
      <c r="Q659" s="297"/>
      <c r="R659" s="297"/>
      <c r="S659" s="297"/>
      <c r="T659" s="297"/>
      <c r="U659" s="297"/>
      <c r="V659" s="297"/>
      <c r="W659" s="297"/>
      <c r="X659" s="297"/>
      <c r="Y659" s="297"/>
    </row>
    <row r="660" spans="1:25" hidden="1" x14ac:dyDescent="0.2">
      <c r="A660" s="297"/>
      <c r="B660" s="297"/>
      <c r="C660" s="297"/>
      <c r="D660" s="297"/>
      <c r="E660" s="297"/>
      <c r="F660" s="297"/>
      <c r="G660" s="297"/>
      <c r="H660" s="297"/>
      <c r="I660" s="297"/>
      <c r="J660" s="297"/>
      <c r="K660" s="297"/>
      <c r="L660" s="297"/>
      <c r="M660" s="297"/>
      <c r="N660" s="297"/>
      <c r="O660" s="297"/>
      <c r="P660" s="297"/>
      <c r="Q660" s="297"/>
      <c r="R660" s="297"/>
      <c r="S660" s="297"/>
      <c r="T660" s="297"/>
      <c r="U660" s="297"/>
      <c r="V660" s="297"/>
      <c r="W660" s="297"/>
      <c r="X660" s="297"/>
      <c r="Y660" s="297"/>
    </row>
    <row r="661" spans="1:25" hidden="1" x14ac:dyDescent="0.2">
      <c r="A661" s="297"/>
      <c r="B661" s="297"/>
      <c r="C661" s="297"/>
      <c r="D661" s="297"/>
      <c r="E661" s="297"/>
      <c r="F661" s="297"/>
      <c r="G661" s="297"/>
      <c r="H661" s="297"/>
      <c r="I661" s="297"/>
      <c r="J661" s="297"/>
      <c r="K661" s="297"/>
      <c r="L661" s="297"/>
      <c r="M661" s="297"/>
      <c r="N661" s="297"/>
      <c r="O661" s="297"/>
      <c r="P661" s="297"/>
      <c r="Q661" s="297"/>
      <c r="R661" s="297"/>
      <c r="S661" s="297"/>
      <c r="T661" s="297"/>
      <c r="U661" s="297"/>
      <c r="V661" s="297"/>
      <c r="W661" s="297"/>
      <c r="X661" s="297"/>
      <c r="Y661" s="297"/>
    </row>
    <row r="662" spans="1:25" hidden="1" x14ac:dyDescent="0.2">
      <c r="A662" s="297"/>
      <c r="B662" s="297"/>
      <c r="C662" s="297"/>
      <c r="D662" s="297"/>
      <c r="E662" s="297"/>
      <c r="F662" s="297"/>
      <c r="G662" s="297"/>
      <c r="H662" s="297"/>
      <c r="I662" s="297"/>
      <c r="J662" s="297"/>
      <c r="K662" s="297"/>
      <c r="L662" s="297"/>
      <c r="M662" s="297"/>
      <c r="N662" s="297"/>
      <c r="O662" s="297"/>
      <c r="P662" s="297"/>
      <c r="Q662" s="297"/>
      <c r="R662" s="297"/>
      <c r="S662" s="297"/>
      <c r="T662" s="297"/>
      <c r="U662" s="297"/>
      <c r="V662" s="297"/>
      <c r="W662" s="297"/>
      <c r="X662" s="297"/>
      <c r="Y662" s="297"/>
    </row>
    <row r="663" spans="1:25" hidden="1" x14ac:dyDescent="0.2">
      <c r="A663" s="297"/>
      <c r="B663" s="297"/>
      <c r="C663" s="297"/>
      <c r="D663" s="297"/>
      <c r="E663" s="297"/>
      <c r="F663" s="297"/>
      <c r="G663" s="297"/>
      <c r="H663" s="297"/>
      <c r="I663" s="297"/>
      <c r="J663" s="297"/>
      <c r="K663" s="297"/>
      <c r="L663" s="297"/>
      <c r="M663" s="297"/>
      <c r="N663" s="297"/>
      <c r="O663" s="297"/>
      <c r="P663" s="297"/>
      <c r="Q663" s="297"/>
      <c r="R663" s="297"/>
      <c r="S663" s="297"/>
      <c r="T663" s="297"/>
      <c r="U663" s="297"/>
      <c r="V663" s="297"/>
      <c r="W663" s="297"/>
      <c r="X663" s="297"/>
      <c r="Y663" s="297"/>
    </row>
    <row r="664" spans="1:25" hidden="1" x14ac:dyDescent="0.2">
      <c r="A664" s="297"/>
      <c r="B664" s="297"/>
      <c r="C664" s="297"/>
      <c r="D664" s="297"/>
      <c r="E664" s="297"/>
      <c r="F664" s="297"/>
      <c r="G664" s="297"/>
      <c r="H664" s="297"/>
      <c r="I664" s="297"/>
      <c r="J664" s="297"/>
      <c r="K664" s="297"/>
      <c r="L664" s="297"/>
      <c r="M664" s="297"/>
      <c r="N664" s="297"/>
      <c r="O664" s="297"/>
      <c r="P664" s="297"/>
      <c r="Q664" s="297"/>
      <c r="R664" s="297"/>
      <c r="S664" s="297"/>
      <c r="T664" s="297"/>
      <c r="U664" s="297"/>
      <c r="V664" s="297"/>
      <c r="W664" s="297"/>
      <c r="X664" s="297"/>
      <c r="Y664" s="297"/>
    </row>
    <row r="665" spans="1:25" hidden="1" x14ac:dyDescent="0.2">
      <c r="A665" s="297"/>
      <c r="B665" s="297"/>
      <c r="C665" s="297"/>
      <c r="D665" s="297"/>
      <c r="E665" s="297"/>
      <c r="F665" s="297"/>
      <c r="G665" s="297"/>
      <c r="H665" s="297"/>
      <c r="I665" s="297"/>
      <c r="J665" s="297"/>
      <c r="K665" s="297"/>
      <c r="L665" s="297"/>
      <c r="M665" s="297"/>
      <c r="N665" s="297"/>
      <c r="O665" s="297"/>
      <c r="P665" s="297"/>
      <c r="Q665" s="297"/>
      <c r="R665" s="297"/>
      <c r="S665" s="297"/>
      <c r="T665" s="297"/>
      <c r="U665" s="297"/>
      <c r="V665" s="297"/>
      <c r="W665" s="297"/>
      <c r="X665" s="297"/>
      <c r="Y665" s="297"/>
    </row>
    <row r="666" spans="1:25" hidden="1" x14ac:dyDescent="0.2">
      <c r="A666" s="297"/>
      <c r="B666" s="297"/>
      <c r="C666" s="297"/>
      <c r="D666" s="297"/>
      <c r="E666" s="297"/>
      <c r="F666" s="297"/>
      <c r="G666" s="297"/>
      <c r="H666" s="297"/>
      <c r="I666" s="297"/>
      <c r="J666" s="297"/>
      <c r="K666" s="297"/>
      <c r="L666" s="297"/>
      <c r="M666" s="297"/>
      <c r="N666" s="297"/>
      <c r="O666" s="297"/>
      <c r="P666" s="297"/>
      <c r="Q666" s="297"/>
      <c r="R666" s="297"/>
      <c r="S666" s="297"/>
      <c r="T666" s="297"/>
      <c r="U666" s="297"/>
      <c r="V666" s="297"/>
      <c r="W666" s="297"/>
      <c r="X666" s="297"/>
      <c r="Y666" s="297"/>
    </row>
    <row r="667" spans="1:25" hidden="1" x14ac:dyDescent="0.2">
      <c r="A667" s="297"/>
      <c r="B667" s="297"/>
      <c r="C667" s="297"/>
      <c r="D667" s="297"/>
      <c r="E667" s="297"/>
      <c r="F667" s="297"/>
      <c r="G667" s="297"/>
      <c r="H667" s="297"/>
      <c r="I667" s="297"/>
      <c r="J667" s="297"/>
      <c r="K667" s="297"/>
      <c r="L667" s="297"/>
      <c r="M667" s="297"/>
      <c r="N667" s="297"/>
      <c r="O667" s="297"/>
      <c r="P667" s="297"/>
      <c r="Q667" s="297"/>
      <c r="R667" s="297"/>
      <c r="S667" s="297"/>
      <c r="T667" s="297"/>
      <c r="U667" s="297"/>
      <c r="V667" s="297"/>
      <c r="W667" s="297"/>
      <c r="X667" s="297"/>
      <c r="Y667" s="297"/>
    </row>
    <row r="668" spans="1:25" hidden="1" x14ac:dyDescent="0.2">
      <c r="A668" s="297"/>
      <c r="B668" s="297"/>
      <c r="C668" s="297"/>
      <c r="D668" s="297"/>
      <c r="E668" s="297"/>
      <c r="F668" s="297"/>
      <c r="G668" s="297"/>
      <c r="H668" s="297"/>
      <c r="I668" s="297"/>
      <c r="J668" s="297"/>
      <c r="K668" s="297"/>
      <c r="L668" s="297"/>
      <c r="M668" s="297"/>
      <c r="N668" s="297"/>
      <c r="O668" s="297"/>
      <c r="P668" s="297"/>
      <c r="Q668" s="297"/>
      <c r="R668" s="297"/>
      <c r="S668" s="297"/>
      <c r="T668" s="297"/>
      <c r="U668" s="297"/>
      <c r="V668" s="297"/>
      <c r="W668" s="297"/>
      <c r="X668" s="297"/>
      <c r="Y668" s="297"/>
    </row>
    <row r="669" spans="1:25" hidden="1" x14ac:dyDescent="0.2">
      <c r="A669" s="297"/>
      <c r="B669" s="297"/>
      <c r="C669" s="297"/>
      <c r="D669" s="297"/>
      <c r="E669" s="297"/>
      <c r="F669" s="297"/>
      <c r="G669" s="297"/>
      <c r="H669" s="297"/>
      <c r="I669" s="297"/>
      <c r="J669" s="297"/>
      <c r="K669" s="297"/>
      <c r="L669" s="297"/>
      <c r="M669" s="297"/>
      <c r="N669" s="297"/>
      <c r="O669" s="297"/>
      <c r="P669" s="297"/>
      <c r="Q669" s="297"/>
      <c r="R669" s="297"/>
      <c r="S669" s="297"/>
      <c r="T669" s="297"/>
      <c r="U669" s="297"/>
      <c r="V669" s="297"/>
      <c r="W669" s="297"/>
      <c r="X669" s="297"/>
      <c r="Y669" s="297"/>
    </row>
    <row r="670" spans="1:25" hidden="1" x14ac:dyDescent="0.2">
      <c r="A670" s="297"/>
      <c r="B670" s="297"/>
      <c r="C670" s="297"/>
      <c r="D670" s="297"/>
      <c r="E670" s="297"/>
      <c r="F670" s="297"/>
      <c r="G670" s="297"/>
      <c r="H670" s="297"/>
      <c r="I670" s="297"/>
      <c r="J670" s="297"/>
      <c r="K670" s="297"/>
      <c r="L670" s="297"/>
      <c r="M670" s="297"/>
      <c r="N670" s="297"/>
      <c r="O670" s="297"/>
      <c r="P670" s="297"/>
      <c r="Q670" s="297"/>
      <c r="R670" s="297"/>
      <c r="S670" s="297"/>
      <c r="T670" s="297"/>
      <c r="U670" s="297"/>
      <c r="V670" s="297"/>
      <c r="W670" s="297"/>
      <c r="X670" s="297"/>
      <c r="Y670" s="297"/>
    </row>
    <row r="671" spans="1:25" hidden="1" x14ac:dyDescent="0.2">
      <c r="A671" s="297"/>
      <c r="B671" s="297"/>
      <c r="C671" s="297"/>
      <c r="D671" s="297"/>
      <c r="E671" s="297"/>
      <c r="F671" s="297"/>
      <c r="G671" s="297"/>
      <c r="H671" s="297"/>
      <c r="I671" s="297"/>
      <c r="J671" s="297"/>
      <c r="K671" s="297"/>
      <c r="L671" s="297"/>
      <c r="M671" s="297"/>
      <c r="N671" s="297"/>
      <c r="O671" s="297"/>
      <c r="P671" s="297"/>
      <c r="Q671" s="297"/>
      <c r="R671" s="297"/>
      <c r="S671" s="297"/>
      <c r="T671" s="297"/>
      <c r="U671" s="297"/>
      <c r="V671" s="297"/>
      <c r="W671" s="297"/>
      <c r="X671" s="297"/>
      <c r="Y671" s="297"/>
    </row>
    <row r="672" spans="1:25" hidden="1" x14ac:dyDescent="0.2">
      <c r="A672" s="297"/>
      <c r="B672" s="297"/>
      <c r="C672" s="297"/>
      <c r="D672" s="297"/>
      <c r="E672" s="297"/>
      <c r="F672" s="297"/>
      <c r="G672" s="297"/>
      <c r="H672" s="297"/>
      <c r="I672" s="297"/>
      <c r="J672" s="297"/>
      <c r="K672" s="297"/>
      <c r="L672" s="297"/>
      <c r="M672" s="297"/>
      <c r="N672" s="297"/>
      <c r="O672" s="297"/>
      <c r="P672" s="297"/>
      <c r="Q672" s="297"/>
      <c r="R672" s="297"/>
      <c r="S672" s="297"/>
      <c r="T672" s="297"/>
      <c r="U672" s="297"/>
      <c r="V672" s="297"/>
      <c r="W672" s="297"/>
      <c r="X672" s="297"/>
      <c r="Y672" s="297"/>
    </row>
    <row r="673" spans="1:25" hidden="1" x14ac:dyDescent="0.2">
      <c r="A673" s="297"/>
      <c r="B673" s="297"/>
      <c r="C673" s="297"/>
      <c r="D673" s="297"/>
      <c r="E673" s="297"/>
      <c r="F673" s="297"/>
      <c r="G673" s="297"/>
      <c r="H673" s="297"/>
      <c r="I673" s="297"/>
      <c r="J673" s="297"/>
      <c r="K673" s="297"/>
      <c r="L673" s="297"/>
      <c r="M673" s="297"/>
      <c r="N673" s="297"/>
      <c r="O673" s="297"/>
      <c r="P673" s="297"/>
      <c r="Q673" s="297"/>
      <c r="R673" s="297"/>
      <c r="S673" s="297"/>
      <c r="T673" s="297"/>
      <c r="U673" s="297"/>
      <c r="V673" s="297"/>
      <c r="W673" s="297"/>
      <c r="X673" s="297"/>
      <c r="Y673" s="297"/>
    </row>
    <row r="674" spans="1:25" hidden="1" x14ac:dyDescent="0.2">
      <c r="A674" s="297"/>
      <c r="B674" s="297"/>
      <c r="C674" s="297"/>
      <c r="D674" s="297"/>
      <c r="E674" s="297"/>
      <c r="F674" s="297"/>
      <c r="G674" s="297"/>
      <c r="H674" s="297"/>
      <c r="I674" s="297"/>
      <c r="J674" s="297"/>
      <c r="K674" s="297"/>
      <c r="L674" s="297"/>
      <c r="M674" s="297"/>
      <c r="N674" s="297"/>
      <c r="O674" s="297"/>
      <c r="P674" s="297"/>
      <c r="Q674" s="297"/>
      <c r="R674" s="297"/>
      <c r="S674" s="297"/>
      <c r="T674" s="297"/>
      <c r="U674" s="297"/>
      <c r="V674" s="297"/>
      <c r="W674" s="297"/>
      <c r="X674" s="297"/>
      <c r="Y674" s="297"/>
    </row>
    <row r="675" spans="1:25" hidden="1" x14ac:dyDescent="0.2">
      <c r="A675" s="297"/>
      <c r="B675" s="297"/>
      <c r="C675" s="297"/>
      <c r="D675" s="297"/>
      <c r="E675" s="297"/>
      <c r="F675" s="297"/>
      <c r="G675" s="297"/>
      <c r="H675" s="297"/>
      <c r="I675" s="297"/>
      <c r="J675" s="297"/>
      <c r="K675" s="297"/>
      <c r="L675" s="297"/>
      <c r="M675" s="297"/>
      <c r="N675" s="297"/>
      <c r="O675" s="297"/>
      <c r="P675" s="297"/>
      <c r="Q675" s="297"/>
      <c r="R675" s="297"/>
      <c r="S675" s="297"/>
      <c r="T675" s="297"/>
      <c r="U675" s="297"/>
      <c r="V675" s="297"/>
      <c r="W675" s="297"/>
      <c r="X675" s="297"/>
      <c r="Y675" s="297"/>
    </row>
    <row r="676" spans="1:25" hidden="1" x14ac:dyDescent="0.2">
      <c r="A676" s="297"/>
      <c r="B676" s="297"/>
      <c r="C676" s="297"/>
      <c r="D676" s="297"/>
      <c r="E676" s="297"/>
      <c r="F676" s="297"/>
      <c r="G676" s="297"/>
      <c r="H676" s="297"/>
      <c r="I676" s="297"/>
      <c r="J676" s="297"/>
      <c r="K676" s="297"/>
      <c r="L676" s="297"/>
      <c r="M676" s="297"/>
      <c r="N676" s="297"/>
      <c r="O676" s="297"/>
      <c r="P676" s="297"/>
      <c r="Q676" s="297"/>
      <c r="R676" s="297"/>
      <c r="S676" s="297"/>
      <c r="T676" s="297"/>
      <c r="U676" s="297"/>
      <c r="V676" s="297"/>
      <c r="W676" s="297"/>
      <c r="X676" s="297"/>
      <c r="Y676" s="297"/>
    </row>
    <row r="677" spans="1:25" hidden="1" x14ac:dyDescent="0.2">
      <c r="A677" s="297"/>
      <c r="B677" s="297"/>
      <c r="C677" s="297"/>
      <c r="D677" s="297"/>
      <c r="E677" s="297"/>
      <c r="F677" s="297"/>
      <c r="G677" s="297"/>
      <c r="H677" s="297"/>
      <c r="I677" s="297"/>
      <c r="J677" s="297"/>
      <c r="K677" s="297"/>
      <c r="L677" s="297"/>
      <c r="M677" s="297"/>
      <c r="N677" s="297"/>
      <c r="O677" s="297"/>
      <c r="P677" s="297"/>
      <c r="Q677" s="297"/>
      <c r="R677" s="297"/>
      <c r="S677" s="297"/>
      <c r="T677" s="297"/>
      <c r="U677" s="297"/>
      <c r="V677" s="297"/>
      <c r="W677" s="297"/>
      <c r="X677" s="297"/>
      <c r="Y677" s="297"/>
    </row>
    <row r="678" spans="1:25" hidden="1" x14ac:dyDescent="0.2">
      <c r="A678" s="297"/>
      <c r="B678" s="297"/>
      <c r="C678" s="297"/>
      <c r="D678" s="297"/>
      <c r="E678" s="297"/>
      <c r="F678" s="297"/>
      <c r="G678" s="297"/>
      <c r="H678" s="297"/>
      <c r="I678" s="297"/>
      <c r="J678" s="297"/>
      <c r="K678" s="297"/>
      <c r="L678" s="297"/>
      <c r="M678" s="297"/>
      <c r="N678" s="297"/>
      <c r="O678" s="297"/>
      <c r="P678" s="297"/>
      <c r="Q678" s="297"/>
      <c r="R678" s="297"/>
      <c r="S678" s="297"/>
      <c r="T678" s="297"/>
      <c r="U678" s="297"/>
      <c r="V678" s="297"/>
      <c r="W678" s="297"/>
      <c r="X678" s="297"/>
      <c r="Y678" s="297"/>
    </row>
    <row r="679" spans="1:25" hidden="1" x14ac:dyDescent="0.2">
      <c r="A679" s="297"/>
      <c r="B679" s="297"/>
      <c r="C679" s="297"/>
      <c r="D679" s="297"/>
      <c r="E679" s="297"/>
      <c r="F679" s="297"/>
      <c r="G679" s="297"/>
      <c r="H679" s="297"/>
      <c r="I679" s="297"/>
      <c r="J679" s="297"/>
      <c r="K679" s="297"/>
      <c r="L679" s="297"/>
      <c r="M679" s="297"/>
      <c r="N679" s="297"/>
      <c r="O679" s="297"/>
      <c r="P679" s="297"/>
      <c r="Q679" s="297"/>
      <c r="R679" s="297"/>
      <c r="S679" s="297"/>
      <c r="T679" s="297"/>
      <c r="U679" s="297"/>
      <c r="V679" s="297"/>
      <c r="W679" s="297"/>
      <c r="X679" s="297"/>
      <c r="Y679" s="297"/>
    </row>
    <row r="680" spans="1:25" hidden="1" x14ac:dyDescent="0.2">
      <c r="A680" s="297"/>
      <c r="B680" s="297"/>
      <c r="C680" s="297"/>
      <c r="D680" s="297"/>
      <c r="E680" s="297"/>
      <c r="F680" s="297"/>
      <c r="G680" s="297"/>
      <c r="H680" s="297"/>
      <c r="I680" s="297"/>
      <c r="J680" s="297"/>
      <c r="K680" s="297"/>
      <c r="L680" s="297"/>
      <c r="M680" s="297"/>
      <c r="N680" s="297"/>
      <c r="O680" s="297"/>
      <c r="P680" s="297"/>
      <c r="Q680" s="297"/>
      <c r="R680" s="297"/>
      <c r="S680" s="297"/>
      <c r="T680" s="297"/>
      <c r="U680" s="297"/>
      <c r="V680" s="297"/>
      <c r="W680" s="297"/>
      <c r="X680" s="297"/>
      <c r="Y680" s="297"/>
    </row>
    <row r="681" spans="1:25" hidden="1" x14ac:dyDescent="0.2">
      <c r="A681" s="297"/>
      <c r="B681" s="297"/>
      <c r="C681" s="297"/>
      <c r="D681" s="297"/>
      <c r="E681" s="297"/>
      <c r="F681" s="297"/>
      <c r="G681" s="297"/>
      <c r="H681" s="297"/>
      <c r="I681" s="297"/>
      <c r="J681" s="297"/>
      <c r="K681" s="297"/>
      <c r="L681" s="297"/>
      <c r="M681" s="297"/>
      <c r="N681" s="297"/>
      <c r="O681" s="297"/>
      <c r="P681" s="297"/>
      <c r="Q681" s="297"/>
      <c r="R681" s="297"/>
      <c r="S681" s="297"/>
      <c r="T681" s="297"/>
      <c r="U681" s="297"/>
      <c r="V681" s="297"/>
      <c r="W681" s="297"/>
      <c r="X681" s="297"/>
      <c r="Y681" s="297"/>
    </row>
    <row r="682" spans="1:25" hidden="1" x14ac:dyDescent="0.2">
      <c r="A682" s="297"/>
      <c r="B682" s="297"/>
      <c r="C682" s="297"/>
      <c r="D682" s="297"/>
      <c r="E682" s="297"/>
      <c r="F682" s="297"/>
      <c r="G682" s="297"/>
      <c r="H682" s="297"/>
      <c r="I682" s="297"/>
      <c r="J682" s="297"/>
      <c r="K682" s="297"/>
      <c r="L682" s="297"/>
      <c r="M682" s="297"/>
      <c r="N682" s="297"/>
      <c r="O682" s="297"/>
      <c r="P682" s="297"/>
      <c r="Q682" s="297"/>
      <c r="R682" s="297"/>
      <c r="S682" s="297"/>
      <c r="T682" s="297"/>
      <c r="U682" s="297"/>
      <c r="V682" s="297"/>
      <c r="W682" s="297"/>
      <c r="X682" s="297"/>
      <c r="Y682" s="297"/>
    </row>
    <row r="683" spans="1:25" hidden="1" x14ac:dyDescent="0.2">
      <c r="A683" s="297"/>
      <c r="B683" s="297"/>
      <c r="C683" s="297"/>
      <c r="D683" s="297"/>
      <c r="E683" s="297"/>
      <c r="F683" s="297"/>
      <c r="G683" s="297"/>
      <c r="H683" s="297"/>
      <c r="I683" s="297"/>
      <c r="J683" s="297"/>
      <c r="K683" s="297"/>
      <c r="L683" s="297"/>
      <c r="M683" s="297"/>
      <c r="N683" s="297"/>
      <c r="O683" s="297"/>
      <c r="P683" s="297"/>
      <c r="Q683" s="297"/>
      <c r="R683" s="297"/>
      <c r="S683" s="297"/>
      <c r="T683" s="297"/>
      <c r="U683" s="297"/>
      <c r="V683" s="297"/>
      <c r="W683" s="297"/>
      <c r="X683" s="297"/>
      <c r="Y683" s="297"/>
    </row>
    <row r="684" spans="1:25" hidden="1" x14ac:dyDescent="0.2">
      <c r="A684" s="297"/>
      <c r="B684" s="297"/>
      <c r="C684" s="297"/>
      <c r="D684" s="297"/>
      <c r="E684" s="297"/>
      <c r="F684" s="297"/>
      <c r="G684" s="297"/>
      <c r="H684" s="297"/>
      <c r="I684" s="297"/>
      <c r="J684" s="297"/>
      <c r="K684" s="297"/>
      <c r="L684" s="297"/>
      <c r="M684" s="297"/>
      <c r="N684" s="297"/>
      <c r="O684" s="297"/>
      <c r="P684" s="297"/>
      <c r="Q684" s="297"/>
      <c r="R684" s="297"/>
      <c r="S684" s="297"/>
      <c r="T684" s="297"/>
      <c r="U684" s="297"/>
      <c r="V684" s="297"/>
      <c r="W684" s="297"/>
      <c r="X684" s="297"/>
      <c r="Y684" s="297"/>
    </row>
    <row r="685" spans="1:25" hidden="1" x14ac:dyDescent="0.2">
      <c r="A685" s="297"/>
      <c r="B685" s="297"/>
      <c r="C685" s="297"/>
      <c r="D685" s="297"/>
      <c r="E685" s="297"/>
      <c r="F685" s="297"/>
      <c r="G685" s="297"/>
      <c r="H685" s="297"/>
      <c r="I685" s="297"/>
      <c r="J685" s="297"/>
      <c r="K685" s="297"/>
      <c r="L685" s="297"/>
      <c r="M685" s="297"/>
      <c r="N685" s="297"/>
      <c r="O685" s="297"/>
      <c r="P685" s="297"/>
      <c r="Q685" s="297"/>
      <c r="R685" s="297"/>
      <c r="S685" s="297"/>
      <c r="T685" s="297"/>
      <c r="U685" s="297"/>
      <c r="V685" s="297"/>
      <c r="W685" s="297"/>
      <c r="X685" s="297"/>
      <c r="Y685" s="297"/>
    </row>
    <row r="686" spans="1:25" hidden="1" x14ac:dyDescent="0.2">
      <c r="A686" s="297"/>
      <c r="B686" s="297"/>
      <c r="C686" s="297"/>
      <c r="D686" s="297"/>
      <c r="E686" s="297"/>
      <c r="F686" s="297"/>
      <c r="G686" s="297"/>
      <c r="H686" s="297"/>
      <c r="I686" s="297"/>
      <c r="J686" s="297"/>
      <c r="K686" s="297"/>
      <c r="L686" s="297"/>
      <c r="M686" s="297"/>
      <c r="N686" s="297"/>
      <c r="O686" s="297"/>
      <c r="P686" s="297"/>
      <c r="Q686" s="297"/>
      <c r="R686" s="297"/>
      <c r="S686" s="297"/>
      <c r="T686" s="297"/>
      <c r="U686" s="297"/>
      <c r="V686" s="297"/>
      <c r="W686" s="297"/>
      <c r="X686" s="297"/>
      <c r="Y686" s="297"/>
    </row>
    <row r="687" spans="1:25" hidden="1" x14ac:dyDescent="0.2">
      <c r="A687" s="297"/>
      <c r="B687" s="297"/>
      <c r="C687" s="297"/>
      <c r="D687" s="297"/>
      <c r="E687" s="297"/>
      <c r="F687" s="297"/>
      <c r="G687" s="297"/>
      <c r="H687" s="297"/>
      <c r="I687" s="297"/>
      <c r="J687" s="297"/>
      <c r="K687" s="297"/>
      <c r="L687" s="297"/>
      <c r="M687" s="297"/>
      <c r="N687" s="297"/>
      <c r="O687" s="297"/>
      <c r="P687" s="297"/>
      <c r="Q687" s="297"/>
      <c r="R687" s="297"/>
      <c r="S687" s="297"/>
      <c r="T687" s="297"/>
      <c r="U687" s="297"/>
      <c r="V687" s="297"/>
      <c r="W687" s="297"/>
      <c r="X687" s="297"/>
      <c r="Y687" s="297"/>
    </row>
    <row r="688" spans="1:25" hidden="1" x14ac:dyDescent="0.2">
      <c r="A688" s="297"/>
      <c r="B688" s="297"/>
      <c r="C688" s="297"/>
      <c r="D688" s="297"/>
      <c r="E688" s="297"/>
      <c r="F688" s="297"/>
      <c r="G688" s="297"/>
      <c r="H688" s="297"/>
      <c r="I688" s="297"/>
      <c r="J688" s="297"/>
      <c r="K688" s="297"/>
      <c r="L688" s="297"/>
      <c r="M688" s="297"/>
      <c r="N688" s="297"/>
      <c r="O688" s="297"/>
      <c r="P688" s="297"/>
      <c r="Q688" s="297"/>
      <c r="R688" s="297"/>
      <c r="S688" s="297"/>
      <c r="T688" s="297"/>
      <c r="U688" s="297"/>
      <c r="V688" s="297"/>
      <c r="W688" s="297"/>
      <c r="X688" s="297"/>
      <c r="Y688" s="297"/>
    </row>
    <row r="689" spans="1:25" hidden="1" x14ac:dyDescent="0.2">
      <c r="A689" s="297"/>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row>
    <row r="690" spans="1:25" hidden="1" x14ac:dyDescent="0.2">
      <c r="A690" s="297"/>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row>
    <row r="691" spans="1:25" hidden="1" x14ac:dyDescent="0.2">
      <c r="A691" s="297"/>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row>
    <row r="692" spans="1:25" hidden="1" x14ac:dyDescent="0.2">
      <c r="A692" s="297"/>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row>
    <row r="693" spans="1:25" hidden="1" x14ac:dyDescent="0.2">
      <c r="A693" s="297"/>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row>
    <row r="694" spans="1:25" hidden="1" x14ac:dyDescent="0.2">
      <c r="A694" s="297"/>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row>
    <row r="695" spans="1:25" hidden="1" x14ac:dyDescent="0.2">
      <c r="A695" s="297"/>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row>
    <row r="696" spans="1:25" hidden="1" x14ac:dyDescent="0.2">
      <c r="A696" s="297"/>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row>
    <row r="697" spans="1:25" hidden="1" x14ac:dyDescent="0.2">
      <c r="A697" s="297"/>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row>
    <row r="698" spans="1:25" hidden="1" x14ac:dyDescent="0.2">
      <c r="A698" s="297"/>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row>
    <row r="699" spans="1:25" hidden="1" x14ac:dyDescent="0.2">
      <c r="A699" s="297"/>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row>
    <row r="700" spans="1:25" hidden="1" x14ac:dyDescent="0.2">
      <c r="A700" s="297"/>
      <c r="B700" s="297"/>
      <c r="C700" s="297"/>
      <c r="D700" s="297"/>
      <c r="E700" s="297"/>
      <c r="F700" s="297"/>
      <c r="G700" s="297"/>
      <c r="H700" s="297"/>
      <c r="I700"/>
      <c r="J700"/>
      <c r="K700"/>
      <c r="L700"/>
      <c r="M700"/>
      <c r="N700"/>
      <c r="O700"/>
      <c r="P700"/>
      <c r="Q700"/>
      <c r="R700"/>
      <c r="S700"/>
      <c r="T700"/>
      <c r="U700"/>
      <c r="V700"/>
      <c r="W700" s="297"/>
      <c r="X700" s="297"/>
      <c r="Y700" s="297"/>
    </row>
    <row r="701" spans="1:25" ht="13.5" hidden="1" thickBot="1" x14ac:dyDescent="0.25">
      <c r="A701" s="297"/>
      <c r="B701" s="297"/>
      <c r="C701" s="297"/>
      <c r="D701" s="297"/>
      <c r="E701" s="297"/>
      <c r="F701" s="297"/>
      <c r="G701" s="297"/>
      <c r="H701" s="297"/>
      <c r="I701"/>
      <c r="J701"/>
      <c r="K701"/>
      <c r="L701"/>
      <c r="M701"/>
      <c r="N701"/>
      <c r="O701"/>
      <c r="P701"/>
      <c r="Q701"/>
      <c r="R701"/>
      <c r="S701"/>
      <c r="T701"/>
      <c r="U701"/>
      <c r="V701"/>
      <c r="W701" s="297"/>
      <c r="X701" s="297"/>
      <c r="Y701" s="297"/>
    </row>
    <row r="702" spans="1:25" ht="26.25" hidden="1" thickBot="1" x14ac:dyDescent="0.25">
      <c r="A702" s="297"/>
      <c r="B702" s="297"/>
      <c r="C702" s="539" t="s">
        <v>1025</v>
      </c>
      <c r="D702" s="540" t="s">
        <v>1026</v>
      </c>
      <c r="E702"/>
      <c r="F702"/>
      <c r="G702"/>
      <c r="H702" s="297"/>
      <c r="I702"/>
      <c r="J702"/>
      <c r="K702"/>
      <c r="L702"/>
      <c r="M702"/>
      <c r="N702"/>
      <c r="O702"/>
      <c r="P702"/>
      <c r="Q702"/>
      <c r="R702"/>
      <c r="S702"/>
      <c r="T702"/>
      <c r="U702"/>
      <c r="V702"/>
      <c r="W702" s="297"/>
      <c r="X702" s="297"/>
      <c r="Y702" s="297"/>
    </row>
    <row r="703" spans="1:25" ht="13.5" hidden="1" thickBot="1" x14ac:dyDescent="0.25">
      <c r="A703" s="297"/>
      <c r="B703" s="297"/>
      <c r="C703" s="541" t="str">
        <f t="shared" ref="C703:D711" si="69">C10</f>
        <v>Poskytnutý úvěr (čerpání) v tis.Kč:</v>
      </c>
      <c r="D703" s="542">
        <f t="shared" si="69"/>
        <v>0</v>
      </c>
      <c r="E703"/>
      <c r="F703"/>
      <c r="G703"/>
      <c r="H703" s="297"/>
      <c r="I703"/>
      <c r="J703"/>
      <c r="K703"/>
      <c r="L703"/>
      <c r="M703"/>
      <c r="N703"/>
      <c r="O703"/>
      <c r="P703"/>
      <c r="Q703"/>
      <c r="R703"/>
      <c r="S703"/>
      <c r="T703"/>
      <c r="U703"/>
      <c r="V703"/>
      <c r="W703" s="297"/>
      <c r="X703" s="297"/>
      <c r="Y703" s="297"/>
    </row>
    <row r="704" spans="1:25" hidden="1" x14ac:dyDescent="0.2">
      <c r="A704" s="297"/>
      <c r="B704" s="297"/>
      <c r="C704" s="543" t="str">
        <f t="shared" si="69"/>
        <v>Datum prvního čerpání (dd.mm.rrrr) :</v>
      </c>
      <c r="D704" s="544">
        <f t="shared" si="69"/>
        <v>0</v>
      </c>
      <c r="E704"/>
      <c r="F704"/>
      <c r="G704"/>
      <c r="H704" s="297"/>
      <c r="I704"/>
      <c r="J704"/>
      <c r="K704"/>
      <c r="L704"/>
      <c r="M704"/>
      <c r="N704"/>
      <c r="O704"/>
      <c r="P704"/>
      <c r="Q704"/>
      <c r="R704"/>
      <c r="S704"/>
      <c r="T704"/>
      <c r="U704"/>
      <c r="V704"/>
      <c r="W704" s="297"/>
      <c r="X704" s="297"/>
      <c r="Y704" s="297"/>
    </row>
    <row r="705" spans="1:104" hidden="1" x14ac:dyDescent="0.2">
      <c r="A705" s="297"/>
      <c r="B705" s="297"/>
      <c r="C705" s="543" t="str">
        <f t="shared" si="69"/>
        <v>Datum posledního čerpání (dd.mm.rrrr) :</v>
      </c>
      <c r="D705" s="544">
        <f t="shared" si="69"/>
        <v>0</v>
      </c>
      <c r="E705"/>
      <c r="F705"/>
      <c r="G705"/>
      <c r="H705" s="297"/>
      <c r="I705"/>
      <c r="J705"/>
      <c r="K705"/>
      <c r="L705"/>
      <c r="M705"/>
      <c r="N705"/>
      <c r="O705"/>
      <c r="P705"/>
      <c r="Q705"/>
      <c r="R705"/>
      <c r="S705"/>
      <c r="T705"/>
      <c r="U705"/>
      <c r="V705"/>
      <c r="W705" s="297"/>
      <c r="X705" s="297"/>
      <c r="Y705" s="297"/>
    </row>
    <row r="706" spans="1:104" hidden="1" x14ac:dyDescent="0.2">
      <c r="A706" s="297"/>
      <c r="B706" s="297"/>
      <c r="C706" s="543" t="str">
        <f t="shared" si="69"/>
        <v>Datum první splátky úvěru (dd.mm.rrrr) :</v>
      </c>
      <c r="D706" s="544">
        <f t="shared" si="69"/>
        <v>0</v>
      </c>
      <c r="E706"/>
      <c r="F706"/>
      <c r="G706"/>
      <c r="H706" s="297"/>
      <c r="I706"/>
      <c r="J706"/>
      <c r="K706"/>
      <c r="L706"/>
      <c r="M706"/>
      <c r="N706"/>
      <c r="O706"/>
      <c r="P706"/>
      <c r="Q706"/>
      <c r="R706"/>
      <c r="S706"/>
      <c r="T706"/>
      <c r="U706"/>
      <c r="V706"/>
      <c r="W706" s="297"/>
      <c r="X706" s="297"/>
      <c r="Y706" s="297"/>
    </row>
    <row r="707" spans="1:104" hidden="1" x14ac:dyDescent="0.2">
      <c r="A707" s="297"/>
      <c r="B707" s="297"/>
      <c r="C707" s="543" t="str">
        <f t="shared" si="69"/>
        <v>Počet měsíčních splátek:</v>
      </c>
      <c r="D707" s="545">
        <f t="shared" si="69"/>
        <v>0</v>
      </c>
      <c r="E707"/>
      <c r="F707"/>
      <c r="G707"/>
      <c r="H707" s="297"/>
      <c r="I707"/>
      <c r="J707"/>
      <c r="K707"/>
      <c r="L707"/>
      <c r="M707"/>
      <c r="N707"/>
      <c r="O707"/>
      <c r="P707"/>
      <c r="Q707"/>
      <c r="R707"/>
      <c r="S707"/>
      <c r="T707"/>
      <c r="U707"/>
      <c r="V707"/>
      <c r="W707" s="297"/>
      <c r="X707" s="297"/>
      <c r="Y707" s="297"/>
    </row>
    <row r="708" spans="1:104" hidden="1" x14ac:dyDescent="0.2">
      <c r="A708" s="297"/>
      <c r="B708" s="297"/>
      <c r="C708" s="543" t="str">
        <f t="shared" si="69"/>
        <v>Úroková míra p.a. (%):</v>
      </c>
      <c r="D708" s="546">
        <f t="shared" si="69"/>
        <v>0</v>
      </c>
      <c r="E708"/>
      <c r="F708"/>
      <c r="G708"/>
      <c r="H708" s="297"/>
      <c r="I708"/>
      <c r="J708"/>
      <c r="K708"/>
      <c r="L708"/>
      <c r="M708"/>
      <c r="N708"/>
      <c r="O708"/>
      <c r="P708"/>
      <c r="Q708"/>
      <c r="R708"/>
      <c r="S708"/>
      <c r="T708"/>
      <c r="U708"/>
      <c r="V708"/>
      <c r="W708" s="297"/>
      <c r="X708" s="297"/>
      <c r="Y708" s="297"/>
    </row>
    <row r="709" spans="1:104" hidden="1" x14ac:dyDescent="0.2">
      <c r="A709" s="297"/>
      <c r="B709" s="297"/>
      <c r="C709" s="543" t="str">
        <f t="shared" si="69"/>
        <v>Záruka v % jistiny (%):</v>
      </c>
      <c r="D709" s="546">
        <f t="shared" si="69"/>
        <v>0</v>
      </c>
      <c r="E709"/>
      <c r="F709"/>
      <c r="G709"/>
      <c r="H709" s="297"/>
      <c r="I709"/>
      <c r="J709"/>
      <c r="K709"/>
      <c r="L709"/>
      <c r="M709"/>
      <c r="N709"/>
      <c r="O709"/>
      <c r="P709"/>
      <c r="Q709"/>
      <c r="R709"/>
      <c r="S709"/>
      <c r="T709"/>
      <c r="U709"/>
      <c r="V709"/>
      <c r="W709" s="297"/>
      <c r="X709" s="297"/>
      <c r="Y709" s="297"/>
    </row>
    <row r="710" spans="1:104" hidden="1" x14ac:dyDescent="0.2">
      <c r="A710" s="297"/>
      <c r="B710" s="297"/>
      <c r="C710" s="543" t="str">
        <f t="shared" si="69"/>
        <v>Sazba poplatku v % záruky p.a. (%):</v>
      </c>
      <c r="D710" s="546">
        <f t="shared" si="69"/>
        <v>0</v>
      </c>
      <c r="E710"/>
      <c r="F710"/>
      <c r="G710"/>
      <c r="H710" s="297"/>
      <c r="I710"/>
      <c r="J710"/>
      <c r="K710"/>
      <c r="L710"/>
      <c r="M710"/>
      <c r="N710"/>
      <c r="O710"/>
      <c r="P710"/>
      <c r="Q710"/>
      <c r="R710"/>
      <c r="S710"/>
      <c r="T710"/>
      <c r="U710"/>
      <c r="V710"/>
      <c r="W710" s="297"/>
      <c r="X710" s="297"/>
      <c r="Y710" s="297"/>
    </row>
    <row r="711" spans="1:104" ht="13.5" hidden="1" thickBot="1" x14ac:dyDescent="0.25">
      <c r="A711" s="297"/>
      <c r="B711" s="297"/>
      <c r="C711" s="547" t="str">
        <f t="shared" si="69"/>
        <v>Datum poslední splátky úvěru (dd.mm.rrrr) :</v>
      </c>
      <c r="D711" s="548" t="e">
        <f t="shared" si="69"/>
        <v>#NUM!</v>
      </c>
      <c r="E711"/>
      <c r="F711"/>
      <c r="G711"/>
      <c r="H711" s="297"/>
      <c r="I711"/>
      <c r="J711"/>
      <c r="K711"/>
      <c r="L711"/>
      <c r="M711"/>
      <c r="N711"/>
      <c r="O711"/>
      <c r="P711"/>
      <c r="Q711"/>
      <c r="R711"/>
      <c r="S711"/>
      <c r="T711"/>
      <c r="U711"/>
      <c r="V711"/>
      <c r="W711" s="297"/>
      <c r="X711" s="297"/>
      <c r="Y711" s="297"/>
    </row>
    <row r="712" spans="1:104" ht="15.75" hidden="1" x14ac:dyDescent="0.25">
      <c r="A712" s="297"/>
      <c r="B712" s="297"/>
      <c r="C712" s="297"/>
      <c r="D712" s="297"/>
      <c r="E712" s="549"/>
      <c r="F712" s="550"/>
      <c r="G712" s="342"/>
      <c r="H712" s="297"/>
      <c r="I712"/>
      <c r="J712"/>
      <c r="K712"/>
      <c r="L712"/>
      <c r="M712"/>
      <c r="N712"/>
      <c r="O712"/>
      <c r="P712"/>
      <c r="Q712"/>
      <c r="R712"/>
      <c r="S712"/>
      <c r="T712"/>
      <c r="U712"/>
      <c r="V712"/>
      <c r="W712" s="297"/>
      <c r="X712" s="297"/>
      <c r="Y712" s="297"/>
    </row>
    <row r="713" spans="1:104" ht="13.5" hidden="1" thickBot="1" x14ac:dyDescent="0.25">
      <c r="A713" s="297"/>
      <c r="B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row>
    <row r="714" spans="1:104" ht="13.5" hidden="1" thickBot="1" x14ac:dyDescent="0.25">
      <c r="A714" s="297"/>
      <c r="B714" s="297"/>
      <c r="C714" s="551" t="s">
        <v>1027</v>
      </c>
      <c r="D714" s="552">
        <f ca="1">SUM(F756:CZ756)</f>
        <v>0</v>
      </c>
      <c r="E714" s="297"/>
      <c r="F714" s="297"/>
      <c r="G714" s="297"/>
      <c r="H714" s="297"/>
      <c r="I714" s="297"/>
      <c r="J714" s="297"/>
      <c r="K714" s="297"/>
      <c r="L714" s="297"/>
      <c r="M714" s="297"/>
      <c r="N714" s="297"/>
      <c r="O714" s="297"/>
      <c r="P714" s="297"/>
      <c r="Q714" s="297"/>
      <c r="R714" s="297"/>
      <c r="S714" s="297"/>
      <c r="T714" s="297"/>
      <c r="U714" s="297"/>
      <c r="V714" s="297"/>
      <c r="W714" s="297"/>
      <c r="X714" s="297"/>
      <c r="Y714" s="297"/>
    </row>
    <row r="715" spans="1:104" hidden="1" x14ac:dyDescent="0.2">
      <c r="A715" s="297"/>
      <c r="B715" s="297"/>
      <c r="C715" s="551" t="s">
        <v>1028</v>
      </c>
      <c r="D715" s="552">
        <f>SUM(F757:CZ757)</f>
        <v>0</v>
      </c>
      <c r="E715" s="297"/>
      <c r="F715" s="297"/>
      <c r="G715" s="297"/>
      <c r="H715" s="297"/>
      <c r="I715" s="297"/>
      <c r="J715" s="297"/>
      <c r="K715" s="297"/>
      <c r="L715" s="297"/>
      <c r="M715" s="297"/>
      <c r="N715" s="297"/>
      <c r="O715" s="297"/>
      <c r="P715" s="297"/>
      <c r="Q715" s="297"/>
      <c r="R715" s="297"/>
      <c r="S715" s="297"/>
      <c r="T715" s="297"/>
      <c r="U715" s="297"/>
      <c r="V715" s="297"/>
      <c r="W715" s="297"/>
      <c r="X715" s="297"/>
      <c r="Y715" s="297"/>
    </row>
    <row r="716" spans="1:104" ht="13.5" hidden="1" thickBot="1" x14ac:dyDescent="0.25">
      <c r="A716" s="297"/>
      <c r="B716" s="297"/>
      <c r="C716" s="553" t="s">
        <v>1029</v>
      </c>
      <c r="D716" s="554">
        <f ca="1">SUM(F753:CZ753)</f>
        <v>0</v>
      </c>
      <c r="E716" s="297"/>
      <c r="F716" s="297"/>
      <c r="G716" s="297"/>
      <c r="H716" s="297"/>
      <c r="I716" s="297"/>
      <c r="J716" s="297"/>
      <c r="K716" s="297"/>
      <c r="L716" s="297"/>
      <c r="M716" s="297"/>
      <c r="N716" s="297"/>
      <c r="O716" s="297"/>
      <c r="P716" s="297"/>
      <c r="Q716" s="297"/>
      <c r="R716" s="297"/>
      <c r="S716" s="297"/>
      <c r="T716" s="297"/>
      <c r="U716" s="297"/>
      <c r="V716" s="297"/>
      <c r="W716" s="297"/>
      <c r="X716" s="297"/>
      <c r="Y716" s="297"/>
    </row>
    <row r="717" spans="1:104" ht="13.5" hidden="1" thickBot="1" x14ac:dyDescent="0.25">
      <c r="A717" s="297"/>
      <c r="B717" s="297"/>
      <c r="C717" s="555" t="s">
        <v>1030</v>
      </c>
      <c r="D717" s="556">
        <f ca="1">D715+D716</f>
        <v>0</v>
      </c>
      <c r="E717" s="297"/>
      <c r="F717" s="297"/>
      <c r="G717" s="297"/>
      <c r="H717" s="297"/>
      <c r="I717" s="297"/>
      <c r="J717" s="297"/>
      <c r="K717" s="297"/>
      <c r="L717" s="297"/>
      <c r="M717" s="297"/>
      <c r="N717" s="297"/>
      <c r="O717" s="297"/>
      <c r="P717" s="297"/>
      <c r="Q717" s="297"/>
      <c r="R717" s="297"/>
      <c r="S717" s="297"/>
      <c r="T717" s="297"/>
      <c r="U717" s="297"/>
      <c r="V717" s="297"/>
      <c r="W717" s="297"/>
      <c r="X717" s="297"/>
      <c r="Y717" s="297"/>
    </row>
    <row r="718" spans="1:104" hidden="1" x14ac:dyDescent="0.2">
      <c r="A718" s="297"/>
      <c r="B718" s="297"/>
      <c r="C718" s="297"/>
      <c r="D718" s="297"/>
      <c r="E718" s="297"/>
      <c r="F718" s="557">
        <f>F22</f>
        <v>0</v>
      </c>
      <c r="G718" s="557">
        <f>G22</f>
        <v>1</v>
      </c>
      <c r="H718" s="557">
        <f>H22</f>
        <v>2</v>
      </c>
      <c r="I718" s="557">
        <f>I22</f>
        <v>3</v>
      </c>
      <c r="J718" s="557">
        <f>J22</f>
        <v>4</v>
      </c>
      <c r="K718" s="557">
        <f t="shared" ref="K718:BV718" si="70">K22</f>
        <v>5</v>
      </c>
      <c r="L718" s="557">
        <f t="shared" si="70"/>
        <v>6</v>
      </c>
      <c r="M718" s="557">
        <f t="shared" si="70"/>
        <v>7</v>
      </c>
      <c r="N718" s="557">
        <f t="shared" si="70"/>
        <v>8</v>
      </c>
      <c r="O718" s="557">
        <f t="shared" si="70"/>
        <v>9</v>
      </c>
      <c r="P718" s="557">
        <f t="shared" si="70"/>
        <v>10</v>
      </c>
      <c r="Q718" s="557">
        <f t="shared" si="70"/>
        <v>11</v>
      </c>
      <c r="R718" s="557">
        <f t="shared" si="70"/>
        <v>12</v>
      </c>
      <c r="S718" s="557">
        <f t="shared" si="70"/>
        <v>13</v>
      </c>
      <c r="T718" s="557">
        <f t="shared" si="70"/>
        <v>14</v>
      </c>
      <c r="U718" s="557">
        <f t="shared" si="70"/>
        <v>15</v>
      </c>
      <c r="V718" s="557">
        <f t="shared" si="70"/>
        <v>16</v>
      </c>
      <c r="W718" s="557">
        <f t="shared" si="70"/>
        <v>17</v>
      </c>
      <c r="X718" s="557">
        <f t="shared" si="70"/>
        <v>18</v>
      </c>
      <c r="Y718" s="557">
        <f t="shared" si="70"/>
        <v>19</v>
      </c>
      <c r="Z718" s="557">
        <f t="shared" si="70"/>
        <v>20</v>
      </c>
      <c r="AA718" s="557">
        <f t="shared" si="70"/>
        <v>21</v>
      </c>
      <c r="AB718" s="557">
        <f t="shared" si="70"/>
        <v>22</v>
      </c>
      <c r="AC718" s="557">
        <f t="shared" si="70"/>
        <v>23</v>
      </c>
      <c r="AD718" s="557">
        <f t="shared" si="70"/>
        <v>24</v>
      </c>
      <c r="AE718" s="557">
        <f t="shared" si="70"/>
        <v>25</v>
      </c>
      <c r="AF718" s="557">
        <f t="shared" si="70"/>
        <v>26</v>
      </c>
      <c r="AG718" s="557">
        <f t="shared" si="70"/>
        <v>27</v>
      </c>
      <c r="AH718" s="557">
        <f t="shared" si="70"/>
        <v>28</v>
      </c>
      <c r="AI718" s="557">
        <f t="shared" si="70"/>
        <v>29</v>
      </c>
      <c r="AJ718" s="557">
        <f t="shared" si="70"/>
        <v>30</v>
      </c>
      <c r="AK718" s="557">
        <f t="shared" si="70"/>
        <v>31</v>
      </c>
      <c r="AL718" s="557">
        <f t="shared" si="70"/>
        <v>32</v>
      </c>
      <c r="AM718" s="557">
        <f t="shared" si="70"/>
        <v>33</v>
      </c>
      <c r="AN718" s="557">
        <f t="shared" si="70"/>
        <v>34</v>
      </c>
      <c r="AO718" s="557">
        <f t="shared" si="70"/>
        <v>35</v>
      </c>
      <c r="AP718" s="557">
        <f t="shared" si="70"/>
        <v>36</v>
      </c>
      <c r="AQ718" s="557">
        <f t="shared" si="70"/>
        <v>37</v>
      </c>
      <c r="AR718" s="557">
        <f t="shared" si="70"/>
        <v>38</v>
      </c>
      <c r="AS718" s="557">
        <f t="shared" si="70"/>
        <v>39</v>
      </c>
      <c r="AT718" s="557">
        <f t="shared" si="70"/>
        <v>40</v>
      </c>
      <c r="AU718" s="557">
        <f t="shared" si="70"/>
        <v>41</v>
      </c>
      <c r="AV718" s="557">
        <f t="shared" si="70"/>
        <v>42</v>
      </c>
      <c r="AW718" s="557">
        <f t="shared" si="70"/>
        <v>43</v>
      </c>
      <c r="AX718" s="557">
        <f t="shared" si="70"/>
        <v>44</v>
      </c>
      <c r="AY718" s="557">
        <f t="shared" si="70"/>
        <v>45</v>
      </c>
      <c r="AZ718" s="557">
        <f t="shared" si="70"/>
        <v>46</v>
      </c>
      <c r="BA718" s="557">
        <f t="shared" si="70"/>
        <v>47</v>
      </c>
      <c r="BB718" s="557">
        <f t="shared" si="70"/>
        <v>48</v>
      </c>
      <c r="BC718" s="557">
        <f t="shared" si="70"/>
        <v>49</v>
      </c>
      <c r="BD718" s="557">
        <f t="shared" si="70"/>
        <v>50</v>
      </c>
      <c r="BE718" s="557">
        <f t="shared" si="70"/>
        <v>51</v>
      </c>
      <c r="BF718" s="557">
        <f t="shared" si="70"/>
        <v>52</v>
      </c>
      <c r="BG718" s="557">
        <f t="shared" si="70"/>
        <v>53</v>
      </c>
      <c r="BH718" s="557">
        <f t="shared" si="70"/>
        <v>54</v>
      </c>
      <c r="BI718" s="557">
        <f t="shared" si="70"/>
        <v>55</v>
      </c>
      <c r="BJ718" s="557">
        <f t="shared" si="70"/>
        <v>56</v>
      </c>
      <c r="BK718" s="557">
        <f t="shared" si="70"/>
        <v>57</v>
      </c>
      <c r="BL718" s="557">
        <f t="shared" si="70"/>
        <v>58</v>
      </c>
      <c r="BM718" s="557">
        <f t="shared" si="70"/>
        <v>59</v>
      </c>
      <c r="BN718" s="557">
        <f t="shared" si="70"/>
        <v>60</v>
      </c>
      <c r="BO718" s="557">
        <f t="shared" si="70"/>
        <v>61</v>
      </c>
      <c r="BP718" s="557">
        <f t="shared" si="70"/>
        <v>62</v>
      </c>
      <c r="BQ718" s="557">
        <f t="shared" si="70"/>
        <v>63</v>
      </c>
      <c r="BR718" s="557">
        <f t="shared" si="70"/>
        <v>64</v>
      </c>
      <c r="BS718" s="557">
        <f t="shared" si="70"/>
        <v>65</v>
      </c>
      <c r="BT718" s="557">
        <f t="shared" si="70"/>
        <v>66</v>
      </c>
      <c r="BU718" s="557">
        <f t="shared" si="70"/>
        <v>67</v>
      </c>
      <c r="BV718" s="557">
        <f t="shared" si="70"/>
        <v>68</v>
      </c>
      <c r="BW718" s="557">
        <f t="shared" ref="BW718:CZ718" si="71">BW22</f>
        <v>69</v>
      </c>
      <c r="BX718" s="557">
        <f t="shared" si="71"/>
        <v>70</v>
      </c>
      <c r="BY718" s="557">
        <f t="shared" si="71"/>
        <v>71</v>
      </c>
      <c r="BZ718" s="557">
        <f t="shared" si="71"/>
        <v>72</v>
      </c>
      <c r="CA718" s="557">
        <f t="shared" si="71"/>
        <v>73</v>
      </c>
      <c r="CB718" s="557">
        <f t="shared" si="71"/>
        <v>74</v>
      </c>
      <c r="CC718" s="557">
        <f t="shared" si="71"/>
        <v>75</v>
      </c>
      <c r="CD718" s="557">
        <f t="shared" si="71"/>
        <v>76</v>
      </c>
      <c r="CE718" s="557">
        <f t="shared" si="71"/>
        <v>77</v>
      </c>
      <c r="CF718" s="557">
        <f t="shared" si="71"/>
        <v>78</v>
      </c>
      <c r="CG718" s="557">
        <f t="shared" si="71"/>
        <v>79</v>
      </c>
      <c r="CH718" s="557">
        <f t="shared" si="71"/>
        <v>80</v>
      </c>
      <c r="CI718" s="557">
        <f t="shared" si="71"/>
        <v>81</v>
      </c>
      <c r="CJ718" s="557">
        <f t="shared" si="71"/>
        <v>82</v>
      </c>
      <c r="CK718" s="557">
        <f t="shared" si="71"/>
        <v>83</v>
      </c>
      <c r="CL718" s="557">
        <f t="shared" si="71"/>
        <v>84</v>
      </c>
      <c r="CM718" s="557">
        <f t="shared" si="71"/>
        <v>85</v>
      </c>
      <c r="CN718" s="557">
        <f t="shared" si="71"/>
        <v>86</v>
      </c>
      <c r="CO718" s="557">
        <f t="shared" si="71"/>
        <v>87</v>
      </c>
      <c r="CP718" s="557">
        <f t="shared" si="71"/>
        <v>88</v>
      </c>
      <c r="CQ718" s="557">
        <f t="shared" si="71"/>
        <v>89</v>
      </c>
      <c r="CR718" s="557">
        <f t="shared" si="71"/>
        <v>90</v>
      </c>
      <c r="CS718" s="557">
        <f t="shared" si="71"/>
        <v>91</v>
      </c>
      <c r="CT718" s="557">
        <f t="shared" si="71"/>
        <v>92</v>
      </c>
      <c r="CU718" s="557">
        <f t="shared" si="71"/>
        <v>93</v>
      </c>
      <c r="CV718" s="557">
        <f t="shared" si="71"/>
        <v>94</v>
      </c>
      <c r="CW718" s="557">
        <f t="shared" si="71"/>
        <v>95</v>
      </c>
      <c r="CX718" s="557">
        <f t="shared" si="71"/>
        <v>96</v>
      </c>
      <c r="CY718" s="557">
        <f t="shared" si="71"/>
        <v>97</v>
      </c>
      <c r="CZ718" s="557">
        <f t="shared" si="71"/>
        <v>98</v>
      </c>
    </row>
    <row r="719" spans="1:104" ht="13.5" hidden="1" thickBot="1" x14ac:dyDescent="0.25">
      <c r="A719" s="297"/>
      <c r="B719" s="297"/>
      <c r="D719" s="297"/>
      <c r="E719" s="297"/>
    </row>
    <row r="720" spans="1:104" ht="18.75" hidden="1" thickBot="1" x14ac:dyDescent="0.3">
      <c r="A720" s="297"/>
      <c r="B720" s="297"/>
      <c r="C720" s="558" t="s">
        <v>1031</v>
      </c>
      <c r="D720" s="559"/>
      <c r="E720" s="560"/>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7"/>
      <c r="AD720" s="297"/>
      <c r="AE720" s="297"/>
      <c r="AF720" s="297"/>
      <c r="AG720" s="297"/>
      <c r="AH720" s="297"/>
      <c r="AI720" s="297"/>
      <c r="AJ720" s="297"/>
      <c r="AK720" s="297"/>
      <c r="AL720" s="297"/>
      <c r="AM720" s="297"/>
      <c r="AN720" s="297"/>
      <c r="AO720" s="297"/>
      <c r="AP720" s="297"/>
      <c r="AQ720" s="297"/>
      <c r="AR720" s="297"/>
      <c r="AS720" s="297"/>
      <c r="AT720" s="297"/>
      <c r="AU720" s="297"/>
      <c r="AV720" s="297"/>
      <c r="AW720" s="297"/>
      <c r="AX720" s="297"/>
      <c r="AY720" s="297"/>
      <c r="AZ720" s="297"/>
      <c r="BA720" s="297"/>
      <c r="BB720" s="297"/>
      <c r="BC720" s="297"/>
      <c r="BD720" s="297"/>
      <c r="BE720" s="297"/>
      <c r="BF720" s="297"/>
      <c r="BG720" s="297"/>
      <c r="BH720" s="297"/>
      <c r="BI720" s="297"/>
      <c r="BJ720" s="297"/>
      <c r="BK720" s="297"/>
      <c r="BL720" s="297"/>
      <c r="BM720" s="297"/>
      <c r="BN720" s="297"/>
      <c r="BO720" s="297"/>
      <c r="BP720" s="297"/>
      <c r="BQ720" s="297"/>
      <c r="BR720" s="297"/>
      <c r="BS720" s="297"/>
      <c r="BT720" s="297"/>
      <c r="BU720" s="297"/>
      <c r="BV720" s="297"/>
      <c r="BW720" s="297"/>
      <c r="BX720" s="297"/>
      <c r="BY720" s="297"/>
      <c r="BZ720" s="297"/>
      <c r="CA720" s="297"/>
      <c r="CB720" s="297"/>
      <c r="CC720" s="297"/>
      <c r="CD720" s="297"/>
      <c r="CE720" s="297"/>
      <c r="CF720" s="297"/>
      <c r="CG720" s="297"/>
      <c r="CH720" s="297"/>
      <c r="CI720" s="297"/>
      <c r="CJ720" s="297"/>
      <c r="CK720" s="297"/>
      <c r="CL720" s="297"/>
      <c r="CM720" s="297"/>
      <c r="CN720" s="297"/>
      <c r="CO720" s="297"/>
      <c r="CP720" s="297"/>
      <c r="CQ720" s="297"/>
      <c r="CR720" s="297"/>
      <c r="CS720" s="297"/>
      <c r="CT720" s="297"/>
      <c r="CU720" s="297"/>
      <c r="CV720" s="297"/>
      <c r="CW720" s="297"/>
      <c r="CX720" s="297"/>
      <c r="CY720" s="297"/>
      <c r="CZ720" s="297"/>
    </row>
    <row r="721" spans="1:104" hidden="1" x14ac:dyDescent="0.2">
      <c r="A721" s="297"/>
      <c r="B721" s="297"/>
      <c r="C721" s="467" t="s">
        <v>1032</v>
      </c>
      <c r="D721" s="561"/>
      <c r="E721" s="562"/>
      <c r="F721" s="563">
        <f>IF(ISNA(VLOOKUP(F22,Splácení!$R$27:$U$430,3)),0,VLOOKUP(F22,Splácení!$R$27:$U$430,3))</f>
        <v>0</v>
      </c>
      <c r="G721" s="563">
        <f>IF(ISNA(VLOOKUP(G22,Splácení!$R$27:$U$430,3)),0,VLOOKUP(G22,Splácení!$R$27:$U$430,3))</f>
        <v>0</v>
      </c>
      <c r="H721" s="563">
        <f>IF(ISNA(VLOOKUP(H22,Splácení!$R$27:$U$430,3)),0,VLOOKUP(H22,Splácení!$R$27:$U$430,3))</f>
        <v>0</v>
      </c>
      <c r="I721" s="563">
        <f>IF(ISNA(VLOOKUP(I22,Splácení!$R$27:$U$430,3)),0,VLOOKUP(I22,Splácení!$R$27:$U$430,3))</f>
        <v>0</v>
      </c>
      <c r="J721" s="563">
        <f>IF(ISNA(VLOOKUP(J22,Splácení!$R$27:$U$430,3)),0,VLOOKUP(J22,Splácení!$R$27:$U$430,3))</f>
        <v>0</v>
      </c>
      <c r="K721" s="563">
        <f>IF(ISNA(VLOOKUP(K22,Splácení!$R$27:$U$430,3)),0,VLOOKUP(K22,Splácení!$R$27:$U$430,3))</f>
        <v>0</v>
      </c>
      <c r="L721" s="563">
        <f>IF(ISNA(VLOOKUP(L22,Splácení!$R$27:$U$430,3)),0,VLOOKUP(L22,Splácení!$R$27:$U$430,3))</f>
        <v>0</v>
      </c>
      <c r="M721" s="563">
        <f>IF(ISNA(VLOOKUP(M22,Splácení!$R$27:$U$430,3)),0,VLOOKUP(M22,Splácení!$R$27:$U$430,3))</f>
        <v>0</v>
      </c>
      <c r="N721" s="563">
        <f>IF(ISNA(VLOOKUP(N22,Splácení!$R$27:$U$430,3)),0,VLOOKUP(N22,Splácení!$R$27:$U$430,3))</f>
        <v>0</v>
      </c>
      <c r="O721" s="563">
        <f>IF(ISNA(VLOOKUP(O22,Splácení!$R$27:$U$430,3)),0,VLOOKUP(O22,Splácení!$R$27:$U$430,3))</f>
        <v>0</v>
      </c>
      <c r="P721" s="563">
        <f>IF(ISNA(VLOOKUP(P22,Splácení!$R$27:$U$430,3)),0,VLOOKUP(P22,Splácení!$R$27:$U$430,3))</f>
        <v>0</v>
      </c>
      <c r="Q721" s="563">
        <f>IF(ISNA(VLOOKUP(Q22,Splácení!$R$27:$U$430,3)),0,VLOOKUP(Q22,Splácení!$R$27:$U$430,3))</f>
        <v>0</v>
      </c>
      <c r="R721" s="563">
        <f>IF(ISNA(VLOOKUP(R22,Splácení!$R$27:$U$430,3)),0,VLOOKUP(R22,Splácení!$R$27:$U$430,3))</f>
        <v>0</v>
      </c>
      <c r="S721" s="563">
        <f>IF(ISNA(VLOOKUP(S22,Splácení!$R$27:$U$430,3)),0,VLOOKUP(S22,Splácení!$R$27:$U$430,3))</f>
        <v>0</v>
      </c>
      <c r="T721" s="563">
        <f>IF(ISNA(VLOOKUP(T22,Splácení!$R$27:$U$430,3)),0,VLOOKUP(T22,Splácení!$R$27:$U$430,3))</f>
        <v>0</v>
      </c>
      <c r="U721" s="563">
        <f>IF(ISNA(VLOOKUP(U22,Splácení!$R$27:$U$430,3)),0,VLOOKUP(U22,Splácení!$R$27:$U$430,3))</f>
        <v>0</v>
      </c>
      <c r="V721" s="563">
        <f>IF(ISNA(VLOOKUP(V22,Splácení!$R$27:$U$430,3)),0,VLOOKUP(V22,Splácení!$R$27:$U$430,3))</f>
        <v>0</v>
      </c>
      <c r="W721" s="563">
        <f>IF(ISNA(VLOOKUP(W22,Splácení!$R$27:$U$430,3)),0,VLOOKUP(W22,Splácení!$R$27:$U$430,3))</f>
        <v>0</v>
      </c>
      <c r="X721" s="563">
        <f>IF(ISNA(VLOOKUP(X22,Splácení!$R$27:$U$430,3)),0,VLOOKUP(X22,Splácení!$R$27:$U$430,3))</f>
        <v>0</v>
      </c>
      <c r="Y721" s="563">
        <f>IF(ISNA(VLOOKUP(Y22,Splácení!$R$27:$U$430,3)),0,VLOOKUP(Y22,Splácení!$R$27:$U$430,3))</f>
        <v>0</v>
      </c>
      <c r="Z721" s="563">
        <f>IF(ISNA(VLOOKUP(Z22,Splácení!$R$27:$U$430,3)),0,VLOOKUP(Z22,Splácení!$R$27:$U$430,3))</f>
        <v>0</v>
      </c>
      <c r="AA721" s="563">
        <f>IF(ISNA(VLOOKUP(AA22,Splácení!$R$27:$U$430,3)),0,VLOOKUP(AA22,Splácení!$R$27:$U$430,3))</f>
        <v>0</v>
      </c>
      <c r="AB721" s="563">
        <f>IF(ISNA(VLOOKUP(AB22,Splácení!$R$27:$U$430,3)),0,VLOOKUP(AB22,Splácení!$R$27:$U$430,3))</f>
        <v>0</v>
      </c>
      <c r="AC721" s="563">
        <f>IF(ISNA(VLOOKUP(AC22,Splácení!$R$27:$U$430,3)),0,VLOOKUP(AC22,Splácení!$R$27:$U$430,3))</f>
        <v>0</v>
      </c>
      <c r="AD721" s="563">
        <f>IF(ISNA(VLOOKUP(AD22,Splácení!$R$27:$U$430,3)),0,VLOOKUP(AD22,Splácení!$R$27:$U$430,3))</f>
        <v>0</v>
      </c>
      <c r="AE721" s="563">
        <f>IF(ISNA(VLOOKUP(AE22,Splácení!$R$27:$U$430,3)),0,VLOOKUP(AE22,Splácení!$R$27:$U$430,3))</f>
        <v>0</v>
      </c>
      <c r="AF721" s="563">
        <f>IF(ISNA(VLOOKUP(AF22,Splácení!$R$27:$U$430,3)),0,VLOOKUP(AF22,Splácení!$R$27:$U$430,3))</f>
        <v>0</v>
      </c>
      <c r="AG721" s="563">
        <f>IF(ISNA(VLOOKUP(AG22,Splácení!$R$27:$U$430,3)),0,VLOOKUP(AG22,Splácení!$R$27:$U$430,3))</f>
        <v>0</v>
      </c>
      <c r="AH721" s="563">
        <f>IF(ISNA(VLOOKUP(AH22,Splácení!$R$27:$U$430,3)),0,VLOOKUP(AH22,Splácení!$R$27:$U$430,3))</f>
        <v>0</v>
      </c>
      <c r="AI721" s="563">
        <f>IF(ISNA(VLOOKUP(AI22,Splácení!$R$27:$U$430,3)),0,VLOOKUP(AI22,Splácení!$R$27:$U$430,3))</f>
        <v>0</v>
      </c>
      <c r="AJ721" s="563">
        <f>IF(ISNA(VLOOKUP(AJ22,Splácení!$R$27:$U$430,3)),0,VLOOKUP(AJ22,Splácení!$R$27:$U$430,3))</f>
        <v>0</v>
      </c>
      <c r="AK721" s="563">
        <f>IF(ISNA(VLOOKUP(AK22,Splácení!$R$27:$U$430,3)),0,VLOOKUP(AK22,Splácení!$R$27:$U$430,3))</f>
        <v>0</v>
      </c>
      <c r="AL721" s="563">
        <f>IF(ISNA(VLOOKUP(AL22,Splácení!$R$27:$U$430,3)),0,VLOOKUP(AL22,Splácení!$R$27:$U$430,3))</f>
        <v>0</v>
      </c>
      <c r="AM721" s="563">
        <f>IF(ISNA(VLOOKUP(AM22,Splácení!$R$27:$U$430,3)),0,VLOOKUP(AM22,Splácení!$R$27:$U$430,3))</f>
        <v>0</v>
      </c>
      <c r="AN721" s="563">
        <f>IF(ISNA(VLOOKUP(AN22,Splácení!$R$27:$U$430,3)),0,VLOOKUP(AN22,Splácení!$R$27:$U$430,3))</f>
        <v>0</v>
      </c>
      <c r="AO721" s="563">
        <f>IF(ISNA(VLOOKUP(AO22,Splácení!$R$27:$U$430,3)),0,VLOOKUP(AO22,Splácení!$R$27:$U$430,3))</f>
        <v>0</v>
      </c>
      <c r="AP721" s="563">
        <f>IF(ISNA(VLOOKUP(AP22,Splácení!$R$27:$U$430,3)),0,VLOOKUP(AP22,Splácení!$R$27:$U$430,3))</f>
        <v>0</v>
      </c>
      <c r="AQ721" s="563">
        <f>IF(ISNA(VLOOKUP(AQ22,Splácení!$R$27:$U$430,3)),0,VLOOKUP(AQ22,Splácení!$R$27:$U$430,3))</f>
        <v>0</v>
      </c>
      <c r="AR721" s="563">
        <f>IF(ISNA(VLOOKUP(AR22,Splácení!$R$27:$U$430,3)),0,VLOOKUP(AR22,Splácení!$R$27:$U$430,3))</f>
        <v>0</v>
      </c>
      <c r="AS721" s="563">
        <f>IF(ISNA(VLOOKUP(AS22,Splácení!$R$27:$U$430,3)),0,VLOOKUP(AS22,Splácení!$R$27:$U$430,3))</f>
        <v>0</v>
      </c>
      <c r="AT721" s="563">
        <f>IF(ISNA(VLOOKUP(AT22,Splácení!$R$27:$U$430,3)),0,VLOOKUP(AT22,Splácení!$R$27:$U$430,3))</f>
        <v>0</v>
      </c>
      <c r="AU721" s="563">
        <f>IF(ISNA(VLOOKUP(AU22,Splácení!$R$27:$U$430,3)),0,VLOOKUP(AU22,Splácení!$R$27:$U$430,3))</f>
        <v>0</v>
      </c>
      <c r="AV721" s="563">
        <f>IF(ISNA(VLOOKUP(AV22,Splácení!$R$27:$U$430,3)),0,VLOOKUP(AV22,Splácení!$R$27:$U$430,3))</f>
        <v>0</v>
      </c>
      <c r="AW721" s="563">
        <f>IF(ISNA(VLOOKUP(AW22,Splácení!$R$27:$U$430,3)),0,VLOOKUP(AW22,Splácení!$R$27:$U$430,3))</f>
        <v>0</v>
      </c>
      <c r="AX721" s="563">
        <f>IF(ISNA(VLOOKUP(AX22,Splácení!$R$27:$U$430,3)),0,VLOOKUP(AX22,Splácení!$R$27:$U$430,3))</f>
        <v>0</v>
      </c>
      <c r="AY721" s="563">
        <f>IF(ISNA(VLOOKUP(AY22,Splácení!$R$27:$U$430,3)),0,VLOOKUP(AY22,Splácení!$R$27:$U$430,3))</f>
        <v>0</v>
      </c>
      <c r="AZ721" s="563">
        <f>IF(ISNA(VLOOKUP(AZ22,Splácení!$R$27:$U$430,3)),0,VLOOKUP(AZ22,Splácení!$R$27:$U$430,3))</f>
        <v>0</v>
      </c>
      <c r="BA721" s="563">
        <f>IF(ISNA(VLOOKUP(BA22,Splácení!$R$27:$U$430,3)),0,VLOOKUP(BA22,Splácení!$R$27:$U$430,3))</f>
        <v>0</v>
      </c>
      <c r="BB721" s="563">
        <f>IF(ISNA(VLOOKUP(BB22,Splácení!$R$27:$U$430,3)),0,VLOOKUP(BB22,Splácení!$R$27:$U$430,3))</f>
        <v>0</v>
      </c>
      <c r="BC721" s="563">
        <f>IF(ISNA(VLOOKUP(BC22,Splácení!$R$27:$U$430,3)),0,VLOOKUP(BC22,Splácení!$R$27:$U$430,3))</f>
        <v>0</v>
      </c>
      <c r="BD721" s="563">
        <f>IF(ISNA(VLOOKUP(BD22,Splácení!$R$27:$U$430,3)),0,VLOOKUP(BD22,Splácení!$R$27:$U$430,3))</f>
        <v>0</v>
      </c>
      <c r="BE721" s="563">
        <f>IF(ISNA(VLOOKUP(BE22,Splácení!$R$27:$U$430,3)),0,VLOOKUP(BE22,Splácení!$R$27:$U$430,3))</f>
        <v>0</v>
      </c>
      <c r="BF721" s="563">
        <f>IF(ISNA(VLOOKUP(BF22,Splácení!$R$27:$U$430,3)),0,VLOOKUP(BF22,Splácení!$R$27:$U$430,3))</f>
        <v>0</v>
      </c>
      <c r="BG721" s="563">
        <f>IF(ISNA(VLOOKUP(BG22,Splácení!$R$27:$U$430,3)),0,VLOOKUP(BG22,Splácení!$R$27:$U$430,3))</f>
        <v>0</v>
      </c>
      <c r="BH721" s="563">
        <f>IF(ISNA(VLOOKUP(BH22,Splácení!$R$27:$U$430,3)),0,VLOOKUP(BH22,Splácení!$R$27:$U$430,3))</f>
        <v>0</v>
      </c>
      <c r="BI721" s="563">
        <f>IF(ISNA(VLOOKUP(BI22,Splácení!$R$27:$U$430,3)),0,VLOOKUP(BI22,Splácení!$R$27:$U$430,3))</f>
        <v>0</v>
      </c>
      <c r="BJ721" s="563">
        <f>IF(ISNA(VLOOKUP(BJ22,Splácení!$R$27:$U$430,3)),0,VLOOKUP(BJ22,Splácení!$R$27:$U$430,3))</f>
        <v>0</v>
      </c>
      <c r="BK721" s="563">
        <f>IF(ISNA(VLOOKUP(BK22,Splácení!$R$27:$U$430,3)),0,VLOOKUP(BK22,Splácení!$R$27:$U$430,3))</f>
        <v>0</v>
      </c>
      <c r="BL721" s="563">
        <f>IF(ISNA(VLOOKUP(BL22,Splácení!$R$27:$U$430,3)),0,VLOOKUP(BL22,Splácení!$R$27:$U$430,3))</f>
        <v>0</v>
      </c>
      <c r="BM721" s="563">
        <f>IF(ISNA(VLOOKUP(BM22,Splácení!$R$27:$U$430,3)),0,VLOOKUP(BM22,Splácení!$R$27:$U$430,3))</f>
        <v>0</v>
      </c>
      <c r="BN721" s="563">
        <f>IF(ISNA(VLOOKUP(BN22,Splácení!$R$27:$U$430,3)),0,VLOOKUP(BN22,Splácení!$R$27:$U$430,3))</f>
        <v>0</v>
      </c>
      <c r="BO721" s="563">
        <f>IF(ISNA(VLOOKUP(BO22,Splácení!$R$27:$U$430,3)),0,VLOOKUP(BO22,Splácení!$R$27:$U$430,3))</f>
        <v>0</v>
      </c>
      <c r="BP721" s="563">
        <f>IF(ISNA(VLOOKUP(BP22,Splácení!$R$27:$U$430,3)),0,VLOOKUP(BP22,Splácení!$R$27:$U$430,3))</f>
        <v>0</v>
      </c>
      <c r="BQ721" s="563">
        <f>IF(ISNA(VLOOKUP(BQ22,Splácení!$R$27:$U$430,3)),0,VLOOKUP(BQ22,Splácení!$R$27:$U$430,3))</f>
        <v>0</v>
      </c>
      <c r="BR721" s="563">
        <f>IF(ISNA(VLOOKUP(BR22,Splácení!$R$27:$U$430,3)),0,VLOOKUP(BR22,Splácení!$R$27:$U$430,3))</f>
        <v>0</v>
      </c>
      <c r="BS721" s="563">
        <f>IF(ISNA(VLOOKUP(BS22,Splácení!$R$27:$U$430,3)),0,VLOOKUP(BS22,Splácení!$R$27:$U$430,3))</f>
        <v>0</v>
      </c>
      <c r="BT721" s="563">
        <f>IF(ISNA(VLOOKUP(BT22,Splácení!$R$27:$U$430,3)),0,VLOOKUP(BT22,Splácení!$R$27:$U$430,3))</f>
        <v>0</v>
      </c>
      <c r="BU721" s="563">
        <f>IF(ISNA(VLOOKUP(BU22,Splácení!$R$27:$U$430,3)),0,VLOOKUP(BU22,Splácení!$R$27:$U$430,3))</f>
        <v>0</v>
      </c>
      <c r="BV721" s="563">
        <f>IF(ISNA(VLOOKUP(BV22,Splácení!$R$27:$U$430,3)),0,VLOOKUP(BV22,Splácení!$R$27:$U$430,3))</f>
        <v>0</v>
      </c>
      <c r="BW721" s="563">
        <f>IF(ISNA(VLOOKUP(BW22,Splácení!$R$27:$U$430,3)),0,VLOOKUP(BW22,Splácení!$R$27:$U$430,3))</f>
        <v>0</v>
      </c>
      <c r="BX721" s="563">
        <f>IF(ISNA(VLOOKUP(BX22,Splácení!$R$27:$U$430,3)),0,VLOOKUP(BX22,Splácení!$R$27:$U$430,3))</f>
        <v>0</v>
      </c>
      <c r="BY721" s="563">
        <f>IF(ISNA(VLOOKUP(BY22,Splácení!$R$27:$U$430,3)),0,VLOOKUP(BY22,Splácení!$R$27:$U$430,3))</f>
        <v>0</v>
      </c>
      <c r="BZ721" s="563">
        <f>IF(ISNA(VLOOKUP(BZ22,Splácení!$R$27:$U$430,3)),0,VLOOKUP(BZ22,Splácení!$R$27:$U$430,3))</f>
        <v>0</v>
      </c>
      <c r="CA721" s="563">
        <f>IF(ISNA(VLOOKUP(CA22,Splácení!$R$27:$U$430,3)),0,VLOOKUP(CA22,Splácení!$R$27:$U$430,3))</f>
        <v>0</v>
      </c>
      <c r="CB721" s="563">
        <f>IF(ISNA(VLOOKUP(CB22,Splácení!$R$27:$U$430,3)),0,VLOOKUP(CB22,Splácení!$R$27:$U$430,3))</f>
        <v>0</v>
      </c>
      <c r="CC721" s="563">
        <f>IF(ISNA(VLOOKUP(CC22,Splácení!$R$27:$U$430,3)),0,VLOOKUP(CC22,Splácení!$R$27:$U$430,3))</f>
        <v>0</v>
      </c>
      <c r="CD721" s="563">
        <f>IF(ISNA(VLOOKUP(CD22,Splácení!$R$27:$U$430,3)),0,VLOOKUP(CD22,Splácení!$R$27:$U$430,3))</f>
        <v>0</v>
      </c>
      <c r="CE721" s="563">
        <f>IF(ISNA(VLOOKUP(CE22,Splácení!$R$27:$U$430,3)),0,VLOOKUP(CE22,Splácení!$R$27:$U$430,3))</f>
        <v>0</v>
      </c>
      <c r="CF721" s="563">
        <f>IF(ISNA(VLOOKUP(CF22,Splácení!$R$27:$U$430,3)),0,VLOOKUP(CF22,Splácení!$R$27:$U$430,3))</f>
        <v>0</v>
      </c>
      <c r="CG721" s="563">
        <f>IF(ISNA(VLOOKUP(CG22,Splácení!$R$27:$U$430,3)),0,VLOOKUP(CG22,Splácení!$R$27:$U$430,3))</f>
        <v>0</v>
      </c>
      <c r="CH721" s="563">
        <f>IF(ISNA(VLOOKUP(CH22,Splácení!$R$27:$U$430,3)),0,VLOOKUP(CH22,Splácení!$R$27:$U$430,3))</f>
        <v>0</v>
      </c>
      <c r="CI721" s="563">
        <f>IF(ISNA(VLOOKUP(CI22,Splácení!$R$27:$U$430,3)),0,VLOOKUP(CI22,Splácení!$R$27:$U$430,3))</f>
        <v>0</v>
      </c>
      <c r="CJ721" s="563">
        <f>IF(ISNA(VLOOKUP(CJ22,Splácení!$R$27:$U$430,3)),0,VLOOKUP(CJ22,Splácení!$R$27:$U$430,3))</f>
        <v>0</v>
      </c>
      <c r="CK721" s="563">
        <f>IF(ISNA(VLOOKUP(CK22,Splácení!$R$27:$U$430,3)),0,VLOOKUP(CK22,Splácení!$R$27:$U$430,3))</f>
        <v>0</v>
      </c>
      <c r="CL721" s="563">
        <f>IF(ISNA(VLOOKUP(CL22,Splácení!$R$27:$U$430,3)),0,VLOOKUP(CL22,Splácení!$R$27:$U$430,3))</f>
        <v>0</v>
      </c>
      <c r="CM721" s="563">
        <f>IF(ISNA(VLOOKUP(CM22,Splácení!$R$27:$U$430,3)),0,VLOOKUP(CM22,Splácení!$R$27:$U$430,3))</f>
        <v>0</v>
      </c>
      <c r="CN721" s="563">
        <f>IF(ISNA(VLOOKUP(CN22,Splácení!$R$27:$U$430,3)),0,VLOOKUP(CN22,Splácení!$R$27:$U$430,3))</f>
        <v>0</v>
      </c>
      <c r="CO721" s="563">
        <f>IF(ISNA(VLOOKUP(CO22,Splácení!$R$27:$U$430,3)),0,VLOOKUP(CO22,Splácení!$R$27:$U$430,3))</f>
        <v>0</v>
      </c>
      <c r="CP721" s="563">
        <f>IF(ISNA(VLOOKUP(CP22,Splácení!$R$27:$U$430,3)),0,VLOOKUP(CP22,Splácení!$R$27:$U$430,3))</f>
        <v>0</v>
      </c>
      <c r="CQ721" s="563">
        <f>IF(ISNA(VLOOKUP(CQ22,Splácení!$R$27:$U$430,3)),0,VLOOKUP(CQ22,Splácení!$R$27:$U$430,3))</f>
        <v>0</v>
      </c>
      <c r="CR721" s="563">
        <f>IF(ISNA(VLOOKUP(CR22,Splácení!$R$27:$U$430,3)),0,VLOOKUP(CR22,Splácení!$R$27:$U$430,3))</f>
        <v>0</v>
      </c>
      <c r="CS721" s="563">
        <f>IF(ISNA(VLOOKUP(CS22,Splácení!$R$27:$U$430,3)),0,VLOOKUP(CS22,Splácení!$R$27:$U$430,3))</f>
        <v>0</v>
      </c>
      <c r="CT721" s="563">
        <f>IF(ISNA(VLOOKUP(CT22,Splácení!$R$27:$U$430,3)),0,VLOOKUP(CT22,Splácení!$R$27:$U$430,3))</f>
        <v>0</v>
      </c>
      <c r="CU721" s="563">
        <f>IF(ISNA(VLOOKUP(CU22,Splácení!$R$27:$U$430,3)),0,VLOOKUP(CU22,Splácení!$R$27:$U$430,3))</f>
        <v>0</v>
      </c>
      <c r="CV721" s="563">
        <f>IF(ISNA(VLOOKUP(CV22,Splácení!$R$27:$U$430,3)),0,VLOOKUP(CV22,Splácení!$R$27:$U$430,3))</f>
        <v>0</v>
      </c>
      <c r="CW721" s="563">
        <f>IF(ISNA(VLOOKUP(CW22,Splácení!$R$27:$U$430,3)),0,VLOOKUP(CW22,Splácení!$R$27:$U$430,3))</f>
        <v>0</v>
      </c>
      <c r="CX721" s="563">
        <f>IF(ISNA(VLOOKUP(CX22,Splácení!$R$27:$U$430,3)),0,VLOOKUP(CX22,Splácení!$R$27:$U$430,3))</f>
        <v>0</v>
      </c>
      <c r="CY721" s="563">
        <f>IF(ISNA(VLOOKUP(CY22,Splácení!$R$27:$U$430,3)),0,VLOOKUP(CY22,Splácení!$R$27:$U$430,3))</f>
        <v>0</v>
      </c>
      <c r="CZ721" s="552">
        <f>IF(ISNA(VLOOKUP(CZ22,Splácení!$R$27:$U$430,3)),0,VLOOKUP(CZ22,Splácení!$R$27:$U$430,3))</f>
        <v>0</v>
      </c>
    </row>
    <row r="722" spans="1:104" hidden="1" x14ac:dyDescent="0.2">
      <c r="A722" s="297"/>
      <c r="B722" s="297"/>
      <c r="C722" s="475" t="s">
        <v>1002</v>
      </c>
      <c r="D722" s="564"/>
      <c r="E722" s="565"/>
      <c r="F722" s="566">
        <f>IF(ISNA(VLOOKUP(F22,Splácení!$R$27:$U$430,4)),0,VLOOKUP(F22,Splácení!$R$27:$U$430,4))</f>
        <v>0</v>
      </c>
      <c r="G722" s="566">
        <f>IF(ISNA(VLOOKUP(G22,Splácení!$R$27:$U$430,4)),0,VLOOKUP(G22,Splácení!$R$27:$U$430,4))</f>
        <v>0</v>
      </c>
      <c r="H722" s="566">
        <f>IF(ISNA(VLOOKUP(H22,Splácení!$R$27:$U$430,4)),0,VLOOKUP(H22,Splácení!$R$27:$U$430,4))</f>
        <v>0</v>
      </c>
      <c r="I722" s="566">
        <f>IF(ISNA(VLOOKUP(I22,Splácení!$R$27:$U$430,4)),0,VLOOKUP(I22,Splácení!$R$27:$U$430,4))</f>
        <v>0</v>
      </c>
      <c r="J722" s="566">
        <f>IF(ISNA(VLOOKUP(J22,Splácení!$R$27:$U$430,4)),0,VLOOKUP(J22,Splácení!$R$27:$U$430,4))</f>
        <v>0</v>
      </c>
      <c r="K722" s="566">
        <f>IF(ISNA(VLOOKUP(K22,Splácení!$R$27:$U$430,4)),0,VLOOKUP(K22,Splácení!$R$27:$U$430,4))</f>
        <v>0</v>
      </c>
      <c r="L722" s="566">
        <f>IF(ISNA(VLOOKUP(L22,Splácení!$R$27:$U$430,4)),0,VLOOKUP(L22,Splácení!$R$27:$U$430,4))</f>
        <v>0</v>
      </c>
      <c r="M722" s="566">
        <f>IF(ISNA(VLOOKUP(M22,Splácení!$R$27:$U$430,4)),0,VLOOKUP(M22,Splácení!$R$27:$U$430,4))</f>
        <v>0</v>
      </c>
      <c r="N722" s="566">
        <f>IF(ISNA(VLOOKUP(N22,Splácení!$R$27:$U$430,4)),0,VLOOKUP(N22,Splácení!$R$27:$U$430,4))</f>
        <v>0</v>
      </c>
      <c r="O722" s="566">
        <f>IF(ISNA(VLOOKUP(O22,Splácení!$R$27:$U$430,4)),0,VLOOKUP(O22,Splácení!$R$27:$U$430,4))</f>
        <v>0</v>
      </c>
      <c r="P722" s="566">
        <f>IF(ISNA(VLOOKUP(P22,Splácení!$R$27:$U$430,4)),0,VLOOKUP(P22,Splácení!$R$27:$U$430,4))</f>
        <v>0</v>
      </c>
      <c r="Q722" s="566">
        <f>IF(ISNA(VLOOKUP(Q22,Splácení!$R$27:$U$430,4)),0,VLOOKUP(Q22,Splácení!$R$27:$U$430,4))</f>
        <v>0</v>
      </c>
      <c r="R722" s="566">
        <f>IF(ISNA(VLOOKUP(R22,Splácení!$R$27:$U$430,4)),0,VLOOKUP(R22,Splácení!$R$27:$U$430,4))</f>
        <v>0</v>
      </c>
      <c r="S722" s="566">
        <f>IF(ISNA(VLOOKUP(S22,Splácení!$R$27:$U$430,4)),0,VLOOKUP(S22,Splácení!$R$27:$U$430,4))</f>
        <v>0</v>
      </c>
      <c r="T722" s="566">
        <f>IF(ISNA(VLOOKUP(T22,Splácení!$R$27:$U$430,4)),0,VLOOKUP(T22,Splácení!$R$27:$U$430,4))</f>
        <v>0</v>
      </c>
      <c r="U722" s="566">
        <f>IF(ISNA(VLOOKUP(U22,Splácení!$R$27:$U$430,4)),0,VLOOKUP(U22,Splácení!$R$27:$U$430,4))</f>
        <v>0</v>
      </c>
      <c r="V722" s="566">
        <f>IF(ISNA(VLOOKUP(V22,Splácení!$R$27:$U$430,4)),0,VLOOKUP(V22,Splácení!$R$27:$U$430,4))</f>
        <v>0</v>
      </c>
      <c r="W722" s="566">
        <f>IF(ISNA(VLOOKUP(W22,Splácení!$R$27:$U$430,4)),0,VLOOKUP(W22,Splácení!$R$27:$U$430,4))</f>
        <v>0</v>
      </c>
      <c r="X722" s="566">
        <f>IF(ISNA(VLOOKUP(X22,Splácení!$R$27:$U$430,4)),0,VLOOKUP(X22,Splácení!$R$27:$U$430,4))</f>
        <v>0</v>
      </c>
      <c r="Y722" s="566">
        <f>IF(ISNA(VLOOKUP(Y22,Splácení!$R$27:$U$430,4)),0,VLOOKUP(Y22,Splácení!$R$27:$U$430,4))</f>
        <v>0</v>
      </c>
      <c r="Z722" s="566">
        <f>IF(ISNA(VLOOKUP(Z22,Splácení!$R$27:$U$430,4)),0,VLOOKUP(Z22,Splácení!$R$27:$U$430,4))</f>
        <v>0</v>
      </c>
      <c r="AA722" s="566">
        <f>IF(ISNA(VLOOKUP(AA22,Splácení!$R$27:$U$430,4)),0,VLOOKUP(AA22,Splácení!$R$27:$U$430,4))</f>
        <v>0</v>
      </c>
      <c r="AB722" s="566">
        <f>IF(ISNA(VLOOKUP(AB22,Splácení!$R$27:$U$430,4)),0,VLOOKUP(AB22,Splácení!$R$27:$U$430,4))</f>
        <v>0</v>
      </c>
      <c r="AC722" s="566">
        <f>IF(ISNA(VLOOKUP(AC22,Splácení!$R$27:$U$430,4)),0,VLOOKUP(AC22,Splácení!$R$27:$U$430,4))</f>
        <v>0</v>
      </c>
      <c r="AD722" s="566">
        <f>IF(ISNA(VLOOKUP(AD22,Splácení!$R$27:$U$430,4)),0,VLOOKUP(AD22,Splácení!$R$27:$U$430,4))</f>
        <v>0</v>
      </c>
      <c r="AE722" s="566">
        <f>IF(ISNA(VLOOKUP(AE22,Splácení!$R$27:$U$430,4)),0,VLOOKUP(AE22,Splácení!$R$27:$U$430,4))</f>
        <v>0</v>
      </c>
      <c r="AF722" s="566">
        <f>IF(ISNA(VLOOKUP(AF22,Splácení!$R$27:$U$430,4)),0,VLOOKUP(AF22,Splácení!$R$27:$U$430,4))</f>
        <v>0</v>
      </c>
      <c r="AG722" s="566">
        <f>IF(ISNA(VLOOKUP(AG22,Splácení!$R$27:$U$430,4)),0,VLOOKUP(AG22,Splácení!$R$27:$U$430,4))</f>
        <v>0</v>
      </c>
      <c r="AH722" s="566">
        <f>IF(ISNA(VLOOKUP(AH22,Splácení!$R$27:$U$430,4)),0,VLOOKUP(AH22,Splácení!$R$27:$U$430,4))</f>
        <v>0</v>
      </c>
      <c r="AI722" s="566">
        <f>IF(ISNA(VLOOKUP(AI22,Splácení!$R$27:$U$430,4)),0,VLOOKUP(AI22,Splácení!$R$27:$U$430,4))</f>
        <v>0</v>
      </c>
      <c r="AJ722" s="566">
        <f>IF(ISNA(VLOOKUP(AJ22,Splácení!$R$27:$U$430,4)),0,VLOOKUP(AJ22,Splácení!$R$27:$U$430,4))</f>
        <v>0</v>
      </c>
      <c r="AK722" s="566">
        <f>IF(ISNA(VLOOKUP(AK22,Splácení!$R$27:$U$430,4)),0,VLOOKUP(AK22,Splácení!$R$27:$U$430,4))</f>
        <v>0</v>
      </c>
      <c r="AL722" s="566">
        <f>IF(ISNA(VLOOKUP(AL22,Splácení!$R$27:$U$430,4)),0,VLOOKUP(AL22,Splácení!$R$27:$U$430,4))</f>
        <v>0</v>
      </c>
      <c r="AM722" s="566">
        <f>IF(ISNA(VLOOKUP(AM22,Splácení!$R$27:$U$430,4)),0,VLOOKUP(AM22,Splácení!$R$27:$U$430,4))</f>
        <v>0</v>
      </c>
      <c r="AN722" s="566">
        <f>IF(ISNA(VLOOKUP(AN22,Splácení!$R$27:$U$430,4)),0,VLOOKUP(AN22,Splácení!$R$27:$U$430,4))</f>
        <v>0</v>
      </c>
      <c r="AO722" s="566">
        <f>IF(ISNA(VLOOKUP(AO22,Splácení!$R$27:$U$430,4)),0,VLOOKUP(AO22,Splácení!$R$27:$U$430,4))</f>
        <v>0</v>
      </c>
      <c r="AP722" s="566">
        <f>IF(ISNA(VLOOKUP(AP22,Splácení!$R$27:$U$430,4)),0,VLOOKUP(AP22,Splácení!$R$27:$U$430,4))</f>
        <v>0</v>
      </c>
      <c r="AQ722" s="566">
        <f>IF(ISNA(VLOOKUP(AQ22,Splácení!$R$27:$U$430,4)),0,VLOOKUP(AQ22,Splácení!$R$27:$U$430,4))</f>
        <v>0</v>
      </c>
      <c r="AR722" s="566">
        <f>IF(ISNA(VLOOKUP(AR22,Splácení!$R$27:$U$430,4)),0,VLOOKUP(AR22,Splácení!$R$27:$U$430,4))</f>
        <v>0</v>
      </c>
      <c r="AS722" s="566">
        <f>IF(ISNA(VLOOKUP(AS22,Splácení!$R$27:$U$430,4)),0,VLOOKUP(AS22,Splácení!$R$27:$U$430,4))</f>
        <v>0</v>
      </c>
      <c r="AT722" s="566">
        <f>IF(ISNA(VLOOKUP(AT22,Splácení!$R$27:$U$430,4)),0,VLOOKUP(AT22,Splácení!$R$27:$U$430,4))</f>
        <v>0</v>
      </c>
      <c r="AU722" s="566">
        <f>IF(ISNA(VLOOKUP(AU22,Splácení!$R$27:$U$430,4)),0,VLOOKUP(AU22,Splácení!$R$27:$U$430,4))</f>
        <v>0</v>
      </c>
      <c r="AV722" s="566">
        <f>IF(ISNA(VLOOKUP(AV22,Splácení!$R$27:$U$430,4)),0,VLOOKUP(AV22,Splácení!$R$27:$U$430,4))</f>
        <v>0</v>
      </c>
      <c r="AW722" s="566">
        <f>IF(ISNA(VLOOKUP(AW22,Splácení!$R$27:$U$430,4)),0,VLOOKUP(AW22,Splácení!$R$27:$U$430,4))</f>
        <v>0</v>
      </c>
      <c r="AX722" s="566">
        <f>IF(ISNA(VLOOKUP(AX22,Splácení!$R$27:$U$430,4)),0,VLOOKUP(AX22,Splácení!$R$27:$U$430,4))</f>
        <v>0</v>
      </c>
      <c r="AY722" s="566">
        <f>IF(ISNA(VLOOKUP(AY22,Splácení!$R$27:$U$430,4)),0,VLOOKUP(AY22,Splácení!$R$27:$U$430,4))</f>
        <v>0</v>
      </c>
      <c r="AZ722" s="566">
        <f>IF(ISNA(VLOOKUP(AZ22,Splácení!$R$27:$U$430,4)),0,VLOOKUP(AZ22,Splácení!$R$27:$U$430,4))</f>
        <v>0</v>
      </c>
      <c r="BA722" s="566">
        <f>IF(ISNA(VLOOKUP(BA22,Splácení!$R$27:$U$430,4)),0,VLOOKUP(BA22,Splácení!$R$27:$U$430,4))</f>
        <v>0</v>
      </c>
      <c r="BB722" s="566">
        <f>IF(ISNA(VLOOKUP(BB22,Splácení!$R$27:$U$430,4)),0,VLOOKUP(BB22,Splácení!$R$27:$U$430,4))</f>
        <v>0</v>
      </c>
      <c r="BC722" s="566">
        <f>IF(ISNA(VLOOKUP(BC22,Splácení!$R$27:$U$430,4)),0,VLOOKUP(BC22,Splácení!$R$27:$U$430,4))</f>
        <v>0</v>
      </c>
      <c r="BD722" s="566">
        <f>IF(ISNA(VLOOKUP(BD22,Splácení!$R$27:$U$430,4)),0,VLOOKUP(BD22,Splácení!$R$27:$U$430,4))</f>
        <v>0</v>
      </c>
      <c r="BE722" s="566">
        <f>IF(ISNA(VLOOKUP(BE22,Splácení!$R$27:$U$430,4)),0,VLOOKUP(BE22,Splácení!$R$27:$U$430,4))</f>
        <v>0</v>
      </c>
      <c r="BF722" s="566">
        <f>IF(ISNA(VLOOKUP(BF22,Splácení!$R$27:$U$430,4)),0,VLOOKUP(BF22,Splácení!$R$27:$U$430,4))</f>
        <v>0</v>
      </c>
      <c r="BG722" s="566">
        <f>IF(ISNA(VLOOKUP(BG22,Splácení!$R$27:$U$430,4)),0,VLOOKUP(BG22,Splácení!$R$27:$U$430,4))</f>
        <v>0</v>
      </c>
      <c r="BH722" s="566">
        <f>IF(ISNA(VLOOKUP(BH22,Splácení!$R$27:$U$430,4)),0,VLOOKUP(BH22,Splácení!$R$27:$U$430,4))</f>
        <v>0</v>
      </c>
      <c r="BI722" s="566">
        <f>IF(ISNA(VLOOKUP(BI22,Splácení!$R$27:$U$430,4)),0,VLOOKUP(BI22,Splácení!$R$27:$U$430,4))</f>
        <v>0</v>
      </c>
      <c r="BJ722" s="566">
        <f>IF(ISNA(VLOOKUP(BJ22,Splácení!$R$27:$U$430,4)),0,VLOOKUP(BJ22,Splácení!$R$27:$U$430,4))</f>
        <v>0</v>
      </c>
      <c r="BK722" s="566">
        <f>IF(ISNA(VLOOKUP(BK22,Splácení!$R$27:$U$430,4)),0,VLOOKUP(BK22,Splácení!$R$27:$U$430,4))</f>
        <v>0</v>
      </c>
      <c r="BL722" s="566">
        <f>IF(ISNA(VLOOKUP(BL22,Splácení!$R$27:$U$430,4)),0,VLOOKUP(BL22,Splácení!$R$27:$U$430,4))</f>
        <v>0</v>
      </c>
      <c r="BM722" s="566">
        <f>IF(ISNA(VLOOKUP(BM22,Splácení!$R$27:$U$430,4)),0,VLOOKUP(BM22,Splácení!$R$27:$U$430,4))</f>
        <v>0</v>
      </c>
      <c r="BN722" s="566">
        <f>IF(ISNA(VLOOKUP(BN22,Splácení!$R$27:$U$430,4)),0,VLOOKUP(BN22,Splácení!$R$27:$U$430,4))</f>
        <v>0</v>
      </c>
      <c r="BO722" s="566">
        <f>IF(ISNA(VLOOKUP(BO22,Splácení!$R$27:$U$430,4)),0,VLOOKUP(BO22,Splácení!$R$27:$U$430,4))</f>
        <v>0</v>
      </c>
      <c r="BP722" s="566">
        <f>IF(ISNA(VLOOKUP(BP22,Splácení!$R$27:$U$430,4)),0,VLOOKUP(BP22,Splácení!$R$27:$U$430,4))</f>
        <v>0</v>
      </c>
      <c r="BQ722" s="566">
        <f>IF(ISNA(VLOOKUP(BQ22,Splácení!$R$27:$U$430,4)),0,VLOOKUP(BQ22,Splácení!$R$27:$U$430,4))</f>
        <v>0</v>
      </c>
      <c r="BR722" s="566">
        <f>IF(ISNA(VLOOKUP(BR22,Splácení!$R$27:$U$430,4)),0,VLOOKUP(BR22,Splácení!$R$27:$U$430,4))</f>
        <v>0</v>
      </c>
      <c r="BS722" s="566">
        <f>IF(ISNA(VLOOKUP(BS22,Splácení!$R$27:$U$430,4)),0,VLOOKUP(BS22,Splácení!$R$27:$U$430,4))</f>
        <v>0</v>
      </c>
      <c r="BT722" s="566">
        <f>IF(ISNA(VLOOKUP(BT22,Splácení!$R$27:$U$430,4)),0,VLOOKUP(BT22,Splácení!$R$27:$U$430,4))</f>
        <v>0</v>
      </c>
      <c r="BU722" s="566">
        <f>IF(ISNA(VLOOKUP(BU22,Splácení!$R$27:$U$430,4)),0,VLOOKUP(BU22,Splácení!$R$27:$U$430,4))</f>
        <v>0</v>
      </c>
      <c r="BV722" s="566">
        <f>IF(ISNA(VLOOKUP(BV22,Splácení!$R$27:$U$430,4)),0,VLOOKUP(BV22,Splácení!$R$27:$U$430,4))</f>
        <v>0</v>
      </c>
      <c r="BW722" s="566">
        <f>IF(ISNA(VLOOKUP(BW22,Splácení!$R$27:$U$430,4)),0,VLOOKUP(BW22,Splácení!$R$27:$U$430,4))</f>
        <v>0</v>
      </c>
      <c r="BX722" s="566">
        <f>IF(ISNA(VLOOKUP(BX22,Splácení!$R$27:$U$430,4)),0,VLOOKUP(BX22,Splácení!$R$27:$U$430,4))</f>
        <v>0</v>
      </c>
      <c r="BY722" s="566">
        <f>IF(ISNA(VLOOKUP(BY22,Splácení!$R$27:$U$430,4)),0,VLOOKUP(BY22,Splácení!$R$27:$U$430,4))</f>
        <v>0</v>
      </c>
      <c r="BZ722" s="566">
        <f>IF(ISNA(VLOOKUP(BZ22,Splácení!$R$27:$U$430,4)),0,VLOOKUP(BZ22,Splácení!$R$27:$U$430,4))</f>
        <v>0</v>
      </c>
      <c r="CA722" s="566">
        <f>IF(ISNA(VLOOKUP(CA22,Splácení!$R$27:$U$430,4)),0,VLOOKUP(CA22,Splácení!$R$27:$U$430,4))</f>
        <v>0</v>
      </c>
      <c r="CB722" s="566">
        <f>IF(ISNA(VLOOKUP(CB22,Splácení!$R$27:$U$430,4)),0,VLOOKUP(CB22,Splácení!$R$27:$U$430,4))</f>
        <v>0</v>
      </c>
      <c r="CC722" s="566">
        <f>IF(ISNA(VLOOKUP(CC22,Splácení!$R$27:$U$430,4)),0,VLOOKUP(CC22,Splácení!$R$27:$U$430,4))</f>
        <v>0</v>
      </c>
      <c r="CD722" s="566">
        <f>IF(ISNA(VLOOKUP(CD22,Splácení!$R$27:$U$430,4)),0,VLOOKUP(CD22,Splácení!$R$27:$U$430,4))</f>
        <v>0</v>
      </c>
      <c r="CE722" s="566">
        <f>IF(ISNA(VLOOKUP(CE22,Splácení!$R$27:$U$430,4)),0,VLOOKUP(CE22,Splácení!$R$27:$U$430,4))</f>
        <v>0</v>
      </c>
      <c r="CF722" s="566">
        <f>IF(ISNA(VLOOKUP(CF22,Splácení!$R$27:$U$430,4)),0,VLOOKUP(CF22,Splácení!$R$27:$U$430,4))</f>
        <v>0</v>
      </c>
      <c r="CG722" s="566">
        <f>IF(ISNA(VLOOKUP(CG22,Splácení!$R$27:$U$430,4)),0,VLOOKUP(CG22,Splácení!$R$27:$U$430,4))</f>
        <v>0</v>
      </c>
      <c r="CH722" s="566">
        <f>IF(ISNA(VLOOKUP(CH22,Splácení!$R$27:$U$430,4)),0,VLOOKUP(CH22,Splácení!$R$27:$U$430,4))</f>
        <v>0</v>
      </c>
      <c r="CI722" s="566">
        <f>IF(ISNA(VLOOKUP(CI22,Splácení!$R$27:$U$430,4)),0,VLOOKUP(CI22,Splácení!$R$27:$U$430,4))</f>
        <v>0</v>
      </c>
      <c r="CJ722" s="566">
        <f>IF(ISNA(VLOOKUP(CJ22,Splácení!$R$27:$U$430,4)),0,VLOOKUP(CJ22,Splácení!$R$27:$U$430,4))</f>
        <v>0</v>
      </c>
      <c r="CK722" s="566">
        <f>IF(ISNA(VLOOKUP(CK22,Splácení!$R$27:$U$430,4)),0,VLOOKUP(CK22,Splácení!$R$27:$U$430,4))</f>
        <v>0</v>
      </c>
      <c r="CL722" s="566">
        <f>IF(ISNA(VLOOKUP(CL22,Splácení!$R$27:$U$430,4)),0,VLOOKUP(CL22,Splácení!$R$27:$U$430,4))</f>
        <v>0</v>
      </c>
      <c r="CM722" s="566">
        <f>IF(ISNA(VLOOKUP(CM22,Splácení!$R$27:$U$430,4)),0,VLOOKUP(CM22,Splácení!$R$27:$U$430,4))</f>
        <v>0</v>
      </c>
      <c r="CN722" s="566">
        <f>IF(ISNA(VLOOKUP(CN22,Splácení!$R$27:$U$430,4)),0,VLOOKUP(CN22,Splácení!$R$27:$U$430,4))</f>
        <v>0</v>
      </c>
      <c r="CO722" s="566">
        <f>IF(ISNA(VLOOKUP(CO22,Splácení!$R$27:$U$430,4)),0,VLOOKUP(CO22,Splácení!$R$27:$U$430,4))</f>
        <v>0</v>
      </c>
      <c r="CP722" s="566">
        <f>IF(ISNA(VLOOKUP(CP22,Splácení!$R$27:$U$430,4)),0,VLOOKUP(CP22,Splácení!$R$27:$U$430,4))</f>
        <v>0</v>
      </c>
      <c r="CQ722" s="566">
        <f>IF(ISNA(VLOOKUP(CQ22,Splácení!$R$27:$U$430,4)),0,VLOOKUP(CQ22,Splácení!$R$27:$U$430,4))</f>
        <v>0</v>
      </c>
      <c r="CR722" s="566">
        <f>IF(ISNA(VLOOKUP(CR22,Splácení!$R$27:$U$430,4)),0,VLOOKUP(CR22,Splácení!$R$27:$U$430,4))</f>
        <v>0</v>
      </c>
      <c r="CS722" s="566">
        <f>IF(ISNA(VLOOKUP(CS22,Splácení!$R$27:$U$430,4)),0,VLOOKUP(CS22,Splácení!$R$27:$U$430,4))</f>
        <v>0</v>
      </c>
      <c r="CT722" s="566">
        <f>IF(ISNA(VLOOKUP(CT22,Splácení!$R$27:$U$430,4)),0,VLOOKUP(CT22,Splácení!$R$27:$U$430,4))</f>
        <v>0</v>
      </c>
      <c r="CU722" s="566">
        <f>IF(ISNA(VLOOKUP(CU22,Splácení!$R$27:$U$430,4)),0,VLOOKUP(CU22,Splácení!$R$27:$U$430,4))</f>
        <v>0</v>
      </c>
      <c r="CV722" s="566">
        <f>IF(ISNA(VLOOKUP(CV22,Splácení!$R$27:$U$430,4)),0,VLOOKUP(CV22,Splácení!$R$27:$U$430,4))</f>
        <v>0</v>
      </c>
      <c r="CW722" s="566">
        <f>IF(ISNA(VLOOKUP(CW22,Splácení!$R$27:$U$430,4)),0,VLOOKUP(CW22,Splácení!$R$27:$U$430,4))</f>
        <v>0</v>
      </c>
      <c r="CX722" s="566">
        <f>IF(ISNA(VLOOKUP(CX22,Splácení!$R$27:$U$430,4)),0,VLOOKUP(CX22,Splácení!$R$27:$U$430,4))</f>
        <v>0</v>
      </c>
      <c r="CY722" s="566">
        <f>IF(ISNA(VLOOKUP(CY22,Splácení!$R$27:$U$430,4)),0,VLOOKUP(CY22,Splácení!$R$27:$U$430,4))</f>
        <v>0</v>
      </c>
      <c r="CZ722" s="567">
        <f>IF(ISNA(VLOOKUP(CZ22,Splácení!$R$27:$U$430,4)),0,VLOOKUP(CZ22,Splácení!$R$27:$U$430,4))</f>
        <v>0</v>
      </c>
    </row>
    <row r="723" spans="1:104" hidden="1" x14ac:dyDescent="0.2">
      <c r="A723" s="297"/>
      <c r="B723" s="297"/>
      <c r="C723" s="568" t="s">
        <v>1033</v>
      </c>
      <c r="D723" s="564"/>
      <c r="E723" s="565"/>
      <c r="F723" s="566">
        <f ca="1">IF(ISNA(VLOOKUP(F22,Čerpání!$P$11:$Y$109,10)),0,VLOOKUP(F22,Čerpání!$P$11:$Y$109,10))</f>
        <v>0</v>
      </c>
      <c r="G723" s="566">
        <f ca="1">IF(ISNA(VLOOKUP(G22,Čerpání!$P$11:$Y$109,10)),0,VLOOKUP(G22,Čerpání!$P$11:$Y$109,10))</f>
        <v>0</v>
      </c>
      <c r="H723" s="566">
        <f ca="1">IF(ISNA(VLOOKUP(H22,Čerpání!$P$11:$Y$109,10)),0,VLOOKUP(H22,Čerpání!$P$11:$Y$109,10))</f>
        <v>0</v>
      </c>
      <c r="I723" s="566">
        <f ca="1">IF(ISNA(VLOOKUP(I22,Čerpání!$P$11:$Y$109,10)),0,VLOOKUP(I22,Čerpání!$P$11:$Y$109,10))</f>
        <v>0</v>
      </c>
      <c r="J723" s="566">
        <f ca="1">IF(ISNA(VLOOKUP(J22,Čerpání!$P$11:$Y$109,10)),0,VLOOKUP(J22,Čerpání!$P$11:$Y$109,10))</f>
        <v>0</v>
      </c>
      <c r="K723" s="566">
        <f ca="1">IF(ISNA(VLOOKUP(K22,Čerpání!$P$11:$Y$109,10)),0,VLOOKUP(K22,Čerpání!$P$11:$Y$109,10))</f>
        <v>0</v>
      </c>
      <c r="L723" s="566">
        <f ca="1">IF(ISNA(VLOOKUP(L22,Čerpání!$P$11:$Y$109,10)),0,VLOOKUP(L22,Čerpání!$P$11:$Y$109,10))</f>
        <v>0</v>
      </c>
      <c r="M723" s="566">
        <f ca="1">IF(ISNA(VLOOKUP(M22,Čerpání!$P$11:$Y$109,10)),0,VLOOKUP(M22,Čerpání!$P$11:$Y$109,10))</f>
        <v>0</v>
      </c>
      <c r="N723" s="566">
        <f ca="1">IF(ISNA(VLOOKUP(N22,Čerpání!$P$11:$Y$109,10)),0,VLOOKUP(N22,Čerpání!$P$11:$Y$109,10))</f>
        <v>0</v>
      </c>
      <c r="O723" s="566">
        <f ca="1">IF(ISNA(VLOOKUP(O22,Čerpání!$P$11:$Y$109,10)),0,VLOOKUP(O22,Čerpání!$P$11:$Y$109,10))</f>
        <v>0</v>
      </c>
      <c r="P723" s="566">
        <f ca="1">IF(ISNA(VLOOKUP(P22,Čerpání!$P$11:$Y$109,10)),0,VLOOKUP(P22,Čerpání!$P$11:$Y$109,10))</f>
        <v>0</v>
      </c>
      <c r="Q723" s="566">
        <f ca="1">IF(ISNA(VLOOKUP(Q22,Čerpání!$P$11:$Y$109,10)),0,VLOOKUP(Q22,Čerpání!$P$11:$Y$109,10))</f>
        <v>0</v>
      </c>
      <c r="R723" s="566">
        <f ca="1">IF(ISNA(VLOOKUP(R22,Čerpání!$P$11:$Y$109,10)),0,VLOOKUP(R22,Čerpání!$P$11:$Y$109,10))</f>
        <v>0</v>
      </c>
      <c r="S723" s="566">
        <f ca="1">IF(ISNA(VLOOKUP(S22,Čerpání!$P$11:$Y$109,10)),0,VLOOKUP(S22,Čerpání!$P$11:$Y$109,10))</f>
        <v>0</v>
      </c>
      <c r="T723" s="566">
        <f ca="1">IF(ISNA(VLOOKUP(T22,Čerpání!$P$11:$Y$109,10)),0,VLOOKUP(T22,Čerpání!$P$11:$Y$109,10))</f>
        <v>0</v>
      </c>
      <c r="U723" s="566">
        <f ca="1">IF(ISNA(VLOOKUP(U22,Čerpání!$P$11:$Y$109,10)),0,VLOOKUP(U22,Čerpání!$P$11:$Y$109,10))</f>
        <v>0</v>
      </c>
      <c r="V723" s="566">
        <f ca="1">IF(ISNA(VLOOKUP(V22,Čerpání!$P$11:$Y$109,10)),0,VLOOKUP(V22,Čerpání!$P$11:$Y$109,10))</f>
        <v>0</v>
      </c>
      <c r="W723" s="566">
        <f ca="1">IF(ISNA(VLOOKUP(W22,Čerpání!$P$11:$Y$109,10)),0,VLOOKUP(W22,Čerpání!$P$11:$Y$109,10))</f>
        <v>0</v>
      </c>
      <c r="X723" s="566">
        <f ca="1">IF(ISNA(VLOOKUP(X22,Čerpání!$P$11:$Y$109,10)),0,VLOOKUP(X22,Čerpání!$P$11:$Y$109,10))</f>
        <v>0</v>
      </c>
      <c r="Y723" s="566">
        <f ca="1">IF(ISNA(VLOOKUP(Y22,Čerpání!$P$11:$Y$109,10)),0,VLOOKUP(Y22,Čerpání!$P$11:$Y$109,10))</f>
        <v>0</v>
      </c>
      <c r="Z723" s="566">
        <f ca="1">IF(ISNA(VLOOKUP(Z22,Čerpání!$P$11:$Y$109,10)),0,VLOOKUP(Z22,Čerpání!$P$11:$Y$109,10))</f>
        <v>0</v>
      </c>
      <c r="AA723" s="566">
        <f ca="1">IF(ISNA(VLOOKUP(AA22,Čerpání!$P$11:$Y$109,10)),0,VLOOKUP(AA22,Čerpání!$P$11:$Y$109,10))</f>
        <v>0</v>
      </c>
      <c r="AB723" s="566">
        <f ca="1">IF(ISNA(VLOOKUP(AB22,Čerpání!$P$11:$Y$109,10)),0,VLOOKUP(AB22,Čerpání!$P$11:$Y$109,10))</f>
        <v>0</v>
      </c>
      <c r="AC723" s="566">
        <f ca="1">IF(ISNA(VLOOKUP(AC22,Čerpání!$P$11:$Y$109,10)),0,VLOOKUP(AC22,Čerpání!$P$11:$Y$109,10))</f>
        <v>0</v>
      </c>
      <c r="AD723" s="566">
        <f ca="1">IF(ISNA(VLOOKUP(AD22,Čerpání!$P$11:$Y$109,10)),0,VLOOKUP(AD22,Čerpání!$P$11:$Y$109,10))</f>
        <v>0</v>
      </c>
      <c r="AE723" s="566">
        <f ca="1">IF(ISNA(VLOOKUP(AE22,Čerpání!$P$11:$Y$109,10)),0,VLOOKUP(AE22,Čerpání!$P$11:$Y$109,10))</f>
        <v>0</v>
      </c>
      <c r="AF723" s="566">
        <f ca="1">IF(ISNA(VLOOKUP(AF22,Čerpání!$P$11:$Y$109,10)),0,VLOOKUP(AF22,Čerpání!$P$11:$Y$109,10))</f>
        <v>0</v>
      </c>
      <c r="AG723" s="566">
        <f ca="1">IF(ISNA(VLOOKUP(AG22,Čerpání!$P$11:$Y$109,10)),0,VLOOKUP(AG22,Čerpání!$P$11:$Y$109,10))</f>
        <v>0</v>
      </c>
      <c r="AH723" s="566">
        <f ca="1">IF(ISNA(VLOOKUP(AH22,Čerpání!$P$11:$Y$109,10)),0,VLOOKUP(AH22,Čerpání!$P$11:$Y$109,10))</f>
        <v>0</v>
      </c>
      <c r="AI723" s="566">
        <f ca="1">IF(ISNA(VLOOKUP(AI22,Čerpání!$P$11:$Y$109,10)),0,VLOOKUP(AI22,Čerpání!$P$11:$Y$109,10))</f>
        <v>0</v>
      </c>
      <c r="AJ723" s="566">
        <f ca="1">IF(ISNA(VLOOKUP(AJ22,Čerpání!$P$11:$Y$109,10)),0,VLOOKUP(AJ22,Čerpání!$P$11:$Y$109,10))</f>
        <v>0</v>
      </c>
      <c r="AK723" s="566">
        <f ca="1">IF(ISNA(VLOOKUP(AK22,Čerpání!$P$11:$Y$109,10)),0,VLOOKUP(AK22,Čerpání!$P$11:$Y$109,10))</f>
        <v>0</v>
      </c>
      <c r="AL723" s="566">
        <f ca="1">IF(ISNA(VLOOKUP(AL22,Čerpání!$P$11:$Y$109,10)),0,VLOOKUP(AL22,Čerpání!$P$11:$Y$109,10))</f>
        <v>0</v>
      </c>
      <c r="AM723" s="566">
        <f ca="1">IF(ISNA(VLOOKUP(AM22,Čerpání!$P$11:$Y$109,10)),0,VLOOKUP(AM22,Čerpání!$P$11:$Y$109,10))</f>
        <v>0</v>
      </c>
      <c r="AN723" s="566">
        <f ca="1">IF(ISNA(VLOOKUP(AN22,Čerpání!$P$11:$Y$109,10)),0,VLOOKUP(AN22,Čerpání!$P$11:$Y$109,10))</f>
        <v>0</v>
      </c>
      <c r="AO723" s="566">
        <f ca="1">IF(ISNA(VLOOKUP(AO22,Čerpání!$P$11:$Y$109,10)),0,VLOOKUP(AO22,Čerpání!$P$11:$Y$109,10))</f>
        <v>0</v>
      </c>
      <c r="AP723" s="566">
        <f ca="1">IF(ISNA(VLOOKUP(AP22,Čerpání!$P$11:$Y$109,10)),0,VLOOKUP(AP22,Čerpání!$P$11:$Y$109,10))</f>
        <v>0</v>
      </c>
      <c r="AQ723" s="566">
        <f ca="1">IF(ISNA(VLOOKUP(AQ22,Čerpání!$P$11:$Y$109,10)),0,VLOOKUP(AQ22,Čerpání!$P$11:$Y$109,10))</f>
        <v>0</v>
      </c>
      <c r="AR723" s="566">
        <f ca="1">IF(ISNA(VLOOKUP(AR22,Čerpání!$P$11:$Y$109,10)),0,VLOOKUP(AR22,Čerpání!$P$11:$Y$109,10))</f>
        <v>0</v>
      </c>
      <c r="AS723" s="566">
        <f ca="1">IF(ISNA(VLOOKUP(AS22,Čerpání!$P$11:$Y$109,10)),0,VLOOKUP(AS22,Čerpání!$P$11:$Y$109,10))</f>
        <v>0</v>
      </c>
      <c r="AT723" s="566">
        <f ca="1">IF(ISNA(VLOOKUP(AT22,Čerpání!$P$11:$Y$109,10)),0,VLOOKUP(AT22,Čerpání!$P$11:$Y$109,10))</f>
        <v>0</v>
      </c>
      <c r="AU723" s="566">
        <f ca="1">IF(ISNA(VLOOKUP(AU22,Čerpání!$P$11:$Y$109,10)),0,VLOOKUP(AU22,Čerpání!$P$11:$Y$109,10))</f>
        <v>0</v>
      </c>
      <c r="AV723" s="566">
        <f ca="1">IF(ISNA(VLOOKUP(AV22,Čerpání!$P$11:$Y$109,10)),0,VLOOKUP(AV22,Čerpání!$P$11:$Y$109,10))</f>
        <v>0</v>
      </c>
      <c r="AW723" s="566">
        <f ca="1">IF(ISNA(VLOOKUP(AW22,Čerpání!$P$11:$Y$109,10)),0,VLOOKUP(AW22,Čerpání!$P$11:$Y$109,10))</f>
        <v>0</v>
      </c>
      <c r="AX723" s="566">
        <f ca="1">IF(ISNA(VLOOKUP(AX22,Čerpání!$P$11:$Y$109,10)),0,VLOOKUP(AX22,Čerpání!$P$11:$Y$109,10))</f>
        <v>0</v>
      </c>
      <c r="AY723" s="566">
        <f ca="1">IF(ISNA(VLOOKUP(AY22,Čerpání!$P$11:$Y$109,10)),0,VLOOKUP(AY22,Čerpání!$P$11:$Y$109,10))</f>
        <v>0</v>
      </c>
      <c r="AZ723" s="566">
        <f ca="1">IF(ISNA(VLOOKUP(AZ22,Čerpání!$P$11:$Y$109,10)),0,VLOOKUP(AZ22,Čerpání!$P$11:$Y$109,10))</f>
        <v>0</v>
      </c>
      <c r="BA723" s="566">
        <f ca="1">IF(ISNA(VLOOKUP(BA22,Čerpání!$P$11:$Y$109,10)),0,VLOOKUP(BA22,Čerpání!$P$11:$Y$109,10))</f>
        <v>0</v>
      </c>
      <c r="BB723" s="566">
        <f ca="1">IF(ISNA(VLOOKUP(BB22,Čerpání!$P$11:$Y$109,10)),0,VLOOKUP(BB22,Čerpání!$P$11:$Y$109,10))</f>
        <v>0</v>
      </c>
      <c r="BC723" s="566">
        <f ca="1">IF(ISNA(VLOOKUP(BC22,Čerpání!$P$11:$Y$109,10)),0,VLOOKUP(BC22,Čerpání!$P$11:$Y$109,10))</f>
        <v>0</v>
      </c>
      <c r="BD723" s="566">
        <f ca="1">IF(ISNA(VLOOKUP(BD22,Čerpání!$P$11:$Y$109,10)),0,VLOOKUP(BD22,Čerpání!$P$11:$Y$109,10))</f>
        <v>0</v>
      </c>
      <c r="BE723" s="566">
        <f ca="1">IF(ISNA(VLOOKUP(BE22,Čerpání!$P$11:$Y$109,10)),0,VLOOKUP(BE22,Čerpání!$P$11:$Y$109,10))</f>
        <v>0</v>
      </c>
      <c r="BF723" s="566">
        <f ca="1">IF(ISNA(VLOOKUP(BF22,Čerpání!$P$11:$Y$109,10)),0,VLOOKUP(BF22,Čerpání!$P$11:$Y$109,10))</f>
        <v>0</v>
      </c>
      <c r="BG723" s="566">
        <f ca="1">IF(ISNA(VLOOKUP(BG22,Čerpání!$P$11:$Y$109,10)),0,VLOOKUP(BG22,Čerpání!$P$11:$Y$109,10))</f>
        <v>0</v>
      </c>
      <c r="BH723" s="566">
        <f ca="1">IF(ISNA(VLOOKUP(BH22,Čerpání!$P$11:$Y$109,10)),0,VLOOKUP(BH22,Čerpání!$P$11:$Y$109,10))</f>
        <v>0</v>
      </c>
      <c r="BI723" s="566">
        <f ca="1">IF(ISNA(VLOOKUP(BI22,Čerpání!$P$11:$Y$109,10)),0,VLOOKUP(BI22,Čerpání!$P$11:$Y$109,10))</f>
        <v>0</v>
      </c>
      <c r="BJ723" s="566">
        <f ca="1">IF(ISNA(VLOOKUP(BJ22,Čerpání!$P$11:$Y$109,10)),0,VLOOKUP(BJ22,Čerpání!$P$11:$Y$109,10))</f>
        <v>0</v>
      </c>
      <c r="BK723" s="566">
        <f ca="1">IF(ISNA(VLOOKUP(BK22,Čerpání!$P$11:$Y$109,10)),0,VLOOKUP(BK22,Čerpání!$P$11:$Y$109,10))</f>
        <v>0</v>
      </c>
      <c r="BL723" s="566">
        <f ca="1">IF(ISNA(VLOOKUP(BL22,Čerpání!$P$11:$Y$109,10)),0,VLOOKUP(BL22,Čerpání!$P$11:$Y$109,10))</f>
        <v>0</v>
      </c>
      <c r="BM723" s="566">
        <f ca="1">IF(ISNA(VLOOKUP(BM22,Čerpání!$P$11:$Y$109,10)),0,VLOOKUP(BM22,Čerpání!$P$11:$Y$109,10))</f>
        <v>0</v>
      </c>
      <c r="BN723" s="566">
        <f ca="1">IF(ISNA(VLOOKUP(BN22,Čerpání!$P$11:$Y$109,10)),0,VLOOKUP(BN22,Čerpání!$P$11:$Y$109,10))</f>
        <v>0</v>
      </c>
      <c r="BO723" s="566">
        <f ca="1">IF(ISNA(VLOOKUP(BO22,Čerpání!$P$11:$Y$109,10)),0,VLOOKUP(BO22,Čerpání!$P$11:$Y$109,10))</f>
        <v>0</v>
      </c>
      <c r="BP723" s="566">
        <f ca="1">IF(ISNA(VLOOKUP(BP22,Čerpání!$P$11:$Y$109,10)),0,VLOOKUP(BP22,Čerpání!$P$11:$Y$109,10))</f>
        <v>0</v>
      </c>
      <c r="BQ723" s="566">
        <f ca="1">IF(ISNA(VLOOKUP(BQ22,Čerpání!$P$11:$Y$109,10)),0,VLOOKUP(BQ22,Čerpání!$P$11:$Y$109,10))</f>
        <v>0</v>
      </c>
      <c r="BR723" s="566">
        <f ca="1">IF(ISNA(VLOOKUP(BR22,Čerpání!$P$11:$Y$109,10)),0,VLOOKUP(BR22,Čerpání!$P$11:$Y$109,10))</f>
        <v>0</v>
      </c>
      <c r="BS723" s="566">
        <f ca="1">IF(ISNA(VLOOKUP(BS22,Čerpání!$P$11:$Y$109,10)),0,VLOOKUP(BS22,Čerpání!$P$11:$Y$109,10))</f>
        <v>0</v>
      </c>
      <c r="BT723" s="566">
        <f ca="1">IF(ISNA(VLOOKUP(BT22,Čerpání!$P$11:$Y$109,10)),0,VLOOKUP(BT22,Čerpání!$P$11:$Y$109,10))</f>
        <v>0</v>
      </c>
      <c r="BU723" s="566">
        <f ca="1">IF(ISNA(VLOOKUP(BU22,Čerpání!$P$11:$Y$109,10)),0,VLOOKUP(BU22,Čerpání!$P$11:$Y$109,10))</f>
        <v>0</v>
      </c>
      <c r="BV723" s="566">
        <f ca="1">IF(ISNA(VLOOKUP(BV22,Čerpání!$P$11:$Y$109,10)),0,VLOOKUP(BV22,Čerpání!$P$11:$Y$109,10))</f>
        <v>0</v>
      </c>
      <c r="BW723" s="566">
        <f ca="1">IF(ISNA(VLOOKUP(BW22,Čerpání!$P$11:$Y$109,10)),0,VLOOKUP(BW22,Čerpání!$P$11:$Y$109,10))</f>
        <v>0</v>
      </c>
      <c r="BX723" s="566">
        <f ca="1">IF(ISNA(VLOOKUP(BX22,Čerpání!$P$11:$Y$109,10)),0,VLOOKUP(BX22,Čerpání!$P$11:$Y$109,10))</f>
        <v>0</v>
      </c>
      <c r="BY723" s="566">
        <f ca="1">IF(ISNA(VLOOKUP(BY22,Čerpání!$P$11:$Y$109,10)),0,VLOOKUP(BY22,Čerpání!$P$11:$Y$109,10))</f>
        <v>0</v>
      </c>
      <c r="BZ723" s="566">
        <f ca="1">IF(ISNA(VLOOKUP(BZ22,Čerpání!$P$11:$Y$109,10)),0,VLOOKUP(BZ22,Čerpání!$P$11:$Y$109,10))</f>
        <v>0</v>
      </c>
      <c r="CA723" s="566">
        <f ca="1">IF(ISNA(VLOOKUP(CA22,Čerpání!$P$11:$Y$109,10)),0,VLOOKUP(CA22,Čerpání!$P$11:$Y$109,10))</f>
        <v>0</v>
      </c>
      <c r="CB723" s="566">
        <f ca="1">IF(ISNA(VLOOKUP(CB22,Čerpání!$P$11:$Y$109,10)),0,VLOOKUP(CB22,Čerpání!$P$11:$Y$109,10))</f>
        <v>0</v>
      </c>
      <c r="CC723" s="566">
        <f ca="1">IF(ISNA(VLOOKUP(CC22,Čerpání!$P$11:$Y$109,10)),0,VLOOKUP(CC22,Čerpání!$P$11:$Y$109,10))</f>
        <v>0</v>
      </c>
      <c r="CD723" s="566">
        <f ca="1">IF(ISNA(VLOOKUP(CD22,Čerpání!$P$11:$Y$109,10)),0,VLOOKUP(CD22,Čerpání!$P$11:$Y$109,10))</f>
        <v>0</v>
      </c>
      <c r="CE723" s="566">
        <f ca="1">IF(ISNA(VLOOKUP(CE22,Čerpání!$P$11:$Y$109,10)),0,VLOOKUP(CE22,Čerpání!$P$11:$Y$109,10))</f>
        <v>0</v>
      </c>
      <c r="CF723" s="566">
        <f ca="1">IF(ISNA(VLOOKUP(CF22,Čerpání!$P$11:$Y$109,10)),0,VLOOKUP(CF22,Čerpání!$P$11:$Y$109,10))</f>
        <v>0</v>
      </c>
      <c r="CG723" s="566">
        <f ca="1">IF(ISNA(VLOOKUP(CG22,Čerpání!$P$11:$Y$109,10)),0,VLOOKUP(CG22,Čerpání!$P$11:$Y$109,10))</f>
        <v>0</v>
      </c>
      <c r="CH723" s="566">
        <f ca="1">IF(ISNA(VLOOKUP(CH22,Čerpání!$P$11:$Y$109,10)),0,VLOOKUP(CH22,Čerpání!$P$11:$Y$109,10))</f>
        <v>0</v>
      </c>
      <c r="CI723" s="566">
        <f ca="1">IF(ISNA(VLOOKUP(CI22,Čerpání!$P$11:$Y$109,10)),0,VLOOKUP(CI22,Čerpání!$P$11:$Y$109,10))</f>
        <v>0</v>
      </c>
      <c r="CJ723" s="566">
        <f ca="1">IF(ISNA(VLOOKUP(CJ22,Čerpání!$P$11:$Y$109,10)),0,VLOOKUP(CJ22,Čerpání!$P$11:$Y$109,10))</f>
        <v>0</v>
      </c>
      <c r="CK723" s="566">
        <f ca="1">IF(ISNA(VLOOKUP(CK22,Čerpání!$P$11:$Y$109,10)),0,VLOOKUP(CK22,Čerpání!$P$11:$Y$109,10))</f>
        <v>0</v>
      </c>
      <c r="CL723" s="566">
        <f ca="1">IF(ISNA(VLOOKUP(CL22,Čerpání!$P$11:$Y$109,10)),0,VLOOKUP(CL22,Čerpání!$P$11:$Y$109,10))</f>
        <v>0</v>
      </c>
      <c r="CM723" s="566">
        <f ca="1">IF(ISNA(VLOOKUP(CM22,Čerpání!$P$11:$Y$109,10)),0,VLOOKUP(CM22,Čerpání!$P$11:$Y$109,10))</f>
        <v>0</v>
      </c>
      <c r="CN723" s="566">
        <f ca="1">IF(ISNA(VLOOKUP(CN22,Čerpání!$P$11:$Y$109,10)),0,VLOOKUP(CN22,Čerpání!$P$11:$Y$109,10))</f>
        <v>0</v>
      </c>
      <c r="CO723" s="566">
        <f ca="1">IF(ISNA(VLOOKUP(CO22,Čerpání!$P$11:$Y$109,10)),0,VLOOKUP(CO22,Čerpání!$P$11:$Y$109,10))</f>
        <v>0</v>
      </c>
      <c r="CP723" s="566">
        <f ca="1">IF(ISNA(VLOOKUP(CP22,Čerpání!$P$11:$Y$109,10)),0,VLOOKUP(CP22,Čerpání!$P$11:$Y$109,10))</f>
        <v>0</v>
      </c>
      <c r="CQ723" s="566">
        <f ca="1">IF(ISNA(VLOOKUP(CQ22,Čerpání!$P$11:$Y$109,10)),0,VLOOKUP(CQ22,Čerpání!$P$11:$Y$109,10))</f>
        <v>0</v>
      </c>
      <c r="CR723" s="566">
        <f ca="1">IF(ISNA(VLOOKUP(CR22,Čerpání!$P$11:$Y$109,10)),0,VLOOKUP(CR22,Čerpání!$P$11:$Y$109,10))</f>
        <v>0</v>
      </c>
      <c r="CS723" s="566">
        <f ca="1">IF(ISNA(VLOOKUP(CS22,Čerpání!$P$11:$Y$109,10)),0,VLOOKUP(CS22,Čerpání!$P$11:$Y$109,10))</f>
        <v>0</v>
      </c>
      <c r="CT723" s="566">
        <f ca="1">IF(ISNA(VLOOKUP(CT22,Čerpání!$P$11:$Y$109,10)),0,VLOOKUP(CT22,Čerpání!$P$11:$Y$109,10))</f>
        <v>0</v>
      </c>
      <c r="CU723" s="566">
        <f ca="1">IF(ISNA(VLOOKUP(CU22,Čerpání!$P$11:$Y$109,10)),0,VLOOKUP(CU22,Čerpání!$P$11:$Y$109,10))</f>
        <v>0</v>
      </c>
      <c r="CV723" s="566">
        <f ca="1">IF(ISNA(VLOOKUP(CV22,Čerpání!$P$11:$Y$109,10)),0,VLOOKUP(CV22,Čerpání!$P$11:$Y$109,10))</f>
        <v>0</v>
      </c>
      <c r="CW723" s="566">
        <f ca="1">IF(ISNA(VLOOKUP(CW22,Čerpání!$P$11:$Y$109,10)),0,VLOOKUP(CW22,Čerpání!$P$11:$Y$109,10))</f>
        <v>0</v>
      </c>
      <c r="CX723" s="566">
        <f ca="1">IF(ISNA(VLOOKUP(CX22,Čerpání!$P$11:$Y$109,10)),0,VLOOKUP(CX22,Čerpání!$P$11:$Y$109,10))</f>
        <v>0</v>
      </c>
      <c r="CY723" s="566">
        <f ca="1">IF(ISNA(VLOOKUP(CY22,Čerpání!$P$11:$Y$109,10)),0,VLOOKUP(CY22,Čerpání!$P$11:$Y$109,10))</f>
        <v>0</v>
      </c>
      <c r="CZ723" s="566">
        <f ca="1">IF(ISNA(VLOOKUP(CZ22,Čerpání!$P$11:$Y$109,10)),0,VLOOKUP(CZ22,Čerpání!$P$11:$Y$109,10))</f>
        <v>0</v>
      </c>
    </row>
    <row r="724" spans="1:104" hidden="1" x14ac:dyDescent="0.2">
      <c r="A724" s="297"/>
      <c r="B724" s="297"/>
      <c r="C724" s="475" t="s">
        <v>1016</v>
      </c>
      <c r="D724" s="564"/>
      <c r="E724" s="565"/>
      <c r="F724" s="566">
        <f ca="1">VLOOKUP(F22,Čerpání!$P$11:$X$109,9,FALSE)</f>
        <v>0</v>
      </c>
      <c r="G724" s="566">
        <f ca="1">VLOOKUP(G22,Čerpání!$P$11:$X$109,9,FALSE)</f>
        <v>0</v>
      </c>
      <c r="H724" s="566">
        <f ca="1">VLOOKUP(H22,Čerpání!$P$11:$X$109,9,FALSE)</f>
        <v>0</v>
      </c>
      <c r="I724" s="566">
        <f ca="1">VLOOKUP(I22,Čerpání!$P$11:$X$109,9,FALSE)</f>
        <v>0</v>
      </c>
      <c r="J724" s="566">
        <f ca="1">VLOOKUP(J22,Čerpání!$P$11:$X$109,9,FALSE)</f>
        <v>0</v>
      </c>
      <c r="K724" s="566">
        <f ca="1">VLOOKUP(K22,Čerpání!$P$11:$X$109,9,FALSE)</f>
        <v>0</v>
      </c>
      <c r="L724" s="566">
        <f ca="1">VLOOKUP(L22,Čerpání!$P$11:$X$109,9,FALSE)</f>
        <v>0</v>
      </c>
      <c r="M724" s="566">
        <f ca="1">VLOOKUP(M22,Čerpání!$P$11:$X$109,9,FALSE)</f>
        <v>0</v>
      </c>
      <c r="N724" s="566">
        <f ca="1">VLOOKUP(N22,Čerpání!$P$11:$X$109,9,FALSE)</f>
        <v>0</v>
      </c>
      <c r="O724" s="566">
        <f ca="1">VLOOKUP(O22,Čerpání!$P$11:$X$109,9,FALSE)</f>
        <v>0</v>
      </c>
      <c r="P724" s="566">
        <f ca="1">VLOOKUP(P22,Čerpání!$P$11:$X$109,9,FALSE)</f>
        <v>0</v>
      </c>
      <c r="Q724" s="566">
        <f ca="1">VLOOKUP(Q22,Čerpání!$P$11:$X$109,9,FALSE)</f>
        <v>0</v>
      </c>
      <c r="R724" s="566">
        <f ca="1">VLOOKUP(R22,Čerpání!$P$11:$X$109,9,FALSE)</f>
        <v>0</v>
      </c>
      <c r="S724" s="566">
        <f ca="1">VLOOKUP(S22,Čerpání!$P$11:$X$109,9,FALSE)</f>
        <v>0</v>
      </c>
      <c r="T724" s="566">
        <f ca="1">VLOOKUP(T22,Čerpání!$P$11:$X$109,9,FALSE)</f>
        <v>0</v>
      </c>
      <c r="U724" s="566">
        <f ca="1">VLOOKUP(U22,Čerpání!$P$11:$X$109,9,FALSE)</f>
        <v>0</v>
      </c>
      <c r="V724" s="566">
        <f ca="1">VLOOKUP(V22,Čerpání!$P$11:$X$109,9,FALSE)</f>
        <v>0</v>
      </c>
      <c r="W724" s="566">
        <f ca="1">VLOOKUP(W22,Čerpání!$P$11:$X$109,9,FALSE)</f>
        <v>0</v>
      </c>
      <c r="X724" s="566">
        <f ca="1">VLOOKUP(X22,Čerpání!$P$11:$X$109,9,FALSE)</f>
        <v>0</v>
      </c>
      <c r="Y724" s="566">
        <f ca="1">VLOOKUP(Y22,Čerpání!$P$11:$X$109,9,FALSE)</f>
        <v>0</v>
      </c>
      <c r="Z724" s="566">
        <f ca="1">VLOOKUP(Z22,Čerpání!$P$11:$X$109,9,FALSE)</f>
        <v>0</v>
      </c>
      <c r="AA724" s="566">
        <f ca="1">VLOOKUP(AA22,Čerpání!$P$11:$X$109,9,FALSE)</f>
        <v>0</v>
      </c>
      <c r="AB724" s="566">
        <f ca="1">VLOOKUP(AB22,Čerpání!$P$11:$X$109,9,FALSE)</f>
        <v>0</v>
      </c>
      <c r="AC724" s="566">
        <f ca="1">VLOOKUP(AC22,Čerpání!$P$11:$X$109,9,FALSE)</f>
        <v>0</v>
      </c>
      <c r="AD724" s="566">
        <f ca="1">VLOOKUP(AD22,Čerpání!$P$11:$X$109,9,FALSE)</f>
        <v>0</v>
      </c>
      <c r="AE724" s="566">
        <f ca="1">VLOOKUP(AE22,Čerpání!$P$11:$X$109,9,FALSE)</f>
        <v>0</v>
      </c>
      <c r="AF724" s="566">
        <f ca="1">VLOOKUP(AF22,Čerpání!$P$11:$X$109,9,FALSE)</f>
        <v>0</v>
      </c>
      <c r="AG724" s="566">
        <f ca="1">VLOOKUP(AG22,Čerpání!$P$11:$X$109,9,FALSE)</f>
        <v>0</v>
      </c>
      <c r="AH724" s="566">
        <f ca="1">VLOOKUP(AH22,Čerpání!$P$11:$X$109,9,FALSE)</f>
        <v>0</v>
      </c>
      <c r="AI724" s="566">
        <f ca="1">VLOOKUP(AI22,Čerpání!$P$11:$X$109,9,FALSE)</f>
        <v>0</v>
      </c>
      <c r="AJ724" s="566">
        <f ca="1">VLOOKUP(AJ22,Čerpání!$P$11:$X$109,9,FALSE)</f>
        <v>0</v>
      </c>
      <c r="AK724" s="566">
        <f ca="1">VLOOKUP(AK22,Čerpání!$P$11:$X$109,9,FALSE)</f>
        <v>0</v>
      </c>
      <c r="AL724" s="566">
        <f ca="1">VLOOKUP(AL22,Čerpání!$P$11:$X$109,9,FALSE)</f>
        <v>0</v>
      </c>
      <c r="AM724" s="566">
        <f ca="1">VLOOKUP(AM22,Čerpání!$P$11:$X$109,9,FALSE)</f>
        <v>0</v>
      </c>
      <c r="AN724" s="566">
        <f ca="1">VLOOKUP(AN22,Čerpání!$P$11:$X$109,9,FALSE)</f>
        <v>0</v>
      </c>
      <c r="AO724" s="566">
        <f ca="1">VLOOKUP(AO22,Čerpání!$P$11:$X$109,9,FALSE)</f>
        <v>0</v>
      </c>
      <c r="AP724" s="566">
        <f ca="1">VLOOKUP(AP22,Čerpání!$P$11:$X$109,9,FALSE)</f>
        <v>0</v>
      </c>
      <c r="AQ724" s="566">
        <f ca="1">VLOOKUP(AQ22,Čerpání!$P$11:$X$109,9,FALSE)</f>
        <v>0</v>
      </c>
      <c r="AR724" s="566">
        <f ca="1">VLOOKUP(AR22,Čerpání!$P$11:$X$109,9,FALSE)</f>
        <v>0</v>
      </c>
      <c r="AS724" s="566">
        <f ca="1">VLOOKUP(AS22,Čerpání!$P$11:$X$109,9,FALSE)</f>
        <v>0</v>
      </c>
      <c r="AT724" s="566">
        <f ca="1">VLOOKUP(AT22,Čerpání!$P$11:$X$109,9,FALSE)</f>
        <v>0</v>
      </c>
      <c r="AU724" s="566">
        <f ca="1">VLOOKUP(AU22,Čerpání!$P$11:$X$109,9,FALSE)</f>
        <v>0</v>
      </c>
      <c r="AV724" s="566">
        <f ca="1">VLOOKUP(AV22,Čerpání!$P$11:$X$109,9,FALSE)</f>
        <v>0</v>
      </c>
      <c r="AW724" s="566">
        <f ca="1">VLOOKUP(AW22,Čerpání!$P$11:$X$109,9,FALSE)</f>
        <v>0</v>
      </c>
      <c r="AX724" s="566">
        <f ca="1">VLOOKUP(AX22,Čerpání!$P$11:$X$109,9,FALSE)</f>
        <v>0</v>
      </c>
      <c r="AY724" s="566">
        <f ca="1">VLOOKUP(AY22,Čerpání!$P$11:$X$109,9,FALSE)</f>
        <v>0</v>
      </c>
      <c r="AZ724" s="566">
        <f ca="1">VLOOKUP(AZ22,Čerpání!$P$11:$X$109,9,FALSE)</f>
        <v>0</v>
      </c>
      <c r="BA724" s="566">
        <f ca="1">VLOOKUP(BA22,Čerpání!$P$11:$X$109,9,FALSE)</f>
        <v>0</v>
      </c>
      <c r="BB724" s="566">
        <f ca="1">VLOOKUP(BB22,Čerpání!$P$11:$X$109,9,FALSE)</f>
        <v>0</v>
      </c>
      <c r="BC724" s="566">
        <f ca="1">VLOOKUP(BC22,Čerpání!$P$11:$X$109,9,FALSE)</f>
        <v>0</v>
      </c>
      <c r="BD724" s="566">
        <f ca="1">VLOOKUP(BD22,Čerpání!$P$11:$X$109,9,FALSE)</f>
        <v>0</v>
      </c>
      <c r="BE724" s="566">
        <f ca="1">VLOOKUP(BE22,Čerpání!$P$11:$X$109,9,FALSE)</f>
        <v>0</v>
      </c>
      <c r="BF724" s="566">
        <f ca="1">VLOOKUP(BF22,Čerpání!$P$11:$X$109,9,FALSE)</f>
        <v>0</v>
      </c>
      <c r="BG724" s="566">
        <f ca="1">VLOOKUP(BG22,Čerpání!$P$11:$X$109,9,FALSE)</f>
        <v>0</v>
      </c>
      <c r="BH724" s="566">
        <f ca="1">VLOOKUP(BH22,Čerpání!$P$11:$X$109,9,FALSE)</f>
        <v>0</v>
      </c>
      <c r="BI724" s="566">
        <f ca="1">VLOOKUP(BI22,Čerpání!$P$11:$X$109,9,FALSE)</f>
        <v>0</v>
      </c>
      <c r="BJ724" s="566">
        <f ca="1">VLOOKUP(BJ22,Čerpání!$P$11:$X$109,9,FALSE)</f>
        <v>0</v>
      </c>
      <c r="BK724" s="566">
        <f ca="1">VLOOKUP(BK22,Čerpání!$P$11:$X$109,9,FALSE)</f>
        <v>0</v>
      </c>
      <c r="BL724" s="566">
        <f ca="1">VLOOKUP(BL22,Čerpání!$P$11:$X$109,9,FALSE)</f>
        <v>0</v>
      </c>
      <c r="BM724" s="566">
        <f ca="1">VLOOKUP(BM22,Čerpání!$P$11:$X$109,9,FALSE)</f>
        <v>0</v>
      </c>
      <c r="BN724" s="566">
        <f ca="1">VLOOKUP(BN22,Čerpání!$P$11:$X$109,9,FALSE)</f>
        <v>0</v>
      </c>
      <c r="BO724" s="566">
        <f ca="1">VLOOKUP(BO22,Čerpání!$P$11:$X$109,9,FALSE)</f>
        <v>0</v>
      </c>
      <c r="BP724" s="566">
        <f ca="1">VLOOKUP(BP22,Čerpání!$P$11:$X$109,9,FALSE)</f>
        <v>0</v>
      </c>
      <c r="BQ724" s="566">
        <f ca="1">VLOOKUP(BQ22,Čerpání!$P$11:$X$109,9,FALSE)</f>
        <v>0</v>
      </c>
      <c r="BR724" s="566">
        <f ca="1">VLOOKUP(BR22,Čerpání!$P$11:$X$109,9,FALSE)</f>
        <v>0</v>
      </c>
      <c r="BS724" s="566">
        <f ca="1">VLOOKUP(BS22,Čerpání!$P$11:$X$109,9,FALSE)</f>
        <v>0</v>
      </c>
      <c r="BT724" s="566">
        <f ca="1">VLOOKUP(BT22,Čerpání!$P$11:$X$109,9,FALSE)</f>
        <v>0</v>
      </c>
      <c r="BU724" s="566">
        <f ca="1">VLOOKUP(BU22,Čerpání!$P$11:$X$109,9,FALSE)</f>
        <v>0</v>
      </c>
      <c r="BV724" s="566">
        <f ca="1">VLOOKUP(BV22,Čerpání!$P$11:$X$109,9,FALSE)</f>
        <v>0</v>
      </c>
      <c r="BW724" s="566">
        <f ca="1">VLOOKUP(BW22,Čerpání!$P$11:$X$109,9,FALSE)</f>
        <v>0</v>
      </c>
      <c r="BX724" s="566">
        <f ca="1">VLOOKUP(BX22,Čerpání!$P$11:$X$109,9,FALSE)</f>
        <v>0</v>
      </c>
      <c r="BY724" s="566">
        <f ca="1">VLOOKUP(BY22,Čerpání!$P$11:$X$109,9,FALSE)</f>
        <v>0</v>
      </c>
      <c r="BZ724" s="566">
        <f ca="1">VLOOKUP(BZ22,Čerpání!$P$11:$X$109,9,FALSE)</f>
        <v>0</v>
      </c>
      <c r="CA724" s="566">
        <f ca="1">VLOOKUP(CA22,Čerpání!$P$11:$X$109,9,FALSE)</f>
        <v>0</v>
      </c>
      <c r="CB724" s="566">
        <f ca="1">VLOOKUP(CB22,Čerpání!$P$11:$X$109,9,FALSE)</f>
        <v>0</v>
      </c>
      <c r="CC724" s="566">
        <f ca="1">VLOOKUP(CC22,Čerpání!$P$11:$X$109,9,FALSE)</f>
        <v>0</v>
      </c>
      <c r="CD724" s="566">
        <f ca="1">VLOOKUP(CD22,Čerpání!$P$11:$X$109,9,FALSE)</f>
        <v>0</v>
      </c>
      <c r="CE724" s="566">
        <f ca="1">VLOOKUP(CE22,Čerpání!$P$11:$X$109,9,FALSE)</f>
        <v>0</v>
      </c>
      <c r="CF724" s="566">
        <f ca="1">VLOOKUP(CF22,Čerpání!$P$11:$X$109,9,FALSE)</f>
        <v>0</v>
      </c>
      <c r="CG724" s="566">
        <f ca="1">VLOOKUP(CG22,Čerpání!$P$11:$X$109,9,FALSE)</f>
        <v>0</v>
      </c>
      <c r="CH724" s="566">
        <f ca="1">VLOOKUP(CH22,Čerpání!$P$11:$X$109,9,FALSE)</f>
        <v>0</v>
      </c>
      <c r="CI724" s="566">
        <f ca="1">VLOOKUP(CI22,Čerpání!$P$11:$X$109,9,FALSE)</f>
        <v>0</v>
      </c>
      <c r="CJ724" s="566">
        <f ca="1">VLOOKUP(CJ22,Čerpání!$P$11:$X$109,9,FALSE)</f>
        <v>0</v>
      </c>
      <c r="CK724" s="566">
        <f ca="1">VLOOKUP(CK22,Čerpání!$P$11:$X$109,9,FALSE)</f>
        <v>0</v>
      </c>
      <c r="CL724" s="566">
        <f ca="1">VLOOKUP(CL22,Čerpání!$P$11:$X$109,9,FALSE)</f>
        <v>0</v>
      </c>
      <c r="CM724" s="566">
        <f ca="1">VLOOKUP(CM22,Čerpání!$P$11:$X$109,9,FALSE)</f>
        <v>0</v>
      </c>
      <c r="CN724" s="566">
        <f ca="1">VLOOKUP(CN22,Čerpání!$P$11:$X$109,9,FALSE)</f>
        <v>0</v>
      </c>
      <c r="CO724" s="566">
        <f ca="1">VLOOKUP(CO22,Čerpání!$P$11:$X$109,9,FALSE)</f>
        <v>0</v>
      </c>
      <c r="CP724" s="566">
        <f ca="1">VLOOKUP(CP22,Čerpání!$P$11:$X$109,9,FALSE)</f>
        <v>0</v>
      </c>
      <c r="CQ724" s="566">
        <f ca="1">VLOOKUP(CQ22,Čerpání!$P$11:$X$109,9,FALSE)</f>
        <v>0</v>
      </c>
      <c r="CR724" s="566">
        <f ca="1">VLOOKUP(CR22,Čerpání!$P$11:$X$109,9,FALSE)</f>
        <v>0</v>
      </c>
      <c r="CS724" s="566">
        <f ca="1">VLOOKUP(CS22,Čerpání!$P$11:$X$109,9,FALSE)</f>
        <v>0</v>
      </c>
      <c r="CT724" s="566">
        <f ca="1">VLOOKUP(CT22,Čerpání!$P$11:$X$109,9,FALSE)</f>
        <v>0</v>
      </c>
      <c r="CU724" s="566">
        <f ca="1">VLOOKUP(CU22,Čerpání!$P$11:$X$109,9,FALSE)</f>
        <v>0</v>
      </c>
      <c r="CV724" s="566">
        <f ca="1">VLOOKUP(CV22,Čerpání!$P$11:$X$109,9,FALSE)</f>
        <v>0</v>
      </c>
      <c r="CW724" s="566">
        <f ca="1">VLOOKUP(CW22,Čerpání!$P$11:$X$109,9,FALSE)</f>
        <v>0</v>
      </c>
      <c r="CX724" s="566">
        <f ca="1">VLOOKUP(CX22,Čerpání!$P$11:$X$109,9,FALSE)</f>
        <v>0</v>
      </c>
      <c r="CY724" s="566">
        <f ca="1">VLOOKUP(CY22,Čerpání!$P$11:$X$109,9,FALSE)</f>
        <v>0</v>
      </c>
      <c r="CZ724" s="566">
        <f ca="1">VLOOKUP(CZ22,Čerpání!$P$11:$X$109,9,FALSE)</f>
        <v>0</v>
      </c>
    </row>
    <row r="725" spans="1:104" ht="13.5" hidden="1" thickBot="1" x14ac:dyDescent="0.25">
      <c r="A725" s="297"/>
      <c r="B725" s="297"/>
      <c r="C725" s="494" t="s">
        <v>1017</v>
      </c>
      <c r="D725" s="569"/>
      <c r="E725" s="570"/>
      <c r="F725" s="571">
        <f>IF(ISNA(VLOOKUP(F22,Splácení!$R$27:$Z$430,2)),0,VLOOKUP(F22,Splácení!$R$27:$U$430,2))</f>
        <v>0</v>
      </c>
      <c r="G725" s="571">
        <f>IF(ISNA(VLOOKUP(G22,Splácení!$R$27:$Z$430,2)),0,VLOOKUP(G22,Splácení!$R$27:$U$430,2))</f>
        <v>0</v>
      </c>
      <c r="H725" s="571">
        <f>IF(ISNA(VLOOKUP(H22,Splácení!$R$27:$Z$430,2)),0,VLOOKUP(H22,Splácení!$R$27:$U$430,2))</f>
        <v>0</v>
      </c>
      <c r="I725" s="571">
        <f>IF(ISNA(VLOOKUP(I22,Splácení!$R$27:$Z$430,2)),0,VLOOKUP(I22,Splácení!$R$27:$U$430,2))</f>
        <v>0</v>
      </c>
      <c r="J725" s="571">
        <f>IF(ISNA(VLOOKUP(J22,Splácení!$R$27:$Z$430,2)),0,VLOOKUP(J22,Splácení!$R$27:$U$430,2))</f>
        <v>0</v>
      </c>
      <c r="K725" s="571">
        <f>IF(ISNA(VLOOKUP(K22,Splácení!$R$27:$Z$430,2)),0,VLOOKUP(K22,Splácení!$R$27:$U$430,2))</f>
        <v>0</v>
      </c>
      <c r="L725" s="571">
        <f>IF(ISNA(VLOOKUP(L22,Splácení!$R$27:$Z$430,2)),0,VLOOKUP(L22,Splácení!$R$27:$U$430,2))</f>
        <v>0</v>
      </c>
      <c r="M725" s="571">
        <f>IF(ISNA(VLOOKUP(M22,Splácení!$R$27:$Z$430,2)),0,VLOOKUP(M22,Splácení!$R$27:$U$430,2))</f>
        <v>0</v>
      </c>
      <c r="N725" s="571">
        <f>IF(ISNA(VLOOKUP(N22,Splácení!$R$27:$Z$430,2)),0,VLOOKUP(N22,Splácení!$R$27:$U$430,2))</f>
        <v>0</v>
      </c>
      <c r="O725" s="571">
        <f>IF(ISNA(VLOOKUP(O22,Splácení!$R$27:$Z$430,2)),0,VLOOKUP(O22,Splácení!$R$27:$U$430,2))</f>
        <v>0</v>
      </c>
      <c r="P725" s="571">
        <f>IF(ISNA(VLOOKUP(P22,Splácení!$R$27:$Z$430,2)),0,VLOOKUP(P22,Splácení!$R$27:$U$430,2))</f>
        <v>0</v>
      </c>
      <c r="Q725" s="571">
        <f>IF(ISNA(VLOOKUP(Q22,Splácení!$R$27:$Z$430,2)),0,VLOOKUP(Q22,Splácení!$R$27:$U$430,2))</f>
        <v>0</v>
      </c>
      <c r="R725" s="571">
        <f>IF(ISNA(VLOOKUP(R22,Splácení!$R$27:$Z$430,2)),0,VLOOKUP(R22,Splácení!$R$27:$U$430,2))</f>
        <v>0</v>
      </c>
      <c r="S725" s="571">
        <f>IF(ISNA(VLOOKUP(S22,Splácení!$R$27:$Z$430,2)),0,VLOOKUP(S22,Splácení!$R$27:$U$430,2))</f>
        <v>0</v>
      </c>
      <c r="T725" s="571">
        <f>IF(ISNA(VLOOKUP(T22,Splácení!$R$27:$Z$430,2)),0,VLOOKUP(T22,Splácení!$R$27:$U$430,2))</f>
        <v>0</v>
      </c>
      <c r="U725" s="571">
        <f>IF(ISNA(VLOOKUP(U22,Splácení!$R$27:$Z$430,2)),0,VLOOKUP(U22,Splácení!$R$27:$U$430,2))</f>
        <v>0</v>
      </c>
      <c r="V725" s="571">
        <f>IF(ISNA(VLOOKUP(V22,Splácení!$R$27:$Z$430,2)),0,VLOOKUP(V22,Splácení!$R$27:$U$430,2))</f>
        <v>0</v>
      </c>
      <c r="W725" s="571">
        <f>IF(ISNA(VLOOKUP(W22,Splácení!$R$27:$Z$430,2)),0,VLOOKUP(W22,Splácení!$R$27:$U$430,2))</f>
        <v>0</v>
      </c>
      <c r="X725" s="571">
        <f>IF(ISNA(VLOOKUP(X22,Splácení!$R$27:$Z$430,2)),0,VLOOKUP(X22,Splácení!$R$27:$U$430,2))</f>
        <v>0</v>
      </c>
      <c r="Y725" s="571">
        <f>IF(ISNA(VLOOKUP(Y22,Splácení!$R$27:$Z$430,2)),0,VLOOKUP(Y22,Splácení!$R$27:$U$430,2))</f>
        <v>0</v>
      </c>
      <c r="Z725" s="571">
        <f>IF(ISNA(VLOOKUP(Z22,Splácení!$R$27:$Z$430,2)),0,VLOOKUP(Z22,Splácení!$R$27:$U$430,2))</f>
        <v>0</v>
      </c>
      <c r="AA725" s="571">
        <f>IF(ISNA(VLOOKUP(AA22,Splácení!$R$27:$Z$430,2)),0,VLOOKUP(AA22,Splácení!$R$27:$U$430,2))</f>
        <v>0</v>
      </c>
      <c r="AB725" s="571">
        <f>IF(ISNA(VLOOKUP(AB22,Splácení!$R$27:$Z$430,2)),0,VLOOKUP(AB22,Splácení!$R$27:$U$430,2))</f>
        <v>0</v>
      </c>
      <c r="AC725" s="571">
        <f>IF(ISNA(VLOOKUP(AC22,Splácení!$R$27:$Z$430,2)),0,VLOOKUP(AC22,Splácení!$R$27:$U$430,2))</f>
        <v>0</v>
      </c>
      <c r="AD725" s="571">
        <f>IF(ISNA(VLOOKUP(AD22,Splácení!$R$27:$Z$430,2)),0,VLOOKUP(AD22,Splácení!$R$27:$U$430,2))</f>
        <v>0</v>
      </c>
      <c r="AE725" s="571">
        <f>IF(ISNA(VLOOKUP(AE22,Splácení!$R$27:$Z$430,2)),0,VLOOKUP(AE22,Splácení!$R$27:$U$430,2))</f>
        <v>0</v>
      </c>
      <c r="AF725" s="571">
        <f>IF(ISNA(VLOOKUP(AF22,Splácení!$R$27:$Z$430,2)),0,VLOOKUP(AF22,Splácení!$R$27:$U$430,2))</f>
        <v>0</v>
      </c>
      <c r="AG725" s="571">
        <f>IF(ISNA(VLOOKUP(AG22,Splácení!$R$27:$Z$430,2)),0,VLOOKUP(AG22,Splácení!$R$27:$U$430,2))</f>
        <v>0</v>
      </c>
      <c r="AH725" s="571">
        <f>IF(ISNA(VLOOKUP(AH22,Splácení!$R$27:$Z$430,2)),0,VLOOKUP(AH22,Splácení!$R$27:$U$430,2))</f>
        <v>0</v>
      </c>
      <c r="AI725" s="571">
        <f>IF(ISNA(VLOOKUP(AI22,Splácení!$R$27:$Z$430,2)),0,VLOOKUP(AI22,Splácení!$R$27:$U$430,2))</f>
        <v>0</v>
      </c>
      <c r="AJ725" s="571">
        <f>IF(ISNA(VLOOKUP(AJ22,Splácení!$R$27:$Z$430,2)),0,VLOOKUP(AJ22,Splácení!$R$27:$U$430,2))</f>
        <v>0</v>
      </c>
      <c r="AK725" s="571">
        <f>IF(ISNA(VLOOKUP(AK22,Splácení!$R$27:$Z$430,2)),0,VLOOKUP(AK22,Splácení!$R$27:$U$430,2))</f>
        <v>0</v>
      </c>
      <c r="AL725" s="571">
        <f>IF(ISNA(VLOOKUP(AL22,Splácení!$R$27:$Z$430,2)),0,VLOOKUP(AL22,Splácení!$R$27:$U$430,2))</f>
        <v>0</v>
      </c>
      <c r="AM725" s="571">
        <f>IF(ISNA(VLOOKUP(AM22,Splácení!$R$27:$Z$430,2)),0,VLOOKUP(AM22,Splácení!$R$27:$U$430,2))</f>
        <v>0</v>
      </c>
      <c r="AN725" s="571">
        <f>IF(ISNA(VLOOKUP(AN22,Splácení!$R$27:$Z$430,2)),0,VLOOKUP(AN22,Splácení!$R$27:$U$430,2))</f>
        <v>0</v>
      </c>
      <c r="AO725" s="571">
        <f>IF(ISNA(VLOOKUP(AO22,Splácení!$R$27:$Z$430,2)),0,VLOOKUP(AO22,Splácení!$R$27:$U$430,2))</f>
        <v>0</v>
      </c>
      <c r="AP725" s="571">
        <f>IF(ISNA(VLOOKUP(AP22,Splácení!$R$27:$Z$430,2)),0,VLOOKUP(AP22,Splácení!$R$27:$U$430,2))</f>
        <v>0</v>
      </c>
      <c r="AQ725" s="571">
        <f>IF(ISNA(VLOOKUP(AQ22,Splácení!$R$27:$Z$430,2)),0,VLOOKUP(AQ22,Splácení!$R$27:$U$430,2))</f>
        <v>0</v>
      </c>
      <c r="AR725" s="571">
        <f>IF(ISNA(VLOOKUP(AR22,Splácení!$R$27:$Z$430,2)),0,VLOOKUP(AR22,Splácení!$R$27:$U$430,2))</f>
        <v>0</v>
      </c>
      <c r="AS725" s="571">
        <f>IF(ISNA(VLOOKUP(AS22,Splácení!$R$27:$Z$430,2)),0,VLOOKUP(AS22,Splácení!$R$27:$U$430,2))</f>
        <v>0</v>
      </c>
      <c r="AT725" s="571">
        <f>IF(ISNA(VLOOKUP(AT22,Splácení!$R$27:$Z$430,2)),0,VLOOKUP(AT22,Splácení!$R$27:$U$430,2))</f>
        <v>0</v>
      </c>
      <c r="AU725" s="571">
        <f>IF(ISNA(VLOOKUP(AU22,Splácení!$R$27:$Z$430,2)),0,VLOOKUP(AU22,Splácení!$R$27:$U$430,2))</f>
        <v>0</v>
      </c>
      <c r="AV725" s="571">
        <f>IF(ISNA(VLOOKUP(AV22,Splácení!$R$27:$Z$430,2)),0,VLOOKUP(AV22,Splácení!$R$27:$U$430,2))</f>
        <v>0</v>
      </c>
      <c r="AW725" s="571">
        <f>IF(ISNA(VLOOKUP(AW22,Splácení!$R$27:$Z$430,2)),0,VLOOKUP(AW22,Splácení!$R$27:$U$430,2))</f>
        <v>0</v>
      </c>
      <c r="AX725" s="571">
        <f>IF(ISNA(VLOOKUP(AX22,Splácení!$R$27:$Z$430,2)),0,VLOOKUP(AX22,Splácení!$R$27:$U$430,2))</f>
        <v>0</v>
      </c>
      <c r="AY725" s="571">
        <f>IF(ISNA(VLOOKUP(AY22,Splácení!$R$27:$Z$430,2)),0,VLOOKUP(AY22,Splácení!$R$27:$U$430,2))</f>
        <v>0</v>
      </c>
      <c r="AZ725" s="571">
        <f>IF(ISNA(VLOOKUP(AZ22,Splácení!$R$27:$Z$430,2)),0,VLOOKUP(AZ22,Splácení!$R$27:$U$430,2))</f>
        <v>0</v>
      </c>
      <c r="BA725" s="571">
        <f>IF(ISNA(VLOOKUP(BA22,Splácení!$R$27:$Z$430,2)),0,VLOOKUP(BA22,Splácení!$R$27:$U$430,2))</f>
        <v>0</v>
      </c>
      <c r="BB725" s="571">
        <f>IF(ISNA(VLOOKUP(BB22,Splácení!$R$27:$Z$430,2)),0,VLOOKUP(BB22,Splácení!$R$27:$U$430,2))</f>
        <v>0</v>
      </c>
      <c r="BC725" s="571">
        <f>IF(ISNA(VLOOKUP(BC22,Splácení!$R$27:$Z$430,2)),0,VLOOKUP(BC22,Splácení!$R$27:$U$430,2))</f>
        <v>0</v>
      </c>
      <c r="BD725" s="571">
        <f>IF(ISNA(VLOOKUP(BD22,Splácení!$R$27:$Z$430,2)),0,VLOOKUP(BD22,Splácení!$R$27:$U$430,2))</f>
        <v>0</v>
      </c>
      <c r="BE725" s="571">
        <f>IF(ISNA(VLOOKUP(BE22,Splácení!$R$27:$Z$430,2)),0,VLOOKUP(BE22,Splácení!$R$27:$U$430,2))</f>
        <v>0</v>
      </c>
      <c r="BF725" s="571">
        <f>IF(ISNA(VLOOKUP(BF22,Splácení!$R$27:$Z$430,2)),0,VLOOKUP(BF22,Splácení!$R$27:$U$430,2))</f>
        <v>0</v>
      </c>
      <c r="BG725" s="571">
        <f>IF(ISNA(VLOOKUP(BG22,Splácení!$R$27:$Z$430,2)),0,VLOOKUP(BG22,Splácení!$R$27:$U$430,2))</f>
        <v>0</v>
      </c>
      <c r="BH725" s="571">
        <f>IF(ISNA(VLOOKUP(BH22,Splácení!$R$27:$Z$430,2)),0,VLOOKUP(BH22,Splácení!$R$27:$U$430,2))</f>
        <v>0</v>
      </c>
      <c r="BI725" s="571">
        <f>IF(ISNA(VLOOKUP(BI22,Splácení!$R$27:$Z$430,2)),0,VLOOKUP(BI22,Splácení!$R$27:$U$430,2))</f>
        <v>0</v>
      </c>
      <c r="BJ725" s="571">
        <f>IF(ISNA(VLOOKUP(BJ22,Splácení!$R$27:$Z$430,2)),0,VLOOKUP(BJ22,Splácení!$R$27:$U$430,2))</f>
        <v>0</v>
      </c>
      <c r="BK725" s="571">
        <f>IF(ISNA(VLOOKUP(BK22,Splácení!$R$27:$Z$430,2)),0,VLOOKUP(BK22,Splácení!$R$27:$U$430,2))</f>
        <v>0</v>
      </c>
      <c r="BL725" s="571">
        <f>IF(ISNA(VLOOKUP(BL22,Splácení!$R$27:$Z$430,2)),0,VLOOKUP(BL22,Splácení!$R$27:$U$430,2))</f>
        <v>0</v>
      </c>
      <c r="BM725" s="571">
        <f>IF(ISNA(VLOOKUP(BM22,Splácení!$R$27:$Z$430,2)),0,VLOOKUP(BM22,Splácení!$R$27:$U$430,2))</f>
        <v>0</v>
      </c>
      <c r="BN725" s="571">
        <f>IF(ISNA(VLOOKUP(BN22,Splácení!$R$27:$Z$430,2)),0,VLOOKUP(BN22,Splácení!$R$27:$U$430,2))</f>
        <v>0</v>
      </c>
      <c r="BO725" s="571">
        <f>IF(ISNA(VLOOKUP(BO22,Splácení!$R$27:$Z$430,2)),0,VLOOKUP(BO22,Splácení!$R$27:$U$430,2))</f>
        <v>0</v>
      </c>
      <c r="BP725" s="571">
        <f>IF(ISNA(VLOOKUP(BP22,Splácení!$R$27:$Z$430,2)),0,VLOOKUP(BP22,Splácení!$R$27:$U$430,2))</f>
        <v>0</v>
      </c>
      <c r="BQ725" s="571">
        <f>IF(ISNA(VLOOKUP(BQ22,Splácení!$R$27:$Z$430,2)),0,VLOOKUP(BQ22,Splácení!$R$27:$U$430,2))</f>
        <v>0</v>
      </c>
      <c r="BR725" s="571">
        <f>IF(ISNA(VLOOKUP(BR22,Splácení!$R$27:$Z$430,2)),0,VLOOKUP(BR22,Splácení!$R$27:$U$430,2))</f>
        <v>0</v>
      </c>
      <c r="BS725" s="571">
        <f>IF(ISNA(VLOOKUP(BS22,Splácení!$R$27:$Z$430,2)),0,VLOOKUP(BS22,Splácení!$R$27:$U$430,2))</f>
        <v>0</v>
      </c>
      <c r="BT725" s="571">
        <f>IF(ISNA(VLOOKUP(BT22,Splácení!$R$27:$Z$430,2)),0,VLOOKUP(BT22,Splácení!$R$27:$U$430,2))</f>
        <v>0</v>
      </c>
      <c r="BU725" s="571">
        <f>IF(ISNA(VLOOKUP(BU22,Splácení!$R$27:$Z$430,2)),0,VLOOKUP(BU22,Splácení!$R$27:$U$430,2))</f>
        <v>0</v>
      </c>
      <c r="BV725" s="571">
        <f>IF(ISNA(VLOOKUP(BV22,Splácení!$R$27:$Z$430,2)),0,VLOOKUP(BV22,Splácení!$R$27:$U$430,2))</f>
        <v>0</v>
      </c>
      <c r="BW725" s="571">
        <f>IF(ISNA(VLOOKUP(BW22,Splácení!$R$27:$Z$430,2)),0,VLOOKUP(BW22,Splácení!$R$27:$U$430,2))</f>
        <v>0</v>
      </c>
      <c r="BX725" s="571">
        <f>IF(ISNA(VLOOKUP(BX22,Splácení!$R$27:$Z$430,2)),0,VLOOKUP(BX22,Splácení!$R$27:$U$430,2))</f>
        <v>0</v>
      </c>
      <c r="BY725" s="571">
        <f>IF(ISNA(VLOOKUP(BY22,Splácení!$R$27:$Z$430,2)),0,VLOOKUP(BY22,Splácení!$R$27:$U$430,2))</f>
        <v>0</v>
      </c>
      <c r="BZ725" s="571">
        <f>IF(ISNA(VLOOKUP(BZ22,Splácení!$R$27:$Z$430,2)),0,VLOOKUP(BZ22,Splácení!$R$27:$U$430,2))</f>
        <v>0</v>
      </c>
      <c r="CA725" s="571">
        <f>IF(ISNA(VLOOKUP(CA22,Splácení!$R$27:$Z$430,2)),0,VLOOKUP(CA22,Splácení!$R$27:$U$430,2))</f>
        <v>0</v>
      </c>
      <c r="CB725" s="571">
        <f>IF(ISNA(VLOOKUP(CB22,Splácení!$R$27:$Z$430,2)),0,VLOOKUP(CB22,Splácení!$R$27:$U$430,2))</f>
        <v>0</v>
      </c>
      <c r="CC725" s="571">
        <f>IF(ISNA(VLOOKUP(CC22,Splácení!$R$27:$Z$430,2)),0,VLOOKUP(CC22,Splácení!$R$27:$U$430,2))</f>
        <v>0</v>
      </c>
      <c r="CD725" s="571">
        <f>IF(ISNA(VLOOKUP(CD22,Splácení!$R$27:$Z$430,2)),0,VLOOKUP(CD22,Splácení!$R$27:$U$430,2))</f>
        <v>0</v>
      </c>
      <c r="CE725" s="571">
        <f>IF(ISNA(VLOOKUP(CE22,Splácení!$R$27:$Z$430,2)),0,VLOOKUP(CE22,Splácení!$R$27:$U$430,2))</f>
        <v>0</v>
      </c>
      <c r="CF725" s="571">
        <f>IF(ISNA(VLOOKUP(CF22,Splácení!$R$27:$Z$430,2)),0,VLOOKUP(CF22,Splácení!$R$27:$U$430,2))</f>
        <v>0</v>
      </c>
      <c r="CG725" s="571">
        <f>IF(ISNA(VLOOKUP(CG22,Splácení!$R$27:$Z$430,2)),0,VLOOKUP(CG22,Splácení!$R$27:$U$430,2))</f>
        <v>0</v>
      </c>
      <c r="CH725" s="571">
        <f>IF(ISNA(VLOOKUP(CH22,Splácení!$R$27:$Z$430,2)),0,VLOOKUP(CH22,Splácení!$R$27:$U$430,2))</f>
        <v>0</v>
      </c>
      <c r="CI725" s="571">
        <f>IF(ISNA(VLOOKUP(CI22,Splácení!$R$27:$Z$430,2)),0,VLOOKUP(CI22,Splácení!$R$27:$U$430,2))</f>
        <v>0</v>
      </c>
      <c r="CJ725" s="571">
        <f>IF(ISNA(VLOOKUP(CJ22,Splácení!$R$27:$Z$430,2)),0,VLOOKUP(CJ22,Splácení!$R$27:$U$430,2))</f>
        <v>0</v>
      </c>
      <c r="CK725" s="571">
        <f>IF(ISNA(VLOOKUP(CK22,Splácení!$R$27:$Z$430,2)),0,VLOOKUP(CK22,Splácení!$R$27:$U$430,2))</f>
        <v>0</v>
      </c>
      <c r="CL725" s="571">
        <f>IF(ISNA(VLOOKUP(CL22,Splácení!$R$27:$Z$430,2)),0,VLOOKUP(CL22,Splácení!$R$27:$U$430,2))</f>
        <v>0</v>
      </c>
      <c r="CM725" s="571">
        <f>IF(ISNA(VLOOKUP(CM22,Splácení!$R$27:$Z$430,2)),0,VLOOKUP(CM22,Splácení!$R$27:$U$430,2))</f>
        <v>0</v>
      </c>
      <c r="CN725" s="571">
        <f>IF(ISNA(VLOOKUP(CN22,Splácení!$R$27:$Z$430,2)),0,VLOOKUP(CN22,Splácení!$R$27:$U$430,2))</f>
        <v>0</v>
      </c>
      <c r="CO725" s="571">
        <f>IF(ISNA(VLOOKUP(CO22,Splácení!$R$27:$Z$430,2)),0,VLOOKUP(CO22,Splácení!$R$27:$U$430,2))</f>
        <v>0</v>
      </c>
      <c r="CP725" s="571">
        <f>IF(ISNA(VLOOKUP(CP22,Splácení!$R$27:$Z$430,2)),0,VLOOKUP(CP22,Splácení!$R$27:$U$430,2))</f>
        <v>0</v>
      </c>
      <c r="CQ725" s="571">
        <f>IF(ISNA(VLOOKUP(CQ22,Splácení!$R$27:$Z$430,2)),0,VLOOKUP(CQ22,Splácení!$R$27:$U$430,2))</f>
        <v>0</v>
      </c>
      <c r="CR725" s="571">
        <f>IF(ISNA(VLOOKUP(CR22,Splácení!$R$27:$Z$430,2)),0,VLOOKUP(CR22,Splácení!$R$27:$U$430,2))</f>
        <v>0</v>
      </c>
      <c r="CS725" s="571">
        <f>IF(ISNA(VLOOKUP(CS22,Splácení!$R$27:$Z$430,2)),0,VLOOKUP(CS22,Splácení!$R$27:$U$430,2))</f>
        <v>0</v>
      </c>
      <c r="CT725" s="571">
        <f>IF(ISNA(VLOOKUP(CT22,Splácení!$R$27:$Z$430,2)),0,VLOOKUP(CT22,Splácení!$R$27:$U$430,2))</f>
        <v>0</v>
      </c>
      <c r="CU725" s="571">
        <f>IF(ISNA(VLOOKUP(CU22,Splácení!$R$27:$Z$430,2)),0,VLOOKUP(CU22,Splácení!$R$27:$U$430,2))</f>
        <v>0</v>
      </c>
      <c r="CV725" s="571">
        <f>IF(ISNA(VLOOKUP(CV22,Splácení!$R$27:$Z$430,2)),0,VLOOKUP(CV22,Splácení!$R$27:$U$430,2))</f>
        <v>0</v>
      </c>
      <c r="CW725" s="571">
        <f>IF(ISNA(VLOOKUP(CW22,Splácení!$R$27:$Z$430,2)),0,VLOOKUP(CW22,Splácení!$R$27:$U$430,2))</f>
        <v>0</v>
      </c>
      <c r="CX725" s="571">
        <f>IF(ISNA(VLOOKUP(CX22,Splácení!$R$27:$Z$430,2)),0,VLOOKUP(CX22,Splácení!$R$27:$U$430,2))</f>
        <v>0</v>
      </c>
      <c r="CY725" s="571">
        <f>IF(ISNA(VLOOKUP(CY22,Splácení!$R$27:$Z$430,2)),0,VLOOKUP(CY22,Splácení!$R$27:$U$430,2))</f>
        <v>0</v>
      </c>
      <c r="CZ725" s="554">
        <f>IF(ISNA(VLOOKUP(CZ22,Splácení!$R$27:$Z$430,2)),0,VLOOKUP(CZ22,Splácení!$R$27:$U$430,2))</f>
        <v>0</v>
      </c>
    </row>
    <row r="726" spans="1:104" hidden="1" x14ac:dyDescent="0.2">
      <c r="A726" s="297"/>
      <c r="B726" s="297"/>
      <c r="C726" s="297"/>
      <c r="D726" s="297"/>
      <c r="E726" s="297"/>
      <c r="F726" s="566"/>
      <c r="G726" s="566"/>
      <c r="H726" s="566"/>
      <c r="I726" s="566"/>
      <c r="J726" s="566"/>
      <c r="K726" s="566"/>
      <c r="L726" s="566"/>
      <c r="M726" s="566"/>
      <c r="N726" s="566"/>
      <c r="O726" s="566"/>
      <c r="P726" s="566"/>
      <c r="Q726" s="566"/>
      <c r="R726" s="566"/>
      <c r="S726" s="566"/>
      <c r="T726" s="566"/>
      <c r="U726" s="566"/>
      <c r="V726" s="566"/>
      <c r="W726" s="566"/>
      <c r="X726" s="566"/>
      <c r="Y726" s="566"/>
      <c r="Z726" s="566"/>
      <c r="AA726" s="566"/>
      <c r="AB726" s="566"/>
      <c r="AC726" s="566"/>
      <c r="AD726" s="566"/>
      <c r="AE726" s="566"/>
      <c r="AF726" s="566"/>
      <c r="AG726" s="566"/>
      <c r="AH726" s="566"/>
      <c r="AI726" s="566"/>
      <c r="AJ726" s="566"/>
      <c r="AK726" s="566"/>
      <c r="AL726" s="566"/>
      <c r="AM726" s="566"/>
      <c r="AN726" s="566"/>
      <c r="AO726" s="566"/>
      <c r="AP726" s="566"/>
      <c r="AQ726" s="566"/>
      <c r="AR726" s="566"/>
      <c r="AS726" s="566"/>
      <c r="AT726" s="566"/>
      <c r="AU726" s="566"/>
      <c r="AV726" s="566"/>
      <c r="AW726" s="566"/>
      <c r="AX726" s="566"/>
      <c r="AY726" s="566"/>
      <c r="AZ726" s="566"/>
      <c r="BA726" s="566"/>
      <c r="BB726" s="566"/>
      <c r="BC726" s="566"/>
      <c r="BD726" s="566"/>
      <c r="BE726" s="566"/>
      <c r="BF726" s="566"/>
      <c r="BG726" s="566"/>
      <c r="BH726" s="566"/>
      <c r="BI726" s="566"/>
      <c r="BJ726" s="566"/>
      <c r="BK726" s="566"/>
      <c r="BL726" s="566"/>
      <c r="BM726" s="566"/>
      <c r="BN726" s="566"/>
      <c r="BO726" s="566"/>
      <c r="BP726" s="566"/>
      <c r="BQ726" s="566"/>
      <c r="BR726" s="566"/>
      <c r="BS726" s="566"/>
      <c r="BT726" s="566"/>
      <c r="BU726" s="566"/>
      <c r="BV726" s="566"/>
      <c r="BW726" s="566"/>
      <c r="BX726" s="566"/>
      <c r="BY726" s="566"/>
      <c r="BZ726" s="566"/>
      <c r="CA726" s="566"/>
      <c r="CB726" s="566"/>
      <c r="CC726" s="566"/>
      <c r="CD726" s="566"/>
      <c r="CE726" s="566"/>
      <c r="CF726" s="566"/>
      <c r="CG726" s="566"/>
      <c r="CH726" s="566"/>
      <c r="CI726" s="566"/>
      <c r="CJ726" s="566"/>
      <c r="CK726" s="566"/>
      <c r="CL726" s="566"/>
      <c r="CM726" s="566"/>
      <c r="CN726" s="566"/>
      <c r="CO726" s="566"/>
      <c r="CP726" s="566"/>
      <c r="CQ726" s="566"/>
      <c r="CR726" s="566"/>
      <c r="CS726" s="566"/>
      <c r="CT726" s="566"/>
      <c r="CU726" s="566"/>
      <c r="CV726" s="566"/>
      <c r="CW726" s="566"/>
      <c r="CX726" s="566"/>
      <c r="CY726" s="566"/>
      <c r="CZ726" s="566"/>
    </row>
    <row r="727" spans="1:104" hidden="1" x14ac:dyDescent="0.2">
      <c r="A727" s="297"/>
      <c r="B727" s="297"/>
      <c r="C727" s="297"/>
      <c r="D727" s="297"/>
      <c r="E727" s="297"/>
      <c r="F727" s="566"/>
      <c r="G727" s="566"/>
      <c r="H727" s="566"/>
      <c r="I727" s="566"/>
      <c r="J727" s="566"/>
      <c r="K727" s="566"/>
      <c r="L727" s="566"/>
      <c r="M727" s="566"/>
      <c r="N727" s="566"/>
      <c r="O727" s="566"/>
      <c r="P727" s="566"/>
      <c r="Q727" s="566"/>
      <c r="R727" s="566"/>
      <c r="S727" s="566"/>
      <c r="T727" s="566"/>
      <c r="U727" s="566"/>
      <c r="V727" s="566"/>
      <c r="W727" s="566"/>
      <c r="X727" s="566"/>
      <c r="Y727" s="566"/>
      <c r="Z727" s="566"/>
      <c r="AA727" s="566"/>
      <c r="AB727" s="566"/>
      <c r="AC727" s="566"/>
      <c r="AD727" s="566"/>
      <c r="AE727" s="566"/>
      <c r="AF727" s="566"/>
      <c r="AG727" s="566"/>
      <c r="AH727" s="566"/>
      <c r="AI727" s="566"/>
      <c r="AJ727" s="566"/>
      <c r="AK727" s="566"/>
      <c r="AL727" s="566"/>
      <c r="AM727" s="566"/>
      <c r="AN727" s="566"/>
      <c r="AO727" s="566"/>
      <c r="AP727" s="566"/>
      <c r="AQ727" s="566"/>
      <c r="AR727" s="566"/>
      <c r="AS727" s="566"/>
      <c r="AT727" s="566"/>
      <c r="AU727" s="566"/>
      <c r="AV727" s="566"/>
      <c r="AW727" s="566"/>
      <c r="AX727" s="566"/>
      <c r="AY727" s="566"/>
      <c r="AZ727" s="566"/>
      <c r="BA727" s="566"/>
      <c r="BB727" s="566"/>
      <c r="BC727" s="566"/>
      <c r="BD727" s="566"/>
      <c r="BE727" s="566"/>
      <c r="BF727" s="566"/>
      <c r="BG727" s="566"/>
      <c r="BH727" s="566"/>
      <c r="BI727" s="566"/>
      <c r="BJ727" s="566"/>
      <c r="BK727" s="566"/>
      <c r="BL727" s="566"/>
      <c r="BM727" s="566"/>
      <c r="BN727" s="566"/>
      <c r="BO727" s="566"/>
      <c r="BP727" s="566"/>
      <c r="BQ727" s="566"/>
      <c r="BR727" s="566"/>
      <c r="BS727" s="566"/>
      <c r="BT727" s="566"/>
      <c r="BU727" s="566"/>
      <c r="BV727" s="566"/>
      <c r="BW727" s="566"/>
      <c r="BX727" s="566"/>
      <c r="BY727" s="566"/>
      <c r="BZ727" s="566"/>
      <c r="CA727" s="566"/>
      <c r="CB727" s="566"/>
      <c r="CC727" s="566"/>
      <c r="CD727" s="566"/>
      <c r="CE727" s="566"/>
      <c r="CF727" s="566"/>
      <c r="CG727" s="566"/>
      <c r="CH727" s="566"/>
      <c r="CI727" s="566"/>
      <c r="CJ727" s="566"/>
      <c r="CK727" s="566"/>
      <c r="CL727" s="566"/>
      <c r="CM727" s="566"/>
      <c r="CN727" s="566"/>
      <c r="CO727" s="566"/>
      <c r="CP727" s="566"/>
      <c r="CQ727" s="566"/>
      <c r="CR727" s="566"/>
      <c r="CS727" s="566"/>
      <c r="CT727" s="566"/>
      <c r="CU727" s="566"/>
      <c r="CV727" s="566"/>
      <c r="CW727" s="566"/>
      <c r="CX727" s="566"/>
      <c r="CY727" s="566"/>
      <c r="CZ727" s="566"/>
    </row>
    <row r="728" spans="1:104" hidden="1" x14ac:dyDescent="0.2">
      <c r="A728" s="297"/>
      <c r="B728" s="297"/>
      <c r="C728" s="297"/>
      <c r="D728" s="297"/>
      <c r="E728" s="297"/>
      <c r="F728" s="566"/>
      <c r="G728" s="566"/>
      <c r="H728" s="566"/>
      <c r="I728" s="566"/>
      <c r="J728" s="566"/>
      <c r="K728" s="566"/>
      <c r="L728" s="566"/>
      <c r="M728" s="566"/>
      <c r="N728" s="566"/>
      <c r="O728" s="566"/>
      <c r="P728" s="566"/>
      <c r="Q728" s="566"/>
      <c r="R728" s="566"/>
      <c r="S728" s="566"/>
      <c r="T728" s="566"/>
      <c r="U728" s="566"/>
      <c r="V728" s="566"/>
      <c r="W728" s="566"/>
      <c r="X728" s="566"/>
      <c r="Y728" s="566"/>
      <c r="Z728" s="566"/>
      <c r="AA728" s="566"/>
      <c r="AB728" s="566"/>
      <c r="AC728" s="566"/>
      <c r="AD728" s="566"/>
      <c r="AE728" s="566"/>
      <c r="AF728" s="566"/>
      <c r="AG728" s="566"/>
      <c r="AH728" s="566"/>
      <c r="AI728" s="566"/>
      <c r="AJ728" s="566"/>
      <c r="AK728" s="566"/>
      <c r="AL728" s="566"/>
      <c r="AM728" s="566"/>
      <c r="AN728" s="566"/>
      <c r="AO728" s="566"/>
      <c r="AP728" s="566"/>
      <c r="AQ728" s="566"/>
      <c r="AR728" s="566"/>
      <c r="AS728" s="566"/>
      <c r="AT728" s="566"/>
      <c r="AU728" s="566"/>
      <c r="AV728" s="566"/>
      <c r="AW728" s="566"/>
      <c r="AX728" s="566"/>
      <c r="AY728" s="566"/>
      <c r="AZ728" s="566"/>
      <c r="BA728" s="566"/>
      <c r="BB728" s="566"/>
      <c r="BC728" s="566"/>
      <c r="BD728" s="566"/>
      <c r="BE728" s="566"/>
      <c r="BF728" s="566"/>
      <c r="BG728" s="566"/>
      <c r="BH728" s="566"/>
      <c r="BI728" s="566"/>
      <c r="BJ728" s="566"/>
      <c r="BK728" s="566"/>
      <c r="BL728" s="566"/>
      <c r="BM728" s="566"/>
      <c r="BN728" s="566"/>
      <c r="BO728" s="566"/>
      <c r="BP728" s="566"/>
      <c r="BQ728" s="566"/>
      <c r="BR728" s="566"/>
      <c r="BS728" s="566"/>
      <c r="BT728" s="566"/>
      <c r="BU728" s="566"/>
      <c r="BV728" s="566"/>
      <c r="BW728" s="566"/>
      <c r="BX728" s="566"/>
      <c r="BY728" s="566"/>
      <c r="BZ728" s="566"/>
      <c r="CA728" s="566"/>
      <c r="CB728" s="566"/>
      <c r="CC728" s="566"/>
      <c r="CD728" s="566"/>
      <c r="CE728" s="566"/>
      <c r="CF728" s="566"/>
      <c r="CG728" s="566"/>
      <c r="CH728" s="566"/>
      <c r="CI728" s="566"/>
      <c r="CJ728" s="566"/>
      <c r="CK728" s="566"/>
      <c r="CL728" s="566"/>
      <c r="CM728" s="566"/>
      <c r="CN728" s="566"/>
      <c r="CO728" s="566"/>
      <c r="CP728" s="566"/>
      <c r="CQ728" s="566"/>
      <c r="CR728" s="566"/>
      <c r="CS728" s="566"/>
      <c r="CT728" s="566"/>
      <c r="CU728" s="566"/>
      <c r="CV728" s="566"/>
      <c r="CW728" s="566"/>
      <c r="CX728" s="566"/>
      <c r="CY728" s="566"/>
      <c r="CZ728" s="566"/>
    </row>
    <row r="729" spans="1:104" ht="13.5" hidden="1" thickBot="1" x14ac:dyDescent="0.25">
      <c r="A729" s="297"/>
      <c r="B729" s="297"/>
      <c r="C729" s="297"/>
      <c r="D729" s="297"/>
      <c r="E729" s="297"/>
      <c r="F729" s="566"/>
      <c r="G729" s="566"/>
      <c r="H729" s="566"/>
      <c r="I729" s="566"/>
      <c r="J729" s="566"/>
      <c r="K729" s="566"/>
      <c r="L729" s="566"/>
      <c r="M729" s="566"/>
      <c r="N729" s="566"/>
      <c r="O729" s="566"/>
      <c r="P729" s="566"/>
      <c r="Q729" s="566"/>
      <c r="R729" s="566"/>
      <c r="S729" s="566"/>
      <c r="T729" s="566"/>
      <c r="U729" s="566"/>
      <c r="V729" s="566"/>
      <c r="W729" s="566"/>
      <c r="X729" s="566"/>
      <c r="Y729" s="566"/>
      <c r="Z729" s="566"/>
      <c r="AA729" s="566"/>
      <c r="AB729" s="566"/>
      <c r="AC729" s="566"/>
      <c r="AD729" s="566"/>
      <c r="AE729" s="566"/>
      <c r="AF729" s="566"/>
      <c r="AG729" s="566"/>
      <c r="AH729" s="566"/>
      <c r="AI729" s="566"/>
      <c r="AJ729" s="566"/>
      <c r="AK729" s="566"/>
      <c r="AL729" s="566"/>
      <c r="AM729" s="566"/>
      <c r="AN729" s="566"/>
      <c r="AO729" s="566"/>
      <c r="AP729" s="566"/>
      <c r="AQ729" s="566"/>
      <c r="AR729" s="566"/>
      <c r="AS729" s="566"/>
      <c r="AT729" s="566"/>
      <c r="AU729" s="566"/>
      <c r="AV729" s="566"/>
      <c r="AW729" s="566"/>
      <c r="AX729" s="566"/>
      <c r="AY729" s="566"/>
      <c r="AZ729" s="566"/>
      <c r="BA729" s="566"/>
      <c r="BB729" s="566"/>
      <c r="BC729" s="566"/>
      <c r="BD729" s="566"/>
      <c r="BE729" s="566"/>
      <c r="BF729" s="566"/>
      <c r="BG729" s="566"/>
      <c r="BH729" s="566"/>
      <c r="BI729" s="566"/>
      <c r="BJ729" s="566"/>
      <c r="BK729" s="566"/>
      <c r="BL729" s="566"/>
      <c r="BM729" s="566"/>
      <c r="BN729" s="566"/>
      <c r="BO729" s="566"/>
      <c r="BP729" s="566"/>
      <c r="BQ729" s="566"/>
      <c r="BR729" s="566"/>
      <c r="BS729" s="566"/>
      <c r="BT729" s="566"/>
      <c r="BU729" s="566"/>
      <c r="BV729" s="566"/>
      <c r="BW729" s="566"/>
      <c r="BX729" s="566"/>
      <c r="BY729" s="566"/>
      <c r="BZ729" s="566"/>
      <c r="CA729" s="566"/>
      <c r="CB729" s="566"/>
      <c r="CC729" s="566"/>
      <c r="CD729" s="566"/>
      <c r="CE729" s="566"/>
      <c r="CF729" s="566"/>
      <c r="CG729" s="566"/>
      <c r="CH729" s="566"/>
      <c r="CI729" s="566"/>
      <c r="CJ729" s="566"/>
      <c r="CK729" s="566"/>
      <c r="CL729" s="566"/>
      <c r="CM729" s="566"/>
      <c r="CN729" s="566"/>
      <c r="CO729" s="566"/>
      <c r="CP729" s="566"/>
      <c r="CQ729" s="566"/>
      <c r="CR729" s="566"/>
      <c r="CS729" s="566"/>
      <c r="CT729" s="566"/>
      <c r="CU729" s="566"/>
      <c r="CV729" s="566"/>
      <c r="CW729" s="566"/>
      <c r="CX729" s="566"/>
      <c r="CY729" s="566"/>
      <c r="CZ729" s="566"/>
    </row>
    <row r="730" spans="1:104" hidden="1" x14ac:dyDescent="0.2">
      <c r="A730" s="297"/>
      <c r="B730" s="297"/>
      <c r="C730" s="572" t="s">
        <v>1034</v>
      </c>
      <c r="D730" s="573"/>
      <c r="E730" s="574"/>
      <c r="F730" s="575" t="e">
        <f ca="1">F723/SUM($F$723:$I$723)</f>
        <v>#DIV/0!</v>
      </c>
      <c r="G730" s="576" t="e">
        <f ca="1">G723/SUM($F$723:$I$723)</f>
        <v>#DIV/0!</v>
      </c>
      <c r="H730" s="576" t="e">
        <f ca="1">H723/SUM($F$723:$I$723)</f>
        <v>#DIV/0!</v>
      </c>
      <c r="I730" s="577" t="e">
        <f ca="1">I723/SUM($F$723:$I$723)</f>
        <v>#DIV/0!</v>
      </c>
      <c r="J730" s="578" t="e">
        <f ca="1">SUM(F730:I730)</f>
        <v>#DIV/0!</v>
      </c>
      <c r="K730" s="566"/>
      <c r="L730" s="566"/>
      <c r="M730" s="566"/>
      <c r="N730" s="566"/>
      <c r="O730" s="566"/>
      <c r="P730" s="566"/>
      <c r="Q730" s="566"/>
      <c r="R730" s="566"/>
      <c r="S730" s="566"/>
      <c r="T730" s="566"/>
      <c r="U730" s="566"/>
      <c r="V730" s="566"/>
      <c r="W730" s="566"/>
      <c r="X730" s="566"/>
      <c r="Y730" s="566"/>
      <c r="Z730" s="566"/>
      <c r="AA730" s="566"/>
      <c r="AB730" s="566"/>
      <c r="AC730" s="566"/>
      <c r="AD730" s="566"/>
      <c r="AE730" s="566"/>
      <c r="AF730" s="566"/>
      <c r="AG730" s="566"/>
      <c r="AH730" s="566"/>
      <c r="AI730" s="566"/>
      <c r="AJ730" s="566"/>
      <c r="AK730" s="566"/>
      <c r="AL730" s="566"/>
      <c r="AM730" s="566"/>
      <c r="AN730" s="566"/>
      <c r="AO730" s="566"/>
      <c r="AP730" s="566"/>
      <c r="AQ730" s="566"/>
      <c r="AR730" s="566"/>
      <c r="AS730" s="566"/>
      <c r="AT730" s="566"/>
      <c r="AU730" s="566"/>
      <c r="AV730" s="566"/>
      <c r="AW730" s="566"/>
      <c r="AX730" s="566"/>
      <c r="AY730" s="566"/>
      <c r="AZ730" s="566"/>
      <c r="BA730" s="566"/>
      <c r="BB730" s="566"/>
      <c r="BC730" s="566"/>
      <c r="BD730" s="566"/>
      <c r="BE730" s="566"/>
      <c r="BF730" s="566"/>
      <c r="BG730" s="566"/>
      <c r="BH730" s="566"/>
      <c r="BI730" s="566"/>
      <c r="BJ730" s="566"/>
      <c r="BK730" s="566"/>
      <c r="BL730" s="566"/>
      <c r="BM730" s="566"/>
      <c r="BN730" s="566"/>
      <c r="BO730" s="566"/>
      <c r="BP730" s="566"/>
      <c r="BQ730" s="566"/>
      <c r="BR730" s="566"/>
      <c r="BS730" s="566"/>
      <c r="BT730" s="566"/>
      <c r="BU730" s="566"/>
      <c r="BV730" s="566"/>
      <c r="BW730" s="566"/>
      <c r="BX730" s="566"/>
      <c r="BY730" s="566"/>
      <c r="BZ730" s="566"/>
      <c r="CA730" s="566"/>
      <c r="CB730" s="566"/>
      <c r="CC730" s="566"/>
      <c r="CD730" s="566"/>
      <c r="CE730" s="566"/>
      <c r="CF730" s="566"/>
      <c r="CG730" s="566"/>
      <c r="CH730" s="566"/>
      <c r="CI730" s="566"/>
      <c r="CJ730" s="566"/>
      <c r="CK730" s="566"/>
      <c r="CL730" s="566"/>
      <c r="CM730" s="566"/>
      <c r="CN730" s="566"/>
      <c r="CO730" s="566"/>
      <c r="CP730" s="566"/>
      <c r="CQ730" s="566"/>
      <c r="CR730" s="566"/>
      <c r="CS730" s="566"/>
      <c r="CT730" s="566"/>
      <c r="CU730" s="566"/>
      <c r="CV730" s="566"/>
      <c r="CW730" s="566"/>
      <c r="CX730" s="566"/>
      <c r="CY730" s="566"/>
      <c r="CZ730" s="566"/>
    </row>
    <row r="731" spans="1:104" ht="13.5" hidden="1" thickBot="1" x14ac:dyDescent="0.25">
      <c r="A731" s="297"/>
      <c r="B731" s="297"/>
      <c r="C731" s="579" t="s">
        <v>1035</v>
      </c>
      <c r="D731" s="569"/>
      <c r="E731" s="570"/>
      <c r="F731" s="580" t="e">
        <f ca="1">F724/SUM($F$724:$I$724)</f>
        <v>#DIV/0!</v>
      </c>
      <c r="G731" s="581" t="e">
        <f ca="1">G724/SUM($F$724:$I$724)</f>
        <v>#DIV/0!</v>
      </c>
      <c r="H731" s="581" t="e">
        <f ca="1">H724/SUM($F$724:$I$724)</f>
        <v>#DIV/0!</v>
      </c>
      <c r="I731" s="582" t="e">
        <f ca="1">I724/SUM($F$724:$I$724)</f>
        <v>#DIV/0!</v>
      </c>
      <c r="J731" s="578" t="e">
        <f ca="1">SUM(F731:I731)</f>
        <v>#DIV/0!</v>
      </c>
      <c r="K731" s="566"/>
      <c r="L731" s="566"/>
      <c r="M731" s="566"/>
      <c r="N731" s="566"/>
      <c r="O731" s="566"/>
      <c r="P731" s="566"/>
      <c r="Q731" s="566"/>
      <c r="R731" s="566"/>
      <c r="S731" s="566"/>
      <c r="T731" s="566"/>
      <c r="U731" s="566"/>
      <c r="V731" s="566"/>
      <c r="W731" s="566"/>
      <c r="X731" s="566"/>
      <c r="Y731" s="566"/>
      <c r="Z731" s="566"/>
      <c r="AA731" s="566"/>
      <c r="AB731" s="566"/>
      <c r="AC731" s="566"/>
      <c r="AD731" s="566"/>
      <c r="AE731" s="566"/>
      <c r="AF731" s="566"/>
      <c r="AG731" s="566"/>
      <c r="AH731" s="566"/>
      <c r="AI731" s="566"/>
      <c r="AJ731" s="566"/>
      <c r="AK731" s="566"/>
      <c r="AL731" s="566"/>
      <c r="AM731" s="566"/>
      <c r="AN731" s="566"/>
      <c r="AO731" s="566"/>
      <c r="AP731" s="566"/>
      <c r="AQ731" s="566"/>
      <c r="AR731" s="566"/>
      <c r="AS731" s="566"/>
      <c r="AT731" s="566"/>
      <c r="AU731" s="566"/>
      <c r="AV731" s="566"/>
      <c r="AW731" s="566"/>
      <c r="AX731" s="566"/>
      <c r="AY731" s="566"/>
      <c r="AZ731" s="566"/>
      <c r="BA731" s="566"/>
      <c r="BB731" s="566"/>
      <c r="BC731" s="566"/>
      <c r="BD731" s="566"/>
      <c r="BE731" s="566"/>
      <c r="BF731" s="566"/>
      <c r="BG731" s="566"/>
      <c r="BH731" s="566"/>
      <c r="BI731" s="566"/>
      <c r="BJ731" s="566"/>
      <c r="BK731" s="566"/>
      <c r="BL731" s="566"/>
      <c r="BM731" s="566"/>
      <c r="BN731" s="566"/>
      <c r="BO731" s="566"/>
      <c r="BP731" s="566"/>
      <c r="BQ731" s="566"/>
      <c r="BR731" s="566"/>
      <c r="BS731" s="566"/>
      <c r="BT731" s="566"/>
      <c r="BU731" s="566"/>
      <c r="BV731" s="566"/>
      <c r="BW731" s="566"/>
      <c r="BX731" s="566"/>
      <c r="BY731" s="566"/>
      <c r="BZ731" s="566"/>
      <c r="CA731" s="566"/>
      <c r="CB731" s="566"/>
      <c r="CC731" s="566"/>
      <c r="CD731" s="566"/>
      <c r="CE731" s="566"/>
      <c r="CF731" s="566"/>
      <c r="CG731" s="566"/>
      <c r="CH731" s="566"/>
      <c r="CI731" s="566"/>
      <c r="CJ731" s="566"/>
      <c r="CK731" s="566"/>
      <c r="CL731" s="566"/>
      <c r="CM731" s="566"/>
      <c r="CN731" s="566"/>
      <c r="CO731" s="566"/>
      <c r="CP731" s="566"/>
      <c r="CQ731" s="566"/>
      <c r="CR731" s="566"/>
      <c r="CS731" s="566"/>
      <c r="CT731" s="566"/>
      <c r="CU731" s="566"/>
      <c r="CV731" s="566"/>
      <c r="CW731" s="566"/>
      <c r="CX731" s="566"/>
      <c r="CY731" s="566"/>
      <c r="CZ731" s="566"/>
    </row>
    <row r="732" spans="1:104" customFormat="1" hidden="1" x14ac:dyDescent="0.2">
      <c r="F732" s="566"/>
    </row>
    <row r="733" spans="1:104" customFormat="1" hidden="1" x14ac:dyDescent="0.2"/>
    <row r="734" spans="1:104" customFormat="1" hidden="1" x14ac:dyDescent="0.2">
      <c r="G734" s="583">
        <f>4/(4+12)</f>
        <v>0.25</v>
      </c>
      <c r="H734" s="583">
        <f>12/(4+12)</f>
        <v>0.75</v>
      </c>
      <c r="I734" s="583">
        <f>0/(4+12)</f>
        <v>0</v>
      </c>
      <c r="J734" s="578">
        <f>SUM(F734:I734)</f>
        <v>1</v>
      </c>
    </row>
    <row r="735" spans="1:104" customFormat="1" hidden="1" x14ac:dyDescent="0.2"/>
    <row r="736" spans="1:104" customFormat="1" hidden="1" x14ac:dyDescent="0.2"/>
    <row r="737" spans="1:104" customFormat="1" hidden="1" x14ac:dyDescent="0.2"/>
    <row r="738" spans="1:104" customFormat="1" hidden="1" x14ac:dyDescent="0.2"/>
    <row r="739" spans="1:104" customFormat="1" hidden="1" x14ac:dyDescent="0.2"/>
    <row r="740" spans="1:104" customFormat="1" hidden="1" x14ac:dyDescent="0.2"/>
    <row r="741" spans="1:104" customFormat="1" hidden="1" x14ac:dyDescent="0.2"/>
    <row r="742" spans="1:104" customFormat="1" hidden="1" x14ac:dyDescent="0.2"/>
    <row r="743" spans="1:104" customFormat="1" hidden="1" x14ac:dyDescent="0.2"/>
    <row r="744" spans="1:104" customFormat="1" hidden="1" x14ac:dyDescent="0.2"/>
    <row r="745" spans="1:104" customFormat="1" hidden="1" x14ac:dyDescent="0.2"/>
    <row r="746" spans="1:104" customFormat="1" hidden="1" x14ac:dyDescent="0.2"/>
    <row r="747" spans="1:104" customFormat="1" hidden="1" x14ac:dyDescent="0.2"/>
    <row r="748" spans="1:104" customFormat="1" hidden="1" x14ac:dyDescent="0.2"/>
    <row r="749" spans="1:104" hidden="1" x14ac:dyDescent="0.2">
      <c r="A749" s="297"/>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row>
    <row r="750" spans="1:104" hidden="1" x14ac:dyDescent="0.2">
      <c r="A750" s="297"/>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row>
    <row r="751" spans="1:104" ht="13.5" hidden="1" thickBot="1" x14ac:dyDescent="0.25">
      <c r="A751" s="297"/>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row>
    <row r="752" spans="1:104" ht="18.75" hidden="1" thickBot="1" x14ac:dyDescent="0.3">
      <c r="A752" s="297"/>
      <c r="B752" s="297"/>
      <c r="C752" s="584" t="s">
        <v>1036</v>
      </c>
      <c r="D752" s="585"/>
      <c r="E752" s="586"/>
      <c r="F752" s="566"/>
      <c r="G752" s="566"/>
      <c r="H752" s="566"/>
      <c r="I752" s="566"/>
      <c r="J752" s="566"/>
      <c r="K752" s="566"/>
      <c r="L752" s="566"/>
      <c r="M752" s="566"/>
      <c r="N752" s="566"/>
      <c r="O752" s="566"/>
      <c r="P752" s="566"/>
      <c r="Q752" s="566"/>
      <c r="R752" s="566"/>
      <c r="S752" s="566"/>
      <c r="T752" s="566"/>
      <c r="U752" s="566"/>
      <c r="V752" s="566"/>
      <c r="W752" s="566"/>
      <c r="X752" s="566"/>
      <c r="Y752" s="566"/>
      <c r="Z752" s="566"/>
      <c r="AA752" s="566"/>
      <c r="AB752" s="566"/>
      <c r="AC752" s="566"/>
      <c r="AD752" s="566"/>
      <c r="AE752" s="566"/>
      <c r="AF752" s="566"/>
      <c r="AG752" s="566"/>
      <c r="AH752" s="566"/>
      <c r="AI752" s="566"/>
      <c r="AJ752" s="566"/>
      <c r="AK752" s="566"/>
      <c r="AL752" s="566"/>
      <c r="AM752" s="566"/>
      <c r="AN752" s="566"/>
      <c r="AO752" s="566"/>
      <c r="AP752" s="566"/>
      <c r="AQ752" s="566"/>
      <c r="AR752" s="566"/>
      <c r="AS752" s="566"/>
      <c r="AT752" s="566"/>
      <c r="AU752" s="566"/>
      <c r="AV752" s="566"/>
      <c r="AW752" s="566"/>
      <c r="AX752" s="566"/>
      <c r="AY752" s="566"/>
      <c r="AZ752" s="566"/>
      <c r="BA752" s="566"/>
      <c r="BB752" s="566"/>
      <c r="BC752" s="566"/>
      <c r="BD752" s="566"/>
      <c r="BE752" s="566"/>
      <c r="BF752" s="566"/>
      <c r="BG752" s="566"/>
      <c r="BH752" s="566"/>
      <c r="BI752" s="566"/>
      <c r="BJ752" s="566"/>
      <c r="BK752" s="566"/>
      <c r="BL752" s="566"/>
      <c r="BM752" s="566"/>
      <c r="BN752" s="566"/>
      <c r="BO752" s="566"/>
      <c r="BP752" s="566"/>
      <c r="BQ752" s="566"/>
      <c r="BR752" s="566"/>
      <c r="BS752" s="566"/>
      <c r="BT752" s="566"/>
      <c r="BU752" s="566"/>
      <c r="BV752" s="566"/>
      <c r="BW752" s="566"/>
      <c r="BX752" s="566"/>
      <c r="BY752" s="566"/>
      <c r="BZ752" s="566"/>
      <c r="CA752" s="566"/>
      <c r="CB752" s="566"/>
      <c r="CC752" s="566"/>
      <c r="CD752" s="566"/>
      <c r="CE752" s="566"/>
      <c r="CF752" s="566"/>
      <c r="CG752" s="566"/>
      <c r="CH752" s="566"/>
      <c r="CI752" s="566"/>
      <c r="CJ752" s="566"/>
      <c r="CK752" s="566"/>
      <c r="CL752" s="566"/>
      <c r="CM752" s="566"/>
      <c r="CN752" s="566"/>
      <c r="CO752" s="566"/>
      <c r="CP752" s="566"/>
      <c r="CQ752" s="566"/>
      <c r="CR752" s="566"/>
      <c r="CS752" s="566"/>
      <c r="CT752" s="566"/>
      <c r="CU752" s="566"/>
      <c r="CV752" s="566"/>
      <c r="CW752" s="566"/>
      <c r="CX752" s="566"/>
      <c r="CY752" s="566"/>
      <c r="CZ752" s="566"/>
    </row>
    <row r="753" spans="1:104" hidden="1" x14ac:dyDescent="0.2">
      <c r="A753" s="297"/>
      <c r="B753" s="297"/>
      <c r="C753" s="467" t="s">
        <v>1037</v>
      </c>
      <c r="D753" s="561"/>
      <c r="E753" s="562"/>
      <c r="F753" s="563">
        <f t="shared" ref="F753:BQ753" ca="1" si="72">F721+F723</f>
        <v>0</v>
      </c>
      <c r="G753" s="563">
        <f t="shared" ca="1" si="72"/>
        <v>0</v>
      </c>
      <c r="H753" s="563">
        <f t="shared" ca="1" si="72"/>
        <v>0</v>
      </c>
      <c r="I753" s="563">
        <f t="shared" ca="1" si="72"/>
        <v>0</v>
      </c>
      <c r="J753" s="563">
        <f t="shared" ca="1" si="72"/>
        <v>0</v>
      </c>
      <c r="K753" s="563">
        <f t="shared" ca="1" si="72"/>
        <v>0</v>
      </c>
      <c r="L753" s="563">
        <f t="shared" ca="1" si="72"/>
        <v>0</v>
      </c>
      <c r="M753" s="563">
        <f t="shared" ca="1" si="72"/>
        <v>0</v>
      </c>
      <c r="N753" s="563">
        <f t="shared" ca="1" si="72"/>
        <v>0</v>
      </c>
      <c r="O753" s="563">
        <f t="shared" ca="1" si="72"/>
        <v>0</v>
      </c>
      <c r="P753" s="563">
        <f t="shared" ca="1" si="72"/>
        <v>0</v>
      </c>
      <c r="Q753" s="563">
        <f t="shared" ca="1" si="72"/>
        <v>0</v>
      </c>
      <c r="R753" s="563">
        <f t="shared" ca="1" si="72"/>
        <v>0</v>
      </c>
      <c r="S753" s="563">
        <f t="shared" ca="1" si="72"/>
        <v>0</v>
      </c>
      <c r="T753" s="563">
        <f t="shared" ca="1" si="72"/>
        <v>0</v>
      </c>
      <c r="U753" s="563">
        <f t="shared" ca="1" si="72"/>
        <v>0</v>
      </c>
      <c r="V753" s="563">
        <f t="shared" ca="1" si="72"/>
        <v>0</v>
      </c>
      <c r="W753" s="563">
        <f t="shared" ca="1" si="72"/>
        <v>0</v>
      </c>
      <c r="X753" s="563">
        <f t="shared" ca="1" si="72"/>
        <v>0</v>
      </c>
      <c r="Y753" s="563">
        <f t="shared" ca="1" si="72"/>
        <v>0</v>
      </c>
      <c r="Z753" s="563">
        <f t="shared" ca="1" si="72"/>
        <v>0</v>
      </c>
      <c r="AA753" s="563">
        <f t="shared" ca="1" si="72"/>
        <v>0</v>
      </c>
      <c r="AB753" s="563">
        <f t="shared" ca="1" si="72"/>
        <v>0</v>
      </c>
      <c r="AC753" s="563">
        <f t="shared" ca="1" si="72"/>
        <v>0</v>
      </c>
      <c r="AD753" s="563">
        <f t="shared" ca="1" si="72"/>
        <v>0</v>
      </c>
      <c r="AE753" s="563">
        <f t="shared" ca="1" si="72"/>
        <v>0</v>
      </c>
      <c r="AF753" s="563">
        <f t="shared" ca="1" si="72"/>
        <v>0</v>
      </c>
      <c r="AG753" s="563">
        <f t="shared" ca="1" si="72"/>
        <v>0</v>
      </c>
      <c r="AH753" s="563">
        <f t="shared" ca="1" si="72"/>
        <v>0</v>
      </c>
      <c r="AI753" s="563">
        <f t="shared" ca="1" si="72"/>
        <v>0</v>
      </c>
      <c r="AJ753" s="563">
        <f t="shared" ca="1" si="72"/>
        <v>0</v>
      </c>
      <c r="AK753" s="563">
        <f t="shared" ca="1" si="72"/>
        <v>0</v>
      </c>
      <c r="AL753" s="563">
        <f t="shared" ca="1" si="72"/>
        <v>0</v>
      </c>
      <c r="AM753" s="563">
        <f t="shared" ca="1" si="72"/>
        <v>0</v>
      </c>
      <c r="AN753" s="563">
        <f t="shared" ca="1" si="72"/>
        <v>0</v>
      </c>
      <c r="AO753" s="563">
        <f t="shared" ca="1" si="72"/>
        <v>0</v>
      </c>
      <c r="AP753" s="563">
        <f t="shared" ca="1" si="72"/>
        <v>0</v>
      </c>
      <c r="AQ753" s="563">
        <f t="shared" ca="1" si="72"/>
        <v>0</v>
      </c>
      <c r="AR753" s="563">
        <f t="shared" ca="1" si="72"/>
        <v>0</v>
      </c>
      <c r="AS753" s="563">
        <f t="shared" ca="1" si="72"/>
        <v>0</v>
      </c>
      <c r="AT753" s="563">
        <f t="shared" ca="1" si="72"/>
        <v>0</v>
      </c>
      <c r="AU753" s="563">
        <f t="shared" ca="1" si="72"/>
        <v>0</v>
      </c>
      <c r="AV753" s="563">
        <f t="shared" ca="1" si="72"/>
        <v>0</v>
      </c>
      <c r="AW753" s="563">
        <f t="shared" ca="1" si="72"/>
        <v>0</v>
      </c>
      <c r="AX753" s="563">
        <f t="shared" ca="1" si="72"/>
        <v>0</v>
      </c>
      <c r="AY753" s="563">
        <f t="shared" ca="1" si="72"/>
        <v>0</v>
      </c>
      <c r="AZ753" s="563">
        <f t="shared" ca="1" si="72"/>
        <v>0</v>
      </c>
      <c r="BA753" s="563">
        <f t="shared" ca="1" si="72"/>
        <v>0</v>
      </c>
      <c r="BB753" s="563">
        <f t="shared" ca="1" si="72"/>
        <v>0</v>
      </c>
      <c r="BC753" s="563">
        <f t="shared" ca="1" si="72"/>
        <v>0</v>
      </c>
      <c r="BD753" s="563">
        <f t="shared" ca="1" si="72"/>
        <v>0</v>
      </c>
      <c r="BE753" s="563">
        <f t="shared" ca="1" si="72"/>
        <v>0</v>
      </c>
      <c r="BF753" s="563">
        <f t="shared" ca="1" si="72"/>
        <v>0</v>
      </c>
      <c r="BG753" s="563">
        <f t="shared" ca="1" si="72"/>
        <v>0</v>
      </c>
      <c r="BH753" s="563">
        <f t="shared" ca="1" si="72"/>
        <v>0</v>
      </c>
      <c r="BI753" s="563">
        <f t="shared" ca="1" si="72"/>
        <v>0</v>
      </c>
      <c r="BJ753" s="563">
        <f t="shared" ca="1" si="72"/>
        <v>0</v>
      </c>
      <c r="BK753" s="563">
        <f t="shared" ca="1" si="72"/>
        <v>0</v>
      </c>
      <c r="BL753" s="563">
        <f t="shared" ca="1" si="72"/>
        <v>0</v>
      </c>
      <c r="BM753" s="563">
        <f t="shared" ca="1" si="72"/>
        <v>0</v>
      </c>
      <c r="BN753" s="563">
        <f t="shared" ca="1" si="72"/>
        <v>0</v>
      </c>
      <c r="BO753" s="563">
        <f t="shared" ca="1" si="72"/>
        <v>0</v>
      </c>
      <c r="BP753" s="563">
        <f t="shared" ca="1" si="72"/>
        <v>0</v>
      </c>
      <c r="BQ753" s="563">
        <f t="shared" ca="1" si="72"/>
        <v>0</v>
      </c>
      <c r="BR753" s="563">
        <f t="shared" ref="BR753:CZ753" ca="1" si="73">BR721+BR723</f>
        <v>0</v>
      </c>
      <c r="BS753" s="563">
        <f t="shared" ca="1" si="73"/>
        <v>0</v>
      </c>
      <c r="BT753" s="563">
        <f t="shared" ca="1" si="73"/>
        <v>0</v>
      </c>
      <c r="BU753" s="563">
        <f t="shared" ca="1" si="73"/>
        <v>0</v>
      </c>
      <c r="BV753" s="563">
        <f t="shared" ca="1" si="73"/>
        <v>0</v>
      </c>
      <c r="BW753" s="563">
        <f t="shared" ca="1" si="73"/>
        <v>0</v>
      </c>
      <c r="BX753" s="563">
        <f t="shared" ca="1" si="73"/>
        <v>0</v>
      </c>
      <c r="BY753" s="563">
        <f t="shared" ca="1" si="73"/>
        <v>0</v>
      </c>
      <c r="BZ753" s="563">
        <f t="shared" ca="1" si="73"/>
        <v>0</v>
      </c>
      <c r="CA753" s="563">
        <f t="shared" ca="1" si="73"/>
        <v>0</v>
      </c>
      <c r="CB753" s="563">
        <f t="shared" ca="1" si="73"/>
        <v>0</v>
      </c>
      <c r="CC753" s="563">
        <f t="shared" ca="1" si="73"/>
        <v>0</v>
      </c>
      <c r="CD753" s="563">
        <f t="shared" ca="1" si="73"/>
        <v>0</v>
      </c>
      <c r="CE753" s="563">
        <f t="shared" ca="1" si="73"/>
        <v>0</v>
      </c>
      <c r="CF753" s="563">
        <f t="shared" ca="1" si="73"/>
        <v>0</v>
      </c>
      <c r="CG753" s="563">
        <f t="shared" ca="1" si="73"/>
        <v>0</v>
      </c>
      <c r="CH753" s="563">
        <f t="shared" ca="1" si="73"/>
        <v>0</v>
      </c>
      <c r="CI753" s="563">
        <f t="shared" ca="1" si="73"/>
        <v>0</v>
      </c>
      <c r="CJ753" s="563">
        <f t="shared" ca="1" si="73"/>
        <v>0</v>
      </c>
      <c r="CK753" s="563">
        <f t="shared" ca="1" si="73"/>
        <v>0</v>
      </c>
      <c r="CL753" s="563">
        <f t="shared" ca="1" si="73"/>
        <v>0</v>
      </c>
      <c r="CM753" s="563">
        <f t="shared" ca="1" si="73"/>
        <v>0</v>
      </c>
      <c r="CN753" s="563">
        <f t="shared" ca="1" si="73"/>
        <v>0</v>
      </c>
      <c r="CO753" s="563">
        <f t="shared" ca="1" si="73"/>
        <v>0</v>
      </c>
      <c r="CP753" s="563">
        <f t="shared" ca="1" si="73"/>
        <v>0</v>
      </c>
      <c r="CQ753" s="563">
        <f t="shared" ca="1" si="73"/>
        <v>0</v>
      </c>
      <c r="CR753" s="563">
        <f t="shared" ca="1" si="73"/>
        <v>0</v>
      </c>
      <c r="CS753" s="563">
        <f t="shared" ca="1" si="73"/>
        <v>0</v>
      </c>
      <c r="CT753" s="563">
        <f t="shared" ca="1" si="73"/>
        <v>0</v>
      </c>
      <c r="CU753" s="563">
        <f t="shared" ca="1" si="73"/>
        <v>0</v>
      </c>
      <c r="CV753" s="563">
        <f t="shared" ca="1" si="73"/>
        <v>0</v>
      </c>
      <c r="CW753" s="563">
        <f t="shared" ca="1" si="73"/>
        <v>0</v>
      </c>
      <c r="CX753" s="563">
        <f t="shared" ca="1" si="73"/>
        <v>0</v>
      </c>
      <c r="CY753" s="563">
        <f t="shared" ca="1" si="73"/>
        <v>0</v>
      </c>
      <c r="CZ753" s="563">
        <f t="shared" ca="1" si="73"/>
        <v>0</v>
      </c>
    </row>
    <row r="754" spans="1:104" hidden="1" x14ac:dyDescent="0.2">
      <c r="A754" s="297"/>
      <c r="B754" s="297"/>
      <c r="C754" s="475" t="s">
        <v>1002</v>
      </c>
      <c r="D754" s="564"/>
      <c r="E754" s="565"/>
      <c r="F754" s="566">
        <f>F722</f>
        <v>0</v>
      </c>
      <c r="G754" s="566">
        <f t="shared" ref="G754:BR754" si="74">G722</f>
        <v>0</v>
      </c>
      <c r="H754" s="566">
        <f t="shared" si="74"/>
        <v>0</v>
      </c>
      <c r="I754" s="566">
        <f t="shared" si="74"/>
        <v>0</v>
      </c>
      <c r="J754" s="566">
        <f t="shared" si="74"/>
        <v>0</v>
      </c>
      <c r="K754" s="566">
        <f t="shared" si="74"/>
        <v>0</v>
      </c>
      <c r="L754" s="566">
        <f t="shared" si="74"/>
        <v>0</v>
      </c>
      <c r="M754" s="566">
        <f t="shared" si="74"/>
        <v>0</v>
      </c>
      <c r="N754" s="566">
        <f t="shared" si="74"/>
        <v>0</v>
      </c>
      <c r="O754" s="566">
        <f t="shared" si="74"/>
        <v>0</v>
      </c>
      <c r="P754" s="566">
        <f t="shared" si="74"/>
        <v>0</v>
      </c>
      <c r="Q754" s="566">
        <f t="shared" si="74"/>
        <v>0</v>
      </c>
      <c r="R754" s="566">
        <f t="shared" si="74"/>
        <v>0</v>
      </c>
      <c r="S754" s="566">
        <f t="shared" si="74"/>
        <v>0</v>
      </c>
      <c r="T754" s="566">
        <f t="shared" si="74"/>
        <v>0</v>
      </c>
      <c r="U754" s="566">
        <f t="shared" si="74"/>
        <v>0</v>
      </c>
      <c r="V754" s="566">
        <f t="shared" si="74"/>
        <v>0</v>
      </c>
      <c r="W754" s="566">
        <f t="shared" si="74"/>
        <v>0</v>
      </c>
      <c r="X754" s="566">
        <f t="shared" si="74"/>
        <v>0</v>
      </c>
      <c r="Y754" s="566">
        <f t="shared" si="74"/>
        <v>0</v>
      </c>
      <c r="Z754" s="566">
        <f t="shared" si="74"/>
        <v>0</v>
      </c>
      <c r="AA754" s="566">
        <f t="shared" si="74"/>
        <v>0</v>
      </c>
      <c r="AB754" s="566">
        <f t="shared" si="74"/>
        <v>0</v>
      </c>
      <c r="AC754" s="566">
        <f t="shared" si="74"/>
        <v>0</v>
      </c>
      <c r="AD754" s="566">
        <f t="shared" si="74"/>
        <v>0</v>
      </c>
      <c r="AE754" s="566">
        <f t="shared" si="74"/>
        <v>0</v>
      </c>
      <c r="AF754" s="566">
        <f t="shared" si="74"/>
        <v>0</v>
      </c>
      <c r="AG754" s="566">
        <f t="shared" si="74"/>
        <v>0</v>
      </c>
      <c r="AH754" s="566">
        <f t="shared" si="74"/>
        <v>0</v>
      </c>
      <c r="AI754" s="566">
        <f t="shared" si="74"/>
        <v>0</v>
      </c>
      <c r="AJ754" s="566">
        <f t="shared" si="74"/>
        <v>0</v>
      </c>
      <c r="AK754" s="566">
        <f t="shared" si="74"/>
        <v>0</v>
      </c>
      <c r="AL754" s="566">
        <f t="shared" si="74"/>
        <v>0</v>
      </c>
      <c r="AM754" s="566">
        <f t="shared" si="74"/>
        <v>0</v>
      </c>
      <c r="AN754" s="566">
        <f t="shared" si="74"/>
        <v>0</v>
      </c>
      <c r="AO754" s="566">
        <f t="shared" si="74"/>
        <v>0</v>
      </c>
      <c r="AP754" s="566">
        <f t="shared" si="74"/>
        <v>0</v>
      </c>
      <c r="AQ754" s="566">
        <f t="shared" si="74"/>
        <v>0</v>
      </c>
      <c r="AR754" s="566">
        <f t="shared" si="74"/>
        <v>0</v>
      </c>
      <c r="AS754" s="566">
        <f t="shared" si="74"/>
        <v>0</v>
      </c>
      <c r="AT754" s="566">
        <f t="shared" si="74"/>
        <v>0</v>
      </c>
      <c r="AU754" s="566">
        <f t="shared" si="74"/>
        <v>0</v>
      </c>
      <c r="AV754" s="566">
        <f t="shared" si="74"/>
        <v>0</v>
      </c>
      <c r="AW754" s="566">
        <f t="shared" si="74"/>
        <v>0</v>
      </c>
      <c r="AX754" s="566">
        <f t="shared" si="74"/>
        <v>0</v>
      </c>
      <c r="AY754" s="566">
        <f t="shared" si="74"/>
        <v>0</v>
      </c>
      <c r="AZ754" s="566">
        <f t="shared" si="74"/>
        <v>0</v>
      </c>
      <c r="BA754" s="566">
        <f t="shared" si="74"/>
        <v>0</v>
      </c>
      <c r="BB754" s="566">
        <f t="shared" si="74"/>
        <v>0</v>
      </c>
      <c r="BC754" s="566">
        <f t="shared" si="74"/>
        <v>0</v>
      </c>
      <c r="BD754" s="566">
        <f t="shared" si="74"/>
        <v>0</v>
      </c>
      <c r="BE754" s="566">
        <f t="shared" si="74"/>
        <v>0</v>
      </c>
      <c r="BF754" s="566">
        <f t="shared" si="74"/>
        <v>0</v>
      </c>
      <c r="BG754" s="566">
        <f t="shared" si="74"/>
        <v>0</v>
      </c>
      <c r="BH754" s="566">
        <f t="shared" si="74"/>
        <v>0</v>
      </c>
      <c r="BI754" s="566">
        <f t="shared" si="74"/>
        <v>0</v>
      </c>
      <c r="BJ754" s="566">
        <f t="shared" si="74"/>
        <v>0</v>
      </c>
      <c r="BK754" s="566">
        <f t="shared" si="74"/>
        <v>0</v>
      </c>
      <c r="BL754" s="566">
        <f t="shared" si="74"/>
        <v>0</v>
      </c>
      <c r="BM754" s="566">
        <f t="shared" si="74"/>
        <v>0</v>
      </c>
      <c r="BN754" s="566">
        <f t="shared" si="74"/>
        <v>0</v>
      </c>
      <c r="BO754" s="566">
        <f t="shared" si="74"/>
        <v>0</v>
      </c>
      <c r="BP754" s="566">
        <f t="shared" si="74"/>
        <v>0</v>
      </c>
      <c r="BQ754" s="566">
        <f t="shared" si="74"/>
        <v>0</v>
      </c>
      <c r="BR754" s="566">
        <f t="shared" si="74"/>
        <v>0</v>
      </c>
      <c r="BS754" s="566">
        <f t="shared" ref="BS754:CZ754" si="75">BS722</f>
        <v>0</v>
      </c>
      <c r="BT754" s="566">
        <f t="shared" si="75"/>
        <v>0</v>
      </c>
      <c r="BU754" s="566">
        <f t="shared" si="75"/>
        <v>0</v>
      </c>
      <c r="BV754" s="566">
        <f t="shared" si="75"/>
        <v>0</v>
      </c>
      <c r="BW754" s="566">
        <f t="shared" si="75"/>
        <v>0</v>
      </c>
      <c r="BX754" s="566">
        <f t="shared" si="75"/>
        <v>0</v>
      </c>
      <c r="BY754" s="566">
        <f t="shared" si="75"/>
        <v>0</v>
      </c>
      <c r="BZ754" s="566">
        <f t="shared" si="75"/>
        <v>0</v>
      </c>
      <c r="CA754" s="566">
        <f t="shared" si="75"/>
        <v>0</v>
      </c>
      <c r="CB754" s="566">
        <f t="shared" si="75"/>
        <v>0</v>
      </c>
      <c r="CC754" s="566">
        <f t="shared" si="75"/>
        <v>0</v>
      </c>
      <c r="CD754" s="566">
        <f t="shared" si="75"/>
        <v>0</v>
      </c>
      <c r="CE754" s="566">
        <f t="shared" si="75"/>
        <v>0</v>
      </c>
      <c r="CF754" s="566">
        <f t="shared" si="75"/>
        <v>0</v>
      </c>
      <c r="CG754" s="566">
        <f t="shared" si="75"/>
        <v>0</v>
      </c>
      <c r="CH754" s="566">
        <f t="shared" si="75"/>
        <v>0</v>
      </c>
      <c r="CI754" s="566">
        <f t="shared" si="75"/>
        <v>0</v>
      </c>
      <c r="CJ754" s="566">
        <f t="shared" si="75"/>
        <v>0</v>
      </c>
      <c r="CK754" s="566">
        <f t="shared" si="75"/>
        <v>0</v>
      </c>
      <c r="CL754" s="566">
        <f t="shared" si="75"/>
        <v>0</v>
      </c>
      <c r="CM754" s="566">
        <f t="shared" si="75"/>
        <v>0</v>
      </c>
      <c r="CN754" s="566">
        <f t="shared" si="75"/>
        <v>0</v>
      </c>
      <c r="CO754" s="566">
        <f t="shared" si="75"/>
        <v>0</v>
      </c>
      <c r="CP754" s="566">
        <f t="shared" si="75"/>
        <v>0</v>
      </c>
      <c r="CQ754" s="566">
        <f t="shared" si="75"/>
        <v>0</v>
      </c>
      <c r="CR754" s="566">
        <f t="shared" si="75"/>
        <v>0</v>
      </c>
      <c r="CS754" s="566">
        <f t="shared" si="75"/>
        <v>0</v>
      </c>
      <c r="CT754" s="566">
        <f t="shared" si="75"/>
        <v>0</v>
      </c>
      <c r="CU754" s="566">
        <f t="shared" si="75"/>
        <v>0</v>
      </c>
      <c r="CV754" s="566">
        <f t="shared" si="75"/>
        <v>0</v>
      </c>
      <c r="CW754" s="566">
        <f t="shared" si="75"/>
        <v>0</v>
      </c>
      <c r="CX754" s="566">
        <f t="shared" si="75"/>
        <v>0</v>
      </c>
      <c r="CY754" s="566">
        <f t="shared" si="75"/>
        <v>0</v>
      </c>
      <c r="CZ754" s="566">
        <f t="shared" si="75"/>
        <v>0</v>
      </c>
    </row>
    <row r="755" spans="1:104" hidden="1" x14ac:dyDescent="0.2">
      <c r="A755" s="297"/>
      <c r="B755" s="297"/>
      <c r="C755" s="587"/>
      <c r="D755" s="564"/>
      <c r="E755" s="565"/>
      <c r="F755" s="566"/>
      <c r="G755" s="566"/>
      <c r="H755" s="566"/>
      <c r="I755" s="566"/>
      <c r="J755" s="566"/>
      <c r="K755" s="566"/>
      <c r="L755" s="566"/>
      <c r="M755" s="566"/>
      <c r="N755" s="566"/>
      <c r="O755" s="566"/>
      <c r="P755" s="566"/>
      <c r="Q755" s="566"/>
      <c r="R755" s="566"/>
      <c r="S755" s="566"/>
      <c r="T755" s="566"/>
      <c r="U755" s="566"/>
      <c r="V755" s="566"/>
      <c r="W755" s="566"/>
      <c r="X755" s="566"/>
      <c r="Y755" s="566"/>
      <c r="Z755" s="566"/>
      <c r="AA755" s="566"/>
      <c r="AB755" s="566"/>
      <c r="AC755" s="566"/>
      <c r="AD755" s="566"/>
      <c r="AE755" s="566"/>
      <c r="AF755" s="566"/>
      <c r="AG755" s="566"/>
      <c r="AH755" s="566"/>
      <c r="AI755" s="566"/>
      <c r="AJ755" s="566"/>
      <c r="AK755" s="566"/>
      <c r="AL755" s="566"/>
      <c r="AM755" s="566"/>
      <c r="AN755" s="566"/>
      <c r="AO755" s="566"/>
      <c r="AP755" s="566"/>
      <c r="AQ755" s="566"/>
      <c r="AR755" s="566"/>
      <c r="AS755" s="566"/>
      <c r="AT755" s="566"/>
      <c r="AU755" s="566"/>
      <c r="AV755" s="566"/>
      <c r="AW755" s="566"/>
      <c r="AX755" s="566"/>
      <c r="AY755" s="566"/>
      <c r="AZ755" s="566"/>
      <c r="BA755" s="566"/>
      <c r="BB755" s="566"/>
      <c r="BC755" s="566"/>
      <c r="BD755" s="566"/>
      <c r="BE755" s="566"/>
      <c r="BF755" s="566"/>
      <c r="BG755" s="566"/>
      <c r="BH755" s="566"/>
      <c r="BI755" s="566"/>
      <c r="BJ755" s="566"/>
      <c r="BK755" s="566"/>
      <c r="BL755" s="566"/>
      <c r="BM755" s="566"/>
      <c r="BN755" s="566"/>
      <c r="BO755" s="566"/>
      <c r="BP755" s="566"/>
      <c r="BQ755" s="566"/>
      <c r="BR755" s="566"/>
      <c r="BS755" s="566"/>
      <c r="BT755" s="566"/>
      <c r="BU755" s="566"/>
      <c r="BV755" s="566"/>
      <c r="BW755" s="566"/>
      <c r="BX755" s="566"/>
      <c r="BY755" s="566"/>
      <c r="BZ755" s="566"/>
      <c r="CA755" s="566"/>
      <c r="CB755" s="566"/>
      <c r="CC755" s="566"/>
      <c r="CD755" s="566"/>
      <c r="CE755" s="566"/>
      <c r="CF755" s="566"/>
      <c r="CG755" s="566"/>
      <c r="CH755" s="566"/>
      <c r="CI755" s="566"/>
      <c r="CJ755" s="566"/>
      <c r="CK755" s="566"/>
      <c r="CL755" s="566"/>
      <c r="CM755" s="566"/>
      <c r="CN755" s="566"/>
      <c r="CO755" s="566"/>
      <c r="CP755" s="566"/>
      <c r="CQ755" s="566"/>
      <c r="CR755" s="566"/>
      <c r="CS755" s="566"/>
      <c r="CT755" s="566"/>
      <c r="CU755" s="566"/>
      <c r="CV755" s="566"/>
      <c r="CW755" s="566"/>
      <c r="CX755" s="566"/>
      <c r="CY755" s="566"/>
      <c r="CZ755" s="567"/>
    </row>
    <row r="756" spans="1:104" hidden="1" x14ac:dyDescent="0.2">
      <c r="A756" s="297"/>
      <c r="B756" s="297"/>
      <c r="C756" s="475" t="s">
        <v>1016</v>
      </c>
      <c r="D756" s="564"/>
      <c r="E756" s="565"/>
      <c r="F756" s="566">
        <f ca="1">F724</f>
        <v>0</v>
      </c>
      <c r="G756" s="566">
        <f ca="1">G724</f>
        <v>0</v>
      </c>
      <c r="H756" s="566">
        <f t="shared" ref="H756:BS757" ca="1" si="76">H724</f>
        <v>0</v>
      </c>
      <c r="I756" s="566">
        <f t="shared" ca="1" si="76"/>
        <v>0</v>
      </c>
      <c r="J756" s="566">
        <f t="shared" ca="1" si="76"/>
        <v>0</v>
      </c>
      <c r="K756" s="566">
        <f t="shared" ca="1" si="76"/>
        <v>0</v>
      </c>
      <c r="L756" s="566">
        <f t="shared" ca="1" si="76"/>
        <v>0</v>
      </c>
      <c r="M756" s="566">
        <f t="shared" ca="1" si="76"/>
        <v>0</v>
      </c>
      <c r="N756" s="566">
        <f t="shared" ca="1" si="76"/>
        <v>0</v>
      </c>
      <c r="O756" s="566">
        <f t="shared" ca="1" si="76"/>
        <v>0</v>
      </c>
      <c r="P756" s="566">
        <f t="shared" ca="1" si="76"/>
        <v>0</v>
      </c>
      <c r="Q756" s="566">
        <f t="shared" ca="1" si="76"/>
        <v>0</v>
      </c>
      <c r="R756" s="566">
        <f t="shared" ca="1" si="76"/>
        <v>0</v>
      </c>
      <c r="S756" s="566">
        <f t="shared" ca="1" si="76"/>
        <v>0</v>
      </c>
      <c r="T756" s="566">
        <f t="shared" ca="1" si="76"/>
        <v>0</v>
      </c>
      <c r="U756" s="566">
        <f t="shared" ca="1" si="76"/>
        <v>0</v>
      </c>
      <c r="V756" s="566">
        <f t="shared" ca="1" si="76"/>
        <v>0</v>
      </c>
      <c r="W756" s="566">
        <f t="shared" ca="1" si="76"/>
        <v>0</v>
      </c>
      <c r="X756" s="566">
        <f t="shared" ca="1" si="76"/>
        <v>0</v>
      </c>
      <c r="Y756" s="566">
        <f t="shared" ca="1" si="76"/>
        <v>0</v>
      </c>
      <c r="Z756" s="566">
        <f t="shared" ca="1" si="76"/>
        <v>0</v>
      </c>
      <c r="AA756" s="566">
        <f t="shared" ca="1" si="76"/>
        <v>0</v>
      </c>
      <c r="AB756" s="566">
        <f t="shared" ca="1" si="76"/>
        <v>0</v>
      </c>
      <c r="AC756" s="566">
        <f t="shared" ca="1" si="76"/>
        <v>0</v>
      </c>
      <c r="AD756" s="566">
        <f t="shared" ca="1" si="76"/>
        <v>0</v>
      </c>
      <c r="AE756" s="566">
        <f t="shared" ca="1" si="76"/>
        <v>0</v>
      </c>
      <c r="AF756" s="566">
        <f t="shared" ca="1" si="76"/>
        <v>0</v>
      </c>
      <c r="AG756" s="566">
        <f t="shared" ca="1" si="76"/>
        <v>0</v>
      </c>
      <c r="AH756" s="566">
        <f t="shared" ca="1" si="76"/>
        <v>0</v>
      </c>
      <c r="AI756" s="566">
        <f t="shared" ca="1" si="76"/>
        <v>0</v>
      </c>
      <c r="AJ756" s="566">
        <f t="shared" ca="1" si="76"/>
        <v>0</v>
      </c>
      <c r="AK756" s="566">
        <f t="shared" ca="1" si="76"/>
        <v>0</v>
      </c>
      <c r="AL756" s="566">
        <f t="shared" ca="1" si="76"/>
        <v>0</v>
      </c>
      <c r="AM756" s="566">
        <f t="shared" ca="1" si="76"/>
        <v>0</v>
      </c>
      <c r="AN756" s="566">
        <f t="shared" ca="1" si="76"/>
        <v>0</v>
      </c>
      <c r="AO756" s="566">
        <f t="shared" ca="1" si="76"/>
        <v>0</v>
      </c>
      <c r="AP756" s="566">
        <f t="shared" ca="1" si="76"/>
        <v>0</v>
      </c>
      <c r="AQ756" s="566">
        <f t="shared" ca="1" si="76"/>
        <v>0</v>
      </c>
      <c r="AR756" s="566">
        <f t="shared" ca="1" si="76"/>
        <v>0</v>
      </c>
      <c r="AS756" s="566">
        <f t="shared" ca="1" si="76"/>
        <v>0</v>
      </c>
      <c r="AT756" s="566">
        <f t="shared" ca="1" si="76"/>
        <v>0</v>
      </c>
      <c r="AU756" s="566">
        <f t="shared" ca="1" si="76"/>
        <v>0</v>
      </c>
      <c r="AV756" s="566">
        <f t="shared" ca="1" si="76"/>
        <v>0</v>
      </c>
      <c r="AW756" s="566">
        <f t="shared" ca="1" si="76"/>
        <v>0</v>
      </c>
      <c r="AX756" s="566">
        <f t="shared" ca="1" si="76"/>
        <v>0</v>
      </c>
      <c r="AY756" s="566">
        <f t="shared" ca="1" si="76"/>
        <v>0</v>
      </c>
      <c r="AZ756" s="566">
        <f t="shared" ca="1" si="76"/>
        <v>0</v>
      </c>
      <c r="BA756" s="566">
        <f t="shared" ca="1" si="76"/>
        <v>0</v>
      </c>
      <c r="BB756" s="566">
        <f t="shared" ca="1" si="76"/>
        <v>0</v>
      </c>
      <c r="BC756" s="566">
        <f t="shared" ca="1" si="76"/>
        <v>0</v>
      </c>
      <c r="BD756" s="566">
        <f t="shared" ca="1" si="76"/>
        <v>0</v>
      </c>
      <c r="BE756" s="566">
        <f t="shared" ca="1" si="76"/>
        <v>0</v>
      </c>
      <c r="BF756" s="566">
        <f t="shared" ca="1" si="76"/>
        <v>0</v>
      </c>
      <c r="BG756" s="566">
        <f t="shared" ca="1" si="76"/>
        <v>0</v>
      </c>
      <c r="BH756" s="566">
        <f t="shared" ca="1" si="76"/>
        <v>0</v>
      </c>
      <c r="BI756" s="566">
        <f t="shared" ca="1" si="76"/>
        <v>0</v>
      </c>
      <c r="BJ756" s="566">
        <f t="shared" ca="1" si="76"/>
        <v>0</v>
      </c>
      <c r="BK756" s="566">
        <f t="shared" ca="1" si="76"/>
        <v>0</v>
      </c>
      <c r="BL756" s="566">
        <f t="shared" ca="1" si="76"/>
        <v>0</v>
      </c>
      <c r="BM756" s="566">
        <f t="shared" ca="1" si="76"/>
        <v>0</v>
      </c>
      <c r="BN756" s="566">
        <f t="shared" ca="1" si="76"/>
        <v>0</v>
      </c>
      <c r="BO756" s="566">
        <f t="shared" ca="1" si="76"/>
        <v>0</v>
      </c>
      <c r="BP756" s="566">
        <f t="shared" ca="1" si="76"/>
        <v>0</v>
      </c>
      <c r="BQ756" s="566">
        <f t="shared" ca="1" si="76"/>
        <v>0</v>
      </c>
      <c r="BR756" s="566">
        <f t="shared" ca="1" si="76"/>
        <v>0</v>
      </c>
      <c r="BS756" s="566">
        <f t="shared" ca="1" si="76"/>
        <v>0</v>
      </c>
      <c r="BT756" s="566">
        <f t="shared" ref="BT756:CZ757" ca="1" si="77">BT724</f>
        <v>0</v>
      </c>
      <c r="BU756" s="566">
        <f t="shared" ca="1" si="77"/>
        <v>0</v>
      </c>
      <c r="BV756" s="566">
        <f t="shared" ca="1" si="77"/>
        <v>0</v>
      </c>
      <c r="BW756" s="566">
        <f t="shared" ca="1" si="77"/>
        <v>0</v>
      </c>
      <c r="BX756" s="566">
        <f t="shared" ca="1" si="77"/>
        <v>0</v>
      </c>
      <c r="BY756" s="566">
        <f t="shared" ca="1" si="77"/>
        <v>0</v>
      </c>
      <c r="BZ756" s="566">
        <f t="shared" ca="1" si="77"/>
        <v>0</v>
      </c>
      <c r="CA756" s="566">
        <f t="shared" ca="1" si="77"/>
        <v>0</v>
      </c>
      <c r="CB756" s="566">
        <f t="shared" ca="1" si="77"/>
        <v>0</v>
      </c>
      <c r="CC756" s="566">
        <f t="shared" ca="1" si="77"/>
        <v>0</v>
      </c>
      <c r="CD756" s="566">
        <f t="shared" ca="1" si="77"/>
        <v>0</v>
      </c>
      <c r="CE756" s="566">
        <f t="shared" ca="1" si="77"/>
        <v>0</v>
      </c>
      <c r="CF756" s="566">
        <f t="shared" ca="1" si="77"/>
        <v>0</v>
      </c>
      <c r="CG756" s="566">
        <f t="shared" ca="1" si="77"/>
        <v>0</v>
      </c>
      <c r="CH756" s="566">
        <f t="shared" ca="1" si="77"/>
        <v>0</v>
      </c>
      <c r="CI756" s="566">
        <f t="shared" ca="1" si="77"/>
        <v>0</v>
      </c>
      <c r="CJ756" s="566">
        <f t="shared" ca="1" si="77"/>
        <v>0</v>
      </c>
      <c r="CK756" s="566">
        <f t="shared" ca="1" si="77"/>
        <v>0</v>
      </c>
      <c r="CL756" s="566">
        <f t="shared" ca="1" si="77"/>
        <v>0</v>
      </c>
      <c r="CM756" s="566">
        <f t="shared" ca="1" si="77"/>
        <v>0</v>
      </c>
      <c r="CN756" s="566">
        <f t="shared" ca="1" si="77"/>
        <v>0</v>
      </c>
      <c r="CO756" s="566">
        <f t="shared" ca="1" si="77"/>
        <v>0</v>
      </c>
      <c r="CP756" s="566">
        <f t="shared" ca="1" si="77"/>
        <v>0</v>
      </c>
      <c r="CQ756" s="566">
        <f t="shared" ca="1" si="77"/>
        <v>0</v>
      </c>
      <c r="CR756" s="566">
        <f t="shared" ca="1" si="77"/>
        <v>0</v>
      </c>
      <c r="CS756" s="566">
        <f t="shared" ca="1" si="77"/>
        <v>0</v>
      </c>
      <c r="CT756" s="566">
        <f t="shared" ca="1" si="77"/>
        <v>0</v>
      </c>
      <c r="CU756" s="566">
        <f t="shared" ca="1" si="77"/>
        <v>0</v>
      </c>
      <c r="CV756" s="566">
        <f t="shared" ca="1" si="77"/>
        <v>0</v>
      </c>
      <c r="CW756" s="566">
        <f t="shared" ca="1" si="77"/>
        <v>0</v>
      </c>
      <c r="CX756" s="566">
        <f t="shared" ca="1" si="77"/>
        <v>0</v>
      </c>
      <c r="CY756" s="566">
        <f t="shared" ca="1" si="77"/>
        <v>0</v>
      </c>
      <c r="CZ756" s="566">
        <f t="shared" ca="1" si="77"/>
        <v>0</v>
      </c>
    </row>
    <row r="757" spans="1:104" ht="13.5" hidden="1" thickBot="1" x14ac:dyDescent="0.25">
      <c r="A757" s="297"/>
      <c r="B757" s="297"/>
      <c r="C757" s="494" t="s">
        <v>1017</v>
      </c>
      <c r="D757" s="569"/>
      <c r="E757" s="570"/>
      <c r="F757" s="571">
        <f>F725</f>
        <v>0</v>
      </c>
      <c r="G757" s="571">
        <f>G725</f>
        <v>0</v>
      </c>
      <c r="H757" s="571">
        <f t="shared" si="76"/>
        <v>0</v>
      </c>
      <c r="I757" s="571">
        <f t="shared" si="76"/>
        <v>0</v>
      </c>
      <c r="J757" s="571">
        <f t="shared" si="76"/>
        <v>0</v>
      </c>
      <c r="K757" s="571">
        <f t="shared" si="76"/>
        <v>0</v>
      </c>
      <c r="L757" s="571">
        <f t="shared" si="76"/>
        <v>0</v>
      </c>
      <c r="M757" s="571">
        <f t="shared" si="76"/>
        <v>0</v>
      </c>
      <c r="N757" s="571">
        <f t="shared" si="76"/>
        <v>0</v>
      </c>
      <c r="O757" s="571">
        <f t="shared" si="76"/>
        <v>0</v>
      </c>
      <c r="P757" s="571">
        <f t="shared" si="76"/>
        <v>0</v>
      </c>
      <c r="Q757" s="571">
        <f t="shared" si="76"/>
        <v>0</v>
      </c>
      <c r="R757" s="571">
        <f t="shared" si="76"/>
        <v>0</v>
      </c>
      <c r="S757" s="571">
        <f t="shared" si="76"/>
        <v>0</v>
      </c>
      <c r="T757" s="571">
        <f t="shared" si="76"/>
        <v>0</v>
      </c>
      <c r="U757" s="571">
        <f t="shared" si="76"/>
        <v>0</v>
      </c>
      <c r="V757" s="571">
        <f t="shared" si="76"/>
        <v>0</v>
      </c>
      <c r="W757" s="571">
        <f t="shared" si="76"/>
        <v>0</v>
      </c>
      <c r="X757" s="571">
        <f t="shared" si="76"/>
        <v>0</v>
      </c>
      <c r="Y757" s="571">
        <f t="shared" si="76"/>
        <v>0</v>
      </c>
      <c r="Z757" s="571">
        <f t="shared" si="76"/>
        <v>0</v>
      </c>
      <c r="AA757" s="571">
        <f t="shared" si="76"/>
        <v>0</v>
      </c>
      <c r="AB757" s="571">
        <f t="shared" si="76"/>
        <v>0</v>
      </c>
      <c r="AC757" s="571">
        <f t="shared" si="76"/>
        <v>0</v>
      </c>
      <c r="AD757" s="571">
        <f t="shared" si="76"/>
        <v>0</v>
      </c>
      <c r="AE757" s="571">
        <f t="shared" si="76"/>
        <v>0</v>
      </c>
      <c r="AF757" s="571">
        <f t="shared" si="76"/>
        <v>0</v>
      </c>
      <c r="AG757" s="571">
        <f t="shared" si="76"/>
        <v>0</v>
      </c>
      <c r="AH757" s="571">
        <f t="shared" si="76"/>
        <v>0</v>
      </c>
      <c r="AI757" s="571">
        <f t="shared" si="76"/>
        <v>0</v>
      </c>
      <c r="AJ757" s="571">
        <f t="shared" si="76"/>
        <v>0</v>
      </c>
      <c r="AK757" s="571">
        <f t="shared" si="76"/>
        <v>0</v>
      </c>
      <c r="AL757" s="571">
        <f t="shared" si="76"/>
        <v>0</v>
      </c>
      <c r="AM757" s="571">
        <f t="shared" si="76"/>
        <v>0</v>
      </c>
      <c r="AN757" s="571">
        <f t="shared" si="76"/>
        <v>0</v>
      </c>
      <c r="AO757" s="571">
        <f t="shared" si="76"/>
        <v>0</v>
      </c>
      <c r="AP757" s="571">
        <f t="shared" si="76"/>
        <v>0</v>
      </c>
      <c r="AQ757" s="571">
        <f t="shared" si="76"/>
        <v>0</v>
      </c>
      <c r="AR757" s="571">
        <f t="shared" si="76"/>
        <v>0</v>
      </c>
      <c r="AS757" s="571">
        <f t="shared" si="76"/>
        <v>0</v>
      </c>
      <c r="AT757" s="571">
        <f t="shared" si="76"/>
        <v>0</v>
      </c>
      <c r="AU757" s="571">
        <f t="shared" si="76"/>
        <v>0</v>
      </c>
      <c r="AV757" s="571">
        <f t="shared" si="76"/>
        <v>0</v>
      </c>
      <c r="AW757" s="571">
        <f t="shared" si="76"/>
        <v>0</v>
      </c>
      <c r="AX757" s="571">
        <f t="shared" si="76"/>
        <v>0</v>
      </c>
      <c r="AY757" s="571">
        <f t="shared" si="76"/>
        <v>0</v>
      </c>
      <c r="AZ757" s="571">
        <f t="shared" si="76"/>
        <v>0</v>
      </c>
      <c r="BA757" s="571">
        <f t="shared" si="76"/>
        <v>0</v>
      </c>
      <c r="BB757" s="571">
        <f t="shared" si="76"/>
        <v>0</v>
      </c>
      <c r="BC757" s="571">
        <f t="shared" si="76"/>
        <v>0</v>
      </c>
      <c r="BD757" s="571">
        <f t="shared" si="76"/>
        <v>0</v>
      </c>
      <c r="BE757" s="571">
        <f t="shared" si="76"/>
        <v>0</v>
      </c>
      <c r="BF757" s="571">
        <f t="shared" si="76"/>
        <v>0</v>
      </c>
      <c r="BG757" s="571">
        <f t="shared" si="76"/>
        <v>0</v>
      </c>
      <c r="BH757" s="571">
        <f t="shared" si="76"/>
        <v>0</v>
      </c>
      <c r="BI757" s="571">
        <f t="shared" si="76"/>
        <v>0</v>
      </c>
      <c r="BJ757" s="571">
        <f t="shared" si="76"/>
        <v>0</v>
      </c>
      <c r="BK757" s="571">
        <f t="shared" si="76"/>
        <v>0</v>
      </c>
      <c r="BL757" s="571">
        <f t="shared" si="76"/>
        <v>0</v>
      </c>
      <c r="BM757" s="571">
        <f t="shared" si="76"/>
        <v>0</v>
      </c>
      <c r="BN757" s="571">
        <f t="shared" si="76"/>
        <v>0</v>
      </c>
      <c r="BO757" s="571">
        <f t="shared" si="76"/>
        <v>0</v>
      </c>
      <c r="BP757" s="571">
        <f t="shared" si="76"/>
        <v>0</v>
      </c>
      <c r="BQ757" s="571">
        <f t="shared" si="76"/>
        <v>0</v>
      </c>
      <c r="BR757" s="571">
        <f t="shared" si="76"/>
        <v>0</v>
      </c>
      <c r="BS757" s="571">
        <f t="shared" si="76"/>
        <v>0</v>
      </c>
      <c r="BT757" s="571">
        <f t="shared" si="77"/>
        <v>0</v>
      </c>
      <c r="BU757" s="571">
        <f t="shared" si="77"/>
        <v>0</v>
      </c>
      <c r="BV757" s="571">
        <f t="shared" si="77"/>
        <v>0</v>
      </c>
      <c r="BW757" s="571">
        <f t="shared" si="77"/>
        <v>0</v>
      </c>
      <c r="BX757" s="571">
        <f t="shared" si="77"/>
        <v>0</v>
      </c>
      <c r="BY757" s="571">
        <f t="shared" si="77"/>
        <v>0</v>
      </c>
      <c r="BZ757" s="571">
        <f t="shared" si="77"/>
        <v>0</v>
      </c>
      <c r="CA757" s="571">
        <f t="shared" si="77"/>
        <v>0</v>
      </c>
      <c r="CB757" s="571">
        <f t="shared" si="77"/>
        <v>0</v>
      </c>
      <c r="CC757" s="571">
        <f t="shared" si="77"/>
        <v>0</v>
      </c>
      <c r="CD757" s="571">
        <f t="shared" si="77"/>
        <v>0</v>
      </c>
      <c r="CE757" s="571">
        <f t="shared" si="77"/>
        <v>0</v>
      </c>
      <c r="CF757" s="571">
        <f t="shared" si="77"/>
        <v>0</v>
      </c>
      <c r="CG757" s="571">
        <f t="shared" si="77"/>
        <v>0</v>
      </c>
      <c r="CH757" s="571">
        <f t="shared" si="77"/>
        <v>0</v>
      </c>
      <c r="CI757" s="571">
        <f t="shared" si="77"/>
        <v>0</v>
      </c>
      <c r="CJ757" s="571">
        <f t="shared" si="77"/>
        <v>0</v>
      </c>
      <c r="CK757" s="571">
        <f t="shared" si="77"/>
        <v>0</v>
      </c>
      <c r="CL757" s="571">
        <f t="shared" si="77"/>
        <v>0</v>
      </c>
      <c r="CM757" s="571">
        <f t="shared" si="77"/>
        <v>0</v>
      </c>
      <c r="CN757" s="571">
        <f t="shared" si="77"/>
        <v>0</v>
      </c>
      <c r="CO757" s="571">
        <f t="shared" si="77"/>
        <v>0</v>
      </c>
      <c r="CP757" s="571">
        <f t="shared" si="77"/>
        <v>0</v>
      </c>
      <c r="CQ757" s="571">
        <f t="shared" si="77"/>
        <v>0</v>
      </c>
      <c r="CR757" s="571">
        <f t="shared" si="77"/>
        <v>0</v>
      </c>
      <c r="CS757" s="571">
        <f t="shared" si="77"/>
        <v>0</v>
      </c>
      <c r="CT757" s="571">
        <f t="shared" si="77"/>
        <v>0</v>
      </c>
      <c r="CU757" s="571">
        <f t="shared" si="77"/>
        <v>0</v>
      </c>
      <c r="CV757" s="571">
        <f t="shared" si="77"/>
        <v>0</v>
      </c>
      <c r="CW757" s="571">
        <f t="shared" si="77"/>
        <v>0</v>
      </c>
      <c r="CX757" s="571">
        <f t="shared" si="77"/>
        <v>0</v>
      </c>
      <c r="CY757" s="571">
        <f t="shared" si="77"/>
        <v>0</v>
      </c>
      <c r="CZ757" s="571">
        <f t="shared" si="77"/>
        <v>0</v>
      </c>
    </row>
    <row r="758" spans="1:104" hidden="1" x14ac:dyDescent="0.2">
      <c r="A758" s="297"/>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row>
    <row r="759" spans="1:104" hidden="1" x14ac:dyDescent="0.2">
      <c r="A759" s="297"/>
      <c r="B759" s="297"/>
      <c r="C759" s="297"/>
      <c r="D759" s="297"/>
      <c r="E759" s="297"/>
      <c r="G759" s="297"/>
      <c r="H759" s="297"/>
      <c r="I759" s="297"/>
      <c r="J759" s="297"/>
      <c r="K759" s="297"/>
      <c r="L759" s="297"/>
      <c r="M759" s="297"/>
      <c r="N759" s="297"/>
      <c r="O759" s="297"/>
      <c r="P759" s="297"/>
      <c r="Q759" s="297"/>
      <c r="R759" s="297"/>
      <c r="S759" s="297"/>
      <c r="T759" s="297"/>
      <c r="U759" s="297"/>
      <c r="V759" s="297"/>
      <c r="W759" s="297"/>
      <c r="X759" s="297"/>
      <c r="Y759" s="297"/>
    </row>
    <row r="760" spans="1:104" hidden="1" x14ac:dyDescent="0.2">
      <c r="A760" s="297"/>
      <c r="B760" s="297"/>
      <c r="C760" s="297"/>
      <c r="D760" s="297"/>
      <c r="E760" s="297"/>
      <c r="F760" s="566"/>
      <c r="G760" s="297"/>
      <c r="H760" s="297"/>
      <c r="I760" s="588"/>
      <c r="J760" s="588"/>
      <c r="K760" s="588"/>
      <c r="L760" s="588"/>
      <c r="M760" s="588"/>
      <c r="N760" s="588"/>
      <c r="O760" s="588"/>
      <c r="P760" s="588"/>
      <c r="Q760" s="588"/>
      <c r="R760" s="297"/>
      <c r="S760" s="297"/>
      <c r="T760" s="297"/>
      <c r="U760" s="297"/>
      <c r="V760" s="297"/>
      <c r="W760" s="297"/>
      <c r="X760" s="297"/>
      <c r="Y760" s="297"/>
    </row>
    <row r="761" spans="1:104" hidden="1" x14ac:dyDescent="0.2">
      <c r="A761" s="297"/>
      <c r="B761" s="297"/>
      <c r="C761" s="297"/>
      <c r="D761" s="297"/>
      <c r="E761" s="297" t="s">
        <v>1038</v>
      </c>
      <c r="F761" s="566">
        <f ca="1">SUM(F753:AT753)</f>
        <v>0</v>
      </c>
      <c r="G761" s="297"/>
      <c r="H761" s="297"/>
      <c r="I761" s="297"/>
      <c r="J761" s="297"/>
      <c r="K761" s="297"/>
      <c r="L761" s="297"/>
      <c r="M761" s="297"/>
      <c r="N761" s="297"/>
      <c r="O761" s="297"/>
      <c r="P761" s="297"/>
      <c r="Q761" s="297"/>
      <c r="R761" s="297"/>
      <c r="S761" s="297"/>
      <c r="T761" s="297"/>
      <c r="U761" s="297"/>
      <c r="V761" s="297"/>
      <c r="W761" s="297"/>
      <c r="X761" s="297"/>
      <c r="Y761" s="297"/>
    </row>
    <row r="762" spans="1:104" hidden="1" x14ac:dyDescent="0.2">
      <c r="A762" s="297"/>
      <c r="B762" s="297"/>
      <c r="D762" s="297"/>
      <c r="E762" s="297" t="s">
        <v>1039</v>
      </c>
      <c r="F762" s="566">
        <f ca="1">SUM(F756:AT756)</f>
        <v>0</v>
      </c>
      <c r="G762" s="589"/>
      <c r="H762" s="589"/>
      <c r="I762" s="589"/>
      <c r="J762" s="589"/>
      <c r="K762" s="589"/>
      <c r="L762" s="589"/>
      <c r="M762" s="589"/>
      <c r="N762" s="589"/>
      <c r="O762" s="589"/>
      <c r="P762" s="589"/>
      <c r="Q762" s="589"/>
      <c r="R762" s="589"/>
      <c r="S762" s="589"/>
      <c r="T762" s="589"/>
      <c r="U762" s="589"/>
      <c r="V762" s="589"/>
      <c r="W762" s="589"/>
      <c r="X762" s="589"/>
      <c r="Y762" s="589"/>
      <c r="Z762" s="589"/>
      <c r="AA762" s="589"/>
      <c r="AB762" s="589"/>
      <c r="AC762" s="589"/>
      <c r="AD762" s="589"/>
      <c r="AE762" s="589"/>
      <c r="AF762" s="589"/>
      <c r="AG762" s="589"/>
      <c r="AH762" s="589"/>
      <c r="AI762" s="589"/>
      <c r="AJ762" s="589"/>
      <c r="AK762" s="589"/>
      <c r="AL762" s="589"/>
      <c r="AM762" s="589"/>
      <c r="AN762" s="589"/>
      <c r="AO762" s="589"/>
      <c r="AP762" s="589"/>
      <c r="AQ762" s="589"/>
      <c r="AR762" s="589"/>
      <c r="AS762" s="589"/>
      <c r="AT762" s="589"/>
      <c r="AU762" s="589"/>
      <c r="AV762" s="589"/>
      <c r="AW762" s="589"/>
      <c r="AX762" s="589"/>
      <c r="AY762" s="589"/>
      <c r="AZ762" s="589"/>
      <c r="BA762" s="589"/>
      <c r="BB762" s="589"/>
      <c r="BC762" s="589"/>
      <c r="BD762" s="589"/>
      <c r="BE762" s="589"/>
      <c r="BF762" s="589"/>
      <c r="BG762" s="589"/>
      <c r="BH762" s="589"/>
      <c r="BI762" s="589"/>
      <c r="BJ762" s="589"/>
      <c r="BK762" s="589"/>
      <c r="BL762" s="589"/>
      <c r="BM762" s="589"/>
      <c r="BN762" s="589"/>
      <c r="BO762" s="589"/>
      <c r="BP762" s="589"/>
      <c r="BQ762" s="589"/>
      <c r="BR762" s="589"/>
      <c r="BS762" s="589"/>
      <c r="BT762" s="589"/>
      <c r="BU762" s="589"/>
      <c r="BV762" s="589"/>
      <c r="BW762" s="589"/>
      <c r="BX762" s="589"/>
      <c r="BY762" s="589"/>
      <c r="BZ762" s="589"/>
      <c r="CA762" s="589"/>
      <c r="CB762" s="589"/>
      <c r="CC762" s="589"/>
      <c r="CD762" s="589"/>
      <c r="CE762" s="589"/>
      <c r="CF762" s="589"/>
      <c r="CG762" s="589"/>
      <c r="CH762" s="589"/>
      <c r="CI762" s="589"/>
      <c r="CJ762" s="589"/>
      <c r="CK762" s="589"/>
      <c r="CL762" s="589"/>
      <c r="CM762" s="589"/>
      <c r="CN762" s="589"/>
      <c r="CO762" s="589"/>
      <c r="CP762" s="589"/>
      <c r="CQ762" s="589"/>
      <c r="CR762" s="589"/>
      <c r="CS762" s="589"/>
      <c r="CT762" s="589"/>
      <c r="CU762" s="589"/>
      <c r="CV762" s="589"/>
      <c r="CW762" s="589"/>
      <c r="CX762" s="589"/>
      <c r="CY762" s="589"/>
      <c r="CZ762" s="589"/>
    </row>
    <row r="763" spans="1:104" hidden="1" x14ac:dyDescent="0.2">
      <c r="A763" s="297"/>
      <c r="B763" s="297"/>
      <c r="C763" s="297"/>
      <c r="D763" s="297"/>
      <c r="E763" s="297" t="s">
        <v>1040</v>
      </c>
      <c r="F763" s="566">
        <f>SUM(F757:AT757)</f>
        <v>0</v>
      </c>
      <c r="G763" s="566"/>
      <c r="H763" s="566"/>
      <c r="I763" s="566"/>
      <c r="J763" s="566"/>
      <c r="K763" s="566"/>
      <c r="L763" s="566"/>
      <c r="M763" s="566"/>
      <c r="N763" s="566"/>
      <c r="O763" s="566"/>
      <c r="P763" s="566"/>
      <c r="Q763" s="566"/>
      <c r="R763" s="566"/>
      <c r="S763" s="566"/>
      <c r="T763" s="566"/>
      <c r="U763" s="566"/>
      <c r="V763" s="566"/>
      <c r="W763" s="566"/>
      <c r="X763" s="566"/>
      <c r="Y763" s="566"/>
      <c r="Z763" s="566"/>
      <c r="AA763" s="566"/>
      <c r="AB763" s="566"/>
      <c r="AC763" s="566"/>
      <c r="AD763" s="566"/>
      <c r="AE763" s="566"/>
      <c r="AF763" s="566"/>
      <c r="AG763" s="566"/>
      <c r="AH763" s="566"/>
      <c r="AI763" s="566"/>
      <c r="AJ763" s="566"/>
      <c r="AK763" s="566"/>
      <c r="AL763" s="566"/>
      <c r="AM763" s="566"/>
      <c r="AN763" s="566"/>
      <c r="AO763" s="566"/>
      <c r="AP763" s="566"/>
      <c r="AQ763" s="566"/>
      <c r="AR763" s="566"/>
      <c r="AS763" s="566"/>
      <c r="AT763" s="566"/>
      <c r="AU763" s="566"/>
      <c r="AV763" s="566"/>
      <c r="AW763" s="566"/>
      <c r="AX763" s="566"/>
      <c r="AY763" s="566"/>
      <c r="AZ763" s="566"/>
      <c r="BA763" s="566"/>
      <c r="BB763" s="566"/>
      <c r="BC763" s="566"/>
      <c r="BD763" s="566"/>
      <c r="BE763" s="566"/>
      <c r="BF763" s="566"/>
      <c r="BG763" s="566"/>
      <c r="BH763" s="566"/>
      <c r="BI763" s="566"/>
      <c r="BJ763" s="566"/>
      <c r="BK763" s="566"/>
      <c r="BL763" s="566"/>
      <c r="BM763" s="566"/>
      <c r="BN763" s="566"/>
      <c r="BO763" s="566"/>
      <c r="BP763" s="566"/>
      <c r="BQ763" s="566"/>
      <c r="BR763" s="566"/>
      <c r="BS763" s="566"/>
      <c r="BT763" s="566"/>
      <c r="BU763" s="566"/>
      <c r="BV763" s="566"/>
      <c r="BW763" s="566"/>
      <c r="BX763" s="566"/>
      <c r="BY763" s="566"/>
      <c r="BZ763" s="566"/>
      <c r="CA763" s="566"/>
      <c r="CB763" s="566"/>
      <c r="CC763" s="566"/>
      <c r="CD763" s="566"/>
      <c r="CE763" s="566"/>
      <c r="CF763" s="566"/>
      <c r="CG763" s="566"/>
      <c r="CH763" s="566"/>
      <c r="CI763" s="566"/>
      <c r="CJ763" s="566"/>
      <c r="CK763" s="566"/>
      <c r="CL763" s="566"/>
      <c r="CM763" s="566"/>
      <c r="CN763" s="566"/>
      <c r="CO763" s="566"/>
      <c r="CP763" s="566"/>
      <c r="CQ763" s="566"/>
      <c r="CR763" s="566"/>
      <c r="CS763" s="566"/>
      <c r="CT763" s="566"/>
      <c r="CU763" s="566"/>
      <c r="CV763" s="566"/>
      <c r="CW763" s="566"/>
      <c r="CX763" s="566"/>
      <c r="CY763" s="566"/>
      <c r="CZ763" s="566"/>
    </row>
    <row r="764" spans="1:104" hidden="1" x14ac:dyDescent="0.2">
      <c r="A764" s="297"/>
      <c r="B764" s="297"/>
      <c r="C764" s="297"/>
      <c r="D764" s="297"/>
      <c r="E764" s="297"/>
      <c r="F764" s="566"/>
      <c r="G764" s="566"/>
      <c r="H764" s="566"/>
      <c r="I764" s="566"/>
      <c r="J764" s="566"/>
      <c r="K764" s="566"/>
      <c r="L764" s="566"/>
      <c r="M764" s="566"/>
      <c r="N764" s="566"/>
      <c r="O764" s="566"/>
      <c r="P764" s="566"/>
      <c r="Q764" s="566"/>
      <c r="R764" s="566"/>
      <c r="S764" s="566"/>
      <c r="T764" s="566"/>
      <c r="U764" s="566"/>
      <c r="V764" s="566"/>
      <c r="W764" s="566"/>
      <c r="X764" s="566"/>
      <c r="Y764" s="566"/>
      <c r="Z764" s="566"/>
      <c r="AA764" s="566"/>
      <c r="AB764" s="566"/>
      <c r="AC764" s="566"/>
      <c r="AD764" s="566"/>
      <c r="AE764" s="566"/>
      <c r="AF764" s="566"/>
      <c r="AG764" s="566"/>
      <c r="AH764" s="566"/>
      <c r="AI764" s="566"/>
      <c r="AJ764" s="566"/>
      <c r="AK764" s="566"/>
      <c r="AL764" s="566"/>
      <c r="AM764" s="566"/>
      <c r="AN764" s="566"/>
      <c r="AO764" s="566"/>
      <c r="AP764" s="566"/>
      <c r="AQ764" s="566"/>
      <c r="AR764" s="566"/>
      <c r="AS764" s="566"/>
      <c r="AT764" s="566"/>
      <c r="AU764" s="566"/>
      <c r="AV764" s="566"/>
      <c r="AW764" s="566"/>
      <c r="AX764" s="566"/>
      <c r="AY764" s="566"/>
      <c r="AZ764" s="566"/>
      <c r="BA764" s="566"/>
      <c r="BB764" s="566"/>
      <c r="BC764" s="566"/>
      <c r="BD764" s="566"/>
      <c r="BE764" s="566"/>
      <c r="BF764" s="566"/>
      <c r="BG764" s="566"/>
      <c r="BH764" s="566"/>
      <c r="BI764" s="566"/>
      <c r="BJ764" s="566"/>
      <c r="BK764" s="566"/>
      <c r="BL764" s="566"/>
      <c r="BM764" s="566"/>
      <c r="BN764" s="566"/>
      <c r="BO764" s="566"/>
      <c r="BP764" s="566"/>
      <c r="BQ764" s="566"/>
      <c r="BR764" s="566"/>
      <c r="BS764" s="566"/>
      <c r="BT764" s="566"/>
      <c r="BU764" s="566"/>
      <c r="BV764" s="566"/>
      <c r="BW764" s="566"/>
      <c r="BX764" s="566"/>
      <c r="BY764" s="566"/>
      <c r="BZ764" s="566"/>
      <c r="CA764" s="566"/>
      <c r="CB764" s="566"/>
      <c r="CC764" s="566"/>
      <c r="CD764" s="566"/>
      <c r="CE764" s="566"/>
      <c r="CF764" s="566"/>
      <c r="CG764" s="566"/>
      <c r="CH764" s="566"/>
      <c r="CI764" s="566"/>
      <c r="CJ764" s="566"/>
      <c r="CK764" s="566"/>
      <c r="CL764" s="566"/>
      <c r="CM764" s="566"/>
      <c r="CN764" s="566"/>
      <c r="CO764" s="566"/>
      <c r="CP764" s="566"/>
      <c r="CQ764" s="566"/>
      <c r="CR764" s="566"/>
      <c r="CS764" s="566"/>
      <c r="CT764" s="566"/>
      <c r="CU764" s="566"/>
      <c r="CV764" s="566"/>
      <c r="CW764" s="566"/>
      <c r="CX764" s="566"/>
      <c r="CY764" s="566"/>
      <c r="CZ764" s="566"/>
    </row>
    <row r="765" spans="1:104" x14ac:dyDescent="0.2">
      <c r="A765" s="297"/>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row>
    <row r="766" spans="1:104" x14ac:dyDescent="0.2">
      <c r="A766" s="297"/>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row>
    <row r="767" spans="1:104" x14ac:dyDescent="0.2">
      <c r="A767" s="297"/>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row>
    <row r="768" spans="1:104" x14ac:dyDescent="0.2">
      <c r="A768" s="297"/>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row>
    <row r="769" spans="1:25" x14ac:dyDescent="0.2">
      <c r="A769" s="297"/>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row>
    <row r="770" spans="1:25" x14ac:dyDescent="0.2">
      <c r="A770" s="297"/>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row>
    <row r="771" spans="1:25" x14ac:dyDescent="0.2">
      <c r="A771" s="297"/>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row>
    <row r="772" spans="1:25" x14ac:dyDescent="0.2">
      <c r="A772" s="297"/>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row>
    <row r="773" spans="1:25" x14ac:dyDescent="0.2">
      <c r="A773" s="297"/>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row>
    <row r="774" spans="1:25" x14ac:dyDescent="0.2">
      <c r="A774" s="297"/>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row>
    <row r="775" spans="1:25" x14ac:dyDescent="0.2">
      <c r="A775" s="297"/>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row>
    <row r="776" spans="1:25" x14ac:dyDescent="0.2">
      <c r="A776" s="297"/>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row>
    <row r="777" spans="1:25" x14ac:dyDescent="0.2">
      <c r="A777" s="297"/>
      <c r="B777" s="297"/>
      <c r="C777" s="297"/>
      <c r="D777" s="297"/>
      <c r="E777" s="297"/>
      <c r="F777" s="297"/>
      <c r="G777" s="297"/>
      <c r="H777" s="297"/>
      <c r="I777" s="297"/>
      <c r="J777" s="297"/>
      <c r="K777" s="297"/>
      <c r="L777" s="297"/>
      <c r="M777" s="297"/>
      <c r="N777" s="297"/>
      <c r="O777" s="297"/>
      <c r="P777" s="297"/>
      <c r="Q777" s="297"/>
      <c r="R777" s="297"/>
      <c r="S777" s="297"/>
      <c r="T777" s="297"/>
      <c r="U777" s="297"/>
      <c r="V777" s="297"/>
      <c r="W777" s="297"/>
      <c r="X777" s="297"/>
      <c r="Y777" s="297"/>
    </row>
    <row r="778" spans="1:25" x14ac:dyDescent="0.2">
      <c r="A778" s="297"/>
      <c r="B778" s="297"/>
      <c r="C778" s="297"/>
      <c r="D778" s="297"/>
      <c r="E778" s="297"/>
      <c r="F778" s="297"/>
      <c r="G778" s="297"/>
      <c r="H778" s="297"/>
      <c r="I778" s="297"/>
      <c r="J778" s="297"/>
      <c r="K778" s="297"/>
      <c r="L778" s="297"/>
      <c r="M778" s="297"/>
      <c r="N778" s="297"/>
      <c r="O778" s="297"/>
      <c r="P778" s="297"/>
      <c r="Q778" s="297"/>
      <c r="R778" s="297"/>
      <c r="S778" s="297"/>
      <c r="T778" s="297"/>
      <c r="U778" s="297"/>
      <c r="V778" s="297"/>
      <c r="W778" s="297"/>
      <c r="X778" s="297"/>
      <c r="Y778" s="297"/>
    </row>
    <row r="779" spans="1:25" x14ac:dyDescent="0.2">
      <c r="A779" s="297"/>
      <c r="B779" s="297"/>
      <c r="C779" s="297"/>
      <c r="D779" s="297"/>
      <c r="E779" s="297"/>
      <c r="F779" s="297"/>
      <c r="G779" s="297"/>
      <c r="H779" s="297"/>
      <c r="I779" s="297"/>
      <c r="J779" s="297"/>
      <c r="K779" s="297"/>
      <c r="L779" s="297"/>
      <c r="M779" s="297"/>
      <c r="N779" s="297"/>
      <c r="O779" s="297"/>
      <c r="P779" s="297"/>
      <c r="Q779" s="297"/>
      <c r="R779" s="297"/>
      <c r="S779" s="297"/>
      <c r="T779" s="297"/>
      <c r="U779" s="297"/>
      <c r="V779" s="297"/>
      <c r="W779" s="297"/>
      <c r="X779" s="297"/>
      <c r="Y779" s="297"/>
    </row>
    <row r="780" spans="1:25" x14ac:dyDescent="0.2">
      <c r="A780" s="297"/>
      <c r="B780" s="297"/>
      <c r="C780" s="297"/>
      <c r="D780" s="297"/>
      <c r="E780" s="297"/>
      <c r="F780" s="297"/>
      <c r="G780" s="297"/>
      <c r="H780" s="297"/>
      <c r="I780" s="297"/>
      <c r="J780" s="297"/>
      <c r="K780" s="297"/>
      <c r="L780" s="297"/>
      <c r="M780" s="297"/>
      <c r="N780" s="297"/>
      <c r="O780" s="297"/>
      <c r="P780" s="297"/>
      <c r="Q780" s="297"/>
      <c r="R780" s="297"/>
      <c r="S780" s="297"/>
      <c r="T780" s="297"/>
      <c r="U780" s="297"/>
      <c r="V780" s="297"/>
      <c r="W780" s="297"/>
      <c r="X780" s="297"/>
      <c r="Y780" s="297"/>
    </row>
    <row r="781" spans="1:25" x14ac:dyDescent="0.2">
      <c r="A781" s="297"/>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row>
    <row r="782" spans="1:25" x14ac:dyDescent="0.2">
      <c r="A782" s="297"/>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row>
    <row r="783" spans="1:25" x14ac:dyDescent="0.2">
      <c r="A783" s="297"/>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row>
    <row r="784" spans="1:25" x14ac:dyDescent="0.2">
      <c r="A784" s="297"/>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row>
    <row r="785" spans="1:25" x14ac:dyDescent="0.2">
      <c r="A785" s="297"/>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row>
    <row r="786" spans="1:25" x14ac:dyDescent="0.2">
      <c r="A786" s="297"/>
      <c r="B786" s="297"/>
      <c r="C786" s="297"/>
      <c r="D786" s="297"/>
      <c r="E786" s="297"/>
      <c r="F786" s="297"/>
      <c r="G786" s="297"/>
      <c r="H786" s="297"/>
      <c r="I786" s="297"/>
      <c r="J786" s="297"/>
      <c r="K786" s="297"/>
      <c r="L786" s="297"/>
      <c r="M786" s="297"/>
      <c r="N786" s="297"/>
      <c r="O786" s="297"/>
      <c r="P786" s="297"/>
      <c r="Q786" s="297"/>
      <c r="R786" s="297"/>
      <c r="S786" s="297"/>
      <c r="T786" s="297"/>
      <c r="U786" s="297"/>
      <c r="V786" s="297"/>
      <c r="W786" s="297"/>
      <c r="X786" s="297"/>
      <c r="Y786" s="297"/>
    </row>
    <row r="787" spans="1:25" x14ac:dyDescent="0.2">
      <c r="A787" s="297"/>
      <c r="B787" s="297"/>
      <c r="C787" s="297"/>
      <c r="D787" s="297"/>
      <c r="E787" s="297"/>
      <c r="F787" s="297"/>
      <c r="G787" s="297"/>
      <c r="H787" s="297"/>
      <c r="I787" s="297"/>
      <c r="J787" s="297"/>
      <c r="K787" s="297"/>
      <c r="L787" s="297"/>
      <c r="M787" s="297"/>
      <c r="N787" s="297"/>
      <c r="O787" s="297"/>
      <c r="P787" s="297"/>
      <c r="Q787" s="297"/>
      <c r="R787" s="297"/>
      <c r="S787" s="297"/>
      <c r="T787" s="297"/>
      <c r="U787" s="297"/>
      <c r="V787" s="297"/>
      <c r="W787" s="297"/>
      <c r="X787" s="297"/>
      <c r="Y787" s="297"/>
    </row>
    <row r="788" spans="1:25" x14ac:dyDescent="0.2">
      <c r="A788" s="297"/>
      <c r="B788" s="297"/>
      <c r="C788" s="297"/>
      <c r="D788" s="297"/>
      <c r="E788" s="297"/>
      <c r="F788" s="297"/>
      <c r="G788" s="297"/>
      <c r="H788" s="297"/>
      <c r="I788" s="297"/>
      <c r="J788" s="297"/>
      <c r="K788" s="297"/>
      <c r="L788" s="297"/>
      <c r="M788" s="297"/>
      <c r="N788" s="297"/>
      <c r="O788" s="297"/>
      <c r="P788" s="297"/>
      <c r="Q788" s="297"/>
      <c r="R788" s="297"/>
      <c r="S788" s="297"/>
      <c r="T788" s="297"/>
      <c r="U788" s="297"/>
      <c r="V788" s="297"/>
      <c r="W788" s="297"/>
      <c r="X788" s="297"/>
      <c r="Y788" s="297"/>
    </row>
    <row r="789" spans="1:25" x14ac:dyDescent="0.2">
      <c r="A789" s="297"/>
      <c r="B789" s="297"/>
      <c r="C789" s="297"/>
      <c r="D789" s="297"/>
      <c r="E789" s="297"/>
      <c r="F789" s="297"/>
      <c r="G789" s="297"/>
      <c r="H789" s="297"/>
      <c r="I789" s="297"/>
      <c r="J789" s="297"/>
      <c r="K789" s="297"/>
      <c r="L789" s="297"/>
      <c r="M789" s="297"/>
      <c r="N789" s="297"/>
      <c r="O789" s="297"/>
      <c r="P789" s="297"/>
      <c r="Q789" s="297"/>
      <c r="R789" s="297"/>
      <c r="S789" s="297"/>
      <c r="T789" s="297"/>
      <c r="U789" s="297"/>
      <c r="V789" s="297"/>
      <c r="W789" s="297"/>
      <c r="X789" s="297"/>
      <c r="Y789" s="297"/>
    </row>
    <row r="790" spans="1:25" x14ac:dyDescent="0.2">
      <c r="A790" s="297"/>
      <c r="B790" s="297"/>
      <c r="C790" s="297"/>
      <c r="D790" s="297"/>
      <c r="E790" s="297"/>
      <c r="F790" s="297"/>
      <c r="G790" s="297"/>
      <c r="H790" s="297"/>
      <c r="I790" s="297"/>
      <c r="J790" s="297"/>
      <c r="K790" s="297"/>
      <c r="L790" s="297"/>
      <c r="M790" s="297"/>
      <c r="N790" s="297"/>
      <c r="O790" s="297"/>
      <c r="P790" s="297"/>
      <c r="Q790" s="297"/>
      <c r="R790" s="297"/>
      <c r="S790" s="297"/>
      <c r="T790" s="297"/>
      <c r="U790" s="297"/>
      <c r="V790" s="297"/>
      <c r="W790" s="297"/>
      <c r="X790" s="297"/>
      <c r="Y790" s="297"/>
    </row>
    <row r="791" spans="1:25" x14ac:dyDescent="0.2">
      <c r="A791" s="297"/>
      <c r="B791" s="297"/>
      <c r="C791" s="297"/>
      <c r="D791" s="297"/>
      <c r="E791" s="297"/>
      <c r="F791" s="297"/>
      <c r="G791" s="297"/>
      <c r="H791" s="297"/>
      <c r="I791" s="297"/>
      <c r="J791" s="297"/>
      <c r="K791" s="297"/>
      <c r="L791" s="297"/>
      <c r="M791" s="297"/>
      <c r="N791" s="297"/>
      <c r="O791" s="297"/>
      <c r="P791" s="297"/>
      <c r="Q791" s="297"/>
      <c r="R791" s="297"/>
      <c r="S791" s="297"/>
      <c r="T791" s="297"/>
      <c r="U791" s="297"/>
      <c r="V791" s="297"/>
      <c r="W791" s="297"/>
      <c r="X791" s="297"/>
      <c r="Y791" s="297"/>
    </row>
    <row r="792" spans="1:25" x14ac:dyDescent="0.2">
      <c r="A792" s="297"/>
      <c r="B792" s="297"/>
      <c r="C792" s="297"/>
      <c r="D792" s="297"/>
      <c r="E792" s="297"/>
      <c r="F792" s="297"/>
      <c r="G792" s="297"/>
      <c r="H792" s="297"/>
      <c r="I792" s="297"/>
      <c r="J792" s="297"/>
      <c r="K792" s="297"/>
      <c r="L792" s="297"/>
      <c r="M792" s="297"/>
      <c r="N792" s="297"/>
      <c r="O792" s="297"/>
      <c r="P792" s="297"/>
      <c r="Q792" s="297"/>
      <c r="R792" s="297"/>
      <c r="S792" s="297"/>
      <c r="T792" s="297"/>
      <c r="U792" s="297"/>
      <c r="V792" s="297"/>
      <c r="W792" s="297"/>
      <c r="X792" s="297"/>
      <c r="Y792" s="297"/>
    </row>
    <row r="793" spans="1:25" x14ac:dyDescent="0.2">
      <c r="A793" s="297"/>
      <c r="B793" s="297"/>
      <c r="C793" s="297"/>
      <c r="D793" s="297"/>
      <c r="E793" s="297"/>
      <c r="F793" s="297"/>
      <c r="G793" s="297"/>
      <c r="H793" s="297"/>
      <c r="I793" s="297"/>
      <c r="J793" s="297"/>
      <c r="K793" s="297"/>
      <c r="L793" s="297"/>
      <c r="M793" s="297"/>
      <c r="N793" s="297"/>
      <c r="O793" s="297"/>
      <c r="P793" s="297"/>
      <c r="Q793" s="297"/>
      <c r="R793" s="297"/>
      <c r="S793" s="297"/>
      <c r="T793" s="297"/>
      <c r="U793" s="297"/>
      <c r="V793" s="297"/>
      <c r="W793" s="297"/>
      <c r="X793" s="297"/>
      <c r="Y793" s="297"/>
    </row>
    <row r="794" spans="1:25" x14ac:dyDescent="0.2">
      <c r="A794" s="297"/>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row>
    <row r="795" spans="1:25" x14ac:dyDescent="0.2">
      <c r="A795" s="297"/>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row>
    <row r="796" spans="1:25" x14ac:dyDescent="0.2">
      <c r="A796" s="297"/>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row>
    <row r="797" spans="1:25" x14ac:dyDescent="0.2">
      <c r="A797" s="297"/>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row>
    <row r="798" spans="1:25" x14ac:dyDescent="0.2">
      <c r="A798" s="297"/>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row>
    <row r="799" spans="1:25" x14ac:dyDescent="0.2">
      <c r="A799" s="297"/>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row>
    <row r="800" spans="1:25" x14ac:dyDescent="0.2">
      <c r="A800" s="297"/>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row>
    <row r="801" spans="1:25" x14ac:dyDescent="0.2">
      <c r="A801" s="297"/>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row>
    <row r="802" spans="1:25" x14ac:dyDescent="0.2">
      <c r="A802" s="297"/>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row>
    <row r="803" spans="1:25" x14ac:dyDescent="0.2">
      <c r="A803" s="297"/>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row>
    <row r="804" spans="1:25" x14ac:dyDescent="0.2">
      <c r="A804" s="297"/>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row>
    <row r="805" spans="1:25" x14ac:dyDescent="0.2">
      <c r="A805" s="297"/>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row>
    <row r="806" spans="1:25" x14ac:dyDescent="0.2">
      <c r="A806" s="297"/>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row>
    <row r="807" spans="1:25" x14ac:dyDescent="0.2">
      <c r="A807" s="297"/>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row>
    <row r="808" spans="1:25" x14ac:dyDescent="0.2">
      <c r="A808" s="297"/>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row>
    <row r="809" spans="1:25" x14ac:dyDescent="0.2">
      <c r="A809" s="297"/>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row>
    <row r="810" spans="1:25" x14ac:dyDescent="0.2">
      <c r="A810" s="297"/>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row>
    <row r="811" spans="1:25" x14ac:dyDescent="0.2">
      <c r="A811" s="297"/>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row>
    <row r="812" spans="1:25" x14ac:dyDescent="0.2">
      <c r="A812" s="297"/>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row>
    <row r="813" spans="1:25" x14ac:dyDescent="0.2">
      <c r="A813" s="297"/>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row>
    <row r="814" spans="1:25" x14ac:dyDescent="0.2">
      <c r="A814" s="297"/>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row>
    <row r="815" spans="1:25" x14ac:dyDescent="0.2">
      <c r="A815" s="297"/>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row>
    <row r="816" spans="1:25" x14ac:dyDescent="0.2">
      <c r="A816" s="297"/>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row>
    <row r="817" spans="1:25" x14ac:dyDescent="0.2">
      <c r="A817" s="297"/>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row>
    <row r="818" spans="1:25" x14ac:dyDescent="0.2">
      <c r="A818" s="297"/>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row>
    <row r="819" spans="1:25" x14ac:dyDescent="0.2">
      <c r="A819" s="297"/>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row>
    <row r="820" spans="1:25" x14ac:dyDescent="0.2">
      <c r="A820" s="297"/>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row>
    <row r="821" spans="1:25" x14ac:dyDescent="0.2">
      <c r="A821" s="297"/>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row>
    <row r="822" spans="1:25" x14ac:dyDescent="0.2">
      <c r="A822" s="297"/>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row>
    <row r="823" spans="1:25" x14ac:dyDescent="0.2">
      <c r="A823" s="297"/>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row>
    <row r="824" spans="1:25" x14ac:dyDescent="0.2">
      <c r="A824" s="297"/>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row>
    <row r="825" spans="1:25" x14ac:dyDescent="0.2">
      <c r="A825" s="297"/>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row>
    <row r="826" spans="1:25" x14ac:dyDescent="0.2">
      <c r="A826" s="297"/>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row>
    <row r="827" spans="1:25" x14ac:dyDescent="0.2">
      <c r="A827" s="297"/>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row>
    <row r="828" spans="1:25" x14ac:dyDescent="0.2">
      <c r="A828" s="297"/>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row>
    <row r="829" spans="1:25" x14ac:dyDescent="0.2">
      <c r="A829" s="297"/>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row>
    <row r="830" spans="1:25" x14ac:dyDescent="0.2">
      <c r="A830" s="297"/>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row>
    <row r="831" spans="1:25" x14ac:dyDescent="0.2">
      <c r="A831" s="297"/>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row>
    <row r="832" spans="1:25" x14ac:dyDescent="0.2">
      <c r="A832" s="297"/>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row>
    <row r="833" spans="1:25" x14ac:dyDescent="0.2">
      <c r="A833" s="297"/>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row>
    <row r="834" spans="1:25" x14ac:dyDescent="0.2">
      <c r="A834" s="297"/>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row>
    <row r="835" spans="1:25" x14ac:dyDescent="0.2">
      <c r="A835" s="297"/>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row>
    <row r="836" spans="1:25" x14ac:dyDescent="0.2">
      <c r="A836" s="297"/>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row>
    <row r="837" spans="1:25" x14ac:dyDescent="0.2">
      <c r="A837" s="297"/>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row>
    <row r="838" spans="1:25" x14ac:dyDescent="0.2">
      <c r="A838" s="297"/>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row>
    <row r="839" spans="1:25" x14ac:dyDescent="0.2">
      <c r="A839" s="297"/>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row>
    <row r="840" spans="1:25" x14ac:dyDescent="0.2">
      <c r="A840" s="297"/>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row>
    <row r="841" spans="1:25" x14ac:dyDescent="0.2">
      <c r="A841" s="297"/>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row>
    <row r="842" spans="1:25" x14ac:dyDescent="0.2">
      <c r="A842" s="297"/>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row>
    <row r="843" spans="1:25" x14ac:dyDescent="0.2">
      <c r="A843" s="297"/>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row>
    <row r="844" spans="1:25" x14ac:dyDescent="0.2">
      <c r="A844" s="297"/>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row>
    <row r="845" spans="1:25" x14ac:dyDescent="0.2">
      <c r="A845" s="297"/>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row>
    <row r="846" spans="1:25" x14ac:dyDescent="0.2">
      <c r="A846" s="297"/>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row>
    <row r="847" spans="1:25" x14ac:dyDescent="0.2">
      <c r="A847" s="297"/>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row>
    <row r="848" spans="1:25" x14ac:dyDescent="0.2">
      <c r="A848" s="297"/>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row>
    <row r="849" spans="1:25" x14ac:dyDescent="0.2">
      <c r="A849" s="297"/>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row>
    <row r="850" spans="1:25" x14ac:dyDescent="0.2">
      <c r="A850" s="297"/>
      <c r="B850" s="297"/>
      <c r="C850" s="297"/>
      <c r="D850" s="297"/>
      <c r="E850" s="297"/>
      <c r="F850" s="297"/>
      <c r="G850" s="297"/>
      <c r="H850" s="297"/>
      <c r="I850" s="297"/>
      <c r="J850" s="297"/>
      <c r="K850" s="297"/>
      <c r="L850" s="297"/>
      <c r="M850" s="297"/>
      <c r="N850" s="297"/>
      <c r="O850" s="297"/>
      <c r="P850" s="297"/>
      <c r="Q850" s="297"/>
      <c r="R850" s="297"/>
      <c r="S850" s="297"/>
      <c r="T850" s="297"/>
      <c r="U850" s="297"/>
      <c r="V850" s="297"/>
      <c r="W850" s="297"/>
      <c r="X850" s="297"/>
      <c r="Y850" s="297"/>
    </row>
    <row r="851" spans="1:25" x14ac:dyDescent="0.2">
      <c r="A851" s="297"/>
      <c r="B851" s="297"/>
      <c r="C851" s="297"/>
      <c r="D851" s="297"/>
      <c r="E851" s="297"/>
      <c r="F851" s="297"/>
      <c r="G851" s="297"/>
      <c r="H851" s="297"/>
      <c r="I851" s="297"/>
      <c r="J851" s="297"/>
      <c r="K851" s="297"/>
      <c r="L851" s="297"/>
      <c r="M851" s="297"/>
      <c r="N851" s="297"/>
      <c r="O851" s="297"/>
      <c r="P851" s="297"/>
      <c r="Q851" s="297"/>
      <c r="R851" s="297"/>
      <c r="S851" s="297"/>
      <c r="T851" s="297"/>
      <c r="U851" s="297"/>
      <c r="V851" s="297"/>
      <c r="W851" s="297"/>
      <c r="X851" s="297"/>
      <c r="Y851" s="297"/>
    </row>
    <row r="852" spans="1:25" x14ac:dyDescent="0.2">
      <c r="A852" s="297"/>
      <c r="B852" s="297"/>
      <c r="C852" s="297"/>
      <c r="D852" s="297"/>
      <c r="E852" s="297"/>
      <c r="F852" s="297"/>
      <c r="G852" s="297"/>
      <c r="H852" s="297"/>
      <c r="I852" s="297"/>
      <c r="J852" s="297"/>
      <c r="K852" s="297"/>
      <c r="L852" s="297"/>
      <c r="M852" s="297"/>
      <c r="N852" s="297"/>
      <c r="O852" s="297"/>
      <c r="P852" s="297"/>
      <c r="Q852" s="297"/>
      <c r="R852" s="297"/>
      <c r="S852" s="297"/>
      <c r="T852" s="297"/>
      <c r="U852" s="297"/>
      <c r="V852" s="297"/>
      <c r="W852" s="297"/>
      <c r="X852" s="297"/>
      <c r="Y852" s="297"/>
    </row>
    <row r="853" spans="1:25" x14ac:dyDescent="0.2">
      <c r="A853" s="297"/>
      <c r="B853" s="297"/>
      <c r="C853" s="297"/>
      <c r="D853" s="297"/>
      <c r="E853" s="297"/>
      <c r="F853" s="297"/>
      <c r="G853" s="297"/>
      <c r="H853" s="297"/>
      <c r="I853" s="297"/>
      <c r="J853" s="297"/>
      <c r="K853" s="297"/>
      <c r="L853" s="297"/>
      <c r="M853" s="297"/>
      <c r="N853" s="297"/>
      <c r="O853" s="297"/>
      <c r="P853" s="297"/>
      <c r="Q853" s="297"/>
      <c r="R853" s="297"/>
      <c r="S853" s="297"/>
      <c r="T853" s="297"/>
      <c r="U853" s="297"/>
      <c r="V853" s="297"/>
      <c r="W853" s="297"/>
      <c r="X853" s="297"/>
      <c r="Y853" s="297"/>
    </row>
    <row r="854" spans="1:25" x14ac:dyDescent="0.2">
      <c r="A854" s="297"/>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row>
    <row r="855" spans="1:25" x14ac:dyDescent="0.2">
      <c r="A855" s="297"/>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row>
    <row r="856" spans="1:25" x14ac:dyDescent="0.2">
      <c r="A856" s="297"/>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row>
    <row r="857" spans="1:25" x14ac:dyDescent="0.2">
      <c r="A857" s="297"/>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row>
    <row r="858" spans="1:25" x14ac:dyDescent="0.2">
      <c r="A858" s="297"/>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row>
    <row r="859" spans="1:25" x14ac:dyDescent="0.2">
      <c r="A859" s="297"/>
      <c r="B859" s="297"/>
      <c r="C859" s="297"/>
      <c r="D859" s="297"/>
      <c r="E859" s="297"/>
      <c r="F859" s="297"/>
      <c r="G859" s="297"/>
      <c r="H859" s="297"/>
      <c r="I859" s="297"/>
      <c r="J859" s="297"/>
      <c r="K859" s="297"/>
      <c r="L859" s="297"/>
      <c r="M859" s="297"/>
      <c r="N859" s="297"/>
      <c r="O859" s="297"/>
      <c r="P859" s="297"/>
      <c r="Q859" s="297"/>
      <c r="R859" s="297"/>
      <c r="S859" s="297"/>
      <c r="T859" s="297"/>
      <c r="U859" s="297"/>
      <c r="V859" s="297"/>
      <c r="W859" s="297"/>
      <c r="X859" s="297"/>
      <c r="Y859" s="297"/>
    </row>
    <row r="860" spans="1:25" x14ac:dyDescent="0.2">
      <c r="A860" s="297"/>
      <c r="B860" s="297"/>
      <c r="C860" s="297"/>
      <c r="D860" s="297"/>
      <c r="E860" s="297"/>
      <c r="F860" s="297"/>
      <c r="G860" s="297"/>
      <c r="H860" s="297"/>
      <c r="I860" s="297"/>
      <c r="J860" s="297"/>
      <c r="K860" s="297"/>
      <c r="L860" s="297"/>
      <c r="M860" s="297"/>
      <c r="N860" s="297"/>
      <c r="O860" s="297"/>
      <c r="P860" s="297"/>
      <c r="Q860" s="297"/>
      <c r="R860" s="297"/>
      <c r="S860" s="297"/>
      <c r="T860" s="297"/>
      <c r="U860" s="297"/>
      <c r="V860" s="297"/>
      <c r="W860" s="297"/>
      <c r="X860" s="297"/>
      <c r="Y860" s="297"/>
    </row>
    <row r="861" spans="1:25" x14ac:dyDescent="0.2">
      <c r="A861" s="297"/>
      <c r="B861" s="297"/>
      <c r="C861" s="297"/>
      <c r="D861" s="297"/>
      <c r="E861" s="297"/>
      <c r="F861" s="297"/>
      <c r="G861" s="297"/>
      <c r="H861" s="297"/>
      <c r="I861" s="297"/>
      <c r="J861" s="297"/>
      <c r="K861" s="297"/>
      <c r="L861" s="297"/>
      <c r="M861" s="297"/>
      <c r="N861" s="297"/>
      <c r="O861" s="297"/>
      <c r="P861" s="297"/>
      <c r="Q861" s="297"/>
      <c r="R861" s="297"/>
      <c r="S861" s="297"/>
      <c r="T861" s="297"/>
      <c r="U861" s="297"/>
      <c r="V861" s="297"/>
      <c r="W861" s="297"/>
      <c r="X861" s="297"/>
      <c r="Y861" s="297"/>
    </row>
    <row r="862" spans="1:25" x14ac:dyDescent="0.2">
      <c r="A862" s="297"/>
      <c r="B862" s="297"/>
      <c r="C862" s="297"/>
      <c r="D862" s="297"/>
      <c r="E862" s="297"/>
      <c r="F862" s="297"/>
      <c r="G862" s="297"/>
      <c r="H862" s="297"/>
      <c r="I862" s="297"/>
      <c r="J862" s="297"/>
      <c r="K862" s="297"/>
      <c r="L862" s="297"/>
      <c r="M862" s="297"/>
      <c r="N862" s="297"/>
      <c r="O862" s="297"/>
      <c r="P862" s="297"/>
      <c r="Q862" s="297"/>
      <c r="R862" s="297"/>
      <c r="S862" s="297"/>
      <c r="T862" s="297"/>
      <c r="U862" s="297"/>
      <c r="V862" s="297"/>
      <c r="W862" s="297"/>
      <c r="X862" s="297"/>
      <c r="Y862" s="297"/>
    </row>
    <row r="863" spans="1:25" x14ac:dyDescent="0.2">
      <c r="A863" s="297"/>
      <c r="B863" s="297"/>
      <c r="C863" s="297"/>
      <c r="D863" s="297"/>
      <c r="E863" s="297"/>
      <c r="F863" s="297"/>
      <c r="G863" s="297"/>
      <c r="H863" s="297"/>
      <c r="I863" s="297"/>
      <c r="J863" s="297"/>
      <c r="K863" s="297"/>
      <c r="L863" s="297"/>
      <c r="M863" s="297"/>
      <c r="N863" s="297"/>
      <c r="O863" s="297"/>
      <c r="P863" s="297"/>
      <c r="Q863" s="297"/>
      <c r="R863" s="297"/>
      <c r="S863" s="297"/>
      <c r="T863" s="297"/>
      <c r="U863" s="297"/>
      <c r="V863" s="297"/>
      <c r="W863" s="297"/>
      <c r="X863" s="297"/>
      <c r="Y863" s="297"/>
    </row>
    <row r="864" spans="1:25" x14ac:dyDescent="0.2">
      <c r="A864" s="297"/>
      <c r="B864" s="297"/>
      <c r="C864" s="297"/>
      <c r="D864" s="297"/>
      <c r="E864" s="297"/>
      <c r="F864" s="297"/>
      <c r="G864" s="297"/>
      <c r="H864" s="297"/>
      <c r="I864" s="297"/>
      <c r="J864" s="297"/>
      <c r="K864" s="297"/>
      <c r="L864" s="297"/>
      <c r="M864" s="297"/>
      <c r="N864" s="297"/>
      <c r="O864" s="297"/>
      <c r="P864" s="297"/>
      <c r="Q864" s="297"/>
      <c r="R864" s="297"/>
      <c r="S864" s="297"/>
      <c r="T864" s="297"/>
      <c r="U864" s="297"/>
      <c r="V864" s="297"/>
      <c r="W864" s="297"/>
      <c r="X864" s="297"/>
      <c r="Y864" s="297"/>
    </row>
    <row r="865" spans="1:25" x14ac:dyDescent="0.2">
      <c r="A865" s="297"/>
      <c r="B865" s="297"/>
      <c r="C865" s="297"/>
      <c r="D865" s="297"/>
      <c r="E865" s="297"/>
      <c r="F865" s="297"/>
      <c r="G865" s="297"/>
      <c r="H865" s="297"/>
      <c r="I865" s="297"/>
      <c r="J865" s="297"/>
      <c r="K865" s="297"/>
      <c r="L865" s="297"/>
      <c r="M865" s="297"/>
      <c r="N865" s="297"/>
      <c r="O865" s="297"/>
      <c r="P865" s="297"/>
      <c r="Q865" s="297"/>
      <c r="R865" s="297"/>
      <c r="S865" s="297"/>
      <c r="T865" s="297"/>
      <c r="U865" s="297"/>
      <c r="V865" s="297"/>
      <c r="W865" s="297"/>
      <c r="X865" s="297"/>
      <c r="Y865" s="297"/>
    </row>
    <row r="866" spans="1:25" x14ac:dyDescent="0.2">
      <c r="A866" s="297"/>
      <c r="B866" s="297"/>
      <c r="C866" s="297"/>
      <c r="D866" s="297"/>
      <c r="E866" s="297"/>
      <c r="F866" s="297"/>
      <c r="G866" s="297"/>
      <c r="H866" s="297"/>
      <c r="I866" s="297"/>
      <c r="J866" s="297"/>
      <c r="K866" s="297"/>
      <c r="L866" s="297"/>
      <c r="M866" s="297"/>
      <c r="N866" s="297"/>
      <c r="O866" s="297"/>
      <c r="P866" s="297"/>
      <c r="Q866" s="297"/>
      <c r="R866" s="297"/>
      <c r="S866" s="297"/>
      <c r="T866" s="297"/>
      <c r="U866" s="297"/>
      <c r="V866" s="297"/>
      <c r="W866" s="297"/>
      <c r="X866" s="297"/>
      <c r="Y866" s="297"/>
    </row>
    <row r="867" spans="1:25" x14ac:dyDescent="0.2">
      <c r="A867" s="297"/>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row>
    <row r="868" spans="1:25" x14ac:dyDescent="0.2">
      <c r="A868" s="297"/>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row>
    <row r="869" spans="1:25" x14ac:dyDescent="0.2">
      <c r="A869" s="297"/>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row>
    <row r="870" spans="1:25" x14ac:dyDescent="0.2">
      <c r="A870" s="297"/>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row>
    <row r="871" spans="1:25" x14ac:dyDescent="0.2">
      <c r="A871" s="297"/>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row>
    <row r="872" spans="1:25" x14ac:dyDescent="0.2">
      <c r="A872" s="297"/>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row>
    <row r="873" spans="1:25" x14ac:dyDescent="0.2">
      <c r="A873" s="297"/>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row>
    <row r="874" spans="1:25" x14ac:dyDescent="0.2">
      <c r="A874" s="297"/>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row>
    <row r="875" spans="1:25" x14ac:dyDescent="0.2">
      <c r="A875" s="297"/>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row>
    <row r="876" spans="1:25" x14ac:dyDescent="0.2">
      <c r="A876" s="297"/>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row>
    <row r="877" spans="1:25" x14ac:dyDescent="0.2">
      <c r="A877" s="297"/>
      <c r="B877" s="297"/>
      <c r="C877" s="297"/>
      <c r="D877" s="297"/>
      <c r="E877" s="297"/>
      <c r="F877" s="297"/>
      <c r="G877" s="297"/>
      <c r="H877" s="297"/>
      <c r="I877" s="297"/>
      <c r="J877" s="297"/>
      <c r="K877" s="297"/>
      <c r="L877" s="297"/>
      <c r="M877" s="297"/>
      <c r="N877" s="297"/>
      <c r="O877" s="297"/>
      <c r="P877" s="297"/>
      <c r="Q877" s="297"/>
      <c r="R877" s="297"/>
      <c r="S877" s="297"/>
      <c r="T877" s="297"/>
      <c r="U877" s="297"/>
      <c r="V877" s="297"/>
      <c r="W877" s="297"/>
      <c r="X877" s="297"/>
      <c r="Y877" s="297"/>
    </row>
    <row r="878" spans="1:25" x14ac:dyDescent="0.2">
      <c r="A878" s="297"/>
      <c r="B878" s="297"/>
      <c r="C878" s="297"/>
      <c r="D878" s="297"/>
      <c r="E878" s="297"/>
      <c r="F878" s="297"/>
      <c r="G878" s="297"/>
      <c r="H878" s="297"/>
      <c r="I878" s="297"/>
      <c r="J878" s="297"/>
      <c r="K878" s="297"/>
      <c r="L878" s="297"/>
      <c r="M878" s="297"/>
      <c r="N878" s="297"/>
      <c r="O878" s="297"/>
      <c r="P878" s="297"/>
      <c r="Q878" s="297"/>
      <c r="R878" s="297"/>
      <c r="S878" s="297"/>
      <c r="T878" s="297"/>
      <c r="U878" s="297"/>
      <c r="V878" s="297"/>
      <c r="W878" s="297"/>
      <c r="X878" s="297"/>
      <c r="Y878" s="297"/>
    </row>
    <row r="879" spans="1:25" x14ac:dyDescent="0.2">
      <c r="A879" s="297"/>
      <c r="B879" s="297"/>
      <c r="C879" s="297"/>
      <c r="D879" s="297"/>
      <c r="E879" s="297"/>
      <c r="F879" s="297"/>
      <c r="G879" s="297"/>
      <c r="H879" s="297"/>
      <c r="I879" s="297"/>
      <c r="J879" s="297"/>
      <c r="K879" s="297"/>
      <c r="L879" s="297"/>
      <c r="M879" s="297"/>
      <c r="N879" s="297"/>
      <c r="O879" s="297"/>
      <c r="P879" s="297"/>
      <c r="Q879" s="297"/>
      <c r="R879" s="297"/>
      <c r="S879" s="297"/>
      <c r="T879" s="297"/>
      <c r="U879" s="297"/>
      <c r="V879" s="297"/>
      <c r="W879" s="297"/>
      <c r="X879" s="297"/>
      <c r="Y879" s="297"/>
    </row>
    <row r="880" spans="1:25" x14ac:dyDescent="0.2">
      <c r="A880" s="297"/>
      <c r="B880" s="297"/>
      <c r="C880" s="297"/>
      <c r="D880" s="297"/>
      <c r="E880" s="297"/>
      <c r="F880" s="297"/>
      <c r="G880" s="297"/>
      <c r="H880" s="297"/>
      <c r="I880" s="297"/>
      <c r="J880" s="297"/>
      <c r="K880" s="297"/>
      <c r="L880" s="297"/>
      <c r="M880" s="297"/>
      <c r="N880" s="297"/>
      <c r="O880" s="297"/>
      <c r="P880" s="297"/>
      <c r="Q880" s="297"/>
      <c r="R880" s="297"/>
      <c r="S880" s="297"/>
      <c r="T880" s="297"/>
      <c r="U880" s="297"/>
      <c r="V880" s="297"/>
      <c r="W880" s="297"/>
      <c r="X880" s="297"/>
      <c r="Y880" s="297"/>
    </row>
    <row r="881" spans="1:25" x14ac:dyDescent="0.2">
      <c r="A881" s="297"/>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row>
    <row r="882" spans="1:25" x14ac:dyDescent="0.2">
      <c r="A882" s="297"/>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row>
    <row r="883" spans="1:25" x14ac:dyDescent="0.2">
      <c r="A883" s="297"/>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row>
    <row r="884" spans="1:25" x14ac:dyDescent="0.2">
      <c r="A884" s="297"/>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row>
    <row r="885" spans="1:25" x14ac:dyDescent="0.2">
      <c r="A885" s="297"/>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row>
    <row r="886" spans="1:25" x14ac:dyDescent="0.2">
      <c r="A886" s="297"/>
      <c r="B886" s="297"/>
      <c r="C886" s="297"/>
      <c r="D886" s="297"/>
      <c r="E886" s="297"/>
      <c r="F886" s="297"/>
      <c r="G886" s="297"/>
      <c r="H886" s="297"/>
      <c r="I886" s="297"/>
      <c r="J886" s="297"/>
      <c r="K886" s="297"/>
      <c r="L886" s="297"/>
      <c r="M886" s="297"/>
      <c r="N886" s="297"/>
      <c r="O886" s="297"/>
      <c r="P886" s="297"/>
      <c r="Q886" s="297"/>
      <c r="R886" s="297"/>
      <c r="S886" s="297"/>
      <c r="T886" s="297"/>
      <c r="U886" s="297"/>
      <c r="V886" s="297"/>
      <c r="W886" s="297"/>
      <c r="X886" s="297"/>
      <c r="Y886" s="297"/>
    </row>
    <row r="887" spans="1:25" x14ac:dyDescent="0.2">
      <c r="A887" s="297"/>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297"/>
      <c r="X887" s="297"/>
      <c r="Y887" s="297"/>
    </row>
    <row r="888" spans="1:25" x14ac:dyDescent="0.2">
      <c r="A888" s="297"/>
      <c r="B888" s="297"/>
      <c r="C888" s="297"/>
      <c r="D888" s="297"/>
      <c r="E888" s="297"/>
      <c r="F888" s="297"/>
      <c r="G888" s="297"/>
      <c r="H888" s="297"/>
      <c r="I888" s="297"/>
      <c r="J888" s="297"/>
      <c r="K888" s="297"/>
      <c r="L888" s="297"/>
      <c r="M888" s="297"/>
      <c r="N888" s="297"/>
      <c r="O888" s="297"/>
      <c r="P888" s="297"/>
      <c r="Q888" s="297"/>
      <c r="R888" s="297"/>
      <c r="S888" s="297"/>
      <c r="T888" s="297"/>
      <c r="U888" s="297"/>
      <c r="V888" s="297"/>
      <c r="W888" s="297"/>
      <c r="X888" s="297"/>
      <c r="Y888" s="297"/>
    </row>
    <row r="889" spans="1:25" x14ac:dyDescent="0.2">
      <c r="A889" s="297"/>
      <c r="B889" s="297"/>
      <c r="C889" s="297"/>
      <c r="D889" s="297"/>
      <c r="E889" s="297"/>
      <c r="F889" s="297"/>
      <c r="G889" s="297"/>
      <c r="H889" s="297"/>
      <c r="I889" s="297"/>
      <c r="J889" s="297"/>
      <c r="K889" s="297"/>
      <c r="L889" s="297"/>
      <c r="M889" s="297"/>
      <c r="N889" s="297"/>
      <c r="O889" s="297"/>
      <c r="P889" s="297"/>
      <c r="Q889" s="297"/>
      <c r="R889" s="297"/>
      <c r="S889" s="297"/>
      <c r="T889" s="297"/>
      <c r="U889" s="297"/>
      <c r="V889" s="297"/>
      <c r="W889" s="297"/>
      <c r="X889" s="297"/>
      <c r="Y889" s="297"/>
    </row>
    <row r="890" spans="1:25" x14ac:dyDescent="0.2">
      <c r="A890" s="297"/>
      <c r="B890" s="297"/>
      <c r="C890" s="297"/>
      <c r="D890" s="297"/>
      <c r="E890" s="297"/>
      <c r="F890" s="297"/>
      <c r="G890" s="297"/>
      <c r="H890" s="297"/>
      <c r="I890" s="297"/>
      <c r="J890" s="297"/>
      <c r="K890" s="297"/>
      <c r="L890" s="297"/>
      <c r="M890" s="297"/>
      <c r="N890" s="297"/>
      <c r="O890" s="297"/>
      <c r="P890" s="297"/>
      <c r="Q890" s="297"/>
      <c r="R890" s="297"/>
      <c r="S890" s="297"/>
      <c r="T890" s="297"/>
      <c r="U890" s="297"/>
      <c r="V890" s="297"/>
      <c r="W890" s="297"/>
      <c r="X890" s="297"/>
      <c r="Y890" s="297"/>
    </row>
    <row r="891" spans="1:25" x14ac:dyDescent="0.2">
      <c r="A891" s="297"/>
      <c r="B891" s="297"/>
      <c r="C891" s="297"/>
      <c r="D891" s="297"/>
      <c r="E891" s="297"/>
      <c r="F891" s="297"/>
      <c r="G891" s="297"/>
      <c r="H891" s="297"/>
      <c r="I891" s="297"/>
      <c r="J891" s="297"/>
      <c r="K891" s="297"/>
      <c r="L891" s="297"/>
      <c r="M891" s="297"/>
      <c r="N891" s="297"/>
      <c r="O891" s="297"/>
      <c r="P891" s="297"/>
      <c r="Q891" s="297"/>
      <c r="R891" s="297"/>
      <c r="S891" s="297"/>
      <c r="T891" s="297"/>
      <c r="U891" s="297"/>
      <c r="V891" s="297"/>
      <c r="W891" s="297"/>
      <c r="X891" s="297"/>
      <c r="Y891" s="297"/>
    </row>
    <row r="892" spans="1:25" x14ac:dyDescent="0.2">
      <c r="A892" s="297"/>
      <c r="B892" s="297"/>
      <c r="C892" s="297"/>
      <c r="D892" s="297"/>
      <c r="E892" s="297"/>
      <c r="F892" s="297"/>
      <c r="G892" s="297"/>
      <c r="H892" s="297"/>
      <c r="I892" s="297"/>
      <c r="J892" s="297"/>
      <c r="K892" s="297"/>
      <c r="L892" s="297"/>
      <c r="M892" s="297"/>
      <c r="N892" s="297"/>
      <c r="O892" s="297"/>
      <c r="P892" s="297"/>
      <c r="Q892" s="297"/>
      <c r="R892" s="297"/>
      <c r="S892" s="297"/>
      <c r="T892" s="297"/>
      <c r="U892" s="297"/>
      <c r="V892" s="297"/>
      <c r="W892" s="297"/>
      <c r="X892" s="297"/>
      <c r="Y892" s="297"/>
    </row>
    <row r="893" spans="1:25" x14ac:dyDescent="0.2">
      <c r="A893" s="297"/>
      <c r="B893" s="297"/>
      <c r="C893" s="297"/>
      <c r="D893" s="297"/>
      <c r="E893" s="297"/>
      <c r="F893" s="297"/>
      <c r="G893" s="297"/>
      <c r="H893" s="297"/>
      <c r="I893" s="297"/>
      <c r="J893" s="297"/>
      <c r="K893" s="297"/>
      <c r="L893" s="297"/>
      <c r="M893" s="297"/>
      <c r="N893" s="297"/>
      <c r="O893" s="297"/>
      <c r="P893" s="297"/>
      <c r="Q893" s="297"/>
      <c r="R893" s="297"/>
      <c r="S893" s="297"/>
      <c r="T893" s="297"/>
      <c r="U893" s="297"/>
      <c r="V893" s="297"/>
      <c r="W893" s="297"/>
      <c r="X893" s="297"/>
      <c r="Y893" s="297"/>
    </row>
    <row r="894" spans="1:25" x14ac:dyDescent="0.2">
      <c r="A894" s="297"/>
      <c r="B894" s="297"/>
      <c r="C894" s="297"/>
      <c r="D894" s="297"/>
      <c r="E894" s="297"/>
      <c r="F894" s="297"/>
      <c r="G894" s="297"/>
      <c r="H894" s="297"/>
      <c r="I894" s="297"/>
      <c r="J894" s="297"/>
      <c r="K894" s="297"/>
      <c r="L894" s="297"/>
      <c r="M894" s="297"/>
      <c r="N894" s="297"/>
      <c r="O894" s="297"/>
      <c r="P894" s="297"/>
      <c r="Q894" s="297"/>
      <c r="R894" s="297"/>
      <c r="S894" s="297"/>
      <c r="T894" s="297"/>
      <c r="U894" s="297"/>
      <c r="V894" s="297"/>
      <c r="W894" s="297"/>
      <c r="X894" s="297"/>
      <c r="Y894" s="297"/>
    </row>
    <row r="895" spans="1:25" x14ac:dyDescent="0.2">
      <c r="A895" s="297"/>
      <c r="B895" s="297"/>
      <c r="C895" s="297"/>
      <c r="D895" s="297"/>
      <c r="E895" s="297"/>
      <c r="F895" s="297"/>
      <c r="G895" s="297"/>
      <c r="H895" s="297"/>
      <c r="I895" s="297"/>
      <c r="J895" s="297"/>
      <c r="K895" s="297"/>
      <c r="L895" s="297"/>
      <c r="M895" s="297"/>
      <c r="N895" s="297"/>
      <c r="O895" s="297"/>
      <c r="P895" s="297"/>
      <c r="Q895" s="297"/>
      <c r="R895" s="297"/>
      <c r="S895" s="297"/>
      <c r="T895" s="297"/>
      <c r="U895" s="297"/>
      <c r="V895" s="297"/>
      <c r="W895" s="297"/>
      <c r="X895" s="297"/>
      <c r="Y895" s="297"/>
    </row>
    <row r="896" spans="1:25" x14ac:dyDescent="0.2">
      <c r="A896" s="297"/>
      <c r="B896" s="297"/>
      <c r="C896" s="297"/>
      <c r="D896" s="297"/>
      <c r="E896" s="297"/>
      <c r="F896" s="297"/>
      <c r="G896" s="297"/>
      <c r="H896" s="297"/>
      <c r="I896" s="297"/>
      <c r="J896" s="297"/>
      <c r="K896" s="297"/>
      <c r="L896" s="297"/>
      <c r="M896" s="297"/>
      <c r="N896" s="297"/>
      <c r="O896" s="297"/>
      <c r="P896" s="297"/>
      <c r="Q896" s="297"/>
      <c r="R896" s="297"/>
      <c r="S896" s="297"/>
      <c r="T896" s="297"/>
      <c r="U896" s="297"/>
      <c r="V896" s="297"/>
      <c r="W896" s="297"/>
      <c r="X896" s="297"/>
      <c r="Y896" s="297"/>
    </row>
    <row r="897" spans="1:25" x14ac:dyDescent="0.2">
      <c r="A897" s="297"/>
      <c r="B897" s="297"/>
      <c r="C897" s="297"/>
      <c r="D897" s="297"/>
      <c r="E897" s="297"/>
      <c r="F897" s="297"/>
      <c r="G897" s="297"/>
      <c r="H897" s="297"/>
      <c r="I897" s="297"/>
      <c r="J897" s="297"/>
      <c r="K897" s="297"/>
      <c r="L897" s="297"/>
      <c r="M897" s="297"/>
      <c r="N897" s="297"/>
      <c r="O897" s="297"/>
      <c r="P897" s="297"/>
      <c r="Q897" s="297"/>
      <c r="R897" s="297"/>
      <c r="S897" s="297"/>
      <c r="T897" s="297"/>
      <c r="U897" s="297"/>
      <c r="V897" s="297"/>
      <c r="W897" s="297"/>
      <c r="X897" s="297"/>
      <c r="Y897" s="297"/>
    </row>
    <row r="898" spans="1:25" x14ac:dyDescent="0.2">
      <c r="A898" s="297"/>
      <c r="B898" s="297"/>
      <c r="C898" s="297"/>
      <c r="D898" s="297"/>
      <c r="E898" s="297"/>
      <c r="F898" s="297"/>
      <c r="G898" s="297"/>
      <c r="H898" s="297"/>
      <c r="I898" s="297"/>
      <c r="J898" s="297"/>
      <c r="K898" s="297"/>
      <c r="L898" s="297"/>
      <c r="M898" s="297"/>
      <c r="N898" s="297"/>
      <c r="O898" s="297"/>
      <c r="P898" s="297"/>
      <c r="Q898" s="297"/>
      <c r="R898" s="297"/>
      <c r="S898" s="297"/>
      <c r="T898" s="297"/>
      <c r="U898" s="297"/>
      <c r="V898" s="297"/>
      <c r="W898" s="297"/>
      <c r="X898" s="297"/>
      <c r="Y898" s="297"/>
    </row>
    <row r="899" spans="1:25" x14ac:dyDescent="0.2">
      <c r="A899" s="297"/>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row>
    <row r="900" spans="1:25" x14ac:dyDescent="0.2">
      <c r="A900" s="297"/>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row>
    <row r="901" spans="1:25" x14ac:dyDescent="0.2">
      <c r="A901" s="297"/>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row>
    <row r="902" spans="1:25" x14ac:dyDescent="0.2">
      <c r="A902" s="297"/>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row>
    <row r="903" spans="1:25" x14ac:dyDescent="0.2">
      <c r="A903" s="297"/>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row>
    <row r="904" spans="1:25" x14ac:dyDescent="0.2">
      <c r="A904" s="297"/>
      <c r="B904" s="297"/>
      <c r="C904" s="297"/>
      <c r="D904" s="297"/>
      <c r="E904" s="297"/>
      <c r="F904" s="297"/>
      <c r="G904" s="297"/>
      <c r="H904" s="297"/>
      <c r="I904" s="297"/>
      <c r="J904" s="297"/>
      <c r="K904" s="297"/>
      <c r="L904" s="297"/>
      <c r="M904" s="297"/>
      <c r="N904" s="297"/>
      <c r="O904" s="297"/>
      <c r="P904" s="297"/>
      <c r="Q904" s="297"/>
      <c r="R904" s="297"/>
      <c r="S904" s="297"/>
      <c r="T904" s="297"/>
      <c r="U904" s="297"/>
      <c r="V904" s="297"/>
      <c r="W904" s="297"/>
      <c r="X904" s="297"/>
      <c r="Y904" s="297"/>
    </row>
    <row r="905" spans="1:25" x14ac:dyDescent="0.2">
      <c r="A905" s="297"/>
      <c r="B905" s="297"/>
      <c r="C905" s="297"/>
      <c r="D905" s="297"/>
      <c r="E905" s="297"/>
      <c r="F905" s="297"/>
      <c r="G905" s="297"/>
      <c r="H905" s="297"/>
      <c r="I905" s="297"/>
      <c r="J905" s="297"/>
      <c r="K905" s="297"/>
      <c r="L905" s="297"/>
      <c r="M905" s="297"/>
      <c r="N905" s="297"/>
      <c r="O905" s="297"/>
      <c r="P905" s="297"/>
      <c r="Q905" s="297"/>
      <c r="R905" s="297"/>
      <c r="S905" s="297"/>
      <c r="T905" s="297"/>
      <c r="U905" s="297"/>
      <c r="V905" s="297"/>
      <c r="W905" s="297"/>
      <c r="X905" s="297"/>
      <c r="Y905" s="297"/>
    </row>
    <row r="906" spans="1:25" x14ac:dyDescent="0.2">
      <c r="A906" s="297"/>
      <c r="B906" s="297"/>
      <c r="C906" s="297"/>
      <c r="D906" s="297"/>
      <c r="E906" s="297"/>
      <c r="F906" s="297"/>
      <c r="G906" s="297"/>
      <c r="H906" s="297"/>
      <c r="I906" s="297"/>
      <c r="J906" s="297"/>
      <c r="K906" s="297"/>
      <c r="L906" s="297"/>
      <c r="M906" s="297"/>
      <c r="N906" s="297"/>
      <c r="O906" s="297"/>
      <c r="P906" s="297"/>
      <c r="Q906" s="297"/>
      <c r="R906" s="297"/>
      <c r="S906" s="297"/>
      <c r="T906" s="297"/>
      <c r="U906" s="297"/>
      <c r="V906" s="297"/>
      <c r="W906" s="297"/>
      <c r="X906" s="297"/>
      <c r="Y906" s="297"/>
    </row>
    <row r="907" spans="1:25" x14ac:dyDescent="0.2">
      <c r="A907" s="297"/>
      <c r="B907" s="297"/>
      <c r="C907" s="297"/>
      <c r="D907" s="297"/>
      <c r="E907" s="297"/>
      <c r="F907" s="297"/>
      <c r="G907" s="297"/>
      <c r="H907" s="297"/>
      <c r="I907" s="297"/>
      <c r="J907" s="297"/>
      <c r="K907" s="297"/>
      <c r="L907" s="297"/>
      <c r="M907" s="297"/>
      <c r="N907" s="297"/>
      <c r="O907" s="297"/>
      <c r="P907" s="297"/>
      <c r="Q907" s="297"/>
      <c r="R907" s="297"/>
      <c r="S907" s="297"/>
      <c r="T907" s="297"/>
      <c r="U907" s="297"/>
      <c r="V907" s="297"/>
      <c r="W907" s="297"/>
      <c r="X907" s="297"/>
      <c r="Y907" s="297"/>
    </row>
    <row r="908" spans="1:25" x14ac:dyDescent="0.2">
      <c r="A908" s="297"/>
      <c r="B908" s="297"/>
      <c r="C908" s="297"/>
      <c r="D908" s="297"/>
      <c r="E908" s="297"/>
      <c r="F908" s="297"/>
      <c r="G908" s="297"/>
      <c r="H908" s="297"/>
      <c r="I908" s="297"/>
      <c r="J908" s="297"/>
      <c r="K908" s="297"/>
      <c r="L908" s="297"/>
      <c r="M908" s="297"/>
      <c r="N908" s="297"/>
      <c r="O908" s="297"/>
      <c r="P908" s="297"/>
      <c r="Q908" s="297"/>
      <c r="R908" s="297"/>
      <c r="S908" s="297"/>
      <c r="T908" s="297"/>
      <c r="U908" s="297"/>
      <c r="V908" s="297"/>
      <c r="W908" s="297"/>
      <c r="X908" s="297"/>
      <c r="Y908" s="297"/>
    </row>
    <row r="909" spans="1:25" x14ac:dyDescent="0.2">
      <c r="A909" s="297"/>
      <c r="B909" s="297"/>
      <c r="C909" s="297"/>
      <c r="D909" s="297"/>
      <c r="E909" s="297"/>
      <c r="F909" s="297"/>
      <c r="G909" s="297"/>
      <c r="H909" s="297"/>
      <c r="I909" s="297"/>
      <c r="J909" s="297"/>
      <c r="K909" s="297"/>
      <c r="L909" s="297"/>
      <c r="M909" s="297"/>
      <c r="N909" s="297"/>
      <c r="O909" s="297"/>
      <c r="P909" s="297"/>
      <c r="Q909" s="297"/>
      <c r="R909" s="297"/>
      <c r="S909" s="297"/>
      <c r="T909" s="297"/>
      <c r="U909" s="297"/>
      <c r="V909" s="297"/>
      <c r="W909" s="297"/>
      <c r="X909" s="297"/>
      <c r="Y909" s="297"/>
    </row>
    <row r="910" spans="1:25" x14ac:dyDescent="0.2">
      <c r="A910" s="297"/>
      <c r="B910" s="297"/>
      <c r="C910" s="297"/>
      <c r="D910" s="297"/>
      <c r="E910" s="297"/>
      <c r="F910" s="297"/>
      <c r="G910" s="297"/>
      <c r="H910" s="297"/>
      <c r="I910" s="297"/>
      <c r="J910" s="297"/>
      <c r="K910" s="297"/>
      <c r="L910" s="297"/>
      <c r="M910" s="297"/>
      <c r="N910" s="297"/>
      <c r="O910" s="297"/>
      <c r="P910" s="297"/>
      <c r="Q910" s="297"/>
      <c r="R910" s="297"/>
      <c r="S910" s="297"/>
      <c r="T910" s="297"/>
      <c r="U910" s="297"/>
      <c r="V910" s="297"/>
      <c r="W910" s="297"/>
      <c r="X910" s="297"/>
      <c r="Y910" s="297"/>
    </row>
    <row r="911" spans="1:25" x14ac:dyDescent="0.2">
      <c r="A911" s="297"/>
      <c r="B911" s="297"/>
      <c r="C911" s="297"/>
      <c r="D911" s="297"/>
      <c r="E911" s="297"/>
      <c r="F911" s="297"/>
      <c r="G911" s="297"/>
      <c r="H911" s="297"/>
      <c r="I911" s="297"/>
      <c r="J911" s="297"/>
      <c r="K911" s="297"/>
      <c r="L911" s="297"/>
      <c r="M911" s="297"/>
      <c r="N911" s="297"/>
      <c r="O911" s="297"/>
      <c r="P911" s="297"/>
      <c r="Q911" s="297"/>
      <c r="R911" s="297"/>
      <c r="S911" s="297"/>
      <c r="T911" s="297"/>
      <c r="U911" s="297"/>
      <c r="V911" s="297"/>
      <c r="W911" s="297"/>
      <c r="X911" s="297"/>
      <c r="Y911" s="297"/>
    </row>
    <row r="912" spans="1:25" x14ac:dyDescent="0.2">
      <c r="A912" s="297"/>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row>
    <row r="913" spans="1:25" x14ac:dyDescent="0.2">
      <c r="A913" s="297"/>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row>
    <row r="914" spans="1:25" x14ac:dyDescent="0.2">
      <c r="A914" s="297"/>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row>
    <row r="915" spans="1:25" x14ac:dyDescent="0.2">
      <c r="A915" s="297"/>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row>
    <row r="916" spans="1:25" x14ac:dyDescent="0.2">
      <c r="A916" s="297"/>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row>
    <row r="917" spans="1:25" x14ac:dyDescent="0.2">
      <c r="A917" s="297"/>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row>
    <row r="918" spans="1:25" x14ac:dyDescent="0.2">
      <c r="A918" s="297"/>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row>
    <row r="919" spans="1:25" x14ac:dyDescent="0.2">
      <c r="A919" s="297"/>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row>
    <row r="920" spans="1:25" x14ac:dyDescent="0.2">
      <c r="A920" s="297"/>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row>
    <row r="921" spans="1:25" x14ac:dyDescent="0.2">
      <c r="A921" s="297"/>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row>
    <row r="922" spans="1:25" x14ac:dyDescent="0.2">
      <c r="A922" s="297"/>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row>
    <row r="923" spans="1:25" x14ac:dyDescent="0.2">
      <c r="A923" s="297"/>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row>
    <row r="924" spans="1:25" x14ac:dyDescent="0.2">
      <c r="A924" s="297"/>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row>
    <row r="925" spans="1:25" x14ac:dyDescent="0.2">
      <c r="A925" s="297"/>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row>
    <row r="926" spans="1:25" x14ac:dyDescent="0.2">
      <c r="A926" s="297"/>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row>
    <row r="927" spans="1:25" x14ac:dyDescent="0.2">
      <c r="A927" s="297"/>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row>
    <row r="928" spans="1:25" x14ac:dyDescent="0.2">
      <c r="A928" s="297"/>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row>
    <row r="929" spans="1:25" x14ac:dyDescent="0.2">
      <c r="A929" s="297"/>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row>
    <row r="930" spans="1:25" x14ac:dyDescent="0.2">
      <c r="A930" s="297"/>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row>
    <row r="931" spans="1:25" x14ac:dyDescent="0.2">
      <c r="A931" s="297"/>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row>
    <row r="932" spans="1:25" x14ac:dyDescent="0.2">
      <c r="A932" s="297"/>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row>
    <row r="933" spans="1:25" x14ac:dyDescent="0.2">
      <c r="A933" s="297"/>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row>
    <row r="934" spans="1:25" x14ac:dyDescent="0.2">
      <c r="A934" s="297"/>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row>
    <row r="935" spans="1:25" x14ac:dyDescent="0.2">
      <c r="A935" s="297"/>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row>
    <row r="936" spans="1:25" x14ac:dyDescent="0.2">
      <c r="A936" s="297"/>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row>
    <row r="937" spans="1:25" x14ac:dyDescent="0.2">
      <c r="A937" s="297"/>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row>
    <row r="938" spans="1:25" x14ac:dyDescent="0.2">
      <c r="A938" s="297"/>
      <c r="B938" s="297"/>
      <c r="C938" s="297"/>
      <c r="D938" s="297"/>
      <c r="E938" s="297"/>
      <c r="F938" s="297"/>
      <c r="G938" s="297"/>
      <c r="H938" s="297"/>
      <c r="I938" s="297"/>
      <c r="J938" s="297"/>
      <c r="K938" s="297"/>
      <c r="L938" s="297"/>
      <c r="M938" s="297"/>
      <c r="N938" s="297"/>
      <c r="O938" s="297"/>
      <c r="P938" s="297"/>
      <c r="Q938" s="297"/>
      <c r="R938" s="297"/>
      <c r="S938" s="297"/>
      <c r="T938" s="297"/>
      <c r="U938" s="297"/>
      <c r="V938" s="297"/>
      <c r="W938" s="297"/>
      <c r="X938" s="297"/>
      <c r="Y938" s="297"/>
    </row>
    <row r="939" spans="1:25" x14ac:dyDescent="0.2">
      <c r="A939" s="297"/>
      <c r="B939" s="297"/>
      <c r="C939" s="297"/>
      <c r="D939" s="297"/>
      <c r="E939" s="297"/>
      <c r="F939" s="297"/>
      <c r="G939" s="297"/>
      <c r="H939" s="297"/>
      <c r="I939" s="297"/>
      <c r="J939" s="297"/>
      <c r="K939" s="297"/>
      <c r="L939" s="297"/>
      <c r="M939" s="297"/>
      <c r="N939" s="297"/>
      <c r="O939" s="297"/>
      <c r="P939" s="297"/>
      <c r="Q939" s="297"/>
      <c r="R939" s="297"/>
      <c r="S939" s="297"/>
      <c r="T939" s="297"/>
      <c r="U939" s="297"/>
      <c r="V939" s="297"/>
      <c r="W939" s="297"/>
      <c r="X939" s="297"/>
      <c r="Y939" s="297"/>
    </row>
    <row r="940" spans="1:25" x14ac:dyDescent="0.2">
      <c r="A940" s="297"/>
      <c r="B940" s="297"/>
      <c r="C940" s="297"/>
      <c r="D940" s="297"/>
      <c r="E940" s="297"/>
      <c r="F940" s="297"/>
      <c r="G940" s="297"/>
      <c r="H940" s="297"/>
      <c r="I940" s="297"/>
      <c r="J940" s="297"/>
      <c r="K940" s="297"/>
      <c r="L940" s="297"/>
      <c r="M940" s="297"/>
      <c r="N940" s="297"/>
      <c r="O940" s="297"/>
      <c r="P940" s="297"/>
      <c r="Q940" s="297"/>
      <c r="R940" s="297"/>
      <c r="S940" s="297"/>
      <c r="T940" s="297"/>
      <c r="U940" s="297"/>
      <c r="V940" s="297"/>
      <c r="W940" s="297"/>
      <c r="X940" s="297"/>
      <c r="Y940" s="297"/>
    </row>
    <row r="941" spans="1:25" x14ac:dyDescent="0.2">
      <c r="A941" s="297"/>
      <c r="B941" s="297"/>
      <c r="C941" s="297"/>
      <c r="D941" s="297"/>
      <c r="E941" s="297"/>
      <c r="F941" s="297"/>
      <c r="G941" s="297"/>
      <c r="H941" s="297"/>
      <c r="I941" s="297"/>
      <c r="J941" s="297"/>
      <c r="K941" s="297"/>
      <c r="L941" s="297"/>
      <c r="M941" s="297"/>
      <c r="N941" s="297"/>
      <c r="O941" s="297"/>
      <c r="P941" s="297"/>
      <c r="Q941" s="297"/>
      <c r="R941" s="297"/>
      <c r="S941" s="297"/>
      <c r="T941" s="297"/>
      <c r="U941" s="297"/>
      <c r="V941" s="297"/>
      <c r="W941" s="297"/>
      <c r="X941" s="297"/>
      <c r="Y941" s="297"/>
    </row>
    <row r="942" spans="1:25" x14ac:dyDescent="0.2">
      <c r="A942" s="297"/>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row>
    <row r="943" spans="1:25" x14ac:dyDescent="0.2">
      <c r="A943" s="297"/>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row>
    <row r="944" spans="1:25" x14ac:dyDescent="0.2">
      <c r="A944" s="297"/>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row>
    <row r="945" spans="1:25" x14ac:dyDescent="0.2">
      <c r="A945" s="297"/>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row>
    <row r="946" spans="1:25" x14ac:dyDescent="0.2">
      <c r="A946" s="297"/>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row>
    <row r="947" spans="1:25" x14ac:dyDescent="0.2">
      <c r="A947" s="297"/>
      <c r="B947" s="297"/>
      <c r="C947" s="297"/>
      <c r="D947" s="297"/>
      <c r="E947" s="297"/>
      <c r="F947" s="297"/>
      <c r="G947" s="297"/>
      <c r="H947" s="297"/>
      <c r="I947" s="297"/>
      <c r="J947" s="297"/>
      <c r="K947" s="297"/>
      <c r="L947" s="297"/>
      <c r="M947" s="297"/>
      <c r="N947" s="297"/>
      <c r="O947" s="297"/>
      <c r="P947" s="297"/>
      <c r="Q947" s="297"/>
      <c r="R947" s="297"/>
      <c r="S947" s="297"/>
      <c r="T947" s="297"/>
      <c r="U947" s="297"/>
      <c r="V947" s="297"/>
      <c r="W947" s="297"/>
      <c r="X947" s="297"/>
      <c r="Y947" s="297"/>
    </row>
    <row r="948" spans="1:25" x14ac:dyDescent="0.2">
      <c r="A948" s="297"/>
      <c r="B948" s="297"/>
      <c r="C948" s="297"/>
      <c r="D948" s="297"/>
      <c r="E948" s="297"/>
      <c r="F948" s="297"/>
      <c r="G948" s="297"/>
      <c r="H948" s="297"/>
      <c r="I948" s="297"/>
      <c r="J948" s="297"/>
      <c r="K948" s="297"/>
      <c r="L948" s="297"/>
      <c r="M948" s="297"/>
      <c r="N948" s="297"/>
      <c r="O948" s="297"/>
      <c r="P948" s="297"/>
      <c r="Q948" s="297"/>
      <c r="R948" s="297"/>
      <c r="S948" s="297"/>
      <c r="T948" s="297"/>
      <c r="U948" s="297"/>
      <c r="V948" s="297"/>
      <c r="W948" s="297"/>
      <c r="X948" s="297"/>
      <c r="Y948" s="297"/>
    </row>
    <row r="949" spans="1:25" x14ac:dyDescent="0.2">
      <c r="A949" s="297"/>
      <c r="B949" s="297"/>
      <c r="C949" s="297"/>
      <c r="D949" s="297"/>
      <c r="E949" s="297"/>
      <c r="F949" s="297"/>
      <c r="G949" s="297"/>
      <c r="H949" s="297"/>
      <c r="I949" s="297"/>
      <c r="J949" s="297"/>
      <c r="K949" s="297"/>
      <c r="L949" s="297"/>
      <c r="M949" s="297"/>
      <c r="N949" s="297"/>
      <c r="O949" s="297"/>
      <c r="P949" s="297"/>
      <c r="Q949" s="297"/>
      <c r="R949" s="297"/>
      <c r="S949" s="297"/>
      <c r="T949" s="297"/>
      <c r="U949" s="297"/>
      <c r="V949" s="297"/>
      <c r="W949" s="297"/>
      <c r="X949" s="297"/>
      <c r="Y949" s="297"/>
    </row>
    <row r="950" spans="1:25" x14ac:dyDescent="0.2">
      <c r="A950" s="297"/>
      <c r="B950" s="297"/>
      <c r="C950" s="297"/>
      <c r="D950" s="297"/>
      <c r="E950" s="297"/>
      <c r="F950" s="297"/>
      <c r="G950" s="297"/>
      <c r="H950" s="297"/>
      <c r="I950" s="297"/>
      <c r="J950" s="297"/>
      <c r="K950" s="297"/>
      <c r="L950" s="297"/>
      <c r="M950" s="297"/>
      <c r="N950" s="297"/>
      <c r="O950" s="297"/>
      <c r="P950" s="297"/>
      <c r="Q950" s="297"/>
      <c r="R950" s="297"/>
      <c r="S950" s="297"/>
      <c r="T950" s="297"/>
      <c r="U950" s="297"/>
      <c r="V950" s="297"/>
      <c r="W950" s="297"/>
      <c r="X950" s="297"/>
      <c r="Y950" s="297"/>
    </row>
    <row r="951" spans="1:25" x14ac:dyDescent="0.2">
      <c r="A951" s="297"/>
      <c r="B951" s="297"/>
      <c r="C951" s="297"/>
      <c r="D951" s="297"/>
      <c r="E951" s="297"/>
      <c r="F951" s="297"/>
      <c r="G951" s="297"/>
      <c r="H951" s="297"/>
      <c r="I951" s="297"/>
      <c r="J951" s="297"/>
      <c r="K951" s="297"/>
      <c r="L951" s="297"/>
      <c r="M951" s="297"/>
      <c r="N951" s="297"/>
      <c r="O951" s="297"/>
      <c r="P951" s="297"/>
      <c r="Q951" s="297"/>
      <c r="R951" s="297"/>
      <c r="S951" s="297"/>
      <c r="T951" s="297"/>
      <c r="U951" s="297"/>
      <c r="V951" s="297"/>
      <c r="W951" s="297"/>
      <c r="X951" s="297"/>
      <c r="Y951" s="297"/>
    </row>
    <row r="952" spans="1:25" x14ac:dyDescent="0.2">
      <c r="A952" s="297"/>
      <c r="B952" s="297"/>
      <c r="C952" s="297"/>
      <c r="D952" s="297"/>
      <c r="E952" s="297"/>
      <c r="F952" s="297"/>
      <c r="G952" s="297"/>
      <c r="H952" s="297"/>
      <c r="I952" s="297"/>
      <c r="J952" s="297"/>
      <c r="K952" s="297"/>
      <c r="L952" s="297"/>
      <c r="M952" s="297"/>
      <c r="N952" s="297"/>
      <c r="O952" s="297"/>
      <c r="P952" s="297"/>
      <c r="Q952" s="297"/>
      <c r="R952" s="297"/>
      <c r="S952" s="297"/>
      <c r="T952" s="297"/>
      <c r="U952" s="297"/>
      <c r="V952" s="297"/>
      <c r="W952" s="297"/>
      <c r="X952" s="297"/>
      <c r="Y952" s="297"/>
    </row>
    <row r="953" spans="1:25" x14ac:dyDescent="0.2">
      <c r="A953" s="297"/>
      <c r="B953" s="297"/>
      <c r="C953" s="297"/>
      <c r="D953" s="297"/>
      <c r="E953" s="297"/>
      <c r="F953" s="297"/>
      <c r="G953" s="297"/>
      <c r="H953" s="297"/>
      <c r="I953" s="297"/>
      <c r="J953" s="297"/>
      <c r="K953" s="297"/>
      <c r="L953" s="297"/>
      <c r="M953" s="297"/>
      <c r="N953" s="297"/>
      <c r="O953" s="297"/>
      <c r="P953" s="297"/>
      <c r="Q953" s="297"/>
      <c r="R953" s="297"/>
      <c r="S953" s="297"/>
      <c r="T953" s="297"/>
      <c r="U953" s="297"/>
      <c r="V953" s="297"/>
      <c r="W953" s="297"/>
      <c r="X953" s="297"/>
      <c r="Y953" s="297"/>
    </row>
    <row r="954" spans="1:25" x14ac:dyDescent="0.2">
      <c r="A954" s="297"/>
      <c r="B954" s="297"/>
      <c r="C954" s="297"/>
      <c r="D954" s="297"/>
      <c r="E954" s="297"/>
      <c r="F954" s="297"/>
      <c r="G954" s="297"/>
      <c r="H954" s="297"/>
      <c r="I954" s="297"/>
      <c r="J954" s="297"/>
      <c r="K954" s="297"/>
      <c r="L954" s="297"/>
      <c r="M954" s="297"/>
      <c r="N954" s="297"/>
      <c r="O954" s="297"/>
      <c r="P954" s="297"/>
      <c r="Q954" s="297"/>
      <c r="R954" s="297"/>
      <c r="S954" s="297"/>
      <c r="T954" s="297"/>
      <c r="U954" s="297"/>
      <c r="V954" s="297"/>
      <c r="W954" s="297"/>
      <c r="X954" s="297"/>
      <c r="Y954" s="297"/>
    </row>
    <row r="955" spans="1:25" x14ac:dyDescent="0.2">
      <c r="A955" s="297"/>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row>
    <row r="956" spans="1:25" x14ac:dyDescent="0.2">
      <c r="A956" s="297"/>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row>
    <row r="957" spans="1:25" x14ac:dyDescent="0.2">
      <c r="A957" s="297"/>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row>
    <row r="958" spans="1:25" x14ac:dyDescent="0.2">
      <c r="A958" s="297"/>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row>
    <row r="959" spans="1:25" x14ac:dyDescent="0.2">
      <c r="A959" s="297"/>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row>
    <row r="960" spans="1:25" x14ac:dyDescent="0.2">
      <c r="A960" s="297"/>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row>
    <row r="961" spans="1:25" x14ac:dyDescent="0.2">
      <c r="A961" s="297"/>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row>
    <row r="962" spans="1:25" x14ac:dyDescent="0.2">
      <c r="A962" s="297"/>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row>
    <row r="963" spans="1:25" x14ac:dyDescent="0.2">
      <c r="A963" s="297"/>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row>
    <row r="964" spans="1:25" x14ac:dyDescent="0.2">
      <c r="A964" s="297"/>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row>
    <row r="965" spans="1:25" x14ac:dyDescent="0.2">
      <c r="A965" s="297"/>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row>
    <row r="966" spans="1:25" x14ac:dyDescent="0.2">
      <c r="A966" s="297"/>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row>
    <row r="967" spans="1:25" x14ac:dyDescent="0.2">
      <c r="A967" s="297"/>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row>
    <row r="968" spans="1:25" x14ac:dyDescent="0.2">
      <c r="A968" s="297"/>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row>
    <row r="969" spans="1:25" x14ac:dyDescent="0.2">
      <c r="A969" s="297"/>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row>
    <row r="970" spans="1:25" x14ac:dyDescent="0.2">
      <c r="A970" s="297"/>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row>
    <row r="971" spans="1:25" x14ac:dyDescent="0.2">
      <c r="A971" s="297"/>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row>
    <row r="972" spans="1:25" x14ac:dyDescent="0.2">
      <c r="A972" s="297"/>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row>
    <row r="973" spans="1:25" x14ac:dyDescent="0.2">
      <c r="A973" s="297"/>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row>
    <row r="974" spans="1:25" x14ac:dyDescent="0.2">
      <c r="A974" s="297"/>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row>
    <row r="975" spans="1:25" x14ac:dyDescent="0.2">
      <c r="A975" s="297"/>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row>
    <row r="976" spans="1:25" x14ac:dyDescent="0.2">
      <c r="A976" s="297"/>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row>
    <row r="977" spans="1:25" x14ac:dyDescent="0.2">
      <c r="A977" s="297"/>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row>
    <row r="978" spans="1:25" x14ac:dyDescent="0.2">
      <c r="A978" s="297"/>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row>
    <row r="979" spans="1:25" x14ac:dyDescent="0.2">
      <c r="A979" s="297"/>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row>
    <row r="980" spans="1:25" x14ac:dyDescent="0.2">
      <c r="A980" s="297"/>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row>
    <row r="981" spans="1:25" x14ac:dyDescent="0.2">
      <c r="A981" s="297"/>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row>
    <row r="982" spans="1:25" x14ac:dyDescent="0.2">
      <c r="A982" s="297"/>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row>
    <row r="983" spans="1:25" x14ac:dyDescent="0.2">
      <c r="A983" s="297"/>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row>
    <row r="984" spans="1:25" x14ac:dyDescent="0.2">
      <c r="A984" s="297"/>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row>
    <row r="985" spans="1:25" x14ac:dyDescent="0.2">
      <c r="A985" s="297"/>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row>
    <row r="986" spans="1:25" x14ac:dyDescent="0.2">
      <c r="A986" s="297"/>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row>
    <row r="987" spans="1:25" x14ac:dyDescent="0.2">
      <c r="A987" s="297"/>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row>
    <row r="988" spans="1:25" x14ac:dyDescent="0.2">
      <c r="A988" s="297"/>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row>
    <row r="989" spans="1:25" x14ac:dyDescent="0.2">
      <c r="A989" s="297"/>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row>
    <row r="990" spans="1:25" x14ac:dyDescent="0.2">
      <c r="A990" s="297"/>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row>
    <row r="991" spans="1:25" x14ac:dyDescent="0.2">
      <c r="A991" s="297"/>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row>
    <row r="992" spans="1:25" x14ac:dyDescent="0.2">
      <c r="A992" s="297"/>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row>
    <row r="993" spans="1:25" x14ac:dyDescent="0.2">
      <c r="A993" s="297"/>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row>
    <row r="994" spans="1:25" x14ac:dyDescent="0.2">
      <c r="A994" s="297"/>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row>
    <row r="995" spans="1:25" x14ac:dyDescent="0.2">
      <c r="A995" s="297"/>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row>
    <row r="996" spans="1:25" x14ac:dyDescent="0.2">
      <c r="A996" s="297"/>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row>
    <row r="997" spans="1:25" x14ac:dyDescent="0.2">
      <c r="A997" s="297"/>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row>
    <row r="998" spans="1:25" x14ac:dyDescent="0.2">
      <c r="A998" s="297"/>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row>
    <row r="999" spans="1:25" x14ac:dyDescent="0.2">
      <c r="A999" s="297"/>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row>
    <row r="1000" spans="1:25" x14ac:dyDescent="0.2">
      <c r="A1000" s="297"/>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row>
    <row r="1001" spans="1:25" x14ac:dyDescent="0.2">
      <c r="A1001" s="297"/>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row>
    <row r="1002" spans="1:25" x14ac:dyDescent="0.2">
      <c r="A1002" s="297"/>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row>
    <row r="1003" spans="1:25" x14ac:dyDescent="0.2">
      <c r="A1003" s="297"/>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row>
    <row r="1004" spans="1:25" x14ac:dyDescent="0.2">
      <c r="A1004" s="297"/>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row>
    <row r="1005" spans="1:25" x14ac:dyDescent="0.2">
      <c r="A1005" s="297"/>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row>
    <row r="1006" spans="1:25" x14ac:dyDescent="0.2">
      <c r="A1006" s="297"/>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row>
    <row r="1007" spans="1:25" x14ac:dyDescent="0.2">
      <c r="A1007" s="297"/>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row>
    <row r="1008" spans="1:25" x14ac:dyDescent="0.2">
      <c r="A1008" s="297"/>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row>
    <row r="1009" spans="1:25" x14ac:dyDescent="0.2">
      <c r="A1009" s="297"/>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row>
    <row r="1010" spans="1:25" x14ac:dyDescent="0.2">
      <c r="A1010" s="297"/>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row>
    <row r="1011" spans="1:25" x14ac:dyDescent="0.2">
      <c r="A1011" s="297"/>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row>
    <row r="1012" spans="1:25" x14ac:dyDescent="0.2">
      <c r="A1012" s="297"/>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row>
    <row r="1013" spans="1:25" x14ac:dyDescent="0.2">
      <c r="A1013" s="297"/>
      <c r="B1013" s="297"/>
      <c r="C1013" s="297"/>
      <c r="D1013" s="297"/>
      <c r="E1013" s="297"/>
      <c r="F1013" s="297"/>
      <c r="G1013" s="297"/>
      <c r="H1013" s="297"/>
      <c r="I1013" s="297"/>
      <c r="J1013" s="297"/>
      <c r="K1013" s="297"/>
      <c r="L1013" s="297"/>
      <c r="M1013" s="297"/>
      <c r="N1013" s="297"/>
      <c r="O1013" s="297"/>
      <c r="P1013" s="297"/>
      <c r="Q1013" s="297"/>
      <c r="R1013" s="297"/>
      <c r="S1013" s="297"/>
      <c r="T1013" s="297"/>
      <c r="U1013" s="297"/>
      <c r="V1013" s="297"/>
      <c r="W1013" s="297"/>
      <c r="X1013" s="297"/>
      <c r="Y1013" s="297"/>
    </row>
    <row r="1014" spans="1:25" x14ac:dyDescent="0.2">
      <c r="A1014" s="297"/>
      <c r="B1014" s="297"/>
      <c r="C1014" s="297"/>
      <c r="D1014" s="297"/>
      <c r="E1014" s="297"/>
      <c r="F1014" s="297"/>
      <c r="G1014" s="297"/>
      <c r="H1014" s="297"/>
      <c r="I1014" s="297"/>
      <c r="J1014" s="297"/>
      <c r="K1014" s="297"/>
      <c r="L1014" s="297"/>
      <c r="M1014" s="297"/>
      <c r="N1014" s="297"/>
      <c r="O1014" s="297"/>
      <c r="P1014" s="297"/>
      <c r="Q1014" s="297"/>
      <c r="R1014" s="297"/>
      <c r="S1014" s="297"/>
      <c r="T1014" s="297"/>
      <c r="U1014" s="297"/>
      <c r="V1014" s="297"/>
      <c r="W1014" s="297"/>
      <c r="X1014" s="297"/>
      <c r="Y1014" s="297"/>
    </row>
    <row r="1015" spans="1:25" x14ac:dyDescent="0.2">
      <c r="A1015" s="297"/>
      <c r="B1015" s="297"/>
      <c r="C1015" s="297"/>
      <c r="D1015" s="297"/>
      <c r="E1015" s="297"/>
      <c r="F1015" s="297"/>
      <c r="G1015" s="297"/>
      <c r="H1015" s="297"/>
      <c r="I1015" s="297"/>
      <c r="J1015" s="297"/>
      <c r="K1015" s="297"/>
      <c r="L1015" s="297"/>
      <c r="M1015" s="297"/>
      <c r="N1015" s="297"/>
      <c r="O1015" s="297"/>
      <c r="P1015" s="297"/>
      <c r="Q1015" s="297"/>
      <c r="R1015" s="297"/>
      <c r="S1015" s="297"/>
      <c r="T1015" s="297"/>
      <c r="U1015" s="297"/>
      <c r="V1015" s="297"/>
      <c r="W1015" s="297"/>
      <c r="X1015" s="297"/>
      <c r="Y1015" s="297"/>
    </row>
    <row r="1016" spans="1:25" x14ac:dyDescent="0.2">
      <c r="A1016" s="297"/>
      <c r="B1016" s="297"/>
      <c r="C1016" s="297"/>
      <c r="D1016" s="297"/>
      <c r="E1016" s="297"/>
      <c r="F1016" s="297"/>
      <c r="G1016" s="297"/>
      <c r="H1016" s="297"/>
      <c r="I1016" s="297"/>
      <c r="J1016" s="297"/>
      <c r="K1016" s="297"/>
      <c r="L1016" s="297"/>
      <c r="M1016" s="297"/>
      <c r="N1016" s="297"/>
      <c r="O1016" s="297"/>
      <c r="P1016" s="297"/>
      <c r="Q1016" s="297"/>
      <c r="R1016" s="297"/>
      <c r="S1016" s="297"/>
      <c r="T1016" s="297"/>
      <c r="U1016" s="297"/>
      <c r="V1016" s="297"/>
      <c r="W1016" s="297"/>
      <c r="X1016" s="297"/>
      <c r="Y1016" s="297"/>
    </row>
    <row r="1017" spans="1:25" x14ac:dyDescent="0.2">
      <c r="A1017" s="297"/>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row>
    <row r="1018" spans="1:25" x14ac:dyDescent="0.2">
      <c r="A1018" s="297"/>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row>
    <row r="1019" spans="1:25" x14ac:dyDescent="0.2">
      <c r="A1019" s="297"/>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row>
    <row r="1020" spans="1:25" x14ac:dyDescent="0.2">
      <c r="A1020" s="297"/>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row>
    <row r="1021" spans="1:25" x14ac:dyDescent="0.2">
      <c r="A1021" s="297"/>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row>
    <row r="1022" spans="1:25" x14ac:dyDescent="0.2">
      <c r="A1022" s="297"/>
      <c r="B1022" s="297"/>
      <c r="C1022" s="297"/>
      <c r="D1022" s="297"/>
      <c r="E1022" s="297"/>
      <c r="F1022" s="297"/>
      <c r="G1022" s="297"/>
      <c r="H1022" s="297"/>
      <c r="I1022" s="297"/>
      <c r="J1022" s="297"/>
      <c r="K1022" s="297"/>
      <c r="L1022" s="297"/>
      <c r="M1022" s="297"/>
      <c r="N1022" s="297"/>
      <c r="O1022" s="297"/>
      <c r="P1022" s="297"/>
      <c r="Q1022" s="297"/>
      <c r="R1022" s="297"/>
      <c r="S1022" s="297"/>
      <c r="T1022" s="297"/>
      <c r="U1022" s="297"/>
      <c r="V1022" s="297"/>
      <c r="W1022" s="297"/>
      <c r="X1022" s="297"/>
      <c r="Y1022" s="297"/>
    </row>
    <row r="1023" spans="1:25" x14ac:dyDescent="0.2">
      <c r="A1023" s="297"/>
      <c r="B1023" s="297"/>
      <c r="C1023" s="297"/>
      <c r="D1023" s="297"/>
      <c r="E1023" s="297"/>
      <c r="F1023" s="297"/>
      <c r="G1023" s="297"/>
      <c r="H1023" s="297"/>
      <c r="I1023" s="297"/>
      <c r="J1023" s="297"/>
      <c r="K1023" s="297"/>
      <c r="L1023" s="297"/>
      <c r="M1023" s="297"/>
      <c r="N1023" s="297"/>
      <c r="O1023" s="297"/>
      <c r="P1023" s="297"/>
      <c r="Q1023" s="297"/>
      <c r="R1023" s="297"/>
      <c r="S1023" s="297"/>
      <c r="T1023" s="297"/>
      <c r="U1023" s="297"/>
      <c r="V1023" s="297"/>
      <c r="W1023" s="297"/>
      <c r="X1023" s="297"/>
      <c r="Y1023" s="297"/>
    </row>
    <row r="1024" spans="1:25" x14ac:dyDescent="0.2">
      <c r="A1024" s="297"/>
      <c r="B1024" s="297"/>
      <c r="C1024" s="297"/>
      <c r="D1024" s="297"/>
      <c r="E1024" s="297"/>
      <c r="F1024" s="297"/>
      <c r="G1024" s="297"/>
      <c r="H1024" s="297"/>
      <c r="I1024" s="297"/>
      <c r="J1024" s="297"/>
      <c r="K1024" s="297"/>
      <c r="L1024" s="297"/>
      <c r="M1024" s="297"/>
      <c r="N1024" s="297"/>
      <c r="O1024" s="297"/>
      <c r="P1024" s="297"/>
      <c r="Q1024" s="297"/>
      <c r="R1024" s="297"/>
      <c r="S1024" s="297"/>
      <c r="T1024" s="297"/>
      <c r="U1024" s="297"/>
      <c r="V1024" s="297"/>
      <c r="W1024" s="297"/>
      <c r="X1024" s="297"/>
      <c r="Y1024" s="297"/>
    </row>
    <row r="1025" spans="1:25" x14ac:dyDescent="0.2">
      <c r="A1025" s="297"/>
      <c r="B1025" s="297"/>
      <c r="C1025" s="297"/>
      <c r="D1025" s="297"/>
      <c r="E1025" s="297"/>
      <c r="F1025" s="297"/>
      <c r="G1025" s="297"/>
      <c r="H1025" s="297"/>
      <c r="I1025" s="297"/>
      <c r="J1025" s="297"/>
      <c r="K1025" s="297"/>
      <c r="L1025" s="297"/>
      <c r="M1025" s="297"/>
      <c r="N1025" s="297"/>
      <c r="O1025" s="297"/>
      <c r="P1025" s="297"/>
      <c r="Q1025" s="297"/>
      <c r="R1025" s="297"/>
      <c r="S1025" s="297"/>
      <c r="T1025" s="297"/>
      <c r="U1025" s="297"/>
      <c r="V1025" s="297"/>
      <c r="W1025" s="297"/>
      <c r="X1025" s="297"/>
      <c r="Y1025" s="297"/>
    </row>
    <row r="1026" spans="1:25" x14ac:dyDescent="0.2">
      <c r="A1026" s="297"/>
      <c r="B1026" s="297"/>
      <c r="C1026" s="297"/>
      <c r="D1026" s="297"/>
      <c r="E1026" s="297"/>
      <c r="F1026" s="297"/>
      <c r="G1026" s="297"/>
      <c r="H1026" s="297"/>
      <c r="I1026" s="297"/>
      <c r="J1026" s="297"/>
      <c r="K1026" s="297"/>
      <c r="L1026" s="297"/>
      <c r="M1026" s="297"/>
      <c r="N1026" s="297"/>
      <c r="O1026" s="297"/>
      <c r="P1026" s="297"/>
      <c r="Q1026" s="297"/>
      <c r="R1026" s="297"/>
      <c r="S1026" s="297"/>
      <c r="T1026" s="297"/>
      <c r="U1026" s="297"/>
      <c r="V1026" s="297"/>
      <c r="W1026" s="297"/>
      <c r="X1026" s="297"/>
      <c r="Y1026" s="297"/>
    </row>
    <row r="1027" spans="1:25" x14ac:dyDescent="0.2">
      <c r="A1027" s="297"/>
      <c r="B1027" s="297"/>
      <c r="C1027" s="297"/>
      <c r="D1027" s="297"/>
      <c r="E1027" s="297"/>
      <c r="F1027" s="297"/>
      <c r="G1027" s="297"/>
      <c r="H1027" s="297"/>
      <c r="I1027" s="297"/>
      <c r="J1027" s="297"/>
      <c r="K1027" s="297"/>
      <c r="L1027" s="297"/>
      <c r="M1027" s="297"/>
      <c r="N1027" s="297"/>
      <c r="O1027" s="297"/>
      <c r="P1027" s="297"/>
      <c r="Q1027" s="297"/>
      <c r="R1027" s="297"/>
      <c r="S1027" s="297"/>
      <c r="T1027" s="297"/>
      <c r="U1027" s="297"/>
      <c r="V1027" s="297"/>
      <c r="W1027" s="297"/>
      <c r="X1027" s="297"/>
      <c r="Y1027" s="297"/>
    </row>
    <row r="1028" spans="1:25" x14ac:dyDescent="0.2">
      <c r="A1028" s="297"/>
      <c r="B1028" s="297"/>
      <c r="C1028" s="297"/>
      <c r="D1028" s="297"/>
      <c r="E1028" s="297"/>
      <c r="F1028" s="297"/>
      <c r="G1028" s="297"/>
      <c r="H1028" s="297"/>
      <c r="I1028" s="297"/>
      <c r="J1028" s="297"/>
      <c r="K1028" s="297"/>
      <c r="L1028" s="297"/>
      <c r="M1028" s="297"/>
      <c r="N1028" s="297"/>
      <c r="O1028" s="297"/>
      <c r="P1028" s="297"/>
      <c r="Q1028" s="297"/>
      <c r="R1028" s="297"/>
      <c r="S1028" s="297"/>
      <c r="T1028" s="297"/>
      <c r="U1028" s="297"/>
      <c r="V1028" s="297"/>
      <c r="W1028" s="297"/>
      <c r="X1028" s="297"/>
      <c r="Y1028" s="297"/>
    </row>
    <row r="1029" spans="1:25" x14ac:dyDescent="0.2">
      <c r="A1029" s="297"/>
      <c r="B1029" s="297"/>
      <c r="C1029" s="297"/>
      <c r="D1029" s="297"/>
      <c r="E1029" s="297"/>
      <c r="F1029" s="297"/>
      <c r="G1029" s="297"/>
      <c r="H1029" s="297"/>
      <c r="I1029" s="297"/>
      <c r="J1029" s="297"/>
      <c r="K1029" s="297"/>
      <c r="L1029" s="297"/>
      <c r="M1029" s="297"/>
      <c r="N1029" s="297"/>
      <c r="O1029" s="297"/>
      <c r="P1029" s="297"/>
      <c r="Q1029" s="297"/>
      <c r="R1029" s="297"/>
      <c r="S1029" s="297"/>
      <c r="T1029" s="297"/>
      <c r="U1029" s="297"/>
      <c r="V1029" s="297"/>
      <c r="W1029" s="297"/>
      <c r="X1029" s="297"/>
      <c r="Y1029" s="297"/>
    </row>
    <row r="1030" spans="1:25" x14ac:dyDescent="0.2">
      <c r="A1030" s="297"/>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row>
    <row r="1031" spans="1:25" x14ac:dyDescent="0.2">
      <c r="A1031" s="297"/>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row>
    <row r="1032" spans="1:25" x14ac:dyDescent="0.2">
      <c r="A1032" s="297"/>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row>
    <row r="1033" spans="1:25" x14ac:dyDescent="0.2">
      <c r="A1033" s="297"/>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row>
    <row r="1034" spans="1:25" x14ac:dyDescent="0.2">
      <c r="A1034" s="297"/>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row>
    <row r="1035" spans="1:25" x14ac:dyDescent="0.2">
      <c r="A1035" s="297"/>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row>
    <row r="1036" spans="1:25" x14ac:dyDescent="0.2">
      <c r="A1036" s="297"/>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row>
    <row r="1037" spans="1:25" x14ac:dyDescent="0.2">
      <c r="A1037" s="297"/>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row>
    <row r="1038" spans="1:25" x14ac:dyDescent="0.2">
      <c r="A1038" s="297"/>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row>
    <row r="1039" spans="1:25" x14ac:dyDescent="0.2">
      <c r="A1039" s="297"/>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row>
    <row r="1040" spans="1:25" x14ac:dyDescent="0.2">
      <c r="A1040" s="297"/>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row>
    <row r="1041" spans="1:25" x14ac:dyDescent="0.2">
      <c r="A1041" s="297"/>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row>
    <row r="1042" spans="1:25" x14ac:dyDescent="0.2">
      <c r="A1042" s="297"/>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row>
    <row r="1043" spans="1:25" x14ac:dyDescent="0.2">
      <c r="A1043" s="297"/>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row>
    <row r="1044" spans="1:25" x14ac:dyDescent="0.2">
      <c r="A1044" s="297"/>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row>
    <row r="1045" spans="1:25" x14ac:dyDescent="0.2">
      <c r="A1045" s="297"/>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row>
    <row r="1046" spans="1:25" x14ac:dyDescent="0.2">
      <c r="A1046" s="297"/>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row>
    <row r="1047" spans="1:25" x14ac:dyDescent="0.2">
      <c r="A1047" s="297"/>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row>
    <row r="1048" spans="1:25" x14ac:dyDescent="0.2">
      <c r="A1048" s="297"/>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row>
    <row r="1049" spans="1:25" x14ac:dyDescent="0.2">
      <c r="A1049" s="297"/>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row>
    <row r="1050" spans="1:25" x14ac:dyDescent="0.2">
      <c r="A1050" s="297"/>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row>
    <row r="1051" spans="1:25" x14ac:dyDescent="0.2">
      <c r="A1051" s="297"/>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row>
    <row r="1052" spans="1:25" x14ac:dyDescent="0.2">
      <c r="A1052" s="297"/>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row>
    <row r="1053" spans="1:25" x14ac:dyDescent="0.2">
      <c r="A1053" s="297"/>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row>
    <row r="1054" spans="1:25" x14ac:dyDescent="0.2">
      <c r="A1054" s="297"/>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row>
    <row r="1055" spans="1:25" x14ac:dyDescent="0.2">
      <c r="A1055" s="297"/>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row>
    <row r="1056" spans="1:25" x14ac:dyDescent="0.2">
      <c r="A1056" s="297"/>
      <c r="B1056" s="297"/>
      <c r="C1056" s="297"/>
      <c r="D1056" s="297"/>
      <c r="E1056" s="297"/>
      <c r="F1056" s="297"/>
      <c r="G1056" s="297"/>
      <c r="H1056" s="297"/>
      <c r="I1056" s="297"/>
      <c r="J1056" s="297"/>
      <c r="K1056" s="297"/>
      <c r="L1056" s="297"/>
      <c r="M1056" s="297"/>
      <c r="N1056" s="297"/>
      <c r="O1056" s="297"/>
      <c r="P1056" s="297"/>
      <c r="Q1056" s="297"/>
      <c r="R1056" s="297"/>
      <c r="S1056" s="297"/>
      <c r="T1056" s="297"/>
      <c r="U1056" s="297"/>
      <c r="V1056" s="297"/>
      <c r="W1056" s="297"/>
      <c r="X1056" s="297"/>
      <c r="Y1056" s="297"/>
    </row>
    <row r="1057" spans="1:25" x14ac:dyDescent="0.2">
      <c r="A1057" s="297"/>
      <c r="B1057" s="297"/>
      <c r="C1057" s="297"/>
      <c r="D1057" s="297"/>
      <c r="E1057" s="297"/>
      <c r="F1057" s="297"/>
      <c r="G1057" s="297"/>
      <c r="H1057" s="297"/>
      <c r="I1057" s="297"/>
      <c r="J1057" s="297"/>
      <c r="K1057" s="297"/>
      <c r="L1057" s="297"/>
      <c r="M1057" s="297"/>
      <c r="N1057" s="297"/>
      <c r="O1057" s="297"/>
      <c r="P1057" s="297"/>
      <c r="Q1057" s="297"/>
      <c r="R1057" s="297"/>
      <c r="S1057" s="297"/>
      <c r="T1057" s="297"/>
      <c r="U1057" s="297"/>
      <c r="V1057" s="297"/>
      <c r="W1057" s="297"/>
      <c r="X1057" s="297"/>
      <c r="Y1057" s="297"/>
    </row>
    <row r="1058" spans="1:25" x14ac:dyDescent="0.2">
      <c r="A1058" s="297"/>
      <c r="B1058" s="297"/>
      <c r="C1058" s="297"/>
      <c r="D1058" s="297"/>
      <c r="E1058" s="297"/>
      <c r="F1058" s="297"/>
      <c r="G1058" s="297"/>
      <c r="H1058" s="297"/>
      <c r="I1058" s="297"/>
      <c r="J1058" s="297"/>
      <c r="K1058" s="297"/>
      <c r="L1058" s="297"/>
      <c r="M1058" s="297"/>
      <c r="N1058" s="297"/>
      <c r="O1058" s="297"/>
      <c r="P1058" s="297"/>
      <c r="Q1058" s="297"/>
      <c r="R1058" s="297"/>
      <c r="S1058" s="297"/>
      <c r="T1058" s="297"/>
      <c r="U1058" s="297"/>
      <c r="V1058" s="297"/>
      <c r="W1058" s="297"/>
      <c r="X1058" s="297"/>
      <c r="Y1058" s="297"/>
    </row>
    <row r="1059" spans="1:25" x14ac:dyDescent="0.2">
      <c r="A1059" s="297"/>
      <c r="B1059" s="297"/>
      <c r="C1059" s="297"/>
      <c r="D1059" s="297"/>
      <c r="E1059" s="297"/>
      <c r="F1059" s="297"/>
      <c r="G1059" s="297"/>
      <c r="H1059" s="297"/>
      <c r="I1059" s="297"/>
      <c r="J1059" s="297"/>
      <c r="K1059" s="297"/>
      <c r="L1059" s="297"/>
      <c r="M1059" s="297"/>
      <c r="N1059" s="297"/>
      <c r="O1059" s="297"/>
      <c r="P1059" s="297"/>
      <c r="Q1059" s="297"/>
      <c r="R1059" s="297"/>
      <c r="S1059" s="297"/>
      <c r="T1059" s="297"/>
      <c r="U1059" s="297"/>
      <c r="V1059" s="297"/>
      <c r="W1059" s="297"/>
      <c r="X1059" s="297"/>
      <c r="Y1059" s="297"/>
    </row>
    <row r="1060" spans="1:25" x14ac:dyDescent="0.2">
      <c r="A1060" s="297"/>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row>
    <row r="1061" spans="1:25" x14ac:dyDescent="0.2">
      <c r="A1061" s="297"/>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row>
    <row r="1062" spans="1:25" x14ac:dyDescent="0.2">
      <c r="A1062" s="297"/>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row>
    <row r="1063" spans="1:25" x14ac:dyDescent="0.2">
      <c r="A1063" s="297"/>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row>
    <row r="1064" spans="1:25" x14ac:dyDescent="0.2">
      <c r="A1064" s="297"/>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row>
    <row r="1065" spans="1:25" x14ac:dyDescent="0.2">
      <c r="A1065" s="297"/>
      <c r="B1065" s="297"/>
      <c r="C1065" s="297"/>
      <c r="D1065" s="297"/>
      <c r="E1065" s="297"/>
      <c r="F1065" s="297"/>
      <c r="G1065" s="297"/>
      <c r="H1065" s="297"/>
      <c r="I1065" s="297"/>
      <c r="J1065" s="297"/>
      <c r="K1065" s="297"/>
      <c r="L1065" s="297"/>
      <c r="M1065" s="297"/>
      <c r="N1065" s="297"/>
      <c r="O1065" s="297"/>
      <c r="P1065" s="297"/>
      <c r="Q1065" s="297"/>
      <c r="R1065" s="297"/>
      <c r="S1065" s="297"/>
      <c r="T1065" s="297"/>
      <c r="U1065" s="297"/>
      <c r="V1065" s="297"/>
      <c r="W1065" s="297"/>
      <c r="X1065" s="297"/>
      <c r="Y1065" s="297"/>
    </row>
    <row r="1066" spans="1:25" x14ac:dyDescent="0.2">
      <c r="A1066" s="297"/>
      <c r="B1066" s="297"/>
      <c r="C1066" s="297"/>
      <c r="D1066" s="297"/>
      <c r="E1066" s="297"/>
      <c r="F1066" s="297"/>
      <c r="G1066" s="297"/>
      <c r="H1066" s="297"/>
      <c r="I1066" s="297"/>
      <c r="J1066" s="297"/>
      <c r="K1066" s="297"/>
      <c r="L1066" s="297"/>
      <c r="M1066" s="297"/>
      <c r="N1066" s="297"/>
      <c r="O1066" s="297"/>
      <c r="P1066" s="297"/>
      <c r="Q1066" s="297"/>
      <c r="R1066" s="297"/>
      <c r="S1066" s="297"/>
      <c r="T1066" s="297"/>
      <c r="U1066" s="297"/>
      <c r="V1066" s="297"/>
      <c r="W1066" s="297"/>
      <c r="X1066" s="297"/>
      <c r="Y1066" s="297"/>
    </row>
    <row r="1067" spans="1:25" x14ac:dyDescent="0.2">
      <c r="A1067" s="297"/>
      <c r="B1067" s="297"/>
      <c r="C1067" s="297"/>
      <c r="D1067" s="297"/>
      <c r="E1067" s="297"/>
      <c r="F1067" s="297"/>
      <c r="G1067" s="297"/>
      <c r="H1067" s="297"/>
      <c r="I1067" s="297"/>
      <c r="J1067" s="297"/>
      <c r="K1067" s="297"/>
      <c r="L1067" s="297"/>
      <c r="M1067" s="297"/>
      <c r="N1067" s="297"/>
      <c r="O1067" s="297"/>
      <c r="P1067" s="297"/>
      <c r="Q1067" s="297"/>
      <c r="R1067" s="297"/>
      <c r="S1067" s="297"/>
      <c r="T1067" s="297"/>
      <c r="U1067" s="297"/>
      <c r="V1067" s="297"/>
      <c r="W1067" s="297"/>
      <c r="X1067" s="297"/>
      <c r="Y1067" s="297"/>
    </row>
    <row r="1068" spans="1:25" x14ac:dyDescent="0.2">
      <c r="A1068" s="297"/>
      <c r="B1068" s="297"/>
      <c r="C1068" s="297"/>
      <c r="D1068" s="297"/>
      <c r="E1068" s="297"/>
      <c r="F1068" s="297"/>
      <c r="G1068" s="297"/>
      <c r="H1068" s="297"/>
      <c r="I1068" s="297"/>
      <c r="J1068" s="297"/>
      <c r="K1068" s="297"/>
      <c r="L1068" s="297"/>
      <c r="M1068" s="297"/>
      <c r="N1068" s="297"/>
      <c r="O1068" s="297"/>
      <c r="P1068" s="297"/>
      <c r="Q1068" s="297"/>
      <c r="R1068" s="297"/>
      <c r="S1068" s="297"/>
      <c r="T1068" s="297"/>
      <c r="U1068" s="297"/>
      <c r="V1068" s="297"/>
      <c r="W1068" s="297"/>
      <c r="X1068" s="297"/>
      <c r="Y1068" s="297"/>
    </row>
    <row r="1069" spans="1:25" x14ac:dyDescent="0.2">
      <c r="A1069" s="297"/>
      <c r="B1069" s="297"/>
      <c r="C1069" s="297"/>
      <c r="D1069" s="297"/>
      <c r="E1069" s="297"/>
      <c r="F1069" s="297"/>
      <c r="G1069" s="297"/>
      <c r="H1069" s="297"/>
      <c r="I1069" s="297"/>
      <c r="J1069" s="297"/>
      <c r="K1069" s="297"/>
      <c r="L1069" s="297"/>
      <c r="M1069" s="297"/>
      <c r="N1069" s="297"/>
      <c r="O1069" s="297"/>
      <c r="P1069" s="297"/>
      <c r="Q1069" s="297"/>
      <c r="R1069" s="297"/>
      <c r="S1069" s="297"/>
      <c r="T1069" s="297"/>
      <c r="U1069" s="297"/>
      <c r="V1069" s="297"/>
      <c r="W1069" s="297"/>
      <c r="X1069" s="297"/>
      <c r="Y1069" s="297"/>
    </row>
    <row r="1070" spans="1:25" x14ac:dyDescent="0.2">
      <c r="A1070" s="297"/>
      <c r="B1070" s="297"/>
      <c r="C1070" s="297"/>
      <c r="D1070" s="297"/>
      <c r="E1070" s="297"/>
      <c r="F1070" s="297"/>
      <c r="G1070" s="297"/>
      <c r="H1070" s="297"/>
      <c r="I1070" s="297"/>
      <c r="J1070" s="297"/>
      <c r="K1070" s="297"/>
      <c r="L1070" s="297"/>
      <c r="M1070" s="297"/>
      <c r="N1070" s="297"/>
      <c r="O1070" s="297"/>
      <c r="P1070" s="297"/>
      <c r="Q1070" s="297"/>
      <c r="R1070" s="297"/>
      <c r="S1070" s="297"/>
      <c r="T1070" s="297"/>
      <c r="U1070" s="297"/>
      <c r="V1070" s="297"/>
      <c r="W1070" s="297"/>
      <c r="X1070" s="297"/>
      <c r="Y1070" s="297"/>
    </row>
    <row r="1071" spans="1:25" x14ac:dyDescent="0.2">
      <c r="A1071" s="297"/>
      <c r="B1071" s="297"/>
      <c r="C1071" s="297"/>
      <c r="D1071" s="297"/>
      <c r="E1071" s="297"/>
      <c r="F1071" s="297"/>
      <c r="G1071" s="297"/>
      <c r="H1071" s="297"/>
      <c r="I1071" s="297"/>
      <c r="J1071" s="297"/>
      <c r="K1071" s="297"/>
      <c r="L1071" s="297"/>
      <c r="M1071" s="297"/>
      <c r="N1071" s="297"/>
      <c r="O1071" s="297"/>
      <c r="P1071" s="297"/>
      <c r="Q1071" s="297"/>
      <c r="R1071" s="297"/>
      <c r="S1071" s="297"/>
      <c r="T1071" s="297"/>
      <c r="U1071" s="297"/>
      <c r="V1071" s="297"/>
      <c r="W1071" s="297"/>
      <c r="X1071" s="297"/>
      <c r="Y1071" s="297"/>
    </row>
    <row r="1072" spans="1:25" x14ac:dyDescent="0.2">
      <c r="A1072" s="297"/>
      <c r="B1072" s="297"/>
      <c r="C1072" s="297"/>
      <c r="D1072" s="297"/>
      <c r="E1072" s="297"/>
      <c r="F1072" s="297"/>
      <c r="G1072" s="297"/>
      <c r="H1072" s="297"/>
      <c r="I1072" s="297"/>
      <c r="J1072" s="297"/>
      <c r="K1072" s="297"/>
      <c r="L1072" s="297"/>
      <c r="M1072" s="297"/>
      <c r="N1072" s="297"/>
      <c r="O1072" s="297"/>
      <c r="P1072" s="297"/>
      <c r="Q1072" s="297"/>
      <c r="R1072" s="297"/>
      <c r="S1072" s="297"/>
      <c r="T1072" s="297"/>
      <c r="U1072" s="297"/>
      <c r="V1072" s="297"/>
      <c r="W1072" s="297"/>
      <c r="X1072" s="297"/>
      <c r="Y1072" s="297"/>
    </row>
    <row r="1073" spans="1:25" x14ac:dyDescent="0.2">
      <c r="A1073" s="297"/>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row>
    <row r="1074" spans="1:25" x14ac:dyDescent="0.2">
      <c r="A1074" s="297"/>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row>
    <row r="1075" spans="1:25" x14ac:dyDescent="0.2">
      <c r="A1075" s="297"/>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row>
    <row r="1076" spans="1:25" x14ac:dyDescent="0.2">
      <c r="A1076" s="297"/>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row>
    <row r="1077" spans="1:25" x14ac:dyDescent="0.2">
      <c r="A1077" s="297"/>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row>
    <row r="1078" spans="1:25" x14ac:dyDescent="0.2">
      <c r="A1078" s="297"/>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row>
    <row r="1079" spans="1:25" x14ac:dyDescent="0.2">
      <c r="A1079" s="297"/>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row>
    <row r="1080" spans="1:25" x14ac:dyDescent="0.2">
      <c r="A1080" s="297"/>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row>
    <row r="1081" spans="1:25" x14ac:dyDescent="0.2">
      <c r="A1081" s="297"/>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row>
    <row r="1082" spans="1:25" x14ac:dyDescent="0.2">
      <c r="A1082" s="297"/>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row>
    <row r="1083" spans="1:25" x14ac:dyDescent="0.2">
      <c r="A1083" s="297"/>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row>
    <row r="1084" spans="1:25" x14ac:dyDescent="0.2">
      <c r="A1084" s="297"/>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row>
    <row r="1085" spans="1:25" x14ac:dyDescent="0.2">
      <c r="A1085" s="297"/>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row>
    <row r="1086" spans="1:25" x14ac:dyDescent="0.2">
      <c r="A1086" s="297"/>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row>
    <row r="1087" spans="1:25" x14ac:dyDescent="0.2">
      <c r="A1087" s="297"/>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row>
    <row r="1088" spans="1:25" x14ac:dyDescent="0.2">
      <c r="A1088" s="297"/>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row>
    <row r="1089" spans="1:25" x14ac:dyDescent="0.2">
      <c r="A1089" s="297"/>
      <c r="B1089" s="297"/>
      <c r="C1089" s="297"/>
      <c r="D1089" s="297"/>
      <c r="E1089" s="297"/>
      <c r="F1089" s="297"/>
      <c r="G1089" s="297"/>
      <c r="H1089" s="297"/>
      <c r="I1089" s="297"/>
      <c r="J1089" s="297"/>
      <c r="K1089" s="297"/>
      <c r="L1089" s="297"/>
      <c r="M1089" s="297"/>
      <c r="N1089" s="297"/>
      <c r="O1089" s="297"/>
      <c r="P1089" s="297"/>
      <c r="Q1089" s="297"/>
      <c r="R1089" s="297"/>
      <c r="S1089" s="297"/>
      <c r="T1089" s="297"/>
      <c r="U1089" s="297"/>
      <c r="V1089" s="297"/>
      <c r="W1089" s="297"/>
      <c r="X1089" s="297"/>
      <c r="Y1089" s="297"/>
    </row>
    <row r="1090" spans="1:25" x14ac:dyDescent="0.2">
      <c r="A1090" s="297"/>
      <c r="B1090" s="297"/>
      <c r="C1090" s="297"/>
      <c r="D1090" s="297"/>
      <c r="E1090" s="297"/>
      <c r="F1090" s="297"/>
      <c r="G1090" s="297"/>
      <c r="H1090" s="297"/>
      <c r="I1090" s="297"/>
      <c r="J1090" s="297"/>
      <c r="K1090" s="297"/>
      <c r="L1090" s="297"/>
      <c r="M1090" s="297"/>
      <c r="N1090" s="297"/>
      <c r="O1090" s="297"/>
      <c r="P1090" s="297"/>
      <c r="Q1090" s="297"/>
      <c r="R1090" s="297"/>
      <c r="S1090" s="297"/>
      <c r="T1090" s="297"/>
      <c r="U1090" s="297"/>
      <c r="V1090" s="297"/>
      <c r="W1090" s="297"/>
      <c r="X1090" s="297"/>
      <c r="Y1090" s="297"/>
    </row>
    <row r="1091" spans="1:25" x14ac:dyDescent="0.2">
      <c r="A1091" s="297"/>
      <c r="B1091" s="297"/>
      <c r="C1091" s="297"/>
      <c r="D1091" s="297"/>
      <c r="E1091" s="297"/>
      <c r="F1091" s="297"/>
      <c r="G1091" s="297"/>
      <c r="H1091" s="297"/>
      <c r="I1091" s="297"/>
      <c r="J1091" s="297"/>
      <c r="K1091" s="297"/>
      <c r="L1091" s="297"/>
      <c r="M1091" s="297"/>
      <c r="N1091" s="297"/>
      <c r="O1091" s="297"/>
      <c r="P1091" s="297"/>
      <c r="Q1091" s="297"/>
      <c r="R1091" s="297"/>
      <c r="S1091" s="297"/>
      <c r="T1091" s="297"/>
      <c r="U1091" s="297"/>
      <c r="V1091" s="297"/>
      <c r="W1091" s="297"/>
      <c r="X1091" s="297"/>
      <c r="Y1091" s="297"/>
    </row>
    <row r="1092" spans="1:25" x14ac:dyDescent="0.2">
      <c r="A1092" s="297"/>
      <c r="B1092" s="297"/>
      <c r="C1092" s="297"/>
      <c r="D1092" s="297"/>
      <c r="E1092" s="297"/>
      <c r="F1092" s="297"/>
      <c r="G1092" s="297"/>
      <c r="H1092" s="297"/>
      <c r="I1092" s="297"/>
      <c r="J1092" s="297"/>
      <c r="K1092" s="297"/>
      <c r="L1092" s="297"/>
      <c r="M1092" s="297"/>
      <c r="N1092" s="297"/>
      <c r="O1092" s="297"/>
      <c r="P1092" s="297"/>
      <c r="Q1092" s="297"/>
      <c r="R1092" s="297"/>
      <c r="S1092" s="297"/>
      <c r="T1092" s="297"/>
      <c r="U1092" s="297"/>
      <c r="V1092" s="297"/>
      <c r="W1092" s="297"/>
      <c r="X1092" s="297"/>
      <c r="Y1092" s="297"/>
    </row>
    <row r="1093" spans="1:25" x14ac:dyDescent="0.2">
      <c r="A1093" s="297"/>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row>
    <row r="1094" spans="1:25" x14ac:dyDescent="0.2">
      <c r="A1094" s="297"/>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row>
    <row r="1095" spans="1:25" x14ac:dyDescent="0.2">
      <c r="A1095" s="297"/>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row>
    <row r="1096" spans="1:25" x14ac:dyDescent="0.2">
      <c r="A1096" s="297"/>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row>
    <row r="1097" spans="1:25" x14ac:dyDescent="0.2">
      <c r="A1097" s="297"/>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row>
    <row r="1098" spans="1:25" x14ac:dyDescent="0.2">
      <c r="A1098" s="297"/>
      <c r="B1098" s="297"/>
      <c r="C1098" s="297"/>
      <c r="D1098" s="297"/>
      <c r="E1098" s="297"/>
      <c r="F1098" s="297"/>
      <c r="G1098" s="297"/>
      <c r="H1098" s="297"/>
      <c r="I1098" s="297"/>
      <c r="J1098" s="297"/>
      <c r="K1098" s="297"/>
      <c r="L1098" s="297"/>
      <c r="M1098" s="297"/>
      <c r="N1098" s="297"/>
      <c r="O1098" s="297"/>
      <c r="P1098" s="297"/>
      <c r="Q1098" s="297"/>
      <c r="R1098" s="297"/>
      <c r="S1098" s="297"/>
      <c r="T1098" s="297"/>
      <c r="U1098" s="297"/>
      <c r="V1098" s="297"/>
      <c r="W1098" s="297"/>
      <c r="X1098" s="297"/>
      <c r="Y1098" s="297"/>
    </row>
    <row r="1099" spans="1:25" x14ac:dyDescent="0.2">
      <c r="A1099" s="297"/>
      <c r="B1099" s="297"/>
      <c r="C1099" s="297"/>
      <c r="D1099" s="297"/>
      <c r="E1099" s="297"/>
      <c r="F1099" s="297"/>
      <c r="G1099" s="297"/>
      <c r="H1099" s="297"/>
      <c r="I1099" s="297"/>
      <c r="J1099" s="297"/>
      <c r="K1099" s="297"/>
      <c r="L1099" s="297"/>
      <c r="M1099" s="297"/>
      <c r="N1099" s="297"/>
      <c r="O1099" s="297"/>
      <c r="P1099" s="297"/>
      <c r="Q1099" s="297"/>
      <c r="R1099" s="297"/>
      <c r="S1099" s="297"/>
      <c r="T1099" s="297"/>
      <c r="U1099" s="297"/>
      <c r="V1099" s="297"/>
      <c r="W1099" s="297"/>
      <c r="X1099" s="297"/>
      <c r="Y1099" s="297"/>
    </row>
    <row r="1100" spans="1:25" x14ac:dyDescent="0.2">
      <c r="A1100" s="297"/>
      <c r="B1100" s="297"/>
      <c r="C1100" s="297"/>
      <c r="D1100" s="297"/>
      <c r="E1100" s="297"/>
      <c r="F1100" s="297"/>
      <c r="G1100" s="297"/>
      <c r="H1100" s="297"/>
      <c r="I1100" s="297"/>
      <c r="J1100" s="297"/>
      <c r="K1100" s="297"/>
      <c r="L1100" s="297"/>
      <c r="M1100" s="297"/>
      <c r="N1100" s="297"/>
      <c r="O1100" s="297"/>
      <c r="P1100" s="297"/>
      <c r="Q1100" s="297"/>
      <c r="R1100" s="297"/>
      <c r="S1100" s="297"/>
      <c r="T1100" s="297"/>
      <c r="U1100" s="297"/>
      <c r="V1100" s="297"/>
      <c r="W1100" s="297"/>
      <c r="X1100" s="297"/>
      <c r="Y1100" s="297"/>
    </row>
    <row r="1101" spans="1:25" x14ac:dyDescent="0.2">
      <c r="A1101" s="297"/>
      <c r="B1101" s="297"/>
      <c r="C1101" s="297"/>
      <c r="D1101" s="297"/>
      <c r="E1101" s="297"/>
      <c r="F1101" s="297"/>
      <c r="G1101" s="297"/>
      <c r="H1101" s="297"/>
      <c r="I1101" s="297"/>
      <c r="J1101" s="297"/>
      <c r="K1101" s="297"/>
      <c r="L1101" s="297"/>
      <c r="M1101" s="297"/>
      <c r="N1101" s="297"/>
      <c r="O1101" s="297"/>
      <c r="P1101" s="297"/>
      <c r="Q1101" s="297"/>
      <c r="R1101" s="297"/>
      <c r="S1101" s="297"/>
      <c r="T1101" s="297"/>
      <c r="U1101" s="297"/>
      <c r="V1101" s="297"/>
      <c r="W1101" s="297"/>
      <c r="X1101" s="297"/>
      <c r="Y1101" s="297"/>
    </row>
    <row r="1102" spans="1:25" x14ac:dyDescent="0.2">
      <c r="A1102" s="297"/>
      <c r="B1102" s="297"/>
      <c r="C1102" s="297"/>
      <c r="D1102" s="297"/>
      <c r="E1102" s="297"/>
      <c r="F1102" s="297"/>
      <c r="G1102" s="297"/>
      <c r="H1102" s="297"/>
      <c r="I1102" s="297"/>
      <c r="J1102" s="297"/>
      <c r="K1102" s="297"/>
      <c r="L1102" s="297"/>
      <c r="M1102" s="297"/>
      <c r="N1102" s="297"/>
      <c r="O1102" s="297"/>
      <c r="P1102" s="297"/>
      <c r="Q1102" s="297"/>
      <c r="R1102" s="297"/>
      <c r="S1102" s="297"/>
      <c r="T1102" s="297"/>
      <c r="U1102" s="297"/>
      <c r="V1102" s="297"/>
      <c r="W1102" s="297"/>
      <c r="X1102" s="297"/>
      <c r="Y1102" s="297"/>
    </row>
    <row r="1103" spans="1:25" x14ac:dyDescent="0.2">
      <c r="A1103" s="297"/>
      <c r="B1103" s="297"/>
      <c r="C1103" s="297"/>
      <c r="D1103" s="297"/>
      <c r="E1103" s="297"/>
      <c r="F1103" s="297"/>
      <c r="G1103" s="297"/>
      <c r="H1103" s="297"/>
      <c r="I1103" s="297"/>
      <c r="J1103" s="297"/>
      <c r="K1103" s="297"/>
      <c r="L1103" s="297"/>
      <c r="M1103" s="297"/>
      <c r="N1103" s="297"/>
      <c r="O1103" s="297"/>
      <c r="P1103" s="297"/>
      <c r="Q1103" s="297"/>
      <c r="R1103" s="297"/>
      <c r="S1103" s="297"/>
      <c r="T1103" s="297"/>
      <c r="U1103" s="297"/>
      <c r="V1103" s="297"/>
      <c r="W1103" s="297"/>
      <c r="X1103" s="297"/>
      <c r="Y1103" s="297"/>
    </row>
    <row r="1104" spans="1:25" x14ac:dyDescent="0.2">
      <c r="A1104" s="297"/>
      <c r="B1104" s="297"/>
      <c r="C1104" s="297"/>
      <c r="D1104" s="297"/>
      <c r="E1104" s="297"/>
      <c r="F1104" s="297"/>
      <c r="G1104" s="297"/>
      <c r="H1104" s="297"/>
      <c r="I1104" s="297"/>
      <c r="J1104" s="297"/>
      <c r="K1104" s="297"/>
      <c r="L1104" s="297"/>
      <c r="M1104" s="297"/>
      <c r="N1104" s="297"/>
      <c r="O1104" s="297"/>
      <c r="P1104" s="297"/>
      <c r="Q1104" s="297"/>
      <c r="R1104" s="297"/>
      <c r="S1104" s="297"/>
      <c r="T1104" s="297"/>
      <c r="U1104" s="297"/>
      <c r="V1104" s="297"/>
      <c r="W1104" s="297"/>
      <c r="X1104" s="297"/>
      <c r="Y1104" s="297"/>
    </row>
    <row r="1105" spans="1:25" x14ac:dyDescent="0.2">
      <c r="A1105" s="297"/>
      <c r="B1105" s="297"/>
      <c r="C1105" s="297"/>
      <c r="D1105" s="297"/>
      <c r="E1105" s="297"/>
      <c r="F1105" s="297"/>
      <c r="G1105" s="297"/>
      <c r="H1105" s="297"/>
      <c r="I1105" s="297"/>
      <c r="J1105" s="297"/>
      <c r="K1105" s="297"/>
      <c r="L1105" s="297"/>
      <c r="M1105" s="297"/>
      <c r="N1105" s="297"/>
      <c r="O1105" s="297"/>
      <c r="P1105" s="297"/>
      <c r="Q1105" s="297"/>
      <c r="R1105" s="297"/>
      <c r="S1105" s="297"/>
      <c r="T1105" s="297"/>
      <c r="U1105" s="297"/>
      <c r="V1105" s="297"/>
      <c r="W1105" s="297"/>
      <c r="X1105" s="297"/>
      <c r="Y1105" s="297"/>
    </row>
    <row r="1106" spans="1:25" x14ac:dyDescent="0.2">
      <c r="A1106" s="297"/>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row>
    <row r="1107" spans="1:25" x14ac:dyDescent="0.2">
      <c r="A1107" s="297"/>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row>
    <row r="1108" spans="1:25" x14ac:dyDescent="0.2">
      <c r="A1108" s="297"/>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row>
    <row r="1109" spans="1:25" x14ac:dyDescent="0.2">
      <c r="A1109" s="297"/>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row>
    <row r="1110" spans="1:25" x14ac:dyDescent="0.2">
      <c r="A1110" s="297"/>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row>
    <row r="1111" spans="1:25" x14ac:dyDescent="0.2">
      <c r="A1111" s="297"/>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row>
    <row r="1112" spans="1:25" x14ac:dyDescent="0.2">
      <c r="A1112" s="297"/>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row>
    <row r="1113" spans="1:25" x14ac:dyDescent="0.2">
      <c r="A1113" s="297"/>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row>
    <row r="1114" spans="1:25" x14ac:dyDescent="0.2">
      <c r="A1114" s="297"/>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row>
    <row r="1115" spans="1:25" x14ac:dyDescent="0.2">
      <c r="A1115" s="297"/>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row>
    <row r="1116" spans="1:25" x14ac:dyDescent="0.2">
      <c r="A1116" s="297"/>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row>
    <row r="1117" spans="1:25" x14ac:dyDescent="0.2">
      <c r="A1117" s="297"/>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row>
    <row r="1118" spans="1:25" x14ac:dyDescent="0.2">
      <c r="A1118" s="297"/>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row>
    <row r="1119" spans="1:25" x14ac:dyDescent="0.2">
      <c r="A1119" s="297"/>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row>
    <row r="1120" spans="1:25" x14ac:dyDescent="0.2">
      <c r="A1120" s="297"/>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row>
    <row r="1121" spans="1:25" x14ac:dyDescent="0.2">
      <c r="A1121" s="297"/>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row>
    <row r="1122" spans="1:25" x14ac:dyDescent="0.2">
      <c r="A1122" s="297"/>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row>
    <row r="1123" spans="1:25" x14ac:dyDescent="0.2">
      <c r="A1123" s="297"/>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row>
    <row r="1124" spans="1:25" x14ac:dyDescent="0.2">
      <c r="A1124" s="297"/>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row>
    <row r="1125" spans="1:25" x14ac:dyDescent="0.2">
      <c r="A1125" s="297"/>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row>
    <row r="1126" spans="1:25" x14ac:dyDescent="0.2">
      <c r="A1126" s="297"/>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row>
    <row r="1127" spans="1:25" x14ac:dyDescent="0.2">
      <c r="A1127" s="297"/>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row>
    <row r="1128" spans="1:25" x14ac:dyDescent="0.2">
      <c r="A1128" s="297"/>
      <c r="B1128" s="297"/>
      <c r="C1128" s="297"/>
      <c r="D1128" s="297"/>
      <c r="E1128" s="297"/>
      <c r="F1128" s="297"/>
      <c r="G1128" s="297"/>
      <c r="H1128" s="297"/>
      <c r="I1128" s="297"/>
      <c r="J1128" s="297"/>
      <c r="K1128" s="297"/>
      <c r="L1128" s="297"/>
      <c r="M1128" s="297"/>
      <c r="N1128" s="297"/>
      <c r="O1128" s="297"/>
      <c r="P1128" s="297"/>
      <c r="Q1128" s="297"/>
      <c r="R1128" s="297"/>
      <c r="S1128" s="297"/>
      <c r="T1128" s="297"/>
      <c r="U1128" s="297"/>
      <c r="V1128" s="297"/>
      <c r="W1128" s="297"/>
      <c r="X1128" s="297"/>
      <c r="Y1128" s="297"/>
    </row>
    <row r="1129" spans="1:25" x14ac:dyDescent="0.2">
      <c r="A1129" s="297"/>
      <c r="B1129" s="297"/>
      <c r="C1129" s="297"/>
      <c r="D1129" s="297"/>
      <c r="E1129" s="297"/>
      <c r="F1129" s="297"/>
      <c r="G1129" s="297"/>
      <c r="H1129" s="297"/>
      <c r="I1129" s="297"/>
      <c r="J1129" s="297"/>
      <c r="K1129" s="297"/>
      <c r="L1129" s="297"/>
      <c r="M1129" s="297"/>
      <c r="N1129" s="297"/>
      <c r="O1129" s="297"/>
      <c r="P1129" s="297"/>
      <c r="Q1129" s="297"/>
      <c r="R1129" s="297"/>
      <c r="S1129" s="297"/>
      <c r="T1129" s="297"/>
      <c r="U1129" s="297"/>
      <c r="V1129" s="297"/>
      <c r="W1129" s="297"/>
      <c r="X1129" s="297"/>
      <c r="Y1129" s="297"/>
    </row>
    <row r="1130" spans="1:25" x14ac:dyDescent="0.2">
      <c r="A1130" s="297"/>
      <c r="B1130" s="297"/>
      <c r="C1130" s="297"/>
      <c r="D1130" s="297"/>
      <c r="E1130" s="297"/>
      <c r="F1130" s="297"/>
      <c r="G1130" s="297"/>
      <c r="H1130" s="297"/>
      <c r="I1130" s="297"/>
      <c r="J1130" s="297"/>
      <c r="K1130" s="297"/>
      <c r="L1130" s="297"/>
      <c r="M1130" s="297"/>
      <c r="N1130" s="297"/>
      <c r="O1130" s="297"/>
      <c r="P1130" s="297"/>
      <c r="Q1130" s="297"/>
      <c r="R1130" s="297"/>
      <c r="S1130" s="297"/>
      <c r="T1130" s="297"/>
      <c r="U1130" s="297"/>
      <c r="V1130" s="297"/>
      <c r="W1130" s="297"/>
      <c r="X1130" s="297"/>
      <c r="Y1130" s="297"/>
    </row>
    <row r="1131" spans="1:25" x14ac:dyDescent="0.2">
      <c r="A1131" s="297"/>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row>
    <row r="1132" spans="1:25" x14ac:dyDescent="0.2">
      <c r="A1132" s="297"/>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row>
    <row r="1133" spans="1:25" x14ac:dyDescent="0.2">
      <c r="A1133" s="297"/>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row>
    <row r="1134" spans="1:25" x14ac:dyDescent="0.2">
      <c r="A1134" s="297"/>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row>
    <row r="1135" spans="1:25" x14ac:dyDescent="0.2">
      <c r="A1135" s="297"/>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row>
    <row r="1136" spans="1:25" x14ac:dyDescent="0.2">
      <c r="A1136" s="297"/>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row>
    <row r="1137" spans="1:25" x14ac:dyDescent="0.2">
      <c r="A1137" s="297"/>
      <c r="B1137" s="297"/>
      <c r="C1137" s="297"/>
      <c r="D1137" s="297"/>
      <c r="E1137" s="297"/>
      <c r="F1137" s="297"/>
      <c r="G1137" s="297"/>
      <c r="H1137" s="297"/>
      <c r="I1137" s="297"/>
      <c r="J1137" s="297"/>
      <c r="K1137" s="297"/>
      <c r="L1137" s="297"/>
      <c r="M1137" s="297"/>
      <c r="N1137" s="297"/>
      <c r="O1137" s="297"/>
      <c r="P1137" s="297"/>
      <c r="Q1137" s="297"/>
      <c r="R1137" s="297"/>
      <c r="S1137" s="297"/>
      <c r="T1137" s="297"/>
      <c r="U1137" s="297"/>
      <c r="V1137" s="297"/>
      <c r="W1137" s="297"/>
      <c r="X1137" s="297"/>
      <c r="Y1137" s="297"/>
    </row>
    <row r="1138" spans="1:25" x14ac:dyDescent="0.2">
      <c r="A1138" s="297"/>
      <c r="B1138" s="297"/>
      <c r="C1138" s="297"/>
      <c r="D1138" s="297"/>
      <c r="E1138" s="297"/>
      <c r="F1138" s="297"/>
      <c r="G1138" s="297"/>
      <c r="H1138" s="297"/>
      <c r="I1138" s="297"/>
      <c r="J1138" s="297"/>
      <c r="K1138" s="297"/>
      <c r="L1138" s="297"/>
      <c r="M1138" s="297"/>
      <c r="N1138" s="297"/>
      <c r="O1138" s="297"/>
      <c r="P1138" s="297"/>
      <c r="Q1138" s="297"/>
      <c r="R1138" s="297"/>
      <c r="S1138" s="297"/>
      <c r="T1138" s="297"/>
      <c r="U1138" s="297"/>
      <c r="V1138" s="297"/>
      <c r="W1138" s="297"/>
      <c r="X1138" s="297"/>
      <c r="Y1138" s="297"/>
    </row>
    <row r="1139" spans="1:25" x14ac:dyDescent="0.2">
      <c r="A1139" s="297"/>
      <c r="B1139" s="297"/>
      <c r="C1139" s="297"/>
      <c r="D1139" s="297"/>
      <c r="E1139" s="297"/>
      <c r="F1139" s="297"/>
      <c r="G1139" s="297"/>
      <c r="H1139" s="297"/>
      <c r="I1139" s="297"/>
      <c r="J1139" s="297"/>
      <c r="K1139" s="297"/>
      <c r="L1139" s="297"/>
      <c r="M1139" s="297"/>
      <c r="N1139" s="297"/>
      <c r="O1139" s="297"/>
      <c r="P1139" s="297"/>
      <c r="Q1139" s="297"/>
      <c r="R1139" s="297"/>
      <c r="S1139" s="297"/>
      <c r="T1139" s="297"/>
      <c r="U1139" s="297"/>
      <c r="V1139" s="297"/>
      <c r="W1139" s="297"/>
      <c r="X1139" s="297"/>
      <c r="Y1139" s="297"/>
    </row>
    <row r="1140" spans="1:25" x14ac:dyDescent="0.2">
      <c r="A1140" s="297"/>
      <c r="B1140" s="297"/>
      <c r="C1140" s="297"/>
      <c r="D1140" s="297"/>
      <c r="E1140" s="297"/>
      <c r="F1140" s="297"/>
      <c r="G1140" s="297"/>
      <c r="H1140" s="297"/>
      <c r="I1140" s="297"/>
      <c r="J1140" s="297"/>
      <c r="K1140" s="297"/>
      <c r="L1140" s="297"/>
      <c r="M1140" s="297"/>
      <c r="N1140" s="297"/>
      <c r="O1140" s="297"/>
      <c r="P1140" s="297"/>
      <c r="Q1140" s="297"/>
      <c r="R1140" s="297"/>
      <c r="S1140" s="297"/>
      <c r="T1140" s="297"/>
      <c r="U1140" s="297"/>
      <c r="V1140" s="297"/>
      <c r="W1140" s="297"/>
      <c r="X1140" s="297"/>
      <c r="Y1140" s="297"/>
    </row>
    <row r="1141" spans="1:25" x14ac:dyDescent="0.2">
      <c r="A1141" s="297"/>
      <c r="B1141" s="297"/>
      <c r="C1141" s="297"/>
      <c r="D1141" s="297"/>
      <c r="E1141" s="297"/>
      <c r="F1141" s="297"/>
      <c r="G1141" s="297"/>
      <c r="H1141" s="297"/>
      <c r="I1141" s="297"/>
      <c r="J1141" s="297"/>
      <c r="K1141" s="297"/>
      <c r="L1141" s="297"/>
      <c r="M1141" s="297"/>
      <c r="N1141" s="297"/>
      <c r="O1141" s="297"/>
      <c r="P1141" s="297"/>
      <c r="Q1141" s="297"/>
      <c r="R1141" s="297"/>
      <c r="S1141" s="297"/>
      <c r="T1141" s="297"/>
      <c r="U1141" s="297"/>
      <c r="V1141" s="297"/>
      <c r="W1141" s="297"/>
      <c r="X1141" s="297"/>
      <c r="Y1141" s="297"/>
    </row>
    <row r="1142" spans="1:25" x14ac:dyDescent="0.2">
      <c r="A1142" s="297"/>
      <c r="B1142" s="297"/>
      <c r="C1142" s="297"/>
      <c r="D1142" s="297"/>
      <c r="E1142" s="297"/>
      <c r="F1142" s="297"/>
      <c r="G1142" s="297"/>
      <c r="H1142" s="297"/>
      <c r="I1142" s="297"/>
      <c r="J1142" s="297"/>
      <c r="K1142" s="297"/>
      <c r="L1142" s="297"/>
      <c r="M1142" s="297"/>
      <c r="N1142" s="297"/>
      <c r="O1142" s="297"/>
      <c r="P1142" s="297"/>
      <c r="Q1142" s="297"/>
      <c r="R1142" s="297"/>
      <c r="S1142" s="297"/>
      <c r="T1142" s="297"/>
      <c r="U1142" s="297"/>
      <c r="V1142" s="297"/>
      <c r="W1142" s="297"/>
      <c r="X1142" s="297"/>
      <c r="Y1142" s="297"/>
    </row>
    <row r="1143" spans="1:25" x14ac:dyDescent="0.2">
      <c r="A1143" s="297"/>
      <c r="B1143" s="297"/>
      <c r="C1143" s="297"/>
      <c r="D1143" s="297"/>
      <c r="E1143" s="297"/>
      <c r="F1143" s="297"/>
      <c r="G1143" s="297"/>
      <c r="H1143" s="297"/>
      <c r="I1143" s="297"/>
      <c r="J1143" s="297"/>
      <c r="K1143" s="297"/>
      <c r="L1143" s="297"/>
      <c r="M1143" s="297"/>
      <c r="N1143" s="297"/>
      <c r="O1143" s="297"/>
      <c r="P1143" s="297"/>
      <c r="Q1143" s="297"/>
      <c r="R1143" s="297"/>
      <c r="S1143" s="297"/>
      <c r="T1143" s="297"/>
      <c r="U1143" s="297"/>
      <c r="V1143" s="297"/>
      <c r="W1143" s="297"/>
      <c r="X1143" s="297"/>
      <c r="Y1143" s="297"/>
    </row>
    <row r="1144" spans="1:25" x14ac:dyDescent="0.2">
      <c r="A1144" s="297"/>
      <c r="B1144" s="297"/>
      <c r="C1144" s="297"/>
      <c r="D1144" s="297"/>
      <c r="E1144" s="297"/>
      <c r="F1144" s="297"/>
      <c r="G1144" s="297"/>
      <c r="H1144" s="297"/>
      <c r="I1144" s="297"/>
      <c r="J1144" s="297"/>
      <c r="K1144" s="297"/>
      <c r="L1144" s="297"/>
      <c r="M1144" s="297"/>
      <c r="N1144" s="297"/>
      <c r="O1144" s="297"/>
      <c r="P1144" s="297"/>
      <c r="Q1144" s="297"/>
      <c r="R1144" s="297"/>
      <c r="S1144" s="297"/>
      <c r="T1144" s="297"/>
      <c r="U1144" s="297"/>
      <c r="V1144" s="297"/>
      <c r="W1144" s="297"/>
      <c r="X1144" s="297"/>
      <c r="Y1144" s="297"/>
    </row>
    <row r="1145" spans="1:25" x14ac:dyDescent="0.2">
      <c r="A1145" s="297"/>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row>
    <row r="1146" spans="1:25" x14ac:dyDescent="0.2">
      <c r="A1146" s="297"/>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row>
    <row r="1147" spans="1:25" x14ac:dyDescent="0.2">
      <c r="A1147" s="297"/>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row>
    <row r="1148" spans="1:25" x14ac:dyDescent="0.2">
      <c r="A1148" s="297"/>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row>
    <row r="1149" spans="1:25" x14ac:dyDescent="0.2">
      <c r="A1149" s="297"/>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row>
    <row r="1150" spans="1:25" x14ac:dyDescent="0.2">
      <c r="A1150" s="297"/>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row>
    <row r="1151" spans="1:25" x14ac:dyDescent="0.2">
      <c r="A1151" s="297"/>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row>
    <row r="1152" spans="1:25" x14ac:dyDescent="0.2">
      <c r="A1152" s="297"/>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row>
    <row r="1153" spans="1:25" x14ac:dyDescent="0.2">
      <c r="A1153" s="297"/>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row>
    <row r="1154" spans="1:25" x14ac:dyDescent="0.2">
      <c r="A1154" s="297"/>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row>
    <row r="1155" spans="1:25" x14ac:dyDescent="0.2">
      <c r="A1155" s="297"/>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row>
    <row r="1156" spans="1:25" x14ac:dyDescent="0.2">
      <c r="A1156" s="297"/>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row>
    <row r="1157" spans="1:25" x14ac:dyDescent="0.2">
      <c r="A1157" s="297"/>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row>
    <row r="1158" spans="1:25" x14ac:dyDescent="0.2">
      <c r="A1158" s="297"/>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row>
    <row r="1159" spans="1:25" x14ac:dyDescent="0.2">
      <c r="A1159" s="297"/>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row>
    <row r="1160" spans="1:25" x14ac:dyDescent="0.2">
      <c r="A1160" s="297"/>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row>
    <row r="1161" spans="1:25" x14ac:dyDescent="0.2">
      <c r="A1161" s="297"/>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row>
    <row r="1162" spans="1:25" x14ac:dyDescent="0.2">
      <c r="A1162" s="297"/>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row>
    <row r="1163" spans="1:25" x14ac:dyDescent="0.2">
      <c r="A1163" s="297"/>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row>
    <row r="1164" spans="1:25" x14ac:dyDescent="0.2">
      <c r="A1164" s="297"/>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row>
    <row r="1165" spans="1:25" x14ac:dyDescent="0.2">
      <c r="A1165" s="297"/>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row>
    <row r="1166" spans="1:25" x14ac:dyDescent="0.2">
      <c r="A1166" s="297"/>
      <c r="B1166" s="297"/>
      <c r="C1166" s="297"/>
      <c r="D1166" s="297"/>
      <c r="E1166" s="297"/>
      <c r="F1166" s="297"/>
      <c r="G1166" s="297"/>
      <c r="H1166" s="297"/>
      <c r="I1166" s="297"/>
      <c r="J1166" s="297"/>
      <c r="K1166" s="297"/>
      <c r="L1166" s="297"/>
      <c r="M1166" s="297"/>
      <c r="N1166" s="297"/>
      <c r="O1166" s="297"/>
      <c r="P1166" s="297"/>
      <c r="Q1166" s="297"/>
      <c r="R1166" s="297"/>
      <c r="S1166" s="297"/>
      <c r="T1166" s="297"/>
      <c r="U1166" s="297"/>
      <c r="V1166" s="297"/>
      <c r="W1166" s="297"/>
      <c r="X1166" s="297"/>
      <c r="Y1166" s="297"/>
    </row>
    <row r="1167" spans="1:25" x14ac:dyDescent="0.2">
      <c r="A1167" s="297"/>
      <c r="B1167" s="297"/>
      <c r="C1167" s="297"/>
      <c r="D1167" s="297"/>
      <c r="E1167" s="297"/>
      <c r="F1167" s="297"/>
      <c r="G1167" s="297"/>
      <c r="H1167" s="297"/>
      <c r="I1167" s="297"/>
      <c r="J1167" s="297"/>
      <c r="K1167" s="297"/>
      <c r="L1167" s="297"/>
      <c r="M1167" s="297"/>
      <c r="N1167" s="297"/>
      <c r="O1167" s="297"/>
      <c r="P1167" s="297"/>
      <c r="Q1167" s="297"/>
      <c r="R1167" s="297"/>
      <c r="S1167" s="297"/>
      <c r="T1167" s="297"/>
      <c r="U1167" s="297"/>
      <c r="V1167" s="297"/>
      <c r="W1167" s="297"/>
      <c r="X1167" s="297"/>
      <c r="Y1167" s="297"/>
    </row>
    <row r="1168" spans="1:25" x14ac:dyDescent="0.2">
      <c r="A1168" s="297"/>
      <c r="B1168" s="297"/>
      <c r="C1168" s="297"/>
      <c r="D1168" s="297"/>
      <c r="E1168" s="297"/>
      <c r="F1168" s="297"/>
      <c r="G1168" s="297"/>
      <c r="H1168" s="297"/>
      <c r="I1168" s="297"/>
      <c r="J1168" s="297"/>
      <c r="K1168" s="297"/>
      <c r="L1168" s="297"/>
      <c r="M1168" s="297"/>
      <c r="N1168" s="297"/>
      <c r="O1168" s="297"/>
      <c r="P1168" s="297"/>
      <c r="Q1168" s="297"/>
      <c r="R1168" s="297"/>
      <c r="S1168" s="297"/>
      <c r="T1168" s="297"/>
      <c r="U1168" s="297"/>
      <c r="V1168" s="297"/>
      <c r="W1168" s="297"/>
      <c r="X1168" s="297"/>
      <c r="Y1168" s="297"/>
    </row>
    <row r="1169" spans="1:25" x14ac:dyDescent="0.2">
      <c r="A1169" s="297"/>
      <c r="B1169" s="297"/>
      <c r="C1169" s="297"/>
      <c r="D1169" s="297"/>
      <c r="E1169" s="297"/>
      <c r="F1169" s="297"/>
      <c r="G1169" s="297"/>
      <c r="H1169" s="297"/>
      <c r="I1169" s="297"/>
      <c r="J1169" s="297"/>
      <c r="K1169" s="297"/>
      <c r="L1169" s="297"/>
      <c r="M1169" s="297"/>
      <c r="N1169" s="297"/>
      <c r="O1169" s="297"/>
      <c r="P1169" s="297"/>
      <c r="Q1169" s="297"/>
      <c r="R1169" s="297"/>
      <c r="S1169" s="297"/>
      <c r="T1169" s="297"/>
      <c r="U1169" s="297"/>
      <c r="V1169" s="297"/>
      <c r="W1169" s="297"/>
      <c r="X1169" s="297"/>
      <c r="Y1169" s="297"/>
    </row>
    <row r="1170" spans="1:25" x14ac:dyDescent="0.2">
      <c r="A1170" s="297"/>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row>
    <row r="1171" spans="1:25" x14ac:dyDescent="0.2">
      <c r="A1171" s="297"/>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row>
    <row r="1172" spans="1:25" x14ac:dyDescent="0.2">
      <c r="A1172" s="297"/>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row>
    <row r="1173" spans="1:25" x14ac:dyDescent="0.2">
      <c r="A1173" s="297"/>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row>
    <row r="1174" spans="1:25" x14ac:dyDescent="0.2">
      <c r="A1174" s="297"/>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row>
    <row r="1175" spans="1:25" x14ac:dyDescent="0.2">
      <c r="A1175" s="297"/>
      <c r="B1175" s="297"/>
      <c r="C1175" s="297"/>
      <c r="D1175" s="297"/>
      <c r="E1175" s="297"/>
      <c r="F1175" s="297"/>
      <c r="G1175" s="297"/>
      <c r="H1175" s="297"/>
      <c r="I1175" s="297"/>
      <c r="J1175" s="297"/>
      <c r="K1175" s="297"/>
      <c r="L1175" s="297"/>
      <c r="M1175" s="297"/>
      <c r="N1175" s="297"/>
      <c r="O1175" s="297"/>
      <c r="P1175" s="297"/>
      <c r="Q1175" s="297"/>
      <c r="R1175" s="297"/>
      <c r="S1175" s="297"/>
      <c r="T1175" s="297"/>
      <c r="U1175" s="297"/>
      <c r="V1175" s="297"/>
      <c r="W1175" s="297"/>
      <c r="X1175" s="297"/>
      <c r="Y1175" s="297"/>
    </row>
    <row r="1176" spans="1:25" x14ac:dyDescent="0.2">
      <c r="A1176" s="297"/>
      <c r="B1176" s="297"/>
      <c r="C1176" s="297"/>
      <c r="D1176" s="297"/>
      <c r="E1176" s="297"/>
      <c r="F1176" s="297"/>
      <c r="G1176" s="297"/>
      <c r="H1176" s="297"/>
      <c r="I1176" s="297"/>
      <c r="J1176" s="297"/>
      <c r="K1176" s="297"/>
      <c r="L1176" s="297"/>
      <c r="M1176" s="297"/>
      <c r="N1176" s="297"/>
      <c r="O1176" s="297"/>
      <c r="P1176" s="297"/>
      <c r="Q1176" s="297"/>
      <c r="R1176" s="297"/>
      <c r="S1176" s="297"/>
      <c r="T1176" s="297"/>
      <c r="U1176" s="297"/>
      <c r="V1176" s="297"/>
      <c r="W1176" s="297"/>
      <c r="X1176" s="297"/>
      <c r="Y1176" s="297"/>
    </row>
    <row r="1177" spans="1:25" x14ac:dyDescent="0.2">
      <c r="A1177" s="297"/>
      <c r="B1177" s="297"/>
      <c r="C1177" s="297"/>
      <c r="D1177" s="297"/>
      <c r="E1177" s="297"/>
      <c r="F1177" s="297"/>
      <c r="G1177" s="297"/>
      <c r="H1177" s="297"/>
      <c r="I1177" s="297"/>
      <c r="J1177" s="297"/>
      <c r="K1177" s="297"/>
      <c r="L1177" s="297"/>
      <c r="M1177" s="297"/>
      <c r="N1177" s="297"/>
      <c r="O1177" s="297"/>
      <c r="P1177" s="297"/>
      <c r="Q1177" s="297"/>
      <c r="R1177" s="297"/>
      <c r="S1177" s="297"/>
      <c r="T1177" s="297"/>
      <c r="U1177" s="297"/>
      <c r="V1177" s="297"/>
      <c r="W1177" s="297"/>
      <c r="X1177" s="297"/>
      <c r="Y1177" s="297"/>
    </row>
    <row r="1178" spans="1:25" x14ac:dyDescent="0.2">
      <c r="A1178" s="297"/>
      <c r="B1178" s="297"/>
      <c r="C1178" s="297"/>
      <c r="D1178" s="297"/>
      <c r="E1178" s="297"/>
      <c r="F1178" s="297"/>
      <c r="G1178" s="297"/>
      <c r="H1178" s="297"/>
      <c r="I1178" s="297"/>
      <c r="J1178" s="297"/>
      <c r="K1178" s="297"/>
      <c r="L1178" s="297"/>
      <c r="M1178" s="297"/>
      <c r="N1178" s="297"/>
      <c r="O1178" s="297"/>
      <c r="P1178" s="297"/>
      <c r="Q1178" s="297"/>
      <c r="R1178" s="297"/>
      <c r="S1178" s="297"/>
      <c r="T1178" s="297"/>
      <c r="U1178" s="297"/>
      <c r="V1178" s="297"/>
      <c r="W1178" s="297"/>
      <c r="X1178" s="297"/>
      <c r="Y1178" s="297"/>
    </row>
    <row r="1179" spans="1:25" x14ac:dyDescent="0.2">
      <c r="A1179" s="297"/>
      <c r="B1179" s="297"/>
      <c r="C1179" s="297"/>
      <c r="D1179" s="297"/>
      <c r="E1179" s="297"/>
      <c r="F1179" s="297"/>
      <c r="G1179" s="297"/>
      <c r="H1179" s="297"/>
      <c r="I1179" s="297"/>
      <c r="J1179" s="297"/>
      <c r="K1179" s="297"/>
      <c r="L1179" s="297"/>
      <c r="M1179" s="297"/>
      <c r="N1179" s="297"/>
      <c r="O1179" s="297"/>
      <c r="P1179" s="297"/>
      <c r="Q1179" s="297"/>
      <c r="R1179" s="297"/>
      <c r="S1179" s="297"/>
      <c r="T1179" s="297"/>
      <c r="U1179" s="297"/>
      <c r="V1179" s="297"/>
      <c r="W1179" s="297"/>
      <c r="X1179" s="297"/>
      <c r="Y1179" s="297"/>
    </row>
    <row r="1180" spans="1:25" x14ac:dyDescent="0.2">
      <c r="A1180" s="297"/>
      <c r="B1180" s="297"/>
      <c r="C1180" s="297"/>
      <c r="D1180" s="297"/>
      <c r="E1180" s="297"/>
      <c r="F1180" s="297"/>
      <c r="G1180" s="297"/>
      <c r="H1180" s="297"/>
      <c r="I1180" s="297"/>
      <c r="J1180" s="297"/>
      <c r="K1180" s="297"/>
      <c r="L1180" s="297"/>
      <c r="M1180" s="297"/>
      <c r="N1180" s="297"/>
      <c r="O1180" s="297"/>
      <c r="P1180" s="297"/>
      <c r="Q1180" s="297"/>
      <c r="R1180" s="297"/>
      <c r="S1180" s="297"/>
      <c r="T1180" s="297"/>
      <c r="U1180" s="297"/>
      <c r="V1180" s="297"/>
      <c r="W1180" s="297"/>
      <c r="X1180" s="297"/>
      <c r="Y1180" s="297"/>
    </row>
    <row r="1181" spans="1:25" x14ac:dyDescent="0.2">
      <c r="A1181" s="297"/>
      <c r="B1181" s="297"/>
      <c r="C1181" s="297"/>
      <c r="D1181" s="297"/>
      <c r="E1181" s="297"/>
      <c r="F1181" s="297"/>
      <c r="G1181" s="297"/>
      <c r="H1181" s="297"/>
      <c r="I1181" s="297"/>
      <c r="J1181" s="297"/>
      <c r="K1181" s="297"/>
      <c r="L1181" s="297"/>
      <c r="M1181" s="297"/>
      <c r="N1181" s="297"/>
      <c r="O1181" s="297"/>
      <c r="P1181" s="297"/>
      <c r="Q1181" s="297"/>
      <c r="R1181" s="297"/>
      <c r="S1181" s="297"/>
      <c r="T1181" s="297"/>
      <c r="U1181" s="297"/>
      <c r="V1181" s="297"/>
      <c r="W1181" s="297"/>
      <c r="X1181" s="297"/>
      <c r="Y1181" s="297"/>
    </row>
    <row r="1182" spans="1:25" x14ac:dyDescent="0.2">
      <c r="A1182" s="297"/>
      <c r="B1182" s="297"/>
      <c r="C1182" s="297"/>
      <c r="D1182" s="297"/>
      <c r="E1182" s="297"/>
      <c r="F1182" s="297"/>
      <c r="G1182" s="297"/>
      <c r="H1182" s="297"/>
      <c r="I1182" s="297"/>
      <c r="J1182" s="297"/>
      <c r="K1182" s="297"/>
      <c r="L1182" s="297"/>
      <c r="M1182" s="297"/>
      <c r="N1182" s="297"/>
      <c r="O1182" s="297"/>
      <c r="P1182" s="297"/>
      <c r="Q1182" s="297"/>
      <c r="R1182" s="297"/>
      <c r="S1182" s="297"/>
      <c r="T1182" s="297"/>
      <c r="U1182" s="297"/>
      <c r="V1182" s="297"/>
      <c r="W1182" s="297"/>
      <c r="X1182" s="297"/>
      <c r="Y1182" s="297"/>
    </row>
    <row r="1183" spans="1:25" x14ac:dyDescent="0.2">
      <c r="A1183" s="297"/>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row>
    <row r="1184" spans="1:25" x14ac:dyDescent="0.2">
      <c r="A1184" s="297"/>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row>
    <row r="1185" spans="1:25" x14ac:dyDescent="0.2">
      <c r="A1185" s="297"/>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row>
    <row r="1186" spans="1:25" x14ac:dyDescent="0.2">
      <c r="A1186" s="297"/>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row>
    <row r="1187" spans="1:25" x14ac:dyDescent="0.2">
      <c r="A1187" s="297"/>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row>
    <row r="1188" spans="1:25" x14ac:dyDescent="0.2">
      <c r="A1188" s="297"/>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row>
    <row r="1189" spans="1:25" x14ac:dyDescent="0.2">
      <c r="A1189" s="297"/>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row>
    <row r="1190" spans="1:25" x14ac:dyDescent="0.2">
      <c r="A1190" s="297"/>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row>
    <row r="1191" spans="1:25" x14ac:dyDescent="0.2">
      <c r="A1191" s="297"/>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row>
    <row r="1192" spans="1:25" x14ac:dyDescent="0.2">
      <c r="A1192" s="297"/>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row>
    <row r="1193" spans="1:25" x14ac:dyDescent="0.2">
      <c r="A1193" s="297"/>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row>
    <row r="1194" spans="1:25" x14ac:dyDescent="0.2">
      <c r="A1194" s="297"/>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row>
    <row r="1195" spans="1:25" x14ac:dyDescent="0.2">
      <c r="A1195" s="297"/>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row>
    <row r="1196" spans="1:25" x14ac:dyDescent="0.2">
      <c r="A1196" s="297"/>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row>
    <row r="1197" spans="1:25" x14ac:dyDescent="0.2">
      <c r="A1197" s="297"/>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row>
    <row r="1198" spans="1:25" x14ac:dyDescent="0.2">
      <c r="A1198" s="297"/>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row>
    <row r="1199" spans="1:25" x14ac:dyDescent="0.2">
      <c r="A1199" s="297"/>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row>
    <row r="1200" spans="1:25" x14ac:dyDescent="0.2">
      <c r="A1200" s="297"/>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row>
    <row r="1201" spans="1:25" x14ac:dyDescent="0.2">
      <c r="A1201" s="297"/>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row>
    <row r="1202" spans="1:25" x14ac:dyDescent="0.2">
      <c r="A1202" s="297"/>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row>
    <row r="1203" spans="1:25" x14ac:dyDescent="0.2">
      <c r="A1203" s="297"/>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row>
    <row r="1204" spans="1:25" x14ac:dyDescent="0.2">
      <c r="A1204" s="297"/>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row>
    <row r="1205" spans="1:25" x14ac:dyDescent="0.2">
      <c r="A1205" s="297"/>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row>
    <row r="1206" spans="1:25" x14ac:dyDescent="0.2">
      <c r="A1206" s="297"/>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row>
    <row r="1207" spans="1:25" x14ac:dyDescent="0.2">
      <c r="A1207" s="297"/>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row>
    <row r="1208" spans="1:25" x14ac:dyDescent="0.2">
      <c r="A1208" s="297"/>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row>
    <row r="1209" spans="1:25" x14ac:dyDescent="0.2">
      <c r="A1209" s="297"/>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row>
    <row r="1210" spans="1:25" x14ac:dyDescent="0.2">
      <c r="A1210" s="297"/>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row>
    <row r="1211" spans="1:25" x14ac:dyDescent="0.2">
      <c r="A1211" s="297"/>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row>
    <row r="1212" spans="1:25" x14ac:dyDescent="0.2">
      <c r="A1212" s="297"/>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row>
    <row r="1213" spans="1:25" x14ac:dyDescent="0.2">
      <c r="A1213" s="297"/>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row>
    <row r="1214" spans="1:25" x14ac:dyDescent="0.2">
      <c r="A1214" s="297"/>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row>
    <row r="1215" spans="1:25" x14ac:dyDescent="0.2">
      <c r="A1215" s="297"/>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row>
    <row r="1216" spans="1:25" x14ac:dyDescent="0.2">
      <c r="A1216" s="297"/>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row>
    <row r="1217" spans="1:25" x14ac:dyDescent="0.2">
      <c r="A1217" s="297"/>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row>
    <row r="1218" spans="1:25" x14ac:dyDescent="0.2">
      <c r="A1218" s="297"/>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row>
    <row r="1219" spans="1:25" x14ac:dyDescent="0.2">
      <c r="A1219" s="297"/>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row>
    <row r="1220" spans="1:25" x14ac:dyDescent="0.2">
      <c r="A1220" s="297"/>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row>
    <row r="1221" spans="1:25" x14ac:dyDescent="0.2">
      <c r="A1221" s="297"/>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row>
    <row r="1222" spans="1:25" x14ac:dyDescent="0.2">
      <c r="A1222" s="297"/>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row>
    <row r="1223" spans="1:25" x14ac:dyDescent="0.2">
      <c r="A1223" s="297"/>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row>
    <row r="1224" spans="1:25" x14ac:dyDescent="0.2">
      <c r="A1224" s="297"/>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row>
    <row r="1225" spans="1:25" x14ac:dyDescent="0.2">
      <c r="A1225" s="297"/>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row>
    <row r="1226" spans="1:25" x14ac:dyDescent="0.2">
      <c r="A1226" s="297"/>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row>
    <row r="1227" spans="1:25" x14ac:dyDescent="0.2">
      <c r="A1227" s="297"/>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row>
    <row r="1228" spans="1:25" x14ac:dyDescent="0.2">
      <c r="A1228" s="297"/>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row>
    <row r="1229" spans="1:25" x14ac:dyDescent="0.2">
      <c r="A1229" s="297"/>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row>
    <row r="1230" spans="1:25" x14ac:dyDescent="0.2">
      <c r="A1230" s="297"/>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row>
    <row r="1231" spans="1:25" x14ac:dyDescent="0.2">
      <c r="A1231" s="297"/>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row>
    <row r="1232" spans="1:25" x14ac:dyDescent="0.2">
      <c r="A1232" s="297"/>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row>
    <row r="1233" spans="1:25" x14ac:dyDescent="0.2">
      <c r="A1233" s="297"/>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row>
    <row r="1234" spans="1:25" x14ac:dyDescent="0.2">
      <c r="A1234" s="297"/>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row>
    <row r="1235" spans="1:25" x14ac:dyDescent="0.2">
      <c r="A1235" s="297"/>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row>
    <row r="1236" spans="1:25" x14ac:dyDescent="0.2">
      <c r="A1236" s="297"/>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row>
    <row r="1237" spans="1:25" x14ac:dyDescent="0.2">
      <c r="A1237" s="297"/>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row>
    <row r="1238" spans="1:25" x14ac:dyDescent="0.2">
      <c r="A1238" s="297"/>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row>
    <row r="1239" spans="1:25" x14ac:dyDescent="0.2">
      <c r="A1239" s="297"/>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row>
    <row r="1240" spans="1:25" x14ac:dyDescent="0.2">
      <c r="A1240" s="297"/>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row>
    <row r="1241" spans="1:25" x14ac:dyDescent="0.2">
      <c r="A1241" s="297"/>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row>
    <row r="1242" spans="1:25" x14ac:dyDescent="0.2">
      <c r="A1242" s="297"/>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row>
    <row r="1243" spans="1:25" x14ac:dyDescent="0.2">
      <c r="A1243" s="297"/>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row>
    <row r="1244" spans="1:25" x14ac:dyDescent="0.2">
      <c r="A1244" s="297"/>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row>
    <row r="1245" spans="1:25" x14ac:dyDescent="0.2">
      <c r="A1245" s="297"/>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row>
    <row r="1246" spans="1:25" x14ac:dyDescent="0.2">
      <c r="A1246" s="297"/>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row>
    <row r="1247" spans="1:25" x14ac:dyDescent="0.2">
      <c r="A1247" s="297"/>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row>
    <row r="1248" spans="1:25" x14ac:dyDescent="0.2">
      <c r="A1248" s="297"/>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row>
    <row r="1249" spans="1:25" x14ac:dyDescent="0.2">
      <c r="A1249" s="297"/>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row>
    <row r="1250" spans="1:25" x14ac:dyDescent="0.2">
      <c r="A1250" s="297"/>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row>
    <row r="1251" spans="1:25" x14ac:dyDescent="0.2">
      <c r="A1251" s="297"/>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row>
    <row r="1252" spans="1:25" x14ac:dyDescent="0.2">
      <c r="A1252" s="297"/>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row>
    <row r="1253" spans="1:25" x14ac:dyDescent="0.2">
      <c r="A1253" s="297"/>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row>
    <row r="1254" spans="1:25" x14ac:dyDescent="0.2">
      <c r="A1254" s="297"/>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row>
    <row r="1255" spans="1:25" x14ac:dyDescent="0.2">
      <c r="A1255" s="297"/>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row>
    <row r="1256" spans="1:25" x14ac:dyDescent="0.2">
      <c r="A1256" s="297"/>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row>
    <row r="1257" spans="1:25" x14ac:dyDescent="0.2">
      <c r="A1257" s="297"/>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row>
    <row r="1258" spans="1:25" x14ac:dyDescent="0.2">
      <c r="A1258" s="297"/>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row>
    <row r="1259" spans="1:25" x14ac:dyDescent="0.2">
      <c r="A1259" s="297"/>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row>
    <row r="1260" spans="1:25" x14ac:dyDescent="0.2">
      <c r="A1260" s="297"/>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row>
    <row r="1261" spans="1:25" x14ac:dyDescent="0.2">
      <c r="A1261" s="297"/>
      <c r="B1261" s="297"/>
      <c r="C1261" s="297"/>
      <c r="D1261" s="297"/>
      <c r="E1261" s="297"/>
      <c r="F1261" s="297"/>
      <c r="G1261" s="297"/>
      <c r="H1261" s="297"/>
      <c r="I1261" s="297"/>
      <c r="J1261" s="297"/>
      <c r="K1261" s="297"/>
      <c r="L1261" s="297"/>
      <c r="M1261" s="297"/>
      <c r="N1261" s="297"/>
      <c r="O1261" s="297"/>
      <c r="P1261" s="297"/>
      <c r="Q1261" s="297"/>
      <c r="R1261" s="297"/>
      <c r="S1261" s="297"/>
      <c r="T1261" s="297"/>
      <c r="U1261" s="297"/>
      <c r="V1261" s="297"/>
      <c r="W1261" s="297"/>
      <c r="X1261" s="297"/>
      <c r="Y1261" s="297"/>
    </row>
    <row r="1262" spans="1:25" x14ac:dyDescent="0.2">
      <c r="A1262" s="297"/>
      <c r="B1262" s="297"/>
      <c r="C1262" s="297"/>
      <c r="D1262" s="297"/>
      <c r="E1262" s="297"/>
      <c r="F1262" s="297"/>
      <c r="G1262" s="297"/>
      <c r="H1262" s="297"/>
      <c r="I1262" s="297"/>
      <c r="J1262" s="297"/>
      <c r="K1262" s="297"/>
      <c r="L1262" s="297"/>
      <c r="M1262" s="297"/>
      <c r="N1262" s="297"/>
      <c r="O1262" s="297"/>
      <c r="P1262" s="297"/>
      <c r="Q1262" s="297"/>
      <c r="R1262" s="297"/>
      <c r="S1262" s="297"/>
      <c r="T1262" s="297"/>
      <c r="U1262" s="297"/>
      <c r="V1262" s="297"/>
      <c r="W1262" s="297"/>
      <c r="X1262" s="297"/>
      <c r="Y1262" s="297"/>
    </row>
    <row r="1263" spans="1:25" x14ac:dyDescent="0.2">
      <c r="A1263" s="297"/>
      <c r="B1263" s="297"/>
      <c r="C1263" s="297"/>
      <c r="D1263" s="297"/>
      <c r="E1263" s="297"/>
      <c r="F1263" s="297"/>
      <c r="G1263" s="297"/>
      <c r="H1263" s="297"/>
      <c r="I1263" s="297"/>
      <c r="J1263" s="297"/>
      <c r="K1263" s="297"/>
      <c r="L1263" s="297"/>
      <c r="M1263" s="297"/>
      <c r="N1263" s="297"/>
      <c r="O1263" s="297"/>
      <c r="P1263" s="297"/>
      <c r="Q1263" s="297"/>
      <c r="R1263" s="297"/>
      <c r="S1263" s="297"/>
      <c r="T1263" s="297"/>
      <c r="U1263" s="297"/>
      <c r="V1263" s="297"/>
      <c r="W1263" s="297"/>
      <c r="X1263" s="297"/>
      <c r="Y1263" s="297"/>
    </row>
    <row r="1264" spans="1:25" x14ac:dyDescent="0.2">
      <c r="A1264" s="297"/>
      <c r="B1264" s="297"/>
      <c r="C1264" s="297"/>
      <c r="D1264" s="297"/>
      <c r="E1264" s="297"/>
      <c r="F1264" s="297"/>
      <c r="G1264" s="297"/>
      <c r="H1264" s="297"/>
      <c r="I1264" s="297"/>
      <c r="J1264" s="297"/>
      <c r="K1264" s="297"/>
      <c r="L1264" s="297"/>
      <c r="M1264" s="297"/>
      <c r="N1264" s="297"/>
      <c r="O1264" s="297"/>
      <c r="P1264" s="297"/>
      <c r="Q1264" s="297"/>
      <c r="R1264" s="297"/>
      <c r="S1264" s="297"/>
      <c r="T1264" s="297"/>
      <c r="U1264" s="297"/>
      <c r="V1264" s="297"/>
      <c r="W1264" s="297"/>
      <c r="X1264" s="297"/>
      <c r="Y1264" s="297"/>
    </row>
    <row r="1265" spans="1:25" x14ac:dyDescent="0.2">
      <c r="A1265" s="297"/>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row>
    <row r="1266" spans="1:25" x14ac:dyDescent="0.2">
      <c r="A1266" s="297"/>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row>
    <row r="1267" spans="1:25" x14ac:dyDescent="0.2">
      <c r="A1267" s="297"/>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row>
    <row r="1268" spans="1:25" x14ac:dyDescent="0.2">
      <c r="A1268" s="297"/>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row>
    <row r="1269" spans="1:25" x14ac:dyDescent="0.2">
      <c r="A1269" s="297"/>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row>
    <row r="1270" spans="1:25" x14ac:dyDescent="0.2">
      <c r="A1270" s="297"/>
      <c r="B1270" s="297"/>
      <c r="C1270" s="297"/>
      <c r="D1270" s="297"/>
      <c r="E1270" s="297"/>
      <c r="F1270" s="297"/>
      <c r="G1270" s="297"/>
      <c r="H1270" s="297"/>
      <c r="I1270" s="297"/>
      <c r="J1270" s="297"/>
      <c r="K1270" s="297"/>
      <c r="L1270" s="297"/>
      <c r="M1270" s="297"/>
      <c r="N1270" s="297"/>
      <c r="O1270" s="297"/>
      <c r="P1270" s="297"/>
      <c r="Q1270" s="297"/>
      <c r="R1270" s="297"/>
      <c r="S1270" s="297"/>
      <c r="T1270" s="297"/>
      <c r="U1270" s="297"/>
      <c r="V1270" s="297"/>
      <c r="W1270" s="297"/>
      <c r="X1270" s="297"/>
      <c r="Y1270" s="297"/>
    </row>
    <row r="1271" spans="1:25" x14ac:dyDescent="0.2">
      <c r="A1271" s="297"/>
      <c r="B1271" s="297"/>
      <c r="C1271" s="297"/>
      <c r="D1271" s="297"/>
      <c r="E1271" s="297"/>
      <c r="F1271" s="297"/>
      <c r="G1271" s="297"/>
      <c r="H1271" s="297"/>
      <c r="I1271" s="297"/>
      <c r="J1271" s="297"/>
      <c r="K1271" s="297"/>
      <c r="L1271" s="297"/>
      <c r="M1271" s="297"/>
      <c r="N1271" s="297"/>
      <c r="O1271" s="297"/>
      <c r="P1271" s="297"/>
      <c r="Q1271" s="297"/>
      <c r="R1271" s="297"/>
      <c r="S1271" s="297"/>
      <c r="T1271" s="297"/>
      <c r="U1271" s="297"/>
      <c r="V1271" s="297"/>
      <c r="W1271" s="297"/>
      <c r="X1271" s="297"/>
      <c r="Y1271" s="297"/>
    </row>
    <row r="1272" spans="1:25" x14ac:dyDescent="0.2">
      <c r="A1272" s="297"/>
      <c r="B1272" s="297"/>
      <c r="C1272" s="297"/>
      <c r="D1272" s="297"/>
      <c r="E1272" s="297"/>
      <c r="F1272" s="297"/>
      <c r="G1272" s="297"/>
      <c r="H1272" s="297"/>
      <c r="I1272" s="297"/>
      <c r="J1272" s="297"/>
      <c r="K1272" s="297"/>
      <c r="L1272" s="297"/>
      <c r="M1272" s="297"/>
      <c r="N1272" s="297"/>
      <c r="O1272" s="297"/>
      <c r="P1272" s="297"/>
      <c r="Q1272" s="297"/>
      <c r="R1272" s="297"/>
      <c r="S1272" s="297"/>
      <c r="T1272" s="297"/>
      <c r="U1272" s="297"/>
      <c r="V1272" s="297"/>
      <c r="W1272" s="297"/>
      <c r="X1272" s="297"/>
      <c r="Y1272" s="297"/>
    </row>
    <row r="1273" spans="1:25" x14ac:dyDescent="0.2">
      <c r="A1273" s="297"/>
      <c r="B1273" s="297"/>
      <c r="C1273" s="297"/>
      <c r="D1273" s="297"/>
      <c r="E1273" s="297"/>
      <c r="F1273" s="297"/>
      <c r="G1273" s="297"/>
      <c r="H1273" s="297"/>
      <c r="I1273" s="297"/>
      <c r="J1273" s="297"/>
      <c r="K1273" s="297"/>
      <c r="L1273" s="297"/>
      <c r="M1273" s="297"/>
      <c r="N1273" s="297"/>
      <c r="O1273" s="297"/>
      <c r="P1273" s="297"/>
      <c r="Q1273" s="297"/>
      <c r="R1273" s="297"/>
      <c r="S1273" s="297"/>
      <c r="T1273" s="297"/>
      <c r="U1273" s="297"/>
      <c r="V1273" s="297"/>
      <c r="W1273" s="297"/>
      <c r="X1273" s="297"/>
      <c r="Y1273" s="297"/>
    </row>
    <row r="1274" spans="1:25" x14ac:dyDescent="0.2">
      <c r="A1274" s="297"/>
      <c r="B1274" s="297"/>
      <c r="C1274" s="297"/>
      <c r="D1274" s="297"/>
      <c r="E1274" s="297"/>
      <c r="F1274" s="297"/>
      <c r="G1274" s="297"/>
      <c r="H1274" s="297"/>
      <c r="I1274" s="297"/>
      <c r="J1274" s="297"/>
      <c r="K1274" s="297"/>
      <c r="L1274" s="297"/>
      <c r="M1274" s="297"/>
      <c r="N1274" s="297"/>
      <c r="O1274" s="297"/>
      <c r="P1274" s="297"/>
      <c r="Q1274" s="297"/>
      <c r="R1274" s="297"/>
      <c r="S1274" s="297"/>
      <c r="T1274" s="297"/>
      <c r="U1274" s="297"/>
      <c r="V1274" s="297"/>
      <c r="W1274" s="297"/>
      <c r="X1274" s="297"/>
      <c r="Y1274" s="297"/>
    </row>
    <row r="1275" spans="1:25" x14ac:dyDescent="0.2">
      <c r="A1275" s="297"/>
      <c r="B1275" s="297"/>
      <c r="C1275" s="297"/>
      <c r="D1275" s="297"/>
      <c r="E1275" s="297"/>
      <c r="F1275" s="297"/>
      <c r="G1275" s="297"/>
      <c r="H1275" s="297"/>
      <c r="I1275" s="297"/>
      <c r="J1275" s="297"/>
      <c r="K1275" s="297"/>
      <c r="L1275" s="297"/>
      <c r="M1275" s="297"/>
      <c r="N1275" s="297"/>
      <c r="O1275" s="297"/>
      <c r="P1275" s="297"/>
      <c r="Q1275" s="297"/>
      <c r="R1275" s="297"/>
      <c r="S1275" s="297"/>
      <c r="T1275" s="297"/>
      <c r="U1275" s="297"/>
      <c r="V1275" s="297"/>
      <c r="W1275" s="297"/>
      <c r="X1275" s="297"/>
      <c r="Y1275" s="297"/>
    </row>
    <row r="1276" spans="1:25" x14ac:dyDescent="0.2">
      <c r="A1276" s="297"/>
      <c r="B1276" s="297"/>
      <c r="C1276" s="297"/>
      <c r="D1276" s="297"/>
      <c r="E1276" s="297"/>
      <c r="F1276" s="297"/>
      <c r="G1276" s="297"/>
      <c r="H1276" s="297"/>
      <c r="I1276" s="297"/>
      <c r="J1276" s="297"/>
      <c r="K1276" s="297"/>
      <c r="L1276" s="297"/>
      <c r="M1276" s="297"/>
      <c r="N1276" s="297"/>
      <c r="O1276" s="297"/>
      <c r="P1276" s="297"/>
      <c r="Q1276" s="297"/>
      <c r="R1276" s="297"/>
      <c r="S1276" s="297"/>
      <c r="T1276" s="297"/>
      <c r="U1276" s="297"/>
      <c r="V1276" s="297"/>
      <c r="W1276" s="297"/>
      <c r="X1276" s="297"/>
      <c r="Y1276" s="297"/>
    </row>
    <row r="1277" spans="1:25" x14ac:dyDescent="0.2">
      <c r="A1277" s="297"/>
      <c r="B1277" s="297"/>
      <c r="C1277" s="297"/>
      <c r="D1277" s="297"/>
      <c r="E1277" s="297"/>
      <c r="F1277" s="297"/>
      <c r="G1277" s="297"/>
      <c r="H1277" s="297"/>
      <c r="I1277" s="297"/>
      <c r="J1277" s="297"/>
      <c r="K1277" s="297"/>
      <c r="L1277" s="297"/>
      <c r="M1277" s="297"/>
      <c r="N1277" s="297"/>
      <c r="O1277" s="297"/>
      <c r="P1277" s="297"/>
      <c r="Q1277" s="297"/>
      <c r="R1277" s="297"/>
      <c r="S1277" s="297"/>
      <c r="T1277" s="297"/>
      <c r="U1277" s="297"/>
      <c r="V1277" s="297"/>
      <c r="W1277" s="297"/>
      <c r="X1277" s="297"/>
      <c r="Y1277" s="297"/>
    </row>
    <row r="1278" spans="1:25" x14ac:dyDescent="0.2">
      <c r="A1278" s="297"/>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row>
    <row r="1279" spans="1:25" x14ac:dyDescent="0.2">
      <c r="A1279" s="297"/>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row>
    <row r="1280" spans="1:25" x14ac:dyDescent="0.2">
      <c r="A1280" s="297"/>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row>
    <row r="1281" spans="1:25" x14ac:dyDescent="0.2">
      <c r="A1281" s="297"/>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row>
    <row r="1282" spans="1:25" x14ac:dyDescent="0.2">
      <c r="A1282" s="297"/>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row>
    <row r="1283" spans="1:25" x14ac:dyDescent="0.2">
      <c r="A1283" s="297"/>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row>
    <row r="1284" spans="1:25" x14ac:dyDescent="0.2">
      <c r="A1284" s="297"/>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row>
    <row r="1285" spans="1:25" x14ac:dyDescent="0.2">
      <c r="A1285" s="297"/>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row>
    <row r="1286" spans="1:25" x14ac:dyDescent="0.2">
      <c r="A1286" s="297"/>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row>
    <row r="1287" spans="1:25" x14ac:dyDescent="0.2">
      <c r="A1287" s="297"/>
      <c r="B1287" s="297"/>
      <c r="C1287" s="297"/>
      <c r="D1287" s="297"/>
      <c r="E1287" s="297"/>
      <c r="F1287" s="297"/>
      <c r="G1287" s="297"/>
      <c r="H1287" s="297"/>
      <c r="I1287" s="297"/>
      <c r="J1287" s="297"/>
      <c r="K1287" s="297"/>
      <c r="L1287" s="297"/>
      <c r="M1287" s="297"/>
      <c r="N1287" s="297"/>
      <c r="O1287" s="297"/>
      <c r="P1287" s="297"/>
      <c r="Q1287" s="297"/>
      <c r="R1287" s="297"/>
      <c r="S1287" s="297"/>
      <c r="T1287" s="297"/>
      <c r="U1287" s="297"/>
      <c r="V1287" s="297"/>
      <c r="W1287" s="297"/>
      <c r="X1287" s="297"/>
      <c r="Y1287" s="297"/>
    </row>
    <row r="1288" spans="1:25" x14ac:dyDescent="0.2">
      <c r="A1288" s="297"/>
      <c r="B1288" s="297"/>
      <c r="C1288" s="297"/>
      <c r="D1288" s="297"/>
      <c r="E1288" s="297"/>
      <c r="F1288" s="297"/>
      <c r="G1288" s="297"/>
      <c r="H1288" s="297"/>
      <c r="I1288" s="297"/>
      <c r="J1288" s="297"/>
      <c r="K1288" s="297"/>
      <c r="L1288" s="297"/>
      <c r="M1288" s="297"/>
      <c r="N1288" s="297"/>
      <c r="O1288" s="297"/>
      <c r="P1288" s="297"/>
      <c r="Q1288" s="297"/>
      <c r="R1288" s="297"/>
      <c r="S1288" s="297"/>
      <c r="T1288" s="297"/>
      <c r="U1288" s="297"/>
      <c r="V1288" s="297"/>
      <c r="W1288" s="297"/>
      <c r="X1288" s="297"/>
      <c r="Y1288" s="297"/>
    </row>
    <row r="1289" spans="1:25" x14ac:dyDescent="0.2">
      <c r="A1289" s="297"/>
      <c r="B1289" s="297"/>
      <c r="C1289" s="297"/>
      <c r="D1289" s="297"/>
      <c r="E1289" s="297"/>
      <c r="F1289" s="297"/>
      <c r="G1289" s="297"/>
      <c r="H1289" s="297"/>
      <c r="I1289" s="297"/>
      <c r="J1289" s="297"/>
      <c r="K1289" s="297"/>
      <c r="L1289" s="297"/>
      <c r="M1289" s="297"/>
      <c r="N1289" s="297"/>
      <c r="O1289" s="297"/>
      <c r="P1289" s="297"/>
      <c r="Q1289" s="297"/>
      <c r="R1289" s="297"/>
      <c r="S1289" s="297"/>
      <c r="T1289" s="297"/>
      <c r="U1289" s="297"/>
      <c r="V1289" s="297"/>
      <c r="W1289" s="297"/>
      <c r="X1289" s="297"/>
      <c r="Y1289" s="297"/>
    </row>
    <row r="1290" spans="1:25" x14ac:dyDescent="0.2">
      <c r="A1290" s="297"/>
      <c r="B1290" s="297"/>
      <c r="C1290" s="297"/>
      <c r="D1290" s="297"/>
      <c r="E1290" s="297"/>
      <c r="F1290" s="297"/>
      <c r="G1290" s="297"/>
      <c r="H1290" s="297"/>
      <c r="I1290" s="297"/>
      <c r="J1290" s="297"/>
      <c r="K1290" s="297"/>
      <c r="L1290" s="297"/>
      <c r="M1290" s="297"/>
      <c r="N1290" s="297"/>
      <c r="O1290" s="297"/>
      <c r="P1290" s="297"/>
      <c r="Q1290" s="297"/>
      <c r="R1290" s="297"/>
      <c r="S1290" s="297"/>
      <c r="T1290" s="297"/>
      <c r="U1290" s="297"/>
      <c r="V1290" s="297"/>
      <c r="W1290" s="297"/>
      <c r="X1290" s="297"/>
      <c r="Y1290" s="297"/>
    </row>
    <row r="1291" spans="1:25" x14ac:dyDescent="0.2">
      <c r="A1291" s="297"/>
      <c r="B1291" s="297"/>
      <c r="C1291" s="297"/>
      <c r="D1291" s="297"/>
      <c r="E1291" s="297"/>
      <c r="F1291" s="297"/>
      <c r="G1291" s="297"/>
      <c r="H1291" s="297"/>
      <c r="I1291" s="297"/>
      <c r="J1291" s="297"/>
      <c r="K1291" s="297"/>
      <c r="L1291" s="297"/>
      <c r="M1291" s="297"/>
      <c r="N1291" s="297"/>
      <c r="O1291" s="297"/>
      <c r="P1291" s="297"/>
      <c r="Q1291" s="297"/>
      <c r="R1291" s="297"/>
      <c r="S1291" s="297"/>
      <c r="T1291" s="297"/>
      <c r="U1291" s="297"/>
      <c r="V1291" s="297"/>
      <c r="W1291" s="297"/>
      <c r="X1291" s="297"/>
      <c r="Y1291" s="297"/>
    </row>
    <row r="1292" spans="1:25" x14ac:dyDescent="0.2">
      <c r="A1292" s="297"/>
      <c r="B1292" s="297"/>
      <c r="C1292" s="297"/>
      <c r="D1292" s="297"/>
      <c r="E1292" s="297"/>
      <c r="F1292" s="297"/>
      <c r="G1292" s="297"/>
      <c r="H1292" s="297"/>
      <c r="I1292" s="297"/>
      <c r="J1292" s="297"/>
      <c r="K1292" s="297"/>
      <c r="L1292" s="297"/>
      <c r="M1292" s="297"/>
      <c r="N1292" s="297"/>
      <c r="O1292" s="297"/>
      <c r="P1292" s="297"/>
      <c r="Q1292" s="297"/>
      <c r="R1292" s="297"/>
      <c r="S1292" s="297"/>
      <c r="T1292" s="297"/>
      <c r="U1292" s="297"/>
      <c r="V1292" s="297"/>
      <c r="W1292" s="297"/>
      <c r="X1292" s="297"/>
      <c r="Y1292" s="297"/>
    </row>
    <row r="1293" spans="1:25" x14ac:dyDescent="0.2">
      <c r="A1293" s="297"/>
      <c r="B1293" s="297"/>
      <c r="C1293" s="297"/>
      <c r="D1293" s="297"/>
      <c r="E1293" s="297"/>
      <c r="F1293" s="297"/>
      <c r="G1293" s="297"/>
      <c r="H1293" s="297"/>
      <c r="I1293" s="297"/>
      <c r="J1293" s="297"/>
      <c r="K1293" s="297"/>
      <c r="L1293" s="297"/>
      <c r="M1293" s="297"/>
      <c r="N1293" s="297"/>
      <c r="O1293" s="297"/>
      <c r="P1293" s="297"/>
      <c r="Q1293" s="297"/>
      <c r="R1293" s="297"/>
      <c r="S1293" s="297"/>
      <c r="T1293" s="297"/>
      <c r="U1293" s="297"/>
      <c r="V1293" s="297"/>
      <c r="W1293" s="297"/>
      <c r="X1293" s="297"/>
      <c r="Y1293" s="297"/>
    </row>
    <row r="1294" spans="1:25" x14ac:dyDescent="0.2">
      <c r="A1294" s="297"/>
      <c r="B1294" s="297"/>
      <c r="C1294" s="297"/>
      <c r="D1294" s="297"/>
      <c r="E1294" s="297"/>
      <c r="F1294" s="297"/>
      <c r="G1294" s="297"/>
      <c r="H1294" s="297"/>
      <c r="I1294" s="297"/>
      <c r="J1294" s="297"/>
      <c r="K1294" s="297"/>
      <c r="L1294" s="297"/>
      <c r="M1294" s="297"/>
      <c r="N1294" s="297"/>
      <c r="O1294" s="297"/>
      <c r="P1294" s="297"/>
      <c r="Q1294" s="297"/>
      <c r="R1294" s="297"/>
      <c r="S1294" s="297"/>
      <c r="T1294" s="297"/>
      <c r="U1294" s="297"/>
      <c r="V1294" s="297"/>
      <c r="W1294" s="297"/>
      <c r="X1294" s="297"/>
      <c r="Y1294" s="297"/>
    </row>
    <row r="1295" spans="1:25" x14ac:dyDescent="0.2">
      <c r="A1295" s="297"/>
      <c r="B1295" s="297"/>
      <c r="C1295" s="297"/>
      <c r="D1295" s="297"/>
      <c r="E1295" s="297"/>
      <c r="F1295" s="297"/>
      <c r="G1295" s="297"/>
      <c r="H1295" s="297"/>
      <c r="I1295" s="297"/>
      <c r="J1295" s="297"/>
      <c r="K1295" s="297"/>
      <c r="L1295" s="297"/>
      <c r="M1295" s="297"/>
      <c r="N1295" s="297"/>
      <c r="O1295" s="297"/>
      <c r="P1295" s="297"/>
      <c r="Q1295" s="297"/>
      <c r="R1295" s="297"/>
      <c r="S1295" s="297"/>
      <c r="T1295" s="297"/>
      <c r="U1295" s="297"/>
      <c r="V1295" s="297"/>
      <c r="W1295" s="297"/>
      <c r="X1295" s="297"/>
      <c r="Y1295" s="297"/>
    </row>
    <row r="1296" spans="1:25" x14ac:dyDescent="0.2">
      <c r="A1296" s="297"/>
      <c r="B1296" s="297"/>
      <c r="C1296" s="297"/>
      <c r="D1296" s="297"/>
      <c r="E1296" s="297"/>
      <c r="F1296" s="297"/>
      <c r="G1296" s="297"/>
      <c r="H1296" s="297"/>
      <c r="I1296" s="297"/>
      <c r="J1296" s="297"/>
      <c r="K1296" s="297"/>
      <c r="L1296" s="297"/>
      <c r="M1296" s="297"/>
      <c r="N1296" s="297"/>
      <c r="O1296" s="297"/>
      <c r="P1296" s="297"/>
      <c r="Q1296" s="297"/>
      <c r="R1296" s="297"/>
      <c r="S1296" s="297"/>
      <c r="T1296" s="297"/>
      <c r="U1296" s="297"/>
      <c r="V1296" s="297"/>
      <c r="W1296" s="297"/>
      <c r="X1296" s="297"/>
      <c r="Y1296" s="297"/>
    </row>
    <row r="1297" spans="1:25" x14ac:dyDescent="0.2">
      <c r="A1297" s="297"/>
      <c r="B1297" s="297"/>
      <c r="C1297" s="297"/>
      <c r="D1297" s="297"/>
      <c r="E1297" s="297"/>
      <c r="F1297" s="297"/>
      <c r="G1297" s="297"/>
      <c r="H1297" s="297"/>
      <c r="I1297" s="297"/>
      <c r="J1297" s="297"/>
      <c r="K1297" s="297"/>
      <c r="L1297" s="297"/>
      <c r="M1297" s="297"/>
      <c r="N1297" s="297"/>
      <c r="O1297" s="297"/>
      <c r="P1297" s="297"/>
      <c r="Q1297" s="297"/>
      <c r="R1297" s="297"/>
      <c r="S1297" s="297"/>
      <c r="T1297" s="297"/>
      <c r="U1297" s="297"/>
      <c r="V1297" s="297"/>
      <c r="W1297" s="297"/>
      <c r="X1297" s="297"/>
      <c r="Y1297" s="297"/>
    </row>
    <row r="1298" spans="1:25" x14ac:dyDescent="0.2">
      <c r="A1298" s="297"/>
      <c r="B1298" s="297"/>
      <c r="C1298" s="297"/>
      <c r="D1298" s="297"/>
      <c r="E1298" s="297"/>
      <c r="F1298" s="297"/>
      <c r="G1298" s="297"/>
      <c r="H1298" s="297"/>
      <c r="I1298" s="297"/>
      <c r="J1298" s="297"/>
      <c r="K1298" s="297"/>
      <c r="L1298" s="297"/>
      <c r="M1298" s="297"/>
      <c r="N1298" s="297"/>
      <c r="O1298" s="297"/>
      <c r="P1298" s="297"/>
      <c r="Q1298" s="297"/>
      <c r="R1298" s="297"/>
      <c r="S1298" s="297"/>
      <c r="T1298" s="297"/>
      <c r="U1298" s="297"/>
      <c r="V1298" s="297"/>
      <c r="W1298" s="297"/>
      <c r="X1298" s="297"/>
      <c r="Y1298" s="297"/>
    </row>
    <row r="1299" spans="1:25" x14ac:dyDescent="0.2">
      <c r="A1299" s="297"/>
      <c r="B1299" s="297"/>
      <c r="C1299" s="297"/>
      <c r="D1299" s="297"/>
      <c r="E1299" s="297"/>
      <c r="F1299" s="297"/>
      <c r="G1299" s="297"/>
      <c r="H1299" s="297"/>
      <c r="I1299" s="297"/>
      <c r="J1299" s="297"/>
      <c r="K1299" s="297"/>
      <c r="L1299" s="297"/>
      <c r="M1299" s="297"/>
      <c r="N1299" s="297"/>
      <c r="O1299" s="297"/>
      <c r="P1299" s="297"/>
      <c r="Q1299" s="297"/>
      <c r="R1299" s="297"/>
      <c r="S1299" s="297"/>
      <c r="T1299" s="297"/>
      <c r="U1299" s="297"/>
      <c r="V1299" s="297"/>
      <c r="W1299" s="297"/>
      <c r="X1299" s="297"/>
      <c r="Y1299" s="297"/>
    </row>
    <row r="1300" spans="1:25" x14ac:dyDescent="0.2">
      <c r="A1300" s="297"/>
      <c r="B1300" s="297"/>
      <c r="C1300" s="297"/>
      <c r="D1300" s="297"/>
      <c r="E1300" s="297"/>
      <c r="F1300" s="297"/>
      <c r="G1300" s="297"/>
      <c r="H1300" s="297"/>
      <c r="I1300" s="297"/>
      <c r="J1300" s="297"/>
      <c r="K1300" s="297"/>
      <c r="L1300" s="297"/>
      <c r="M1300" s="297"/>
      <c r="N1300" s="297"/>
      <c r="O1300" s="297"/>
      <c r="P1300" s="297"/>
      <c r="Q1300" s="297"/>
      <c r="R1300" s="297"/>
      <c r="S1300" s="297"/>
      <c r="T1300" s="297"/>
      <c r="U1300" s="297"/>
      <c r="V1300" s="297"/>
      <c r="W1300" s="297"/>
      <c r="X1300" s="297"/>
      <c r="Y1300" s="297"/>
    </row>
    <row r="1301" spans="1:25" x14ac:dyDescent="0.2">
      <c r="A1301" s="297"/>
      <c r="B1301" s="297"/>
      <c r="C1301" s="297"/>
      <c r="D1301" s="297"/>
      <c r="E1301" s="297"/>
      <c r="F1301" s="297"/>
      <c r="G1301" s="297"/>
      <c r="H1301" s="297"/>
      <c r="I1301" s="297"/>
      <c r="J1301" s="297"/>
      <c r="K1301" s="297"/>
      <c r="L1301" s="297"/>
      <c r="M1301" s="297"/>
      <c r="N1301" s="297"/>
      <c r="O1301" s="297"/>
      <c r="P1301" s="297"/>
      <c r="Q1301" s="297"/>
      <c r="R1301" s="297"/>
      <c r="S1301" s="297"/>
      <c r="T1301" s="297"/>
      <c r="U1301" s="297"/>
      <c r="V1301" s="297"/>
      <c r="W1301" s="297"/>
      <c r="X1301" s="297"/>
      <c r="Y1301" s="297"/>
    </row>
    <row r="1302" spans="1:25" x14ac:dyDescent="0.2">
      <c r="A1302" s="297"/>
      <c r="B1302" s="297"/>
      <c r="C1302" s="297"/>
      <c r="D1302" s="297"/>
      <c r="E1302" s="297"/>
      <c r="F1302" s="297"/>
      <c r="G1302" s="297"/>
      <c r="H1302" s="297"/>
      <c r="I1302" s="297"/>
      <c r="J1302" s="297"/>
      <c r="K1302" s="297"/>
      <c r="L1302" s="297"/>
      <c r="M1302" s="297"/>
      <c r="N1302" s="297"/>
      <c r="O1302" s="297"/>
      <c r="P1302" s="297"/>
      <c r="Q1302" s="297"/>
      <c r="R1302" s="297"/>
      <c r="S1302" s="297"/>
      <c r="T1302" s="297"/>
      <c r="U1302" s="297"/>
      <c r="V1302" s="297"/>
      <c r="W1302" s="297"/>
      <c r="X1302" s="297"/>
      <c r="Y1302" s="297"/>
    </row>
    <row r="1303" spans="1:25" x14ac:dyDescent="0.2">
      <c r="A1303" s="297"/>
      <c r="B1303" s="297"/>
      <c r="C1303" s="297"/>
      <c r="D1303" s="297"/>
      <c r="E1303" s="297"/>
      <c r="F1303" s="297"/>
      <c r="G1303" s="297"/>
      <c r="H1303" s="297"/>
      <c r="I1303" s="297"/>
      <c r="J1303" s="297"/>
      <c r="K1303" s="297"/>
      <c r="L1303" s="297"/>
      <c r="M1303" s="297"/>
      <c r="N1303" s="297"/>
      <c r="O1303" s="297"/>
      <c r="P1303" s="297"/>
      <c r="Q1303" s="297"/>
      <c r="R1303" s="297"/>
      <c r="S1303" s="297"/>
      <c r="T1303" s="297"/>
      <c r="U1303" s="297"/>
      <c r="V1303" s="297"/>
      <c r="W1303" s="297"/>
      <c r="X1303" s="297"/>
      <c r="Y1303" s="297"/>
    </row>
    <row r="1304" spans="1:25" x14ac:dyDescent="0.2">
      <c r="A1304" s="297"/>
      <c r="B1304" s="297"/>
      <c r="C1304" s="297"/>
      <c r="D1304" s="297"/>
      <c r="E1304" s="297"/>
      <c r="F1304" s="297"/>
      <c r="G1304" s="297"/>
      <c r="H1304" s="297"/>
      <c r="I1304" s="297"/>
      <c r="J1304" s="297"/>
      <c r="K1304" s="297"/>
      <c r="L1304" s="297"/>
      <c r="M1304" s="297"/>
      <c r="N1304" s="297"/>
      <c r="O1304" s="297"/>
      <c r="P1304" s="297"/>
      <c r="Q1304" s="297"/>
      <c r="R1304" s="297"/>
      <c r="S1304" s="297"/>
      <c r="T1304" s="297"/>
      <c r="U1304" s="297"/>
      <c r="V1304" s="297"/>
      <c r="W1304" s="297"/>
      <c r="X1304" s="297"/>
      <c r="Y1304" s="297"/>
    </row>
    <row r="1305" spans="1:25" x14ac:dyDescent="0.2">
      <c r="A1305" s="297"/>
      <c r="B1305" s="297"/>
      <c r="C1305" s="297"/>
      <c r="D1305" s="297"/>
      <c r="E1305" s="297"/>
      <c r="F1305" s="297"/>
      <c r="G1305" s="297"/>
      <c r="H1305" s="297"/>
      <c r="I1305" s="297"/>
      <c r="J1305" s="297"/>
      <c r="K1305" s="297"/>
      <c r="L1305" s="297"/>
      <c r="M1305" s="297"/>
      <c r="N1305" s="297"/>
      <c r="O1305" s="297"/>
      <c r="P1305" s="297"/>
      <c r="Q1305" s="297"/>
      <c r="R1305" s="297"/>
      <c r="S1305" s="297"/>
      <c r="T1305" s="297"/>
      <c r="U1305" s="297"/>
      <c r="V1305" s="297"/>
      <c r="W1305" s="297"/>
      <c r="X1305" s="297"/>
      <c r="Y1305" s="297"/>
    </row>
    <row r="1306" spans="1:25" x14ac:dyDescent="0.2">
      <c r="A1306" s="297"/>
      <c r="B1306" s="297"/>
      <c r="C1306" s="297"/>
      <c r="D1306" s="297"/>
      <c r="E1306" s="297"/>
      <c r="F1306" s="297"/>
      <c r="G1306" s="297"/>
      <c r="H1306" s="297"/>
      <c r="I1306" s="297"/>
      <c r="J1306" s="297"/>
      <c r="K1306" s="297"/>
      <c r="L1306" s="297"/>
      <c r="M1306" s="297"/>
      <c r="N1306" s="297"/>
      <c r="O1306" s="297"/>
      <c r="P1306" s="297"/>
      <c r="Q1306" s="297"/>
      <c r="R1306" s="297"/>
      <c r="S1306" s="297"/>
      <c r="T1306" s="297"/>
      <c r="U1306" s="297"/>
      <c r="V1306" s="297"/>
      <c r="W1306" s="297"/>
      <c r="X1306" s="297"/>
      <c r="Y1306" s="297"/>
    </row>
    <row r="1307" spans="1:25" x14ac:dyDescent="0.2">
      <c r="A1307" s="297"/>
      <c r="B1307" s="297"/>
      <c r="C1307" s="297"/>
      <c r="D1307" s="297"/>
      <c r="E1307" s="297"/>
      <c r="F1307" s="297"/>
      <c r="G1307" s="297"/>
      <c r="H1307" s="297"/>
      <c r="I1307" s="297"/>
      <c r="J1307" s="297"/>
      <c r="K1307" s="297"/>
      <c r="L1307" s="297"/>
      <c r="M1307" s="297"/>
      <c r="N1307" s="297"/>
      <c r="O1307" s="297"/>
      <c r="P1307" s="297"/>
      <c r="Q1307" s="297"/>
      <c r="R1307" s="297"/>
      <c r="S1307" s="297"/>
      <c r="T1307" s="297"/>
      <c r="U1307" s="297"/>
      <c r="V1307" s="297"/>
      <c r="W1307" s="297"/>
      <c r="X1307" s="297"/>
      <c r="Y1307" s="297"/>
    </row>
    <row r="1308" spans="1:25" x14ac:dyDescent="0.2">
      <c r="A1308" s="297"/>
      <c r="B1308" s="297"/>
      <c r="C1308" s="297"/>
      <c r="D1308" s="297"/>
      <c r="E1308" s="297"/>
      <c r="F1308" s="297"/>
      <c r="G1308" s="297"/>
      <c r="H1308" s="297"/>
      <c r="I1308" s="297"/>
      <c r="J1308" s="297"/>
      <c r="K1308" s="297"/>
      <c r="L1308" s="297"/>
      <c r="M1308" s="297"/>
      <c r="N1308" s="297"/>
      <c r="O1308" s="297"/>
      <c r="P1308" s="297"/>
      <c r="Q1308" s="297"/>
      <c r="R1308" s="297"/>
      <c r="S1308" s="297"/>
      <c r="T1308" s="297"/>
      <c r="U1308" s="297"/>
      <c r="V1308" s="297"/>
      <c r="W1308" s="297"/>
      <c r="X1308" s="297"/>
      <c r="Y1308" s="297"/>
    </row>
    <row r="1309" spans="1:25" x14ac:dyDescent="0.2">
      <c r="A1309" s="297"/>
      <c r="B1309" s="297"/>
      <c r="C1309" s="297"/>
      <c r="D1309" s="297"/>
      <c r="E1309" s="297"/>
      <c r="F1309" s="297"/>
      <c r="G1309" s="297"/>
      <c r="H1309" s="297"/>
      <c r="I1309" s="297"/>
      <c r="J1309" s="297"/>
      <c r="K1309" s="297"/>
      <c r="L1309" s="297"/>
      <c r="M1309" s="297"/>
      <c r="N1309" s="297"/>
      <c r="O1309" s="297"/>
      <c r="P1309" s="297"/>
      <c r="Q1309" s="297"/>
      <c r="R1309" s="297"/>
      <c r="S1309" s="297"/>
      <c r="T1309" s="297"/>
      <c r="U1309" s="297"/>
      <c r="V1309" s="297"/>
      <c r="W1309" s="297"/>
      <c r="X1309" s="297"/>
      <c r="Y1309" s="297"/>
    </row>
    <row r="1310" spans="1:25" x14ac:dyDescent="0.2">
      <c r="A1310" s="297"/>
      <c r="B1310" s="297"/>
      <c r="C1310" s="297"/>
      <c r="D1310" s="297"/>
      <c r="E1310" s="297"/>
      <c r="F1310" s="297"/>
      <c r="G1310" s="297"/>
      <c r="H1310" s="297"/>
      <c r="I1310" s="297"/>
      <c r="J1310" s="297"/>
      <c r="K1310" s="297"/>
      <c r="L1310" s="297"/>
      <c r="M1310" s="297"/>
      <c r="N1310" s="297"/>
      <c r="O1310" s="297"/>
      <c r="P1310" s="297"/>
      <c r="Q1310" s="297"/>
      <c r="R1310" s="297"/>
      <c r="S1310" s="297"/>
      <c r="T1310" s="297"/>
      <c r="U1310" s="297"/>
      <c r="V1310" s="297"/>
      <c r="W1310" s="297"/>
      <c r="X1310" s="297"/>
      <c r="Y1310" s="297"/>
    </row>
    <row r="1311" spans="1:25" x14ac:dyDescent="0.2">
      <c r="A1311" s="297"/>
      <c r="B1311" s="297"/>
      <c r="C1311" s="297"/>
      <c r="D1311" s="297"/>
      <c r="E1311" s="297"/>
      <c r="F1311" s="297"/>
      <c r="G1311" s="297"/>
      <c r="H1311" s="297"/>
      <c r="I1311" s="297"/>
      <c r="J1311" s="297"/>
      <c r="K1311" s="297"/>
      <c r="L1311" s="297"/>
      <c r="M1311" s="297"/>
      <c r="N1311" s="297"/>
      <c r="O1311" s="297"/>
      <c r="P1311" s="297"/>
      <c r="Q1311" s="297"/>
      <c r="R1311" s="297"/>
      <c r="S1311" s="297"/>
      <c r="T1311" s="297"/>
      <c r="U1311" s="297"/>
      <c r="V1311" s="297"/>
      <c r="W1311" s="297"/>
      <c r="X1311" s="297"/>
      <c r="Y1311" s="297"/>
    </row>
    <row r="1312" spans="1:25" x14ac:dyDescent="0.2">
      <c r="A1312" s="297"/>
      <c r="B1312" s="297"/>
      <c r="C1312" s="297"/>
      <c r="D1312" s="297"/>
      <c r="E1312" s="297"/>
      <c r="F1312" s="297"/>
      <c r="G1312" s="297"/>
      <c r="H1312" s="297"/>
      <c r="I1312" s="297"/>
      <c r="J1312" s="297"/>
      <c r="K1312" s="297"/>
      <c r="L1312" s="297"/>
      <c r="M1312" s="297"/>
      <c r="N1312" s="297"/>
      <c r="O1312" s="297"/>
      <c r="P1312" s="297"/>
      <c r="Q1312" s="297"/>
      <c r="R1312" s="297"/>
      <c r="S1312" s="297"/>
      <c r="T1312" s="297"/>
      <c r="U1312" s="297"/>
      <c r="V1312" s="297"/>
      <c r="W1312" s="297"/>
      <c r="X1312" s="297"/>
      <c r="Y1312" s="297"/>
    </row>
    <row r="1313" spans="1:25" x14ac:dyDescent="0.2">
      <c r="A1313" s="297"/>
      <c r="B1313" s="297"/>
      <c r="C1313" s="297"/>
      <c r="D1313" s="297"/>
      <c r="E1313" s="297"/>
      <c r="F1313" s="297"/>
      <c r="G1313" s="297"/>
      <c r="H1313" s="297"/>
      <c r="I1313" s="297"/>
      <c r="J1313" s="297"/>
      <c r="K1313" s="297"/>
      <c r="L1313" s="297"/>
      <c r="M1313" s="297"/>
      <c r="N1313" s="297"/>
      <c r="O1313" s="297"/>
      <c r="P1313" s="297"/>
      <c r="Q1313" s="297"/>
      <c r="R1313" s="297"/>
      <c r="S1313" s="297"/>
      <c r="T1313" s="297"/>
      <c r="U1313" s="297"/>
      <c r="V1313" s="297"/>
      <c r="W1313" s="297"/>
      <c r="X1313" s="297"/>
      <c r="Y1313" s="297"/>
    </row>
    <row r="1314" spans="1:25" x14ac:dyDescent="0.2">
      <c r="A1314" s="297"/>
      <c r="B1314" s="297"/>
      <c r="C1314" s="297"/>
      <c r="D1314" s="297"/>
      <c r="E1314" s="297"/>
      <c r="F1314" s="297"/>
      <c r="G1314" s="297"/>
      <c r="H1314" s="297"/>
      <c r="I1314" s="297"/>
      <c r="J1314" s="297"/>
      <c r="K1314" s="297"/>
      <c r="L1314" s="297"/>
      <c r="M1314" s="297"/>
      <c r="N1314" s="297"/>
      <c r="O1314" s="297"/>
      <c r="P1314" s="297"/>
      <c r="Q1314" s="297"/>
      <c r="R1314" s="297"/>
      <c r="S1314" s="297"/>
      <c r="T1314" s="297"/>
      <c r="U1314" s="297"/>
      <c r="V1314" s="297"/>
      <c r="W1314" s="297"/>
      <c r="X1314" s="297"/>
      <c r="Y1314" s="297"/>
    </row>
    <row r="1315" spans="1:25" x14ac:dyDescent="0.2">
      <c r="A1315" s="297"/>
      <c r="B1315" s="297"/>
      <c r="C1315" s="297"/>
      <c r="D1315" s="297"/>
      <c r="E1315" s="297"/>
      <c r="F1315" s="297"/>
      <c r="G1315" s="297"/>
      <c r="H1315" s="297"/>
      <c r="I1315" s="297"/>
      <c r="J1315" s="297"/>
      <c r="K1315" s="297"/>
      <c r="L1315" s="297"/>
      <c r="M1315" s="297"/>
      <c r="N1315" s="297"/>
      <c r="O1315" s="297"/>
      <c r="P1315" s="297"/>
      <c r="Q1315" s="297"/>
      <c r="R1315" s="297"/>
      <c r="S1315" s="297"/>
      <c r="T1315" s="297"/>
      <c r="U1315" s="297"/>
      <c r="V1315" s="297"/>
      <c r="W1315" s="297"/>
      <c r="X1315" s="297"/>
      <c r="Y1315" s="297"/>
    </row>
    <row r="1316" spans="1:25" x14ac:dyDescent="0.2">
      <c r="A1316" s="297"/>
      <c r="B1316" s="297"/>
      <c r="C1316" s="297"/>
      <c r="D1316" s="297"/>
      <c r="E1316" s="297"/>
      <c r="F1316" s="297"/>
      <c r="G1316" s="297"/>
      <c r="H1316" s="297"/>
      <c r="I1316" s="297"/>
      <c r="J1316" s="297"/>
      <c r="K1316" s="297"/>
      <c r="L1316" s="297"/>
      <c r="M1316" s="297"/>
      <c r="N1316" s="297"/>
      <c r="O1316" s="297"/>
      <c r="P1316" s="297"/>
      <c r="Q1316" s="297"/>
      <c r="R1316" s="297"/>
      <c r="S1316" s="297"/>
      <c r="T1316" s="297"/>
      <c r="U1316" s="297"/>
      <c r="V1316" s="297"/>
      <c r="W1316" s="297"/>
      <c r="X1316" s="297"/>
      <c r="Y1316" s="297"/>
    </row>
    <row r="1317" spans="1:25" x14ac:dyDescent="0.2">
      <c r="A1317" s="297"/>
      <c r="B1317" s="297"/>
      <c r="C1317" s="297"/>
      <c r="D1317" s="297"/>
      <c r="E1317" s="297"/>
      <c r="F1317" s="297"/>
      <c r="G1317" s="297"/>
      <c r="H1317" s="297"/>
      <c r="I1317" s="297"/>
      <c r="J1317" s="297"/>
      <c r="K1317" s="297"/>
      <c r="L1317" s="297"/>
      <c r="M1317" s="297"/>
      <c r="N1317" s="297"/>
      <c r="O1317" s="297"/>
      <c r="P1317" s="297"/>
      <c r="Q1317" s="297"/>
      <c r="R1317" s="297"/>
      <c r="S1317" s="297"/>
      <c r="T1317" s="297"/>
      <c r="U1317" s="297"/>
      <c r="V1317" s="297"/>
      <c r="W1317" s="297"/>
      <c r="X1317" s="297"/>
      <c r="Y1317" s="297"/>
    </row>
    <row r="1318" spans="1:25" x14ac:dyDescent="0.2">
      <c r="A1318" s="297"/>
      <c r="B1318" s="297"/>
      <c r="C1318" s="297"/>
      <c r="D1318" s="297"/>
      <c r="E1318" s="297"/>
      <c r="F1318" s="297"/>
      <c r="G1318" s="297"/>
      <c r="H1318" s="297"/>
      <c r="I1318" s="297"/>
      <c r="J1318" s="297"/>
      <c r="K1318" s="297"/>
      <c r="L1318" s="297"/>
      <c r="M1318" s="297"/>
      <c r="N1318" s="297"/>
      <c r="O1318" s="297"/>
      <c r="P1318" s="297"/>
      <c r="Q1318" s="297"/>
      <c r="R1318" s="297"/>
      <c r="S1318" s="297"/>
      <c r="T1318" s="297"/>
      <c r="U1318" s="297"/>
      <c r="V1318" s="297"/>
      <c r="W1318" s="297"/>
      <c r="X1318" s="297"/>
      <c r="Y1318" s="297"/>
    </row>
    <row r="1319" spans="1:25" x14ac:dyDescent="0.2">
      <c r="A1319" s="297"/>
      <c r="B1319" s="297"/>
      <c r="C1319" s="297"/>
      <c r="D1319" s="297"/>
      <c r="E1319" s="297"/>
      <c r="F1319" s="297"/>
      <c r="G1319" s="297"/>
      <c r="H1319" s="297"/>
      <c r="I1319" s="297"/>
      <c r="J1319" s="297"/>
      <c r="K1319" s="297"/>
      <c r="L1319" s="297"/>
      <c r="M1319" s="297"/>
      <c r="N1319" s="297"/>
      <c r="O1319" s="297"/>
      <c r="P1319" s="297"/>
      <c r="Q1319" s="297"/>
      <c r="R1319" s="297"/>
      <c r="S1319" s="297"/>
      <c r="T1319" s="297"/>
      <c r="U1319" s="297"/>
      <c r="V1319" s="297"/>
      <c r="W1319" s="297"/>
      <c r="X1319" s="297"/>
      <c r="Y1319" s="297"/>
    </row>
    <row r="1320" spans="1:25" x14ac:dyDescent="0.2">
      <c r="A1320" s="297"/>
      <c r="B1320" s="297"/>
      <c r="C1320" s="297"/>
      <c r="D1320" s="297"/>
      <c r="E1320" s="297"/>
      <c r="F1320" s="297"/>
      <c r="G1320" s="297"/>
      <c r="H1320" s="297"/>
      <c r="I1320" s="297"/>
      <c r="J1320" s="297"/>
      <c r="K1320" s="297"/>
      <c r="L1320" s="297"/>
      <c r="M1320" s="297"/>
      <c r="N1320" s="297"/>
      <c r="O1320" s="297"/>
      <c r="P1320" s="297"/>
      <c r="Q1320" s="297"/>
      <c r="R1320" s="297"/>
      <c r="S1320" s="297"/>
      <c r="T1320" s="297"/>
      <c r="U1320" s="297"/>
      <c r="V1320" s="297"/>
      <c r="W1320" s="297"/>
      <c r="X1320" s="297"/>
      <c r="Y1320" s="297"/>
    </row>
    <row r="1321" spans="1:25" x14ac:dyDescent="0.2">
      <c r="A1321" s="297"/>
      <c r="B1321" s="297"/>
      <c r="C1321" s="297"/>
      <c r="D1321" s="297"/>
      <c r="E1321" s="297"/>
      <c r="F1321" s="297"/>
      <c r="G1321" s="297"/>
      <c r="H1321" s="297"/>
      <c r="I1321" s="297"/>
      <c r="J1321" s="297"/>
      <c r="K1321" s="297"/>
      <c r="L1321" s="297"/>
      <c r="M1321" s="297"/>
      <c r="N1321" s="297"/>
      <c r="O1321" s="297"/>
      <c r="P1321" s="297"/>
      <c r="Q1321" s="297"/>
      <c r="R1321" s="297"/>
      <c r="S1321" s="297"/>
      <c r="T1321" s="297"/>
      <c r="U1321" s="297"/>
      <c r="V1321" s="297"/>
      <c r="W1321" s="297"/>
      <c r="X1321" s="297"/>
      <c r="Y1321" s="297"/>
    </row>
    <row r="1322" spans="1:25" x14ac:dyDescent="0.2">
      <c r="A1322" s="297"/>
      <c r="B1322" s="297"/>
      <c r="C1322" s="297"/>
      <c r="D1322" s="297"/>
      <c r="E1322" s="297"/>
      <c r="F1322" s="297"/>
      <c r="G1322" s="297"/>
      <c r="H1322" s="297"/>
      <c r="I1322" s="297"/>
      <c r="J1322" s="297"/>
      <c r="K1322" s="297"/>
      <c r="L1322" s="297"/>
      <c r="M1322" s="297"/>
      <c r="N1322" s="297"/>
      <c r="O1322" s="297"/>
      <c r="P1322" s="297"/>
      <c r="Q1322" s="297"/>
      <c r="R1322" s="297"/>
      <c r="S1322" s="297"/>
      <c r="T1322" s="297"/>
      <c r="U1322" s="297"/>
      <c r="V1322" s="297"/>
      <c r="W1322" s="297"/>
      <c r="X1322" s="297"/>
      <c r="Y1322" s="297"/>
    </row>
    <row r="1323" spans="1:25" x14ac:dyDescent="0.2">
      <c r="A1323" s="297"/>
      <c r="B1323" s="297"/>
      <c r="C1323" s="297"/>
      <c r="D1323" s="297"/>
      <c r="E1323" s="297"/>
      <c r="F1323" s="297"/>
      <c r="G1323" s="297"/>
      <c r="H1323" s="297"/>
      <c r="I1323" s="297"/>
      <c r="J1323" s="297"/>
      <c r="K1323" s="297"/>
      <c r="L1323" s="297"/>
      <c r="M1323" s="297"/>
      <c r="N1323" s="297"/>
      <c r="O1323" s="297"/>
      <c r="P1323" s="297"/>
      <c r="Q1323" s="297"/>
      <c r="R1323" s="297"/>
      <c r="S1323" s="297"/>
      <c r="T1323" s="297"/>
      <c r="U1323" s="297"/>
      <c r="V1323" s="297"/>
      <c r="W1323" s="297"/>
      <c r="X1323" s="297"/>
      <c r="Y1323" s="297"/>
    </row>
    <row r="1324" spans="1:25" x14ac:dyDescent="0.2">
      <c r="A1324" s="297"/>
      <c r="B1324" s="297"/>
      <c r="C1324" s="297"/>
      <c r="D1324" s="297"/>
      <c r="E1324" s="297"/>
      <c r="F1324" s="297"/>
      <c r="G1324" s="297"/>
      <c r="H1324" s="297"/>
      <c r="I1324" s="297"/>
      <c r="J1324" s="297"/>
      <c r="K1324" s="297"/>
      <c r="L1324" s="297"/>
      <c r="M1324" s="297"/>
      <c r="N1324" s="297"/>
      <c r="O1324" s="297"/>
      <c r="P1324" s="297"/>
      <c r="Q1324" s="297"/>
      <c r="R1324" s="297"/>
      <c r="S1324" s="297"/>
      <c r="T1324" s="297"/>
      <c r="U1324" s="297"/>
      <c r="V1324" s="297"/>
      <c r="W1324" s="297"/>
      <c r="X1324" s="297"/>
      <c r="Y1324" s="297"/>
    </row>
    <row r="1325" spans="1:25" x14ac:dyDescent="0.2">
      <c r="A1325" s="297"/>
      <c r="B1325" s="297"/>
      <c r="C1325" s="297"/>
      <c r="D1325" s="297"/>
      <c r="E1325" s="297"/>
      <c r="F1325" s="297"/>
      <c r="G1325" s="297"/>
      <c r="H1325" s="297"/>
      <c r="I1325" s="297"/>
      <c r="J1325" s="297"/>
      <c r="K1325" s="297"/>
      <c r="L1325" s="297"/>
      <c r="M1325" s="297"/>
      <c r="N1325" s="297"/>
      <c r="O1325" s="297"/>
      <c r="P1325" s="297"/>
      <c r="Q1325" s="297"/>
      <c r="R1325" s="297"/>
      <c r="S1325" s="297"/>
      <c r="T1325" s="297"/>
      <c r="U1325" s="297"/>
      <c r="V1325" s="297"/>
      <c r="W1325" s="297"/>
      <c r="X1325" s="297"/>
      <c r="Y1325" s="297"/>
    </row>
    <row r="1326" spans="1:25" x14ac:dyDescent="0.2">
      <c r="A1326" s="297"/>
      <c r="B1326" s="297"/>
      <c r="C1326" s="297"/>
      <c r="D1326" s="297"/>
      <c r="E1326" s="297"/>
      <c r="F1326" s="297"/>
      <c r="G1326" s="297"/>
      <c r="H1326" s="297"/>
      <c r="I1326" s="297"/>
      <c r="J1326" s="297"/>
      <c r="K1326" s="297"/>
      <c r="L1326" s="297"/>
      <c r="M1326" s="297"/>
      <c r="N1326" s="297"/>
      <c r="O1326" s="297"/>
      <c r="P1326" s="297"/>
      <c r="Q1326" s="297"/>
      <c r="R1326" s="297"/>
      <c r="S1326" s="297"/>
      <c r="T1326" s="297"/>
      <c r="U1326" s="297"/>
      <c r="V1326" s="297"/>
      <c r="W1326" s="297"/>
      <c r="X1326" s="297"/>
      <c r="Y1326" s="297"/>
    </row>
    <row r="1327" spans="1:25" x14ac:dyDescent="0.2">
      <c r="A1327" s="297"/>
      <c r="B1327" s="297"/>
      <c r="C1327" s="297"/>
      <c r="D1327" s="297"/>
      <c r="E1327" s="297"/>
      <c r="F1327" s="297"/>
      <c r="G1327" s="297"/>
      <c r="H1327" s="297"/>
      <c r="I1327" s="297"/>
      <c r="J1327" s="297"/>
      <c r="K1327" s="297"/>
      <c r="L1327" s="297"/>
      <c r="M1327" s="297"/>
      <c r="N1327" s="297"/>
      <c r="O1327" s="297"/>
      <c r="P1327" s="297"/>
      <c r="Q1327" s="297"/>
      <c r="R1327" s="297"/>
      <c r="S1327" s="297"/>
      <c r="T1327" s="297"/>
      <c r="U1327" s="297"/>
      <c r="V1327" s="297"/>
      <c r="W1327" s="297"/>
      <c r="X1327" s="297"/>
      <c r="Y1327" s="297"/>
    </row>
    <row r="1328" spans="1:25" x14ac:dyDescent="0.2">
      <c r="A1328" s="297"/>
      <c r="B1328" s="297"/>
      <c r="C1328" s="297"/>
      <c r="D1328" s="297"/>
      <c r="E1328" s="297"/>
      <c r="F1328" s="297"/>
      <c r="G1328" s="297"/>
      <c r="H1328" s="297"/>
      <c r="I1328" s="297"/>
      <c r="J1328" s="297"/>
      <c r="K1328" s="297"/>
      <c r="L1328" s="297"/>
      <c r="M1328" s="297"/>
      <c r="N1328" s="297"/>
      <c r="O1328" s="297"/>
      <c r="P1328" s="297"/>
      <c r="Q1328" s="297"/>
      <c r="R1328" s="297"/>
      <c r="S1328" s="297"/>
      <c r="T1328" s="297"/>
      <c r="U1328" s="297"/>
      <c r="V1328" s="297"/>
      <c r="W1328" s="297"/>
      <c r="X1328" s="297"/>
      <c r="Y1328" s="297"/>
    </row>
    <row r="1329" spans="1:25" x14ac:dyDescent="0.2">
      <c r="A1329" s="297"/>
      <c r="B1329" s="297"/>
      <c r="C1329" s="297"/>
      <c r="D1329" s="297"/>
      <c r="E1329" s="297"/>
      <c r="F1329" s="297"/>
      <c r="G1329" s="297"/>
      <c r="H1329" s="297"/>
      <c r="I1329" s="297"/>
      <c r="J1329" s="297"/>
      <c r="K1329" s="297"/>
      <c r="L1329" s="297"/>
      <c r="M1329" s="297"/>
      <c r="N1329" s="297"/>
      <c r="O1329" s="297"/>
      <c r="P1329" s="297"/>
      <c r="Q1329" s="297"/>
      <c r="R1329" s="297"/>
      <c r="S1329" s="297"/>
      <c r="T1329" s="297"/>
      <c r="U1329" s="297"/>
      <c r="V1329" s="297"/>
      <c r="W1329" s="297"/>
      <c r="X1329" s="297"/>
      <c r="Y1329" s="297"/>
    </row>
    <row r="1330" spans="1:25" x14ac:dyDescent="0.2">
      <c r="A1330" s="297"/>
      <c r="B1330" s="297"/>
      <c r="C1330" s="297"/>
      <c r="D1330" s="297"/>
      <c r="E1330" s="297"/>
      <c r="F1330" s="297"/>
      <c r="G1330" s="297"/>
      <c r="H1330" s="297"/>
      <c r="I1330" s="297"/>
      <c r="J1330" s="297"/>
      <c r="K1330" s="297"/>
      <c r="L1330" s="297"/>
      <c r="M1330" s="297"/>
      <c r="N1330" s="297"/>
      <c r="O1330" s="297"/>
      <c r="P1330" s="297"/>
      <c r="Q1330" s="297"/>
      <c r="R1330" s="297"/>
      <c r="S1330" s="297"/>
      <c r="T1330" s="297"/>
      <c r="U1330" s="297"/>
      <c r="V1330" s="297"/>
      <c r="W1330" s="297"/>
      <c r="X1330" s="297"/>
      <c r="Y1330" s="297"/>
    </row>
    <row r="1331" spans="1:25" x14ac:dyDescent="0.2">
      <c r="A1331" s="297"/>
      <c r="B1331" s="297"/>
      <c r="C1331" s="297"/>
      <c r="D1331" s="297"/>
      <c r="E1331" s="297"/>
      <c r="F1331" s="297"/>
      <c r="G1331" s="297"/>
      <c r="H1331" s="297"/>
      <c r="I1331" s="297"/>
      <c r="J1331" s="297"/>
      <c r="K1331" s="297"/>
      <c r="L1331" s="297"/>
      <c r="M1331" s="297"/>
      <c r="N1331" s="297"/>
      <c r="O1331" s="297"/>
      <c r="P1331" s="297"/>
      <c r="Q1331" s="297"/>
      <c r="R1331" s="297"/>
      <c r="S1331" s="297"/>
      <c r="T1331" s="297"/>
      <c r="U1331" s="297"/>
      <c r="V1331" s="297"/>
      <c r="W1331" s="297"/>
      <c r="X1331" s="297"/>
      <c r="Y1331" s="297"/>
    </row>
    <row r="1332" spans="1:25" x14ac:dyDescent="0.2">
      <c r="A1332" s="297"/>
      <c r="B1332" s="297"/>
      <c r="C1332" s="297"/>
      <c r="D1332" s="297"/>
      <c r="E1332" s="297"/>
      <c r="F1332" s="297"/>
      <c r="G1332" s="297"/>
      <c r="H1332" s="297"/>
      <c r="I1332" s="297"/>
      <c r="J1332" s="297"/>
      <c r="K1332" s="297"/>
      <c r="L1332" s="297"/>
      <c r="M1332" s="297"/>
      <c r="N1332" s="297"/>
      <c r="O1332" s="297"/>
      <c r="P1332" s="297"/>
      <c r="Q1332" s="297"/>
      <c r="R1332" s="297"/>
      <c r="S1332" s="297"/>
      <c r="T1332" s="297"/>
      <c r="U1332" s="297"/>
      <c r="V1332" s="297"/>
      <c r="W1332" s="297"/>
      <c r="X1332" s="297"/>
      <c r="Y1332" s="297"/>
    </row>
    <row r="1333" spans="1:25" x14ac:dyDescent="0.2">
      <c r="A1333" s="297"/>
      <c r="B1333" s="297"/>
      <c r="C1333" s="297"/>
      <c r="D1333" s="297"/>
      <c r="E1333" s="297"/>
      <c r="F1333" s="297"/>
      <c r="G1333" s="297"/>
      <c r="H1333" s="297"/>
      <c r="I1333" s="297"/>
      <c r="J1333" s="297"/>
      <c r="K1333" s="297"/>
      <c r="L1333" s="297"/>
      <c r="M1333" s="297"/>
      <c r="N1333" s="297"/>
      <c r="O1333" s="297"/>
      <c r="P1333" s="297"/>
      <c r="Q1333" s="297"/>
      <c r="R1333" s="297"/>
      <c r="S1333" s="297"/>
      <c r="T1333" s="297"/>
      <c r="U1333" s="297"/>
      <c r="V1333" s="297"/>
      <c r="W1333" s="297"/>
      <c r="X1333" s="297"/>
      <c r="Y1333" s="297"/>
    </row>
    <row r="1334" spans="1:25" x14ac:dyDescent="0.2">
      <c r="A1334" s="297"/>
      <c r="B1334" s="297"/>
      <c r="C1334" s="297"/>
      <c r="D1334" s="297"/>
      <c r="E1334" s="297"/>
      <c r="F1334" s="297"/>
      <c r="G1334" s="297"/>
      <c r="H1334" s="297"/>
      <c r="I1334" s="297"/>
      <c r="J1334" s="297"/>
      <c r="K1334" s="297"/>
      <c r="L1334" s="297"/>
      <c r="M1334" s="297"/>
      <c r="N1334" s="297"/>
      <c r="O1334" s="297"/>
      <c r="P1334" s="297"/>
      <c r="Q1334" s="297"/>
      <c r="R1334" s="297"/>
      <c r="S1334" s="297"/>
      <c r="T1334" s="297"/>
      <c r="U1334" s="297"/>
      <c r="V1334" s="297"/>
      <c r="W1334" s="297"/>
      <c r="X1334" s="297"/>
      <c r="Y1334" s="297"/>
    </row>
    <row r="1335" spans="1:25" x14ac:dyDescent="0.2">
      <c r="A1335" s="297"/>
      <c r="B1335" s="297"/>
      <c r="C1335" s="297"/>
      <c r="D1335" s="297"/>
      <c r="E1335" s="297"/>
      <c r="F1335" s="297"/>
      <c r="G1335" s="297"/>
      <c r="H1335" s="297"/>
      <c r="I1335" s="297"/>
      <c r="J1335" s="297"/>
      <c r="K1335" s="297"/>
      <c r="L1335" s="297"/>
      <c r="M1335" s="297"/>
      <c r="N1335" s="297"/>
      <c r="O1335" s="297"/>
      <c r="P1335" s="297"/>
      <c r="Q1335" s="297"/>
      <c r="R1335" s="297"/>
      <c r="S1335" s="297"/>
      <c r="T1335" s="297"/>
      <c r="U1335" s="297"/>
      <c r="V1335" s="297"/>
      <c r="W1335" s="297"/>
      <c r="X1335" s="297"/>
      <c r="Y1335" s="297"/>
    </row>
    <row r="1336" spans="1:25" x14ac:dyDescent="0.2">
      <c r="A1336" s="297"/>
      <c r="B1336" s="297"/>
      <c r="C1336" s="297"/>
      <c r="D1336" s="297"/>
      <c r="E1336" s="297"/>
      <c r="F1336" s="297"/>
      <c r="G1336" s="297"/>
      <c r="H1336" s="297"/>
      <c r="I1336" s="297"/>
      <c r="J1336" s="297"/>
      <c r="K1336" s="297"/>
      <c r="L1336" s="297"/>
      <c r="M1336" s="297"/>
      <c r="N1336" s="297"/>
      <c r="O1336" s="297"/>
      <c r="P1336" s="297"/>
      <c r="Q1336" s="297"/>
      <c r="R1336" s="297"/>
      <c r="S1336" s="297"/>
      <c r="T1336" s="297"/>
      <c r="U1336" s="297"/>
      <c r="V1336" s="297"/>
      <c r="W1336" s="297"/>
      <c r="X1336" s="297"/>
      <c r="Y1336" s="297"/>
    </row>
    <row r="1337" spans="1:25" x14ac:dyDescent="0.2">
      <c r="A1337" s="297"/>
      <c r="B1337" s="297"/>
      <c r="C1337" s="297"/>
      <c r="D1337" s="297"/>
      <c r="E1337" s="297"/>
      <c r="F1337" s="297"/>
      <c r="G1337" s="297"/>
      <c r="H1337" s="297"/>
      <c r="I1337" s="297"/>
      <c r="J1337" s="297"/>
      <c r="K1337" s="297"/>
      <c r="L1337" s="297"/>
      <c r="M1337" s="297"/>
      <c r="N1337" s="297"/>
      <c r="O1337" s="297"/>
      <c r="P1337" s="297"/>
      <c r="Q1337" s="297"/>
      <c r="R1337" s="297"/>
      <c r="S1337" s="297"/>
      <c r="T1337" s="297"/>
      <c r="U1337" s="297"/>
      <c r="V1337" s="297"/>
      <c r="W1337" s="297"/>
      <c r="X1337" s="297"/>
      <c r="Y1337" s="297"/>
    </row>
    <row r="1338" spans="1:25" x14ac:dyDescent="0.2">
      <c r="A1338" s="297"/>
      <c r="B1338" s="297"/>
      <c r="C1338" s="297"/>
      <c r="D1338" s="297"/>
      <c r="E1338" s="297"/>
      <c r="F1338" s="297"/>
      <c r="G1338" s="297"/>
      <c r="H1338" s="297"/>
      <c r="I1338" s="297"/>
      <c r="J1338" s="297"/>
      <c r="K1338" s="297"/>
      <c r="L1338" s="297"/>
      <c r="M1338" s="297"/>
      <c r="N1338" s="297"/>
      <c r="O1338" s="297"/>
      <c r="P1338" s="297"/>
      <c r="Q1338" s="297"/>
      <c r="R1338" s="297"/>
      <c r="S1338" s="297"/>
      <c r="T1338" s="297"/>
      <c r="U1338" s="297"/>
      <c r="V1338" s="297"/>
      <c r="W1338" s="297"/>
      <c r="X1338" s="297"/>
      <c r="Y1338" s="297"/>
    </row>
    <row r="1339" spans="1:25" x14ac:dyDescent="0.2">
      <c r="A1339" s="297"/>
      <c r="B1339" s="297"/>
      <c r="C1339" s="297"/>
      <c r="D1339" s="297"/>
      <c r="E1339" s="297"/>
      <c r="F1339" s="297"/>
      <c r="G1339" s="297"/>
      <c r="H1339" s="297"/>
      <c r="I1339" s="297"/>
      <c r="J1339" s="297"/>
      <c r="K1339" s="297"/>
      <c r="L1339" s="297"/>
      <c r="M1339" s="297"/>
      <c r="N1339" s="297"/>
      <c r="O1339" s="297"/>
      <c r="P1339" s="297"/>
      <c r="Q1339" s="297"/>
      <c r="R1339" s="297"/>
      <c r="S1339" s="297"/>
      <c r="T1339" s="297"/>
      <c r="U1339" s="297"/>
      <c r="V1339" s="297"/>
      <c r="W1339" s="297"/>
      <c r="X1339" s="297"/>
      <c r="Y1339" s="297"/>
    </row>
    <row r="1340" spans="1:25" x14ac:dyDescent="0.2">
      <c r="A1340" s="297"/>
      <c r="B1340" s="297"/>
      <c r="C1340" s="297"/>
      <c r="D1340" s="297"/>
      <c r="E1340" s="297"/>
      <c r="F1340" s="297"/>
      <c r="G1340" s="297"/>
      <c r="H1340" s="297"/>
      <c r="I1340" s="297"/>
      <c r="J1340" s="297"/>
      <c r="K1340" s="297"/>
      <c r="L1340" s="297"/>
      <c r="M1340" s="297"/>
      <c r="N1340" s="297"/>
      <c r="O1340" s="297"/>
      <c r="P1340" s="297"/>
      <c r="Q1340" s="297"/>
      <c r="R1340" s="297"/>
      <c r="S1340" s="297"/>
      <c r="T1340" s="297"/>
      <c r="U1340" s="297"/>
      <c r="V1340" s="297"/>
      <c r="W1340" s="297"/>
      <c r="X1340" s="297"/>
      <c r="Y1340" s="297"/>
    </row>
    <row r="1341" spans="1:25" x14ac:dyDescent="0.2">
      <c r="A1341" s="297"/>
      <c r="B1341" s="297"/>
      <c r="C1341" s="297"/>
      <c r="D1341" s="297"/>
      <c r="E1341" s="297"/>
      <c r="F1341" s="297"/>
      <c r="G1341" s="297"/>
      <c r="H1341" s="297"/>
      <c r="I1341" s="297"/>
      <c r="J1341" s="297"/>
      <c r="K1341" s="297"/>
      <c r="L1341" s="297"/>
      <c r="M1341" s="297"/>
      <c r="N1341" s="297"/>
      <c r="O1341" s="297"/>
      <c r="P1341" s="297"/>
      <c r="Q1341" s="297"/>
      <c r="R1341" s="297"/>
      <c r="S1341" s="297"/>
      <c r="T1341" s="297"/>
      <c r="U1341" s="297"/>
      <c r="V1341" s="297"/>
      <c r="W1341" s="297"/>
      <c r="X1341" s="297"/>
      <c r="Y1341" s="297"/>
    </row>
    <row r="1342" spans="1:25" x14ac:dyDescent="0.2">
      <c r="A1342" s="297"/>
      <c r="B1342" s="297"/>
      <c r="C1342" s="297"/>
      <c r="D1342" s="297"/>
      <c r="E1342" s="297"/>
      <c r="F1342" s="297"/>
      <c r="G1342" s="297"/>
      <c r="H1342" s="297"/>
      <c r="I1342" s="297"/>
      <c r="J1342" s="297"/>
      <c r="K1342" s="297"/>
      <c r="L1342" s="297"/>
      <c r="M1342" s="297"/>
      <c r="N1342" s="297"/>
      <c r="O1342" s="297"/>
      <c r="P1342" s="297"/>
      <c r="Q1342" s="297"/>
      <c r="R1342" s="297"/>
      <c r="S1342" s="297"/>
      <c r="T1342" s="297"/>
      <c r="U1342" s="297"/>
      <c r="V1342" s="297"/>
      <c r="W1342" s="297"/>
      <c r="X1342" s="297"/>
      <c r="Y1342" s="297"/>
    </row>
    <row r="1343" spans="1:25" x14ac:dyDescent="0.2">
      <c r="A1343" s="297"/>
      <c r="B1343" s="297"/>
      <c r="C1343" s="297"/>
      <c r="D1343" s="297"/>
      <c r="E1343" s="297"/>
      <c r="F1343" s="297"/>
      <c r="G1343" s="297"/>
      <c r="H1343" s="297"/>
      <c r="I1343" s="297"/>
      <c r="J1343" s="297"/>
      <c r="K1343" s="297"/>
      <c r="L1343" s="297"/>
      <c r="M1343" s="297"/>
      <c r="N1343" s="297"/>
      <c r="O1343" s="297"/>
      <c r="P1343" s="297"/>
      <c r="Q1343" s="297"/>
      <c r="R1343" s="297"/>
      <c r="S1343" s="297"/>
      <c r="T1343" s="297"/>
      <c r="U1343" s="297"/>
      <c r="V1343" s="297"/>
      <c r="W1343" s="297"/>
      <c r="X1343" s="297"/>
      <c r="Y1343" s="297"/>
    </row>
    <row r="1344" spans="1:25" x14ac:dyDescent="0.2">
      <c r="A1344" s="297"/>
      <c r="B1344" s="297"/>
      <c r="C1344" s="297"/>
      <c r="D1344" s="297"/>
      <c r="E1344" s="297"/>
      <c r="F1344" s="297"/>
      <c r="G1344" s="297"/>
      <c r="H1344" s="297"/>
      <c r="I1344" s="297"/>
      <c r="J1344" s="297"/>
      <c r="K1344" s="297"/>
      <c r="L1344" s="297"/>
      <c r="M1344" s="297"/>
      <c r="N1344" s="297"/>
      <c r="O1344" s="297"/>
      <c r="P1344" s="297"/>
      <c r="Q1344" s="297"/>
      <c r="R1344" s="297"/>
      <c r="S1344" s="297"/>
      <c r="T1344" s="297"/>
      <c r="U1344" s="297"/>
      <c r="V1344" s="297"/>
      <c r="W1344" s="297"/>
      <c r="X1344" s="297"/>
      <c r="Y1344" s="297"/>
    </row>
    <row r="1345" spans="1:25" x14ac:dyDescent="0.2">
      <c r="A1345" s="297"/>
      <c r="B1345" s="297"/>
      <c r="C1345" s="297"/>
      <c r="D1345" s="297"/>
      <c r="E1345" s="297"/>
      <c r="F1345" s="297"/>
      <c r="G1345" s="297"/>
      <c r="H1345" s="297"/>
      <c r="I1345" s="297"/>
      <c r="J1345" s="297"/>
      <c r="K1345" s="297"/>
      <c r="L1345" s="297"/>
      <c r="M1345" s="297"/>
      <c r="N1345" s="297"/>
      <c r="O1345" s="297"/>
      <c r="P1345" s="297"/>
      <c r="Q1345" s="297"/>
      <c r="R1345" s="297"/>
      <c r="S1345" s="297"/>
      <c r="T1345" s="297"/>
      <c r="U1345" s="297"/>
      <c r="V1345" s="297"/>
      <c r="W1345" s="297"/>
      <c r="X1345" s="297"/>
      <c r="Y1345" s="297"/>
    </row>
    <row r="1346" spans="1:25" x14ac:dyDescent="0.2">
      <c r="A1346" s="297"/>
      <c r="B1346" s="297"/>
      <c r="C1346" s="297"/>
      <c r="D1346" s="297"/>
      <c r="E1346" s="297"/>
      <c r="F1346" s="297"/>
      <c r="G1346" s="297"/>
      <c r="H1346" s="297"/>
      <c r="I1346" s="297"/>
      <c r="J1346" s="297"/>
      <c r="K1346" s="297"/>
      <c r="L1346" s="297"/>
      <c r="M1346" s="297"/>
      <c r="N1346" s="297"/>
      <c r="O1346" s="297"/>
      <c r="P1346" s="297"/>
      <c r="Q1346" s="297"/>
      <c r="R1346" s="297"/>
      <c r="S1346" s="297"/>
      <c r="T1346" s="297"/>
      <c r="U1346" s="297"/>
      <c r="V1346" s="297"/>
      <c r="W1346" s="297"/>
      <c r="X1346" s="297"/>
      <c r="Y1346" s="297"/>
    </row>
    <row r="1347" spans="1:25" x14ac:dyDescent="0.2">
      <c r="A1347" s="297"/>
      <c r="B1347" s="297"/>
      <c r="C1347" s="297"/>
      <c r="D1347" s="297"/>
      <c r="E1347" s="297"/>
      <c r="F1347" s="297"/>
      <c r="G1347" s="297"/>
      <c r="H1347" s="297"/>
      <c r="I1347" s="297"/>
      <c r="J1347" s="297"/>
      <c r="K1347" s="297"/>
      <c r="L1347" s="297"/>
      <c r="M1347" s="297"/>
      <c r="N1347" s="297"/>
      <c r="O1347" s="297"/>
      <c r="P1347" s="297"/>
      <c r="Q1347" s="297"/>
      <c r="R1347" s="297"/>
      <c r="S1347" s="297"/>
      <c r="T1347" s="297"/>
      <c r="U1347" s="297"/>
      <c r="V1347" s="297"/>
      <c r="W1347" s="297"/>
      <c r="X1347" s="297"/>
      <c r="Y1347" s="297"/>
    </row>
    <row r="1348" spans="1:25" x14ac:dyDescent="0.2">
      <c r="A1348" s="297"/>
      <c r="B1348" s="297"/>
      <c r="C1348" s="297"/>
      <c r="D1348" s="297"/>
      <c r="E1348" s="297"/>
      <c r="F1348" s="297"/>
      <c r="G1348" s="297"/>
      <c r="H1348" s="297"/>
      <c r="I1348" s="297"/>
      <c r="J1348" s="297"/>
      <c r="K1348" s="297"/>
      <c r="L1348" s="297"/>
      <c r="M1348" s="297"/>
      <c r="N1348" s="297"/>
      <c r="O1348" s="297"/>
      <c r="P1348" s="297"/>
      <c r="Q1348" s="297"/>
      <c r="R1348" s="297"/>
      <c r="S1348" s="297"/>
      <c r="T1348" s="297"/>
      <c r="U1348" s="297"/>
      <c r="V1348" s="297"/>
      <c r="W1348" s="297"/>
      <c r="X1348" s="297"/>
      <c r="Y1348" s="297"/>
    </row>
    <row r="1349" spans="1:25" x14ac:dyDescent="0.2">
      <c r="A1349" s="297"/>
      <c r="B1349" s="297"/>
      <c r="C1349" s="297"/>
      <c r="D1349" s="297"/>
      <c r="E1349" s="297"/>
      <c r="F1349" s="297"/>
      <c r="G1349" s="297"/>
      <c r="H1349" s="297"/>
      <c r="I1349" s="297"/>
      <c r="J1349" s="297"/>
      <c r="K1349" s="297"/>
      <c r="L1349" s="297"/>
      <c r="M1349" s="297"/>
      <c r="N1349" s="297"/>
      <c r="O1349" s="297"/>
      <c r="P1349" s="297"/>
      <c r="Q1349" s="297"/>
      <c r="R1349" s="297"/>
      <c r="S1349" s="297"/>
      <c r="T1349" s="297"/>
      <c r="U1349" s="297"/>
      <c r="V1349" s="297"/>
      <c r="W1349" s="297"/>
      <c r="X1349" s="297"/>
      <c r="Y1349" s="297"/>
    </row>
    <row r="1350" spans="1:25" x14ac:dyDescent="0.2">
      <c r="A1350" s="297"/>
      <c r="B1350" s="297"/>
      <c r="C1350" s="297"/>
      <c r="D1350" s="297"/>
      <c r="E1350" s="297"/>
      <c r="F1350" s="297"/>
      <c r="G1350" s="297"/>
      <c r="H1350" s="297"/>
      <c r="I1350" s="297"/>
      <c r="J1350" s="297"/>
      <c r="K1350" s="297"/>
      <c r="L1350" s="297"/>
      <c r="M1350" s="297"/>
      <c r="N1350" s="297"/>
      <c r="O1350" s="297"/>
      <c r="P1350" s="297"/>
      <c r="Q1350" s="297"/>
      <c r="R1350" s="297"/>
      <c r="S1350" s="297"/>
      <c r="T1350" s="297"/>
      <c r="U1350" s="297"/>
      <c r="V1350" s="297"/>
      <c r="W1350" s="297"/>
      <c r="X1350" s="297"/>
      <c r="Y1350" s="297"/>
    </row>
    <row r="1351" spans="1:25" x14ac:dyDescent="0.2">
      <c r="A1351" s="297"/>
      <c r="B1351" s="297"/>
      <c r="C1351" s="297"/>
      <c r="D1351" s="297"/>
      <c r="E1351" s="297"/>
      <c r="F1351" s="297"/>
      <c r="G1351" s="297"/>
      <c r="H1351" s="297"/>
      <c r="I1351" s="297"/>
      <c r="J1351" s="297"/>
      <c r="K1351" s="297"/>
      <c r="L1351" s="297"/>
      <c r="M1351" s="297"/>
      <c r="N1351" s="297"/>
      <c r="O1351" s="297"/>
      <c r="P1351" s="297"/>
      <c r="Q1351" s="297"/>
      <c r="R1351" s="297"/>
      <c r="S1351" s="297"/>
      <c r="T1351" s="297"/>
      <c r="U1351" s="297"/>
      <c r="V1351" s="297"/>
      <c r="W1351" s="297"/>
      <c r="X1351" s="297"/>
      <c r="Y1351" s="297"/>
    </row>
    <row r="1352" spans="1:25" x14ac:dyDescent="0.2">
      <c r="A1352" s="297"/>
      <c r="B1352" s="297"/>
      <c r="C1352" s="297"/>
      <c r="D1352" s="297"/>
      <c r="E1352" s="297"/>
      <c r="F1352" s="297"/>
      <c r="G1352" s="297"/>
      <c r="H1352" s="297"/>
      <c r="I1352" s="297"/>
      <c r="J1352" s="297"/>
      <c r="K1352" s="297"/>
      <c r="L1352" s="297"/>
      <c r="M1352" s="297"/>
      <c r="N1352" s="297"/>
      <c r="O1352" s="297"/>
      <c r="P1352" s="297"/>
      <c r="Q1352" s="297"/>
      <c r="R1352" s="297"/>
      <c r="S1352" s="297"/>
      <c r="T1352" s="297"/>
      <c r="U1352" s="297"/>
      <c r="V1352" s="297"/>
      <c r="W1352" s="297"/>
      <c r="X1352" s="297"/>
      <c r="Y1352" s="297"/>
    </row>
    <row r="1353" spans="1:25" x14ac:dyDescent="0.2">
      <c r="A1353" s="297"/>
      <c r="B1353" s="297"/>
      <c r="C1353" s="297"/>
      <c r="D1353" s="297"/>
      <c r="E1353" s="297"/>
      <c r="F1353" s="297"/>
      <c r="G1353" s="297"/>
      <c r="H1353" s="297"/>
      <c r="I1353" s="297"/>
      <c r="J1353" s="297"/>
      <c r="K1353" s="297"/>
      <c r="L1353" s="297"/>
      <c r="M1353" s="297"/>
      <c r="N1353" s="297"/>
      <c r="O1353" s="297"/>
      <c r="P1353" s="297"/>
      <c r="Q1353" s="297"/>
      <c r="R1353" s="297"/>
      <c r="S1353" s="297"/>
      <c r="T1353" s="297"/>
      <c r="U1353" s="297"/>
      <c r="V1353" s="297"/>
      <c r="W1353" s="297"/>
      <c r="X1353" s="297"/>
      <c r="Y1353" s="297"/>
    </row>
    <row r="1354" spans="1:25" x14ac:dyDescent="0.2">
      <c r="A1354" s="297"/>
      <c r="B1354" s="297"/>
      <c r="C1354" s="297"/>
      <c r="D1354" s="297"/>
      <c r="E1354" s="297"/>
      <c r="F1354" s="297"/>
      <c r="G1354" s="297"/>
      <c r="H1354" s="297"/>
      <c r="I1354" s="297"/>
      <c r="J1354" s="297"/>
      <c r="K1354" s="297"/>
      <c r="L1354" s="297"/>
      <c r="M1354" s="297"/>
      <c r="N1354" s="297"/>
      <c r="O1354" s="297"/>
      <c r="P1354" s="297"/>
      <c r="Q1354" s="297"/>
      <c r="R1354" s="297"/>
      <c r="S1354" s="297"/>
      <c r="T1354" s="297"/>
      <c r="U1354" s="297"/>
      <c r="V1354" s="297"/>
      <c r="W1354" s="297"/>
      <c r="X1354" s="297"/>
      <c r="Y1354" s="297"/>
    </row>
    <row r="1355" spans="1:25" x14ac:dyDescent="0.2">
      <c r="A1355" s="297"/>
      <c r="B1355" s="297"/>
      <c r="C1355" s="297"/>
      <c r="D1355" s="297"/>
      <c r="E1355" s="297"/>
      <c r="F1355" s="297"/>
      <c r="G1355" s="297"/>
      <c r="H1355" s="297"/>
      <c r="I1355" s="297"/>
      <c r="J1355" s="297"/>
      <c r="K1355" s="297"/>
      <c r="L1355" s="297"/>
      <c r="M1355" s="297"/>
      <c r="N1355" s="297"/>
      <c r="O1355" s="297"/>
      <c r="P1355" s="297"/>
      <c r="Q1355" s="297"/>
      <c r="R1355" s="297"/>
      <c r="S1355" s="297"/>
      <c r="T1355" s="297"/>
      <c r="U1355" s="297"/>
      <c r="V1355" s="297"/>
      <c r="W1355" s="297"/>
      <c r="X1355" s="297"/>
      <c r="Y1355" s="297"/>
    </row>
    <row r="1356" spans="1:25" x14ac:dyDescent="0.2">
      <c r="A1356" s="297"/>
      <c r="B1356" s="297"/>
      <c r="C1356" s="297"/>
      <c r="D1356" s="297"/>
      <c r="E1356" s="297"/>
      <c r="F1356" s="297"/>
      <c r="G1356" s="297"/>
      <c r="H1356" s="297"/>
      <c r="I1356" s="297"/>
      <c r="J1356" s="297"/>
      <c r="K1356" s="297"/>
      <c r="L1356" s="297"/>
      <c r="M1356" s="297"/>
      <c r="N1356" s="297"/>
      <c r="O1356" s="297"/>
      <c r="P1356" s="297"/>
      <c r="Q1356" s="297"/>
      <c r="R1356" s="297"/>
      <c r="S1356" s="297"/>
      <c r="T1356" s="297"/>
      <c r="U1356" s="297"/>
      <c r="V1356" s="297"/>
      <c r="W1356" s="297"/>
      <c r="X1356" s="297"/>
      <c r="Y1356" s="297"/>
    </row>
    <row r="1357" spans="1:25" x14ac:dyDescent="0.2">
      <c r="A1357" s="297"/>
      <c r="B1357" s="297"/>
      <c r="C1357" s="297"/>
      <c r="D1357" s="297"/>
      <c r="E1357" s="297"/>
      <c r="F1357" s="297"/>
      <c r="G1357" s="297"/>
      <c r="H1357" s="297"/>
      <c r="I1357" s="297"/>
      <c r="J1357" s="297"/>
      <c r="K1357" s="297"/>
      <c r="L1357" s="297"/>
      <c r="M1357" s="297"/>
      <c r="N1357" s="297"/>
      <c r="O1357" s="297"/>
      <c r="P1357" s="297"/>
      <c r="Q1357" s="297"/>
      <c r="R1357" s="297"/>
      <c r="S1357" s="297"/>
      <c r="T1357" s="297"/>
      <c r="U1357" s="297"/>
      <c r="V1357" s="297"/>
      <c r="W1357" s="297"/>
      <c r="X1357" s="297"/>
      <c r="Y1357" s="297"/>
    </row>
    <row r="1358" spans="1:25" x14ac:dyDescent="0.2">
      <c r="A1358" s="297"/>
      <c r="B1358" s="297"/>
      <c r="C1358" s="297"/>
      <c r="D1358" s="297"/>
      <c r="E1358" s="297"/>
      <c r="F1358" s="297"/>
      <c r="G1358" s="297"/>
      <c r="H1358" s="297"/>
      <c r="I1358" s="297"/>
      <c r="J1358" s="297"/>
      <c r="K1358" s="297"/>
      <c r="L1358" s="297"/>
      <c r="M1358" s="297"/>
      <c r="N1358" s="297"/>
      <c r="O1358" s="297"/>
      <c r="P1358" s="297"/>
      <c r="Q1358" s="297"/>
      <c r="R1358" s="297"/>
      <c r="S1358" s="297"/>
      <c r="T1358" s="297"/>
      <c r="U1358" s="297"/>
      <c r="V1358" s="297"/>
      <c r="W1358" s="297"/>
      <c r="X1358" s="297"/>
      <c r="Y1358" s="297"/>
    </row>
    <row r="1359" spans="1:25" x14ac:dyDescent="0.2">
      <c r="A1359" s="297"/>
      <c r="B1359" s="297"/>
      <c r="C1359" s="297"/>
      <c r="D1359" s="297"/>
      <c r="E1359" s="297"/>
      <c r="F1359" s="297"/>
      <c r="G1359" s="297"/>
      <c r="H1359" s="297"/>
      <c r="I1359" s="297"/>
      <c r="J1359" s="297"/>
      <c r="K1359" s="297"/>
      <c r="L1359" s="297"/>
      <c r="M1359" s="297"/>
      <c r="N1359" s="297"/>
      <c r="O1359" s="297"/>
      <c r="P1359" s="297"/>
      <c r="Q1359" s="297"/>
      <c r="R1359" s="297"/>
      <c r="S1359" s="297"/>
      <c r="T1359" s="297"/>
      <c r="U1359" s="297"/>
      <c r="V1359" s="297"/>
      <c r="W1359" s="297"/>
      <c r="X1359" s="297"/>
      <c r="Y1359" s="297"/>
    </row>
    <row r="1360" spans="1:25" x14ac:dyDescent="0.2">
      <c r="A1360" s="297"/>
      <c r="B1360" s="297"/>
      <c r="C1360" s="297"/>
      <c r="D1360" s="297"/>
      <c r="E1360" s="297"/>
      <c r="F1360" s="297"/>
      <c r="G1360" s="297"/>
      <c r="H1360" s="297"/>
      <c r="I1360" s="297"/>
      <c r="J1360" s="297"/>
      <c r="K1360" s="297"/>
      <c r="L1360" s="297"/>
      <c r="M1360" s="297"/>
      <c r="N1360" s="297"/>
      <c r="O1360" s="297"/>
      <c r="P1360" s="297"/>
      <c r="Q1360" s="297"/>
      <c r="R1360" s="297"/>
      <c r="S1360" s="297"/>
      <c r="T1360" s="297"/>
      <c r="U1360" s="297"/>
      <c r="V1360" s="297"/>
      <c r="W1360" s="297"/>
      <c r="X1360" s="297"/>
      <c r="Y1360" s="297"/>
    </row>
    <row r="1361" spans="1:25" x14ac:dyDescent="0.2">
      <c r="A1361" s="297"/>
      <c r="B1361" s="297"/>
      <c r="C1361" s="297"/>
      <c r="D1361" s="297"/>
      <c r="E1361" s="297"/>
      <c r="F1361" s="297"/>
      <c r="G1361" s="297"/>
      <c r="H1361" s="297"/>
      <c r="I1361" s="297"/>
      <c r="J1361" s="297"/>
      <c r="K1361" s="297"/>
      <c r="L1361" s="297"/>
      <c r="M1361" s="297"/>
      <c r="N1361" s="297"/>
      <c r="O1361" s="297"/>
      <c r="P1361" s="297"/>
      <c r="Q1361" s="297"/>
      <c r="R1361" s="297"/>
      <c r="S1361" s="297"/>
      <c r="T1361" s="297"/>
      <c r="U1361" s="297"/>
      <c r="V1361" s="297"/>
      <c r="W1361" s="297"/>
      <c r="X1361" s="297"/>
      <c r="Y1361" s="297"/>
    </row>
    <row r="1362" spans="1:25" x14ac:dyDescent="0.2">
      <c r="A1362" s="297"/>
      <c r="B1362" s="297"/>
      <c r="C1362" s="297"/>
      <c r="D1362" s="297"/>
      <c r="E1362" s="297"/>
      <c r="F1362" s="297"/>
      <c r="G1362" s="297"/>
      <c r="H1362" s="297"/>
      <c r="I1362" s="297"/>
      <c r="J1362" s="297"/>
      <c r="K1362" s="297"/>
      <c r="L1362" s="297"/>
      <c r="M1362" s="297"/>
      <c r="N1362" s="297"/>
      <c r="O1362" s="297"/>
      <c r="P1362" s="297"/>
      <c r="Q1362" s="297"/>
      <c r="R1362" s="297"/>
      <c r="S1362" s="297"/>
      <c r="T1362" s="297"/>
      <c r="U1362" s="297"/>
      <c r="V1362" s="297"/>
      <c r="W1362" s="297"/>
      <c r="X1362" s="297"/>
      <c r="Y1362" s="297"/>
    </row>
    <row r="1363" spans="1:25" x14ac:dyDescent="0.2">
      <c r="A1363" s="297"/>
      <c r="B1363" s="297"/>
      <c r="C1363" s="297"/>
      <c r="D1363" s="297"/>
      <c r="E1363" s="297"/>
      <c r="F1363" s="297"/>
      <c r="G1363" s="297"/>
      <c r="H1363" s="297"/>
      <c r="I1363" s="297"/>
      <c r="J1363" s="297"/>
      <c r="K1363" s="297"/>
      <c r="L1363" s="297"/>
      <c r="M1363" s="297"/>
      <c r="N1363" s="297"/>
      <c r="O1363" s="297"/>
      <c r="P1363" s="297"/>
      <c r="Q1363" s="297"/>
      <c r="R1363" s="297"/>
      <c r="S1363" s="297"/>
      <c r="T1363" s="297"/>
      <c r="U1363" s="297"/>
      <c r="V1363" s="297"/>
      <c r="W1363" s="297"/>
      <c r="X1363" s="297"/>
      <c r="Y1363" s="297"/>
    </row>
    <row r="1364" spans="1:25" x14ac:dyDescent="0.2">
      <c r="A1364" s="297"/>
      <c r="B1364" s="297"/>
      <c r="C1364" s="297"/>
      <c r="D1364" s="297"/>
      <c r="E1364" s="297"/>
      <c r="F1364" s="297"/>
      <c r="G1364" s="297"/>
      <c r="H1364" s="297"/>
      <c r="I1364" s="297"/>
      <c r="J1364" s="297"/>
      <c r="K1364" s="297"/>
      <c r="L1364" s="297"/>
      <c r="M1364" s="297"/>
      <c r="N1364" s="297"/>
      <c r="O1364" s="297"/>
      <c r="P1364" s="297"/>
      <c r="Q1364" s="297"/>
      <c r="R1364" s="297"/>
      <c r="S1364" s="297"/>
      <c r="T1364" s="297"/>
      <c r="U1364" s="297"/>
      <c r="V1364" s="297"/>
      <c r="W1364" s="297"/>
      <c r="X1364" s="297"/>
      <c r="Y1364" s="297"/>
    </row>
    <row r="1365" spans="1:25" x14ac:dyDescent="0.2">
      <c r="A1365" s="297"/>
      <c r="B1365" s="297"/>
      <c r="C1365" s="297"/>
      <c r="D1365" s="297"/>
      <c r="E1365" s="297"/>
      <c r="F1365" s="297"/>
      <c r="G1365" s="297"/>
      <c r="H1365" s="297"/>
      <c r="I1365" s="297"/>
      <c r="J1365" s="297"/>
      <c r="K1365" s="297"/>
      <c r="L1365" s="297"/>
      <c r="M1365" s="297"/>
      <c r="N1365" s="297"/>
      <c r="O1365" s="297"/>
      <c r="P1365" s="297"/>
      <c r="Q1365" s="297"/>
      <c r="R1365" s="297"/>
      <c r="S1365" s="297"/>
      <c r="T1365" s="297"/>
      <c r="U1365" s="297"/>
      <c r="V1365" s="297"/>
      <c r="W1365" s="297"/>
      <c r="X1365" s="297"/>
      <c r="Y1365" s="297"/>
    </row>
    <row r="1366" spans="1:25" x14ac:dyDescent="0.2">
      <c r="A1366" s="297"/>
      <c r="B1366" s="297"/>
      <c r="C1366" s="297"/>
      <c r="D1366" s="297"/>
      <c r="E1366" s="297"/>
      <c r="F1366" s="297"/>
      <c r="G1366" s="297"/>
      <c r="H1366" s="297"/>
      <c r="I1366" s="297"/>
      <c r="J1366" s="297"/>
      <c r="K1366" s="297"/>
      <c r="L1366" s="297"/>
      <c r="M1366" s="297"/>
      <c r="N1366" s="297"/>
      <c r="O1366" s="297"/>
      <c r="P1366" s="297"/>
      <c r="Q1366" s="297"/>
      <c r="R1366" s="297"/>
      <c r="S1366" s="297"/>
      <c r="T1366" s="297"/>
      <c r="U1366" s="297"/>
      <c r="V1366" s="297"/>
      <c r="W1366" s="297"/>
      <c r="X1366" s="297"/>
      <c r="Y1366" s="297"/>
    </row>
    <row r="1367" spans="1:25" x14ac:dyDescent="0.2">
      <c r="A1367" s="297"/>
      <c r="B1367" s="297"/>
      <c r="C1367" s="297"/>
      <c r="D1367" s="297"/>
      <c r="E1367" s="297"/>
      <c r="F1367" s="297"/>
      <c r="G1367" s="297"/>
      <c r="H1367" s="297"/>
      <c r="I1367" s="297"/>
      <c r="J1367" s="297"/>
      <c r="K1367" s="297"/>
      <c r="L1367" s="297"/>
      <c r="M1367" s="297"/>
      <c r="N1367" s="297"/>
      <c r="O1367" s="297"/>
      <c r="P1367" s="297"/>
      <c r="Q1367" s="297"/>
      <c r="R1367" s="297"/>
      <c r="S1367" s="297"/>
      <c r="T1367" s="297"/>
      <c r="U1367" s="297"/>
      <c r="V1367" s="297"/>
      <c r="W1367" s="297"/>
      <c r="X1367" s="297"/>
      <c r="Y1367" s="297"/>
    </row>
    <row r="1368" spans="1:25" x14ac:dyDescent="0.2">
      <c r="A1368" s="297"/>
      <c r="B1368" s="297"/>
      <c r="C1368" s="297"/>
      <c r="D1368" s="297"/>
      <c r="E1368" s="297"/>
      <c r="F1368" s="297"/>
      <c r="G1368" s="297"/>
      <c r="H1368" s="297"/>
      <c r="I1368" s="297"/>
      <c r="J1368" s="297"/>
      <c r="K1368" s="297"/>
      <c r="L1368" s="297"/>
      <c r="M1368" s="297"/>
      <c r="N1368" s="297"/>
      <c r="O1368" s="297"/>
      <c r="P1368" s="297"/>
      <c r="Q1368" s="297"/>
      <c r="R1368" s="297"/>
      <c r="S1368" s="297"/>
      <c r="T1368" s="297"/>
      <c r="U1368" s="297"/>
      <c r="V1368" s="297"/>
      <c r="W1368" s="297"/>
      <c r="X1368" s="297"/>
      <c r="Y1368" s="297"/>
    </row>
    <row r="1369" spans="1:25" x14ac:dyDescent="0.2">
      <c r="A1369" s="297"/>
      <c r="B1369" s="297"/>
      <c r="C1369" s="297"/>
      <c r="D1369" s="297"/>
      <c r="E1369" s="297"/>
      <c r="F1369" s="297"/>
      <c r="G1369" s="297"/>
      <c r="H1369" s="297"/>
      <c r="I1369" s="297"/>
      <c r="J1369" s="297"/>
      <c r="K1369" s="297"/>
      <c r="L1369" s="297"/>
      <c r="M1369" s="297"/>
      <c r="N1369" s="297"/>
      <c r="O1369" s="297"/>
      <c r="P1369" s="297"/>
      <c r="Q1369" s="297"/>
      <c r="R1369" s="297"/>
      <c r="S1369" s="297"/>
      <c r="T1369" s="297"/>
      <c r="U1369" s="297"/>
      <c r="V1369" s="297"/>
      <c r="W1369" s="297"/>
      <c r="X1369" s="297"/>
      <c r="Y1369" s="297"/>
    </row>
    <row r="1370" spans="1:25" x14ac:dyDescent="0.2">
      <c r="A1370" s="297"/>
      <c r="B1370" s="297"/>
      <c r="C1370" s="297"/>
      <c r="D1370" s="297"/>
      <c r="E1370" s="297"/>
      <c r="F1370" s="297"/>
      <c r="G1370" s="297"/>
      <c r="H1370" s="297"/>
      <c r="I1370" s="297"/>
      <c r="J1370" s="297"/>
      <c r="K1370" s="297"/>
      <c r="L1370" s="297"/>
      <c r="M1370" s="297"/>
      <c r="N1370" s="297"/>
      <c r="O1370" s="297"/>
      <c r="P1370" s="297"/>
      <c r="Q1370" s="297"/>
      <c r="R1370" s="297"/>
      <c r="S1370" s="297"/>
      <c r="T1370" s="297"/>
      <c r="U1370" s="297"/>
      <c r="V1370" s="297"/>
      <c r="W1370" s="297"/>
      <c r="X1370" s="297"/>
      <c r="Y1370" s="297"/>
    </row>
    <row r="1371" spans="1:25" x14ac:dyDescent="0.2">
      <c r="A1371" s="297"/>
      <c r="B1371" s="297"/>
      <c r="C1371" s="297"/>
      <c r="D1371" s="297"/>
      <c r="E1371" s="297"/>
      <c r="F1371" s="297"/>
      <c r="G1371" s="297"/>
      <c r="H1371" s="297"/>
      <c r="I1371" s="297"/>
      <c r="J1371" s="297"/>
      <c r="K1371" s="297"/>
      <c r="L1371" s="297"/>
      <c r="M1371" s="297"/>
      <c r="N1371" s="297"/>
      <c r="O1371" s="297"/>
      <c r="P1371" s="297"/>
      <c r="Q1371" s="297"/>
      <c r="R1371" s="297"/>
      <c r="S1371" s="297"/>
      <c r="T1371" s="297"/>
      <c r="U1371" s="297"/>
      <c r="V1371" s="297"/>
      <c r="W1371" s="297"/>
      <c r="X1371" s="297"/>
      <c r="Y1371" s="297"/>
    </row>
    <row r="1372" spans="1:25" x14ac:dyDescent="0.2">
      <c r="A1372" s="297"/>
      <c r="B1372" s="297"/>
      <c r="C1372" s="297"/>
      <c r="D1372" s="297"/>
      <c r="E1372" s="297"/>
      <c r="F1372" s="297"/>
      <c r="G1372" s="297"/>
      <c r="H1372" s="297"/>
      <c r="I1372" s="297"/>
      <c r="J1372" s="297"/>
      <c r="K1372" s="297"/>
      <c r="L1372" s="297"/>
      <c r="M1372" s="297"/>
      <c r="N1372" s="297"/>
      <c r="O1372" s="297"/>
      <c r="P1372" s="297"/>
      <c r="Q1372" s="297"/>
      <c r="R1372" s="297"/>
      <c r="S1372" s="297"/>
      <c r="T1372" s="297"/>
      <c r="U1372" s="297"/>
      <c r="V1372" s="297"/>
      <c r="W1372" s="297"/>
      <c r="X1372" s="297"/>
      <c r="Y1372" s="297"/>
    </row>
    <row r="1373" spans="1:25" x14ac:dyDescent="0.2">
      <c r="A1373" s="297"/>
      <c r="B1373" s="297"/>
      <c r="C1373" s="297"/>
      <c r="D1373" s="297"/>
      <c r="E1373" s="297"/>
      <c r="F1373" s="297"/>
      <c r="G1373" s="297"/>
      <c r="H1373" s="297"/>
      <c r="I1373" s="297"/>
      <c r="J1373" s="297"/>
      <c r="K1373" s="297"/>
      <c r="L1373" s="297"/>
      <c r="M1373" s="297"/>
      <c r="N1373" s="297"/>
      <c r="O1373" s="297"/>
      <c r="P1373" s="297"/>
      <c r="Q1373" s="297"/>
      <c r="R1373" s="297"/>
      <c r="S1373" s="297"/>
      <c r="T1373" s="297"/>
      <c r="U1373" s="297"/>
      <c r="V1373" s="297"/>
      <c r="W1373" s="297"/>
      <c r="X1373" s="297"/>
      <c r="Y1373" s="297"/>
    </row>
    <row r="1374" spans="1:25" x14ac:dyDescent="0.2">
      <c r="A1374" s="297"/>
      <c r="B1374" s="297"/>
      <c r="C1374" s="297"/>
      <c r="D1374" s="297"/>
      <c r="E1374" s="297"/>
      <c r="F1374" s="297"/>
      <c r="G1374" s="297"/>
      <c r="H1374" s="297"/>
      <c r="I1374" s="297"/>
      <c r="J1374" s="297"/>
      <c r="K1374" s="297"/>
      <c r="L1374" s="297"/>
      <c r="M1374" s="297"/>
      <c r="N1374" s="297"/>
      <c r="O1374" s="297"/>
      <c r="P1374" s="297"/>
      <c r="Q1374" s="297"/>
      <c r="R1374" s="297"/>
      <c r="S1374" s="297"/>
      <c r="T1374" s="297"/>
      <c r="U1374" s="297"/>
      <c r="V1374" s="297"/>
      <c r="W1374" s="297"/>
      <c r="X1374" s="297"/>
      <c r="Y1374" s="297"/>
    </row>
    <row r="1375" spans="1:25" x14ac:dyDescent="0.2">
      <c r="A1375" s="297"/>
      <c r="B1375" s="297"/>
      <c r="C1375" s="297"/>
      <c r="D1375" s="297"/>
      <c r="E1375" s="297"/>
      <c r="F1375" s="297"/>
      <c r="G1375" s="297"/>
      <c r="H1375" s="297"/>
      <c r="I1375" s="297"/>
      <c r="J1375" s="297"/>
      <c r="K1375" s="297"/>
      <c r="L1375" s="297"/>
      <c r="M1375" s="297"/>
      <c r="N1375" s="297"/>
      <c r="O1375" s="297"/>
      <c r="P1375" s="297"/>
      <c r="Q1375" s="297"/>
      <c r="R1375" s="297"/>
      <c r="S1375" s="297"/>
      <c r="T1375" s="297"/>
      <c r="U1375" s="297"/>
      <c r="V1375" s="297"/>
      <c r="W1375" s="297"/>
      <c r="X1375" s="297"/>
      <c r="Y1375" s="297"/>
    </row>
    <row r="1376" spans="1:25" x14ac:dyDescent="0.2">
      <c r="A1376" s="297"/>
      <c r="B1376" s="297"/>
      <c r="C1376" s="297"/>
      <c r="D1376" s="297"/>
      <c r="E1376" s="297"/>
      <c r="F1376" s="297"/>
      <c r="G1376" s="297"/>
      <c r="H1376" s="297"/>
      <c r="I1376" s="297"/>
      <c r="J1376" s="297"/>
      <c r="K1376" s="297"/>
      <c r="L1376" s="297"/>
      <c r="M1376" s="297"/>
      <c r="N1376" s="297"/>
      <c r="O1376" s="297"/>
      <c r="P1376" s="297"/>
      <c r="Q1376" s="297"/>
      <c r="R1376" s="297"/>
      <c r="S1376" s="297"/>
      <c r="T1376" s="297"/>
      <c r="U1376" s="297"/>
      <c r="V1376" s="297"/>
      <c r="W1376" s="297"/>
      <c r="X1376" s="297"/>
      <c r="Y1376" s="297"/>
    </row>
    <row r="1377" spans="1:25" x14ac:dyDescent="0.2">
      <c r="A1377" s="297"/>
      <c r="B1377" s="297"/>
      <c r="C1377" s="297"/>
      <c r="D1377" s="297"/>
      <c r="E1377" s="297"/>
      <c r="F1377" s="297"/>
      <c r="G1377" s="297"/>
      <c r="H1377" s="297"/>
      <c r="I1377" s="297"/>
      <c r="J1377" s="297"/>
      <c r="K1377" s="297"/>
      <c r="L1377" s="297"/>
      <c r="M1377" s="297"/>
      <c r="N1377" s="297"/>
      <c r="O1377" s="297"/>
      <c r="P1377" s="297"/>
      <c r="Q1377" s="297"/>
      <c r="R1377" s="297"/>
      <c r="S1377" s="297"/>
      <c r="T1377" s="297"/>
      <c r="U1377" s="297"/>
      <c r="V1377" s="297"/>
      <c r="W1377" s="297"/>
      <c r="X1377" s="297"/>
      <c r="Y1377" s="297"/>
    </row>
    <row r="1378" spans="1:25" x14ac:dyDescent="0.2">
      <c r="A1378" s="297"/>
      <c r="B1378" s="297"/>
      <c r="C1378" s="297"/>
      <c r="D1378" s="297"/>
      <c r="E1378" s="297"/>
      <c r="F1378" s="297"/>
      <c r="G1378" s="297"/>
      <c r="H1378" s="297"/>
      <c r="I1378" s="297"/>
      <c r="J1378" s="297"/>
      <c r="K1378" s="297"/>
      <c r="L1378" s="297"/>
      <c r="M1378" s="297"/>
      <c r="N1378" s="297"/>
      <c r="O1378" s="297"/>
      <c r="P1378" s="297"/>
      <c r="Q1378" s="297"/>
      <c r="R1378" s="297"/>
      <c r="S1378" s="297"/>
      <c r="T1378" s="297"/>
      <c r="U1378" s="297"/>
      <c r="V1378" s="297"/>
      <c r="W1378" s="297"/>
      <c r="X1378" s="297"/>
      <c r="Y1378" s="297"/>
    </row>
    <row r="1379" spans="1:25" x14ac:dyDescent="0.2">
      <c r="A1379" s="297"/>
      <c r="B1379" s="297"/>
      <c r="C1379" s="297"/>
      <c r="D1379" s="297"/>
      <c r="E1379" s="297"/>
      <c r="F1379" s="297"/>
      <c r="G1379" s="297"/>
      <c r="H1379" s="297"/>
      <c r="I1379" s="297"/>
      <c r="J1379" s="297"/>
      <c r="K1379" s="297"/>
      <c r="L1379" s="297"/>
      <c r="M1379" s="297"/>
      <c r="N1379" s="297"/>
      <c r="O1379" s="297"/>
      <c r="P1379" s="297"/>
      <c r="Q1379" s="297"/>
      <c r="R1379" s="297"/>
      <c r="S1379" s="297"/>
      <c r="T1379" s="297"/>
      <c r="U1379" s="297"/>
      <c r="V1379" s="297"/>
      <c r="W1379" s="297"/>
      <c r="X1379" s="297"/>
      <c r="Y1379" s="297"/>
    </row>
    <row r="1380" spans="1:25" x14ac:dyDescent="0.2">
      <c r="A1380" s="297"/>
      <c r="B1380" s="297"/>
      <c r="C1380" s="297"/>
      <c r="D1380" s="297"/>
      <c r="E1380" s="297"/>
      <c r="F1380" s="297"/>
      <c r="G1380" s="297"/>
      <c r="H1380" s="297"/>
      <c r="I1380" s="297"/>
      <c r="J1380" s="297"/>
      <c r="K1380" s="297"/>
      <c r="L1380" s="297"/>
      <c r="M1380" s="297"/>
      <c r="N1380" s="297"/>
      <c r="O1380" s="297"/>
      <c r="P1380" s="297"/>
      <c r="Q1380" s="297"/>
      <c r="R1380" s="297"/>
      <c r="S1380" s="297"/>
      <c r="T1380" s="297"/>
      <c r="U1380" s="297"/>
      <c r="V1380" s="297"/>
      <c r="W1380" s="297"/>
      <c r="X1380" s="297"/>
      <c r="Y1380" s="297"/>
    </row>
    <row r="1381" spans="1:25" x14ac:dyDescent="0.2">
      <c r="A1381" s="297"/>
      <c r="B1381" s="297"/>
      <c r="C1381" s="297"/>
      <c r="D1381" s="297"/>
      <c r="E1381" s="297"/>
      <c r="F1381" s="297"/>
      <c r="G1381" s="297"/>
      <c r="H1381" s="297"/>
      <c r="I1381" s="297"/>
      <c r="J1381" s="297"/>
      <c r="K1381" s="297"/>
      <c r="L1381" s="297"/>
      <c r="M1381" s="297"/>
      <c r="N1381" s="297"/>
      <c r="O1381" s="297"/>
      <c r="P1381" s="297"/>
      <c r="Q1381" s="297"/>
      <c r="R1381" s="297"/>
      <c r="S1381" s="297"/>
      <c r="T1381" s="297"/>
      <c r="U1381" s="297"/>
      <c r="V1381" s="297"/>
      <c r="W1381" s="297"/>
      <c r="X1381" s="297"/>
      <c r="Y1381" s="297"/>
    </row>
    <row r="1382" spans="1:25" x14ac:dyDescent="0.2">
      <c r="A1382" s="297"/>
      <c r="B1382" s="297"/>
      <c r="C1382" s="297"/>
      <c r="D1382" s="297"/>
      <c r="E1382" s="297"/>
      <c r="F1382" s="297"/>
      <c r="G1382" s="297"/>
      <c r="H1382" s="297"/>
      <c r="I1382" s="297"/>
      <c r="J1382" s="297"/>
      <c r="K1382" s="297"/>
      <c r="L1382" s="297"/>
      <c r="M1382" s="297"/>
      <c r="N1382" s="297"/>
      <c r="O1382" s="297"/>
      <c r="P1382" s="297"/>
      <c r="Q1382" s="297"/>
      <c r="R1382" s="297"/>
      <c r="S1382" s="297"/>
      <c r="T1382" s="297"/>
      <c r="U1382" s="297"/>
      <c r="V1382" s="297"/>
      <c r="W1382" s="297"/>
      <c r="X1382" s="297"/>
      <c r="Y1382" s="297"/>
    </row>
    <row r="1383" spans="1:25" x14ac:dyDescent="0.2">
      <c r="A1383" s="297"/>
      <c r="B1383" s="297"/>
      <c r="C1383" s="297"/>
      <c r="D1383" s="297"/>
      <c r="E1383" s="297"/>
      <c r="F1383" s="297"/>
      <c r="G1383" s="297"/>
      <c r="H1383" s="297"/>
      <c r="I1383" s="297"/>
      <c r="J1383" s="297"/>
      <c r="K1383" s="297"/>
      <c r="L1383" s="297"/>
      <c r="M1383" s="297"/>
      <c r="N1383" s="297"/>
      <c r="O1383" s="297"/>
      <c r="P1383" s="297"/>
      <c r="Q1383" s="297"/>
      <c r="R1383" s="297"/>
      <c r="S1383" s="297"/>
      <c r="T1383" s="297"/>
      <c r="U1383" s="297"/>
      <c r="V1383" s="297"/>
      <c r="W1383" s="297"/>
      <c r="X1383" s="297"/>
      <c r="Y1383" s="297"/>
    </row>
    <row r="1384" spans="1:25" x14ac:dyDescent="0.2">
      <c r="A1384" s="297"/>
      <c r="B1384" s="297"/>
      <c r="C1384" s="297"/>
      <c r="D1384" s="297"/>
      <c r="E1384" s="297"/>
      <c r="F1384" s="297"/>
      <c r="G1384" s="297"/>
      <c r="H1384" s="297"/>
      <c r="I1384" s="297"/>
      <c r="J1384" s="297"/>
      <c r="K1384" s="297"/>
      <c r="L1384" s="297"/>
      <c r="M1384" s="297"/>
      <c r="N1384" s="297"/>
      <c r="O1384" s="297"/>
      <c r="P1384" s="297"/>
      <c r="Q1384" s="297"/>
      <c r="R1384" s="297"/>
      <c r="S1384" s="297"/>
      <c r="T1384" s="297"/>
      <c r="U1384" s="297"/>
      <c r="V1384" s="297"/>
      <c r="W1384" s="297"/>
      <c r="X1384" s="297"/>
      <c r="Y1384" s="297"/>
    </row>
    <row r="1385" spans="1:25" x14ac:dyDescent="0.2">
      <c r="A1385" s="297"/>
      <c r="B1385" s="297"/>
      <c r="C1385" s="297"/>
      <c r="D1385" s="297"/>
      <c r="E1385" s="297"/>
      <c r="F1385" s="297"/>
      <c r="G1385" s="297"/>
      <c r="H1385" s="297"/>
      <c r="I1385" s="297"/>
      <c r="J1385" s="297"/>
      <c r="K1385" s="297"/>
      <c r="L1385" s="297"/>
      <c r="M1385" s="297"/>
      <c r="N1385" s="297"/>
      <c r="O1385" s="297"/>
      <c r="P1385" s="297"/>
      <c r="Q1385" s="297"/>
      <c r="R1385" s="297"/>
      <c r="S1385" s="297"/>
      <c r="T1385" s="297"/>
      <c r="U1385" s="297"/>
      <c r="V1385" s="297"/>
      <c r="W1385" s="297"/>
      <c r="X1385" s="297"/>
      <c r="Y1385" s="297"/>
    </row>
    <row r="1386" spans="1:25" x14ac:dyDescent="0.2">
      <c r="A1386" s="297"/>
      <c r="B1386" s="297"/>
      <c r="C1386" s="297"/>
      <c r="D1386" s="297"/>
      <c r="E1386" s="297"/>
      <c r="F1386" s="297"/>
      <c r="G1386" s="297"/>
      <c r="H1386" s="297"/>
      <c r="I1386" s="297"/>
      <c r="J1386" s="297"/>
      <c r="K1386" s="297"/>
      <c r="L1386" s="297"/>
      <c r="M1386" s="297"/>
      <c r="N1386" s="297"/>
      <c r="O1386" s="297"/>
      <c r="P1386" s="297"/>
      <c r="Q1386" s="297"/>
      <c r="R1386" s="297"/>
      <c r="S1386" s="297"/>
      <c r="T1386" s="297"/>
      <c r="U1386" s="297"/>
      <c r="V1386" s="297"/>
      <c r="W1386" s="297"/>
      <c r="X1386" s="297"/>
      <c r="Y1386" s="297"/>
    </row>
    <row r="1387" spans="1:25" x14ac:dyDescent="0.2">
      <c r="A1387" s="297"/>
      <c r="B1387" s="297"/>
      <c r="C1387" s="297"/>
      <c r="D1387" s="297"/>
      <c r="E1387" s="297"/>
      <c r="F1387" s="297"/>
      <c r="G1387" s="297"/>
      <c r="H1387" s="297"/>
      <c r="I1387" s="297"/>
      <c r="J1387" s="297"/>
      <c r="K1387" s="297"/>
      <c r="L1387" s="297"/>
      <c r="M1387" s="297"/>
      <c r="N1387" s="297"/>
      <c r="O1387" s="297"/>
      <c r="P1387" s="297"/>
      <c r="Q1387" s="297"/>
      <c r="R1387" s="297"/>
      <c r="S1387" s="297"/>
      <c r="T1387" s="297"/>
      <c r="U1387" s="297"/>
      <c r="V1387" s="297"/>
      <c r="W1387" s="297"/>
      <c r="X1387" s="297"/>
      <c r="Y1387" s="297"/>
    </row>
    <row r="1388" spans="1:25" x14ac:dyDescent="0.2">
      <c r="A1388" s="297"/>
      <c r="B1388" s="297"/>
      <c r="C1388" s="297"/>
      <c r="D1388" s="297"/>
      <c r="E1388" s="297"/>
      <c r="F1388" s="297"/>
      <c r="G1388" s="297"/>
      <c r="H1388" s="297"/>
      <c r="I1388" s="297"/>
      <c r="J1388" s="297"/>
      <c r="K1388" s="297"/>
      <c r="L1388" s="297"/>
      <c r="M1388" s="297"/>
      <c r="N1388" s="297"/>
      <c r="O1388" s="297"/>
      <c r="P1388" s="297"/>
      <c r="Q1388" s="297"/>
      <c r="R1388" s="297"/>
      <c r="S1388" s="297"/>
      <c r="T1388" s="297"/>
      <c r="U1388" s="297"/>
      <c r="V1388" s="297"/>
      <c r="W1388" s="297"/>
      <c r="X1388" s="297"/>
      <c r="Y1388" s="297"/>
    </row>
    <row r="1389" spans="1:25" x14ac:dyDescent="0.2">
      <c r="A1389" s="297"/>
      <c r="B1389" s="297"/>
      <c r="C1389" s="297"/>
      <c r="D1389" s="297"/>
      <c r="E1389" s="297"/>
      <c r="F1389" s="297"/>
      <c r="G1389" s="297"/>
      <c r="H1389" s="297"/>
      <c r="I1389" s="297"/>
      <c r="J1389" s="297"/>
      <c r="K1389" s="297"/>
      <c r="L1389" s="297"/>
      <c r="M1389" s="297"/>
      <c r="N1389" s="297"/>
      <c r="O1389" s="297"/>
      <c r="P1389" s="297"/>
      <c r="Q1389" s="297"/>
      <c r="R1389" s="297"/>
      <c r="S1389" s="297"/>
      <c r="T1389" s="297"/>
      <c r="U1389" s="297"/>
      <c r="V1389" s="297"/>
      <c r="W1389" s="297"/>
      <c r="X1389" s="297"/>
      <c r="Y1389" s="297"/>
    </row>
    <row r="1390" spans="1:25" x14ac:dyDescent="0.2">
      <c r="A1390" s="297"/>
      <c r="B1390" s="297"/>
      <c r="C1390" s="297"/>
      <c r="D1390" s="297"/>
      <c r="E1390" s="297"/>
      <c r="F1390" s="297"/>
      <c r="G1390" s="297"/>
      <c r="H1390" s="297"/>
      <c r="I1390" s="297"/>
      <c r="J1390" s="297"/>
      <c r="K1390" s="297"/>
      <c r="L1390" s="297"/>
      <c r="M1390" s="297"/>
      <c r="N1390" s="297"/>
      <c r="O1390" s="297"/>
      <c r="P1390" s="297"/>
      <c r="Q1390" s="297"/>
      <c r="R1390" s="297"/>
      <c r="S1390" s="297"/>
      <c r="T1390" s="297"/>
      <c r="U1390" s="297"/>
      <c r="V1390" s="297"/>
      <c r="W1390" s="297"/>
      <c r="X1390" s="297"/>
      <c r="Y1390" s="297"/>
    </row>
    <row r="1391" spans="1:25" x14ac:dyDescent="0.2">
      <c r="A1391" s="297"/>
      <c r="B1391" s="297"/>
      <c r="C1391" s="297"/>
      <c r="D1391" s="297"/>
      <c r="E1391" s="297"/>
      <c r="F1391" s="297"/>
      <c r="G1391" s="297"/>
      <c r="H1391" s="297"/>
      <c r="I1391" s="297"/>
      <c r="J1391" s="297"/>
      <c r="K1391" s="297"/>
      <c r="L1391" s="297"/>
      <c r="M1391" s="297"/>
      <c r="N1391" s="297"/>
      <c r="O1391" s="297"/>
      <c r="P1391" s="297"/>
      <c r="Q1391" s="297"/>
      <c r="R1391" s="297"/>
      <c r="S1391" s="297"/>
      <c r="T1391" s="297"/>
      <c r="U1391" s="297"/>
      <c r="V1391" s="297"/>
      <c r="W1391" s="297"/>
      <c r="X1391" s="297"/>
      <c r="Y1391" s="297"/>
    </row>
    <row r="1392" spans="1:25" x14ac:dyDescent="0.2">
      <c r="A1392" s="297"/>
      <c r="B1392" s="297"/>
      <c r="C1392" s="297"/>
      <c r="D1392" s="297"/>
      <c r="E1392" s="297"/>
      <c r="F1392" s="297"/>
      <c r="G1392" s="297"/>
      <c r="H1392" s="297"/>
      <c r="I1392" s="297"/>
      <c r="J1392" s="297"/>
      <c r="K1392" s="297"/>
      <c r="L1392" s="297"/>
      <c r="M1392" s="297"/>
      <c r="N1392" s="297"/>
      <c r="O1392" s="297"/>
      <c r="P1392" s="297"/>
      <c r="Q1392" s="297"/>
      <c r="R1392" s="297"/>
      <c r="S1392" s="297"/>
      <c r="T1392" s="297"/>
      <c r="U1392" s="297"/>
      <c r="V1392" s="297"/>
      <c r="W1392" s="297"/>
      <c r="X1392" s="297"/>
      <c r="Y1392" s="297"/>
    </row>
    <row r="1393" spans="1:25" x14ac:dyDescent="0.2">
      <c r="A1393" s="297"/>
      <c r="B1393" s="297"/>
      <c r="C1393" s="297"/>
      <c r="D1393" s="297"/>
      <c r="E1393" s="297"/>
      <c r="F1393" s="297"/>
      <c r="G1393" s="297"/>
      <c r="H1393" s="297"/>
      <c r="I1393" s="297"/>
      <c r="J1393" s="297"/>
      <c r="K1393" s="297"/>
      <c r="L1393" s="297"/>
      <c r="M1393" s="297"/>
      <c r="N1393" s="297"/>
      <c r="O1393" s="297"/>
      <c r="P1393" s="297"/>
      <c r="Q1393" s="297"/>
      <c r="R1393" s="297"/>
      <c r="S1393" s="297"/>
      <c r="T1393" s="297"/>
      <c r="U1393" s="297"/>
      <c r="V1393" s="297"/>
      <c r="W1393" s="297"/>
      <c r="X1393" s="297"/>
      <c r="Y1393" s="297"/>
    </row>
    <row r="1394" spans="1:25" x14ac:dyDescent="0.2">
      <c r="A1394" s="297"/>
      <c r="B1394" s="297"/>
      <c r="C1394" s="297"/>
      <c r="D1394" s="297"/>
      <c r="E1394" s="297"/>
      <c r="F1394" s="297"/>
      <c r="G1394" s="297"/>
      <c r="H1394" s="297"/>
      <c r="I1394" s="297"/>
      <c r="J1394" s="297"/>
      <c r="K1394" s="297"/>
      <c r="L1394" s="297"/>
      <c r="M1394" s="297"/>
      <c r="N1394" s="297"/>
      <c r="O1394" s="297"/>
      <c r="P1394" s="297"/>
      <c r="Q1394" s="297"/>
      <c r="R1394" s="297"/>
      <c r="S1394" s="297"/>
      <c r="T1394" s="297"/>
      <c r="U1394" s="297"/>
      <c r="V1394" s="297"/>
      <c r="W1394" s="297"/>
      <c r="X1394" s="297"/>
      <c r="Y1394" s="297"/>
    </row>
    <row r="1395" spans="1:25" x14ac:dyDescent="0.2">
      <c r="A1395" s="297"/>
      <c r="B1395" s="297"/>
      <c r="C1395" s="297"/>
      <c r="D1395" s="297"/>
      <c r="E1395" s="297"/>
      <c r="F1395" s="297"/>
      <c r="G1395" s="297"/>
      <c r="H1395" s="297"/>
      <c r="I1395" s="297"/>
      <c r="J1395" s="297"/>
      <c r="K1395" s="297"/>
      <c r="L1395" s="297"/>
      <c r="M1395" s="297"/>
      <c r="N1395" s="297"/>
      <c r="O1395" s="297"/>
      <c r="P1395" s="297"/>
      <c r="Q1395" s="297"/>
      <c r="R1395" s="297"/>
      <c r="S1395" s="297"/>
      <c r="T1395" s="297"/>
      <c r="U1395" s="297"/>
      <c r="V1395" s="297"/>
      <c r="W1395" s="297"/>
      <c r="X1395" s="297"/>
      <c r="Y1395" s="297"/>
    </row>
    <row r="1396" spans="1:25" x14ac:dyDescent="0.2">
      <c r="A1396" s="297"/>
      <c r="B1396" s="297"/>
      <c r="C1396" s="297"/>
      <c r="D1396" s="297"/>
      <c r="E1396" s="297"/>
      <c r="F1396" s="297"/>
      <c r="G1396" s="297"/>
      <c r="H1396" s="297"/>
      <c r="I1396" s="297"/>
      <c r="J1396" s="297"/>
      <c r="K1396" s="297"/>
      <c r="L1396" s="297"/>
      <c r="M1396" s="297"/>
      <c r="N1396" s="297"/>
      <c r="O1396" s="297"/>
      <c r="P1396" s="297"/>
      <c r="Q1396" s="297"/>
      <c r="R1396" s="297"/>
      <c r="S1396" s="297"/>
      <c r="T1396" s="297"/>
      <c r="U1396" s="297"/>
      <c r="V1396" s="297"/>
      <c r="W1396" s="297"/>
      <c r="X1396" s="297"/>
      <c r="Y1396" s="297"/>
    </row>
    <row r="1397" spans="1:25" x14ac:dyDescent="0.2">
      <c r="A1397" s="297"/>
      <c r="B1397" s="297"/>
      <c r="C1397" s="297"/>
      <c r="D1397" s="297"/>
      <c r="E1397" s="297"/>
      <c r="F1397" s="297"/>
      <c r="G1397" s="297"/>
      <c r="H1397" s="297"/>
      <c r="I1397" s="297"/>
      <c r="J1397" s="297"/>
      <c r="K1397" s="297"/>
      <c r="L1397" s="297"/>
      <c r="M1397" s="297"/>
      <c r="N1397" s="297"/>
      <c r="O1397" s="297"/>
      <c r="P1397" s="297"/>
      <c r="Q1397" s="297"/>
      <c r="R1397" s="297"/>
      <c r="S1397" s="297"/>
      <c r="T1397" s="297"/>
      <c r="U1397" s="297"/>
      <c r="V1397" s="297"/>
      <c r="W1397" s="297"/>
      <c r="X1397" s="297"/>
      <c r="Y1397" s="297"/>
    </row>
    <row r="1398" spans="1:25" x14ac:dyDescent="0.2">
      <c r="A1398" s="297"/>
      <c r="B1398" s="297"/>
      <c r="C1398" s="297"/>
      <c r="D1398" s="297"/>
      <c r="E1398" s="297"/>
      <c r="F1398" s="297"/>
      <c r="G1398" s="297"/>
      <c r="H1398" s="297"/>
      <c r="I1398" s="297"/>
      <c r="J1398" s="297"/>
      <c r="K1398" s="297"/>
      <c r="L1398" s="297"/>
      <c r="M1398" s="297"/>
      <c r="N1398" s="297"/>
      <c r="O1398" s="297"/>
      <c r="P1398" s="297"/>
      <c r="Q1398" s="297"/>
      <c r="R1398" s="297"/>
      <c r="S1398" s="297"/>
      <c r="T1398" s="297"/>
      <c r="U1398" s="297"/>
      <c r="V1398" s="297"/>
      <c r="W1398" s="297"/>
      <c r="X1398" s="297"/>
      <c r="Y1398" s="297"/>
    </row>
    <row r="1399" spans="1:25" x14ac:dyDescent="0.2">
      <c r="A1399" s="297"/>
      <c r="B1399" s="297"/>
      <c r="C1399" s="297"/>
      <c r="D1399" s="297"/>
      <c r="E1399" s="297"/>
      <c r="F1399" s="297"/>
      <c r="G1399" s="297"/>
      <c r="H1399" s="297"/>
      <c r="I1399" s="297"/>
      <c r="J1399" s="297"/>
      <c r="K1399" s="297"/>
      <c r="L1399" s="297"/>
      <c r="M1399" s="297"/>
      <c r="N1399" s="297"/>
      <c r="O1399" s="297"/>
      <c r="P1399" s="297"/>
      <c r="Q1399" s="297"/>
      <c r="R1399" s="297"/>
      <c r="S1399" s="297"/>
      <c r="T1399" s="297"/>
      <c r="U1399" s="297"/>
      <c r="V1399" s="297"/>
      <c r="W1399" s="297"/>
      <c r="X1399" s="297"/>
      <c r="Y1399" s="297"/>
    </row>
    <row r="1400" spans="1:25" x14ac:dyDescent="0.2">
      <c r="A1400" s="297"/>
      <c r="B1400" s="297"/>
      <c r="C1400" s="297"/>
      <c r="D1400" s="297"/>
      <c r="E1400" s="297"/>
      <c r="F1400" s="297"/>
      <c r="G1400" s="297"/>
      <c r="H1400" s="297"/>
      <c r="I1400" s="297"/>
      <c r="J1400" s="297"/>
      <c r="K1400" s="297"/>
      <c r="L1400" s="297"/>
      <c r="M1400" s="297"/>
      <c r="N1400" s="297"/>
      <c r="O1400" s="297"/>
      <c r="P1400" s="297"/>
      <c r="Q1400" s="297"/>
      <c r="R1400" s="297"/>
      <c r="S1400" s="297"/>
      <c r="T1400" s="297"/>
      <c r="U1400" s="297"/>
      <c r="V1400" s="297"/>
      <c r="W1400" s="297"/>
      <c r="X1400" s="297"/>
      <c r="Y1400" s="297"/>
    </row>
    <row r="1401" spans="1:25" x14ac:dyDescent="0.2">
      <c r="A1401" s="297"/>
      <c r="B1401" s="297"/>
      <c r="C1401" s="297"/>
      <c r="D1401" s="297"/>
      <c r="E1401" s="297"/>
      <c r="F1401" s="297"/>
      <c r="G1401" s="297"/>
      <c r="H1401" s="297"/>
      <c r="I1401" s="297"/>
      <c r="J1401" s="297"/>
      <c r="K1401" s="297"/>
      <c r="L1401" s="297"/>
      <c r="M1401" s="297"/>
      <c r="N1401" s="297"/>
      <c r="O1401" s="297"/>
      <c r="P1401" s="297"/>
      <c r="Q1401" s="297"/>
      <c r="R1401" s="297"/>
      <c r="S1401" s="297"/>
      <c r="T1401" s="297"/>
      <c r="U1401" s="297"/>
      <c r="V1401" s="297"/>
      <c r="W1401" s="297"/>
      <c r="X1401" s="297"/>
      <c r="Y1401" s="297"/>
    </row>
    <row r="1402" spans="1:25" x14ac:dyDescent="0.2">
      <c r="A1402" s="297"/>
      <c r="B1402" s="297"/>
      <c r="C1402" s="297"/>
      <c r="D1402" s="297"/>
      <c r="E1402" s="297"/>
      <c r="F1402" s="297"/>
      <c r="G1402" s="297"/>
      <c r="H1402" s="297"/>
      <c r="I1402" s="297"/>
      <c r="J1402" s="297"/>
      <c r="K1402" s="297"/>
      <c r="L1402" s="297"/>
      <c r="M1402" s="297"/>
      <c r="N1402" s="297"/>
      <c r="O1402" s="297"/>
      <c r="P1402" s="297"/>
      <c r="Q1402" s="297"/>
      <c r="R1402" s="297"/>
      <c r="S1402" s="297"/>
      <c r="T1402" s="297"/>
      <c r="U1402" s="297"/>
      <c r="V1402" s="297"/>
      <c r="W1402" s="297"/>
      <c r="X1402" s="297"/>
      <c r="Y1402" s="297"/>
    </row>
    <row r="1403" spans="1:25" x14ac:dyDescent="0.2">
      <c r="A1403" s="297"/>
      <c r="B1403" s="297"/>
      <c r="C1403" s="297"/>
      <c r="D1403" s="297"/>
      <c r="E1403" s="297"/>
      <c r="F1403" s="297"/>
      <c r="G1403" s="297"/>
      <c r="H1403" s="297"/>
      <c r="I1403" s="297"/>
      <c r="J1403" s="297"/>
      <c r="K1403" s="297"/>
      <c r="L1403" s="297"/>
      <c r="M1403" s="297"/>
      <c r="N1403" s="297"/>
      <c r="O1403" s="297"/>
      <c r="P1403" s="297"/>
      <c r="Q1403" s="297"/>
      <c r="R1403" s="297"/>
      <c r="S1403" s="297"/>
      <c r="T1403" s="297"/>
      <c r="U1403" s="297"/>
      <c r="V1403" s="297"/>
      <c r="W1403" s="297"/>
      <c r="X1403" s="297"/>
      <c r="Y1403" s="297"/>
    </row>
    <row r="1404" spans="1:25" x14ac:dyDescent="0.2">
      <c r="A1404" s="297"/>
      <c r="B1404" s="297"/>
      <c r="C1404" s="297"/>
      <c r="D1404" s="297"/>
      <c r="E1404" s="297"/>
      <c r="F1404" s="297"/>
      <c r="G1404" s="297"/>
      <c r="H1404" s="297"/>
      <c r="I1404" s="297"/>
      <c r="J1404" s="297"/>
      <c r="K1404" s="297"/>
      <c r="L1404" s="297"/>
      <c r="M1404" s="297"/>
      <c r="N1404" s="297"/>
      <c r="O1404" s="297"/>
      <c r="P1404" s="297"/>
      <c r="Q1404" s="297"/>
      <c r="R1404" s="297"/>
      <c r="S1404" s="297"/>
      <c r="T1404" s="297"/>
      <c r="U1404" s="297"/>
      <c r="V1404" s="297"/>
      <c r="W1404" s="297"/>
      <c r="X1404" s="297"/>
      <c r="Y1404" s="297"/>
    </row>
    <row r="1405" spans="1:25" x14ac:dyDescent="0.2">
      <c r="A1405" s="297"/>
      <c r="B1405" s="297"/>
      <c r="C1405" s="297"/>
      <c r="D1405" s="297"/>
      <c r="E1405" s="297"/>
      <c r="F1405" s="297"/>
      <c r="G1405" s="297"/>
      <c r="H1405" s="297"/>
      <c r="I1405" s="297"/>
      <c r="J1405" s="297"/>
      <c r="K1405" s="297"/>
      <c r="L1405" s="297"/>
      <c r="M1405" s="297"/>
      <c r="N1405" s="297"/>
      <c r="O1405" s="297"/>
      <c r="P1405" s="297"/>
      <c r="Q1405" s="297"/>
      <c r="R1405" s="297"/>
      <c r="S1405" s="297"/>
      <c r="T1405" s="297"/>
      <c r="U1405" s="297"/>
      <c r="V1405" s="297"/>
      <c r="W1405" s="297"/>
      <c r="X1405" s="297"/>
      <c r="Y1405" s="297"/>
    </row>
    <row r="1406" spans="1:25" x14ac:dyDescent="0.2">
      <c r="A1406" s="297"/>
      <c r="B1406" s="297"/>
      <c r="C1406" s="297"/>
      <c r="D1406" s="297"/>
      <c r="E1406" s="297"/>
      <c r="F1406" s="297"/>
      <c r="G1406" s="297"/>
      <c r="H1406" s="297"/>
      <c r="I1406" s="297"/>
      <c r="J1406" s="297"/>
      <c r="K1406" s="297"/>
      <c r="L1406" s="297"/>
      <c r="M1406" s="297"/>
      <c r="N1406" s="297"/>
      <c r="O1406" s="297"/>
      <c r="P1406" s="297"/>
      <c r="Q1406" s="297"/>
      <c r="R1406" s="297"/>
      <c r="S1406" s="297"/>
      <c r="T1406" s="297"/>
      <c r="U1406" s="297"/>
      <c r="V1406" s="297"/>
      <c r="W1406" s="297"/>
      <c r="X1406" s="297"/>
      <c r="Y1406" s="297"/>
    </row>
    <row r="1407" spans="1:25" x14ac:dyDescent="0.2">
      <c r="A1407" s="297"/>
      <c r="B1407" s="297"/>
      <c r="C1407" s="297"/>
      <c r="D1407" s="297"/>
      <c r="E1407" s="297"/>
      <c r="F1407" s="297"/>
      <c r="G1407" s="297"/>
      <c r="H1407" s="297"/>
      <c r="I1407" s="297"/>
      <c r="J1407" s="297"/>
      <c r="K1407" s="297"/>
      <c r="L1407" s="297"/>
      <c r="M1407" s="297"/>
      <c r="N1407" s="297"/>
      <c r="O1407" s="297"/>
      <c r="P1407" s="297"/>
      <c r="Q1407" s="297"/>
      <c r="R1407" s="297"/>
      <c r="S1407" s="297"/>
      <c r="T1407" s="297"/>
      <c r="U1407" s="297"/>
      <c r="V1407" s="297"/>
      <c r="W1407" s="297"/>
      <c r="X1407" s="297"/>
      <c r="Y1407" s="297"/>
    </row>
    <row r="1408" spans="1:25" x14ac:dyDescent="0.2">
      <c r="A1408" s="297"/>
      <c r="B1408" s="297"/>
      <c r="C1408" s="297"/>
      <c r="D1408" s="297"/>
      <c r="E1408" s="297"/>
      <c r="F1408" s="297"/>
      <c r="G1408" s="297"/>
      <c r="H1408" s="297"/>
      <c r="I1408" s="297"/>
      <c r="J1408" s="297"/>
      <c r="K1408" s="297"/>
      <c r="L1408" s="297"/>
      <c r="M1408" s="297"/>
      <c r="N1408" s="297"/>
      <c r="O1408" s="297"/>
      <c r="P1408" s="297"/>
      <c r="Q1408" s="297"/>
      <c r="R1408" s="297"/>
      <c r="S1408" s="297"/>
      <c r="T1408" s="297"/>
      <c r="U1408" s="297"/>
      <c r="V1408" s="297"/>
      <c r="W1408" s="297"/>
      <c r="X1408" s="297"/>
      <c r="Y1408" s="297"/>
    </row>
    <row r="1409" spans="1:25" x14ac:dyDescent="0.2">
      <c r="A1409" s="297"/>
      <c r="B1409" s="297"/>
      <c r="C1409" s="297"/>
      <c r="D1409" s="297"/>
      <c r="E1409" s="297"/>
      <c r="F1409" s="297"/>
      <c r="G1409" s="297"/>
      <c r="H1409" s="297"/>
      <c r="I1409" s="297"/>
      <c r="J1409" s="297"/>
      <c r="K1409" s="297"/>
      <c r="L1409" s="297"/>
      <c r="M1409" s="297"/>
      <c r="N1409" s="297"/>
      <c r="O1409" s="297"/>
      <c r="P1409" s="297"/>
      <c r="Q1409" s="297"/>
      <c r="R1409" s="297"/>
      <c r="S1409" s="297"/>
      <c r="T1409" s="297"/>
      <c r="U1409" s="297"/>
      <c r="V1409" s="297"/>
      <c r="W1409" s="297"/>
      <c r="X1409" s="297"/>
      <c r="Y1409" s="297"/>
    </row>
    <row r="1410" spans="1:25" x14ac:dyDescent="0.2">
      <c r="A1410" s="297"/>
      <c r="B1410" s="297"/>
      <c r="C1410" s="297"/>
      <c r="D1410" s="297"/>
      <c r="E1410" s="297"/>
      <c r="F1410" s="297"/>
      <c r="G1410" s="297"/>
      <c r="H1410" s="297"/>
      <c r="I1410" s="297"/>
      <c r="J1410" s="297"/>
      <c r="K1410" s="297"/>
      <c r="L1410" s="297"/>
      <c r="M1410" s="297"/>
      <c r="N1410" s="297"/>
      <c r="O1410" s="297"/>
      <c r="P1410" s="297"/>
      <c r="Q1410" s="297"/>
      <c r="R1410" s="297"/>
      <c r="S1410" s="297"/>
      <c r="T1410" s="297"/>
      <c r="U1410" s="297"/>
      <c r="V1410" s="297"/>
      <c r="W1410" s="297"/>
      <c r="X1410" s="297"/>
      <c r="Y1410" s="297"/>
    </row>
    <row r="1411" spans="1:25" x14ac:dyDescent="0.2">
      <c r="A1411" s="297"/>
      <c r="B1411" s="297"/>
      <c r="C1411" s="297"/>
      <c r="D1411" s="297"/>
      <c r="E1411" s="297"/>
      <c r="F1411" s="297"/>
      <c r="G1411" s="297"/>
      <c r="H1411" s="297"/>
      <c r="I1411" s="297"/>
      <c r="J1411" s="297"/>
      <c r="K1411" s="297"/>
      <c r="L1411" s="297"/>
      <c r="M1411" s="297"/>
      <c r="N1411" s="297"/>
      <c r="O1411" s="297"/>
      <c r="P1411" s="297"/>
      <c r="Q1411" s="297"/>
      <c r="R1411" s="297"/>
      <c r="S1411" s="297"/>
      <c r="T1411" s="297"/>
      <c r="U1411" s="297"/>
      <c r="V1411" s="297"/>
      <c r="W1411" s="297"/>
      <c r="X1411" s="297"/>
      <c r="Y1411" s="297"/>
    </row>
    <row r="1412" spans="1:25" x14ac:dyDescent="0.2">
      <c r="A1412" s="297"/>
      <c r="B1412" s="297"/>
      <c r="C1412" s="297"/>
      <c r="D1412" s="297"/>
      <c r="E1412" s="297"/>
      <c r="F1412" s="297"/>
      <c r="G1412" s="297"/>
      <c r="H1412" s="297"/>
      <c r="I1412" s="297"/>
      <c r="J1412" s="297"/>
      <c r="K1412" s="297"/>
      <c r="L1412" s="297"/>
      <c r="M1412" s="297"/>
      <c r="N1412" s="297"/>
      <c r="O1412" s="297"/>
      <c r="P1412" s="297"/>
      <c r="Q1412" s="297"/>
      <c r="R1412" s="297"/>
      <c r="S1412" s="297"/>
      <c r="T1412" s="297"/>
      <c r="U1412" s="297"/>
      <c r="V1412" s="297"/>
      <c r="W1412" s="297"/>
      <c r="X1412" s="297"/>
      <c r="Y1412" s="297"/>
    </row>
    <row r="1413" spans="1:25" x14ac:dyDescent="0.2">
      <c r="A1413" s="297"/>
      <c r="B1413" s="297"/>
      <c r="C1413" s="297"/>
      <c r="D1413" s="297"/>
      <c r="E1413" s="297"/>
      <c r="F1413" s="297"/>
      <c r="G1413" s="297"/>
      <c r="H1413" s="297"/>
      <c r="I1413" s="297"/>
      <c r="J1413" s="297"/>
      <c r="K1413" s="297"/>
      <c r="L1413" s="297"/>
      <c r="M1413" s="297"/>
      <c r="N1413" s="297"/>
      <c r="O1413" s="297"/>
      <c r="P1413" s="297"/>
      <c r="Q1413" s="297"/>
      <c r="R1413" s="297"/>
      <c r="S1413" s="297"/>
      <c r="T1413" s="297"/>
      <c r="U1413" s="297"/>
      <c r="V1413" s="297"/>
      <c r="W1413" s="297"/>
      <c r="X1413" s="297"/>
      <c r="Y1413" s="297"/>
    </row>
    <row r="1414" spans="1:25" x14ac:dyDescent="0.2">
      <c r="A1414" s="297"/>
      <c r="B1414" s="297"/>
      <c r="C1414" s="297"/>
      <c r="D1414" s="297"/>
      <c r="E1414" s="297"/>
      <c r="F1414" s="297"/>
      <c r="G1414" s="297"/>
      <c r="H1414" s="297"/>
      <c r="I1414" s="297"/>
      <c r="J1414" s="297"/>
      <c r="K1414" s="297"/>
      <c r="L1414" s="297"/>
      <c r="M1414" s="297"/>
      <c r="N1414" s="297"/>
      <c r="O1414" s="297"/>
      <c r="P1414" s="297"/>
      <c r="Q1414" s="297"/>
      <c r="R1414" s="297"/>
      <c r="S1414" s="297"/>
      <c r="T1414" s="297"/>
      <c r="U1414" s="297"/>
      <c r="V1414" s="297"/>
      <c r="W1414" s="297"/>
      <c r="X1414" s="297"/>
      <c r="Y1414" s="297"/>
    </row>
    <row r="1415" spans="1:25" x14ac:dyDescent="0.2">
      <c r="A1415" s="297"/>
      <c r="B1415" s="297"/>
      <c r="C1415" s="297"/>
      <c r="D1415" s="297"/>
      <c r="E1415" s="297"/>
      <c r="F1415" s="297"/>
      <c r="G1415" s="297"/>
      <c r="H1415" s="297"/>
      <c r="I1415" s="297"/>
      <c r="J1415" s="297"/>
      <c r="K1415" s="297"/>
      <c r="L1415" s="297"/>
      <c r="M1415" s="297"/>
      <c r="N1415" s="297"/>
      <c r="O1415" s="297"/>
      <c r="P1415" s="297"/>
      <c r="Q1415" s="297"/>
      <c r="R1415" s="297"/>
      <c r="S1415" s="297"/>
      <c r="T1415" s="297"/>
      <c r="U1415" s="297"/>
      <c r="V1415" s="297"/>
      <c r="W1415" s="297"/>
      <c r="X1415" s="297"/>
      <c r="Y1415" s="297"/>
    </row>
    <row r="1416" spans="1:25" x14ac:dyDescent="0.2">
      <c r="A1416" s="297"/>
      <c r="B1416" s="297"/>
      <c r="C1416" s="297"/>
      <c r="D1416" s="297"/>
      <c r="E1416" s="297"/>
      <c r="F1416" s="297"/>
      <c r="G1416" s="297"/>
      <c r="H1416" s="297"/>
      <c r="I1416" s="297"/>
      <c r="J1416" s="297"/>
      <c r="K1416" s="297"/>
      <c r="L1416" s="297"/>
      <c r="M1416" s="297"/>
      <c r="N1416" s="297"/>
      <c r="O1416" s="297"/>
      <c r="P1416" s="297"/>
      <c r="Q1416" s="297"/>
      <c r="R1416" s="297"/>
      <c r="S1416" s="297"/>
      <c r="T1416" s="297"/>
      <c r="U1416" s="297"/>
      <c r="V1416" s="297"/>
      <c r="W1416" s="297"/>
      <c r="X1416" s="297"/>
      <c r="Y1416" s="297"/>
    </row>
    <row r="1417" spans="1:25" x14ac:dyDescent="0.2">
      <c r="A1417" s="297"/>
      <c r="B1417" s="297"/>
      <c r="C1417" s="297"/>
      <c r="D1417" s="297"/>
      <c r="E1417" s="297"/>
      <c r="F1417" s="297"/>
      <c r="G1417" s="297"/>
      <c r="H1417" s="297"/>
      <c r="I1417" s="297"/>
      <c r="J1417" s="297"/>
      <c r="K1417" s="297"/>
      <c r="L1417" s="297"/>
      <c r="M1417" s="297"/>
      <c r="N1417" s="297"/>
      <c r="O1417" s="297"/>
      <c r="P1417" s="297"/>
      <c r="Q1417" s="297"/>
      <c r="R1417" s="297"/>
      <c r="S1417" s="297"/>
      <c r="T1417" s="297"/>
      <c r="U1417" s="297"/>
      <c r="V1417" s="297"/>
      <c r="W1417" s="297"/>
      <c r="X1417" s="297"/>
      <c r="Y1417" s="297"/>
    </row>
    <row r="1418" spans="1:25" x14ac:dyDescent="0.2">
      <c r="A1418" s="297"/>
      <c r="B1418" s="297"/>
      <c r="C1418" s="297"/>
      <c r="D1418" s="297"/>
      <c r="E1418" s="297"/>
      <c r="F1418" s="297"/>
      <c r="G1418" s="297"/>
      <c r="H1418" s="297"/>
      <c r="I1418" s="297"/>
      <c r="J1418" s="297"/>
      <c r="K1418" s="297"/>
      <c r="L1418" s="297"/>
      <c r="M1418" s="297"/>
      <c r="N1418" s="297"/>
      <c r="O1418" s="297"/>
      <c r="P1418" s="297"/>
      <c r="Q1418" s="297"/>
      <c r="R1418" s="297"/>
      <c r="S1418" s="297"/>
      <c r="T1418" s="297"/>
      <c r="U1418" s="297"/>
      <c r="V1418" s="297"/>
      <c r="W1418" s="297"/>
      <c r="X1418" s="297"/>
      <c r="Y1418" s="297"/>
    </row>
    <row r="1419" spans="1:25" x14ac:dyDescent="0.2">
      <c r="A1419" s="297"/>
      <c r="B1419" s="297"/>
      <c r="C1419" s="297"/>
      <c r="D1419" s="297"/>
      <c r="E1419" s="297"/>
      <c r="F1419" s="297"/>
      <c r="G1419" s="297"/>
      <c r="H1419" s="297"/>
      <c r="I1419" s="297"/>
      <c r="J1419" s="297"/>
      <c r="K1419" s="297"/>
      <c r="L1419" s="297"/>
      <c r="M1419" s="297"/>
      <c r="N1419" s="297"/>
      <c r="O1419" s="297"/>
      <c r="P1419" s="297"/>
      <c r="Q1419" s="297"/>
      <c r="R1419" s="297"/>
      <c r="S1419" s="297"/>
      <c r="T1419" s="297"/>
      <c r="U1419" s="297"/>
      <c r="V1419" s="297"/>
      <c r="W1419" s="297"/>
      <c r="X1419" s="297"/>
      <c r="Y1419" s="297"/>
    </row>
    <row r="1420" spans="1:25" x14ac:dyDescent="0.2">
      <c r="A1420" s="297"/>
      <c r="B1420" s="297"/>
      <c r="C1420" s="297"/>
      <c r="D1420" s="297"/>
      <c r="E1420" s="297"/>
      <c r="F1420" s="297"/>
      <c r="G1420" s="297"/>
      <c r="H1420" s="297"/>
      <c r="I1420" s="297"/>
      <c r="J1420" s="297"/>
      <c r="K1420" s="297"/>
      <c r="L1420" s="297"/>
      <c r="M1420" s="297"/>
      <c r="N1420" s="297"/>
      <c r="O1420" s="297"/>
      <c r="P1420" s="297"/>
      <c r="Q1420" s="297"/>
      <c r="R1420" s="297"/>
      <c r="S1420" s="297"/>
      <c r="T1420" s="297"/>
      <c r="U1420" s="297"/>
      <c r="V1420" s="297"/>
      <c r="W1420" s="297"/>
      <c r="X1420" s="297"/>
      <c r="Y1420" s="297"/>
    </row>
    <row r="1421" spans="1:25" x14ac:dyDescent="0.2">
      <c r="A1421" s="297"/>
      <c r="B1421" s="297"/>
      <c r="C1421" s="297"/>
      <c r="D1421" s="297"/>
      <c r="E1421" s="297"/>
      <c r="F1421" s="297"/>
      <c r="G1421" s="297"/>
      <c r="H1421" s="297"/>
      <c r="I1421" s="297"/>
      <c r="J1421" s="297"/>
      <c r="K1421" s="297"/>
      <c r="L1421" s="297"/>
      <c r="M1421" s="297"/>
      <c r="N1421" s="297"/>
      <c r="O1421" s="297"/>
      <c r="P1421" s="297"/>
      <c r="Q1421" s="297"/>
      <c r="R1421" s="297"/>
      <c r="S1421" s="297"/>
      <c r="T1421" s="297"/>
      <c r="U1421" s="297"/>
      <c r="V1421" s="297"/>
      <c r="W1421" s="297"/>
      <c r="X1421" s="297"/>
      <c r="Y1421" s="297"/>
    </row>
    <row r="1422" spans="1:25" x14ac:dyDescent="0.2">
      <c r="A1422" s="297"/>
      <c r="B1422" s="297"/>
      <c r="C1422" s="297"/>
      <c r="D1422" s="297"/>
      <c r="E1422" s="297"/>
      <c r="F1422" s="297"/>
      <c r="G1422" s="297"/>
      <c r="H1422" s="297"/>
      <c r="I1422" s="297"/>
      <c r="J1422" s="297"/>
      <c r="K1422" s="297"/>
      <c r="L1422" s="297"/>
      <c r="M1422" s="297"/>
      <c r="N1422" s="297"/>
      <c r="O1422" s="297"/>
      <c r="P1422" s="297"/>
      <c r="Q1422" s="297"/>
      <c r="R1422" s="297"/>
      <c r="S1422" s="297"/>
      <c r="T1422" s="297"/>
      <c r="U1422" s="297"/>
      <c r="V1422" s="297"/>
      <c r="W1422" s="297"/>
      <c r="X1422" s="297"/>
      <c r="Y1422" s="297"/>
    </row>
    <row r="1423" spans="1:25" x14ac:dyDescent="0.2">
      <c r="A1423" s="297"/>
      <c r="B1423" s="297"/>
      <c r="C1423" s="297"/>
      <c r="D1423" s="297"/>
      <c r="E1423" s="297"/>
      <c r="F1423" s="297"/>
      <c r="G1423" s="297"/>
      <c r="H1423" s="297"/>
      <c r="I1423" s="297"/>
      <c r="J1423" s="297"/>
      <c r="K1423" s="297"/>
      <c r="L1423" s="297"/>
      <c r="M1423" s="297"/>
      <c r="N1423" s="297"/>
      <c r="O1423" s="297"/>
      <c r="P1423" s="297"/>
      <c r="Q1423" s="297"/>
      <c r="R1423" s="297"/>
      <c r="S1423" s="297"/>
      <c r="T1423" s="297"/>
      <c r="U1423" s="297"/>
      <c r="V1423" s="297"/>
      <c r="W1423" s="297"/>
      <c r="X1423" s="297"/>
      <c r="Y1423" s="297"/>
    </row>
    <row r="1424" spans="1:25" x14ac:dyDescent="0.2">
      <c r="A1424" s="297"/>
      <c r="B1424" s="297"/>
      <c r="C1424" s="297"/>
      <c r="D1424" s="297"/>
      <c r="E1424" s="297"/>
      <c r="F1424" s="297"/>
      <c r="G1424" s="297"/>
      <c r="H1424" s="297"/>
      <c r="I1424" s="297"/>
      <c r="J1424" s="297"/>
      <c r="K1424" s="297"/>
      <c r="L1424" s="297"/>
      <c r="M1424" s="297"/>
      <c r="N1424" s="297"/>
      <c r="O1424" s="297"/>
      <c r="P1424" s="297"/>
      <c r="Q1424" s="297"/>
      <c r="R1424" s="297"/>
      <c r="S1424" s="297"/>
      <c r="T1424" s="297"/>
      <c r="U1424" s="297"/>
      <c r="V1424" s="297"/>
      <c r="W1424" s="297"/>
      <c r="X1424" s="297"/>
      <c r="Y1424" s="297"/>
    </row>
    <row r="1425" spans="1:25" x14ac:dyDescent="0.2">
      <c r="A1425" s="297"/>
      <c r="B1425" s="297"/>
      <c r="C1425" s="297"/>
      <c r="D1425" s="297"/>
      <c r="E1425" s="297"/>
      <c r="F1425" s="297"/>
      <c r="G1425" s="297"/>
      <c r="H1425" s="297"/>
      <c r="I1425" s="297"/>
      <c r="J1425" s="297"/>
      <c r="K1425" s="297"/>
      <c r="L1425" s="297"/>
      <c r="M1425" s="297"/>
      <c r="N1425" s="297"/>
      <c r="O1425" s="297"/>
      <c r="P1425" s="297"/>
      <c r="Q1425" s="297"/>
      <c r="R1425" s="297"/>
      <c r="S1425" s="297"/>
      <c r="T1425" s="297"/>
      <c r="U1425" s="297"/>
      <c r="V1425" s="297"/>
      <c r="W1425" s="297"/>
      <c r="X1425" s="297"/>
      <c r="Y1425" s="297"/>
    </row>
    <row r="1426" spans="1:25" x14ac:dyDescent="0.2">
      <c r="A1426" s="297"/>
      <c r="B1426" s="297"/>
      <c r="C1426" s="297"/>
      <c r="D1426" s="297"/>
      <c r="E1426" s="297"/>
      <c r="F1426" s="297"/>
      <c r="G1426" s="297"/>
      <c r="H1426" s="297"/>
      <c r="I1426" s="297"/>
      <c r="J1426" s="297"/>
      <c r="K1426" s="297"/>
      <c r="L1426" s="297"/>
      <c r="M1426" s="297"/>
      <c r="N1426" s="297"/>
      <c r="O1426" s="297"/>
      <c r="P1426" s="297"/>
      <c r="Q1426" s="297"/>
      <c r="R1426" s="297"/>
      <c r="S1426" s="297"/>
      <c r="T1426" s="297"/>
      <c r="U1426" s="297"/>
      <c r="V1426" s="297"/>
      <c r="W1426" s="297"/>
      <c r="X1426" s="297"/>
      <c r="Y1426" s="297"/>
    </row>
    <row r="1427" spans="1:25" x14ac:dyDescent="0.2">
      <c r="A1427" s="297"/>
      <c r="B1427" s="297"/>
      <c r="C1427" s="297"/>
      <c r="D1427" s="297"/>
      <c r="E1427" s="297"/>
      <c r="F1427" s="297"/>
      <c r="G1427" s="297"/>
      <c r="H1427" s="297"/>
      <c r="I1427" s="297"/>
      <c r="J1427" s="297"/>
      <c r="K1427" s="297"/>
      <c r="L1427" s="297"/>
      <c r="M1427" s="297"/>
      <c r="N1427" s="297"/>
      <c r="O1427" s="297"/>
      <c r="P1427" s="297"/>
      <c r="Q1427" s="297"/>
      <c r="R1427" s="297"/>
      <c r="S1427" s="297"/>
      <c r="T1427" s="297"/>
      <c r="U1427" s="297"/>
      <c r="V1427" s="297"/>
      <c r="W1427" s="297"/>
      <c r="X1427" s="297"/>
      <c r="Y1427" s="297"/>
    </row>
    <row r="1428" spans="1:25" x14ac:dyDescent="0.2">
      <c r="A1428" s="297"/>
      <c r="B1428" s="297"/>
      <c r="C1428" s="297"/>
      <c r="D1428" s="297"/>
      <c r="E1428" s="297"/>
      <c r="F1428" s="297"/>
      <c r="G1428" s="297"/>
      <c r="H1428" s="297"/>
      <c r="I1428" s="297"/>
      <c r="J1428" s="297"/>
      <c r="K1428" s="297"/>
      <c r="L1428" s="297"/>
      <c r="M1428" s="297"/>
      <c r="N1428" s="297"/>
      <c r="O1428" s="297"/>
      <c r="P1428" s="297"/>
      <c r="Q1428" s="297"/>
      <c r="R1428" s="297"/>
      <c r="S1428" s="297"/>
      <c r="T1428" s="297"/>
      <c r="U1428" s="297"/>
      <c r="V1428" s="297"/>
      <c r="W1428" s="297"/>
      <c r="X1428" s="297"/>
      <c r="Y1428" s="297"/>
    </row>
    <row r="1429" spans="1:25" x14ac:dyDescent="0.2">
      <c r="A1429" s="297"/>
      <c r="B1429" s="297"/>
      <c r="C1429" s="297"/>
      <c r="D1429" s="297"/>
      <c r="E1429" s="297"/>
      <c r="F1429" s="297"/>
      <c r="G1429" s="297"/>
      <c r="H1429" s="297"/>
      <c r="I1429" s="297"/>
      <c r="J1429" s="297"/>
      <c r="K1429" s="297"/>
      <c r="L1429" s="297"/>
      <c r="M1429" s="297"/>
      <c r="N1429" s="297"/>
      <c r="O1429" s="297"/>
      <c r="P1429" s="297"/>
      <c r="Q1429" s="297"/>
      <c r="R1429" s="297"/>
      <c r="S1429" s="297"/>
      <c r="T1429" s="297"/>
      <c r="U1429" s="297"/>
      <c r="V1429" s="297"/>
      <c r="W1429" s="297"/>
      <c r="X1429" s="297"/>
      <c r="Y1429" s="297"/>
    </row>
    <row r="1430" spans="1:25" x14ac:dyDescent="0.2">
      <c r="A1430" s="297"/>
      <c r="B1430" s="297"/>
      <c r="C1430" s="297"/>
      <c r="D1430" s="297"/>
      <c r="E1430" s="297"/>
      <c r="F1430" s="297"/>
      <c r="G1430" s="297"/>
      <c r="H1430" s="297"/>
      <c r="I1430" s="297"/>
      <c r="J1430" s="297"/>
      <c r="K1430" s="297"/>
      <c r="L1430" s="297"/>
      <c r="M1430" s="297"/>
      <c r="N1430" s="297"/>
      <c r="O1430" s="297"/>
      <c r="P1430" s="297"/>
      <c r="Q1430" s="297"/>
      <c r="R1430" s="297"/>
      <c r="S1430" s="297"/>
      <c r="T1430" s="297"/>
      <c r="U1430" s="297"/>
      <c r="V1430" s="297"/>
      <c r="W1430" s="297"/>
      <c r="X1430" s="297"/>
      <c r="Y1430" s="297"/>
    </row>
    <row r="1431" spans="1:25" x14ac:dyDescent="0.2">
      <c r="A1431" s="297"/>
      <c r="B1431" s="297"/>
      <c r="C1431" s="297"/>
      <c r="D1431" s="297"/>
      <c r="E1431" s="297"/>
      <c r="F1431" s="297"/>
      <c r="G1431" s="297"/>
      <c r="H1431" s="297"/>
      <c r="I1431" s="297"/>
      <c r="J1431" s="297"/>
      <c r="K1431" s="297"/>
      <c r="L1431" s="297"/>
      <c r="M1431" s="297"/>
      <c r="N1431" s="297"/>
      <c r="O1431" s="297"/>
      <c r="P1431" s="297"/>
      <c r="Q1431" s="297"/>
      <c r="R1431" s="297"/>
      <c r="S1431" s="297"/>
      <c r="T1431" s="297"/>
      <c r="U1431" s="297"/>
      <c r="V1431" s="297"/>
      <c r="W1431" s="297"/>
      <c r="X1431" s="297"/>
      <c r="Y1431" s="297"/>
    </row>
    <row r="1432" spans="1:25" x14ac:dyDescent="0.2">
      <c r="A1432" s="297"/>
      <c r="B1432" s="297"/>
      <c r="C1432" s="297"/>
      <c r="D1432" s="297"/>
      <c r="E1432" s="297"/>
      <c r="F1432" s="297"/>
      <c r="G1432" s="297"/>
      <c r="H1432" s="297"/>
      <c r="I1432" s="297"/>
      <c r="J1432" s="297"/>
      <c r="K1432" s="297"/>
      <c r="L1432" s="297"/>
      <c r="M1432" s="297"/>
      <c r="N1432" s="297"/>
      <c r="O1432" s="297"/>
      <c r="P1432" s="297"/>
      <c r="Q1432" s="297"/>
      <c r="R1432" s="297"/>
      <c r="S1432" s="297"/>
      <c r="T1432" s="297"/>
      <c r="U1432" s="297"/>
      <c r="V1432" s="297"/>
      <c r="W1432" s="297"/>
      <c r="X1432" s="297"/>
      <c r="Y1432" s="297"/>
    </row>
    <row r="1433" spans="1:25" x14ac:dyDescent="0.2">
      <c r="A1433" s="297"/>
      <c r="B1433" s="297"/>
      <c r="C1433" s="297"/>
      <c r="D1433" s="297"/>
      <c r="E1433" s="297"/>
      <c r="F1433" s="297"/>
      <c r="G1433" s="297"/>
      <c r="H1433" s="297"/>
      <c r="I1433" s="297"/>
      <c r="J1433" s="297"/>
      <c r="K1433" s="297"/>
      <c r="L1433" s="297"/>
      <c r="M1433" s="297"/>
      <c r="N1433" s="297"/>
      <c r="O1433" s="297"/>
      <c r="P1433" s="297"/>
      <c r="Q1433" s="297"/>
      <c r="R1433" s="297"/>
      <c r="S1433" s="297"/>
      <c r="T1433" s="297"/>
      <c r="U1433" s="297"/>
      <c r="V1433" s="297"/>
      <c r="W1433" s="297"/>
      <c r="X1433" s="297"/>
      <c r="Y1433" s="297"/>
    </row>
    <row r="1434" spans="1:25" x14ac:dyDescent="0.2">
      <c r="A1434" s="297"/>
      <c r="B1434" s="297"/>
      <c r="C1434" s="297"/>
      <c r="D1434" s="297"/>
      <c r="E1434" s="297"/>
      <c r="F1434" s="297"/>
      <c r="G1434" s="297"/>
      <c r="H1434" s="297"/>
      <c r="I1434" s="297"/>
      <c r="J1434" s="297"/>
      <c r="K1434" s="297"/>
      <c r="L1434" s="297"/>
      <c r="M1434" s="297"/>
      <c r="N1434" s="297"/>
      <c r="O1434" s="297"/>
      <c r="P1434" s="297"/>
      <c r="Q1434" s="297"/>
      <c r="R1434" s="297"/>
      <c r="S1434" s="297"/>
      <c r="T1434" s="297"/>
      <c r="U1434" s="297"/>
      <c r="V1434" s="297"/>
      <c r="W1434" s="297"/>
      <c r="X1434" s="297"/>
      <c r="Y1434" s="297"/>
    </row>
    <row r="1435" spans="1:25" x14ac:dyDescent="0.2">
      <c r="A1435" s="297"/>
      <c r="B1435" s="297"/>
      <c r="C1435" s="297"/>
      <c r="D1435" s="297"/>
      <c r="E1435" s="297"/>
      <c r="F1435" s="297"/>
      <c r="G1435" s="297"/>
      <c r="H1435" s="297"/>
      <c r="I1435" s="297"/>
      <c r="J1435" s="297"/>
      <c r="K1435" s="297"/>
      <c r="L1435" s="297"/>
      <c r="M1435" s="297"/>
      <c r="N1435" s="297"/>
      <c r="O1435" s="297"/>
      <c r="P1435" s="297"/>
      <c r="Q1435" s="297"/>
      <c r="R1435" s="297"/>
      <c r="S1435" s="297"/>
      <c r="T1435" s="297"/>
      <c r="U1435" s="297"/>
      <c r="V1435" s="297"/>
      <c r="W1435" s="297"/>
      <c r="X1435" s="297"/>
      <c r="Y1435" s="297"/>
    </row>
    <row r="1436" spans="1:25" x14ac:dyDescent="0.2">
      <c r="A1436" s="297"/>
      <c r="B1436" s="297"/>
      <c r="C1436" s="297"/>
      <c r="D1436" s="297"/>
      <c r="E1436" s="297"/>
      <c r="F1436" s="297"/>
      <c r="G1436" s="297"/>
      <c r="H1436" s="297"/>
      <c r="I1436" s="297"/>
      <c r="J1436" s="297"/>
      <c r="K1436" s="297"/>
      <c r="L1436" s="297"/>
      <c r="M1436" s="297"/>
      <c r="N1436" s="297"/>
      <c r="O1436" s="297"/>
      <c r="P1436" s="297"/>
      <c r="Q1436" s="297"/>
      <c r="R1436" s="297"/>
      <c r="S1436" s="297"/>
      <c r="T1436" s="297"/>
      <c r="U1436" s="297"/>
      <c r="V1436" s="297"/>
      <c r="W1436" s="297"/>
      <c r="X1436" s="297"/>
      <c r="Y1436" s="297"/>
    </row>
    <row r="1437" spans="1:25" x14ac:dyDescent="0.2">
      <c r="A1437" s="297"/>
      <c r="B1437" s="297"/>
      <c r="C1437" s="297"/>
      <c r="D1437" s="297"/>
      <c r="E1437" s="297"/>
      <c r="F1437" s="297"/>
      <c r="G1437" s="297"/>
      <c r="H1437" s="297"/>
      <c r="I1437" s="297"/>
      <c r="J1437" s="297"/>
      <c r="K1437" s="297"/>
      <c r="L1437" s="297"/>
      <c r="M1437" s="297"/>
      <c r="N1437" s="297"/>
      <c r="O1437" s="297"/>
      <c r="P1437" s="297"/>
      <c r="Q1437" s="297"/>
      <c r="R1437" s="297"/>
      <c r="S1437" s="297"/>
      <c r="T1437" s="297"/>
      <c r="U1437" s="297"/>
      <c r="V1437" s="297"/>
      <c r="W1437" s="297"/>
      <c r="X1437" s="297"/>
      <c r="Y1437" s="297"/>
    </row>
    <row r="1438" spans="1:25" x14ac:dyDescent="0.2">
      <c r="A1438" s="297"/>
      <c r="B1438" s="297"/>
      <c r="C1438" s="297"/>
      <c r="D1438" s="297"/>
      <c r="E1438" s="297"/>
      <c r="F1438" s="297"/>
      <c r="G1438" s="297"/>
      <c r="H1438" s="297"/>
      <c r="I1438" s="297"/>
      <c r="J1438" s="297"/>
      <c r="K1438" s="297"/>
      <c r="L1438" s="297"/>
      <c r="M1438" s="297"/>
      <c r="N1438" s="297"/>
      <c r="O1438" s="297"/>
      <c r="P1438" s="297"/>
      <c r="Q1438" s="297"/>
      <c r="R1438" s="297"/>
      <c r="S1438" s="297"/>
      <c r="T1438" s="297"/>
      <c r="U1438" s="297"/>
      <c r="V1438" s="297"/>
      <c r="W1438" s="297"/>
      <c r="X1438" s="297"/>
      <c r="Y1438" s="297"/>
    </row>
    <row r="1439" spans="1:25" x14ac:dyDescent="0.2">
      <c r="A1439" s="297"/>
      <c r="B1439" s="297"/>
      <c r="C1439" s="297"/>
      <c r="D1439" s="297"/>
      <c r="E1439" s="297"/>
      <c r="F1439" s="297"/>
      <c r="G1439" s="297"/>
      <c r="H1439" s="297"/>
      <c r="I1439" s="297"/>
      <c r="J1439" s="297"/>
      <c r="K1439" s="297"/>
      <c r="L1439" s="297"/>
      <c r="M1439" s="297"/>
      <c r="N1439" s="297"/>
      <c r="O1439" s="297"/>
      <c r="P1439" s="297"/>
      <c r="Q1439" s="297"/>
      <c r="R1439" s="297"/>
      <c r="S1439" s="297"/>
      <c r="T1439" s="297"/>
      <c r="U1439" s="297"/>
      <c r="V1439" s="297"/>
      <c r="W1439" s="297"/>
      <c r="X1439" s="297"/>
      <c r="Y1439" s="297"/>
    </row>
    <row r="1440" spans="1:25" x14ac:dyDescent="0.2">
      <c r="A1440" s="297"/>
      <c r="B1440" s="297"/>
      <c r="C1440" s="297"/>
      <c r="D1440" s="297"/>
      <c r="E1440" s="297"/>
      <c r="F1440" s="297"/>
      <c r="G1440" s="297"/>
      <c r="H1440" s="297"/>
      <c r="I1440" s="297"/>
      <c r="J1440" s="297"/>
      <c r="K1440" s="297"/>
      <c r="L1440" s="297"/>
      <c r="M1440" s="297"/>
      <c r="N1440" s="297"/>
      <c r="O1440" s="297"/>
      <c r="P1440" s="297"/>
      <c r="Q1440" s="297"/>
      <c r="R1440" s="297"/>
      <c r="S1440" s="297"/>
      <c r="T1440" s="297"/>
      <c r="U1440" s="297"/>
      <c r="V1440" s="297"/>
      <c r="W1440" s="297"/>
      <c r="X1440" s="297"/>
      <c r="Y1440" s="297"/>
    </row>
    <row r="1441" spans="1:25" x14ac:dyDescent="0.2">
      <c r="A1441" s="297"/>
      <c r="B1441" s="297"/>
      <c r="C1441" s="297"/>
      <c r="D1441" s="297"/>
      <c r="E1441" s="297"/>
      <c r="F1441" s="297"/>
      <c r="G1441" s="297"/>
      <c r="H1441" s="297"/>
      <c r="I1441" s="297"/>
      <c r="J1441" s="297"/>
      <c r="K1441" s="297"/>
      <c r="L1441" s="297"/>
      <c r="M1441" s="297"/>
      <c r="N1441" s="297"/>
      <c r="O1441" s="297"/>
      <c r="P1441" s="297"/>
      <c r="Q1441" s="297"/>
      <c r="R1441" s="297"/>
      <c r="S1441" s="297"/>
      <c r="T1441" s="297"/>
      <c r="U1441" s="297"/>
      <c r="V1441" s="297"/>
      <c r="W1441" s="297"/>
      <c r="X1441" s="297"/>
      <c r="Y1441" s="297"/>
    </row>
    <row r="1442" spans="1:25" x14ac:dyDescent="0.2">
      <c r="A1442" s="297"/>
      <c r="B1442" s="297"/>
      <c r="C1442" s="297"/>
      <c r="D1442" s="297"/>
      <c r="E1442" s="297"/>
      <c r="F1442" s="297"/>
      <c r="G1442" s="297"/>
      <c r="H1442" s="297"/>
      <c r="I1442" s="297"/>
      <c r="J1442" s="297"/>
      <c r="K1442" s="297"/>
      <c r="L1442" s="297"/>
      <c r="M1442" s="297"/>
      <c r="N1442" s="297"/>
      <c r="O1442" s="297"/>
      <c r="P1442" s="297"/>
      <c r="Q1442" s="297"/>
      <c r="R1442" s="297"/>
      <c r="S1442" s="297"/>
      <c r="T1442" s="297"/>
      <c r="U1442" s="297"/>
      <c r="V1442" s="297"/>
      <c r="W1442" s="297"/>
      <c r="X1442" s="297"/>
      <c r="Y1442" s="297"/>
    </row>
    <row r="1443" spans="1:25" x14ac:dyDescent="0.2">
      <c r="A1443" s="297"/>
      <c r="B1443" s="297"/>
      <c r="C1443" s="297"/>
      <c r="D1443" s="297"/>
      <c r="E1443" s="297"/>
      <c r="F1443" s="297"/>
      <c r="G1443" s="297"/>
      <c r="H1443" s="297"/>
      <c r="I1443" s="297"/>
      <c r="J1443" s="297"/>
      <c r="K1443" s="297"/>
      <c r="L1443" s="297"/>
      <c r="M1443" s="297"/>
      <c r="N1443" s="297"/>
      <c r="O1443" s="297"/>
      <c r="P1443" s="297"/>
      <c r="Q1443" s="297"/>
      <c r="R1443" s="297"/>
      <c r="S1443" s="297"/>
      <c r="T1443" s="297"/>
      <c r="U1443" s="297"/>
      <c r="V1443" s="297"/>
      <c r="W1443" s="297"/>
      <c r="X1443" s="297"/>
      <c r="Y1443" s="297"/>
    </row>
    <row r="1444" spans="1:25" x14ac:dyDescent="0.2">
      <c r="A1444" s="297"/>
      <c r="B1444" s="297"/>
      <c r="C1444" s="297"/>
      <c r="D1444" s="297"/>
      <c r="E1444" s="297"/>
      <c r="F1444" s="297"/>
      <c r="G1444" s="297"/>
      <c r="H1444" s="297"/>
      <c r="I1444" s="297"/>
      <c r="J1444" s="297"/>
      <c r="K1444" s="297"/>
      <c r="L1444" s="297"/>
      <c r="M1444" s="297"/>
      <c r="N1444" s="297"/>
      <c r="O1444" s="297"/>
      <c r="P1444" s="297"/>
      <c r="Q1444" s="297"/>
      <c r="R1444" s="297"/>
      <c r="S1444" s="297"/>
      <c r="T1444" s="297"/>
      <c r="U1444" s="297"/>
      <c r="V1444" s="297"/>
      <c r="W1444" s="297"/>
      <c r="X1444" s="297"/>
      <c r="Y1444" s="297"/>
    </row>
    <row r="1445" spans="1:25" x14ac:dyDescent="0.2">
      <c r="A1445" s="297"/>
      <c r="B1445" s="297"/>
      <c r="C1445" s="297"/>
      <c r="D1445" s="297"/>
      <c r="E1445" s="297"/>
      <c r="F1445" s="297"/>
      <c r="G1445" s="297"/>
      <c r="H1445" s="297"/>
      <c r="I1445" s="297"/>
      <c r="J1445" s="297"/>
      <c r="K1445" s="297"/>
      <c r="L1445" s="297"/>
      <c r="M1445" s="297"/>
      <c r="N1445" s="297"/>
      <c r="O1445" s="297"/>
      <c r="P1445" s="297"/>
      <c r="Q1445" s="297"/>
      <c r="R1445" s="297"/>
      <c r="S1445" s="297"/>
      <c r="T1445" s="297"/>
      <c r="U1445" s="297"/>
      <c r="V1445" s="297"/>
      <c r="W1445" s="297"/>
      <c r="X1445" s="297"/>
      <c r="Y1445" s="297"/>
    </row>
    <row r="1446" spans="1:25" x14ac:dyDescent="0.2">
      <c r="A1446" s="297"/>
      <c r="B1446" s="297"/>
      <c r="C1446" s="297"/>
      <c r="D1446" s="297"/>
      <c r="E1446" s="297"/>
      <c r="F1446" s="297"/>
      <c r="G1446" s="297"/>
      <c r="H1446" s="297"/>
      <c r="I1446" s="297"/>
      <c r="J1446" s="297"/>
      <c r="K1446" s="297"/>
      <c r="L1446" s="297"/>
      <c r="M1446" s="297"/>
      <c r="N1446" s="297"/>
      <c r="O1446" s="297"/>
      <c r="P1446" s="297"/>
      <c r="Q1446" s="297"/>
      <c r="R1446" s="297"/>
      <c r="S1446" s="297"/>
      <c r="T1446" s="297"/>
      <c r="U1446" s="297"/>
      <c r="V1446" s="297"/>
      <c r="W1446" s="297"/>
      <c r="X1446" s="297"/>
      <c r="Y1446" s="297"/>
    </row>
    <row r="1447" spans="1:25" x14ac:dyDescent="0.2">
      <c r="A1447" s="297"/>
      <c r="B1447" s="297"/>
      <c r="C1447" s="297"/>
      <c r="D1447" s="297"/>
      <c r="E1447" s="297"/>
      <c r="F1447" s="297"/>
      <c r="G1447" s="297"/>
      <c r="H1447" s="297"/>
      <c r="I1447" s="297"/>
      <c r="J1447" s="297"/>
      <c r="K1447" s="297"/>
      <c r="L1447" s="297"/>
      <c r="M1447" s="297"/>
      <c r="N1447" s="297"/>
      <c r="O1447" s="297"/>
      <c r="P1447" s="297"/>
      <c r="Q1447" s="297"/>
      <c r="R1447" s="297"/>
      <c r="S1447" s="297"/>
      <c r="T1447" s="297"/>
      <c r="U1447" s="297"/>
      <c r="V1447" s="297"/>
      <c r="W1447" s="297"/>
      <c r="X1447" s="297"/>
      <c r="Y1447" s="297"/>
    </row>
    <row r="1448" spans="1:25" x14ac:dyDescent="0.2">
      <c r="A1448" s="297"/>
      <c r="B1448" s="297"/>
      <c r="C1448" s="297"/>
      <c r="D1448" s="297"/>
      <c r="E1448" s="297"/>
      <c r="F1448" s="297"/>
      <c r="G1448" s="297"/>
      <c r="H1448" s="297"/>
      <c r="I1448" s="297"/>
      <c r="J1448" s="297"/>
      <c r="K1448" s="297"/>
      <c r="L1448" s="297"/>
      <c r="M1448" s="297"/>
      <c r="N1448" s="297"/>
      <c r="O1448" s="297"/>
      <c r="P1448" s="297"/>
      <c r="Q1448" s="297"/>
      <c r="R1448" s="297"/>
      <c r="S1448" s="297"/>
      <c r="T1448" s="297"/>
      <c r="U1448" s="297"/>
      <c r="V1448" s="297"/>
      <c r="W1448" s="297"/>
      <c r="X1448" s="297"/>
      <c r="Y1448" s="297"/>
    </row>
    <row r="1449" spans="1:25" x14ac:dyDescent="0.2">
      <c r="A1449" s="297"/>
      <c r="B1449" s="297"/>
      <c r="C1449" s="297"/>
      <c r="D1449" s="297"/>
      <c r="E1449" s="297"/>
      <c r="F1449" s="297"/>
      <c r="G1449" s="297"/>
      <c r="H1449" s="297"/>
      <c r="I1449" s="297"/>
      <c r="J1449" s="297"/>
      <c r="K1449" s="297"/>
      <c r="L1449" s="297"/>
      <c r="M1449" s="297"/>
      <c r="N1449" s="297"/>
      <c r="O1449" s="297"/>
      <c r="P1449" s="297"/>
      <c r="Q1449" s="297"/>
      <c r="R1449" s="297"/>
      <c r="S1449" s="297"/>
      <c r="T1449" s="297"/>
      <c r="U1449" s="297"/>
      <c r="V1449" s="297"/>
      <c r="W1449" s="297"/>
      <c r="X1449" s="297"/>
      <c r="Y1449" s="297"/>
    </row>
    <row r="1450" spans="1:25" x14ac:dyDescent="0.2">
      <c r="A1450" s="297"/>
      <c r="B1450" s="297"/>
      <c r="C1450" s="297"/>
      <c r="D1450" s="297"/>
      <c r="E1450" s="297"/>
      <c r="F1450" s="297"/>
      <c r="G1450" s="297"/>
      <c r="H1450" s="297"/>
      <c r="I1450" s="297"/>
      <c r="J1450" s="297"/>
      <c r="K1450" s="297"/>
      <c r="L1450" s="297"/>
      <c r="M1450" s="297"/>
      <c r="N1450" s="297"/>
      <c r="O1450" s="297"/>
      <c r="P1450" s="297"/>
      <c r="Q1450" s="297"/>
      <c r="R1450" s="297"/>
      <c r="S1450" s="297"/>
      <c r="T1450" s="297"/>
      <c r="U1450" s="297"/>
      <c r="V1450" s="297"/>
      <c r="W1450" s="297"/>
      <c r="X1450" s="297"/>
      <c r="Y1450" s="297"/>
    </row>
    <row r="1451" spans="1:25" x14ac:dyDescent="0.2">
      <c r="A1451" s="297"/>
      <c r="B1451" s="297"/>
      <c r="C1451" s="297"/>
      <c r="D1451" s="297"/>
      <c r="E1451" s="297"/>
      <c r="F1451" s="297"/>
      <c r="G1451" s="297"/>
      <c r="H1451" s="297"/>
      <c r="I1451" s="297"/>
      <c r="J1451" s="297"/>
      <c r="K1451" s="297"/>
      <c r="L1451" s="297"/>
      <c r="M1451" s="297"/>
      <c r="N1451" s="297"/>
      <c r="O1451" s="297"/>
      <c r="P1451" s="297"/>
      <c r="Q1451" s="297"/>
      <c r="R1451" s="297"/>
      <c r="S1451" s="297"/>
      <c r="T1451" s="297"/>
      <c r="U1451" s="297"/>
      <c r="V1451" s="297"/>
      <c r="W1451" s="297"/>
      <c r="X1451" s="297"/>
      <c r="Y1451" s="297"/>
    </row>
    <row r="1452" spans="1:25" x14ac:dyDescent="0.2">
      <c r="A1452" s="297"/>
      <c r="B1452" s="297"/>
      <c r="C1452" s="297"/>
      <c r="D1452" s="297"/>
      <c r="E1452" s="297"/>
      <c r="F1452" s="297"/>
      <c r="G1452" s="297"/>
      <c r="H1452" s="297"/>
      <c r="I1452" s="297"/>
      <c r="J1452" s="297"/>
      <c r="K1452" s="297"/>
      <c r="L1452" s="297"/>
      <c r="M1452" s="297"/>
      <c r="N1452" s="297"/>
      <c r="O1452" s="297"/>
      <c r="P1452" s="297"/>
      <c r="Q1452" s="297"/>
      <c r="R1452" s="297"/>
      <c r="S1452" s="297"/>
      <c r="T1452" s="297"/>
      <c r="U1452" s="297"/>
      <c r="V1452" s="297"/>
      <c r="W1452" s="297"/>
      <c r="X1452" s="297"/>
      <c r="Y1452" s="297"/>
    </row>
    <row r="1453" spans="1:25" x14ac:dyDescent="0.2">
      <c r="A1453" s="297"/>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row>
    <row r="1454" spans="1:25" x14ac:dyDescent="0.2">
      <c r="A1454" s="297"/>
      <c r="B1454" s="297"/>
      <c r="C1454" s="297"/>
      <c r="D1454" s="297"/>
      <c r="E1454" s="297"/>
      <c r="F1454" s="297"/>
      <c r="G1454" s="297"/>
      <c r="H1454" s="297"/>
      <c r="I1454" s="297"/>
      <c r="J1454" s="297"/>
      <c r="K1454" s="297"/>
      <c r="L1454" s="297"/>
      <c r="M1454" s="297"/>
      <c r="N1454" s="297"/>
      <c r="O1454" s="297"/>
      <c r="P1454" s="297"/>
      <c r="Q1454" s="297"/>
      <c r="R1454" s="297"/>
      <c r="S1454" s="297"/>
      <c r="T1454" s="297"/>
      <c r="U1454" s="297"/>
      <c r="V1454" s="297"/>
      <c r="W1454" s="297"/>
      <c r="X1454" s="297"/>
      <c r="Y1454" s="297"/>
    </row>
    <row r="1455" spans="1:25" x14ac:dyDescent="0.2">
      <c r="A1455" s="297"/>
      <c r="B1455" s="297"/>
      <c r="C1455" s="297"/>
      <c r="D1455" s="297"/>
      <c r="E1455" s="297"/>
      <c r="F1455" s="297"/>
      <c r="G1455" s="297"/>
      <c r="H1455" s="297"/>
      <c r="I1455" s="297"/>
      <c r="J1455" s="297"/>
      <c r="K1455" s="297"/>
      <c r="L1455" s="297"/>
      <c r="M1455" s="297"/>
      <c r="N1455" s="297"/>
      <c r="O1455" s="297"/>
      <c r="P1455" s="297"/>
      <c r="Q1455" s="297"/>
      <c r="R1455" s="297"/>
      <c r="S1455" s="297"/>
      <c r="T1455" s="297"/>
      <c r="U1455" s="297"/>
      <c r="V1455" s="297"/>
      <c r="W1455" s="297"/>
      <c r="X1455" s="297"/>
      <c r="Y1455" s="297"/>
    </row>
    <row r="1456" spans="1:25" x14ac:dyDescent="0.2">
      <c r="A1456" s="297"/>
      <c r="B1456" s="297"/>
      <c r="C1456" s="297"/>
      <c r="D1456" s="297"/>
      <c r="E1456" s="297"/>
      <c r="F1456" s="297"/>
      <c r="G1456" s="297"/>
      <c r="H1456" s="297"/>
      <c r="I1456" s="297"/>
      <c r="J1456" s="297"/>
      <c r="K1456" s="297"/>
      <c r="L1456" s="297"/>
      <c r="M1456" s="297"/>
      <c r="N1456" s="297"/>
      <c r="O1456" s="297"/>
      <c r="P1456" s="297"/>
      <c r="Q1456" s="297"/>
      <c r="R1456" s="297"/>
      <c r="S1456" s="297"/>
      <c r="T1456" s="297"/>
      <c r="U1456" s="297"/>
      <c r="V1456" s="297"/>
      <c r="W1456" s="297"/>
      <c r="X1456" s="297"/>
      <c r="Y1456" s="297"/>
    </row>
    <row r="1457" spans="1:25" x14ac:dyDescent="0.2">
      <c r="A1457" s="297"/>
      <c r="B1457" s="297"/>
      <c r="C1457" s="297"/>
      <c r="D1457" s="297"/>
      <c r="E1457" s="297"/>
      <c r="F1457" s="297"/>
      <c r="G1457" s="297"/>
      <c r="H1457" s="297"/>
      <c r="I1457" s="297"/>
      <c r="J1457" s="297"/>
      <c r="K1457" s="297"/>
      <c r="L1457" s="297"/>
      <c r="M1457" s="297"/>
      <c r="N1457" s="297"/>
      <c r="O1457" s="297"/>
      <c r="P1457" s="297"/>
      <c r="Q1457" s="297"/>
      <c r="R1457" s="297"/>
      <c r="S1457" s="297"/>
      <c r="T1457" s="297"/>
      <c r="U1457" s="297"/>
      <c r="V1457" s="297"/>
      <c r="W1457" s="297"/>
      <c r="X1457" s="297"/>
      <c r="Y1457" s="297"/>
    </row>
    <row r="1458" spans="1:25" x14ac:dyDescent="0.2">
      <c r="A1458" s="297"/>
      <c r="B1458" s="297"/>
      <c r="C1458" s="297"/>
      <c r="D1458" s="297"/>
      <c r="E1458" s="297"/>
      <c r="F1458" s="297"/>
      <c r="G1458" s="297"/>
      <c r="H1458" s="297"/>
      <c r="I1458" s="297"/>
      <c r="J1458" s="297"/>
      <c r="K1458" s="297"/>
      <c r="L1458" s="297"/>
      <c r="M1458" s="297"/>
      <c r="N1458" s="297"/>
      <c r="O1458" s="297"/>
      <c r="P1458" s="297"/>
      <c r="Q1458" s="297"/>
      <c r="R1458" s="297"/>
      <c r="S1458" s="297"/>
      <c r="T1458" s="297"/>
      <c r="U1458" s="297"/>
      <c r="V1458" s="297"/>
      <c r="W1458" s="297"/>
      <c r="X1458" s="297"/>
      <c r="Y1458" s="297"/>
    </row>
    <row r="1459" spans="1:25" x14ac:dyDescent="0.2">
      <c r="A1459" s="297"/>
      <c r="B1459" s="297"/>
      <c r="C1459" s="297"/>
      <c r="D1459" s="297"/>
      <c r="E1459" s="297"/>
      <c r="F1459" s="297"/>
      <c r="G1459" s="297"/>
      <c r="H1459" s="297"/>
      <c r="I1459" s="297"/>
      <c r="J1459" s="297"/>
      <c r="K1459" s="297"/>
      <c r="L1459" s="297"/>
      <c r="M1459" s="297"/>
      <c r="N1459" s="297"/>
      <c r="O1459" s="297"/>
      <c r="P1459" s="297"/>
      <c r="Q1459" s="297"/>
      <c r="R1459" s="297"/>
      <c r="S1459" s="297"/>
      <c r="T1459" s="297"/>
      <c r="U1459" s="297"/>
      <c r="V1459" s="297"/>
      <c r="W1459" s="297"/>
      <c r="X1459" s="297"/>
      <c r="Y1459" s="297"/>
    </row>
    <row r="1460" spans="1:25" x14ac:dyDescent="0.2">
      <c r="A1460" s="297"/>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row>
    <row r="1461" spans="1:25" x14ac:dyDescent="0.2">
      <c r="A1461" s="297"/>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row>
    <row r="1462" spans="1:25" x14ac:dyDescent="0.2">
      <c r="A1462" s="297"/>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row>
    <row r="1463" spans="1:25" x14ac:dyDescent="0.2">
      <c r="A1463" s="297"/>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row>
    <row r="1464" spans="1:25" x14ac:dyDescent="0.2">
      <c r="A1464" s="297"/>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row>
    <row r="1465" spans="1:25" x14ac:dyDescent="0.2">
      <c r="A1465" s="297"/>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row>
    <row r="1466" spans="1:25" x14ac:dyDescent="0.2">
      <c r="A1466" s="297"/>
      <c r="B1466" s="297"/>
      <c r="C1466" s="297"/>
      <c r="D1466" s="297"/>
      <c r="E1466" s="297"/>
      <c r="F1466" s="297"/>
      <c r="G1466" s="297"/>
      <c r="H1466" s="297"/>
      <c r="I1466" s="297"/>
      <c r="J1466" s="297"/>
      <c r="K1466" s="297"/>
      <c r="L1466" s="297"/>
      <c r="M1466" s="297"/>
      <c r="N1466" s="297"/>
      <c r="O1466" s="297"/>
      <c r="P1466" s="297"/>
      <c r="Q1466" s="297"/>
      <c r="R1466" s="297"/>
      <c r="S1466" s="297"/>
      <c r="T1466" s="297"/>
      <c r="U1466" s="297"/>
      <c r="V1466" s="297"/>
      <c r="W1466" s="297"/>
      <c r="X1466" s="297"/>
      <c r="Y1466" s="297"/>
    </row>
    <row r="1467" spans="1:25" x14ac:dyDescent="0.2">
      <c r="A1467" s="297"/>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row>
    <row r="1468" spans="1:25" x14ac:dyDescent="0.2">
      <c r="A1468" s="297"/>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row>
    <row r="1469" spans="1:25" x14ac:dyDescent="0.2">
      <c r="A1469" s="297"/>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row>
    <row r="1470" spans="1:25" x14ac:dyDescent="0.2">
      <c r="A1470" s="297"/>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row>
    <row r="1471" spans="1:25" x14ac:dyDescent="0.2">
      <c r="A1471" s="297"/>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row>
    <row r="1472" spans="1:25" x14ac:dyDescent="0.2">
      <c r="A1472" s="297"/>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row>
    <row r="1473" spans="1:25" x14ac:dyDescent="0.2">
      <c r="A1473" s="297"/>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row>
    <row r="1474" spans="1:25" x14ac:dyDescent="0.2">
      <c r="A1474" s="297"/>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row>
    <row r="1475" spans="1:25" x14ac:dyDescent="0.2">
      <c r="A1475" s="297"/>
      <c r="B1475" s="297"/>
      <c r="C1475" s="297"/>
      <c r="D1475" s="297"/>
      <c r="E1475" s="297"/>
      <c r="F1475" s="297"/>
      <c r="G1475" s="297"/>
      <c r="H1475" s="297"/>
      <c r="I1475" s="297"/>
      <c r="J1475" s="297"/>
      <c r="K1475" s="297"/>
      <c r="L1475" s="297"/>
      <c r="M1475" s="297"/>
      <c r="N1475" s="297"/>
      <c r="O1475" s="297"/>
      <c r="P1475" s="297"/>
      <c r="Q1475" s="297"/>
      <c r="R1475" s="297"/>
      <c r="S1475" s="297"/>
      <c r="T1475" s="297"/>
      <c r="U1475" s="297"/>
      <c r="V1475" s="297"/>
      <c r="W1475" s="297"/>
      <c r="X1475" s="297"/>
      <c r="Y1475" s="297"/>
    </row>
    <row r="1476" spans="1:25" x14ac:dyDescent="0.2">
      <c r="A1476" s="297"/>
      <c r="B1476" s="297"/>
      <c r="C1476" s="297"/>
      <c r="D1476" s="297"/>
      <c r="E1476" s="297"/>
      <c r="F1476" s="297"/>
      <c r="G1476" s="297"/>
      <c r="H1476" s="297"/>
      <c r="I1476" s="297"/>
      <c r="J1476" s="297"/>
      <c r="K1476" s="297"/>
      <c r="L1476" s="297"/>
      <c r="M1476" s="297"/>
      <c r="N1476" s="297"/>
      <c r="O1476" s="297"/>
      <c r="P1476" s="297"/>
      <c r="Q1476" s="297"/>
      <c r="R1476" s="297"/>
      <c r="S1476" s="297"/>
      <c r="T1476" s="297"/>
      <c r="U1476" s="297"/>
      <c r="V1476" s="297"/>
      <c r="W1476" s="297"/>
      <c r="X1476" s="297"/>
      <c r="Y1476" s="297"/>
    </row>
    <row r="1477" spans="1:25" x14ac:dyDescent="0.2">
      <c r="A1477" s="297"/>
      <c r="B1477" s="297"/>
      <c r="C1477" s="297"/>
      <c r="D1477" s="297"/>
      <c r="E1477" s="297"/>
      <c r="F1477" s="297"/>
      <c r="G1477" s="297"/>
      <c r="H1477" s="297"/>
      <c r="I1477" s="297"/>
      <c r="J1477" s="297"/>
      <c r="K1477" s="297"/>
      <c r="L1477" s="297"/>
      <c r="M1477" s="297"/>
      <c r="N1477" s="297"/>
      <c r="O1477" s="297"/>
      <c r="P1477" s="297"/>
      <c r="Q1477" s="297"/>
      <c r="R1477" s="297"/>
      <c r="S1477" s="297"/>
      <c r="T1477" s="297"/>
      <c r="U1477" s="297"/>
      <c r="V1477" s="297"/>
      <c r="W1477" s="297"/>
      <c r="X1477" s="297"/>
      <c r="Y1477" s="297"/>
    </row>
    <row r="1478" spans="1:25" x14ac:dyDescent="0.2">
      <c r="A1478" s="297"/>
      <c r="B1478" s="297"/>
      <c r="C1478" s="297"/>
      <c r="D1478" s="297"/>
      <c r="E1478" s="297"/>
      <c r="F1478" s="297"/>
      <c r="G1478" s="297"/>
      <c r="H1478" s="297"/>
      <c r="I1478" s="297"/>
      <c r="J1478" s="297"/>
      <c r="K1478" s="297"/>
      <c r="L1478" s="297"/>
      <c r="M1478" s="297"/>
      <c r="N1478" s="297"/>
      <c r="O1478" s="297"/>
      <c r="P1478" s="297"/>
      <c r="Q1478" s="297"/>
      <c r="R1478" s="297"/>
      <c r="S1478" s="297"/>
      <c r="T1478" s="297"/>
      <c r="U1478" s="297"/>
      <c r="V1478" s="297"/>
      <c r="W1478" s="297"/>
      <c r="X1478" s="297"/>
      <c r="Y1478" s="297"/>
    </row>
    <row r="1479" spans="1:25" x14ac:dyDescent="0.2">
      <c r="A1479" s="297"/>
      <c r="B1479" s="297"/>
      <c r="C1479" s="297"/>
      <c r="D1479" s="297"/>
      <c r="E1479" s="297"/>
      <c r="F1479" s="297"/>
      <c r="G1479" s="297"/>
      <c r="H1479" s="297"/>
      <c r="I1479" s="297"/>
      <c r="J1479" s="297"/>
      <c r="K1479" s="297"/>
      <c r="L1479" s="297"/>
      <c r="M1479" s="297"/>
      <c r="N1479" s="297"/>
      <c r="O1479" s="297"/>
      <c r="P1479" s="297"/>
      <c r="Q1479" s="297"/>
      <c r="R1479" s="297"/>
      <c r="S1479" s="297"/>
      <c r="T1479" s="297"/>
      <c r="U1479" s="297"/>
      <c r="V1479" s="297"/>
      <c r="W1479" s="297"/>
      <c r="X1479" s="297"/>
      <c r="Y1479" s="297"/>
    </row>
    <row r="1480" spans="1:25" x14ac:dyDescent="0.2">
      <c r="A1480" s="297"/>
      <c r="B1480" s="297"/>
      <c r="C1480" s="297"/>
      <c r="D1480" s="297"/>
      <c r="E1480" s="297"/>
      <c r="F1480" s="297"/>
      <c r="G1480" s="297"/>
      <c r="H1480" s="297"/>
      <c r="I1480" s="297"/>
      <c r="J1480" s="297"/>
      <c r="K1480" s="297"/>
      <c r="L1480" s="297"/>
      <c r="M1480" s="297"/>
      <c r="N1480" s="297"/>
      <c r="O1480" s="297"/>
      <c r="P1480" s="297"/>
      <c r="Q1480" s="297"/>
      <c r="R1480" s="297"/>
      <c r="S1480" s="297"/>
      <c r="T1480" s="297"/>
      <c r="U1480" s="297"/>
      <c r="V1480" s="297"/>
      <c r="W1480" s="297"/>
      <c r="X1480" s="297"/>
      <c r="Y1480" s="297"/>
    </row>
    <row r="1481" spans="1:25" x14ac:dyDescent="0.2">
      <c r="A1481" s="297"/>
      <c r="B1481" s="297"/>
      <c r="C1481" s="297"/>
      <c r="D1481" s="297"/>
      <c r="E1481" s="297"/>
      <c r="F1481" s="297"/>
      <c r="G1481" s="297"/>
      <c r="H1481" s="297"/>
      <c r="I1481" s="297"/>
      <c r="J1481" s="297"/>
      <c r="K1481" s="297"/>
      <c r="L1481" s="297"/>
      <c r="M1481" s="297"/>
      <c r="N1481" s="297"/>
      <c r="O1481" s="297"/>
      <c r="P1481" s="297"/>
      <c r="Q1481" s="297"/>
      <c r="R1481" s="297"/>
      <c r="S1481" s="297"/>
      <c r="T1481" s="297"/>
      <c r="U1481" s="297"/>
      <c r="V1481" s="297"/>
      <c r="W1481" s="297"/>
      <c r="X1481" s="297"/>
      <c r="Y1481" s="297"/>
    </row>
    <row r="1482" spans="1:25" x14ac:dyDescent="0.2">
      <c r="A1482" s="297"/>
      <c r="B1482" s="297"/>
      <c r="C1482" s="297"/>
      <c r="D1482" s="297"/>
      <c r="E1482" s="297"/>
      <c r="F1482" s="297"/>
      <c r="G1482" s="297"/>
      <c r="H1482" s="297"/>
      <c r="I1482" s="297"/>
      <c r="J1482" s="297"/>
      <c r="K1482" s="297"/>
      <c r="L1482" s="297"/>
      <c r="M1482" s="297"/>
      <c r="N1482" s="297"/>
      <c r="O1482" s="297"/>
      <c r="P1482" s="297"/>
      <c r="Q1482" s="297"/>
      <c r="R1482" s="297"/>
      <c r="S1482" s="297"/>
      <c r="T1482" s="297"/>
      <c r="U1482" s="297"/>
      <c r="V1482" s="297"/>
      <c r="W1482" s="297"/>
      <c r="X1482" s="297"/>
      <c r="Y1482" s="297"/>
    </row>
    <row r="1483" spans="1:25" x14ac:dyDescent="0.2">
      <c r="A1483" s="297"/>
      <c r="B1483" s="297"/>
      <c r="C1483" s="297"/>
      <c r="D1483" s="297"/>
      <c r="E1483" s="297"/>
      <c r="F1483" s="297"/>
      <c r="G1483" s="297"/>
      <c r="H1483" s="297"/>
      <c r="I1483" s="297"/>
      <c r="J1483" s="297"/>
      <c r="K1483" s="297"/>
      <c r="L1483" s="297"/>
      <c r="M1483" s="297"/>
      <c r="N1483" s="297"/>
      <c r="O1483" s="297"/>
      <c r="P1483" s="297"/>
      <c r="Q1483" s="297"/>
      <c r="R1483" s="297"/>
      <c r="S1483" s="297"/>
      <c r="T1483" s="297"/>
      <c r="U1483" s="297"/>
      <c r="V1483" s="297"/>
      <c r="W1483" s="297"/>
      <c r="X1483" s="297"/>
      <c r="Y1483" s="297"/>
    </row>
    <row r="1484" spans="1:25" x14ac:dyDescent="0.2">
      <c r="A1484" s="297"/>
      <c r="B1484" s="297"/>
      <c r="C1484" s="297"/>
      <c r="D1484" s="297"/>
      <c r="E1484" s="297"/>
      <c r="F1484" s="297"/>
      <c r="G1484" s="297"/>
      <c r="H1484" s="297"/>
      <c r="I1484" s="297"/>
      <c r="J1484" s="297"/>
      <c r="K1484" s="297"/>
      <c r="L1484" s="297"/>
      <c r="M1484" s="297"/>
      <c r="N1484" s="297"/>
      <c r="O1484" s="297"/>
      <c r="P1484" s="297"/>
      <c r="Q1484" s="297"/>
      <c r="R1484" s="297"/>
      <c r="S1484" s="297"/>
      <c r="T1484" s="297"/>
      <c r="U1484" s="297"/>
      <c r="V1484" s="297"/>
      <c r="W1484" s="297"/>
      <c r="X1484" s="297"/>
      <c r="Y1484" s="297"/>
    </row>
    <row r="1485" spans="1:25" x14ac:dyDescent="0.2">
      <c r="A1485" s="297"/>
      <c r="B1485" s="297"/>
      <c r="C1485" s="297"/>
      <c r="D1485" s="297"/>
      <c r="E1485" s="297"/>
      <c r="F1485" s="297"/>
      <c r="G1485" s="297"/>
      <c r="H1485" s="297"/>
      <c r="I1485" s="297"/>
      <c r="J1485" s="297"/>
      <c r="K1485" s="297"/>
      <c r="L1485" s="297"/>
      <c r="M1485" s="297"/>
      <c r="N1485" s="297"/>
      <c r="O1485" s="297"/>
      <c r="P1485" s="297"/>
      <c r="Q1485" s="297"/>
      <c r="R1485" s="297"/>
      <c r="S1485" s="297"/>
      <c r="T1485" s="297"/>
      <c r="U1485" s="297"/>
      <c r="V1485" s="297"/>
      <c r="W1485" s="297"/>
      <c r="X1485" s="297"/>
      <c r="Y1485" s="297"/>
    </row>
    <row r="1486" spans="1:25" x14ac:dyDescent="0.2">
      <c r="A1486" s="297"/>
      <c r="B1486" s="297"/>
      <c r="C1486" s="297"/>
      <c r="D1486" s="297"/>
      <c r="E1486" s="297"/>
      <c r="F1486" s="297"/>
      <c r="G1486" s="297"/>
      <c r="H1486" s="297"/>
      <c r="I1486" s="297"/>
      <c r="J1486" s="297"/>
      <c r="K1486" s="297"/>
      <c r="L1486" s="297"/>
      <c r="M1486" s="297"/>
      <c r="N1486" s="297"/>
      <c r="O1486" s="297"/>
      <c r="P1486" s="297"/>
      <c r="Q1486" s="297"/>
      <c r="R1486" s="297"/>
      <c r="S1486" s="297"/>
      <c r="T1486" s="297"/>
      <c r="U1486" s="297"/>
      <c r="V1486" s="297"/>
      <c r="W1486" s="297"/>
      <c r="X1486" s="297"/>
      <c r="Y1486" s="297"/>
    </row>
    <row r="1487" spans="1:25" x14ac:dyDescent="0.2">
      <c r="A1487" s="297"/>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row>
    <row r="1488" spans="1:25" x14ac:dyDescent="0.2">
      <c r="A1488" s="297"/>
      <c r="B1488" s="297"/>
      <c r="C1488" s="297"/>
      <c r="D1488" s="297"/>
      <c r="E1488" s="297"/>
      <c r="F1488" s="297"/>
      <c r="G1488" s="297"/>
      <c r="H1488" s="297"/>
      <c r="I1488" s="297"/>
      <c r="J1488" s="297"/>
      <c r="K1488" s="297"/>
      <c r="L1488" s="297"/>
      <c r="M1488" s="297"/>
      <c r="N1488" s="297"/>
      <c r="O1488" s="297"/>
      <c r="P1488" s="297"/>
      <c r="Q1488" s="297"/>
      <c r="R1488" s="297"/>
      <c r="S1488" s="297"/>
      <c r="T1488" s="297"/>
      <c r="U1488" s="297"/>
      <c r="V1488" s="297"/>
      <c r="W1488" s="297"/>
      <c r="X1488" s="297"/>
      <c r="Y1488" s="297"/>
    </row>
    <row r="1489" spans="1:25" x14ac:dyDescent="0.2">
      <c r="A1489" s="297"/>
      <c r="B1489" s="297"/>
      <c r="C1489" s="297"/>
      <c r="D1489" s="297"/>
      <c r="E1489" s="297"/>
      <c r="F1489" s="297"/>
      <c r="G1489" s="297"/>
      <c r="H1489" s="297"/>
      <c r="I1489" s="297"/>
      <c r="J1489" s="297"/>
      <c r="K1489" s="297"/>
      <c r="L1489" s="297"/>
      <c r="M1489" s="297"/>
      <c r="N1489" s="297"/>
      <c r="O1489" s="297"/>
      <c r="P1489" s="297"/>
      <c r="Q1489" s="297"/>
      <c r="R1489" s="297"/>
      <c r="S1489" s="297"/>
      <c r="T1489" s="297"/>
      <c r="U1489" s="297"/>
      <c r="V1489" s="297"/>
      <c r="W1489" s="297"/>
      <c r="X1489" s="297"/>
      <c r="Y1489" s="297"/>
    </row>
    <row r="1490" spans="1:25" x14ac:dyDescent="0.2">
      <c r="A1490" s="297"/>
      <c r="B1490" s="297"/>
      <c r="C1490" s="297"/>
      <c r="D1490" s="297"/>
      <c r="E1490" s="297"/>
      <c r="F1490" s="297"/>
      <c r="G1490" s="297"/>
      <c r="H1490" s="297"/>
      <c r="I1490" s="297"/>
      <c r="J1490" s="297"/>
      <c r="K1490" s="297"/>
      <c r="L1490" s="297"/>
      <c r="M1490" s="297"/>
      <c r="N1490" s="297"/>
      <c r="O1490" s="297"/>
      <c r="P1490" s="297"/>
      <c r="Q1490" s="297"/>
      <c r="R1490" s="297"/>
      <c r="S1490" s="297"/>
      <c r="T1490" s="297"/>
      <c r="U1490" s="297"/>
      <c r="V1490" s="297"/>
      <c r="W1490" s="297"/>
      <c r="X1490" s="297"/>
      <c r="Y1490" s="297"/>
    </row>
    <row r="1491" spans="1:25" x14ac:dyDescent="0.2">
      <c r="A1491" s="297"/>
      <c r="B1491" s="297"/>
      <c r="C1491" s="297"/>
      <c r="D1491" s="297"/>
      <c r="E1491" s="297"/>
      <c r="F1491" s="297"/>
      <c r="G1491" s="297"/>
      <c r="H1491" s="297"/>
      <c r="I1491" s="297"/>
      <c r="J1491" s="297"/>
      <c r="K1491" s="297"/>
      <c r="L1491" s="297"/>
      <c r="M1491" s="297"/>
      <c r="N1491" s="297"/>
      <c r="O1491" s="297"/>
      <c r="P1491" s="297"/>
      <c r="Q1491" s="297"/>
      <c r="R1491" s="297"/>
      <c r="S1491" s="297"/>
      <c r="T1491" s="297"/>
      <c r="U1491" s="297"/>
      <c r="V1491" s="297"/>
      <c r="W1491" s="297"/>
      <c r="X1491" s="297"/>
      <c r="Y1491" s="297"/>
    </row>
    <row r="1492" spans="1:25" x14ac:dyDescent="0.2">
      <c r="A1492" s="297"/>
      <c r="B1492" s="297"/>
      <c r="C1492" s="297"/>
      <c r="D1492" s="297"/>
      <c r="E1492" s="297"/>
      <c r="F1492" s="297"/>
      <c r="G1492" s="297"/>
      <c r="H1492" s="297"/>
      <c r="I1492" s="297"/>
      <c r="J1492" s="297"/>
      <c r="K1492" s="297"/>
      <c r="L1492" s="297"/>
      <c r="M1492" s="297"/>
      <c r="N1492" s="297"/>
      <c r="O1492" s="297"/>
      <c r="P1492" s="297"/>
      <c r="Q1492" s="297"/>
      <c r="R1492" s="297"/>
      <c r="S1492" s="297"/>
      <c r="T1492" s="297"/>
      <c r="U1492" s="297"/>
      <c r="V1492" s="297"/>
      <c r="W1492" s="297"/>
      <c r="X1492" s="297"/>
      <c r="Y1492" s="297"/>
    </row>
    <row r="1493" spans="1:25" x14ac:dyDescent="0.2">
      <c r="A1493" s="297"/>
      <c r="B1493" s="297"/>
      <c r="C1493" s="297"/>
      <c r="D1493" s="297"/>
      <c r="E1493" s="297"/>
      <c r="F1493" s="297"/>
      <c r="G1493" s="297"/>
      <c r="H1493" s="297"/>
      <c r="I1493" s="297"/>
      <c r="J1493" s="297"/>
      <c r="K1493" s="297"/>
      <c r="L1493" s="297"/>
      <c r="M1493" s="297"/>
      <c r="N1493" s="297"/>
      <c r="O1493" s="297"/>
      <c r="P1493" s="297"/>
      <c r="Q1493" s="297"/>
      <c r="R1493" s="297"/>
      <c r="S1493" s="297"/>
      <c r="T1493" s="297"/>
      <c r="U1493" s="297"/>
      <c r="V1493" s="297"/>
      <c r="W1493" s="297"/>
      <c r="X1493" s="297"/>
      <c r="Y1493" s="297"/>
    </row>
    <row r="1494" spans="1:25" x14ac:dyDescent="0.2">
      <c r="A1494" s="297"/>
      <c r="B1494" s="297"/>
      <c r="C1494" s="297"/>
      <c r="D1494" s="297"/>
      <c r="E1494" s="297"/>
      <c r="F1494" s="297"/>
      <c r="G1494" s="297"/>
      <c r="H1494" s="297"/>
      <c r="I1494" s="297"/>
      <c r="J1494" s="297"/>
      <c r="K1494" s="297"/>
      <c r="L1494" s="297"/>
      <c r="M1494" s="297"/>
      <c r="N1494" s="297"/>
      <c r="O1494" s="297"/>
      <c r="P1494" s="297"/>
      <c r="Q1494" s="297"/>
      <c r="R1494" s="297"/>
      <c r="S1494" s="297"/>
      <c r="T1494" s="297"/>
      <c r="U1494" s="297"/>
      <c r="V1494" s="297"/>
      <c r="W1494" s="297"/>
      <c r="X1494" s="297"/>
      <c r="Y1494" s="297"/>
    </row>
    <row r="1495" spans="1:25" x14ac:dyDescent="0.2">
      <c r="A1495" s="297"/>
      <c r="B1495" s="297"/>
      <c r="C1495" s="297"/>
      <c r="D1495" s="297"/>
      <c r="E1495" s="297"/>
      <c r="F1495" s="297"/>
      <c r="G1495" s="297"/>
      <c r="H1495" s="297"/>
      <c r="I1495" s="297"/>
      <c r="J1495" s="297"/>
      <c r="K1495" s="297"/>
      <c r="L1495" s="297"/>
      <c r="M1495" s="297"/>
      <c r="N1495" s="297"/>
      <c r="O1495" s="297"/>
      <c r="P1495" s="297"/>
      <c r="Q1495" s="297"/>
      <c r="R1495" s="297"/>
      <c r="S1495" s="297"/>
      <c r="T1495" s="297"/>
      <c r="U1495" s="297"/>
      <c r="V1495" s="297"/>
      <c r="W1495" s="297"/>
      <c r="X1495" s="297"/>
      <c r="Y1495" s="297"/>
    </row>
    <row r="1496" spans="1:25" x14ac:dyDescent="0.2">
      <c r="A1496" s="297"/>
      <c r="B1496" s="297"/>
      <c r="C1496" s="297"/>
      <c r="D1496" s="297"/>
      <c r="E1496" s="297"/>
      <c r="F1496" s="297"/>
      <c r="G1496" s="297"/>
      <c r="H1496" s="297"/>
      <c r="I1496" s="297"/>
      <c r="J1496" s="297"/>
      <c r="K1496" s="297"/>
      <c r="L1496" s="297"/>
      <c r="M1496" s="297"/>
      <c r="N1496" s="297"/>
      <c r="O1496" s="297"/>
      <c r="P1496" s="297"/>
      <c r="Q1496" s="297"/>
      <c r="R1496" s="297"/>
      <c r="S1496" s="297"/>
      <c r="T1496" s="297"/>
      <c r="U1496" s="297"/>
      <c r="V1496" s="297"/>
      <c r="W1496" s="297"/>
      <c r="X1496" s="297"/>
      <c r="Y1496" s="297"/>
    </row>
    <row r="1497" spans="1:25" x14ac:dyDescent="0.2">
      <c r="A1497" s="297"/>
      <c r="B1497" s="297"/>
      <c r="C1497" s="297"/>
      <c r="D1497" s="297"/>
      <c r="E1497" s="297"/>
      <c r="F1497" s="297"/>
      <c r="G1497" s="297"/>
      <c r="H1497" s="297"/>
      <c r="I1497" s="297"/>
      <c r="J1497" s="297"/>
      <c r="K1497" s="297"/>
      <c r="L1497" s="297"/>
      <c r="M1497" s="297"/>
      <c r="N1497" s="297"/>
      <c r="O1497" s="297"/>
      <c r="P1497" s="297"/>
      <c r="Q1497" s="297"/>
      <c r="R1497" s="297"/>
      <c r="S1497" s="297"/>
      <c r="T1497" s="297"/>
      <c r="U1497" s="297"/>
      <c r="V1497" s="297"/>
      <c r="W1497" s="297"/>
      <c r="X1497" s="297"/>
      <c r="Y1497" s="297"/>
    </row>
    <row r="1498" spans="1:25" x14ac:dyDescent="0.2">
      <c r="A1498" s="297"/>
      <c r="B1498" s="297"/>
      <c r="C1498" s="297"/>
      <c r="D1498" s="297"/>
      <c r="E1498" s="297"/>
      <c r="F1498" s="297"/>
      <c r="G1498" s="297"/>
      <c r="H1498" s="297"/>
      <c r="I1498" s="297"/>
      <c r="J1498" s="297"/>
      <c r="K1498" s="297"/>
      <c r="L1498" s="297"/>
      <c r="M1498" s="297"/>
      <c r="N1498" s="297"/>
      <c r="O1498" s="297"/>
      <c r="P1498" s="297"/>
      <c r="Q1498" s="297"/>
      <c r="R1498" s="297"/>
      <c r="S1498" s="297"/>
      <c r="T1498" s="297"/>
      <c r="U1498" s="297"/>
      <c r="V1498" s="297"/>
      <c r="W1498" s="297"/>
      <c r="X1498" s="297"/>
      <c r="Y1498" s="297"/>
    </row>
    <row r="1499" spans="1:25" x14ac:dyDescent="0.2">
      <c r="A1499" s="297"/>
      <c r="B1499" s="297"/>
      <c r="C1499" s="297"/>
      <c r="D1499" s="297"/>
      <c r="E1499" s="297"/>
      <c r="F1499" s="297"/>
      <c r="G1499" s="297"/>
      <c r="H1499" s="297"/>
      <c r="I1499" s="297"/>
      <c r="J1499" s="297"/>
      <c r="K1499" s="297"/>
      <c r="L1499" s="297"/>
      <c r="M1499" s="297"/>
      <c r="N1499" s="297"/>
      <c r="O1499" s="297"/>
      <c r="P1499" s="297"/>
      <c r="Q1499" s="297"/>
      <c r="R1499" s="297"/>
      <c r="S1499" s="297"/>
      <c r="T1499" s="297"/>
      <c r="U1499" s="297"/>
      <c r="V1499" s="297"/>
      <c r="W1499" s="297"/>
      <c r="X1499" s="297"/>
      <c r="Y1499" s="297"/>
    </row>
    <row r="1500" spans="1:25" x14ac:dyDescent="0.2">
      <c r="A1500" s="297"/>
      <c r="B1500" s="297"/>
      <c r="C1500" s="297"/>
      <c r="D1500" s="297"/>
      <c r="E1500" s="297"/>
      <c r="F1500" s="297"/>
      <c r="G1500" s="297"/>
      <c r="H1500" s="297"/>
      <c r="I1500" s="297"/>
      <c r="J1500" s="297"/>
      <c r="K1500" s="297"/>
      <c r="L1500" s="297"/>
      <c r="M1500" s="297"/>
      <c r="N1500" s="297"/>
      <c r="O1500" s="297"/>
      <c r="P1500" s="297"/>
      <c r="Q1500" s="297"/>
      <c r="R1500" s="297"/>
      <c r="S1500" s="297"/>
      <c r="T1500" s="297"/>
      <c r="U1500" s="297"/>
      <c r="V1500" s="297"/>
      <c r="W1500" s="297"/>
      <c r="X1500" s="297"/>
      <c r="Y1500" s="297"/>
    </row>
    <row r="1501" spans="1:25" x14ac:dyDescent="0.2">
      <c r="A1501" s="297"/>
      <c r="B1501" s="297"/>
      <c r="C1501" s="297"/>
      <c r="D1501" s="297"/>
      <c r="E1501" s="297"/>
      <c r="F1501" s="297"/>
      <c r="G1501" s="297"/>
      <c r="H1501" s="297"/>
      <c r="I1501" s="297"/>
      <c r="J1501" s="297"/>
      <c r="K1501" s="297"/>
      <c r="L1501" s="297"/>
      <c r="M1501" s="297"/>
      <c r="N1501" s="297"/>
      <c r="O1501" s="297"/>
      <c r="P1501" s="297"/>
      <c r="Q1501" s="297"/>
      <c r="R1501" s="297"/>
      <c r="S1501" s="297"/>
      <c r="T1501" s="297"/>
      <c r="U1501" s="297"/>
      <c r="V1501" s="297"/>
      <c r="W1501" s="297"/>
      <c r="X1501" s="297"/>
      <c r="Y1501" s="297"/>
    </row>
    <row r="1502" spans="1:25" x14ac:dyDescent="0.2">
      <c r="A1502" s="297"/>
      <c r="B1502" s="297"/>
      <c r="C1502" s="297"/>
      <c r="D1502" s="297"/>
      <c r="E1502" s="297"/>
      <c r="F1502" s="297"/>
      <c r="G1502" s="297"/>
      <c r="H1502" s="297"/>
      <c r="I1502" s="297"/>
      <c r="J1502" s="297"/>
      <c r="K1502" s="297"/>
      <c r="L1502" s="297"/>
      <c r="M1502" s="297"/>
      <c r="N1502" s="297"/>
      <c r="O1502" s="297"/>
      <c r="P1502" s="297"/>
      <c r="Q1502" s="297"/>
      <c r="R1502" s="297"/>
      <c r="S1502" s="297"/>
      <c r="T1502" s="297"/>
      <c r="U1502" s="297"/>
      <c r="V1502" s="297"/>
      <c r="W1502" s="297"/>
      <c r="X1502" s="297"/>
      <c r="Y1502" s="297"/>
    </row>
    <row r="1503" spans="1:25" x14ac:dyDescent="0.2">
      <c r="A1503" s="297"/>
      <c r="B1503" s="297"/>
      <c r="C1503" s="297"/>
      <c r="D1503" s="297"/>
      <c r="E1503" s="297"/>
      <c r="F1503" s="297"/>
      <c r="G1503" s="297"/>
      <c r="H1503" s="297"/>
      <c r="I1503" s="297"/>
      <c r="J1503" s="297"/>
      <c r="K1503" s="297"/>
      <c r="L1503" s="297"/>
      <c r="M1503" s="297"/>
      <c r="N1503" s="297"/>
      <c r="O1503" s="297"/>
      <c r="P1503" s="297"/>
      <c r="Q1503" s="297"/>
      <c r="R1503" s="297"/>
      <c r="S1503" s="297"/>
      <c r="T1503" s="297"/>
      <c r="U1503" s="297"/>
      <c r="V1503" s="297"/>
      <c r="W1503" s="297"/>
      <c r="X1503" s="297"/>
      <c r="Y1503" s="297"/>
    </row>
    <row r="1504" spans="1:25" x14ac:dyDescent="0.2">
      <c r="A1504" s="297"/>
      <c r="B1504" s="297"/>
      <c r="C1504" s="297"/>
      <c r="D1504" s="297"/>
      <c r="E1504" s="297"/>
      <c r="F1504" s="297"/>
      <c r="G1504" s="297"/>
      <c r="H1504" s="297"/>
      <c r="I1504" s="297"/>
      <c r="J1504" s="297"/>
      <c r="K1504" s="297"/>
      <c r="L1504" s="297"/>
      <c r="M1504" s="297"/>
      <c r="N1504" s="297"/>
      <c r="O1504" s="297"/>
      <c r="P1504" s="297"/>
      <c r="Q1504" s="297"/>
      <c r="R1504" s="297"/>
      <c r="S1504" s="297"/>
      <c r="T1504" s="297"/>
      <c r="U1504" s="297"/>
      <c r="V1504" s="297"/>
      <c r="W1504" s="297"/>
      <c r="X1504" s="297"/>
      <c r="Y1504" s="297"/>
    </row>
    <row r="1505" spans="1:25" x14ac:dyDescent="0.2">
      <c r="A1505" s="297"/>
      <c r="B1505" s="297"/>
      <c r="C1505" s="297"/>
      <c r="D1505" s="297"/>
      <c r="E1505" s="297"/>
      <c r="F1505" s="297"/>
      <c r="G1505" s="297"/>
      <c r="H1505" s="297"/>
      <c r="I1505" s="297"/>
      <c r="J1505" s="297"/>
      <c r="K1505" s="297"/>
      <c r="L1505" s="297"/>
      <c r="M1505" s="297"/>
      <c r="N1505" s="297"/>
      <c r="O1505" s="297"/>
      <c r="P1505" s="297"/>
      <c r="Q1505" s="297"/>
      <c r="R1505" s="297"/>
      <c r="S1505" s="297"/>
      <c r="T1505" s="297"/>
      <c r="U1505" s="297"/>
      <c r="V1505" s="297"/>
      <c r="W1505" s="297"/>
      <c r="X1505" s="297"/>
      <c r="Y1505" s="297"/>
    </row>
    <row r="1506" spans="1:25" x14ac:dyDescent="0.2">
      <c r="A1506" s="297"/>
      <c r="B1506" s="297"/>
      <c r="C1506" s="297"/>
      <c r="D1506" s="297"/>
      <c r="E1506" s="297"/>
      <c r="F1506" s="297"/>
      <c r="G1506" s="297"/>
      <c r="H1506" s="297"/>
      <c r="I1506" s="297"/>
      <c r="J1506" s="297"/>
      <c r="K1506" s="297"/>
      <c r="L1506" s="297"/>
      <c r="M1506" s="297"/>
      <c r="N1506" s="297"/>
      <c r="O1506" s="297"/>
      <c r="P1506" s="297"/>
      <c r="Q1506" s="297"/>
      <c r="R1506" s="297"/>
      <c r="S1506" s="297"/>
      <c r="T1506" s="297"/>
      <c r="U1506" s="297"/>
      <c r="V1506" s="297"/>
      <c r="W1506" s="297"/>
      <c r="X1506" s="297"/>
      <c r="Y1506" s="297"/>
    </row>
    <row r="1507" spans="1:25" x14ac:dyDescent="0.2">
      <c r="A1507" s="297"/>
      <c r="B1507" s="297"/>
      <c r="C1507" s="297"/>
      <c r="D1507" s="297"/>
      <c r="E1507" s="297"/>
      <c r="F1507" s="297"/>
      <c r="G1507" s="297"/>
      <c r="H1507" s="297"/>
      <c r="I1507" s="297"/>
      <c r="J1507" s="297"/>
      <c r="K1507" s="297"/>
      <c r="L1507" s="297"/>
      <c r="M1507" s="297"/>
      <c r="N1507" s="297"/>
      <c r="O1507" s="297"/>
      <c r="P1507" s="297"/>
      <c r="Q1507" s="297"/>
      <c r="R1507" s="297"/>
      <c r="S1507" s="297"/>
      <c r="T1507" s="297"/>
      <c r="U1507" s="297"/>
      <c r="V1507" s="297"/>
      <c r="W1507" s="297"/>
      <c r="X1507" s="297"/>
      <c r="Y1507" s="297"/>
    </row>
    <row r="1508" spans="1:25" x14ac:dyDescent="0.2">
      <c r="A1508" s="297"/>
      <c r="B1508" s="297"/>
      <c r="C1508" s="297"/>
      <c r="D1508" s="297"/>
      <c r="E1508" s="297"/>
      <c r="F1508" s="297"/>
      <c r="G1508" s="297"/>
      <c r="H1508" s="297"/>
      <c r="I1508" s="297"/>
      <c r="J1508" s="297"/>
      <c r="K1508" s="297"/>
      <c r="L1508" s="297"/>
      <c r="M1508" s="297"/>
      <c r="N1508" s="297"/>
      <c r="O1508" s="297"/>
      <c r="P1508" s="297"/>
      <c r="Q1508" s="297"/>
      <c r="R1508" s="297"/>
      <c r="S1508" s="297"/>
      <c r="T1508" s="297"/>
      <c r="U1508" s="297"/>
      <c r="V1508" s="297"/>
      <c r="W1508" s="297"/>
      <c r="X1508" s="297"/>
      <c r="Y1508" s="297"/>
    </row>
    <row r="1509" spans="1:25" x14ac:dyDescent="0.2">
      <c r="A1509" s="297"/>
      <c r="B1509" s="297"/>
      <c r="C1509" s="297"/>
      <c r="D1509" s="297"/>
      <c r="E1509" s="297"/>
      <c r="F1509" s="297"/>
      <c r="G1509" s="297"/>
      <c r="H1509" s="297"/>
      <c r="I1509" s="297"/>
      <c r="J1509" s="297"/>
      <c r="K1509" s="297"/>
      <c r="L1509" s="297"/>
      <c r="M1509" s="297"/>
      <c r="N1509" s="297"/>
      <c r="O1509" s="297"/>
      <c r="P1509" s="297"/>
      <c r="Q1509" s="297"/>
      <c r="R1509" s="297"/>
      <c r="S1509" s="297"/>
      <c r="T1509" s="297"/>
      <c r="U1509" s="297"/>
      <c r="V1509" s="297"/>
      <c r="W1509" s="297"/>
      <c r="X1509" s="297"/>
      <c r="Y1509" s="297"/>
    </row>
    <row r="1510" spans="1:25" x14ac:dyDescent="0.2">
      <c r="A1510" s="297"/>
      <c r="B1510" s="297"/>
      <c r="C1510" s="297"/>
      <c r="D1510" s="297"/>
      <c r="E1510" s="297"/>
      <c r="F1510" s="297"/>
      <c r="G1510" s="297"/>
      <c r="H1510" s="297"/>
      <c r="I1510" s="297"/>
      <c r="J1510" s="297"/>
      <c r="K1510" s="297"/>
      <c r="L1510" s="297"/>
      <c r="M1510" s="297"/>
      <c r="N1510" s="297"/>
      <c r="O1510" s="297"/>
      <c r="P1510" s="297"/>
      <c r="Q1510" s="297"/>
      <c r="R1510" s="297"/>
      <c r="S1510" s="297"/>
      <c r="T1510" s="297"/>
      <c r="U1510" s="297"/>
      <c r="V1510" s="297"/>
      <c r="W1510" s="297"/>
      <c r="X1510" s="297"/>
      <c r="Y1510" s="297"/>
    </row>
    <row r="1511" spans="1:25" x14ac:dyDescent="0.2">
      <c r="A1511" s="297"/>
      <c r="B1511" s="297"/>
      <c r="C1511" s="297"/>
      <c r="D1511" s="297"/>
      <c r="E1511" s="297"/>
      <c r="F1511" s="297"/>
      <c r="G1511" s="297"/>
      <c r="H1511" s="297"/>
      <c r="I1511" s="297"/>
      <c r="J1511" s="297"/>
      <c r="K1511" s="297"/>
      <c r="L1511" s="297"/>
      <c r="M1511" s="297"/>
      <c r="N1511" s="297"/>
      <c r="O1511" s="297"/>
      <c r="P1511" s="297"/>
      <c r="Q1511" s="297"/>
      <c r="R1511" s="297"/>
      <c r="S1511" s="297"/>
      <c r="T1511" s="297"/>
      <c r="U1511" s="297"/>
      <c r="V1511" s="297"/>
      <c r="W1511" s="297"/>
      <c r="X1511" s="297"/>
      <c r="Y1511" s="297"/>
    </row>
    <row r="1512" spans="1:25" x14ac:dyDescent="0.2">
      <c r="A1512" s="297"/>
      <c r="B1512" s="297"/>
      <c r="C1512" s="297"/>
      <c r="D1512" s="297"/>
      <c r="E1512" s="297"/>
      <c r="F1512" s="297"/>
      <c r="G1512" s="297"/>
      <c r="H1512" s="297"/>
      <c r="I1512" s="297"/>
      <c r="J1512" s="297"/>
      <c r="K1512" s="297"/>
      <c r="L1512" s="297"/>
      <c r="M1512" s="297"/>
      <c r="N1512" s="297"/>
      <c r="O1512" s="297"/>
      <c r="P1512" s="297"/>
      <c r="Q1512" s="297"/>
      <c r="R1512" s="297"/>
      <c r="S1512" s="297"/>
      <c r="T1512" s="297"/>
      <c r="U1512" s="297"/>
      <c r="V1512" s="297"/>
      <c r="W1512" s="297"/>
      <c r="X1512" s="297"/>
      <c r="Y1512" s="297"/>
    </row>
    <row r="1513" spans="1:25" x14ac:dyDescent="0.2">
      <c r="A1513" s="297"/>
      <c r="B1513" s="297"/>
      <c r="C1513" s="297"/>
      <c r="D1513" s="297"/>
      <c r="E1513" s="297"/>
      <c r="F1513" s="297"/>
      <c r="G1513" s="297"/>
      <c r="H1513" s="297"/>
      <c r="I1513" s="297"/>
      <c r="J1513" s="297"/>
      <c r="K1513" s="297"/>
      <c r="L1513" s="297"/>
      <c r="M1513" s="297"/>
      <c r="N1513" s="297"/>
      <c r="O1513" s="297"/>
      <c r="P1513" s="297"/>
      <c r="Q1513" s="297"/>
      <c r="R1513" s="297"/>
      <c r="S1513" s="297"/>
      <c r="T1513" s="297"/>
      <c r="U1513" s="297"/>
      <c r="V1513" s="297"/>
      <c r="W1513" s="297"/>
      <c r="X1513" s="297"/>
      <c r="Y1513" s="297"/>
    </row>
    <row r="1514" spans="1:25" x14ac:dyDescent="0.2">
      <c r="A1514" s="297"/>
      <c r="B1514" s="297"/>
      <c r="C1514" s="297"/>
      <c r="D1514" s="297"/>
      <c r="E1514" s="297"/>
      <c r="F1514" s="297"/>
      <c r="G1514" s="297"/>
      <c r="H1514" s="297"/>
      <c r="I1514" s="297"/>
      <c r="J1514" s="297"/>
      <c r="K1514" s="297"/>
      <c r="L1514" s="297"/>
      <c r="M1514" s="297"/>
      <c r="N1514" s="297"/>
      <c r="O1514" s="297"/>
      <c r="P1514" s="297"/>
      <c r="Q1514" s="297"/>
      <c r="R1514" s="297"/>
      <c r="S1514" s="297"/>
      <c r="T1514" s="297"/>
      <c r="U1514" s="297"/>
      <c r="V1514" s="297"/>
      <c r="W1514" s="297"/>
      <c r="X1514" s="297"/>
      <c r="Y1514" s="297"/>
    </row>
    <row r="1515" spans="1:25" x14ac:dyDescent="0.2">
      <c r="A1515" s="297"/>
      <c r="B1515" s="297"/>
      <c r="C1515" s="297"/>
      <c r="D1515" s="297"/>
      <c r="E1515" s="297"/>
      <c r="F1515" s="297"/>
      <c r="G1515" s="297"/>
      <c r="H1515" s="297"/>
      <c r="I1515" s="297"/>
      <c r="J1515" s="297"/>
      <c r="K1515" s="297"/>
      <c r="L1515" s="297"/>
      <c r="M1515" s="297"/>
      <c r="N1515" s="297"/>
      <c r="O1515" s="297"/>
      <c r="P1515" s="297"/>
      <c r="Q1515" s="297"/>
      <c r="R1515" s="297"/>
      <c r="S1515" s="297"/>
      <c r="T1515" s="297"/>
      <c r="U1515" s="297"/>
      <c r="V1515" s="297"/>
      <c r="W1515" s="297"/>
      <c r="X1515" s="297"/>
      <c r="Y1515" s="297"/>
    </row>
    <row r="1516" spans="1:25" x14ac:dyDescent="0.2">
      <c r="A1516" s="297"/>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row>
    <row r="1517" spans="1:25" x14ac:dyDescent="0.2">
      <c r="A1517" s="297"/>
      <c r="B1517" s="297"/>
      <c r="C1517" s="297"/>
      <c r="D1517" s="297"/>
      <c r="E1517" s="297"/>
      <c r="F1517" s="297"/>
      <c r="G1517" s="297"/>
      <c r="H1517" s="297"/>
      <c r="I1517" s="297"/>
      <c r="J1517" s="297"/>
      <c r="K1517" s="297"/>
      <c r="L1517" s="297"/>
      <c r="M1517" s="297"/>
      <c r="N1517" s="297"/>
      <c r="O1517" s="297"/>
      <c r="P1517" s="297"/>
      <c r="Q1517" s="297"/>
      <c r="R1517" s="297"/>
      <c r="S1517" s="297"/>
      <c r="T1517" s="297"/>
      <c r="U1517" s="297"/>
      <c r="V1517" s="297"/>
      <c r="W1517" s="297"/>
      <c r="X1517" s="297"/>
      <c r="Y1517" s="297"/>
    </row>
    <row r="1518" spans="1:25" x14ac:dyDescent="0.2">
      <c r="A1518" s="297"/>
      <c r="B1518" s="297"/>
      <c r="C1518" s="297"/>
      <c r="D1518" s="297"/>
      <c r="E1518" s="297"/>
      <c r="F1518" s="297"/>
      <c r="G1518" s="297"/>
      <c r="H1518" s="297"/>
      <c r="I1518" s="297"/>
      <c r="J1518" s="297"/>
      <c r="K1518" s="297"/>
      <c r="L1518" s="297"/>
      <c r="M1518" s="297"/>
      <c r="N1518" s="297"/>
      <c r="O1518" s="297"/>
      <c r="P1518" s="297"/>
      <c r="Q1518" s="297"/>
      <c r="R1518" s="297"/>
      <c r="S1518" s="297"/>
      <c r="T1518" s="297"/>
      <c r="U1518" s="297"/>
      <c r="V1518" s="297"/>
      <c r="W1518" s="297"/>
      <c r="X1518" s="297"/>
      <c r="Y1518" s="297"/>
    </row>
    <row r="1519" spans="1:25" x14ac:dyDescent="0.2">
      <c r="A1519" s="297"/>
      <c r="B1519" s="297"/>
      <c r="C1519" s="297"/>
      <c r="D1519" s="297"/>
      <c r="E1519" s="297"/>
      <c r="F1519" s="297"/>
      <c r="G1519" s="297"/>
      <c r="H1519" s="297"/>
      <c r="I1519" s="297"/>
      <c r="J1519" s="297"/>
      <c r="K1519" s="297"/>
      <c r="L1519" s="297"/>
      <c r="M1519" s="297"/>
      <c r="N1519" s="297"/>
      <c r="O1519" s="297"/>
      <c r="P1519" s="297"/>
      <c r="Q1519" s="297"/>
      <c r="R1519" s="297"/>
      <c r="S1519" s="297"/>
      <c r="T1519" s="297"/>
      <c r="U1519" s="297"/>
      <c r="V1519" s="297"/>
      <c r="W1519" s="297"/>
      <c r="X1519" s="297"/>
      <c r="Y1519" s="297"/>
    </row>
    <row r="1520" spans="1:25" x14ac:dyDescent="0.2">
      <c r="A1520" s="297"/>
      <c r="B1520" s="297"/>
      <c r="C1520" s="297"/>
      <c r="D1520" s="297"/>
      <c r="E1520" s="297"/>
      <c r="F1520" s="297"/>
      <c r="G1520" s="297"/>
      <c r="H1520" s="297"/>
      <c r="I1520" s="297"/>
      <c r="J1520" s="297"/>
      <c r="K1520" s="297"/>
      <c r="L1520" s="297"/>
      <c r="M1520" s="297"/>
      <c r="N1520" s="297"/>
      <c r="O1520" s="297"/>
      <c r="P1520" s="297"/>
      <c r="Q1520" s="297"/>
      <c r="R1520" s="297"/>
      <c r="S1520" s="297"/>
      <c r="T1520" s="297"/>
      <c r="U1520" s="297"/>
      <c r="V1520" s="297"/>
      <c r="W1520" s="297"/>
      <c r="X1520" s="297"/>
      <c r="Y1520" s="297"/>
    </row>
    <row r="1521" spans="1:25" x14ac:dyDescent="0.2">
      <c r="A1521" s="297"/>
      <c r="B1521" s="297"/>
      <c r="C1521" s="297"/>
      <c r="D1521" s="297"/>
      <c r="E1521" s="297"/>
      <c r="F1521" s="297"/>
      <c r="G1521" s="297"/>
      <c r="H1521" s="297"/>
      <c r="I1521" s="297"/>
      <c r="J1521" s="297"/>
      <c r="K1521" s="297"/>
      <c r="L1521" s="297"/>
      <c r="M1521" s="297"/>
      <c r="N1521" s="297"/>
      <c r="O1521" s="297"/>
      <c r="P1521" s="297"/>
      <c r="Q1521" s="297"/>
      <c r="R1521" s="297"/>
      <c r="S1521" s="297"/>
      <c r="T1521" s="297"/>
      <c r="U1521" s="297"/>
      <c r="V1521" s="297"/>
      <c r="W1521" s="297"/>
      <c r="X1521" s="297"/>
      <c r="Y1521" s="297"/>
    </row>
    <row r="1522" spans="1:25" x14ac:dyDescent="0.2">
      <c r="A1522" s="297"/>
      <c r="B1522" s="297"/>
      <c r="C1522" s="297"/>
      <c r="D1522" s="297"/>
      <c r="E1522" s="297"/>
      <c r="F1522" s="297"/>
      <c r="G1522" s="297"/>
      <c r="H1522" s="297"/>
      <c r="I1522" s="297"/>
      <c r="J1522" s="297"/>
      <c r="K1522" s="297"/>
      <c r="L1522" s="297"/>
      <c r="M1522" s="297"/>
      <c r="N1522" s="297"/>
      <c r="O1522" s="297"/>
      <c r="P1522" s="297"/>
      <c r="Q1522" s="297"/>
      <c r="R1522" s="297"/>
      <c r="S1522" s="297"/>
      <c r="T1522" s="297"/>
      <c r="U1522" s="297"/>
      <c r="V1522" s="297"/>
      <c r="W1522" s="297"/>
      <c r="X1522" s="297"/>
      <c r="Y1522" s="297"/>
    </row>
    <row r="1523" spans="1:25" x14ac:dyDescent="0.2">
      <c r="A1523" s="297"/>
      <c r="B1523" s="297"/>
      <c r="C1523" s="297"/>
      <c r="D1523" s="297"/>
      <c r="E1523" s="297"/>
      <c r="F1523" s="297"/>
      <c r="G1523" s="297"/>
      <c r="H1523" s="297"/>
      <c r="I1523" s="297"/>
      <c r="J1523" s="297"/>
      <c r="K1523" s="297"/>
      <c r="L1523" s="297"/>
      <c r="M1523" s="297"/>
      <c r="N1523" s="297"/>
      <c r="O1523" s="297"/>
      <c r="P1523" s="297"/>
      <c r="Q1523" s="297"/>
      <c r="R1523" s="297"/>
      <c r="S1523" s="297"/>
      <c r="T1523" s="297"/>
      <c r="U1523" s="297"/>
      <c r="V1523" s="297"/>
      <c r="W1523" s="297"/>
      <c r="X1523" s="297"/>
      <c r="Y1523" s="297"/>
    </row>
    <row r="1524" spans="1:25" x14ac:dyDescent="0.2">
      <c r="A1524" s="297"/>
      <c r="B1524" s="297"/>
      <c r="C1524" s="297"/>
      <c r="D1524" s="297"/>
      <c r="E1524" s="297"/>
      <c r="F1524" s="297"/>
      <c r="G1524" s="297"/>
      <c r="H1524" s="297"/>
      <c r="I1524" s="297"/>
      <c r="J1524" s="297"/>
      <c r="K1524" s="297"/>
      <c r="L1524" s="297"/>
      <c r="M1524" s="297"/>
      <c r="N1524" s="297"/>
      <c r="O1524" s="297"/>
      <c r="P1524" s="297"/>
      <c r="Q1524" s="297"/>
      <c r="R1524" s="297"/>
      <c r="S1524" s="297"/>
      <c r="T1524" s="297"/>
      <c r="U1524" s="297"/>
      <c r="V1524" s="297"/>
      <c r="W1524" s="297"/>
      <c r="X1524" s="297"/>
      <c r="Y1524" s="297"/>
    </row>
    <row r="1525" spans="1:25" x14ac:dyDescent="0.2">
      <c r="A1525" s="297"/>
      <c r="B1525" s="297"/>
      <c r="C1525" s="297"/>
      <c r="D1525" s="297"/>
      <c r="E1525" s="297"/>
      <c r="F1525" s="297"/>
      <c r="G1525" s="297"/>
      <c r="H1525" s="297"/>
      <c r="I1525" s="297"/>
      <c r="J1525" s="297"/>
      <c r="K1525" s="297"/>
      <c r="L1525" s="297"/>
      <c r="M1525" s="297"/>
      <c r="N1525" s="297"/>
      <c r="O1525" s="297"/>
      <c r="P1525" s="297"/>
      <c r="Q1525" s="297"/>
      <c r="R1525" s="297"/>
      <c r="S1525" s="297"/>
      <c r="T1525" s="297"/>
      <c r="U1525" s="297"/>
      <c r="V1525" s="297"/>
      <c r="W1525" s="297"/>
      <c r="X1525" s="297"/>
      <c r="Y1525" s="297"/>
    </row>
    <row r="1526" spans="1:25" x14ac:dyDescent="0.2">
      <c r="A1526" s="297"/>
      <c r="B1526" s="297"/>
      <c r="C1526" s="297"/>
      <c r="D1526" s="297"/>
      <c r="E1526" s="297"/>
      <c r="F1526" s="297"/>
      <c r="G1526" s="297"/>
      <c r="H1526" s="297"/>
      <c r="I1526" s="297"/>
      <c r="J1526" s="297"/>
      <c r="K1526" s="297"/>
      <c r="L1526" s="297"/>
      <c r="M1526" s="297"/>
      <c r="N1526" s="297"/>
      <c r="O1526" s="297"/>
      <c r="P1526" s="297"/>
      <c r="Q1526" s="297"/>
      <c r="R1526" s="297"/>
      <c r="S1526" s="297"/>
      <c r="T1526" s="297"/>
      <c r="U1526" s="297"/>
      <c r="V1526" s="297"/>
      <c r="W1526" s="297"/>
      <c r="X1526" s="297"/>
      <c r="Y1526" s="297"/>
    </row>
    <row r="1527" spans="1:25" x14ac:dyDescent="0.2">
      <c r="A1527" s="297"/>
      <c r="B1527" s="297"/>
      <c r="C1527" s="297"/>
      <c r="D1527" s="297"/>
      <c r="E1527" s="297"/>
      <c r="F1527" s="297"/>
      <c r="G1527" s="297"/>
      <c r="H1527" s="297"/>
      <c r="I1527" s="297"/>
      <c r="J1527" s="297"/>
      <c r="K1527" s="297"/>
      <c r="L1527" s="297"/>
      <c r="M1527" s="297"/>
      <c r="N1527" s="297"/>
      <c r="O1527" s="297"/>
      <c r="P1527" s="297"/>
      <c r="Q1527" s="297"/>
      <c r="R1527" s="297"/>
      <c r="S1527" s="297"/>
      <c r="T1527" s="297"/>
      <c r="U1527" s="297"/>
      <c r="V1527" s="297"/>
      <c r="W1527" s="297"/>
      <c r="X1527" s="297"/>
      <c r="Y1527" s="297"/>
    </row>
    <row r="1528" spans="1:25" x14ac:dyDescent="0.2">
      <c r="A1528" s="297"/>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row>
    <row r="1529" spans="1:25" x14ac:dyDescent="0.2">
      <c r="A1529" s="297"/>
      <c r="B1529" s="297"/>
      <c r="C1529" s="297"/>
      <c r="D1529" s="297"/>
      <c r="E1529" s="297"/>
      <c r="F1529" s="297"/>
      <c r="G1529" s="297"/>
      <c r="H1529" s="297"/>
      <c r="I1529" s="297"/>
      <c r="J1529" s="297"/>
      <c r="K1529" s="297"/>
      <c r="L1529" s="297"/>
      <c r="M1529" s="297"/>
      <c r="N1529" s="297"/>
      <c r="O1529" s="297"/>
      <c r="P1529" s="297"/>
      <c r="Q1529" s="297"/>
      <c r="R1529" s="297"/>
      <c r="S1529" s="297"/>
      <c r="T1529" s="297"/>
      <c r="U1529" s="297"/>
      <c r="V1529" s="297"/>
      <c r="W1529" s="297"/>
      <c r="X1529" s="297"/>
      <c r="Y1529" s="297"/>
    </row>
    <row r="1530" spans="1:25" x14ac:dyDescent="0.2">
      <c r="A1530" s="297"/>
      <c r="B1530" s="297"/>
      <c r="C1530" s="297"/>
      <c r="D1530" s="297"/>
      <c r="E1530" s="297"/>
      <c r="F1530" s="297"/>
      <c r="G1530" s="297"/>
      <c r="H1530" s="297"/>
      <c r="I1530" s="297"/>
      <c r="J1530" s="297"/>
      <c r="K1530" s="297"/>
      <c r="L1530" s="297"/>
      <c r="M1530" s="297"/>
      <c r="N1530" s="297"/>
      <c r="O1530" s="297"/>
      <c r="P1530" s="297"/>
      <c r="Q1530" s="297"/>
      <c r="R1530" s="297"/>
      <c r="S1530" s="297"/>
      <c r="T1530" s="297"/>
      <c r="U1530" s="297"/>
      <c r="V1530" s="297"/>
      <c r="W1530" s="297"/>
      <c r="X1530" s="297"/>
      <c r="Y1530" s="297"/>
    </row>
    <row r="1531" spans="1:25" x14ac:dyDescent="0.2">
      <c r="A1531" s="297"/>
      <c r="B1531" s="297"/>
      <c r="C1531" s="297"/>
      <c r="D1531" s="297"/>
      <c r="E1531" s="297"/>
      <c r="F1531" s="297"/>
      <c r="G1531" s="297"/>
      <c r="H1531" s="297"/>
      <c r="I1531" s="297"/>
      <c r="J1531" s="297"/>
      <c r="K1531" s="297"/>
      <c r="L1531" s="297"/>
      <c r="M1531" s="297"/>
      <c r="N1531" s="297"/>
      <c r="O1531" s="297"/>
      <c r="P1531" s="297"/>
      <c r="Q1531" s="297"/>
      <c r="R1531" s="297"/>
      <c r="S1531" s="297"/>
      <c r="T1531" s="297"/>
      <c r="U1531" s="297"/>
      <c r="V1531" s="297"/>
      <c r="W1531" s="297"/>
      <c r="X1531" s="297"/>
      <c r="Y1531" s="297"/>
    </row>
    <row r="1532" spans="1:25" x14ac:dyDescent="0.2">
      <c r="A1532" s="297"/>
      <c r="B1532" s="297"/>
      <c r="C1532" s="297"/>
      <c r="D1532" s="297"/>
      <c r="E1532" s="297"/>
      <c r="F1532" s="297"/>
      <c r="G1532" s="297"/>
      <c r="H1532" s="297"/>
      <c r="I1532" s="297"/>
      <c r="J1532" s="297"/>
      <c r="K1532" s="297"/>
      <c r="L1532" s="297"/>
      <c r="M1532" s="297"/>
      <c r="N1532" s="297"/>
      <c r="O1532" s="297"/>
      <c r="P1532" s="297"/>
      <c r="Q1532" s="297"/>
      <c r="R1532" s="297"/>
      <c r="S1532" s="297"/>
      <c r="T1532" s="297"/>
      <c r="U1532" s="297"/>
      <c r="V1532" s="297"/>
      <c r="W1532" s="297"/>
      <c r="X1532" s="297"/>
      <c r="Y1532" s="297"/>
    </row>
    <row r="1533" spans="1:25" x14ac:dyDescent="0.2">
      <c r="A1533" s="297"/>
      <c r="B1533" s="297"/>
      <c r="C1533" s="297"/>
      <c r="D1533" s="297"/>
      <c r="E1533" s="297"/>
      <c r="F1533" s="297"/>
      <c r="G1533" s="297"/>
      <c r="H1533" s="297"/>
      <c r="I1533" s="297"/>
      <c r="J1533" s="297"/>
      <c r="K1533" s="297"/>
      <c r="L1533" s="297"/>
      <c r="M1533" s="297"/>
      <c r="N1533" s="297"/>
      <c r="O1533" s="297"/>
      <c r="P1533" s="297"/>
      <c r="Q1533" s="297"/>
      <c r="R1533" s="297"/>
      <c r="S1533" s="297"/>
      <c r="T1533" s="297"/>
      <c r="U1533" s="297"/>
      <c r="V1533" s="297"/>
      <c r="W1533" s="297"/>
      <c r="X1533" s="297"/>
      <c r="Y1533" s="297"/>
    </row>
    <row r="1534" spans="1:25" x14ac:dyDescent="0.2">
      <c r="A1534" s="297"/>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row>
    <row r="1535" spans="1:25" x14ac:dyDescent="0.2">
      <c r="A1535" s="297"/>
      <c r="B1535" s="297"/>
      <c r="C1535" s="297"/>
      <c r="D1535" s="297"/>
      <c r="E1535" s="297"/>
      <c r="F1535" s="297"/>
      <c r="G1535" s="297"/>
      <c r="H1535" s="297"/>
      <c r="I1535" s="297"/>
      <c r="J1535" s="297"/>
      <c r="K1535" s="297"/>
      <c r="L1535" s="297"/>
      <c r="M1535" s="297"/>
      <c r="N1535" s="297"/>
      <c r="O1535" s="297"/>
      <c r="P1535" s="297"/>
      <c r="Q1535" s="297"/>
      <c r="R1535" s="297"/>
      <c r="S1535" s="297"/>
      <c r="T1535" s="297"/>
      <c r="U1535" s="297"/>
      <c r="V1535" s="297"/>
      <c r="W1535" s="297"/>
      <c r="X1535" s="297"/>
      <c r="Y1535" s="297"/>
    </row>
    <row r="1536" spans="1:25" x14ac:dyDescent="0.2">
      <c r="A1536" s="297"/>
      <c r="B1536" s="297"/>
      <c r="C1536" s="297"/>
      <c r="D1536" s="297"/>
      <c r="E1536" s="297"/>
      <c r="F1536" s="297"/>
      <c r="G1536" s="297"/>
      <c r="H1536" s="297"/>
      <c r="I1536" s="297"/>
      <c r="J1536" s="297"/>
      <c r="K1536" s="297"/>
      <c r="L1536" s="297"/>
      <c r="M1536" s="297"/>
      <c r="N1536" s="297"/>
      <c r="O1536" s="297"/>
      <c r="P1536" s="297"/>
      <c r="Q1536" s="297"/>
      <c r="R1536" s="297"/>
      <c r="S1536" s="297"/>
      <c r="T1536" s="297"/>
      <c r="U1536" s="297"/>
      <c r="V1536" s="297"/>
      <c r="W1536" s="297"/>
      <c r="X1536" s="297"/>
      <c r="Y1536" s="297"/>
    </row>
    <row r="1537" spans="1:25" x14ac:dyDescent="0.2">
      <c r="A1537" s="297"/>
      <c r="B1537" s="297"/>
      <c r="C1537" s="297"/>
      <c r="D1537" s="297"/>
      <c r="E1537" s="297"/>
      <c r="F1537" s="297"/>
      <c r="G1537" s="297"/>
      <c r="H1537" s="297"/>
      <c r="I1537" s="297"/>
      <c r="J1537" s="297"/>
      <c r="K1537" s="297"/>
      <c r="L1537" s="297"/>
      <c r="M1537" s="297"/>
      <c r="N1537" s="297"/>
      <c r="O1537" s="297"/>
      <c r="P1537" s="297"/>
      <c r="Q1537" s="297"/>
      <c r="R1537" s="297"/>
      <c r="S1537" s="297"/>
      <c r="T1537" s="297"/>
      <c r="U1537" s="297"/>
      <c r="V1537" s="297"/>
      <c r="W1537" s="297"/>
      <c r="X1537" s="297"/>
      <c r="Y1537" s="297"/>
    </row>
    <row r="1538" spans="1:25" x14ac:dyDescent="0.2">
      <c r="A1538" s="297"/>
      <c r="B1538" s="297"/>
      <c r="C1538" s="297"/>
      <c r="D1538" s="297"/>
      <c r="E1538" s="297"/>
      <c r="F1538" s="297"/>
      <c r="G1538" s="297"/>
      <c r="H1538" s="297"/>
      <c r="I1538" s="297"/>
      <c r="J1538" s="297"/>
      <c r="K1538" s="297"/>
      <c r="L1538" s="297"/>
      <c r="M1538" s="297"/>
      <c r="N1538" s="297"/>
      <c r="O1538" s="297"/>
      <c r="P1538" s="297"/>
      <c r="Q1538" s="297"/>
      <c r="R1538" s="297"/>
      <c r="S1538" s="297"/>
      <c r="T1538" s="297"/>
      <c r="U1538" s="297"/>
      <c r="V1538" s="297"/>
      <c r="W1538" s="297"/>
      <c r="X1538" s="297"/>
      <c r="Y1538" s="297"/>
    </row>
    <row r="1539" spans="1:25" x14ac:dyDescent="0.2">
      <c r="A1539" s="297"/>
      <c r="B1539" s="297"/>
      <c r="C1539" s="297"/>
      <c r="D1539" s="297"/>
      <c r="E1539" s="297"/>
      <c r="F1539" s="297"/>
      <c r="G1539" s="297"/>
      <c r="H1539" s="297"/>
      <c r="I1539" s="297"/>
      <c r="J1539" s="297"/>
      <c r="K1539" s="297"/>
      <c r="L1539" s="297"/>
      <c r="M1539" s="297"/>
      <c r="N1539" s="297"/>
      <c r="O1539" s="297"/>
      <c r="P1539" s="297"/>
      <c r="Q1539" s="297"/>
      <c r="R1539" s="297"/>
      <c r="S1539" s="297"/>
      <c r="T1539" s="297"/>
      <c r="U1539" s="297"/>
      <c r="V1539" s="297"/>
      <c r="W1539" s="297"/>
      <c r="X1539" s="297"/>
      <c r="Y1539" s="297"/>
    </row>
    <row r="1540" spans="1:25" x14ac:dyDescent="0.2">
      <c r="A1540" s="297"/>
      <c r="B1540" s="297"/>
      <c r="C1540" s="297"/>
      <c r="D1540" s="297"/>
      <c r="E1540" s="297"/>
      <c r="F1540" s="297"/>
      <c r="G1540" s="297"/>
      <c r="H1540" s="297"/>
      <c r="I1540" s="297"/>
      <c r="J1540" s="297"/>
      <c r="K1540" s="297"/>
      <c r="L1540" s="297"/>
      <c r="M1540" s="297"/>
      <c r="N1540" s="297"/>
      <c r="O1540" s="297"/>
      <c r="P1540" s="297"/>
      <c r="Q1540" s="297"/>
      <c r="R1540" s="297"/>
      <c r="S1540" s="297"/>
      <c r="T1540" s="297"/>
      <c r="U1540" s="297"/>
      <c r="V1540" s="297"/>
      <c r="W1540" s="297"/>
      <c r="X1540" s="297"/>
      <c r="Y1540" s="297"/>
    </row>
    <row r="1541" spans="1:25" x14ac:dyDescent="0.2">
      <c r="A1541" s="297"/>
      <c r="B1541" s="297"/>
      <c r="C1541" s="297"/>
      <c r="D1541" s="297"/>
      <c r="E1541" s="297"/>
      <c r="F1541" s="297"/>
      <c r="G1541" s="297"/>
      <c r="H1541" s="297"/>
      <c r="I1541" s="297"/>
      <c r="J1541" s="297"/>
      <c r="K1541" s="297"/>
      <c r="L1541" s="297"/>
      <c r="M1541" s="297"/>
      <c r="N1541" s="297"/>
      <c r="O1541" s="297"/>
      <c r="P1541" s="297"/>
      <c r="Q1541" s="297"/>
      <c r="R1541" s="297"/>
      <c r="S1541" s="297"/>
      <c r="T1541" s="297"/>
      <c r="U1541" s="297"/>
      <c r="V1541" s="297"/>
      <c r="W1541" s="297"/>
      <c r="X1541" s="297"/>
      <c r="Y1541" s="297"/>
    </row>
    <row r="1542" spans="1:25" x14ac:dyDescent="0.2">
      <c r="A1542" s="297"/>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row>
    <row r="1543" spans="1:25" x14ac:dyDescent="0.2">
      <c r="A1543" s="297"/>
      <c r="B1543" s="297"/>
      <c r="C1543" s="297"/>
      <c r="D1543" s="297"/>
      <c r="E1543" s="297"/>
      <c r="F1543" s="297"/>
      <c r="G1543" s="297"/>
      <c r="H1543" s="297"/>
      <c r="I1543" s="297"/>
      <c r="J1543" s="297"/>
      <c r="K1543" s="297"/>
      <c r="L1543" s="297"/>
      <c r="M1543" s="297"/>
      <c r="N1543" s="297"/>
      <c r="O1543" s="297"/>
      <c r="P1543" s="297"/>
      <c r="Q1543" s="297"/>
      <c r="R1543" s="297"/>
      <c r="S1543" s="297"/>
      <c r="T1543" s="297"/>
      <c r="U1543" s="297"/>
      <c r="V1543" s="297"/>
      <c r="W1543" s="297"/>
      <c r="X1543" s="297"/>
      <c r="Y1543" s="297"/>
    </row>
    <row r="1544" spans="1:25" x14ac:dyDescent="0.2">
      <c r="A1544" s="297"/>
      <c r="B1544" s="297"/>
      <c r="C1544" s="297"/>
      <c r="D1544" s="297"/>
      <c r="E1544" s="297"/>
      <c r="F1544" s="297"/>
      <c r="G1544" s="297"/>
      <c r="H1544" s="297"/>
      <c r="I1544" s="297"/>
      <c r="J1544" s="297"/>
      <c r="K1544" s="297"/>
      <c r="L1544" s="297"/>
      <c r="M1544" s="297"/>
      <c r="N1544" s="297"/>
      <c r="O1544" s="297"/>
      <c r="P1544" s="297"/>
      <c r="Q1544" s="297"/>
      <c r="R1544" s="297"/>
      <c r="S1544" s="297"/>
      <c r="T1544" s="297"/>
      <c r="U1544" s="297"/>
      <c r="V1544" s="297"/>
      <c r="W1544" s="297"/>
      <c r="X1544" s="297"/>
      <c r="Y1544" s="297"/>
    </row>
    <row r="1545" spans="1:25" x14ac:dyDescent="0.2">
      <c r="A1545" s="297"/>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row>
    <row r="1546" spans="1:25" x14ac:dyDescent="0.2">
      <c r="A1546" s="297"/>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row>
    <row r="1547" spans="1:25" x14ac:dyDescent="0.2">
      <c r="A1547" s="297"/>
      <c r="B1547" s="297"/>
      <c r="C1547" s="297"/>
      <c r="D1547" s="297"/>
      <c r="E1547" s="297"/>
      <c r="F1547" s="297"/>
      <c r="G1547" s="297"/>
      <c r="H1547" s="297"/>
      <c r="I1547" s="297"/>
      <c r="J1547" s="297"/>
      <c r="K1547" s="297"/>
      <c r="L1547" s="297"/>
      <c r="M1547" s="297"/>
      <c r="N1547" s="297"/>
      <c r="O1547" s="297"/>
      <c r="P1547" s="297"/>
      <c r="Q1547" s="297"/>
      <c r="R1547" s="297"/>
      <c r="S1547" s="297"/>
      <c r="T1547" s="297"/>
      <c r="U1547" s="297"/>
      <c r="V1547" s="297"/>
      <c r="W1547" s="297"/>
      <c r="X1547" s="297"/>
      <c r="Y1547" s="297"/>
    </row>
    <row r="1548" spans="1:25" x14ac:dyDescent="0.2">
      <c r="A1548" s="297"/>
      <c r="B1548" s="297"/>
      <c r="C1548" s="297"/>
      <c r="D1548" s="297"/>
      <c r="E1548" s="297"/>
      <c r="F1548" s="297"/>
      <c r="G1548" s="297"/>
      <c r="H1548" s="297"/>
      <c r="I1548" s="297"/>
      <c r="J1548" s="297"/>
      <c r="K1548" s="297"/>
      <c r="L1548" s="297"/>
      <c r="M1548" s="297"/>
      <c r="N1548" s="297"/>
      <c r="O1548" s="297"/>
      <c r="P1548" s="297"/>
      <c r="Q1548" s="297"/>
      <c r="R1548" s="297"/>
      <c r="S1548" s="297"/>
      <c r="T1548" s="297"/>
      <c r="U1548" s="297"/>
      <c r="V1548" s="297"/>
      <c r="W1548" s="297"/>
      <c r="X1548" s="297"/>
      <c r="Y1548" s="297"/>
    </row>
    <row r="1549" spans="1:25" x14ac:dyDescent="0.2">
      <c r="A1549" s="297"/>
      <c r="B1549" s="297"/>
      <c r="C1549" s="297"/>
      <c r="D1549" s="297"/>
      <c r="E1549" s="297"/>
      <c r="F1549" s="297"/>
      <c r="G1549" s="297"/>
      <c r="H1549" s="297"/>
      <c r="I1549" s="297"/>
      <c r="J1549" s="297"/>
      <c r="K1549" s="297"/>
      <c r="L1549" s="297"/>
      <c r="M1549" s="297"/>
      <c r="N1549" s="297"/>
      <c r="O1549" s="297"/>
      <c r="P1549" s="297"/>
      <c r="Q1549" s="297"/>
      <c r="R1549" s="297"/>
      <c r="S1549" s="297"/>
      <c r="T1549" s="297"/>
      <c r="U1549" s="297"/>
      <c r="V1549" s="297"/>
      <c r="W1549" s="297"/>
      <c r="X1549" s="297"/>
      <c r="Y1549" s="297"/>
    </row>
    <row r="1550" spans="1:25" x14ac:dyDescent="0.2">
      <c r="A1550" s="297"/>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row>
    <row r="1551" spans="1:25" x14ac:dyDescent="0.2">
      <c r="A1551" s="297"/>
      <c r="B1551" s="297"/>
      <c r="C1551" s="297"/>
      <c r="D1551" s="297"/>
      <c r="E1551" s="297"/>
      <c r="F1551" s="297"/>
      <c r="G1551" s="297"/>
      <c r="H1551" s="297"/>
      <c r="I1551" s="297"/>
      <c r="J1551" s="297"/>
      <c r="K1551" s="297"/>
      <c r="L1551" s="297"/>
      <c r="M1551" s="297"/>
      <c r="N1551" s="297"/>
      <c r="O1551" s="297"/>
      <c r="P1551" s="297"/>
      <c r="Q1551" s="297"/>
      <c r="R1551" s="297"/>
      <c r="S1551" s="297"/>
      <c r="T1551" s="297"/>
      <c r="U1551" s="297"/>
      <c r="V1551" s="297"/>
      <c r="W1551" s="297"/>
      <c r="X1551" s="297"/>
      <c r="Y1551" s="297"/>
    </row>
    <row r="1552" spans="1:25" x14ac:dyDescent="0.2">
      <c r="A1552" s="297"/>
      <c r="B1552" s="297"/>
      <c r="C1552" s="297"/>
      <c r="D1552" s="297"/>
      <c r="E1552" s="297"/>
      <c r="F1552" s="297"/>
      <c r="G1552" s="297"/>
      <c r="H1552" s="297"/>
      <c r="I1552" s="297"/>
      <c r="J1552" s="297"/>
      <c r="K1552" s="297"/>
      <c r="L1552" s="297"/>
      <c r="M1552" s="297"/>
      <c r="N1552" s="297"/>
      <c r="O1552" s="297"/>
      <c r="P1552" s="297"/>
      <c r="Q1552" s="297"/>
      <c r="R1552" s="297"/>
      <c r="S1552" s="297"/>
      <c r="T1552" s="297"/>
      <c r="U1552" s="297"/>
      <c r="V1552" s="297"/>
      <c r="W1552" s="297"/>
      <c r="X1552" s="297"/>
      <c r="Y1552" s="297"/>
    </row>
    <row r="1553" spans="1:25" x14ac:dyDescent="0.2">
      <c r="A1553" s="297"/>
      <c r="B1553" s="297"/>
      <c r="C1553" s="297"/>
      <c r="D1553" s="297"/>
      <c r="E1553" s="297"/>
      <c r="F1553" s="297"/>
      <c r="G1553" s="297"/>
      <c r="H1553" s="297"/>
      <c r="I1553" s="297"/>
      <c r="J1553" s="297"/>
      <c r="K1553" s="297"/>
      <c r="L1553" s="297"/>
      <c r="M1553" s="297"/>
      <c r="N1553" s="297"/>
      <c r="O1553" s="297"/>
      <c r="P1553" s="297"/>
      <c r="Q1553" s="297"/>
      <c r="R1553" s="297"/>
      <c r="S1553" s="297"/>
      <c r="T1553" s="297"/>
      <c r="U1553" s="297"/>
      <c r="V1553" s="297"/>
      <c r="W1553" s="297"/>
      <c r="X1553" s="297"/>
      <c r="Y1553" s="297"/>
    </row>
    <row r="1554" spans="1:25" x14ac:dyDescent="0.2">
      <c r="A1554" s="297"/>
      <c r="B1554" s="297"/>
      <c r="C1554" s="297"/>
      <c r="D1554" s="297"/>
      <c r="E1554" s="297"/>
      <c r="F1554" s="297"/>
      <c r="G1554" s="297"/>
      <c r="H1554" s="297"/>
      <c r="I1554" s="297"/>
      <c r="J1554" s="297"/>
      <c r="K1554" s="297"/>
      <c r="L1554" s="297"/>
      <c r="M1554" s="297"/>
      <c r="N1554" s="297"/>
      <c r="O1554" s="297"/>
      <c r="P1554" s="297"/>
      <c r="Q1554" s="297"/>
      <c r="R1554" s="297"/>
      <c r="S1554" s="297"/>
      <c r="T1554" s="297"/>
      <c r="U1554" s="297"/>
      <c r="V1554" s="297"/>
      <c r="W1554" s="297"/>
      <c r="X1554" s="297"/>
      <c r="Y1554" s="297"/>
    </row>
    <row r="1555" spans="1:25" x14ac:dyDescent="0.2">
      <c r="A1555" s="297"/>
      <c r="B1555" s="297"/>
      <c r="C1555" s="297"/>
      <c r="D1555" s="297"/>
      <c r="E1555" s="297"/>
      <c r="F1555" s="297"/>
      <c r="G1555" s="297"/>
      <c r="H1555" s="297"/>
      <c r="I1555" s="297"/>
      <c r="J1555" s="297"/>
      <c r="K1555" s="297"/>
      <c r="L1555" s="297"/>
      <c r="M1555" s="297"/>
      <c r="N1555" s="297"/>
      <c r="O1555" s="297"/>
      <c r="P1555" s="297"/>
      <c r="Q1555" s="297"/>
      <c r="R1555" s="297"/>
      <c r="S1555" s="297"/>
      <c r="T1555" s="297"/>
      <c r="U1555" s="297"/>
      <c r="V1555" s="297"/>
      <c r="W1555" s="297"/>
      <c r="X1555" s="297"/>
      <c r="Y1555" s="297"/>
    </row>
    <row r="1556" spans="1:25" x14ac:dyDescent="0.2">
      <c r="A1556" s="297"/>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row>
    <row r="1557" spans="1:25" x14ac:dyDescent="0.2">
      <c r="A1557" s="297"/>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row>
    <row r="1558" spans="1:25" x14ac:dyDescent="0.2">
      <c r="A1558" s="297"/>
      <c r="B1558" s="297"/>
      <c r="C1558" s="297"/>
      <c r="D1558" s="297"/>
      <c r="E1558" s="297"/>
      <c r="F1558" s="297"/>
      <c r="G1558" s="297"/>
      <c r="H1558" s="297"/>
      <c r="I1558" s="297"/>
      <c r="J1558" s="297"/>
      <c r="K1558" s="297"/>
      <c r="L1558" s="297"/>
      <c r="M1558" s="297"/>
      <c r="N1558" s="297"/>
      <c r="O1558" s="297"/>
      <c r="P1558" s="297"/>
      <c r="Q1558" s="297"/>
      <c r="R1558" s="297"/>
      <c r="S1558" s="297"/>
      <c r="T1558" s="297"/>
      <c r="U1558" s="297"/>
      <c r="V1558" s="297"/>
      <c r="W1558" s="297"/>
      <c r="X1558" s="297"/>
      <c r="Y1558" s="297"/>
    </row>
    <row r="1559" spans="1:25" x14ac:dyDescent="0.2">
      <c r="A1559" s="297"/>
      <c r="B1559" s="297"/>
      <c r="C1559" s="297"/>
      <c r="D1559" s="297"/>
      <c r="E1559" s="297"/>
      <c r="F1559" s="297"/>
      <c r="G1559" s="297"/>
      <c r="H1559" s="297"/>
      <c r="I1559" s="297"/>
      <c r="J1559" s="297"/>
      <c r="K1559" s="297"/>
      <c r="L1559" s="297"/>
      <c r="M1559" s="297"/>
      <c r="N1559" s="297"/>
      <c r="O1559" s="297"/>
      <c r="P1559" s="297"/>
      <c r="Q1559" s="297"/>
      <c r="R1559" s="297"/>
      <c r="S1559" s="297"/>
      <c r="T1559" s="297"/>
      <c r="U1559" s="297"/>
      <c r="V1559" s="297"/>
      <c r="W1559" s="297"/>
      <c r="X1559" s="297"/>
      <c r="Y1559" s="297"/>
    </row>
    <row r="1560" spans="1:25" x14ac:dyDescent="0.2">
      <c r="A1560" s="297"/>
      <c r="B1560" s="297"/>
      <c r="C1560" s="297"/>
      <c r="D1560" s="297"/>
      <c r="E1560" s="297"/>
      <c r="F1560" s="297"/>
      <c r="G1560" s="297"/>
      <c r="H1560" s="297"/>
      <c r="I1560" s="297"/>
      <c r="J1560" s="297"/>
      <c r="K1560" s="297"/>
      <c r="L1560" s="297"/>
      <c r="M1560" s="297"/>
      <c r="N1560" s="297"/>
      <c r="O1560" s="297"/>
      <c r="P1560" s="297"/>
      <c r="Q1560" s="297"/>
      <c r="R1560" s="297"/>
      <c r="S1560" s="297"/>
      <c r="T1560" s="297"/>
      <c r="U1560" s="297"/>
      <c r="V1560" s="297"/>
      <c r="W1560" s="297"/>
      <c r="X1560" s="297"/>
      <c r="Y1560" s="297"/>
    </row>
    <row r="1561" spans="1:25" x14ac:dyDescent="0.2">
      <c r="A1561" s="297"/>
      <c r="B1561" s="297"/>
      <c r="C1561" s="297"/>
      <c r="D1561" s="297"/>
      <c r="E1561" s="297"/>
      <c r="F1561" s="297"/>
      <c r="G1561" s="297"/>
      <c r="H1561" s="297"/>
      <c r="I1561" s="297"/>
      <c r="J1561" s="297"/>
      <c r="K1561" s="297"/>
      <c r="L1561" s="297"/>
      <c r="M1561" s="297"/>
      <c r="N1561" s="297"/>
      <c r="O1561" s="297"/>
      <c r="P1561" s="297"/>
      <c r="Q1561" s="297"/>
      <c r="R1561" s="297"/>
      <c r="S1561" s="297"/>
      <c r="T1561" s="297"/>
      <c r="U1561" s="297"/>
      <c r="V1561" s="297"/>
      <c r="W1561" s="297"/>
      <c r="X1561" s="297"/>
      <c r="Y1561" s="297"/>
    </row>
    <row r="1562" spans="1:25" x14ac:dyDescent="0.2">
      <c r="A1562" s="297"/>
      <c r="B1562" s="297"/>
      <c r="C1562" s="297"/>
      <c r="D1562" s="297"/>
      <c r="E1562" s="297"/>
      <c r="F1562" s="297"/>
      <c r="G1562" s="297"/>
      <c r="H1562" s="297"/>
      <c r="I1562" s="297"/>
      <c r="J1562" s="297"/>
      <c r="K1562" s="297"/>
      <c r="L1562" s="297"/>
      <c r="M1562" s="297"/>
      <c r="N1562" s="297"/>
      <c r="O1562" s="297"/>
      <c r="P1562" s="297"/>
      <c r="Q1562" s="297"/>
      <c r="R1562" s="297"/>
      <c r="S1562" s="297"/>
      <c r="T1562" s="297"/>
      <c r="U1562" s="297"/>
      <c r="V1562" s="297"/>
      <c r="W1562" s="297"/>
      <c r="X1562" s="297"/>
      <c r="Y1562" s="297"/>
    </row>
    <row r="1563" spans="1:25" x14ac:dyDescent="0.2">
      <c r="A1563" s="297"/>
      <c r="B1563" s="297"/>
      <c r="C1563" s="297"/>
      <c r="D1563" s="297"/>
      <c r="E1563" s="297"/>
      <c r="F1563" s="297"/>
      <c r="G1563" s="297"/>
      <c r="H1563" s="297"/>
      <c r="I1563" s="297"/>
      <c r="J1563" s="297"/>
      <c r="K1563" s="297"/>
      <c r="L1563" s="297"/>
      <c r="M1563" s="297"/>
      <c r="N1563" s="297"/>
      <c r="O1563" s="297"/>
      <c r="P1563" s="297"/>
      <c r="Q1563" s="297"/>
      <c r="R1563" s="297"/>
      <c r="S1563" s="297"/>
      <c r="T1563" s="297"/>
      <c r="U1563" s="297"/>
      <c r="V1563" s="297"/>
      <c r="W1563" s="297"/>
      <c r="X1563" s="297"/>
      <c r="Y1563" s="297"/>
    </row>
    <row r="1564" spans="1:25" x14ac:dyDescent="0.2">
      <c r="A1564" s="297"/>
      <c r="B1564" s="297"/>
      <c r="C1564" s="297"/>
      <c r="D1564" s="297"/>
      <c r="E1564" s="297"/>
      <c r="F1564" s="297"/>
      <c r="G1564" s="297"/>
      <c r="H1564" s="297"/>
      <c r="I1564" s="297"/>
      <c r="J1564" s="297"/>
      <c r="K1564" s="297"/>
      <c r="L1564" s="297"/>
      <c r="M1564" s="297"/>
      <c r="N1564" s="297"/>
      <c r="O1564" s="297"/>
      <c r="P1564" s="297"/>
      <c r="Q1564" s="297"/>
      <c r="R1564" s="297"/>
      <c r="S1564" s="297"/>
      <c r="T1564" s="297"/>
      <c r="U1564" s="297"/>
      <c r="V1564" s="297"/>
      <c r="W1564" s="297"/>
      <c r="X1564" s="297"/>
      <c r="Y1564" s="297"/>
    </row>
    <row r="1565" spans="1:25" x14ac:dyDescent="0.2">
      <c r="A1565" s="297"/>
      <c r="B1565" s="297"/>
      <c r="C1565" s="297"/>
      <c r="D1565" s="297"/>
      <c r="E1565" s="297"/>
      <c r="F1565" s="297"/>
      <c r="G1565" s="297"/>
      <c r="H1565" s="297"/>
      <c r="I1565" s="297"/>
      <c r="J1565" s="297"/>
      <c r="K1565" s="297"/>
      <c r="L1565" s="297"/>
      <c r="M1565" s="297"/>
      <c r="N1565" s="297"/>
      <c r="O1565" s="297"/>
      <c r="P1565" s="297"/>
      <c r="Q1565" s="297"/>
      <c r="R1565" s="297"/>
      <c r="S1565" s="297"/>
      <c r="T1565" s="297"/>
      <c r="U1565" s="297"/>
      <c r="V1565" s="297"/>
      <c r="W1565" s="297"/>
      <c r="X1565" s="297"/>
      <c r="Y1565" s="297"/>
    </row>
    <row r="1566" spans="1:25" x14ac:dyDescent="0.2">
      <c r="A1566" s="297"/>
      <c r="B1566" s="297"/>
      <c r="C1566" s="297"/>
      <c r="D1566" s="297"/>
      <c r="E1566" s="297"/>
      <c r="F1566" s="297"/>
      <c r="G1566" s="297"/>
      <c r="H1566" s="297"/>
      <c r="I1566" s="297"/>
      <c r="J1566" s="297"/>
      <c r="K1566" s="297"/>
      <c r="L1566" s="297"/>
      <c r="M1566" s="297"/>
      <c r="N1566" s="297"/>
      <c r="O1566" s="297"/>
      <c r="P1566" s="297"/>
      <c r="Q1566" s="297"/>
      <c r="R1566" s="297"/>
      <c r="S1566" s="297"/>
      <c r="T1566" s="297"/>
      <c r="U1566" s="297"/>
      <c r="V1566" s="297"/>
      <c r="W1566" s="297"/>
      <c r="X1566" s="297"/>
      <c r="Y1566" s="297"/>
    </row>
    <row r="1567" spans="1:25" x14ac:dyDescent="0.2">
      <c r="A1567" s="297"/>
      <c r="B1567" s="297"/>
      <c r="C1567" s="297"/>
      <c r="D1567" s="297"/>
      <c r="E1567" s="297"/>
      <c r="F1567" s="297"/>
      <c r="G1567" s="297"/>
      <c r="H1567" s="297"/>
      <c r="I1567" s="297"/>
      <c r="J1567" s="297"/>
      <c r="K1567" s="297"/>
      <c r="L1567" s="297"/>
      <c r="M1567" s="297"/>
      <c r="N1567" s="297"/>
      <c r="O1567" s="297"/>
      <c r="P1567" s="297"/>
      <c r="Q1567" s="297"/>
      <c r="R1567" s="297"/>
      <c r="S1567" s="297"/>
      <c r="T1567" s="297"/>
      <c r="U1567" s="297"/>
      <c r="V1567" s="297"/>
      <c r="W1567" s="297"/>
      <c r="X1567" s="297"/>
      <c r="Y1567" s="297"/>
    </row>
    <row r="1568" spans="1:25" x14ac:dyDescent="0.2">
      <c r="A1568" s="297"/>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row>
    <row r="1569" spans="1:25" x14ac:dyDescent="0.2">
      <c r="A1569" s="297"/>
      <c r="B1569" s="297"/>
      <c r="C1569" s="297"/>
      <c r="D1569" s="297"/>
      <c r="E1569" s="297"/>
      <c r="F1569" s="297"/>
      <c r="G1569" s="297"/>
      <c r="H1569" s="297"/>
      <c r="I1569" s="297"/>
      <c r="J1569" s="297"/>
      <c r="K1569" s="297"/>
      <c r="L1569" s="297"/>
      <c r="M1569" s="297"/>
      <c r="N1569" s="297"/>
      <c r="O1569" s="297"/>
      <c r="P1569" s="297"/>
      <c r="Q1569" s="297"/>
      <c r="R1569" s="297"/>
      <c r="S1569" s="297"/>
      <c r="T1569" s="297"/>
      <c r="U1569" s="297"/>
      <c r="V1569" s="297"/>
      <c r="W1569" s="297"/>
      <c r="X1569" s="297"/>
      <c r="Y1569" s="297"/>
    </row>
    <row r="1570" spans="1:25" x14ac:dyDescent="0.2">
      <c r="A1570" s="297"/>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row>
    <row r="1571" spans="1:25" x14ac:dyDescent="0.2">
      <c r="A1571" s="297"/>
      <c r="B1571" s="297"/>
      <c r="C1571" s="297"/>
      <c r="D1571" s="297"/>
      <c r="E1571" s="297"/>
      <c r="F1571" s="297"/>
      <c r="G1571" s="297"/>
      <c r="H1571" s="297"/>
      <c r="I1571" s="297"/>
      <c r="J1571" s="297"/>
      <c r="K1571" s="297"/>
      <c r="L1571" s="297"/>
      <c r="M1571" s="297"/>
      <c r="N1571" s="297"/>
      <c r="O1571" s="297"/>
      <c r="P1571" s="297"/>
      <c r="Q1571" s="297"/>
      <c r="R1571" s="297"/>
      <c r="S1571" s="297"/>
      <c r="T1571" s="297"/>
      <c r="U1571" s="297"/>
      <c r="V1571" s="297"/>
      <c r="W1571" s="297"/>
      <c r="X1571" s="297"/>
      <c r="Y1571" s="297"/>
    </row>
    <row r="1572" spans="1:25" x14ac:dyDescent="0.2">
      <c r="A1572" s="297"/>
      <c r="B1572" s="297"/>
      <c r="C1572" s="297"/>
      <c r="D1572" s="297"/>
      <c r="E1572" s="297"/>
      <c r="F1572" s="297"/>
      <c r="G1572" s="297"/>
      <c r="H1572" s="297"/>
      <c r="I1572" s="297"/>
      <c r="J1572" s="297"/>
      <c r="K1572" s="297"/>
      <c r="L1572" s="297"/>
      <c r="M1572" s="297"/>
      <c r="N1572" s="297"/>
      <c r="O1572" s="297"/>
      <c r="P1572" s="297"/>
      <c r="Q1572" s="297"/>
      <c r="R1572" s="297"/>
      <c r="S1572" s="297"/>
      <c r="T1572" s="297"/>
      <c r="U1572" s="297"/>
      <c r="V1572" s="297"/>
      <c r="W1572" s="297"/>
      <c r="X1572" s="297"/>
      <c r="Y1572" s="297"/>
    </row>
    <row r="1573" spans="1:25" x14ac:dyDescent="0.2">
      <c r="A1573" s="297"/>
      <c r="B1573" s="297"/>
      <c r="C1573" s="297"/>
      <c r="D1573" s="297"/>
      <c r="E1573" s="297"/>
      <c r="F1573" s="297"/>
      <c r="G1573" s="297"/>
      <c r="H1573" s="297"/>
      <c r="I1573" s="297"/>
      <c r="J1573" s="297"/>
      <c r="K1573" s="297"/>
      <c r="L1573" s="297"/>
      <c r="M1573" s="297"/>
      <c r="N1573" s="297"/>
      <c r="O1573" s="297"/>
      <c r="P1573" s="297"/>
      <c r="Q1573" s="297"/>
      <c r="R1573" s="297"/>
      <c r="S1573" s="297"/>
      <c r="T1573" s="297"/>
      <c r="U1573" s="297"/>
      <c r="V1573" s="297"/>
      <c r="W1573" s="297"/>
      <c r="X1573" s="297"/>
      <c r="Y1573" s="297"/>
    </row>
    <row r="1574" spans="1:25" x14ac:dyDescent="0.2">
      <c r="A1574" s="297"/>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row>
    <row r="1575" spans="1:25" x14ac:dyDescent="0.2">
      <c r="A1575" s="297"/>
      <c r="B1575" s="297"/>
      <c r="C1575" s="297"/>
      <c r="D1575" s="297"/>
      <c r="E1575" s="297"/>
      <c r="F1575" s="297"/>
      <c r="G1575" s="297"/>
      <c r="H1575" s="297"/>
      <c r="I1575" s="297"/>
      <c r="J1575" s="297"/>
      <c r="K1575" s="297"/>
      <c r="L1575" s="297"/>
      <c r="M1575" s="297"/>
      <c r="N1575" s="297"/>
      <c r="O1575" s="297"/>
      <c r="P1575" s="297"/>
      <c r="Q1575" s="297"/>
      <c r="R1575" s="297"/>
      <c r="S1575" s="297"/>
      <c r="T1575" s="297"/>
      <c r="U1575" s="297"/>
      <c r="V1575" s="297"/>
      <c r="W1575" s="297"/>
      <c r="X1575" s="297"/>
      <c r="Y1575" s="297"/>
    </row>
    <row r="1576" spans="1:25" x14ac:dyDescent="0.2">
      <c r="A1576" s="297"/>
      <c r="B1576" s="297"/>
      <c r="C1576" s="297"/>
      <c r="D1576" s="297"/>
      <c r="E1576" s="297"/>
      <c r="F1576" s="297"/>
      <c r="G1576" s="297"/>
      <c r="H1576" s="297"/>
      <c r="I1576" s="297"/>
      <c r="J1576" s="297"/>
      <c r="K1576" s="297"/>
      <c r="L1576" s="297"/>
      <c r="M1576" s="297"/>
      <c r="N1576" s="297"/>
      <c r="O1576" s="297"/>
      <c r="P1576" s="297"/>
      <c r="Q1576" s="297"/>
      <c r="R1576" s="297"/>
      <c r="S1576" s="297"/>
      <c r="T1576" s="297"/>
      <c r="U1576" s="297"/>
      <c r="V1576" s="297"/>
      <c r="W1576" s="297"/>
      <c r="X1576" s="297"/>
      <c r="Y1576" s="297"/>
    </row>
    <row r="1577" spans="1:25" x14ac:dyDescent="0.2">
      <c r="A1577" s="297"/>
      <c r="B1577" s="297"/>
      <c r="C1577" s="297"/>
      <c r="D1577" s="297"/>
      <c r="E1577" s="297"/>
      <c r="F1577" s="297"/>
      <c r="G1577" s="297"/>
      <c r="H1577" s="297"/>
      <c r="I1577" s="297"/>
      <c r="J1577" s="297"/>
      <c r="K1577" s="297"/>
      <c r="L1577" s="297"/>
      <c r="M1577" s="297"/>
      <c r="N1577" s="297"/>
      <c r="O1577" s="297"/>
      <c r="P1577" s="297"/>
      <c r="Q1577" s="297"/>
      <c r="R1577" s="297"/>
      <c r="S1577" s="297"/>
      <c r="T1577" s="297"/>
      <c r="U1577" s="297"/>
      <c r="V1577" s="297"/>
      <c r="W1577" s="297"/>
      <c r="X1577" s="297"/>
      <c r="Y1577" s="297"/>
    </row>
    <row r="1578" spans="1:25" x14ac:dyDescent="0.2">
      <c r="A1578" s="297"/>
      <c r="B1578" s="297"/>
      <c r="C1578" s="297"/>
      <c r="D1578" s="297"/>
      <c r="E1578" s="297"/>
      <c r="F1578" s="297"/>
      <c r="G1578" s="297"/>
      <c r="H1578" s="297"/>
      <c r="I1578" s="297"/>
      <c r="J1578" s="297"/>
      <c r="K1578" s="297"/>
      <c r="L1578" s="297"/>
      <c r="M1578" s="297"/>
      <c r="N1578" s="297"/>
      <c r="O1578" s="297"/>
      <c r="P1578" s="297"/>
      <c r="Q1578" s="297"/>
      <c r="R1578" s="297"/>
      <c r="S1578" s="297"/>
      <c r="T1578" s="297"/>
      <c r="U1578" s="297"/>
      <c r="V1578" s="297"/>
      <c r="W1578" s="297"/>
      <c r="X1578" s="297"/>
      <c r="Y1578" s="297"/>
    </row>
    <row r="1579" spans="1:25" x14ac:dyDescent="0.2">
      <c r="A1579" s="297"/>
      <c r="B1579" s="297"/>
      <c r="C1579" s="297"/>
      <c r="D1579" s="297"/>
      <c r="E1579" s="297"/>
      <c r="F1579" s="297"/>
      <c r="G1579" s="297"/>
      <c r="H1579" s="297"/>
      <c r="I1579" s="297"/>
      <c r="J1579" s="297"/>
      <c r="K1579" s="297"/>
      <c r="L1579" s="297"/>
      <c r="M1579" s="297"/>
      <c r="N1579" s="297"/>
      <c r="O1579" s="297"/>
      <c r="P1579" s="297"/>
      <c r="Q1579" s="297"/>
      <c r="R1579" s="297"/>
      <c r="S1579" s="297"/>
      <c r="T1579" s="297"/>
      <c r="U1579" s="297"/>
      <c r="V1579" s="297"/>
      <c r="W1579" s="297"/>
      <c r="X1579" s="297"/>
      <c r="Y1579" s="297"/>
    </row>
    <row r="1580" spans="1:25" x14ac:dyDescent="0.2">
      <c r="A1580" s="297"/>
      <c r="B1580" s="297"/>
      <c r="C1580" s="297"/>
      <c r="D1580" s="297"/>
      <c r="E1580" s="297"/>
      <c r="F1580" s="297"/>
      <c r="G1580" s="297"/>
      <c r="H1580" s="297"/>
      <c r="I1580" s="297"/>
      <c r="J1580" s="297"/>
      <c r="K1580" s="297"/>
      <c r="L1580" s="297"/>
      <c r="M1580" s="297"/>
      <c r="N1580" s="297"/>
      <c r="O1580" s="297"/>
      <c r="P1580" s="297"/>
      <c r="Q1580" s="297"/>
      <c r="R1580" s="297"/>
      <c r="S1580" s="297"/>
      <c r="T1580" s="297"/>
      <c r="U1580" s="297"/>
      <c r="V1580" s="297"/>
      <c r="W1580" s="297"/>
      <c r="X1580" s="297"/>
      <c r="Y1580" s="297"/>
    </row>
    <row r="1581" spans="1:25" x14ac:dyDescent="0.2">
      <c r="A1581" s="297"/>
      <c r="B1581" s="297"/>
      <c r="C1581" s="297"/>
      <c r="D1581" s="297"/>
      <c r="E1581" s="297"/>
      <c r="F1581" s="297"/>
      <c r="G1581" s="297"/>
      <c r="H1581" s="297"/>
      <c r="I1581" s="297"/>
      <c r="J1581" s="297"/>
      <c r="K1581" s="297"/>
      <c r="L1581" s="297"/>
      <c r="M1581" s="297"/>
      <c r="N1581" s="297"/>
      <c r="O1581" s="297"/>
      <c r="P1581" s="297"/>
      <c r="Q1581" s="297"/>
      <c r="R1581" s="297"/>
      <c r="S1581" s="297"/>
      <c r="T1581" s="297"/>
      <c r="U1581" s="297"/>
      <c r="V1581" s="297"/>
      <c r="W1581" s="297"/>
      <c r="X1581" s="297"/>
      <c r="Y1581" s="297"/>
    </row>
    <row r="1582" spans="1:25" x14ac:dyDescent="0.2">
      <c r="A1582" s="297"/>
      <c r="B1582" s="297"/>
      <c r="C1582" s="297"/>
      <c r="D1582" s="297"/>
      <c r="E1582" s="297"/>
      <c r="F1582" s="297"/>
      <c r="G1582" s="297"/>
      <c r="H1582" s="297"/>
      <c r="I1582" s="297"/>
      <c r="J1582" s="297"/>
      <c r="K1582" s="297"/>
      <c r="L1582" s="297"/>
      <c r="M1582" s="297"/>
      <c r="N1582" s="297"/>
      <c r="O1582" s="297"/>
      <c r="P1582" s="297"/>
      <c r="Q1582" s="297"/>
      <c r="R1582" s="297"/>
      <c r="S1582" s="297"/>
      <c r="T1582" s="297"/>
      <c r="U1582" s="297"/>
      <c r="V1582" s="297"/>
      <c r="W1582" s="297"/>
      <c r="X1582" s="297"/>
      <c r="Y1582" s="297"/>
    </row>
    <row r="1583" spans="1:25" x14ac:dyDescent="0.2">
      <c r="A1583" s="297"/>
      <c r="B1583" s="297"/>
      <c r="C1583" s="297"/>
      <c r="D1583" s="297"/>
      <c r="E1583" s="297"/>
      <c r="F1583" s="297"/>
      <c r="G1583" s="297"/>
      <c r="H1583" s="297"/>
      <c r="I1583" s="297"/>
      <c r="J1583" s="297"/>
      <c r="K1583" s="297"/>
      <c r="L1583" s="297"/>
      <c r="M1583" s="297"/>
      <c r="N1583" s="297"/>
      <c r="O1583" s="297"/>
      <c r="P1583" s="297"/>
      <c r="Q1583" s="297"/>
      <c r="R1583" s="297"/>
      <c r="S1583" s="297"/>
      <c r="T1583" s="297"/>
      <c r="U1583" s="297"/>
      <c r="V1583" s="297"/>
      <c r="W1583" s="297"/>
      <c r="X1583" s="297"/>
      <c r="Y1583" s="297"/>
    </row>
    <row r="1584" spans="1:25" x14ac:dyDescent="0.2">
      <c r="A1584" s="297"/>
      <c r="B1584" s="297"/>
      <c r="C1584" s="297"/>
      <c r="D1584" s="297"/>
      <c r="E1584" s="297"/>
      <c r="F1584" s="297"/>
      <c r="G1584" s="297"/>
      <c r="H1584" s="297"/>
      <c r="I1584" s="297"/>
      <c r="J1584" s="297"/>
      <c r="K1584" s="297"/>
      <c r="L1584" s="297"/>
      <c r="M1584" s="297"/>
      <c r="N1584" s="297"/>
      <c r="O1584" s="297"/>
      <c r="P1584" s="297"/>
      <c r="Q1584" s="297"/>
      <c r="R1584" s="297"/>
      <c r="S1584" s="297"/>
      <c r="T1584" s="297"/>
      <c r="U1584" s="297"/>
      <c r="V1584" s="297"/>
      <c r="W1584" s="297"/>
      <c r="X1584" s="297"/>
      <c r="Y1584" s="297"/>
    </row>
    <row r="1585" spans="1:25" x14ac:dyDescent="0.2">
      <c r="A1585" s="297"/>
      <c r="B1585" s="297"/>
      <c r="C1585" s="297"/>
      <c r="D1585" s="297"/>
      <c r="E1585" s="297"/>
      <c r="F1585" s="297"/>
      <c r="G1585" s="297"/>
      <c r="H1585" s="297"/>
      <c r="I1585" s="297"/>
      <c r="J1585" s="297"/>
      <c r="K1585" s="297"/>
      <c r="L1585" s="297"/>
      <c r="M1585" s="297"/>
      <c r="N1585" s="297"/>
      <c r="O1585" s="297"/>
      <c r="P1585" s="297"/>
      <c r="Q1585" s="297"/>
      <c r="R1585" s="297"/>
      <c r="S1585" s="297"/>
      <c r="T1585" s="297"/>
      <c r="U1585" s="297"/>
      <c r="V1585" s="297"/>
      <c r="W1585" s="297"/>
      <c r="X1585" s="297"/>
      <c r="Y1585" s="297"/>
    </row>
    <row r="1586" spans="1:25" x14ac:dyDescent="0.2">
      <c r="A1586" s="297"/>
      <c r="B1586" s="297"/>
      <c r="C1586" s="297"/>
      <c r="D1586" s="297"/>
      <c r="E1586" s="297"/>
      <c r="F1586" s="297"/>
      <c r="G1586" s="297"/>
      <c r="H1586" s="297"/>
      <c r="I1586" s="297"/>
      <c r="J1586" s="297"/>
      <c r="K1586" s="297"/>
      <c r="L1586" s="297"/>
      <c r="M1586" s="297"/>
      <c r="N1586" s="297"/>
      <c r="O1586" s="297"/>
      <c r="P1586" s="297"/>
      <c r="Q1586" s="297"/>
      <c r="R1586" s="297"/>
      <c r="S1586" s="297"/>
      <c r="T1586" s="297"/>
      <c r="U1586" s="297"/>
      <c r="V1586" s="297"/>
      <c r="W1586" s="297"/>
      <c r="X1586" s="297"/>
      <c r="Y1586" s="297"/>
    </row>
    <row r="1587" spans="1:25" x14ac:dyDescent="0.2">
      <c r="A1587" s="297"/>
      <c r="B1587" s="297"/>
      <c r="C1587" s="297"/>
      <c r="D1587" s="297"/>
      <c r="E1587" s="297"/>
      <c r="F1587" s="297"/>
      <c r="G1587" s="297"/>
      <c r="H1587" s="297"/>
      <c r="I1587" s="297"/>
      <c r="J1587" s="297"/>
      <c r="K1587" s="297"/>
      <c r="L1587" s="297"/>
      <c r="M1587" s="297"/>
      <c r="N1587" s="297"/>
      <c r="O1587" s="297"/>
      <c r="P1587" s="297"/>
      <c r="Q1587" s="297"/>
      <c r="R1587" s="297"/>
      <c r="S1587" s="297"/>
      <c r="T1587" s="297"/>
      <c r="U1587" s="297"/>
      <c r="V1587" s="297"/>
      <c r="W1587" s="297"/>
      <c r="X1587" s="297"/>
      <c r="Y1587" s="297"/>
    </row>
    <row r="1588" spans="1:25" x14ac:dyDescent="0.2">
      <c r="A1588" s="297"/>
      <c r="B1588" s="297"/>
      <c r="C1588" s="297"/>
      <c r="D1588" s="297"/>
      <c r="E1588" s="297"/>
      <c r="F1588" s="297"/>
      <c r="G1588" s="297"/>
      <c r="H1588" s="297"/>
      <c r="I1588" s="297"/>
      <c r="J1588" s="297"/>
      <c r="K1588" s="297"/>
      <c r="L1588" s="297"/>
      <c r="M1588" s="297"/>
      <c r="N1588" s="297"/>
      <c r="O1588" s="297"/>
      <c r="P1588" s="297"/>
      <c r="Q1588" s="297"/>
      <c r="R1588" s="297"/>
      <c r="S1588" s="297"/>
      <c r="T1588" s="297"/>
      <c r="U1588" s="297"/>
      <c r="V1588" s="297"/>
      <c r="W1588" s="297"/>
      <c r="X1588" s="297"/>
      <c r="Y1588" s="297"/>
    </row>
    <row r="1589" spans="1:25" x14ac:dyDescent="0.2">
      <c r="A1589" s="297"/>
      <c r="B1589" s="297"/>
      <c r="C1589" s="297"/>
      <c r="D1589" s="297"/>
      <c r="E1589" s="297"/>
      <c r="F1589" s="297"/>
      <c r="G1589" s="297"/>
      <c r="H1589" s="297"/>
      <c r="I1589" s="297"/>
      <c r="J1589" s="297"/>
      <c r="K1589" s="297"/>
      <c r="L1589" s="297"/>
      <c r="M1589" s="297"/>
      <c r="N1589" s="297"/>
      <c r="O1589" s="297"/>
      <c r="P1589" s="297"/>
      <c r="Q1589" s="297"/>
      <c r="R1589" s="297"/>
      <c r="S1589" s="297"/>
      <c r="T1589" s="297"/>
      <c r="U1589" s="297"/>
      <c r="V1589" s="297"/>
      <c r="W1589" s="297"/>
      <c r="X1589" s="297"/>
      <c r="Y1589" s="297"/>
    </row>
    <row r="1590" spans="1:25" x14ac:dyDescent="0.2">
      <c r="A1590" s="297"/>
      <c r="B1590" s="297"/>
      <c r="C1590" s="297"/>
      <c r="D1590" s="297"/>
      <c r="E1590" s="297"/>
      <c r="F1590" s="297"/>
      <c r="G1590" s="297"/>
      <c r="H1590" s="297"/>
      <c r="I1590" s="297"/>
      <c r="J1590" s="297"/>
      <c r="K1590" s="297"/>
      <c r="L1590" s="297"/>
      <c r="M1590" s="297"/>
      <c r="N1590" s="297"/>
      <c r="O1590" s="297"/>
      <c r="P1590" s="297"/>
      <c r="Q1590" s="297"/>
      <c r="R1590" s="297"/>
      <c r="S1590" s="297"/>
      <c r="T1590" s="297"/>
      <c r="U1590" s="297"/>
      <c r="V1590" s="297"/>
      <c r="W1590" s="297"/>
      <c r="X1590" s="297"/>
      <c r="Y1590" s="297"/>
    </row>
    <row r="1591" spans="1:25" x14ac:dyDescent="0.2">
      <c r="A1591" s="297"/>
      <c r="B1591" s="297"/>
      <c r="C1591" s="297"/>
      <c r="D1591" s="297"/>
      <c r="E1591" s="297"/>
      <c r="F1591" s="297"/>
      <c r="G1591" s="297"/>
      <c r="H1591" s="297"/>
      <c r="I1591" s="297"/>
      <c r="J1591" s="297"/>
      <c r="K1591" s="297"/>
      <c r="L1591" s="297"/>
      <c r="M1591" s="297"/>
      <c r="N1591" s="297"/>
      <c r="O1591" s="297"/>
      <c r="P1591" s="297"/>
      <c r="Q1591" s="297"/>
      <c r="R1591" s="297"/>
      <c r="S1591" s="297"/>
      <c r="T1591" s="297"/>
      <c r="U1591" s="297"/>
      <c r="V1591" s="297"/>
      <c r="W1591" s="297"/>
      <c r="X1591" s="297"/>
      <c r="Y1591" s="297"/>
    </row>
    <row r="1592" spans="1:25" x14ac:dyDescent="0.2">
      <c r="A1592" s="297"/>
      <c r="B1592" s="297"/>
      <c r="C1592" s="297"/>
      <c r="D1592" s="297"/>
      <c r="E1592" s="297"/>
      <c r="F1592" s="297"/>
      <c r="G1592" s="297"/>
      <c r="H1592" s="297"/>
      <c r="I1592" s="297"/>
      <c r="J1592" s="297"/>
      <c r="K1592" s="297"/>
      <c r="L1592" s="297"/>
      <c r="M1592" s="297"/>
      <c r="N1592" s="297"/>
      <c r="O1592" s="297"/>
      <c r="P1592" s="297"/>
      <c r="Q1592" s="297"/>
      <c r="R1592" s="297"/>
      <c r="S1592" s="297"/>
      <c r="T1592" s="297"/>
      <c r="U1592" s="297"/>
      <c r="V1592" s="297"/>
      <c r="W1592" s="297"/>
      <c r="X1592" s="297"/>
      <c r="Y1592" s="297"/>
    </row>
    <row r="1593" spans="1:25" x14ac:dyDescent="0.2">
      <c r="A1593" s="297"/>
      <c r="B1593" s="297"/>
      <c r="C1593" s="297"/>
      <c r="D1593" s="297"/>
      <c r="E1593" s="297"/>
      <c r="F1593" s="297"/>
      <c r="G1593" s="297"/>
      <c r="H1593" s="297"/>
      <c r="I1593" s="297"/>
      <c r="J1593" s="297"/>
      <c r="K1593" s="297"/>
      <c r="L1593" s="297"/>
      <c r="M1593" s="297"/>
      <c r="N1593" s="297"/>
      <c r="O1593" s="297"/>
      <c r="P1593" s="297"/>
      <c r="Q1593" s="297"/>
      <c r="R1593" s="297"/>
      <c r="S1593" s="297"/>
      <c r="T1593" s="297"/>
      <c r="U1593" s="297"/>
      <c r="V1593" s="297"/>
      <c r="W1593" s="297"/>
      <c r="X1593" s="297"/>
      <c r="Y1593" s="297"/>
    </row>
    <row r="1594" spans="1:25" x14ac:dyDescent="0.2">
      <c r="A1594" s="297"/>
      <c r="B1594" s="297"/>
      <c r="C1594" s="297"/>
      <c r="D1594" s="297"/>
      <c r="E1594" s="297"/>
      <c r="F1594" s="297"/>
      <c r="G1594" s="297"/>
      <c r="H1594" s="297"/>
      <c r="I1594" s="297"/>
      <c r="J1594" s="297"/>
      <c r="K1594" s="297"/>
      <c r="L1594" s="297"/>
      <c r="M1594" s="297"/>
      <c r="N1594" s="297"/>
      <c r="O1594" s="297"/>
      <c r="P1594" s="297"/>
      <c r="Q1594" s="297"/>
      <c r="R1594" s="297"/>
      <c r="S1594" s="297"/>
      <c r="T1594" s="297"/>
      <c r="U1594" s="297"/>
      <c r="V1594" s="297"/>
      <c r="W1594" s="297"/>
      <c r="X1594" s="297"/>
      <c r="Y1594" s="297"/>
    </row>
    <row r="1595" spans="1:25" x14ac:dyDescent="0.2">
      <c r="A1595" s="297"/>
      <c r="B1595" s="297"/>
      <c r="C1595" s="297"/>
      <c r="D1595" s="297"/>
      <c r="E1595" s="297"/>
      <c r="F1595" s="297"/>
      <c r="G1595" s="297"/>
      <c r="H1595" s="297"/>
      <c r="I1595" s="297"/>
      <c r="J1595" s="297"/>
      <c r="K1595" s="297"/>
      <c r="L1595" s="297"/>
      <c r="M1595" s="297"/>
      <c r="N1595" s="297"/>
      <c r="O1595" s="297"/>
      <c r="P1595" s="297"/>
      <c r="Q1595" s="297"/>
      <c r="R1595" s="297"/>
      <c r="S1595" s="297"/>
      <c r="T1595" s="297"/>
      <c r="U1595" s="297"/>
      <c r="V1595" s="297"/>
      <c r="W1595" s="297"/>
      <c r="X1595" s="297"/>
      <c r="Y1595" s="297"/>
    </row>
    <row r="1596" spans="1:25" x14ac:dyDescent="0.2">
      <c r="A1596" s="297"/>
      <c r="B1596" s="297"/>
      <c r="C1596" s="297"/>
      <c r="D1596" s="297"/>
      <c r="E1596" s="297"/>
      <c r="F1596" s="297"/>
      <c r="G1596" s="297"/>
      <c r="H1596" s="297"/>
      <c r="I1596" s="297"/>
      <c r="J1596" s="297"/>
      <c r="K1596" s="297"/>
      <c r="L1596" s="297"/>
      <c r="M1596" s="297"/>
      <c r="N1596" s="297"/>
      <c r="O1596" s="297"/>
      <c r="P1596" s="297"/>
      <c r="Q1596" s="297"/>
      <c r="R1596" s="297"/>
      <c r="S1596" s="297"/>
      <c r="T1596" s="297"/>
      <c r="U1596" s="297"/>
      <c r="V1596" s="297"/>
      <c r="W1596" s="297"/>
      <c r="X1596" s="297"/>
      <c r="Y1596" s="297"/>
    </row>
    <row r="1597" spans="1:25" x14ac:dyDescent="0.2">
      <c r="A1597" s="297"/>
      <c r="B1597" s="297"/>
      <c r="C1597" s="297"/>
      <c r="D1597" s="297"/>
      <c r="E1597" s="297"/>
      <c r="F1597" s="297"/>
      <c r="G1597" s="297"/>
      <c r="H1597" s="297"/>
      <c r="I1597" s="297"/>
      <c r="J1597" s="297"/>
      <c r="K1597" s="297"/>
      <c r="L1597" s="297"/>
      <c r="M1597" s="297"/>
      <c r="N1597" s="297"/>
      <c r="O1597" s="297"/>
      <c r="P1597" s="297"/>
      <c r="Q1597" s="297"/>
      <c r="R1597" s="297"/>
      <c r="S1597" s="297"/>
      <c r="T1597" s="297"/>
      <c r="U1597" s="297"/>
      <c r="V1597" s="297"/>
      <c r="W1597" s="297"/>
      <c r="X1597" s="297"/>
      <c r="Y1597" s="297"/>
    </row>
    <row r="1598" spans="1:25" x14ac:dyDescent="0.2">
      <c r="A1598" s="297"/>
      <c r="B1598" s="297"/>
      <c r="C1598" s="297"/>
      <c r="D1598" s="297"/>
      <c r="E1598" s="297"/>
      <c r="F1598" s="297"/>
      <c r="G1598" s="297"/>
      <c r="H1598" s="297"/>
      <c r="I1598" s="297"/>
      <c r="J1598" s="297"/>
      <c r="K1598" s="297"/>
      <c r="L1598" s="297"/>
      <c r="M1598" s="297"/>
      <c r="N1598" s="297"/>
      <c r="O1598" s="297"/>
      <c r="P1598" s="297"/>
      <c r="Q1598" s="297"/>
      <c r="R1598" s="297"/>
      <c r="S1598" s="297"/>
      <c r="T1598" s="297"/>
      <c r="U1598" s="297"/>
      <c r="V1598" s="297"/>
      <c r="W1598" s="297"/>
      <c r="X1598" s="297"/>
      <c r="Y1598" s="297"/>
    </row>
    <row r="1599" spans="1:25" x14ac:dyDescent="0.2">
      <c r="A1599" s="297"/>
      <c r="B1599" s="297"/>
      <c r="C1599" s="297"/>
      <c r="D1599" s="297"/>
      <c r="E1599" s="297"/>
      <c r="F1599" s="297"/>
      <c r="G1599" s="297"/>
      <c r="H1599" s="297"/>
      <c r="I1599" s="297"/>
      <c r="J1599" s="297"/>
      <c r="K1599" s="297"/>
      <c r="L1599" s="297"/>
      <c r="M1599" s="297"/>
      <c r="N1599" s="297"/>
      <c r="O1599" s="297"/>
      <c r="P1599" s="297"/>
      <c r="Q1599" s="297"/>
      <c r="R1599" s="297"/>
      <c r="S1599" s="297"/>
      <c r="T1599" s="297"/>
      <c r="U1599" s="297"/>
      <c r="V1599" s="297"/>
      <c r="W1599" s="297"/>
      <c r="X1599" s="297"/>
      <c r="Y1599" s="297"/>
    </row>
    <row r="1600" spans="1:25" x14ac:dyDescent="0.2">
      <c r="A1600" s="297"/>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row>
    <row r="1601" spans="1:25" x14ac:dyDescent="0.2">
      <c r="A1601" s="297"/>
      <c r="B1601" s="297"/>
      <c r="C1601" s="297"/>
      <c r="D1601" s="297"/>
      <c r="E1601" s="297"/>
      <c r="F1601" s="297"/>
      <c r="G1601" s="297"/>
      <c r="H1601" s="297"/>
      <c r="I1601" s="297"/>
      <c r="J1601" s="297"/>
      <c r="K1601" s="297"/>
      <c r="L1601" s="297"/>
      <c r="M1601" s="297"/>
      <c r="N1601" s="297"/>
      <c r="O1601" s="297"/>
      <c r="P1601" s="297"/>
      <c r="Q1601" s="297"/>
      <c r="R1601" s="297"/>
      <c r="S1601" s="297"/>
      <c r="T1601" s="297"/>
      <c r="U1601" s="297"/>
      <c r="V1601" s="297"/>
      <c r="W1601" s="297"/>
      <c r="X1601" s="297"/>
      <c r="Y1601" s="297"/>
    </row>
    <row r="1602" spans="1:25" x14ac:dyDescent="0.2">
      <c r="A1602" s="297"/>
      <c r="B1602" s="297"/>
      <c r="C1602" s="297"/>
      <c r="D1602" s="297"/>
      <c r="E1602" s="297"/>
      <c r="F1602" s="297"/>
      <c r="G1602" s="297"/>
      <c r="H1602" s="297"/>
      <c r="I1602" s="297"/>
      <c r="J1602" s="297"/>
      <c r="K1602" s="297"/>
      <c r="L1602" s="297"/>
      <c r="M1602" s="297"/>
      <c r="N1602" s="297"/>
      <c r="O1602" s="297"/>
      <c r="P1602" s="297"/>
      <c r="Q1602" s="297"/>
      <c r="R1602" s="297"/>
      <c r="S1602" s="297"/>
      <c r="T1602" s="297"/>
      <c r="U1602" s="297"/>
      <c r="V1602" s="297"/>
      <c r="W1602" s="297"/>
      <c r="X1602" s="297"/>
      <c r="Y1602" s="297"/>
    </row>
    <row r="1603" spans="1:25" x14ac:dyDescent="0.2">
      <c r="A1603" s="297"/>
      <c r="B1603" s="297"/>
      <c r="C1603" s="297"/>
      <c r="D1603" s="297"/>
      <c r="E1603" s="297"/>
      <c r="F1603" s="297"/>
      <c r="G1603" s="297"/>
      <c r="H1603" s="297"/>
      <c r="I1603" s="297"/>
      <c r="J1603" s="297"/>
      <c r="K1603" s="297"/>
      <c r="L1603" s="297"/>
      <c r="M1603" s="297"/>
      <c r="N1603" s="297"/>
      <c r="O1603" s="297"/>
      <c r="P1603" s="297"/>
      <c r="Q1603" s="297"/>
      <c r="R1603" s="297"/>
      <c r="S1603" s="297"/>
      <c r="T1603" s="297"/>
      <c r="U1603" s="297"/>
      <c r="V1603" s="297"/>
      <c r="W1603" s="297"/>
      <c r="X1603" s="297"/>
      <c r="Y1603" s="297"/>
    </row>
    <row r="1604" spans="1:25" x14ac:dyDescent="0.2">
      <c r="A1604" s="297"/>
      <c r="B1604" s="297"/>
      <c r="C1604" s="297"/>
      <c r="D1604" s="297"/>
      <c r="E1604" s="297"/>
      <c r="F1604" s="297"/>
      <c r="G1604" s="297"/>
      <c r="H1604" s="297"/>
      <c r="I1604" s="297"/>
      <c r="J1604" s="297"/>
      <c r="K1604" s="297"/>
      <c r="L1604" s="297"/>
      <c r="M1604" s="297"/>
      <c r="N1604" s="297"/>
      <c r="O1604" s="297"/>
      <c r="P1604" s="297"/>
      <c r="Q1604" s="297"/>
      <c r="R1604" s="297"/>
      <c r="S1604" s="297"/>
      <c r="T1604" s="297"/>
      <c r="U1604" s="297"/>
      <c r="V1604" s="297"/>
      <c r="W1604" s="297"/>
      <c r="X1604" s="297"/>
      <c r="Y1604" s="297"/>
    </row>
    <row r="1605" spans="1:25" x14ac:dyDescent="0.2">
      <c r="A1605" s="297"/>
      <c r="B1605" s="297"/>
      <c r="C1605" s="297"/>
      <c r="D1605" s="297"/>
      <c r="E1605" s="297"/>
      <c r="F1605" s="297"/>
      <c r="G1605" s="297"/>
      <c r="H1605" s="297"/>
      <c r="I1605" s="297"/>
      <c r="J1605" s="297"/>
      <c r="K1605" s="297"/>
      <c r="L1605" s="297"/>
      <c r="M1605" s="297"/>
      <c r="N1605" s="297"/>
      <c r="O1605" s="297"/>
      <c r="P1605" s="297"/>
      <c r="Q1605" s="297"/>
      <c r="R1605" s="297"/>
      <c r="S1605" s="297"/>
      <c r="T1605" s="297"/>
      <c r="U1605" s="297"/>
      <c r="V1605" s="297"/>
      <c r="W1605" s="297"/>
      <c r="X1605" s="297"/>
      <c r="Y1605" s="297"/>
    </row>
    <row r="1606" spans="1:25" x14ac:dyDescent="0.2">
      <c r="A1606" s="297"/>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row>
    <row r="1607" spans="1:25" x14ac:dyDescent="0.2">
      <c r="A1607" s="297"/>
      <c r="B1607" s="297"/>
      <c r="C1607" s="297"/>
      <c r="D1607" s="297"/>
      <c r="E1607" s="297"/>
      <c r="F1607" s="297"/>
      <c r="G1607" s="297"/>
      <c r="H1607" s="297"/>
      <c r="I1607" s="297"/>
      <c r="J1607" s="297"/>
      <c r="K1607" s="297"/>
      <c r="L1607" s="297"/>
      <c r="M1607" s="297"/>
      <c r="N1607" s="297"/>
      <c r="O1607" s="297"/>
      <c r="P1607" s="297"/>
      <c r="Q1607" s="297"/>
      <c r="R1607" s="297"/>
      <c r="S1607" s="297"/>
      <c r="T1607" s="297"/>
      <c r="U1607" s="297"/>
      <c r="V1607" s="297"/>
      <c r="W1607" s="297"/>
      <c r="X1607" s="297"/>
      <c r="Y1607" s="297"/>
    </row>
    <row r="1608" spans="1:25" x14ac:dyDescent="0.2">
      <c r="A1608" s="297"/>
      <c r="B1608" s="297"/>
      <c r="C1608" s="297"/>
      <c r="D1608" s="297"/>
      <c r="E1608" s="297"/>
      <c r="F1608" s="297"/>
      <c r="G1608" s="297"/>
      <c r="H1608" s="297"/>
      <c r="I1608" s="297"/>
      <c r="J1608" s="297"/>
      <c r="K1608" s="297"/>
      <c r="L1608" s="297"/>
      <c r="M1608" s="297"/>
      <c r="N1608" s="297"/>
      <c r="O1608" s="297"/>
      <c r="P1608" s="297"/>
      <c r="Q1608" s="297"/>
      <c r="R1608" s="297"/>
      <c r="S1608" s="297"/>
      <c r="T1608" s="297"/>
      <c r="U1608" s="297"/>
      <c r="V1608" s="297"/>
      <c r="W1608" s="297"/>
      <c r="X1608" s="297"/>
      <c r="Y1608" s="297"/>
    </row>
    <row r="1609" spans="1:25" x14ac:dyDescent="0.2">
      <c r="A1609" s="297"/>
      <c r="B1609" s="297"/>
      <c r="C1609" s="297"/>
      <c r="D1609" s="297"/>
      <c r="E1609" s="297"/>
      <c r="F1609" s="297"/>
      <c r="G1609" s="297"/>
      <c r="H1609" s="297"/>
      <c r="I1609" s="297"/>
      <c r="J1609" s="297"/>
      <c r="K1609" s="297"/>
      <c r="L1609" s="297"/>
      <c r="M1609" s="297"/>
      <c r="N1609" s="297"/>
      <c r="O1609" s="297"/>
      <c r="P1609" s="297"/>
      <c r="Q1609" s="297"/>
      <c r="R1609" s="297"/>
      <c r="S1609" s="297"/>
      <c r="T1609" s="297"/>
      <c r="U1609" s="297"/>
      <c r="V1609" s="297"/>
      <c r="W1609" s="297"/>
      <c r="X1609" s="297"/>
      <c r="Y1609" s="297"/>
    </row>
    <row r="1610" spans="1:25" x14ac:dyDescent="0.2">
      <c r="A1610" s="297"/>
      <c r="B1610" s="297"/>
      <c r="C1610" s="297"/>
      <c r="D1610" s="297"/>
      <c r="E1610" s="297"/>
      <c r="F1610" s="297"/>
      <c r="G1610" s="297"/>
      <c r="H1610" s="297"/>
      <c r="I1610" s="297"/>
      <c r="J1610" s="297"/>
      <c r="K1610" s="297"/>
      <c r="L1610" s="297"/>
      <c r="M1610" s="297"/>
      <c r="N1610" s="297"/>
      <c r="O1610" s="297"/>
      <c r="P1610" s="297"/>
      <c r="Q1610" s="297"/>
      <c r="R1610" s="297"/>
      <c r="S1610" s="297"/>
      <c r="T1610" s="297"/>
      <c r="U1610" s="297"/>
      <c r="V1610" s="297"/>
      <c r="W1610" s="297"/>
      <c r="X1610" s="297"/>
      <c r="Y1610" s="297"/>
    </row>
    <row r="1611" spans="1:25" x14ac:dyDescent="0.2">
      <c r="A1611" s="297"/>
      <c r="B1611" s="297"/>
      <c r="C1611" s="297"/>
      <c r="D1611" s="297"/>
      <c r="E1611" s="297"/>
      <c r="F1611" s="297"/>
      <c r="G1611" s="297"/>
      <c r="H1611" s="297"/>
      <c r="I1611" s="297"/>
      <c r="J1611" s="297"/>
      <c r="K1611" s="297"/>
      <c r="L1611" s="297"/>
      <c r="M1611" s="297"/>
      <c r="N1611" s="297"/>
      <c r="O1611" s="297"/>
      <c r="P1611" s="297"/>
      <c r="Q1611" s="297"/>
      <c r="R1611" s="297"/>
      <c r="S1611" s="297"/>
      <c r="T1611" s="297"/>
      <c r="U1611" s="297"/>
      <c r="V1611" s="297"/>
      <c r="W1611" s="297"/>
      <c r="X1611" s="297"/>
      <c r="Y1611" s="297"/>
    </row>
    <row r="1612" spans="1:25" x14ac:dyDescent="0.2">
      <c r="A1612" s="297"/>
      <c r="B1612" s="297"/>
      <c r="C1612" s="297"/>
      <c r="D1612" s="297"/>
      <c r="E1612" s="297"/>
      <c r="F1612" s="297"/>
      <c r="G1612" s="297"/>
      <c r="H1612" s="297"/>
      <c r="I1612" s="297"/>
      <c r="J1612" s="297"/>
      <c r="K1612" s="297"/>
      <c r="L1612" s="297"/>
      <c r="M1612" s="297"/>
      <c r="N1612" s="297"/>
      <c r="O1612" s="297"/>
      <c r="P1612" s="297"/>
      <c r="Q1612" s="297"/>
      <c r="R1612" s="297"/>
      <c r="S1612" s="297"/>
      <c r="T1612" s="297"/>
      <c r="U1612" s="297"/>
      <c r="V1612" s="297"/>
      <c r="W1612" s="297"/>
      <c r="X1612" s="297"/>
      <c r="Y1612" s="297"/>
    </row>
    <row r="1613" spans="1:25" x14ac:dyDescent="0.2">
      <c r="A1613" s="297"/>
      <c r="B1613" s="297"/>
      <c r="C1613" s="297"/>
      <c r="D1613" s="297"/>
      <c r="E1613" s="297"/>
      <c r="F1613" s="297"/>
      <c r="G1613" s="297"/>
      <c r="H1613" s="297"/>
      <c r="I1613" s="297"/>
      <c r="J1613" s="297"/>
      <c r="K1613" s="297"/>
      <c r="L1613" s="297"/>
      <c r="M1613" s="297"/>
      <c r="N1613" s="297"/>
      <c r="O1613" s="297"/>
      <c r="P1613" s="297"/>
      <c r="Q1613" s="297"/>
      <c r="R1613" s="297"/>
      <c r="S1613" s="297"/>
      <c r="T1613" s="297"/>
      <c r="U1613" s="297"/>
      <c r="V1613" s="297"/>
      <c r="W1613" s="297"/>
      <c r="X1613" s="297"/>
      <c r="Y1613" s="297"/>
    </row>
    <row r="1614" spans="1:25" x14ac:dyDescent="0.2">
      <c r="A1614" s="297"/>
      <c r="B1614" s="297"/>
      <c r="C1614" s="297"/>
      <c r="D1614" s="297"/>
      <c r="E1614" s="297"/>
      <c r="F1614" s="297"/>
      <c r="G1614" s="297"/>
      <c r="H1614" s="297"/>
      <c r="I1614" s="297"/>
      <c r="J1614" s="297"/>
      <c r="K1614" s="297"/>
      <c r="L1614" s="297"/>
      <c r="M1614" s="297"/>
      <c r="N1614" s="297"/>
      <c r="O1614" s="297"/>
      <c r="P1614" s="297"/>
      <c r="Q1614" s="297"/>
      <c r="R1614" s="297"/>
      <c r="S1614" s="297"/>
      <c r="T1614" s="297"/>
      <c r="U1614" s="297"/>
      <c r="V1614" s="297"/>
      <c r="W1614" s="297"/>
      <c r="X1614" s="297"/>
      <c r="Y1614" s="297"/>
    </row>
    <row r="1615" spans="1:25" x14ac:dyDescent="0.2">
      <c r="A1615" s="297"/>
      <c r="B1615" s="297"/>
      <c r="C1615" s="297"/>
      <c r="D1615" s="297"/>
      <c r="E1615" s="297"/>
      <c r="F1615" s="297"/>
      <c r="G1615" s="297"/>
      <c r="H1615" s="297"/>
      <c r="I1615" s="297"/>
      <c r="J1615" s="297"/>
      <c r="K1615" s="297"/>
      <c r="L1615" s="297"/>
      <c r="M1615" s="297"/>
      <c r="N1615" s="297"/>
      <c r="O1615" s="297"/>
      <c r="P1615" s="297"/>
      <c r="Q1615" s="297"/>
      <c r="R1615" s="297"/>
      <c r="S1615" s="297"/>
      <c r="T1615" s="297"/>
      <c r="U1615" s="297"/>
      <c r="V1615" s="297"/>
      <c r="W1615" s="297"/>
      <c r="X1615" s="297"/>
      <c r="Y1615" s="297"/>
    </row>
    <row r="1616" spans="1:25" x14ac:dyDescent="0.2">
      <c r="A1616" s="297"/>
      <c r="B1616" s="297"/>
      <c r="C1616" s="297"/>
      <c r="D1616" s="297"/>
      <c r="E1616" s="297"/>
      <c r="F1616" s="297"/>
      <c r="G1616" s="297"/>
      <c r="H1616" s="297"/>
      <c r="I1616" s="297"/>
      <c r="J1616" s="297"/>
      <c r="K1616" s="297"/>
      <c r="L1616" s="297"/>
      <c r="M1616" s="297"/>
      <c r="N1616" s="297"/>
      <c r="O1616" s="297"/>
      <c r="P1616" s="297"/>
      <c r="Q1616" s="297"/>
      <c r="R1616" s="297"/>
      <c r="S1616" s="297"/>
      <c r="T1616" s="297"/>
      <c r="U1616" s="297"/>
      <c r="V1616" s="297"/>
      <c r="W1616" s="297"/>
      <c r="X1616" s="297"/>
      <c r="Y1616" s="297"/>
    </row>
    <row r="1617" spans="1:25" x14ac:dyDescent="0.2">
      <c r="A1617" s="297"/>
      <c r="B1617" s="297"/>
      <c r="C1617" s="297"/>
      <c r="D1617" s="297"/>
      <c r="E1617" s="297"/>
      <c r="F1617" s="297"/>
      <c r="G1617" s="297"/>
      <c r="H1617" s="297"/>
      <c r="I1617" s="297"/>
      <c r="J1617" s="297"/>
      <c r="K1617" s="297"/>
      <c r="L1617" s="297"/>
      <c r="M1617" s="297"/>
      <c r="N1617" s="297"/>
      <c r="O1617" s="297"/>
      <c r="P1617" s="297"/>
      <c r="Q1617" s="297"/>
      <c r="R1617" s="297"/>
      <c r="S1617" s="297"/>
      <c r="T1617" s="297"/>
      <c r="U1617" s="297"/>
      <c r="V1617" s="297"/>
      <c r="W1617" s="297"/>
      <c r="X1617" s="297"/>
      <c r="Y1617" s="297"/>
    </row>
    <row r="1618" spans="1:25" x14ac:dyDescent="0.2">
      <c r="A1618" s="297"/>
      <c r="B1618" s="297"/>
      <c r="C1618" s="297"/>
      <c r="D1618" s="297"/>
      <c r="E1618" s="297"/>
      <c r="F1618" s="297"/>
      <c r="G1618" s="297"/>
      <c r="H1618" s="297"/>
      <c r="I1618" s="297"/>
      <c r="J1618" s="297"/>
      <c r="K1618" s="297"/>
      <c r="L1618" s="297"/>
      <c r="M1618" s="297"/>
      <c r="N1618" s="297"/>
      <c r="O1618" s="297"/>
      <c r="P1618" s="297"/>
      <c r="Q1618" s="297"/>
      <c r="R1618" s="297"/>
      <c r="S1618" s="297"/>
      <c r="T1618" s="297"/>
      <c r="U1618" s="297"/>
      <c r="V1618" s="297"/>
      <c r="W1618" s="297"/>
      <c r="X1618" s="297"/>
      <c r="Y1618" s="297"/>
    </row>
    <row r="1619" spans="1:25" x14ac:dyDescent="0.2">
      <c r="A1619" s="297"/>
      <c r="B1619" s="297"/>
      <c r="C1619" s="297"/>
      <c r="D1619" s="297"/>
      <c r="E1619" s="297"/>
      <c r="F1619" s="297"/>
      <c r="G1619" s="297"/>
      <c r="H1619" s="297"/>
      <c r="I1619" s="297"/>
      <c r="J1619" s="297"/>
      <c r="K1619" s="297"/>
      <c r="L1619" s="297"/>
      <c r="M1619" s="297"/>
      <c r="N1619" s="297"/>
      <c r="O1619" s="297"/>
      <c r="P1619" s="297"/>
      <c r="Q1619" s="297"/>
      <c r="R1619" s="297"/>
      <c r="S1619" s="297"/>
      <c r="T1619" s="297"/>
      <c r="U1619" s="297"/>
      <c r="V1619" s="297"/>
      <c r="W1619" s="297"/>
      <c r="X1619" s="297"/>
      <c r="Y1619" s="297"/>
    </row>
    <row r="1620" spans="1:25" x14ac:dyDescent="0.2">
      <c r="A1620" s="297"/>
      <c r="B1620" s="297"/>
      <c r="C1620" s="297"/>
      <c r="D1620" s="297"/>
      <c r="E1620" s="297"/>
      <c r="F1620" s="297"/>
      <c r="G1620" s="297"/>
      <c r="H1620" s="297"/>
      <c r="I1620" s="297"/>
      <c r="J1620" s="297"/>
      <c r="K1620" s="297"/>
      <c r="L1620" s="297"/>
      <c r="M1620" s="297"/>
      <c r="N1620" s="297"/>
      <c r="O1620" s="297"/>
      <c r="P1620" s="297"/>
      <c r="Q1620" s="297"/>
      <c r="R1620" s="297"/>
      <c r="S1620" s="297"/>
      <c r="T1620" s="297"/>
      <c r="U1620" s="297"/>
      <c r="V1620" s="297"/>
      <c r="W1620" s="297"/>
      <c r="X1620" s="297"/>
      <c r="Y1620" s="297"/>
    </row>
    <row r="1621" spans="1:25" x14ac:dyDescent="0.2">
      <c r="A1621" s="297"/>
      <c r="B1621" s="297"/>
      <c r="C1621" s="297"/>
      <c r="D1621" s="297"/>
      <c r="E1621" s="297"/>
      <c r="F1621" s="297"/>
      <c r="G1621" s="297"/>
      <c r="H1621" s="297"/>
      <c r="I1621" s="297"/>
      <c r="J1621" s="297"/>
      <c r="K1621" s="297"/>
      <c r="L1621" s="297"/>
      <c r="M1621" s="297"/>
      <c r="N1621" s="297"/>
      <c r="O1621" s="297"/>
      <c r="P1621" s="297"/>
      <c r="Q1621" s="297"/>
      <c r="R1621" s="297"/>
      <c r="S1621" s="297"/>
      <c r="T1621" s="297"/>
      <c r="U1621" s="297"/>
      <c r="V1621" s="297"/>
      <c r="W1621" s="297"/>
      <c r="X1621" s="297"/>
      <c r="Y1621" s="297"/>
    </row>
    <row r="1622" spans="1:25" x14ac:dyDescent="0.2">
      <c r="A1622" s="297"/>
      <c r="B1622" s="297"/>
      <c r="C1622" s="297"/>
      <c r="D1622" s="297"/>
      <c r="E1622" s="297"/>
      <c r="F1622" s="297"/>
      <c r="G1622" s="297"/>
      <c r="H1622" s="297"/>
      <c r="I1622" s="297"/>
      <c r="J1622" s="297"/>
      <c r="K1622" s="297"/>
      <c r="L1622" s="297"/>
      <c r="M1622" s="297"/>
      <c r="N1622" s="297"/>
      <c r="O1622" s="297"/>
      <c r="P1622" s="297"/>
      <c r="Q1622" s="297"/>
      <c r="R1622" s="297"/>
      <c r="S1622" s="297"/>
      <c r="T1622" s="297"/>
      <c r="U1622" s="297"/>
      <c r="V1622" s="297"/>
      <c r="W1622" s="297"/>
      <c r="X1622" s="297"/>
      <c r="Y1622" s="297"/>
    </row>
    <row r="1623" spans="1:25" x14ac:dyDescent="0.2">
      <c r="A1623" s="297"/>
      <c r="B1623" s="297"/>
      <c r="C1623" s="297"/>
      <c r="D1623" s="297"/>
      <c r="E1623" s="297"/>
      <c r="F1623" s="297"/>
      <c r="G1623" s="297"/>
      <c r="H1623" s="297"/>
      <c r="I1623" s="297"/>
      <c r="J1623" s="297"/>
      <c r="K1623" s="297"/>
      <c r="L1623" s="297"/>
      <c r="M1623" s="297"/>
      <c r="N1623" s="297"/>
      <c r="O1623" s="297"/>
      <c r="P1623" s="297"/>
      <c r="Q1623" s="297"/>
      <c r="R1623" s="297"/>
      <c r="S1623" s="297"/>
      <c r="T1623" s="297"/>
      <c r="U1623" s="297"/>
      <c r="V1623" s="297"/>
      <c r="W1623" s="297"/>
      <c r="X1623" s="297"/>
      <c r="Y1623" s="297"/>
    </row>
    <row r="1624" spans="1:25" x14ac:dyDescent="0.2">
      <c r="A1624" s="297"/>
      <c r="B1624" s="297"/>
      <c r="C1624" s="297"/>
      <c r="D1624" s="297"/>
      <c r="E1624" s="297"/>
      <c r="F1624" s="297"/>
      <c r="G1624" s="297"/>
      <c r="H1624" s="297"/>
      <c r="I1624" s="297"/>
      <c r="J1624" s="297"/>
      <c r="K1624" s="297"/>
      <c r="L1624" s="297"/>
      <c r="M1624" s="297"/>
      <c r="N1624" s="297"/>
      <c r="O1624" s="297"/>
      <c r="P1624" s="297"/>
      <c r="Q1624" s="297"/>
      <c r="R1624" s="297"/>
      <c r="S1624" s="297"/>
      <c r="T1624" s="297"/>
      <c r="U1624" s="297"/>
      <c r="V1624" s="297"/>
      <c r="W1624" s="297"/>
      <c r="X1624" s="297"/>
      <c r="Y1624" s="297"/>
    </row>
    <row r="1625" spans="1:25" x14ac:dyDescent="0.2">
      <c r="A1625" s="297"/>
      <c r="B1625" s="297"/>
      <c r="C1625" s="297"/>
      <c r="D1625" s="297"/>
      <c r="E1625" s="297"/>
      <c r="F1625" s="297"/>
      <c r="G1625" s="297"/>
      <c r="H1625" s="297"/>
      <c r="I1625" s="297"/>
      <c r="J1625" s="297"/>
      <c r="K1625" s="297"/>
      <c r="L1625" s="297"/>
      <c r="M1625" s="297"/>
      <c r="N1625" s="297"/>
      <c r="O1625" s="297"/>
      <c r="P1625" s="297"/>
      <c r="Q1625" s="297"/>
      <c r="R1625" s="297"/>
      <c r="S1625" s="297"/>
      <c r="T1625" s="297"/>
      <c r="U1625" s="297"/>
      <c r="V1625" s="297"/>
      <c r="W1625" s="297"/>
      <c r="X1625" s="297"/>
      <c r="Y1625" s="297"/>
    </row>
    <row r="1626" spans="1:25" x14ac:dyDescent="0.2">
      <c r="A1626" s="297"/>
      <c r="B1626" s="297"/>
      <c r="C1626" s="297"/>
      <c r="D1626" s="297"/>
      <c r="E1626" s="297"/>
      <c r="F1626" s="297"/>
      <c r="G1626" s="297"/>
      <c r="H1626" s="297"/>
      <c r="I1626" s="297"/>
      <c r="J1626" s="297"/>
      <c r="K1626" s="297"/>
      <c r="L1626" s="297"/>
      <c r="M1626" s="297"/>
      <c r="N1626" s="297"/>
      <c r="O1626" s="297"/>
      <c r="P1626" s="297"/>
      <c r="Q1626" s="297"/>
      <c r="R1626" s="297"/>
      <c r="S1626" s="297"/>
      <c r="T1626" s="297"/>
      <c r="U1626" s="297"/>
      <c r="V1626" s="297"/>
      <c r="W1626" s="297"/>
      <c r="X1626" s="297"/>
      <c r="Y1626" s="297"/>
    </row>
    <row r="1627" spans="1:25" x14ac:dyDescent="0.2">
      <c r="A1627" s="297"/>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row>
    <row r="1628" spans="1:25" x14ac:dyDescent="0.2">
      <c r="A1628" s="297"/>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row>
    <row r="1629" spans="1:25" x14ac:dyDescent="0.2">
      <c r="A1629" s="297"/>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row>
    <row r="1630" spans="1:25" x14ac:dyDescent="0.2">
      <c r="A1630" s="297"/>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row>
    <row r="1631" spans="1:25" x14ac:dyDescent="0.2">
      <c r="A1631" s="297"/>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row>
    <row r="1632" spans="1:25" x14ac:dyDescent="0.2">
      <c r="A1632" s="297"/>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row>
    <row r="1633" spans="1:25" x14ac:dyDescent="0.2">
      <c r="A1633" s="297"/>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row>
    <row r="1634" spans="1:25" x14ac:dyDescent="0.2">
      <c r="A1634" s="297"/>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row>
    <row r="1635" spans="1:25" x14ac:dyDescent="0.2">
      <c r="A1635" s="297"/>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row>
    <row r="1636" spans="1:25" x14ac:dyDescent="0.2">
      <c r="A1636" s="297"/>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row>
    <row r="1637" spans="1:25" x14ac:dyDescent="0.2">
      <c r="A1637" s="297"/>
      <c r="B1637" s="297"/>
      <c r="C1637" s="297"/>
      <c r="D1637" s="297"/>
      <c r="E1637" s="297"/>
      <c r="F1637" s="297"/>
      <c r="G1637" s="297"/>
      <c r="H1637" s="297"/>
      <c r="I1637" s="297"/>
      <c r="J1637" s="297"/>
      <c r="K1637" s="297"/>
      <c r="L1637" s="297"/>
      <c r="M1637" s="297"/>
      <c r="N1637" s="297"/>
      <c r="O1637" s="297"/>
      <c r="P1637" s="297"/>
      <c r="Q1637" s="297"/>
      <c r="R1637" s="297"/>
      <c r="S1637" s="297"/>
      <c r="T1637" s="297"/>
      <c r="U1637" s="297"/>
      <c r="V1637" s="297"/>
      <c r="W1637" s="297"/>
      <c r="X1637" s="297"/>
      <c r="Y1637" s="297"/>
    </row>
    <row r="1638" spans="1:25" x14ac:dyDescent="0.2">
      <c r="A1638" s="297"/>
      <c r="B1638" s="297"/>
      <c r="C1638" s="297"/>
      <c r="D1638" s="297"/>
      <c r="E1638" s="297"/>
      <c r="F1638" s="297"/>
      <c r="G1638" s="297"/>
      <c r="H1638" s="297"/>
      <c r="I1638" s="297"/>
      <c r="J1638" s="297"/>
      <c r="K1638" s="297"/>
      <c r="L1638" s="297"/>
      <c r="M1638" s="297"/>
      <c r="N1638" s="297"/>
      <c r="O1638" s="297"/>
      <c r="P1638" s="297"/>
      <c r="Q1638" s="297"/>
      <c r="R1638" s="297"/>
      <c r="S1638" s="297"/>
      <c r="T1638" s="297"/>
      <c r="U1638" s="297"/>
      <c r="V1638" s="297"/>
      <c r="W1638" s="297"/>
      <c r="X1638" s="297"/>
      <c r="Y1638" s="297"/>
    </row>
    <row r="1639" spans="1:25" x14ac:dyDescent="0.2">
      <c r="A1639" s="297"/>
      <c r="B1639" s="297"/>
      <c r="C1639" s="297"/>
      <c r="D1639" s="297"/>
      <c r="E1639" s="297"/>
      <c r="F1639" s="297"/>
      <c r="G1639" s="297"/>
      <c r="H1639" s="297"/>
      <c r="I1639" s="297"/>
      <c r="J1639" s="297"/>
      <c r="K1639" s="297"/>
      <c r="L1639" s="297"/>
      <c r="M1639" s="297"/>
      <c r="N1639" s="297"/>
      <c r="O1639" s="297"/>
      <c r="P1639" s="297"/>
      <c r="Q1639" s="297"/>
      <c r="R1639" s="297"/>
      <c r="S1639" s="297"/>
      <c r="T1639" s="297"/>
      <c r="U1639" s="297"/>
      <c r="V1639" s="297"/>
      <c r="W1639" s="297"/>
      <c r="X1639" s="297"/>
      <c r="Y1639" s="297"/>
    </row>
    <row r="1640" spans="1:25" x14ac:dyDescent="0.2">
      <c r="A1640" s="297"/>
      <c r="B1640" s="297"/>
      <c r="C1640" s="297"/>
      <c r="D1640" s="297"/>
      <c r="E1640" s="297"/>
      <c r="F1640" s="297"/>
      <c r="G1640" s="297"/>
      <c r="H1640" s="297"/>
      <c r="I1640" s="297"/>
      <c r="J1640" s="297"/>
      <c r="K1640" s="297"/>
      <c r="L1640" s="297"/>
      <c r="M1640" s="297"/>
      <c r="N1640" s="297"/>
      <c r="O1640" s="297"/>
      <c r="P1640" s="297"/>
      <c r="Q1640" s="297"/>
      <c r="R1640" s="297"/>
      <c r="S1640" s="297"/>
      <c r="T1640" s="297"/>
      <c r="U1640" s="297"/>
      <c r="V1640" s="297"/>
      <c r="W1640" s="297"/>
      <c r="X1640" s="297"/>
      <c r="Y1640" s="297"/>
    </row>
    <row r="1641" spans="1:25" x14ac:dyDescent="0.2">
      <c r="A1641" s="297"/>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row>
    <row r="1642" spans="1:25" x14ac:dyDescent="0.2">
      <c r="A1642" s="297"/>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row>
    <row r="1643" spans="1:25" x14ac:dyDescent="0.2">
      <c r="A1643" s="297"/>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row>
    <row r="1644" spans="1:25" x14ac:dyDescent="0.2">
      <c r="A1644" s="297"/>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row>
    <row r="1645" spans="1:25" x14ac:dyDescent="0.2">
      <c r="A1645" s="297"/>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row>
    <row r="1646" spans="1:25" x14ac:dyDescent="0.2">
      <c r="A1646" s="297"/>
      <c r="B1646" s="297"/>
      <c r="C1646" s="297"/>
      <c r="D1646" s="297"/>
      <c r="E1646" s="297"/>
      <c r="F1646" s="297"/>
      <c r="G1646" s="297"/>
      <c r="H1646" s="297"/>
      <c r="I1646" s="297"/>
      <c r="J1646" s="297"/>
      <c r="K1646" s="297"/>
      <c r="L1646" s="297"/>
      <c r="M1646" s="297"/>
      <c r="N1646" s="297"/>
      <c r="O1646" s="297"/>
      <c r="P1646" s="297"/>
      <c r="Q1646" s="297"/>
      <c r="R1646" s="297"/>
      <c r="S1646" s="297"/>
      <c r="T1646" s="297"/>
      <c r="U1646" s="297"/>
      <c r="V1646" s="297"/>
      <c r="W1646" s="297"/>
      <c r="X1646" s="297"/>
      <c r="Y1646" s="297"/>
    </row>
    <row r="1647" spans="1:25" x14ac:dyDescent="0.2">
      <c r="A1647" s="297"/>
      <c r="B1647" s="297"/>
      <c r="C1647" s="297"/>
      <c r="D1647" s="297"/>
      <c r="E1647" s="297"/>
      <c r="F1647" s="297"/>
      <c r="G1647" s="297"/>
      <c r="H1647" s="297"/>
      <c r="I1647" s="297"/>
      <c r="J1647" s="297"/>
      <c r="K1647" s="297"/>
      <c r="L1647" s="297"/>
      <c r="M1647" s="297"/>
      <c r="N1647" s="297"/>
      <c r="O1647" s="297"/>
      <c r="P1647" s="297"/>
      <c r="Q1647" s="297"/>
      <c r="R1647" s="297"/>
      <c r="S1647" s="297"/>
      <c r="T1647" s="297"/>
      <c r="U1647" s="297"/>
      <c r="V1647" s="297"/>
      <c r="W1647" s="297"/>
      <c r="X1647" s="297"/>
      <c r="Y1647" s="297"/>
    </row>
    <row r="1648" spans="1:25" x14ac:dyDescent="0.2">
      <c r="A1648" s="297"/>
      <c r="B1648" s="297"/>
      <c r="C1648" s="297"/>
      <c r="D1648" s="297"/>
      <c r="E1648" s="297"/>
      <c r="F1648" s="297"/>
      <c r="G1648" s="297"/>
      <c r="H1648" s="297"/>
      <c r="I1648" s="297"/>
      <c r="J1648" s="297"/>
      <c r="K1648" s="297"/>
      <c r="L1648" s="297"/>
      <c r="M1648" s="297"/>
      <c r="N1648" s="297"/>
      <c r="O1648" s="297"/>
      <c r="P1648" s="297"/>
      <c r="Q1648" s="297"/>
      <c r="R1648" s="297"/>
      <c r="S1648" s="297"/>
      <c r="T1648" s="297"/>
      <c r="U1648" s="297"/>
      <c r="V1648" s="297"/>
      <c r="W1648" s="297"/>
      <c r="X1648" s="297"/>
      <c r="Y1648" s="297"/>
    </row>
    <row r="1649" spans="1:25" x14ac:dyDescent="0.2">
      <c r="A1649" s="297"/>
      <c r="B1649" s="297"/>
      <c r="C1649" s="297"/>
      <c r="D1649" s="297"/>
      <c r="E1649" s="297"/>
      <c r="F1649" s="297"/>
      <c r="G1649" s="297"/>
      <c r="H1649" s="297"/>
      <c r="I1649" s="297"/>
      <c r="J1649" s="297"/>
      <c r="K1649" s="297"/>
      <c r="L1649" s="297"/>
      <c r="M1649" s="297"/>
      <c r="N1649" s="297"/>
      <c r="O1649" s="297"/>
      <c r="P1649" s="297"/>
      <c r="Q1649" s="297"/>
      <c r="R1649" s="297"/>
      <c r="S1649" s="297"/>
      <c r="T1649" s="297"/>
      <c r="U1649" s="297"/>
      <c r="V1649" s="297"/>
      <c r="W1649" s="297"/>
      <c r="X1649" s="297"/>
      <c r="Y1649" s="297"/>
    </row>
    <row r="1650" spans="1:25" x14ac:dyDescent="0.2">
      <c r="A1650" s="297"/>
      <c r="B1650" s="297"/>
      <c r="C1650" s="297"/>
      <c r="D1650" s="297"/>
      <c r="E1650" s="297"/>
      <c r="F1650" s="297"/>
      <c r="G1650" s="297"/>
      <c r="H1650" s="297"/>
      <c r="I1650" s="297"/>
      <c r="J1650" s="297"/>
      <c r="K1650" s="297"/>
      <c r="L1650" s="297"/>
      <c r="M1650" s="297"/>
      <c r="N1650" s="297"/>
      <c r="O1650" s="297"/>
      <c r="P1650" s="297"/>
      <c r="Q1650" s="297"/>
      <c r="R1650" s="297"/>
      <c r="S1650" s="297"/>
      <c r="T1650" s="297"/>
      <c r="U1650" s="297"/>
      <c r="V1650" s="297"/>
      <c r="W1650" s="297"/>
      <c r="X1650" s="297"/>
      <c r="Y1650" s="297"/>
    </row>
    <row r="1651" spans="1:25" x14ac:dyDescent="0.2">
      <c r="A1651" s="297"/>
      <c r="B1651" s="297"/>
      <c r="C1651" s="297"/>
      <c r="D1651" s="297"/>
      <c r="E1651" s="297"/>
      <c r="F1651" s="297"/>
      <c r="G1651" s="297"/>
      <c r="H1651" s="297"/>
      <c r="I1651" s="297"/>
      <c r="J1651" s="297"/>
      <c r="K1651" s="297"/>
      <c r="L1651" s="297"/>
      <c r="M1651" s="297"/>
      <c r="N1651" s="297"/>
      <c r="O1651" s="297"/>
      <c r="P1651" s="297"/>
      <c r="Q1651" s="297"/>
      <c r="R1651" s="297"/>
      <c r="S1651" s="297"/>
      <c r="T1651" s="297"/>
      <c r="U1651" s="297"/>
      <c r="V1651" s="297"/>
      <c r="W1651" s="297"/>
      <c r="X1651" s="297"/>
      <c r="Y1651" s="297"/>
    </row>
    <row r="1652" spans="1:25" x14ac:dyDescent="0.2">
      <c r="A1652" s="297"/>
      <c r="B1652" s="297"/>
      <c r="C1652" s="297"/>
      <c r="D1652" s="297"/>
      <c r="E1652" s="297"/>
      <c r="F1652" s="297"/>
      <c r="G1652" s="297"/>
      <c r="H1652" s="297"/>
      <c r="I1652" s="297"/>
      <c r="J1652" s="297"/>
      <c r="K1652" s="297"/>
      <c r="L1652" s="297"/>
      <c r="M1652" s="297"/>
      <c r="N1652" s="297"/>
      <c r="O1652" s="297"/>
      <c r="P1652" s="297"/>
      <c r="Q1652" s="297"/>
      <c r="R1652" s="297"/>
      <c r="S1652" s="297"/>
      <c r="T1652" s="297"/>
      <c r="U1652" s="297"/>
      <c r="V1652" s="297"/>
      <c r="W1652" s="297"/>
      <c r="X1652" s="297"/>
      <c r="Y1652" s="297"/>
    </row>
    <row r="1653" spans="1:25" x14ac:dyDescent="0.2">
      <c r="A1653" s="297"/>
      <c r="B1653" s="297"/>
      <c r="C1653" s="297"/>
      <c r="D1653" s="297"/>
      <c r="E1653" s="297"/>
      <c r="F1653" s="297"/>
      <c r="G1653" s="297"/>
      <c r="H1653" s="297"/>
      <c r="I1653" s="297"/>
      <c r="J1653" s="297"/>
      <c r="K1653" s="297"/>
      <c r="L1653" s="297"/>
      <c r="M1653" s="297"/>
      <c r="N1653" s="297"/>
      <c r="O1653" s="297"/>
      <c r="P1653" s="297"/>
      <c r="Q1653" s="297"/>
      <c r="R1653" s="297"/>
      <c r="S1653" s="297"/>
      <c r="T1653" s="297"/>
      <c r="U1653" s="297"/>
      <c r="V1653" s="297"/>
      <c r="W1653" s="297"/>
      <c r="X1653" s="297"/>
      <c r="Y1653" s="297"/>
    </row>
    <row r="1654" spans="1:25" x14ac:dyDescent="0.2">
      <c r="A1654" s="297"/>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row>
    <row r="1655" spans="1:25" x14ac:dyDescent="0.2">
      <c r="A1655" s="297"/>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row>
    <row r="1656" spans="1:25" x14ac:dyDescent="0.2">
      <c r="A1656" s="297"/>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row>
    <row r="1657" spans="1:25" x14ac:dyDescent="0.2">
      <c r="A1657" s="297"/>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row>
    <row r="1658" spans="1:25" x14ac:dyDescent="0.2">
      <c r="A1658" s="297"/>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row>
    <row r="1659" spans="1:25" x14ac:dyDescent="0.2">
      <c r="A1659" s="297"/>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row>
    <row r="1660" spans="1:25" x14ac:dyDescent="0.2">
      <c r="A1660" s="297"/>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row>
    <row r="1661" spans="1:25" x14ac:dyDescent="0.2">
      <c r="A1661" s="297"/>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row>
    <row r="1662" spans="1:25" x14ac:dyDescent="0.2">
      <c r="A1662" s="297"/>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row>
    <row r="1663" spans="1:25" x14ac:dyDescent="0.2">
      <c r="A1663" s="297"/>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row>
    <row r="1664" spans="1:25" x14ac:dyDescent="0.2">
      <c r="A1664" s="297"/>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row>
    <row r="1665" spans="1:25" x14ac:dyDescent="0.2">
      <c r="A1665" s="297"/>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row>
    <row r="1666" spans="1:25" x14ac:dyDescent="0.2">
      <c r="A1666" s="297"/>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row>
    <row r="1667" spans="1:25" x14ac:dyDescent="0.2">
      <c r="A1667" s="297"/>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row>
    <row r="1668" spans="1:25" x14ac:dyDescent="0.2">
      <c r="A1668" s="297"/>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row>
    <row r="1669" spans="1:25" x14ac:dyDescent="0.2">
      <c r="A1669" s="297"/>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row>
    <row r="1670" spans="1:25" x14ac:dyDescent="0.2">
      <c r="A1670" s="297"/>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row>
    <row r="1671" spans="1:25" x14ac:dyDescent="0.2">
      <c r="A1671" s="297"/>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row>
    <row r="1672" spans="1:25" x14ac:dyDescent="0.2">
      <c r="A1672" s="297"/>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row>
    <row r="1673" spans="1:25" x14ac:dyDescent="0.2">
      <c r="A1673" s="297"/>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row>
    <row r="1674" spans="1:25" x14ac:dyDescent="0.2">
      <c r="A1674" s="297"/>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row>
    <row r="1675" spans="1:25" x14ac:dyDescent="0.2">
      <c r="A1675" s="297"/>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row>
    <row r="1676" spans="1:25" x14ac:dyDescent="0.2">
      <c r="A1676" s="297"/>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row>
    <row r="1677" spans="1:25" x14ac:dyDescent="0.2">
      <c r="A1677" s="297"/>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row>
    <row r="1678" spans="1:25" x14ac:dyDescent="0.2">
      <c r="A1678" s="297"/>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row>
    <row r="1679" spans="1:25" x14ac:dyDescent="0.2">
      <c r="A1679" s="297"/>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row>
    <row r="1680" spans="1:25" x14ac:dyDescent="0.2">
      <c r="A1680" s="297"/>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row>
    <row r="1681" spans="1:25" x14ac:dyDescent="0.2">
      <c r="A1681" s="297"/>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row>
    <row r="1682" spans="1:25" x14ac:dyDescent="0.2">
      <c r="A1682" s="297"/>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row>
    <row r="1683" spans="1:25" x14ac:dyDescent="0.2">
      <c r="A1683" s="297"/>
      <c r="B1683" s="297"/>
      <c r="C1683" s="297"/>
      <c r="D1683" s="297"/>
      <c r="E1683" s="297"/>
      <c r="F1683" s="297"/>
      <c r="G1683" s="297"/>
      <c r="H1683" s="297"/>
      <c r="I1683" s="297"/>
      <c r="J1683" s="297"/>
      <c r="K1683" s="297"/>
      <c r="L1683" s="297"/>
      <c r="M1683" s="297"/>
      <c r="N1683" s="297"/>
      <c r="O1683" s="297"/>
      <c r="P1683" s="297"/>
      <c r="Q1683" s="297"/>
      <c r="R1683" s="297"/>
      <c r="S1683" s="297"/>
      <c r="T1683" s="297"/>
      <c r="U1683" s="297"/>
      <c r="V1683" s="297"/>
      <c r="W1683" s="297"/>
      <c r="X1683" s="297"/>
      <c r="Y1683" s="297"/>
    </row>
    <row r="1684" spans="1:25" x14ac:dyDescent="0.2">
      <c r="A1684" s="297"/>
      <c r="B1684" s="297"/>
      <c r="C1684" s="297"/>
      <c r="D1684" s="297"/>
      <c r="E1684" s="297"/>
      <c r="F1684" s="297"/>
      <c r="G1684" s="297"/>
      <c r="H1684" s="297"/>
      <c r="I1684" s="297"/>
      <c r="J1684" s="297"/>
      <c r="K1684" s="297"/>
      <c r="L1684" s="297"/>
      <c r="M1684" s="297"/>
      <c r="N1684" s="297"/>
      <c r="O1684" s="297"/>
      <c r="P1684" s="297"/>
      <c r="Q1684" s="297"/>
      <c r="R1684" s="297"/>
      <c r="S1684" s="297"/>
      <c r="T1684" s="297"/>
      <c r="U1684" s="297"/>
      <c r="V1684" s="297"/>
      <c r="W1684" s="297"/>
      <c r="X1684" s="297"/>
      <c r="Y1684" s="297"/>
    </row>
    <row r="1685" spans="1:25" x14ac:dyDescent="0.2">
      <c r="A1685" s="297"/>
      <c r="B1685" s="297"/>
      <c r="C1685" s="297"/>
      <c r="D1685" s="297"/>
      <c r="E1685" s="297"/>
      <c r="F1685" s="297"/>
      <c r="G1685" s="297"/>
      <c r="H1685" s="297"/>
      <c r="I1685" s="297"/>
      <c r="J1685" s="297"/>
      <c r="K1685" s="297"/>
      <c r="L1685" s="297"/>
      <c r="M1685" s="297"/>
      <c r="N1685" s="297"/>
      <c r="O1685" s="297"/>
      <c r="P1685" s="297"/>
      <c r="Q1685" s="297"/>
      <c r="R1685" s="297"/>
      <c r="S1685" s="297"/>
      <c r="T1685" s="297"/>
      <c r="U1685" s="297"/>
      <c r="V1685" s="297"/>
      <c r="W1685" s="297"/>
      <c r="X1685" s="297"/>
      <c r="Y1685" s="297"/>
    </row>
    <row r="1686" spans="1:25" x14ac:dyDescent="0.2">
      <c r="A1686" s="297"/>
      <c r="B1686" s="297"/>
      <c r="C1686" s="297"/>
      <c r="D1686" s="297"/>
      <c r="E1686" s="297"/>
      <c r="F1686" s="297"/>
      <c r="G1686" s="297"/>
      <c r="H1686" s="297"/>
      <c r="I1686" s="297"/>
      <c r="J1686" s="297"/>
      <c r="K1686" s="297"/>
      <c r="L1686" s="297"/>
      <c r="M1686" s="297"/>
      <c r="N1686" s="297"/>
      <c r="O1686" s="297"/>
      <c r="P1686" s="297"/>
      <c r="Q1686" s="297"/>
      <c r="R1686" s="297"/>
      <c r="S1686" s="297"/>
      <c r="T1686" s="297"/>
      <c r="U1686" s="297"/>
      <c r="V1686" s="297"/>
      <c r="W1686" s="297"/>
      <c r="X1686" s="297"/>
      <c r="Y1686" s="297"/>
    </row>
    <row r="1687" spans="1:25" x14ac:dyDescent="0.2">
      <c r="A1687" s="297"/>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row>
    <row r="1688" spans="1:25" x14ac:dyDescent="0.2">
      <c r="A1688" s="297"/>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row>
    <row r="1689" spans="1:25" x14ac:dyDescent="0.2">
      <c r="A1689" s="297"/>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row>
    <row r="1690" spans="1:25" x14ac:dyDescent="0.2">
      <c r="A1690" s="297"/>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row>
    <row r="1691" spans="1:25" x14ac:dyDescent="0.2">
      <c r="A1691" s="297"/>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row>
    <row r="1692" spans="1:25" x14ac:dyDescent="0.2">
      <c r="A1692" s="297"/>
      <c r="B1692" s="297"/>
      <c r="C1692" s="297"/>
      <c r="D1692" s="297"/>
      <c r="E1692" s="297"/>
      <c r="F1692" s="297"/>
      <c r="G1692" s="297"/>
      <c r="H1692" s="297"/>
      <c r="I1692" s="297"/>
      <c r="J1692" s="297"/>
      <c r="K1692" s="297"/>
      <c r="L1692" s="297"/>
      <c r="M1692" s="297"/>
      <c r="N1692" s="297"/>
      <c r="O1692" s="297"/>
      <c r="P1692" s="297"/>
      <c r="Q1692" s="297"/>
      <c r="R1692" s="297"/>
      <c r="S1692" s="297"/>
      <c r="T1692" s="297"/>
      <c r="U1692" s="297"/>
      <c r="V1692" s="297"/>
      <c r="W1692" s="297"/>
      <c r="X1692" s="297"/>
      <c r="Y1692" s="297"/>
    </row>
    <row r="1693" spans="1:25" x14ac:dyDescent="0.2">
      <c r="A1693" s="297"/>
      <c r="B1693" s="297"/>
      <c r="C1693" s="297"/>
      <c r="D1693" s="297"/>
      <c r="E1693" s="297"/>
      <c r="F1693" s="297"/>
      <c r="G1693" s="297"/>
      <c r="H1693" s="297"/>
      <c r="I1693" s="297"/>
      <c r="J1693" s="297"/>
      <c r="K1693" s="297"/>
      <c r="L1693" s="297"/>
      <c r="M1693" s="297"/>
      <c r="N1693" s="297"/>
      <c r="O1693" s="297"/>
      <c r="P1693" s="297"/>
      <c r="Q1693" s="297"/>
      <c r="R1693" s="297"/>
      <c r="S1693" s="297"/>
      <c r="T1693" s="297"/>
      <c r="U1693" s="297"/>
      <c r="V1693" s="297"/>
      <c r="W1693" s="297"/>
      <c r="X1693" s="297"/>
      <c r="Y1693" s="297"/>
    </row>
    <row r="1694" spans="1:25" x14ac:dyDescent="0.2">
      <c r="A1694" s="297"/>
      <c r="B1694" s="297"/>
      <c r="C1694" s="297"/>
      <c r="D1694" s="297"/>
      <c r="E1694" s="297"/>
      <c r="F1694" s="297"/>
      <c r="G1694" s="297"/>
      <c r="H1694" s="297"/>
      <c r="I1694" s="297"/>
      <c r="J1694" s="297"/>
      <c r="K1694" s="297"/>
      <c r="L1694" s="297"/>
      <c r="M1694" s="297"/>
      <c r="N1694" s="297"/>
      <c r="O1694" s="297"/>
      <c r="P1694" s="297"/>
      <c r="Q1694" s="297"/>
      <c r="R1694" s="297"/>
      <c r="S1694" s="297"/>
      <c r="T1694" s="297"/>
      <c r="U1694" s="297"/>
      <c r="V1694" s="297"/>
      <c r="W1694" s="297"/>
      <c r="X1694" s="297"/>
      <c r="Y1694" s="297"/>
    </row>
    <row r="1695" spans="1:25" x14ac:dyDescent="0.2">
      <c r="A1695" s="297"/>
      <c r="B1695" s="297"/>
      <c r="C1695" s="297"/>
      <c r="D1695" s="297"/>
      <c r="E1695" s="297"/>
      <c r="F1695" s="297"/>
      <c r="G1695" s="297"/>
      <c r="H1695" s="297"/>
      <c r="I1695" s="297"/>
      <c r="J1695" s="297"/>
      <c r="K1695" s="297"/>
      <c r="L1695" s="297"/>
      <c r="M1695" s="297"/>
      <c r="N1695" s="297"/>
      <c r="O1695" s="297"/>
      <c r="P1695" s="297"/>
      <c r="Q1695" s="297"/>
      <c r="R1695" s="297"/>
      <c r="S1695" s="297"/>
      <c r="T1695" s="297"/>
      <c r="U1695" s="297"/>
      <c r="V1695" s="297"/>
      <c r="W1695" s="297"/>
      <c r="X1695" s="297"/>
      <c r="Y1695" s="297"/>
    </row>
    <row r="1696" spans="1:25" x14ac:dyDescent="0.2">
      <c r="A1696" s="297"/>
      <c r="B1696" s="297"/>
      <c r="C1696" s="297"/>
      <c r="D1696" s="297"/>
      <c r="E1696" s="297"/>
      <c r="F1696" s="297"/>
      <c r="G1696" s="297"/>
      <c r="H1696" s="297"/>
      <c r="I1696" s="297"/>
      <c r="J1696" s="297"/>
      <c r="K1696" s="297"/>
      <c r="L1696" s="297"/>
      <c r="M1696" s="297"/>
      <c r="N1696" s="297"/>
      <c r="O1696" s="297"/>
      <c r="P1696" s="297"/>
      <c r="Q1696" s="297"/>
      <c r="R1696" s="297"/>
      <c r="S1696" s="297"/>
      <c r="T1696" s="297"/>
      <c r="U1696" s="297"/>
      <c r="V1696" s="297"/>
      <c r="W1696" s="297"/>
      <c r="X1696" s="297"/>
      <c r="Y1696" s="297"/>
    </row>
    <row r="1697" spans="1:25" x14ac:dyDescent="0.2">
      <c r="A1697" s="297"/>
      <c r="B1697" s="297"/>
      <c r="C1697" s="297"/>
      <c r="D1697" s="297"/>
      <c r="E1697" s="297"/>
      <c r="F1697" s="297"/>
      <c r="G1697" s="297"/>
      <c r="H1697" s="297"/>
      <c r="I1697" s="297"/>
      <c r="J1697" s="297"/>
      <c r="K1697" s="297"/>
      <c r="L1697" s="297"/>
      <c r="M1697" s="297"/>
      <c r="N1697" s="297"/>
      <c r="O1697" s="297"/>
      <c r="P1697" s="297"/>
      <c r="Q1697" s="297"/>
      <c r="R1697" s="297"/>
      <c r="S1697" s="297"/>
      <c r="T1697" s="297"/>
      <c r="U1697" s="297"/>
      <c r="V1697" s="297"/>
      <c r="W1697" s="297"/>
      <c r="X1697" s="297"/>
      <c r="Y1697" s="297"/>
    </row>
    <row r="1698" spans="1:25" x14ac:dyDescent="0.2">
      <c r="A1698" s="297"/>
      <c r="B1698" s="297"/>
      <c r="C1698" s="297"/>
      <c r="D1698" s="297"/>
      <c r="E1698" s="297"/>
      <c r="F1698" s="297"/>
      <c r="G1698" s="297"/>
      <c r="H1698" s="297"/>
      <c r="I1698" s="297"/>
      <c r="J1698" s="297"/>
      <c r="K1698" s="297"/>
      <c r="L1698" s="297"/>
      <c r="M1698" s="297"/>
      <c r="N1698" s="297"/>
      <c r="O1698" s="297"/>
      <c r="P1698" s="297"/>
      <c r="Q1698" s="297"/>
      <c r="R1698" s="297"/>
      <c r="S1698" s="297"/>
      <c r="T1698" s="297"/>
      <c r="U1698" s="297"/>
      <c r="V1698" s="297"/>
      <c r="W1698" s="297"/>
      <c r="X1698" s="297"/>
      <c r="Y1698" s="297"/>
    </row>
    <row r="1699" spans="1:25" x14ac:dyDescent="0.2">
      <c r="A1699" s="297"/>
      <c r="B1699" s="297"/>
      <c r="C1699" s="297"/>
      <c r="D1699" s="297"/>
      <c r="E1699" s="297"/>
      <c r="F1699" s="297"/>
      <c r="G1699" s="297"/>
      <c r="H1699" s="297"/>
      <c r="I1699" s="297"/>
      <c r="J1699" s="297"/>
      <c r="K1699" s="297"/>
      <c r="L1699" s="297"/>
      <c r="M1699" s="297"/>
      <c r="N1699" s="297"/>
      <c r="O1699" s="297"/>
      <c r="P1699" s="297"/>
      <c r="Q1699" s="297"/>
      <c r="R1699" s="297"/>
      <c r="S1699" s="297"/>
      <c r="T1699" s="297"/>
      <c r="U1699" s="297"/>
      <c r="V1699" s="297"/>
      <c r="W1699" s="297"/>
      <c r="X1699" s="297"/>
      <c r="Y1699" s="297"/>
    </row>
    <row r="1700" spans="1:25" x14ac:dyDescent="0.2">
      <c r="A1700" s="297"/>
      <c r="B1700" s="297"/>
      <c r="C1700" s="297"/>
      <c r="D1700" s="297"/>
      <c r="E1700" s="297"/>
      <c r="F1700" s="297"/>
      <c r="G1700" s="297"/>
      <c r="H1700" s="297"/>
      <c r="I1700" s="297"/>
      <c r="J1700" s="297"/>
      <c r="K1700" s="297"/>
      <c r="L1700" s="297"/>
      <c r="M1700" s="297"/>
      <c r="N1700" s="297"/>
      <c r="O1700" s="297"/>
      <c r="P1700" s="297"/>
      <c r="Q1700" s="297"/>
      <c r="R1700" s="297"/>
      <c r="S1700" s="297"/>
      <c r="T1700" s="297"/>
      <c r="U1700" s="297"/>
      <c r="V1700" s="297"/>
      <c r="W1700" s="297"/>
      <c r="X1700" s="297"/>
      <c r="Y1700" s="297"/>
    </row>
    <row r="1701" spans="1:25" x14ac:dyDescent="0.2">
      <c r="A1701" s="297"/>
      <c r="B1701" s="297"/>
      <c r="C1701" s="297"/>
      <c r="D1701" s="297"/>
      <c r="E1701" s="297"/>
      <c r="F1701" s="297"/>
      <c r="G1701" s="297"/>
      <c r="H1701" s="297"/>
      <c r="I1701" s="297"/>
      <c r="J1701" s="297"/>
      <c r="K1701" s="297"/>
      <c r="L1701" s="297"/>
      <c r="M1701" s="297"/>
      <c r="N1701" s="297"/>
      <c r="O1701" s="297"/>
      <c r="P1701" s="297"/>
      <c r="Q1701" s="297"/>
      <c r="R1701" s="297"/>
      <c r="S1701" s="297"/>
      <c r="T1701" s="297"/>
      <c r="U1701" s="297"/>
      <c r="V1701" s="297"/>
      <c r="W1701" s="297"/>
      <c r="X1701" s="297"/>
      <c r="Y1701" s="297"/>
    </row>
    <row r="1702" spans="1:25" x14ac:dyDescent="0.2">
      <c r="A1702" s="297"/>
      <c r="B1702" s="297"/>
      <c r="C1702" s="297"/>
      <c r="D1702" s="297"/>
      <c r="E1702" s="297"/>
      <c r="F1702" s="297"/>
      <c r="G1702" s="297"/>
      <c r="H1702" s="297"/>
      <c r="I1702" s="297"/>
      <c r="J1702" s="297"/>
      <c r="K1702" s="297"/>
      <c r="L1702" s="297"/>
      <c r="M1702" s="297"/>
      <c r="N1702" s="297"/>
      <c r="O1702" s="297"/>
      <c r="P1702" s="297"/>
      <c r="Q1702" s="297"/>
      <c r="R1702" s="297"/>
      <c r="S1702" s="297"/>
      <c r="T1702" s="297"/>
      <c r="U1702" s="297"/>
      <c r="V1702" s="297"/>
      <c r="W1702" s="297"/>
      <c r="X1702" s="297"/>
      <c r="Y1702" s="297"/>
    </row>
    <row r="1703" spans="1:25" x14ac:dyDescent="0.2">
      <c r="A1703" s="297"/>
      <c r="B1703" s="297"/>
      <c r="C1703" s="297"/>
      <c r="D1703" s="297"/>
      <c r="E1703" s="297"/>
      <c r="F1703" s="297"/>
      <c r="G1703" s="297"/>
      <c r="H1703" s="297"/>
      <c r="I1703" s="297"/>
      <c r="J1703" s="297"/>
      <c r="K1703" s="297"/>
      <c r="L1703" s="297"/>
      <c r="M1703" s="297"/>
      <c r="N1703" s="297"/>
      <c r="O1703" s="297"/>
      <c r="P1703" s="297"/>
      <c r="Q1703" s="297"/>
      <c r="R1703" s="297"/>
      <c r="S1703" s="297"/>
      <c r="T1703" s="297"/>
      <c r="U1703" s="297"/>
      <c r="V1703" s="297"/>
      <c r="W1703" s="297"/>
      <c r="X1703" s="297"/>
      <c r="Y1703" s="297"/>
    </row>
    <row r="1704" spans="1:25" x14ac:dyDescent="0.2">
      <c r="A1704" s="297"/>
      <c r="B1704" s="297"/>
      <c r="C1704" s="297"/>
      <c r="D1704" s="297"/>
      <c r="E1704" s="297"/>
      <c r="F1704" s="297"/>
      <c r="G1704" s="297"/>
      <c r="H1704" s="297"/>
      <c r="I1704" s="297"/>
      <c r="J1704" s="297"/>
      <c r="K1704" s="297"/>
      <c r="L1704" s="297"/>
      <c r="M1704" s="297"/>
      <c r="N1704" s="297"/>
      <c r="O1704" s="297"/>
      <c r="P1704" s="297"/>
      <c r="Q1704" s="297"/>
      <c r="R1704" s="297"/>
      <c r="S1704" s="297"/>
      <c r="T1704" s="297"/>
      <c r="U1704" s="297"/>
      <c r="V1704" s="297"/>
      <c r="W1704" s="297"/>
      <c r="X1704" s="297"/>
      <c r="Y1704" s="297"/>
    </row>
    <row r="1705" spans="1:25" x14ac:dyDescent="0.2">
      <c r="A1705" s="297"/>
      <c r="B1705" s="297"/>
      <c r="C1705" s="297"/>
      <c r="D1705" s="297"/>
      <c r="E1705" s="297"/>
      <c r="F1705" s="297"/>
      <c r="G1705" s="297"/>
      <c r="H1705" s="297"/>
      <c r="I1705" s="297"/>
      <c r="J1705" s="297"/>
      <c r="K1705" s="297"/>
      <c r="L1705" s="297"/>
      <c r="M1705" s="297"/>
      <c r="N1705" s="297"/>
      <c r="O1705" s="297"/>
      <c r="P1705" s="297"/>
      <c r="Q1705" s="297"/>
      <c r="R1705" s="297"/>
      <c r="S1705" s="297"/>
      <c r="T1705" s="297"/>
      <c r="U1705" s="297"/>
      <c r="V1705" s="297"/>
      <c r="W1705" s="297"/>
      <c r="X1705" s="297"/>
      <c r="Y1705" s="297"/>
    </row>
    <row r="1706" spans="1:25" x14ac:dyDescent="0.2">
      <c r="A1706" s="297"/>
      <c r="B1706" s="297"/>
      <c r="C1706" s="297"/>
      <c r="D1706" s="297"/>
      <c r="E1706" s="297"/>
      <c r="F1706" s="297"/>
      <c r="G1706" s="297"/>
      <c r="H1706" s="297"/>
      <c r="I1706" s="297"/>
      <c r="J1706" s="297"/>
      <c r="K1706" s="297"/>
      <c r="L1706" s="297"/>
      <c r="M1706" s="297"/>
      <c r="N1706" s="297"/>
      <c r="O1706" s="297"/>
      <c r="P1706" s="297"/>
      <c r="Q1706" s="297"/>
      <c r="R1706" s="297"/>
      <c r="S1706" s="297"/>
      <c r="T1706" s="297"/>
      <c r="U1706" s="297"/>
      <c r="V1706" s="297"/>
      <c r="W1706" s="297"/>
      <c r="X1706" s="297"/>
      <c r="Y1706" s="297"/>
    </row>
    <row r="1707" spans="1:25" x14ac:dyDescent="0.2">
      <c r="A1707" s="297"/>
      <c r="B1707" s="297"/>
      <c r="C1707" s="297"/>
      <c r="D1707" s="297"/>
      <c r="E1707" s="297"/>
      <c r="F1707" s="297"/>
      <c r="G1707" s="297"/>
      <c r="H1707" s="297"/>
      <c r="I1707" s="297"/>
      <c r="J1707" s="297"/>
      <c r="K1707" s="297"/>
      <c r="L1707" s="297"/>
      <c r="M1707" s="297"/>
      <c r="N1707" s="297"/>
      <c r="O1707" s="297"/>
      <c r="P1707" s="297"/>
      <c r="Q1707" s="297"/>
      <c r="R1707" s="297"/>
      <c r="S1707" s="297"/>
      <c r="T1707" s="297"/>
      <c r="U1707" s="297"/>
      <c r="V1707" s="297"/>
      <c r="W1707" s="297"/>
      <c r="X1707" s="297"/>
      <c r="Y1707" s="297"/>
    </row>
    <row r="1708" spans="1:25" x14ac:dyDescent="0.2">
      <c r="A1708" s="297"/>
      <c r="B1708" s="297"/>
      <c r="C1708" s="297"/>
      <c r="D1708" s="297"/>
      <c r="E1708" s="297"/>
      <c r="F1708" s="297"/>
      <c r="G1708" s="297"/>
      <c r="H1708" s="297"/>
      <c r="I1708" s="297"/>
      <c r="J1708" s="297"/>
      <c r="K1708" s="297"/>
      <c r="L1708" s="297"/>
      <c r="M1708" s="297"/>
      <c r="N1708" s="297"/>
      <c r="O1708" s="297"/>
      <c r="P1708" s="297"/>
      <c r="Q1708" s="297"/>
      <c r="R1708" s="297"/>
      <c r="S1708" s="297"/>
      <c r="T1708" s="297"/>
      <c r="U1708" s="297"/>
      <c r="V1708" s="297"/>
      <c r="W1708" s="297"/>
      <c r="X1708" s="297"/>
      <c r="Y1708" s="297"/>
    </row>
    <row r="1709" spans="1:25" x14ac:dyDescent="0.2">
      <c r="A1709" s="297"/>
      <c r="B1709" s="297"/>
      <c r="C1709" s="297"/>
      <c r="D1709" s="297"/>
      <c r="E1709" s="297"/>
      <c r="F1709" s="297"/>
      <c r="G1709" s="297"/>
      <c r="H1709" s="297"/>
      <c r="I1709" s="297"/>
      <c r="J1709" s="297"/>
      <c r="K1709" s="297"/>
      <c r="L1709" s="297"/>
      <c r="M1709" s="297"/>
      <c r="N1709" s="297"/>
      <c r="O1709" s="297"/>
      <c r="P1709" s="297"/>
      <c r="Q1709" s="297"/>
      <c r="R1709" s="297"/>
      <c r="S1709" s="297"/>
      <c r="T1709" s="297"/>
      <c r="U1709" s="297"/>
      <c r="V1709" s="297"/>
      <c r="W1709" s="297"/>
      <c r="X1709" s="297"/>
      <c r="Y1709" s="297"/>
    </row>
    <row r="1710" spans="1:25" x14ac:dyDescent="0.2">
      <c r="A1710" s="297"/>
      <c r="B1710" s="297"/>
      <c r="C1710" s="297"/>
      <c r="D1710" s="297"/>
      <c r="E1710" s="297"/>
      <c r="F1710" s="297"/>
      <c r="G1710" s="297"/>
      <c r="H1710" s="297"/>
      <c r="I1710" s="297"/>
      <c r="J1710" s="297"/>
      <c r="K1710" s="297"/>
      <c r="L1710" s="297"/>
      <c r="M1710" s="297"/>
      <c r="N1710" s="297"/>
      <c r="O1710" s="297"/>
      <c r="P1710" s="297"/>
      <c r="Q1710" s="297"/>
      <c r="R1710" s="297"/>
      <c r="S1710" s="297"/>
      <c r="T1710" s="297"/>
      <c r="U1710" s="297"/>
      <c r="V1710" s="297"/>
      <c r="W1710" s="297"/>
      <c r="X1710" s="297"/>
      <c r="Y1710" s="297"/>
    </row>
    <row r="1711" spans="1:25" x14ac:dyDescent="0.2">
      <c r="A1711" s="297"/>
      <c r="B1711" s="297"/>
      <c r="C1711" s="297"/>
      <c r="D1711" s="297"/>
      <c r="E1711" s="297"/>
      <c r="F1711" s="297"/>
      <c r="G1711" s="297"/>
      <c r="H1711" s="297"/>
      <c r="I1711" s="297"/>
      <c r="J1711" s="297"/>
      <c r="K1711" s="297"/>
      <c r="L1711" s="297"/>
      <c r="M1711" s="297"/>
      <c r="N1711" s="297"/>
      <c r="O1711" s="297"/>
      <c r="P1711" s="297"/>
      <c r="Q1711" s="297"/>
      <c r="R1711" s="297"/>
      <c r="S1711" s="297"/>
      <c r="T1711" s="297"/>
      <c r="U1711" s="297"/>
      <c r="V1711" s="297"/>
      <c r="W1711" s="297"/>
      <c r="X1711" s="297"/>
      <c r="Y1711" s="297"/>
    </row>
    <row r="1712" spans="1:25" x14ac:dyDescent="0.2">
      <c r="A1712" s="297"/>
      <c r="B1712" s="297"/>
      <c r="C1712" s="297"/>
      <c r="D1712" s="297"/>
      <c r="E1712" s="297"/>
      <c r="F1712" s="297"/>
      <c r="G1712" s="297"/>
      <c r="H1712" s="297"/>
      <c r="I1712" s="297"/>
      <c r="J1712" s="297"/>
      <c r="K1712" s="297"/>
      <c r="L1712" s="297"/>
      <c r="M1712" s="297"/>
      <c r="N1712" s="297"/>
      <c r="O1712" s="297"/>
      <c r="P1712" s="297"/>
      <c r="Q1712" s="297"/>
      <c r="R1712" s="297"/>
      <c r="S1712" s="297"/>
      <c r="T1712" s="297"/>
      <c r="U1712" s="297"/>
      <c r="V1712" s="297"/>
      <c r="W1712" s="297"/>
      <c r="X1712" s="297"/>
      <c r="Y1712" s="297"/>
    </row>
    <row r="1713" spans="1:25" x14ac:dyDescent="0.2">
      <c r="A1713" s="297"/>
      <c r="B1713" s="297"/>
      <c r="C1713" s="297"/>
      <c r="D1713" s="297"/>
      <c r="E1713" s="297"/>
      <c r="F1713" s="297"/>
      <c r="G1713" s="297"/>
      <c r="H1713" s="297"/>
      <c r="I1713" s="297"/>
      <c r="J1713" s="297"/>
      <c r="K1713" s="297"/>
      <c r="L1713" s="297"/>
      <c r="M1713" s="297"/>
      <c r="N1713" s="297"/>
      <c r="O1713" s="297"/>
      <c r="P1713" s="297"/>
      <c r="Q1713" s="297"/>
      <c r="R1713" s="297"/>
      <c r="S1713" s="297"/>
      <c r="T1713" s="297"/>
      <c r="U1713" s="297"/>
      <c r="V1713" s="297"/>
      <c r="W1713" s="297"/>
      <c r="X1713" s="297"/>
      <c r="Y1713" s="297"/>
    </row>
    <row r="1714" spans="1:25" x14ac:dyDescent="0.2">
      <c r="A1714" s="297"/>
      <c r="B1714" s="297"/>
      <c r="C1714" s="297"/>
      <c r="D1714" s="297"/>
      <c r="E1714" s="297"/>
      <c r="F1714" s="297"/>
      <c r="G1714" s="297"/>
      <c r="H1714" s="297"/>
      <c r="I1714" s="297"/>
      <c r="J1714" s="297"/>
      <c r="K1714" s="297"/>
      <c r="L1714" s="297"/>
      <c r="M1714" s="297"/>
      <c r="N1714" s="297"/>
      <c r="O1714" s="297"/>
      <c r="P1714" s="297"/>
      <c r="Q1714" s="297"/>
      <c r="R1714" s="297"/>
      <c r="S1714" s="297"/>
      <c r="T1714" s="297"/>
      <c r="U1714" s="297"/>
      <c r="V1714" s="297"/>
      <c r="W1714" s="297"/>
      <c r="X1714" s="297"/>
      <c r="Y1714" s="297"/>
    </row>
    <row r="1715" spans="1:25" x14ac:dyDescent="0.2">
      <c r="A1715" s="297"/>
      <c r="B1715" s="297"/>
      <c r="C1715" s="297"/>
      <c r="D1715" s="297"/>
      <c r="E1715" s="297"/>
      <c r="F1715" s="297"/>
      <c r="G1715" s="297"/>
      <c r="H1715" s="297"/>
      <c r="I1715" s="297"/>
      <c r="J1715" s="297"/>
      <c r="K1715" s="297"/>
      <c r="L1715" s="297"/>
      <c r="M1715" s="297"/>
      <c r="N1715" s="297"/>
      <c r="O1715" s="297"/>
      <c r="P1715" s="297"/>
      <c r="Q1715" s="297"/>
      <c r="R1715" s="297"/>
      <c r="S1715" s="297"/>
      <c r="T1715" s="297"/>
      <c r="U1715" s="297"/>
      <c r="V1715" s="297"/>
      <c r="W1715" s="297"/>
      <c r="X1715" s="297"/>
      <c r="Y1715" s="297"/>
    </row>
    <row r="1716" spans="1:25" x14ac:dyDescent="0.2">
      <c r="A1716" s="297"/>
      <c r="B1716" s="297"/>
      <c r="C1716" s="297"/>
      <c r="D1716" s="297"/>
      <c r="E1716" s="297"/>
      <c r="F1716" s="297"/>
      <c r="G1716" s="297"/>
      <c r="H1716" s="297"/>
      <c r="I1716" s="297"/>
      <c r="J1716" s="297"/>
      <c r="K1716" s="297"/>
      <c r="L1716" s="297"/>
      <c r="M1716" s="297"/>
      <c r="N1716" s="297"/>
      <c r="O1716" s="297"/>
      <c r="P1716" s="297"/>
      <c r="Q1716" s="297"/>
      <c r="R1716" s="297"/>
      <c r="S1716" s="297"/>
      <c r="T1716" s="297"/>
      <c r="U1716" s="297"/>
      <c r="V1716" s="297"/>
      <c r="W1716" s="297"/>
      <c r="X1716" s="297"/>
      <c r="Y1716" s="297"/>
    </row>
    <row r="1717" spans="1:25" x14ac:dyDescent="0.2">
      <c r="A1717" s="297"/>
      <c r="B1717" s="297"/>
      <c r="C1717" s="297"/>
      <c r="D1717" s="297"/>
      <c r="E1717" s="297"/>
      <c r="F1717" s="297"/>
      <c r="G1717" s="297"/>
      <c r="H1717" s="297"/>
      <c r="I1717" s="297"/>
      <c r="J1717" s="297"/>
      <c r="K1717" s="297"/>
      <c r="L1717" s="297"/>
      <c r="M1717" s="297"/>
      <c r="N1717" s="297"/>
      <c r="O1717" s="297"/>
      <c r="P1717" s="297"/>
      <c r="Q1717" s="297"/>
      <c r="R1717" s="297"/>
      <c r="S1717" s="297"/>
      <c r="T1717" s="297"/>
      <c r="U1717" s="297"/>
      <c r="V1717" s="297"/>
      <c r="W1717" s="297"/>
      <c r="X1717" s="297"/>
      <c r="Y1717" s="297"/>
    </row>
    <row r="1718" spans="1:25" x14ac:dyDescent="0.2">
      <c r="A1718" s="297"/>
      <c r="B1718" s="297"/>
      <c r="C1718" s="297"/>
      <c r="D1718" s="297"/>
      <c r="E1718" s="297"/>
      <c r="F1718" s="297"/>
      <c r="G1718" s="297"/>
      <c r="H1718" s="297"/>
      <c r="I1718" s="297"/>
      <c r="J1718" s="297"/>
      <c r="K1718" s="297"/>
      <c r="L1718" s="297"/>
      <c r="M1718" s="297"/>
      <c r="N1718" s="297"/>
      <c r="O1718" s="297"/>
      <c r="P1718" s="297"/>
      <c r="Q1718" s="297"/>
      <c r="R1718" s="297"/>
      <c r="S1718" s="297"/>
      <c r="T1718" s="297"/>
      <c r="U1718" s="297"/>
      <c r="V1718" s="297"/>
      <c r="W1718" s="297"/>
      <c r="X1718" s="297"/>
      <c r="Y1718" s="297"/>
    </row>
    <row r="1719" spans="1:25" x14ac:dyDescent="0.2">
      <c r="A1719" s="297"/>
      <c r="B1719" s="297"/>
      <c r="C1719" s="297"/>
      <c r="D1719" s="297"/>
      <c r="E1719" s="297"/>
      <c r="F1719" s="297"/>
      <c r="G1719" s="297"/>
      <c r="H1719" s="297"/>
      <c r="I1719" s="297"/>
      <c r="J1719" s="297"/>
      <c r="K1719" s="297"/>
      <c r="L1719" s="297"/>
      <c r="M1719" s="297"/>
      <c r="N1719" s="297"/>
      <c r="O1719" s="297"/>
      <c r="P1719" s="297"/>
      <c r="Q1719" s="297"/>
      <c r="R1719" s="297"/>
      <c r="S1719" s="297"/>
      <c r="T1719" s="297"/>
      <c r="U1719" s="297"/>
      <c r="V1719" s="297"/>
      <c r="W1719" s="297"/>
      <c r="X1719" s="297"/>
      <c r="Y1719" s="297"/>
    </row>
    <row r="1720" spans="1:25" x14ac:dyDescent="0.2">
      <c r="A1720" s="297"/>
      <c r="B1720" s="297"/>
      <c r="C1720" s="297"/>
      <c r="D1720" s="297"/>
      <c r="E1720" s="297"/>
      <c r="F1720" s="297"/>
      <c r="G1720" s="297"/>
      <c r="H1720" s="297"/>
      <c r="I1720" s="297"/>
      <c r="J1720" s="297"/>
      <c r="K1720" s="297"/>
      <c r="L1720" s="297"/>
      <c r="M1720" s="297"/>
      <c r="N1720" s="297"/>
      <c r="O1720" s="297"/>
      <c r="P1720" s="297"/>
      <c r="Q1720" s="297"/>
      <c r="R1720" s="297"/>
      <c r="S1720" s="297"/>
      <c r="T1720" s="297"/>
      <c r="U1720" s="297"/>
      <c r="V1720" s="297"/>
      <c r="W1720" s="297"/>
      <c r="X1720" s="297"/>
      <c r="Y1720" s="297"/>
    </row>
    <row r="1721" spans="1:25" x14ac:dyDescent="0.2">
      <c r="A1721" s="297"/>
      <c r="B1721" s="297"/>
      <c r="C1721" s="297"/>
      <c r="D1721" s="297"/>
      <c r="E1721" s="297"/>
      <c r="F1721" s="297"/>
      <c r="G1721" s="297"/>
      <c r="H1721" s="297"/>
      <c r="I1721" s="297"/>
      <c r="J1721" s="297"/>
      <c r="K1721" s="297"/>
      <c r="L1721" s="297"/>
      <c r="M1721" s="297"/>
      <c r="N1721" s="297"/>
      <c r="O1721" s="297"/>
      <c r="P1721" s="297"/>
      <c r="Q1721" s="297"/>
      <c r="R1721" s="297"/>
      <c r="S1721" s="297"/>
      <c r="T1721" s="297"/>
      <c r="U1721" s="297"/>
      <c r="V1721" s="297"/>
      <c r="W1721" s="297"/>
      <c r="X1721" s="297"/>
      <c r="Y1721" s="297"/>
    </row>
    <row r="1722" spans="1:25" x14ac:dyDescent="0.2">
      <c r="A1722" s="297"/>
      <c r="B1722" s="297"/>
      <c r="C1722" s="297"/>
      <c r="D1722" s="297"/>
      <c r="E1722" s="297"/>
      <c r="F1722" s="297"/>
      <c r="G1722" s="297"/>
      <c r="H1722" s="297"/>
      <c r="I1722" s="297"/>
      <c r="J1722" s="297"/>
      <c r="K1722" s="297"/>
      <c r="L1722" s="297"/>
      <c r="M1722" s="297"/>
      <c r="N1722" s="297"/>
      <c r="O1722" s="297"/>
      <c r="P1722" s="297"/>
      <c r="Q1722" s="297"/>
      <c r="R1722" s="297"/>
      <c r="S1722" s="297"/>
      <c r="T1722" s="297"/>
      <c r="U1722" s="297"/>
      <c r="V1722" s="297"/>
      <c r="W1722" s="297"/>
      <c r="X1722" s="297"/>
      <c r="Y1722" s="297"/>
    </row>
    <row r="1723" spans="1:25" x14ac:dyDescent="0.2">
      <c r="A1723" s="297"/>
      <c r="B1723" s="297"/>
      <c r="C1723" s="297"/>
      <c r="D1723" s="297"/>
      <c r="E1723" s="297"/>
      <c r="F1723" s="297"/>
      <c r="G1723" s="297"/>
      <c r="H1723" s="297"/>
      <c r="I1723" s="297"/>
      <c r="J1723" s="297"/>
      <c r="K1723" s="297"/>
      <c r="L1723" s="297"/>
      <c r="M1723" s="297"/>
      <c r="N1723" s="297"/>
      <c r="O1723" s="297"/>
      <c r="P1723" s="297"/>
      <c r="Q1723" s="297"/>
      <c r="R1723" s="297"/>
      <c r="S1723" s="297"/>
      <c r="T1723" s="297"/>
      <c r="U1723" s="297"/>
      <c r="V1723" s="297"/>
      <c r="W1723" s="297"/>
      <c r="X1723" s="297"/>
      <c r="Y1723" s="297"/>
    </row>
    <row r="1724" spans="1:25" x14ac:dyDescent="0.2">
      <c r="A1724" s="297"/>
      <c r="B1724" s="297"/>
      <c r="C1724" s="297"/>
      <c r="D1724" s="297"/>
      <c r="E1724" s="297"/>
      <c r="F1724" s="297"/>
      <c r="G1724" s="297"/>
      <c r="H1724" s="297"/>
      <c r="I1724" s="297"/>
      <c r="J1724" s="297"/>
      <c r="K1724" s="297"/>
      <c r="L1724" s="297"/>
      <c r="M1724" s="297"/>
      <c r="N1724" s="297"/>
      <c r="O1724" s="297"/>
      <c r="P1724" s="297"/>
      <c r="Q1724" s="297"/>
      <c r="R1724" s="297"/>
      <c r="S1724" s="297"/>
      <c r="T1724" s="297"/>
      <c r="U1724" s="297"/>
      <c r="V1724" s="297"/>
      <c r="W1724" s="297"/>
      <c r="X1724" s="297"/>
      <c r="Y1724" s="297"/>
    </row>
    <row r="1725" spans="1:25" x14ac:dyDescent="0.2">
      <c r="A1725" s="297"/>
      <c r="B1725" s="297"/>
      <c r="C1725" s="297"/>
      <c r="D1725" s="297"/>
      <c r="E1725" s="297"/>
      <c r="F1725" s="297"/>
      <c r="G1725" s="297"/>
      <c r="H1725" s="297"/>
      <c r="I1725" s="297"/>
      <c r="J1725" s="297"/>
      <c r="K1725" s="297"/>
      <c r="L1725" s="297"/>
      <c r="M1725" s="297"/>
      <c r="N1725" s="297"/>
      <c r="O1725" s="297"/>
      <c r="P1725" s="297"/>
      <c r="Q1725" s="297"/>
      <c r="R1725" s="297"/>
      <c r="S1725" s="297"/>
      <c r="T1725" s="297"/>
      <c r="U1725" s="297"/>
      <c r="V1725" s="297"/>
      <c r="W1725" s="297"/>
      <c r="X1725" s="297"/>
      <c r="Y1725" s="297"/>
    </row>
    <row r="1726" spans="1:25" x14ac:dyDescent="0.2">
      <c r="A1726" s="297"/>
      <c r="B1726" s="297"/>
      <c r="C1726" s="297"/>
      <c r="D1726" s="297"/>
      <c r="E1726" s="297"/>
      <c r="F1726" s="297"/>
      <c r="G1726" s="297"/>
      <c r="H1726" s="297"/>
      <c r="I1726" s="297"/>
      <c r="J1726" s="297"/>
      <c r="K1726" s="297"/>
      <c r="L1726" s="297"/>
      <c r="M1726" s="297"/>
      <c r="N1726" s="297"/>
      <c r="O1726" s="297"/>
      <c r="P1726" s="297"/>
      <c r="Q1726" s="297"/>
      <c r="R1726" s="297"/>
      <c r="S1726" s="297"/>
      <c r="T1726" s="297"/>
      <c r="U1726" s="297"/>
      <c r="V1726" s="297"/>
      <c r="W1726" s="297"/>
      <c r="X1726" s="297"/>
      <c r="Y1726" s="297"/>
    </row>
    <row r="1727" spans="1:25" x14ac:dyDescent="0.2">
      <c r="A1727" s="297"/>
      <c r="B1727" s="297"/>
      <c r="C1727" s="297"/>
      <c r="D1727" s="297"/>
      <c r="E1727" s="297"/>
      <c r="F1727" s="297"/>
      <c r="G1727" s="297"/>
      <c r="H1727" s="297"/>
      <c r="I1727" s="297"/>
      <c r="J1727" s="297"/>
      <c r="K1727" s="297"/>
      <c r="L1727" s="297"/>
      <c r="M1727" s="297"/>
      <c r="N1727" s="297"/>
      <c r="O1727" s="297"/>
      <c r="P1727" s="297"/>
      <c r="Q1727" s="297"/>
      <c r="R1727" s="297"/>
      <c r="S1727" s="297"/>
      <c r="T1727" s="297"/>
      <c r="U1727" s="297"/>
      <c r="V1727" s="297"/>
      <c r="W1727" s="297"/>
      <c r="X1727" s="297"/>
      <c r="Y1727" s="297"/>
    </row>
    <row r="1728" spans="1:25" x14ac:dyDescent="0.2">
      <c r="A1728" s="297"/>
      <c r="B1728" s="297"/>
      <c r="C1728" s="297"/>
      <c r="D1728" s="297"/>
      <c r="E1728" s="297"/>
      <c r="F1728" s="297"/>
      <c r="G1728" s="297"/>
      <c r="H1728" s="297"/>
      <c r="I1728" s="297"/>
      <c r="J1728" s="297"/>
      <c r="K1728" s="297"/>
      <c r="L1728" s="297"/>
      <c r="M1728" s="297"/>
      <c r="N1728" s="297"/>
      <c r="O1728" s="297"/>
      <c r="P1728" s="297"/>
      <c r="Q1728" s="297"/>
      <c r="R1728" s="297"/>
      <c r="S1728" s="297"/>
      <c r="T1728" s="297"/>
      <c r="U1728" s="297"/>
      <c r="V1728" s="297"/>
      <c r="W1728" s="297"/>
      <c r="X1728" s="297"/>
      <c r="Y1728" s="297"/>
    </row>
    <row r="1729" spans="1:25" x14ac:dyDescent="0.2">
      <c r="A1729" s="297"/>
      <c r="B1729" s="297"/>
      <c r="C1729" s="297"/>
      <c r="D1729" s="297"/>
      <c r="E1729" s="297"/>
      <c r="F1729" s="297"/>
      <c r="G1729" s="297"/>
      <c r="H1729" s="297"/>
      <c r="I1729" s="297"/>
      <c r="J1729" s="297"/>
      <c r="K1729" s="297"/>
      <c r="L1729" s="297"/>
      <c r="M1729" s="297"/>
      <c r="N1729" s="297"/>
      <c r="O1729" s="297"/>
      <c r="P1729" s="297"/>
      <c r="Q1729" s="297"/>
      <c r="R1729" s="297"/>
      <c r="S1729" s="297"/>
      <c r="T1729" s="297"/>
      <c r="U1729" s="297"/>
      <c r="V1729" s="297"/>
      <c r="W1729" s="297"/>
      <c r="X1729" s="297"/>
      <c r="Y1729" s="297"/>
    </row>
    <row r="1730" spans="1:25" x14ac:dyDescent="0.2">
      <c r="A1730" s="297"/>
      <c r="B1730" s="297"/>
      <c r="C1730" s="297"/>
      <c r="D1730" s="297"/>
      <c r="E1730" s="297"/>
      <c r="F1730" s="297"/>
      <c r="G1730" s="297"/>
      <c r="H1730" s="297"/>
      <c r="I1730" s="297"/>
      <c r="J1730" s="297"/>
      <c r="K1730" s="297"/>
      <c r="L1730" s="297"/>
      <c r="M1730" s="297"/>
      <c r="N1730" s="297"/>
      <c r="O1730" s="297"/>
      <c r="P1730" s="297"/>
      <c r="Q1730" s="297"/>
      <c r="R1730" s="297"/>
      <c r="S1730" s="297"/>
      <c r="T1730" s="297"/>
      <c r="U1730" s="297"/>
      <c r="V1730" s="297"/>
      <c r="W1730" s="297"/>
      <c r="X1730" s="297"/>
      <c r="Y1730" s="297"/>
    </row>
    <row r="1731" spans="1:25" x14ac:dyDescent="0.2">
      <c r="A1731" s="297"/>
      <c r="B1731" s="297"/>
      <c r="C1731" s="297"/>
      <c r="D1731" s="297"/>
      <c r="E1731" s="297"/>
      <c r="F1731" s="297"/>
      <c r="G1731" s="297"/>
      <c r="H1731" s="297"/>
      <c r="I1731" s="297"/>
      <c r="J1731" s="297"/>
      <c r="K1731" s="297"/>
      <c r="L1731" s="297"/>
      <c r="M1731" s="297"/>
      <c r="N1731" s="297"/>
      <c r="O1731" s="297"/>
      <c r="P1731" s="297"/>
      <c r="Q1731" s="297"/>
      <c r="R1731" s="297"/>
      <c r="S1731" s="297"/>
      <c r="T1731" s="297"/>
      <c r="U1731" s="297"/>
      <c r="V1731" s="297"/>
      <c r="W1731" s="297"/>
      <c r="X1731" s="297"/>
      <c r="Y1731" s="297"/>
    </row>
    <row r="1732" spans="1:25" x14ac:dyDescent="0.2">
      <c r="A1732" s="297"/>
      <c r="B1732" s="297"/>
      <c r="C1732" s="297"/>
      <c r="D1732" s="297"/>
      <c r="E1732" s="297"/>
      <c r="F1732" s="297"/>
      <c r="G1732" s="297"/>
      <c r="H1732" s="297"/>
      <c r="I1732" s="297"/>
      <c r="J1732" s="297"/>
      <c r="K1732" s="297"/>
      <c r="L1732" s="297"/>
      <c r="M1732" s="297"/>
      <c r="N1732" s="297"/>
      <c r="O1732" s="297"/>
      <c r="P1732" s="297"/>
      <c r="Q1732" s="297"/>
      <c r="R1732" s="297"/>
      <c r="S1732" s="297"/>
      <c r="T1732" s="297"/>
      <c r="U1732" s="297"/>
      <c r="V1732" s="297"/>
      <c r="W1732" s="297"/>
      <c r="X1732" s="297"/>
      <c r="Y1732" s="297"/>
    </row>
    <row r="1733" spans="1:25" x14ac:dyDescent="0.2">
      <c r="A1733" s="297"/>
      <c r="B1733" s="297"/>
      <c r="C1733" s="297"/>
      <c r="D1733" s="297"/>
      <c r="E1733" s="297"/>
      <c r="F1733" s="297"/>
      <c r="G1733" s="297"/>
      <c r="H1733" s="297"/>
      <c r="I1733" s="297"/>
      <c r="J1733" s="297"/>
      <c r="K1733" s="297"/>
      <c r="L1733" s="297"/>
      <c r="M1733" s="297"/>
      <c r="N1733" s="297"/>
      <c r="O1733" s="297"/>
      <c r="P1733" s="297"/>
      <c r="Q1733" s="297"/>
      <c r="R1733" s="297"/>
      <c r="S1733" s="297"/>
      <c r="T1733" s="297"/>
      <c r="U1733" s="297"/>
      <c r="V1733" s="297"/>
      <c r="W1733" s="297"/>
      <c r="X1733" s="297"/>
      <c r="Y1733" s="297"/>
    </row>
    <row r="1734" spans="1:25" x14ac:dyDescent="0.2">
      <c r="A1734" s="297"/>
      <c r="B1734" s="297"/>
      <c r="C1734" s="297"/>
      <c r="D1734" s="297"/>
      <c r="E1734" s="297"/>
      <c r="F1734" s="297"/>
      <c r="G1734" s="297"/>
      <c r="H1734" s="297"/>
      <c r="I1734" s="297"/>
      <c r="J1734" s="297"/>
      <c r="K1734" s="297"/>
      <c r="L1734" s="297"/>
      <c r="M1734" s="297"/>
      <c r="N1734" s="297"/>
      <c r="O1734" s="297"/>
      <c r="P1734" s="297"/>
      <c r="Q1734" s="297"/>
      <c r="R1734" s="297"/>
      <c r="S1734" s="297"/>
      <c r="T1734" s="297"/>
      <c r="U1734" s="297"/>
      <c r="V1734" s="297"/>
      <c r="W1734" s="297"/>
      <c r="X1734" s="297"/>
      <c r="Y1734" s="297"/>
    </row>
    <row r="1735" spans="1:25" x14ac:dyDescent="0.2">
      <c r="A1735" s="297"/>
      <c r="B1735" s="297"/>
      <c r="C1735" s="297"/>
      <c r="D1735" s="297"/>
      <c r="E1735" s="297"/>
      <c r="F1735" s="297"/>
      <c r="G1735" s="297"/>
      <c r="H1735" s="297"/>
      <c r="I1735" s="297"/>
      <c r="J1735" s="297"/>
      <c r="K1735" s="297"/>
      <c r="L1735" s="297"/>
      <c r="M1735" s="297"/>
      <c r="N1735" s="297"/>
      <c r="O1735" s="297"/>
      <c r="P1735" s="297"/>
      <c r="Q1735" s="297"/>
      <c r="R1735" s="297"/>
      <c r="S1735" s="297"/>
      <c r="T1735" s="297"/>
      <c r="U1735" s="297"/>
      <c r="V1735" s="297"/>
      <c r="W1735" s="297"/>
      <c r="X1735" s="297"/>
      <c r="Y1735" s="297"/>
    </row>
    <row r="1736" spans="1:25" x14ac:dyDescent="0.2">
      <c r="A1736" s="297"/>
      <c r="B1736" s="297"/>
      <c r="C1736" s="297"/>
      <c r="D1736" s="297"/>
      <c r="E1736" s="297"/>
      <c r="F1736" s="297"/>
      <c r="G1736" s="297"/>
      <c r="H1736" s="297"/>
      <c r="I1736" s="297"/>
      <c r="J1736" s="297"/>
      <c r="K1736" s="297"/>
      <c r="L1736" s="297"/>
      <c r="M1736" s="297"/>
      <c r="N1736" s="297"/>
      <c r="O1736" s="297"/>
      <c r="P1736" s="297"/>
      <c r="Q1736" s="297"/>
      <c r="R1736" s="297"/>
      <c r="S1736" s="297"/>
      <c r="T1736" s="297"/>
      <c r="U1736" s="297"/>
      <c r="V1736" s="297"/>
      <c r="W1736" s="297"/>
      <c r="X1736" s="297"/>
      <c r="Y1736" s="297"/>
    </row>
    <row r="1737" spans="1:25" x14ac:dyDescent="0.2">
      <c r="A1737" s="297"/>
      <c r="B1737" s="297"/>
      <c r="C1737" s="297"/>
      <c r="D1737" s="297"/>
      <c r="E1737" s="297"/>
      <c r="F1737" s="297"/>
      <c r="G1737" s="297"/>
      <c r="H1737" s="297"/>
      <c r="I1737" s="297"/>
      <c r="J1737" s="297"/>
      <c r="K1737" s="297"/>
      <c r="L1737" s="297"/>
      <c r="M1737" s="297"/>
      <c r="N1737" s="297"/>
      <c r="O1737" s="297"/>
      <c r="P1737" s="297"/>
      <c r="Q1737" s="297"/>
      <c r="R1737" s="297"/>
      <c r="S1737" s="297"/>
      <c r="T1737" s="297"/>
      <c r="U1737" s="297"/>
      <c r="V1737" s="297"/>
      <c r="W1737" s="297"/>
      <c r="X1737" s="297"/>
      <c r="Y1737" s="297"/>
    </row>
    <row r="1738" spans="1:25" x14ac:dyDescent="0.2">
      <c r="A1738" s="297"/>
      <c r="B1738" s="297"/>
      <c r="C1738" s="297"/>
      <c r="D1738" s="297"/>
      <c r="E1738" s="297"/>
      <c r="F1738" s="297"/>
      <c r="G1738" s="297"/>
      <c r="H1738" s="297"/>
      <c r="I1738" s="297"/>
      <c r="J1738" s="297"/>
      <c r="K1738" s="297"/>
      <c r="L1738" s="297"/>
      <c r="M1738" s="297"/>
      <c r="N1738" s="297"/>
      <c r="O1738" s="297"/>
      <c r="P1738" s="297"/>
      <c r="Q1738" s="297"/>
      <c r="R1738" s="297"/>
      <c r="S1738" s="297"/>
      <c r="T1738" s="297"/>
      <c r="U1738" s="297"/>
      <c r="V1738" s="297"/>
      <c r="W1738" s="297"/>
      <c r="X1738" s="297"/>
      <c r="Y1738" s="297"/>
    </row>
    <row r="1739" spans="1:25" x14ac:dyDescent="0.2">
      <c r="A1739" s="297"/>
      <c r="B1739" s="297"/>
      <c r="C1739" s="297"/>
      <c r="D1739" s="297"/>
      <c r="E1739" s="297"/>
      <c r="F1739" s="297"/>
      <c r="G1739" s="297"/>
      <c r="H1739" s="297"/>
      <c r="I1739" s="297"/>
      <c r="J1739" s="297"/>
      <c r="K1739" s="297"/>
      <c r="L1739" s="297"/>
      <c r="M1739" s="297"/>
      <c r="N1739" s="297"/>
      <c r="O1739" s="297"/>
      <c r="P1739" s="297"/>
      <c r="Q1739" s="297"/>
      <c r="R1739" s="297"/>
      <c r="S1739" s="297"/>
      <c r="T1739" s="297"/>
      <c r="U1739" s="297"/>
      <c r="V1739" s="297"/>
      <c r="W1739" s="297"/>
      <c r="X1739" s="297"/>
      <c r="Y1739" s="297"/>
    </row>
    <row r="1740" spans="1:25" x14ac:dyDescent="0.2">
      <c r="A1740" s="297"/>
      <c r="B1740" s="297"/>
      <c r="C1740" s="297"/>
      <c r="D1740" s="297"/>
      <c r="E1740" s="297"/>
      <c r="F1740" s="297"/>
      <c r="G1740" s="297"/>
      <c r="H1740" s="297"/>
      <c r="I1740" s="297"/>
      <c r="J1740" s="297"/>
      <c r="K1740" s="297"/>
      <c r="L1740" s="297"/>
      <c r="M1740" s="297"/>
      <c r="N1740" s="297"/>
      <c r="O1740" s="297"/>
      <c r="P1740" s="297"/>
      <c r="Q1740" s="297"/>
      <c r="R1740" s="297"/>
      <c r="S1740" s="297"/>
      <c r="T1740" s="297"/>
      <c r="U1740" s="297"/>
      <c r="V1740" s="297"/>
      <c r="W1740" s="297"/>
      <c r="X1740" s="297"/>
      <c r="Y1740" s="297"/>
    </row>
    <row r="1741" spans="1:25" x14ac:dyDescent="0.2">
      <c r="A1741" s="297"/>
      <c r="B1741" s="297"/>
      <c r="C1741" s="297"/>
      <c r="D1741" s="297"/>
      <c r="E1741" s="297"/>
      <c r="F1741" s="297"/>
      <c r="G1741" s="297"/>
      <c r="H1741" s="297"/>
      <c r="I1741" s="297"/>
      <c r="J1741" s="297"/>
      <c r="K1741" s="297"/>
      <c r="L1741" s="297"/>
      <c r="M1741" s="297"/>
      <c r="N1741" s="297"/>
      <c r="O1741" s="297"/>
      <c r="P1741" s="297"/>
      <c r="Q1741" s="297"/>
      <c r="R1741" s="297"/>
      <c r="S1741" s="297"/>
      <c r="T1741" s="297"/>
      <c r="U1741" s="297"/>
      <c r="V1741" s="297"/>
      <c r="W1741" s="297"/>
      <c r="X1741" s="297"/>
      <c r="Y1741" s="297"/>
    </row>
    <row r="1742" spans="1:25" x14ac:dyDescent="0.2">
      <c r="A1742" s="297"/>
      <c r="B1742" s="297"/>
      <c r="C1742" s="297"/>
      <c r="D1742" s="297"/>
      <c r="E1742" s="297"/>
      <c r="F1742" s="297"/>
      <c r="G1742" s="297"/>
      <c r="H1742" s="297"/>
      <c r="I1742" s="297"/>
      <c r="J1742" s="297"/>
      <c r="K1742" s="297"/>
      <c r="L1742" s="297"/>
      <c r="M1742" s="297"/>
      <c r="N1742" s="297"/>
      <c r="O1742" s="297"/>
      <c r="P1742" s="297"/>
      <c r="Q1742" s="297"/>
      <c r="R1742" s="297"/>
      <c r="S1742" s="297"/>
      <c r="T1742" s="297"/>
      <c r="U1742" s="297"/>
      <c r="V1742" s="297"/>
      <c r="W1742" s="297"/>
      <c r="X1742" s="297"/>
      <c r="Y1742" s="297"/>
    </row>
    <row r="1743" spans="1:25" x14ac:dyDescent="0.2">
      <c r="A1743" s="297"/>
      <c r="B1743" s="297"/>
      <c r="C1743" s="297"/>
      <c r="D1743" s="297"/>
      <c r="E1743" s="297"/>
      <c r="F1743" s="297"/>
      <c r="G1743" s="297"/>
      <c r="H1743" s="297"/>
      <c r="I1743" s="297"/>
      <c r="J1743" s="297"/>
      <c r="K1743" s="297"/>
      <c r="L1743" s="297"/>
      <c r="M1743" s="297"/>
      <c r="N1743" s="297"/>
      <c r="O1743" s="297"/>
      <c r="P1743" s="297"/>
      <c r="Q1743" s="297"/>
      <c r="R1743" s="297"/>
      <c r="S1743" s="297"/>
      <c r="T1743" s="297"/>
      <c r="U1743" s="297"/>
      <c r="V1743" s="297"/>
      <c r="W1743" s="297"/>
      <c r="X1743" s="297"/>
      <c r="Y1743" s="297"/>
    </row>
    <row r="1744" spans="1:25" x14ac:dyDescent="0.2">
      <c r="A1744" s="297"/>
      <c r="B1744" s="297"/>
      <c r="C1744" s="297"/>
      <c r="D1744" s="297"/>
      <c r="E1744" s="297"/>
      <c r="F1744" s="297"/>
      <c r="G1744" s="297"/>
      <c r="H1744" s="297"/>
      <c r="I1744" s="297"/>
      <c r="J1744" s="297"/>
      <c r="K1744" s="297"/>
      <c r="L1744" s="297"/>
      <c r="M1744" s="297"/>
      <c r="N1744" s="297"/>
      <c r="O1744" s="297"/>
      <c r="P1744" s="297"/>
      <c r="Q1744" s="297"/>
      <c r="R1744" s="297"/>
      <c r="S1744" s="297"/>
      <c r="T1744" s="297"/>
      <c r="U1744" s="297"/>
      <c r="V1744" s="297"/>
      <c r="W1744" s="297"/>
      <c r="X1744" s="297"/>
      <c r="Y1744" s="297"/>
    </row>
    <row r="1745" spans="1:25" x14ac:dyDescent="0.2">
      <c r="A1745" s="297"/>
      <c r="B1745" s="297"/>
      <c r="C1745" s="297"/>
      <c r="D1745" s="297"/>
      <c r="E1745" s="297"/>
      <c r="F1745" s="297"/>
      <c r="G1745" s="297"/>
      <c r="H1745" s="297"/>
      <c r="I1745" s="297"/>
      <c r="J1745" s="297"/>
      <c r="K1745" s="297"/>
      <c r="L1745" s="297"/>
      <c r="M1745" s="297"/>
      <c r="N1745" s="297"/>
      <c r="O1745" s="297"/>
      <c r="P1745" s="297"/>
      <c r="Q1745" s="297"/>
      <c r="R1745" s="297"/>
      <c r="S1745" s="297"/>
      <c r="T1745" s="297"/>
      <c r="U1745" s="297"/>
      <c r="V1745" s="297"/>
      <c r="W1745" s="297"/>
      <c r="X1745" s="297"/>
      <c r="Y1745" s="297"/>
    </row>
    <row r="1746" spans="1:25" x14ac:dyDescent="0.2">
      <c r="A1746" s="297"/>
      <c r="B1746" s="297"/>
      <c r="C1746" s="297"/>
      <c r="D1746" s="297"/>
      <c r="E1746" s="297"/>
      <c r="F1746" s="297"/>
      <c r="G1746" s="297"/>
      <c r="H1746" s="297"/>
      <c r="I1746" s="297"/>
      <c r="J1746" s="297"/>
      <c r="K1746" s="297"/>
      <c r="L1746" s="297"/>
      <c r="M1746" s="297"/>
      <c r="N1746" s="297"/>
      <c r="O1746" s="297"/>
      <c r="P1746" s="297"/>
      <c r="Q1746" s="297"/>
      <c r="R1746" s="297"/>
      <c r="S1746" s="297"/>
      <c r="T1746" s="297"/>
      <c r="U1746" s="297"/>
      <c r="V1746" s="297"/>
      <c r="W1746" s="297"/>
      <c r="X1746" s="297"/>
      <c r="Y1746" s="297"/>
    </row>
    <row r="1747" spans="1:25" x14ac:dyDescent="0.2">
      <c r="A1747" s="297"/>
      <c r="B1747" s="297"/>
      <c r="C1747" s="297"/>
      <c r="D1747" s="297"/>
      <c r="E1747" s="297"/>
      <c r="F1747" s="297"/>
      <c r="G1747" s="297"/>
      <c r="H1747" s="297"/>
      <c r="I1747" s="297"/>
      <c r="J1747" s="297"/>
      <c r="K1747" s="297"/>
      <c r="L1747" s="297"/>
      <c r="M1747" s="297"/>
      <c r="N1747" s="297"/>
      <c r="O1747" s="297"/>
      <c r="P1747" s="297"/>
      <c r="Q1747" s="297"/>
      <c r="R1747" s="297"/>
      <c r="S1747" s="297"/>
      <c r="T1747" s="297"/>
      <c r="U1747" s="297"/>
      <c r="V1747" s="297"/>
      <c r="W1747" s="297"/>
      <c r="X1747" s="297"/>
      <c r="Y1747" s="297"/>
    </row>
    <row r="1748" spans="1:25" x14ac:dyDescent="0.2">
      <c r="A1748" s="297"/>
      <c r="B1748" s="297"/>
      <c r="C1748" s="297"/>
      <c r="D1748" s="297"/>
      <c r="E1748" s="297"/>
      <c r="F1748" s="297"/>
      <c r="G1748" s="297"/>
      <c r="H1748" s="297"/>
      <c r="I1748" s="297"/>
      <c r="J1748" s="297"/>
      <c r="K1748" s="297"/>
      <c r="L1748" s="297"/>
      <c r="M1748" s="297"/>
      <c r="N1748" s="297"/>
      <c r="O1748" s="297"/>
      <c r="P1748" s="297"/>
      <c r="Q1748" s="297"/>
      <c r="R1748" s="297"/>
      <c r="S1748" s="297"/>
      <c r="T1748" s="297"/>
      <c r="U1748" s="297"/>
      <c r="V1748" s="297"/>
      <c r="W1748" s="297"/>
      <c r="X1748" s="297"/>
      <c r="Y1748" s="297"/>
    </row>
    <row r="1749" spans="1:25" x14ac:dyDescent="0.2">
      <c r="A1749" s="297"/>
      <c r="B1749" s="297"/>
      <c r="C1749" s="297"/>
      <c r="D1749" s="297"/>
      <c r="E1749" s="297"/>
      <c r="F1749" s="297"/>
      <c r="G1749" s="297"/>
      <c r="H1749" s="297"/>
      <c r="I1749" s="297"/>
      <c r="J1749" s="297"/>
      <c r="K1749" s="297"/>
      <c r="L1749" s="297"/>
      <c r="M1749" s="297"/>
      <c r="N1749" s="297"/>
      <c r="O1749" s="297"/>
      <c r="P1749" s="297"/>
      <c r="Q1749" s="297"/>
      <c r="R1749" s="297"/>
      <c r="S1749" s="297"/>
      <c r="T1749" s="297"/>
      <c r="U1749" s="297"/>
      <c r="V1749" s="297"/>
      <c r="W1749" s="297"/>
      <c r="X1749" s="297"/>
      <c r="Y1749" s="297"/>
    </row>
    <row r="1750" spans="1:25" x14ac:dyDescent="0.2">
      <c r="A1750" s="297"/>
      <c r="B1750" s="297"/>
      <c r="C1750" s="297"/>
      <c r="D1750" s="297"/>
      <c r="E1750" s="297"/>
      <c r="F1750" s="297"/>
      <c r="G1750" s="297"/>
      <c r="H1750" s="297"/>
      <c r="I1750" s="297"/>
      <c r="J1750" s="297"/>
      <c r="K1750" s="297"/>
      <c r="L1750" s="297"/>
      <c r="M1750" s="297"/>
      <c r="N1750" s="297"/>
      <c r="O1750" s="297"/>
      <c r="P1750" s="297"/>
      <c r="Q1750" s="297"/>
      <c r="R1750" s="297"/>
      <c r="S1750" s="297"/>
      <c r="T1750" s="297"/>
      <c r="U1750" s="297"/>
      <c r="V1750" s="297"/>
      <c r="W1750" s="297"/>
      <c r="X1750" s="297"/>
      <c r="Y1750" s="297"/>
    </row>
    <row r="1751" spans="1:25" x14ac:dyDescent="0.2">
      <c r="A1751" s="297"/>
      <c r="B1751" s="297"/>
      <c r="C1751" s="297"/>
      <c r="D1751" s="297"/>
      <c r="E1751" s="297"/>
      <c r="F1751" s="297"/>
      <c r="G1751" s="297"/>
      <c r="H1751" s="297"/>
      <c r="I1751" s="297"/>
      <c r="J1751" s="297"/>
      <c r="K1751" s="297"/>
      <c r="L1751" s="297"/>
      <c r="M1751" s="297"/>
      <c r="N1751" s="297"/>
      <c r="O1751" s="297"/>
      <c r="P1751" s="297"/>
      <c r="Q1751" s="297"/>
      <c r="R1751" s="297"/>
      <c r="S1751" s="297"/>
      <c r="T1751" s="297"/>
      <c r="U1751" s="297"/>
      <c r="V1751" s="297"/>
      <c r="W1751" s="297"/>
      <c r="X1751" s="297"/>
      <c r="Y1751" s="297"/>
    </row>
    <row r="1752" spans="1:25" x14ac:dyDescent="0.2">
      <c r="A1752" s="297"/>
      <c r="B1752" s="297"/>
      <c r="C1752" s="297"/>
      <c r="D1752" s="297"/>
      <c r="E1752" s="297"/>
      <c r="F1752" s="297"/>
      <c r="G1752" s="297"/>
      <c r="H1752" s="297"/>
      <c r="I1752" s="297"/>
      <c r="J1752" s="297"/>
      <c r="K1752" s="297"/>
      <c r="L1752" s="297"/>
      <c r="M1752" s="297"/>
      <c r="N1752" s="297"/>
      <c r="O1752" s="297"/>
      <c r="P1752" s="297"/>
      <c r="Q1752" s="297"/>
      <c r="R1752" s="297"/>
      <c r="S1752" s="297"/>
      <c r="T1752" s="297"/>
      <c r="U1752" s="297"/>
      <c r="V1752" s="297"/>
      <c r="W1752" s="297"/>
      <c r="X1752" s="297"/>
      <c r="Y1752" s="297"/>
    </row>
    <row r="1753" spans="1:25" x14ac:dyDescent="0.2">
      <c r="A1753" s="297"/>
      <c r="B1753" s="297"/>
      <c r="C1753" s="297"/>
      <c r="D1753" s="297"/>
      <c r="E1753" s="297"/>
      <c r="F1753" s="297"/>
      <c r="G1753" s="297"/>
      <c r="H1753" s="297"/>
      <c r="I1753" s="297"/>
      <c r="J1753" s="297"/>
      <c r="K1753" s="297"/>
      <c r="L1753" s="297"/>
      <c r="M1753" s="297"/>
      <c r="N1753" s="297"/>
      <c r="O1753" s="297"/>
      <c r="P1753" s="297"/>
      <c r="Q1753" s="297"/>
      <c r="R1753" s="297"/>
      <c r="S1753" s="297"/>
      <c r="T1753" s="297"/>
      <c r="U1753" s="297"/>
      <c r="V1753" s="297"/>
      <c r="W1753" s="297"/>
      <c r="X1753" s="297"/>
      <c r="Y1753" s="297"/>
    </row>
    <row r="1754" spans="1:25" x14ac:dyDescent="0.2">
      <c r="A1754" s="297"/>
      <c r="B1754" s="297"/>
      <c r="C1754" s="297"/>
      <c r="D1754" s="297"/>
      <c r="E1754" s="297"/>
      <c r="F1754" s="297"/>
      <c r="G1754" s="297"/>
      <c r="H1754" s="297"/>
      <c r="I1754" s="297"/>
      <c r="J1754" s="297"/>
      <c r="K1754" s="297"/>
      <c r="L1754" s="297"/>
      <c r="M1754" s="297"/>
      <c r="N1754" s="297"/>
      <c r="O1754" s="297"/>
      <c r="P1754" s="297"/>
      <c r="Q1754" s="297"/>
      <c r="R1754" s="297"/>
      <c r="S1754" s="297"/>
      <c r="T1754" s="297"/>
      <c r="U1754" s="297"/>
      <c r="V1754" s="297"/>
      <c r="W1754" s="297"/>
      <c r="X1754" s="297"/>
      <c r="Y1754" s="297"/>
    </row>
    <row r="1755" spans="1:25" x14ac:dyDescent="0.2">
      <c r="A1755" s="297"/>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row>
    <row r="1756" spans="1:25" x14ac:dyDescent="0.2">
      <c r="A1756" s="297"/>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row>
    <row r="1757" spans="1:25" x14ac:dyDescent="0.2">
      <c r="A1757" s="297"/>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row>
    <row r="1758" spans="1:25" x14ac:dyDescent="0.2">
      <c r="A1758" s="297"/>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row>
    <row r="1759" spans="1:25" x14ac:dyDescent="0.2">
      <c r="A1759" s="297"/>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row>
    <row r="1760" spans="1:25" x14ac:dyDescent="0.2">
      <c r="A1760" s="297"/>
      <c r="B1760" s="297"/>
      <c r="C1760" s="297"/>
      <c r="D1760" s="297"/>
      <c r="E1760" s="297"/>
      <c r="F1760" s="297"/>
      <c r="G1760" s="297"/>
      <c r="H1760" s="297"/>
      <c r="I1760" s="297"/>
      <c r="J1760" s="297"/>
      <c r="K1760" s="297"/>
      <c r="L1760" s="297"/>
      <c r="M1760" s="297"/>
      <c r="N1760" s="297"/>
      <c r="O1760" s="297"/>
      <c r="P1760" s="297"/>
      <c r="Q1760" s="297"/>
      <c r="R1760" s="297"/>
      <c r="S1760" s="297"/>
      <c r="T1760" s="297"/>
      <c r="U1760" s="297"/>
      <c r="V1760" s="297"/>
      <c r="W1760" s="297"/>
      <c r="X1760" s="297"/>
      <c r="Y1760" s="297"/>
    </row>
    <row r="1761" spans="1:25" x14ac:dyDescent="0.2">
      <c r="A1761" s="297"/>
      <c r="B1761" s="297"/>
      <c r="C1761" s="297"/>
      <c r="D1761" s="297"/>
      <c r="E1761" s="297"/>
      <c r="F1761" s="297"/>
      <c r="G1761" s="297"/>
      <c r="H1761" s="297"/>
      <c r="I1761" s="297"/>
      <c r="J1761" s="297"/>
      <c r="K1761" s="297"/>
      <c r="L1761" s="297"/>
      <c r="M1761" s="297"/>
      <c r="N1761" s="297"/>
      <c r="O1761" s="297"/>
      <c r="P1761" s="297"/>
      <c r="Q1761" s="297"/>
      <c r="R1761" s="297"/>
      <c r="S1761" s="297"/>
      <c r="T1761" s="297"/>
      <c r="U1761" s="297"/>
      <c r="V1761" s="297"/>
      <c r="W1761" s="297"/>
      <c r="X1761" s="297"/>
      <c r="Y1761" s="297"/>
    </row>
    <row r="1762" spans="1:25" x14ac:dyDescent="0.2">
      <c r="A1762" s="297"/>
      <c r="B1762" s="297"/>
      <c r="C1762" s="297"/>
      <c r="D1762" s="297"/>
      <c r="E1762" s="297"/>
      <c r="F1762" s="297"/>
      <c r="G1762" s="297"/>
      <c r="H1762" s="297"/>
      <c r="I1762" s="297"/>
      <c r="J1762" s="297"/>
      <c r="K1762" s="297"/>
      <c r="L1762" s="297"/>
      <c r="M1762" s="297"/>
      <c r="N1762" s="297"/>
      <c r="O1762" s="297"/>
      <c r="P1762" s="297"/>
      <c r="Q1762" s="297"/>
      <c r="R1762" s="297"/>
      <c r="S1762" s="297"/>
      <c r="T1762" s="297"/>
      <c r="U1762" s="297"/>
      <c r="V1762" s="297"/>
      <c r="W1762" s="297"/>
      <c r="X1762" s="297"/>
      <c r="Y1762" s="297"/>
    </row>
    <row r="1763" spans="1:25" x14ac:dyDescent="0.2">
      <c r="A1763" s="297"/>
      <c r="B1763" s="297"/>
      <c r="C1763" s="297"/>
      <c r="D1763" s="297"/>
      <c r="E1763" s="297"/>
      <c r="F1763" s="297"/>
      <c r="G1763" s="297"/>
      <c r="H1763" s="297"/>
      <c r="I1763" s="297"/>
      <c r="J1763" s="297"/>
      <c r="K1763" s="297"/>
      <c r="L1763" s="297"/>
      <c r="M1763" s="297"/>
      <c r="N1763" s="297"/>
      <c r="O1763" s="297"/>
      <c r="P1763" s="297"/>
      <c r="Q1763" s="297"/>
      <c r="R1763" s="297"/>
      <c r="S1763" s="297"/>
      <c r="T1763" s="297"/>
      <c r="U1763" s="297"/>
      <c r="V1763" s="297"/>
      <c r="W1763" s="297"/>
      <c r="X1763" s="297"/>
      <c r="Y1763" s="297"/>
    </row>
    <row r="1764" spans="1:25" x14ac:dyDescent="0.2">
      <c r="A1764" s="297"/>
      <c r="B1764" s="297"/>
      <c r="C1764" s="297"/>
      <c r="D1764" s="297"/>
      <c r="E1764" s="297"/>
      <c r="F1764" s="297"/>
      <c r="G1764" s="297"/>
      <c r="H1764" s="297"/>
      <c r="I1764" s="297"/>
      <c r="J1764" s="297"/>
      <c r="K1764" s="297"/>
      <c r="L1764" s="297"/>
      <c r="M1764" s="297"/>
      <c r="N1764" s="297"/>
      <c r="O1764" s="297"/>
      <c r="P1764" s="297"/>
      <c r="Q1764" s="297"/>
      <c r="R1764" s="297"/>
      <c r="S1764" s="297"/>
      <c r="T1764" s="297"/>
      <c r="U1764" s="297"/>
      <c r="V1764" s="297"/>
      <c r="W1764" s="297"/>
      <c r="X1764" s="297"/>
      <c r="Y1764" s="297"/>
    </row>
    <row r="1765" spans="1:25" x14ac:dyDescent="0.2">
      <c r="A1765" s="297"/>
      <c r="B1765" s="297"/>
      <c r="C1765" s="297"/>
      <c r="D1765" s="297"/>
      <c r="E1765" s="297"/>
      <c r="F1765" s="297"/>
      <c r="G1765" s="297"/>
      <c r="H1765" s="297"/>
      <c r="I1765" s="297"/>
      <c r="J1765" s="297"/>
      <c r="K1765" s="297"/>
      <c r="L1765" s="297"/>
      <c r="M1765" s="297"/>
      <c r="N1765" s="297"/>
      <c r="O1765" s="297"/>
      <c r="P1765" s="297"/>
      <c r="Q1765" s="297"/>
      <c r="R1765" s="297"/>
      <c r="S1765" s="297"/>
      <c r="T1765" s="297"/>
      <c r="U1765" s="297"/>
      <c r="V1765" s="297"/>
      <c r="W1765" s="297"/>
      <c r="X1765" s="297"/>
      <c r="Y1765" s="297"/>
    </row>
    <row r="1766" spans="1:25" x14ac:dyDescent="0.2">
      <c r="A1766" s="297"/>
      <c r="B1766" s="297"/>
      <c r="C1766" s="297"/>
      <c r="D1766" s="297"/>
      <c r="E1766" s="297"/>
      <c r="F1766" s="297"/>
      <c r="G1766" s="297"/>
      <c r="H1766" s="297"/>
      <c r="I1766" s="297"/>
      <c r="J1766" s="297"/>
      <c r="K1766" s="297"/>
      <c r="L1766" s="297"/>
      <c r="M1766" s="297"/>
      <c r="N1766" s="297"/>
      <c r="O1766" s="297"/>
      <c r="P1766" s="297"/>
      <c r="Q1766" s="297"/>
      <c r="R1766" s="297"/>
      <c r="S1766" s="297"/>
      <c r="T1766" s="297"/>
      <c r="U1766" s="297"/>
      <c r="V1766" s="297"/>
      <c r="W1766" s="297"/>
      <c r="X1766" s="297"/>
      <c r="Y1766" s="297"/>
    </row>
    <row r="1767" spans="1:25" x14ac:dyDescent="0.2">
      <c r="A1767" s="297"/>
      <c r="B1767" s="297"/>
      <c r="C1767" s="297"/>
      <c r="D1767" s="297"/>
      <c r="E1767" s="297"/>
      <c r="F1767" s="297"/>
      <c r="G1767" s="297"/>
      <c r="H1767" s="297"/>
      <c r="I1767" s="297"/>
      <c r="J1767" s="297"/>
      <c r="K1767" s="297"/>
      <c r="L1767" s="297"/>
      <c r="M1767" s="297"/>
      <c r="N1767" s="297"/>
      <c r="O1767" s="297"/>
      <c r="P1767" s="297"/>
      <c r="Q1767" s="297"/>
      <c r="R1767" s="297"/>
      <c r="S1767" s="297"/>
      <c r="T1767" s="297"/>
      <c r="U1767" s="297"/>
      <c r="V1767" s="297"/>
      <c r="W1767" s="297"/>
      <c r="X1767" s="297"/>
      <c r="Y1767" s="297"/>
    </row>
    <row r="1768" spans="1:25" x14ac:dyDescent="0.2">
      <c r="A1768" s="297"/>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row>
    <row r="1769" spans="1:25" x14ac:dyDescent="0.2">
      <c r="A1769" s="297"/>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row>
    <row r="1770" spans="1:25" x14ac:dyDescent="0.2">
      <c r="A1770" s="297"/>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row>
    <row r="1771" spans="1:25" x14ac:dyDescent="0.2">
      <c r="A1771" s="297"/>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row>
    <row r="1772" spans="1:25" x14ac:dyDescent="0.2">
      <c r="A1772" s="297"/>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row>
    <row r="1773" spans="1:25" x14ac:dyDescent="0.2">
      <c r="A1773" s="297"/>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row>
    <row r="1774" spans="1:25" x14ac:dyDescent="0.2">
      <c r="A1774" s="297"/>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row>
    <row r="1775" spans="1:25" x14ac:dyDescent="0.2">
      <c r="A1775" s="297"/>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row>
    <row r="1776" spans="1:25" x14ac:dyDescent="0.2">
      <c r="A1776" s="297"/>
      <c r="B1776" s="297"/>
      <c r="C1776" s="297"/>
      <c r="D1776" s="297"/>
      <c r="E1776" s="297"/>
      <c r="F1776" s="297"/>
      <c r="G1776" s="297"/>
      <c r="H1776" s="297"/>
      <c r="I1776" s="297"/>
      <c r="J1776" s="297"/>
      <c r="K1776" s="297"/>
      <c r="L1776" s="297"/>
      <c r="M1776" s="297"/>
      <c r="N1776" s="297"/>
      <c r="O1776" s="297"/>
      <c r="P1776" s="297"/>
      <c r="Q1776" s="297"/>
      <c r="R1776" s="297"/>
      <c r="S1776" s="297"/>
      <c r="T1776" s="297"/>
      <c r="U1776" s="297"/>
      <c r="V1776" s="297"/>
      <c r="W1776" s="297"/>
      <c r="X1776" s="297"/>
      <c r="Y1776" s="297"/>
    </row>
    <row r="1777" spans="1:25" x14ac:dyDescent="0.2">
      <c r="A1777" s="297"/>
      <c r="B1777" s="297"/>
      <c r="C1777" s="297"/>
      <c r="D1777" s="297"/>
      <c r="E1777" s="297"/>
      <c r="F1777" s="297"/>
      <c r="G1777" s="297"/>
      <c r="H1777" s="297"/>
      <c r="I1777" s="297"/>
      <c r="J1777" s="297"/>
      <c r="K1777" s="297"/>
      <c r="L1777" s="297"/>
      <c r="M1777" s="297"/>
      <c r="N1777" s="297"/>
      <c r="O1777" s="297"/>
      <c r="P1777" s="297"/>
      <c r="Q1777" s="297"/>
      <c r="R1777" s="297"/>
      <c r="S1777" s="297"/>
      <c r="T1777" s="297"/>
      <c r="U1777" s="297"/>
      <c r="V1777" s="297"/>
      <c r="W1777" s="297"/>
      <c r="X1777" s="297"/>
      <c r="Y1777" s="297"/>
    </row>
    <row r="1778" spans="1:25" x14ac:dyDescent="0.2">
      <c r="A1778" s="297"/>
      <c r="B1778" s="297"/>
      <c r="C1778" s="297"/>
      <c r="D1778" s="297"/>
      <c r="E1778" s="297"/>
      <c r="F1778" s="297"/>
      <c r="G1778" s="297"/>
      <c r="H1778" s="297"/>
      <c r="I1778" s="297"/>
      <c r="J1778" s="297"/>
      <c r="K1778" s="297"/>
      <c r="L1778" s="297"/>
      <c r="M1778" s="297"/>
      <c r="N1778" s="297"/>
      <c r="O1778" s="297"/>
      <c r="P1778" s="297"/>
      <c r="Q1778" s="297"/>
      <c r="R1778" s="297"/>
      <c r="S1778" s="297"/>
      <c r="T1778" s="297"/>
      <c r="U1778" s="297"/>
      <c r="V1778" s="297"/>
      <c r="W1778" s="297"/>
      <c r="X1778" s="297"/>
      <c r="Y1778" s="297"/>
    </row>
    <row r="1779" spans="1:25" x14ac:dyDescent="0.2">
      <c r="A1779" s="297"/>
      <c r="B1779" s="297"/>
      <c r="C1779" s="297"/>
      <c r="D1779" s="297"/>
      <c r="E1779" s="297"/>
      <c r="F1779" s="297"/>
      <c r="G1779" s="297"/>
      <c r="H1779" s="297"/>
      <c r="I1779" s="297"/>
      <c r="J1779" s="297"/>
      <c r="K1779" s="297"/>
      <c r="L1779" s="297"/>
      <c r="M1779" s="297"/>
      <c r="N1779" s="297"/>
      <c r="O1779" s="297"/>
      <c r="P1779" s="297"/>
      <c r="Q1779" s="297"/>
      <c r="R1779" s="297"/>
      <c r="S1779" s="297"/>
      <c r="T1779" s="297"/>
      <c r="U1779" s="297"/>
      <c r="V1779" s="297"/>
      <c r="W1779" s="297"/>
      <c r="X1779" s="297"/>
      <c r="Y1779" s="297"/>
    </row>
    <row r="1780" spans="1:25" x14ac:dyDescent="0.2">
      <c r="A1780" s="297"/>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row>
    <row r="1781" spans="1:25" x14ac:dyDescent="0.2">
      <c r="A1781" s="297"/>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row>
    <row r="1782" spans="1:25" x14ac:dyDescent="0.2">
      <c r="A1782" s="297"/>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row>
    <row r="1783" spans="1:25" x14ac:dyDescent="0.2">
      <c r="A1783" s="297"/>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row>
    <row r="1784" spans="1:25" x14ac:dyDescent="0.2">
      <c r="A1784" s="297"/>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row>
    <row r="1785" spans="1:25" x14ac:dyDescent="0.2">
      <c r="A1785" s="297"/>
      <c r="B1785" s="297"/>
      <c r="C1785" s="297"/>
      <c r="D1785" s="297"/>
      <c r="E1785" s="297"/>
      <c r="F1785" s="297"/>
      <c r="G1785" s="297"/>
      <c r="H1785" s="297"/>
      <c r="I1785" s="297"/>
      <c r="J1785" s="297"/>
      <c r="K1785" s="297"/>
      <c r="L1785" s="297"/>
      <c r="M1785" s="297"/>
      <c r="N1785" s="297"/>
      <c r="O1785" s="297"/>
      <c r="P1785" s="297"/>
      <c r="Q1785" s="297"/>
      <c r="R1785" s="297"/>
      <c r="S1785" s="297"/>
      <c r="T1785" s="297"/>
      <c r="U1785" s="297"/>
      <c r="V1785" s="297"/>
      <c r="W1785" s="297"/>
      <c r="X1785" s="297"/>
      <c r="Y1785" s="297"/>
    </row>
    <row r="1786" spans="1:25" x14ac:dyDescent="0.2">
      <c r="A1786" s="297"/>
      <c r="B1786" s="297"/>
      <c r="C1786" s="297"/>
      <c r="D1786" s="297"/>
      <c r="E1786" s="297"/>
      <c r="F1786" s="297"/>
      <c r="G1786" s="297"/>
      <c r="H1786" s="297"/>
      <c r="I1786" s="297"/>
      <c r="J1786" s="297"/>
      <c r="K1786" s="297"/>
      <c r="L1786" s="297"/>
      <c r="M1786" s="297"/>
      <c r="N1786" s="297"/>
      <c r="O1786" s="297"/>
      <c r="P1786" s="297"/>
      <c r="Q1786" s="297"/>
      <c r="R1786" s="297"/>
      <c r="S1786" s="297"/>
      <c r="T1786" s="297"/>
      <c r="U1786" s="297"/>
      <c r="V1786" s="297"/>
      <c r="W1786" s="297"/>
      <c r="X1786" s="297"/>
      <c r="Y1786" s="297"/>
    </row>
    <row r="1787" spans="1:25" x14ac:dyDescent="0.2">
      <c r="A1787" s="297"/>
      <c r="B1787" s="297"/>
      <c r="C1787" s="297"/>
      <c r="D1787" s="297"/>
      <c r="E1787" s="297"/>
      <c r="F1787" s="297"/>
      <c r="G1787" s="297"/>
      <c r="H1787" s="297"/>
      <c r="I1787" s="297"/>
      <c r="J1787" s="297"/>
      <c r="K1787" s="297"/>
      <c r="L1787" s="297"/>
      <c r="M1787" s="297"/>
      <c r="N1787" s="297"/>
      <c r="O1787" s="297"/>
      <c r="P1787" s="297"/>
      <c r="Q1787" s="297"/>
      <c r="R1787" s="297"/>
      <c r="S1787" s="297"/>
      <c r="T1787" s="297"/>
      <c r="U1787" s="297"/>
      <c r="V1787" s="297"/>
      <c r="W1787" s="297"/>
      <c r="X1787" s="297"/>
      <c r="Y1787" s="297"/>
    </row>
    <row r="1788" spans="1:25" x14ac:dyDescent="0.2">
      <c r="A1788" s="297"/>
      <c r="B1788" s="297"/>
      <c r="C1788" s="297"/>
      <c r="D1788" s="297"/>
      <c r="E1788" s="297"/>
      <c r="F1788" s="297"/>
      <c r="G1788" s="297"/>
      <c r="H1788" s="297"/>
      <c r="I1788" s="297"/>
      <c r="J1788" s="297"/>
      <c r="K1788" s="297"/>
      <c r="L1788" s="297"/>
      <c r="M1788" s="297"/>
      <c r="N1788" s="297"/>
      <c r="O1788" s="297"/>
      <c r="P1788" s="297"/>
      <c r="Q1788" s="297"/>
      <c r="R1788" s="297"/>
      <c r="S1788" s="297"/>
      <c r="T1788" s="297"/>
      <c r="U1788" s="297"/>
      <c r="V1788" s="297"/>
      <c r="W1788" s="297"/>
      <c r="X1788" s="297"/>
      <c r="Y1788" s="297"/>
    </row>
    <row r="1789" spans="1:25" x14ac:dyDescent="0.2">
      <c r="A1789" s="297"/>
      <c r="B1789" s="297"/>
      <c r="C1789" s="297"/>
      <c r="D1789" s="297"/>
      <c r="E1789" s="297"/>
      <c r="F1789" s="297"/>
      <c r="G1789" s="297"/>
      <c r="H1789" s="297"/>
      <c r="I1789" s="297"/>
      <c r="J1789" s="297"/>
      <c r="K1789" s="297"/>
      <c r="L1789" s="297"/>
      <c r="M1789" s="297"/>
      <c r="N1789" s="297"/>
      <c r="O1789" s="297"/>
      <c r="P1789" s="297"/>
      <c r="Q1789" s="297"/>
      <c r="R1789" s="297"/>
      <c r="S1789" s="297"/>
      <c r="T1789" s="297"/>
      <c r="U1789" s="297"/>
      <c r="V1789" s="297"/>
      <c r="W1789" s="297"/>
      <c r="X1789" s="297"/>
      <c r="Y1789" s="297"/>
    </row>
    <row r="1790" spans="1:25" x14ac:dyDescent="0.2">
      <c r="A1790" s="297"/>
      <c r="B1790" s="297"/>
      <c r="C1790" s="297"/>
      <c r="D1790" s="297"/>
      <c r="E1790" s="297"/>
      <c r="F1790" s="297"/>
      <c r="G1790" s="297"/>
      <c r="H1790" s="297"/>
      <c r="I1790" s="297"/>
      <c r="J1790" s="297"/>
      <c r="K1790" s="297"/>
      <c r="L1790" s="297"/>
      <c r="M1790" s="297"/>
      <c r="N1790" s="297"/>
      <c r="O1790" s="297"/>
      <c r="P1790" s="297"/>
      <c r="Q1790" s="297"/>
      <c r="R1790" s="297"/>
      <c r="S1790" s="297"/>
      <c r="T1790" s="297"/>
      <c r="U1790" s="297"/>
      <c r="V1790" s="297"/>
      <c r="W1790" s="297"/>
      <c r="X1790" s="297"/>
      <c r="Y1790" s="297"/>
    </row>
    <row r="1791" spans="1:25" x14ac:dyDescent="0.2">
      <c r="A1791" s="297"/>
      <c r="B1791" s="297"/>
      <c r="C1791" s="297"/>
      <c r="D1791" s="297"/>
      <c r="E1791" s="297"/>
      <c r="F1791" s="297"/>
      <c r="G1791" s="297"/>
      <c r="H1791" s="297"/>
      <c r="I1791" s="297"/>
      <c r="J1791" s="297"/>
      <c r="K1791" s="297"/>
      <c r="L1791" s="297"/>
      <c r="M1791" s="297"/>
      <c r="N1791" s="297"/>
      <c r="O1791" s="297"/>
      <c r="P1791" s="297"/>
      <c r="Q1791" s="297"/>
      <c r="R1791" s="297"/>
      <c r="S1791" s="297"/>
      <c r="T1791" s="297"/>
      <c r="U1791" s="297"/>
      <c r="V1791" s="297"/>
      <c r="W1791" s="297"/>
      <c r="X1791" s="297"/>
      <c r="Y1791" s="297"/>
    </row>
    <row r="1792" spans="1:25" x14ac:dyDescent="0.2">
      <c r="A1792" s="297"/>
      <c r="B1792" s="297"/>
      <c r="C1792" s="297"/>
      <c r="D1792" s="297"/>
      <c r="E1792" s="297"/>
      <c r="F1792" s="297"/>
      <c r="G1792" s="297"/>
      <c r="H1792" s="297"/>
      <c r="I1792" s="297"/>
      <c r="J1792" s="297"/>
      <c r="K1792" s="297"/>
      <c r="L1792" s="297"/>
      <c r="M1792" s="297"/>
      <c r="N1792" s="297"/>
      <c r="O1792" s="297"/>
      <c r="P1792" s="297"/>
      <c r="Q1792" s="297"/>
      <c r="R1792" s="297"/>
      <c r="S1792" s="297"/>
      <c r="T1792" s="297"/>
      <c r="U1792" s="297"/>
      <c r="V1792" s="297"/>
      <c r="W1792" s="297"/>
      <c r="X1792" s="297"/>
      <c r="Y1792" s="297"/>
    </row>
    <row r="1793" spans="1:25" x14ac:dyDescent="0.2">
      <c r="A1793" s="297"/>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row>
    <row r="1794" spans="1:25" x14ac:dyDescent="0.2">
      <c r="A1794" s="297"/>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row>
    <row r="1795" spans="1:25" x14ac:dyDescent="0.2">
      <c r="A1795" s="297"/>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row>
    <row r="1796" spans="1:25" x14ac:dyDescent="0.2">
      <c r="A1796" s="297"/>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row>
    <row r="1797" spans="1:25" x14ac:dyDescent="0.2">
      <c r="A1797" s="297"/>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row>
    <row r="1798" spans="1:25" x14ac:dyDescent="0.2">
      <c r="A1798" s="297"/>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row>
    <row r="1799" spans="1:25" x14ac:dyDescent="0.2">
      <c r="A1799" s="297"/>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row>
    <row r="1800" spans="1:25" x14ac:dyDescent="0.2">
      <c r="A1800" s="297"/>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row>
    <row r="1801" spans="1:25" x14ac:dyDescent="0.2">
      <c r="A1801" s="297"/>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row>
    <row r="1802" spans="1:25" x14ac:dyDescent="0.2">
      <c r="A1802" s="297"/>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row>
    <row r="1803" spans="1:25" x14ac:dyDescent="0.2">
      <c r="A1803" s="297"/>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row>
    <row r="1804" spans="1:25" x14ac:dyDescent="0.2">
      <c r="A1804" s="297"/>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row>
    <row r="1805" spans="1:25" x14ac:dyDescent="0.2">
      <c r="A1805" s="297"/>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row>
    <row r="1806" spans="1:25" x14ac:dyDescent="0.2">
      <c r="A1806" s="297"/>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row>
    <row r="1807" spans="1:25" x14ac:dyDescent="0.2">
      <c r="A1807" s="297"/>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row>
    <row r="1808" spans="1:25" x14ac:dyDescent="0.2">
      <c r="A1808" s="297"/>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row>
    <row r="1809" spans="1:25" x14ac:dyDescent="0.2">
      <c r="A1809" s="297"/>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row>
    <row r="1810" spans="1:25" x14ac:dyDescent="0.2">
      <c r="A1810" s="297"/>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row>
    <row r="1811" spans="1:25" x14ac:dyDescent="0.2">
      <c r="A1811" s="297"/>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row>
    <row r="1812" spans="1:25" x14ac:dyDescent="0.2">
      <c r="A1812" s="297"/>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row>
    <row r="1813" spans="1:25" x14ac:dyDescent="0.2">
      <c r="A1813" s="297"/>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row>
    <row r="1814" spans="1:25" x14ac:dyDescent="0.2">
      <c r="A1814" s="297"/>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row>
    <row r="1815" spans="1:25" x14ac:dyDescent="0.2">
      <c r="A1815" s="297"/>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row>
    <row r="1816" spans="1:25" x14ac:dyDescent="0.2">
      <c r="A1816" s="297"/>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row>
    <row r="1817" spans="1:25" x14ac:dyDescent="0.2">
      <c r="A1817" s="297"/>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row>
    <row r="1818" spans="1:25" x14ac:dyDescent="0.2">
      <c r="A1818" s="297"/>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row>
    <row r="1819" spans="1:25" x14ac:dyDescent="0.2">
      <c r="A1819" s="297"/>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row>
    <row r="1820" spans="1:25" x14ac:dyDescent="0.2">
      <c r="A1820" s="297"/>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row>
    <row r="1821" spans="1:25" x14ac:dyDescent="0.2">
      <c r="A1821" s="297"/>
      <c r="B1821" s="297"/>
      <c r="C1821" s="297"/>
      <c r="D1821" s="297"/>
      <c r="E1821" s="297"/>
      <c r="F1821" s="297"/>
      <c r="G1821" s="297"/>
      <c r="H1821" s="297"/>
      <c r="I1821" s="297"/>
      <c r="J1821" s="297"/>
      <c r="K1821" s="297"/>
      <c r="L1821" s="297"/>
      <c r="M1821" s="297"/>
      <c r="N1821" s="297"/>
      <c r="O1821" s="297"/>
      <c r="P1821" s="297"/>
      <c r="Q1821" s="297"/>
      <c r="R1821" s="297"/>
      <c r="S1821" s="297"/>
      <c r="T1821" s="297"/>
      <c r="U1821" s="297"/>
      <c r="V1821" s="297"/>
      <c r="W1821" s="297"/>
      <c r="X1821" s="297"/>
      <c r="Y1821" s="297"/>
    </row>
    <row r="1822" spans="1:25" x14ac:dyDescent="0.2">
      <c r="A1822" s="297"/>
      <c r="B1822" s="297"/>
      <c r="C1822" s="297"/>
      <c r="D1822" s="297"/>
      <c r="E1822" s="297"/>
      <c r="F1822" s="297"/>
      <c r="G1822" s="297"/>
      <c r="H1822" s="297"/>
      <c r="I1822" s="297"/>
      <c r="J1822" s="297"/>
      <c r="K1822" s="297"/>
      <c r="L1822" s="297"/>
      <c r="M1822" s="297"/>
      <c r="N1822" s="297"/>
      <c r="O1822" s="297"/>
      <c r="P1822" s="297"/>
      <c r="Q1822" s="297"/>
      <c r="R1822" s="297"/>
      <c r="S1822" s="297"/>
      <c r="T1822" s="297"/>
      <c r="U1822" s="297"/>
      <c r="V1822" s="297"/>
      <c r="W1822" s="297"/>
      <c r="X1822" s="297"/>
      <c r="Y1822" s="297"/>
    </row>
    <row r="1823" spans="1:25" x14ac:dyDescent="0.2">
      <c r="A1823" s="297"/>
      <c r="B1823" s="297"/>
      <c r="C1823" s="297"/>
      <c r="D1823" s="297"/>
      <c r="E1823" s="297"/>
      <c r="F1823" s="297"/>
      <c r="G1823" s="297"/>
      <c r="H1823" s="297"/>
      <c r="I1823" s="297"/>
      <c r="J1823" s="297"/>
      <c r="K1823" s="297"/>
      <c r="L1823" s="297"/>
      <c r="M1823" s="297"/>
      <c r="N1823" s="297"/>
      <c r="O1823" s="297"/>
      <c r="P1823" s="297"/>
      <c r="Q1823" s="297"/>
      <c r="R1823" s="297"/>
      <c r="S1823" s="297"/>
      <c r="T1823" s="297"/>
      <c r="U1823" s="297"/>
      <c r="V1823" s="297"/>
      <c r="W1823" s="297"/>
      <c r="X1823" s="297"/>
      <c r="Y1823" s="297"/>
    </row>
    <row r="1824" spans="1:25" x14ac:dyDescent="0.2">
      <c r="A1824" s="297"/>
      <c r="B1824" s="297"/>
      <c r="C1824" s="297"/>
      <c r="D1824" s="297"/>
      <c r="E1824" s="297"/>
      <c r="F1824" s="297"/>
      <c r="G1824" s="297"/>
      <c r="H1824" s="297"/>
      <c r="I1824" s="297"/>
      <c r="J1824" s="297"/>
      <c r="K1824" s="297"/>
      <c r="L1824" s="297"/>
      <c r="M1824" s="297"/>
      <c r="N1824" s="297"/>
      <c r="O1824" s="297"/>
      <c r="P1824" s="297"/>
      <c r="Q1824" s="297"/>
      <c r="R1824" s="297"/>
      <c r="S1824" s="297"/>
      <c r="T1824" s="297"/>
      <c r="U1824" s="297"/>
      <c r="V1824" s="297"/>
      <c r="W1824" s="297"/>
      <c r="X1824" s="297"/>
      <c r="Y1824" s="297"/>
    </row>
    <row r="1825" spans="1:25" x14ac:dyDescent="0.2">
      <c r="A1825" s="297"/>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row>
    <row r="1826" spans="1:25" x14ac:dyDescent="0.2">
      <c r="A1826" s="297"/>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row>
    <row r="1827" spans="1:25" x14ac:dyDescent="0.2">
      <c r="A1827" s="297"/>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row>
    <row r="1828" spans="1:25" x14ac:dyDescent="0.2">
      <c r="A1828" s="297"/>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row>
    <row r="1829" spans="1:25" x14ac:dyDescent="0.2">
      <c r="A1829" s="297"/>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row>
    <row r="1830" spans="1:25" x14ac:dyDescent="0.2">
      <c r="A1830" s="297"/>
      <c r="B1830" s="297"/>
      <c r="C1830" s="297"/>
      <c r="D1830" s="297"/>
      <c r="E1830" s="297"/>
      <c r="F1830" s="297"/>
      <c r="G1830" s="297"/>
      <c r="H1830" s="297"/>
      <c r="I1830" s="297"/>
      <c r="J1830" s="297"/>
      <c r="K1830" s="297"/>
      <c r="L1830" s="297"/>
      <c r="M1830" s="297"/>
      <c r="N1830" s="297"/>
      <c r="O1830" s="297"/>
      <c r="P1830" s="297"/>
      <c r="Q1830" s="297"/>
      <c r="R1830" s="297"/>
      <c r="S1830" s="297"/>
      <c r="T1830" s="297"/>
      <c r="U1830" s="297"/>
      <c r="V1830" s="297"/>
      <c r="W1830" s="297"/>
      <c r="X1830" s="297"/>
      <c r="Y1830" s="297"/>
    </row>
    <row r="1831" spans="1:25" x14ac:dyDescent="0.2">
      <c r="A1831" s="297"/>
      <c r="B1831" s="297"/>
      <c r="C1831" s="297"/>
      <c r="D1831" s="297"/>
      <c r="E1831" s="297"/>
      <c r="F1831" s="297"/>
      <c r="G1831" s="297"/>
      <c r="H1831" s="297"/>
      <c r="I1831" s="297"/>
      <c r="J1831" s="297"/>
      <c r="K1831" s="297"/>
      <c r="L1831" s="297"/>
      <c r="M1831" s="297"/>
      <c r="N1831" s="297"/>
      <c r="O1831" s="297"/>
      <c r="P1831" s="297"/>
      <c r="Q1831" s="297"/>
      <c r="R1831" s="297"/>
      <c r="S1831" s="297"/>
      <c r="T1831" s="297"/>
      <c r="U1831" s="297"/>
      <c r="V1831" s="297"/>
      <c r="W1831" s="297"/>
      <c r="X1831" s="297"/>
      <c r="Y1831" s="297"/>
    </row>
    <row r="1832" spans="1:25" x14ac:dyDescent="0.2">
      <c r="A1832" s="297"/>
      <c r="B1832" s="297"/>
      <c r="C1832" s="297"/>
      <c r="D1832" s="297"/>
      <c r="E1832" s="297"/>
      <c r="F1832" s="297"/>
      <c r="G1832" s="297"/>
      <c r="H1832" s="297"/>
      <c r="I1832" s="297"/>
      <c r="J1832" s="297"/>
      <c r="K1832" s="297"/>
      <c r="L1832" s="297"/>
      <c r="M1832" s="297"/>
      <c r="N1832" s="297"/>
      <c r="O1832" s="297"/>
      <c r="P1832" s="297"/>
      <c r="Q1832" s="297"/>
      <c r="R1832" s="297"/>
      <c r="S1832" s="297"/>
      <c r="T1832" s="297"/>
      <c r="U1832" s="297"/>
      <c r="V1832" s="297"/>
      <c r="W1832" s="297"/>
      <c r="X1832" s="297"/>
      <c r="Y1832" s="297"/>
    </row>
    <row r="1833" spans="1:25" x14ac:dyDescent="0.2">
      <c r="A1833" s="297"/>
      <c r="B1833" s="297"/>
      <c r="C1833" s="297"/>
      <c r="D1833" s="297"/>
      <c r="E1833" s="297"/>
      <c r="F1833" s="297"/>
      <c r="G1833" s="297"/>
      <c r="H1833" s="297"/>
      <c r="I1833" s="297"/>
      <c r="J1833" s="297"/>
      <c r="K1833" s="297"/>
      <c r="L1833" s="297"/>
      <c r="M1833" s="297"/>
      <c r="N1833" s="297"/>
      <c r="O1833" s="297"/>
      <c r="P1833" s="297"/>
      <c r="Q1833" s="297"/>
      <c r="R1833" s="297"/>
      <c r="S1833" s="297"/>
      <c r="T1833" s="297"/>
      <c r="U1833" s="297"/>
      <c r="V1833" s="297"/>
      <c r="W1833" s="297"/>
      <c r="X1833" s="297"/>
      <c r="Y1833" s="297"/>
    </row>
    <row r="1834" spans="1:25" x14ac:dyDescent="0.2">
      <c r="A1834" s="297"/>
      <c r="B1834" s="297"/>
      <c r="C1834" s="297"/>
      <c r="D1834" s="297"/>
      <c r="E1834" s="297"/>
      <c r="F1834" s="297"/>
      <c r="G1834" s="297"/>
      <c r="H1834" s="297"/>
      <c r="I1834" s="297"/>
      <c r="J1834" s="297"/>
      <c r="K1834" s="297"/>
      <c r="L1834" s="297"/>
      <c r="M1834" s="297"/>
      <c r="N1834" s="297"/>
      <c r="O1834" s="297"/>
      <c r="P1834" s="297"/>
      <c r="Q1834" s="297"/>
      <c r="R1834" s="297"/>
      <c r="S1834" s="297"/>
      <c r="T1834" s="297"/>
      <c r="U1834" s="297"/>
      <c r="V1834" s="297"/>
      <c r="W1834" s="297"/>
      <c r="X1834" s="297"/>
      <c r="Y1834" s="297"/>
    </row>
    <row r="1835" spans="1:25" x14ac:dyDescent="0.2">
      <c r="A1835" s="297"/>
      <c r="B1835" s="297"/>
      <c r="C1835" s="297"/>
      <c r="D1835" s="297"/>
      <c r="E1835" s="297"/>
      <c r="F1835" s="297"/>
      <c r="G1835" s="297"/>
      <c r="H1835" s="297"/>
      <c r="I1835" s="297"/>
      <c r="J1835" s="297"/>
      <c r="K1835" s="297"/>
      <c r="L1835" s="297"/>
      <c r="M1835" s="297"/>
      <c r="N1835" s="297"/>
      <c r="O1835" s="297"/>
      <c r="P1835" s="297"/>
      <c r="Q1835" s="297"/>
      <c r="R1835" s="297"/>
      <c r="S1835" s="297"/>
      <c r="T1835" s="297"/>
      <c r="U1835" s="297"/>
      <c r="V1835" s="297"/>
      <c r="W1835" s="297"/>
      <c r="X1835" s="297"/>
      <c r="Y1835" s="297"/>
    </row>
    <row r="1836" spans="1:25" x14ac:dyDescent="0.2">
      <c r="A1836" s="297"/>
      <c r="B1836" s="297"/>
      <c r="C1836" s="297"/>
      <c r="D1836" s="297"/>
      <c r="E1836" s="297"/>
      <c r="F1836" s="297"/>
      <c r="G1836" s="297"/>
      <c r="H1836" s="297"/>
      <c r="I1836" s="297"/>
      <c r="J1836" s="297"/>
      <c r="K1836" s="297"/>
      <c r="L1836" s="297"/>
      <c r="M1836" s="297"/>
      <c r="N1836" s="297"/>
      <c r="O1836" s="297"/>
      <c r="P1836" s="297"/>
      <c r="Q1836" s="297"/>
      <c r="R1836" s="297"/>
      <c r="S1836" s="297"/>
      <c r="T1836" s="297"/>
      <c r="U1836" s="297"/>
      <c r="V1836" s="297"/>
      <c r="W1836" s="297"/>
      <c r="X1836" s="297"/>
      <c r="Y1836" s="297"/>
    </row>
    <row r="1837" spans="1:25" x14ac:dyDescent="0.2">
      <c r="A1837" s="297"/>
      <c r="B1837" s="297"/>
      <c r="C1837" s="297"/>
      <c r="D1837" s="297"/>
      <c r="E1837" s="297"/>
      <c r="F1837" s="297"/>
      <c r="G1837" s="297"/>
      <c r="H1837" s="297"/>
      <c r="I1837" s="297"/>
      <c r="J1837" s="297"/>
      <c r="K1837" s="297"/>
      <c r="L1837" s="297"/>
      <c r="M1837" s="297"/>
      <c r="N1837" s="297"/>
      <c r="O1837" s="297"/>
      <c r="P1837" s="297"/>
      <c r="Q1837" s="297"/>
      <c r="R1837" s="297"/>
      <c r="S1837" s="297"/>
      <c r="T1837" s="297"/>
      <c r="U1837" s="297"/>
      <c r="V1837" s="297"/>
      <c r="W1837" s="297"/>
      <c r="X1837" s="297"/>
      <c r="Y1837" s="297"/>
    </row>
    <row r="1838" spans="1:25" x14ac:dyDescent="0.2">
      <c r="A1838" s="297"/>
      <c r="B1838" s="297"/>
      <c r="C1838" s="297"/>
      <c r="D1838" s="297"/>
      <c r="E1838" s="297"/>
      <c r="F1838" s="297"/>
      <c r="G1838" s="297"/>
      <c r="H1838" s="297"/>
      <c r="I1838" s="297"/>
      <c r="J1838" s="297"/>
      <c r="K1838" s="297"/>
      <c r="L1838" s="297"/>
      <c r="M1838" s="297"/>
      <c r="N1838" s="297"/>
      <c r="O1838" s="297"/>
      <c r="P1838" s="297"/>
      <c r="Q1838" s="297"/>
      <c r="R1838" s="297"/>
      <c r="S1838" s="297"/>
      <c r="T1838" s="297"/>
      <c r="U1838" s="297"/>
      <c r="V1838" s="297"/>
      <c r="W1838" s="297"/>
      <c r="X1838" s="297"/>
      <c r="Y1838" s="297"/>
    </row>
    <row r="1839" spans="1:25" x14ac:dyDescent="0.2">
      <c r="A1839" s="297"/>
      <c r="B1839" s="297"/>
      <c r="C1839" s="297"/>
      <c r="D1839" s="297"/>
      <c r="E1839" s="297"/>
      <c r="F1839" s="297"/>
      <c r="G1839" s="297"/>
      <c r="H1839" s="297"/>
      <c r="I1839" s="297"/>
      <c r="J1839" s="297"/>
      <c r="K1839" s="297"/>
      <c r="L1839" s="297"/>
      <c r="M1839" s="297"/>
      <c r="N1839" s="297"/>
      <c r="O1839" s="297"/>
      <c r="P1839" s="297"/>
      <c r="Q1839" s="297"/>
      <c r="R1839" s="297"/>
      <c r="S1839" s="297"/>
      <c r="T1839" s="297"/>
      <c r="U1839" s="297"/>
      <c r="V1839" s="297"/>
      <c r="W1839" s="297"/>
      <c r="X1839" s="297"/>
      <c r="Y1839" s="297"/>
    </row>
    <row r="1840" spans="1:25" x14ac:dyDescent="0.2">
      <c r="A1840" s="297"/>
      <c r="B1840" s="297"/>
      <c r="C1840" s="297"/>
      <c r="D1840" s="297"/>
      <c r="E1840" s="297"/>
      <c r="F1840" s="297"/>
      <c r="G1840" s="297"/>
      <c r="H1840" s="297"/>
      <c r="I1840" s="297"/>
      <c r="J1840" s="297"/>
      <c r="K1840" s="297"/>
      <c r="L1840" s="297"/>
      <c r="M1840" s="297"/>
      <c r="N1840" s="297"/>
      <c r="O1840" s="297"/>
      <c r="P1840" s="297"/>
      <c r="Q1840" s="297"/>
      <c r="R1840" s="297"/>
      <c r="S1840" s="297"/>
      <c r="T1840" s="297"/>
      <c r="U1840" s="297"/>
      <c r="V1840" s="297"/>
      <c r="W1840" s="297"/>
      <c r="X1840" s="297"/>
      <c r="Y1840" s="297"/>
    </row>
    <row r="1841" spans="1:25" x14ac:dyDescent="0.2">
      <c r="A1841" s="297"/>
      <c r="B1841" s="297"/>
      <c r="C1841" s="297"/>
      <c r="D1841" s="297"/>
      <c r="E1841" s="297"/>
      <c r="F1841" s="297"/>
      <c r="G1841" s="297"/>
      <c r="H1841" s="297"/>
      <c r="I1841" s="297"/>
      <c r="J1841" s="297"/>
      <c r="K1841" s="297"/>
      <c r="L1841" s="297"/>
      <c r="M1841" s="297"/>
      <c r="N1841" s="297"/>
      <c r="O1841" s="297"/>
      <c r="P1841" s="297"/>
      <c r="Q1841" s="297"/>
      <c r="R1841" s="297"/>
      <c r="S1841" s="297"/>
      <c r="T1841" s="297"/>
      <c r="U1841" s="297"/>
      <c r="V1841" s="297"/>
      <c r="W1841" s="297"/>
      <c r="X1841" s="297"/>
      <c r="Y1841" s="297"/>
    </row>
    <row r="1842" spans="1:25" x14ac:dyDescent="0.2">
      <c r="A1842" s="297"/>
      <c r="B1842" s="297"/>
      <c r="C1842" s="297"/>
      <c r="D1842" s="297"/>
      <c r="E1842" s="297"/>
      <c r="F1842" s="297"/>
      <c r="G1842" s="297"/>
      <c r="H1842" s="297"/>
      <c r="I1842" s="297"/>
      <c r="J1842" s="297"/>
      <c r="K1842" s="297"/>
      <c r="L1842" s="297"/>
      <c r="M1842" s="297"/>
      <c r="N1842" s="297"/>
      <c r="O1842" s="297"/>
      <c r="P1842" s="297"/>
      <c r="Q1842" s="297"/>
      <c r="R1842" s="297"/>
      <c r="S1842" s="297"/>
      <c r="T1842" s="297"/>
      <c r="U1842" s="297"/>
      <c r="V1842" s="297"/>
      <c r="W1842" s="297"/>
      <c r="X1842" s="297"/>
      <c r="Y1842" s="297"/>
    </row>
    <row r="1843" spans="1:25" x14ac:dyDescent="0.2">
      <c r="A1843" s="297"/>
      <c r="B1843" s="297"/>
      <c r="C1843" s="297"/>
      <c r="D1843" s="297"/>
      <c r="E1843" s="297"/>
      <c r="F1843" s="297"/>
      <c r="G1843" s="297"/>
      <c r="H1843" s="297"/>
      <c r="I1843" s="297"/>
      <c r="J1843" s="297"/>
      <c r="K1843" s="297"/>
      <c r="L1843" s="297"/>
      <c r="M1843" s="297"/>
      <c r="N1843" s="297"/>
      <c r="O1843" s="297"/>
      <c r="P1843" s="297"/>
      <c r="Q1843" s="297"/>
      <c r="R1843" s="297"/>
      <c r="S1843" s="297"/>
      <c r="T1843" s="297"/>
      <c r="U1843" s="297"/>
      <c r="V1843" s="297"/>
      <c r="W1843" s="297"/>
      <c r="X1843" s="297"/>
      <c r="Y1843" s="297"/>
    </row>
    <row r="1844" spans="1:25" x14ac:dyDescent="0.2">
      <c r="A1844" s="297"/>
      <c r="B1844" s="297"/>
      <c r="C1844" s="297"/>
      <c r="D1844" s="297"/>
      <c r="E1844" s="297"/>
      <c r="F1844" s="297"/>
      <c r="G1844" s="297"/>
      <c r="H1844" s="297"/>
      <c r="I1844" s="297"/>
      <c r="J1844" s="297"/>
      <c r="K1844" s="297"/>
      <c r="L1844" s="297"/>
      <c r="M1844" s="297"/>
      <c r="N1844" s="297"/>
      <c r="O1844" s="297"/>
      <c r="P1844" s="297"/>
      <c r="Q1844" s="297"/>
      <c r="R1844" s="297"/>
      <c r="S1844" s="297"/>
      <c r="T1844" s="297"/>
      <c r="U1844" s="297"/>
      <c r="V1844" s="297"/>
      <c r="W1844" s="297"/>
      <c r="X1844" s="297"/>
      <c r="Y1844" s="297"/>
    </row>
    <row r="1845" spans="1:25" x14ac:dyDescent="0.2">
      <c r="A1845" s="297"/>
      <c r="B1845" s="297"/>
      <c r="C1845" s="297"/>
      <c r="D1845" s="297"/>
      <c r="E1845" s="297"/>
      <c r="F1845" s="297"/>
      <c r="G1845" s="297"/>
      <c r="H1845" s="297"/>
      <c r="I1845" s="297"/>
      <c r="J1845" s="297"/>
      <c r="K1845" s="297"/>
      <c r="L1845" s="297"/>
      <c r="M1845" s="297"/>
      <c r="N1845" s="297"/>
      <c r="O1845" s="297"/>
      <c r="P1845" s="297"/>
      <c r="Q1845" s="297"/>
      <c r="R1845" s="297"/>
      <c r="S1845" s="297"/>
      <c r="T1845" s="297"/>
      <c r="U1845" s="297"/>
      <c r="V1845" s="297"/>
      <c r="W1845" s="297"/>
      <c r="X1845" s="297"/>
      <c r="Y1845" s="297"/>
    </row>
    <row r="1846" spans="1:25" x14ac:dyDescent="0.2">
      <c r="A1846" s="297"/>
      <c r="B1846" s="297"/>
      <c r="C1846" s="297"/>
      <c r="D1846" s="297"/>
      <c r="E1846" s="297"/>
      <c r="F1846" s="297"/>
      <c r="G1846" s="297"/>
      <c r="H1846" s="297"/>
      <c r="I1846" s="297"/>
      <c r="J1846" s="297"/>
      <c r="K1846" s="297"/>
      <c r="L1846" s="297"/>
      <c r="M1846" s="297"/>
      <c r="N1846" s="297"/>
      <c r="O1846" s="297"/>
      <c r="P1846" s="297"/>
      <c r="Q1846" s="297"/>
      <c r="R1846" s="297"/>
      <c r="S1846" s="297"/>
      <c r="T1846" s="297"/>
      <c r="U1846" s="297"/>
      <c r="V1846" s="297"/>
      <c r="W1846" s="297"/>
      <c r="X1846" s="297"/>
      <c r="Y1846" s="297"/>
    </row>
    <row r="1847" spans="1:25" x14ac:dyDescent="0.2">
      <c r="A1847" s="297"/>
      <c r="B1847" s="297"/>
      <c r="C1847" s="297"/>
      <c r="D1847" s="297"/>
      <c r="E1847" s="297"/>
      <c r="F1847" s="297"/>
      <c r="G1847" s="297"/>
      <c r="H1847" s="297"/>
      <c r="I1847" s="297"/>
      <c r="J1847" s="297"/>
      <c r="K1847" s="297"/>
      <c r="L1847" s="297"/>
      <c r="M1847" s="297"/>
      <c r="N1847" s="297"/>
      <c r="O1847" s="297"/>
      <c r="P1847" s="297"/>
      <c r="Q1847" s="297"/>
      <c r="R1847" s="297"/>
      <c r="S1847" s="297"/>
      <c r="T1847" s="297"/>
      <c r="U1847" s="297"/>
      <c r="V1847" s="297"/>
      <c r="W1847" s="297"/>
      <c r="X1847" s="297"/>
      <c r="Y1847" s="297"/>
    </row>
    <row r="1848" spans="1:25" x14ac:dyDescent="0.2">
      <c r="A1848" s="297"/>
      <c r="B1848" s="297"/>
      <c r="C1848" s="297"/>
      <c r="D1848" s="297"/>
      <c r="E1848" s="297"/>
      <c r="F1848" s="297"/>
      <c r="G1848" s="297"/>
      <c r="H1848" s="297"/>
      <c r="I1848" s="297"/>
      <c r="J1848" s="297"/>
      <c r="K1848" s="297"/>
      <c r="L1848" s="297"/>
      <c r="M1848" s="297"/>
      <c r="N1848" s="297"/>
      <c r="O1848" s="297"/>
      <c r="P1848" s="297"/>
      <c r="Q1848" s="297"/>
      <c r="R1848" s="297"/>
      <c r="S1848" s="297"/>
      <c r="T1848" s="297"/>
      <c r="U1848" s="297"/>
      <c r="V1848" s="297"/>
      <c r="W1848" s="297"/>
      <c r="X1848" s="297"/>
      <c r="Y1848" s="297"/>
    </row>
    <row r="1849" spans="1:25" x14ac:dyDescent="0.2">
      <c r="A1849" s="297"/>
      <c r="B1849" s="297"/>
      <c r="C1849" s="297"/>
      <c r="D1849" s="297"/>
      <c r="E1849" s="297"/>
      <c r="F1849" s="297"/>
      <c r="G1849" s="297"/>
      <c r="H1849" s="297"/>
      <c r="I1849" s="297"/>
      <c r="J1849" s="297"/>
      <c r="K1849" s="297"/>
      <c r="L1849" s="297"/>
      <c r="M1849" s="297"/>
      <c r="N1849" s="297"/>
      <c r="O1849" s="297"/>
      <c r="P1849" s="297"/>
      <c r="Q1849" s="297"/>
      <c r="R1849" s="297"/>
      <c r="S1849" s="297"/>
      <c r="T1849" s="297"/>
      <c r="U1849" s="297"/>
      <c r="V1849" s="297"/>
      <c r="W1849" s="297"/>
      <c r="X1849" s="297"/>
      <c r="Y1849" s="297"/>
    </row>
    <row r="1850" spans="1:25" x14ac:dyDescent="0.2">
      <c r="A1850" s="297"/>
      <c r="B1850" s="297"/>
      <c r="C1850" s="297"/>
      <c r="D1850" s="297"/>
      <c r="E1850" s="297"/>
      <c r="F1850" s="297"/>
      <c r="G1850" s="297"/>
      <c r="H1850" s="297"/>
      <c r="I1850" s="297"/>
      <c r="J1850" s="297"/>
      <c r="K1850" s="297"/>
      <c r="L1850" s="297"/>
      <c r="M1850" s="297"/>
      <c r="N1850" s="297"/>
      <c r="O1850" s="297"/>
      <c r="P1850" s="297"/>
      <c r="Q1850" s="297"/>
      <c r="R1850" s="297"/>
      <c r="S1850" s="297"/>
      <c r="T1850" s="297"/>
      <c r="U1850" s="297"/>
      <c r="V1850" s="297"/>
      <c r="W1850" s="297"/>
      <c r="X1850" s="297"/>
      <c r="Y1850" s="297"/>
    </row>
    <row r="1851" spans="1:25" x14ac:dyDescent="0.2">
      <c r="A1851" s="297"/>
      <c r="B1851" s="297"/>
      <c r="C1851" s="297"/>
      <c r="D1851" s="297"/>
      <c r="E1851" s="297"/>
      <c r="F1851" s="297"/>
      <c r="G1851" s="297"/>
      <c r="H1851" s="297"/>
      <c r="I1851" s="297"/>
      <c r="J1851" s="297"/>
      <c r="K1851" s="297"/>
      <c r="L1851" s="297"/>
      <c r="M1851" s="297"/>
      <c r="N1851" s="297"/>
      <c r="O1851" s="297"/>
      <c r="P1851" s="297"/>
      <c r="Q1851" s="297"/>
      <c r="R1851" s="297"/>
      <c r="S1851" s="297"/>
      <c r="T1851" s="297"/>
      <c r="U1851" s="297"/>
      <c r="V1851" s="297"/>
      <c r="W1851" s="297"/>
      <c r="X1851" s="297"/>
      <c r="Y1851" s="297"/>
    </row>
    <row r="1852" spans="1:25" x14ac:dyDescent="0.2">
      <c r="A1852" s="297"/>
      <c r="B1852" s="297"/>
      <c r="C1852" s="297"/>
      <c r="D1852" s="297"/>
      <c r="E1852" s="297"/>
      <c r="F1852" s="297"/>
      <c r="G1852" s="297"/>
      <c r="H1852" s="297"/>
      <c r="I1852" s="297"/>
      <c r="J1852" s="297"/>
      <c r="K1852" s="297"/>
      <c r="L1852" s="297"/>
      <c r="M1852" s="297"/>
      <c r="N1852" s="297"/>
      <c r="O1852" s="297"/>
      <c r="P1852" s="297"/>
      <c r="Q1852" s="297"/>
      <c r="R1852" s="297"/>
      <c r="S1852" s="297"/>
      <c r="T1852" s="297"/>
      <c r="U1852" s="297"/>
      <c r="V1852" s="297"/>
      <c r="W1852" s="297"/>
      <c r="X1852" s="297"/>
      <c r="Y1852" s="297"/>
    </row>
    <row r="1853" spans="1:25" x14ac:dyDescent="0.2">
      <c r="A1853" s="297"/>
      <c r="B1853" s="297"/>
      <c r="C1853" s="297"/>
      <c r="D1853" s="297"/>
      <c r="E1853" s="297"/>
      <c r="F1853" s="297"/>
      <c r="G1853" s="297"/>
      <c r="H1853" s="297"/>
      <c r="I1853" s="297"/>
      <c r="J1853" s="297"/>
      <c r="K1853" s="297"/>
      <c r="L1853" s="297"/>
      <c r="M1853" s="297"/>
      <c r="N1853" s="297"/>
      <c r="O1853" s="297"/>
      <c r="P1853" s="297"/>
      <c r="Q1853" s="297"/>
      <c r="R1853" s="297"/>
      <c r="S1853" s="297"/>
      <c r="T1853" s="297"/>
      <c r="U1853" s="297"/>
      <c r="V1853" s="297"/>
      <c r="W1853" s="297"/>
      <c r="X1853" s="297"/>
      <c r="Y1853" s="297"/>
    </row>
    <row r="1854" spans="1:25" x14ac:dyDescent="0.2">
      <c r="A1854" s="297"/>
      <c r="B1854" s="297"/>
      <c r="C1854" s="297"/>
      <c r="D1854" s="297"/>
      <c r="E1854" s="297"/>
      <c r="F1854" s="297"/>
      <c r="G1854" s="297"/>
      <c r="H1854" s="297"/>
      <c r="I1854" s="297"/>
      <c r="J1854" s="297"/>
      <c r="K1854" s="297"/>
      <c r="L1854" s="297"/>
      <c r="M1854" s="297"/>
      <c r="N1854" s="297"/>
      <c r="O1854" s="297"/>
      <c r="P1854" s="297"/>
      <c r="Q1854" s="297"/>
      <c r="R1854" s="297"/>
      <c r="S1854" s="297"/>
      <c r="T1854" s="297"/>
      <c r="U1854" s="297"/>
      <c r="V1854" s="297"/>
      <c r="W1854" s="297"/>
      <c r="X1854" s="297"/>
      <c r="Y1854" s="297"/>
    </row>
    <row r="1855" spans="1:25" x14ac:dyDescent="0.2">
      <c r="A1855" s="297"/>
      <c r="B1855" s="297"/>
      <c r="C1855" s="297"/>
      <c r="D1855" s="297"/>
      <c r="E1855" s="297"/>
      <c r="F1855" s="297"/>
      <c r="G1855" s="297"/>
      <c r="H1855" s="297"/>
      <c r="I1855" s="297"/>
      <c r="J1855" s="297"/>
      <c r="K1855" s="297"/>
      <c r="L1855" s="297"/>
      <c r="M1855" s="297"/>
      <c r="N1855" s="297"/>
      <c r="O1855" s="297"/>
      <c r="P1855" s="297"/>
      <c r="Q1855" s="297"/>
      <c r="R1855" s="297"/>
      <c r="S1855" s="297"/>
      <c r="T1855" s="297"/>
      <c r="U1855" s="297"/>
      <c r="V1855" s="297"/>
      <c r="W1855" s="297"/>
      <c r="X1855" s="297"/>
      <c r="Y1855" s="297"/>
    </row>
    <row r="1856" spans="1:25" x14ac:dyDescent="0.2">
      <c r="A1856" s="297"/>
      <c r="B1856" s="297"/>
      <c r="C1856" s="297"/>
      <c r="D1856" s="297"/>
      <c r="E1856" s="297"/>
      <c r="F1856" s="297"/>
      <c r="G1856" s="297"/>
      <c r="H1856" s="297"/>
      <c r="I1856" s="297"/>
      <c r="J1856" s="297"/>
      <c r="K1856" s="297"/>
      <c r="L1856" s="297"/>
      <c r="M1856" s="297"/>
      <c r="N1856" s="297"/>
      <c r="O1856" s="297"/>
      <c r="P1856" s="297"/>
      <c r="Q1856" s="297"/>
      <c r="R1856" s="297"/>
      <c r="S1856" s="297"/>
      <c r="T1856" s="297"/>
      <c r="U1856" s="297"/>
      <c r="V1856" s="297"/>
      <c r="W1856" s="297"/>
      <c r="X1856" s="297"/>
      <c r="Y1856" s="297"/>
    </row>
    <row r="1857" spans="1:25" x14ac:dyDescent="0.2">
      <c r="A1857" s="297"/>
      <c r="B1857" s="297"/>
      <c r="C1857" s="297"/>
      <c r="D1857" s="297"/>
      <c r="E1857" s="297"/>
      <c r="F1857" s="297"/>
      <c r="G1857" s="297"/>
      <c r="H1857" s="297"/>
      <c r="I1857" s="297"/>
      <c r="J1857" s="297"/>
      <c r="K1857" s="297"/>
      <c r="L1857" s="297"/>
      <c r="M1857" s="297"/>
      <c r="N1857" s="297"/>
      <c r="O1857" s="297"/>
      <c r="P1857" s="297"/>
      <c r="Q1857" s="297"/>
      <c r="R1857" s="297"/>
      <c r="S1857" s="297"/>
      <c r="T1857" s="297"/>
      <c r="U1857" s="297"/>
      <c r="V1857" s="297"/>
      <c r="W1857" s="297"/>
      <c r="X1857" s="297"/>
      <c r="Y1857" s="297"/>
    </row>
    <row r="1858" spans="1:25" x14ac:dyDescent="0.2">
      <c r="A1858" s="297"/>
      <c r="B1858" s="297"/>
      <c r="C1858" s="297"/>
      <c r="D1858" s="297"/>
      <c r="E1858" s="297"/>
      <c r="F1858" s="297"/>
      <c r="G1858" s="297"/>
      <c r="H1858" s="297"/>
      <c r="I1858" s="297"/>
      <c r="J1858" s="297"/>
      <c r="K1858" s="297"/>
      <c r="L1858" s="297"/>
      <c r="M1858" s="297"/>
      <c r="N1858" s="297"/>
      <c r="O1858" s="297"/>
      <c r="P1858" s="297"/>
      <c r="Q1858" s="297"/>
      <c r="R1858" s="297"/>
      <c r="S1858" s="297"/>
      <c r="T1858" s="297"/>
      <c r="U1858" s="297"/>
      <c r="V1858" s="297"/>
      <c r="W1858" s="297"/>
      <c r="X1858" s="297"/>
      <c r="Y1858" s="297"/>
    </row>
    <row r="1859" spans="1:25" x14ac:dyDescent="0.2">
      <c r="A1859" s="297"/>
      <c r="B1859" s="297"/>
      <c r="C1859" s="297"/>
      <c r="D1859" s="297"/>
      <c r="E1859" s="297"/>
      <c r="F1859" s="297"/>
      <c r="G1859" s="297"/>
      <c r="H1859" s="297"/>
      <c r="I1859" s="297"/>
      <c r="J1859" s="297"/>
      <c r="K1859" s="297"/>
      <c r="L1859" s="297"/>
      <c r="M1859" s="297"/>
      <c r="N1859" s="297"/>
      <c r="O1859" s="297"/>
      <c r="P1859" s="297"/>
      <c r="Q1859" s="297"/>
      <c r="R1859" s="297"/>
      <c r="S1859" s="297"/>
      <c r="T1859" s="297"/>
      <c r="U1859" s="297"/>
      <c r="V1859" s="297"/>
      <c r="W1859" s="297"/>
      <c r="X1859" s="297"/>
      <c r="Y1859" s="297"/>
    </row>
    <row r="1860" spans="1:25" x14ac:dyDescent="0.2">
      <c r="A1860" s="297"/>
      <c r="B1860" s="297"/>
      <c r="C1860" s="297"/>
      <c r="D1860" s="297"/>
      <c r="E1860" s="297"/>
      <c r="F1860" s="297"/>
      <c r="G1860" s="297"/>
      <c r="H1860" s="297"/>
      <c r="I1860" s="297"/>
      <c r="J1860" s="297"/>
      <c r="K1860" s="297"/>
      <c r="L1860" s="297"/>
      <c r="M1860" s="297"/>
      <c r="N1860" s="297"/>
      <c r="O1860" s="297"/>
      <c r="P1860" s="297"/>
      <c r="Q1860" s="297"/>
      <c r="R1860" s="297"/>
      <c r="S1860" s="297"/>
      <c r="T1860" s="297"/>
      <c r="U1860" s="297"/>
      <c r="V1860" s="297"/>
      <c r="W1860" s="297"/>
      <c r="X1860" s="297"/>
      <c r="Y1860" s="297"/>
    </row>
    <row r="1861" spans="1:25" x14ac:dyDescent="0.2">
      <c r="A1861" s="297"/>
      <c r="B1861" s="297"/>
      <c r="C1861" s="297"/>
      <c r="D1861" s="297"/>
      <c r="E1861" s="297"/>
      <c r="F1861" s="297"/>
      <c r="G1861" s="297"/>
      <c r="H1861" s="297"/>
      <c r="I1861" s="297"/>
      <c r="J1861" s="297"/>
      <c r="K1861" s="297"/>
      <c r="L1861" s="297"/>
      <c r="M1861" s="297"/>
      <c r="N1861" s="297"/>
      <c r="O1861" s="297"/>
      <c r="P1861" s="297"/>
      <c r="Q1861" s="297"/>
      <c r="R1861" s="297"/>
      <c r="S1861" s="297"/>
      <c r="T1861" s="297"/>
      <c r="U1861" s="297"/>
      <c r="V1861" s="297"/>
      <c r="W1861" s="297"/>
      <c r="X1861" s="297"/>
      <c r="Y1861" s="297"/>
    </row>
    <row r="1862" spans="1:25" x14ac:dyDescent="0.2">
      <c r="A1862" s="297"/>
      <c r="B1862" s="297"/>
      <c r="C1862" s="297"/>
      <c r="D1862" s="297"/>
      <c r="E1862" s="297"/>
      <c r="F1862" s="297"/>
      <c r="G1862" s="297"/>
      <c r="H1862" s="297"/>
      <c r="I1862" s="297"/>
      <c r="J1862" s="297"/>
      <c r="K1862" s="297"/>
      <c r="L1862" s="297"/>
      <c r="M1862" s="297"/>
      <c r="N1862" s="297"/>
      <c r="O1862" s="297"/>
      <c r="P1862" s="297"/>
      <c r="Q1862" s="297"/>
      <c r="R1862" s="297"/>
      <c r="S1862" s="297"/>
      <c r="T1862" s="297"/>
      <c r="U1862" s="297"/>
      <c r="V1862" s="297"/>
      <c r="W1862" s="297"/>
      <c r="X1862" s="297"/>
      <c r="Y1862" s="297"/>
    </row>
    <row r="1863" spans="1:25" x14ac:dyDescent="0.2">
      <c r="A1863" s="297"/>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row>
    <row r="1864" spans="1:25" x14ac:dyDescent="0.2">
      <c r="A1864" s="297"/>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row>
    <row r="1865" spans="1:25" x14ac:dyDescent="0.2">
      <c r="A1865" s="297"/>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row>
    <row r="1866" spans="1:25" x14ac:dyDescent="0.2">
      <c r="A1866" s="297"/>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row>
    <row r="1867" spans="1:25" x14ac:dyDescent="0.2">
      <c r="A1867" s="297"/>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row>
    <row r="1868" spans="1:25" x14ac:dyDescent="0.2">
      <c r="A1868" s="297"/>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row>
    <row r="1869" spans="1:25" x14ac:dyDescent="0.2">
      <c r="A1869" s="297"/>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row>
    <row r="1870" spans="1:25" x14ac:dyDescent="0.2">
      <c r="A1870" s="297"/>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row>
    <row r="1871" spans="1:25" x14ac:dyDescent="0.2">
      <c r="A1871" s="297"/>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row>
    <row r="1872" spans="1:25" x14ac:dyDescent="0.2">
      <c r="A1872" s="297"/>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row>
    <row r="1873" spans="1:25" x14ac:dyDescent="0.2">
      <c r="A1873" s="297"/>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row>
    <row r="1874" spans="1:25" x14ac:dyDescent="0.2">
      <c r="A1874" s="297"/>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row>
    <row r="1875" spans="1:25" x14ac:dyDescent="0.2">
      <c r="A1875" s="297"/>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row>
    <row r="1876" spans="1:25" x14ac:dyDescent="0.2">
      <c r="A1876" s="297"/>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row>
    <row r="1877" spans="1:25" x14ac:dyDescent="0.2">
      <c r="A1877" s="297"/>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row>
    <row r="1878" spans="1:25" x14ac:dyDescent="0.2">
      <c r="A1878" s="297"/>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row>
    <row r="1879" spans="1:25" x14ac:dyDescent="0.2">
      <c r="A1879" s="297"/>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row>
    <row r="1880" spans="1:25" x14ac:dyDescent="0.2">
      <c r="A1880" s="297"/>
      <c r="B1880" s="297"/>
      <c r="C1880" s="297"/>
      <c r="D1880" s="297"/>
      <c r="E1880" s="297"/>
      <c r="F1880" s="297"/>
      <c r="G1880" s="297"/>
      <c r="H1880" s="297"/>
      <c r="I1880" s="297"/>
      <c r="J1880" s="297"/>
      <c r="K1880" s="297"/>
      <c r="L1880" s="297"/>
      <c r="M1880" s="297"/>
      <c r="N1880" s="297"/>
      <c r="O1880" s="297"/>
      <c r="P1880" s="297"/>
      <c r="Q1880" s="297"/>
      <c r="R1880" s="297"/>
      <c r="S1880" s="297"/>
      <c r="T1880" s="297"/>
      <c r="U1880" s="297"/>
      <c r="V1880" s="297"/>
      <c r="W1880" s="297"/>
      <c r="X1880" s="297"/>
      <c r="Y1880" s="297"/>
    </row>
    <row r="1881" spans="1:25" x14ac:dyDescent="0.2">
      <c r="A1881" s="297"/>
      <c r="B1881" s="297"/>
      <c r="C1881" s="297"/>
      <c r="D1881" s="297"/>
      <c r="E1881" s="297"/>
      <c r="F1881" s="297"/>
      <c r="G1881" s="297"/>
      <c r="H1881" s="297"/>
      <c r="I1881" s="297"/>
      <c r="J1881" s="297"/>
      <c r="K1881" s="297"/>
      <c r="L1881" s="297"/>
      <c r="M1881" s="297"/>
      <c r="N1881" s="297"/>
      <c r="O1881" s="297"/>
      <c r="P1881" s="297"/>
      <c r="Q1881" s="297"/>
      <c r="R1881" s="297"/>
      <c r="S1881" s="297"/>
      <c r="T1881" s="297"/>
      <c r="U1881" s="297"/>
      <c r="V1881" s="297"/>
      <c r="W1881" s="297"/>
      <c r="X1881" s="297"/>
      <c r="Y1881" s="297"/>
    </row>
    <row r="1882" spans="1:25" x14ac:dyDescent="0.2">
      <c r="A1882" s="297"/>
      <c r="B1882" s="297"/>
      <c r="C1882" s="297"/>
      <c r="D1882" s="297"/>
      <c r="E1882" s="297"/>
      <c r="F1882" s="297"/>
      <c r="G1882" s="297"/>
      <c r="H1882" s="297"/>
      <c r="I1882" s="297"/>
      <c r="J1882" s="297"/>
      <c r="K1882" s="297"/>
      <c r="L1882" s="297"/>
      <c r="M1882" s="297"/>
      <c r="N1882" s="297"/>
      <c r="O1882" s="297"/>
      <c r="P1882" s="297"/>
      <c r="Q1882" s="297"/>
      <c r="R1882" s="297"/>
      <c r="S1882" s="297"/>
      <c r="T1882" s="297"/>
      <c r="U1882" s="297"/>
      <c r="V1882" s="297"/>
      <c r="W1882" s="297"/>
      <c r="X1882" s="297"/>
      <c r="Y1882" s="297"/>
    </row>
    <row r="1883" spans="1:25" x14ac:dyDescent="0.2">
      <c r="A1883" s="297"/>
      <c r="B1883" s="297"/>
      <c r="C1883" s="297"/>
      <c r="D1883" s="297"/>
      <c r="E1883" s="297"/>
      <c r="F1883" s="297"/>
      <c r="G1883" s="297"/>
      <c r="H1883" s="297"/>
      <c r="I1883" s="297"/>
      <c r="J1883" s="297"/>
      <c r="K1883" s="297"/>
      <c r="L1883" s="297"/>
      <c r="M1883" s="297"/>
      <c r="N1883" s="297"/>
      <c r="O1883" s="297"/>
      <c r="P1883" s="297"/>
      <c r="Q1883" s="297"/>
      <c r="R1883" s="297"/>
      <c r="S1883" s="297"/>
      <c r="T1883" s="297"/>
      <c r="U1883" s="297"/>
      <c r="V1883" s="297"/>
      <c r="W1883" s="297"/>
      <c r="X1883" s="297"/>
      <c r="Y1883" s="297"/>
    </row>
    <row r="1884" spans="1:25" x14ac:dyDescent="0.2">
      <c r="A1884" s="297"/>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row>
    <row r="1885" spans="1:25" x14ac:dyDescent="0.2">
      <c r="A1885" s="297"/>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row>
    <row r="1886" spans="1:25" x14ac:dyDescent="0.2">
      <c r="A1886" s="297"/>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row>
    <row r="1887" spans="1:25" x14ac:dyDescent="0.2">
      <c r="A1887" s="297"/>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row>
    <row r="1888" spans="1:25" x14ac:dyDescent="0.2">
      <c r="A1888" s="297"/>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row>
    <row r="1889" spans="1:25" x14ac:dyDescent="0.2">
      <c r="A1889" s="297"/>
      <c r="B1889" s="297"/>
      <c r="C1889" s="297"/>
      <c r="D1889" s="297"/>
      <c r="E1889" s="297"/>
      <c r="F1889" s="297"/>
      <c r="G1889" s="297"/>
      <c r="H1889" s="297"/>
      <c r="I1889" s="297"/>
      <c r="J1889" s="297"/>
      <c r="K1889" s="297"/>
      <c r="L1889" s="297"/>
      <c r="M1889" s="297"/>
      <c r="N1889" s="297"/>
      <c r="O1889" s="297"/>
      <c r="P1889" s="297"/>
      <c r="Q1889" s="297"/>
      <c r="R1889" s="297"/>
      <c r="S1889" s="297"/>
      <c r="T1889" s="297"/>
      <c r="U1889" s="297"/>
      <c r="V1889" s="297"/>
      <c r="W1889" s="297"/>
      <c r="X1889" s="297"/>
      <c r="Y1889" s="297"/>
    </row>
    <row r="1890" spans="1:25" x14ac:dyDescent="0.2">
      <c r="A1890" s="297"/>
      <c r="B1890" s="297"/>
      <c r="C1890" s="297"/>
      <c r="D1890" s="297"/>
      <c r="E1890" s="297"/>
      <c r="F1890" s="297"/>
      <c r="G1890" s="297"/>
      <c r="H1890" s="297"/>
      <c r="I1890" s="297"/>
      <c r="J1890" s="297"/>
      <c r="K1890" s="297"/>
      <c r="L1890" s="297"/>
      <c r="M1890" s="297"/>
      <c r="N1890" s="297"/>
      <c r="O1890" s="297"/>
      <c r="P1890" s="297"/>
      <c r="Q1890" s="297"/>
      <c r="R1890" s="297"/>
      <c r="S1890" s="297"/>
      <c r="T1890" s="297"/>
      <c r="U1890" s="297"/>
      <c r="V1890" s="297"/>
      <c r="W1890" s="297"/>
      <c r="X1890" s="297"/>
      <c r="Y1890" s="297"/>
    </row>
    <row r="1891" spans="1:25" x14ac:dyDescent="0.2">
      <c r="A1891" s="297"/>
      <c r="B1891" s="297"/>
      <c r="C1891" s="297"/>
      <c r="D1891" s="297"/>
      <c r="E1891" s="297"/>
      <c r="F1891" s="297"/>
      <c r="G1891" s="297"/>
      <c r="H1891" s="297"/>
      <c r="I1891" s="297"/>
      <c r="J1891" s="297"/>
      <c r="K1891" s="297"/>
      <c r="L1891" s="297"/>
      <c r="M1891" s="297"/>
      <c r="N1891" s="297"/>
      <c r="O1891" s="297"/>
      <c r="P1891" s="297"/>
      <c r="Q1891" s="297"/>
      <c r="R1891" s="297"/>
      <c r="S1891" s="297"/>
      <c r="T1891" s="297"/>
      <c r="U1891" s="297"/>
      <c r="V1891" s="297"/>
      <c r="W1891" s="297"/>
      <c r="X1891" s="297"/>
      <c r="Y1891" s="297"/>
    </row>
    <row r="1892" spans="1:25" x14ac:dyDescent="0.2">
      <c r="A1892" s="297"/>
      <c r="B1892" s="297"/>
      <c r="C1892" s="297"/>
      <c r="D1892" s="297"/>
      <c r="E1892" s="297"/>
      <c r="F1892" s="297"/>
      <c r="G1892" s="297"/>
      <c r="H1892" s="297"/>
      <c r="I1892" s="297"/>
      <c r="J1892" s="297"/>
      <c r="K1892" s="297"/>
      <c r="L1892" s="297"/>
      <c r="M1892" s="297"/>
      <c r="N1892" s="297"/>
      <c r="O1892" s="297"/>
      <c r="P1892" s="297"/>
      <c r="Q1892" s="297"/>
      <c r="R1892" s="297"/>
      <c r="S1892" s="297"/>
      <c r="T1892" s="297"/>
      <c r="U1892" s="297"/>
      <c r="V1892" s="297"/>
      <c r="W1892" s="297"/>
      <c r="X1892" s="297"/>
      <c r="Y1892" s="297"/>
    </row>
    <row r="1893" spans="1:25" x14ac:dyDescent="0.2">
      <c r="A1893" s="297"/>
      <c r="B1893" s="297"/>
      <c r="C1893" s="297"/>
      <c r="D1893" s="297"/>
      <c r="E1893" s="297"/>
      <c r="F1893" s="297"/>
      <c r="G1893" s="297"/>
      <c r="H1893" s="297"/>
      <c r="I1893" s="297"/>
      <c r="J1893" s="297"/>
      <c r="K1893" s="297"/>
      <c r="L1893" s="297"/>
      <c r="M1893" s="297"/>
      <c r="N1893" s="297"/>
      <c r="O1893" s="297"/>
      <c r="P1893" s="297"/>
      <c r="Q1893" s="297"/>
      <c r="R1893" s="297"/>
      <c r="S1893" s="297"/>
      <c r="T1893" s="297"/>
      <c r="U1893" s="297"/>
      <c r="V1893" s="297"/>
      <c r="W1893" s="297"/>
      <c r="X1893" s="297"/>
      <c r="Y1893" s="297"/>
    </row>
    <row r="1894" spans="1:25" x14ac:dyDescent="0.2">
      <c r="A1894" s="297"/>
      <c r="B1894" s="297"/>
      <c r="C1894" s="297"/>
      <c r="D1894" s="297"/>
      <c r="E1894" s="297"/>
      <c r="F1894" s="297"/>
      <c r="G1894" s="297"/>
      <c r="H1894" s="297"/>
      <c r="I1894" s="297"/>
      <c r="J1894" s="297"/>
      <c r="K1894" s="297"/>
      <c r="L1894" s="297"/>
      <c r="M1894" s="297"/>
      <c r="N1894" s="297"/>
      <c r="O1894" s="297"/>
      <c r="P1894" s="297"/>
      <c r="Q1894" s="297"/>
      <c r="R1894" s="297"/>
      <c r="S1894" s="297"/>
      <c r="T1894" s="297"/>
      <c r="U1894" s="297"/>
      <c r="V1894" s="297"/>
      <c r="W1894" s="297"/>
      <c r="X1894" s="297"/>
      <c r="Y1894" s="297"/>
    </row>
    <row r="1895" spans="1:25" x14ac:dyDescent="0.2">
      <c r="A1895" s="297"/>
      <c r="B1895" s="297"/>
      <c r="C1895" s="297"/>
      <c r="D1895" s="297"/>
      <c r="E1895" s="297"/>
      <c r="F1895" s="297"/>
      <c r="G1895" s="297"/>
      <c r="H1895" s="297"/>
      <c r="I1895" s="297"/>
      <c r="J1895" s="297"/>
      <c r="K1895" s="297"/>
      <c r="L1895" s="297"/>
      <c r="M1895" s="297"/>
      <c r="N1895" s="297"/>
      <c r="O1895" s="297"/>
      <c r="P1895" s="297"/>
      <c r="Q1895" s="297"/>
      <c r="R1895" s="297"/>
      <c r="S1895" s="297"/>
      <c r="T1895" s="297"/>
      <c r="U1895" s="297"/>
      <c r="V1895" s="297"/>
      <c r="W1895" s="297"/>
      <c r="X1895" s="297"/>
      <c r="Y1895" s="297"/>
    </row>
    <row r="1896" spans="1:25" x14ac:dyDescent="0.2">
      <c r="A1896" s="297"/>
      <c r="B1896" s="297"/>
      <c r="C1896" s="297"/>
      <c r="D1896" s="297"/>
      <c r="E1896" s="297"/>
      <c r="F1896" s="297"/>
      <c r="G1896" s="297"/>
      <c r="H1896" s="297"/>
      <c r="I1896" s="297"/>
      <c r="J1896" s="297"/>
      <c r="K1896" s="297"/>
      <c r="L1896" s="297"/>
      <c r="M1896" s="297"/>
      <c r="N1896" s="297"/>
      <c r="O1896" s="297"/>
      <c r="P1896" s="297"/>
      <c r="Q1896" s="297"/>
      <c r="R1896" s="297"/>
      <c r="S1896" s="297"/>
      <c r="T1896" s="297"/>
      <c r="U1896" s="297"/>
      <c r="V1896" s="297"/>
      <c r="W1896" s="297"/>
      <c r="X1896" s="297"/>
      <c r="Y1896" s="297"/>
    </row>
    <row r="1897" spans="1:25" x14ac:dyDescent="0.2">
      <c r="A1897" s="297"/>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row>
    <row r="1898" spans="1:25" x14ac:dyDescent="0.2">
      <c r="A1898" s="297"/>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row>
    <row r="1899" spans="1:25" x14ac:dyDescent="0.2">
      <c r="A1899" s="297"/>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row>
    <row r="1900" spans="1:25" x14ac:dyDescent="0.2">
      <c r="A1900" s="297"/>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row>
    <row r="1901" spans="1:25" x14ac:dyDescent="0.2">
      <c r="A1901" s="297"/>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row>
    <row r="1902" spans="1:25" x14ac:dyDescent="0.2">
      <c r="A1902" s="297"/>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row>
    <row r="1903" spans="1:25" x14ac:dyDescent="0.2">
      <c r="A1903" s="297"/>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row>
    <row r="1904" spans="1:25" x14ac:dyDescent="0.2">
      <c r="A1904" s="297"/>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row>
    <row r="1905" spans="1:25" x14ac:dyDescent="0.2">
      <c r="A1905" s="297"/>
      <c r="B1905" s="297"/>
      <c r="C1905" s="297"/>
      <c r="D1905" s="297"/>
      <c r="E1905" s="297"/>
      <c r="F1905" s="297"/>
      <c r="G1905" s="297"/>
      <c r="H1905" s="297"/>
      <c r="I1905" s="297"/>
      <c r="J1905" s="297"/>
      <c r="K1905" s="297"/>
      <c r="L1905" s="297"/>
      <c r="M1905" s="297"/>
      <c r="N1905" s="297"/>
      <c r="O1905" s="297"/>
      <c r="P1905" s="297"/>
      <c r="Q1905" s="297"/>
      <c r="R1905" s="297"/>
      <c r="S1905" s="297"/>
      <c r="T1905" s="297"/>
      <c r="U1905" s="297"/>
      <c r="V1905" s="297"/>
      <c r="W1905" s="297"/>
      <c r="X1905" s="297"/>
      <c r="Y1905" s="297"/>
    </row>
    <row r="1906" spans="1:25" x14ac:dyDescent="0.2">
      <c r="A1906" s="297"/>
      <c r="B1906" s="297"/>
      <c r="C1906" s="297"/>
      <c r="D1906" s="297"/>
      <c r="E1906" s="297"/>
      <c r="F1906" s="297"/>
      <c r="G1906" s="297"/>
      <c r="H1906" s="297"/>
      <c r="I1906" s="297"/>
      <c r="J1906" s="297"/>
      <c r="K1906" s="297"/>
      <c r="L1906" s="297"/>
      <c r="M1906" s="297"/>
      <c r="N1906" s="297"/>
      <c r="O1906" s="297"/>
      <c r="P1906" s="297"/>
      <c r="Q1906" s="297"/>
      <c r="R1906" s="297"/>
      <c r="S1906" s="297"/>
      <c r="T1906" s="297"/>
      <c r="U1906" s="297"/>
      <c r="V1906" s="297"/>
      <c r="W1906" s="297"/>
      <c r="X1906" s="297"/>
      <c r="Y1906" s="297"/>
    </row>
    <row r="1907" spans="1:25" x14ac:dyDescent="0.2">
      <c r="A1907" s="297"/>
      <c r="B1907" s="297"/>
      <c r="C1907" s="297"/>
      <c r="D1907" s="297"/>
      <c r="E1907" s="297"/>
      <c r="F1907" s="297"/>
      <c r="G1907" s="297"/>
      <c r="H1907" s="297"/>
      <c r="I1907" s="297"/>
      <c r="J1907" s="297"/>
      <c r="K1907" s="297"/>
      <c r="L1907" s="297"/>
      <c r="M1907" s="297"/>
      <c r="N1907" s="297"/>
      <c r="O1907" s="297"/>
      <c r="P1907" s="297"/>
      <c r="Q1907" s="297"/>
      <c r="R1907" s="297"/>
      <c r="S1907" s="297"/>
      <c r="T1907" s="297"/>
      <c r="U1907" s="297"/>
      <c r="V1907" s="297"/>
      <c r="W1907" s="297"/>
      <c r="X1907" s="297"/>
      <c r="Y1907" s="297"/>
    </row>
    <row r="1908" spans="1:25" x14ac:dyDescent="0.2">
      <c r="A1908" s="297"/>
      <c r="B1908" s="297"/>
      <c r="C1908" s="297"/>
      <c r="D1908" s="297"/>
      <c r="E1908" s="297"/>
      <c r="F1908" s="297"/>
      <c r="G1908" s="297"/>
      <c r="H1908" s="297"/>
      <c r="I1908" s="297"/>
      <c r="J1908" s="297"/>
      <c r="K1908" s="297"/>
      <c r="L1908" s="297"/>
      <c r="M1908" s="297"/>
      <c r="N1908" s="297"/>
      <c r="O1908" s="297"/>
      <c r="P1908" s="297"/>
      <c r="Q1908" s="297"/>
      <c r="R1908" s="297"/>
      <c r="S1908" s="297"/>
      <c r="T1908" s="297"/>
      <c r="U1908" s="297"/>
      <c r="V1908" s="297"/>
      <c r="W1908" s="297"/>
      <c r="X1908" s="297"/>
      <c r="Y1908" s="297"/>
    </row>
    <row r="1909" spans="1:25" x14ac:dyDescent="0.2">
      <c r="A1909" s="297"/>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row>
    <row r="1910" spans="1:25" x14ac:dyDescent="0.2">
      <c r="A1910" s="297"/>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row>
    <row r="1911" spans="1:25" x14ac:dyDescent="0.2">
      <c r="A1911" s="297"/>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row>
    <row r="1912" spans="1:25" x14ac:dyDescent="0.2">
      <c r="A1912" s="297"/>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row>
    <row r="1913" spans="1:25" x14ac:dyDescent="0.2">
      <c r="A1913" s="297"/>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row>
    <row r="1914" spans="1:25" x14ac:dyDescent="0.2">
      <c r="A1914" s="297"/>
      <c r="B1914" s="297"/>
      <c r="C1914" s="297"/>
      <c r="D1914" s="297"/>
      <c r="E1914" s="297"/>
      <c r="F1914" s="297"/>
      <c r="G1914" s="297"/>
      <c r="H1914" s="297"/>
      <c r="I1914" s="297"/>
      <c r="J1914" s="297"/>
      <c r="K1914" s="297"/>
      <c r="L1914" s="297"/>
      <c r="M1914" s="297"/>
      <c r="N1914" s="297"/>
      <c r="O1914" s="297"/>
      <c r="P1914" s="297"/>
      <c r="Q1914" s="297"/>
      <c r="R1914" s="297"/>
      <c r="S1914" s="297"/>
      <c r="T1914" s="297"/>
      <c r="U1914" s="297"/>
      <c r="V1914" s="297"/>
      <c r="W1914" s="297"/>
      <c r="X1914" s="297"/>
      <c r="Y1914" s="297"/>
    </row>
    <row r="1915" spans="1:25" x14ac:dyDescent="0.2">
      <c r="A1915" s="297"/>
      <c r="B1915" s="297"/>
      <c r="C1915" s="297"/>
      <c r="D1915" s="297"/>
      <c r="E1915" s="297"/>
      <c r="F1915" s="297"/>
      <c r="G1915" s="297"/>
      <c r="H1915" s="297"/>
      <c r="I1915" s="297"/>
      <c r="J1915" s="297"/>
      <c r="K1915" s="297"/>
      <c r="L1915" s="297"/>
      <c r="M1915" s="297"/>
      <c r="N1915" s="297"/>
      <c r="O1915" s="297"/>
      <c r="P1915" s="297"/>
      <c r="Q1915" s="297"/>
      <c r="R1915" s="297"/>
      <c r="S1915" s="297"/>
      <c r="T1915" s="297"/>
      <c r="U1915" s="297"/>
      <c r="V1915" s="297"/>
      <c r="W1915" s="297"/>
      <c r="X1915" s="297"/>
      <c r="Y1915" s="297"/>
    </row>
    <row r="1916" spans="1:25" x14ac:dyDescent="0.2">
      <c r="A1916" s="297"/>
      <c r="B1916" s="297"/>
      <c r="C1916" s="297"/>
      <c r="D1916" s="297"/>
      <c r="E1916" s="297"/>
      <c r="F1916" s="297"/>
      <c r="G1916" s="297"/>
      <c r="H1916" s="297"/>
      <c r="I1916" s="297"/>
      <c r="J1916" s="297"/>
      <c r="K1916" s="297"/>
      <c r="L1916" s="297"/>
      <c r="M1916" s="297"/>
      <c r="N1916" s="297"/>
      <c r="O1916" s="297"/>
      <c r="P1916" s="297"/>
      <c r="Q1916" s="297"/>
      <c r="R1916" s="297"/>
      <c r="S1916" s="297"/>
      <c r="T1916" s="297"/>
      <c r="U1916" s="297"/>
      <c r="V1916" s="297"/>
      <c r="W1916" s="297"/>
      <c r="X1916" s="297"/>
      <c r="Y1916" s="297"/>
    </row>
    <row r="1917" spans="1:25" x14ac:dyDescent="0.2">
      <c r="A1917" s="297"/>
      <c r="B1917" s="297"/>
      <c r="C1917" s="297"/>
      <c r="D1917" s="297"/>
      <c r="E1917" s="297"/>
      <c r="F1917" s="297"/>
      <c r="G1917" s="297"/>
      <c r="H1917" s="297"/>
      <c r="I1917" s="297"/>
      <c r="J1917" s="297"/>
      <c r="K1917" s="297"/>
      <c r="L1917" s="297"/>
      <c r="M1917" s="297"/>
      <c r="N1917" s="297"/>
      <c r="O1917" s="297"/>
      <c r="P1917" s="297"/>
      <c r="Q1917" s="297"/>
      <c r="R1917" s="297"/>
      <c r="S1917" s="297"/>
      <c r="T1917" s="297"/>
      <c r="U1917" s="297"/>
      <c r="V1917" s="297"/>
      <c r="W1917" s="297"/>
      <c r="X1917" s="297"/>
      <c r="Y1917" s="297"/>
    </row>
    <row r="1918" spans="1:25" x14ac:dyDescent="0.2">
      <c r="A1918" s="297"/>
      <c r="B1918" s="297"/>
      <c r="C1918" s="297"/>
      <c r="D1918" s="297"/>
      <c r="E1918" s="297"/>
      <c r="F1918" s="297"/>
      <c r="G1918" s="297"/>
      <c r="H1918" s="297"/>
      <c r="I1918" s="297"/>
      <c r="J1918" s="297"/>
      <c r="K1918" s="297"/>
      <c r="L1918" s="297"/>
      <c r="M1918" s="297"/>
      <c r="N1918" s="297"/>
      <c r="O1918" s="297"/>
      <c r="P1918" s="297"/>
      <c r="Q1918" s="297"/>
      <c r="R1918" s="297"/>
      <c r="S1918" s="297"/>
      <c r="T1918" s="297"/>
      <c r="U1918" s="297"/>
      <c r="V1918" s="297"/>
      <c r="W1918" s="297"/>
      <c r="X1918" s="297"/>
      <c r="Y1918" s="297"/>
    </row>
    <row r="1919" spans="1:25" x14ac:dyDescent="0.2">
      <c r="A1919" s="297"/>
      <c r="B1919" s="297"/>
      <c r="C1919" s="297"/>
      <c r="D1919" s="297"/>
      <c r="E1919" s="297"/>
      <c r="F1919" s="297"/>
      <c r="G1919" s="297"/>
      <c r="H1919" s="297"/>
      <c r="I1919" s="297"/>
      <c r="J1919" s="297"/>
      <c r="K1919" s="297"/>
      <c r="L1919" s="297"/>
      <c r="M1919" s="297"/>
      <c r="N1919" s="297"/>
      <c r="O1919" s="297"/>
      <c r="P1919" s="297"/>
      <c r="Q1919" s="297"/>
      <c r="R1919" s="297"/>
      <c r="S1919" s="297"/>
      <c r="T1919" s="297"/>
      <c r="U1919" s="297"/>
      <c r="V1919" s="297"/>
      <c r="W1919" s="297"/>
      <c r="X1919" s="297"/>
      <c r="Y1919" s="297"/>
    </row>
    <row r="1920" spans="1:25" x14ac:dyDescent="0.2">
      <c r="A1920" s="297"/>
      <c r="B1920" s="297"/>
      <c r="C1920" s="297"/>
      <c r="D1920" s="297"/>
      <c r="E1920" s="297"/>
      <c r="F1920" s="297"/>
      <c r="G1920" s="297"/>
      <c r="H1920" s="297"/>
      <c r="I1920" s="297"/>
      <c r="J1920" s="297"/>
      <c r="K1920" s="297"/>
      <c r="L1920" s="297"/>
      <c r="M1920" s="297"/>
      <c r="N1920" s="297"/>
      <c r="O1920" s="297"/>
      <c r="P1920" s="297"/>
      <c r="Q1920" s="297"/>
      <c r="R1920" s="297"/>
      <c r="S1920" s="297"/>
      <c r="T1920" s="297"/>
      <c r="U1920" s="297"/>
      <c r="V1920" s="297"/>
      <c r="W1920" s="297"/>
      <c r="X1920" s="297"/>
      <c r="Y1920" s="297"/>
    </row>
    <row r="1921" spans="1:25" x14ac:dyDescent="0.2">
      <c r="A1921" s="297"/>
      <c r="B1921" s="297"/>
      <c r="C1921" s="297"/>
      <c r="D1921" s="297"/>
      <c r="E1921" s="297"/>
      <c r="F1921" s="297"/>
      <c r="G1921" s="297"/>
      <c r="H1921" s="297"/>
      <c r="I1921" s="297"/>
      <c r="J1921" s="297"/>
      <c r="K1921" s="297"/>
      <c r="L1921" s="297"/>
      <c r="M1921" s="297"/>
      <c r="N1921" s="297"/>
      <c r="O1921" s="297"/>
      <c r="P1921" s="297"/>
      <c r="Q1921" s="297"/>
      <c r="R1921" s="297"/>
      <c r="S1921" s="297"/>
      <c r="T1921" s="297"/>
      <c r="U1921" s="297"/>
      <c r="V1921" s="297"/>
      <c r="W1921" s="297"/>
      <c r="X1921" s="297"/>
      <c r="Y1921" s="297"/>
    </row>
    <row r="1922" spans="1:25" x14ac:dyDescent="0.2">
      <c r="A1922" s="297"/>
      <c r="B1922" s="297"/>
      <c r="C1922" s="297"/>
      <c r="D1922" s="297"/>
      <c r="E1922" s="297"/>
      <c r="F1922" s="297"/>
      <c r="G1922" s="297"/>
      <c r="H1922" s="297"/>
      <c r="I1922" s="297"/>
      <c r="J1922" s="297"/>
      <c r="K1922" s="297"/>
      <c r="L1922" s="297"/>
      <c r="M1922" s="297"/>
      <c r="N1922" s="297"/>
      <c r="O1922" s="297"/>
      <c r="P1922" s="297"/>
      <c r="Q1922" s="297"/>
      <c r="R1922" s="297"/>
      <c r="S1922" s="297"/>
      <c r="T1922" s="297"/>
      <c r="U1922" s="297"/>
      <c r="V1922" s="297"/>
      <c r="W1922" s="297"/>
      <c r="X1922" s="297"/>
      <c r="Y1922" s="297"/>
    </row>
    <row r="1923" spans="1:25" x14ac:dyDescent="0.2">
      <c r="A1923" s="297"/>
      <c r="B1923" s="297"/>
      <c r="C1923" s="297"/>
      <c r="D1923" s="297"/>
      <c r="E1923" s="297"/>
      <c r="F1923" s="297"/>
      <c r="G1923" s="297"/>
      <c r="H1923" s="297"/>
      <c r="I1923" s="297"/>
      <c r="J1923" s="297"/>
      <c r="K1923" s="297"/>
      <c r="L1923" s="297"/>
      <c r="M1923" s="297"/>
      <c r="N1923" s="297"/>
      <c r="O1923" s="297"/>
      <c r="P1923" s="297"/>
      <c r="Q1923" s="297"/>
      <c r="R1923" s="297"/>
      <c r="S1923" s="297"/>
      <c r="T1923" s="297"/>
      <c r="U1923" s="297"/>
      <c r="V1923" s="297"/>
      <c r="W1923" s="297"/>
      <c r="X1923" s="297"/>
      <c r="Y1923" s="297"/>
    </row>
    <row r="1924" spans="1:25" x14ac:dyDescent="0.2">
      <c r="A1924" s="297"/>
      <c r="B1924" s="297"/>
      <c r="C1924" s="297"/>
      <c r="D1924" s="297"/>
      <c r="E1924" s="297"/>
      <c r="F1924" s="297"/>
      <c r="G1924" s="297"/>
      <c r="H1924" s="297"/>
      <c r="I1924" s="297"/>
      <c r="J1924" s="297"/>
      <c r="K1924" s="297"/>
      <c r="L1924" s="297"/>
      <c r="M1924" s="297"/>
      <c r="N1924" s="297"/>
      <c r="O1924" s="297"/>
      <c r="P1924" s="297"/>
      <c r="Q1924" s="297"/>
      <c r="R1924" s="297"/>
      <c r="S1924" s="297"/>
      <c r="T1924" s="297"/>
      <c r="U1924" s="297"/>
      <c r="V1924" s="297"/>
      <c r="W1924" s="297"/>
      <c r="X1924" s="297"/>
      <c r="Y1924" s="297"/>
    </row>
    <row r="1925" spans="1:25" x14ac:dyDescent="0.2">
      <c r="A1925" s="297"/>
      <c r="B1925" s="297"/>
      <c r="C1925" s="297"/>
      <c r="D1925" s="297"/>
      <c r="E1925" s="297"/>
      <c r="F1925" s="297"/>
      <c r="G1925" s="297"/>
      <c r="H1925" s="297"/>
      <c r="I1925" s="297"/>
      <c r="J1925" s="297"/>
      <c r="K1925" s="297"/>
      <c r="L1925" s="297"/>
      <c r="M1925" s="297"/>
      <c r="N1925" s="297"/>
      <c r="O1925" s="297"/>
      <c r="P1925" s="297"/>
      <c r="Q1925" s="297"/>
      <c r="R1925" s="297"/>
      <c r="S1925" s="297"/>
      <c r="T1925" s="297"/>
      <c r="U1925" s="297"/>
      <c r="V1925" s="297"/>
      <c r="W1925" s="297"/>
      <c r="X1925" s="297"/>
      <c r="Y1925" s="297"/>
    </row>
    <row r="1926" spans="1:25" x14ac:dyDescent="0.2">
      <c r="A1926" s="297"/>
      <c r="B1926" s="297"/>
      <c r="C1926" s="297"/>
      <c r="D1926" s="297"/>
      <c r="E1926" s="297"/>
      <c r="F1926" s="297"/>
      <c r="G1926" s="297"/>
      <c r="H1926" s="297"/>
      <c r="I1926" s="297"/>
      <c r="J1926" s="297"/>
      <c r="K1926" s="297"/>
      <c r="L1926" s="297"/>
      <c r="M1926" s="297"/>
      <c r="N1926" s="297"/>
      <c r="O1926" s="297"/>
      <c r="P1926" s="297"/>
      <c r="Q1926" s="297"/>
      <c r="R1926" s="297"/>
      <c r="S1926" s="297"/>
      <c r="T1926" s="297"/>
      <c r="U1926" s="297"/>
      <c r="V1926" s="297"/>
      <c r="W1926" s="297"/>
      <c r="X1926" s="297"/>
      <c r="Y1926" s="297"/>
    </row>
    <row r="1927" spans="1:25" x14ac:dyDescent="0.2">
      <c r="A1927" s="297"/>
      <c r="B1927" s="297"/>
      <c r="C1927" s="297"/>
      <c r="D1927" s="297"/>
      <c r="E1927" s="297"/>
      <c r="F1927" s="297"/>
      <c r="G1927" s="297"/>
      <c r="H1927" s="297"/>
      <c r="I1927" s="297"/>
      <c r="J1927" s="297"/>
      <c r="K1927" s="297"/>
      <c r="L1927" s="297"/>
      <c r="M1927" s="297"/>
      <c r="N1927" s="297"/>
      <c r="O1927" s="297"/>
      <c r="P1927" s="297"/>
      <c r="Q1927" s="297"/>
      <c r="R1927" s="297"/>
      <c r="S1927" s="297"/>
      <c r="T1927" s="297"/>
      <c r="U1927" s="297"/>
      <c r="V1927" s="297"/>
      <c r="W1927" s="297"/>
      <c r="X1927" s="297"/>
      <c r="Y1927" s="297"/>
    </row>
    <row r="1928" spans="1:25" x14ac:dyDescent="0.2">
      <c r="A1928" s="297"/>
      <c r="B1928" s="297"/>
      <c r="C1928" s="297"/>
      <c r="D1928" s="297"/>
      <c r="E1928" s="297"/>
      <c r="F1928" s="297"/>
      <c r="G1928" s="297"/>
      <c r="H1928" s="297"/>
      <c r="I1928" s="297"/>
      <c r="J1928" s="297"/>
      <c r="K1928" s="297"/>
      <c r="L1928" s="297"/>
      <c r="M1928" s="297"/>
      <c r="N1928" s="297"/>
      <c r="O1928" s="297"/>
      <c r="P1928" s="297"/>
      <c r="Q1928" s="297"/>
      <c r="R1928" s="297"/>
      <c r="S1928" s="297"/>
      <c r="T1928" s="297"/>
      <c r="U1928" s="297"/>
      <c r="V1928" s="297"/>
      <c r="W1928" s="297"/>
      <c r="X1928" s="297"/>
      <c r="Y1928" s="297"/>
    </row>
    <row r="1929" spans="1:25" x14ac:dyDescent="0.2">
      <c r="A1929" s="297"/>
      <c r="B1929" s="297"/>
      <c r="C1929" s="297"/>
      <c r="D1929" s="297"/>
      <c r="E1929" s="297"/>
      <c r="F1929" s="297"/>
      <c r="G1929" s="297"/>
      <c r="H1929" s="297"/>
      <c r="I1929" s="297"/>
      <c r="J1929" s="297"/>
      <c r="K1929" s="297"/>
      <c r="L1929" s="297"/>
      <c r="M1929" s="297"/>
      <c r="N1929" s="297"/>
      <c r="O1929" s="297"/>
      <c r="P1929" s="297"/>
      <c r="Q1929" s="297"/>
      <c r="R1929" s="297"/>
      <c r="S1929" s="297"/>
      <c r="T1929" s="297"/>
      <c r="U1929" s="297"/>
      <c r="V1929" s="297"/>
      <c r="W1929" s="297"/>
      <c r="X1929" s="297"/>
      <c r="Y1929" s="297"/>
    </row>
    <row r="1930" spans="1:25" x14ac:dyDescent="0.2">
      <c r="A1930" s="297"/>
      <c r="B1930" s="297"/>
      <c r="C1930" s="297"/>
      <c r="D1930" s="297"/>
      <c r="E1930" s="297"/>
      <c r="F1930" s="297"/>
      <c r="G1930" s="297"/>
      <c r="H1930" s="297"/>
      <c r="I1930" s="297"/>
      <c r="J1930" s="297"/>
      <c r="K1930" s="297"/>
      <c r="L1930" s="297"/>
      <c r="M1930" s="297"/>
      <c r="N1930" s="297"/>
      <c r="O1930" s="297"/>
      <c r="P1930" s="297"/>
      <c r="Q1930" s="297"/>
      <c r="R1930" s="297"/>
      <c r="S1930" s="297"/>
      <c r="T1930" s="297"/>
      <c r="U1930" s="297"/>
      <c r="V1930" s="297"/>
      <c r="W1930" s="297"/>
      <c r="X1930" s="297"/>
      <c r="Y1930" s="297"/>
    </row>
    <row r="1931" spans="1:25" x14ac:dyDescent="0.2">
      <c r="A1931" s="297"/>
      <c r="B1931" s="297"/>
      <c r="C1931" s="297"/>
      <c r="D1931" s="297"/>
      <c r="E1931" s="297"/>
      <c r="F1931" s="297"/>
      <c r="G1931" s="297"/>
      <c r="H1931" s="297"/>
      <c r="I1931" s="297"/>
      <c r="J1931" s="297"/>
      <c r="K1931" s="297"/>
      <c r="L1931" s="297"/>
      <c r="M1931" s="297"/>
      <c r="N1931" s="297"/>
      <c r="O1931" s="297"/>
      <c r="P1931" s="297"/>
      <c r="Q1931" s="297"/>
      <c r="R1931" s="297"/>
      <c r="S1931" s="297"/>
      <c r="T1931" s="297"/>
      <c r="U1931" s="297"/>
      <c r="V1931" s="297"/>
      <c r="W1931" s="297"/>
      <c r="X1931" s="297"/>
      <c r="Y1931" s="297"/>
    </row>
    <row r="1932" spans="1:25" x14ac:dyDescent="0.2">
      <c r="A1932" s="297"/>
      <c r="B1932" s="297"/>
      <c r="C1932" s="297"/>
      <c r="D1932" s="297"/>
      <c r="E1932" s="297"/>
      <c r="F1932" s="297"/>
      <c r="G1932" s="297"/>
      <c r="H1932" s="297"/>
      <c r="I1932" s="297"/>
      <c r="J1932" s="297"/>
      <c r="K1932" s="297"/>
      <c r="L1932" s="297"/>
      <c r="M1932" s="297"/>
      <c r="N1932" s="297"/>
      <c r="O1932" s="297"/>
      <c r="P1932" s="297"/>
      <c r="Q1932" s="297"/>
      <c r="R1932" s="297"/>
      <c r="S1932" s="297"/>
      <c r="T1932" s="297"/>
      <c r="U1932" s="297"/>
      <c r="V1932" s="297"/>
      <c r="W1932" s="297"/>
      <c r="X1932" s="297"/>
      <c r="Y1932" s="297"/>
    </row>
    <row r="1933" spans="1:25" x14ac:dyDescent="0.2">
      <c r="A1933" s="297"/>
      <c r="B1933" s="297"/>
      <c r="C1933" s="297"/>
      <c r="D1933" s="297"/>
      <c r="E1933" s="297"/>
      <c r="F1933" s="297"/>
      <c r="G1933" s="297"/>
      <c r="H1933" s="297"/>
      <c r="I1933" s="297"/>
      <c r="J1933" s="297"/>
      <c r="K1933" s="297"/>
      <c r="L1933" s="297"/>
      <c r="M1933" s="297"/>
      <c r="N1933" s="297"/>
      <c r="O1933" s="297"/>
      <c r="P1933" s="297"/>
      <c r="Q1933" s="297"/>
      <c r="R1933" s="297"/>
      <c r="S1933" s="297"/>
      <c r="T1933" s="297"/>
      <c r="U1933" s="297"/>
      <c r="V1933" s="297"/>
      <c r="W1933" s="297"/>
      <c r="X1933" s="297"/>
      <c r="Y1933" s="297"/>
    </row>
    <row r="1934" spans="1:25" x14ac:dyDescent="0.2">
      <c r="A1934" s="297"/>
      <c r="B1934" s="297"/>
      <c r="C1934" s="297"/>
      <c r="D1934" s="297"/>
      <c r="E1934" s="297"/>
      <c r="F1934" s="297"/>
      <c r="G1934" s="297"/>
      <c r="H1934" s="297"/>
      <c r="I1934" s="297"/>
      <c r="J1934" s="297"/>
      <c r="K1934" s="297"/>
      <c r="L1934" s="297"/>
      <c r="M1934" s="297"/>
      <c r="N1934" s="297"/>
      <c r="O1934" s="297"/>
      <c r="P1934" s="297"/>
      <c r="Q1934" s="297"/>
      <c r="R1934" s="297"/>
      <c r="S1934" s="297"/>
      <c r="T1934" s="297"/>
      <c r="U1934" s="297"/>
      <c r="V1934" s="297"/>
      <c r="W1934" s="297"/>
      <c r="X1934" s="297"/>
      <c r="Y1934" s="297"/>
    </row>
    <row r="1935" spans="1:25" x14ac:dyDescent="0.2">
      <c r="A1935" s="297"/>
      <c r="B1935" s="297"/>
      <c r="C1935" s="297"/>
      <c r="D1935" s="297"/>
      <c r="E1935" s="297"/>
      <c r="F1935" s="297"/>
      <c r="G1935" s="297"/>
      <c r="H1935" s="297"/>
      <c r="I1935" s="297"/>
      <c r="J1935" s="297"/>
      <c r="K1935" s="297"/>
      <c r="L1935" s="297"/>
      <c r="M1935" s="297"/>
      <c r="N1935" s="297"/>
      <c r="O1935" s="297"/>
      <c r="P1935" s="297"/>
      <c r="Q1935" s="297"/>
      <c r="R1935" s="297"/>
      <c r="S1935" s="297"/>
      <c r="T1935" s="297"/>
      <c r="U1935" s="297"/>
      <c r="V1935" s="297"/>
      <c r="W1935" s="297"/>
      <c r="X1935" s="297"/>
      <c r="Y1935" s="297"/>
    </row>
    <row r="1936" spans="1:25" x14ac:dyDescent="0.2">
      <c r="A1936" s="297"/>
      <c r="B1936" s="297"/>
      <c r="C1936" s="297"/>
      <c r="D1936" s="297"/>
      <c r="E1936" s="297"/>
      <c r="F1936" s="297"/>
      <c r="G1936" s="297"/>
      <c r="H1936" s="297"/>
      <c r="I1936" s="297"/>
      <c r="J1936" s="297"/>
      <c r="K1936" s="297"/>
      <c r="L1936" s="297"/>
      <c r="M1936" s="297"/>
      <c r="N1936" s="297"/>
      <c r="O1936" s="297"/>
      <c r="P1936" s="297"/>
      <c r="Q1936" s="297"/>
      <c r="R1936" s="297"/>
      <c r="S1936" s="297"/>
      <c r="T1936" s="297"/>
      <c r="U1936" s="297"/>
      <c r="V1936" s="297"/>
      <c r="W1936" s="297"/>
      <c r="X1936" s="297"/>
      <c r="Y1936" s="297"/>
    </row>
    <row r="1937" spans="1:25" x14ac:dyDescent="0.2">
      <c r="A1937" s="297"/>
      <c r="B1937" s="297"/>
      <c r="C1937" s="297"/>
      <c r="D1937" s="297"/>
      <c r="E1937" s="297"/>
      <c r="F1937" s="297"/>
      <c r="G1937" s="297"/>
      <c r="H1937" s="297"/>
      <c r="I1937" s="297"/>
      <c r="J1937" s="297"/>
      <c r="K1937" s="297"/>
      <c r="L1937" s="297"/>
      <c r="M1937" s="297"/>
      <c r="N1937" s="297"/>
      <c r="O1937" s="297"/>
      <c r="P1937" s="297"/>
      <c r="Q1937" s="297"/>
      <c r="R1937" s="297"/>
      <c r="S1937" s="297"/>
      <c r="T1937" s="297"/>
      <c r="U1937" s="297"/>
      <c r="V1937" s="297"/>
      <c r="W1937" s="297"/>
      <c r="X1937" s="297"/>
      <c r="Y1937" s="297"/>
    </row>
    <row r="1938" spans="1:25" x14ac:dyDescent="0.2">
      <c r="A1938" s="297"/>
      <c r="B1938" s="297"/>
      <c r="C1938" s="297"/>
      <c r="D1938" s="297"/>
      <c r="E1938" s="297"/>
      <c r="F1938" s="297"/>
      <c r="G1938" s="297"/>
      <c r="H1938" s="297"/>
      <c r="I1938" s="297"/>
      <c r="J1938" s="297"/>
      <c r="K1938" s="297"/>
      <c r="L1938" s="297"/>
      <c r="M1938" s="297"/>
      <c r="N1938" s="297"/>
      <c r="O1938" s="297"/>
      <c r="P1938" s="297"/>
      <c r="Q1938" s="297"/>
      <c r="R1938" s="297"/>
      <c r="S1938" s="297"/>
      <c r="T1938" s="297"/>
      <c r="U1938" s="297"/>
      <c r="V1938" s="297"/>
      <c r="W1938" s="297"/>
      <c r="X1938" s="297"/>
      <c r="Y1938" s="297"/>
    </row>
    <row r="1939" spans="1:25" x14ac:dyDescent="0.2">
      <c r="A1939" s="297"/>
      <c r="B1939" s="297"/>
      <c r="C1939" s="297"/>
      <c r="D1939" s="297"/>
      <c r="E1939" s="297"/>
      <c r="F1939" s="297"/>
      <c r="G1939" s="297"/>
      <c r="H1939" s="297"/>
      <c r="I1939" s="297"/>
      <c r="J1939" s="297"/>
      <c r="K1939" s="297"/>
      <c r="L1939" s="297"/>
      <c r="M1939" s="297"/>
      <c r="N1939" s="297"/>
      <c r="O1939" s="297"/>
      <c r="P1939" s="297"/>
      <c r="Q1939" s="297"/>
      <c r="R1939" s="297"/>
      <c r="S1939" s="297"/>
      <c r="T1939" s="297"/>
      <c r="U1939" s="297"/>
      <c r="V1939" s="297"/>
      <c r="W1939" s="297"/>
      <c r="X1939" s="297"/>
      <c r="Y1939" s="297"/>
    </row>
    <row r="1940" spans="1:25" x14ac:dyDescent="0.2">
      <c r="A1940" s="297"/>
      <c r="B1940" s="297"/>
      <c r="C1940" s="297"/>
      <c r="D1940" s="297"/>
      <c r="E1940" s="297"/>
      <c r="F1940" s="297"/>
      <c r="G1940" s="297"/>
      <c r="H1940" s="297"/>
      <c r="I1940" s="297"/>
      <c r="J1940" s="297"/>
      <c r="K1940" s="297"/>
      <c r="L1940" s="297"/>
      <c r="M1940" s="297"/>
      <c r="N1940" s="297"/>
      <c r="O1940" s="297"/>
      <c r="P1940" s="297"/>
      <c r="Q1940" s="297"/>
      <c r="R1940" s="297"/>
      <c r="S1940" s="297"/>
      <c r="T1940" s="297"/>
      <c r="U1940" s="297"/>
      <c r="V1940" s="297"/>
      <c r="W1940" s="297"/>
      <c r="X1940" s="297"/>
      <c r="Y1940" s="297"/>
    </row>
    <row r="1941" spans="1:25" x14ac:dyDescent="0.2">
      <c r="A1941" s="297"/>
      <c r="B1941" s="297"/>
      <c r="C1941" s="297"/>
      <c r="D1941" s="297"/>
      <c r="E1941" s="297"/>
      <c r="F1941" s="297"/>
      <c r="G1941" s="297"/>
      <c r="H1941" s="297"/>
      <c r="I1941" s="297"/>
      <c r="J1941" s="297"/>
      <c r="K1941" s="297"/>
      <c r="L1941" s="297"/>
      <c r="M1941" s="297"/>
      <c r="N1941" s="297"/>
      <c r="O1941" s="297"/>
      <c r="P1941" s="297"/>
      <c r="Q1941" s="297"/>
      <c r="R1941" s="297"/>
      <c r="S1941" s="297"/>
      <c r="T1941" s="297"/>
      <c r="U1941" s="297"/>
      <c r="V1941" s="297"/>
      <c r="W1941" s="297"/>
      <c r="X1941" s="297"/>
      <c r="Y1941" s="297"/>
    </row>
    <row r="1942" spans="1:25" x14ac:dyDescent="0.2">
      <c r="A1942" s="297"/>
      <c r="B1942" s="297"/>
      <c r="C1942" s="297"/>
      <c r="D1942" s="297"/>
      <c r="E1942" s="297"/>
      <c r="F1942" s="297"/>
      <c r="G1942" s="297"/>
      <c r="H1942" s="297"/>
      <c r="I1942" s="297"/>
      <c r="J1942" s="297"/>
      <c r="K1942" s="297"/>
      <c r="L1942" s="297"/>
      <c r="M1942" s="297"/>
      <c r="N1942" s="297"/>
      <c r="O1942" s="297"/>
      <c r="P1942" s="297"/>
      <c r="Q1942" s="297"/>
      <c r="R1942" s="297"/>
      <c r="S1942" s="297"/>
      <c r="T1942" s="297"/>
      <c r="U1942" s="297"/>
      <c r="V1942" s="297"/>
      <c r="W1942" s="297"/>
      <c r="X1942" s="297"/>
      <c r="Y1942" s="297"/>
    </row>
    <row r="1943" spans="1:25" x14ac:dyDescent="0.2">
      <c r="A1943" s="297"/>
      <c r="B1943" s="297"/>
      <c r="C1943" s="297"/>
      <c r="D1943" s="297"/>
      <c r="E1943" s="297"/>
      <c r="F1943" s="297"/>
      <c r="G1943" s="297"/>
      <c r="H1943" s="297"/>
      <c r="I1943" s="297"/>
      <c r="J1943" s="297"/>
      <c r="K1943" s="297"/>
      <c r="L1943" s="297"/>
      <c r="M1943" s="297"/>
      <c r="N1943" s="297"/>
      <c r="O1943" s="297"/>
      <c r="P1943" s="297"/>
      <c r="Q1943" s="297"/>
      <c r="R1943" s="297"/>
      <c r="S1943" s="297"/>
      <c r="T1943" s="297"/>
      <c r="U1943" s="297"/>
      <c r="V1943" s="297"/>
      <c r="W1943" s="297"/>
      <c r="X1943" s="297"/>
      <c r="Y1943" s="297"/>
    </row>
    <row r="1944" spans="1:25" x14ac:dyDescent="0.2">
      <c r="A1944" s="297"/>
      <c r="B1944" s="297"/>
      <c r="C1944" s="297"/>
      <c r="D1944" s="297"/>
      <c r="E1944" s="297"/>
      <c r="F1944" s="297"/>
      <c r="G1944" s="297"/>
      <c r="H1944" s="297"/>
      <c r="I1944" s="297"/>
      <c r="J1944" s="297"/>
      <c r="K1944" s="297"/>
      <c r="L1944" s="297"/>
      <c r="M1944" s="297"/>
      <c r="N1944" s="297"/>
      <c r="O1944" s="297"/>
      <c r="P1944" s="297"/>
      <c r="Q1944" s="297"/>
      <c r="R1944" s="297"/>
      <c r="S1944" s="297"/>
      <c r="T1944" s="297"/>
      <c r="U1944" s="297"/>
      <c r="V1944" s="297"/>
      <c r="W1944" s="297"/>
      <c r="X1944" s="297"/>
      <c r="Y1944" s="297"/>
    </row>
    <row r="1945" spans="1:25" x14ac:dyDescent="0.2">
      <c r="A1945" s="297"/>
      <c r="B1945" s="297"/>
      <c r="C1945" s="297"/>
      <c r="D1945" s="297"/>
      <c r="E1945" s="297"/>
      <c r="F1945" s="297"/>
      <c r="G1945" s="297"/>
      <c r="H1945" s="297"/>
      <c r="I1945" s="297"/>
      <c r="J1945" s="297"/>
      <c r="K1945" s="297"/>
      <c r="L1945" s="297"/>
      <c r="M1945" s="297"/>
      <c r="N1945" s="297"/>
      <c r="O1945" s="297"/>
      <c r="P1945" s="297"/>
      <c r="Q1945" s="297"/>
      <c r="R1945" s="297"/>
      <c r="S1945" s="297"/>
      <c r="T1945" s="297"/>
      <c r="U1945" s="297"/>
      <c r="V1945" s="297"/>
      <c r="W1945" s="297"/>
      <c r="X1945" s="297"/>
      <c r="Y1945" s="297"/>
    </row>
    <row r="1946" spans="1:25" x14ac:dyDescent="0.2">
      <c r="A1946" s="297"/>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row>
    <row r="1947" spans="1:25" x14ac:dyDescent="0.2">
      <c r="A1947" s="297"/>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row>
    <row r="1948" spans="1:25" x14ac:dyDescent="0.2">
      <c r="A1948" s="297"/>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row>
    <row r="1949" spans="1:25" x14ac:dyDescent="0.2">
      <c r="A1949" s="297"/>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row>
    <row r="1950" spans="1:25" x14ac:dyDescent="0.2">
      <c r="A1950" s="297"/>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row>
    <row r="1951" spans="1:25" x14ac:dyDescent="0.2">
      <c r="A1951" s="297"/>
      <c r="B1951" s="297"/>
      <c r="C1951" s="297"/>
      <c r="D1951" s="297"/>
      <c r="E1951" s="297"/>
      <c r="F1951" s="297"/>
      <c r="G1951" s="297"/>
      <c r="H1951" s="297"/>
      <c r="I1951" s="297"/>
      <c r="J1951" s="297"/>
      <c r="K1951" s="297"/>
      <c r="L1951" s="297"/>
      <c r="M1951" s="297"/>
      <c r="N1951" s="297"/>
      <c r="O1951" s="297"/>
      <c r="P1951" s="297"/>
      <c r="Q1951" s="297"/>
      <c r="R1951" s="297"/>
      <c r="S1951" s="297"/>
      <c r="T1951" s="297"/>
      <c r="U1951" s="297"/>
      <c r="V1951" s="297"/>
      <c r="W1951" s="297"/>
      <c r="X1951" s="297"/>
      <c r="Y1951" s="297"/>
    </row>
    <row r="1952" spans="1:25" x14ac:dyDescent="0.2">
      <c r="A1952" s="297"/>
      <c r="B1952" s="297"/>
      <c r="C1952" s="297"/>
      <c r="D1952" s="297"/>
      <c r="E1952" s="297"/>
      <c r="F1952" s="297"/>
      <c r="G1952" s="297"/>
      <c r="H1952" s="297"/>
      <c r="I1952" s="297"/>
      <c r="J1952" s="297"/>
      <c r="K1952" s="297"/>
      <c r="L1952" s="297"/>
      <c r="M1952" s="297"/>
      <c r="N1952" s="297"/>
      <c r="O1952" s="297"/>
      <c r="P1952" s="297"/>
      <c r="Q1952" s="297"/>
      <c r="R1952" s="297"/>
      <c r="S1952" s="297"/>
      <c r="T1952" s="297"/>
      <c r="U1952" s="297"/>
      <c r="V1952" s="297"/>
      <c r="W1952" s="297"/>
      <c r="X1952" s="297"/>
      <c r="Y1952" s="297"/>
    </row>
    <row r="1953" spans="1:25" x14ac:dyDescent="0.2">
      <c r="A1953" s="297"/>
      <c r="B1953" s="297"/>
      <c r="C1953" s="297"/>
      <c r="D1953" s="297"/>
      <c r="E1953" s="297"/>
      <c r="F1953" s="297"/>
      <c r="G1953" s="297"/>
      <c r="H1953" s="297"/>
      <c r="I1953" s="297"/>
      <c r="J1953" s="297"/>
      <c r="K1953" s="297"/>
      <c r="L1953" s="297"/>
      <c r="M1953" s="297"/>
      <c r="N1953" s="297"/>
      <c r="O1953" s="297"/>
      <c r="P1953" s="297"/>
      <c r="Q1953" s="297"/>
      <c r="R1953" s="297"/>
      <c r="S1953" s="297"/>
      <c r="T1953" s="297"/>
      <c r="U1953" s="297"/>
      <c r="V1953" s="297"/>
      <c r="W1953" s="297"/>
      <c r="X1953" s="297"/>
      <c r="Y1953" s="297"/>
    </row>
    <row r="1954" spans="1:25" x14ac:dyDescent="0.2">
      <c r="A1954" s="297"/>
      <c r="B1954" s="297"/>
      <c r="C1954" s="297"/>
      <c r="D1954" s="297"/>
      <c r="E1954" s="297"/>
      <c r="F1954" s="297"/>
      <c r="G1954" s="297"/>
      <c r="H1954" s="297"/>
      <c r="I1954" s="297"/>
      <c r="J1954" s="297"/>
      <c r="K1954" s="297"/>
      <c r="L1954" s="297"/>
      <c r="M1954" s="297"/>
      <c r="N1954" s="297"/>
      <c r="O1954" s="297"/>
      <c r="P1954" s="297"/>
      <c r="Q1954" s="297"/>
      <c r="R1954" s="297"/>
      <c r="S1954" s="297"/>
      <c r="T1954" s="297"/>
      <c r="U1954" s="297"/>
      <c r="V1954" s="297"/>
      <c r="W1954" s="297"/>
      <c r="X1954" s="297"/>
      <c r="Y1954" s="297"/>
    </row>
    <row r="1955" spans="1:25" x14ac:dyDescent="0.2">
      <c r="A1955" s="297"/>
      <c r="B1955" s="297"/>
      <c r="C1955" s="297"/>
      <c r="D1955" s="297"/>
      <c r="E1955" s="297"/>
      <c r="F1955" s="297"/>
      <c r="G1955" s="297"/>
      <c r="H1955" s="297"/>
      <c r="I1955" s="297"/>
      <c r="J1955" s="297"/>
      <c r="K1955" s="297"/>
      <c r="L1955" s="297"/>
      <c r="M1955" s="297"/>
      <c r="N1955" s="297"/>
      <c r="O1955" s="297"/>
      <c r="P1955" s="297"/>
      <c r="Q1955" s="297"/>
      <c r="R1955" s="297"/>
      <c r="S1955" s="297"/>
      <c r="T1955" s="297"/>
      <c r="U1955" s="297"/>
      <c r="V1955" s="297"/>
      <c r="W1955" s="297"/>
      <c r="X1955" s="297"/>
      <c r="Y1955" s="297"/>
    </row>
    <row r="1956" spans="1:25" x14ac:dyDescent="0.2">
      <c r="A1956" s="297"/>
      <c r="B1956" s="297"/>
      <c r="C1956" s="297"/>
      <c r="D1956" s="297"/>
      <c r="E1956" s="297"/>
      <c r="F1956" s="297"/>
      <c r="G1956" s="297"/>
      <c r="H1956" s="297"/>
      <c r="I1956" s="297"/>
      <c r="J1956" s="297"/>
      <c r="K1956" s="297"/>
      <c r="L1956" s="297"/>
      <c r="M1956" s="297"/>
      <c r="N1956" s="297"/>
      <c r="O1956" s="297"/>
      <c r="P1956" s="297"/>
      <c r="Q1956" s="297"/>
      <c r="R1956" s="297"/>
      <c r="S1956" s="297"/>
      <c r="T1956" s="297"/>
      <c r="U1956" s="297"/>
      <c r="V1956" s="297"/>
      <c r="W1956" s="297"/>
      <c r="X1956" s="297"/>
      <c r="Y1956" s="297"/>
    </row>
    <row r="1957" spans="1:25" x14ac:dyDescent="0.2">
      <c r="A1957" s="297"/>
      <c r="B1957" s="297"/>
      <c r="C1957" s="297"/>
      <c r="D1957" s="297"/>
      <c r="E1957" s="297"/>
      <c r="F1957" s="297"/>
      <c r="G1957" s="297"/>
      <c r="H1957" s="297"/>
      <c r="I1957" s="297"/>
      <c r="J1957" s="297"/>
      <c r="K1957" s="297"/>
      <c r="L1957" s="297"/>
      <c r="M1957" s="297"/>
      <c r="N1957" s="297"/>
      <c r="O1957" s="297"/>
      <c r="P1957" s="297"/>
      <c r="Q1957" s="297"/>
      <c r="R1957" s="297"/>
      <c r="S1957" s="297"/>
      <c r="T1957" s="297"/>
      <c r="U1957" s="297"/>
      <c r="V1957" s="297"/>
      <c r="W1957" s="297"/>
      <c r="X1957" s="297"/>
      <c r="Y1957" s="297"/>
    </row>
    <row r="1958" spans="1:25" x14ac:dyDescent="0.2">
      <c r="A1958" s="297"/>
      <c r="B1958" s="297"/>
      <c r="C1958" s="297"/>
      <c r="D1958" s="297"/>
      <c r="E1958" s="297"/>
      <c r="F1958" s="297"/>
      <c r="G1958" s="297"/>
      <c r="H1958" s="297"/>
      <c r="I1958" s="297"/>
      <c r="J1958" s="297"/>
      <c r="K1958" s="297"/>
      <c r="L1958" s="297"/>
      <c r="M1958" s="297"/>
      <c r="N1958" s="297"/>
      <c r="O1958" s="297"/>
      <c r="P1958" s="297"/>
      <c r="Q1958" s="297"/>
      <c r="R1958" s="297"/>
      <c r="S1958" s="297"/>
      <c r="T1958" s="297"/>
      <c r="U1958" s="297"/>
      <c r="V1958" s="297"/>
      <c r="W1958" s="297"/>
      <c r="X1958" s="297"/>
      <c r="Y1958" s="297"/>
    </row>
    <row r="1959" spans="1:25" x14ac:dyDescent="0.2">
      <c r="A1959" s="297"/>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row>
    <row r="1960" spans="1:25" x14ac:dyDescent="0.2">
      <c r="A1960" s="297"/>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row>
    <row r="1961" spans="1:25" x14ac:dyDescent="0.2">
      <c r="A1961" s="297"/>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row>
    <row r="1962" spans="1:25" x14ac:dyDescent="0.2">
      <c r="A1962" s="297"/>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row>
    <row r="1963" spans="1:25" x14ac:dyDescent="0.2">
      <c r="A1963" s="297"/>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row>
    <row r="1964" spans="1:25" x14ac:dyDescent="0.2">
      <c r="A1964" s="297"/>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row>
    <row r="1965" spans="1:25" x14ac:dyDescent="0.2">
      <c r="A1965" s="297"/>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row>
    <row r="1966" spans="1:25" x14ac:dyDescent="0.2">
      <c r="A1966" s="297"/>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row>
    <row r="1967" spans="1:25" x14ac:dyDescent="0.2">
      <c r="A1967" s="297"/>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row>
    <row r="1968" spans="1:25" x14ac:dyDescent="0.2">
      <c r="A1968" s="297"/>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row>
    <row r="1969" spans="1:25" x14ac:dyDescent="0.2">
      <c r="A1969" s="297"/>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row>
    <row r="1970" spans="1:25" x14ac:dyDescent="0.2">
      <c r="A1970" s="297"/>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row>
    <row r="1971" spans="1:25" x14ac:dyDescent="0.2">
      <c r="A1971" s="297"/>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row>
    <row r="1972" spans="1:25" x14ac:dyDescent="0.2">
      <c r="A1972" s="297"/>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row>
    <row r="1973" spans="1:25" x14ac:dyDescent="0.2">
      <c r="A1973" s="297"/>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row>
    <row r="1974" spans="1:25" x14ac:dyDescent="0.2">
      <c r="A1974" s="297"/>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row>
    <row r="1975" spans="1:25" x14ac:dyDescent="0.2">
      <c r="A1975" s="297"/>
      <c r="B1975" s="297"/>
      <c r="C1975" s="297"/>
      <c r="D1975" s="297"/>
      <c r="E1975" s="297"/>
      <c r="F1975" s="297"/>
      <c r="G1975" s="297"/>
      <c r="H1975" s="297"/>
      <c r="I1975" s="297"/>
      <c r="J1975" s="297"/>
      <c r="K1975" s="297"/>
      <c r="L1975" s="297"/>
      <c r="M1975" s="297"/>
      <c r="N1975" s="297"/>
      <c r="O1975" s="297"/>
      <c r="P1975" s="297"/>
      <c r="Q1975" s="297"/>
      <c r="R1975" s="297"/>
      <c r="S1975" s="297"/>
      <c r="T1975" s="297"/>
      <c r="U1975" s="297"/>
      <c r="V1975" s="297"/>
      <c r="W1975" s="297"/>
      <c r="X1975" s="297"/>
      <c r="Y1975" s="297"/>
    </row>
    <row r="1976" spans="1:25" x14ac:dyDescent="0.2">
      <c r="A1976" s="297"/>
      <c r="B1976" s="297"/>
      <c r="C1976" s="297"/>
      <c r="D1976" s="297"/>
      <c r="E1976" s="297"/>
      <c r="F1976" s="297"/>
      <c r="G1976" s="297"/>
      <c r="H1976" s="297"/>
      <c r="I1976" s="297"/>
      <c r="J1976" s="297"/>
      <c r="K1976" s="297"/>
      <c r="L1976" s="297"/>
      <c r="M1976" s="297"/>
      <c r="N1976" s="297"/>
      <c r="O1976" s="297"/>
      <c r="P1976" s="297"/>
      <c r="Q1976" s="297"/>
      <c r="R1976" s="297"/>
      <c r="S1976" s="297"/>
      <c r="T1976" s="297"/>
      <c r="U1976" s="297"/>
      <c r="V1976" s="297"/>
      <c r="W1976" s="297"/>
      <c r="X1976" s="297"/>
      <c r="Y1976" s="297"/>
    </row>
    <row r="1977" spans="1:25" x14ac:dyDescent="0.2">
      <c r="A1977" s="297"/>
      <c r="B1977" s="297"/>
      <c r="C1977" s="297"/>
      <c r="D1977" s="297"/>
      <c r="E1977" s="297"/>
      <c r="F1977" s="297"/>
      <c r="G1977" s="297"/>
      <c r="H1977" s="297"/>
      <c r="I1977" s="297"/>
      <c r="J1977" s="297"/>
      <c r="K1977" s="297"/>
      <c r="L1977" s="297"/>
      <c r="M1977" s="297"/>
      <c r="N1977" s="297"/>
      <c r="O1977" s="297"/>
      <c r="P1977" s="297"/>
      <c r="Q1977" s="297"/>
      <c r="R1977" s="297"/>
      <c r="S1977" s="297"/>
      <c r="T1977" s="297"/>
      <c r="U1977" s="297"/>
      <c r="V1977" s="297"/>
      <c r="W1977" s="297"/>
      <c r="X1977" s="297"/>
      <c r="Y1977" s="297"/>
    </row>
    <row r="1978" spans="1:25" x14ac:dyDescent="0.2">
      <c r="A1978" s="297"/>
      <c r="B1978" s="297"/>
      <c r="C1978" s="297"/>
      <c r="D1978" s="297"/>
      <c r="E1978" s="297"/>
      <c r="F1978" s="297"/>
      <c r="G1978" s="297"/>
      <c r="H1978" s="297"/>
      <c r="I1978" s="297"/>
      <c r="J1978" s="297"/>
      <c r="K1978" s="297"/>
      <c r="L1978" s="297"/>
      <c r="M1978" s="297"/>
      <c r="N1978" s="297"/>
      <c r="O1978" s="297"/>
      <c r="P1978" s="297"/>
      <c r="Q1978" s="297"/>
      <c r="R1978" s="297"/>
      <c r="S1978" s="297"/>
      <c r="T1978" s="297"/>
      <c r="U1978" s="297"/>
      <c r="V1978" s="297"/>
      <c r="W1978" s="297"/>
      <c r="X1978" s="297"/>
      <c r="Y1978" s="297"/>
    </row>
    <row r="1979" spans="1:25" x14ac:dyDescent="0.2">
      <c r="A1979" s="297"/>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row>
    <row r="1980" spans="1:25" x14ac:dyDescent="0.2">
      <c r="A1980" s="297"/>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row>
    <row r="1981" spans="1:25" x14ac:dyDescent="0.2">
      <c r="A1981" s="297"/>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row>
    <row r="1982" spans="1:25" x14ac:dyDescent="0.2">
      <c r="A1982" s="297"/>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row>
    <row r="1983" spans="1:25" x14ac:dyDescent="0.2">
      <c r="A1983" s="297"/>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row>
    <row r="1984" spans="1:25" x14ac:dyDescent="0.2">
      <c r="A1984" s="297"/>
      <c r="B1984" s="297"/>
      <c r="C1984" s="297"/>
      <c r="D1984" s="297"/>
      <c r="E1984" s="297"/>
      <c r="F1984" s="297"/>
      <c r="G1984" s="297"/>
      <c r="H1984" s="297"/>
      <c r="I1984" s="297"/>
      <c r="J1984" s="297"/>
      <c r="K1984" s="297"/>
      <c r="L1984" s="297"/>
      <c r="M1984" s="297"/>
      <c r="N1984" s="297"/>
      <c r="O1984" s="297"/>
      <c r="P1984" s="297"/>
      <c r="Q1984" s="297"/>
      <c r="R1984" s="297"/>
      <c r="S1984" s="297"/>
      <c r="T1984" s="297"/>
      <c r="U1984" s="297"/>
      <c r="V1984" s="297"/>
      <c r="W1984" s="297"/>
      <c r="X1984" s="297"/>
      <c r="Y1984" s="297"/>
    </row>
    <row r="1985" spans="1:25" x14ac:dyDescent="0.2">
      <c r="A1985" s="297"/>
      <c r="B1985" s="297"/>
      <c r="C1985" s="297"/>
      <c r="D1985" s="297"/>
      <c r="E1985" s="297"/>
      <c r="F1985" s="297"/>
      <c r="G1985" s="297"/>
      <c r="H1985" s="297"/>
      <c r="I1985" s="297"/>
      <c r="J1985" s="297"/>
      <c r="K1985" s="297"/>
      <c r="L1985" s="297"/>
      <c r="M1985" s="297"/>
      <c r="N1985" s="297"/>
      <c r="O1985" s="297"/>
      <c r="P1985" s="297"/>
      <c r="Q1985" s="297"/>
      <c r="R1985" s="297"/>
      <c r="S1985" s="297"/>
      <c r="T1985" s="297"/>
      <c r="U1985" s="297"/>
      <c r="V1985" s="297"/>
      <c r="W1985" s="297"/>
      <c r="X1985" s="297"/>
      <c r="Y1985" s="297"/>
    </row>
    <row r="1986" spans="1:25" x14ac:dyDescent="0.2">
      <c r="A1986" s="297"/>
      <c r="B1986" s="297"/>
      <c r="C1986" s="297"/>
      <c r="D1986" s="297"/>
      <c r="E1986" s="297"/>
      <c r="F1986" s="297"/>
      <c r="G1986" s="297"/>
      <c r="H1986" s="297"/>
      <c r="I1986" s="297"/>
      <c r="J1986" s="297"/>
      <c r="K1986" s="297"/>
      <c r="L1986" s="297"/>
      <c r="M1986" s="297"/>
      <c r="N1986" s="297"/>
      <c r="O1986" s="297"/>
      <c r="P1986" s="297"/>
      <c r="Q1986" s="297"/>
      <c r="R1986" s="297"/>
      <c r="S1986" s="297"/>
      <c r="T1986" s="297"/>
      <c r="U1986" s="297"/>
      <c r="V1986" s="297"/>
      <c r="W1986" s="297"/>
      <c r="X1986" s="297"/>
      <c r="Y1986" s="297"/>
    </row>
    <row r="1987" spans="1:25" x14ac:dyDescent="0.2">
      <c r="A1987" s="297"/>
      <c r="B1987" s="297"/>
      <c r="C1987" s="297"/>
      <c r="D1987" s="297"/>
      <c r="E1987" s="297"/>
      <c r="F1987" s="297"/>
      <c r="G1987" s="297"/>
      <c r="H1987" s="297"/>
      <c r="I1987" s="297"/>
      <c r="J1987" s="297"/>
      <c r="K1987" s="297"/>
      <c r="L1987" s="297"/>
      <c r="M1987" s="297"/>
      <c r="N1987" s="297"/>
      <c r="O1987" s="297"/>
      <c r="P1987" s="297"/>
      <c r="Q1987" s="297"/>
      <c r="R1987" s="297"/>
      <c r="S1987" s="297"/>
      <c r="T1987" s="297"/>
      <c r="U1987" s="297"/>
      <c r="V1987" s="297"/>
      <c r="W1987" s="297"/>
      <c r="X1987" s="297"/>
      <c r="Y1987" s="297"/>
    </row>
    <row r="1988" spans="1:25" x14ac:dyDescent="0.2">
      <c r="A1988" s="297"/>
      <c r="B1988" s="297"/>
      <c r="C1988" s="297"/>
      <c r="D1988" s="297"/>
      <c r="E1988" s="297"/>
      <c r="F1988" s="297"/>
      <c r="G1988" s="297"/>
      <c r="H1988" s="297"/>
      <c r="I1988" s="297"/>
      <c r="J1988" s="297"/>
      <c r="K1988" s="297"/>
      <c r="L1988" s="297"/>
      <c r="M1988" s="297"/>
      <c r="N1988" s="297"/>
      <c r="O1988" s="297"/>
      <c r="P1988" s="297"/>
      <c r="Q1988" s="297"/>
      <c r="R1988" s="297"/>
      <c r="S1988" s="297"/>
      <c r="T1988" s="297"/>
      <c r="U1988" s="297"/>
      <c r="V1988" s="297"/>
      <c r="W1988" s="297"/>
      <c r="X1988" s="297"/>
      <c r="Y1988" s="297"/>
    </row>
    <row r="1989" spans="1:25" x14ac:dyDescent="0.2">
      <c r="A1989" s="297"/>
      <c r="B1989" s="297"/>
      <c r="C1989" s="297"/>
      <c r="D1989" s="297"/>
      <c r="E1989" s="297"/>
      <c r="F1989" s="297"/>
      <c r="G1989" s="297"/>
      <c r="H1989" s="297"/>
      <c r="I1989" s="297"/>
      <c r="J1989" s="297"/>
      <c r="K1989" s="297"/>
      <c r="L1989" s="297"/>
      <c r="M1989" s="297"/>
      <c r="N1989" s="297"/>
      <c r="O1989" s="297"/>
      <c r="P1989" s="297"/>
      <c r="Q1989" s="297"/>
      <c r="R1989" s="297"/>
      <c r="S1989" s="297"/>
      <c r="T1989" s="297"/>
      <c r="U1989" s="297"/>
      <c r="V1989" s="297"/>
      <c r="W1989" s="297"/>
      <c r="X1989" s="297"/>
      <c r="Y1989" s="297"/>
    </row>
    <row r="1990" spans="1:25" x14ac:dyDescent="0.2">
      <c r="A1990" s="297"/>
      <c r="B1990" s="297"/>
      <c r="C1990" s="297"/>
      <c r="D1990" s="297"/>
      <c r="E1990" s="297"/>
      <c r="F1990" s="297"/>
      <c r="G1990" s="297"/>
      <c r="H1990" s="297"/>
      <c r="I1990" s="297"/>
      <c r="J1990" s="297"/>
      <c r="K1990" s="297"/>
      <c r="L1990" s="297"/>
      <c r="M1990" s="297"/>
      <c r="N1990" s="297"/>
      <c r="O1990" s="297"/>
      <c r="P1990" s="297"/>
      <c r="Q1990" s="297"/>
      <c r="R1990" s="297"/>
      <c r="S1990" s="297"/>
      <c r="T1990" s="297"/>
      <c r="U1990" s="297"/>
      <c r="V1990" s="297"/>
      <c r="W1990" s="297"/>
      <c r="X1990" s="297"/>
      <c r="Y1990" s="297"/>
    </row>
    <row r="1991" spans="1:25" x14ac:dyDescent="0.2">
      <c r="A1991" s="297"/>
      <c r="B1991" s="297"/>
      <c r="C1991" s="297"/>
      <c r="D1991" s="297"/>
      <c r="E1991" s="297"/>
      <c r="F1991" s="297"/>
      <c r="G1991" s="297"/>
      <c r="H1991" s="297"/>
      <c r="I1991" s="297"/>
      <c r="J1991" s="297"/>
      <c r="K1991" s="297"/>
      <c r="L1991" s="297"/>
      <c r="M1991" s="297"/>
      <c r="N1991" s="297"/>
      <c r="O1991" s="297"/>
      <c r="P1991" s="297"/>
      <c r="Q1991" s="297"/>
      <c r="R1991" s="297"/>
      <c r="S1991" s="297"/>
      <c r="T1991" s="297"/>
      <c r="U1991" s="297"/>
      <c r="V1991" s="297"/>
      <c r="W1991" s="297"/>
      <c r="X1991" s="297"/>
      <c r="Y1991" s="297"/>
    </row>
    <row r="1992" spans="1:25" x14ac:dyDescent="0.2">
      <c r="A1992" s="297"/>
      <c r="B1992" s="297"/>
      <c r="C1992" s="297"/>
      <c r="D1992" s="297"/>
      <c r="E1992" s="297"/>
      <c r="F1992" s="297"/>
      <c r="G1992" s="297"/>
      <c r="H1992" s="297"/>
      <c r="I1992" s="297"/>
      <c r="J1992" s="297"/>
      <c r="K1992" s="297"/>
      <c r="L1992" s="297"/>
      <c r="M1992" s="297"/>
      <c r="N1992" s="297"/>
      <c r="O1992" s="297"/>
      <c r="P1992" s="297"/>
      <c r="Q1992" s="297"/>
      <c r="R1992" s="297"/>
      <c r="S1992" s="297"/>
      <c r="T1992" s="297"/>
      <c r="U1992" s="297"/>
      <c r="V1992" s="297"/>
      <c r="W1992" s="297"/>
      <c r="X1992" s="297"/>
      <c r="Y1992" s="297"/>
    </row>
    <row r="1993" spans="1:25" x14ac:dyDescent="0.2">
      <c r="A1993" s="297"/>
      <c r="B1993" s="297"/>
      <c r="C1993" s="297"/>
      <c r="D1993" s="297"/>
      <c r="E1993" s="297"/>
      <c r="F1993" s="297"/>
      <c r="G1993" s="297"/>
      <c r="H1993" s="297"/>
      <c r="I1993" s="297"/>
      <c r="J1993" s="297"/>
      <c r="K1993" s="297"/>
      <c r="L1993" s="297"/>
      <c r="M1993" s="297"/>
      <c r="N1993" s="297"/>
      <c r="O1993" s="297"/>
      <c r="P1993" s="297"/>
      <c r="Q1993" s="297"/>
      <c r="R1993" s="297"/>
      <c r="S1993" s="297"/>
      <c r="T1993" s="297"/>
      <c r="U1993" s="297"/>
      <c r="V1993" s="297"/>
      <c r="W1993" s="297"/>
      <c r="X1993" s="297"/>
      <c r="Y1993" s="297"/>
    </row>
    <row r="1994" spans="1:25" x14ac:dyDescent="0.2">
      <c r="A1994" s="297"/>
      <c r="B1994" s="297"/>
      <c r="C1994" s="297"/>
      <c r="D1994" s="297"/>
      <c r="E1994" s="297"/>
      <c r="F1994" s="297"/>
      <c r="G1994" s="297"/>
      <c r="H1994" s="297"/>
      <c r="I1994" s="297"/>
      <c r="J1994" s="297"/>
      <c r="K1994" s="297"/>
      <c r="L1994" s="297"/>
      <c r="M1994" s="297"/>
      <c r="N1994" s="297"/>
      <c r="O1994" s="297"/>
      <c r="P1994" s="297"/>
      <c r="Q1994" s="297"/>
      <c r="R1994" s="297"/>
      <c r="S1994" s="297"/>
      <c r="T1994" s="297"/>
      <c r="U1994" s="297"/>
      <c r="V1994" s="297"/>
      <c r="W1994" s="297"/>
      <c r="X1994" s="297"/>
      <c r="Y1994" s="297"/>
    </row>
    <row r="1995" spans="1:25" x14ac:dyDescent="0.2">
      <c r="A1995" s="297"/>
      <c r="B1995" s="297"/>
      <c r="C1995" s="297"/>
      <c r="D1995" s="297"/>
      <c r="E1995" s="297"/>
      <c r="F1995" s="297"/>
      <c r="G1995" s="297"/>
      <c r="H1995" s="297"/>
      <c r="I1995" s="297"/>
      <c r="J1995" s="297"/>
      <c r="K1995" s="297"/>
      <c r="L1995" s="297"/>
      <c r="M1995" s="297"/>
      <c r="N1995" s="297"/>
      <c r="O1995" s="297"/>
      <c r="P1995" s="297"/>
      <c r="Q1995" s="297"/>
      <c r="R1995" s="297"/>
      <c r="S1995" s="297"/>
      <c r="T1995" s="297"/>
      <c r="U1995" s="297"/>
      <c r="V1995" s="297"/>
      <c r="W1995" s="297"/>
      <c r="X1995" s="297"/>
      <c r="Y1995" s="297"/>
    </row>
    <row r="1996" spans="1:25" x14ac:dyDescent="0.2">
      <c r="A1996" s="297"/>
      <c r="B1996" s="297"/>
      <c r="C1996" s="297"/>
      <c r="D1996" s="297"/>
      <c r="E1996" s="297"/>
      <c r="F1996" s="297"/>
      <c r="G1996" s="297"/>
      <c r="H1996" s="297"/>
      <c r="I1996" s="297"/>
      <c r="J1996" s="297"/>
      <c r="K1996" s="297"/>
      <c r="L1996" s="297"/>
      <c r="M1996" s="297"/>
      <c r="N1996" s="297"/>
      <c r="O1996" s="297"/>
      <c r="P1996" s="297"/>
      <c r="Q1996" s="297"/>
      <c r="R1996" s="297"/>
      <c r="S1996" s="297"/>
      <c r="T1996" s="297"/>
      <c r="U1996" s="297"/>
      <c r="V1996" s="297"/>
      <c r="W1996" s="297"/>
      <c r="X1996" s="297"/>
      <c r="Y1996" s="297"/>
    </row>
    <row r="1997" spans="1:25" x14ac:dyDescent="0.2">
      <c r="A1997" s="297"/>
      <c r="B1997" s="297"/>
      <c r="C1997" s="297"/>
      <c r="D1997" s="297"/>
      <c r="E1997" s="297"/>
      <c r="F1997" s="297"/>
      <c r="G1997" s="297"/>
      <c r="H1997" s="297"/>
      <c r="I1997" s="297"/>
      <c r="J1997" s="297"/>
      <c r="K1997" s="297"/>
      <c r="L1997" s="297"/>
      <c r="M1997" s="297"/>
      <c r="N1997" s="297"/>
      <c r="O1997" s="297"/>
      <c r="P1997" s="297"/>
      <c r="Q1997" s="297"/>
      <c r="R1997" s="297"/>
      <c r="S1997" s="297"/>
      <c r="T1997" s="297"/>
      <c r="U1997" s="297"/>
      <c r="V1997" s="297"/>
      <c r="W1997" s="297"/>
      <c r="X1997" s="297"/>
      <c r="Y1997" s="297"/>
    </row>
    <row r="1998" spans="1:25" x14ac:dyDescent="0.2">
      <c r="A1998" s="297"/>
      <c r="B1998" s="297"/>
      <c r="C1998" s="297"/>
      <c r="D1998" s="297"/>
      <c r="E1998" s="297"/>
      <c r="F1998" s="297"/>
      <c r="G1998" s="297"/>
      <c r="H1998" s="297"/>
      <c r="I1998" s="297"/>
      <c r="J1998" s="297"/>
      <c r="K1998" s="297"/>
      <c r="L1998" s="297"/>
      <c r="M1998" s="297"/>
      <c r="N1998" s="297"/>
      <c r="O1998" s="297"/>
      <c r="P1998" s="297"/>
      <c r="Q1998" s="297"/>
      <c r="R1998" s="297"/>
      <c r="S1998" s="297"/>
      <c r="T1998" s="297"/>
      <c r="U1998" s="297"/>
      <c r="V1998" s="297"/>
      <c r="W1998" s="297"/>
      <c r="X1998" s="297"/>
      <c r="Y1998" s="297"/>
    </row>
    <row r="1999" spans="1:25" x14ac:dyDescent="0.2">
      <c r="A1999" s="297"/>
      <c r="B1999" s="297"/>
      <c r="C1999" s="297"/>
      <c r="D1999" s="297"/>
      <c r="E1999" s="297"/>
      <c r="F1999" s="297"/>
      <c r="G1999" s="297"/>
      <c r="H1999" s="297"/>
      <c r="I1999" s="297"/>
      <c r="J1999" s="297"/>
      <c r="K1999" s="297"/>
      <c r="L1999" s="297"/>
      <c r="M1999" s="297"/>
      <c r="N1999" s="297"/>
      <c r="O1999" s="297"/>
      <c r="P1999" s="297"/>
      <c r="Q1999" s="297"/>
      <c r="R1999" s="297"/>
      <c r="S1999" s="297"/>
      <c r="T1999" s="297"/>
      <c r="U1999" s="297"/>
      <c r="V1999" s="297"/>
      <c r="W1999" s="297"/>
      <c r="X1999" s="297"/>
      <c r="Y1999" s="297"/>
    </row>
    <row r="2000" spans="1:25" x14ac:dyDescent="0.2">
      <c r="A2000" s="297"/>
      <c r="B2000" s="297"/>
      <c r="C2000" s="297"/>
      <c r="D2000" s="297"/>
      <c r="E2000" s="297"/>
      <c r="F2000" s="297"/>
      <c r="G2000" s="297"/>
      <c r="H2000" s="297"/>
      <c r="I2000" s="297"/>
      <c r="J2000" s="297"/>
      <c r="K2000" s="297"/>
      <c r="L2000" s="297"/>
      <c r="M2000" s="297"/>
      <c r="N2000" s="297"/>
      <c r="O2000" s="297"/>
      <c r="P2000" s="297"/>
      <c r="Q2000" s="297"/>
      <c r="R2000" s="297"/>
      <c r="S2000" s="297"/>
      <c r="T2000" s="297"/>
      <c r="U2000" s="297"/>
      <c r="V2000" s="297"/>
      <c r="W2000" s="297"/>
      <c r="X2000" s="297"/>
      <c r="Y2000" s="297"/>
    </row>
    <row r="2001" spans="1:25" x14ac:dyDescent="0.2">
      <c r="A2001" s="297"/>
      <c r="B2001" s="297"/>
      <c r="C2001" s="297"/>
      <c r="D2001" s="297"/>
      <c r="E2001" s="297"/>
      <c r="F2001" s="297"/>
      <c r="G2001" s="297"/>
      <c r="H2001" s="297"/>
      <c r="I2001" s="297"/>
      <c r="J2001" s="297"/>
      <c r="K2001" s="297"/>
      <c r="L2001" s="297"/>
      <c r="M2001" s="297"/>
      <c r="N2001" s="297"/>
      <c r="O2001" s="297"/>
      <c r="P2001" s="297"/>
      <c r="Q2001" s="297"/>
      <c r="R2001" s="297"/>
      <c r="S2001" s="297"/>
      <c r="T2001" s="297"/>
      <c r="U2001" s="297"/>
      <c r="V2001" s="297"/>
      <c r="W2001" s="297"/>
      <c r="X2001" s="297"/>
      <c r="Y2001" s="297"/>
    </row>
    <row r="2002" spans="1:25" x14ac:dyDescent="0.2">
      <c r="A2002" s="297"/>
      <c r="B2002" s="297"/>
      <c r="C2002" s="297"/>
      <c r="D2002" s="297"/>
      <c r="E2002" s="297"/>
      <c r="F2002" s="297"/>
      <c r="G2002" s="297"/>
      <c r="H2002" s="297"/>
      <c r="I2002" s="297"/>
      <c r="J2002" s="297"/>
      <c r="K2002" s="297"/>
      <c r="L2002" s="297"/>
      <c r="M2002" s="297"/>
      <c r="N2002" s="297"/>
      <c r="O2002" s="297"/>
      <c r="P2002" s="297"/>
      <c r="Q2002" s="297"/>
      <c r="R2002" s="297"/>
      <c r="S2002" s="297"/>
      <c r="T2002" s="297"/>
      <c r="U2002" s="297"/>
      <c r="V2002" s="297"/>
      <c r="W2002" s="297"/>
      <c r="X2002" s="297"/>
      <c r="Y2002" s="297"/>
    </row>
    <row r="2003" spans="1:25" x14ac:dyDescent="0.2">
      <c r="A2003" s="297"/>
      <c r="B2003" s="297"/>
      <c r="C2003" s="297"/>
      <c r="D2003" s="297"/>
      <c r="E2003" s="297"/>
      <c r="F2003" s="297"/>
      <c r="G2003" s="297"/>
      <c r="H2003" s="297"/>
      <c r="I2003" s="297"/>
      <c r="J2003" s="297"/>
      <c r="K2003" s="297"/>
      <c r="L2003" s="297"/>
      <c r="M2003" s="297"/>
      <c r="N2003" s="297"/>
      <c r="O2003" s="297"/>
      <c r="P2003" s="297"/>
      <c r="Q2003" s="297"/>
      <c r="R2003" s="297"/>
      <c r="S2003" s="297"/>
      <c r="T2003" s="297"/>
      <c r="U2003" s="297"/>
      <c r="V2003" s="297"/>
      <c r="W2003" s="297"/>
      <c r="X2003" s="297"/>
      <c r="Y2003" s="297"/>
    </row>
    <row r="2004" spans="1:25" x14ac:dyDescent="0.2">
      <c r="A2004" s="297"/>
      <c r="B2004" s="297"/>
      <c r="C2004" s="297"/>
      <c r="D2004" s="297"/>
      <c r="E2004" s="297"/>
      <c r="F2004" s="297"/>
      <c r="G2004" s="297"/>
      <c r="H2004" s="297"/>
      <c r="I2004" s="297"/>
      <c r="J2004" s="297"/>
      <c r="K2004" s="297"/>
      <c r="L2004" s="297"/>
      <c r="M2004" s="297"/>
      <c r="N2004" s="297"/>
      <c r="O2004" s="297"/>
      <c r="P2004" s="297"/>
      <c r="Q2004" s="297"/>
      <c r="R2004" s="297"/>
      <c r="S2004" s="297"/>
      <c r="T2004" s="297"/>
      <c r="U2004" s="297"/>
      <c r="V2004" s="297"/>
      <c r="W2004" s="297"/>
      <c r="X2004" s="297"/>
      <c r="Y2004" s="297"/>
    </row>
    <row r="2005" spans="1:25" x14ac:dyDescent="0.2">
      <c r="A2005" s="297"/>
      <c r="B2005" s="297"/>
      <c r="C2005" s="297"/>
      <c r="D2005" s="297"/>
      <c r="E2005" s="297"/>
      <c r="F2005" s="297"/>
      <c r="G2005" s="297"/>
      <c r="H2005" s="297"/>
      <c r="I2005" s="297"/>
      <c r="J2005" s="297"/>
      <c r="K2005" s="297"/>
      <c r="L2005" s="297"/>
      <c r="M2005" s="297"/>
      <c r="N2005" s="297"/>
      <c r="O2005" s="297"/>
      <c r="P2005" s="297"/>
      <c r="Q2005" s="297"/>
      <c r="R2005" s="297"/>
      <c r="S2005" s="297"/>
      <c r="T2005" s="297"/>
      <c r="U2005" s="297"/>
      <c r="V2005" s="297"/>
      <c r="W2005" s="297"/>
      <c r="X2005" s="297"/>
      <c r="Y2005" s="297"/>
    </row>
    <row r="2006" spans="1:25" x14ac:dyDescent="0.2">
      <c r="A2006" s="297"/>
      <c r="B2006" s="297"/>
      <c r="C2006" s="297"/>
      <c r="D2006" s="297"/>
      <c r="E2006" s="297"/>
      <c r="F2006" s="297"/>
      <c r="G2006" s="297"/>
      <c r="H2006" s="297"/>
      <c r="I2006" s="297"/>
      <c r="J2006" s="297"/>
      <c r="K2006" s="297"/>
      <c r="L2006" s="297"/>
      <c r="M2006" s="297"/>
      <c r="N2006" s="297"/>
      <c r="O2006" s="297"/>
      <c r="P2006" s="297"/>
      <c r="Q2006" s="297"/>
      <c r="R2006" s="297"/>
      <c r="S2006" s="297"/>
      <c r="T2006" s="297"/>
      <c r="U2006" s="297"/>
      <c r="V2006" s="297"/>
      <c r="W2006" s="297"/>
      <c r="X2006" s="297"/>
      <c r="Y2006" s="297"/>
    </row>
    <row r="2007" spans="1:25" x14ac:dyDescent="0.2">
      <c r="A2007" s="297"/>
      <c r="B2007" s="297"/>
      <c r="C2007" s="297"/>
      <c r="D2007" s="297"/>
      <c r="E2007" s="297"/>
      <c r="F2007" s="297"/>
      <c r="G2007" s="297"/>
      <c r="H2007" s="297"/>
      <c r="I2007" s="297"/>
      <c r="J2007" s="297"/>
      <c r="K2007" s="297"/>
      <c r="L2007" s="297"/>
      <c r="M2007" s="297"/>
      <c r="N2007" s="297"/>
      <c r="O2007" s="297"/>
      <c r="P2007" s="297"/>
      <c r="Q2007" s="297"/>
      <c r="R2007" s="297"/>
      <c r="S2007" s="297"/>
      <c r="T2007" s="297"/>
      <c r="U2007" s="297"/>
      <c r="V2007" s="297"/>
      <c r="W2007" s="297"/>
      <c r="X2007" s="297"/>
      <c r="Y2007" s="297"/>
    </row>
    <row r="2008" spans="1:25" x14ac:dyDescent="0.2">
      <c r="A2008" s="297"/>
      <c r="B2008" s="297"/>
      <c r="C2008" s="297"/>
      <c r="D2008" s="297"/>
      <c r="E2008" s="297"/>
      <c r="F2008" s="297"/>
      <c r="G2008" s="297"/>
      <c r="H2008" s="297"/>
      <c r="I2008" s="297"/>
      <c r="J2008" s="297"/>
      <c r="K2008" s="297"/>
      <c r="L2008" s="297"/>
      <c r="M2008" s="297"/>
      <c r="N2008" s="297"/>
      <c r="O2008" s="297"/>
      <c r="P2008" s="297"/>
      <c r="Q2008" s="297"/>
      <c r="R2008" s="297"/>
      <c r="S2008" s="297"/>
      <c r="T2008" s="297"/>
      <c r="U2008" s="297"/>
      <c r="V2008" s="297"/>
      <c r="W2008" s="297"/>
      <c r="X2008" s="297"/>
      <c r="Y2008" s="297"/>
    </row>
    <row r="2009" spans="1:25" x14ac:dyDescent="0.2">
      <c r="A2009" s="297"/>
      <c r="B2009" s="297"/>
      <c r="C2009" s="297"/>
      <c r="D2009" s="297"/>
      <c r="E2009" s="297"/>
      <c r="F2009" s="297"/>
      <c r="G2009" s="297"/>
      <c r="H2009" s="297"/>
      <c r="I2009" s="297"/>
      <c r="J2009" s="297"/>
      <c r="K2009" s="297"/>
      <c r="L2009" s="297"/>
      <c r="M2009" s="297"/>
      <c r="N2009" s="297"/>
      <c r="O2009" s="297"/>
      <c r="P2009" s="297"/>
      <c r="Q2009" s="297"/>
      <c r="R2009" s="297"/>
      <c r="S2009" s="297"/>
      <c r="T2009" s="297"/>
      <c r="U2009" s="297"/>
      <c r="V2009" s="297"/>
      <c r="W2009" s="297"/>
      <c r="X2009" s="297"/>
      <c r="Y2009" s="297"/>
    </row>
    <row r="2010" spans="1:25" x14ac:dyDescent="0.2">
      <c r="A2010" s="297"/>
      <c r="B2010" s="297"/>
      <c r="C2010" s="297"/>
      <c r="D2010" s="297"/>
      <c r="E2010" s="297"/>
      <c r="F2010" s="297"/>
      <c r="G2010" s="297"/>
      <c r="H2010" s="297"/>
      <c r="I2010" s="297"/>
      <c r="J2010" s="297"/>
      <c r="K2010" s="297"/>
      <c r="L2010" s="297"/>
      <c r="M2010" s="297"/>
      <c r="N2010" s="297"/>
      <c r="O2010" s="297"/>
      <c r="P2010" s="297"/>
      <c r="Q2010" s="297"/>
      <c r="R2010" s="297"/>
      <c r="S2010" s="297"/>
      <c r="T2010" s="297"/>
      <c r="U2010" s="297"/>
      <c r="V2010" s="297"/>
      <c r="W2010" s="297"/>
      <c r="X2010" s="297"/>
      <c r="Y2010" s="297"/>
    </row>
    <row r="2011" spans="1:25" x14ac:dyDescent="0.2">
      <c r="A2011" s="297"/>
      <c r="B2011" s="297"/>
      <c r="C2011" s="297"/>
      <c r="D2011" s="297"/>
      <c r="E2011" s="297"/>
      <c r="F2011" s="297"/>
      <c r="G2011" s="297"/>
      <c r="H2011" s="297"/>
      <c r="I2011" s="297"/>
      <c r="J2011" s="297"/>
      <c r="K2011" s="297"/>
      <c r="L2011" s="297"/>
      <c r="M2011" s="297"/>
      <c r="N2011" s="297"/>
      <c r="O2011" s="297"/>
      <c r="P2011" s="297"/>
      <c r="Q2011" s="297"/>
      <c r="R2011" s="297"/>
      <c r="S2011" s="297"/>
      <c r="T2011" s="297"/>
      <c r="U2011" s="297"/>
      <c r="V2011" s="297"/>
      <c r="W2011" s="297"/>
      <c r="X2011" s="297"/>
      <c r="Y2011" s="297"/>
    </row>
    <row r="2012" spans="1:25" x14ac:dyDescent="0.2">
      <c r="A2012" s="297"/>
      <c r="B2012" s="297"/>
      <c r="C2012" s="297"/>
      <c r="D2012" s="297"/>
      <c r="E2012" s="297"/>
      <c r="F2012" s="297"/>
      <c r="G2012" s="297"/>
      <c r="H2012" s="297"/>
      <c r="I2012" s="297"/>
      <c r="J2012" s="297"/>
      <c r="K2012" s="297"/>
      <c r="L2012" s="297"/>
      <c r="M2012" s="297"/>
      <c r="N2012" s="297"/>
      <c r="O2012" s="297"/>
      <c r="P2012" s="297"/>
      <c r="Q2012" s="297"/>
      <c r="R2012" s="297"/>
      <c r="S2012" s="297"/>
      <c r="T2012" s="297"/>
      <c r="U2012" s="297"/>
      <c r="V2012" s="297"/>
      <c r="W2012" s="297"/>
      <c r="X2012" s="297"/>
      <c r="Y2012" s="297"/>
    </row>
    <row r="2013" spans="1:25" x14ac:dyDescent="0.2">
      <c r="A2013" s="297"/>
      <c r="B2013" s="297"/>
      <c r="C2013" s="297"/>
      <c r="D2013" s="297"/>
      <c r="E2013" s="297"/>
      <c r="F2013" s="297"/>
      <c r="G2013" s="297"/>
      <c r="H2013" s="297"/>
      <c r="I2013" s="297"/>
      <c r="J2013" s="297"/>
      <c r="K2013" s="297"/>
      <c r="L2013" s="297"/>
      <c r="M2013" s="297"/>
      <c r="N2013" s="297"/>
      <c r="O2013" s="297"/>
      <c r="P2013" s="297"/>
      <c r="Q2013" s="297"/>
      <c r="R2013" s="297"/>
      <c r="S2013" s="297"/>
      <c r="T2013" s="297"/>
      <c r="U2013" s="297"/>
      <c r="V2013" s="297"/>
      <c r="W2013" s="297"/>
      <c r="X2013" s="297"/>
      <c r="Y2013" s="297"/>
    </row>
    <row r="2014" spans="1:25" x14ac:dyDescent="0.2">
      <c r="A2014" s="297"/>
      <c r="B2014" s="297"/>
      <c r="C2014" s="297"/>
      <c r="D2014" s="297"/>
      <c r="E2014" s="297"/>
      <c r="F2014" s="297"/>
      <c r="G2014" s="297"/>
      <c r="H2014" s="297"/>
      <c r="I2014" s="297"/>
      <c r="J2014" s="297"/>
      <c r="K2014" s="297"/>
      <c r="L2014" s="297"/>
      <c r="M2014" s="297"/>
      <c r="N2014" s="297"/>
      <c r="O2014" s="297"/>
      <c r="P2014" s="297"/>
      <c r="Q2014" s="297"/>
      <c r="R2014" s="297"/>
      <c r="S2014" s="297"/>
      <c r="T2014" s="297"/>
      <c r="U2014" s="297"/>
      <c r="V2014" s="297"/>
      <c r="W2014" s="297"/>
      <c r="X2014" s="297"/>
      <c r="Y2014" s="297"/>
    </row>
    <row r="2015" spans="1:25" x14ac:dyDescent="0.2">
      <c r="A2015" s="297"/>
      <c r="B2015" s="297"/>
      <c r="C2015" s="297"/>
      <c r="D2015" s="297"/>
      <c r="E2015" s="297"/>
      <c r="F2015" s="297"/>
      <c r="G2015" s="297"/>
      <c r="H2015" s="297"/>
      <c r="I2015" s="297"/>
      <c r="J2015" s="297"/>
      <c r="K2015" s="297"/>
      <c r="L2015" s="297"/>
      <c r="M2015" s="297"/>
      <c r="N2015" s="297"/>
      <c r="O2015" s="297"/>
      <c r="P2015" s="297"/>
      <c r="Q2015" s="297"/>
      <c r="R2015" s="297"/>
      <c r="S2015" s="297"/>
      <c r="T2015" s="297"/>
      <c r="U2015" s="297"/>
      <c r="V2015" s="297"/>
      <c r="W2015" s="297"/>
      <c r="X2015" s="297"/>
      <c r="Y2015" s="297"/>
    </row>
    <row r="2016" spans="1:25" x14ac:dyDescent="0.2">
      <c r="A2016" s="297"/>
      <c r="B2016" s="297"/>
      <c r="C2016" s="297"/>
      <c r="D2016" s="297"/>
      <c r="E2016" s="297"/>
      <c r="F2016" s="297"/>
      <c r="G2016" s="297"/>
      <c r="H2016" s="297"/>
      <c r="I2016" s="297"/>
      <c r="J2016" s="297"/>
      <c r="K2016" s="297"/>
      <c r="L2016" s="297"/>
      <c r="M2016" s="297"/>
      <c r="N2016" s="297"/>
      <c r="O2016" s="297"/>
      <c r="P2016" s="297"/>
      <c r="Q2016" s="297"/>
      <c r="R2016" s="297"/>
      <c r="S2016" s="297"/>
      <c r="T2016" s="297"/>
      <c r="U2016" s="297"/>
      <c r="V2016" s="297"/>
      <c r="W2016" s="297"/>
      <c r="X2016" s="297"/>
      <c r="Y2016" s="297"/>
    </row>
    <row r="2017" spans="1:25" x14ac:dyDescent="0.2">
      <c r="A2017" s="297"/>
      <c r="B2017" s="297"/>
      <c r="C2017" s="297"/>
      <c r="D2017" s="297"/>
      <c r="E2017" s="297"/>
      <c r="F2017" s="297"/>
      <c r="G2017" s="297"/>
      <c r="H2017" s="297"/>
      <c r="I2017" s="297"/>
      <c r="J2017" s="297"/>
      <c r="K2017" s="297"/>
      <c r="L2017" s="297"/>
      <c r="M2017" s="297"/>
      <c r="N2017" s="297"/>
      <c r="O2017" s="297"/>
      <c r="P2017" s="297"/>
      <c r="Q2017" s="297"/>
      <c r="R2017" s="297"/>
      <c r="S2017" s="297"/>
      <c r="T2017" s="297"/>
      <c r="U2017" s="297"/>
      <c r="V2017" s="297"/>
      <c r="W2017" s="297"/>
      <c r="X2017" s="297"/>
      <c r="Y2017" s="297"/>
    </row>
    <row r="2018" spans="1:25" x14ac:dyDescent="0.2">
      <c r="A2018" s="297"/>
      <c r="B2018" s="297"/>
      <c r="C2018" s="297"/>
      <c r="D2018" s="297"/>
      <c r="E2018" s="297"/>
      <c r="F2018" s="297"/>
      <c r="G2018" s="297"/>
      <c r="H2018" s="297"/>
      <c r="I2018" s="297"/>
      <c r="J2018" s="297"/>
      <c r="K2018" s="297"/>
      <c r="L2018" s="297"/>
      <c r="M2018" s="297"/>
      <c r="N2018" s="297"/>
      <c r="O2018" s="297"/>
      <c r="P2018" s="297"/>
      <c r="Q2018" s="297"/>
      <c r="R2018" s="297"/>
      <c r="S2018" s="297"/>
      <c r="T2018" s="297"/>
      <c r="U2018" s="297"/>
      <c r="V2018" s="297"/>
      <c r="W2018" s="297"/>
      <c r="X2018" s="297"/>
      <c r="Y2018" s="297"/>
    </row>
    <row r="2019" spans="1:25" x14ac:dyDescent="0.2">
      <c r="A2019" s="297"/>
      <c r="B2019" s="297"/>
      <c r="C2019" s="297"/>
      <c r="D2019" s="297"/>
      <c r="E2019" s="297"/>
      <c r="F2019" s="297"/>
      <c r="G2019" s="297"/>
      <c r="H2019" s="297"/>
      <c r="I2019" s="297"/>
      <c r="J2019" s="297"/>
      <c r="K2019" s="297"/>
      <c r="L2019" s="297"/>
      <c r="M2019" s="297"/>
      <c r="N2019" s="297"/>
      <c r="O2019" s="297"/>
      <c r="P2019" s="297"/>
      <c r="Q2019" s="297"/>
      <c r="R2019" s="297"/>
      <c r="S2019" s="297"/>
      <c r="T2019" s="297"/>
      <c r="U2019" s="297"/>
      <c r="V2019" s="297"/>
      <c r="W2019" s="297"/>
      <c r="X2019" s="297"/>
      <c r="Y2019" s="297"/>
    </row>
    <row r="2020" spans="1:25" x14ac:dyDescent="0.2">
      <c r="A2020" s="297"/>
      <c r="B2020" s="297"/>
      <c r="C2020" s="297"/>
      <c r="D2020" s="297"/>
      <c r="E2020" s="297"/>
      <c r="F2020" s="297"/>
      <c r="G2020" s="297"/>
      <c r="H2020" s="297"/>
      <c r="I2020" s="297"/>
      <c r="J2020" s="297"/>
      <c r="K2020" s="297"/>
      <c r="L2020" s="297"/>
      <c r="M2020" s="297"/>
      <c r="N2020" s="297"/>
      <c r="O2020" s="297"/>
      <c r="P2020" s="297"/>
      <c r="Q2020" s="297"/>
      <c r="R2020" s="297"/>
      <c r="S2020" s="297"/>
      <c r="T2020" s="297"/>
      <c r="U2020" s="297"/>
      <c r="V2020" s="297"/>
      <c r="W2020" s="297"/>
      <c r="X2020" s="297"/>
      <c r="Y2020" s="297"/>
    </row>
    <row r="2021" spans="1:25" x14ac:dyDescent="0.2">
      <c r="A2021" s="297"/>
      <c r="B2021" s="297"/>
      <c r="C2021" s="297"/>
      <c r="D2021" s="297"/>
      <c r="E2021" s="297"/>
      <c r="F2021" s="297"/>
      <c r="G2021" s="297"/>
      <c r="H2021" s="297"/>
      <c r="I2021" s="297"/>
      <c r="J2021" s="297"/>
      <c r="K2021" s="297"/>
      <c r="L2021" s="297"/>
      <c r="M2021" s="297"/>
      <c r="N2021" s="297"/>
      <c r="O2021" s="297"/>
      <c r="P2021" s="297"/>
      <c r="Q2021" s="297"/>
      <c r="R2021" s="297"/>
      <c r="S2021" s="297"/>
      <c r="T2021" s="297"/>
      <c r="U2021" s="297"/>
      <c r="V2021" s="297"/>
      <c r="W2021" s="297"/>
      <c r="X2021" s="297"/>
      <c r="Y2021" s="297"/>
    </row>
    <row r="2022" spans="1:25" x14ac:dyDescent="0.2">
      <c r="A2022" s="297"/>
      <c r="B2022" s="297"/>
      <c r="C2022" s="297"/>
      <c r="D2022" s="297"/>
      <c r="E2022" s="297"/>
      <c r="F2022" s="297"/>
      <c r="G2022" s="297"/>
      <c r="H2022" s="297"/>
      <c r="I2022" s="297"/>
      <c r="J2022" s="297"/>
      <c r="K2022" s="297"/>
      <c r="L2022" s="297"/>
      <c r="M2022" s="297"/>
      <c r="N2022" s="297"/>
      <c r="O2022" s="297"/>
      <c r="P2022" s="297"/>
      <c r="Q2022" s="297"/>
      <c r="R2022" s="297"/>
      <c r="S2022" s="297"/>
      <c r="T2022" s="297"/>
      <c r="U2022" s="297"/>
      <c r="V2022" s="297"/>
      <c r="W2022" s="297"/>
      <c r="X2022" s="297"/>
      <c r="Y2022" s="297"/>
    </row>
    <row r="2023" spans="1:25" x14ac:dyDescent="0.2">
      <c r="A2023" s="297"/>
      <c r="B2023" s="297"/>
      <c r="C2023" s="297"/>
      <c r="D2023" s="297"/>
      <c r="E2023" s="297"/>
      <c r="F2023" s="297"/>
      <c r="G2023" s="297"/>
      <c r="H2023" s="297"/>
      <c r="I2023" s="297"/>
      <c r="J2023" s="297"/>
      <c r="K2023" s="297"/>
      <c r="L2023" s="297"/>
      <c r="M2023" s="297"/>
      <c r="N2023" s="297"/>
      <c r="O2023" s="297"/>
      <c r="P2023" s="297"/>
      <c r="Q2023" s="297"/>
      <c r="R2023" s="297"/>
      <c r="S2023" s="297"/>
      <c r="T2023" s="297"/>
      <c r="U2023" s="297"/>
      <c r="V2023" s="297"/>
      <c r="W2023" s="297"/>
      <c r="X2023" s="297"/>
      <c r="Y2023" s="297"/>
    </row>
    <row r="2024" spans="1:25" x14ac:dyDescent="0.2">
      <c r="A2024" s="297"/>
      <c r="B2024" s="297"/>
      <c r="C2024" s="297"/>
      <c r="D2024" s="297"/>
      <c r="E2024" s="297"/>
      <c r="F2024" s="297"/>
      <c r="G2024" s="297"/>
      <c r="H2024" s="297"/>
      <c r="I2024" s="297"/>
      <c r="J2024" s="297"/>
      <c r="K2024" s="297"/>
      <c r="L2024" s="297"/>
      <c r="M2024" s="297"/>
      <c r="N2024" s="297"/>
      <c r="O2024" s="297"/>
      <c r="P2024" s="297"/>
      <c r="Q2024" s="297"/>
      <c r="R2024" s="297"/>
      <c r="S2024" s="297"/>
      <c r="T2024" s="297"/>
      <c r="U2024" s="297"/>
      <c r="V2024" s="297"/>
      <c r="W2024" s="297"/>
      <c r="X2024" s="297"/>
      <c r="Y2024" s="297"/>
    </row>
    <row r="2025" spans="1:25" x14ac:dyDescent="0.2">
      <c r="A2025" s="297"/>
      <c r="B2025" s="297"/>
      <c r="C2025" s="297"/>
      <c r="D2025" s="297"/>
      <c r="E2025" s="297"/>
      <c r="F2025" s="297"/>
      <c r="G2025" s="297"/>
      <c r="H2025" s="297"/>
      <c r="I2025" s="297"/>
      <c r="J2025" s="297"/>
      <c r="K2025" s="297"/>
      <c r="L2025" s="297"/>
      <c r="M2025" s="297"/>
      <c r="N2025" s="297"/>
      <c r="O2025" s="297"/>
      <c r="P2025" s="297"/>
      <c r="Q2025" s="297"/>
      <c r="R2025" s="297"/>
      <c r="S2025" s="297"/>
      <c r="T2025" s="297"/>
      <c r="U2025" s="297"/>
      <c r="V2025" s="297"/>
      <c r="W2025" s="297"/>
      <c r="X2025" s="297"/>
      <c r="Y2025" s="297"/>
    </row>
    <row r="2026" spans="1:25" x14ac:dyDescent="0.2">
      <c r="A2026" s="297"/>
      <c r="B2026" s="297"/>
      <c r="C2026" s="297"/>
      <c r="D2026" s="297"/>
      <c r="E2026" s="297"/>
      <c r="F2026" s="297"/>
      <c r="G2026" s="297"/>
      <c r="H2026" s="297"/>
      <c r="I2026" s="297"/>
      <c r="J2026" s="297"/>
      <c r="K2026" s="297"/>
      <c r="L2026" s="297"/>
      <c r="M2026" s="297"/>
      <c r="N2026" s="297"/>
      <c r="O2026" s="297"/>
      <c r="P2026" s="297"/>
      <c r="Q2026" s="297"/>
      <c r="R2026" s="297"/>
      <c r="S2026" s="297"/>
      <c r="T2026" s="297"/>
      <c r="U2026" s="297"/>
      <c r="V2026" s="297"/>
      <c r="W2026" s="297"/>
      <c r="X2026" s="297"/>
      <c r="Y2026" s="297"/>
    </row>
    <row r="2027" spans="1:25" x14ac:dyDescent="0.2">
      <c r="A2027" s="297"/>
      <c r="B2027" s="297"/>
      <c r="C2027" s="297"/>
      <c r="D2027" s="297"/>
      <c r="E2027" s="297"/>
      <c r="F2027" s="297"/>
      <c r="G2027" s="297"/>
      <c r="H2027" s="297"/>
      <c r="I2027" s="297"/>
      <c r="J2027" s="297"/>
      <c r="K2027" s="297"/>
      <c r="L2027" s="297"/>
      <c r="M2027" s="297"/>
      <c r="N2027" s="297"/>
      <c r="O2027" s="297"/>
      <c r="P2027" s="297"/>
      <c r="Q2027" s="297"/>
      <c r="R2027" s="297"/>
      <c r="S2027" s="297"/>
      <c r="T2027" s="297"/>
      <c r="U2027" s="297"/>
      <c r="V2027" s="297"/>
      <c r="W2027" s="297"/>
      <c r="X2027" s="297"/>
      <c r="Y2027" s="297"/>
    </row>
    <row r="2028" spans="1:25" x14ac:dyDescent="0.2">
      <c r="A2028" s="297"/>
      <c r="B2028" s="297"/>
      <c r="C2028" s="297"/>
      <c r="D2028" s="297"/>
      <c r="E2028" s="297"/>
      <c r="F2028" s="297"/>
      <c r="G2028" s="297"/>
      <c r="H2028" s="297"/>
      <c r="I2028" s="297"/>
      <c r="J2028" s="297"/>
      <c r="K2028" s="297"/>
      <c r="L2028" s="297"/>
      <c r="M2028" s="297"/>
      <c r="N2028" s="297"/>
      <c r="O2028" s="297"/>
      <c r="P2028" s="297"/>
      <c r="Q2028" s="297"/>
      <c r="R2028" s="297"/>
      <c r="S2028" s="297"/>
      <c r="T2028" s="297"/>
      <c r="U2028" s="297"/>
      <c r="V2028" s="297"/>
      <c r="W2028" s="297"/>
      <c r="X2028" s="297"/>
      <c r="Y2028" s="297"/>
    </row>
    <row r="2029" spans="1:25" x14ac:dyDescent="0.2">
      <c r="A2029" s="297"/>
      <c r="B2029" s="297"/>
      <c r="C2029" s="297"/>
      <c r="D2029" s="297"/>
      <c r="E2029" s="297"/>
      <c r="F2029" s="297"/>
      <c r="G2029" s="297"/>
      <c r="H2029" s="297"/>
      <c r="I2029" s="297"/>
      <c r="J2029" s="297"/>
      <c r="K2029" s="297"/>
      <c r="L2029" s="297"/>
      <c r="M2029" s="297"/>
      <c r="N2029" s="297"/>
      <c r="O2029" s="297"/>
      <c r="P2029" s="297"/>
      <c r="Q2029" s="297"/>
      <c r="R2029" s="297"/>
      <c r="S2029" s="297"/>
      <c r="T2029" s="297"/>
      <c r="U2029" s="297"/>
      <c r="V2029" s="297"/>
      <c r="W2029" s="297"/>
      <c r="X2029" s="297"/>
      <c r="Y2029" s="297"/>
    </row>
    <row r="2030" spans="1:25" x14ac:dyDescent="0.2">
      <c r="A2030" s="297"/>
      <c r="B2030" s="297"/>
      <c r="C2030" s="297"/>
      <c r="D2030" s="297"/>
      <c r="E2030" s="297"/>
      <c r="F2030" s="297"/>
      <c r="G2030" s="297"/>
      <c r="H2030" s="297"/>
      <c r="I2030" s="297"/>
      <c r="J2030" s="297"/>
      <c r="K2030" s="297"/>
      <c r="L2030" s="297"/>
      <c r="M2030" s="297"/>
      <c r="N2030" s="297"/>
      <c r="O2030" s="297"/>
      <c r="P2030" s="297"/>
      <c r="Q2030" s="297"/>
      <c r="R2030" s="297"/>
      <c r="S2030" s="297"/>
      <c r="T2030" s="297"/>
      <c r="U2030" s="297"/>
      <c r="V2030" s="297"/>
      <c r="W2030" s="297"/>
      <c r="X2030" s="297"/>
      <c r="Y2030" s="297"/>
    </row>
    <row r="2031" spans="1:25" x14ac:dyDescent="0.2">
      <c r="A2031" s="297"/>
      <c r="B2031" s="297"/>
      <c r="C2031" s="297"/>
      <c r="D2031" s="297"/>
      <c r="E2031" s="297"/>
      <c r="F2031" s="297"/>
      <c r="G2031" s="297"/>
      <c r="H2031" s="297"/>
      <c r="I2031" s="297"/>
      <c r="J2031" s="297"/>
      <c r="K2031" s="297"/>
      <c r="L2031" s="297"/>
      <c r="M2031" s="297"/>
      <c r="N2031" s="297"/>
      <c r="O2031" s="297"/>
      <c r="P2031" s="297"/>
      <c r="Q2031" s="297"/>
      <c r="R2031" s="297"/>
      <c r="S2031" s="297"/>
      <c r="T2031" s="297"/>
      <c r="U2031" s="297"/>
      <c r="V2031" s="297"/>
      <c r="W2031" s="297"/>
      <c r="X2031" s="297"/>
      <c r="Y2031" s="297"/>
    </row>
    <row r="2032" spans="1:25" x14ac:dyDescent="0.2">
      <c r="A2032" s="297"/>
      <c r="B2032" s="297"/>
      <c r="C2032" s="297"/>
      <c r="D2032" s="297"/>
      <c r="E2032" s="297"/>
      <c r="F2032" s="297"/>
      <c r="G2032" s="297"/>
      <c r="H2032" s="297"/>
      <c r="I2032" s="297"/>
      <c r="J2032" s="297"/>
      <c r="K2032" s="297"/>
      <c r="L2032" s="297"/>
      <c r="M2032" s="297"/>
      <c r="N2032" s="297"/>
      <c r="O2032" s="297"/>
      <c r="P2032" s="297"/>
      <c r="Q2032" s="297"/>
      <c r="R2032" s="297"/>
      <c r="S2032" s="297"/>
      <c r="T2032" s="297"/>
      <c r="U2032" s="297"/>
      <c r="V2032" s="297"/>
      <c r="W2032" s="297"/>
      <c r="X2032" s="297"/>
      <c r="Y2032" s="297"/>
    </row>
    <row r="2033" spans="1:25" x14ac:dyDescent="0.2">
      <c r="A2033" s="297"/>
      <c r="B2033" s="297"/>
      <c r="C2033" s="297"/>
      <c r="D2033" s="297"/>
      <c r="E2033" s="297"/>
      <c r="F2033" s="297"/>
      <c r="G2033" s="297"/>
      <c r="H2033" s="297"/>
      <c r="I2033" s="297"/>
      <c r="J2033" s="297"/>
      <c r="K2033" s="297"/>
      <c r="L2033" s="297"/>
      <c r="M2033" s="297"/>
      <c r="N2033" s="297"/>
      <c r="O2033" s="297"/>
      <c r="P2033" s="297"/>
      <c r="Q2033" s="297"/>
      <c r="R2033" s="297"/>
      <c r="S2033" s="297"/>
      <c r="T2033" s="297"/>
      <c r="U2033" s="297"/>
      <c r="V2033" s="297"/>
      <c r="W2033" s="297"/>
      <c r="X2033" s="297"/>
      <c r="Y2033" s="297"/>
    </row>
    <row r="2034" spans="1:25" x14ac:dyDescent="0.2">
      <c r="A2034" s="297"/>
      <c r="B2034" s="297"/>
      <c r="C2034" s="297"/>
      <c r="D2034" s="297"/>
      <c r="E2034" s="297"/>
      <c r="F2034" s="297"/>
      <c r="G2034" s="297"/>
      <c r="H2034" s="297"/>
      <c r="I2034" s="297"/>
      <c r="J2034" s="297"/>
      <c r="K2034" s="297"/>
      <c r="L2034" s="297"/>
      <c r="M2034" s="297"/>
      <c r="N2034" s="297"/>
      <c r="O2034" s="297"/>
      <c r="P2034" s="297"/>
      <c r="Q2034" s="297"/>
      <c r="R2034" s="297"/>
      <c r="S2034" s="297"/>
      <c r="T2034" s="297"/>
      <c r="U2034" s="297"/>
      <c r="V2034" s="297"/>
      <c r="W2034" s="297"/>
      <c r="X2034" s="297"/>
      <c r="Y2034" s="297"/>
    </row>
    <row r="2035" spans="1:25" x14ac:dyDescent="0.2">
      <c r="A2035" s="297"/>
      <c r="B2035" s="297"/>
      <c r="C2035" s="297"/>
      <c r="D2035" s="297"/>
      <c r="E2035" s="297"/>
      <c r="F2035" s="297"/>
      <c r="G2035" s="297"/>
      <c r="H2035" s="297"/>
      <c r="I2035" s="297"/>
      <c r="J2035" s="297"/>
      <c r="K2035" s="297"/>
      <c r="L2035" s="297"/>
      <c r="M2035" s="297"/>
      <c r="N2035" s="297"/>
      <c r="O2035" s="297"/>
      <c r="P2035" s="297"/>
      <c r="Q2035" s="297"/>
      <c r="R2035" s="297"/>
      <c r="S2035" s="297"/>
      <c r="T2035" s="297"/>
      <c r="U2035" s="297"/>
      <c r="V2035" s="297"/>
      <c r="W2035" s="297"/>
      <c r="X2035" s="297"/>
      <c r="Y2035" s="297"/>
    </row>
    <row r="2036" spans="1:25" x14ac:dyDescent="0.2">
      <c r="A2036" s="297"/>
      <c r="B2036" s="297"/>
      <c r="C2036" s="297"/>
      <c r="D2036" s="297"/>
      <c r="E2036" s="297"/>
      <c r="F2036" s="297"/>
      <c r="G2036" s="297"/>
      <c r="H2036" s="297"/>
      <c r="I2036" s="297"/>
      <c r="J2036" s="297"/>
      <c r="K2036" s="297"/>
      <c r="L2036" s="297"/>
      <c r="M2036" s="297"/>
      <c r="N2036" s="297"/>
      <c r="O2036" s="297"/>
      <c r="P2036" s="297"/>
      <c r="Q2036" s="297"/>
      <c r="R2036" s="297"/>
      <c r="S2036" s="297"/>
      <c r="T2036" s="297"/>
      <c r="U2036" s="297"/>
      <c r="V2036" s="297"/>
      <c r="W2036" s="297"/>
      <c r="X2036" s="297"/>
      <c r="Y2036" s="297"/>
    </row>
    <row r="2037" spans="1:25" x14ac:dyDescent="0.2">
      <c r="A2037" s="297"/>
      <c r="B2037" s="297"/>
      <c r="C2037" s="297"/>
      <c r="D2037" s="297"/>
      <c r="E2037" s="297"/>
      <c r="F2037" s="297"/>
      <c r="G2037" s="297"/>
      <c r="H2037" s="297"/>
      <c r="I2037" s="297"/>
      <c r="J2037" s="297"/>
      <c r="K2037" s="297"/>
      <c r="L2037" s="297"/>
      <c r="M2037" s="297"/>
      <c r="N2037" s="297"/>
      <c r="O2037" s="297"/>
      <c r="P2037" s="297"/>
      <c r="Q2037" s="297"/>
      <c r="R2037" s="297"/>
      <c r="S2037" s="297"/>
      <c r="T2037" s="297"/>
      <c r="U2037" s="297"/>
      <c r="V2037" s="297"/>
      <c r="W2037" s="297"/>
      <c r="X2037" s="297"/>
      <c r="Y2037" s="297"/>
    </row>
    <row r="2038" spans="1:25" x14ac:dyDescent="0.2">
      <c r="A2038" s="297"/>
      <c r="B2038" s="297"/>
      <c r="C2038" s="297"/>
      <c r="D2038" s="297"/>
      <c r="E2038" s="297"/>
      <c r="F2038" s="297"/>
      <c r="G2038" s="297"/>
      <c r="H2038" s="297"/>
      <c r="I2038" s="297"/>
      <c r="J2038" s="297"/>
      <c r="K2038" s="297"/>
      <c r="L2038" s="297"/>
      <c r="M2038" s="297"/>
      <c r="N2038" s="297"/>
      <c r="O2038" s="297"/>
      <c r="P2038" s="297"/>
      <c r="Q2038" s="297"/>
      <c r="R2038" s="297"/>
      <c r="S2038" s="297"/>
      <c r="T2038" s="297"/>
      <c r="U2038" s="297"/>
      <c r="V2038" s="297"/>
      <c r="W2038" s="297"/>
      <c r="X2038" s="297"/>
      <c r="Y2038" s="297"/>
    </row>
    <row r="2039" spans="1:25" x14ac:dyDescent="0.2">
      <c r="A2039" s="297"/>
      <c r="B2039" s="297"/>
      <c r="C2039" s="297"/>
      <c r="D2039" s="297"/>
      <c r="E2039" s="297"/>
      <c r="F2039" s="297"/>
      <c r="G2039" s="297"/>
      <c r="H2039" s="297"/>
      <c r="I2039" s="297"/>
      <c r="J2039" s="297"/>
      <c r="K2039" s="297"/>
      <c r="L2039" s="297"/>
      <c r="M2039" s="297"/>
      <c r="N2039" s="297"/>
      <c r="O2039" s="297"/>
      <c r="P2039" s="297"/>
      <c r="Q2039" s="297"/>
      <c r="R2039" s="297"/>
      <c r="S2039" s="297"/>
      <c r="T2039" s="297"/>
      <c r="U2039" s="297"/>
      <c r="V2039" s="297"/>
      <c r="W2039" s="297"/>
      <c r="X2039" s="297"/>
      <c r="Y2039" s="297"/>
    </row>
    <row r="2040" spans="1:25" x14ac:dyDescent="0.2">
      <c r="A2040" s="297"/>
      <c r="B2040" s="297"/>
      <c r="C2040" s="297"/>
      <c r="D2040" s="297"/>
      <c r="E2040" s="297"/>
      <c r="F2040" s="297"/>
      <c r="G2040" s="297"/>
      <c r="H2040" s="297"/>
      <c r="I2040" s="297"/>
      <c r="J2040" s="297"/>
      <c r="K2040" s="297"/>
      <c r="L2040" s="297"/>
      <c r="M2040" s="297"/>
      <c r="N2040" s="297"/>
      <c r="O2040" s="297"/>
      <c r="P2040" s="297"/>
      <c r="Q2040" s="297"/>
      <c r="R2040" s="297"/>
      <c r="S2040" s="297"/>
      <c r="T2040" s="297"/>
      <c r="U2040" s="297"/>
      <c r="V2040" s="297"/>
      <c r="W2040" s="297"/>
      <c r="X2040" s="297"/>
      <c r="Y2040" s="297"/>
    </row>
    <row r="2041" spans="1:25" x14ac:dyDescent="0.2">
      <c r="A2041" s="297"/>
      <c r="B2041" s="297"/>
      <c r="C2041" s="297"/>
      <c r="D2041" s="297"/>
      <c r="E2041" s="297"/>
      <c r="F2041" s="297"/>
      <c r="G2041" s="297"/>
      <c r="H2041" s="297"/>
      <c r="I2041" s="297"/>
      <c r="J2041" s="297"/>
      <c r="K2041" s="297"/>
      <c r="L2041" s="297"/>
      <c r="M2041" s="297"/>
      <c r="N2041" s="297"/>
      <c r="O2041" s="297"/>
      <c r="P2041" s="297"/>
      <c r="Q2041" s="297"/>
      <c r="R2041" s="297"/>
      <c r="S2041" s="297"/>
      <c r="T2041" s="297"/>
      <c r="U2041" s="297"/>
      <c r="V2041" s="297"/>
      <c r="W2041" s="297"/>
      <c r="X2041" s="297"/>
      <c r="Y2041" s="297"/>
    </row>
    <row r="2042" spans="1:25" x14ac:dyDescent="0.2">
      <c r="A2042" s="297"/>
      <c r="B2042" s="297"/>
      <c r="C2042" s="297"/>
      <c r="D2042" s="297"/>
      <c r="E2042" s="297"/>
      <c r="F2042" s="297"/>
      <c r="G2042" s="297"/>
      <c r="H2042" s="297"/>
      <c r="I2042" s="297"/>
      <c r="J2042" s="297"/>
      <c r="K2042" s="297"/>
      <c r="L2042" s="297"/>
      <c r="M2042" s="297"/>
      <c r="N2042" s="297"/>
      <c r="O2042" s="297"/>
      <c r="P2042" s="297"/>
      <c r="Q2042" s="297"/>
      <c r="R2042" s="297"/>
      <c r="S2042" s="297"/>
      <c r="T2042" s="297"/>
      <c r="U2042" s="297"/>
      <c r="V2042" s="297"/>
      <c r="W2042" s="297"/>
      <c r="X2042" s="297"/>
      <c r="Y2042" s="297"/>
    </row>
    <row r="2043" spans="1:25" x14ac:dyDescent="0.2">
      <c r="A2043" s="297"/>
      <c r="B2043" s="297"/>
      <c r="C2043" s="297"/>
      <c r="D2043" s="297"/>
      <c r="E2043" s="297"/>
      <c r="F2043" s="297"/>
      <c r="G2043" s="297"/>
      <c r="H2043" s="297"/>
      <c r="I2043" s="297"/>
      <c r="J2043" s="297"/>
      <c r="K2043" s="297"/>
      <c r="L2043" s="297"/>
      <c r="M2043" s="297"/>
      <c r="N2043" s="297"/>
      <c r="O2043" s="297"/>
      <c r="P2043" s="297"/>
      <c r="Q2043" s="297"/>
      <c r="R2043" s="297"/>
      <c r="S2043" s="297"/>
      <c r="T2043" s="297"/>
      <c r="U2043" s="297"/>
      <c r="V2043" s="297"/>
      <c r="W2043" s="297"/>
      <c r="X2043" s="297"/>
      <c r="Y2043" s="297"/>
    </row>
    <row r="2044" spans="1:25" x14ac:dyDescent="0.2">
      <c r="A2044" s="297"/>
      <c r="B2044" s="297"/>
      <c r="C2044" s="297"/>
      <c r="D2044" s="297"/>
      <c r="E2044" s="297"/>
      <c r="F2044" s="297"/>
      <c r="G2044" s="297"/>
      <c r="H2044" s="297"/>
      <c r="I2044" s="297"/>
      <c r="J2044" s="297"/>
      <c r="K2044" s="297"/>
      <c r="L2044" s="297"/>
      <c r="M2044" s="297"/>
      <c r="N2044" s="297"/>
      <c r="O2044" s="297"/>
      <c r="P2044" s="297"/>
      <c r="Q2044" s="297"/>
      <c r="R2044" s="297"/>
      <c r="S2044" s="297"/>
      <c r="T2044" s="297"/>
      <c r="U2044" s="297"/>
      <c r="V2044" s="297"/>
      <c r="W2044" s="297"/>
      <c r="X2044" s="297"/>
      <c r="Y2044" s="297"/>
    </row>
    <row r="2045" spans="1:25" x14ac:dyDescent="0.2">
      <c r="A2045" s="297"/>
      <c r="B2045" s="297"/>
      <c r="C2045" s="297"/>
      <c r="D2045" s="297"/>
      <c r="E2045" s="297"/>
      <c r="F2045" s="297"/>
      <c r="G2045" s="297"/>
      <c r="H2045" s="297"/>
      <c r="I2045" s="297"/>
      <c r="J2045" s="297"/>
      <c r="K2045" s="297"/>
      <c r="L2045" s="297"/>
      <c r="M2045" s="297"/>
      <c r="N2045" s="297"/>
      <c r="O2045" s="297"/>
      <c r="P2045" s="297"/>
      <c r="Q2045" s="297"/>
      <c r="R2045" s="297"/>
      <c r="S2045" s="297"/>
      <c r="T2045" s="297"/>
      <c r="U2045" s="297"/>
      <c r="V2045" s="297"/>
      <c r="W2045" s="297"/>
      <c r="X2045" s="297"/>
      <c r="Y2045" s="297"/>
    </row>
    <row r="2046" spans="1:25" x14ac:dyDescent="0.2">
      <c r="A2046" s="297"/>
      <c r="B2046" s="297"/>
      <c r="C2046" s="297"/>
      <c r="D2046" s="297"/>
      <c r="E2046" s="297"/>
      <c r="F2046" s="297"/>
      <c r="G2046" s="297"/>
      <c r="H2046" s="297"/>
      <c r="I2046" s="297"/>
      <c r="J2046" s="297"/>
      <c r="K2046" s="297"/>
      <c r="L2046" s="297"/>
      <c r="M2046" s="297"/>
      <c r="N2046" s="297"/>
      <c r="O2046" s="297"/>
      <c r="P2046" s="297"/>
      <c r="Q2046" s="297"/>
      <c r="R2046" s="297"/>
      <c r="S2046" s="297"/>
      <c r="T2046" s="297"/>
      <c r="U2046" s="297"/>
      <c r="V2046" s="297"/>
      <c r="W2046" s="297"/>
      <c r="X2046" s="297"/>
      <c r="Y2046" s="297"/>
    </row>
    <row r="2047" spans="1:25" x14ac:dyDescent="0.2">
      <c r="A2047" s="297"/>
      <c r="B2047" s="297"/>
      <c r="C2047" s="297"/>
      <c r="D2047" s="297"/>
      <c r="E2047" s="297"/>
      <c r="F2047" s="297"/>
      <c r="G2047" s="297"/>
      <c r="H2047" s="297"/>
      <c r="I2047" s="297"/>
      <c r="J2047" s="297"/>
      <c r="K2047" s="297"/>
      <c r="L2047" s="297"/>
      <c r="M2047" s="297"/>
      <c r="N2047" s="297"/>
      <c r="O2047" s="297"/>
      <c r="P2047" s="297"/>
      <c r="Q2047" s="297"/>
      <c r="R2047" s="297"/>
      <c r="S2047" s="297"/>
      <c r="T2047" s="297"/>
      <c r="U2047" s="297"/>
      <c r="V2047" s="297"/>
      <c r="W2047" s="297"/>
      <c r="X2047" s="297"/>
      <c r="Y2047" s="297"/>
    </row>
    <row r="2048" spans="1:25" x14ac:dyDescent="0.2">
      <c r="A2048" s="297"/>
      <c r="B2048" s="297"/>
      <c r="C2048" s="297"/>
      <c r="D2048" s="297"/>
      <c r="E2048" s="297"/>
      <c r="F2048" s="297"/>
      <c r="G2048" s="297"/>
      <c r="H2048" s="297"/>
      <c r="I2048" s="297"/>
      <c r="J2048" s="297"/>
      <c r="K2048" s="297"/>
      <c r="L2048" s="297"/>
      <c r="M2048" s="297"/>
      <c r="N2048" s="297"/>
      <c r="O2048" s="297"/>
      <c r="P2048" s="297"/>
      <c r="Q2048" s="297"/>
      <c r="R2048" s="297"/>
      <c r="S2048" s="297"/>
      <c r="T2048" s="297"/>
      <c r="U2048" s="297"/>
      <c r="V2048" s="297"/>
      <c r="W2048" s="297"/>
      <c r="X2048" s="297"/>
      <c r="Y2048" s="297"/>
    </row>
    <row r="2049" spans="1:25" x14ac:dyDescent="0.2">
      <c r="A2049" s="297"/>
      <c r="B2049" s="297"/>
      <c r="C2049" s="297"/>
      <c r="D2049" s="297"/>
      <c r="E2049" s="297"/>
      <c r="F2049" s="297"/>
      <c r="G2049" s="297"/>
      <c r="H2049" s="297"/>
      <c r="I2049" s="297"/>
      <c r="J2049" s="297"/>
      <c r="K2049" s="297"/>
      <c r="L2049" s="297"/>
      <c r="M2049" s="297"/>
      <c r="N2049" s="297"/>
      <c r="O2049" s="297"/>
      <c r="P2049" s="297"/>
      <c r="Q2049" s="297"/>
      <c r="R2049" s="297"/>
      <c r="S2049" s="297"/>
      <c r="T2049" s="297"/>
      <c r="U2049" s="297"/>
      <c r="V2049" s="297"/>
      <c r="W2049" s="297"/>
      <c r="X2049" s="297"/>
      <c r="Y2049" s="297"/>
    </row>
    <row r="2050" spans="1:25" x14ac:dyDescent="0.2">
      <c r="A2050" s="297"/>
      <c r="B2050" s="297"/>
      <c r="C2050" s="297"/>
      <c r="D2050" s="297"/>
      <c r="E2050" s="297"/>
      <c r="F2050" s="297"/>
      <c r="G2050" s="297"/>
      <c r="H2050" s="297"/>
      <c r="I2050" s="297"/>
      <c r="J2050" s="297"/>
      <c r="K2050" s="297"/>
      <c r="L2050" s="297"/>
      <c r="M2050" s="297"/>
      <c r="N2050" s="297"/>
      <c r="O2050" s="297"/>
      <c r="P2050" s="297"/>
      <c r="Q2050" s="297"/>
      <c r="R2050" s="297"/>
      <c r="S2050" s="297"/>
      <c r="T2050" s="297"/>
      <c r="U2050" s="297"/>
      <c r="V2050" s="297"/>
      <c r="W2050" s="297"/>
      <c r="X2050" s="297"/>
      <c r="Y2050" s="297"/>
    </row>
    <row r="2051" spans="1:25" x14ac:dyDescent="0.2">
      <c r="A2051" s="297"/>
      <c r="B2051" s="297"/>
      <c r="C2051" s="297"/>
      <c r="D2051" s="297"/>
      <c r="E2051" s="297"/>
      <c r="F2051" s="297"/>
      <c r="G2051" s="297"/>
      <c r="H2051" s="297"/>
      <c r="I2051" s="297"/>
      <c r="J2051" s="297"/>
      <c r="K2051" s="297"/>
      <c r="L2051" s="297"/>
      <c r="M2051" s="297"/>
      <c r="N2051" s="297"/>
      <c r="O2051" s="297"/>
      <c r="P2051" s="297"/>
      <c r="Q2051" s="297"/>
      <c r="R2051" s="297"/>
      <c r="S2051" s="297"/>
      <c r="T2051" s="297"/>
      <c r="U2051" s="297"/>
      <c r="V2051" s="297"/>
      <c r="W2051" s="297"/>
      <c r="X2051" s="297"/>
      <c r="Y2051" s="297"/>
    </row>
    <row r="2052" spans="1:25" x14ac:dyDescent="0.2">
      <c r="A2052" s="297"/>
      <c r="B2052" s="297"/>
      <c r="C2052" s="297"/>
      <c r="D2052" s="297"/>
      <c r="E2052" s="297"/>
      <c r="F2052" s="297"/>
      <c r="G2052" s="297"/>
      <c r="H2052" s="297"/>
      <c r="I2052" s="297"/>
      <c r="J2052" s="297"/>
      <c r="K2052" s="297"/>
      <c r="L2052" s="297"/>
      <c r="M2052" s="297"/>
      <c r="N2052" s="297"/>
      <c r="O2052" s="297"/>
      <c r="P2052" s="297"/>
      <c r="Q2052" s="297"/>
      <c r="R2052" s="297"/>
      <c r="S2052" s="297"/>
      <c r="T2052" s="297"/>
      <c r="U2052" s="297"/>
      <c r="V2052" s="297"/>
      <c r="W2052" s="297"/>
      <c r="X2052" s="297"/>
      <c r="Y2052" s="297"/>
    </row>
    <row r="2053" spans="1:25" x14ac:dyDescent="0.2">
      <c r="A2053" s="297"/>
      <c r="B2053" s="297"/>
      <c r="C2053" s="297"/>
      <c r="D2053" s="297"/>
      <c r="E2053" s="297"/>
      <c r="F2053" s="297"/>
      <c r="G2053" s="297"/>
      <c r="H2053" s="297"/>
      <c r="I2053" s="297"/>
      <c r="J2053" s="297"/>
      <c r="K2053" s="297"/>
      <c r="L2053" s="297"/>
      <c r="M2053" s="297"/>
      <c r="N2053" s="297"/>
      <c r="O2053" s="297"/>
      <c r="P2053" s="297"/>
      <c r="Q2053" s="297"/>
      <c r="R2053" s="297"/>
      <c r="S2053" s="297"/>
      <c r="T2053" s="297"/>
      <c r="U2053" s="297"/>
      <c r="V2053" s="297"/>
      <c r="W2053" s="297"/>
      <c r="X2053" s="297"/>
      <c r="Y2053" s="297"/>
    </row>
    <row r="2054" spans="1:25" x14ac:dyDescent="0.2">
      <c r="A2054" s="297"/>
      <c r="B2054" s="297"/>
      <c r="C2054" s="297"/>
      <c r="D2054" s="297"/>
      <c r="E2054" s="297"/>
      <c r="F2054" s="297"/>
      <c r="G2054" s="297"/>
      <c r="H2054" s="297"/>
      <c r="I2054" s="297"/>
      <c r="J2054" s="297"/>
      <c r="K2054" s="297"/>
      <c r="L2054" s="297"/>
      <c r="M2054" s="297"/>
      <c r="N2054" s="297"/>
      <c r="O2054" s="297"/>
      <c r="P2054" s="297"/>
      <c r="Q2054" s="297"/>
      <c r="R2054" s="297"/>
      <c r="S2054" s="297"/>
      <c r="T2054" s="297"/>
      <c r="U2054" s="297"/>
      <c r="V2054" s="297"/>
      <c r="W2054" s="297"/>
      <c r="X2054" s="297"/>
      <c r="Y2054" s="297"/>
    </row>
    <row r="2055" spans="1:25" x14ac:dyDescent="0.2">
      <c r="A2055" s="297"/>
      <c r="B2055" s="297"/>
      <c r="C2055" s="297"/>
      <c r="D2055" s="297"/>
      <c r="E2055" s="297"/>
      <c r="F2055" s="297"/>
      <c r="G2055" s="297"/>
      <c r="H2055" s="297"/>
      <c r="I2055" s="297"/>
      <c r="J2055" s="297"/>
      <c r="K2055" s="297"/>
      <c r="L2055" s="297"/>
      <c r="M2055" s="297"/>
      <c r="N2055" s="297"/>
      <c r="O2055" s="297"/>
      <c r="P2055" s="297"/>
      <c r="Q2055" s="297"/>
      <c r="R2055" s="297"/>
      <c r="S2055" s="297"/>
      <c r="T2055" s="297"/>
      <c r="U2055" s="297"/>
      <c r="V2055" s="297"/>
      <c r="W2055" s="297"/>
      <c r="X2055" s="297"/>
      <c r="Y2055" s="297"/>
    </row>
    <row r="2056" spans="1:25" x14ac:dyDescent="0.2">
      <c r="A2056" s="297"/>
      <c r="B2056" s="297"/>
      <c r="C2056" s="297"/>
      <c r="D2056" s="297"/>
      <c r="E2056" s="297"/>
      <c r="F2056" s="297"/>
      <c r="G2056" s="297"/>
      <c r="H2056" s="297"/>
      <c r="I2056" s="297"/>
      <c r="J2056" s="297"/>
      <c r="K2056" s="297"/>
      <c r="L2056" s="297"/>
      <c r="M2056" s="297"/>
      <c r="N2056" s="297"/>
      <c r="O2056" s="297"/>
      <c r="P2056" s="297"/>
      <c r="Q2056" s="297"/>
      <c r="R2056" s="297"/>
      <c r="S2056" s="297"/>
      <c r="T2056" s="297"/>
      <c r="U2056" s="297"/>
      <c r="V2056" s="297"/>
      <c r="W2056" s="297"/>
      <c r="X2056" s="297"/>
      <c r="Y2056" s="297"/>
    </row>
    <row r="2057" spans="1:25" x14ac:dyDescent="0.2">
      <c r="A2057" s="297"/>
      <c r="B2057" s="297"/>
      <c r="C2057" s="297"/>
      <c r="D2057" s="297"/>
      <c r="E2057" s="297"/>
      <c r="F2057" s="297"/>
      <c r="G2057" s="297"/>
      <c r="H2057" s="297"/>
      <c r="I2057" s="297"/>
      <c r="J2057" s="297"/>
      <c r="K2057" s="297"/>
      <c r="L2057" s="297"/>
      <c r="M2057" s="297"/>
      <c r="N2057" s="297"/>
      <c r="O2057" s="297"/>
      <c r="P2057" s="297"/>
      <c r="Q2057" s="297"/>
      <c r="R2057" s="297"/>
      <c r="S2057" s="297"/>
      <c r="T2057" s="297"/>
      <c r="U2057" s="297"/>
      <c r="V2057" s="297"/>
      <c r="W2057" s="297"/>
      <c r="X2057" s="297"/>
      <c r="Y2057" s="297"/>
    </row>
    <row r="2058" spans="1:25" x14ac:dyDescent="0.2">
      <c r="A2058" s="297"/>
      <c r="B2058" s="297"/>
      <c r="C2058" s="297"/>
      <c r="D2058" s="297"/>
      <c r="E2058" s="297"/>
      <c r="F2058" s="297"/>
      <c r="G2058" s="297"/>
      <c r="H2058" s="297"/>
      <c r="I2058" s="297"/>
      <c r="J2058" s="297"/>
      <c r="K2058" s="297"/>
      <c r="L2058" s="297"/>
      <c r="M2058" s="297"/>
      <c r="N2058" s="297"/>
      <c r="O2058" s="297"/>
      <c r="P2058" s="297"/>
      <c r="Q2058" s="297"/>
      <c r="R2058" s="297"/>
      <c r="S2058" s="297"/>
      <c r="T2058" s="297"/>
      <c r="U2058" s="297"/>
      <c r="V2058" s="297"/>
      <c r="W2058" s="297"/>
      <c r="X2058" s="297"/>
      <c r="Y2058" s="297"/>
    </row>
    <row r="2059" spans="1:25" x14ac:dyDescent="0.2">
      <c r="A2059" s="297"/>
      <c r="B2059" s="297"/>
      <c r="C2059" s="297"/>
      <c r="D2059" s="297"/>
      <c r="E2059" s="297"/>
      <c r="F2059" s="297"/>
      <c r="G2059" s="297"/>
      <c r="H2059" s="297"/>
      <c r="I2059" s="297"/>
      <c r="J2059" s="297"/>
      <c r="K2059" s="297"/>
      <c r="L2059" s="297"/>
      <c r="M2059" s="297"/>
      <c r="N2059" s="297"/>
      <c r="O2059" s="297"/>
      <c r="P2059" s="297"/>
      <c r="Q2059" s="297"/>
      <c r="R2059" s="297"/>
      <c r="S2059" s="297"/>
      <c r="T2059" s="297"/>
      <c r="U2059" s="297"/>
      <c r="V2059" s="297"/>
      <c r="W2059" s="297"/>
      <c r="X2059" s="297"/>
      <c r="Y2059" s="297"/>
    </row>
    <row r="2060" spans="1:25" x14ac:dyDescent="0.2">
      <c r="A2060" s="297"/>
      <c r="B2060" s="297"/>
      <c r="C2060" s="297"/>
      <c r="D2060" s="297"/>
      <c r="E2060" s="297"/>
      <c r="F2060" s="297"/>
      <c r="G2060" s="297"/>
      <c r="H2060" s="297"/>
      <c r="I2060" s="297"/>
      <c r="J2060" s="297"/>
      <c r="K2060" s="297"/>
      <c r="L2060" s="297"/>
      <c r="M2060" s="297"/>
      <c r="N2060" s="297"/>
      <c r="O2060" s="297"/>
      <c r="P2060" s="297"/>
      <c r="Q2060" s="297"/>
      <c r="R2060" s="297"/>
      <c r="S2060" s="297"/>
      <c r="T2060" s="297"/>
      <c r="U2060" s="297"/>
      <c r="V2060" s="297"/>
      <c r="W2060" s="297"/>
      <c r="X2060" s="297"/>
      <c r="Y2060" s="297"/>
    </row>
    <row r="2061" spans="1:25" x14ac:dyDescent="0.2">
      <c r="A2061" s="297"/>
      <c r="B2061" s="297"/>
      <c r="C2061" s="297"/>
      <c r="D2061" s="297"/>
      <c r="E2061" s="297"/>
      <c r="F2061" s="297"/>
      <c r="G2061" s="297"/>
      <c r="H2061" s="297"/>
      <c r="I2061" s="297"/>
      <c r="J2061" s="297"/>
      <c r="K2061" s="297"/>
      <c r="L2061" s="297"/>
      <c r="M2061" s="297"/>
      <c r="N2061" s="297"/>
      <c r="O2061" s="297"/>
      <c r="P2061" s="297"/>
      <c r="Q2061" s="297"/>
      <c r="R2061" s="297"/>
      <c r="S2061" s="297"/>
      <c r="T2061" s="297"/>
      <c r="U2061" s="297"/>
      <c r="V2061" s="297"/>
      <c r="W2061" s="297"/>
      <c r="X2061" s="297"/>
      <c r="Y2061" s="297"/>
    </row>
    <row r="2062" spans="1:25" x14ac:dyDescent="0.2">
      <c r="A2062" s="297"/>
      <c r="B2062" s="297"/>
      <c r="C2062" s="297"/>
      <c r="D2062" s="297"/>
      <c r="E2062" s="297"/>
      <c r="F2062" s="297"/>
      <c r="G2062" s="297"/>
      <c r="H2062" s="297"/>
      <c r="I2062" s="297"/>
      <c r="J2062" s="297"/>
      <c r="K2062" s="297"/>
      <c r="L2062" s="297"/>
      <c r="M2062" s="297"/>
      <c r="N2062" s="297"/>
      <c r="O2062" s="297"/>
      <c r="P2062" s="297"/>
      <c r="Q2062" s="297"/>
      <c r="R2062" s="297"/>
      <c r="S2062" s="297"/>
      <c r="T2062" s="297"/>
      <c r="U2062" s="297"/>
      <c r="V2062" s="297"/>
      <c r="W2062" s="297"/>
      <c r="X2062" s="297"/>
      <c r="Y2062" s="297"/>
    </row>
    <row r="2063" spans="1:25" x14ac:dyDescent="0.2">
      <c r="A2063" s="297"/>
      <c r="B2063" s="297"/>
      <c r="C2063" s="297"/>
      <c r="D2063" s="297"/>
      <c r="E2063" s="297"/>
      <c r="F2063" s="297"/>
      <c r="G2063" s="297"/>
      <c r="H2063" s="297"/>
      <c r="I2063" s="297"/>
      <c r="J2063" s="297"/>
      <c r="K2063" s="297"/>
      <c r="L2063" s="297"/>
      <c r="M2063" s="297"/>
      <c r="N2063" s="297"/>
      <c r="O2063" s="297"/>
      <c r="P2063" s="297"/>
      <c r="Q2063" s="297"/>
      <c r="R2063" s="297"/>
      <c r="S2063" s="297"/>
      <c r="T2063" s="297"/>
      <c r="U2063" s="297"/>
      <c r="V2063" s="297"/>
      <c r="W2063" s="297"/>
      <c r="X2063" s="297"/>
      <c r="Y2063" s="297"/>
    </row>
    <row r="2064" spans="1:25" x14ac:dyDescent="0.2">
      <c r="A2064" s="297"/>
      <c r="B2064" s="297"/>
      <c r="C2064" s="297"/>
      <c r="D2064" s="297"/>
      <c r="E2064" s="297"/>
      <c r="F2064" s="297"/>
      <c r="G2064" s="297"/>
      <c r="H2064" s="297"/>
      <c r="I2064" s="297"/>
      <c r="J2064" s="297"/>
      <c r="K2064" s="297"/>
      <c r="L2064" s="297"/>
      <c r="M2064" s="297"/>
      <c r="N2064" s="297"/>
      <c r="O2064" s="297"/>
      <c r="P2064" s="297"/>
      <c r="Q2064" s="297"/>
      <c r="R2064" s="297"/>
      <c r="S2064" s="297"/>
      <c r="T2064" s="297"/>
      <c r="U2064" s="297"/>
      <c r="V2064" s="297"/>
      <c r="W2064" s="297"/>
      <c r="X2064" s="297"/>
      <c r="Y2064" s="297"/>
    </row>
    <row r="2065" spans="1:25" x14ac:dyDescent="0.2">
      <c r="A2065" s="297"/>
      <c r="B2065" s="297"/>
      <c r="C2065" s="297"/>
      <c r="D2065" s="297"/>
      <c r="E2065" s="297"/>
      <c r="F2065" s="297"/>
      <c r="G2065" s="297"/>
      <c r="H2065" s="297"/>
      <c r="I2065" s="297"/>
      <c r="J2065" s="297"/>
      <c r="K2065" s="297"/>
      <c r="L2065" s="297"/>
      <c r="M2065" s="297"/>
      <c r="N2065" s="297"/>
      <c r="O2065" s="297"/>
      <c r="P2065" s="297"/>
      <c r="Q2065" s="297"/>
      <c r="R2065" s="297"/>
      <c r="S2065" s="297"/>
      <c r="T2065" s="297"/>
      <c r="U2065" s="297"/>
      <c r="V2065" s="297"/>
      <c r="W2065" s="297"/>
      <c r="X2065" s="297"/>
      <c r="Y2065" s="297"/>
    </row>
    <row r="2066" spans="1:25" x14ac:dyDescent="0.2">
      <c r="A2066" s="297"/>
      <c r="B2066" s="297"/>
      <c r="C2066" s="297"/>
      <c r="D2066" s="297"/>
      <c r="E2066" s="297"/>
      <c r="F2066" s="297"/>
      <c r="G2066" s="297"/>
      <c r="H2066" s="297"/>
      <c r="I2066" s="297"/>
      <c r="J2066" s="297"/>
      <c r="K2066" s="297"/>
      <c r="L2066" s="297"/>
      <c r="M2066" s="297"/>
      <c r="N2066" s="297"/>
      <c r="O2066" s="297"/>
      <c r="P2066" s="297"/>
      <c r="Q2066" s="297"/>
      <c r="R2066" s="297"/>
      <c r="S2066" s="297"/>
      <c r="T2066" s="297"/>
      <c r="U2066" s="297"/>
      <c r="V2066" s="297"/>
      <c r="W2066" s="297"/>
      <c r="X2066" s="297"/>
      <c r="Y2066" s="297"/>
    </row>
    <row r="2067" spans="1:25" x14ac:dyDescent="0.2">
      <c r="A2067" s="297"/>
      <c r="B2067" s="297"/>
      <c r="C2067" s="297"/>
      <c r="D2067" s="297"/>
      <c r="E2067" s="297"/>
      <c r="F2067" s="297"/>
      <c r="G2067" s="297"/>
      <c r="H2067" s="297"/>
      <c r="I2067" s="297"/>
      <c r="J2067" s="297"/>
      <c r="K2067" s="297"/>
      <c r="L2067" s="297"/>
      <c r="M2067" s="297"/>
      <c r="N2067" s="297"/>
      <c r="O2067" s="297"/>
      <c r="P2067" s="297"/>
      <c r="Q2067" s="297"/>
      <c r="R2067" s="297"/>
      <c r="S2067" s="297"/>
      <c r="T2067" s="297"/>
      <c r="U2067" s="297"/>
      <c r="V2067" s="297"/>
      <c r="W2067" s="297"/>
      <c r="X2067" s="297"/>
      <c r="Y2067" s="297"/>
    </row>
    <row r="2068" spans="1:25" x14ac:dyDescent="0.2">
      <c r="A2068" s="297"/>
      <c r="B2068" s="297"/>
      <c r="C2068" s="297"/>
      <c r="D2068" s="297"/>
      <c r="E2068" s="297"/>
      <c r="F2068" s="297"/>
      <c r="G2068" s="297"/>
      <c r="H2068" s="297"/>
      <c r="I2068" s="297"/>
      <c r="J2068" s="297"/>
      <c r="K2068" s="297"/>
      <c r="L2068" s="297"/>
      <c r="M2068" s="297"/>
      <c r="N2068" s="297"/>
      <c r="O2068" s="297"/>
      <c r="P2068" s="297"/>
      <c r="Q2068" s="297"/>
      <c r="R2068" s="297"/>
      <c r="S2068" s="297"/>
      <c r="T2068" s="297"/>
      <c r="U2068" s="297"/>
      <c r="V2068" s="297"/>
      <c r="W2068" s="297"/>
      <c r="X2068" s="297"/>
      <c r="Y2068" s="297"/>
    </row>
    <row r="2069" spans="1:25" x14ac:dyDescent="0.2">
      <c r="A2069" s="297"/>
      <c r="B2069" s="297"/>
      <c r="C2069" s="297"/>
      <c r="D2069" s="297"/>
      <c r="E2069" s="297"/>
      <c r="F2069" s="297"/>
      <c r="G2069" s="297"/>
      <c r="H2069" s="297"/>
      <c r="I2069" s="297"/>
      <c r="J2069" s="297"/>
      <c r="K2069" s="297"/>
      <c r="L2069" s="297"/>
      <c r="M2069" s="297"/>
      <c r="N2069" s="297"/>
      <c r="O2069" s="297"/>
      <c r="P2069" s="297"/>
      <c r="Q2069" s="297"/>
      <c r="R2069" s="297"/>
      <c r="S2069" s="297"/>
      <c r="T2069" s="297"/>
      <c r="U2069" s="297"/>
      <c r="V2069" s="297"/>
      <c r="W2069" s="297"/>
      <c r="X2069" s="297"/>
      <c r="Y2069" s="297"/>
    </row>
    <row r="2070" spans="1:25" x14ac:dyDescent="0.2">
      <c r="A2070" s="297"/>
      <c r="B2070" s="297"/>
      <c r="C2070" s="297"/>
      <c r="D2070" s="297"/>
      <c r="E2070" s="297"/>
      <c r="F2070" s="297"/>
      <c r="G2070" s="297"/>
      <c r="H2070" s="297"/>
      <c r="I2070" s="297"/>
      <c r="J2070" s="297"/>
      <c r="K2070" s="297"/>
      <c r="L2070" s="297"/>
      <c r="M2070" s="297"/>
      <c r="N2070" s="297"/>
      <c r="O2070" s="297"/>
      <c r="P2070" s="297"/>
      <c r="Q2070" s="297"/>
      <c r="R2070" s="297"/>
      <c r="S2070" s="297"/>
      <c r="T2070" s="297"/>
      <c r="U2070" s="297"/>
      <c r="V2070" s="297"/>
      <c r="W2070" s="297"/>
      <c r="X2070" s="297"/>
      <c r="Y2070" s="297"/>
    </row>
    <row r="2071" spans="1:25" x14ac:dyDescent="0.2">
      <c r="A2071" s="297"/>
      <c r="B2071" s="297"/>
      <c r="C2071" s="297"/>
      <c r="D2071" s="297"/>
      <c r="E2071" s="297"/>
      <c r="F2071" s="297"/>
      <c r="G2071" s="297"/>
      <c r="H2071" s="297"/>
      <c r="I2071" s="297"/>
      <c r="J2071" s="297"/>
      <c r="K2071" s="297"/>
      <c r="L2071" s="297"/>
      <c r="M2071" s="297"/>
      <c r="N2071" s="297"/>
      <c r="O2071" s="297"/>
      <c r="P2071" s="297"/>
      <c r="Q2071" s="297"/>
      <c r="R2071" s="297"/>
      <c r="S2071" s="297"/>
      <c r="T2071" s="297"/>
      <c r="U2071" s="297"/>
      <c r="V2071" s="297"/>
      <c r="W2071" s="297"/>
      <c r="X2071" s="297"/>
      <c r="Y2071" s="297"/>
    </row>
    <row r="2072" spans="1:25" x14ac:dyDescent="0.2">
      <c r="A2072" s="297"/>
      <c r="B2072" s="297"/>
      <c r="C2072" s="297"/>
      <c r="D2072" s="297"/>
      <c r="E2072" s="297"/>
      <c r="F2072" s="297"/>
      <c r="G2072" s="297"/>
      <c r="H2072" s="297"/>
      <c r="I2072" s="297"/>
      <c r="J2072" s="297"/>
      <c r="K2072" s="297"/>
      <c r="L2072" s="297"/>
      <c r="M2072" s="297"/>
      <c r="N2072" s="297"/>
      <c r="O2072" s="297"/>
      <c r="P2072" s="297"/>
      <c r="Q2072" s="297"/>
      <c r="R2072" s="297"/>
      <c r="S2072" s="297"/>
      <c r="T2072" s="297"/>
      <c r="U2072" s="297"/>
      <c r="V2072" s="297"/>
      <c r="W2072" s="297"/>
      <c r="X2072" s="297"/>
      <c r="Y2072" s="297"/>
    </row>
    <row r="2073" spans="1:25" x14ac:dyDescent="0.2">
      <c r="A2073" s="297"/>
      <c r="B2073" s="297"/>
      <c r="C2073" s="297"/>
      <c r="D2073" s="297"/>
      <c r="E2073" s="297"/>
      <c r="F2073" s="297"/>
      <c r="G2073" s="297"/>
      <c r="H2073" s="297"/>
      <c r="I2073" s="297"/>
      <c r="J2073" s="297"/>
      <c r="K2073" s="297"/>
      <c r="L2073" s="297"/>
      <c r="M2073" s="297"/>
      <c r="N2073" s="297"/>
      <c r="O2073" s="297"/>
      <c r="P2073" s="297"/>
      <c r="Q2073" s="297"/>
      <c r="R2073" s="297"/>
      <c r="S2073" s="297"/>
      <c r="T2073" s="297"/>
      <c r="U2073" s="297"/>
      <c r="V2073" s="297"/>
      <c r="W2073" s="297"/>
      <c r="X2073" s="297"/>
      <c r="Y2073" s="297"/>
    </row>
    <row r="2074" spans="1:25" x14ac:dyDescent="0.2">
      <c r="A2074" s="297"/>
      <c r="B2074" s="297"/>
      <c r="C2074" s="297"/>
      <c r="D2074" s="297"/>
      <c r="E2074" s="297"/>
      <c r="F2074" s="297"/>
      <c r="G2074" s="297"/>
      <c r="H2074" s="297"/>
      <c r="I2074" s="297"/>
      <c r="J2074" s="297"/>
      <c r="K2074" s="297"/>
      <c r="L2074" s="297"/>
      <c r="M2074" s="297"/>
      <c r="N2074" s="297"/>
      <c r="O2074" s="297"/>
      <c r="P2074" s="297"/>
      <c r="Q2074" s="297"/>
      <c r="R2074" s="297"/>
      <c r="S2074" s="297"/>
      <c r="T2074" s="297"/>
      <c r="U2074" s="297"/>
      <c r="V2074" s="297"/>
      <c r="W2074" s="297"/>
      <c r="X2074" s="297"/>
      <c r="Y2074" s="297"/>
    </row>
    <row r="2075" spans="1:25" x14ac:dyDescent="0.2">
      <c r="A2075" s="297"/>
      <c r="B2075" s="297"/>
      <c r="C2075" s="297"/>
      <c r="D2075" s="297"/>
      <c r="E2075" s="297"/>
      <c r="F2075" s="297"/>
      <c r="G2075" s="297"/>
      <c r="H2075" s="297"/>
      <c r="I2075" s="297"/>
      <c r="J2075" s="297"/>
      <c r="K2075" s="297"/>
      <c r="L2075" s="297"/>
      <c r="M2075" s="297"/>
      <c r="N2075" s="297"/>
      <c r="O2075" s="297"/>
      <c r="P2075" s="297"/>
      <c r="Q2075" s="297"/>
      <c r="R2075" s="297"/>
      <c r="S2075" s="297"/>
      <c r="T2075" s="297"/>
      <c r="U2075" s="297"/>
      <c r="V2075" s="297"/>
      <c r="W2075" s="297"/>
      <c r="X2075" s="297"/>
      <c r="Y2075" s="297"/>
    </row>
    <row r="2076" spans="1:25" x14ac:dyDescent="0.2">
      <c r="A2076" s="297"/>
      <c r="B2076" s="297"/>
      <c r="C2076" s="297"/>
      <c r="D2076" s="297"/>
      <c r="E2076" s="297"/>
      <c r="F2076" s="297"/>
      <c r="G2076" s="297"/>
      <c r="H2076" s="297"/>
      <c r="I2076" s="297"/>
      <c r="J2076" s="297"/>
      <c r="K2076" s="297"/>
      <c r="L2076" s="297"/>
      <c r="M2076" s="297"/>
      <c r="N2076" s="297"/>
      <c r="O2076" s="297"/>
      <c r="P2076" s="297"/>
      <c r="Q2076" s="297"/>
      <c r="R2076" s="297"/>
      <c r="S2076" s="297"/>
      <c r="T2076" s="297"/>
      <c r="U2076" s="297"/>
      <c r="V2076" s="297"/>
      <c r="W2076" s="297"/>
      <c r="X2076" s="297"/>
      <c r="Y2076" s="297"/>
    </row>
    <row r="2077" spans="1:25" x14ac:dyDescent="0.2">
      <c r="A2077" s="297"/>
      <c r="B2077" s="297"/>
      <c r="C2077" s="297"/>
      <c r="D2077" s="297"/>
      <c r="E2077" s="297"/>
      <c r="F2077" s="297"/>
      <c r="G2077" s="297"/>
      <c r="H2077" s="297"/>
      <c r="I2077" s="297"/>
      <c r="J2077" s="297"/>
      <c r="K2077" s="297"/>
      <c r="L2077" s="297"/>
      <c r="M2077" s="297"/>
      <c r="N2077" s="297"/>
      <c r="O2077" s="297"/>
      <c r="P2077" s="297"/>
      <c r="Q2077" s="297"/>
      <c r="R2077" s="297"/>
      <c r="S2077" s="297"/>
      <c r="T2077" s="297"/>
      <c r="U2077" s="297"/>
      <c r="V2077" s="297"/>
      <c r="W2077" s="297"/>
      <c r="X2077" s="297"/>
      <c r="Y2077" s="297"/>
    </row>
    <row r="2078" spans="1:25" x14ac:dyDescent="0.2">
      <c r="A2078" s="297"/>
      <c r="B2078" s="297"/>
      <c r="C2078" s="297"/>
      <c r="D2078" s="297"/>
      <c r="E2078" s="297"/>
      <c r="F2078" s="297"/>
      <c r="G2078" s="297"/>
      <c r="H2078" s="297"/>
      <c r="I2078" s="297"/>
      <c r="J2078" s="297"/>
      <c r="K2078" s="297"/>
      <c r="L2078" s="297"/>
      <c r="M2078" s="297"/>
      <c r="N2078" s="297"/>
      <c r="O2078" s="297"/>
      <c r="P2078" s="297"/>
      <c r="Q2078" s="297"/>
      <c r="R2078" s="297"/>
      <c r="S2078" s="297"/>
      <c r="T2078" s="297"/>
      <c r="U2078" s="297"/>
      <c r="V2078" s="297"/>
      <c r="W2078" s="297"/>
      <c r="X2078" s="297"/>
      <c r="Y2078" s="297"/>
    </row>
    <row r="2079" spans="1:25" x14ac:dyDescent="0.2">
      <c r="A2079" s="297"/>
      <c r="B2079" s="297"/>
      <c r="C2079" s="297"/>
      <c r="D2079" s="297"/>
      <c r="E2079" s="297"/>
      <c r="F2079" s="297"/>
      <c r="G2079" s="297"/>
      <c r="H2079" s="297"/>
      <c r="I2079" s="297"/>
      <c r="J2079" s="297"/>
      <c r="K2079" s="297"/>
      <c r="L2079" s="297"/>
      <c r="M2079" s="297"/>
      <c r="N2079" s="297"/>
      <c r="O2079" s="297"/>
      <c r="P2079" s="297"/>
      <c r="Q2079" s="297"/>
      <c r="R2079" s="297"/>
      <c r="S2079" s="297"/>
      <c r="T2079" s="297"/>
      <c r="U2079" s="297"/>
      <c r="V2079" s="297"/>
      <c r="W2079" s="297"/>
      <c r="X2079" s="297"/>
      <c r="Y2079" s="297"/>
    </row>
    <row r="2080" spans="1:25" x14ac:dyDescent="0.2">
      <c r="A2080" s="297"/>
      <c r="B2080" s="297"/>
      <c r="C2080" s="297"/>
      <c r="D2080" s="297"/>
      <c r="E2080" s="297"/>
      <c r="F2080" s="297"/>
      <c r="G2080" s="297"/>
      <c r="H2080" s="297"/>
      <c r="I2080" s="297"/>
      <c r="J2080" s="297"/>
      <c r="K2080" s="297"/>
      <c r="L2080" s="297"/>
      <c r="M2080" s="297"/>
      <c r="N2080" s="297"/>
      <c r="O2080" s="297"/>
      <c r="P2080" s="297"/>
      <c r="Q2080" s="297"/>
      <c r="R2080" s="297"/>
      <c r="S2080" s="297"/>
      <c r="T2080" s="297"/>
      <c r="U2080" s="297"/>
      <c r="V2080" s="297"/>
      <c r="W2080" s="297"/>
      <c r="X2080" s="297"/>
      <c r="Y2080" s="297"/>
    </row>
    <row r="2081" spans="1:25" x14ac:dyDescent="0.2">
      <c r="A2081" s="297"/>
      <c r="B2081" s="297"/>
      <c r="C2081" s="297"/>
      <c r="D2081" s="297"/>
      <c r="E2081" s="297"/>
      <c r="F2081" s="297"/>
      <c r="G2081" s="297"/>
      <c r="H2081" s="297"/>
      <c r="I2081" s="297"/>
      <c r="J2081" s="297"/>
      <c r="K2081" s="297"/>
      <c r="L2081" s="297"/>
      <c r="M2081" s="297"/>
      <c r="N2081" s="297"/>
      <c r="O2081" s="297"/>
      <c r="P2081" s="297"/>
      <c r="Q2081" s="297"/>
      <c r="R2081" s="297"/>
      <c r="S2081" s="297"/>
      <c r="T2081" s="297"/>
      <c r="U2081" s="297"/>
      <c r="V2081" s="297"/>
      <c r="W2081" s="297"/>
      <c r="X2081" s="297"/>
      <c r="Y2081" s="297"/>
    </row>
    <row r="2082" spans="1:25" x14ac:dyDescent="0.2">
      <c r="A2082" s="297"/>
      <c r="B2082" s="297"/>
      <c r="C2082" s="297"/>
      <c r="D2082" s="297"/>
      <c r="E2082" s="297"/>
      <c r="F2082" s="297"/>
      <c r="G2082" s="297"/>
      <c r="H2082" s="297"/>
      <c r="I2082" s="297"/>
      <c r="J2082" s="297"/>
      <c r="K2082" s="297"/>
      <c r="L2082" s="297"/>
      <c r="M2082" s="297"/>
      <c r="N2082" s="297"/>
      <c r="O2082" s="297"/>
      <c r="P2082" s="297"/>
      <c r="Q2082" s="297"/>
      <c r="R2082" s="297"/>
      <c r="S2082" s="297"/>
      <c r="T2082" s="297"/>
      <c r="U2082" s="297"/>
      <c r="V2082" s="297"/>
      <c r="W2082" s="297"/>
      <c r="X2082" s="297"/>
      <c r="Y2082" s="297"/>
    </row>
    <row r="2083" spans="1:25" x14ac:dyDescent="0.2">
      <c r="A2083" s="297"/>
      <c r="B2083" s="297"/>
      <c r="C2083" s="297"/>
      <c r="D2083" s="297"/>
      <c r="E2083" s="297"/>
      <c r="F2083" s="297"/>
      <c r="G2083" s="297"/>
      <c r="H2083" s="297"/>
      <c r="I2083" s="297"/>
      <c r="J2083" s="297"/>
      <c r="K2083" s="297"/>
      <c r="L2083" s="297"/>
      <c r="M2083" s="297"/>
      <c r="N2083" s="297"/>
      <c r="O2083" s="297"/>
      <c r="P2083" s="297"/>
      <c r="Q2083" s="297"/>
      <c r="R2083" s="297"/>
      <c r="S2083" s="297"/>
      <c r="T2083" s="297"/>
      <c r="U2083" s="297"/>
      <c r="V2083" s="297"/>
      <c r="W2083" s="297"/>
      <c r="X2083" s="297"/>
      <c r="Y2083" s="297"/>
    </row>
    <row r="2084" spans="1:25" x14ac:dyDescent="0.2">
      <c r="A2084" s="297"/>
      <c r="B2084" s="297"/>
      <c r="C2084" s="297"/>
      <c r="D2084" s="297"/>
      <c r="E2084" s="297"/>
      <c r="F2084" s="297"/>
      <c r="G2084" s="297"/>
      <c r="H2084" s="297"/>
      <c r="I2084" s="297"/>
      <c r="J2084" s="297"/>
      <c r="K2084" s="297"/>
      <c r="L2084" s="297"/>
      <c r="M2084" s="297"/>
      <c r="N2084" s="297"/>
      <c r="O2084" s="297"/>
      <c r="P2084" s="297"/>
      <c r="Q2084" s="297"/>
      <c r="R2084" s="297"/>
      <c r="S2084" s="297"/>
      <c r="T2084" s="297"/>
      <c r="U2084" s="297"/>
      <c r="V2084" s="297"/>
      <c r="W2084" s="297"/>
      <c r="X2084" s="297"/>
      <c r="Y2084" s="297"/>
    </row>
    <row r="2085" spans="1:25" x14ac:dyDescent="0.2">
      <c r="A2085" s="297"/>
      <c r="B2085" s="297"/>
      <c r="C2085" s="297"/>
      <c r="D2085" s="297"/>
      <c r="E2085" s="297"/>
      <c r="F2085" s="297"/>
      <c r="G2085" s="297"/>
      <c r="H2085" s="297"/>
      <c r="I2085" s="297"/>
      <c r="J2085" s="297"/>
      <c r="K2085" s="297"/>
      <c r="L2085" s="297"/>
      <c r="M2085" s="297"/>
      <c r="N2085" s="297"/>
      <c r="O2085" s="297"/>
      <c r="P2085" s="297"/>
      <c r="Q2085" s="297"/>
      <c r="R2085" s="297"/>
      <c r="S2085" s="297"/>
      <c r="T2085" s="297"/>
      <c r="U2085" s="297"/>
      <c r="V2085" s="297"/>
      <c r="W2085" s="297"/>
      <c r="X2085" s="297"/>
      <c r="Y2085" s="297"/>
    </row>
    <row r="2086" spans="1:25" x14ac:dyDescent="0.2">
      <c r="A2086" s="297"/>
      <c r="B2086" s="297"/>
      <c r="C2086" s="297"/>
      <c r="D2086" s="297"/>
      <c r="E2086" s="297"/>
      <c r="F2086" s="297"/>
      <c r="G2086" s="297"/>
      <c r="H2086" s="297"/>
      <c r="I2086" s="297"/>
      <c r="J2086" s="297"/>
      <c r="K2086" s="297"/>
      <c r="L2086" s="297"/>
      <c r="M2086" s="297"/>
      <c r="N2086" s="297"/>
      <c r="O2086" s="297"/>
      <c r="P2086" s="297"/>
      <c r="Q2086" s="297"/>
      <c r="R2086" s="297"/>
      <c r="S2086" s="297"/>
      <c r="T2086" s="297"/>
      <c r="U2086" s="297"/>
      <c r="V2086" s="297"/>
      <c r="W2086" s="297"/>
      <c r="X2086" s="297"/>
      <c r="Y2086" s="297"/>
    </row>
    <row r="2087" spans="1:25" x14ac:dyDescent="0.2">
      <c r="A2087" s="297"/>
      <c r="B2087" s="297"/>
      <c r="C2087" s="297"/>
      <c r="D2087" s="297"/>
      <c r="E2087" s="297"/>
      <c r="F2087" s="297"/>
      <c r="G2087" s="297"/>
      <c r="H2087" s="297"/>
      <c r="I2087" s="297"/>
      <c r="J2087" s="297"/>
      <c r="K2087" s="297"/>
      <c r="L2087" s="297"/>
      <c r="M2087" s="297"/>
      <c r="N2087" s="297"/>
      <c r="O2087" s="297"/>
      <c r="P2087" s="297"/>
      <c r="Q2087" s="297"/>
      <c r="R2087" s="297"/>
      <c r="S2087" s="297"/>
      <c r="T2087" s="297"/>
      <c r="U2087" s="297"/>
      <c r="V2087" s="297"/>
      <c r="W2087" s="297"/>
      <c r="X2087" s="297"/>
      <c r="Y2087" s="297"/>
    </row>
    <row r="2088" spans="1:25" x14ac:dyDescent="0.2">
      <c r="A2088" s="297"/>
      <c r="B2088" s="297"/>
      <c r="C2088" s="297"/>
      <c r="D2088" s="297"/>
      <c r="E2088" s="297"/>
      <c r="F2088" s="297"/>
      <c r="G2088" s="297"/>
      <c r="H2088" s="297"/>
      <c r="I2088" s="297"/>
      <c r="J2088" s="297"/>
      <c r="K2088" s="297"/>
      <c r="L2088" s="297"/>
      <c r="M2088" s="297"/>
      <c r="N2088" s="297"/>
      <c r="O2088" s="297"/>
      <c r="P2088" s="297"/>
      <c r="Q2088" s="297"/>
      <c r="R2088" s="297"/>
      <c r="S2088" s="297"/>
      <c r="T2088" s="297"/>
      <c r="U2088" s="297"/>
      <c r="V2088" s="297"/>
      <c r="W2088" s="297"/>
      <c r="X2088" s="297"/>
      <c r="Y2088" s="297"/>
    </row>
    <row r="2089" spans="1:25" x14ac:dyDescent="0.2">
      <c r="A2089" s="297"/>
      <c r="B2089" s="297"/>
      <c r="C2089" s="297"/>
      <c r="D2089" s="297"/>
      <c r="E2089" s="297"/>
      <c r="F2089" s="297"/>
      <c r="G2089" s="297"/>
      <c r="H2089" s="297"/>
      <c r="I2089" s="297"/>
      <c r="J2089" s="297"/>
      <c r="K2089" s="297"/>
      <c r="L2089" s="297"/>
      <c r="M2089" s="297"/>
      <c r="N2089" s="297"/>
      <c r="O2089" s="297"/>
      <c r="P2089" s="297"/>
      <c r="Q2089" s="297"/>
      <c r="R2089" s="297"/>
      <c r="S2089" s="297"/>
      <c r="T2089" s="297"/>
      <c r="U2089" s="297"/>
      <c r="V2089" s="297"/>
      <c r="W2089" s="297"/>
      <c r="X2089" s="297"/>
      <c r="Y2089" s="297"/>
    </row>
    <row r="2090" spans="1:25" x14ac:dyDescent="0.2">
      <c r="A2090" s="297"/>
      <c r="B2090" s="297"/>
      <c r="C2090" s="297"/>
      <c r="D2090" s="297"/>
      <c r="E2090" s="297"/>
      <c r="F2090" s="297"/>
      <c r="G2090" s="297"/>
      <c r="H2090" s="297"/>
      <c r="I2090" s="297"/>
      <c r="J2090" s="297"/>
      <c r="K2090" s="297"/>
      <c r="L2090" s="297"/>
      <c r="M2090" s="297"/>
      <c r="N2090" s="297"/>
      <c r="O2090" s="297"/>
      <c r="P2090" s="297"/>
      <c r="Q2090" s="297"/>
      <c r="R2090" s="297"/>
      <c r="S2090" s="297"/>
      <c r="T2090" s="297"/>
      <c r="U2090" s="297"/>
      <c r="V2090" s="297"/>
      <c r="W2090" s="297"/>
      <c r="X2090" s="297"/>
      <c r="Y2090" s="297"/>
    </row>
    <row r="2091" spans="1:25" x14ac:dyDescent="0.2">
      <c r="A2091" s="297"/>
      <c r="B2091" s="297"/>
      <c r="C2091" s="297"/>
      <c r="D2091" s="297"/>
      <c r="E2091" s="297"/>
      <c r="F2091" s="297"/>
      <c r="G2091" s="297"/>
      <c r="H2091" s="297"/>
      <c r="I2091" s="297"/>
      <c r="J2091" s="297"/>
      <c r="K2091" s="297"/>
      <c r="L2091" s="297"/>
      <c r="M2091" s="297"/>
      <c r="N2091" s="297"/>
      <c r="O2091" s="297"/>
      <c r="P2091" s="297"/>
      <c r="Q2091" s="297"/>
      <c r="R2091" s="297"/>
      <c r="S2091" s="297"/>
      <c r="T2091" s="297"/>
      <c r="U2091" s="297"/>
      <c r="V2091" s="297"/>
      <c r="W2091" s="297"/>
      <c r="X2091" s="297"/>
      <c r="Y2091" s="297"/>
    </row>
    <row r="2092" spans="1:25" x14ac:dyDescent="0.2">
      <c r="A2092" s="297"/>
      <c r="B2092" s="297"/>
      <c r="C2092" s="297"/>
      <c r="D2092" s="297"/>
      <c r="E2092" s="297"/>
      <c r="F2092" s="297"/>
      <c r="G2092" s="297"/>
      <c r="H2092" s="297"/>
      <c r="I2092" s="297"/>
      <c r="J2092" s="297"/>
      <c r="K2092" s="297"/>
      <c r="L2092" s="297"/>
      <c r="M2092" s="297"/>
      <c r="N2092" s="297"/>
      <c r="O2092" s="297"/>
      <c r="P2092" s="297"/>
      <c r="Q2092" s="297"/>
      <c r="R2092" s="297"/>
      <c r="S2092" s="297"/>
      <c r="T2092" s="297"/>
      <c r="U2092" s="297"/>
      <c r="V2092" s="297"/>
      <c r="W2092" s="297"/>
      <c r="X2092" s="297"/>
      <c r="Y2092" s="297"/>
    </row>
    <row r="2093" spans="1:25" x14ac:dyDescent="0.2">
      <c r="A2093" s="297"/>
      <c r="B2093" s="297"/>
      <c r="C2093" s="297"/>
      <c r="D2093" s="297"/>
      <c r="E2093" s="297"/>
      <c r="F2093" s="297"/>
      <c r="G2093" s="297"/>
      <c r="H2093" s="297"/>
      <c r="I2093" s="297"/>
      <c r="J2093" s="297"/>
      <c r="K2093" s="297"/>
      <c r="L2093" s="297"/>
      <c r="M2093" s="297"/>
      <c r="N2093" s="297"/>
      <c r="O2093" s="297"/>
      <c r="P2093" s="297"/>
      <c r="Q2093" s="297"/>
      <c r="R2093" s="297"/>
      <c r="S2093" s="297"/>
      <c r="T2093" s="297"/>
      <c r="U2093" s="297"/>
      <c r="V2093" s="297"/>
      <c r="W2093" s="297"/>
      <c r="X2093" s="297"/>
      <c r="Y2093" s="297"/>
    </row>
    <row r="2094" spans="1:25" x14ac:dyDescent="0.2">
      <c r="A2094" s="297"/>
      <c r="B2094" s="297"/>
      <c r="C2094" s="297"/>
      <c r="D2094" s="297"/>
      <c r="E2094" s="297"/>
      <c r="F2094" s="297"/>
      <c r="G2094" s="297"/>
      <c r="H2094" s="297"/>
      <c r="I2094" s="297"/>
      <c r="J2094" s="297"/>
      <c r="K2094" s="297"/>
      <c r="L2094" s="297"/>
      <c r="M2094" s="297"/>
      <c r="N2094" s="297"/>
      <c r="O2094" s="297"/>
      <c r="P2094" s="297"/>
      <c r="Q2094" s="297"/>
      <c r="R2094" s="297"/>
      <c r="S2094" s="297"/>
      <c r="T2094" s="297"/>
      <c r="U2094" s="297"/>
      <c r="V2094" s="297"/>
      <c r="W2094" s="297"/>
      <c r="X2094" s="297"/>
      <c r="Y2094" s="297"/>
    </row>
    <row r="2095" spans="1:25" x14ac:dyDescent="0.2">
      <c r="A2095" s="297"/>
      <c r="B2095" s="297"/>
      <c r="C2095" s="297"/>
      <c r="D2095" s="297"/>
      <c r="E2095" s="297"/>
      <c r="F2095" s="297"/>
      <c r="G2095" s="297"/>
      <c r="H2095" s="297"/>
      <c r="I2095" s="297"/>
      <c r="J2095" s="297"/>
      <c r="K2095" s="297"/>
      <c r="L2095" s="297"/>
      <c r="M2095" s="297"/>
      <c r="N2095" s="297"/>
      <c r="O2095" s="297"/>
      <c r="P2095" s="297"/>
      <c r="Q2095" s="297"/>
      <c r="R2095" s="297"/>
      <c r="S2095" s="297"/>
      <c r="T2095" s="297"/>
      <c r="U2095" s="297"/>
      <c r="V2095" s="297"/>
      <c r="W2095" s="297"/>
      <c r="X2095" s="297"/>
      <c r="Y2095" s="297"/>
    </row>
    <row r="2096" spans="1:25" x14ac:dyDescent="0.2">
      <c r="A2096" s="297"/>
      <c r="B2096" s="297"/>
      <c r="C2096" s="297"/>
      <c r="D2096" s="297"/>
      <c r="E2096" s="297"/>
      <c r="F2096" s="297"/>
      <c r="G2096" s="297"/>
      <c r="H2096" s="297"/>
      <c r="I2096" s="297"/>
      <c r="J2096" s="297"/>
      <c r="K2096" s="297"/>
      <c r="L2096" s="297"/>
      <c r="M2096" s="297"/>
      <c r="N2096" s="297"/>
      <c r="O2096" s="297"/>
      <c r="P2096" s="297"/>
      <c r="Q2096" s="297"/>
      <c r="R2096" s="297"/>
      <c r="S2096" s="297"/>
      <c r="T2096" s="297"/>
      <c r="U2096" s="297"/>
      <c r="V2096" s="297"/>
      <c r="W2096" s="297"/>
      <c r="X2096" s="297"/>
      <c r="Y2096" s="297"/>
    </row>
    <row r="2097" spans="1:25" x14ac:dyDescent="0.2">
      <c r="A2097" s="297"/>
      <c r="B2097" s="297"/>
      <c r="C2097" s="297"/>
      <c r="D2097" s="297"/>
      <c r="E2097" s="297"/>
      <c r="F2097" s="297"/>
      <c r="G2097" s="297"/>
      <c r="H2097" s="297"/>
      <c r="I2097" s="297"/>
      <c r="J2097" s="297"/>
      <c r="K2097" s="297"/>
      <c r="L2097" s="297"/>
      <c r="M2097" s="297"/>
      <c r="N2097" s="297"/>
      <c r="O2097" s="297"/>
      <c r="P2097" s="297"/>
      <c r="Q2097" s="297"/>
      <c r="R2097" s="297"/>
      <c r="S2097" s="297"/>
      <c r="T2097" s="297"/>
      <c r="U2097" s="297"/>
      <c r="V2097" s="297"/>
      <c r="W2097" s="297"/>
      <c r="X2097" s="297"/>
      <c r="Y2097" s="297"/>
    </row>
    <row r="2098" spans="1:25" x14ac:dyDescent="0.2">
      <c r="A2098" s="297"/>
      <c r="B2098" s="297"/>
      <c r="C2098" s="297"/>
      <c r="D2098" s="297"/>
      <c r="E2098" s="297"/>
      <c r="F2098" s="297"/>
      <c r="G2098" s="297"/>
      <c r="H2098" s="297"/>
      <c r="I2098" s="297"/>
      <c r="J2098" s="297"/>
      <c r="K2098" s="297"/>
      <c r="L2098" s="297"/>
      <c r="M2098" s="297"/>
      <c r="N2098" s="297"/>
      <c r="O2098" s="297"/>
      <c r="P2098" s="297"/>
      <c r="Q2098" s="297"/>
      <c r="R2098" s="297"/>
      <c r="S2098" s="297"/>
      <c r="T2098" s="297"/>
      <c r="U2098" s="297"/>
      <c r="V2098" s="297"/>
      <c r="W2098" s="297"/>
      <c r="X2098" s="297"/>
      <c r="Y2098" s="297"/>
    </row>
    <row r="2099" spans="1:25" x14ac:dyDescent="0.2">
      <c r="A2099" s="297"/>
      <c r="B2099" s="297"/>
      <c r="C2099" s="297"/>
      <c r="D2099" s="297"/>
      <c r="E2099" s="297"/>
      <c r="F2099" s="297"/>
      <c r="G2099" s="297"/>
      <c r="H2099" s="297"/>
      <c r="I2099" s="297"/>
      <c r="J2099" s="297"/>
      <c r="K2099" s="297"/>
      <c r="L2099" s="297"/>
      <c r="M2099" s="297"/>
      <c r="N2099" s="297"/>
      <c r="O2099" s="297"/>
      <c r="P2099" s="297"/>
      <c r="Q2099" s="297"/>
      <c r="R2099" s="297"/>
      <c r="S2099" s="297"/>
      <c r="T2099" s="297"/>
      <c r="U2099" s="297"/>
      <c r="V2099" s="297"/>
      <c r="W2099" s="297"/>
      <c r="X2099" s="297"/>
      <c r="Y2099" s="297"/>
    </row>
    <row r="2100" spans="1:25" x14ac:dyDescent="0.2">
      <c r="A2100" s="297"/>
      <c r="B2100" s="297"/>
      <c r="C2100" s="297"/>
      <c r="D2100" s="297"/>
      <c r="E2100" s="297"/>
      <c r="F2100" s="297"/>
      <c r="G2100" s="297"/>
      <c r="H2100" s="297"/>
      <c r="I2100" s="297"/>
      <c r="J2100" s="297"/>
      <c r="K2100" s="297"/>
      <c r="L2100" s="297"/>
      <c r="M2100" s="297"/>
      <c r="N2100" s="297"/>
      <c r="O2100" s="297"/>
      <c r="P2100" s="297"/>
      <c r="Q2100" s="297"/>
      <c r="R2100" s="297"/>
      <c r="S2100" s="297"/>
      <c r="T2100" s="297"/>
      <c r="U2100" s="297"/>
      <c r="V2100" s="297"/>
      <c r="W2100" s="297"/>
      <c r="X2100" s="297"/>
      <c r="Y2100" s="297"/>
    </row>
    <row r="2101" spans="1:25" x14ac:dyDescent="0.2">
      <c r="A2101" s="297"/>
      <c r="B2101" s="297"/>
      <c r="C2101" s="297"/>
      <c r="D2101" s="297"/>
      <c r="E2101" s="297"/>
      <c r="F2101" s="297"/>
      <c r="G2101" s="297"/>
      <c r="H2101" s="297"/>
      <c r="I2101" s="297"/>
      <c r="J2101" s="297"/>
      <c r="K2101" s="297"/>
      <c r="L2101" s="297"/>
      <c r="M2101" s="297"/>
      <c r="N2101" s="297"/>
      <c r="O2101" s="297"/>
      <c r="P2101" s="297"/>
      <c r="Q2101" s="297"/>
      <c r="R2101" s="297"/>
      <c r="S2101" s="297"/>
      <c r="T2101" s="297"/>
      <c r="U2101" s="297"/>
      <c r="V2101" s="297"/>
      <c r="W2101" s="297"/>
      <c r="X2101" s="297"/>
      <c r="Y2101" s="297"/>
    </row>
    <row r="2102" spans="1:25" x14ac:dyDescent="0.2">
      <c r="A2102" s="297"/>
      <c r="B2102" s="297"/>
      <c r="C2102" s="297"/>
      <c r="D2102" s="297"/>
      <c r="E2102" s="297"/>
      <c r="F2102" s="297"/>
      <c r="G2102" s="297"/>
      <c r="H2102" s="297"/>
      <c r="I2102" s="297"/>
      <c r="J2102" s="297"/>
      <c r="K2102" s="297"/>
      <c r="L2102" s="297"/>
      <c r="M2102" s="297"/>
      <c r="N2102" s="297"/>
      <c r="O2102" s="297"/>
      <c r="P2102" s="297"/>
      <c r="Q2102" s="297"/>
      <c r="R2102" s="297"/>
      <c r="S2102" s="297"/>
      <c r="T2102" s="297"/>
      <c r="U2102" s="297"/>
      <c r="V2102" s="297"/>
      <c r="W2102" s="297"/>
      <c r="X2102" s="297"/>
      <c r="Y2102" s="297"/>
    </row>
    <row r="2103" spans="1:25" x14ac:dyDescent="0.2">
      <c r="A2103" s="297"/>
      <c r="B2103" s="297"/>
      <c r="C2103" s="297"/>
      <c r="D2103" s="297"/>
      <c r="E2103" s="297"/>
      <c r="F2103" s="297"/>
      <c r="G2103" s="297"/>
      <c r="H2103" s="297"/>
      <c r="I2103" s="297"/>
      <c r="J2103" s="297"/>
      <c r="K2103" s="297"/>
      <c r="L2103" s="297"/>
      <c r="M2103" s="297"/>
      <c r="N2103" s="297"/>
      <c r="O2103" s="297"/>
      <c r="P2103" s="297"/>
      <c r="Q2103" s="297"/>
      <c r="R2103" s="297"/>
      <c r="S2103" s="297"/>
      <c r="T2103" s="297"/>
      <c r="U2103" s="297"/>
      <c r="V2103" s="297"/>
      <c r="W2103" s="297"/>
      <c r="X2103" s="297"/>
      <c r="Y2103" s="297"/>
    </row>
    <row r="2104" spans="1:25" x14ac:dyDescent="0.2">
      <c r="A2104" s="297"/>
      <c r="B2104" s="297"/>
      <c r="C2104" s="297"/>
      <c r="D2104" s="297"/>
      <c r="E2104" s="297"/>
      <c r="F2104" s="297"/>
      <c r="G2104" s="297"/>
      <c r="H2104" s="297"/>
      <c r="I2104" s="297"/>
      <c r="J2104" s="297"/>
      <c r="K2104" s="297"/>
      <c r="L2104" s="297"/>
      <c r="M2104" s="297"/>
      <c r="N2104" s="297"/>
      <c r="O2104" s="297"/>
      <c r="P2104" s="297"/>
      <c r="Q2104" s="297"/>
      <c r="R2104" s="297"/>
      <c r="S2104" s="297"/>
      <c r="T2104" s="297"/>
      <c r="U2104" s="297"/>
      <c r="V2104" s="297"/>
      <c r="W2104" s="297"/>
      <c r="X2104" s="297"/>
      <c r="Y2104" s="297"/>
    </row>
    <row r="2105" spans="1:25" x14ac:dyDescent="0.2">
      <c r="A2105" s="297"/>
      <c r="B2105" s="297"/>
      <c r="C2105" s="297"/>
      <c r="D2105" s="297"/>
      <c r="E2105" s="297"/>
      <c r="F2105" s="297"/>
      <c r="G2105" s="297"/>
      <c r="H2105" s="297"/>
      <c r="I2105" s="297"/>
      <c r="J2105" s="297"/>
      <c r="K2105" s="297"/>
      <c r="L2105" s="297"/>
      <c r="M2105" s="297"/>
      <c r="N2105" s="297"/>
      <c r="O2105" s="297"/>
      <c r="P2105" s="297"/>
      <c r="Q2105" s="297"/>
      <c r="R2105" s="297"/>
      <c r="S2105" s="297"/>
      <c r="T2105" s="297"/>
      <c r="U2105" s="297"/>
      <c r="V2105" s="297"/>
      <c r="W2105" s="297"/>
      <c r="X2105" s="297"/>
      <c r="Y2105" s="297"/>
    </row>
    <row r="2106" spans="1:25" x14ac:dyDescent="0.2">
      <c r="A2106" s="297"/>
      <c r="B2106" s="297"/>
      <c r="C2106" s="297"/>
      <c r="D2106" s="297"/>
      <c r="E2106" s="297"/>
      <c r="F2106" s="297"/>
      <c r="G2106" s="297"/>
      <c r="H2106" s="297"/>
      <c r="I2106" s="297"/>
      <c r="J2106" s="297"/>
      <c r="K2106" s="297"/>
      <c r="L2106" s="297"/>
      <c r="M2106" s="297"/>
      <c r="N2106" s="297"/>
      <c r="O2106" s="297"/>
      <c r="P2106" s="297"/>
      <c r="Q2106" s="297"/>
      <c r="R2106" s="297"/>
      <c r="S2106" s="297"/>
      <c r="T2106" s="297"/>
      <c r="U2106" s="297"/>
      <c r="V2106" s="297"/>
      <c r="W2106" s="297"/>
      <c r="X2106" s="297"/>
      <c r="Y2106" s="297"/>
    </row>
    <row r="2107" spans="1:25" x14ac:dyDescent="0.2">
      <c r="A2107" s="297"/>
      <c r="B2107" s="297"/>
      <c r="C2107" s="297"/>
      <c r="D2107" s="297"/>
      <c r="E2107" s="297"/>
      <c r="F2107" s="297"/>
      <c r="G2107" s="297"/>
      <c r="H2107" s="297"/>
      <c r="I2107" s="297"/>
      <c r="J2107" s="297"/>
      <c r="K2107" s="297"/>
      <c r="L2107" s="297"/>
      <c r="M2107" s="297"/>
      <c r="N2107" s="297"/>
      <c r="O2107" s="297"/>
      <c r="P2107" s="297"/>
      <c r="Q2107" s="297"/>
      <c r="R2107" s="297"/>
      <c r="S2107" s="297"/>
      <c r="T2107" s="297"/>
      <c r="U2107" s="297"/>
      <c r="V2107" s="297"/>
      <c r="W2107" s="297"/>
      <c r="X2107" s="297"/>
      <c r="Y2107" s="297"/>
    </row>
    <row r="2108" spans="1:25" x14ac:dyDescent="0.2">
      <c r="A2108" s="297"/>
      <c r="B2108" s="297"/>
      <c r="C2108" s="297"/>
      <c r="D2108" s="297"/>
      <c r="E2108" s="297"/>
      <c r="F2108" s="297"/>
      <c r="G2108" s="297"/>
      <c r="H2108" s="297"/>
      <c r="I2108" s="297"/>
      <c r="J2108" s="297"/>
      <c r="K2108" s="297"/>
      <c r="L2108" s="297"/>
      <c r="M2108" s="297"/>
      <c r="N2108" s="297"/>
      <c r="O2108" s="297"/>
      <c r="P2108" s="297"/>
      <c r="Q2108" s="297"/>
      <c r="R2108" s="297"/>
      <c r="S2108" s="297"/>
      <c r="T2108" s="297"/>
      <c r="U2108" s="297"/>
      <c r="V2108" s="297"/>
      <c r="W2108" s="297"/>
      <c r="X2108" s="297"/>
      <c r="Y2108" s="297"/>
    </row>
    <row r="2109" spans="1:25" x14ac:dyDescent="0.2">
      <c r="A2109" s="297"/>
      <c r="B2109" s="297"/>
      <c r="C2109" s="297"/>
      <c r="D2109" s="297"/>
      <c r="E2109" s="297"/>
      <c r="F2109" s="297"/>
      <c r="G2109" s="297"/>
      <c r="H2109" s="297"/>
      <c r="I2109" s="297"/>
      <c r="J2109" s="297"/>
      <c r="K2109" s="297"/>
      <c r="L2109" s="297"/>
      <c r="M2109" s="297"/>
      <c r="N2109" s="297"/>
      <c r="O2109" s="297"/>
      <c r="P2109" s="297"/>
      <c r="Q2109" s="297"/>
      <c r="R2109" s="297"/>
      <c r="S2109" s="297"/>
      <c r="T2109" s="297"/>
      <c r="U2109" s="297"/>
      <c r="V2109" s="297"/>
      <c r="W2109" s="297"/>
      <c r="X2109" s="297"/>
      <c r="Y2109" s="297"/>
    </row>
    <row r="2110" spans="1:25" x14ac:dyDescent="0.2">
      <c r="A2110" s="297"/>
      <c r="B2110" s="297"/>
      <c r="C2110" s="297"/>
      <c r="D2110" s="297"/>
      <c r="E2110" s="297"/>
      <c r="F2110" s="297"/>
      <c r="G2110" s="297"/>
      <c r="H2110" s="297"/>
      <c r="I2110" s="297"/>
      <c r="J2110" s="297"/>
      <c r="K2110" s="297"/>
      <c r="L2110" s="297"/>
      <c r="M2110" s="297"/>
      <c r="N2110" s="297"/>
      <c r="O2110" s="297"/>
      <c r="P2110" s="297"/>
      <c r="Q2110" s="297"/>
      <c r="R2110" s="297"/>
      <c r="S2110" s="297"/>
      <c r="T2110" s="297"/>
      <c r="U2110" s="297"/>
      <c r="V2110" s="297"/>
      <c r="W2110" s="297"/>
      <c r="X2110" s="297"/>
      <c r="Y2110" s="297"/>
    </row>
    <row r="2111" spans="1:25" x14ac:dyDescent="0.2">
      <c r="A2111" s="297"/>
      <c r="B2111" s="297"/>
      <c r="C2111" s="297"/>
      <c r="D2111" s="297"/>
      <c r="E2111" s="297"/>
      <c r="F2111" s="297"/>
      <c r="G2111" s="297"/>
      <c r="H2111" s="297"/>
      <c r="I2111" s="297"/>
      <c r="J2111" s="297"/>
      <c r="K2111" s="297"/>
      <c r="L2111" s="297"/>
      <c r="M2111" s="297"/>
      <c r="N2111" s="297"/>
      <c r="O2111" s="297"/>
      <c r="P2111" s="297"/>
      <c r="Q2111" s="297"/>
      <c r="R2111" s="297"/>
      <c r="S2111" s="297"/>
      <c r="T2111" s="297"/>
      <c r="U2111" s="297"/>
      <c r="V2111" s="297"/>
      <c r="W2111" s="297"/>
      <c r="X2111" s="297"/>
      <c r="Y2111" s="297"/>
    </row>
    <row r="2112" spans="1:25" x14ac:dyDescent="0.2">
      <c r="A2112" s="297"/>
      <c r="B2112" s="297"/>
      <c r="C2112" s="297"/>
      <c r="D2112" s="297"/>
      <c r="E2112" s="297"/>
      <c r="F2112" s="297"/>
      <c r="G2112" s="297"/>
      <c r="H2112" s="297"/>
      <c r="I2112" s="297"/>
      <c r="J2112" s="297"/>
      <c r="K2112" s="297"/>
      <c r="L2112" s="297"/>
      <c r="M2112" s="297"/>
      <c r="N2112" s="297"/>
      <c r="O2112" s="297"/>
      <c r="P2112" s="297"/>
      <c r="Q2112" s="297"/>
      <c r="R2112" s="297"/>
      <c r="S2112" s="297"/>
      <c r="T2112" s="297"/>
      <c r="U2112" s="297"/>
      <c r="V2112" s="297"/>
      <c r="W2112" s="297"/>
      <c r="X2112" s="297"/>
      <c r="Y2112" s="297"/>
    </row>
    <row r="2113" spans="1:25" x14ac:dyDescent="0.2">
      <c r="A2113" s="297"/>
      <c r="B2113" s="297"/>
      <c r="C2113" s="297"/>
      <c r="D2113" s="297"/>
      <c r="E2113" s="297"/>
      <c r="F2113" s="297"/>
      <c r="G2113" s="297"/>
      <c r="H2113" s="297"/>
      <c r="I2113" s="297"/>
      <c r="J2113" s="297"/>
      <c r="K2113" s="297"/>
      <c r="L2113" s="297"/>
      <c r="M2113" s="297"/>
      <c r="N2113" s="297"/>
      <c r="O2113" s="297"/>
      <c r="P2113" s="297"/>
      <c r="Q2113" s="297"/>
      <c r="R2113" s="297"/>
      <c r="S2113" s="297"/>
      <c r="T2113" s="297"/>
      <c r="U2113" s="297"/>
      <c r="V2113" s="297"/>
      <c r="W2113" s="297"/>
      <c r="X2113" s="297"/>
      <c r="Y2113" s="297"/>
    </row>
    <row r="2114" spans="1:25" x14ac:dyDescent="0.2">
      <c r="A2114" s="297"/>
      <c r="B2114" s="297"/>
      <c r="C2114" s="297"/>
      <c r="D2114" s="297"/>
      <c r="E2114" s="297"/>
      <c r="F2114" s="297"/>
      <c r="G2114" s="297"/>
      <c r="H2114" s="297"/>
      <c r="I2114" s="297"/>
      <c r="J2114" s="297"/>
      <c r="K2114" s="297"/>
      <c r="L2114" s="297"/>
      <c r="M2114" s="297"/>
      <c r="N2114" s="297"/>
      <c r="O2114" s="297"/>
      <c r="P2114" s="297"/>
      <c r="Q2114" s="297"/>
      <c r="R2114" s="297"/>
      <c r="S2114" s="297"/>
      <c r="T2114" s="297"/>
      <c r="U2114" s="297"/>
      <c r="V2114" s="297"/>
      <c r="W2114" s="297"/>
      <c r="X2114" s="297"/>
      <c r="Y2114" s="297"/>
    </row>
    <row r="2115" spans="1:25" x14ac:dyDescent="0.2">
      <c r="A2115" s="297"/>
      <c r="B2115" s="297"/>
      <c r="C2115" s="297"/>
      <c r="D2115" s="297"/>
      <c r="E2115" s="297"/>
      <c r="F2115" s="297"/>
      <c r="G2115" s="297"/>
      <c r="H2115" s="297"/>
      <c r="I2115" s="297"/>
      <c r="J2115" s="297"/>
      <c r="K2115" s="297"/>
      <c r="L2115" s="297"/>
      <c r="M2115" s="297"/>
      <c r="N2115" s="297"/>
      <c r="O2115" s="297"/>
      <c r="P2115" s="297"/>
      <c r="Q2115" s="297"/>
      <c r="R2115" s="297"/>
      <c r="S2115" s="297"/>
      <c r="T2115" s="297"/>
      <c r="U2115" s="297"/>
      <c r="V2115" s="297"/>
      <c r="W2115" s="297"/>
      <c r="X2115" s="297"/>
      <c r="Y2115" s="297"/>
    </row>
    <row r="2116" spans="1:25" x14ac:dyDescent="0.2">
      <c r="A2116" s="297"/>
      <c r="B2116" s="297"/>
      <c r="C2116" s="297"/>
      <c r="D2116" s="297"/>
      <c r="E2116" s="297"/>
      <c r="F2116" s="297"/>
      <c r="G2116" s="297"/>
      <c r="H2116" s="297"/>
      <c r="I2116" s="297"/>
      <c r="J2116" s="297"/>
      <c r="K2116" s="297"/>
      <c r="L2116" s="297"/>
      <c r="M2116" s="297"/>
      <c r="N2116" s="297"/>
      <c r="O2116" s="297"/>
      <c r="P2116" s="297"/>
      <c r="Q2116" s="297"/>
      <c r="R2116" s="297"/>
      <c r="S2116" s="297"/>
      <c r="T2116" s="297"/>
      <c r="U2116" s="297"/>
      <c r="V2116" s="297"/>
      <c r="W2116" s="297"/>
      <c r="X2116" s="297"/>
      <c r="Y2116" s="297"/>
    </row>
    <row r="2117" spans="1:25" x14ac:dyDescent="0.2">
      <c r="A2117" s="297"/>
      <c r="B2117" s="297"/>
      <c r="C2117" s="297"/>
      <c r="D2117" s="297"/>
      <c r="E2117" s="297"/>
      <c r="F2117" s="297"/>
      <c r="G2117" s="297"/>
      <c r="H2117" s="297"/>
      <c r="I2117" s="297"/>
      <c r="J2117" s="297"/>
      <c r="K2117" s="297"/>
      <c r="L2117" s="297"/>
      <c r="M2117" s="297"/>
      <c r="N2117" s="297"/>
      <c r="O2117" s="297"/>
      <c r="P2117" s="297"/>
      <c r="Q2117" s="297"/>
      <c r="R2117" s="297"/>
      <c r="S2117" s="297"/>
      <c r="T2117" s="297"/>
      <c r="U2117" s="297"/>
      <c r="V2117" s="297"/>
      <c r="W2117" s="297"/>
      <c r="X2117" s="297"/>
      <c r="Y2117" s="297"/>
    </row>
    <row r="2118" spans="1:25" x14ac:dyDescent="0.2">
      <c r="A2118" s="297"/>
      <c r="B2118" s="297"/>
      <c r="C2118" s="297"/>
      <c r="D2118" s="297"/>
      <c r="E2118" s="297"/>
      <c r="F2118" s="297"/>
      <c r="G2118" s="297"/>
      <c r="H2118" s="297"/>
      <c r="I2118" s="297"/>
      <c r="J2118" s="297"/>
      <c r="K2118" s="297"/>
      <c r="L2118" s="297"/>
      <c r="M2118" s="297"/>
      <c r="N2118" s="297"/>
      <c r="O2118" s="297"/>
      <c r="P2118" s="297"/>
      <c r="Q2118" s="297"/>
      <c r="R2118" s="297"/>
      <c r="S2118" s="297"/>
      <c r="T2118" s="297"/>
      <c r="U2118" s="297"/>
      <c r="V2118" s="297"/>
      <c r="W2118" s="297"/>
      <c r="X2118" s="297"/>
      <c r="Y2118" s="297"/>
    </row>
    <row r="2119" spans="1:25" x14ac:dyDescent="0.2">
      <c r="A2119" s="297"/>
      <c r="B2119" s="297"/>
      <c r="C2119" s="297"/>
      <c r="D2119" s="297"/>
      <c r="E2119" s="297"/>
      <c r="F2119" s="297"/>
      <c r="G2119" s="297"/>
      <c r="H2119" s="297"/>
      <c r="I2119" s="297"/>
      <c r="J2119" s="297"/>
      <c r="K2119" s="297"/>
      <c r="L2119" s="297"/>
      <c r="M2119" s="297"/>
      <c r="N2119" s="297"/>
      <c r="O2119" s="297"/>
      <c r="P2119" s="297"/>
      <c r="Q2119" s="297"/>
      <c r="R2119" s="297"/>
      <c r="S2119" s="297"/>
      <c r="T2119" s="297"/>
      <c r="U2119" s="297"/>
      <c r="V2119" s="297"/>
      <c r="W2119" s="297"/>
      <c r="X2119" s="297"/>
      <c r="Y2119" s="297"/>
    </row>
    <row r="2120" spans="1:25" x14ac:dyDescent="0.2">
      <c r="A2120" s="297"/>
      <c r="B2120" s="297"/>
      <c r="C2120" s="297"/>
      <c r="D2120" s="297"/>
      <c r="E2120" s="297"/>
      <c r="F2120" s="297"/>
      <c r="G2120" s="297"/>
      <c r="H2120" s="297"/>
      <c r="I2120" s="297"/>
      <c r="J2120" s="297"/>
      <c r="K2120" s="297"/>
      <c r="L2120" s="297"/>
      <c r="M2120" s="297"/>
      <c r="N2120" s="297"/>
      <c r="O2120" s="297"/>
      <c r="P2120" s="297"/>
      <c r="Q2120" s="297"/>
      <c r="R2120" s="297"/>
      <c r="S2120" s="297"/>
      <c r="T2120" s="297"/>
      <c r="U2120" s="297"/>
      <c r="V2120" s="297"/>
      <c r="W2120" s="297"/>
      <c r="X2120" s="297"/>
      <c r="Y2120" s="297"/>
    </row>
    <row r="2121" spans="1:25" x14ac:dyDescent="0.2">
      <c r="A2121" s="297"/>
      <c r="B2121" s="297"/>
      <c r="C2121" s="297"/>
      <c r="D2121" s="297"/>
      <c r="E2121" s="297"/>
      <c r="F2121" s="297"/>
      <c r="G2121" s="297"/>
      <c r="H2121" s="297"/>
      <c r="I2121" s="297"/>
      <c r="J2121" s="297"/>
      <c r="K2121" s="297"/>
      <c r="L2121" s="297"/>
      <c r="M2121" s="297"/>
      <c r="N2121" s="297"/>
      <c r="O2121" s="297"/>
      <c r="P2121" s="297"/>
      <c r="Q2121" s="297"/>
      <c r="R2121" s="297"/>
      <c r="S2121" s="297"/>
      <c r="T2121" s="297"/>
      <c r="U2121" s="297"/>
      <c r="V2121" s="297"/>
      <c r="W2121" s="297"/>
      <c r="X2121" s="297"/>
      <c r="Y2121" s="297"/>
    </row>
    <row r="2122" spans="1:25" x14ac:dyDescent="0.2">
      <c r="A2122" s="297"/>
      <c r="B2122" s="297"/>
      <c r="C2122" s="297"/>
      <c r="D2122" s="297"/>
      <c r="E2122" s="297"/>
      <c r="F2122" s="297"/>
      <c r="G2122" s="297"/>
      <c r="H2122" s="297"/>
      <c r="I2122" s="297"/>
      <c r="J2122" s="297"/>
      <c r="K2122" s="297"/>
      <c r="L2122" s="297"/>
      <c r="M2122" s="297"/>
      <c r="N2122" s="297"/>
      <c r="O2122" s="297"/>
      <c r="P2122" s="297"/>
      <c r="Q2122" s="297"/>
      <c r="R2122" s="297"/>
      <c r="S2122" s="297"/>
      <c r="T2122" s="297"/>
      <c r="U2122" s="297"/>
      <c r="V2122" s="297"/>
      <c r="W2122" s="297"/>
      <c r="X2122" s="297"/>
      <c r="Y2122" s="297"/>
    </row>
    <row r="2123" spans="1:25" x14ac:dyDescent="0.2">
      <c r="A2123" s="297"/>
      <c r="B2123" s="297"/>
      <c r="C2123" s="297"/>
      <c r="D2123" s="297"/>
      <c r="E2123" s="297"/>
      <c r="F2123" s="297"/>
      <c r="G2123" s="297"/>
      <c r="H2123" s="297"/>
      <c r="I2123" s="297"/>
      <c r="J2123" s="297"/>
      <c r="K2123" s="297"/>
      <c r="L2123" s="297"/>
      <c r="M2123" s="297"/>
      <c r="N2123" s="297"/>
      <c r="O2123" s="297"/>
      <c r="P2123" s="297"/>
      <c r="Q2123" s="297"/>
      <c r="R2123" s="297"/>
      <c r="S2123" s="297"/>
      <c r="T2123" s="297"/>
      <c r="U2123" s="297"/>
      <c r="V2123" s="297"/>
      <c r="W2123" s="297"/>
      <c r="X2123" s="297"/>
      <c r="Y2123" s="297"/>
    </row>
    <row r="2124" spans="1:25" x14ac:dyDescent="0.2">
      <c r="A2124" s="297"/>
      <c r="B2124" s="297"/>
      <c r="C2124" s="297"/>
      <c r="D2124" s="297"/>
      <c r="E2124" s="297"/>
      <c r="F2124" s="297"/>
      <c r="G2124" s="297"/>
      <c r="H2124" s="297"/>
      <c r="I2124" s="297"/>
      <c r="J2124" s="297"/>
      <c r="K2124" s="297"/>
      <c r="L2124" s="297"/>
      <c r="M2124" s="297"/>
      <c r="N2124" s="297"/>
      <c r="O2124" s="297"/>
      <c r="P2124" s="297"/>
      <c r="Q2124" s="297"/>
      <c r="R2124" s="297"/>
      <c r="S2124" s="297"/>
      <c r="T2124" s="297"/>
      <c r="U2124" s="297"/>
      <c r="V2124" s="297"/>
      <c r="W2124" s="297"/>
      <c r="X2124" s="297"/>
      <c r="Y2124" s="297"/>
    </row>
    <row r="2125" spans="1:25" x14ac:dyDescent="0.2">
      <c r="A2125" s="297"/>
      <c r="B2125" s="297"/>
      <c r="C2125" s="297"/>
      <c r="D2125" s="297"/>
      <c r="E2125" s="297"/>
      <c r="F2125" s="297"/>
      <c r="G2125" s="297"/>
      <c r="H2125" s="297"/>
      <c r="I2125" s="297"/>
      <c r="J2125" s="297"/>
      <c r="K2125" s="297"/>
      <c r="L2125" s="297"/>
      <c r="M2125" s="297"/>
      <c r="N2125" s="297"/>
      <c r="O2125" s="297"/>
      <c r="P2125" s="297"/>
      <c r="Q2125" s="297"/>
      <c r="R2125" s="297"/>
      <c r="S2125" s="297"/>
      <c r="T2125" s="297"/>
      <c r="U2125" s="297"/>
      <c r="V2125" s="297"/>
      <c r="W2125" s="297"/>
      <c r="X2125" s="297"/>
      <c r="Y2125" s="297"/>
    </row>
    <row r="2126" spans="1:25" x14ac:dyDescent="0.2">
      <c r="A2126" s="297"/>
      <c r="B2126" s="297"/>
      <c r="C2126" s="297"/>
      <c r="D2126" s="297"/>
      <c r="E2126" s="297"/>
      <c r="F2126" s="297"/>
      <c r="G2126" s="297"/>
      <c r="H2126" s="297"/>
      <c r="I2126" s="297"/>
      <c r="J2126" s="297"/>
      <c r="K2126" s="297"/>
      <c r="L2126" s="297"/>
      <c r="M2126" s="297"/>
      <c r="N2126" s="297"/>
      <c r="O2126" s="297"/>
      <c r="P2126" s="297"/>
      <c r="Q2126" s="297"/>
      <c r="R2126" s="297"/>
      <c r="S2126" s="297"/>
      <c r="T2126" s="297"/>
      <c r="U2126" s="297"/>
      <c r="V2126" s="297"/>
      <c r="W2126" s="297"/>
      <c r="X2126" s="297"/>
      <c r="Y2126" s="297"/>
    </row>
    <row r="2127" spans="1:25" x14ac:dyDescent="0.2">
      <c r="A2127" s="297"/>
      <c r="B2127" s="297"/>
      <c r="C2127" s="297"/>
      <c r="D2127" s="297"/>
      <c r="E2127" s="297"/>
      <c r="F2127" s="297"/>
      <c r="G2127" s="297"/>
      <c r="H2127" s="297"/>
      <c r="I2127" s="297"/>
      <c r="J2127" s="297"/>
      <c r="K2127" s="297"/>
      <c r="L2127" s="297"/>
      <c r="M2127" s="297"/>
      <c r="N2127" s="297"/>
      <c r="O2127" s="297"/>
      <c r="P2127" s="297"/>
      <c r="Q2127" s="297"/>
      <c r="R2127" s="297"/>
      <c r="S2127" s="297"/>
      <c r="T2127" s="297"/>
      <c r="U2127" s="297"/>
      <c r="V2127" s="297"/>
      <c r="W2127" s="297"/>
      <c r="X2127" s="297"/>
      <c r="Y2127" s="297"/>
    </row>
    <row r="2128" spans="1:25" x14ac:dyDescent="0.2">
      <c r="A2128" s="297"/>
      <c r="B2128" s="297"/>
      <c r="C2128" s="297"/>
      <c r="D2128" s="297"/>
      <c r="E2128" s="297"/>
      <c r="F2128" s="297"/>
      <c r="G2128" s="297"/>
      <c r="H2128" s="297"/>
      <c r="I2128" s="297"/>
      <c r="J2128" s="297"/>
      <c r="K2128" s="297"/>
      <c r="L2128" s="297"/>
      <c r="M2128" s="297"/>
      <c r="N2128" s="297"/>
      <c r="O2128" s="297"/>
      <c r="P2128" s="297"/>
      <c r="Q2128" s="297"/>
      <c r="R2128" s="297"/>
      <c r="S2128" s="297"/>
      <c r="T2128" s="297"/>
      <c r="U2128" s="297"/>
      <c r="V2128" s="297"/>
      <c r="W2128" s="297"/>
      <c r="X2128" s="297"/>
      <c r="Y2128" s="297"/>
    </row>
    <row r="2129" spans="1:25" x14ac:dyDescent="0.2">
      <c r="A2129" s="297"/>
      <c r="B2129" s="297"/>
      <c r="C2129" s="297"/>
      <c r="D2129" s="297"/>
      <c r="E2129" s="297"/>
      <c r="F2129" s="297"/>
      <c r="G2129" s="297"/>
      <c r="H2129" s="297"/>
      <c r="I2129" s="297"/>
      <c r="J2129" s="297"/>
      <c r="K2129" s="297"/>
      <c r="L2129" s="297"/>
      <c r="M2129" s="297"/>
      <c r="N2129" s="297"/>
      <c r="O2129" s="297"/>
      <c r="P2129" s="297"/>
      <c r="Q2129" s="297"/>
      <c r="R2129" s="297"/>
      <c r="S2129" s="297"/>
      <c r="T2129" s="297"/>
      <c r="U2129" s="297"/>
      <c r="V2129" s="297"/>
      <c r="W2129" s="297"/>
      <c r="X2129" s="297"/>
      <c r="Y2129" s="297"/>
    </row>
    <row r="2130" spans="1:25" x14ac:dyDescent="0.2">
      <c r="A2130" s="297"/>
      <c r="B2130" s="297"/>
      <c r="C2130" s="297"/>
      <c r="D2130" s="297"/>
      <c r="E2130" s="297"/>
      <c r="F2130" s="297"/>
      <c r="G2130" s="297"/>
      <c r="H2130" s="297"/>
      <c r="I2130" s="297"/>
      <c r="J2130" s="297"/>
      <c r="K2130" s="297"/>
      <c r="L2130" s="297"/>
      <c r="M2130" s="297"/>
      <c r="N2130" s="297"/>
      <c r="O2130" s="297"/>
      <c r="P2130" s="297"/>
      <c r="Q2130" s="297"/>
      <c r="R2130" s="297"/>
      <c r="S2130" s="297"/>
      <c r="T2130" s="297"/>
      <c r="U2130" s="297"/>
      <c r="V2130" s="297"/>
      <c r="W2130" s="297"/>
      <c r="X2130" s="297"/>
      <c r="Y2130" s="297"/>
    </row>
    <row r="2131" spans="1:25" x14ac:dyDescent="0.2">
      <c r="A2131" s="297"/>
      <c r="B2131" s="297"/>
      <c r="C2131" s="297"/>
      <c r="D2131" s="297"/>
      <c r="E2131" s="297"/>
      <c r="F2131" s="297"/>
      <c r="G2131" s="297"/>
      <c r="H2131" s="297"/>
      <c r="I2131" s="297"/>
      <c r="J2131" s="297"/>
      <c r="K2131" s="297"/>
      <c r="L2131" s="297"/>
      <c r="M2131" s="297"/>
      <c r="N2131" s="297"/>
      <c r="O2131" s="297"/>
      <c r="P2131" s="297"/>
      <c r="Q2131" s="297"/>
      <c r="R2131" s="297"/>
      <c r="S2131" s="297"/>
      <c r="T2131" s="297"/>
      <c r="U2131" s="297"/>
      <c r="V2131" s="297"/>
      <c r="W2131" s="297"/>
      <c r="X2131" s="297"/>
      <c r="Y2131" s="297"/>
    </row>
    <row r="2132" spans="1:25" x14ac:dyDescent="0.2">
      <c r="A2132" s="297"/>
      <c r="B2132" s="297"/>
      <c r="C2132" s="297"/>
      <c r="D2132" s="297"/>
      <c r="E2132" s="297"/>
      <c r="F2132" s="297"/>
      <c r="G2132" s="297"/>
      <c r="H2132" s="297"/>
      <c r="I2132" s="297"/>
      <c r="J2132" s="297"/>
      <c r="K2132" s="297"/>
      <c r="L2132" s="297"/>
      <c r="M2132" s="297"/>
      <c r="N2132" s="297"/>
      <c r="O2132" s="297"/>
      <c r="P2132" s="297"/>
      <c r="Q2132" s="297"/>
      <c r="R2132" s="297"/>
      <c r="S2132" s="297"/>
      <c r="T2132" s="297"/>
      <c r="U2132" s="297"/>
      <c r="V2132" s="297"/>
      <c r="W2132" s="297"/>
      <c r="X2132" s="297"/>
      <c r="Y2132" s="297"/>
    </row>
    <row r="2133" spans="1:25" x14ac:dyDescent="0.2">
      <c r="A2133" s="297"/>
      <c r="B2133" s="297"/>
      <c r="C2133" s="297"/>
      <c r="D2133" s="297"/>
      <c r="E2133" s="297"/>
      <c r="F2133" s="297"/>
      <c r="G2133" s="297"/>
      <c r="H2133" s="297"/>
      <c r="I2133" s="297"/>
      <c r="J2133" s="297"/>
      <c r="K2133" s="297"/>
      <c r="L2133" s="297"/>
      <c r="M2133" s="297"/>
      <c r="N2133" s="297"/>
      <c r="O2133" s="297"/>
      <c r="P2133" s="297"/>
      <c r="Q2133" s="297"/>
      <c r="R2133" s="297"/>
      <c r="S2133" s="297"/>
      <c r="T2133" s="297"/>
      <c r="U2133" s="297"/>
      <c r="V2133" s="297"/>
      <c r="W2133" s="297"/>
      <c r="X2133" s="297"/>
      <c r="Y2133" s="297"/>
    </row>
    <row r="2134" spans="1:25" x14ac:dyDescent="0.2">
      <c r="A2134" s="297"/>
      <c r="B2134" s="297"/>
      <c r="C2134" s="297"/>
      <c r="D2134" s="297"/>
      <c r="E2134" s="297"/>
      <c r="F2134" s="297"/>
      <c r="G2134" s="297"/>
      <c r="H2134" s="297"/>
      <c r="I2134" s="297"/>
      <c r="J2134" s="297"/>
      <c r="K2134" s="297"/>
      <c r="L2134" s="297"/>
      <c r="M2134" s="297"/>
      <c r="N2134" s="297"/>
      <c r="O2134" s="297"/>
      <c r="P2134" s="297"/>
      <c r="Q2134" s="297"/>
      <c r="R2134" s="297"/>
      <c r="S2134" s="297"/>
      <c r="T2134" s="297"/>
      <c r="U2134" s="297"/>
      <c r="V2134" s="297"/>
      <c r="W2134" s="297"/>
      <c r="X2134" s="297"/>
      <c r="Y2134" s="297"/>
    </row>
    <row r="2135" spans="1:25" x14ac:dyDescent="0.2">
      <c r="A2135" s="297"/>
      <c r="B2135" s="297"/>
      <c r="C2135" s="297"/>
      <c r="D2135" s="297"/>
      <c r="E2135" s="297"/>
      <c r="F2135" s="297"/>
      <c r="G2135" s="297"/>
      <c r="H2135" s="297"/>
      <c r="I2135" s="297"/>
      <c r="J2135" s="297"/>
      <c r="K2135" s="297"/>
      <c r="L2135" s="297"/>
      <c r="M2135" s="297"/>
      <c r="N2135" s="297"/>
      <c r="O2135" s="297"/>
      <c r="P2135" s="297"/>
      <c r="Q2135" s="297"/>
      <c r="R2135" s="297"/>
      <c r="S2135" s="297"/>
      <c r="T2135" s="297"/>
      <c r="U2135" s="297"/>
      <c r="V2135" s="297"/>
      <c r="W2135" s="297"/>
      <c r="X2135" s="297"/>
      <c r="Y2135" s="297"/>
    </row>
    <row r="2136" spans="1:25" x14ac:dyDescent="0.2">
      <c r="A2136" s="297"/>
      <c r="B2136" s="297"/>
      <c r="C2136" s="297"/>
      <c r="D2136" s="297"/>
      <c r="E2136" s="297"/>
      <c r="F2136" s="297"/>
      <c r="G2136" s="297"/>
      <c r="H2136" s="297"/>
      <c r="I2136" s="297"/>
      <c r="J2136" s="297"/>
      <c r="K2136" s="297"/>
      <c r="L2136" s="297"/>
      <c r="M2136" s="297"/>
      <c r="N2136" s="297"/>
      <c r="O2136" s="297"/>
      <c r="P2136" s="297"/>
      <c r="Q2136" s="297"/>
      <c r="R2136" s="297"/>
      <c r="S2136" s="297"/>
      <c r="T2136" s="297"/>
      <c r="U2136" s="297"/>
      <c r="V2136" s="297"/>
      <c r="W2136" s="297"/>
      <c r="X2136" s="297"/>
      <c r="Y2136" s="297"/>
    </row>
    <row r="2137" spans="1:25" x14ac:dyDescent="0.2">
      <c r="A2137" s="297"/>
      <c r="B2137" s="297"/>
      <c r="C2137" s="297"/>
      <c r="D2137" s="297"/>
      <c r="E2137" s="297"/>
      <c r="F2137" s="297"/>
      <c r="G2137" s="297"/>
      <c r="H2137" s="297"/>
      <c r="I2137" s="297"/>
      <c r="J2137" s="297"/>
      <c r="K2137" s="297"/>
      <c r="L2137" s="297"/>
      <c r="M2137" s="297"/>
      <c r="N2137" s="297"/>
      <c r="O2137" s="297"/>
      <c r="P2137" s="297"/>
      <c r="Q2137" s="297"/>
      <c r="R2137" s="297"/>
      <c r="S2137" s="297"/>
      <c r="T2137" s="297"/>
      <c r="U2137" s="297"/>
      <c r="V2137" s="297"/>
      <c r="W2137" s="297"/>
      <c r="X2137" s="297"/>
      <c r="Y2137" s="297"/>
    </row>
    <row r="2138" spans="1:25" x14ac:dyDescent="0.2">
      <c r="A2138" s="297"/>
      <c r="B2138" s="297"/>
      <c r="C2138" s="297"/>
      <c r="D2138" s="297"/>
      <c r="E2138" s="297"/>
      <c r="F2138" s="297"/>
      <c r="G2138" s="297"/>
      <c r="H2138" s="297"/>
      <c r="I2138" s="297"/>
      <c r="J2138" s="297"/>
      <c r="K2138" s="297"/>
      <c r="L2138" s="297"/>
      <c r="M2138" s="297"/>
      <c r="N2138" s="297"/>
      <c r="O2138" s="297"/>
      <c r="P2138" s="297"/>
      <c r="Q2138" s="297"/>
      <c r="R2138" s="297"/>
      <c r="S2138" s="297"/>
      <c r="T2138" s="297"/>
      <c r="U2138" s="297"/>
      <c r="V2138" s="297"/>
      <c r="W2138" s="297"/>
      <c r="X2138" s="297"/>
      <c r="Y2138" s="297"/>
    </row>
    <row r="2139" spans="1:25" x14ac:dyDescent="0.2">
      <c r="A2139" s="297"/>
      <c r="B2139" s="297"/>
      <c r="C2139" s="297"/>
      <c r="D2139" s="297"/>
      <c r="E2139" s="297"/>
      <c r="F2139" s="297"/>
      <c r="G2139" s="297"/>
      <c r="H2139" s="297"/>
      <c r="I2139" s="297"/>
      <c r="J2139" s="297"/>
      <c r="K2139" s="297"/>
      <c r="L2139" s="297"/>
      <c r="M2139" s="297"/>
      <c r="N2139" s="297"/>
      <c r="O2139" s="297"/>
      <c r="P2139" s="297"/>
      <c r="Q2139" s="297"/>
      <c r="R2139" s="297"/>
      <c r="S2139" s="297"/>
      <c r="T2139" s="297"/>
      <c r="U2139" s="297"/>
      <c r="V2139" s="297"/>
      <c r="W2139" s="297"/>
      <c r="X2139" s="297"/>
      <c r="Y2139" s="297"/>
    </row>
    <row r="2140" spans="1:25" x14ac:dyDescent="0.2">
      <c r="A2140" s="297"/>
      <c r="B2140" s="297"/>
      <c r="C2140" s="297"/>
      <c r="D2140" s="297"/>
      <c r="E2140" s="297"/>
      <c r="F2140" s="297"/>
      <c r="G2140" s="297"/>
      <c r="H2140" s="297"/>
      <c r="I2140" s="297"/>
      <c r="J2140" s="297"/>
      <c r="K2140" s="297"/>
      <c r="L2140" s="297"/>
      <c r="M2140" s="297"/>
      <c r="N2140" s="297"/>
      <c r="O2140" s="297"/>
      <c r="P2140" s="297"/>
      <c r="Q2140" s="297"/>
      <c r="R2140" s="297"/>
      <c r="S2140" s="297"/>
      <c r="T2140" s="297"/>
      <c r="U2140" s="297"/>
      <c r="V2140" s="297"/>
      <c r="W2140" s="297"/>
      <c r="X2140" s="297"/>
      <c r="Y2140" s="297"/>
    </row>
    <row r="2141" spans="1:25" x14ac:dyDescent="0.2">
      <c r="A2141" s="297"/>
      <c r="B2141" s="297"/>
      <c r="C2141" s="297"/>
      <c r="D2141" s="297"/>
      <c r="E2141" s="297"/>
      <c r="F2141" s="297"/>
      <c r="G2141" s="297"/>
      <c r="H2141" s="297"/>
      <c r="I2141" s="297"/>
      <c r="J2141" s="297"/>
      <c r="K2141" s="297"/>
      <c r="L2141" s="297"/>
      <c r="M2141" s="297"/>
      <c r="N2141" s="297"/>
      <c r="O2141" s="297"/>
      <c r="P2141" s="297"/>
      <c r="Q2141" s="297"/>
      <c r="R2141" s="297"/>
      <c r="S2141" s="297"/>
      <c r="T2141" s="297"/>
      <c r="U2141" s="297"/>
      <c r="V2141" s="297"/>
      <c r="W2141" s="297"/>
      <c r="X2141" s="297"/>
      <c r="Y2141" s="297"/>
    </row>
    <row r="2142" spans="1:25" x14ac:dyDescent="0.2">
      <c r="A2142" s="297"/>
      <c r="B2142" s="297"/>
      <c r="C2142" s="297"/>
      <c r="D2142" s="297"/>
      <c r="E2142" s="297"/>
      <c r="F2142" s="297"/>
      <c r="G2142" s="297"/>
      <c r="H2142" s="297"/>
      <c r="I2142" s="297"/>
      <c r="J2142" s="297"/>
      <c r="K2142" s="297"/>
      <c r="L2142" s="297"/>
      <c r="M2142" s="297"/>
      <c r="N2142" s="297"/>
      <c r="O2142" s="297"/>
      <c r="P2142" s="297"/>
      <c r="Q2142" s="297"/>
      <c r="R2142" s="297"/>
      <c r="S2142" s="297"/>
      <c r="T2142" s="297"/>
      <c r="U2142" s="297"/>
      <c r="V2142" s="297"/>
      <c r="W2142" s="297"/>
      <c r="X2142" s="297"/>
      <c r="Y2142" s="297"/>
    </row>
    <row r="2143" spans="1:25" x14ac:dyDescent="0.2">
      <c r="A2143" s="297"/>
      <c r="B2143" s="297"/>
      <c r="C2143" s="297"/>
      <c r="D2143" s="297"/>
      <c r="E2143" s="297"/>
      <c r="F2143" s="297"/>
      <c r="G2143" s="297"/>
      <c r="H2143" s="297"/>
      <c r="I2143" s="297"/>
      <c r="J2143" s="297"/>
      <c r="K2143" s="297"/>
      <c r="L2143" s="297"/>
      <c r="M2143" s="297"/>
      <c r="N2143" s="297"/>
      <c r="O2143" s="297"/>
      <c r="P2143" s="297"/>
      <c r="Q2143" s="297"/>
      <c r="R2143" s="297"/>
      <c r="S2143" s="297"/>
      <c r="T2143" s="297"/>
      <c r="U2143" s="297"/>
      <c r="V2143" s="297"/>
      <c r="W2143" s="297"/>
      <c r="X2143" s="297"/>
      <c r="Y2143" s="297"/>
    </row>
    <row r="2144" spans="1:25" x14ac:dyDescent="0.2">
      <c r="A2144" s="297"/>
      <c r="B2144" s="297"/>
      <c r="C2144" s="297"/>
      <c r="D2144" s="297"/>
      <c r="E2144" s="297"/>
      <c r="F2144" s="297"/>
      <c r="G2144" s="297"/>
      <c r="H2144" s="297"/>
      <c r="I2144" s="297"/>
      <c r="J2144" s="297"/>
      <c r="K2144" s="297"/>
      <c r="L2144" s="297"/>
      <c r="M2144" s="297"/>
      <c r="N2144" s="297"/>
      <c r="O2144" s="297"/>
      <c r="P2144" s="297"/>
      <c r="Q2144" s="297"/>
      <c r="R2144" s="297"/>
      <c r="S2144" s="297"/>
      <c r="T2144" s="297"/>
      <c r="U2144" s="297"/>
      <c r="V2144" s="297"/>
      <c r="W2144" s="297"/>
      <c r="X2144" s="297"/>
      <c r="Y2144" s="297"/>
    </row>
    <row r="2145" spans="1:25" x14ac:dyDescent="0.2">
      <c r="A2145" s="297"/>
      <c r="B2145" s="297"/>
      <c r="C2145" s="297"/>
      <c r="D2145" s="297"/>
      <c r="E2145" s="297"/>
      <c r="F2145" s="297"/>
      <c r="G2145" s="297"/>
      <c r="H2145" s="297"/>
      <c r="I2145" s="297"/>
      <c r="J2145" s="297"/>
      <c r="K2145" s="297"/>
      <c r="L2145" s="297"/>
      <c r="M2145" s="297"/>
      <c r="N2145" s="297"/>
      <c r="O2145" s="297"/>
      <c r="P2145" s="297"/>
      <c r="Q2145" s="297"/>
      <c r="R2145" s="297"/>
      <c r="S2145" s="297"/>
      <c r="T2145" s="297"/>
      <c r="U2145" s="297"/>
      <c r="V2145" s="297"/>
      <c r="W2145" s="297"/>
      <c r="X2145" s="297"/>
      <c r="Y2145" s="297"/>
    </row>
    <row r="2146" spans="1:25" x14ac:dyDescent="0.2">
      <c r="A2146" s="297"/>
      <c r="B2146" s="297"/>
      <c r="C2146" s="297"/>
      <c r="D2146" s="297"/>
      <c r="E2146" s="297"/>
      <c r="F2146" s="297"/>
      <c r="G2146" s="297"/>
      <c r="H2146" s="297"/>
      <c r="I2146" s="297"/>
      <c r="J2146" s="297"/>
      <c r="K2146" s="297"/>
      <c r="L2146" s="297"/>
      <c r="M2146" s="297"/>
      <c r="N2146" s="297"/>
      <c r="O2146" s="297"/>
      <c r="P2146" s="297"/>
      <c r="Q2146" s="297"/>
      <c r="R2146" s="297"/>
      <c r="S2146" s="297"/>
      <c r="T2146" s="297"/>
      <c r="U2146" s="297"/>
      <c r="V2146" s="297"/>
      <c r="W2146" s="297"/>
      <c r="X2146" s="297"/>
      <c r="Y2146" s="297"/>
    </row>
    <row r="2147" spans="1:25" x14ac:dyDescent="0.2">
      <c r="A2147" s="297"/>
      <c r="B2147" s="297"/>
      <c r="C2147" s="297"/>
      <c r="D2147" s="297"/>
      <c r="E2147" s="297"/>
      <c r="F2147" s="297"/>
      <c r="G2147" s="297"/>
      <c r="H2147" s="297"/>
      <c r="I2147" s="297"/>
      <c r="J2147" s="297"/>
      <c r="K2147" s="297"/>
      <c r="L2147" s="297"/>
      <c r="M2147" s="297"/>
      <c r="N2147" s="297"/>
      <c r="O2147" s="297"/>
      <c r="P2147" s="297"/>
      <c r="Q2147" s="297"/>
      <c r="R2147" s="297"/>
      <c r="S2147" s="297"/>
      <c r="T2147" s="297"/>
      <c r="U2147" s="297"/>
      <c r="V2147" s="297"/>
      <c r="W2147" s="297"/>
      <c r="X2147" s="297"/>
      <c r="Y2147" s="297"/>
    </row>
    <row r="2148" spans="1:25" x14ac:dyDescent="0.2">
      <c r="A2148" s="297"/>
      <c r="B2148" s="297"/>
      <c r="C2148" s="297"/>
      <c r="D2148" s="297"/>
      <c r="E2148" s="297"/>
      <c r="F2148" s="297"/>
      <c r="G2148" s="297"/>
      <c r="H2148" s="297"/>
      <c r="I2148" s="297"/>
      <c r="J2148" s="297"/>
      <c r="K2148" s="297"/>
      <c r="L2148" s="297"/>
      <c r="M2148" s="297"/>
      <c r="N2148" s="297"/>
      <c r="O2148" s="297"/>
      <c r="P2148" s="297"/>
      <c r="Q2148" s="297"/>
      <c r="R2148" s="297"/>
      <c r="S2148" s="297"/>
      <c r="T2148" s="297"/>
      <c r="U2148" s="297"/>
      <c r="V2148" s="297"/>
      <c r="W2148" s="297"/>
      <c r="X2148" s="297"/>
      <c r="Y2148" s="297"/>
    </row>
    <row r="2149" spans="1:25" x14ac:dyDescent="0.2">
      <c r="A2149" s="297"/>
      <c r="B2149" s="297"/>
      <c r="C2149" s="297"/>
      <c r="D2149" s="297"/>
      <c r="E2149" s="297"/>
      <c r="F2149" s="297"/>
      <c r="G2149" s="297"/>
      <c r="H2149" s="297"/>
      <c r="I2149" s="297"/>
      <c r="J2149" s="297"/>
      <c r="K2149" s="297"/>
      <c r="L2149" s="297"/>
      <c r="M2149" s="297"/>
      <c r="N2149" s="297"/>
      <c r="O2149" s="297"/>
      <c r="P2149" s="297"/>
      <c r="Q2149" s="297"/>
      <c r="R2149" s="297"/>
      <c r="S2149" s="297"/>
      <c r="T2149" s="297"/>
      <c r="U2149" s="297"/>
      <c r="V2149" s="297"/>
      <c r="W2149" s="297"/>
      <c r="X2149" s="297"/>
      <c r="Y2149" s="297"/>
    </row>
    <row r="2150" spans="1:25" x14ac:dyDescent="0.2">
      <c r="A2150" s="297"/>
      <c r="B2150" s="297"/>
      <c r="C2150" s="297"/>
      <c r="D2150" s="297"/>
      <c r="E2150" s="297"/>
      <c r="F2150" s="297"/>
      <c r="G2150" s="297"/>
      <c r="H2150" s="297"/>
      <c r="I2150" s="297"/>
      <c r="J2150" s="297"/>
      <c r="K2150" s="297"/>
      <c r="L2150" s="297"/>
      <c r="M2150" s="297"/>
      <c r="N2150" s="297"/>
      <c r="O2150" s="297"/>
      <c r="P2150" s="297"/>
      <c r="Q2150" s="297"/>
      <c r="R2150" s="297"/>
      <c r="S2150" s="297"/>
      <c r="T2150" s="297"/>
      <c r="U2150" s="297"/>
      <c r="V2150" s="297"/>
      <c r="W2150" s="297"/>
      <c r="X2150" s="297"/>
      <c r="Y2150" s="297"/>
    </row>
    <row r="2151" spans="1:25" x14ac:dyDescent="0.2">
      <c r="A2151" s="297"/>
      <c r="B2151" s="297"/>
      <c r="C2151" s="297"/>
      <c r="D2151" s="297"/>
      <c r="E2151" s="297"/>
      <c r="F2151" s="297"/>
      <c r="G2151" s="297"/>
      <c r="H2151" s="297"/>
      <c r="I2151" s="297"/>
      <c r="J2151" s="297"/>
      <c r="K2151" s="297"/>
      <c r="L2151" s="297"/>
      <c r="M2151" s="297"/>
      <c r="N2151" s="297"/>
      <c r="O2151" s="297"/>
      <c r="P2151" s="297"/>
      <c r="Q2151" s="297"/>
      <c r="R2151" s="297"/>
      <c r="S2151" s="297"/>
      <c r="T2151" s="297"/>
      <c r="U2151" s="297"/>
      <c r="V2151" s="297"/>
      <c r="W2151" s="297"/>
      <c r="X2151" s="297"/>
      <c r="Y2151" s="297"/>
    </row>
    <row r="2152" spans="1:25" x14ac:dyDescent="0.2">
      <c r="A2152" s="297"/>
      <c r="B2152" s="297"/>
      <c r="C2152" s="297"/>
      <c r="D2152" s="297"/>
      <c r="E2152" s="297"/>
      <c r="F2152" s="297"/>
      <c r="G2152" s="297"/>
      <c r="H2152" s="297"/>
      <c r="I2152" s="297"/>
      <c r="J2152" s="297"/>
      <c r="K2152" s="297"/>
      <c r="L2152" s="297"/>
      <c r="M2152" s="297"/>
      <c r="N2152" s="297"/>
      <c r="O2152" s="297"/>
      <c r="P2152" s="297"/>
      <c r="Q2152" s="297"/>
      <c r="R2152" s="297"/>
      <c r="S2152" s="297"/>
      <c r="T2152" s="297"/>
      <c r="U2152" s="297"/>
      <c r="V2152" s="297"/>
      <c r="W2152" s="297"/>
      <c r="X2152" s="297"/>
      <c r="Y2152" s="297"/>
    </row>
    <row r="2153" spans="1:25" x14ac:dyDescent="0.2">
      <c r="A2153" s="297"/>
      <c r="B2153" s="297"/>
      <c r="C2153" s="297"/>
      <c r="D2153" s="297"/>
      <c r="E2153" s="297"/>
      <c r="F2153" s="297"/>
      <c r="G2153" s="297"/>
      <c r="H2153" s="297"/>
      <c r="I2153" s="297"/>
      <c r="J2153" s="297"/>
      <c r="K2153" s="297"/>
      <c r="L2153" s="297"/>
      <c r="M2153" s="297"/>
      <c r="N2153" s="297"/>
      <c r="O2153" s="297"/>
      <c r="P2153" s="297"/>
      <c r="Q2153" s="297"/>
      <c r="R2153" s="297"/>
      <c r="S2153" s="297"/>
      <c r="T2153" s="297"/>
      <c r="U2153" s="297"/>
      <c r="V2153" s="297"/>
      <c r="W2153" s="297"/>
      <c r="X2153" s="297"/>
      <c r="Y2153" s="297"/>
    </row>
    <row r="2154" spans="1:25" x14ac:dyDescent="0.2">
      <c r="A2154" s="297"/>
      <c r="B2154" s="297"/>
      <c r="C2154" s="297"/>
      <c r="D2154" s="297"/>
      <c r="E2154" s="297"/>
      <c r="F2154" s="297"/>
      <c r="G2154" s="297"/>
      <c r="H2154" s="297"/>
      <c r="I2154" s="297"/>
      <c r="J2154" s="297"/>
      <c r="K2154" s="297"/>
      <c r="L2154" s="297"/>
      <c r="M2154" s="297"/>
      <c r="N2154" s="297"/>
      <c r="O2154" s="297"/>
      <c r="P2154" s="297"/>
      <c r="Q2154" s="297"/>
      <c r="R2154" s="297"/>
      <c r="S2154" s="297"/>
      <c r="T2154" s="297"/>
      <c r="U2154" s="297"/>
      <c r="V2154" s="297"/>
      <c r="W2154" s="297"/>
      <c r="X2154" s="297"/>
      <c r="Y2154" s="297"/>
    </row>
    <row r="2155" spans="1:25" x14ac:dyDescent="0.2">
      <c r="A2155" s="297"/>
      <c r="B2155" s="297"/>
      <c r="C2155" s="297"/>
      <c r="D2155" s="297"/>
      <c r="E2155" s="297"/>
      <c r="F2155" s="297"/>
      <c r="G2155" s="297"/>
      <c r="H2155" s="297"/>
      <c r="I2155" s="297"/>
      <c r="J2155" s="297"/>
      <c r="K2155" s="297"/>
      <c r="L2155" s="297"/>
      <c r="M2155" s="297"/>
      <c r="N2155" s="297"/>
      <c r="O2155" s="297"/>
      <c r="P2155" s="297"/>
      <c r="Q2155" s="297"/>
      <c r="R2155" s="297"/>
      <c r="S2155" s="297"/>
      <c r="T2155" s="297"/>
      <c r="U2155" s="297"/>
      <c r="V2155" s="297"/>
      <c r="W2155" s="297"/>
      <c r="X2155" s="297"/>
      <c r="Y2155" s="297"/>
    </row>
    <row r="2156" spans="1:25" x14ac:dyDescent="0.2">
      <c r="A2156" s="297"/>
      <c r="B2156" s="297"/>
      <c r="C2156" s="297"/>
      <c r="D2156" s="297"/>
      <c r="E2156" s="297"/>
      <c r="F2156" s="297"/>
      <c r="G2156" s="297"/>
      <c r="H2156" s="297"/>
      <c r="I2156" s="297"/>
      <c r="J2156" s="297"/>
      <c r="K2156" s="297"/>
      <c r="L2156" s="297"/>
      <c r="M2156" s="297"/>
      <c r="N2156" s="297"/>
      <c r="O2156" s="297"/>
      <c r="P2156" s="297"/>
      <c r="Q2156" s="297"/>
      <c r="R2156" s="297"/>
      <c r="S2156" s="297"/>
      <c r="T2156" s="297"/>
      <c r="U2156" s="297"/>
      <c r="V2156" s="297"/>
      <c r="W2156" s="297"/>
      <c r="X2156" s="297"/>
      <c r="Y2156" s="297"/>
    </row>
    <row r="2157" spans="1:25" x14ac:dyDescent="0.2">
      <c r="A2157" s="297"/>
      <c r="B2157" s="297"/>
      <c r="C2157" s="297"/>
      <c r="D2157" s="297"/>
      <c r="E2157" s="297"/>
      <c r="F2157" s="297"/>
      <c r="G2157" s="297"/>
      <c r="H2157" s="297"/>
      <c r="I2157" s="297"/>
      <c r="J2157" s="297"/>
      <c r="K2157" s="297"/>
      <c r="L2157" s="297"/>
      <c r="M2157" s="297"/>
      <c r="N2157" s="297"/>
      <c r="O2157" s="297"/>
      <c r="P2157" s="297"/>
      <c r="Q2157" s="297"/>
      <c r="R2157" s="297"/>
      <c r="S2157" s="297"/>
      <c r="T2157" s="297"/>
      <c r="U2157" s="297"/>
      <c r="V2157" s="297"/>
      <c r="W2157" s="297"/>
      <c r="X2157" s="297"/>
      <c r="Y2157" s="297"/>
    </row>
    <row r="2158" spans="1:25" x14ac:dyDescent="0.2">
      <c r="A2158" s="297"/>
      <c r="B2158" s="297"/>
      <c r="C2158" s="297"/>
      <c r="D2158" s="297"/>
      <c r="E2158" s="297"/>
      <c r="F2158" s="297"/>
      <c r="G2158" s="297"/>
      <c r="H2158" s="297"/>
      <c r="I2158" s="297"/>
      <c r="J2158" s="297"/>
      <c r="K2158" s="297"/>
      <c r="L2158" s="297"/>
      <c r="M2158" s="297"/>
      <c r="N2158" s="297"/>
      <c r="O2158" s="297"/>
      <c r="P2158" s="297"/>
      <c r="Q2158" s="297"/>
      <c r="R2158" s="297"/>
      <c r="S2158" s="297"/>
      <c r="T2158" s="297"/>
      <c r="U2158" s="297"/>
      <c r="V2158" s="297"/>
      <c r="W2158" s="297"/>
      <c r="X2158" s="297"/>
      <c r="Y2158" s="297"/>
    </row>
    <row r="2159" spans="1:25" x14ac:dyDescent="0.2">
      <c r="A2159" s="297"/>
      <c r="B2159" s="297"/>
      <c r="C2159" s="297"/>
      <c r="D2159" s="297"/>
      <c r="E2159" s="297"/>
      <c r="F2159" s="297"/>
      <c r="G2159" s="297"/>
      <c r="H2159" s="297"/>
      <c r="I2159" s="297"/>
      <c r="J2159" s="297"/>
      <c r="K2159" s="297"/>
      <c r="L2159" s="297"/>
      <c r="M2159" s="297"/>
      <c r="N2159" s="297"/>
      <c r="O2159" s="297"/>
      <c r="P2159" s="297"/>
      <c r="Q2159" s="297"/>
      <c r="R2159" s="297"/>
      <c r="S2159" s="297"/>
      <c r="T2159" s="297"/>
      <c r="U2159" s="297"/>
      <c r="V2159" s="297"/>
      <c r="W2159" s="297"/>
      <c r="X2159" s="297"/>
      <c r="Y2159" s="297"/>
    </row>
    <row r="2160" spans="1:25" x14ac:dyDescent="0.2">
      <c r="A2160" s="297"/>
      <c r="B2160" s="297"/>
      <c r="C2160" s="297"/>
      <c r="D2160" s="297"/>
      <c r="E2160" s="297"/>
      <c r="F2160" s="297"/>
      <c r="G2160" s="297"/>
      <c r="H2160" s="297"/>
      <c r="I2160" s="297"/>
      <c r="J2160" s="297"/>
      <c r="K2160" s="297"/>
      <c r="L2160" s="297"/>
      <c r="M2160" s="297"/>
      <c r="N2160" s="297"/>
      <c r="O2160" s="297"/>
      <c r="P2160" s="297"/>
      <c r="Q2160" s="297"/>
      <c r="R2160" s="297"/>
      <c r="S2160" s="297"/>
      <c r="T2160" s="297"/>
      <c r="U2160" s="297"/>
      <c r="V2160" s="297"/>
      <c r="W2160" s="297"/>
      <c r="X2160" s="297"/>
      <c r="Y2160" s="297"/>
    </row>
    <row r="2161" spans="1:25" x14ac:dyDescent="0.2">
      <c r="A2161" s="297"/>
      <c r="B2161" s="297"/>
      <c r="C2161" s="297"/>
      <c r="D2161" s="297"/>
      <c r="E2161" s="297"/>
      <c r="F2161" s="297"/>
      <c r="G2161" s="297"/>
      <c r="H2161" s="297"/>
      <c r="I2161" s="297"/>
      <c r="J2161" s="297"/>
      <c r="K2161" s="297"/>
      <c r="L2161" s="297"/>
      <c r="M2161" s="297"/>
      <c r="N2161" s="297"/>
      <c r="O2161" s="297"/>
      <c r="P2161" s="297"/>
      <c r="Q2161" s="297"/>
      <c r="R2161" s="297"/>
      <c r="S2161" s="297"/>
      <c r="T2161" s="297"/>
      <c r="U2161" s="297"/>
      <c r="V2161" s="297"/>
      <c r="W2161" s="297"/>
      <c r="X2161" s="297"/>
      <c r="Y2161" s="297"/>
    </row>
    <row r="2162" spans="1:25" x14ac:dyDescent="0.2">
      <c r="A2162" s="297"/>
      <c r="B2162" s="297"/>
      <c r="C2162" s="297"/>
      <c r="D2162" s="297"/>
      <c r="E2162" s="297"/>
      <c r="F2162" s="297"/>
      <c r="G2162" s="297"/>
      <c r="H2162" s="297"/>
      <c r="I2162" s="297"/>
      <c r="J2162" s="297"/>
      <c r="K2162" s="297"/>
      <c r="L2162" s="297"/>
      <c r="M2162" s="297"/>
      <c r="N2162" s="297"/>
      <c r="O2162" s="297"/>
      <c r="P2162" s="297"/>
      <c r="Q2162" s="297"/>
      <c r="R2162" s="297"/>
      <c r="S2162" s="297"/>
      <c r="T2162" s="297"/>
      <c r="U2162" s="297"/>
      <c r="V2162" s="297"/>
      <c r="W2162" s="297"/>
      <c r="X2162" s="297"/>
      <c r="Y2162" s="297"/>
    </row>
    <row r="2163" spans="1:25" x14ac:dyDescent="0.2">
      <c r="A2163" s="297"/>
      <c r="B2163" s="297"/>
      <c r="C2163" s="297"/>
      <c r="D2163" s="297"/>
      <c r="E2163" s="297"/>
      <c r="F2163" s="297"/>
      <c r="G2163" s="297"/>
      <c r="H2163" s="297"/>
      <c r="I2163" s="297"/>
      <c r="J2163" s="297"/>
      <c r="K2163" s="297"/>
      <c r="L2163" s="297"/>
      <c r="M2163" s="297"/>
      <c r="N2163" s="297"/>
      <c r="O2163" s="297"/>
      <c r="P2163" s="297"/>
      <c r="Q2163" s="297"/>
      <c r="R2163" s="297"/>
      <c r="S2163" s="297"/>
      <c r="T2163" s="297"/>
      <c r="U2163" s="297"/>
      <c r="V2163" s="297"/>
      <c r="W2163" s="297"/>
      <c r="X2163" s="297"/>
      <c r="Y2163" s="297"/>
    </row>
    <row r="2164" spans="1:25" x14ac:dyDescent="0.2">
      <c r="A2164" s="297"/>
      <c r="B2164" s="297"/>
      <c r="C2164" s="297"/>
      <c r="D2164" s="297"/>
      <c r="E2164" s="297"/>
      <c r="F2164" s="297"/>
      <c r="G2164" s="297"/>
      <c r="H2164" s="297"/>
      <c r="I2164" s="297"/>
      <c r="J2164" s="297"/>
      <c r="K2164" s="297"/>
      <c r="L2164" s="297"/>
      <c r="M2164" s="297"/>
      <c r="N2164" s="297"/>
      <c r="O2164" s="297"/>
      <c r="P2164" s="297"/>
      <c r="Q2164" s="297"/>
      <c r="R2164" s="297"/>
      <c r="S2164" s="297"/>
      <c r="T2164" s="297"/>
      <c r="U2164" s="297"/>
      <c r="V2164" s="297"/>
      <c r="W2164" s="297"/>
      <c r="X2164" s="297"/>
      <c r="Y2164" s="297"/>
    </row>
    <row r="2165" spans="1:25" x14ac:dyDescent="0.2">
      <c r="A2165" s="297"/>
      <c r="B2165" s="297"/>
      <c r="C2165" s="297"/>
      <c r="D2165" s="297"/>
      <c r="E2165" s="297"/>
      <c r="F2165" s="297"/>
      <c r="G2165" s="297"/>
      <c r="H2165" s="297"/>
      <c r="I2165" s="297"/>
      <c r="J2165" s="297"/>
      <c r="K2165" s="297"/>
      <c r="L2165" s="297"/>
      <c r="M2165" s="297"/>
      <c r="N2165" s="297"/>
      <c r="O2165" s="297"/>
      <c r="P2165" s="297"/>
      <c r="Q2165" s="297"/>
      <c r="R2165" s="297"/>
      <c r="S2165" s="297"/>
      <c r="T2165" s="297"/>
      <c r="U2165" s="297"/>
      <c r="V2165" s="297"/>
      <c r="W2165" s="297"/>
      <c r="X2165" s="297"/>
      <c r="Y2165" s="297"/>
    </row>
    <row r="2166" spans="1:25" x14ac:dyDescent="0.2">
      <c r="A2166" s="297"/>
      <c r="B2166" s="297"/>
      <c r="C2166" s="297"/>
      <c r="D2166" s="297"/>
      <c r="E2166" s="297"/>
      <c r="F2166" s="297"/>
      <c r="G2166" s="297"/>
      <c r="H2166" s="297"/>
      <c r="I2166" s="297"/>
      <c r="J2166" s="297"/>
      <c r="K2166" s="297"/>
      <c r="L2166" s="297"/>
      <c r="M2166" s="297"/>
      <c r="N2166" s="297"/>
      <c r="O2166" s="297"/>
      <c r="P2166" s="297"/>
      <c r="Q2166" s="297"/>
      <c r="R2166" s="297"/>
      <c r="S2166" s="297"/>
      <c r="T2166" s="297"/>
      <c r="U2166" s="297"/>
      <c r="V2166" s="297"/>
      <c r="W2166" s="297"/>
      <c r="X2166" s="297"/>
      <c r="Y2166" s="297"/>
    </row>
    <row r="2167" spans="1:25" x14ac:dyDescent="0.2">
      <c r="A2167" s="297"/>
      <c r="B2167" s="297"/>
      <c r="C2167" s="297"/>
      <c r="D2167" s="297"/>
      <c r="E2167" s="297"/>
      <c r="F2167" s="297"/>
      <c r="G2167" s="297"/>
      <c r="H2167" s="297"/>
      <c r="I2167" s="297"/>
      <c r="J2167" s="297"/>
      <c r="K2167" s="297"/>
      <c r="L2167" s="297"/>
      <c r="M2167" s="297"/>
      <c r="N2167" s="297"/>
      <c r="O2167" s="297"/>
      <c r="P2167" s="297"/>
      <c r="Q2167" s="297"/>
      <c r="R2167" s="297"/>
      <c r="S2167" s="297"/>
      <c r="T2167" s="297"/>
      <c r="U2167" s="297"/>
      <c r="V2167" s="297"/>
      <c r="W2167" s="297"/>
      <c r="X2167" s="297"/>
      <c r="Y2167" s="297"/>
    </row>
    <row r="2168" spans="1:25" x14ac:dyDescent="0.2">
      <c r="A2168" s="297"/>
      <c r="B2168" s="297"/>
      <c r="C2168" s="297"/>
      <c r="D2168" s="297"/>
      <c r="E2168" s="297"/>
      <c r="F2168" s="297"/>
      <c r="G2168" s="297"/>
      <c r="H2168" s="297"/>
      <c r="I2168" s="297"/>
      <c r="J2168" s="297"/>
      <c r="K2168" s="297"/>
      <c r="L2168" s="297"/>
      <c r="M2168" s="297"/>
      <c r="N2168" s="297"/>
      <c r="O2168" s="297"/>
      <c r="P2168" s="297"/>
      <c r="Q2168" s="297"/>
      <c r="R2168" s="297"/>
      <c r="S2168" s="297"/>
      <c r="T2168" s="297"/>
      <c r="U2168" s="297"/>
      <c r="V2168" s="297"/>
      <c r="W2168" s="297"/>
      <c r="X2168" s="297"/>
      <c r="Y2168" s="297"/>
    </row>
    <row r="2169" spans="1:25" x14ac:dyDescent="0.2">
      <c r="A2169" s="297"/>
      <c r="B2169" s="297"/>
      <c r="C2169" s="297"/>
      <c r="D2169" s="297"/>
      <c r="E2169" s="297"/>
      <c r="F2169" s="297"/>
      <c r="G2169" s="297"/>
      <c r="H2169" s="297"/>
      <c r="I2169" s="297"/>
      <c r="J2169" s="297"/>
      <c r="K2169" s="297"/>
      <c r="L2169" s="297"/>
      <c r="M2169" s="297"/>
      <c r="N2169" s="297"/>
      <c r="O2169" s="297"/>
      <c r="P2169" s="297"/>
      <c r="Q2169" s="297"/>
      <c r="R2169" s="297"/>
      <c r="S2169" s="297"/>
      <c r="T2169" s="297"/>
      <c r="U2169" s="297"/>
      <c r="V2169" s="297"/>
      <c r="W2169" s="297"/>
      <c r="X2169" s="297"/>
      <c r="Y2169" s="297"/>
    </row>
    <row r="2170" spans="1:25" x14ac:dyDescent="0.2">
      <c r="A2170" s="297"/>
      <c r="B2170" s="297"/>
      <c r="C2170" s="297"/>
      <c r="D2170" s="297"/>
      <c r="E2170" s="297"/>
      <c r="F2170" s="297"/>
      <c r="G2170" s="297"/>
      <c r="H2170" s="297"/>
      <c r="I2170" s="297"/>
      <c r="J2170" s="297"/>
      <c r="K2170" s="297"/>
      <c r="L2170" s="297"/>
      <c r="M2170" s="297"/>
      <c r="N2170" s="297"/>
      <c r="O2170" s="297"/>
      <c r="P2170" s="297"/>
      <c r="Q2170" s="297"/>
      <c r="R2170" s="297"/>
      <c r="S2170" s="297"/>
      <c r="T2170" s="297"/>
      <c r="U2170" s="297"/>
      <c r="V2170" s="297"/>
      <c r="W2170" s="297"/>
      <c r="X2170" s="297"/>
      <c r="Y2170" s="297"/>
    </row>
    <row r="2171" spans="1:25" x14ac:dyDescent="0.2">
      <c r="A2171" s="297"/>
      <c r="B2171" s="297"/>
      <c r="C2171" s="297"/>
      <c r="D2171" s="297"/>
      <c r="E2171" s="297"/>
      <c r="F2171" s="297"/>
      <c r="G2171" s="297"/>
      <c r="H2171" s="297"/>
      <c r="I2171" s="297"/>
      <c r="J2171" s="297"/>
      <c r="K2171" s="297"/>
      <c r="L2171" s="297"/>
      <c r="M2171" s="297"/>
      <c r="N2171" s="297"/>
      <c r="O2171" s="297"/>
      <c r="P2171" s="297"/>
      <c r="Q2171" s="297"/>
      <c r="R2171" s="297"/>
      <c r="S2171" s="297"/>
      <c r="T2171" s="297"/>
      <c r="U2171" s="297"/>
      <c r="V2171" s="297"/>
      <c r="W2171" s="297"/>
      <c r="X2171" s="297"/>
      <c r="Y2171" s="297"/>
    </row>
    <row r="2172" spans="1:25" x14ac:dyDescent="0.2">
      <c r="A2172" s="297"/>
      <c r="B2172" s="297"/>
      <c r="C2172" s="297"/>
      <c r="D2172" s="297"/>
      <c r="E2172" s="297"/>
      <c r="F2172" s="297"/>
      <c r="G2172" s="297"/>
      <c r="H2172" s="297"/>
      <c r="I2172" s="297"/>
      <c r="J2172" s="297"/>
      <c r="K2172" s="297"/>
      <c r="L2172" s="297"/>
      <c r="M2172" s="297"/>
      <c r="N2172" s="297"/>
      <c r="O2172" s="297"/>
      <c r="P2172" s="297"/>
      <c r="Q2172" s="297"/>
      <c r="R2172" s="297"/>
      <c r="S2172" s="297"/>
      <c r="T2172" s="297"/>
      <c r="U2172" s="297"/>
      <c r="V2172" s="297"/>
      <c r="W2172" s="297"/>
      <c r="X2172" s="297"/>
      <c r="Y2172" s="297"/>
    </row>
    <row r="2173" spans="1:25" x14ac:dyDescent="0.2">
      <c r="A2173" s="297"/>
      <c r="B2173" s="297"/>
      <c r="C2173" s="297"/>
      <c r="D2173" s="297"/>
      <c r="E2173" s="297"/>
      <c r="F2173" s="297"/>
      <c r="G2173" s="297"/>
      <c r="H2173" s="297"/>
      <c r="I2173" s="297"/>
      <c r="J2173" s="297"/>
      <c r="K2173" s="297"/>
      <c r="L2173" s="297"/>
      <c r="M2173" s="297"/>
      <c r="N2173" s="297"/>
      <c r="O2173" s="297"/>
      <c r="P2173" s="297"/>
      <c r="Q2173" s="297"/>
      <c r="R2173" s="297"/>
      <c r="S2173" s="297"/>
      <c r="T2173" s="297"/>
      <c r="U2173" s="297"/>
      <c r="V2173" s="297"/>
      <c r="W2173" s="297"/>
      <c r="X2173" s="297"/>
      <c r="Y2173" s="297"/>
    </row>
    <row r="2174" spans="1:25" x14ac:dyDescent="0.2">
      <c r="A2174" s="297"/>
      <c r="B2174" s="297"/>
      <c r="C2174" s="297"/>
      <c r="D2174" s="297"/>
      <c r="E2174" s="297"/>
      <c r="F2174" s="297"/>
      <c r="G2174" s="297"/>
      <c r="H2174" s="297"/>
      <c r="I2174" s="297"/>
      <c r="J2174" s="297"/>
      <c r="K2174" s="297"/>
      <c r="L2174" s="297"/>
      <c r="M2174" s="297"/>
      <c r="N2174" s="297"/>
      <c r="O2174" s="297"/>
      <c r="P2174" s="297"/>
      <c r="Q2174" s="297"/>
      <c r="R2174" s="297"/>
      <c r="S2174" s="297"/>
      <c r="T2174" s="297"/>
      <c r="U2174" s="297"/>
      <c r="V2174" s="297"/>
      <c r="W2174" s="297"/>
      <c r="X2174" s="297"/>
      <c r="Y2174" s="297"/>
    </row>
    <row r="2175" spans="1:25" x14ac:dyDescent="0.2">
      <c r="A2175" s="297"/>
      <c r="B2175" s="297"/>
      <c r="C2175" s="297"/>
      <c r="D2175" s="297"/>
      <c r="E2175" s="297"/>
      <c r="F2175" s="297"/>
      <c r="G2175" s="297"/>
      <c r="H2175" s="297"/>
      <c r="I2175" s="297"/>
      <c r="J2175" s="297"/>
      <c r="K2175" s="297"/>
      <c r="L2175" s="297"/>
      <c r="M2175" s="297"/>
      <c r="N2175" s="297"/>
      <c r="O2175" s="297"/>
      <c r="P2175" s="297"/>
      <c r="Q2175" s="297"/>
      <c r="R2175" s="297"/>
      <c r="S2175" s="297"/>
      <c r="T2175" s="297"/>
      <c r="U2175" s="297"/>
      <c r="V2175" s="297"/>
      <c r="W2175" s="297"/>
      <c r="X2175" s="297"/>
      <c r="Y2175" s="297"/>
    </row>
    <row r="2176" spans="1:25" x14ac:dyDescent="0.2">
      <c r="A2176" s="297"/>
      <c r="B2176" s="297"/>
      <c r="C2176" s="297"/>
      <c r="D2176" s="297"/>
      <c r="E2176" s="297"/>
      <c r="F2176" s="297"/>
      <c r="G2176" s="297"/>
      <c r="H2176" s="297"/>
      <c r="I2176" s="297"/>
      <c r="J2176" s="297"/>
      <c r="K2176" s="297"/>
      <c r="L2176" s="297"/>
      <c r="M2176" s="297"/>
      <c r="N2176" s="297"/>
      <c r="O2176" s="297"/>
      <c r="P2176" s="297"/>
      <c r="Q2176" s="297"/>
      <c r="R2176" s="297"/>
      <c r="S2176" s="297"/>
      <c r="T2176" s="297"/>
      <c r="U2176" s="297"/>
      <c r="V2176" s="297"/>
      <c r="W2176" s="297"/>
      <c r="X2176" s="297"/>
      <c r="Y2176" s="297"/>
    </row>
    <row r="2177" spans="1:25" x14ac:dyDescent="0.2">
      <c r="A2177" s="297"/>
      <c r="B2177" s="297"/>
      <c r="C2177" s="297"/>
      <c r="D2177" s="297"/>
      <c r="E2177" s="297"/>
      <c r="F2177" s="297"/>
      <c r="G2177" s="297"/>
      <c r="H2177" s="297"/>
      <c r="I2177" s="297"/>
      <c r="J2177" s="297"/>
      <c r="K2177" s="297"/>
      <c r="L2177" s="297"/>
      <c r="M2177" s="297"/>
      <c r="N2177" s="297"/>
      <c r="O2177" s="297"/>
      <c r="P2177" s="297"/>
      <c r="Q2177" s="297"/>
      <c r="R2177" s="297"/>
      <c r="S2177" s="297"/>
      <c r="T2177" s="297"/>
      <c r="U2177" s="297"/>
      <c r="V2177" s="297"/>
      <c r="W2177" s="297"/>
      <c r="X2177" s="297"/>
      <c r="Y2177" s="297"/>
    </row>
    <row r="2178" spans="1:25" x14ac:dyDescent="0.2">
      <c r="A2178" s="297"/>
      <c r="B2178" s="297"/>
      <c r="C2178" s="297"/>
      <c r="D2178" s="297"/>
      <c r="E2178" s="297"/>
      <c r="F2178" s="297"/>
      <c r="G2178" s="297"/>
      <c r="H2178" s="297"/>
      <c r="I2178" s="297"/>
      <c r="J2178" s="297"/>
      <c r="K2178" s="297"/>
      <c r="L2178" s="297"/>
      <c r="M2178" s="297"/>
      <c r="N2178" s="297"/>
      <c r="O2178" s="297"/>
      <c r="P2178" s="297"/>
      <c r="Q2178" s="297"/>
      <c r="R2178" s="297"/>
      <c r="S2178" s="297"/>
      <c r="T2178" s="297"/>
      <c r="U2178" s="297"/>
      <c r="V2178" s="297"/>
      <c r="W2178" s="297"/>
      <c r="X2178" s="297"/>
      <c r="Y2178" s="297"/>
    </row>
    <row r="2179" spans="1:25" x14ac:dyDescent="0.2">
      <c r="A2179" s="297"/>
      <c r="B2179" s="297"/>
      <c r="C2179" s="297"/>
      <c r="D2179" s="297"/>
      <c r="E2179" s="297"/>
      <c r="F2179" s="297"/>
      <c r="G2179" s="297"/>
      <c r="H2179" s="297"/>
      <c r="I2179" s="297"/>
      <c r="J2179" s="297"/>
      <c r="K2179" s="297"/>
      <c r="L2179" s="297"/>
      <c r="M2179" s="297"/>
      <c r="N2179" s="297"/>
      <c r="O2179" s="297"/>
      <c r="P2179" s="297"/>
      <c r="Q2179" s="297"/>
      <c r="R2179" s="297"/>
      <c r="S2179" s="297"/>
      <c r="T2179" s="297"/>
      <c r="U2179" s="297"/>
      <c r="V2179" s="297"/>
      <c r="W2179" s="297"/>
      <c r="X2179" s="297"/>
      <c r="Y2179" s="297"/>
    </row>
    <row r="2180" spans="1:25" x14ac:dyDescent="0.2">
      <c r="A2180" s="297"/>
      <c r="B2180" s="297"/>
      <c r="C2180" s="297"/>
      <c r="D2180" s="297"/>
      <c r="E2180" s="297"/>
      <c r="F2180" s="297"/>
      <c r="G2180" s="297"/>
      <c r="H2180" s="297"/>
      <c r="I2180" s="297"/>
      <c r="J2180" s="297"/>
      <c r="K2180" s="297"/>
      <c r="L2180" s="297"/>
      <c r="M2180" s="297"/>
      <c r="N2180" s="297"/>
      <c r="O2180" s="297"/>
      <c r="P2180" s="297"/>
      <c r="Q2180" s="297"/>
      <c r="R2180" s="297"/>
      <c r="S2180" s="297"/>
      <c r="T2180" s="297"/>
      <c r="U2180" s="297"/>
      <c r="V2180" s="297"/>
      <c r="W2180" s="297"/>
      <c r="X2180" s="297"/>
      <c r="Y2180" s="297"/>
    </row>
    <row r="2181" spans="1:25" x14ac:dyDescent="0.2">
      <c r="A2181" s="297"/>
      <c r="B2181" s="297"/>
      <c r="C2181" s="297"/>
      <c r="D2181" s="297"/>
      <c r="E2181" s="297"/>
      <c r="F2181" s="297"/>
      <c r="G2181" s="297"/>
      <c r="H2181" s="297"/>
      <c r="I2181" s="297"/>
      <c r="J2181" s="297"/>
      <c r="K2181" s="297"/>
      <c r="L2181" s="297"/>
      <c r="M2181" s="297"/>
      <c r="N2181" s="297"/>
      <c r="O2181" s="297"/>
      <c r="P2181" s="297"/>
      <c r="Q2181" s="297"/>
      <c r="R2181" s="297"/>
      <c r="S2181" s="297"/>
      <c r="T2181" s="297"/>
      <c r="U2181" s="297"/>
      <c r="V2181" s="297"/>
      <c r="W2181" s="297"/>
      <c r="X2181" s="297"/>
      <c r="Y2181" s="297"/>
    </row>
    <row r="2182" spans="1:25" x14ac:dyDescent="0.2">
      <c r="A2182" s="297"/>
      <c r="B2182" s="297"/>
      <c r="C2182" s="297"/>
      <c r="D2182" s="297"/>
      <c r="E2182" s="297"/>
      <c r="F2182" s="297"/>
      <c r="G2182" s="297"/>
      <c r="H2182" s="297"/>
      <c r="I2182" s="297"/>
      <c r="J2182" s="297"/>
      <c r="K2182" s="297"/>
      <c r="L2182" s="297"/>
      <c r="M2182" s="297"/>
      <c r="N2182" s="297"/>
      <c r="O2182" s="297"/>
      <c r="P2182" s="297"/>
      <c r="Q2182" s="297"/>
      <c r="R2182" s="297"/>
      <c r="S2182" s="297"/>
      <c r="T2182" s="297"/>
      <c r="U2182" s="297"/>
      <c r="V2182" s="297"/>
      <c r="W2182" s="297"/>
      <c r="X2182" s="297"/>
      <c r="Y2182" s="297"/>
    </row>
    <row r="2183" spans="1:25" x14ac:dyDescent="0.2">
      <c r="A2183" s="297"/>
      <c r="B2183" s="297"/>
      <c r="C2183" s="297"/>
      <c r="D2183" s="297"/>
      <c r="E2183" s="297"/>
      <c r="F2183" s="297"/>
      <c r="G2183" s="297"/>
      <c r="H2183" s="297"/>
      <c r="I2183" s="297"/>
      <c r="J2183" s="297"/>
      <c r="K2183" s="297"/>
      <c r="L2183" s="297"/>
      <c r="M2183" s="297"/>
      <c r="N2183" s="297"/>
      <c r="O2183" s="297"/>
      <c r="P2183" s="297"/>
      <c r="Q2183" s="297"/>
      <c r="R2183" s="297"/>
      <c r="S2183" s="297"/>
      <c r="T2183" s="297"/>
      <c r="U2183" s="297"/>
      <c r="V2183" s="297"/>
      <c r="W2183" s="297"/>
      <c r="X2183" s="297"/>
      <c r="Y2183" s="297"/>
    </row>
    <row r="2184" spans="1:25" x14ac:dyDescent="0.2">
      <c r="A2184" s="297"/>
      <c r="B2184" s="297"/>
      <c r="C2184" s="297"/>
      <c r="D2184" s="297"/>
      <c r="E2184" s="297"/>
      <c r="F2184" s="297"/>
      <c r="G2184" s="297"/>
      <c r="H2184" s="297"/>
      <c r="I2184" s="297"/>
      <c r="J2184" s="297"/>
      <c r="K2184" s="297"/>
      <c r="L2184" s="297"/>
      <c r="M2184" s="297"/>
      <c r="N2184" s="297"/>
      <c r="O2184" s="297"/>
      <c r="P2184" s="297"/>
      <c r="Q2184" s="297"/>
      <c r="R2184" s="297"/>
      <c r="S2184" s="297"/>
      <c r="T2184" s="297"/>
      <c r="U2184" s="297"/>
      <c r="V2184" s="297"/>
      <c r="W2184" s="297"/>
      <c r="X2184" s="297"/>
      <c r="Y2184" s="297"/>
    </row>
    <row r="2185" spans="1:25" x14ac:dyDescent="0.2">
      <c r="A2185" s="297"/>
      <c r="B2185" s="297"/>
      <c r="C2185" s="297"/>
      <c r="D2185" s="297"/>
      <c r="E2185" s="297"/>
      <c r="F2185" s="297"/>
      <c r="G2185" s="297"/>
      <c r="H2185" s="297"/>
      <c r="I2185" s="297"/>
      <c r="J2185" s="297"/>
      <c r="K2185" s="297"/>
      <c r="L2185" s="297"/>
      <c r="M2185" s="297"/>
      <c r="N2185" s="297"/>
      <c r="O2185" s="297"/>
      <c r="P2185" s="297"/>
      <c r="Q2185" s="297"/>
      <c r="R2185" s="297"/>
      <c r="S2185" s="297"/>
      <c r="T2185" s="297"/>
      <c r="U2185" s="297"/>
      <c r="V2185" s="297"/>
      <c r="W2185" s="297"/>
      <c r="X2185" s="297"/>
      <c r="Y2185" s="297"/>
    </row>
    <row r="2186" spans="1:25" x14ac:dyDescent="0.2">
      <c r="A2186" s="297"/>
      <c r="B2186" s="297"/>
      <c r="C2186" s="297"/>
      <c r="D2186" s="297"/>
      <c r="E2186" s="297"/>
      <c r="F2186" s="297"/>
      <c r="G2186" s="297"/>
      <c r="H2186" s="297"/>
      <c r="I2186" s="297"/>
      <c r="J2186" s="297"/>
      <c r="K2186" s="297"/>
      <c r="L2186" s="297"/>
      <c r="M2186" s="297"/>
      <c r="N2186" s="297"/>
      <c r="O2186" s="297"/>
      <c r="P2186" s="297"/>
      <c r="Q2186" s="297"/>
      <c r="R2186" s="297"/>
      <c r="S2186" s="297"/>
      <c r="T2186" s="297"/>
      <c r="U2186" s="297"/>
      <c r="V2186" s="297"/>
      <c r="W2186" s="297"/>
      <c r="X2186" s="297"/>
      <c r="Y2186" s="297"/>
    </row>
    <row r="2187" spans="1:25" x14ac:dyDescent="0.2">
      <c r="A2187" s="297"/>
      <c r="B2187" s="297"/>
      <c r="C2187" s="297"/>
      <c r="D2187" s="297"/>
      <c r="E2187" s="297"/>
      <c r="F2187" s="297"/>
      <c r="G2187" s="297"/>
      <c r="H2187" s="297"/>
      <c r="I2187" s="297"/>
      <c r="J2187" s="297"/>
      <c r="K2187" s="297"/>
      <c r="L2187" s="297"/>
      <c r="M2187" s="297"/>
      <c r="N2187" s="297"/>
      <c r="O2187" s="297"/>
      <c r="P2187" s="297"/>
      <c r="Q2187" s="297"/>
      <c r="R2187" s="297"/>
      <c r="S2187" s="297"/>
      <c r="T2187" s="297"/>
      <c r="U2187" s="297"/>
      <c r="V2187" s="297"/>
      <c r="W2187" s="297"/>
      <c r="X2187" s="297"/>
      <c r="Y2187" s="297"/>
    </row>
    <row r="2188" spans="1:25" x14ac:dyDescent="0.2">
      <c r="A2188" s="297"/>
      <c r="B2188" s="297"/>
      <c r="C2188" s="297"/>
      <c r="D2188" s="297"/>
      <c r="E2188" s="297"/>
      <c r="F2188" s="297"/>
      <c r="G2188" s="297"/>
      <c r="H2188" s="297"/>
      <c r="I2188" s="297"/>
      <c r="J2188" s="297"/>
      <c r="K2188" s="297"/>
      <c r="L2188" s="297"/>
      <c r="M2188" s="297"/>
      <c r="N2188" s="297"/>
      <c r="O2188" s="297"/>
      <c r="P2188" s="297"/>
      <c r="Q2188" s="297"/>
      <c r="R2188" s="297"/>
      <c r="S2188" s="297"/>
      <c r="T2188" s="297"/>
      <c r="U2188" s="297"/>
      <c r="V2188" s="297"/>
      <c r="W2188" s="297"/>
      <c r="X2188" s="297"/>
      <c r="Y2188" s="297"/>
    </row>
    <row r="2189" spans="1:25" x14ac:dyDescent="0.2">
      <c r="A2189" s="297"/>
      <c r="B2189" s="297"/>
      <c r="C2189" s="297"/>
      <c r="D2189" s="297"/>
      <c r="E2189" s="297"/>
      <c r="F2189" s="297"/>
      <c r="G2189" s="297"/>
      <c r="H2189" s="297"/>
      <c r="I2189" s="297"/>
      <c r="J2189" s="297"/>
      <c r="K2189" s="297"/>
      <c r="L2189" s="297"/>
      <c r="M2189" s="297"/>
      <c r="N2189" s="297"/>
      <c r="O2189" s="297"/>
      <c r="P2189" s="297"/>
      <c r="Q2189" s="297"/>
      <c r="R2189" s="297"/>
      <c r="S2189" s="297"/>
      <c r="T2189" s="297"/>
      <c r="U2189" s="297"/>
      <c r="V2189" s="297"/>
      <c r="W2189" s="297"/>
      <c r="X2189" s="297"/>
      <c r="Y2189" s="297"/>
    </row>
    <row r="2190" spans="1:25" x14ac:dyDescent="0.2">
      <c r="A2190" s="297"/>
      <c r="B2190" s="297"/>
      <c r="C2190" s="297"/>
      <c r="D2190" s="297"/>
      <c r="E2190" s="297"/>
      <c r="F2190" s="297"/>
      <c r="G2190" s="297"/>
      <c r="H2190" s="297"/>
      <c r="I2190" s="297"/>
      <c r="J2190" s="297"/>
      <c r="K2190" s="297"/>
      <c r="L2190" s="297"/>
      <c r="M2190" s="297"/>
      <c r="N2190" s="297"/>
      <c r="O2190" s="297"/>
      <c r="P2190" s="297"/>
      <c r="Q2190" s="297"/>
      <c r="R2190" s="297"/>
      <c r="S2190" s="297"/>
      <c r="T2190" s="297"/>
      <c r="U2190" s="297"/>
      <c r="V2190" s="297"/>
      <c r="W2190" s="297"/>
      <c r="X2190" s="297"/>
      <c r="Y2190" s="297"/>
    </row>
    <row r="2191" spans="1:25" x14ac:dyDescent="0.2">
      <c r="A2191" s="297"/>
      <c r="B2191" s="297"/>
      <c r="C2191" s="297"/>
      <c r="D2191" s="297"/>
      <c r="E2191" s="297"/>
      <c r="F2191" s="297"/>
      <c r="G2191" s="297"/>
      <c r="H2191" s="297"/>
      <c r="I2191" s="297"/>
      <c r="J2191" s="297"/>
      <c r="K2191" s="297"/>
      <c r="L2191" s="297"/>
      <c r="M2191" s="297"/>
      <c r="N2191" s="297"/>
      <c r="O2191" s="297"/>
      <c r="P2191" s="297"/>
      <c r="Q2191" s="297"/>
      <c r="R2191" s="297"/>
      <c r="S2191" s="297"/>
      <c r="T2191" s="297"/>
      <c r="U2191" s="297"/>
      <c r="V2191" s="297"/>
      <c r="W2191" s="297"/>
      <c r="X2191" s="297"/>
      <c r="Y2191" s="297"/>
    </row>
    <row r="2192" spans="1:25" x14ac:dyDescent="0.2">
      <c r="A2192" s="297"/>
      <c r="B2192" s="297"/>
      <c r="C2192" s="297"/>
      <c r="D2192" s="297"/>
      <c r="E2192" s="297"/>
      <c r="F2192" s="297"/>
      <c r="G2192" s="297"/>
      <c r="H2192" s="297"/>
      <c r="I2192" s="297"/>
      <c r="J2192" s="297"/>
      <c r="K2192" s="297"/>
      <c r="L2192" s="297"/>
      <c r="M2192" s="297"/>
      <c r="N2192" s="297"/>
      <c r="O2192" s="297"/>
      <c r="P2192" s="297"/>
      <c r="Q2192" s="297"/>
      <c r="R2192" s="297"/>
      <c r="S2192" s="297"/>
      <c r="T2192" s="297"/>
      <c r="U2192" s="297"/>
      <c r="V2192" s="297"/>
      <c r="W2192" s="297"/>
      <c r="X2192" s="297"/>
      <c r="Y2192" s="297"/>
    </row>
    <row r="2193" spans="1:25" x14ac:dyDescent="0.2">
      <c r="A2193" s="297"/>
      <c r="B2193" s="297"/>
      <c r="C2193" s="297"/>
      <c r="D2193" s="297"/>
      <c r="E2193" s="297"/>
      <c r="F2193" s="297"/>
      <c r="G2193" s="297"/>
      <c r="H2193" s="297"/>
      <c r="I2193" s="297"/>
      <c r="J2193" s="297"/>
      <c r="K2193" s="297"/>
      <c r="L2193" s="297"/>
      <c r="M2193" s="297"/>
      <c r="N2193" s="297"/>
      <c r="O2193" s="297"/>
      <c r="P2193" s="297"/>
      <c r="Q2193" s="297"/>
      <c r="R2193" s="297"/>
      <c r="S2193" s="297"/>
      <c r="T2193" s="297"/>
      <c r="U2193" s="297"/>
      <c r="V2193" s="297"/>
      <c r="W2193" s="297"/>
      <c r="X2193" s="297"/>
      <c r="Y2193" s="297"/>
    </row>
    <row r="2194" spans="1:25" x14ac:dyDescent="0.2">
      <c r="A2194" s="297"/>
      <c r="B2194" s="297"/>
      <c r="C2194" s="297"/>
      <c r="D2194" s="297"/>
      <c r="E2194" s="297"/>
      <c r="F2194" s="297"/>
      <c r="G2194" s="297"/>
      <c r="H2194" s="297"/>
      <c r="I2194" s="297"/>
      <c r="J2194" s="297"/>
      <c r="K2194" s="297"/>
      <c r="L2194" s="297"/>
      <c r="M2194" s="297"/>
      <c r="N2194" s="297"/>
      <c r="O2194" s="297"/>
      <c r="P2194" s="297"/>
      <c r="Q2194" s="297"/>
      <c r="R2194" s="297"/>
      <c r="S2194" s="297"/>
      <c r="T2194" s="297"/>
      <c r="U2194" s="297"/>
      <c r="V2194" s="297"/>
      <c r="W2194" s="297"/>
      <c r="X2194" s="297"/>
      <c r="Y2194" s="297"/>
    </row>
    <row r="2195" spans="1:25" x14ac:dyDescent="0.2">
      <c r="A2195" s="297"/>
      <c r="B2195" s="297"/>
      <c r="C2195" s="297"/>
      <c r="D2195" s="297"/>
      <c r="E2195" s="297"/>
      <c r="F2195" s="297"/>
      <c r="G2195" s="297"/>
      <c r="H2195" s="297"/>
      <c r="I2195" s="297"/>
      <c r="J2195" s="297"/>
      <c r="K2195" s="297"/>
      <c r="L2195" s="297"/>
      <c r="M2195" s="297"/>
      <c r="N2195" s="297"/>
      <c r="O2195" s="297"/>
      <c r="P2195" s="297"/>
      <c r="Q2195" s="297"/>
      <c r="R2195" s="297"/>
      <c r="S2195" s="297"/>
      <c r="T2195" s="297"/>
      <c r="U2195" s="297"/>
      <c r="V2195" s="297"/>
      <c r="W2195" s="297"/>
      <c r="X2195" s="297"/>
      <c r="Y2195" s="297"/>
    </row>
    <row r="2196" spans="1:25" x14ac:dyDescent="0.2">
      <c r="A2196" s="297"/>
      <c r="B2196" s="297"/>
      <c r="C2196" s="297"/>
      <c r="D2196" s="297"/>
      <c r="E2196" s="297"/>
      <c r="F2196" s="297"/>
      <c r="G2196" s="297"/>
      <c r="H2196" s="297"/>
      <c r="I2196" s="297"/>
      <c r="J2196" s="297"/>
      <c r="K2196" s="297"/>
      <c r="L2196" s="297"/>
      <c r="M2196" s="297"/>
      <c r="N2196" s="297"/>
      <c r="O2196" s="297"/>
      <c r="P2196" s="297"/>
      <c r="Q2196" s="297"/>
      <c r="R2196" s="297"/>
      <c r="S2196" s="297"/>
      <c r="T2196" s="297"/>
      <c r="U2196" s="297"/>
      <c r="V2196" s="297"/>
      <c r="W2196" s="297"/>
      <c r="X2196" s="297"/>
      <c r="Y2196" s="297"/>
    </row>
    <row r="2197" spans="1:25" x14ac:dyDescent="0.2">
      <c r="A2197" s="297"/>
      <c r="B2197" s="297"/>
      <c r="C2197" s="297"/>
      <c r="D2197" s="297"/>
      <c r="E2197" s="297"/>
      <c r="F2197" s="297"/>
      <c r="G2197" s="297"/>
      <c r="H2197" s="297"/>
      <c r="I2197" s="297"/>
      <c r="J2197" s="297"/>
      <c r="K2197" s="297"/>
      <c r="L2197" s="297"/>
      <c r="M2197" s="297"/>
      <c r="N2197" s="297"/>
      <c r="O2197" s="297"/>
      <c r="P2197" s="297"/>
      <c r="Q2197" s="297"/>
      <c r="R2197" s="297"/>
      <c r="S2197" s="297"/>
      <c r="T2197" s="297"/>
      <c r="U2197" s="297"/>
      <c r="V2197" s="297"/>
      <c r="W2197" s="297"/>
      <c r="X2197" s="297"/>
      <c r="Y2197" s="297"/>
    </row>
    <row r="2198" spans="1:25" x14ac:dyDescent="0.2">
      <c r="A2198" s="297"/>
      <c r="B2198" s="297"/>
      <c r="C2198" s="297"/>
      <c r="D2198" s="297"/>
      <c r="E2198" s="297"/>
      <c r="F2198" s="297"/>
      <c r="G2198" s="297"/>
      <c r="H2198" s="297"/>
      <c r="I2198" s="297"/>
      <c r="J2198" s="297"/>
      <c r="K2198" s="297"/>
      <c r="L2198" s="297"/>
      <c r="M2198" s="297"/>
      <c r="N2198" s="297"/>
      <c r="O2198" s="297"/>
      <c r="P2198" s="297"/>
      <c r="Q2198" s="297"/>
      <c r="R2198" s="297"/>
      <c r="S2198" s="297"/>
      <c r="T2198" s="297"/>
      <c r="U2198" s="297"/>
      <c r="V2198" s="297"/>
      <c r="W2198" s="297"/>
      <c r="X2198" s="297"/>
      <c r="Y2198" s="297"/>
    </row>
    <row r="2199" spans="1:25" x14ac:dyDescent="0.2">
      <c r="A2199" s="297"/>
      <c r="B2199" s="297"/>
      <c r="C2199" s="297"/>
      <c r="D2199" s="297"/>
      <c r="E2199" s="297"/>
      <c r="F2199" s="297"/>
      <c r="G2199" s="297"/>
      <c r="H2199" s="297"/>
      <c r="I2199" s="297"/>
      <c r="J2199" s="297"/>
      <c r="K2199" s="297"/>
      <c r="L2199" s="297"/>
      <c r="M2199" s="297"/>
      <c r="N2199" s="297"/>
      <c r="O2199" s="297"/>
      <c r="P2199" s="297"/>
      <c r="Q2199" s="297"/>
      <c r="R2199" s="297"/>
      <c r="S2199" s="297"/>
      <c r="T2199" s="297"/>
      <c r="U2199" s="297"/>
      <c r="V2199" s="297"/>
      <c r="W2199" s="297"/>
      <c r="X2199" s="297"/>
      <c r="Y2199" s="297"/>
    </row>
    <row r="2200" spans="1:25" x14ac:dyDescent="0.2">
      <c r="A2200" s="297"/>
      <c r="B2200" s="297"/>
      <c r="C2200" s="297"/>
      <c r="D2200" s="297"/>
      <c r="E2200" s="297"/>
      <c r="F2200" s="297"/>
      <c r="G2200" s="297"/>
      <c r="H2200" s="297"/>
      <c r="I2200" s="297"/>
      <c r="J2200" s="297"/>
      <c r="K2200" s="297"/>
      <c r="L2200" s="297"/>
      <c r="M2200" s="297"/>
      <c r="N2200" s="297"/>
      <c r="O2200" s="297"/>
      <c r="P2200" s="297"/>
      <c r="Q2200" s="297"/>
      <c r="R2200" s="297"/>
      <c r="S2200" s="297"/>
      <c r="T2200" s="297"/>
      <c r="U2200" s="297"/>
      <c r="V2200" s="297"/>
      <c r="W2200" s="297"/>
      <c r="X2200" s="297"/>
      <c r="Y2200" s="297"/>
    </row>
    <row r="2201" spans="1:25" x14ac:dyDescent="0.2">
      <c r="A2201" s="297"/>
      <c r="B2201" s="297"/>
      <c r="C2201" s="297"/>
      <c r="D2201" s="297"/>
      <c r="E2201" s="297"/>
      <c r="F2201" s="297"/>
      <c r="G2201" s="297"/>
      <c r="H2201" s="297"/>
      <c r="I2201" s="297"/>
      <c r="J2201" s="297"/>
      <c r="K2201" s="297"/>
      <c r="L2201" s="297"/>
      <c r="M2201" s="297"/>
      <c r="N2201" s="297"/>
      <c r="O2201" s="297"/>
      <c r="P2201" s="297"/>
      <c r="Q2201" s="297"/>
      <c r="R2201" s="297"/>
      <c r="S2201" s="297"/>
      <c r="T2201" s="297"/>
      <c r="U2201" s="297"/>
      <c r="V2201" s="297"/>
      <c r="W2201" s="297"/>
      <c r="X2201" s="297"/>
      <c r="Y2201" s="297"/>
    </row>
    <row r="2202" spans="1:25" x14ac:dyDescent="0.2">
      <c r="A2202" s="297"/>
      <c r="B2202" s="297"/>
      <c r="C2202" s="297"/>
      <c r="D2202" s="297"/>
      <c r="E2202" s="297"/>
      <c r="F2202" s="297"/>
      <c r="G2202" s="297"/>
      <c r="H2202" s="297"/>
      <c r="I2202" s="297"/>
      <c r="J2202" s="297"/>
      <c r="K2202" s="297"/>
      <c r="L2202" s="297"/>
      <c r="M2202" s="297"/>
      <c r="N2202" s="297"/>
      <c r="O2202" s="297"/>
      <c r="P2202" s="297"/>
      <c r="Q2202" s="297"/>
      <c r="R2202" s="297"/>
      <c r="S2202" s="297"/>
      <c r="T2202" s="297"/>
      <c r="U2202" s="297"/>
      <c r="V2202" s="297"/>
      <c r="W2202" s="297"/>
      <c r="X2202" s="297"/>
      <c r="Y2202" s="297"/>
    </row>
    <row r="2203" spans="1:25" x14ac:dyDescent="0.2">
      <c r="A2203" s="297"/>
      <c r="B2203" s="297"/>
      <c r="C2203" s="297"/>
      <c r="D2203" s="297"/>
      <c r="E2203" s="297"/>
      <c r="F2203" s="297"/>
      <c r="G2203" s="297"/>
      <c r="H2203" s="297"/>
      <c r="I2203" s="297"/>
      <c r="J2203" s="297"/>
      <c r="K2203" s="297"/>
      <c r="L2203" s="297"/>
      <c r="M2203" s="297"/>
      <c r="N2203" s="297"/>
      <c r="O2203" s="297"/>
      <c r="P2203" s="297"/>
      <c r="Q2203" s="297"/>
      <c r="R2203" s="297"/>
      <c r="S2203" s="297"/>
      <c r="T2203" s="297"/>
      <c r="U2203" s="297"/>
      <c r="V2203" s="297"/>
      <c r="W2203" s="297"/>
      <c r="X2203" s="297"/>
      <c r="Y2203" s="297"/>
    </row>
    <row r="2204" spans="1:25" x14ac:dyDescent="0.2">
      <c r="A2204" s="297"/>
      <c r="B2204" s="297"/>
      <c r="C2204" s="297"/>
      <c r="D2204" s="297"/>
      <c r="E2204" s="297"/>
      <c r="F2204" s="297"/>
      <c r="G2204" s="297"/>
      <c r="H2204" s="297"/>
      <c r="I2204" s="297"/>
      <c r="J2204" s="297"/>
      <c r="K2204" s="297"/>
      <c r="L2204" s="297"/>
      <c r="M2204" s="297"/>
      <c r="N2204" s="297"/>
      <c r="O2204" s="297"/>
      <c r="P2204" s="297"/>
      <c r="Q2204" s="297"/>
      <c r="R2204" s="297"/>
      <c r="S2204" s="297"/>
      <c r="T2204" s="297"/>
      <c r="U2204" s="297"/>
      <c r="V2204" s="297"/>
      <c r="W2204" s="297"/>
      <c r="X2204" s="297"/>
      <c r="Y2204" s="297"/>
    </row>
    <row r="2205" spans="1:25" x14ac:dyDescent="0.2">
      <c r="A2205" s="297"/>
      <c r="B2205" s="297"/>
      <c r="C2205" s="297"/>
      <c r="D2205" s="297"/>
      <c r="E2205" s="297"/>
      <c r="F2205" s="297"/>
      <c r="G2205" s="297"/>
      <c r="H2205" s="297"/>
      <c r="I2205" s="297"/>
      <c r="J2205" s="297"/>
      <c r="K2205" s="297"/>
      <c r="L2205" s="297"/>
      <c r="M2205" s="297"/>
      <c r="N2205" s="297"/>
      <c r="O2205" s="297"/>
      <c r="P2205" s="297"/>
      <c r="Q2205" s="297"/>
      <c r="R2205" s="297"/>
      <c r="S2205" s="297"/>
      <c r="T2205" s="297"/>
      <c r="U2205" s="297"/>
      <c r="V2205" s="297"/>
      <c r="W2205" s="297"/>
      <c r="X2205" s="297"/>
      <c r="Y2205" s="297"/>
    </row>
    <row r="2206" spans="1:25" x14ac:dyDescent="0.2">
      <c r="A2206" s="297"/>
      <c r="B2206" s="297"/>
      <c r="C2206" s="297"/>
      <c r="D2206" s="297"/>
      <c r="E2206" s="297"/>
      <c r="F2206" s="297"/>
      <c r="G2206" s="297"/>
      <c r="H2206" s="297"/>
      <c r="I2206" s="297"/>
      <c r="J2206" s="297"/>
      <c r="K2206" s="297"/>
      <c r="L2206" s="297"/>
      <c r="M2206" s="297"/>
      <c r="N2206" s="297"/>
      <c r="O2206" s="297"/>
      <c r="P2206" s="297"/>
      <c r="Q2206" s="297"/>
      <c r="R2206" s="297"/>
      <c r="S2206" s="297"/>
      <c r="T2206" s="297"/>
      <c r="U2206" s="297"/>
      <c r="V2206" s="297"/>
      <c r="W2206" s="297"/>
      <c r="X2206" s="297"/>
      <c r="Y2206" s="297"/>
    </row>
    <row r="2207" spans="1:25" x14ac:dyDescent="0.2">
      <c r="A2207" s="297"/>
      <c r="B2207" s="297"/>
      <c r="C2207" s="297"/>
      <c r="D2207" s="297"/>
      <c r="E2207" s="297"/>
      <c r="F2207" s="297"/>
      <c r="G2207" s="297"/>
      <c r="H2207" s="297"/>
      <c r="I2207" s="297"/>
      <c r="J2207" s="297"/>
      <c r="K2207" s="297"/>
      <c r="L2207" s="297"/>
      <c r="M2207" s="297"/>
      <c r="N2207" s="297"/>
      <c r="O2207" s="297"/>
      <c r="P2207" s="297"/>
      <c r="Q2207" s="297"/>
      <c r="R2207" s="297"/>
      <c r="S2207" s="297"/>
      <c r="T2207" s="297"/>
      <c r="U2207" s="297"/>
      <c r="V2207" s="297"/>
      <c r="W2207" s="297"/>
      <c r="X2207" s="297"/>
      <c r="Y2207" s="297"/>
    </row>
    <row r="2208" spans="1:25" x14ac:dyDescent="0.2">
      <c r="A2208" s="297"/>
      <c r="B2208" s="297"/>
      <c r="C2208" s="297"/>
      <c r="D2208" s="297"/>
      <c r="E2208" s="297"/>
      <c r="F2208" s="297"/>
      <c r="G2208" s="297"/>
      <c r="H2208" s="297"/>
      <c r="I2208" s="297"/>
      <c r="J2208" s="297"/>
      <c r="K2208" s="297"/>
      <c r="L2208" s="297"/>
      <c r="M2208" s="297"/>
      <c r="N2208" s="297"/>
      <c r="O2208" s="297"/>
      <c r="P2208" s="297"/>
      <c r="Q2208" s="297"/>
      <c r="R2208" s="297"/>
      <c r="S2208" s="297"/>
      <c r="T2208" s="297"/>
      <c r="U2208" s="297"/>
      <c r="V2208" s="297"/>
      <c r="W2208" s="297"/>
      <c r="X2208" s="297"/>
      <c r="Y2208" s="297"/>
    </row>
    <row r="2209" spans="1:25" x14ac:dyDescent="0.2">
      <c r="A2209" s="297"/>
      <c r="B2209" s="297"/>
      <c r="C2209" s="297"/>
      <c r="D2209" s="297"/>
      <c r="E2209" s="297"/>
      <c r="F2209" s="297"/>
      <c r="G2209" s="297"/>
      <c r="H2209" s="297"/>
      <c r="I2209" s="297"/>
      <c r="J2209" s="297"/>
      <c r="K2209" s="297"/>
      <c r="L2209" s="297"/>
      <c r="M2209" s="297"/>
      <c r="N2209" s="297"/>
      <c r="O2209" s="297"/>
      <c r="P2209" s="297"/>
      <c r="Q2209" s="297"/>
      <c r="R2209" s="297"/>
      <c r="S2209" s="297"/>
      <c r="T2209" s="297"/>
      <c r="U2209" s="297"/>
      <c r="V2209" s="297"/>
      <c r="W2209" s="297"/>
      <c r="X2209" s="297"/>
      <c r="Y2209" s="297"/>
    </row>
    <row r="2210" spans="1:25" x14ac:dyDescent="0.2">
      <c r="A2210" s="297"/>
      <c r="B2210" s="297"/>
      <c r="C2210" s="297"/>
      <c r="D2210" s="297"/>
      <c r="E2210" s="297"/>
      <c r="F2210" s="297"/>
      <c r="G2210" s="297"/>
      <c r="H2210" s="297"/>
      <c r="I2210" s="297"/>
      <c r="J2210" s="297"/>
      <c r="K2210" s="297"/>
      <c r="L2210" s="297"/>
      <c r="M2210" s="297"/>
      <c r="N2210" s="297"/>
      <c r="O2210" s="297"/>
      <c r="P2210" s="297"/>
      <c r="Q2210" s="297"/>
      <c r="R2210" s="297"/>
      <c r="S2210" s="297"/>
      <c r="T2210" s="297"/>
      <c r="U2210" s="297"/>
      <c r="V2210" s="297"/>
      <c r="W2210" s="297"/>
      <c r="X2210" s="297"/>
      <c r="Y2210" s="297"/>
    </row>
    <row r="2211" spans="1:25" x14ac:dyDescent="0.2">
      <c r="A2211" s="297"/>
      <c r="B2211" s="297"/>
      <c r="C2211" s="297"/>
      <c r="D2211" s="297"/>
      <c r="E2211" s="297"/>
      <c r="F2211" s="297"/>
      <c r="G2211" s="297"/>
      <c r="H2211" s="297"/>
      <c r="I2211" s="297"/>
      <c r="J2211" s="297"/>
      <c r="K2211" s="297"/>
      <c r="L2211" s="297"/>
      <c r="M2211" s="297"/>
      <c r="N2211" s="297"/>
      <c r="O2211" s="297"/>
      <c r="P2211" s="297"/>
      <c r="Q2211" s="297"/>
      <c r="R2211" s="297"/>
      <c r="S2211" s="297"/>
      <c r="T2211" s="297"/>
      <c r="U2211" s="297"/>
      <c r="V2211" s="297"/>
      <c r="W2211" s="297"/>
      <c r="X2211" s="297"/>
      <c r="Y2211" s="297"/>
    </row>
    <row r="2212" spans="1:25" x14ac:dyDescent="0.2">
      <c r="A2212" s="297"/>
      <c r="B2212" s="297"/>
      <c r="C2212" s="297"/>
      <c r="D2212" s="297"/>
      <c r="E2212" s="297"/>
      <c r="F2212" s="297"/>
      <c r="G2212" s="297"/>
      <c r="H2212" s="297"/>
      <c r="I2212" s="297"/>
      <c r="J2212" s="297"/>
      <c r="K2212" s="297"/>
      <c r="L2212" s="297"/>
      <c r="M2212" s="297"/>
      <c r="N2212" s="297"/>
      <c r="O2212" s="297"/>
      <c r="P2212" s="297"/>
      <c r="Q2212" s="297"/>
      <c r="R2212" s="297"/>
      <c r="S2212" s="297"/>
      <c r="T2212" s="297"/>
      <c r="U2212" s="297"/>
      <c r="V2212" s="297"/>
      <c r="W2212" s="297"/>
      <c r="X2212" s="297"/>
      <c r="Y2212" s="297"/>
    </row>
    <row r="2213" spans="1:25" x14ac:dyDescent="0.2">
      <c r="A2213" s="297"/>
      <c r="B2213" s="297"/>
      <c r="C2213" s="297"/>
      <c r="D2213" s="297"/>
      <c r="E2213" s="297"/>
      <c r="F2213" s="297"/>
      <c r="G2213" s="297"/>
      <c r="H2213" s="297"/>
      <c r="I2213" s="297"/>
      <c r="J2213" s="297"/>
      <c r="K2213" s="297"/>
      <c r="L2213" s="297"/>
      <c r="M2213" s="297"/>
      <c r="N2213" s="297"/>
      <c r="O2213" s="297"/>
      <c r="P2213" s="297"/>
      <c r="Q2213" s="297"/>
      <c r="R2213" s="297"/>
      <c r="S2213" s="297"/>
      <c r="T2213" s="297"/>
      <c r="U2213" s="297"/>
      <c r="V2213" s="297"/>
      <c r="W2213" s="297"/>
      <c r="X2213" s="297"/>
      <c r="Y2213" s="297"/>
    </row>
    <row r="2214" spans="1:25" x14ac:dyDescent="0.2">
      <c r="A2214" s="297"/>
      <c r="B2214" s="297"/>
      <c r="C2214" s="297"/>
      <c r="D2214" s="297"/>
      <c r="E2214" s="297"/>
      <c r="F2214" s="297"/>
      <c r="G2214" s="297"/>
      <c r="H2214" s="297"/>
      <c r="I2214" s="297"/>
      <c r="J2214" s="297"/>
      <c r="K2214" s="297"/>
      <c r="L2214" s="297"/>
      <c r="M2214" s="297"/>
      <c r="N2214" s="297"/>
      <c r="O2214" s="297"/>
      <c r="P2214" s="297"/>
      <c r="Q2214" s="297"/>
      <c r="R2214" s="297"/>
      <c r="S2214" s="297"/>
      <c r="T2214" s="297"/>
      <c r="U2214" s="297"/>
      <c r="V2214" s="297"/>
      <c r="W2214" s="297"/>
      <c r="X2214" s="297"/>
      <c r="Y2214" s="297"/>
    </row>
    <row r="2215" spans="1:25" x14ac:dyDescent="0.2">
      <c r="A2215" s="297"/>
      <c r="B2215" s="297"/>
      <c r="C2215" s="297"/>
      <c r="D2215" s="297"/>
      <c r="E2215" s="297"/>
      <c r="F2215" s="297"/>
      <c r="G2215" s="297"/>
      <c r="H2215" s="297"/>
      <c r="I2215" s="297"/>
      <c r="J2215" s="297"/>
      <c r="K2215" s="297"/>
      <c r="L2215" s="297"/>
      <c r="M2215" s="297"/>
      <c r="N2215" s="297"/>
      <c r="O2215" s="297"/>
      <c r="P2215" s="297"/>
      <c r="Q2215" s="297"/>
      <c r="R2215" s="297"/>
      <c r="S2215" s="297"/>
      <c r="T2215" s="297"/>
      <c r="U2215" s="297"/>
      <c r="V2215" s="297"/>
      <c r="W2215" s="297"/>
      <c r="X2215" s="297"/>
      <c r="Y2215" s="297"/>
    </row>
    <row r="2216" spans="1:25" x14ac:dyDescent="0.2">
      <c r="A2216" s="297"/>
      <c r="B2216" s="297"/>
      <c r="C2216" s="297"/>
      <c r="D2216" s="297"/>
      <c r="E2216" s="297"/>
      <c r="F2216" s="297"/>
      <c r="G2216" s="297"/>
      <c r="H2216" s="297"/>
      <c r="I2216" s="297"/>
      <c r="J2216" s="297"/>
      <c r="K2216" s="297"/>
      <c r="L2216" s="297"/>
      <c r="M2216" s="297"/>
      <c r="N2216" s="297"/>
      <c r="O2216" s="297"/>
      <c r="P2216" s="297"/>
      <c r="Q2216" s="297"/>
      <c r="R2216" s="297"/>
      <c r="S2216" s="297"/>
      <c r="T2216" s="297"/>
      <c r="U2216" s="297"/>
      <c r="V2216" s="297"/>
      <c r="W2216" s="297"/>
      <c r="X2216" s="297"/>
      <c r="Y2216" s="297"/>
    </row>
    <row r="2217" spans="1:25" x14ac:dyDescent="0.2">
      <c r="A2217" s="297"/>
      <c r="B2217" s="297"/>
      <c r="C2217" s="297"/>
      <c r="D2217" s="297"/>
      <c r="E2217" s="297"/>
      <c r="F2217" s="297"/>
      <c r="G2217" s="297"/>
      <c r="H2217" s="297"/>
      <c r="I2217" s="297"/>
      <c r="J2217" s="297"/>
      <c r="K2217" s="297"/>
      <c r="L2217" s="297"/>
      <c r="M2217" s="297"/>
      <c r="N2217" s="297"/>
      <c r="O2217" s="297"/>
      <c r="P2217" s="297"/>
      <c r="Q2217" s="297"/>
      <c r="R2217" s="297"/>
      <c r="S2217" s="297"/>
      <c r="T2217" s="297"/>
      <c r="U2217" s="297"/>
      <c r="V2217" s="297"/>
      <c r="W2217" s="297"/>
      <c r="X2217" s="297"/>
      <c r="Y2217" s="297"/>
    </row>
    <row r="2218" spans="1:25" x14ac:dyDescent="0.2">
      <c r="A2218" s="297"/>
      <c r="B2218" s="297"/>
      <c r="C2218" s="297"/>
      <c r="D2218" s="297"/>
      <c r="E2218" s="297"/>
      <c r="F2218" s="297"/>
      <c r="G2218" s="297"/>
      <c r="H2218" s="297"/>
      <c r="I2218" s="297"/>
      <c r="J2218" s="297"/>
      <c r="K2218" s="297"/>
      <c r="L2218" s="297"/>
      <c r="M2218" s="297"/>
      <c r="N2218" s="297"/>
      <c r="O2218" s="297"/>
      <c r="P2218" s="297"/>
      <c r="Q2218" s="297"/>
      <c r="R2218" s="297"/>
      <c r="S2218" s="297"/>
      <c r="T2218" s="297"/>
      <c r="U2218" s="297"/>
      <c r="V2218" s="297"/>
      <c r="W2218" s="297"/>
      <c r="X2218" s="297"/>
      <c r="Y2218" s="297"/>
    </row>
    <row r="2219" spans="1:25" x14ac:dyDescent="0.2">
      <c r="A2219" s="297"/>
      <c r="B2219" s="297"/>
      <c r="C2219" s="297"/>
      <c r="D2219" s="297"/>
      <c r="E2219" s="297"/>
      <c r="F2219" s="297"/>
      <c r="G2219" s="297"/>
      <c r="H2219" s="297"/>
      <c r="I2219" s="297"/>
      <c r="J2219" s="297"/>
      <c r="K2219" s="297"/>
      <c r="L2219" s="297"/>
      <c r="M2219" s="297"/>
      <c r="N2219" s="297"/>
      <c r="O2219" s="297"/>
      <c r="P2219" s="297"/>
      <c r="Q2219" s="297"/>
      <c r="R2219" s="297"/>
      <c r="S2219" s="297"/>
      <c r="T2219" s="297"/>
      <c r="U2219" s="297"/>
      <c r="V2219" s="297"/>
      <c r="W2219" s="297"/>
      <c r="X2219" s="297"/>
      <c r="Y2219" s="297"/>
    </row>
    <row r="2220" spans="1:25" x14ac:dyDescent="0.2">
      <c r="A2220" s="297"/>
      <c r="B2220" s="297"/>
      <c r="C2220" s="297"/>
      <c r="D2220" s="297"/>
      <c r="E2220" s="297"/>
      <c r="F2220" s="297"/>
      <c r="G2220" s="297"/>
      <c r="H2220" s="297"/>
      <c r="I2220" s="297"/>
      <c r="J2220" s="297"/>
      <c r="K2220" s="297"/>
      <c r="L2220" s="297"/>
      <c r="M2220" s="297"/>
      <c r="N2220" s="297"/>
      <c r="O2220" s="297"/>
      <c r="P2220" s="297"/>
      <c r="Q2220" s="297"/>
      <c r="R2220" s="297"/>
      <c r="S2220" s="297"/>
      <c r="T2220" s="297"/>
      <c r="U2220" s="297"/>
      <c r="V2220" s="297"/>
      <c r="W2220" s="297"/>
      <c r="X2220" s="297"/>
      <c r="Y2220" s="297"/>
    </row>
    <row r="2221" spans="1:25" x14ac:dyDescent="0.2">
      <c r="A2221" s="297"/>
      <c r="B2221" s="297"/>
      <c r="C2221" s="297"/>
      <c r="D2221" s="297"/>
      <c r="E2221" s="297"/>
      <c r="F2221" s="297"/>
      <c r="G2221" s="297"/>
      <c r="H2221" s="297"/>
      <c r="I2221" s="297"/>
      <c r="J2221" s="297"/>
      <c r="K2221" s="297"/>
      <c r="L2221" s="297"/>
      <c r="M2221" s="297"/>
      <c r="N2221" s="297"/>
      <c r="O2221" s="297"/>
      <c r="P2221" s="297"/>
      <c r="Q2221" s="297"/>
      <c r="R2221" s="297"/>
      <c r="S2221" s="297"/>
      <c r="T2221" s="297"/>
      <c r="U2221" s="297"/>
      <c r="V2221" s="297"/>
      <c r="W2221" s="297"/>
      <c r="X2221" s="297"/>
      <c r="Y2221" s="297"/>
    </row>
    <row r="2222" spans="1:25" x14ac:dyDescent="0.2">
      <c r="A2222" s="297"/>
      <c r="B2222" s="297"/>
      <c r="C2222" s="297"/>
      <c r="D2222" s="297"/>
      <c r="E2222" s="297"/>
      <c r="F2222" s="297"/>
      <c r="G2222" s="297"/>
      <c r="H2222" s="297"/>
      <c r="I2222" s="297"/>
      <c r="J2222" s="297"/>
      <c r="K2222" s="297"/>
      <c r="L2222" s="297"/>
      <c r="M2222" s="297"/>
      <c r="N2222" s="297"/>
      <c r="O2222" s="297"/>
      <c r="P2222" s="297"/>
      <c r="Q2222" s="297"/>
      <c r="R2222" s="297"/>
      <c r="S2222" s="297"/>
      <c r="T2222" s="297"/>
      <c r="U2222" s="297"/>
      <c r="V2222" s="297"/>
      <c r="W2222" s="297"/>
      <c r="X2222" s="297"/>
      <c r="Y2222" s="297"/>
    </row>
    <row r="2223" spans="1:25" x14ac:dyDescent="0.2">
      <c r="A2223" s="297"/>
      <c r="B2223" s="297"/>
      <c r="C2223" s="297"/>
      <c r="D2223" s="297"/>
      <c r="E2223" s="297"/>
      <c r="F2223" s="297"/>
      <c r="G2223" s="297"/>
      <c r="H2223" s="297"/>
      <c r="I2223" s="297"/>
      <c r="J2223" s="297"/>
      <c r="K2223" s="297"/>
      <c r="L2223" s="297"/>
      <c r="M2223" s="297"/>
      <c r="N2223" s="297"/>
      <c r="O2223" s="297"/>
      <c r="P2223" s="297"/>
      <c r="Q2223" s="297"/>
      <c r="R2223" s="297"/>
      <c r="S2223" s="297"/>
      <c r="T2223" s="297"/>
      <c r="U2223" s="297"/>
      <c r="V2223" s="297"/>
      <c r="W2223" s="297"/>
      <c r="X2223" s="297"/>
      <c r="Y2223" s="297"/>
    </row>
    <row r="2224" spans="1:25" x14ac:dyDescent="0.2">
      <c r="A2224" s="297"/>
      <c r="B2224" s="297"/>
      <c r="C2224" s="297"/>
      <c r="D2224" s="297"/>
      <c r="E2224" s="297"/>
      <c r="F2224" s="297"/>
      <c r="G2224" s="297"/>
      <c r="H2224" s="297"/>
      <c r="I2224" s="297"/>
      <c r="J2224" s="297"/>
      <c r="K2224" s="297"/>
      <c r="L2224" s="297"/>
      <c r="M2224" s="297"/>
      <c r="N2224" s="297"/>
      <c r="O2224" s="297"/>
      <c r="P2224" s="297"/>
      <c r="Q2224" s="297"/>
      <c r="R2224" s="297"/>
      <c r="S2224" s="297"/>
      <c r="T2224" s="297"/>
      <c r="U2224" s="297"/>
      <c r="V2224" s="297"/>
      <c r="W2224" s="297"/>
      <c r="X2224" s="297"/>
      <c r="Y2224" s="297"/>
    </row>
    <row r="2225" spans="1:25" x14ac:dyDescent="0.2">
      <c r="A2225" s="297"/>
      <c r="B2225" s="297"/>
      <c r="C2225" s="297"/>
      <c r="D2225" s="297"/>
      <c r="E2225" s="297"/>
      <c r="F2225" s="297"/>
      <c r="G2225" s="297"/>
      <c r="H2225" s="297"/>
      <c r="I2225" s="297"/>
      <c r="J2225" s="297"/>
      <c r="K2225" s="297"/>
      <c r="L2225" s="297"/>
      <c r="M2225" s="297"/>
      <c r="N2225" s="297"/>
      <c r="O2225" s="297"/>
      <c r="P2225" s="297"/>
      <c r="Q2225" s="297"/>
      <c r="R2225" s="297"/>
      <c r="S2225" s="297"/>
      <c r="T2225" s="297"/>
      <c r="U2225" s="297"/>
      <c r="V2225" s="297"/>
      <c r="W2225" s="297"/>
      <c r="X2225" s="297"/>
      <c r="Y2225" s="297"/>
    </row>
    <row r="2226" spans="1:25" x14ac:dyDescent="0.2">
      <c r="A2226" s="297"/>
      <c r="B2226" s="297"/>
      <c r="C2226" s="297"/>
      <c r="D2226" s="297"/>
      <c r="E2226" s="297"/>
      <c r="F2226" s="297"/>
      <c r="G2226" s="297"/>
      <c r="H2226" s="297"/>
      <c r="I2226" s="297"/>
      <c r="J2226" s="297"/>
      <c r="K2226" s="297"/>
      <c r="L2226" s="297"/>
      <c r="M2226" s="297"/>
      <c r="N2226" s="297"/>
      <c r="O2226" s="297"/>
      <c r="P2226" s="297"/>
      <c r="Q2226" s="297"/>
      <c r="R2226" s="297"/>
      <c r="S2226" s="297"/>
      <c r="T2226" s="297"/>
      <c r="U2226" s="297"/>
      <c r="V2226" s="297"/>
      <c r="W2226" s="297"/>
      <c r="X2226" s="297"/>
      <c r="Y2226" s="297"/>
    </row>
    <row r="2227" spans="1:25" x14ac:dyDescent="0.2">
      <c r="A2227" s="297"/>
      <c r="B2227" s="297"/>
      <c r="C2227" s="297"/>
      <c r="D2227" s="297"/>
      <c r="E2227" s="297"/>
      <c r="F2227" s="297"/>
      <c r="G2227" s="297"/>
      <c r="H2227" s="297"/>
      <c r="I2227" s="297"/>
      <c r="J2227" s="297"/>
      <c r="K2227" s="297"/>
      <c r="L2227" s="297"/>
      <c r="M2227" s="297"/>
      <c r="N2227" s="297"/>
      <c r="O2227" s="297"/>
      <c r="P2227" s="297"/>
      <c r="Q2227" s="297"/>
      <c r="R2227" s="297"/>
      <c r="S2227" s="297"/>
      <c r="T2227" s="297"/>
      <c r="U2227" s="297"/>
      <c r="V2227" s="297"/>
      <c r="W2227" s="297"/>
      <c r="X2227" s="297"/>
      <c r="Y2227" s="297"/>
    </row>
    <row r="2228" spans="1:25" x14ac:dyDescent="0.2">
      <c r="A2228" s="297"/>
      <c r="B2228" s="297"/>
      <c r="C2228" s="297"/>
      <c r="D2228" s="297"/>
      <c r="E2228" s="297"/>
      <c r="F2228" s="297"/>
      <c r="G2228" s="297"/>
      <c r="H2228" s="297"/>
      <c r="I2228" s="297"/>
      <c r="J2228" s="297"/>
      <c r="K2228" s="297"/>
      <c r="L2228" s="297"/>
      <c r="M2228" s="297"/>
      <c r="N2228" s="297"/>
      <c r="O2228" s="297"/>
      <c r="P2228" s="297"/>
      <c r="Q2228" s="297"/>
      <c r="R2228" s="297"/>
      <c r="S2228" s="297"/>
      <c r="T2228" s="297"/>
      <c r="U2228" s="297"/>
      <c r="V2228" s="297"/>
      <c r="W2228" s="297"/>
      <c r="X2228" s="297"/>
      <c r="Y2228" s="297"/>
    </row>
    <row r="2229" spans="1:25" x14ac:dyDescent="0.2">
      <c r="A2229" s="297"/>
      <c r="B2229" s="297"/>
      <c r="C2229" s="297"/>
      <c r="D2229" s="297"/>
      <c r="E2229" s="297"/>
      <c r="F2229" s="297"/>
      <c r="G2229" s="297"/>
      <c r="H2229" s="297"/>
      <c r="I2229" s="297"/>
      <c r="J2229" s="297"/>
      <c r="K2229" s="297"/>
      <c r="L2229" s="297"/>
      <c r="M2229" s="297"/>
      <c r="N2229" s="297"/>
      <c r="O2229" s="297"/>
      <c r="P2229" s="297"/>
      <c r="Q2229" s="297"/>
      <c r="R2229" s="297"/>
      <c r="S2229" s="297"/>
      <c r="T2229" s="297"/>
      <c r="U2229" s="297"/>
      <c r="V2229" s="297"/>
      <c r="W2229" s="297"/>
      <c r="X2229" s="297"/>
      <c r="Y2229" s="297"/>
    </row>
    <row r="2230" spans="1:25" x14ac:dyDescent="0.2">
      <c r="A2230" s="297"/>
      <c r="B2230" s="297"/>
      <c r="C2230" s="297"/>
      <c r="D2230" s="297"/>
      <c r="E2230" s="297"/>
      <c r="F2230" s="297"/>
      <c r="G2230" s="297"/>
      <c r="H2230" s="297"/>
      <c r="I2230" s="297"/>
      <c r="J2230" s="297"/>
      <c r="K2230" s="297"/>
      <c r="L2230" s="297"/>
      <c r="M2230" s="297"/>
      <c r="N2230" s="297"/>
      <c r="O2230" s="297"/>
      <c r="P2230" s="297"/>
      <c r="Q2230" s="297"/>
      <c r="R2230" s="297"/>
      <c r="S2230" s="297"/>
      <c r="T2230" s="297"/>
      <c r="U2230" s="297"/>
      <c r="V2230" s="297"/>
      <c r="W2230" s="297"/>
      <c r="X2230" s="297"/>
      <c r="Y2230" s="297"/>
    </row>
    <row r="2231" spans="1:25" x14ac:dyDescent="0.2">
      <c r="A2231" s="297"/>
      <c r="B2231" s="297"/>
      <c r="C2231" s="297"/>
      <c r="D2231" s="297"/>
      <c r="E2231" s="297"/>
      <c r="F2231" s="297"/>
      <c r="G2231" s="297"/>
      <c r="H2231" s="297"/>
      <c r="I2231" s="297"/>
      <c r="J2231" s="297"/>
      <c r="K2231" s="297"/>
      <c r="L2231" s="297"/>
      <c r="M2231" s="297"/>
      <c r="N2231" s="297"/>
      <c r="O2231" s="297"/>
      <c r="P2231" s="297"/>
      <c r="Q2231" s="297"/>
      <c r="R2231" s="297"/>
      <c r="S2231" s="297"/>
      <c r="T2231" s="297"/>
      <c r="U2231" s="297"/>
      <c r="V2231" s="297"/>
      <c r="W2231" s="297"/>
      <c r="X2231" s="297"/>
      <c r="Y2231" s="297"/>
    </row>
    <row r="2232" spans="1:25" x14ac:dyDescent="0.2">
      <c r="A2232" s="297"/>
      <c r="B2232" s="297"/>
      <c r="C2232" s="297"/>
      <c r="D2232" s="297"/>
      <c r="E2232" s="297"/>
      <c r="F2232" s="297"/>
      <c r="G2232" s="297"/>
      <c r="H2232" s="297"/>
      <c r="I2232" s="297"/>
      <c r="J2232" s="297"/>
      <c r="K2232" s="297"/>
      <c r="L2232" s="297"/>
      <c r="M2232" s="297"/>
      <c r="N2232" s="297"/>
      <c r="O2232" s="297"/>
      <c r="P2232" s="297"/>
      <c r="Q2232" s="297"/>
      <c r="R2232" s="297"/>
      <c r="S2232" s="297"/>
      <c r="T2232" s="297"/>
      <c r="U2232" s="297"/>
      <c r="V2232" s="297"/>
      <c r="W2232" s="297"/>
      <c r="X2232" s="297"/>
      <c r="Y2232" s="297"/>
    </row>
    <row r="2233" spans="1:25" x14ac:dyDescent="0.2">
      <c r="A2233" s="297"/>
      <c r="B2233" s="297"/>
      <c r="C2233" s="297"/>
      <c r="D2233" s="297"/>
      <c r="E2233" s="297"/>
      <c r="F2233" s="297"/>
      <c r="G2233" s="297"/>
      <c r="H2233" s="297"/>
      <c r="I2233" s="297"/>
      <c r="J2233" s="297"/>
      <c r="K2233" s="297"/>
      <c r="L2233" s="297"/>
      <c r="M2233" s="297"/>
      <c r="N2233" s="297"/>
      <c r="O2233" s="297"/>
      <c r="P2233" s="297"/>
      <c r="Q2233" s="297"/>
      <c r="R2233" s="297"/>
      <c r="S2233" s="297"/>
      <c r="T2233" s="297"/>
      <c r="U2233" s="297"/>
      <c r="V2233" s="297"/>
      <c r="W2233" s="297"/>
      <c r="X2233" s="297"/>
      <c r="Y2233" s="297"/>
    </row>
    <row r="2234" spans="1:25" x14ac:dyDescent="0.2">
      <c r="A2234" s="297"/>
      <c r="B2234" s="297"/>
      <c r="C2234" s="297"/>
      <c r="D2234" s="297"/>
      <c r="E2234" s="297"/>
      <c r="F2234" s="297"/>
      <c r="G2234" s="297"/>
      <c r="H2234" s="297"/>
      <c r="I2234" s="297"/>
      <c r="J2234" s="297"/>
      <c r="K2234" s="297"/>
      <c r="L2234" s="297"/>
      <c r="M2234" s="297"/>
      <c r="N2234" s="297"/>
      <c r="O2234" s="297"/>
      <c r="P2234" s="297"/>
      <c r="Q2234" s="297"/>
      <c r="R2234" s="297"/>
      <c r="S2234" s="297"/>
      <c r="T2234" s="297"/>
      <c r="U2234" s="297"/>
      <c r="V2234" s="297"/>
      <c r="W2234" s="297"/>
      <c r="X2234" s="297"/>
      <c r="Y2234" s="297"/>
    </row>
    <row r="2235" spans="1:25" x14ac:dyDescent="0.2">
      <c r="A2235" s="297"/>
      <c r="B2235" s="297"/>
      <c r="C2235" s="297"/>
      <c r="D2235" s="297"/>
      <c r="E2235" s="297"/>
      <c r="F2235" s="297"/>
      <c r="G2235" s="297"/>
      <c r="H2235" s="297"/>
      <c r="I2235" s="297"/>
      <c r="J2235" s="297"/>
      <c r="K2235" s="297"/>
      <c r="L2235" s="297"/>
      <c r="M2235" s="297"/>
      <c r="N2235" s="297"/>
      <c r="O2235" s="297"/>
      <c r="P2235" s="297"/>
      <c r="Q2235" s="297"/>
      <c r="R2235" s="297"/>
      <c r="S2235" s="297"/>
      <c r="T2235" s="297"/>
      <c r="U2235" s="297"/>
      <c r="V2235" s="297"/>
      <c r="W2235" s="297"/>
      <c r="X2235" s="297"/>
      <c r="Y2235" s="297"/>
    </row>
    <row r="2236" spans="1:25" x14ac:dyDescent="0.2">
      <c r="A2236" s="297"/>
      <c r="B2236" s="297"/>
      <c r="C2236" s="297"/>
      <c r="D2236" s="297"/>
      <c r="E2236" s="297"/>
      <c r="F2236" s="297"/>
      <c r="G2236" s="297"/>
      <c r="H2236" s="297"/>
      <c r="I2236" s="297"/>
      <c r="J2236" s="297"/>
      <c r="K2236" s="297"/>
      <c r="L2236" s="297"/>
      <c r="M2236" s="297"/>
      <c r="N2236" s="297"/>
      <c r="O2236" s="297"/>
      <c r="P2236" s="297"/>
      <c r="Q2236" s="297"/>
      <c r="R2236" s="297"/>
      <c r="S2236" s="297"/>
      <c r="T2236" s="297"/>
      <c r="U2236" s="297"/>
      <c r="V2236" s="297"/>
      <c r="W2236" s="297"/>
      <c r="X2236" s="297"/>
      <c r="Y2236" s="297"/>
    </row>
    <row r="2237" spans="1:25" x14ac:dyDescent="0.2">
      <c r="A2237" s="297"/>
      <c r="B2237" s="297"/>
      <c r="C2237" s="297"/>
      <c r="D2237" s="297"/>
      <c r="E2237" s="297"/>
      <c r="F2237" s="297"/>
      <c r="G2237" s="297"/>
      <c r="H2237" s="297"/>
      <c r="I2237" s="297"/>
      <c r="J2237" s="297"/>
      <c r="K2237" s="297"/>
      <c r="L2237" s="297"/>
      <c r="M2237" s="297"/>
      <c r="N2237" s="297"/>
      <c r="O2237" s="297"/>
      <c r="P2237" s="297"/>
      <c r="Q2237" s="297"/>
      <c r="R2237" s="297"/>
      <c r="S2237" s="297"/>
      <c r="T2237" s="297"/>
      <c r="U2237" s="297"/>
      <c r="V2237" s="297"/>
      <c r="W2237" s="297"/>
      <c r="X2237" s="297"/>
      <c r="Y2237" s="297"/>
    </row>
    <row r="2238" spans="1:25" x14ac:dyDescent="0.2">
      <c r="A2238" s="297"/>
      <c r="B2238" s="297"/>
      <c r="C2238" s="297"/>
      <c r="D2238" s="297"/>
      <c r="E2238" s="297"/>
      <c r="F2238" s="297"/>
      <c r="G2238" s="297"/>
      <c r="H2238" s="297"/>
      <c r="I2238" s="297"/>
      <c r="J2238" s="297"/>
      <c r="K2238" s="297"/>
      <c r="L2238" s="297"/>
      <c r="M2238" s="297"/>
      <c r="N2238" s="297"/>
      <c r="O2238" s="297"/>
      <c r="P2238" s="297"/>
      <c r="Q2238" s="297"/>
      <c r="R2238" s="297"/>
      <c r="S2238" s="297"/>
      <c r="T2238" s="297"/>
      <c r="U2238" s="297"/>
      <c r="V2238" s="297"/>
      <c r="W2238" s="297"/>
      <c r="X2238" s="297"/>
      <c r="Y2238" s="297"/>
    </row>
    <row r="2239" spans="1:25" x14ac:dyDescent="0.2">
      <c r="A2239" s="297"/>
      <c r="B2239" s="297"/>
      <c r="C2239" s="297"/>
      <c r="D2239" s="297"/>
      <c r="E2239" s="297"/>
      <c r="F2239" s="297"/>
      <c r="G2239" s="297"/>
      <c r="H2239" s="297"/>
      <c r="I2239" s="297"/>
      <c r="J2239" s="297"/>
      <c r="K2239" s="297"/>
      <c r="L2239" s="297"/>
      <c r="M2239" s="297"/>
      <c r="N2239" s="297"/>
      <c r="O2239" s="297"/>
      <c r="P2239" s="297"/>
      <c r="Q2239" s="297"/>
      <c r="R2239" s="297"/>
      <c r="S2239" s="297"/>
      <c r="T2239" s="297"/>
      <c r="U2239" s="297"/>
      <c r="V2239" s="297"/>
      <c r="W2239" s="297"/>
      <c r="X2239" s="297"/>
      <c r="Y2239" s="297"/>
    </row>
    <row r="2240" spans="1:25" x14ac:dyDescent="0.2">
      <c r="A2240" s="297"/>
      <c r="B2240" s="297"/>
      <c r="C2240" s="297"/>
      <c r="D2240" s="297"/>
      <c r="E2240" s="297"/>
      <c r="F2240" s="297"/>
      <c r="G2240" s="297"/>
      <c r="H2240" s="297"/>
      <c r="I2240" s="297"/>
      <c r="J2240" s="297"/>
      <c r="K2240" s="297"/>
      <c r="L2240" s="297"/>
      <c r="M2240" s="297"/>
      <c r="N2240" s="297"/>
      <c r="O2240" s="297"/>
      <c r="P2240" s="297"/>
      <c r="Q2240" s="297"/>
      <c r="R2240" s="297"/>
      <c r="S2240" s="297"/>
      <c r="T2240" s="297"/>
      <c r="U2240" s="297"/>
      <c r="V2240" s="297"/>
      <c r="W2240" s="297"/>
      <c r="X2240" s="297"/>
      <c r="Y2240" s="297"/>
    </row>
    <row r="2241" spans="1:25" x14ac:dyDescent="0.2">
      <c r="A2241" s="297"/>
      <c r="B2241" s="297"/>
      <c r="C2241" s="297"/>
      <c r="D2241" s="297"/>
      <c r="E2241" s="297"/>
      <c r="F2241" s="297"/>
      <c r="G2241" s="297"/>
      <c r="H2241" s="297"/>
      <c r="I2241" s="297"/>
      <c r="J2241" s="297"/>
      <c r="K2241" s="297"/>
      <c r="L2241" s="297"/>
      <c r="M2241" s="297"/>
      <c r="N2241" s="297"/>
      <c r="O2241" s="297"/>
      <c r="P2241" s="297"/>
      <c r="Q2241" s="297"/>
      <c r="R2241" s="297"/>
      <c r="S2241" s="297"/>
      <c r="T2241" s="297"/>
      <c r="U2241" s="297"/>
      <c r="V2241" s="297"/>
      <c r="W2241" s="297"/>
      <c r="X2241" s="297"/>
      <c r="Y2241" s="297"/>
    </row>
    <row r="2242" spans="1:25" x14ac:dyDescent="0.2">
      <c r="A2242" s="297"/>
      <c r="B2242" s="297"/>
      <c r="C2242" s="297"/>
      <c r="D2242" s="297"/>
      <c r="E2242" s="297"/>
      <c r="F2242" s="297"/>
      <c r="G2242" s="297"/>
      <c r="H2242" s="297"/>
      <c r="I2242" s="297"/>
      <c r="J2242" s="297"/>
      <c r="K2242" s="297"/>
      <c r="L2242" s="297"/>
      <c r="M2242" s="297"/>
      <c r="N2242" s="297"/>
      <c r="O2242" s="297"/>
      <c r="P2242" s="297"/>
      <c r="Q2242" s="297"/>
      <c r="R2242" s="297"/>
      <c r="S2242" s="297"/>
      <c r="T2242" s="297"/>
      <c r="U2242" s="297"/>
      <c r="V2242" s="297"/>
      <c r="W2242" s="297"/>
      <c r="X2242" s="297"/>
      <c r="Y2242" s="297"/>
    </row>
    <row r="2243" spans="1:25" x14ac:dyDescent="0.2">
      <c r="A2243" s="297"/>
      <c r="B2243" s="297"/>
      <c r="C2243" s="297"/>
      <c r="D2243" s="297"/>
      <c r="E2243" s="297"/>
      <c r="F2243" s="297"/>
      <c r="G2243" s="297"/>
      <c r="H2243" s="297"/>
      <c r="I2243" s="297"/>
      <c r="J2243" s="297"/>
      <c r="K2243" s="297"/>
      <c r="L2243" s="297"/>
      <c r="M2243" s="297"/>
      <c r="N2243" s="297"/>
      <c r="O2243" s="297"/>
      <c r="P2243" s="297"/>
      <c r="Q2243" s="297"/>
      <c r="R2243" s="297"/>
      <c r="S2243" s="297"/>
      <c r="T2243" s="297"/>
      <c r="U2243" s="297"/>
      <c r="V2243" s="297"/>
      <c r="W2243" s="297"/>
      <c r="X2243" s="297"/>
      <c r="Y2243" s="297"/>
    </row>
    <row r="2244" spans="1:25" x14ac:dyDescent="0.2">
      <c r="A2244" s="297"/>
      <c r="B2244" s="297"/>
      <c r="C2244" s="297"/>
      <c r="D2244" s="297"/>
      <c r="E2244" s="297"/>
      <c r="F2244" s="297"/>
      <c r="G2244" s="297"/>
      <c r="H2244" s="297"/>
      <c r="I2244" s="297"/>
      <c r="J2244" s="297"/>
      <c r="K2244" s="297"/>
      <c r="L2244" s="297"/>
      <c r="M2244" s="297"/>
      <c r="N2244" s="297"/>
      <c r="O2244" s="297"/>
      <c r="P2244" s="297"/>
      <c r="Q2244" s="297"/>
      <c r="R2244" s="297"/>
      <c r="S2244" s="297"/>
      <c r="T2244" s="297"/>
      <c r="U2244" s="297"/>
      <c r="V2244" s="297"/>
      <c r="W2244" s="297"/>
      <c r="X2244" s="297"/>
      <c r="Y2244" s="297"/>
    </row>
    <row r="2245" spans="1:25" x14ac:dyDescent="0.2">
      <c r="A2245" s="297"/>
      <c r="B2245" s="297"/>
      <c r="C2245" s="297"/>
      <c r="D2245" s="297"/>
      <c r="E2245" s="297"/>
      <c r="F2245" s="297"/>
      <c r="G2245" s="297"/>
      <c r="H2245" s="297"/>
      <c r="I2245" s="297"/>
      <c r="J2245" s="297"/>
      <c r="K2245" s="297"/>
      <c r="L2245" s="297"/>
      <c r="M2245" s="297"/>
      <c r="N2245" s="297"/>
      <c r="O2245" s="297"/>
      <c r="P2245" s="297"/>
      <c r="Q2245" s="297"/>
      <c r="R2245" s="297"/>
      <c r="S2245" s="297"/>
      <c r="T2245" s="297"/>
      <c r="U2245" s="297"/>
      <c r="V2245" s="297"/>
      <c r="W2245" s="297"/>
      <c r="X2245" s="297"/>
      <c r="Y2245" s="297"/>
    </row>
    <row r="2246" spans="1:25" x14ac:dyDescent="0.2">
      <c r="A2246" s="297"/>
      <c r="B2246" s="297"/>
      <c r="C2246" s="297"/>
      <c r="D2246" s="297"/>
      <c r="E2246" s="297"/>
      <c r="F2246" s="297"/>
      <c r="G2246" s="297"/>
      <c r="H2246" s="297"/>
      <c r="I2246" s="297"/>
      <c r="J2246" s="297"/>
      <c r="K2246" s="297"/>
      <c r="L2246" s="297"/>
      <c r="M2246" s="297"/>
      <c r="N2246" s="297"/>
      <c r="O2246" s="297"/>
      <c r="P2246" s="297"/>
      <c r="Q2246" s="297"/>
      <c r="R2246" s="297"/>
      <c r="S2246" s="297"/>
      <c r="T2246" s="297"/>
      <c r="U2246" s="297"/>
      <c r="V2246" s="297"/>
      <c r="W2246" s="297"/>
      <c r="X2246" s="297"/>
      <c r="Y2246" s="297"/>
    </row>
    <row r="2247" spans="1:25" x14ac:dyDescent="0.2">
      <c r="A2247" s="297"/>
      <c r="B2247" s="297"/>
      <c r="C2247" s="297"/>
      <c r="D2247" s="297"/>
      <c r="E2247" s="297"/>
      <c r="F2247" s="297"/>
      <c r="G2247" s="297"/>
      <c r="H2247" s="297"/>
      <c r="I2247" s="297"/>
      <c r="J2247" s="297"/>
      <c r="K2247" s="297"/>
      <c r="L2247" s="297"/>
      <c r="M2247" s="297"/>
      <c r="N2247" s="297"/>
      <c r="O2247" s="297"/>
      <c r="P2247" s="297"/>
      <c r="Q2247" s="297"/>
      <c r="R2247" s="297"/>
      <c r="S2247" s="297"/>
      <c r="T2247" s="297"/>
      <c r="U2247" s="297"/>
      <c r="V2247" s="297"/>
      <c r="W2247" s="297"/>
      <c r="X2247" s="297"/>
      <c r="Y2247" s="297"/>
    </row>
    <row r="2248" spans="1:25" x14ac:dyDescent="0.2">
      <c r="A2248" s="297"/>
      <c r="B2248" s="297"/>
      <c r="C2248" s="297"/>
      <c r="D2248" s="297"/>
      <c r="E2248" s="297"/>
      <c r="F2248" s="297"/>
      <c r="G2248" s="297"/>
      <c r="H2248" s="297"/>
      <c r="I2248" s="297"/>
      <c r="J2248" s="297"/>
      <c r="K2248" s="297"/>
      <c r="L2248" s="297"/>
      <c r="M2248" s="297"/>
      <c r="N2248" s="297"/>
      <c r="O2248" s="297"/>
      <c r="P2248" s="297"/>
      <c r="Q2248" s="297"/>
      <c r="R2248" s="297"/>
      <c r="S2248" s="297"/>
      <c r="T2248" s="297"/>
      <c r="U2248" s="297"/>
      <c r="V2248" s="297"/>
      <c r="W2248" s="297"/>
      <c r="X2248" s="297"/>
      <c r="Y2248" s="297"/>
    </row>
    <row r="2249" spans="1:25" x14ac:dyDescent="0.2">
      <c r="A2249" s="297"/>
      <c r="B2249" s="297"/>
      <c r="C2249" s="297"/>
      <c r="D2249" s="297"/>
      <c r="E2249" s="297"/>
      <c r="F2249" s="297"/>
      <c r="G2249" s="297"/>
      <c r="H2249" s="297"/>
      <c r="I2249" s="297"/>
      <c r="J2249" s="297"/>
      <c r="K2249" s="297"/>
      <c r="L2249" s="297"/>
      <c r="M2249" s="297"/>
      <c r="N2249" s="297"/>
      <c r="O2249" s="297"/>
      <c r="P2249" s="297"/>
      <c r="Q2249" s="297"/>
      <c r="R2249" s="297"/>
      <c r="S2249" s="297"/>
      <c r="T2249" s="297"/>
      <c r="U2249" s="297"/>
      <c r="V2249" s="297"/>
      <c r="W2249" s="297"/>
      <c r="X2249" s="297"/>
      <c r="Y2249" s="297"/>
    </row>
    <row r="2250" spans="1:25" x14ac:dyDescent="0.2">
      <c r="A2250" s="297"/>
      <c r="B2250" s="297"/>
      <c r="C2250" s="297"/>
      <c r="D2250" s="297"/>
      <c r="E2250" s="297"/>
      <c r="F2250" s="297"/>
      <c r="G2250" s="297"/>
      <c r="H2250" s="297"/>
      <c r="I2250" s="297"/>
      <c r="J2250" s="297"/>
      <c r="K2250" s="297"/>
      <c r="L2250" s="297"/>
      <c r="M2250" s="297"/>
      <c r="N2250" s="297"/>
      <c r="O2250" s="297"/>
      <c r="P2250" s="297"/>
      <c r="Q2250" s="297"/>
      <c r="R2250" s="297"/>
      <c r="S2250" s="297"/>
      <c r="T2250" s="297"/>
      <c r="U2250" s="297"/>
      <c r="V2250" s="297"/>
      <c r="W2250" s="297"/>
      <c r="X2250" s="297"/>
      <c r="Y2250" s="297"/>
    </row>
    <row r="2251" spans="1:25" x14ac:dyDescent="0.2">
      <c r="A2251" s="297"/>
      <c r="B2251" s="297"/>
      <c r="C2251" s="297"/>
      <c r="D2251" s="297"/>
      <c r="E2251" s="297"/>
      <c r="F2251" s="297"/>
      <c r="G2251" s="297"/>
      <c r="H2251" s="297"/>
      <c r="I2251" s="297"/>
      <c r="J2251" s="297"/>
      <c r="K2251" s="297"/>
      <c r="L2251" s="297"/>
      <c r="M2251" s="297"/>
      <c r="N2251" s="297"/>
      <c r="O2251" s="297"/>
      <c r="P2251" s="297"/>
      <c r="Q2251" s="297"/>
      <c r="R2251" s="297"/>
      <c r="S2251" s="297"/>
      <c r="T2251" s="297"/>
      <c r="U2251" s="297"/>
      <c r="V2251" s="297"/>
      <c r="W2251" s="297"/>
      <c r="X2251" s="297"/>
      <c r="Y2251" s="297"/>
    </row>
    <row r="2252" spans="1:25" x14ac:dyDescent="0.2">
      <c r="A2252" s="297"/>
      <c r="B2252" s="297"/>
      <c r="C2252" s="297"/>
      <c r="D2252" s="297"/>
      <c r="E2252" s="297"/>
      <c r="F2252" s="297"/>
      <c r="G2252" s="297"/>
      <c r="H2252" s="297"/>
      <c r="I2252" s="297"/>
      <c r="J2252" s="297"/>
      <c r="K2252" s="297"/>
      <c r="L2252" s="297"/>
      <c r="M2252" s="297"/>
      <c r="N2252" s="297"/>
      <c r="O2252" s="297"/>
      <c r="P2252" s="297"/>
      <c r="Q2252" s="297"/>
      <c r="R2252" s="297"/>
      <c r="S2252" s="297"/>
      <c r="T2252" s="297"/>
      <c r="U2252" s="297"/>
      <c r="V2252" s="297"/>
      <c r="W2252" s="297"/>
      <c r="X2252" s="297"/>
      <c r="Y2252" s="297"/>
    </row>
    <row r="2253" spans="1:25" x14ac:dyDescent="0.2">
      <c r="A2253" s="297"/>
      <c r="B2253" s="297"/>
      <c r="C2253" s="297"/>
      <c r="D2253" s="297"/>
      <c r="E2253" s="297"/>
      <c r="F2253" s="297"/>
      <c r="G2253" s="297"/>
      <c r="H2253" s="297"/>
      <c r="I2253" s="297"/>
      <c r="J2253" s="297"/>
      <c r="K2253" s="297"/>
      <c r="L2253" s="297"/>
      <c r="M2253" s="297"/>
      <c r="N2253" s="297"/>
      <c r="O2253" s="297"/>
      <c r="P2253" s="297"/>
      <c r="Q2253" s="297"/>
      <c r="R2253" s="297"/>
      <c r="S2253" s="297"/>
      <c r="T2253" s="297"/>
      <c r="U2253" s="297"/>
      <c r="V2253" s="297"/>
      <c r="W2253" s="297"/>
      <c r="X2253" s="297"/>
      <c r="Y2253" s="297"/>
    </row>
    <row r="2254" spans="1:25" x14ac:dyDescent="0.2">
      <c r="A2254" s="297"/>
      <c r="B2254" s="297"/>
      <c r="C2254" s="297"/>
      <c r="D2254" s="297"/>
      <c r="E2254" s="297"/>
      <c r="F2254" s="297"/>
      <c r="G2254" s="297"/>
      <c r="H2254" s="297"/>
      <c r="I2254" s="297"/>
      <c r="J2254" s="297"/>
      <c r="K2254" s="297"/>
      <c r="L2254" s="297"/>
      <c r="M2254" s="297"/>
      <c r="N2254" s="297"/>
      <c r="O2254" s="297"/>
      <c r="P2254" s="297"/>
      <c r="Q2254" s="297"/>
      <c r="R2254" s="297"/>
      <c r="S2254" s="297"/>
      <c r="T2254" s="297"/>
      <c r="U2254" s="297"/>
      <c r="V2254" s="297"/>
      <c r="W2254" s="297"/>
      <c r="X2254" s="297"/>
      <c r="Y2254" s="297"/>
    </row>
    <row r="2255" spans="1:25" x14ac:dyDescent="0.2">
      <c r="A2255" s="297"/>
      <c r="B2255" s="297"/>
      <c r="C2255" s="297"/>
      <c r="D2255" s="297"/>
      <c r="E2255" s="297"/>
      <c r="F2255" s="297"/>
      <c r="G2255" s="297"/>
      <c r="H2255" s="297"/>
      <c r="I2255" s="297"/>
      <c r="J2255" s="297"/>
      <c r="K2255" s="297"/>
      <c r="L2255" s="297"/>
      <c r="M2255" s="297"/>
      <c r="N2255" s="297"/>
      <c r="O2255" s="297"/>
      <c r="P2255" s="297"/>
      <c r="Q2255" s="297"/>
      <c r="R2255" s="297"/>
      <c r="S2255" s="297"/>
      <c r="T2255" s="297"/>
      <c r="U2255" s="297"/>
      <c r="V2255" s="297"/>
      <c r="W2255" s="297"/>
      <c r="X2255" s="297"/>
      <c r="Y2255" s="297"/>
    </row>
    <row r="2256" spans="1:25" x14ac:dyDescent="0.2">
      <c r="A2256" s="297"/>
      <c r="B2256" s="297"/>
      <c r="C2256" s="297"/>
      <c r="D2256" s="297"/>
      <c r="E2256" s="297"/>
      <c r="F2256" s="297"/>
      <c r="G2256" s="297"/>
      <c r="H2256" s="297"/>
      <c r="I2256" s="297"/>
      <c r="J2256" s="297"/>
      <c r="K2256" s="297"/>
      <c r="L2256" s="297"/>
      <c r="M2256" s="297"/>
      <c r="N2256" s="297"/>
      <c r="O2256" s="297"/>
      <c r="P2256" s="297"/>
      <c r="Q2256" s="297"/>
      <c r="R2256" s="297"/>
      <c r="S2256" s="297"/>
      <c r="T2256" s="297"/>
      <c r="U2256" s="297"/>
      <c r="V2256" s="297"/>
      <c r="W2256" s="297"/>
      <c r="X2256" s="297"/>
      <c r="Y2256" s="297"/>
    </row>
    <row r="2257" spans="1:25" x14ac:dyDescent="0.2">
      <c r="A2257" s="297"/>
      <c r="B2257" s="297"/>
      <c r="C2257" s="297"/>
      <c r="D2257" s="297"/>
      <c r="E2257" s="297"/>
      <c r="F2257" s="297"/>
      <c r="G2257" s="297"/>
      <c r="H2257" s="297"/>
      <c r="I2257" s="297"/>
      <c r="J2257" s="297"/>
      <c r="K2257" s="297"/>
      <c r="L2257" s="297"/>
      <c r="M2257" s="297"/>
      <c r="N2257" s="297"/>
      <c r="O2257" s="297"/>
      <c r="P2257" s="297"/>
      <c r="Q2257" s="297"/>
      <c r="R2257" s="297"/>
      <c r="S2257" s="297"/>
      <c r="T2257" s="297"/>
      <c r="U2257" s="297"/>
      <c r="V2257" s="297"/>
      <c r="W2257" s="297"/>
      <c r="X2257" s="297"/>
      <c r="Y2257" s="297"/>
    </row>
    <row r="2258" spans="1:25" x14ac:dyDescent="0.2">
      <c r="A2258" s="297"/>
      <c r="B2258" s="297"/>
      <c r="C2258" s="297"/>
      <c r="D2258" s="297"/>
      <c r="E2258" s="297"/>
      <c r="F2258" s="297"/>
      <c r="G2258" s="297"/>
      <c r="H2258" s="297"/>
      <c r="I2258" s="297"/>
      <c r="J2258" s="297"/>
      <c r="K2258" s="297"/>
      <c r="L2258" s="297"/>
      <c r="M2258" s="297"/>
      <c r="N2258" s="297"/>
      <c r="O2258" s="297"/>
      <c r="P2258" s="297"/>
      <c r="Q2258" s="297"/>
      <c r="R2258" s="297"/>
      <c r="S2258" s="297"/>
      <c r="T2258" s="297"/>
      <c r="U2258" s="297"/>
      <c r="V2258" s="297"/>
      <c r="W2258" s="297"/>
      <c r="X2258" s="297"/>
      <c r="Y2258" s="297"/>
    </row>
    <row r="2259" spans="1:25" x14ac:dyDescent="0.2">
      <c r="A2259" s="297"/>
      <c r="B2259" s="297"/>
      <c r="C2259" s="297"/>
      <c r="D2259" s="297"/>
      <c r="E2259" s="297"/>
      <c r="F2259" s="297"/>
      <c r="G2259" s="297"/>
      <c r="H2259" s="297"/>
      <c r="I2259" s="297"/>
      <c r="J2259" s="297"/>
      <c r="K2259" s="297"/>
      <c r="L2259" s="297"/>
      <c r="M2259" s="297"/>
      <c r="N2259" s="297"/>
      <c r="O2259" s="297"/>
      <c r="P2259" s="297"/>
      <c r="Q2259" s="297"/>
      <c r="R2259" s="297"/>
      <c r="S2259" s="297"/>
      <c r="T2259" s="297"/>
      <c r="U2259" s="297"/>
      <c r="V2259" s="297"/>
      <c r="W2259" s="297"/>
      <c r="X2259" s="297"/>
      <c r="Y2259" s="297"/>
    </row>
    <row r="2260" spans="1:25" x14ac:dyDescent="0.2">
      <c r="A2260" s="297"/>
      <c r="B2260" s="297"/>
      <c r="C2260" s="297"/>
      <c r="D2260" s="297"/>
      <c r="E2260" s="297"/>
      <c r="F2260" s="297"/>
      <c r="G2260" s="297"/>
      <c r="H2260" s="297"/>
      <c r="I2260" s="297"/>
      <c r="J2260" s="297"/>
      <c r="K2260" s="297"/>
      <c r="L2260" s="297"/>
      <c r="M2260" s="297"/>
      <c r="N2260" s="297"/>
      <c r="O2260" s="297"/>
      <c r="P2260" s="297"/>
      <c r="Q2260" s="297"/>
      <c r="R2260" s="297"/>
      <c r="S2260" s="297"/>
      <c r="T2260" s="297"/>
      <c r="U2260" s="297"/>
      <c r="V2260" s="297"/>
      <c r="W2260" s="297"/>
      <c r="X2260" s="297"/>
      <c r="Y2260" s="297"/>
    </row>
    <row r="2261" spans="1:25" x14ac:dyDescent="0.2">
      <c r="A2261" s="297"/>
      <c r="B2261" s="297"/>
      <c r="C2261" s="297"/>
      <c r="D2261" s="297"/>
      <c r="E2261" s="297"/>
      <c r="F2261" s="297"/>
      <c r="G2261" s="297"/>
      <c r="H2261" s="297"/>
      <c r="I2261" s="297"/>
      <c r="J2261" s="297"/>
      <c r="K2261" s="297"/>
      <c r="L2261" s="297"/>
      <c r="M2261" s="297"/>
      <c r="N2261" s="297"/>
      <c r="O2261" s="297"/>
      <c r="P2261" s="297"/>
      <c r="Q2261" s="297"/>
      <c r="R2261" s="297"/>
      <c r="S2261" s="297"/>
      <c r="T2261" s="297"/>
      <c r="U2261" s="297"/>
      <c r="V2261" s="297"/>
      <c r="W2261" s="297"/>
      <c r="X2261" s="297"/>
      <c r="Y2261" s="297"/>
    </row>
    <row r="2262" spans="1:25" x14ac:dyDescent="0.2">
      <c r="A2262" s="297"/>
      <c r="B2262" s="297"/>
      <c r="C2262" s="297"/>
      <c r="D2262" s="297"/>
      <c r="E2262" s="297"/>
      <c r="F2262" s="297"/>
      <c r="G2262" s="297"/>
      <c r="H2262" s="297"/>
      <c r="I2262" s="297"/>
      <c r="J2262" s="297"/>
      <c r="K2262" s="297"/>
      <c r="L2262" s="297"/>
      <c r="M2262" s="297"/>
      <c r="N2262" s="297"/>
      <c r="O2262" s="297"/>
      <c r="P2262" s="297"/>
      <c r="Q2262" s="297"/>
      <c r="R2262" s="297"/>
      <c r="S2262" s="297"/>
      <c r="T2262" s="297"/>
      <c r="U2262" s="297"/>
      <c r="V2262" s="297"/>
      <c r="W2262" s="297"/>
      <c r="X2262" s="297"/>
      <c r="Y2262" s="297"/>
    </row>
    <row r="2263" spans="1:25" x14ac:dyDescent="0.2">
      <c r="A2263" s="297"/>
      <c r="B2263" s="297"/>
      <c r="C2263" s="297"/>
      <c r="D2263" s="297"/>
      <c r="E2263" s="297"/>
      <c r="F2263" s="297"/>
      <c r="G2263" s="297"/>
      <c r="H2263" s="297"/>
      <c r="I2263" s="297"/>
      <c r="J2263" s="297"/>
      <c r="K2263" s="297"/>
      <c r="L2263" s="297"/>
      <c r="M2263" s="297"/>
      <c r="N2263" s="297"/>
      <c r="O2263" s="297"/>
      <c r="P2263" s="297"/>
      <c r="Q2263" s="297"/>
      <c r="R2263" s="297"/>
      <c r="S2263" s="297"/>
      <c r="T2263" s="297"/>
      <c r="U2263" s="297"/>
      <c r="V2263" s="297"/>
      <c r="W2263" s="297"/>
      <c r="X2263" s="297"/>
      <c r="Y2263" s="297"/>
    </row>
    <row r="2264" spans="1:25" x14ac:dyDescent="0.2">
      <c r="A2264" s="297"/>
      <c r="B2264" s="297"/>
      <c r="C2264" s="297"/>
      <c r="D2264" s="297"/>
      <c r="E2264" s="297"/>
      <c r="F2264" s="297"/>
      <c r="G2264" s="297"/>
      <c r="H2264" s="297"/>
      <c r="I2264" s="297"/>
      <c r="J2264" s="297"/>
      <c r="K2264" s="297"/>
      <c r="L2264" s="297"/>
      <c r="M2264" s="297"/>
      <c r="N2264" s="297"/>
      <c r="O2264" s="297"/>
      <c r="P2264" s="297"/>
      <c r="Q2264" s="297"/>
      <c r="R2264" s="297"/>
      <c r="S2264" s="297"/>
      <c r="T2264" s="297"/>
      <c r="U2264" s="297"/>
      <c r="V2264" s="297"/>
      <c r="W2264" s="297"/>
      <c r="X2264" s="297"/>
      <c r="Y2264" s="297"/>
    </row>
    <row r="2265" spans="1:25" x14ac:dyDescent="0.2">
      <c r="A2265" s="297"/>
      <c r="B2265" s="297"/>
      <c r="C2265" s="297"/>
      <c r="D2265" s="297"/>
      <c r="E2265" s="297"/>
      <c r="F2265" s="297"/>
      <c r="G2265" s="297"/>
      <c r="H2265" s="297"/>
      <c r="I2265" s="297"/>
      <c r="J2265" s="297"/>
      <c r="K2265" s="297"/>
      <c r="L2265" s="297"/>
      <c r="M2265" s="297"/>
      <c r="N2265" s="297"/>
      <c r="O2265" s="297"/>
      <c r="P2265" s="297"/>
      <c r="Q2265" s="297"/>
      <c r="R2265" s="297"/>
      <c r="S2265" s="297"/>
      <c r="T2265" s="297"/>
      <c r="U2265" s="297"/>
      <c r="V2265" s="297"/>
      <c r="W2265" s="297"/>
      <c r="X2265" s="297"/>
      <c r="Y2265" s="297"/>
    </row>
    <row r="2266" spans="1:25" x14ac:dyDescent="0.2">
      <c r="A2266" s="297"/>
      <c r="B2266" s="297"/>
      <c r="C2266" s="297"/>
      <c r="D2266" s="297"/>
      <c r="E2266" s="297"/>
      <c r="F2266" s="297"/>
      <c r="G2266" s="297"/>
      <c r="H2266" s="297"/>
      <c r="I2266" s="297"/>
      <c r="J2266" s="297"/>
      <c r="K2266" s="297"/>
      <c r="L2266" s="297"/>
      <c r="M2266" s="297"/>
      <c r="N2266" s="297"/>
      <c r="O2266" s="297"/>
      <c r="P2266" s="297"/>
      <c r="Q2266" s="297"/>
      <c r="R2266" s="297"/>
      <c r="S2266" s="297"/>
      <c r="T2266" s="297"/>
      <c r="U2266" s="297"/>
      <c r="V2266" s="297"/>
      <c r="W2266" s="297"/>
      <c r="X2266" s="297"/>
      <c r="Y2266" s="297"/>
    </row>
    <row r="2267" spans="1:25" x14ac:dyDescent="0.2">
      <c r="A2267" s="297"/>
      <c r="B2267" s="297"/>
      <c r="C2267" s="297"/>
      <c r="D2267" s="297"/>
      <c r="E2267" s="297"/>
      <c r="F2267" s="297"/>
      <c r="G2267" s="297"/>
      <c r="H2267" s="297"/>
      <c r="I2267" s="297"/>
      <c r="J2267" s="297"/>
      <c r="K2267" s="297"/>
      <c r="L2267" s="297"/>
      <c r="M2267" s="297"/>
      <c r="N2267" s="297"/>
      <c r="O2267" s="297"/>
      <c r="P2267" s="297"/>
      <c r="Q2267" s="297"/>
      <c r="R2267" s="297"/>
      <c r="S2267" s="297"/>
      <c r="T2267" s="297"/>
      <c r="U2267" s="297"/>
      <c r="V2267" s="297"/>
      <c r="W2267" s="297"/>
      <c r="X2267" s="297"/>
      <c r="Y2267" s="297"/>
    </row>
    <row r="2268" spans="1:25" x14ac:dyDescent="0.2">
      <c r="A2268" s="297"/>
      <c r="B2268" s="297"/>
      <c r="C2268" s="297"/>
      <c r="D2268" s="297"/>
      <c r="E2268" s="297"/>
      <c r="F2268" s="297"/>
      <c r="G2268" s="297"/>
      <c r="H2268" s="297"/>
      <c r="I2268" s="297"/>
      <c r="J2268" s="297"/>
      <c r="K2268" s="297"/>
      <c r="L2268" s="297"/>
      <c r="M2268" s="297"/>
      <c r="N2268" s="297"/>
      <c r="O2268" s="297"/>
      <c r="P2268" s="297"/>
      <c r="Q2268" s="297"/>
      <c r="R2268" s="297"/>
      <c r="S2268" s="297"/>
      <c r="T2268" s="297"/>
      <c r="U2268" s="297"/>
      <c r="V2268" s="297"/>
      <c r="W2268" s="297"/>
      <c r="X2268" s="297"/>
      <c r="Y2268" s="297"/>
    </row>
    <row r="2269" spans="1:25" x14ac:dyDescent="0.2">
      <c r="A2269" s="297"/>
      <c r="B2269" s="297"/>
      <c r="C2269" s="297"/>
      <c r="D2269" s="297"/>
      <c r="E2269" s="297"/>
      <c r="F2269" s="297"/>
      <c r="G2269" s="297"/>
      <c r="H2269" s="297"/>
      <c r="I2269" s="297"/>
      <c r="J2269" s="297"/>
      <c r="K2269" s="297"/>
      <c r="L2269" s="297"/>
      <c r="M2269" s="297"/>
      <c r="N2269" s="297"/>
      <c r="O2269" s="297"/>
      <c r="P2269" s="297"/>
      <c r="Q2269" s="297"/>
      <c r="R2269" s="297"/>
      <c r="S2269" s="297"/>
      <c r="T2269" s="297"/>
      <c r="U2269" s="297"/>
      <c r="V2269" s="297"/>
      <c r="W2269" s="297"/>
      <c r="X2269" s="297"/>
      <c r="Y2269" s="297"/>
    </row>
    <row r="2270" spans="1:25" x14ac:dyDescent="0.2">
      <c r="A2270" s="297"/>
      <c r="B2270" s="297"/>
      <c r="C2270" s="297"/>
      <c r="D2270" s="297"/>
      <c r="E2270" s="297"/>
      <c r="F2270" s="297"/>
      <c r="G2270" s="297"/>
      <c r="H2270" s="297"/>
      <c r="I2270" s="297"/>
      <c r="J2270" s="297"/>
      <c r="K2270" s="297"/>
      <c r="L2270" s="297"/>
      <c r="M2270" s="297"/>
      <c r="N2270" s="297"/>
      <c r="O2270" s="297"/>
      <c r="P2270" s="297"/>
      <c r="Q2270" s="297"/>
      <c r="R2270" s="297"/>
      <c r="S2270" s="297"/>
      <c r="T2270" s="297"/>
      <c r="U2270" s="297"/>
      <c r="V2270" s="297"/>
      <c r="W2270" s="297"/>
      <c r="X2270" s="297"/>
      <c r="Y2270" s="297"/>
    </row>
    <row r="2271" spans="1:25" x14ac:dyDescent="0.2">
      <c r="A2271" s="297"/>
      <c r="B2271" s="297"/>
      <c r="C2271" s="297"/>
      <c r="D2271" s="297"/>
      <c r="E2271" s="297"/>
      <c r="F2271" s="297"/>
      <c r="G2271" s="297"/>
      <c r="H2271" s="297"/>
      <c r="I2271" s="297"/>
      <c r="J2271" s="297"/>
      <c r="K2271" s="297"/>
      <c r="L2271" s="297"/>
      <c r="M2271" s="297"/>
      <c r="N2271" s="297"/>
      <c r="O2271" s="297"/>
      <c r="P2271" s="297"/>
      <c r="Q2271" s="297"/>
      <c r="R2271" s="297"/>
      <c r="S2271" s="297"/>
      <c r="T2271" s="297"/>
      <c r="U2271" s="297"/>
      <c r="V2271" s="297"/>
      <c r="W2271" s="297"/>
      <c r="X2271" s="297"/>
      <c r="Y2271" s="297"/>
    </row>
    <row r="2272" spans="1:25" x14ac:dyDescent="0.2">
      <c r="A2272" s="297"/>
      <c r="B2272" s="297"/>
      <c r="C2272" s="297"/>
      <c r="D2272" s="297"/>
      <c r="E2272" s="297"/>
      <c r="F2272" s="297"/>
      <c r="G2272" s="297"/>
      <c r="H2272" s="297"/>
      <c r="I2272" s="297"/>
      <c r="J2272" s="297"/>
      <c r="K2272" s="297"/>
      <c r="L2272" s="297"/>
      <c r="M2272" s="297"/>
      <c r="N2272" s="297"/>
      <c r="O2272" s="297"/>
      <c r="P2272" s="297"/>
      <c r="Q2272" s="297"/>
      <c r="R2272" s="297"/>
      <c r="S2272" s="297"/>
      <c r="T2272" s="297"/>
      <c r="U2272" s="297"/>
      <c r="V2272" s="297"/>
      <c r="W2272" s="297"/>
      <c r="X2272" s="297"/>
      <c r="Y2272" s="297"/>
    </row>
    <row r="2273" spans="1:25" x14ac:dyDescent="0.2">
      <c r="A2273" s="297"/>
      <c r="B2273" s="297"/>
      <c r="C2273" s="297"/>
      <c r="D2273" s="297"/>
      <c r="E2273" s="297"/>
      <c r="F2273" s="297"/>
      <c r="G2273" s="297"/>
      <c r="H2273" s="297"/>
      <c r="I2273" s="297"/>
      <c r="J2273" s="297"/>
      <c r="K2273" s="297"/>
      <c r="L2273" s="297"/>
      <c r="M2273" s="297"/>
      <c r="N2273" s="297"/>
      <c r="O2273" s="297"/>
      <c r="P2273" s="297"/>
      <c r="Q2273" s="297"/>
      <c r="R2273" s="297"/>
      <c r="S2273" s="297"/>
      <c r="T2273" s="297"/>
      <c r="U2273" s="297"/>
      <c r="V2273" s="297"/>
      <c r="W2273" s="297"/>
      <c r="X2273" s="297"/>
      <c r="Y2273" s="297"/>
    </row>
    <row r="2274" spans="1:25" x14ac:dyDescent="0.2">
      <c r="A2274" s="297"/>
      <c r="B2274" s="297"/>
      <c r="C2274" s="297"/>
      <c r="D2274" s="297"/>
      <c r="E2274" s="297"/>
      <c r="F2274" s="297"/>
      <c r="G2274" s="297"/>
      <c r="H2274" s="297"/>
      <c r="I2274" s="297"/>
      <c r="J2274" s="297"/>
      <c r="K2274" s="297"/>
      <c r="L2274" s="297"/>
      <c r="M2274" s="297"/>
      <c r="N2274" s="297"/>
      <c r="O2274" s="297"/>
      <c r="P2274" s="297"/>
      <c r="Q2274" s="297"/>
      <c r="R2274" s="297"/>
      <c r="S2274" s="297"/>
      <c r="T2274" s="297"/>
      <c r="U2274" s="297"/>
      <c r="V2274" s="297"/>
      <c r="W2274" s="297"/>
      <c r="X2274" s="297"/>
      <c r="Y2274" s="297"/>
    </row>
    <row r="2275" spans="1:25" x14ac:dyDescent="0.2">
      <c r="A2275" s="297"/>
      <c r="B2275" s="297"/>
      <c r="C2275" s="297"/>
      <c r="D2275" s="297"/>
      <c r="E2275" s="297"/>
      <c r="F2275" s="297"/>
      <c r="G2275" s="297"/>
      <c r="H2275" s="297"/>
      <c r="I2275" s="297"/>
      <c r="J2275" s="297"/>
      <c r="K2275" s="297"/>
      <c r="L2275" s="297"/>
      <c r="M2275" s="297"/>
      <c r="N2275" s="297"/>
      <c r="O2275" s="297"/>
      <c r="P2275" s="297"/>
      <c r="Q2275" s="297"/>
      <c r="R2275" s="297"/>
      <c r="S2275" s="297"/>
      <c r="T2275" s="297"/>
      <c r="U2275" s="297"/>
      <c r="V2275" s="297"/>
      <c r="W2275" s="297"/>
      <c r="X2275" s="297"/>
      <c r="Y2275" s="297"/>
    </row>
    <row r="2276" spans="1:25" x14ac:dyDescent="0.2">
      <c r="A2276" s="297"/>
      <c r="B2276" s="297"/>
      <c r="C2276" s="297"/>
      <c r="D2276" s="297"/>
      <c r="E2276" s="297"/>
      <c r="F2276" s="297"/>
      <c r="G2276" s="297"/>
      <c r="H2276" s="297"/>
      <c r="I2276" s="297"/>
      <c r="J2276" s="297"/>
      <c r="K2276" s="297"/>
      <c r="L2276" s="297"/>
      <c r="M2276" s="297"/>
      <c r="N2276" s="297"/>
      <c r="O2276" s="297"/>
      <c r="P2276" s="297"/>
      <c r="Q2276" s="297"/>
      <c r="R2276" s="297"/>
      <c r="S2276" s="297"/>
      <c r="T2276" s="297"/>
      <c r="U2276" s="297"/>
      <c r="V2276" s="297"/>
      <c r="W2276" s="297"/>
      <c r="X2276" s="297"/>
      <c r="Y2276" s="297"/>
    </row>
    <row r="2277" spans="1:25" x14ac:dyDescent="0.2">
      <c r="A2277" s="297"/>
      <c r="B2277" s="297"/>
      <c r="C2277" s="297"/>
      <c r="D2277" s="297"/>
      <c r="E2277" s="297"/>
      <c r="F2277" s="297"/>
      <c r="G2277" s="297"/>
      <c r="H2277" s="297"/>
      <c r="I2277" s="297"/>
      <c r="J2277" s="297"/>
      <c r="K2277" s="297"/>
      <c r="L2277" s="297"/>
      <c r="M2277" s="297"/>
      <c r="N2277" s="297"/>
      <c r="O2277" s="297"/>
      <c r="P2277" s="297"/>
      <c r="Q2277" s="297"/>
      <c r="R2277" s="297"/>
      <c r="S2277" s="297"/>
      <c r="T2277" s="297"/>
      <c r="U2277" s="297"/>
      <c r="V2277" s="297"/>
      <c r="W2277" s="297"/>
      <c r="X2277" s="297"/>
      <c r="Y2277" s="297"/>
    </row>
    <row r="2278" spans="1:25" x14ac:dyDescent="0.2">
      <c r="A2278" s="297"/>
      <c r="B2278" s="297"/>
      <c r="C2278" s="297"/>
      <c r="D2278" s="297"/>
      <c r="E2278" s="297"/>
      <c r="F2278" s="297"/>
      <c r="G2278" s="297"/>
      <c r="H2278" s="297"/>
      <c r="I2278" s="297"/>
      <c r="J2278" s="297"/>
      <c r="K2278" s="297"/>
      <c r="L2278" s="297"/>
      <c r="M2278" s="297"/>
      <c r="N2278" s="297"/>
      <c r="O2278" s="297"/>
      <c r="P2278" s="297"/>
      <c r="Q2278" s="297"/>
      <c r="R2278" s="297"/>
      <c r="S2278" s="297"/>
      <c r="T2278" s="297"/>
      <c r="U2278" s="297"/>
      <c r="V2278" s="297"/>
      <c r="W2278" s="297"/>
      <c r="X2278" s="297"/>
      <c r="Y2278" s="297"/>
    </row>
    <row r="2279" spans="1:25" x14ac:dyDescent="0.2">
      <c r="A2279" s="297"/>
      <c r="B2279" s="297"/>
      <c r="C2279" s="297"/>
      <c r="D2279" s="297"/>
      <c r="E2279" s="297"/>
      <c r="F2279" s="297"/>
      <c r="G2279" s="297"/>
      <c r="H2279" s="297"/>
      <c r="I2279" s="297"/>
      <c r="J2279" s="297"/>
      <c r="K2279" s="297"/>
      <c r="L2279" s="297"/>
      <c r="M2279" s="297"/>
      <c r="N2279" s="297"/>
      <c r="O2279" s="297"/>
      <c r="P2279" s="297"/>
      <c r="Q2279" s="297"/>
      <c r="R2279" s="297"/>
      <c r="S2279" s="297"/>
      <c r="T2279" s="297"/>
      <c r="U2279" s="297"/>
      <c r="V2279" s="297"/>
      <c r="W2279" s="297"/>
      <c r="X2279" s="297"/>
      <c r="Y2279" s="297"/>
    </row>
    <row r="2280" spans="1:25" x14ac:dyDescent="0.2">
      <c r="A2280" s="297"/>
      <c r="B2280" s="297"/>
      <c r="C2280" s="297"/>
      <c r="D2280" s="297"/>
      <c r="E2280" s="297"/>
      <c r="F2280" s="297"/>
      <c r="G2280" s="297"/>
      <c r="H2280" s="297"/>
      <c r="I2280" s="297"/>
      <c r="J2280" s="297"/>
      <c r="K2280" s="297"/>
      <c r="L2280" s="297"/>
      <c r="M2280" s="297"/>
      <c r="N2280" s="297"/>
      <c r="O2280" s="297"/>
      <c r="P2280" s="297"/>
      <c r="Q2280" s="297"/>
      <c r="R2280" s="297"/>
      <c r="S2280" s="297"/>
      <c r="T2280" s="297"/>
      <c r="U2280" s="297"/>
      <c r="V2280" s="297"/>
      <c r="W2280" s="297"/>
      <c r="X2280" s="297"/>
      <c r="Y2280" s="297"/>
    </row>
    <row r="2281" spans="1:25" x14ac:dyDescent="0.2">
      <c r="A2281" s="297"/>
      <c r="B2281" s="297"/>
      <c r="C2281" s="297"/>
      <c r="D2281" s="297"/>
      <c r="E2281" s="297"/>
      <c r="F2281" s="297"/>
      <c r="G2281" s="297"/>
      <c r="H2281" s="297"/>
      <c r="I2281" s="297"/>
      <c r="J2281" s="297"/>
      <c r="K2281" s="297"/>
      <c r="L2281" s="297"/>
      <c r="M2281" s="297"/>
      <c r="N2281" s="297"/>
      <c r="O2281" s="297"/>
      <c r="P2281" s="297"/>
      <c r="Q2281" s="297"/>
      <c r="R2281" s="297"/>
      <c r="S2281" s="297"/>
      <c r="T2281" s="297"/>
      <c r="U2281" s="297"/>
      <c r="V2281" s="297"/>
      <c r="W2281" s="297"/>
      <c r="X2281" s="297"/>
      <c r="Y2281" s="297"/>
    </row>
    <row r="2282" spans="1:25" x14ac:dyDescent="0.2">
      <c r="A2282" s="297"/>
      <c r="B2282" s="297"/>
      <c r="C2282" s="297"/>
      <c r="D2282" s="297"/>
      <c r="E2282" s="297"/>
      <c r="F2282" s="297"/>
      <c r="G2282" s="297"/>
      <c r="H2282" s="297"/>
      <c r="I2282" s="297"/>
      <c r="J2282" s="297"/>
      <c r="K2282" s="297"/>
      <c r="L2282" s="297"/>
      <c r="M2282" s="297"/>
      <c r="N2282" s="297"/>
      <c r="O2282" s="297"/>
      <c r="P2282" s="297"/>
      <c r="Q2282" s="297"/>
      <c r="R2282" s="297"/>
      <c r="S2282" s="297"/>
      <c r="T2282" s="297"/>
      <c r="U2282" s="297"/>
      <c r="V2282" s="297"/>
      <c r="W2282" s="297"/>
      <c r="X2282" s="297"/>
      <c r="Y2282" s="297"/>
    </row>
    <row r="2283" spans="1:25" x14ac:dyDescent="0.2">
      <c r="A2283" s="297"/>
      <c r="B2283" s="297"/>
      <c r="C2283" s="297"/>
      <c r="D2283" s="297"/>
      <c r="E2283" s="297"/>
      <c r="F2283" s="297"/>
      <c r="G2283" s="297"/>
      <c r="H2283" s="297"/>
      <c r="I2283" s="297"/>
      <c r="J2283" s="297"/>
      <c r="K2283" s="297"/>
      <c r="L2283" s="297"/>
      <c r="M2283" s="297"/>
      <c r="N2283" s="297"/>
      <c r="O2283" s="297"/>
      <c r="P2283" s="297"/>
      <c r="Q2283" s="297"/>
      <c r="R2283" s="297"/>
      <c r="S2283" s="297"/>
      <c r="T2283" s="297"/>
      <c r="U2283" s="297"/>
      <c r="V2283" s="297"/>
      <c r="W2283" s="297"/>
      <c r="X2283" s="297"/>
      <c r="Y2283" s="297"/>
    </row>
    <row r="2284" spans="1:25" x14ac:dyDescent="0.2">
      <c r="A2284" s="297"/>
      <c r="B2284" s="297"/>
      <c r="C2284" s="297"/>
      <c r="D2284" s="297"/>
      <c r="E2284" s="297"/>
      <c r="F2284" s="297"/>
      <c r="G2284" s="297"/>
      <c r="H2284" s="297"/>
      <c r="I2284" s="297"/>
      <c r="J2284" s="297"/>
      <c r="K2284" s="297"/>
      <c r="L2284" s="297"/>
      <c r="M2284" s="297"/>
      <c r="N2284" s="297"/>
      <c r="O2284" s="297"/>
      <c r="P2284" s="297"/>
      <c r="Q2284" s="297"/>
      <c r="R2284" s="297"/>
      <c r="S2284" s="297"/>
      <c r="T2284" s="297"/>
      <c r="U2284" s="297"/>
      <c r="V2284" s="297"/>
      <c r="W2284" s="297"/>
      <c r="X2284" s="297"/>
      <c r="Y2284" s="297"/>
    </row>
    <row r="2285" spans="1:25" x14ac:dyDescent="0.2">
      <c r="A2285" s="297"/>
      <c r="B2285" s="297"/>
      <c r="C2285" s="297"/>
      <c r="D2285" s="297"/>
      <c r="E2285" s="297"/>
      <c r="F2285" s="297"/>
      <c r="G2285" s="297"/>
      <c r="H2285" s="297"/>
      <c r="I2285" s="297"/>
      <c r="J2285" s="297"/>
      <c r="K2285" s="297"/>
      <c r="L2285" s="297"/>
      <c r="M2285" s="297"/>
      <c r="N2285" s="297"/>
      <c r="O2285" s="297"/>
      <c r="P2285" s="297"/>
      <c r="Q2285" s="297"/>
      <c r="R2285" s="297"/>
      <c r="S2285" s="297"/>
      <c r="T2285" s="297"/>
      <c r="U2285" s="297"/>
      <c r="V2285" s="297"/>
      <c r="W2285" s="297"/>
      <c r="X2285" s="297"/>
      <c r="Y2285" s="297"/>
    </row>
    <row r="2286" spans="1:25" x14ac:dyDescent="0.2">
      <c r="A2286" s="297"/>
      <c r="B2286" s="297"/>
      <c r="C2286" s="297"/>
      <c r="D2286" s="297"/>
      <c r="E2286" s="297"/>
      <c r="F2286" s="297"/>
      <c r="G2286" s="297"/>
      <c r="H2286" s="297"/>
      <c r="I2286" s="297"/>
      <c r="J2286" s="297"/>
      <c r="K2286" s="297"/>
      <c r="L2286" s="297"/>
      <c r="M2286" s="297"/>
      <c r="N2286" s="297"/>
      <c r="O2286" s="297"/>
      <c r="P2286" s="297"/>
      <c r="Q2286" s="297"/>
      <c r="R2286" s="297"/>
      <c r="S2286" s="297"/>
      <c r="T2286" s="297"/>
      <c r="U2286" s="297"/>
      <c r="V2286" s="297"/>
      <c r="W2286" s="297"/>
      <c r="X2286" s="297"/>
      <c r="Y2286" s="297"/>
    </row>
    <row r="2287" spans="1:25" x14ac:dyDescent="0.2">
      <c r="A2287" s="297"/>
      <c r="B2287" s="297"/>
      <c r="C2287" s="297"/>
      <c r="D2287" s="297"/>
      <c r="E2287" s="297"/>
      <c r="F2287" s="297"/>
      <c r="G2287" s="297"/>
      <c r="H2287" s="297"/>
      <c r="I2287" s="297"/>
      <c r="J2287" s="297"/>
      <c r="K2287" s="297"/>
      <c r="L2287" s="297"/>
      <c r="M2287" s="297"/>
      <c r="N2287" s="297"/>
      <c r="O2287" s="297"/>
      <c r="P2287" s="297"/>
      <c r="Q2287" s="297"/>
      <c r="R2287" s="297"/>
      <c r="S2287" s="297"/>
      <c r="T2287" s="297"/>
      <c r="U2287" s="297"/>
      <c r="V2287" s="297"/>
      <c r="W2287" s="297"/>
      <c r="X2287" s="297"/>
      <c r="Y2287" s="297"/>
    </row>
    <row r="2288" spans="1:25" x14ac:dyDescent="0.2">
      <c r="A2288" s="297"/>
      <c r="B2288" s="297"/>
      <c r="C2288" s="297"/>
      <c r="D2288" s="297"/>
      <c r="E2288" s="297"/>
      <c r="F2288" s="297"/>
      <c r="G2288" s="297"/>
      <c r="H2288" s="297"/>
      <c r="I2288" s="297"/>
      <c r="J2288" s="297"/>
      <c r="K2288" s="297"/>
      <c r="L2288" s="297"/>
      <c r="M2288" s="297"/>
      <c r="N2288" s="297"/>
      <c r="O2288" s="297"/>
      <c r="P2288" s="297"/>
      <c r="Q2288" s="297"/>
      <c r="R2288" s="297"/>
      <c r="S2288" s="297"/>
      <c r="T2288" s="297"/>
      <c r="U2288" s="297"/>
      <c r="V2288" s="297"/>
      <c r="W2288" s="297"/>
      <c r="X2288" s="297"/>
      <c r="Y2288" s="297"/>
    </row>
    <row r="2289" spans="1:25" x14ac:dyDescent="0.2">
      <c r="A2289" s="297"/>
      <c r="B2289" s="297"/>
      <c r="C2289" s="297"/>
      <c r="D2289" s="297"/>
      <c r="E2289" s="297"/>
      <c r="F2289" s="297"/>
      <c r="G2289" s="297"/>
      <c r="H2289" s="297"/>
      <c r="I2289" s="297"/>
      <c r="J2289" s="297"/>
      <c r="K2289" s="297"/>
      <c r="L2289" s="297"/>
      <c r="M2289" s="297"/>
      <c r="N2289" s="297"/>
      <c r="O2289" s="297"/>
      <c r="P2289" s="297"/>
      <c r="Q2289" s="297"/>
      <c r="R2289" s="297"/>
      <c r="S2289" s="297"/>
      <c r="T2289" s="297"/>
      <c r="U2289" s="297"/>
      <c r="V2289" s="297"/>
      <c r="W2289" s="297"/>
      <c r="X2289" s="297"/>
      <c r="Y2289" s="297"/>
    </row>
    <row r="2290" spans="1:25" x14ac:dyDescent="0.2">
      <c r="A2290" s="297"/>
      <c r="B2290" s="297"/>
      <c r="C2290" s="297"/>
      <c r="D2290" s="297"/>
      <c r="E2290" s="297"/>
      <c r="F2290" s="297"/>
      <c r="G2290" s="297"/>
      <c r="H2290" s="297"/>
      <c r="I2290" s="297"/>
      <c r="J2290" s="297"/>
      <c r="K2290" s="297"/>
      <c r="L2290" s="297"/>
      <c r="M2290" s="297"/>
      <c r="N2290" s="297"/>
      <c r="O2290" s="297"/>
      <c r="P2290" s="297"/>
      <c r="Q2290" s="297"/>
      <c r="R2290" s="297"/>
      <c r="S2290" s="297"/>
      <c r="T2290" s="297"/>
      <c r="U2290" s="297"/>
      <c r="V2290" s="297"/>
      <c r="W2290" s="297"/>
      <c r="X2290" s="297"/>
      <c r="Y2290" s="297"/>
    </row>
    <row r="2291" spans="1:25" x14ac:dyDescent="0.2">
      <c r="A2291" s="297"/>
      <c r="B2291" s="297"/>
      <c r="C2291" s="297"/>
      <c r="D2291" s="297"/>
      <c r="E2291" s="297"/>
      <c r="F2291" s="297"/>
      <c r="G2291" s="297"/>
      <c r="H2291" s="297"/>
      <c r="I2291" s="297"/>
      <c r="J2291" s="297"/>
      <c r="K2291" s="297"/>
      <c r="L2291" s="297"/>
      <c r="M2291" s="297"/>
      <c r="N2291" s="297"/>
      <c r="O2291" s="297"/>
      <c r="P2291" s="297"/>
      <c r="Q2291" s="297"/>
      <c r="R2291" s="297"/>
      <c r="S2291" s="297"/>
      <c r="T2291" s="297"/>
      <c r="U2291" s="297"/>
      <c r="V2291" s="297"/>
      <c r="W2291" s="297"/>
      <c r="X2291" s="297"/>
      <c r="Y2291" s="297"/>
    </row>
    <row r="2292" spans="1:25" x14ac:dyDescent="0.2">
      <c r="A2292" s="297"/>
      <c r="B2292" s="297"/>
      <c r="C2292" s="297"/>
      <c r="D2292" s="297"/>
      <c r="E2292" s="297"/>
      <c r="F2292" s="297"/>
      <c r="G2292" s="297"/>
      <c r="H2292" s="297"/>
      <c r="I2292" s="297"/>
      <c r="J2292" s="297"/>
      <c r="K2292" s="297"/>
      <c r="L2292" s="297"/>
      <c r="M2292" s="297"/>
      <c r="N2292" s="297"/>
      <c r="O2292" s="297"/>
      <c r="P2292" s="297"/>
      <c r="Q2292" s="297"/>
      <c r="R2292" s="297"/>
      <c r="S2292" s="297"/>
      <c r="T2292" s="297"/>
      <c r="U2292" s="297"/>
      <c r="V2292" s="297"/>
      <c r="W2292" s="297"/>
      <c r="X2292" s="297"/>
      <c r="Y2292" s="297"/>
    </row>
    <row r="2293" spans="1:25" x14ac:dyDescent="0.2">
      <c r="A2293" s="297"/>
      <c r="B2293" s="297"/>
      <c r="C2293" s="297"/>
      <c r="D2293" s="297"/>
      <c r="E2293" s="297"/>
      <c r="F2293" s="297"/>
      <c r="G2293" s="297"/>
      <c r="H2293" s="297"/>
      <c r="I2293" s="297"/>
      <c r="J2293" s="297"/>
      <c r="K2293" s="297"/>
      <c r="L2293" s="297"/>
      <c r="M2293" s="297"/>
      <c r="N2293" s="297"/>
      <c r="O2293" s="297"/>
      <c r="P2293" s="297"/>
      <c r="Q2293" s="297"/>
      <c r="R2293" s="297"/>
      <c r="S2293" s="297"/>
      <c r="T2293" s="297"/>
      <c r="U2293" s="297"/>
      <c r="V2293" s="297"/>
      <c r="W2293" s="297"/>
      <c r="X2293" s="297"/>
      <c r="Y2293" s="297"/>
    </row>
    <row r="2294" spans="1:25" x14ac:dyDescent="0.2">
      <c r="A2294" s="297"/>
      <c r="B2294" s="297"/>
      <c r="C2294" s="297"/>
      <c r="D2294" s="297"/>
      <c r="E2294" s="297"/>
      <c r="F2294" s="297"/>
      <c r="G2294" s="297"/>
      <c r="H2294" s="297"/>
      <c r="I2294" s="297"/>
      <c r="J2294" s="297"/>
      <c r="K2294" s="297"/>
      <c r="L2294" s="297"/>
      <c r="M2294" s="297"/>
      <c r="N2294" s="297"/>
      <c r="O2294" s="297"/>
      <c r="P2294" s="297"/>
      <c r="Q2294" s="297"/>
      <c r="R2294" s="297"/>
      <c r="S2294" s="297"/>
      <c r="T2294" s="297"/>
      <c r="U2294" s="297"/>
      <c r="V2294" s="297"/>
      <c r="W2294" s="297"/>
      <c r="X2294" s="297"/>
      <c r="Y2294" s="297"/>
    </row>
    <row r="2295" spans="1:25" x14ac:dyDescent="0.2">
      <c r="A2295" s="297"/>
      <c r="B2295" s="297"/>
      <c r="C2295" s="297"/>
      <c r="D2295" s="297"/>
      <c r="E2295" s="297"/>
      <c r="F2295" s="297"/>
      <c r="G2295" s="297"/>
      <c r="H2295" s="297"/>
      <c r="I2295" s="297"/>
      <c r="J2295" s="297"/>
      <c r="K2295" s="297"/>
      <c r="L2295" s="297"/>
      <c r="M2295" s="297"/>
      <c r="N2295" s="297"/>
      <c r="O2295" s="297"/>
      <c r="P2295" s="297"/>
      <c r="Q2295" s="297"/>
      <c r="R2295" s="297"/>
      <c r="S2295" s="297"/>
      <c r="T2295" s="297"/>
      <c r="U2295" s="297"/>
      <c r="V2295" s="297"/>
      <c r="W2295" s="297"/>
      <c r="X2295" s="297"/>
      <c r="Y2295" s="297"/>
    </row>
    <row r="2296" spans="1:25" x14ac:dyDescent="0.2">
      <c r="A2296" s="297"/>
      <c r="B2296" s="297"/>
      <c r="C2296" s="297"/>
      <c r="D2296" s="297"/>
      <c r="E2296" s="297"/>
      <c r="F2296" s="297"/>
      <c r="G2296" s="297"/>
      <c r="H2296" s="297"/>
      <c r="I2296" s="297"/>
      <c r="J2296" s="297"/>
      <c r="K2296" s="297"/>
      <c r="L2296" s="297"/>
      <c r="M2296" s="297"/>
      <c r="N2296" s="297"/>
      <c r="O2296" s="297"/>
      <c r="P2296" s="297"/>
      <c r="Q2296" s="297"/>
      <c r="R2296" s="297"/>
      <c r="S2296" s="297"/>
      <c r="T2296" s="297"/>
      <c r="U2296" s="297"/>
      <c r="V2296" s="297"/>
      <c r="W2296" s="297"/>
      <c r="X2296" s="297"/>
      <c r="Y2296" s="297"/>
    </row>
    <row r="2297" spans="1:25" x14ac:dyDescent="0.2">
      <c r="A2297" s="297"/>
      <c r="B2297" s="297"/>
      <c r="C2297" s="297"/>
      <c r="D2297" s="297"/>
      <c r="E2297" s="297"/>
      <c r="F2297" s="297"/>
      <c r="G2297" s="297"/>
      <c r="H2297" s="297"/>
      <c r="I2297" s="297"/>
      <c r="J2297" s="297"/>
      <c r="K2297" s="297"/>
      <c r="L2297" s="297"/>
      <c r="M2297" s="297"/>
      <c r="N2297" s="297"/>
      <c r="O2297" s="297"/>
      <c r="P2297" s="297"/>
      <c r="Q2297" s="297"/>
      <c r="R2297" s="297"/>
      <c r="S2297" s="297"/>
      <c r="T2297" s="297"/>
      <c r="U2297" s="297"/>
      <c r="V2297" s="297"/>
      <c r="W2297" s="297"/>
      <c r="X2297" s="297"/>
      <c r="Y2297" s="297"/>
    </row>
    <row r="2298" spans="1:25" x14ac:dyDescent="0.2">
      <c r="A2298" s="297"/>
      <c r="B2298" s="297"/>
      <c r="C2298" s="297"/>
      <c r="D2298" s="297"/>
      <c r="E2298" s="297"/>
      <c r="F2298" s="297"/>
      <c r="G2298" s="297"/>
      <c r="H2298" s="297"/>
      <c r="I2298" s="297"/>
      <c r="J2298" s="297"/>
      <c r="K2298" s="297"/>
      <c r="L2298" s="297"/>
      <c r="M2298" s="297"/>
      <c r="N2298" s="297"/>
      <c r="O2298" s="297"/>
      <c r="P2298" s="297"/>
      <c r="Q2298" s="297"/>
      <c r="R2298" s="297"/>
      <c r="S2298" s="297"/>
      <c r="T2298" s="297"/>
      <c r="U2298" s="297"/>
      <c r="V2298" s="297"/>
      <c r="W2298" s="297"/>
      <c r="X2298" s="297"/>
      <c r="Y2298" s="297"/>
    </row>
    <row r="2299" spans="1:25" x14ac:dyDescent="0.2">
      <c r="A2299" s="297"/>
      <c r="B2299" s="297"/>
      <c r="C2299" s="297"/>
      <c r="D2299" s="297"/>
      <c r="E2299" s="297"/>
      <c r="F2299" s="297"/>
      <c r="G2299" s="297"/>
      <c r="H2299" s="297"/>
      <c r="I2299" s="297"/>
      <c r="J2299" s="297"/>
      <c r="K2299" s="297"/>
      <c r="L2299" s="297"/>
      <c r="M2299" s="297"/>
      <c r="N2299" s="297"/>
      <c r="O2299" s="297"/>
      <c r="P2299" s="297"/>
      <c r="Q2299" s="297"/>
      <c r="R2299" s="297"/>
      <c r="S2299" s="297"/>
      <c r="T2299" s="297"/>
      <c r="U2299" s="297"/>
      <c r="V2299" s="297"/>
      <c r="W2299" s="297"/>
      <c r="X2299" s="297"/>
      <c r="Y2299" s="297"/>
    </row>
    <row r="2300" spans="1:25" x14ac:dyDescent="0.2">
      <c r="A2300" s="297"/>
      <c r="B2300" s="297"/>
      <c r="C2300" s="297"/>
      <c r="D2300" s="297"/>
      <c r="E2300" s="297"/>
      <c r="F2300" s="297"/>
      <c r="G2300" s="297"/>
      <c r="H2300" s="297"/>
      <c r="I2300" s="297"/>
      <c r="J2300" s="297"/>
      <c r="K2300" s="297"/>
      <c r="L2300" s="297"/>
      <c r="M2300" s="297"/>
      <c r="N2300" s="297"/>
      <c r="O2300" s="297"/>
      <c r="P2300" s="297"/>
      <c r="Q2300" s="297"/>
      <c r="R2300" s="297"/>
      <c r="S2300" s="297"/>
      <c r="T2300" s="297"/>
      <c r="U2300" s="297"/>
      <c r="V2300" s="297"/>
      <c r="W2300" s="297"/>
      <c r="X2300" s="297"/>
      <c r="Y2300" s="297"/>
    </row>
    <row r="2301" spans="1:25" x14ac:dyDescent="0.2">
      <c r="A2301" s="297"/>
      <c r="B2301" s="297"/>
      <c r="C2301" s="297"/>
      <c r="D2301" s="297"/>
      <c r="E2301" s="297"/>
      <c r="F2301" s="297"/>
      <c r="G2301" s="297"/>
      <c r="H2301" s="297"/>
      <c r="I2301" s="297"/>
      <c r="J2301" s="297"/>
      <c r="K2301" s="297"/>
      <c r="L2301" s="297"/>
      <c r="M2301" s="297"/>
      <c r="N2301" s="297"/>
      <c r="O2301" s="297"/>
      <c r="P2301" s="297"/>
      <c r="Q2301" s="297"/>
      <c r="R2301" s="297"/>
      <c r="S2301" s="297"/>
      <c r="T2301" s="297"/>
      <c r="U2301" s="297"/>
      <c r="V2301" s="297"/>
      <c r="W2301" s="297"/>
      <c r="X2301" s="297"/>
      <c r="Y2301" s="297"/>
    </row>
    <row r="2302" spans="1:25" x14ac:dyDescent="0.2">
      <c r="A2302" s="297"/>
      <c r="B2302" s="297"/>
      <c r="C2302" s="297"/>
      <c r="D2302" s="297"/>
      <c r="E2302" s="297"/>
      <c r="F2302" s="297"/>
      <c r="G2302" s="297"/>
      <c r="H2302" s="297"/>
      <c r="I2302" s="297"/>
      <c r="J2302" s="297"/>
      <c r="K2302" s="297"/>
      <c r="L2302" s="297"/>
      <c r="M2302" s="297"/>
      <c r="N2302" s="297"/>
      <c r="O2302" s="297"/>
      <c r="P2302" s="297"/>
      <c r="Q2302" s="297"/>
      <c r="R2302" s="297"/>
      <c r="S2302" s="297"/>
      <c r="T2302" s="297"/>
      <c r="U2302" s="297"/>
      <c r="V2302" s="297"/>
      <c r="W2302" s="297"/>
      <c r="X2302" s="297"/>
      <c r="Y2302" s="297"/>
    </row>
    <row r="2303" spans="1:25" x14ac:dyDescent="0.2">
      <c r="A2303" s="297"/>
      <c r="B2303" s="297"/>
      <c r="C2303" s="297"/>
      <c r="D2303" s="297"/>
      <c r="E2303" s="297"/>
      <c r="F2303" s="297"/>
      <c r="G2303" s="297"/>
      <c r="H2303" s="297"/>
      <c r="I2303" s="297"/>
      <c r="J2303" s="297"/>
      <c r="K2303" s="297"/>
      <c r="L2303" s="297"/>
      <c r="M2303" s="297"/>
      <c r="N2303" s="297"/>
      <c r="O2303" s="297"/>
      <c r="P2303" s="297"/>
      <c r="Q2303" s="297"/>
      <c r="R2303" s="297"/>
      <c r="S2303" s="297"/>
      <c r="T2303" s="297"/>
      <c r="U2303" s="297"/>
      <c r="V2303" s="297"/>
      <c r="W2303" s="297"/>
      <c r="X2303" s="297"/>
      <c r="Y2303" s="297"/>
    </row>
    <row r="2304" spans="1:25" x14ac:dyDescent="0.2">
      <c r="A2304" s="297"/>
      <c r="B2304" s="297"/>
      <c r="C2304" s="297"/>
      <c r="D2304" s="297"/>
      <c r="E2304" s="297"/>
      <c r="F2304" s="297"/>
      <c r="G2304" s="297"/>
      <c r="H2304" s="297"/>
      <c r="I2304" s="297"/>
      <c r="J2304" s="297"/>
      <c r="K2304" s="297"/>
      <c r="L2304" s="297"/>
      <c r="M2304" s="297"/>
      <c r="N2304" s="297"/>
      <c r="O2304" s="297"/>
      <c r="P2304" s="297"/>
      <c r="Q2304" s="297"/>
      <c r="R2304" s="297"/>
      <c r="S2304" s="297"/>
      <c r="T2304" s="297"/>
      <c r="U2304" s="297"/>
      <c r="V2304" s="297"/>
      <c r="W2304" s="297"/>
      <c r="X2304" s="297"/>
      <c r="Y2304" s="297"/>
    </row>
    <row r="2305" spans="1:25" x14ac:dyDescent="0.2">
      <c r="A2305" s="297"/>
      <c r="B2305" s="297"/>
      <c r="C2305" s="297"/>
      <c r="D2305" s="297"/>
      <c r="E2305" s="297"/>
      <c r="F2305" s="297"/>
      <c r="G2305" s="297"/>
      <c r="H2305" s="297"/>
      <c r="I2305" s="297"/>
      <c r="J2305" s="297"/>
      <c r="K2305" s="297"/>
      <c r="L2305" s="297"/>
      <c r="M2305" s="297"/>
      <c r="N2305" s="297"/>
      <c r="O2305" s="297"/>
      <c r="P2305" s="297"/>
      <c r="Q2305" s="297"/>
      <c r="R2305" s="297"/>
      <c r="S2305" s="297"/>
      <c r="T2305" s="297"/>
      <c r="U2305" s="297"/>
      <c r="V2305" s="297"/>
      <c r="W2305" s="297"/>
      <c r="X2305" s="297"/>
      <c r="Y2305" s="297"/>
    </row>
    <row r="2306" spans="1:25" x14ac:dyDescent="0.2">
      <c r="A2306" s="297"/>
      <c r="B2306" s="297"/>
      <c r="C2306" s="297"/>
      <c r="D2306" s="297"/>
      <c r="E2306" s="297"/>
      <c r="F2306" s="297"/>
      <c r="G2306" s="297"/>
      <c r="H2306" s="297"/>
      <c r="I2306" s="297"/>
      <c r="J2306" s="297"/>
      <c r="K2306" s="297"/>
      <c r="L2306" s="297"/>
      <c r="M2306" s="297"/>
      <c r="N2306" s="297"/>
      <c r="O2306" s="297"/>
      <c r="P2306" s="297"/>
      <c r="Q2306" s="297"/>
      <c r="R2306" s="297"/>
      <c r="S2306" s="297"/>
      <c r="T2306" s="297"/>
      <c r="U2306" s="297"/>
      <c r="V2306" s="297"/>
      <c r="W2306" s="297"/>
      <c r="X2306" s="297"/>
      <c r="Y2306" s="297"/>
    </row>
    <row r="2307" spans="1:25" x14ac:dyDescent="0.2">
      <c r="A2307" s="297"/>
      <c r="B2307" s="297"/>
      <c r="C2307" s="297"/>
      <c r="D2307" s="297"/>
      <c r="E2307" s="297"/>
      <c r="F2307" s="297"/>
      <c r="G2307" s="297"/>
      <c r="H2307" s="297"/>
      <c r="I2307" s="297"/>
      <c r="J2307" s="297"/>
      <c r="K2307" s="297"/>
      <c r="L2307" s="297"/>
      <c r="M2307" s="297"/>
      <c r="N2307" s="297"/>
      <c r="O2307" s="297"/>
      <c r="P2307" s="297"/>
      <c r="Q2307" s="297"/>
      <c r="R2307" s="297"/>
      <c r="S2307" s="297"/>
      <c r="T2307" s="297"/>
      <c r="U2307" s="297"/>
      <c r="V2307" s="297"/>
      <c r="W2307" s="297"/>
      <c r="X2307" s="297"/>
      <c r="Y2307" s="297"/>
    </row>
    <row r="2308" spans="1:25" x14ac:dyDescent="0.2">
      <c r="A2308" s="297"/>
      <c r="B2308" s="297"/>
      <c r="C2308" s="297"/>
      <c r="D2308" s="297"/>
      <c r="E2308" s="297"/>
      <c r="F2308" s="297"/>
      <c r="G2308" s="297"/>
      <c r="H2308" s="297"/>
      <c r="I2308" s="297"/>
      <c r="J2308" s="297"/>
      <c r="K2308" s="297"/>
      <c r="L2308" s="297"/>
      <c r="M2308" s="297"/>
      <c r="N2308" s="297"/>
      <c r="O2308" s="297"/>
      <c r="P2308" s="297"/>
      <c r="Q2308" s="297"/>
      <c r="R2308" s="297"/>
      <c r="S2308" s="297"/>
      <c r="T2308" s="297"/>
      <c r="U2308" s="297"/>
      <c r="V2308" s="297"/>
      <c r="W2308" s="297"/>
      <c r="X2308" s="297"/>
      <c r="Y2308" s="297"/>
    </row>
    <row r="2309" spans="1:25" x14ac:dyDescent="0.2">
      <c r="A2309" s="297"/>
      <c r="B2309" s="297"/>
      <c r="C2309" s="297"/>
      <c r="D2309" s="297"/>
      <c r="E2309" s="297"/>
      <c r="F2309" s="297"/>
      <c r="G2309" s="297"/>
      <c r="H2309" s="297"/>
      <c r="I2309" s="297"/>
      <c r="J2309" s="297"/>
      <c r="K2309" s="297"/>
      <c r="L2309" s="297"/>
      <c r="M2309" s="297"/>
      <c r="N2309" s="297"/>
      <c r="O2309" s="297"/>
      <c r="P2309" s="297"/>
      <c r="Q2309" s="297"/>
      <c r="R2309" s="297"/>
      <c r="S2309" s="297"/>
      <c r="T2309" s="297"/>
      <c r="U2309" s="297"/>
      <c r="V2309" s="297"/>
      <c r="W2309" s="297"/>
      <c r="X2309" s="297"/>
      <c r="Y2309" s="297"/>
    </row>
    <row r="2310" spans="1:25" x14ac:dyDescent="0.2">
      <c r="A2310" s="297"/>
      <c r="B2310" s="297"/>
      <c r="C2310" s="297"/>
      <c r="D2310" s="297"/>
      <c r="E2310" s="297"/>
      <c r="F2310" s="297"/>
      <c r="G2310" s="297"/>
      <c r="H2310" s="297"/>
      <c r="I2310" s="297"/>
      <c r="J2310" s="297"/>
      <c r="K2310" s="297"/>
      <c r="L2310" s="297"/>
      <c r="M2310" s="297"/>
      <c r="N2310" s="297"/>
      <c r="O2310" s="297"/>
      <c r="P2310" s="297"/>
      <c r="Q2310" s="297"/>
      <c r="R2310" s="297"/>
      <c r="S2310" s="297"/>
      <c r="T2310" s="297"/>
      <c r="U2310" s="297"/>
      <c r="V2310" s="297"/>
      <c r="W2310" s="297"/>
      <c r="X2310" s="297"/>
      <c r="Y2310" s="297"/>
    </row>
    <row r="2311" spans="1:25" x14ac:dyDescent="0.2">
      <c r="A2311" s="297"/>
      <c r="B2311" s="297"/>
      <c r="C2311" s="297"/>
      <c r="D2311" s="297"/>
      <c r="E2311" s="297"/>
      <c r="F2311" s="297"/>
      <c r="G2311" s="297"/>
      <c r="H2311" s="297"/>
      <c r="I2311" s="297"/>
      <c r="J2311" s="297"/>
      <c r="K2311" s="297"/>
      <c r="L2311" s="297"/>
      <c r="M2311" s="297"/>
      <c r="N2311" s="297"/>
      <c r="O2311" s="297"/>
      <c r="P2311" s="297"/>
      <c r="Q2311" s="297"/>
      <c r="R2311" s="297"/>
      <c r="S2311" s="297"/>
      <c r="T2311" s="297"/>
      <c r="U2311" s="297"/>
      <c r="V2311" s="297"/>
      <c r="W2311" s="297"/>
      <c r="X2311" s="297"/>
      <c r="Y2311" s="297"/>
    </row>
    <row r="2312" spans="1:25" x14ac:dyDescent="0.2">
      <c r="A2312" s="297"/>
      <c r="B2312" s="297"/>
      <c r="C2312" s="297"/>
      <c r="D2312" s="297"/>
      <c r="E2312" s="297"/>
      <c r="F2312" s="297"/>
      <c r="G2312" s="297"/>
      <c r="H2312" s="297"/>
      <c r="I2312" s="297"/>
      <c r="J2312" s="297"/>
      <c r="K2312" s="297"/>
      <c r="L2312" s="297"/>
      <c r="M2312" s="297"/>
      <c r="N2312" s="297"/>
      <c r="O2312" s="297"/>
      <c r="P2312" s="297"/>
      <c r="Q2312" s="297"/>
      <c r="R2312" s="297"/>
      <c r="S2312" s="297"/>
      <c r="T2312" s="297"/>
      <c r="U2312" s="297"/>
      <c r="V2312" s="297"/>
      <c r="W2312" s="297"/>
      <c r="X2312" s="297"/>
      <c r="Y2312" s="297"/>
    </row>
    <row r="2313" spans="1:25" x14ac:dyDescent="0.2">
      <c r="A2313" s="297"/>
      <c r="B2313" s="297"/>
      <c r="C2313" s="297"/>
      <c r="D2313" s="297"/>
      <c r="E2313" s="297"/>
      <c r="F2313" s="297"/>
      <c r="G2313" s="297"/>
      <c r="H2313" s="297"/>
      <c r="I2313" s="297"/>
      <c r="J2313" s="297"/>
      <c r="K2313" s="297"/>
      <c r="L2313" s="297"/>
      <c r="M2313" s="297"/>
      <c r="N2313" s="297"/>
      <c r="O2313" s="297"/>
      <c r="P2313" s="297"/>
      <c r="Q2313" s="297"/>
      <c r="R2313" s="297"/>
      <c r="S2313" s="297"/>
      <c r="T2313" s="297"/>
      <c r="U2313" s="297"/>
      <c r="V2313" s="297"/>
      <c r="W2313" s="297"/>
      <c r="X2313" s="297"/>
      <c r="Y2313" s="297"/>
    </row>
    <row r="2314" spans="1:25" x14ac:dyDescent="0.2">
      <c r="A2314" s="297"/>
      <c r="B2314" s="297"/>
      <c r="C2314" s="297"/>
      <c r="D2314" s="297"/>
      <c r="E2314" s="297"/>
      <c r="F2314" s="297"/>
      <c r="G2314" s="297"/>
      <c r="H2314" s="297"/>
      <c r="I2314" s="297"/>
      <c r="J2314" s="297"/>
      <c r="K2314" s="297"/>
      <c r="L2314" s="297"/>
      <c r="M2314" s="297"/>
      <c r="N2314" s="297"/>
      <c r="O2314" s="297"/>
      <c r="P2314" s="297"/>
      <c r="Q2314" s="297"/>
      <c r="R2314" s="297"/>
      <c r="S2314" s="297"/>
      <c r="T2314" s="297"/>
      <c r="U2314" s="297"/>
      <c r="V2314" s="297"/>
      <c r="W2314" s="297"/>
      <c r="X2314" s="297"/>
      <c r="Y2314" s="297"/>
    </row>
    <row r="2315" spans="1:25" x14ac:dyDescent="0.2">
      <c r="A2315" s="297"/>
      <c r="B2315" s="297"/>
      <c r="C2315" s="297"/>
      <c r="D2315" s="297"/>
      <c r="E2315" s="297"/>
      <c r="F2315" s="297"/>
      <c r="G2315" s="297"/>
      <c r="H2315" s="297"/>
      <c r="I2315" s="297"/>
      <c r="J2315" s="297"/>
      <c r="K2315" s="297"/>
      <c r="L2315" s="297"/>
      <c r="M2315" s="297"/>
      <c r="N2315" s="297"/>
      <c r="O2315" s="297"/>
      <c r="P2315" s="297"/>
      <c r="Q2315" s="297"/>
      <c r="R2315" s="297"/>
      <c r="S2315" s="297"/>
      <c r="T2315" s="297"/>
      <c r="U2315" s="297"/>
      <c r="V2315" s="297"/>
      <c r="W2315" s="297"/>
      <c r="X2315" s="297"/>
      <c r="Y2315" s="297"/>
    </row>
    <row r="2316" spans="1:25" x14ac:dyDescent="0.2">
      <c r="A2316" s="297"/>
      <c r="B2316" s="297"/>
      <c r="C2316" s="297"/>
      <c r="D2316" s="297"/>
      <c r="E2316" s="297"/>
      <c r="F2316" s="297"/>
      <c r="G2316" s="297"/>
      <c r="H2316" s="297"/>
      <c r="I2316" s="297"/>
      <c r="J2316" s="297"/>
      <c r="K2316" s="297"/>
      <c r="L2316" s="297"/>
      <c r="M2316" s="297"/>
      <c r="N2316" s="297"/>
      <c r="O2316" s="297"/>
      <c r="P2316" s="297"/>
      <c r="Q2316" s="297"/>
      <c r="R2316" s="297"/>
      <c r="S2316" s="297"/>
      <c r="T2316" s="297"/>
      <c r="U2316" s="297"/>
      <c r="V2316" s="297"/>
      <c r="W2316" s="297"/>
      <c r="X2316" s="297"/>
      <c r="Y2316" s="297"/>
    </row>
    <row r="2317" spans="1:25" x14ac:dyDescent="0.2">
      <c r="A2317" s="297"/>
      <c r="B2317" s="297"/>
      <c r="C2317" s="297"/>
      <c r="D2317" s="297"/>
      <c r="E2317" s="297"/>
      <c r="F2317" s="297"/>
      <c r="G2317" s="297"/>
      <c r="H2317" s="297"/>
      <c r="I2317" s="297"/>
      <c r="J2317" s="297"/>
      <c r="K2317" s="297"/>
      <c r="L2317" s="297"/>
      <c r="M2317" s="297"/>
      <c r="N2317" s="297"/>
      <c r="O2317" s="297"/>
      <c r="P2317" s="297"/>
      <c r="Q2317" s="297"/>
      <c r="R2317" s="297"/>
      <c r="S2317" s="297"/>
      <c r="T2317" s="297"/>
      <c r="U2317" s="297"/>
      <c r="V2317" s="297"/>
      <c r="W2317" s="297"/>
      <c r="X2317" s="297"/>
      <c r="Y2317" s="297"/>
    </row>
    <row r="2318" spans="1:25" x14ac:dyDescent="0.2">
      <c r="A2318" s="297"/>
      <c r="B2318" s="297"/>
      <c r="C2318" s="297"/>
      <c r="D2318" s="297"/>
      <c r="E2318" s="297"/>
      <c r="F2318" s="297"/>
      <c r="G2318" s="297"/>
      <c r="H2318" s="297"/>
      <c r="I2318" s="297"/>
      <c r="J2318" s="297"/>
      <c r="K2318" s="297"/>
      <c r="L2318" s="297"/>
      <c r="M2318" s="297"/>
      <c r="N2318" s="297"/>
      <c r="O2318" s="297"/>
      <c r="P2318" s="297"/>
      <c r="Q2318" s="297"/>
      <c r="R2318" s="297"/>
      <c r="S2318" s="297"/>
      <c r="T2318" s="297"/>
      <c r="U2318" s="297"/>
      <c r="V2318" s="297"/>
      <c r="W2318" s="297"/>
      <c r="X2318" s="297"/>
      <c r="Y2318" s="297"/>
    </row>
    <row r="2319" spans="1:25" x14ac:dyDescent="0.2">
      <c r="A2319" s="297"/>
      <c r="B2319" s="297"/>
      <c r="C2319" s="297"/>
      <c r="D2319" s="297"/>
      <c r="E2319" s="297"/>
      <c r="F2319" s="297"/>
      <c r="G2319" s="297"/>
      <c r="H2319" s="297"/>
      <c r="I2319" s="297"/>
      <c r="J2319" s="297"/>
      <c r="K2319" s="297"/>
      <c r="L2319" s="297"/>
      <c r="M2319" s="297"/>
      <c r="N2319" s="297"/>
      <c r="O2319" s="297"/>
      <c r="P2319" s="297"/>
      <c r="Q2319" s="297"/>
      <c r="R2319" s="297"/>
      <c r="S2319" s="297"/>
      <c r="T2319" s="297"/>
      <c r="U2319" s="297"/>
      <c r="V2319" s="297"/>
      <c r="W2319" s="297"/>
      <c r="X2319" s="297"/>
      <c r="Y2319" s="297"/>
    </row>
    <row r="2320" spans="1:25" x14ac:dyDescent="0.2">
      <c r="A2320" s="297"/>
      <c r="B2320" s="297"/>
      <c r="C2320" s="297"/>
      <c r="D2320" s="297"/>
      <c r="E2320" s="297"/>
      <c r="F2320" s="297"/>
      <c r="G2320" s="297"/>
      <c r="H2320" s="297"/>
      <c r="I2320" s="297"/>
      <c r="J2320" s="297"/>
      <c r="K2320" s="297"/>
      <c r="L2320" s="297"/>
      <c r="M2320" s="297"/>
      <c r="N2320" s="297"/>
      <c r="O2320" s="297"/>
      <c r="P2320" s="297"/>
      <c r="Q2320" s="297"/>
      <c r="R2320" s="297"/>
      <c r="S2320" s="297"/>
      <c r="T2320" s="297"/>
      <c r="U2320" s="297"/>
      <c r="V2320" s="297"/>
      <c r="W2320" s="297"/>
      <c r="X2320" s="297"/>
      <c r="Y2320" s="297"/>
    </row>
    <row r="2321" spans="1:25" x14ac:dyDescent="0.2">
      <c r="A2321" s="297"/>
      <c r="B2321" s="297"/>
      <c r="C2321" s="297"/>
      <c r="D2321" s="297"/>
      <c r="E2321" s="297"/>
      <c r="F2321" s="297"/>
      <c r="G2321" s="297"/>
      <c r="H2321" s="297"/>
      <c r="I2321" s="297"/>
      <c r="J2321" s="297"/>
      <c r="K2321" s="297"/>
      <c r="L2321" s="297"/>
      <c r="M2321" s="297"/>
      <c r="N2321" s="297"/>
      <c r="O2321" s="297"/>
      <c r="P2321" s="297"/>
      <c r="Q2321" s="297"/>
      <c r="R2321" s="297"/>
      <c r="S2321" s="297"/>
      <c r="T2321" s="297"/>
      <c r="U2321" s="297"/>
      <c r="V2321" s="297"/>
      <c r="W2321" s="297"/>
      <c r="X2321" s="297"/>
      <c r="Y2321" s="297"/>
    </row>
    <row r="2322" spans="1:25" x14ac:dyDescent="0.2">
      <c r="A2322" s="297"/>
      <c r="B2322" s="297"/>
      <c r="C2322" s="297"/>
      <c r="D2322" s="297"/>
      <c r="E2322" s="297"/>
      <c r="F2322" s="297"/>
      <c r="G2322" s="297"/>
      <c r="H2322" s="297"/>
      <c r="I2322" s="297"/>
      <c r="J2322" s="297"/>
      <c r="K2322" s="297"/>
      <c r="L2322" s="297"/>
      <c r="M2322" s="297"/>
      <c r="N2322" s="297"/>
      <c r="O2322" s="297"/>
      <c r="P2322" s="297"/>
      <c r="Q2322" s="297"/>
      <c r="R2322" s="297"/>
      <c r="S2322" s="297"/>
      <c r="T2322" s="297"/>
      <c r="U2322" s="297"/>
      <c r="V2322" s="297"/>
      <c r="W2322" s="297"/>
      <c r="X2322" s="297"/>
      <c r="Y2322" s="297"/>
    </row>
    <row r="2323" spans="1:25" x14ac:dyDescent="0.2">
      <c r="A2323" s="297"/>
      <c r="B2323" s="297"/>
      <c r="C2323" s="297"/>
      <c r="D2323" s="297"/>
      <c r="E2323" s="297"/>
      <c r="F2323" s="297"/>
      <c r="G2323" s="297"/>
      <c r="H2323" s="297"/>
      <c r="I2323" s="297"/>
      <c r="J2323" s="297"/>
      <c r="K2323" s="297"/>
      <c r="L2323" s="297"/>
      <c r="M2323" s="297"/>
      <c r="N2323" s="297"/>
      <c r="O2323" s="297"/>
      <c r="P2323" s="297"/>
      <c r="Q2323" s="297"/>
      <c r="R2323" s="297"/>
      <c r="S2323" s="297"/>
      <c r="T2323" s="297"/>
      <c r="U2323" s="297"/>
      <c r="V2323" s="297"/>
      <c r="W2323" s="297"/>
      <c r="X2323" s="297"/>
      <c r="Y2323" s="297"/>
    </row>
    <row r="2324" spans="1:25" x14ac:dyDescent="0.2">
      <c r="A2324" s="297"/>
      <c r="B2324" s="297"/>
      <c r="C2324" s="297"/>
      <c r="D2324" s="297"/>
      <c r="E2324" s="297"/>
      <c r="F2324" s="297"/>
      <c r="G2324" s="297"/>
      <c r="H2324" s="297"/>
      <c r="I2324" s="297"/>
      <c r="J2324" s="297"/>
      <c r="K2324" s="297"/>
      <c r="L2324" s="297"/>
      <c r="M2324" s="297"/>
      <c r="N2324" s="297"/>
      <c r="O2324" s="297"/>
      <c r="P2324" s="297"/>
      <c r="Q2324" s="297"/>
      <c r="R2324" s="297"/>
      <c r="S2324" s="297"/>
      <c r="T2324" s="297"/>
      <c r="U2324" s="297"/>
      <c r="V2324" s="297"/>
      <c r="W2324" s="297"/>
      <c r="X2324" s="297"/>
      <c r="Y2324" s="297"/>
    </row>
    <row r="2325" spans="1:25" x14ac:dyDescent="0.2">
      <c r="A2325" s="297"/>
      <c r="B2325" s="297"/>
      <c r="C2325" s="297"/>
      <c r="D2325" s="297"/>
      <c r="E2325" s="297"/>
      <c r="F2325" s="297"/>
      <c r="G2325" s="297"/>
      <c r="H2325" s="297"/>
      <c r="I2325" s="297"/>
      <c r="J2325" s="297"/>
      <c r="K2325" s="297"/>
      <c r="L2325" s="297"/>
      <c r="M2325" s="297"/>
      <c r="N2325" s="297"/>
      <c r="O2325" s="297"/>
      <c r="P2325" s="297"/>
      <c r="Q2325" s="297"/>
      <c r="R2325" s="297"/>
      <c r="S2325" s="297"/>
      <c r="T2325" s="297"/>
      <c r="U2325" s="297"/>
      <c r="V2325" s="297"/>
      <c r="W2325" s="297"/>
      <c r="X2325" s="297"/>
      <c r="Y2325" s="297"/>
    </row>
    <row r="2326" spans="1:25" x14ac:dyDescent="0.2">
      <c r="A2326" s="297"/>
      <c r="B2326" s="297"/>
      <c r="C2326" s="297"/>
      <c r="D2326" s="297"/>
      <c r="E2326" s="297"/>
      <c r="F2326" s="297"/>
      <c r="G2326" s="297"/>
      <c r="H2326" s="297"/>
      <c r="I2326" s="297"/>
      <c r="J2326" s="297"/>
      <c r="K2326" s="297"/>
      <c r="L2326" s="297"/>
      <c r="M2326" s="297"/>
      <c r="N2326" s="297"/>
      <c r="O2326" s="297"/>
      <c r="P2326" s="297"/>
      <c r="Q2326" s="297"/>
      <c r="R2326" s="297"/>
      <c r="S2326" s="297"/>
      <c r="T2326" s="297"/>
      <c r="U2326" s="297"/>
      <c r="V2326" s="297"/>
      <c r="W2326" s="297"/>
      <c r="X2326" s="297"/>
      <c r="Y2326" s="297"/>
    </row>
    <row r="2327" spans="1:25" x14ac:dyDescent="0.2">
      <c r="A2327" s="297"/>
      <c r="B2327" s="297"/>
      <c r="C2327" s="297"/>
      <c r="D2327" s="297"/>
      <c r="E2327" s="297"/>
      <c r="F2327" s="297"/>
      <c r="G2327" s="297"/>
      <c r="H2327" s="297"/>
      <c r="I2327" s="297"/>
      <c r="J2327" s="297"/>
      <c r="K2327" s="297"/>
      <c r="L2327" s="297"/>
      <c r="M2327" s="297"/>
      <c r="N2327" s="297"/>
      <c r="O2327" s="297"/>
      <c r="P2327" s="297"/>
      <c r="Q2327" s="297"/>
      <c r="R2327" s="297"/>
      <c r="S2327" s="297"/>
      <c r="T2327" s="297"/>
      <c r="U2327" s="297"/>
      <c r="V2327" s="297"/>
      <c r="W2327" s="297"/>
      <c r="X2327" s="297"/>
      <c r="Y2327" s="297"/>
    </row>
    <row r="2328" spans="1:25" x14ac:dyDescent="0.2">
      <c r="A2328" s="297"/>
      <c r="B2328" s="297"/>
      <c r="C2328" s="297"/>
      <c r="D2328" s="297"/>
      <c r="E2328" s="297"/>
      <c r="F2328" s="297"/>
      <c r="G2328" s="297"/>
      <c r="H2328" s="297"/>
      <c r="I2328" s="297"/>
      <c r="J2328" s="297"/>
      <c r="K2328" s="297"/>
      <c r="L2328" s="297"/>
      <c r="M2328" s="297"/>
      <c r="N2328" s="297"/>
      <c r="O2328" s="297"/>
      <c r="P2328" s="297"/>
      <c r="Q2328" s="297"/>
      <c r="R2328" s="297"/>
      <c r="S2328" s="297"/>
      <c r="T2328" s="297"/>
      <c r="U2328" s="297"/>
      <c r="V2328" s="297"/>
      <c r="W2328" s="297"/>
      <c r="X2328" s="297"/>
      <c r="Y2328" s="297"/>
    </row>
    <row r="2329" spans="1:25" x14ac:dyDescent="0.2">
      <c r="A2329" s="297"/>
      <c r="B2329" s="297"/>
      <c r="C2329" s="297"/>
      <c r="D2329" s="297"/>
      <c r="E2329" s="297"/>
      <c r="F2329" s="297"/>
      <c r="G2329" s="297"/>
      <c r="H2329" s="297"/>
      <c r="I2329" s="297"/>
      <c r="J2329" s="297"/>
      <c r="K2329" s="297"/>
      <c r="L2329" s="297"/>
      <c r="M2329" s="297"/>
      <c r="N2329" s="297"/>
      <c r="O2329" s="297"/>
      <c r="P2329" s="297"/>
      <c r="Q2329" s="297"/>
      <c r="R2329" s="297"/>
      <c r="S2329" s="297"/>
      <c r="T2329" s="297"/>
      <c r="U2329" s="297"/>
      <c r="V2329" s="297"/>
      <c r="W2329" s="297"/>
      <c r="X2329" s="297"/>
      <c r="Y2329" s="297"/>
    </row>
    <row r="2330" spans="1:25" x14ac:dyDescent="0.2">
      <c r="A2330" s="297"/>
      <c r="B2330" s="297"/>
      <c r="C2330" s="297"/>
      <c r="D2330" s="297"/>
      <c r="E2330" s="297"/>
      <c r="F2330" s="297"/>
      <c r="G2330" s="297"/>
      <c r="H2330" s="297"/>
      <c r="I2330" s="297"/>
      <c r="J2330" s="297"/>
      <c r="K2330" s="297"/>
      <c r="L2330" s="297"/>
      <c r="M2330" s="297"/>
      <c r="N2330" s="297"/>
      <c r="O2330" s="297"/>
      <c r="P2330" s="297"/>
      <c r="Q2330" s="297"/>
      <c r="R2330" s="297"/>
      <c r="S2330" s="297"/>
      <c r="T2330" s="297"/>
      <c r="U2330" s="297"/>
      <c r="V2330" s="297"/>
      <c r="W2330" s="297"/>
      <c r="X2330" s="297"/>
      <c r="Y2330" s="297"/>
    </row>
    <row r="2331" spans="1:25" x14ac:dyDescent="0.2">
      <c r="A2331" s="297"/>
      <c r="B2331" s="297"/>
      <c r="C2331" s="297"/>
      <c r="D2331" s="297"/>
      <c r="E2331" s="297"/>
      <c r="F2331" s="297"/>
      <c r="G2331" s="297"/>
      <c r="H2331" s="297"/>
      <c r="I2331" s="297"/>
      <c r="J2331" s="297"/>
      <c r="K2331" s="297"/>
      <c r="L2331" s="297"/>
      <c r="M2331" s="297"/>
      <c r="N2331" s="297"/>
      <c r="O2331" s="297"/>
      <c r="P2331" s="297"/>
      <c r="Q2331" s="297"/>
      <c r="R2331" s="297"/>
      <c r="S2331" s="297"/>
      <c r="T2331" s="297"/>
      <c r="U2331" s="297"/>
      <c r="V2331" s="297"/>
      <c r="W2331" s="297"/>
      <c r="X2331" s="297"/>
      <c r="Y2331" s="297"/>
    </row>
    <row r="2332" spans="1:25" x14ac:dyDescent="0.2">
      <c r="A2332" s="297"/>
      <c r="B2332" s="297"/>
      <c r="C2332" s="297"/>
      <c r="D2332" s="297"/>
      <c r="E2332" s="297"/>
      <c r="F2332" s="297"/>
      <c r="G2332" s="297"/>
      <c r="H2332" s="297"/>
      <c r="I2332" s="297"/>
      <c r="J2332" s="297"/>
      <c r="K2332" s="297"/>
      <c r="L2332" s="297"/>
      <c r="M2332" s="297"/>
      <c r="N2332" s="297"/>
      <c r="O2332" s="297"/>
      <c r="P2332" s="297"/>
      <c r="Q2332" s="297"/>
      <c r="R2332" s="297"/>
      <c r="S2332" s="297"/>
      <c r="T2332" s="297"/>
      <c r="U2332" s="297"/>
      <c r="V2332" s="297"/>
      <c r="W2332" s="297"/>
      <c r="X2332" s="297"/>
      <c r="Y2332" s="297"/>
    </row>
    <row r="2333" spans="1:25" x14ac:dyDescent="0.2">
      <c r="A2333" s="297"/>
      <c r="B2333" s="297"/>
      <c r="C2333" s="297"/>
      <c r="D2333" s="297"/>
      <c r="E2333" s="297"/>
      <c r="F2333" s="297"/>
      <c r="G2333" s="297"/>
      <c r="H2333" s="297"/>
      <c r="I2333" s="297"/>
      <c r="J2333" s="297"/>
      <c r="K2333" s="297"/>
      <c r="L2333" s="297"/>
      <c r="M2333" s="297"/>
      <c r="N2333" s="297"/>
      <c r="O2333" s="297"/>
      <c r="P2333" s="297"/>
      <c r="Q2333" s="297"/>
      <c r="R2333" s="297"/>
      <c r="S2333" s="297"/>
      <c r="T2333" s="297"/>
      <c r="U2333" s="297"/>
      <c r="V2333" s="297"/>
      <c r="W2333" s="297"/>
      <c r="X2333" s="297"/>
      <c r="Y2333" s="297"/>
    </row>
    <row r="2334" spans="1:25" x14ac:dyDescent="0.2">
      <c r="A2334" s="297"/>
      <c r="B2334" s="297"/>
      <c r="C2334" s="297"/>
      <c r="D2334" s="297"/>
      <c r="E2334" s="297"/>
      <c r="F2334" s="297"/>
      <c r="G2334" s="297"/>
      <c r="H2334" s="297"/>
      <c r="I2334" s="297"/>
      <c r="J2334" s="297"/>
      <c r="K2334" s="297"/>
      <c r="L2334" s="297"/>
      <c r="M2334" s="297"/>
      <c r="N2334" s="297"/>
      <c r="O2334" s="297"/>
      <c r="P2334" s="297"/>
      <c r="Q2334" s="297"/>
      <c r="R2334" s="297"/>
      <c r="S2334" s="297"/>
      <c r="T2334" s="297"/>
      <c r="U2334" s="297"/>
      <c r="V2334" s="297"/>
      <c r="W2334" s="297"/>
      <c r="X2334" s="297"/>
      <c r="Y2334" s="297"/>
    </row>
    <row r="2335" spans="1:25" x14ac:dyDescent="0.2">
      <c r="A2335" s="297"/>
      <c r="B2335" s="297"/>
      <c r="C2335" s="297"/>
      <c r="D2335" s="297"/>
      <c r="E2335" s="297"/>
      <c r="F2335" s="297"/>
      <c r="G2335" s="297"/>
      <c r="H2335" s="297"/>
      <c r="I2335" s="297"/>
      <c r="J2335" s="297"/>
      <c r="K2335" s="297"/>
      <c r="L2335" s="297"/>
      <c r="M2335" s="297"/>
      <c r="N2335" s="297"/>
      <c r="O2335" s="297"/>
      <c r="P2335" s="297"/>
      <c r="Q2335" s="297"/>
      <c r="R2335" s="297"/>
      <c r="S2335" s="297"/>
      <c r="T2335" s="297"/>
      <c r="U2335" s="297"/>
      <c r="V2335" s="297"/>
      <c r="W2335" s="297"/>
      <c r="X2335" s="297"/>
      <c r="Y2335" s="297"/>
    </row>
    <row r="2336" spans="1:25" x14ac:dyDescent="0.2">
      <c r="A2336" s="297"/>
      <c r="B2336" s="297"/>
      <c r="C2336" s="297"/>
      <c r="D2336" s="297"/>
      <c r="E2336" s="297"/>
      <c r="F2336" s="297"/>
      <c r="G2336" s="297"/>
      <c r="H2336" s="297"/>
      <c r="I2336" s="297"/>
      <c r="J2336" s="297"/>
      <c r="K2336" s="297"/>
      <c r="L2336" s="297"/>
      <c r="M2336" s="297"/>
      <c r="N2336" s="297"/>
      <c r="O2336" s="297"/>
      <c r="P2336" s="297"/>
      <c r="Q2336" s="297"/>
      <c r="R2336" s="297"/>
      <c r="S2336" s="297"/>
      <c r="T2336" s="297"/>
      <c r="U2336" s="297"/>
      <c r="V2336" s="297"/>
      <c r="W2336" s="297"/>
      <c r="X2336" s="297"/>
      <c r="Y2336" s="297"/>
    </row>
    <row r="2337" spans="1:25" x14ac:dyDescent="0.2">
      <c r="A2337" s="297"/>
      <c r="B2337" s="297"/>
      <c r="C2337" s="297"/>
      <c r="D2337" s="297"/>
      <c r="E2337" s="297"/>
      <c r="F2337" s="297"/>
      <c r="G2337" s="297"/>
      <c r="H2337" s="297"/>
      <c r="I2337" s="297"/>
      <c r="J2337" s="297"/>
      <c r="K2337" s="297"/>
      <c r="L2337" s="297"/>
      <c r="M2337" s="297"/>
      <c r="N2337" s="297"/>
      <c r="O2337" s="297"/>
      <c r="P2337" s="297"/>
      <c r="Q2337" s="297"/>
      <c r="R2337" s="297"/>
      <c r="S2337" s="297"/>
      <c r="T2337" s="297"/>
      <c r="U2337" s="297"/>
      <c r="V2337" s="297"/>
      <c r="W2337" s="297"/>
      <c r="X2337" s="297"/>
      <c r="Y2337" s="297"/>
    </row>
    <row r="2338" spans="1:25" x14ac:dyDescent="0.2">
      <c r="A2338" s="297"/>
      <c r="B2338" s="297"/>
      <c r="C2338" s="297"/>
      <c r="D2338" s="297"/>
      <c r="E2338" s="297"/>
      <c r="F2338" s="297"/>
      <c r="G2338" s="297"/>
      <c r="H2338" s="297"/>
      <c r="I2338" s="297"/>
      <c r="J2338" s="297"/>
      <c r="K2338" s="297"/>
      <c r="L2338" s="297"/>
      <c r="M2338" s="297"/>
      <c r="N2338" s="297"/>
      <c r="O2338" s="297"/>
      <c r="P2338" s="297"/>
      <c r="Q2338" s="297"/>
      <c r="R2338" s="297"/>
      <c r="S2338" s="297"/>
      <c r="T2338" s="297"/>
      <c r="U2338" s="297"/>
      <c r="V2338" s="297"/>
      <c r="W2338" s="297"/>
      <c r="X2338" s="297"/>
      <c r="Y2338" s="297"/>
    </row>
    <row r="2339" spans="1:25" x14ac:dyDescent="0.2">
      <c r="A2339" s="297"/>
      <c r="B2339" s="297"/>
      <c r="C2339" s="297"/>
      <c r="D2339" s="297"/>
      <c r="E2339" s="297"/>
      <c r="F2339" s="297"/>
      <c r="G2339" s="297"/>
      <c r="H2339" s="297"/>
      <c r="I2339" s="297"/>
      <c r="J2339" s="297"/>
      <c r="K2339" s="297"/>
      <c r="L2339" s="297"/>
      <c r="M2339" s="297"/>
      <c r="N2339" s="297"/>
      <c r="O2339" s="297"/>
      <c r="P2339" s="297"/>
      <c r="Q2339" s="297"/>
      <c r="R2339" s="297"/>
      <c r="S2339" s="297"/>
      <c r="T2339" s="297"/>
      <c r="U2339" s="297"/>
      <c r="V2339" s="297"/>
      <c r="W2339" s="297"/>
      <c r="X2339" s="297"/>
      <c r="Y2339" s="297"/>
    </row>
    <row r="2340" spans="1:25" x14ac:dyDescent="0.2">
      <c r="A2340" s="297"/>
      <c r="B2340" s="297"/>
      <c r="C2340" s="297"/>
      <c r="D2340" s="297"/>
      <c r="E2340" s="297"/>
      <c r="F2340" s="297"/>
      <c r="G2340" s="297"/>
      <c r="H2340" s="297"/>
      <c r="I2340" s="297"/>
      <c r="J2340" s="297"/>
      <c r="K2340" s="297"/>
      <c r="L2340" s="297"/>
      <c r="M2340" s="297"/>
      <c r="N2340" s="297"/>
      <c r="O2340" s="297"/>
      <c r="P2340" s="297"/>
      <c r="Q2340" s="297"/>
      <c r="R2340" s="297"/>
      <c r="S2340" s="297"/>
      <c r="T2340" s="297"/>
      <c r="U2340" s="297"/>
      <c r="V2340" s="297"/>
      <c r="W2340" s="297"/>
      <c r="X2340" s="297"/>
      <c r="Y2340" s="297"/>
    </row>
    <row r="2341" spans="1:25" x14ac:dyDescent="0.2">
      <c r="A2341" s="297"/>
      <c r="B2341" s="297"/>
      <c r="C2341" s="297"/>
      <c r="D2341" s="297"/>
      <c r="E2341" s="297"/>
      <c r="F2341" s="297"/>
      <c r="G2341" s="297"/>
      <c r="H2341" s="297"/>
      <c r="I2341" s="297"/>
      <c r="J2341" s="297"/>
      <c r="K2341" s="297"/>
      <c r="L2341" s="297"/>
      <c r="M2341" s="297"/>
      <c r="N2341" s="297"/>
      <c r="O2341" s="297"/>
      <c r="P2341" s="297"/>
      <c r="Q2341" s="297"/>
      <c r="R2341" s="297"/>
      <c r="S2341" s="297"/>
      <c r="T2341" s="297"/>
      <c r="U2341" s="297"/>
      <c r="V2341" s="297"/>
      <c r="W2341" s="297"/>
      <c r="X2341" s="297"/>
      <c r="Y2341" s="297"/>
    </row>
    <row r="2342" spans="1:25" x14ac:dyDescent="0.2">
      <c r="A2342" s="297"/>
      <c r="B2342" s="297"/>
      <c r="C2342" s="297"/>
      <c r="D2342" s="297"/>
      <c r="E2342" s="297"/>
      <c r="F2342" s="297"/>
      <c r="G2342" s="297"/>
      <c r="H2342" s="297"/>
      <c r="I2342" s="297"/>
      <c r="J2342" s="297"/>
      <c r="K2342" s="297"/>
      <c r="L2342" s="297"/>
      <c r="M2342" s="297"/>
      <c r="N2342" s="297"/>
      <c r="O2342" s="297"/>
      <c r="P2342" s="297"/>
      <c r="Q2342" s="297"/>
      <c r="R2342" s="297"/>
      <c r="S2342" s="297"/>
      <c r="T2342" s="297"/>
      <c r="U2342" s="297"/>
      <c r="V2342" s="297"/>
      <c r="W2342" s="297"/>
      <c r="X2342" s="297"/>
      <c r="Y2342" s="297"/>
    </row>
    <row r="2343" spans="1:25" x14ac:dyDescent="0.2">
      <c r="A2343" s="297"/>
      <c r="B2343" s="297"/>
      <c r="C2343" s="297"/>
      <c r="D2343" s="297"/>
      <c r="E2343" s="297"/>
      <c r="F2343" s="297"/>
      <c r="G2343" s="297"/>
      <c r="H2343" s="297"/>
      <c r="I2343" s="297"/>
      <c r="J2343" s="297"/>
      <c r="K2343" s="297"/>
      <c r="L2343" s="297"/>
      <c r="M2343" s="297"/>
      <c r="N2343" s="297"/>
      <c r="O2343" s="297"/>
      <c r="P2343" s="297"/>
      <c r="Q2343" s="297"/>
      <c r="R2343" s="297"/>
      <c r="S2343" s="297"/>
      <c r="T2343" s="297"/>
      <c r="U2343" s="297"/>
      <c r="V2343" s="297"/>
      <c r="W2343" s="297"/>
      <c r="X2343" s="297"/>
      <c r="Y2343" s="297"/>
    </row>
    <row r="2344" spans="1:25" x14ac:dyDescent="0.2">
      <c r="A2344" s="297"/>
      <c r="B2344" s="297"/>
      <c r="C2344" s="297"/>
      <c r="D2344" s="297"/>
      <c r="E2344" s="297"/>
      <c r="F2344" s="297"/>
      <c r="G2344" s="297"/>
      <c r="H2344" s="297"/>
      <c r="I2344" s="297"/>
      <c r="J2344" s="297"/>
      <c r="K2344" s="297"/>
      <c r="L2344" s="297"/>
      <c r="M2344" s="297"/>
      <c r="N2344" s="297"/>
      <c r="O2344" s="297"/>
      <c r="P2344" s="297"/>
      <c r="Q2344" s="297"/>
      <c r="R2344" s="297"/>
      <c r="S2344" s="297"/>
      <c r="T2344" s="297"/>
      <c r="U2344" s="297"/>
      <c r="V2344" s="297"/>
      <c r="W2344" s="297"/>
      <c r="X2344" s="297"/>
      <c r="Y2344" s="297"/>
    </row>
    <row r="2345" spans="1:25" x14ac:dyDescent="0.2">
      <c r="A2345" s="297"/>
      <c r="B2345" s="297"/>
      <c r="C2345" s="297"/>
      <c r="D2345" s="297"/>
      <c r="E2345" s="297"/>
      <c r="F2345" s="297"/>
      <c r="G2345" s="297"/>
      <c r="H2345" s="297"/>
      <c r="I2345" s="297"/>
      <c r="J2345" s="297"/>
      <c r="K2345" s="297"/>
      <c r="L2345" s="297"/>
      <c r="M2345" s="297"/>
      <c r="N2345" s="297"/>
      <c r="O2345" s="297"/>
      <c r="P2345" s="297"/>
      <c r="Q2345" s="297"/>
      <c r="R2345" s="297"/>
      <c r="S2345" s="297"/>
      <c r="T2345" s="297"/>
      <c r="U2345" s="297"/>
      <c r="V2345" s="297"/>
      <c r="W2345" s="297"/>
      <c r="X2345" s="297"/>
      <c r="Y2345" s="297"/>
    </row>
    <row r="2346" spans="1:25" x14ac:dyDescent="0.2">
      <c r="A2346" s="297"/>
      <c r="B2346" s="297"/>
      <c r="C2346" s="297"/>
      <c r="D2346" s="297"/>
      <c r="E2346" s="297"/>
      <c r="F2346" s="297"/>
      <c r="G2346" s="297"/>
      <c r="H2346" s="297"/>
      <c r="I2346" s="297"/>
      <c r="J2346" s="297"/>
      <c r="K2346" s="297"/>
      <c r="L2346" s="297"/>
      <c r="M2346" s="297"/>
      <c r="N2346" s="297"/>
      <c r="O2346" s="297"/>
      <c r="P2346" s="297"/>
      <c r="Q2346" s="297"/>
      <c r="R2346" s="297"/>
      <c r="S2346" s="297"/>
      <c r="T2346" s="297"/>
      <c r="U2346" s="297"/>
      <c r="V2346" s="297"/>
      <c r="W2346" s="297"/>
      <c r="X2346" s="297"/>
      <c r="Y2346" s="297"/>
    </row>
    <row r="2347" spans="1:25" x14ac:dyDescent="0.2">
      <c r="A2347" s="297"/>
      <c r="B2347" s="297"/>
      <c r="C2347" s="297"/>
      <c r="D2347" s="297"/>
      <c r="E2347" s="297"/>
      <c r="F2347" s="297"/>
      <c r="G2347" s="297"/>
      <c r="H2347" s="297"/>
      <c r="I2347" s="297"/>
      <c r="J2347" s="297"/>
      <c r="K2347" s="297"/>
      <c r="L2347" s="297"/>
      <c r="M2347" s="297"/>
      <c r="N2347" s="297"/>
      <c r="O2347" s="297"/>
      <c r="P2347" s="297"/>
      <c r="Q2347" s="297"/>
      <c r="R2347" s="297"/>
      <c r="S2347" s="297"/>
      <c r="T2347" s="297"/>
      <c r="U2347" s="297"/>
      <c r="V2347" s="297"/>
      <c r="W2347" s="297"/>
      <c r="X2347" s="297"/>
      <c r="Y2347" s="297"/>
    </row>
    <row r="2348" spans="1:25" x14ac:dyDescent="0.2">
      <c r="A2348" s="297"/>
      <c r="B2348" s="297"/>
      <c r="C2348" s="297"/>
      <c r="D2348" s="297"/>
      <c r="E2348" s="297"/>
      <c r="F2348" s="297"/>
      <c r="G2348" s="297"/>
      <c r="H2348" s="297"/>
      <c r="I2348" s="297"/>
      <c r="J2348" s="297"/>
      <c r="K2348" s="297"/>
      <c r="L2348" s="297"/>
      <c r="M2348" s="297"/>
      <c r="N2348" s="297"/>
      <c r="O2348" s="297"/>
      <c r="P2348" s="297"/>
      <c r="Q2348" s="297"/>
      <c r="R2348" s="297"/>
      <c r="S2348" s="297"/>
      <c r="T2348" s="297"/>
      <c r="U2348" s="297"/>
      <c r="V2348" s="297"/>
      <c r="W2348" s="297"/>
      <c r="X2348" s="297"/>
      <c r="Y2348" s="297"/>
    </row>
    <row r="2349" spans="1:25" x14ac:dyDescent="0.2">
      <c r="A2349" s="297"/>
      <c r="B2349" s="297"/>
      <c r="C2349" s="297"/>
      <c r="D2349" s="297"/>
      <c r="E2349" s="297"/>
      <c r="F2349" s="297"/>
      <c r="G2349" s="297"/>
      <c r="H2349" s="297"/>
      <c r="I2349" s="297"/>
      <c r="J2349" s="297"/>
      <c r="K2349" s="297"/>
      <c r="L2349" s="297"/>
      <c r="M2349" s="297"/>
      <c r="N2349" s="297"/>
      <c r="O2349" s="297"/>
      <c r="P2349" s="297"/>
      <c r="Q2349" s="297"/>
      <c r="R2349" s="297"/>
      <c r="S2349" s="297"/>
      <c r="T2349" s="297"/>
      <c r="U2349" s="297"/>
      <c r="V2349" s="297"/>
      <c r="W2349" s="297"/>
      <c r="X2349" s="297"/>
      <c r="Y2349" s="297"/>
    </row>
    <row r="2350" spans="1:25" x14ac:dyDescent="0.2">
      <c r="A2350" s="297"/>
      <c r="B2350" s="297"/>
      <c r="C2350" s="297"/>
      <c r="D2350" s="297"/>
      <c r="E2350" s="297"/>
      <c r="F2350" s="297"/>
      <c r="G2350" s="297"/>
      <c r="H2350" s="297"/>
      <c r="I2350" s="297"/>
      <c r="J2350" s="297"/>
      <c r="K2350" s="297"/>
      <c r="L2350" s="297"/>
      <c r="M2350" s="297"/>
      <c r="N2350" s="297"/>
      <c r="O2350" s="297"/>
      <c r="P2350" s="297"/>
      <c r="Q2350" s="297"/>
      <c r="R2350" s="297"/>
      <c r="S2350" s="297"/>
      <c r="T2350" s="297"/>
      <c r="U2350" s="297"/>
      <c r="V2350" s="297"/>
      <c r="W2350" s="297"/>
      <c r="X2350" s="297"/>
      <c r="Y2350" s="297"/>
    </row>
    <row r="2351" spans="1:25" x14ac:dyDescent="0.2">
      <c r="A2351" s="297"/>
      <c r="B2351" s="297"/>
      <c r="C2351" s="297"/>
      <c r="D2351" s="297"/>
      <c r="E2351" s="297"/>
      <c r="F2351" s="297"/>
      <c r="G2351" s="297"/>
      <c r="H2351" s="297"/>
      <c r="I2351" s="297"/>
      <c r="J2351" s="297"/>
      <c r="K2351" s="297"/>
      <c r="L2351" s="297"/>
      <c r="M2351" s="297"/>
      <c r="N2351" s="297"/>
      <c r="O2351" s="297"/>
      <c r="P2351" s="297"/>
      <c r="Q2351" s="297"/>
      <c r="R2351" s="297"/>
      <c r="S2351" s="297"/>
      <c r="T2351" s="297"/>
      <c r="U2351" s="297"/>
      <c r="V2351" s="297"/>
      <c r="W2351" s="297"/>
      <c r="X2351" s="297"/>
      <c r="Y2351" s="297"/>
    </row>
    <row r="2352" spans="1:25" x14ac:dyDescent="0.2">
      <c r="A2352" s="297"/>
      <c r="B2352" s="297"/>
      <c r="C2352" s="297"/>
      <c r="D2352" s="297"/>
      <c r="E2352" s="297"/>
      <c r="F2352" s="297"/>
      <c r="G2352" s="297"/>
      <c r="H2352" s="297"/>
      <c r="I2352" s="297"/>
      <c r="J2352" s="297"/>
      <c r="K2352" s="297"/>
      <c r="L2352" s="297"/>
      <c r="M2352" s="297"/>
      <c r="N2352" s="297"/>
      <c r="O2352" s="297"/>
      <c r="P2352" s="297"/>
      <c r="Q2352" s="297"/>
      <c r="R2352" s="297"/>
      <c r="S2352" s="297"/>
      <c r="T2352" s="297"/>
      <c r="U2352" s="297"/>
      <c r="V2352" s="297"/>
      <c r="W2352" s="297"/>
      <c r="X2352" s="297"/>
      <c r="Y2352" s="297"/>
    </row>
    <row r="2353" spans="1:25" x14ac:dyDescent="0.2">
      <c r="A2353" s="297"/>
      <c r="B2353" s="297"/>
      <c r="C2353" s="297"/>
      <c r="D2353" s="297"/>
      <c r="E2353" s="297"/>
      <c r="F2353" s="297"/>
      <c r="G2353" s="297"/>
      <c r="H2353" s="297"/>
      <c r="I2353" s="297"/>
      <c r="J2353" s="297"/>
      <c r="K2353" s="297"/>
      <c r="L2353" s="297"/>
      <c r="M2353" s="297"/>
      <c r="N2353" s="297"/>
      <c r="O2353" s="297"/>
      <c r="P2353" s="297"/>
      <c r="Q2353" s="297"/>
      <c r="R2353" s="297"/>
      <c r="S2353" s="297"/>
      <c r="T2353" s="297"/>
      <c r="U2353" s="297"/>
      <c r="V2353" s="297"/>
      <c r="W2353" s="297"/>
      <c r="X2353" s="297"/>
      <c r="Y2353" s="297"/>
    </row>
    <row r="2354" spans="1:25" x14ac:dyDescent="0.2">
      <c r="A2354" s="297"/>
      <c r="B2354" s="297"/>
      <c r="C2354" s="297"/>
      <c r="D2354" s="297"/>
      <c r="E2354" s="297"/>
      <c r="F2354" s="297"/>
      <c r="G2354" s="297"/>
      <c r="H2354" s="297"/>
      <c r="I2354" s="297"/>
      <c r="J2354" s="297"/>
      <c r="K2354" s="297"/>
      <c r="L2354" s="297"/>
      <c r="M2354" s="297"/>
      <c r="N2354" s="297"/>
      <c r="O2354" s="297"/>
      <c r="P2354" s="297"/>
      <c r="Q2354" s="297"/>
      <c r="R2354" s="297"/>
      <c r="S2354" s="297"/>
      <c r="T2354" s="297"/>
      <c r="U2354" s="297"/>
      <c r="V2354" s="297"/>
      <c r="W2354" s="297"/>
      <c r="X2354" s="297"/>
      <c r="Y2354" s="297"/>
    </row>
    <row r="2355" spans="1:25" x14ac:dyDescent="0.2">
      <c r="A2355" s="297"/>
      <c r="B2355" s="297"/>
      <c r="C2355" s="297"/>
      <c r="D2355" s="297"/>
      <c r="E2355" s="297"/>
      <c r="F2355" s="297"/>
      <c r="G2355" s="297"/>
      <c r="H2355" s="297"/>
      <c r="I2355" s="297"/>
      <c r="J2355" s="297"/>
      <c r="K2355" s="297"/>
      <c r="L2355" s="297"/>
      <c r="M2355" s="297"/>
      <c r="N2355" s="297"/>
      <c r="O2355" s="297"/>
      <c r="P2355" s="297"/>
      <c r="Q2355" s="297"/>
      <c r="R2355" s="297"/>
      <c r="S2355" s="297"/>
      <c r="T2355" s="297"/>
      <c r="U2355" s="297"/>
      <c r="V2355" s="297"/>
      <c r="W2355" s="297"/>
      <c r="X2355" s="297"/>
      <c r="Y2355" s="297"/>
    </row>
    <row r="2356" spans="1:25" x14ac:dyDescent="0.2">
      <c r="A2356" s="297"/>
      <c r="B2356" s="297"/>
      <c r="C2356" s="297"/>
      <c r="D2356" s="297"/>
      <c r="E2356" s="297"/>
      <c r="F2356" s="297"/>
      <c r="G2356" s="297"/>
      <c r="H2356" s="297"/>
      <c r="I2356" s="297"/>
      <c r="J2356" s="297"/>
      <c r="K2356" s="297"/>
      <c r="L2356" s="297"/>
      <c r="M2356" s="297"/>
      <c r="N2356" s="297"/>
      <c r="O2356" s="297"/>
      <c r="P2356" s="297"/>
      <c r="Q2356" s="297"/>
      <c r="R2356" s="297"/>
      <c r="S2356" s="297"/>
      <c r="T2356" s="297"/>
      <c r="U2356" s="297"/>
      <c r="V2356" s="297"/>
      <c r="W2356" s="297"/>
      <c r="X2356" s="297"/>
      <c r="Y2356" s="297"/>
    </row>
    <row r="2357" spans="1:25" x14ac:dyDescent="0.2">
      <c r="A2357" s="297"/>
      <c r="B2357" s="297"/>
      <c r="C2357" s="297"/>
      <c r="D2357" s="297"/>
      <c r="E2357" s="297"/>
      <c r="F2357" s="297"/>
      <c r="G2357" s="297"/>
      <c r="H2357" s="297"/>
      <c r="I2357" s="297"/>
      <c r="J2357" s="297"/>
      <c r="K2357" s="297"/>
      <c r="L2357" s="297"/>
      <c r="M2357" s="297"/>
      <c r="N2357" s="297"/>
      <c r="O2357" s="297"/>
      <c r="P2357" s="297"/>
      <c r="Q2357" s="297"/>
      <c r="R2357" s="297"/>
      <c r="S2357" s="297"/>
      <c r="T2357" s="297"/>
      <c r="U2357" s="297"/>
      <c r="V2357" s="297"/>
      <c r="W2357" s="297"/>
      <c r="X2357" s="297"/>
      <c r="Y2357" s="297"/>
    </row>
    <row r="2358" spans="1:25" x14ac:dyDescent="0.2">
      <c r="A2358" s="297"/>
      <c r="B2358" s="297"/>
      <c r="C2358" s="297"/>
      <c r="D2358" s="297"/>
      <c r="E2358" s="297"/>
      <c r="F2358" s="297"/>
      <c r="G2358" s="297"/>
      <c r="H2358" s="297"/>
      <c r="I2358" s="297"/>
      <c r="J2358" s="297"/>
      <c r="K2358" s="297"/>
      <c r="L2358" s="297"/>
      <c r="M2358" s="297"/>
      <c r="N2358" s="297"/>
      <c r="O2358" s="297"/>
      <c r="P2358" s="297"/>
      <c r="Q2358" s="297"/>
      <c r="R2358" s="297"/>
      <c r="S2358" s="297"/>
      <c r="T2358" s="297"/>
      <c r="U2358" s="297"/>
      <c r="V2358" s="297"/>
      <c r="W2358" s="297"/>
      <c r="X2358" s="297"/>
      <c r="Y2358" s="297"/>
    </row>
    <row r="2359" spans="1:25" x14ac:dyDescent="0.2">
      <c r="A2359" s="297"/>
      <c r="B2359" s="297"/>
      <c r="C2359" s="297"/>
      <c r="D2359" s="297"/>
      <c r="E2359" s="297"/>
      <c r="F2359" s="297"/>
      <c r="G2359" s="297"/>
      <c r="H2359" s="297"/>
      <c r="I2359" s="297"/>
      <c r="J2359" s="297"/>
      <c r="K2359" s="297"/>
      <c r="L2359" s="297"/>
      <c r="M2359" s="297"/>
      <c r="N2359" s="297"/>
      <c r="O2359" s="297"/>
      <c r="P2359" s="297"/>
      <c r="Q2359" s="297"/>
      <c r="R2359" s="297"/>
      <c r="S2359" s="297"/>
      <c r="T2359" s="297"/>
      <c r="U2359" s="297"/>
      <c r="V2359" s="297"/>
      <c r="W2359" s="297"/>
      <c r="X2359" s="297"/>
      <c r="Y2359" s="297"/>
    </row>
    <row r="2360" spans="1:25" x14ac:dyDescent="0.2">
      <c r="A2360" s="297"/>
      <c r="B2360" s="297"/>
      <c r="C2360" s="297"/>
      <c r="D2360" s="297"/>
      <c r="E2360" s="297"/>
      <c r="F2360" s="297"/>
      <c r="G2360" s="297"/>
      <c r="H2360" s="297"/>
      <c r="I2360" s="297"/>
      <c r="J2360" s="297"/>
      <c r="K2360" s="297"/>
      <c r="L2360" s="297"/>
      <c r="M2360" s="297"/>
      <c r="N2360" s="297"/>
      <c r="O2360" s="297"/>
      <c r="P2360" s="297"/>
      <c r="Q2360" s="297"/>
      <c r="R2360" s="297"/>
      <c r="S2360" s="297"/>
      <c r="T2360" s="297"/>
      <c r="U2360" s="297"/>
      <c r="V2360" s="297"/>
      <c r="W2360" s="297"/>
      <c r="X2360" s="297"/>
      <c r="Y2360" s="297"/>
    </row>
    <row r="2361" spans="1:25" x14ac:dyDescent="0.2">
      <c r="A2361" s="297"/>
      <c r="B2361" s="297"/>
      <c r="C2361" s="297"/>
      <c r="D2361" s="297"/>
      <c r="E2361" s="297"/>
      <c r="F2361" s="297"/>
      <c r="G2361" s="297"/>
      <c r="H2361" s="297"/>
      <c r="I2361" s="297"/>
      <c r="J2361" s="297"/>
      <c r="K2361" s="297"/>
      <c r="L2361" s="297"/>
      <c r="M2361" s="297"/>
      <c r="N2361" s="297"/>
      <c r="O2361" s="297"/>
      <c r="P2361" s="297"/>
      <c r="Q2361" s="297"/>
      <c r="R2361" s="297"/>
      <c r="S2361" s="297"/>
      <c r="T2361" s="297"/>
      <c r="U2361" s="297"/>
      <c r="V2361" s="297"/>
      <c r="W2361" s="297"/>
      <c r="X2361" s="297"/>
      <c r="Y2361" s="297"/>
    </row>
    <row r="2362" spans="1:25" x14ac:dyDescent="0.2">
      <c r="A2362" s="297"/>
      <c r="B2362" s="297"/>
      <c r="C2362" s="297"/>
      <c r="D2362" s="297"/>
      <c r="E2362" s="297"/>
      <c r="F2362" s="297"/>
      <c r="G2362" s="297"/>
      <c r="H2362" s="297"/>
      <c r="I2362" s="297"/>
      <c r="J2362" s="297"/>
      <c r="K2362" s="297"/>
      <c r="L2362" s="297"/>
      <c r="M2362" s="297"/>
      <c r="N2362" s="297"/>
      <c r="O2362" s="297"/>
      <c r="P2362" s="297"/>
      <c r="Q2362" s="297"/>
      <c r="R2362" s="297"/>
      <c r="S2362" s="297"/>
      <c r="T2362" s="297"/>
      <c r="U2362" s="297"/>
      <c r="V2362" s="297"/>
      <c r="W2362" s="297"/>
      <c r="X2362" s="297"/>
      <c r="Y2362" s="297"/>
    </row>
    <row r="2363" spans="1:25" x14ac:dyDescent="0.2">
      <c r="A2363" s="297"/>
      <c r="B2363" s="297"/>
      <c r="C2363" s="297"/>
      <c r="D2363" s="297"/>
      <c r="E2363" s="297"/>
      <c r="F2363" s="297"/>
      <c r="G2363" s="297"/>
      <c r="H2363" s="297"/>
      <c r="I2363" s="297"/>
      <c r="J2363" s="297"/>
      <c r="K2363" s="297"/>
      <c r="L2363" s="297"/>
      <c r="M2363" s="297"/>
      <c r="N2363" s="297"/>
      <c r="O2363" s="297"/>
      <c r="P2363" s="297"/>
      <c r="Q2363" s="297"/>
      <c r="R2363" s="297"/>
      <c r="S2363" s="297"/>
      <c r="T2363" s="297"/>
      <c r="U2363" s="297"/>
      <c r="V2363" s="297"/>
      <c r="W2363" s="297"/>
      <c r="X2363" s="297"/>
      <c r="Y2363" s="297"/>
    </row>
    <row r="2364" spans="1:25" x14ac:dyDescent="0.2">
      <c r="A2364" s="297"/>
      <c r="B2364" s="297"/>
      <c r="C2364" s="297"/>
      <c r="D2364" s="297"/>
      <c r="E2364" s="297"/>
      <c r="F2364" s="297"/>
      <c r="G2364" s="297"/>
      <c r="H2364" s="297"/>
      <c r="I2364" s="297"/>
      <c r="J2364" s="297"/>
      <c r="K2364" s="297"/>
      <c r="L2364" s="297"/>
      <c r="M2364" s="297"/>
      <c r="N2364" s="297"/>
      <c r="O2364" s="297"/>
      <c r="P2364" s="297"/>
      <c r="Q2364" s="297"/>
      <c r="R2364" s="297"/>
      <c r="S2364" s="297"/>
      <c r="T2364" s="297"/>
      <c r="U2364" s="297"/>
      <c r="V2364" s="297"/>
      <c r="W2364" s="297"/>
      <c r="X2364" s="297"/>
      <c r="Y2364" s="297"/>
    </row>
    <row r="2365" spans="1:25" x14ac:dyDescent="0.2">
      <c r="A2365" s="297"/>
      <c r="B2365" s="297"/>
      <c r="C2365" s="297"/>
      <c r="D2365" s="297"/>
      <c r="E2365" s="297"/>
      <c r="F2365" s="297"/>
      <c r="G2365" s="297"/>
      <c r="H2365" s="297"/>
      <c r="I2365" s="297"/>
      <c r="J2365" s="297"/>
      <c r="K2365" s="297"/>
      <c r="L2365" s="297"/>
      <c r="M2365" s="297"/>
      <c r="N2365" s="297"/>
      <c r="O2365" s="297"/>
      <c r="P2365" s="297"/>
      <c r="Q2365" s="297"/>
      <c r="R2365" s="297"/>
      <c r="S2365" s="297"/>
      <c r="T2365" s="297"/>
      <c r="U2365" s="297"/>
      <c r="V2365" s="297"/>
      <c r="W2365" s="297"/>
      <c r="X2365" s="297"/>
      <c r="Y2365" s="297"/>
    </row>
    <row r="2366" spans="1:25" x14ac:dyDescent="0.2">
      <c r="A2366" s="297"/>
      <c r="B2366" s="297"/>
      <c r="C2366" s="297"/>
      <c r="D2366" s="297"/>
      <c r="E2366" s="297"/>
      <c r="F2366" s="297"/>
      <c r="G2366" s="297"/>
      <c r="H2366" s="297"/>
      <c r="I2366" s="297"/>
      <c r="J2366" s="297"/>
      <c r="K2366" s="297"/>
      <c r="L2366" s="297"/>
      <c r="M2366" s="297"/>
      <c r="N2366" s="297"/>
      <c r="O2366" s="297"/>
      <c r="P2366" s="297"/>
      <c r="Q2366" s="297"/>
      <c r="R2366" s="297"/>
      <c r="S2366" s="297"/>
      <c r="T2366" s="297"/>
      <c r="U2366" s="297"/>
      <c r="V2366" s="297"/>
      <c r="W2366" s="297"/>
      <c r="X2366" s="297"/>
      <c r="Y2366" s="297"/>
    </row>
    <row r="2367" spans="1:25" x14ac:dyDescent="0.2">
      <c r="A2367" s="297"/>
      <c r="B2367" s="297"/>
      <c r="C2367" s="297"/>
      <c r="D2367" s="297"/>
      <c r="E2367" s="297"/>
      <c r="F2367" s="297"/>
      <c r="G2367" s="297"/>
      <c r="H2367" s="297"/>
      <c r="I2367" s="297"/>
      <c r="J2367" s="297"/>
      <c r="K2367" s="297"/>
      <c r="L2367" s="297"/>
      <c r="M2367" s="297"/>
      <c r="N2367" s="297"/>
      <c r="O2367" s="297"/>
      <c r="P2367" s="297"/>
      <c r="Q2367" s="297"/>
      <c r="R2367" s="297"/>
      <c r="S2367" s="297"/>
      <c r="T2367" s="297"/>
      <c r="U2367" s="297"/>
      <c r="V2367" s="297"/>
      <c r="W2367" s="297"/>
      <c r="X2367" s="297"/>
      <c r="Y2367" s="297"/>
    </row>
    <row r="2368" spans="1:25" x14ac:dyDescent="0.2">
      <c r="A2368" s="297"/>
      <c r="B2368" s="297"/>
      <c r="C2368" s="297"/>
      <c r="D2368" s="297"/>
      <c r="E2368" s="297"/>
      <c r="F2368" s="297"/>
      <c r="G2368" s="297"/>
      <c r="H2368" s="297"/>
      <c r="I2368" s="297"/>
      <c r="J2368" s="297"/>
      <c r="K2368" s="297"/>
      <c r="L2368" s="297"/>
      <c r="M2368" s="297"/>
      <c r="N2368" s="297"/>
      <c r="O2368" s="297"/>
      <c r="P2368" s="297"/>
      <c r="Q2368" s="297"/>
      <c r="R2368" s="297"/>
      <c r="S2368" s="297"/>
      <c r="T2368" s="297"/>
      <c r="U2368" s="297"/>
      <c r="V2368" s="297"/>
      <c r="W2368" s="297"/>
      <c r="X2368" s="297"/>
      <c r="Y2368" s="297"/>
    </row>
    <row r="2369" spans="1:25" x14ac:dyDescent="0.2">
      <c r="A2369" s="297"/>
      <c r="B2369" s="297"/>
      <c r="C2369" s="297"/>
      <c r="D2369" s="297"/>
      <c r="E2369" s="297"/>
      <c r="F2369" s="297"/>
      <c r="G2369" s="297"/>
      <c r="H2369" s="297"/>
      <c r="I2369" s="297"/>
      <c r="J2369" s="297"/>
      <c r="K2369" s="297"/>
      <c r="L2369" s="297"/>
      <c r="M2369" s="297"/>
      <c r="N2369" s="297"/>
      <c r="O2369" s="297"/>
      <c r="P2369" s="297"/>
      <c r="Q2369" s="297"/>
      <c r="R2369" s="297"/>
      <c r="S2369" s="297"/>
      <c r="T2369" s="297"/>
      <c r="U2369" s="297"/>
      <c r="V2369" s="297"/>
      <c r="W2369" s="297"/>
      <c r="X2369" s="297"/>
      <c r="Y2369" s="297"/>
    </row>
    <row r="2370" spans="1:25" x14ac:dyDescent="0.2">
      <c r="A2370" s="297"/>
      <c r="B2370" s="297"/>
      <c r="C2370" s="297"/>
      <c r="D2370" s="297"/>
      <c r="E2370" s="297"/>
      <c r="F2370" s="297"/>
      <c r="G2370" s="297"/>
      <c r="H2370" s="297"/>
      <c r="I2370" s="297"/>
      <c r="J2370" s="297"/>
      <c r="K2370" s="297"/>
      <c r="L2370" s="297"/>
      <c r="M2370" s="297"/>
      <c r="N2370" s="297"/>
      <c r="O2370" s="297"/>
      <c r="P2370" s="297"/>
      <c r="Q2370" s="297"/>
      <c r="R2370" s="297"/>
      <c r="S2370" s="297"/>
      <c r="T2370" s="297"/>
      <c r="U2370" s="297"/>
      <c r="V2370" s="297"/>
      <c r="W2370" s="297"/>
      <c r="X2370" s="297"/>
      <c r="Y2370" s="297"/>
    </row>
    <row r="2371" spans="1:25" x14ac:dyDescent="0.2">
      <c r="A2371" s="297"/>
      <c r="B2371" s="297"/>
      <c r="C2371" s="297"/>
      <c r="D2371" s="297"/>
      <c r="E2371" s="297"/>
      <c r="F2371" s="297"/>
      <c r="G2371" s="297"/>
      <c r="H2371" s="297"/>
      <c r="I2371" s="297"/>
      <c r="J2371" s="297"/>
      <c r="K2371" s="297"/>
      <c r="L2371" s="297"/>
      <c r="M2371" s="297"/>
      <c r="N2371" s="297"/>
      <c r="O2371" s="297"/>
      <c r="P2371" s="297"/>
      <c r="Q2371" s="297"/>
      <c r="R2371" s="297"/>
      <c r="S2371" s="297"/>
      <c r="T2371" s="297"/>
      <c r="U2371" s="297"/>
      <c r="V2371" s="297"/>
      <c r="W2371" s="297"/>
      <c r="X2371" s="297"/>
      <c r="Y2371" s="297"/>
    </row>
    <row r="2372" spans="1:25" x14ac:dyDescent="0.2">
      <c r="A2372" s="297"/>
      <c r="B2372" s="297"/>
      <c r="C2372" s="297"/>
      <c r="D2372" s="297"/>
      <c r="E2372" s="297"/>
      <c r="F2372" s="297"/>
      <c r="G2372" s="297"/>
      <c r="H2372" s="297"/>
      <c r="I2372" s="297"/>
      <c r="J2372" s="297"/>
      <c r="K2372" s="297"/>
      <c r="L2372" s="297"/>
      <c r="M2372" s="297"/>
      <c r="N2372" s="297"/>
      <c r="O2372" s="297"/>
      <c r="P2372" s="297"/>
      <c r="Q2372" s="297"/>
      <c r="R2372" s="297"/>
      <c r="S2372" s="297"/>
      <c r="T2372" s="297"/>
      <c r="U2372" s="297"/>
      <c r="V2372" s="297"/>
      <c r="W2372" s="297"/>
      <c r="X2372" s="297"/>
      <c r="Y2372" s="297"/>
    </row>
    <row r="2373" spans="1:25" x14ac:dyDescent="0.2">
      <c r="A2373" s="297"/>
      <c r="B2373" s="297"/>
      <c r="C2373" s="297"/>
      <c r="D2373" s="297"/>
      <c r="E2373" s="297"/>
      <c r="F2373" s="297"/>
      <c r="G2373" s="297"/>
      <c r="H2373" s="297"/>
      <c r="I2373" s="297"/>
      <c r="J2373" s="297"/>
      <c r="K2373" s="297"/>
      <c r="L2373" s="297"/>
      <c r="M2373" s="297"/>
      <c r="N2373" s="297"/>
      <c r="O2373" s="297"/>
      <c r="P2373" s="297"/>
      <c r="Q2373" s="297"/>
      <c r="R2373" s="297"/>
      <c r="S2373" s="297"/>
      <c r="T2373" s="297"/>
      <c r="U2373" s="297"/>
      <c r="V2373" s="297"/>
      <c r="W2373" s="297"/>
      <c r="X2373" s="297"/>
      <c r="Y2373" s="297"/>
    </row>
    <row r="2374" spans="1:25" x14ac:dyDescent="0.2">
      <c r="A2374" s="297"/>
      <c r="B2374" s="297"/>
      <c r="C2374" s="297"/>
      <c r="D2374" s="297"/>
      <c r="E2374" s="297"/>
      <c r="F2374" s="297"/>
      <c r="G2374" s="297"/>
      <c r="H2374" s="297"/>
      <c r="I2374" s="297"/>
      <c r="J2374" s="297"/>
      <c r="K2374" s="297"/>
      <c r="L2374" s="297"/>
      <c r="M2374" s="297"/>
      <c r="N2374" s="297"/>
      <c r="O2374" s="297"/>
      <c r="P2374" s="297"/>
      <c r="Q2374" s="297"/>
      <c r="R2374" s="297"/>
      <c r="S2374" s="297"/>
      <c r="T2374" s="297"/>
      <c r="U2374" s="297"/>
      <c r="V2374" s="297"/>
      <c r="W2374" s="297"/>
      <c r="X2374" s="297"/>
      <c r="Y2374" s="297"/>
    </row>
    <row r="2375" spans="1:25" x14ac:dyDescent="0.2">
      <c r="A2375" s="297"/>
      <c r="B2375" s="297"/>
      <c r="C2375" s="297"/>
      <c r="D2375" s="297"/>
      <c r="E2375" s="297"/>
      <c r="F2375" s="297"/>
      <c r="G2375" s="297"/>
      <c r="H2375" s="297"/>
      <c r="I2375" s="297"/>
      <c r="J2375" s="297"/>
      <c r="K2375" s="297"/>
      <c r="L2375" s="297"/>
      <c r="M2375" s="297"/>
      <c r="N2375" s="297"/>
      <c r="O2375" s="297"/>
      <c r="P2375" s="297"/>
      <c r="Q2375" s="297"/>
      <c r="R2375" s="297"/>
      <c r="S2375" s="297"/>
      <c r="T2375" s="297"/>
      <c r="U2375" s="297"/>
      <c r="V2375" s="297"/>
      <c r="W2375" s="297"/>
      <c r="X2375" s="297"/>
      <c r="Y2375" s="297"/>
    </row>
    <row r="2376" spans="1:25" x14ac:dyDescent="0.2">
      <c r="A2376" s="297"/>
      <c r="B2376" s="297"/>
      <c r="C2376" s="297"/>
      <c r="D2376" s="297"/>
      <c r="E2376" s="297"/>
      <c r="F2376" s="297"/>
      <c r="G2376" s="297"/>
      <c r="H2376" s="297"/>
      <c r="I2376" s="297"/>
      <c r="J2376" s="297"/>
      <c r="K2376" s="297"/>
      <c r="L2376" s="297"/>
      <c r="M2376" s="297"/>
      <c r="N2376" s="297"/>
      <c r="O2376" s="297"/>
      <c r="P2376" s="297"/>
      <c r="Q2376" s="297"/>
      <c r="R2376" s="297"/>
      <c r="S2376" s="297"/>
      <c r="T2376" s="297"/>
      <c r="U2376" s="297"/>
      <c r="V2376" s="297"/>
      <c r="W2376" s="297"/>
      <c r="X2376" s="297"/>
      <c r="Y2376" s="297"/>
    </row>
    <row r="2377" spans="1:25" x14ac:dyDescent="0.2">
      <c r="A2377" s="297"/>
      <c r="B2377" s="297"/>
      <c r="C2377" s="297"/>
      <c r="D2377" s="297"/>
      <c r="E2377" s="297"/>
      <c r="F2377" s="297"/>
      <c r="G2377" s="297"/>
      <c r="H2377" s="297"/>
      <c r="I2377" s="297"/>
      <c r="J2377" s="297"/>
      <c r="K2377" s="297"/>
      <c r="L2377" s="297"/>
      <c r="M2377" s="297"/>
      <c r="N2377" s="297"/>
      <c r="O2377" s="297"/>
      <c r="P2377" s="297"/>
      <c r="Q2377" s="297"/>
      <c r="R2377" s="297"/>
      <c r="S2377" s="297"/>
      <c r="T2377" s="297"/>
      <c r="U2377" s="297"/>
      <c r="V2377" s="297"/>
      <c r="W2377" s="297"/>
      <c r="X2377" s="297"/>
      <c r="Y2377" s="297"/>
    </row>
    <row r="2378" spans="1:25" x14ac:dyDescent="0.2">
      <c r="A2378" s="297"/>
      <c r="B2378" s="297"/>
      <c r="C2378" s="297"/>
      <c r="D2378" s="297"/>
      <c r="E2378" s="297"/>
      <c r="F2378" s="297"/>
      <c r="G2378" s="297"/>
      <c r="H2378" s="297"/>
      <c r="I2378" s="297"/>
      <c r="J2378" s="297"/>
      <c r="K2378" s="297"/>
      <c r="L2378" s="297"/>
      <c r="M2378" s="297"/>
      <c r="N2378" s="297"/>
      <c r="O2378" s="297"/>
      <c r="P2378" s="297"/>
      <c r="Q2378" s="297"/>
      <c r="R2378" s="297"/>
      <c r="S2378" s="297"/>
      <c r="T2378" s="297"/>
      <c r="U2378" s="297"/>
      <c r="V2378" s="297"/>
      <c r="W2378" s="297"/>
      <c r="X2378" s="297"/>
      <c r="Y2378" s="297"/>
    </row>
    <row r="2379" spans="1:25" x14ac:dyDescent="0.2">
      <c r="A2379" s="297"/>
      <c r="B2379" s="297"/>
      <c r="C2379" s="297"/>
      <c r="D2379" s="297"/>
      <c r="E2379" s="297"/>
      <c r="F2379" s="297"/>
      <c r="G2379" s="297"/>
      <c r="H2379" s="297"/>
      <c r="I2379" s="297"/>
      <c r="J2379" s="297"/>
      <c r="K2379" s="297"/>
      <c r="L2379" s="297"/>
      <c r="M2379" s="297"/>
      <c r="N2379" s="297"/>
      <c r="O2379" s="297"/>
      <c r="P2379" s="297"/>
      <c r="Q2379" s="297"/>
      <c r="R2379" s="297"/>
      <c r="S2379" s="297"/>
      <c r="T2379" s="297"/>
      <c r="U2379" s="297"/>
      <c r="V2379" s="297"/>
      <c r="W2379" s="297"/>
      <c r="X2379" s="297"/>
      <c r="Y2379" s="297"/>
    </row>
    <row r="2380" spans="1:25" x14ac:dyDescent="0.2">
      <c r="A2380" s="297"/>
      <c r="B2380" s="297"/>
      <c r="C2380" s="297"/>
      <c r="D2380" s="297"/>
      <c r="E2380" s="297"/>
      <c r="F2380" s="297"/>
      <c r="G2380" s="297"/>
      <c r="H2380" s="297"/>
      <c r="I2380" s="297"/>
      <c r="J2380" s="297"/>
      <c r="K2380" s="297"/>
      <c r="L2380" s="297"/>
      <c r="M2380" s="297"/>
      <c r="N2380" s="297"/>
      <c r="O2380" s="297"/>
      <c r="P2380" s="297"/>
      <c r="Q2380" s="297"/>
      <c r="R2380" s="297"/>
      <c r="S2380" s="297"/>
      <c r="T2380" s="297"/>
      <c r="U2380" s="297"/>
      <c r="V2380" s="297"/>
      <c r="W2380" s="297"/>
      <c r="X2380" s="297"/>
      <c r="Y2380" s="297"/>
    </row>
    <row r="2381" spans="1:25" x14ac:dyDescent="0.2">
      <c r="A2381" s="297"/>
      <c r="B2381" s="297"/>
      <c r="C2381" s="297"/>
      <c r="D2381" s="297"/>
      <c r="E2381" s="297"/>
      <c r="F2381" s="297"/>
      <c r="G2381" s="297"/>
      <c r="H2381" s="297"/>
      <c r="I2381" s="297"/>
      <c r="J2381" s="297"/>
      <c r="K2381" s="297"/>
      <c r="L2381" s="297"/>
      <c r="M2381" s="297"/>
      <c r="N2381" s="297"/>
      <c r="O2381" s="297"/>
      <c r="P2381" s="297"/>
      <c r="Q2381" s="297"/>
      <c r="R2381" s="297"/>
      <c r="S2381" s="297"/>
      <c r="T2381" s="297"/>
      <c r="U2381" s="297"/>
      <c r="V2381" s="297"/>
      <c r="W2381" s="297"/>
      <c r="X2381" s="297"/>
      <c r="Y2381" s="297"/>
    </row>
    <row r="2382" spans="1:25" x14ac:dyDescent="0.2">
      <c r="A2382" s="297"/>
      <c r="B2382" s="297"/>
      <c r="C2382" s="297"/>
      <c r="D2382" s="297"/>
      <c r="E2382" s="297"/>
      <c r="F2382" s="297"/>
      <c r="G2382" s="297"/>
      <c r="H2382" s="297"/>
      <c r="I2382" s="297"/>
      <c r="J2382" s="297"/>
      <c r="K2382" s="297"/>
      <c r="L2382" s="297"/>
      <c r="M2382" s="297"/>
      <c r="N2382" s="297"/>
      <c r="O2382" s="297"/>
      <c r="P2382" s="297"/>
      <c r="Q2382" s="297"/>
      <c r="R2382" s="297"/>
      <c r="S2382" s="297"/>
      <c r="T2382" s="297"/>
      <c r="U2382" s="297"/>
      <c r="V2382" s="297"/>
      <c r="W2382" s="297"/>
      <c r="X2382" s="297"/>
      <c r="Y2382" s="297"/>
    </row>
    <row r="2383" spans="1:25" x14ac:dyDescent="0.2">
      <c r="A2383" s="297"/>
      <c r="B2383" s="297"/>
      <c r="C2383" s="297"/>
      <c r="D2383" s="297"/>
      <c r="E2383" s="297"/>
      <c r="F2383" s="297"/>
      <c r="G2383" s="297"/>
      <c r="H2383" s="297"/>
      <c r="I2383" s="297"/>
      <c r="J2383" s="297"/>
      <c r="K2383" s="297"/>
      <c r="L2383" s="297"/>
      <c r="M2383" s="297"/>
      <c r="N2383" s="297"/>
      <c r="O2383" s="297"/>
      <c r="P2383" s="297"/>
      <c r="Q2383" s="297"/>
      <c r="R2383" s="297"/>
      <c r="S2383" s="297"/>
      <c r="T2383" s="297"/>
      <c r="U2383" s="297"/>
      <c r="V2383" s="297"/>
      <c r="W2383" s="297"/>
      <c r="X2383" s="297"/>
      <c r="Y2383" s="297"/>
    </row>
    <row r="2384" spans="1:25" x14ac:dyDescent="0.2">
      <c r="A2384" s="297"/>
      <c r="B2384" s="297"/>
      <c r="C2384" s="297"/>
      <c r="D2384" s="297"/>
      <c r="E2384" s="297"/>
      <c r="F2384" s="297"/>
      <c r="G2384" s="297"/>
      <c r="H2384" s="297"/>
      <c r="I2384" s="297"/>
      <c r="J2384" s="297"/>
      <c r="K2384" s="297"/>
      <c r="L2384" s="297"/>
      <c r="M2384" s="297"/>
      <c r="N2384" s="297"/>
      <c r="O2384" s="297"/>
      <c r="P2384" s="297"/>
      <c r="Q2384" s="297"/>
      <c r="R2384" s="297"/>
      <c r="S2384" s="297"/>
      <c r="T2384" s="297"/>
      <c r="U2384" s="297"/>
      <c r="V2384" s="297"/>
      <c r="W2384" s="297"/>
      <c r="X2384" s="297"/>
      <c r="Y2384" s="297"/>
    </row>
    <row r="2385" spans="1:25" x14ac:dyDescent="0.2">
      <c r="A2385" s="297"/>
      <c r="B2385" s="297"/>
      <c r="C2385" s="297"/>
      <c r="D2385" s="297"/>
      <c r="E2385" s="297"/>
      <c r="F2385" s="297"/>
      <c r="G2385" s="297"/>
      <c r="H2385" s="297"/>
      <c r="I2385" s="297"/>
      <c r="J2385" s="297"/>
      <c r="K2385" s="297"/>
      <c r="L2385" s="297"/>
      <c r="M2385" s="297"/>
      <c r="N2385" s="297"/>
      <c r="O2385" s="297"/>
      <c r="P2385" s="297"/>
      <c r="Q2385" s="297"/>
      <c r="R2385" s="297"/>
      <c r="S2385" s="297"/>
      <c r="T2385" s="297"/>
      <c r="U2385" s="297"/>
      <c r="V2385" s="297"/>
      <c r="W2385" s="297"/>
      <c r="X2385" s="297"/>
      <c r="Y2385" s="297"/>
    </row>
    <row r="2386" spans="1:25" x14ac:dyDescent="0.2">
      <c r="A2386" s="297"/>
      <c r="B2386" s="297"/>
      <c r="C2386" s="297"/>
      <c r="D2386" s="297"/>
      <c r="E2386" s="297"/>
      <c r="F2386" s="297"/>
      <c r="G2386" s="297"/>
      <c r="H2386" s="297"/>
      <c r="I2386" s="297"/>
      <c r="J2386" s="297"/>
      <c r="K2386" s="297"/>
      <c r="L2386" s="297"/>
      <c r="M2386" s="297"/>
      <c r="N2386" s="297"/>
      <c r="O2386" s="297"/>
      <c r="P2386" s="297"/>
      <c r="Q2386" s="297"/>
      <c r="R2386" s="297"/>
      <c r="S2386" s="297"/>
      <c r="T2386" s="297"/>
      <c r="U2386" s="297"/>
      <c r="V2386" s="297"/>
      <c r="W2386" s="297"/>
      <c r="X2386" s="297"/>
      <c r="Y2386" s="297"/>
    </row>
    <row r="2387" spans="1:25" x14ac:dyDescent="0.2">
      <c r="A2387" s="297"/>
      <c r="B2387" s="297"/>
      <c r="C2387" s="297"/>
      <c r="D2387" s="297"/>
      <c r="E2387" s="297"/>
      <c r="F2387" s="297"/>
      <c r="G2387" s="297"/>
      <c r="H2387" s="297"/>
      <c r="I2387" s="297"/>
      <c r="J2387" s="297"/>
      <c r="K2387" s="297"/>
      <c r="L2387" s="297"/>
      <c r="M2387" s="297"/>
      <c r="N2387" s="297"/>
      <c r="O2387" s="297"/>
      <c r="P2387" s="297"/>
      <c r="Q2387" s="297"/>
      <c r="R2387" s="297"/>
      <c r="S2387" s="297"/>
      <c r="T2387" s="297"/>
      <c r="U2387" s="297"/>
      <c r="V2387" s="297"/>
      <c r="W2387" s="297"/>
      <c r="X2387" s="297"/>
      <c r="Y2387" s="297"/>
    </row>
    <row r="2388" spans="1:25" x14ac:dyDescent="0.2">
      <c r="A2388" s="297"/>
      <c r="B2388" s="297"/>
      <c r="C2388" s="297"/>
      <c r="D2388" s="297"/>
      <c r="E2388" s="297"/>
      <c r="F2388" s="297"/>
      <c r="G2388" s="297"/>
      <c r="H2388" s="297"/>
      <c r="I2388" s="297"/>
      <c r="J2388" s="297"/>
      <c r="K2388" s="297"/>
      <c r="L2388" s="297"/>
      <c r="M2388" s="297"/>
      <c r="N2388" s="297"/>
      <c r="O2388" s="297"/>
      <c r="P2388" s="297"/>
      <c r="Q2388" s="297"/>
      <c r="R2388" s="297"/>
      <c r="S2388" s="297"/>
      <c r="T2388" s="297"/>
      <c r="U2388" s="297"/>
      <c r="V2388" s="297"/>
      <c r="W2388" s="297"/>
      <c r="X2388" s="297"/>
      <c r="Y2388" s="297"/>
    </row>
    <row r="2389" spans="1:25" x14ac:dyDescent="0.2">
      <c r="A2389" s="297"/>
      <c r="B2389" s="297"/>
      <c r="C2389" s="297"/>
      <c r="D2389" s="297"/>
      <c r="E2389" s="297"/>
      <c r="F2389" s="297"/>
      <c r="G2389" s="297"/>
      <c r="H2389" s="297"/>
      <c r="I2389" s="297"/>
      <c r="J2389" s="297"/>
      <c r="K2389" s="297"/>
      <c r="L2389" s="297"/>
      <c r="M2389" s="297"/>
      <c r="N2389" s="297"/>
      <c r="O2389" s="297"/>
      <c r="P2389" s="297"/>
      <c r="Q2389" s="297"/>
      <c r="R2389" s="297"/>
      <c r="S2389" s="297"/>
      <c r="T2389" s="297"/>
      <c r="U2389" s="297"/>
      <c r="V2389" s="297"/>
      <c r="W2389" s="297"/>
      <c r="X2389" s="297"/>
      <c r="Y2389" s="297"/>
    </row>
    <row r="2390" spans="1:25" x14ac:dyDescent="0.2">
      <c r="A2390" s="297"/>
      <c r="B2390" s="297"/>
      <c r="C2390" s="297"/>
      <c r="D2390" s="297"/>
      <c r="E2390" s="297"/>
      <c r="F2390" s="297"/>
      <c r="G2390" s="297"/>
      <c r="H2390" s="297"/>
      <c r="I2390" s="297"/>
      <c r="J2390" s="297"/>
      <c r="K2390" s="297"/>
      <c r="L2390" s="297"/>
      <c r="M2390" s="297"/>
      <c r="N2390" s="297"/>
      <c r="O2390" s="297"/>
      <c r="P2390" s="297"/>
      <c r="Q2390" s="297"/>
      <c r="R2390" s="297"/>
      <c r="S2390" s="297"/>
      <c r="T2390" s="297"/>
      <c r="U2390" s="297"/>
      <c r="V2390" s="297"/>
      <c r="W2390" s="297"/>
      <c r="X2390" s="297"/>
      <c r="Y2390" s="297"/>
    </row>
    <row r="2391" spans="1:25" x14ac:dyDescent="0.2">
      <c r="A2391" s="297"/>
      <c r="B2391" s="297"/>
      <c r="C2391" s="297"/>
      <c r="D2391" s="297"/>
      <c r="E2391" s="297"/>
      <c r="F2391" s="297"/>
      <c r="G2391" s="297"/>
      <c r="H2391" s="297"/>
      <c r="I2391" s="297"/>
      <c r="J2391" s="297"/>
      <c r="K2391" s="297"/>
      <c r="L2391" s="297"/>
      <c r="M2391" s="297"/>
      <c r="N2391" s="297"/>
      <c r="O2391" s="297"/>
      <c r="P2391" s="297"/>
      <c r="Q2391" s="297"/>
      <c r="R2391" s="297"/>
      <c r="S2391" s="297"/>
      <c r="T2391" s="297"/>
      <c r="U2391" s="297"/>
      <c r="V2391" s="297"/>
      <c r="W2391" s="297"/>
      <c r="X2391" s="297"/>
      <c r="Y2391" s="297"/>
    </row>
    <row r="2392" spans="1:25" x14ac:dyDescent="0.2">
      <c r="A2392" s="297"/>
      <c r="B2392" s="297"/>
      <c r="C2392" s="297"/>
      <c r="D2392" s="297"/>
      <c r="E2392" s="297"/>
      <c r="F2392" s="297"/>
      <c r="G2392" s="297"/>
      <c r="H2392" s="297"/>
      <c r="I2392" s="297"/>
      <c r="J2392" s="297"/>
      <c r="K2392" s="297"/>
      <c r="L2392" s="297"/>
      <c r="M2392" s="297"/>
      <c r="N2392" s="297"/>
      <c r="O2392" s="297"/>
      <c r="P2392" s="297"/>
      <c r="Q2392" s="297"/>
      <c r="R2392" s="297"/>
      <c r="S2392" s="297"/>
      <c r="T2392" s="297"/>
      <c r="U2392" s="297"/>
      <c r="V2392" s="297"/>
      <c r="W2392" s="297"/>
      <c r="X2392" s="297"/>
      <c r="Y2392" s="297"/>
    </row>
    <row r="2393" spans="1:25" x14ac:dyDescent="0.2">
      <c r="A2393" s="297"/>
      <c r="B2393" s="297"/>
      <c r="C2393" s="297"/>
      <c r="D2393" s="297"/>
      <c r="E2393" s="297"/>
      <c r="F2393" s="297"/>
      <c r="G2393" s="297"/>
      <c r="H2393" s="297"/>
      <c r="I2393" s="297"/>
      <c r="J2393" s="297"/>
      <c r="K2393" s="297"/>
      <c r="L2393" s="297"/>
      <c r="M2393" s="297"/>
      <c r="N2393" s="297"/>
      <c r="O2393" s="297"/>
      <c r="P2393" s="297"/>
      <c r="Q2393" s="297"/>
      <c r="R2393" s="297"/>
      <c r="S2393" s="297"/>
      <c r="T2393" s="297"/>
      <c r="U2393" s="297"/>
      <c r="V2393" s="297"/>
      <c r="W2393" s="297"/>
      <c r="X2393" s="297"/>
      <c r="Y2393" s="297"/>
    </row>
    <row r="2394" spans="1:25" x14ac:dyDescent="0.2">
      <c r="A2394" s="297"/>
      <c r="B2394" s="297"/>
      <c r="C2394" s="297"/>
      <c r="D2394" s="297"/>
      <c r="E2394" s="297"/>
      <c r="F2394" s="297"/>
      <c r="G2394" s="297"/>
      <c r="H2394" s="297"/>
      <c r="I2394" s="297"/>
      <c r="J2394" s="297"/>
      <c r="K2394" s="297"/>
      <c r="L2394" s="297"/>
      <c r="M2394" s="297"/>
      <c r="N2394" s="297"/>
      <c r="O2394" s="297"/>
      <c r="P2394" s="297"/>
      <c r="Q2394" s="297"/>
      <c r="R2394" s="297"/>
      <c r="S2394" s="297"/>
      <c r="T2394" s="297"/>
      <c r="U2394" s="297"/>
      <c r="V2394" s="297"/>
      <c r="W2394" s="297"/>
      <c r="X2394" s="297"/>
      <c r="Y2394" s="297"/>
    </row>
    <row r="2395" spans="1:25" x14ac:dyDescent="0.2">
      <c r="A2395" s="297"/>
      <c r="B2395" s="297"/>
      <c r="C2395" s="297"/>
      <c r="D2395" s="297"/>
      <c r="E2395" s="297"/>
      <c r="F2395" s="297"/>
      <c r="G2395" s="297"/>
      <c r="H2395" s="297"/>
      <c r="I2395" s="297"/>
      <c r="J2395" s="297"/>
      <c r="K2395" s="297"/>
      <c r="L2395" s="297"/>
      <c r="M2395" s="297"/>
      <c r="N2395" s="297"/>
      <c r="O2395" s="297"/>
      <c r="P2395" s="297"/>
      <c r="Q2395" s="297"/>
      <c r="R2395" s="297"/>
      <c r="S2395" s="297"/>
      <c r="T2395" s="297"/>
      <c r="U2395" s="297"/>
      <c r="V2395" s="297"/>
      <c r="W2395" s="297"/>
      <c r="X2395" s="297"/>
      <c r="Y2395" s="297"/>
    </row>
    <row r="2396" spans="1:25" x14ac:dyDescent="0.2">
      <c r="A2396" s="297"/>
      <c r="B2396" s="297"/>
      <c r="C2396" s="297"/>
      <c r="D2396" s="297"/>
      <c r="E2396" s="297"/>
      <c r="F2396" s="297"/>
      <c r="G2396" s="297"/>
      <c r="H2396" s="297"/>
      <c r="I2396" s="297"/>
      <c r="J2396" s="297"/>
      <c r="K2396" s="297"/>
      <c r="L2396" s="297"/>
      <c r="M2396" s="297"/>
      <c r="N2396" s="297"/>
      <c r="O2396" s="297"/>
      <c r="P2396" s="297"/>
      <c r="Q2396" s="297"/>
      <c r="R2396" s="297"/>
      <c r="S2396" s="297"/>
      <c r="T2396" s="297"/>
      <c r="U2396" s="297"/>
      <c r="V2396" s="297"/>
      <c r="W2396" s="297"/>
      <c r="X2396" s="297"/>
      <c r="Y2396" s="297"/>
    </row>
    <row r="2397" spans="1:25" x14ac:dyDescent="0.2">
      <c r="A2397" s="297"/>
      <c r="B2397" s="297"/>
      <c r="C2397" s="297"/>
      <c r="D2397" s="297"/>
      <c r="E2397" s="297"/>
      <c r="F2397" s="297"/>
      <c r="G2397" s="297"/>
      <c r="H2397" s="297"/>
      <c r="I2397" s="297"/>
      <c r="J2397" s="297"/>
      <c r="K2397" s="297"/>
      <c r="L2397" s="297"/>
      <c r="M2397" s="297"/>
      <c r="N2397" s="297"/>
      <c r="O2397" s="297"/>
      <c r="P2397" s="297"/>
      <c r="Q2397" s="297"/>
      <c r="R2397" s="297"/>
      <c r="S2397" s="297"/>
      <c r="T2397" s="297"/>
      <c r="U2397" s="297"/>
      <c r="V2397" s="297"/>
      <c r="W2397" s="297"/>
      <c r="X2397" s="297"/>
      <c r="Y2397" s="297"/>
    </row>
    <row r="2398" spans="1:25" x14ac:dyDescent="0.2">
      <c r="A2398" s="297"/>
      <c r="B2398" s="297"/>
      <c r="C2398" s="297"/>
      <c r="D2398" s="297"/>
      <c r="E2398" s="297"/>
      <c r="F2398" s="297"/>
      <c r="G2398" s="297"/>
      <c r="H2398" s="297"/>
      <c r="I2398" s="297"/>
      <c r="J2398" s="297"/>
      <c r="K2398" s="297"/>
      <c r="L2398" s="297"/>
      <c r="M2398" s="297"/>
      <c r="N2398" s="297"/>
      <c r="O2398" s="297"/>
      <c r="P2398" s="297"/>
      <c r="Q2398" s="297"/>
      <c r="R2398" s="297"/>
      <c r="S2398" s="297"/>
      <c r="T2398" s="297"/>
      <c r="U2398" s="297"/>
      <c r="V2398" s="297"/>
      <c r="W2398" s="297"/>
      <c r="X2398" s="297"/>
      <c r="Y2398" s="297"/>
    </row>
    <row r="2399" spans="1:25" x14ac:dyDescent="0.2">
      <c r="A2399" s="297"/>
      <c r="B2399" s="297"/>
      <c r="C2399" s="297"/>
      <c r="D2399" s="297"/>
      <c r="E2399" s="297"/>
      <c r="F2399" s="297"/>
      <c r="G2399" s="297"/>
      <c r="H2399" s="297"/>
      <c r="I2399" s="297"/>
      <c r="J2399" s="297"/>
      <c r="K2399" s="297"/>
      <c r="L2399" s="297"/>
      <c r="M2399" s="297"/>
      <c r="N2399" s="297"/>
      <c r="O2399" s="297"/>
      <c r="P2399" s="297"/>
      <c r="Q2399" s="297"/>
      <c r="R2399" s="297"/>
      <c r="S2399" s="297"/>
      <c r="T2399" s="297"/>
      <c r="U2399" s="297"/>
      <c r="V2399" s="297"/>
      <c r="W2399" s="297"/>
      <c r="X2399" s="297"/>
      <c r="Y2399" s="297"/>
    </row>
    <row r="2400" spans="1:25" x14ac:dyDescent="0.2">
      <c r="A2400" s="297"/>
      <c r="B2400" s="297"/>
      <c r="C2400" s="297"/>
      <c r="D2400" s="297"/>
      <c r="E2400" s="297"/>
      <c r="F2400" s="297"/>
      <c r="G2400" s="297"/>
      <c r="H2400" s="297"/>
      <c r="I2400" s="297"/>
      <c r="J2400" s="297"/>
      <c r="K2400" s="297"/>
      <c r="L2400" s="297"/>
      <c r="M2400" s="297"/>
      <c r="N2400" s="297"/>
      <c r="O2400" s="297"/>
      <c r="P2400" s="297"/>
      <c r="Q2400" s="297"/>
      <c r="R2400" s="297"/>
      <c r="S2400" s="297"/>
      <c r="T2400" s="297"/>
      <c r="U2400" s="297"/>
      <c r="V2400" s="297"/>
      <c r="W2400" s="297"/>
      <c r="X2400" s="297"/>
      <c r="Y2400" s="297"/>
    </row>
    <row r="2401" spans="1:25" x14ac:dyDescent="0.2">
      <c r="A2401" s="297"/>
      <c r="B2401" s="297"/>
      <c r="C2401" s="297"/>
      <c r="D2401" s="297"/>
      <c r="E2401" s="297"/>
      <c r="F2401" s="297"/>
      <c r="G2401" s="297"/>
      <c r="H2401" s="297"/>
      <c r="I2401" s="297"/>
      <c r="J2401" s="297"/>
      <c r="K2401" s="297"/>
      <c r="L2401" s="297"/>
      <c r="M2401" s="297"/>
      <c r="N2401" s="297"/>
      <c r="O2401" s="297"/>
      <c r="P2401" s="297"/>
      <c r="Q2401" s="297"/>
      <c r="R2401" s="297"/>
      <c r="S2401" s="297"/>
      <c r="T2401" s="297"/>
      <c r="U2401" s="297"/>
      <c r="V2401" s="297"/>
      <c r="W2401" s="297"/>
      <c r="X2401" s="297"/>
      <c r="Y2401" s="297"/>
    </row>
    <row r="2402" spans="1:25" x14ac:dyDescent="0.2">
      <c r="A2402" s="297"/>
      <c r="B2402" s="297"/>
      <c r="C2402" s="297"/>
      <c r="D2402" s="297"/>
      <c r="E2402" s="297"/>
      <c r="F2402" s="297"/>
      <c r="G2402" s="297"/>
      <c r="H2402" s="297"/>
      <c r="I2402" s="297"/>
      <c r="J2402" s="297"/>
      <c r="K2402" s="297"/>
      <c r="L2402" s="297"/>
      <c r="M2402" s="297"/>
      <c r="N2402" s="297"/>
      <c r="O2402" s="297"/>
      <c r="P2402" s="297"/>
      <c r="Q2402" s="297"/>
      <c r="R2402" s="297"/>
      <c r="S2402" s="297"/>
      <c r="T2402" s="297"/>
      <c r="U2402" s="297"/>
      <c r="V2402" s="297"/>
      <c r="W2402" s="297"/>
      <c r="X2402" s="297"/>
      <c r="Y2402" s="297"/>
    </row>
    <row r="2403" spans="1:25" x14ac:dyDescent="0.2">
      <c r="A2403" s="297"/>
      <c r="B2403" s="297"/>
      <c r="C2403" s="297"/>
      <c r="D2403" s="297"/>
      <c r="E2403" s="297"/>
      <c r="F2403" s="297"/>
      <c r="G2403" s="297"/>
      <c r="H2403" s="297"/>
      <c r="I2403" s="297"/>
      <c r="J2403" s="297"/>
      <c r="K2403" s="297"/>
      <c r="L2403" s="297"/>
      <c r="M2403" s="297"/>
      <c r="N2403" s="297"/>
      <c r="O2403" s="297"/>
      <c r="P2403" s="297"/>
      <c r="Q2403" s="297"/>
      <c r="R2403" s="297"/>
      <c r="S2403" s="297"/>
      <c r="T2403" s="297"/>
      <c r="U2403" s="297"/>
      <c r="V2403" s="297"/>
      <c r="W2403" s="297"/>
      <c r="X2403" s="297"/>
      <c r="Y2403" s="297"/>
    </row>
    <row r="2404" spans="1:25" x14ac:dyDescent="0.2">
      <c r="A2404" s="297"/>
      <c r="B2404" s="297"/>
      <c r="C2404" s="297"/>
      <c r="D2404" s="297"/>
      <c r="E2404" s="297"/>
      <c r="F2404" s="297"/>
      <c r="G2404" s="297"/>
      <c r="H2404" s="297"/>
      <c r="I2404" s="297"/>
      <c r="J2404" s="297"/>
      <c r="K2404" s="297"/>
      <c r="L2404" s="297"/>
      <c r="M2404" s="297"/>
      <c r="N2404" s="297"/>
      <c r="O2404" s="297"/>
      <c r="P2404" s="297"/>
      <c r="Q2404" s="297"/>
      <c r="R2404" s="297"/>
      <c r="S2404" s="297"/>
      <c r="T2404" s="297"/>
      <c r="U2404" s="297"/>
      <c r="V2404" s="297"/>
      <c r="W2404" s="297"/>
      <c r="X2404" s="297"/>
      <c r="Y2404" s="297"/>
    </row>
    <row r="2405" spans="1:25" x14ac:dyDescent="0.2">
      <c r="A2405" s="297"/>
      <c r="B2405" s="297"/>
      <c r="C2405" s="297"/>
      <c r="D2405" s="297"/>
      <c r="E2405" s="297"/>
      <c r="F2405" s="297"/>
      <c r="G2405" s="297"/>
      <c r="H2405" s="297"/>
      <c r="I2405" s="297"/>
      <c r="J2405" s="297"/>
      <c r="K2405" s="297"/>
      <c r="L2405" s="297"/>
      <c r="M2405" s="297"/>
      <c r="N2405" s="297"/>
      <c r="O2405" s="297"/>
      <c r="P2405" s="297"/>
      <c r="Q2405" s="297"/>
      <c r="R2405" s="297"/>
      <c r="S2405" s="297"/>
      <c r="T2405" s="297"/>
      <c r="U2405" s="297"/>
      <c r="V2405" s="297"/>
      <c r="W2405" s="297"/>
      <c r="X2405" s="297"/>
      <c r="Y2405" s="297"/>
    </row>
    <row r="2406" spans="1:25" x14ac:dyDescent="0.2">
      <c r="A2406" s="297"/>
      <c r="B2406" s="297"/>
      <c r="C2406" s="297"/>
      <c r="D2406" s="297"/>
      <c r="E2406" s="297"/>
      <c r="F2406" s="297"/>
      <c r="G2406" s="297"/>
      <c r="H2406" s="297"/>
      <c r="I2406" s="297"/>
      <c r="J2406" s="297"/>
      <c r="K2406" s="297"/>
      <c r="L2406" s="297"/>
      <c r="M2406" s="297"/>
      <c r="N2406" s="297"/>
      <c r="O2406" s="297"/>
      <c r="P2406" s="297"/>
      <c r="Q2406" s="297"/>
      <c r="R2406" s="297"/>
      <c r="S2406" s="297"/>
      <c r="T2406" s="297"/>
      <c r="U2406" s="297"/>
      <c r="V2406" s="297"/>
      <c r="W2406" s="297"/>
      <c r="X2406" s="297"/>
      <c r="Y2406" s="297"/>
    </row>
    <row r="2407" spans="1:25" x14ac:dyDescent="0.2">
      <c r="A2407" s="297"/>
      <c r="B2407" s="297"/>
      <c r="C2407" s="297"/>
      <c r="D2407" s="297"/>
      <c r="E2407" s="297"/>
      <c r="F2407" s="297"/>
      <c r="G2407" s="297"/>
      <c r="H2407" s="297"/>
      <c r="I2407" s="297"/>
      <c r="J2407" s="297"/>
      <c r="K2407" s="297"/>
      <c r="L2407" s="297"/>
      <c r="M2407" s="297"/>
      <c r="N2407" s="297"/>
      <c r="O2407" s="297"/>
      <c r="P2407" s="297"/>
      <c r="Q2407" s="297"/>
      <c r="R2407" s="297"/>
      <c r="S2407" s="297"/>
      <c r="T2407" s="297"/>
      <c r="U2407" s="297"/>
      <c r="V2407" s="297"/>
      <c r="W2407" s="297"/>
      <c r="X2407" s="297"/>
      <c r="Y2407" s="297"/>
    </row>
    <row r="2408" spans="1:25" x14ac:dyDescent="0.2">
      <c r="A2408" s="297"/>
      <c r="B2408" s="297"/>
      <c r="C2408" s="297"/>
      <c r="D2408" s="297"/>
      <c r="E2408" s="297"/>
      <c r="F2408" s="297"/>
      <c r="G2408" s="297"/>
      <c r="H2408" s="297"/>
      <c r="I2408" s="297"/>
      <c r="J2408" s="297"/>
      <c r="K2408" s="297"/>
      <c r="L2408" s="297"/>
      <c r="M2408" s="297"/>
      <c r="N2408" s="297"/>
      <c r="O2408" s="297"/>
      <c r="P2408" s="297"/>
      <c r="Q2408" s="297"/>
      <c r="R2408" s="297"/>
      <c r="S2408" s="297"/>
      <c r="T2408" s="297"/>
      <c r="U2408" s="297"/>
      <c r="V2408" s="297"/>
      <c r="W2408" s="297"/>
      <c r="X2408" s="297"/>
      <c r="Y2408" s="297"/>
    </row>
    <row r="2409" spans="1:25" x14ac:dyDescent="0.2">
      <c r="A2409" s="297"/>
      <c r="B2409" s="297"/>
      <c r="C2409" s="297"/>
      <c r="D2409" s="297"/>
      <c r="E2409" s="297"/>
      <c r="F2409" s="297"/>
      <c r="G2409" s="297"/>
      <c r="H2409" s="297"/>
      <c r="I2409" s="297"/>
      <c r="J2409" s="297"/>
      <c r="K2409" s="297"/>
      <c r="L2409" s="297"/>
      <c r="M2409" s="297"/>
      <c r="N2409" s="297"/>
      <c r="O2409" s="297"/>
      <c r="P2409" s="297"/>
      <c r="Q2409" s="297"/>
      <c r="R2409" s="297"/>
      <c r="S2409" s="297"/>
      <c r="T2409" s="297"/>
      <c r="U2409" s="297"/>
      <c r="V2409" s="297"/>
      <c r="W2409" s="297"/>
      <c r="X2409" s="297"/>
      <c r="Y2409" s="297"/>
    </row>
    <row r="2410" spans="1:25" x14ac:dyDescent="0.2">
      <c r="A2410" s="297"/>
      <c r="B2410" s="297"/>
      <c r="C2410" s="297"/>
      <c r="D2410" s="297"/>
      <c r="E2410" s="297"/>
      <c r="F2410" s="297"/>
      <c r="G2410" s="297"/>
      <c r="H2410" s="297"/>
      <c r="I2410" s="297"/>
      <c r="J2410" s="297"/>
      <c r="K2410" s="297"/>
      <c r="L2410" s="297"/>
      <c r="M2410" s="297"/>
      <c r="N2410" s="297"/>
      <c r="O2410" s="297"/>
      <c r="P2410" s="297"/>
      <c r="Q2410" s="297"/>
      <c r="R2410" s="297"/>
      <c r="S2410" s="297"/>
      <c r="T2410" s="297"/>
      <c r="U2410" s="297"/>
      <c r="V2410" s="297"/>
      <c r="W2410" s="297"/>
      <c r="X2410" s="297"/>
      <c r="Y2410" s="297"/>
    </row>
    <row r="2411" spans="1:25" x14ac:dyDescent="0.2">
      <c r="A2411" s="297"/>
      <c r="B2411" s="297"/>
      <c r="C2411" s="297"/>
      <c r="D2411" s="297"/>
      <c r="E2411" s="297"/>
      <c r="F2411" s="297"/>
      <c r="G2411" s="297"/>
      <c r="H2411" s="297"/>
      <c r="I2411" s="297"/>
      <c r="J2411" s="297"/>
      <c r="K2411" s="297"/>
      <c r="L2411" s="297"/>
      <c r="M2411" s="297"/>
      <c r="N2411" s="297"/>
      <c r="O2411" s="297"/>
      <c r="P2411" s="297"/>
      <c r="Q2411" s="297"/>
      <c r="R2411" s="297"/>
      <c r="S2411" s="297"/>
      <c r="T2411" s="297"/>
      <c r="U2411" s="297"/>
      <c r="V2411" s="297"/>
      <c r="W2411" s="297"/>
      <c r="X2411" s="297"/>
      <c r="Y2411" s="297"/>
    </row>
    <row r="2412" spans="1:25" x14ac:dyDescent="0.2">
      <c r="A2412" s="297"/>
      <c r="B2412" s="297"/>
      <c r="C2412" s="297"/>
      <c r="D2412" s="297"/>
      <c r="E2412" s="297"/>
      <c r="F2412" s="297"/>
      <c r="G2412" s="297"/>
      <c r="H2412" s="297"/>
      <c r="I2412" s="297"/>
      <c r="J2412" s="297"/>
      <c r="K2412" s="297"/>
      <c r="L2412" s="297"/>
      <c r="M2412" s="297"/>
      <c r="N2412" s="297"/>
      <c r="O2412" s="297"/>
      <c r="P2412" s="297"/>
      <c r="Q2412" s="297"/>
      <c r="R2412" s="297"/>
      <c r="S2412" s="297"/>
      <c r="T2412" s="297"/>
      <c r="U2412" s="297"/>
      <c r="V2412" s="297"/>
      <c r="W2412" s="297"/>
      <c r="X2412" s="297"/>
      <c r="Y2412" s="297"/>
    </row>
    <row r="2413" spans="1:25" x14ac:dyDescent="0.2">
      <c r="A2413" s="297"/>
      <c r="B2413" s="297"/>
      <c r="C2413" s="297"/>
      <c r="D2413" s="297"/>
      <c r="E2413" s="297"/>
      <c r="F2413" s="297"/>
      <c r="G2413" s="297"/>
      <c r="H2413" s="297"/>
      <c r="I2413" s="297"/>
      <c r="J2413" s="297"/>
      <c r="K2413" s="297"/>
      <c r="L2413" s="297"/>
      <c r="M2413" s="297"/>
      <c r="N2413" s="297"/>
      <c r="O2413" s="297"/>
      <c r="P2413" s="297"/>
      <c r="Q2413" s="297"/>
      <c r="R2413" s="297"/>
      <c r="S2413" s="297"/>
      <c r="T2413" s="297"/>
      <c r="U2413" s="297"/>
      <c r="V2413" s="297"/>
      <c r="W2413" s="297"/>
      <c r="X2413" s="297"/>
      <c r="Y2413" s="297"/>
    </row>
    <row r="2414" spans="1:25" x14ac:dyDescent="0.2">
      <c r="A2414" s="297"/>
      <c r="B2414" s="297"/>
      <c r="C2414" s="297"/>
      <c r="D2414" s="297"/>
      <c r="E2414" s="297"/>
      <c r="F2414" s="297"/>
      <c r="G2414" s="297"/>
      <c r="H2414" s="297"/>
      <c r="I2414" s="297"/>
      <c r="J2414" s="297"/>
      <c r="K2414" s="297"/>
      <c r="L2414" s="297"/>
      <c r="M2414" s="297"/>
      <c r="N2414" s="297"/>
      <c r="O2414" s="297"/>
      <c r="P2414" s="297"/>
      <c r="Q2414" s="297"/>
      <c r="R2414" s="297"/>
      <c r="S2414" s="297"/>
      <c r="T2414" s="297"/>
      <c r="U2414" s="297"/>
      <c r="V2414" s="297"/>
      <c r="W2414" s="297"/>
      <c r="X2414" s="297"/>
      <c r="Y2414" s="297"/>
    </row>
    <row r="2415" spans="1:25" x14ac:dyDescent="0.2">
      <c r="A2415" s="297"/>
      <c r="B2415" s="297"/>
      <c r="C2415" s="297"/>
      <c r="D2415" s="297"/>
      <c r="E2415" s="297"/>
      <c r="F2415" s="297"/>
      <c r="G2415" s="297"/>
      <c r="H2415" s="297"/>
      <c r="I2415" s="297"/>
      <c r="J2415" s="297"/>
      <c r="K2415" s="297"/>
      <c r="L2415" s="297"/>
      <c r="M2415" s="297"/>
      <c r="N2415" s="297"/>
      <c r="O2415" s="297"/>
      <c r="P2415" s="297"/>
      <c r="Q2415" s="297"/>
      <c r="R2415" s="297"/>
      <c r="S2415" s="297"/>
      <c r="T2415" s="297"/>
      <c r="U2415" s="297"/>
      <c r="V2415" s="297"/>
      <c r="W2415" s="297"/>
      <c r="X2415" s="297"/>
      <c r="Y2415" s="297"/>
    </row>
    <row r="2416" spans="1:25" x14ac:dyDescent="0.2">
      <c r="A2416" s="297"/>
      <c r="B2416" s="297"/>
      <c r="C2416" s="297"/>
      <c r="D2416" s="297"/>
      <c r="E2416" s="297"/>
      <c r="F2416" s="297"/>
      <c r="G2416" s="297"/>
      <c r="H2416" s="297"/>
      <c r="I2416" s="297"/>
      <c r="J2416" s="297"/>
      <c r="K2416" s="297"/>
      <c r="L2416" s="297"/>
      <c r="M2416" s="297"/>
      <c r="N2416" s="297"/>
      <c r="O2416" s="297"/>
      <c r="P2416" s="297"/>
      <c r="Q2416" s="297"/>
      <c r="R2416" s="297"/>
      <c r="S2416" s="297"/>
      <c r="T2416" s="297"/>
      <c r="U2416" s="297"/>
      <c r="V2416" s="297"/>
      <c r="W2416" s="297"/>
      <c r="X2416" s="297"/>
      <c r="Y2416" s="297"/>
    </row>
    <row r="2417" spans="1:25" x14ac:dyDescent="0.2">
      <c r="A2417" s="297"/>
      <c r="B2417" s="297"/>
      <c r="C2417" s="297"/>
      <c r="D2417" s="297"/>
      <c r="E2417" s="297"/>
      <c r="F2417" s="297"/>
      <c r="G2417" s="297"/>
      <c r="H2417" s="297"/>
      <c r="I2417" s="297"/>
      <c r="J2417" s="297"/>
      <c r="K2417" s="297"/>
      <c r="L2417" s="297"/>
      <c r="M2417" s="297"/>
      <c r="N2417" s="297"/>
      <c r="O2417" s="297"/>
      <c r="P2417" s="297"/>
      <c r="Q2417" s="297"/>
      <c r="R2417" s="297"/>
      <c r="S2417" s="297"/>
      <c r="T2417" s="297"/>
      <c r="U2417" s="297"/>
      <c r="V2417" s="297"/>
      <c r="W2417" s="297"/>
      <c r="X2417" s="297"/>
      <c r="Y2417" s="297"/>
    </row>
    <row r="2418" spans="1:25" x14ac:dyDescent="0.2">
      <c r="A2418" s="297"/>
      <c r="B2418" s="297"/>
      <c r="C2418" s="297"/>
      <c r="D2418" s="297"/>
      <c r="E2418" s="297"/>
      <c r="F2418" s="297"/>
      <c r="G2418" s="297"/>
      <c r="H2418" s="297"/>
      <c r="I2418" s="297"/>
      <c r="J2418" s="297"/>
      <c r="K2418" s="297"/>
      <c r="L2418" s="297"/>
      <c r="M2418" s="297"/>
      <c r="N2418" s="297"/>
      <c r="O2418" s="297"/>
      <c r="P2418" s="297"/>
      <c r="Q2418" s="297"/>
      <c r="R2418" s="297"/>
      <c r="S2418" s="297"/>
      <c r="T2418" s="297"/>
      <c r="U2418" s="297"/>
      <c r="V2418" s="297"/>
      <c r="W2418" s="297"/>
      <c r="X2418" s="297"/>
      <c r="Y2418" s="297"/>
    </row>
    <row r="2419" spans="1:25" x14ac:dyDescent="0.2">
      <c r="A2419" s="297"/>
      <c r="B2419" s="297"/>
      <c r="C2419" s="297"/>
      <c r="D2419" s="297"/>
      <c r="E2419" s="297"/>
      <c r="F2419" s="297"/>
      <c r="G2419" s="297"/>
      <c r="H2419" s="297"/>
      <c r="I2419" s="297"/>
      <c r="J2419" s="297"/>
      <c r="K2419" s="297"/>
      <c r="L2419" s="297"/>
      <c r="M2419" s="297"/>
      <c r="N2419" s="297"/>
      <c r="O2419" s="297"/>
      <c r="P2419" s="297"/>
      <c r="Q2419" s="297"/>
      <c r="R2419" s="297"/>
      <c r="S2419" s="297"/>
      <c r="T2419" s="297"/>
      <c r="U2419" s="297"/>
      <c r="V2419" s="297"/>
      <c r="W2419" s="297"/>
      <c r="X2419" s="297"/>
      <c r="Y2419" s="297"/>
    </row>
    <row r="2420" spans="1:25" x14ac:dyDescent="0.2">
      <c r="A2420" s="297"/>
      <c r="B2420" s="297"/>
      <c r="C2420" s="297"/>
      <c r="D2420" s="297"/>
      <c r="E2420" s="297"/>
      <c r="F2420" s="297"/>
      <c r="G2420" s="297"/>
      <c r="H2420" s="297"/>
      <c r="I2420" s="297"/>
      <c r="J2420" s="297"/>
      <c r="K2420" s="297"/>
      <c r="L2420" s="297"/>
      <c r="M2420" s="297"/>
      <c r="N2420" s="297"/>
      <c r="O2420" s="297"/>
      <c r="P2420" s="297"/>
      <c r="Q2420" s="297"/>
      <c r="R2420" s="297"/>
      <c r="S2420" s="297"/>
      <c r="T2420" s="297"/>
      <c r="U2420" s="297"/>
      <c r="V2420" s="297"/>
      <c r="W2420" s="297"/>
      <c r="X2420" s="297"/>
      <c r="Y2420" s="297"/>
    </row>
    <row r="2421" spans="1:25" x14ac:dyDescent="0.2">
      <c r="A2421" s="297"/>
      <c r="B2421" s="297"/>
      <c r="C2421" s="297"/>
      <c r="D2421" s="297"/>
      <c r="E2421" s="297"/>
      <c r="F2421" s="297"/>
      <c r="G2421" s="297"/>
      <c r="H2421" s="297"/>
      <c r="I2421" s="297"/>
      <c r="J2421" s="297"/>
      <c r="K2421" s="297"/>
      <c r="L2421" s="297"/>
      <c r="M2421" s="297"/>
      <c r="N2421" s="297"/>
      <c r="O2421" s="297"/>
      <c r="P2421" s="297"/>
      <c r="Q2421" s="297"/>
      <c r="R2421" s="297"/>
      <c r="S2421" s="297"/>
      <c r="T2421" s="297"/>
      <c r="U2421" s="297"/>
      <c r="V2421" s="297"/>
      <c r="W2421" s="297"/>
      <c r="X2421" s="297"/>
      <c r="Y2421" s="297"/>
    </row>
    <row r="2422" spans="1:25" x14ac:dyDescent="0.2">
      <c r="A2422" s="297"/>
      <c r="B2422" s="297"/>
      <c r="C2422" s="297"/>
      <c r="D2422" s="297"/>
      <c r="E2422" s="297"/>
      <c r="F2422" s="297"/>
      <c r="G2422" s="297"/>
      <c r="H2422" s="297"/>
      <c r="I2422" s="297"/>
      <c r="J2422" s="297"/>
      <c r="K2422" s="297"/>
      <c r="L2422" s="297"/>
      <c r="M2422" s="297"/>
      <c r="N2422" s="297"/>
      <c r="O2422" s="297"/>
      <c r="P2422" s="297"/>
      <c r="Q2422" s="297"/>
      <c r="R2422" s="297"/>
      <c r="S2422" s="297"/>
      <c r="T2422" s="297"/>
      <c r="U2422" s="297"/>
      <c r="V2422" s="297"/>
      <c r="W2422" s="297"/>
      <c r="X2422" s="297"/>
      <c r="Y2422" s="297"/>
    </row>
    <row r="2423" spans="1:25" x14ac:dyDescent="0.2">
      <c r="A2423" s="297"/>
      <c r="B2423" s="297"/>
      <c r="C2423" s="297"/>
      <c r="D2423" s="297"/>
      <c r="E2423" s="297"/>
      <c r="F2423" s="297"/>
      <c r="G2423" s="297"/>
      <c r="H2423" s="297"/>
      <c r="I2423" s="297"/>
      <c r="J2423" s="297"/>
      <c r="K2423" s="297"/>
      <c r="L2423" s="297"/>
      <c r="M2423" s="297"/>
      <c r="N2423" s="297"/>
      <c r="O2423" s="297"/>
      <c r="P2423" s="297"/>
      <c r="Q2423" s="297"/>
      <c r="R2423" s="297"/>
      <c r="S2423" s="297"/>
      <c r="T2423" s="297"/>
      <c r="U2423" s="297"/>
      <c r="V2423" s="297"/>
      <c r="W2423" s="297"/>
      <c r="X2423" s="297"/>
      <c r="Y2423" s="297"/>
    </row>
    <row r="2424" spans="1:25" x14ac:dyDescent="0.2">
      <c r="A2424" s="297"/>
      <c r="B2424" s="297"/>
      <c r="C2424" s="297"/>
      <c r="D2424" s="297"/>
      <c r="E2424" s="297"/>
      <c r="F2424" s="297"/>
      <c r="G2424" s="297"/>
      <c r="H2424" s="297"/>
      <c r="I2424" s="297"/>
      <c r="J2424" s="297"/>
      <c r="K2424" s="297"/>
      <c r="L2424" s="297"/>
      <c r="M2424" s="297"/>
      <c r="N2424" s="297"/>
      <c r="O2424" s="297"/>
      <c r="P2424" s="297"/>
      <c r="Q2424" s="297"/>
      <c r="R2424" s="297"/>
      <c r="S2424" s="297"/>
      <c r="T2424" s="297"/>
      <c r="U2424" s="297"/>
      <c r="V2424" s="297"/>
      <c r="W2424" s="297"/>
      <c r="X2424" s="297"/>
      <c r="Y2424" s="297"/>
    </row>
    <row r="2425" spans="1:25" x14ac:dyDescent="0.2">
      <c r="A2425" s="297"/>
      <c r="B2425" s="297"/>
      <c r="C2425" s="297"/>
      <c r="D2425" s="297"/>
      <c r="E2425" s="297"/>
      <c r="F2425" s="297"/>
      <c r="G2425" s="297"/>
      <c r="H2425" s="297"/>
      <c r="I2425" s="297"/>
      <c r="J2425" s="297"/>
      <c r="K2425" s="297"/>
      <c r="L2425" s="297"/>
      <c r="M2425" s="297"/>
      <c r="N2425" s="297"/>
      <c r="O2425" s="297"/>
      <c r="P2425" s="297"/>
      <c r="Q2425" s="297"/>
      <c r="R2425" s="297"/>
      <c r="S2425" s="297"/>
      <c r="T2425" s="297"/>
      <c r="U2425" s="297"/>
      <c r="V2425" s="297"/>
      <c r="W2425" s="297"/>
      <c r="X2425" s="297"/>
      <c r="Y2425" s="297"/>
    </row>
    <row r="2426" spans="1:25" x14ac:dyDescent="0.2">
      <c r="A2426" s="297"/>
      <c r="B2426" s="297"/>
      <c r="C2426" s="297"/>
      <c r="D2426" s="297"/>
      <c r="E2426" s="297"/>
      <c r="F2426" s="297"/>
      <c r="G2426" s="297"/>
      <c r="H2426" s="297"/>
      <c r="I2426" s="297"/>
      <c r="J2426" s="297"/>
      <c r="K2426" s="297"/>
      <c r="L2426" s="297"/>
      <c r="M2426" s="297"/>
      <c r="N2426" s="297"/>
      <c r="O2426" s="297"/>
      <c r="P2426" s="297"/>
      <c r="Q2426" s="297"/>
      <c r="R2426" s="297"/>
      <c r="S2426" s="297"/>
      <c r="T2426" s="297"/>
      <c r="U2426" s="297"/>
      <c r="V2426" s="297"/>
      <c r="W2426" s="297"/>
      <c r="X2426" s="297"/>
      <c r="Y2426" s="297"/>
    </row>
    <row r="2427" spans="1:25" x14ac:dyDescent="0.2">
      <c r="A2427" s="297"/>
      <c r="B2427" s="297"/>
      <c r="C2427" s="297"/>
      <c r="D2427" s="297"/>
      <c r="E2427" s="297"/>
      <c r="F2427" s="297"/>
      <c r="G2427" s="297"/>
      <c r="H2427" s="297"/>
      <c r="I2427" s="297"/>
      <c r="J2427" s="297"/>
      <c r="K2427" s="297"/>
      <c r="L2427" s="297"/>
      <c r="M2427" s="297"/>
      <c r="N2427" s="297"/>
      <c r="O2427" s="297"/>
      <c r="P2427" s="297"/>
      <c r="Q2427" s="297"/>
      <c r="R2427" s="297"/>
      <c r="S2427" s="297"/>
      <c r="T2427" s="297"/>
      <c r="U2427" s="297"/>
      <c r="V2427" s="297"/>
      <c r="W2427" s="297"/>
      <c r="X2427" s="297"/>
      <c r="Y2427" s="297"/>
    </row>
    <row r="2428" spans="1:25" x14ac:dyDescent="0.2">
      <c r="A2428" s="297"/>
      <c r="B2428" s="297"/>
      <c r="C2428" s="297"/>
      <c r="D2428" s="297"/>
      <c r="E2428" s="297"/>
      <c r="F2428" s="297"/>
      <c r="G2428" s="297"/>
      <c r="H2428" s="297"/>
      <c r="I2428" s="297"/>
      <c r="J2428" s="297"/>
      <c r="K2428" s="297"/>
      <c r="L2428" s="297"/>
      <c r="M2428" s="297"/>
      <c r="N2428" s="297"/>
      <c r="O2428" s="297"/>
      <c r="P2428" s="297"/>
      <c r="Q2428" s="297"/>
      <c r="R2428" s="297"/>
      <c r="S2428" s="297"/>
      <c r="T2428" s="297"/>
      <c r="U2428" s="297"/>
      <c r="V2428" s="297"/>
      <c r="W2428" s="297"/>
      <c r="X2428" s="297"/>
      <c r="Y2428" s="297"/>
    </row>
    <row r="2429" spans="1:25" x14ac:dyDescent="0.2">
      <c r="A2429" s="297"/>
      <c r="B2429" s="297"/>
      <c r="C2429" s="297"/>
      <c r="D2429" s="297"/>
      <c r="E2429" s="297"/>
      <c r="F2429" s="297"/>
      <c r="G2429" s="297"/>
      <c r="H2429" s="297"/>
      <c r="I2429" s="297"/>
      <c r="J2429" s="297"/>
      <c r="K2429" s="297"/>
      <c r="L2429" s="297"/>
      <c r="M2429" s="297"/>
      <c r="N2429" s="297"/>
      <c r="O2429" s="297"/>
      <c r="P2429" s="297"/>
      <c r="Q2429" s="297"/>
      <c r="R2429" s="297"/>
      <c r="S2429" s="297"/>
      <c r="T2429" s="297"/>
      <c r="U2429" s="297"/>
      <c r="V2429" s="297"/>
      <c r="W2429" s="297"/>
      <c r="X2429" s="297"/>
      <c r="Y2429" s="297"/>
    </row>
    <row r="2430" spans="1:25" x14ac:dyDescent="0.2">
      <c r="A2430" s="297"/>
      <c r="B2430" s="297"/>
      <c r="C2430" s="297"/>
      <c r="D2430" s="297"/>
      <c r="E2430" s="297"/>
      <c r="F2430" s="297"/>
      <c r="G2430" s="297"/>
      <c r="H2430" s="297"/>
      <c r="I2430" s="297"/>
      <c r="J2430" s="297"/>
      <c r="K2430" s="297"/>
      <c r="L2430" s="297"/>
      <c r="M2430" s="297"/>
      <c r="N2430" s="297"/>
      <c r="O2430" s="297"/>
      <c r="P2430" s="297"/>
      <c r="Q2430" s="297"/>
      <c r="R2430" s="297"/>
      <c r="S2430" s="297"/>
      <c r="T2430" s="297"/>
      <c r="U2430" s="297"/>
      <c r="V2430" s="297"/>
      <c r="W2430" s="297"/>
      <c r="X2430" s="297"/>
      <c r="Y2430" s="297"/>
    </row>
    <row r="2431" spans="1:25" x14ac:dyDescent="0.2">
      <c r="A2431" s="297"/>
      <c r="B2431" s="297"/>
      <c r="C2431" s="297"/>
      <c r="D2431" s="297"/>
      <c r="E2431" s="297"/>
      <c r="F2431" s="297"/>
      <c r="G2431" s="297"/>
      <c r="H2431" s="297"/>
      <c r="I2431" s="297"/>
      <c r="J2431" s="297"/>
      <c r="K2431" s="297"/>
      <c r="L2431" s="297"/>
      <c r="M2431" s="297"/>
      <c r="N2431" s="297"/>
      <c r="O2431" s="297"/>
      <c r="P2431" s="297"/>
      <c r="Q2431" s="297"/>
      <c r="R2431" s="297"/>
      <c r="S2431" s="297"/>
      <c r="T2431" s="297"/>
      <c r="U2431" s="297"/>
      <c r="V2431" s="297"/>
      <c r="W2431" s="297"/>
      <c r="X2431" s="297"/>
      <c r="Y2431" s="297"/>
    </row>
    <row r="2432" spans="1:25" x14ac:dyDescent="0.2">
      <c r="A2432" s="297"/>
      <c r="B2432" s="297"/>
      <c r="C2432" s="297"/>
      <c r="D2432" s="297"/>
      <c r="E2432" s="297"/>
      <c r="F2432" s="297"/>
      <c r="G2432" s="297"/>
      <c r="H2432" s="297"/>
      <c r="I2432" s="297"/>
      <c r="J2432" s="297"/>
      <c r="K2432" s="297"/>
      <c r="L2432" s="297"/>
      <c r="M2432" s="297"/>
      <c r="N2432" s="297"/>
      <c r="O2432" s="297"/>
      <c r="P2432" s="297"/>
      <c r="Q2432" s="297"/>
      <c r="R2432" s="297"/>
      <c r="S2432" s="297"/>
      <c r="T2432" s="297"/>
      <c r="U2432" s="297"/>
      <c r="V2432" s="297"/>
      <c r="W2432" s="297"/>
      <c r="X2432" s="297"/>
      <c r="Y2432" s="297"/>
    </row>
    <row r="2433" spans="1:25" x14ac:dyDescent="0.2">
      <c r="A2433" s="297"/>
      <c r="B2433" s="297"/>
      <c r="C2433" s="297"/>
      <c r="D2433" s="297"/>
      <c r="E2433" s="297"/>
      <c r="F2433" s="297"/>
      <c r="G2433" s="297"/>
      <c r="H2433" s="297"/>
      <c r="I2433" s="297"/>
      <c r="J2433" s="297"/>
      <c r="K2433" s="297"/>
      <c r="L2433" s="297"/>
      <c r="M2433" s="297"/>
      <c r="N2433" s="297"/>
      <c r="O2433" s="297"/>
      <c r="P2433" s="297"/>
      <c r="Q2433" s="297"/>
      <c r="R2433" s="297"/>
      <c r="S2433" s="297"/>
      <c r="T2433" s="297"/>
      <c r="U2433" s="297"/>
      <c r="V2433" s="297"/>
      <c r="W2433" s="297"/>
      <c r="X2433" s="297"/>
      <c r="Y2433" s="297"/>
    </row>
    <row r="2434" spans="1:25" x14ac:dyDescent="0.2">
      <c r="A2434" s="297"/>
      <c r="B2434" s="297"/>
      <c r="C2434" s="297"/>
      <c r="D2434" s="297"/>
      <c r="E2434" s="297"/>
      <c r="F2434" s="297"/>
      <c r="G2434" s="297"/>
      <c r="H2434" s="297"/>
      <c r="I2434" s="297"/>
      <c r="J2434" s="297"/>
      <c r="K2434" s="297"/>
      <c r="L2434" s="297"/>
      <c r="M2434" s="297"/>
      <c r="N2434" s="297"/>
      <c r="O2434" s="297"/>
      <c r="P2434" s="297"/>
      <c r="Q2434" s="297"/>
      <c r="R2434" s="297"/>
      <c r="S2434" s="297"/>
      <c r="T2434" s="297"/>
      <c r="U2434" s="297"/>
      <c r="V2434" s="297"/>
      <c r="W2434" s="297"/>
      <c r="X2434" s="297"/>
      <c r="Y2434" s="297"/>
    </row>
    <row r="2435" spans="1:25" x14ac:dyDescent="0.2">
      <c r="A2435" s="297"/>
      <c r="B2435" s="297"/>
      <c r="C2435" s="297"/>
      <c r="D2435" s="297"/>
      <c r="E2435" s="297"/>
      <c r="F2435" s="297"/>
      <c r="G2435" s="297"/>
      <c r="H2435" s="297"/>
      <c r="I2435" s="297"/>
      <c r="J2435" s="297"/>
      <c r="K2435" s="297"/>
      <c r="L2435" s="297"/>
      <c r="M2435" s="297"/>
      <c r="N2435" s="297"/>
      <c r="O2435" s="297"/>
      <c r="P2435" s="297"/>
      <c r="Q2435" s="297"/>
      <c r="R2435" s="297"/>
      <c r="S2435" s="297"/>
      <c r="T2435" s="297"/>
      <c r="U2435" s="297"/>
      <c r="V2435" s="297"/>
      <c r="W2435" s="297"/>
      <c r="X2435" s="297"/>
      <c r="Y2435" s="297"/>
    </row>
    <row r="2436" spans="1:25" x14ac:dyDescent="0.2">
      <c r="A2436" s="297"/>
      <c r="B2436" s="297"/>
      <c r="C2436" s="297"/>
      <c r="D2436" s="297"/>
      <c r="E2436" s="297"/>
      <c r="F2436" s="297"/>
      <c r="G2436" s="297"/>
      <c r="H2436" s="297"/>
      <c r="I2436" s="297"/>
      <c r="J2436" s="297"/>
      <c r="K2436" s="297"/>
      <c r="L2436" s="297"/>
      <c r="M2436" s="297"/>
      <c r="N2436" s="297"/>
      <c r="O2436" s="297"/>
      <c r="P2436" s="297"/>
      <c r="Q2436" s="297"/>
      <c r="R2436" s="297"/>
      <c r="S2436" s="297"/>
      <c r="T2436" s="297"/>
      <c r="U2436" s="297"/>
      <c r="V2436" s="297"/>
      <c r="W2436" s="297"/>
      <c r="X2436" s="297"/>
      <c r="Y2436" s="297"/>
    </row>
    <row r="2437" spans="1:25" x14ac:dyDescent="0.2">
      <c r="A2437" s="297"/>
      <c r="B2437" s="297"/>
      <c r="C2437" s="297"/>
      <c r="D2437" s="297"/>
      <c r="E2437" s="297"/>
      <c r="F2437" s="297"/>
      <c r="G2437" s="297"/>
      <c r="H2437" s="297"/>
      <c r="I2437" s="297"/>
      <c r="J2437" s="297"/>
      <c r="K2437" s="297"/>
      <c r="L2437" s="297"/>
      <c r="M2437" s="297"/>
      <c r="N2437" s="297"/>
      <c r="O2437" s="297"/>
      <c r="P2437" s="297"/>
      <c r="Q2437" s="297"/>
      <c r="R2437" s="297"/>
      <c r="S2437" s="297"/>
      <c r="T2437" s="297"/>
      <c r="U2437" s="297"/>
      <c r="V2437" s="297"/>
      <c r="W2437" s="297"/>
      <c r="X2437" s="297"/>
      <c r="Y2437" s="297"/>
    </row>
    <row r="2438" spans="1:25" x14ac:dyDescent="0.2">
      <c r="A2438" s="297"/>
      <c r="B2438" s="297"/>
      <c r="C2438" s="297"/>
      <c r="D2438" s="297"/>
      <c r="E2438" s="297"/>
      <c r="F2438" s="297"/>
      <c r="G2438" s="297"/>
      <c r="H2438" s="297"/>
      <c r="I2438" s="297"/>
      <c r="J2438" s="297"/>
      <c r="K2438" s="297"/>
      <c r="L2438" s="297"/>
      <c r="M2438" s="297"/>
      <c r="N2438" s="297"/>
      <c r="O2438" s="297"/>
      <c r="P2438" s="297"/>
      <c r="Q2438" s="297"/>
      <c r="R2438" s="297"/>
      <c r="S2438" s="297"/>
      <c r="T2438" s="297"/>
      <c r="U2438" s="297"/>
      <c r="V2438" s="297"/>
      <c r="W2438" s="297"/>
      <c r="X2438" s="297"/>
      <c r="Y2438" s="297"/>
    </row>
    <row r="2439" spans="1:25" x14ac:dyDescent="0.2">
      <c r="A2439" s="297"/>
      <c r="B2439" s="297"/>
      <c r="C2439" s="297"/>
      <c r="D2439" s="297"/>
      <c r="E2439" s="297"/>
      <c r="F2439" s="297"/>
      <c r="G2439" s="297"/>
      <c r="H2439" s="297"/>
      <c r="I2439" s="297"/>
      <c r="J2439" s="297"/>
      <c r="K2439" s="297"/>
      <c r="L2439" s="297"/>
      <c r="M2439" s="297"/>
      <c r="N2439" s="297"/>
      <c r="O2439" s="297"/>
      <c r="P2439" s="297"/>
      <c r="Q2439" s="297"/>
      <c r="R2439" s="297"/>
      <c r="S2439" s="297"/>
      <c r="T2439" s="297"/>
      <c r="U2439" s="297"/>
      <c r="V2439" s="297"/>
      <c r="W2439" s="297"/>
      <c r="X2439" s="297"/>
      <c r="Y2439" s="297"/>
    </row>
    <row r="2440" spans="1:25" x14ac:dyDescent="0.2">
      <c r="A2440" s="297"/>
      <c r="B2440" s="297"/>
      <c r="C2440" s="297"/>
      <c r="D2440" s="297"/>
      <c r="E2440" s="297"/>
      <c r="F2440" s="297"/>
      <c r="G2440" s="297"/>
      <c r="H2440" s="297"/>
      <c r="I2440" s="297"/>
      <c r="J2440" s="297"/>
      <c r="K2440" s="297"/>
      <c r="L2440" s="297"/>
      <c r="M2440" s="297"/>
      <c r="N2440" s="297"/>
      <c r="O2440" s="297"/>
      <c r="P2440" s="297"/>
      <c r="Q2440" s="297"/>
      <c r="R2440" s="297"/>
      <c r="S2440" s="297"/>
      <c r="T2440" s="297"/>
      <c r="U2440" s="297"/>
      <c r="V2440" s="297"/>
      <c r="W2440" s="297"/>
      <c r="X2440" s="297"/>
      <c r="Y2440" s="297"/>
    </row>
    <row r="2441" spans="1:25" x14ac:dyDescent="0.2">
      <c r="A2441" s="297"/>
      <c r="B2441" s="297"/>
      <c r="C2441" s="297"/>
      <c r="D2441" s="297"/>
      <c r="E2441" s="297"/>
      <c r="F2441" s="297"/>
      <c r="G2441" s="297"/>
      <c r="H2441" s="297"/>
      <c r="I2441" s="297"/>
      <c r="J2441" s="297"/>
      <c r="K2441" s="297"/>
      <c r="L2441" s="297"/>
      <c r="M2441" s="297"/>
      <c r="N2441" s="297"/>
      <c r="O2441" s="297"/>
      <c r="P2441" s="297"/>
      <c r="Q2441" s="297"/>
      <c r="R2441" s="297"/>
      <c r="S2441" s="297"/>
      <c r="T2441" s="297"/>
      <c r="U2441" s="297"/>
      <c r="V2441" s="297"/>
      <c r="W2441" s="297"/>
      <c r="X2441" s="297"/>
      <c r="Y2441" s="297"/>
    </row>
    <row r="2442" spans="1:25" x14ac:dyDescent="0.2">
      <c r="A2442" s="297"/>
      <c r="B2442" s="297"/>
      <c r="C2442" s="297"/>
      <c r="D2442" s="297"/>
      <c r="E2442" s="297"/>
      <c r="F2442" s="297"/>
      <c r="G2442" s="297"/>
      <c r="H2442" s="297"/>
      <c r="I2442" s="297"/>
      <c r="J2442" s="297"/>
      <c r="K2442" s="297"/>
      <c r="L2442" s="297"/>
      <c r="M2442" s="297"/>
      <c r="N2442" s="297"/>
      <c r="O2442" s="297"/>
      <c r="P2442" s="297"/>
      <c r="Q2442" s="297"/>
      <c r="R2442" s="297"/>
      <c r="S2442" s="297"/>
      <c r="T2442" s="297"/>
      <c r="U2442" s="297"/>
      <c r="V2442" s="297"/>
      <c r="W2442" s="297"/>
      <c r="X2442" s="297"/>
      <c r="Y2442" s="297"/>
    </row>
    <row r="2443" spans="1:25" x14ac:dyDescent="0.2">
      <c r="A2443" s="297"/>
      <c r="B2443" s="297"/>
      <c r="C2443" s="297"/>
      <c r="D2443" s="297"/>
      <c r="E2443" s="297"/>
      <c r="F2443" s="297"/>
      <c r="G2443" s="297"/>
      <c r="H2443" s="297"/>
      <c r="I2443" s="297"/>
      <c r="J2443" s="297"/>
      <c r="K2443" s="297"/>
      <c r="L2443" s="297"/>
      <c r="M2443" s="297"/>
      <c r="N2443" s="297"/>
      <c r="O2443" s="297"/>
      <c r="P2443" s="297"/>
      <c r="Q2443" s="297"/>
      <c r="R2443" s="297"/>
      <c r="S2443" s="297"/>
      <c r="T2443" s="297"/>
      <c r="U2443" s="297"/>
      <c r="V2443" s="297"/>
      <c r="W2443" s="297"/>
      <c r="X2443" s="297"/>
      <c r="Y2443" s="297"/>
    </row>
    <row r="2444" spans="1:25" x14ac:dyDescent="0.2">
      <c r="A2444" s="297"/>
      <c r="B2444" s="297"/>
      <c r="C2444" s="297"/>
      <c r="D2444" s="297"/>
      <c r="E2444" s="297"/>
      <c r="F2444" s="297"/>
      <c r="G2444" s="297"/>
      <c r="H2444" s="297"/>
      <c r="I2444" s="297"/>
      <c r="J2444" s="297"/>
      <c r="K2444" s="297"/>
      <c r="L2444" s="297"/>
      <c r="M2444" s="297"/>
      <c r="N2444" s="297"/>
      <c r="O2444" s="297"/>
      <c r="P2444" s="297"/>
      <c r="Q2444" s="297"/>
      <c r="R2444" s="297"/>
      <c r="S2444" s="297"/>
      <c r="T2444" s="297"/>
      <c r="U2444" s="297"/>
      <c r="V2444" s="297"/>
      <c r="W2444" s="297"/>
      <c r="X2444" s="297"/>
      <c r="Y2444" s="297"/>
    </row>
    <row r="2445" spans="1:25" x14ac:dyDescent="0.2">
      <c r="A2445" s="297"/>
      <c r="B2445" s="297"/>
      <c r="C2445" s="297"/>
      <c r="D2445" s="297"/>
      <c r="E2445" s="297"/>
      <c r="F2445" s="297"/>
      <c r="G2445" s="297"/>
      <c r="H2445" s="297"/>
      <c r="I2445" s="297"/>
      <c r="J2445" s="297"/>
      <c r="K2445" s="297"/>
      <c r="L2445" s="297"/>
      <c r="M2445" s="297"/>
      <c r="N2445" s="297"/>
      <c r="O2445" s="297"/>
      <c r="P2445" s="297"/>
      <c r="Q2445" s="297"/>
      <c r="R2445" s="297"/>
      <c r="S2445" s="297"/>
      <c r="T2445" s="297"/>
      <c r="U2445" s="297"/>
      <c r="V2445" s="297"/>
      <c r="W2445" s="297"/>
      <c r="X2445" s="297"/>
      <c r="Y2445" s="297"/>
    </row>
    <row r="2446" spans="1:25" x14ac:dyDescent="0.2">
      <c r="A2446" s="297"/>
      <c r="B2446" s="297"/>
      <c r="C2446" s="297"/>
      <c r="D2446" s="297"/>
      <c r="E2446" s="297"/>
      <c r="F2446" s="297"/>
      <c r="G2446" s="297"/>
      <c r="H2446" s="297"/>
      <c r="I2446" s="297"/>
      <c r="J2446" s="297"/>
      <c r="K2446" s="297"/>
      <c r="L2446" s="297"/>
      <c r="M2446" s="297"/>
      <c r="N2446" s="297"/>
      <c r="O2446" s="297"/>
      <c r="P2446" s="297"/>
      <c r="Q2446" s="297"/>
      <c r="R2446" s="297"/>
      <c r="S2446" s="297"/>
      <c r="T2446" s="297"/>
      <c r="U2446" s="297"/>
      <c r="V2446" s="297"/>
      <c r="W2446" s="297"/>
      <c r="X2446" s="297"/>
      <c r="Y2446" s="297"/>
    </row>
    <row r="2447" spans="1:25" x14ac:dyDescent="0.2">
      <c r="A2447" s="297"/>
      <c r="B2447" s="297"/>
      <c r="C2447" s="297"/>
      <c r="D2447" s="297"/>
      <c r="E2447" s="297"/>
      <c r="F2447" s="297"/>
      <c r="G2447" s="297"/>
      <c r="H2447" s="297"/>
      <c r="I2447" s="297"/>
      <c r="J2447" s="297"/>
      <c r="K2447" s="297"/>
      <c r="L2447" s="297"/>
      <c r="M2447" s="297"/>
      <c r="N2447" s="297"/>
      <c r="O2447" s="297"/>
      <c r="P2447" s="297"/>
      <c r="Q2447" s="297"/>
      <c r="R2447" s="297"/>
      <c r="S2447" s="297"/>
      <c r="T2447" s="297"/>
      <c r="U2447" s="297"/>
      <c r="V2447" s="297"/>
      <c r="W2447" s="297"/>
      <c r="X2447" s="297"/>
      <c r="Y2447" s="297"/>
    </row>
    <row r="2448" spans="1:25" x14ac:dyDescent="0.2">
      <c r="A2448" s="297"/>
      <c r="B2448" s="297"/>
      <c r="C2448" s="297"/>
      <c r="D2448" s="297"/>
      <c r="E2448" s="297"/>
      <c r="F2448" s="297"/>
      <c r="G2448" s="297"/>
      <c r="H2448" s="297"/>
      <c r="I2448" s="297"/>
      <c r="J2448" s="297"/>
      <c r="K2448" s="297"/>
      <c r="L2448" s="297"/>
      <c r="M2448" s="297"/>
      <c r="N2448" s="297"/>
      <c r="O2448" s="297"/>
      <c r="P2448" s="297"/>
      <c r="Q2448" s="297"/>
      <c r="R2448" s="297"/>
      <c r="S2448" s="297"/>
      <c r="T2448" s="297"/>
      <c r="U2448" s="297"/>
      <c r="V2448" s="297"/>
      <c r="W2448" s="297"/>
      <c r="X2448" s="297"/>
      <c r="Y2448" s="297"/>
    </row>
    <row r="2449" spans="1:25" x14ac:dyDescent="0.2">
      <c r="A2449" s="297"/>
      <c r="B2449" s="297"/>
      <c r="C2449" s="297"/>
      <c r="D2449" s="297"/>
      <c r="E2449" s="297"/>
      <c r="F2449" s="297"/>
      <c r="G2449" s="297"/>
      <c r="H2449" s="297"/>
      <c r="I2449" s="297"/>
      <c r="J2449" s="297"/>
      <c r="K2449" s="297"/>
      <c r="L2449" s="297"/>
      <c r="M2449" s="297"/>
      <c r="N2449" s="297"/>
      <c r="O2449" s="297"/>
      <c r="P2449" s="297"/>
      <c r="Q2449" s="297"/>
      <c r="R2449" s="297"/>
      <c r="S2449" s="297"/>
      <c r="T2449" s="297"/>
      <c r="U2449" s="297"/>
      <c r="V2449" s="297"/>
      <c r="W2449" s="297"/>
      <c r="X2449" s="297"/>
      <c r="Y2449" s="297"/>
    </row>
    <row r="2450" spans="1:25" x14ac:dyDescent="0.2">
      <c r="A2450" s="297"/>
      <c r="B2450" s="297"/>
      <c r="C2450" s="297"/>
      <c r="D2450" s="297"/>
      <c r="E2450" s="297"/>
      <c r="F2450" s="297"/>
      <c r="G2450" s="297"/>
      <c r="H2450" s="297"/>
      <c r="I2450" s="297"/>
      <c r="J2450" s="297"/>
      <c r="K2450" s="297"/>
      <c r="L2450" s="297"/>
      <c r="M2450" s="297"/>
      <c r="N2450" s="297"/>
      <c r="O2450" s="297"/>
      <c r="P2450" s="297"/>
      <c r="Q2450" s="297"/>
      <c r="R2450" s="297"/>
      <c r="S2450" s="297"/>
      <c r="T2450" s="297"/>
      <c r="U2450" s="297"/>
      <c r="V2450" s="297"/>
      <c r="W2450" s="297"/>
      <c r="X2450" s="297"/>
      <c r="Y2450" s="297"/>
    </row>
    <row r="2451" spans="1:25" x14ac:dyDescent="0.2">
      <c r="A2451" s="297"/>
      <c r="B2451" s="297"/>
      <c r="C2451" s="297"/>
      <c r="D2451" s="297"/>
      <c r="E2451" s="297"/>
      <c r="F2451" s="297"/>
      <c r="G2451" s="297"/>
      <c r="H2451" s="297"/>
      <c r="I2451" s="297"/>
      <c r="J2451" s="297"/>
      <c r="K2451" s="297"/>
      <c r="L2451" s="297"/>
      <c r="M2451" s="297"/>
      <c r="N2451" s="297"/>
      <c r="O2451" s="297"/>
      <c r="P2451" s="297"/>
      <c r="Q2451" s="297"/>
      <c r="R2451" s="297"/>
      <c r="S2451" s="297"/>
      <c r="T2451" s="297"/>
      <c r="U2451" s="297"/>
      <c r="V2451" s="297"/>
      <c r="W2451" s="297"/>
      <c r="X2451" s="297"/>
      <c r="Y2451" s="297"/>
    </row>
    <row r="2452" spans="1:25" x14ac:dyDescent="0.2">
      <c r="A2452" s="297"/>
      <c r="B2452" s="297"/>
      <c r="C2452" s="297"/>
      <c r="D2452" s="297"/>
      <c r="E2452" s="297"/>
      <c r="F2452" s="297"/>
      <c r="G2452" s="297"/>
      <c r="H2452" s="297"/>
      <c r="I2452" s="297"/>
      <c r="J2452" s="297"/>
      <c r="K2452" s="297"/>
      <c r="L2452" s="297"/>
      <c r="M2452" s="297"/>
      <c r="N2452" s="297"/>
      <c r="O2452" s="297"/>
      <c r="P2452" s="297"/>
      <c r="Q2452" s="297"/>
      <c r="R2452" s="297"/>
      <c r="S2452" s="297"/>
      <c r="T2452" s="297"/>
      <c r="U2452" s="297"/>
      <c r="V2452" s="297"/>
      <c r="W2452" s="297"/>
      <c r="X2452" s="297"/>
      <c r="Y2452" s="297"/>
    </row>
    <row r="2453" spans="1:25" x14ac:dyDescent="0.2">
      <c r="A2453" s="297"/>
      <c r="B2453" s="297"/>
      <c r="C2453" s="297"/>
      <c r="D2453" s="297"/>
      <c r="E2453" s="297"/>
      <c r="F2453" s="297"/>
      <c r="G2453" s="297"/>
      <c r="H2453" s="297"/>
      <c r="I2453" s="297"/>
      <c r="J2453" s="297"/>
      <c r="K2453" s="297"/>
      <c r="L2453" s="297"/>
      <c r="M2453" s="297"/>
      <c r="N2453" s="297"/>
      <c r="O2453" s="297"/>
      <c r="P2453" s="297"/>
      <c r="Q2453" s="297"/>
      <c r="R2453" s="297"/>
      <c r="S2453" s="297"/>
      <c r="T2453" s="297"/>
      <c r="U2453" s="297"/>
      <c r="V2453" s="297"/>
      <c r="W2453" s="297"/>
      <c r="X2453" s="297"/>
      <c r="Y2453" s="297"/>
    </row>
    <row r="2454" spans="1:25" x14ac:dyDescent="0.2">
      <c r="A2454" s="297"/>
      <c r="B2454" s="297"/>
      <c r="C2454" s="297"/>
      <c r="D2454" s="297"/>
      <c r="E2454" s="297"/>
      <c r="F2454" s="297"/>
      <c r="G2454" s="297"/>
      <c r="H2454" s="297"/>
      <c r="I2454" s="297"/>
      <c r="J2454" s="297"/>
      <c r="K2454" s="297"/>
      <c r="L2454" s="297"/>
      <c r="M2454" s="297"/>
      <c r="N2454" s="297"/>
      <c r="O2454" s="297"/>
      <c r="P2454" s="297"/>
      <c r="Q2454" s="297"/>
      <c r="R2454" s="297"/>
      <c r="S2454" s="297"/>
      <c r="T2454" s="297"/>
      <c r="U2454" s="297"/>
      <c r="V2454" s="297"/>
      <c r="W2454" s="297"/>
      <c r="X2454" s="297"/>
      <c r="Y2454" s="297"/>
    </row>
    <row r="2455" spans="1:25" x14ac:dyDescent="0.2">
      <c r="A2455" s="297"/>
      <c r="B2455" s="297"/>
      <c r="C2455" s="297"/>
      <c r="D2455" s="297"/>
      <c r="E2455" s="297"/>
      <c r="F2455" s="297"/>
      <c r="G2455" s="297"/>
      <c r="H2455" s="297"/>
      <c r="I2455" s="297"/>
      <c r="J2455" s="297"/>
      <c r="K2455" s="297"/>
      <c r="L2455" s="297"/>
      <c r="M2455" s="297"/>
      <c r="N2455" s="297"/>
      <c r="O2455" s="297"/>
      <c r="P2455" s="297"/>
      <c r="Q2455" s="297"/>
      <c r="R2455" s="297"/>
      <c r="S2455" s="297"/>
      <c r="T2455" s="297"/>
      <c r="U2455" s="297"/>
      <c r="V2455" s="297"/>
      <c r="W2455" s="297"/>
      <c r="X2455" s="297"/>
      <c r="Y2455" s="297"/>
    </row>
    <row r="2456" spans="1:25" x14ac:dyDescent="0.2">
      <c r="A2456" s="297"/>
      <c r="B2456" s="297"/>
      <c r="C2456" s="297"/>
      <c r="D2456" s="297"/>
      <c r="E2456" s="297"/>
      <c r="F2456" s="297"/>
      <c r="G2456" s="297"/>
      <c r="H2456" s="297"/>
      <c r="I2456" s="297"/>
      <c r="J2456" s="297"/>
      <c r="K2456" s="297"/>
      <c r="L2456" s="297"/>
      <c r="M2456" s="297"/>
      <c r="N2456" s="297"/>
      <c r="O2456" s="297"/>
      <c r="P2456" s="297"/>
      <c r="Q2456" s="297"/>
      <c r="R2456" s="297"/>
      <c r="S2456" s="297"/>
      <c r="T2456" s="297"/>
      <c r="U2456" s="297"/>
      <c r="V2456" s="297"/>
      <c r="W2456" s="297"/>
      <c r="X2456" s="297"/>
      <c r="Y2456" s="297"/>
    </row>
    <row r="2457" spans="1:25" x14ac:dyDescent="0.2">
      <c r="A2457" s="297"/>
      <c r="B2457" s="297"/>
      <c r="C2457" s="297"/>
      <c r="D2457" s="297"/>
      <c r="E2457" s="297"/>
      <c r="F2457" s="297"/>
      <c r="G2457" s="297"/>
      <c r="H2457" s="297"/>
      <c r="I2457" s="297"/>
      <c r="J2457" s="297"/>
      <c r="K2457" s="297"/>
      <c r="L2457" s="297"/>
      <c r="M2457" s="297"/>
      <c r="N2457" s="297"/>
      <c r="O2457" s="297"/>
      <c r="P2457" s="297"/>
      <c r="Q2457" s="297"/>
      <c r="R2457" s="297"/>
      <c r="S2457" s="297"/>
      <c r="T2457" s="297"/>
      <c r="U2457" s="297"/>
      <c r="V2457" s="297"/>
      <c r="W2457" s="297"/>
      <c r="X2457" s="297"/>
      <c r="Y2457" s="297"/>
    </row>
    <row r="2458" spans="1:25" x14ac:dyDescent="0.2">
      <c r="A2458" s="297"/>
      <c r="B2458" s="297"/>
      <c r="C2458" s="297"/>
      <c r="D2458" s="297"/>
      <c r="E2458" s="297"/>
      <c r="F2458" s="297"/>
      <c r="G2458" s="297"/>
      <c r="H2458" s="297"/>
      <c r="I2458" s="297"/>
      <c r="J2458" s="297"/>
      <c r="K2458" s="297"/>
      <c r="L2458" s="297"/>
      <c r="M2458" s="297"/>
      <c r="N2458" s="297"/>
      <c r="O2458" s="297"/>
      <c r="P2458" s="297"/>
      <c r="Q2458" s="297"/>
      <c r="R2458" s="297"/>
      <c r="S2458" s="297"/>
      <c r="T2458" s="297"/>
      <c r="U2458" s="297"/>
      <c r="V2458" s="297"/>
      <c r="W2458" s="297"/>
      <c r="X2458" s="297"/>
      <c r="Y2458" s="297"/>
    </row>
    <row r="2459" spans="1:25" x14ac:dyDescent="0.2">
      <c r="A2459" s="297"/>
      <c r="B2459" s="297"/>
      <c r="C2459" s="297"/>
      <c r="D2459" s="297"/>
      <c r="E2459" s="297"/>
      <c r="F2459" s="297"/>
      <c r="G2459" s="297"/>
      <c r="H2459" s="297"/>
      <c r="I2459" s="297"/>
      <c r="J2459" s="297"/>
      <c r="K2459" s="297"/>
      <c r="L2459" s="297"/>
      <c r="M2459" s="297"/>
      <c r="N2459" s="297"/>
      <c r="O2459" s="297"/>
      <c r="P2459" s="297"/>
      <c r="Q2459" s="297"/>
      <c r="R2459" s="297"/>
      <c r="S2459" s="297"/>
      <c r="T2459" s="297"/>
      <c r="U2459" s="297"/>
      <c r="V2459" s="297"/>
      <c r="W2459" s="297"/>
      <c r="X2459" s="297"/>
      <c r="Y2459" s="297"/>
    </row>
    <row r="2460" spans="1:25" x14ac:dyDescent="0.2">
      <c r="A2460" s="297"/>
      <c r="B2460" s="297"/>
      <c r="C2460" s="297"/>
      <c r="D2460" s="297"/>
      <c r="E2460" s="297"/>
      <c r="F2460" s="297"/>
      <c r="G2460" s="297"/>
      <c r="H2460" s="297"/>
      <c r="I2460" s="297"/>
      <c r="J2460" s="297"/>
      <c r="K2460" s="297"/>
      <c r="L2460" s="297"/>
      <c r="M2460" s="297"/>
      <c r="N2460" s="297"/>
      <c r="O2460" s="297"/>
      <c r="P2460" s="297"/>
      <c r="Q2460" s="297"/>
      <c r="R2460" s="297"/>
      <c r="S2460" s="297"/>
      <c r="T2460" s="297"/>
      <c r="U2460" s="297"/>
      <c r="V2460" s="297"/>
      <c r="W2460" s="297"/>
      <c r="X2460" s="297"/>
      <c r="Y2460" s="297"/>
    </row>
    <row r="2461" spans="1:25" x14ac:dyDescent="0.2">
      <c r="A2461" s="297"/>
      <c r="B2461" s="297"/>
      <c r="C2461" s="297"/>
      <c r="D2461" s="297"/>
      <c r="E2461" s="297"/>
      <c r="F2461" s="297"/>
      <c r="G2461" s="297"/>
      <c r="H2461" s="297"/>
      <c r="I2461" s="297"/>
      <c r="J2461" s="297"/>
      <c r="K2461" s="297"/>
      <c r="L2461" s="297"/>
      <c r="M2461" s="297"/>
      <c r="N2461" s="297"/>
      <c r="O2461" s="297"/>
      <c r="P2461" s="297"/>
      <c r="Q2461" s="297"/>
      <c r="R2461" s="297"/>
      <c r="S2461" s="297"/>
      <c r="T2461" s="297"/>
      <c r="U2461" s="297"/>
      <c r="V2461" s="297"/>
      <c r="W2461" s="297"/>
      <c r="X2461" s="297"/>
      <c r="Y2461" s="297"/>
    </row>
    <row r="2462" spans="1:25" x14ac:dyDescent="0.2">
      <c r="A2462" s="297"/>
      <c r="B2462" s="297"/>
      <c r="C2462" s="297"/>
      <c r="D2462" s="297"/>
      <c r="E2462" s="297"/>
      <c r="F2462" s="297"/>
      <c r="G2462" s="297"/>
      <c r="H2462" s="297"/>
      <c r="I2462" s="297"/>
      <c r="J2462" s="297"/>
      <c r="K2462" s="297"/>
      <c r="L2462" s="297"/>
      <c r="M2462" s="297"/>
      <c r="N2462" s="297"/>
      <c r="O2462" s="297"/>
      <c r="P2462" s="297"/>
      <c r="Q2462" s="297"/>
      <c r="R2462" s="297"/>
      <c r="S2462" s="297"/>
      <c r="T2462" s="297"/>
      <c r="U2462" s="297"/>
      <c r="V2462" s="297"/>
      <c r="W2462" s="297"/>
      <c r="X2462" s="297"/>
      <c r="Y2462" s="297"/>
    </row>
    <row r="2463" spans="1:25" x14ac:dyDescent="0.2">
      <c r="A2463" s="297"/>
      <c r="B2463" s="297"/>
      <c r="C2463" s="297"/>
      <c r="D2463" s="297"/>
      <c r="E2463" s="297"/>
      <c r="F2463" s="297"/>
      <c r="G2463" s="297"/>
      <c r="H2463" s="297"/>
      <c r="I2463" s="297"/>
      <c r="J2463" s="297"/>
      <c r="K2463" s="297"/>
      <c r="L2463" s="297"/>
      <c r="M2463" s="297"/>
      <c r="N2463" s="297"/>
      <c r="O2463" s="297"/>
      <c r="P2463" s="297"/>
      <c r="Q2463" s="297"/>
      <c r="R2463" s="297"/>
      <c r="S2463" s="297"/>
      <c r="T2463" s="297"/>
      <c r="U2463" s="297"/>
      <c r="V2463" s="297"/>
      <c r="W2463" s="297"/>
      <c r="X2463" s="297"/>
      <c r="Y2463" s="297"/>
    </row>
    <row r="2464" spans="1:25" x14ac:dyDescent="0.2">
      <c r="A2464" s="297"/>
      <c r="B2464" s="297"/>
      <c r="C2464" s="297"/>
      <c r="D2464" s="297"/>
      <c r="E2464" s="297"/>
      <c r="F2464" s="297"/>
      <c r="G2464" s="297"/>
      <c r="H2464" s="297"/>
      <c r="I2464" s="297"/>
      <c r="J2464" s="297"/>
      <c r="K2464" s="297"/>
      <c r="L2464" s="297"/>
      <c r="M2464" s="297"/>
      <c r="N2464" s="297"/>
      <c r="O2464" s="297"/>
      <c r="P2464" s="297"/>
      <c r="Q2464" s="297"/>
      <c r="R2464" s="297"/>
      <c r="S2464" s="297"/>
      <c r="T2464" s="297"/>
      <c r="U2464" s="297"/>
      <c r="V2464" s="297"/>
      <c r="W2464" s="297"/>
      <c r="X2464" s="297"/>
      <c r="Y2464" s="297"/>
    </row>
    <row r="2465" spans="1:25" x14ac:dyDescent="0.2">
      <c r="A2465" s="297"/>
      <c r="B2465" s="297"/>
      <c r="C2465" s="297"/>
      <c r="D2465" s="297"/>
      <c r="E2465" s="297"/>
      <c r="F2465" s="297"/>
      <c r="G2465" s="297"/>
      <c r="H2465" s="297"/>
      <c r="I2465" s="297"/>
      <c r="J2465" s="297"/>
      <c r="K2465" s="297"/>
      <c r="L2465" s="297"/>
      <c r="M2465" s="297"/>
      <c r="N2465" s="297"/>
      <c r="O2465" s="297"/>
      <c r="P2465" s="297"/>
      <c r="Q2465" s="297"/>
      <c r="R2465" s="297"/>
      <c r="S2465" s="297"/>
      <c r="T2465" s="297"/>
      <c r="U2465" s="297"/>
      <c r="V2465" s="297"/>
      <c r="W2465" s="297"/>
      <c r="X2465" s="297"/>
      <c r="Y2465" s="297"/>
    </row>
    <row r="2466" spans="1:25" x14ac:dyDescent="0.2">
      <c r="A2466" s="297"/>
      <c r="B2466" s="297"/>
      <c r="C2466" s="297"/>
      <c r="D2466" s="297"/>
      <c r="E2466" s="297"/>
      <c r="F2466" s="297"/>
      <c r="G2466" s="297"/>
      <c r="H2466" s="297"/>
      <c r="I2466" s="297"/>
      <c r="J2466" s="297"/>
      <c r="K2466" s="297"/>
      <c r="L2466" s="297"/>
      <c r="M2466" s="297"/>
      <c r="N2466" s="297"/>
      <c r="O2466" s="297"/>
      <c r="P2466" s="297"/>
      <c r="Q2466" s="297"/>
      <c r="R2466" s="297"/>
      <c r="S2466" s="297"/>
      <c r="T2466" s="297"/>
      <c r="U2466" s="297"/>
      <c r="V2466" s="297"/>
      <c r="W2466" s="297"/>
      <c r="X2466" s="297"/>
      <c r="Y2466" s="297"/>
    </row>
    <row r="2467" spans="1:25" x14ac:dyDescent="0.2">
      <c r="A2467" s="297"/>
      <c r="B2467" s="297"/>
      <c r="C2467" s="297"/>
      <c r="D2467" s="297"/>
      <c r="E2467" s="297"/>
      <c r="F2467" s="297"/>
      <c r="G2467" s="297"/>
      <c r="H2467" s="297"/>
      <c r="I2467" s="297"/>
      <c r="J2467" s="297"/>
      <c r="K2467" s="297"/>
      <c r="L2467" s="297"/>
      <c r="M2467" s="297"/>
      <c r="N2467" s="297"/>
      <c r="O2467" s="297"/>
      <c r="P2467" s="297"/>
      <c r="Q2467" s="297"/>
      <c r="R2467" s="297"/>
      <c r="S2467" s="297"/>
      <c r="T2467" s="297"/>
      <c r="U2467" s="297"/>
      <c r="V2467" s="297"/>
      <c r="W2467" s="297"/>
      <c r="X2467" s="297"/>
      <c r="Y2467" s="297"/>
    </row>
    <row r="2468" spans="1:25" x14ac:dyDescent="0.2">
      <c r="A2468" s="297"/>
      <c r="B2468" s="297"/>
      <c r="C2468" s="297"/>
      <c r="D2468" s="297"/>
      <c r="E2468" s="297"/>
      <c r="F2468" s="297"/>
      <c r="G2468" s="297"/>
      <c r="H2468" s="297"/>
      <c r="I2468" s="297"/>
      <c r="J2468" s="297"/>
      <c r="K2468" s="297"/>
      <c r="L2468" s="297"/>
      <c r="M2468" s="297"/>
      <c r="N2468" s="297"/>
      <c r="O2468" s="297"/>
      <c r="P2468" s="297"/>
      <c r="Q2468" s="297"/>
      <c r="R2468" s="297"/>
      <c r="S2468" s="297"/>
      <c r="T2468" s="297"/>
      <c r="U2468" s="297"/>
      <c r="V2468" s="297"/>
      <c r="W2468" s="297"/>
      <c r="X2468" s="297"/>
      <c r="Y2468" s="297"/>
    </row>
    <row r="2469" spans="1:25" x14ac:dyDescent="0.2">
      <c r="A2469" s="297"/>
      <c r="B2469" s="297"/>
      <c r="C2469" s="297"/>
      <c r="D2469" s="297"/>
      <c r="E2469" s="297"/>
      <c r="F2469" s="297"/>
      <c r="G2469" s="297"/>
      <c r="H2469" s="297"/>
      <c r="I2469" s="297"/>
      <c r="J2469" s="297"/>
      <c r="K2469" s="297"/>
      <c r="L2469" s="297"/>
      <c r="M2469" s="297"/>
      <c r="N2469" s="297"/>
      <c r="O2469" s="297"/>
      <c r="P2469" s="297"/>
      <c r="Q2469" s="297"/>
      <c r="R2469" s="297"/>
      <c r="S2469" s="297"/>
      <c r="T2469" s="297"/>
      <c r="U2469" s="297"/>
      <c r="V2469" s="297"/>
      <c r="W2469" s="297"/>
      <c r="X2469" s="297"/>
      <c r="Y2469" s="297"/>
    </row>
    <row r="2470" spans="1:25" x14ac:dyDescent="0.2">
      <c r="A2470" s="297"/>
      <c r="B2470" s="297"/>
      <c r="C2470" s="297"/>
      <c r="D2470" s="297"/>
      <c r="E2470" s="297"/>
      <c r="F2470" s="297"/>
      <c r="G2470" s="297"/>
      <c r="H2470" s="297"/>
      <c r="I2470" s="297"/>
      <c r="J2470" s="297"/>
      <c r="K2470" s="297"/>
      <c r="L2470" s="297"/>
      <c r="M2470" s="297"/>
      <c r="N2470" s="297"/>
      <c r="O2470" s="297"/>
      <c r="P2470" s="297"/>
      <c r="Q2470" s="297"/>
      <c r="R2470" s="297"/>
      <c r="S2470" s="297"/>
      <c r="T2470" s="297"/>
      <c r="U2470" s="297"/>
      <c r="V2470" s="297"/>
      <c r="W2470" s="297"/>
      <c r="X2470" s="297"/>
      <c r="Y2470" s="297"/>
    </row>
    <row r="2471" spans="1:25" x14ac:dyDescent="0.2">
      <c r="A2471" s="297"/>
      <c r="B2471" s="297"/>
      <c r="C2471" s="297"/>
      <c r="D2471" s="297"/>
      <c r="E2471" s="297"/>
      <c r="F2471" s="297"/>
      <c r="G2471" s="297"/>
      <c r="H2471" s="297"/>
      <c r="I2471" s="297"/>
      <c r="J2471" s="297"/>
      <c r="K2471" s="297"/>
      <c r="L2471" s="297"/>
      <c r="M2471" s="297"/>
      <c r="N2471" s="297"/>
      <c r="O2471" s="297"/>
      <c r="P2471" s="297"/>
      <c r="Q2471" s="297"/>
      <c r="R2471" s="297"/>
      <c r="S2471" s="297"/>
      <c r="T2471" s="297"/>
      <c r="U2471" s="297"/>
      <c r="V2471" s="297"/>
      <c r="W2471" s="297"/>
      <c r="X2471" s="297"/>
      <c r="Y2471" s="297"/>
    </row>
    <row r="2472" spans="1:25" x14ac:dyDescent="0.2">
      <c r="A2472" s="297"/>
      <c r="B2472" s="297"/>
      <c r="C2472" s="297"/>
      <c r="D2472" s="297"/>
      <c r="E2472" s="297"/>
      <c r="F2472" s="297"/>
      <c r="G2472" s="297"/>
      <c r="H2472" s="297"/>
      <c r="I2472" s="297"/>
      <c r="J2472" s="297"/>
      <c r="K2472" s="297"/>
      <c r="L2472" s="297"/>
      <c r="M2472" s="297"/>
      <c r="N2472" s="297"/>
      <c r="O2472" s="297"/>
      <c r="P2472" s="297"/>
      <c r="Q2472" s="297"/>
      <c r="R2472" s="297"/>
      <c r="S2472" s="297"/>
      <c r="T2472" s="297"/>
      <c r="U2472" s="297"/>
      <c r="V2472" s="297"/>
      <c r="W2472" s="297"/>
      <c r="X2472" s="297"/>
      <c r="Y2472" s="297"/>
    </row>
    <row r="2473" spans="1:25" x14ac:dyDescent="0.2">
      <c r="A2473" s="297"/>
      <c r="B2473" s="297"/>
      <c r="C2473" s="297"/>
      <c r="D2473" s="297"/>
      <c r="E2473" s="297"/>
      <c r="F2473" s="297"/>
      <c r="G2473" s="297"/>
      <c r="H2473" s="297"/>
      <c r="I2473" s="297"/>
      <c r="J2473" s="297"/>
      <c r="K2473" s="297"/>
      <c r="L2473" s="297"/>
      <c r="M2473" s="297"/>
      <c r="N2473" s="297"/>
      <c r="O2473" s="297"/>
      <c r="P2473" s="297"/>
      <c r="Q2473" s="297"/>
      <c r="R2473" s="297"/>
      <c r="S2473" s="297"/>
      <c r="T2473" s="297"/>
      <c r="U2473" s="297"/>
      <c r="V2473" s="297"/>
      <c r="W2473" s="297"/>
      <c r="X2473" s="297"/>
      <c r="Y2473" s="297"/>
    </row>
    <row r="2474" spans="1:25" x14ac:dyDescent="0.2">
      <c r="A2474" s="297"/>
      <c r="B2474" s="297"/>
      <c r="C2474" s="297"/>
      <c r="D2474" s="297"/>
      <c r="E2474" s="297"/>
      <c r="F2474" s="297"/>
      <c r="G2474" s="297"/>
      <c r="H2474" s="297"/>
      <c r="I2474" s="297"/>
      <c r="J2474" s="297"/>
      <c r="K2474" s="297"/>
      <c r="L2474" s="297"/>
      <c r="M2474" s="297"/>
      <c r="N2474" s="297"/>
      <c r="O2474" s="297"/>
      <c r="P2474" s="297"/>
      <c r="Q2474" s="297"/>
      <c r="R2474" s="297"/>
      <c r="S2474" s="297"/>
      <c r="T2474" s="297"/>
      <c r="U2474" s="297"/>
      <c r="V2474" s="297"/>
      <c r="W2474" s="297"/>
      <c r="X2474" s="297"/>
      <c r="Y2474" s="297"/>
    </row>
    <row r="2475" spans="1:25" x14ac:dyDescent="0.2">
      <c r="A2475" s="297"/>
      <c r="B2475" s="297"/>
      <c r="C2475" s="297"/>
      <c r="D2475" s="297"/>
      <c r="E2475" s="297"/>
      <c r="F2475" s="297"/>
      <c r="G2475" s="297"/>
      <c r="H2475" s="297"/>
      <c r="I2475" s="297"/>
      <c r="J2475" s="297"/>
      <c r="K2475" s="297"/>
      <c r="L2475" s="297"/>
      <c r="M2475" s="297"/>
      <c r="N2475" s="297"/>
      <c r="O2475" s="297"/>
      <c r="P2475" s="297"/>
      <c r="Q2475" s="297"/>
      <c r="R2475" s="297"/>
      <c r="S2475" s="297"/>
      <c r="T2475" s="297"/>
      <c r="U2475" s="297"/>
      <c r="V2475" s="297"/>
      <c r="W2475" s="297"/>
      <c r="X2475" s="297"/>
      <c r="Y2475" s="297"/>
    </row>
    <row r="2476" spans="1:25" x14ac:dyDescent="0.2">
      <c r="A2476" s="297"/>
      <c r="B2476" s="297"/>
      <c r="C2476" s="297"/>
      <c r="D2476" s="297"/>
      <c r="E2476" s="297"/>
      <c r="F2476" s="297"/>
      <c r="G2476" s="297"/>
      <c r="H2476" s="297"/>
      <c r="I2476" s="297"/>
      <c r="J2476" s="297"/>
      <c r="K2476" s="297"/>
      <c r="L2476" s="297"/>
      <c r="M2476" s="297"/>
      <c r="N2476" s="297"/>
      <c r="O2476" s="297"/>
      <c r="P2476" s="297"/>
      <c r="Q2476" s="297"/>
      <c r="R2476" s="297"/>
      <c r="S2476" s="297"/>
      <c r="T2476" s="297"/>
      <c r="U2476" s="297"/>
      <c r="V2476" s="297"/>
      <c r="W2476" s="297"/>
      <c r="X2476" s="297"/>
      <c r="Y2476" s="297"/>
    </row>
    <row r="2477" spans="1:25" x14ac:dyDescent="0.2">
      <c r="A2477" s="297"/>
      <c r="B2477" s="297"/>
      <c r="C2477" s="297"/>
      <c r="D2477" s="297"/>
      <c r="E2477" s="297"/>
      <c r="F2477" s="297"/>
      <c r="G2477" s="297"/>
      <c r="H2477" s="297"/>
      <c r="I2477" s="297"/>
      <c r="J2477" s="297"/>
      <c r="K2477" s="297"/>
      <c r="L2477" s="297"/>
      <c r="M2477" s="297"/>
      <c r="N2477" s="297"/>
      <c r="O2477" s="297"/>
      <c r="P2477" s="297"/>
      <c r="Q2477" s="297"/>
      <c r="R2477" s="297"/>
      <c r="S2477" s="297"/>
      <c r="T2477" s="297"/>
      <c r="U2477" s="297"/>
      <c r="V2477" s="297"/>
      <c r="W2477" s="297"/>
      <c r="X2477" s="297"/>
      <c r="Y2477" s="297"/>
    </row>
    <row r="2478" spans="1:25" x14ac:dyDescent="0.2">
      <c r="A2478" s="297"/>
      <c r="B2478" s="297"/>
      <c r="C2478" s="297"/>
      <c r="D2478" s="297"/>
      <c r="E2478" s="297"/>
      <c r="F2478" s="297"/>
      <c r="G2478" s="297"/>
      <c r="H2478" s="297"/>
      <c r="I2478" s="297"/>
      <c r="J2478" s="297"/>
      <c r="K2478" s="297"/>
      <c r="L2478" s="297"/>
      <c r="M2478" s="297"/>
      <c r="N2478" s="297"/>
      <c r="O2478" s="297"/>
      <c r="P2478" s="297"/>
      <c r="Q2478" s="297"/>
      <c r="R2478" s="297"/>
      <c r="S2478" s="297"/>
      <c r="T2478" s="297"/>
      <c r="U2478" s="297"/>
      <c r="V2478" s="297"/>
      <c r="W2478" s="297"/>
      <c r="X2478" s="297"/>
      <c r="Y2478" s="297"/>
    </row>
    <row r="2479" spans="1:25" x14ac:dyDescent="0.2">
      <c r="A2479" s="297"/>
      <c r="B2479" s="297"/>
      <c r="C2479" s="297"/>
      <c r="D2479" s="297"/>
      <c r="E2479" s="297"/>
      <c r="F2479" s="297"/>
      <c r="G2479" s="297"/>
      <c r="H2479" s="297"/>
      <c r="I2479" s="297"/>
      <c r="J2479" s="297"/>
      <c r="K2479" s="297"/>
      <c r="L2479" s="297"/>
      <c r="M2479" s="297"/>
      <c r="N2479" s="297"/>
      <c r="O2479" s="297"/>
      <c r="P2479" s="297"/>
      <c r="Q2479" s="297"/>
      <c r="R2479" s="297"/>
      <c r="S2479" s="297"/>
      <c r="T2479" s="297"/>
      <c r="U2479" s="297"/>
      <c r="V2479" s="297"/>
      <c r="W2479" s="297"/>
      <c r="X2479" s="297"/>
      <c r="Y2479" s="297"/>
    </row>
    <row r="2480" spans="1:25" x14ac:dyDescent="0.2">
      <c r="A2480" s="297"/>
      <c r="B2480" s="297"/>
      <c r="C2480" s="297"/>
      <c r="D2480" s="297"/>
      <c r="E2480" s="297"/>
      <c r="F2480" s="297"/>
      <c r="G2480" s="297"/>
      <c r="H2480" s="297"/>
      <c r="I2480" s="297"/>
      <c r="J2480" s="297"/>
      <c r="K2480" s="297"/>
      <c r="L2480" s="297"/>
      <c r="M2480" s="297"/>
      <c r="N2480" s="297"/>
      <c r="O2480" s="297"/>
      <c r="P2480" s="297"/>
      <c r="Q2480" s="297"/>
      <c r="R2480" s="297"/>
      <c r="S2480" s="297"/>
      <c r="T2480" s="297"/>
      <c r="U2480" s="297"/>
      <c r="V2480" s="297"/>
      <c r="W2480" s="297"/>
      <c r="X2480" s="297"/>
      <c r="Y2480" s="297"/>
    </row>
    <row r="2481" spans="1:25" x14ac:dyDescent="0.2">
      <c r="A2481" s="297"/>
      <c r="B2481" s="297"/>
      <c r="C2481" s="297"/>
      <c r="D2481" s="297"/>
      <c r="E2481" s="297"/>
      <c r="F2481" s="297"/>
      <c r="G2481" s="297"/>
      <c r="H2481" s="297"/>
      <c r="I2481" s="297"/>
      <c r="J2481" s="297"/>
      <c r="K2481" s="297"/>
      <c r="L2481" s="297"/>
      <c r="M2481" s="297"/>
      <c r="N2481" s="297"/>
      <c r="O2481" s="297"/>
      <c r="P2481" s="297"/>
      <c r="Q2481" s="297"/>
      <c r="R2481" s="297"/>
      <c r="S2481" s="297"/>
      <c r="T2481" s="297"/>
      <c r="U2481" s="297"/>
      <c r="V2481" s="297"/>
      <c r="W2481" s="297"/>
      <c r="X2481" s="297"/>
      <c r="Y2481" s="297"/>
    </row>
    <row r="2482" spans="1:25" x14ac:dyDescent="0.2">
      <c r="A2482" s="297"/>
      <c r="B2482" s="297"/>
      <c r="C2482" s="297"/>
      <c r="D2482" s="297"/>
      <c r="E2482" s="297"/>
      <c r="F2482" s="297"/>
      <c r="G2482" s="297"/>
      <c r="H2482" s="297"/>
      <c r="I2482" s="297"/>
      <c r="J2482" s="297"/>
      <c r="K2482" s="297"/>
      <c r="L2482" s="297"/>
      <c r="M2482" s="297"/>
      <c r="N2482" s="297"/>
      <c r="O2482" s="297"/>
      <c r="P2482" s="297"/>
      <c r="Q2482" s="297"/>
      <c r="R2482" s="297"/>
      <c r="S2482" s="297"/>
      <c r="T2482" s="297"/>
      <c r="U2482" s="297"/>
      <c r="V2482" s="297"/>
      <c r="W2482" s="297"/>
      <c r="X2482" s="297"/>
      <c r="Y2482" s="297"/>
    </row>
    <row r="2483" spans="1:25" x14ac:dyDescent="0.2">
      <c r="A2483" s="297"/>
      <c r="B2483" s="297"/>
      <c r="C2483" s="297"/>
      <c r="D2483" s="297"/>
      <c r="E2483" s="297"/>
      <c r="F2483" s="297"/>
      <c r="G2483" s="297"/>
      <c r="H2483" s="297"/>
      <c r="I2483" s="297"/>
      <c r="J2483" s="297"/>
      <c r="K2483" s="297"/>
      <c r="L2483" s="297"/>
      <c r="M2483" s="297"/>
      <c r="N2483" s="297"/>
      <c r="O2483" s="297"/>
      <c r="P2483" s="297"/>
      <c r="Q2483" s="297"/>
      <c r="R2483" s="297"/>
      <c r="S2483" s="297"/>
      <c r="T2483" s="297"/>
      <c r="U2483" s="297"/>
      <c r="V2483" s="297"/>
      <c r="W2483" s="297"/>
      <c r="X2483" s="297"/>
      <c r="Y2483" s="297"/>
    </row>
    <row r="2484" spans="1:25" x14ac:dyDescent="0.2">
      <c r="A2484" s="297"/>
      <c r="B2484" s="297"/>
      <c r="C2484" s="297"/>
      <c r="D2484" s="297"/>
      <c r="E2484" s="297"/>
      <c r="F2484" s="297"/>
      <c r="G2484" s="297"/>
      <c r="H2484" s="297"/>
      <c r="I2484" s="297"/>
      <c r="J2484" s="297"/>
      <c r="K2484" s="297"/>
      <c r="L2484" s="297"/>
      <c r="M2484" s="297"/>
      <c r="N2484" s="297"/>
      <c r="O2484" s="297"/>
      <c r="P2484" s="297"/>
      <c r="Q2484" s="297"/>
      <c r="R2484" s="297"/>
      <c r="S2484" s="297"/>
      <c r="T2484" s="297"/>
      <c r="U2484" s="297"/>
      <c r="V2484" s="297"/>
      <c r="W2484" s="297"/>
      <c r="X2484" s="297"/>
      <c r="Y2484" s="297"/>
    </row>
    <row r="2485" spans="1:25" x14ac:dyDescent="0.2">
      <c r="A2485" s="297"/>
      <c r="B2485" s="297"/>
      <c r="C2485" s="297"/>
      <c r="D2485" s="297"/>
      <c r="E2485" s="297"/>
      <c r="F2485" s="297"/>
      <c r="G2485" s="297"/>
      <c r="H2485" s="297"/>
      <c r="I2485" s="297"/>
      <c r="J2485" s="297"/>
      <c r="K2485" s="297"/>
      <c r="L2485" s="297"/>
      <c r="M2485" s="297"/>
      <c r="N2485" s="297"/>
      <c r="O2485" s="297"/>
      <c r="P2485" s="297"/>
      <c r="Q2485" s="297"/>
      <c r="R2485" s="297"/>
      <c r="S2485" s="297"/>
      <c r="T2485" s="297"/>
      <c r="U2485" s="297"/>
      <c r="V2485" s="297"/>
      <c r="W2485" s="297"/>
      <c r="X2485" s="297"/>
      <c r="Y2485" s="297"/>
    </row>
    <row r="2486" spans="1:25" x14ac:dyDescent="0.2">
      <c r="A2486" s="297"/>
      <c r="B2486" s="297"/>
      <c r="C2486" s="297"/>
      <c r="D2486" s="297"/>
      <c r="E2486" s="297"/>
      <c r="F2486" s="297"/>
      <c r="G2486" s="297"/>
      <c r="H2486" s="297"/>
      <c r="I2486" s="297"/>
      <c r="J2486" s="297"/>
      <c r="K2486" s="297"/>
      <c r="L2486" s="297"/>
      <c r="M2486" s="297"/>
      <c r="N2486" s="297"/>
      <c r="O2486" s="297"/>
      <c r="P2486" s="297"/>
      <c r="Q2486" s="297"/>
      <c r="R2486" s="297"/>
      <c r="S2486" s="297"/>
      <c r="T2486" s="297"/>
      <c r="U2486" s="297"/>
      <c r="V2486" s="297"/>
      <c r="W2486" s="297"/>
      <c r="X2486" s="297"/>
      <c r="Y2486" s="297"/>
    </row>
    <row r="2487" spans="1:25" x14ac:dyDescent="0.2">
      <c r="A2487" s="297"/>
      <c r="B2487" s="297"/>
      <c r="C2487" s="297"/>
      <c r="D2487" s="297"/>
      <c r="E2487" s="297"/>
      <c r="F2487" s="297"/>
      <c r="G2487" s="297"/>
      <c r="H2487" s="297"/>
      <c r="I2487" s="297"/>
      <c r="J2487" s="297"/>
      <c r="K2487" s="297"/>
      <c r="L2487" s="297"/>
      <c r="M2487" s="297"/>
      <c r="N2487" s="297"/>
      <c r="O2487" s="297"/>
      <c r="P2487" s="297"/>
      <c r="Q2487" s="297"/>
      <c r="R2487" s="297"/>
      <c r="S2487" s="297"/>
      <c r="T2487" s="297"/>
      <c r="U2487" s="297"/>
      <c r="V2487" s="297"/>
      <c r="W2487" s="297"/>
      <c r="X2487" s="297"/>
      <c r="Y2487" s="297"/>
    </row>
    <row r="2488" spans="1:25" x14ac:dyDescent="0.2">
      <c r="A2488" s="297"/>
      <c r="B2488" s="297"/>
      <c r="C2488" s="297"/>
      <c r="D2488" s="297"/>
      <c r="E2488" s="297"/>
      <c r="F2488" s="297"/>
      <c r="G2488" s="297"/>
      <c r="H2488" s="297"/>
      <c r="I2488" s="297"/>
      <c r="J2488" s="297"/>
      <c r="K2488" s="297"/>
      <c r="L2488" s="297"/>
      <c r="M2488" s="297"/>
      <c r="N2488" s="297"/>
      <c r="O2488" s="297"/>
      <c r="P2488" s="297"/>
      <c r="Q2488" s="297"/>
      <c r="R2488" s="297"/>
      <c r="S2488" s="297"/>
      <c r="T2488" s="297"/>
      <c r="U2488" s="297"/>
      <c r="V2488" s="297"/>
      <c r="W2488" s="297"/>
      <c r="X2488" s="297"/>
      <c r="Y2488" s="297"/>
    </row>
    <row r="2489" spans="1:25" x14ac:dyDescent="0.2">
      <c r="A2489" s="297"/>
      <c r="B2489" s="297"/>
      <c r="C2489" s="297"/>
      <c r="D2489" s="297"/>
      <c r="E2489" s="297"/>
      <c r="F2489" s="297"/>
      <c r="G2489" s="297"/>
      <c r="H2489" s="297"/>
      <c r="I2489" s="297"/>
      <c r="J2489" s="297"/>
      <c r="K2489" s="297"/>
      <c r="L2489" s="297"/>
      <c r="M2489" s="297"/>
      <c r="N2489" s="297"/>
      <c r="O2489" s="297"/>
      <c r="P2489" s="297"/>
      <c r="Q2489" s="297"/>
      <c r="R2489" s="297"/>
      <c r="S2489" s="297"/>
      <c r="T2489" s="297"/>
      <c r="U2489" s="297"/>
      <c r="V2489" s="297"/>
      <c r="W2489" s="297"/>
      <c r="X2489" s="297"/>
      <c r="Y2489" s="297"/>
    </row>
    <row r="2490" spans="1:25" x14ac:dyDescent="0.2">
      <c r="A2490" s="297"/>
      <c r="B2490" s="297"/>
      <c r="C2490" s="297"/>
      <c r="D2490" s="297"/>
      <c r="E2490" s="297"/>
      <c r="F2490" s="297"/>
      <c r="G2490" s="297"/>
      <c r="H2490" s="297"/>
      <c r="I2490" s="297"/>
      <c r="J2490" s="297"/>
      <c r="K2490" s="297"/>
      <c r="L2490" s="297"/>
      <c r="M2490" s="297"/>
      <c r="N2490" s="297"/>
      <c r="O2490" s="297"/>
      <c r="P2490" s="297"/>
      <c r="Q2490" s="297"/>
      <c r="R2490" s="297"/>
      <c r="S2490" s="297"/>
      <c r="T2490" s="297"/>
      <c r="U2490" s="297"/>
      <c r="V2490" s="297"/>
      <c r="W2490" s="297"/>
      <c r="X2490" s="297"/>
      <c r="Y2490" s="297"/>
    </row>
    <row r="2491" spans="1:25" x14ac:dyDescent="0.2">
      <c r="A2491" s="297"/>
      <c r="B2491" s="297"/>
      <c r="C2491" s="297"/>
      <c r="D2491" s="297"/>
      <c r="E2491" s="297"/>
      <c r="F2491" s="297"/>
      <c r="G2491" s="297"/>
      <c r="H2491" s="297"/>
      <c r="I2491" s="297"/>
      <c r="J2491" s="297"/>
      <c r="K2491" s="297"/>
      <c r="L2491" s="297"/>
      <c r="M2491" s="297"/>
      <c r="N2491" s="297"/>
      <c r="O2491" s="297"/>
      <c r="P2491" s="297"/>
      <c r="Q2491" s="297"/>
      <c r="R2491" s="297"/>
      <c r="S2491" s="297"/>
      <c r="T2491" s="297"/>
      <c r="U2491" s="297"/>
      <c r="V2491" s="297"/>
      <c r="W2491" s="297"/>
      <c r="X2491" s="297"/>
      <c r="Y2491" s="297"/>
    </row>
    <row r="2492" spans="1:25" x14ac:dyDescent="0.2">
      <c r="A2492" s="297"/>
      <c r="B2492" s="297"/>
      <c r="C2492" s="297"/>
      <c r="D2492" s="297"/>
      <c r="E2492" s="297"/>
      <c r="F2492" s="297"/>
      <c r="G2492" s="297"/>
      <c r="H2492" s="297"/>
      <c r="I2492" s="297"/>
      <c r="J2492" s="297"/>
      <c r="K2492" s="297"/>
      <c r="L2492" s="297"/>
      <c r="M2492" s="297"/>
      <c r="N2492" s="297"/>
      <c r="O2492" s="297"/>
      <c r="P2492" s="297"/>
      <c r="Q2492" s="297"/>
      <c r="R2492" s="297"/>
      <c r="S2492" s="297"/>
      <c r="T2492" s="297"/>
      <c r="U2492" s="297"/>
      <c r="V2492" s="297"/>
      <c r="W2492" s="297"/>
      <c r="X2492" s="297"/>
      <c r="Y2492" s="297"/>
    </row>
    <row r="2493" spans="1:25" x14ac:dyDescent="0.2">
      <c r="A2493" s="297"/>
      <c r="B2493" s="297"/>
      <c r="C2493" s="297"/>
      <c r="D2493" s="297"/>
      <c r="E2493" s="297"/>
      <c r="F2493" s="297"/>
      <c r="G2493" s="297"/>
      <c r="H2493" s="297"/>
      <c r="I2493" s="297"/>
      <c r="J2493" s="297"/>
      <c r="K2493" s="297"/>
      <c r="L2493" s="297"/>
      <c r="M2493" s="297"/>
      <c r="N2493" s="297"/>
      <c r="O2493" s="297"/>
      <c r="P2493" s="297"/>
      <c r="Q2493" s="297"/>
      <c r="R2493" s="297"/>
      <c r="S2493" s="297"/>
      <c r="T2493" s="297"/>
      <c r="U2493" s="297"/>
      <c r="V2493" s="297"/>
      <c r="W2493" s="297"/>
      <c r="X2493" s="297"/>
      <c r="Y2493" s="297"/>
    </row>
    <row r="2494" spans="1:25" x14ac:dyDescent="0.2">
      <c r="A2494" s="297"/>
      <c r="B2494" s="297"/>
      <c r="C2494" s="297"/>
      <c r="D2494" s="297"/>
      <c r="E2494" s="297"/>
      <c r="F2494" s="297"/>
      <c r="G2494" s="297"/>
      <c r="H2494" s="297"/>
      <c r="I2494" s="297"/>
      <c r="J2494" s="297"/>
      <c r="K2494" s="297"/>
      <c r="L2494" s="297"/>
      <c r="M2494" s="297"/>
      <c r="N2494" s="297"/>
      <c r="O2494" s="297"/>
      <c r="P2494" s="297"/>
      <c r="Q2494" s="297"/>
      <c r="R2494" s="297"/>
      <c r="S2494" s="297"/>
      <c r="T2494" s="297"/>
      <c r="U2494" s="297"/>
      <c r="V2494" s="297"/>
      <c r="W2494" s="297"/>
      <c r="X2494" s="297"/>
      <c r="Y2494" s="297"/>
    </row>
    <row r="2495" spans="1:25" x14ac:dyDescent="0.2">
      <c r="A2495" s="297"/>
      <c r="B2495" s="297"/>
      <c r="C2495" s="297"/>
      <c r="D2495" s="297"/>
      <c r="E2495" s="297"/>
      <c r="F2495" s="297"/>
      <c r="G2495" s="297"/>
      <c r="H2495" s="297"/>
      <c r="I2495" s="297"/>
      <c r="J2495" s="297"/>
      <c r="K2495" s="297"/>
      <c r="L2495" s="297"/>
      <c r="M2495" s="297"/>
      <c r="N2495" s="297"/>
      <c r="O2495" s="297"/>
      <c r="P2495" s="297"/>
      <c r="Q2495" s="297"/>
      <c r="R2495" s="297"/>
      <c r="S2495" s="297"/>
      <c r="T2495" s="297"/>
      <c r="U2495" s="297"/>
      <c r="V2495" s="297"/>
      <c r="W2495" s="297"/>
      <c r="X2495" s="297"/>
      <c r="Y2495" s="297"/>
    </row>
    <row r="2496" spans="1:25" x14ac:dyDescent="0.2">
      <c r="A2496" s="297"/>
      <c r="B2496" s="297"/>
      <c r="C2496" s="297"/>
      <c r="D2496" s="297"/>
      <c r="E2496" s="297"/>
      <c r="F2496" s="297"/>
      <c r="G2496" s="297"/>
      <c r="H2496" s="297"/>
      <c r="I2496" s="297"/>
      <c r="J2496" s="297"/>
      <c r="K2496" s="297"/>
      <c r="L2496" s="297"/>
      <c r="M2496" s="297"/>
      <c r="N2496" s="297"/>
      <c r="O2496" s="297"/>
      <c r="P2496" s="297"/>
      <c r="Q2496" s="297"/>
      <c r="R2496" s="297"/>
      <c r="S2496" s="297"/>
      <c r="T2496" s="297"/>
      <c r="U2496" s="297"/>
      <c r="V2496" s="297"/>
      <c r="W2496" s="297"/>
      <c r="X2496" s="297"/>
      <c r="Y2496" s="297"/>
    </row>
    <row r="2497" spans="1:25" x14ac:dyDescent="0.2">
      <c r="A2497" s="297"/>
      <c r="B2497" s="297"/>
      <c r="C2497" s="297"/>
      <c r="D2497" s="297"/>
      <c r="E2497" s="297"/>
      <c r="F2497" s="297"/>
      <c r="G2497" s="297"/>
      <c r="H2497" s="297"/>
      <c r="I2497" s="297"/>
      <c r="J2497" s="297"/>
      <c r="K2497" s="297"/>
      <c r="L2497" s="297"/>
      <c r="M2497" s="297"/>
      <c r="N2497" s="297"/>
      <c r="O2497" s="297"/>
      <c r="P2497" s="297"/>
      <c r="Q2497" s="297"/>
      <c r="R2497" s="297"/>
      <c r="S2497" s="297"/>
      <c r="T2497" s="297"/>
      <c r="U2497" s="297"/>
      <c r="V2497" s="297"/>
      <c r="W2497" s="297"/>
      <c r="X2497" s="297"/>
      <c r="Y2497" s="297"/>
    </row>
    <row r="2498" spans="1:25" x14ac:dyDescent="0.2">
      <c r="A2498" s="297"/>
      <c r="B2498" s="297"/>
      <c r="C2498" s="297"/>
      <c r="D2498" s="297"/>
      <c r="E2498" s="297"/>
      <c r="F2498" s="297"/>
      <c r="G2498" s="297"/>
      <c r="H2498" s="297"/>
      <c r="I2498" s="297"/>
      <c r="J2498" s="297"/>
      <c r="K2498" s="297"/>
      <c r="L2498" s="297"/>
      <c r="M2498" s="297"/>
      <c r="N2498" s="297"/>
      <c r="O2498" s="297"/>
      <c r="P2498" s="297"/>
      <c r="Q2498" s="297"/>
      <c r="R2498" s="297"/>
      <c r="S2498" s="297"/>
      <c r="T2498" s="297"/>
      <c r="U2498" s="297"/>
      <c r="V2498" s="297"/>
      <c r="W2498" s="297"/>
      <c r="X2498" s="297"/>
      <c r="Y2498" s="297"/>
    </row>
    <row r="2499" spans="1:25" x14ac:dyDescent="0.2">
      <c r="A2499" s="297"/>
      <c r="B2499" s="297"/>
      <c r="C2499" s="297"/>
      <c r="D2499" s="297"/>
      <c r="E2499" s="297"/>
      <c r="F2499" s="297"/>
      <c r="G2499" s="297"/>
      <c r="H2499" s="297"/>
      <c r="I2499" s="297"/>
      <c r="J2499" s="297"/>
      <c r="K2499" s="297"/>
      <c r="L2499" s="297"/>
      <c r="M2499" s="297"/>
      <c r="N2499" s="297"/>
      <c r="O2499" s="297"/>
      <c r="P2499" s="297"/>
      <c r="Q2499" s="297"/>
      <c r="R2499" s="297"/>
      <c r="S2499" s="297"/>
      <c r="T2499" s="297"/>
      <c r="U2499" s="297"/>
      <c r="V2499" s="297"/>
      <c r="W2499" s="297"/>
      <c r="X2499" s="297"/>
      <c r="Y2499" s="297"/>
    </row>
    <row r="2500" spans="1:25" x14ac:dyDescent="0.2">
      <c r="A2500" s="297"/>
      <c r="B2500" s="297"/>
      <c r="C2500" s="297"/>
      <c r="D2500" s="297"/>
      <c r="E2500" s="297"/>
      <c r="F2500" s="297"/>
      <c r="G2500" s="297"/>
      <c r="H2500" s="297"/>
      <c r="I2500" s="297"/>
      <c r="J2500" s="297"/>
      <c r="K2500" s="297"/>
      <c r="L2500" s="297"/>
      <c r="M2500" s="297"/>
      <c r="N2500" s="297"/>
      <c r="O2500" s="297"/>
      <c r="P2500" s="297"/>
      <c r="Q2500" s="297"/>
      <c r="R2500" s="297"/>
      <c r="S2500" s="297"/>
      <c r="T2500" s="297"/>
      <c r="U2500" s="297"/>
      <c r="V2500" s="297"/>
      <c r="W2500" s="297"/>
      <c r="X2500" s="297"/>
      <c r="Y2500" s="297"/>
    </row>
    <row r="2501" spans="1:25" x14ac:dyDescent="0.2">
      <c r="A2501" s="297"/>
      <c r="B2501" s="297"/>
      <c r="C2501" s="297"/>
      <c r="D2501" s="297"/>
      <c r="E2501" s="297"/>
      <c r="F2501" s="297"/>
      <c r="G2501" s="297"/>
      <c r="H2501" s="297"/>
      <c r="I2501" s="297"/>
      <c r="J2501" s="297"/>
      <c r="K2501" s="297"/>
      <c r="L2501" s="297"/>
      <c r="M2501" s="297"/>
      <c r="N2501" s="297"/>
      <c r="O2501" s="297"/>
      <c r="P2501" s="297"/>
      <c r="Q2501" s="297"/>
      <c r="R2501" s="297"/>
      <c r="S2501" s="297"/>
      <c r="T2501" s="297"/>
      <c r="U2501" s="297"/>
      <c r="V2501" s="297"/>
      <c r="W2501" s="297"/>
      <c r="X2501" s="297"/>
      <c r="Y2501" s="297"/>
    </row>
    <row r="2502" spans="1:25" x14ac:dyDescent="0.2">
      <c r="A2502" s="297"/>
      <c r="B2502" s="297"/>
      <c r="C2502" s="297"/>
      <c r="D2502" s="297"/>
      <c r="E2502" s="297"/>
      <c r="F2502" s="297"/>
      <c r="G2502" s="297"/>
      <c r="H2502" s="297"/>
      <c r="I2502" s="297"/>
      <c r="J2502" s="297"/>
      <c r="K2502" s="297"/>
      <c r="L2502" s="297"/>
      <c r="M2502" s="297"/>
      <c r="N2502" s="297"/>
      <c r="O2502" s="297"/>
      <c r="P2502" s="297"/>
      <c r="Q2502" s="297"/>
      <c r="R2502" s="297"/>
      <c r="S2502" s="297"/>
      <c r="T2502" s="297"/>
      <c r="U2502" s="297"/>
      <c r="V2502" s="297"/>
      <c r="W2502" s="297"/>
      <c r="X2502" s="297"/>
      <c r="Y2502" s="297"/>
    </row>
    <row r="2503" spans="1:25" x14ac:dyDescent="0.2">
      <c r="A2503" s="297"/>
      <c r="B2503" s="297"/>
      <c r="C2503" s="297"/>
      <c r="D2503" s="297"/>
      <c r="E2503" s="297"/>
      <c r="F2503" s="297"/>
      <c r="G2503" s="297"/>
      <c r="H2503" s="297"/>
      <c r="I2503" s="297"/>
      <c r="J2503" s="297"/>
      <c r="K2503" s="297"/>
      <c r="L2503" s="297"/>
      <c r="M2503" s="297"/>
      <c r="N2503" s="297"/>
      <c r="O2503" s="297"/>
      <c r="P2503" s="297"/>
      <c r="Q2503" s="297"/>
      <c r="R2503" s="297"/>
      <c r="S2503" s="297"/>
      <c r="T2503" s="297"/>
      <c r="U2503" s="297"/>
      <c r="V2503" s="297"/>
      <c r="W2503" s="297"/>
      <c r="X2503" s="297"/>
      <c r="Y2503" s="297"/>
    </row>
    <row r="2504" spans="1:25" x14ac:dyDescent="0.2">
      <c r="A2504" s="297"/>
      <c r="B2504" s="297"/>
      <c r="C2504" s="297"/>
      <c r="D2504" s="297"/>
      <c r="E2504" s="297"/>
      <c r="F2504" s="297"/>
      <c r="G2504" s="297"/>
      <c r="H2504" s="297"/>
      <c r="I2504" s="297"/>
      <c r="J2504" s="297"/>
      <c r="K2504" s="297"/>
      <c r="L2504" s="297"/>
      <c r="M2504" s="297"/>
      <c r="N2504" s="297"/>
      <c r="O2504" s="297"/>
      <c r="P2504" s="297"/>
      <c r="Q2504" s="297"/>
      <c r="R2504" s="297"/>
      <c r="S2504" s="297"/>
      <c r="T2504" s="297"/>
      <c r="U2504" s="297"/>
      <c r="V2504" s="297"/>
      <c r="W2504" s="297"/>
      <c r="X2504" s="297"/>
      <c r="Y2504" s="297"/>
    </row>
    <row r="2505" spans="1:25" x14ac:dyDescent="0.2">
      <c r="A2505" s="297"/>
      <c r="B2505" s="297"/>
      <c r="C2505" s="297"/>
      <c r="D2505" s="297"/>
      <c r="E2505" s="297"/>
      <c r="F2505" s="297"/>
      <c r="G2505" s="297"/>
      <c r="H2505" s="297"/>
      <c r="I2505" s="297"/>
      <c r="J2505" s="297"/>
      <c r="K2505" s="297"/>
      <c r="L2505" s="297"/>
      <c r="M2505" s="297"/>
      <c r="N2505" s="297"/>
      <c r="O2505" s="297"/>
      <c r="P2505" s="297"/>
      <c r="Q2505" s="297"/>
      <c r="R2505" s="297"/>
      <c r="S2505" s="297"/>
      <c r="T2505" s="297"/>
      <c r="U2505" s="297"/>
      <c r="V2505" s="297"/>
      <c r="W2505" s="297"/>
      <c r="X2505" s="297"/>
      <c r="Y2505" s="297"/>
    </row>
    <row r="2506" spans="1:25" x14ac:dyDescent="0.2">
      <c r="A2506" s="297"/>
      <c r="B2506" s="297"/>
      <c r="C2506" s="297"/>
      <c r="D2506" s="297"/>
      <c r="E2506" s="297"/>
      <c r="F2506" s="297"/>
      <c r="G2506" s="297"/>
      <c r="H2506" s="297"/>
      <c r="I2506" s="297"/>
      <c r="J2506" s="297"/>
      <c r="K2506" s="297"/>
      <c r="L2506" s="297"/>
      <c r="M2506" s="297"/>
      <c r="N2506" s="297"/>
      <c r="O2506" s="297"/>
      <c r="P2506" s="297"/>
      <c r="Q2506" s="297"/>
      <c r="R2506" s="297"/>
      <c r="S2506" s="297"/>
      <c r="T2506" s="297"/>
      <c r="U2506" s="297"/>
      <c r="V2506" s="297"/>
      <c r="W2506" s="297"/>
      <c r="X2506" s="297"/>
      <c r="Y2506" s="297"/>
    </row>
    <row r="2507" spans="1:25" x14ac:dyDescent="0.2">
      <c r="A2507" s="297"/>
      <c r="B2507" s="297"/>
      <c r="C2507" s="297"/>
      <c r="D2507" s="297"/>
      <c r="E2507" s="297"/>
      <c r="F2507" s="297"/>
      <c r="G2507" s="297"/>
      <c r="H2507" s="297"/>
      <c r="I2507" s="297"/>
      <c r="J2507" s="297"/>
      <c r="K2507" s="297"/>
      <c r="L2507" s="297"/>
      <c r="M2507" s="297"/>
      <c r="N2507" s="297"/>
      <c r="O2507" s="297"/>
      <c r="P2507" s="297"/>
      <c r="Q2507" s="297"/>
      <c r="R2507" s="297"/>
      <c r="S2507" s="297"/>
      <c r="T2507" s="297"/>
      <c r="U2507" s="297"/>
      <c r="V2507" s="297"/>
      <c r="W2507" s="297"/>
      <c r="X2507" s="297"/>
      <c r="Y2507" s="297"/>
    </row>
    <row r="2508" spans="1:25" x14ac:dyDescent="0.2">
      <c r="A2508" s="297"/>
      <c r="B2508" s="297"/>
      <c r="C2508" s="297"/>
      <c r="D2508" s="297"/>
      <c r="E2508" s="297"/>
      <c r="F2508" s="297"/>
      <c r="G2508" s="297"/>
      <c r="H2508" s="297"/>
      <c r="I2508" s="297"/>
      <c r="J2508" s="297"/>
      <c r="K2508" s="297"/>
      <c r="L2508" s="297"/>
      <c r="M2508" s="297"/>
      <c r="N2508" s="297"/>
      <c r="O2508" s="297"/>
      <c r="P2508" s="297"/>
      <c r="Q2508" s="297"/>
      <c r="R2508" s="297"/>
      <c r="S2508" s="297"/>
      <c r="T2508" s="297"/>
      <c r="U2508" s="297"/>
      <c r="V2508" s="297"/>
      <c r="W2508" s="297"/>
      <c r="X2508" s="297"/>
      <c r="Y2508" s="297"/>
    </row>
    <row r="2509" spans="1:25" x14ac:dyDescent="0.2">
      <c r="A2509" s="297"/>
      <c r="B2509" s="297"/>
      <c r="C2509" s="297"/>
      <c r="D2509" s="297"/>
      <c r="E2509" s="297"/>
      <c r="F2509" s="297"/>
      <c r="G2509" s="297"/>
      <c r="H2509" s="297"/>
      <c r="I2509" s="297"/>
      <c r="J2509" s="297"/>
      <c r="K2509" s="297"/>
      <c r="L2509" s="297"/>
      <c r="M2509" s="297"/>
      <c r="N2509" s="297"/>
      <c r="O2509" s="297"/>
      <c r="P2509" s="297"/>
      <c r="Q2509" s="297"/>
      <c r="R2509" s="297"/>
      <c r="S2509" s="297"/>
      <c r="T2509" s="297"/>
      <c r="U2509" s="297"/>
      <c r="V2509" s="297"/>
      <c r="W2509" s="297"/>
      <c r="X2509" s="297"/>
      <c r="Y2509" s="297"/>
    </row>
    <row r="2510" spans="1:25" x14ac:dyDescent="0.2">
      <c r="A2510" s="297"/>
      <c r="B2510" s="297"/>
      <c r="C2510" s="297"/>
      <c r="D2510" s="297"/>
      <c r="E2510" s="297"/>
      <c r="F2510" s="297"/>
      <c r="G2510" s="297"/>
      <c r="H2510" s="297"/>
      <c r="I2510" s="297"/>
      <c r="J2510" s="297"/>
      <c r="K2510" s="297"/>
      <c r="L2510" s="297"/>
      <c r="M2510" s="297"/>
      <c r="N2510" s="297"/>
      <c r="O2510" s="297"/>
      <c r="P2510" s="297"/>
      <c r="Q2510" s="297"/>
      <c r="R2510" s="297"/>
      <c r="S2510" s="297"/>
      <c r="T2510" s="297"/>
      <c r="U2510" s="297"/>
      <c r="V2510" s="297"/>
      <c r="W2510" s="297"/>
      <c r="X2510" s="297"/>
      <c r="Y2510" s="297"/>
    </row>
    <row r="2511" spans="1:25" x14ac:dyDescent="0.2">
      <c r="A2511" s="297"/>
      <c r="B2511" s="297"/>
      <c r="C2511" s="297"/>
      <c r="D2511" s="297"/>
      <c r="E2511" s="297"/>
      <c r="F2511" s="297"/>
      <c r="G2511" s="297"/>
      <c r="H2511" s="297"/>
      <c r="I2511" s="297"/>
      <c r="J2511" s="297"/>
      <c r="K2511" s="297"/>
      <c r="L2511" s="297"/>
      <c r="M2511" s="297"/>
      <c r="N2511" s="297"/>
      <c r="O2511" s="297"/>
      <c r="P2511" s="297"/>
      <c r="Q2511" s="297"/>
      <c r="R2511" s="297"/>
      <c r="S2511" s="297"/>
      <c r="T2511" s="297"/>
      <c r="U2511" s="297"/>
      <c r="V2511" s="297"/>
      <c r="W2511" s="297"/>
      <c r="X2511" s="297"/>
      <c r="Y2511" s="297"/>
    </row>
    <row r="2512" spans="1:25" x14ac:dyDescent="0.2">
      <c r="A2512" s="297"/>
      <c r="B2512" s="297"/>
      <c r="C2512" s="297"/>
      <c r="D2512" s="297"/>
      <c r="E2512" s="297"/>
      <c r="F2512" s="297"/>
      <c r="G2512" s="297"/>
      <c r="H2512" s="297"/>
      <c r="I2512" s="297"/>
      <c r="J2512" s="297"/>
      <c r="K2512" s="297"/>
      <c r="L2512" s="297"/>
      <c r="M2512" s="297"/>
      <c r="N2512" s="297"/>
      <c r="O2512" s="297"/>
      <c r="P2512" s="297"/>
      <c r="Q2512" s="297"/>
      <c r="R2512" s="297"/>
      <c r="S2512" s="297"/>
      <c r="T2512" s="297"/>
      <c r="U2512" s="297"/>
      <c r="V2512" s="297"/>
      <c r="W2512" s="297"/>
      <c r="X2512" s="297"/>
      <c r="Y2512" s="297"/>
    </row>
    <row r="2513" spans="1:25" x14ac:dyDescent="0.2">
      <c r="A2513" s="297"/>
      <c r="B2513" s="297"/>
      <c r="C2513" s="297"/>
      <c r="D2513" s="297"/>
      <c r="E2513" s="297"/>
      <c r="F2513" s="297"/>
      <c r="G2513" s="297"/>
      <c r="H2513" s="297"/>
      <c r="I2513" s="297"/>
      <c r="J2513" s="297"/>
      <c r="K2513" s="297"/>
      <c r="L2513" s="297"/>
      <c r="M2513" s="297"/>
      <c r="N2513" s="297"/>
      <c r="O2513" s="297"/>
      <c r="P2513" s="297"/>
      <c r="Q2513" s="297"/>
      <c r="R2513" s="297"/>
      <c r="S2513" s="297"/>
      <c r="T2513" s="297"/>
      <c r="U2513" s="297"/>
      <c r="V2513" s="297"/>
      <c r="W2513" s="297"/>
      <c r="X2513" s="297"/>
      <c r="Y2513" s="297"/>
    </row>
    <row r="2514" spans="1:25" x14ac:dyDescent="0.2">
      <c r="A2514" s="297"/>
      <c r="B2514" s="297"/>
      <c r="C2514" s="297"/>
      <c r="D2514" s="297"/>
      <c r="E2514" s="297"/>
      <c r="F2514" s="297"/>
      <c r="G2514" s="297"/>
      <c r="H2514" s="297"/>
      <c r="I2514" s="297"/>
      <c r="J2514" s="297"/>
      <c r="K2514" s="297"/>
      <c r="L2514" s="297"/>
      <c r="M2514" s="297"/>
      <c r="N2514" s="297"/>
      <c r="O2514" s="297"/>
      <c r="P2514" s="297"/>
      <c r="Q2514" s="297"/>
      <c r="R2514" s="297"/>
      <c r="S2514" s="297"/>
      <c r="T2514" s="297"/>
      <c r="U2514" s="297"/>
      <c r="V2514" s="297"/>
      <c r="W2514" s="297"/>
      <c r="X2514" s="297"/>
      <c r="Y2514" s="297"/>
    </row>
    <row r="2515" spans="1:25" x14ac:dyDescent="0.2">
      <c r="A2515" s="297"/>
      <c r="B2515" s="297"/>
      <c r="C2515" s="297"/>
      <c r="D2515" s="297"/>
      <c r="E2515" s="297"/>
      <c r="F2515" s="297"/>
      <c r="G2515" s="297"/>
      <c r="H2515" s="297"/>
      <c r="I2515" s="297"/>
      <c r="J2515" s="297"/>
      <c r="K2515" s="297"/>
      <c r="L2515" s="297"/>
      <c r="M2515" s="297"/>
      <c r="N2515" s="297"/>
      <c r="O2515" s="297"/>
      <c r="P2515" s="297"/>
      <c r="Q2515" s="297"/>
      <c r="R2515" s="297"/>
      <c r="S2515" s="297"/>
      <c r="T2515" s="297"/>
      <c r="U2515" s="297"/>
      <c r="V2515" s="297"/>
      <c r="W2515" s="297"/>
      <c r="X2515" s="297"/>
      <c r="Y2515" s="297"/>
    </row>
    <row r="2516" spans="1:25" x14ac:dyDescent="0.2">
      <c r="A2516" s="297"/>
      <c r="B2516" s="297"/>
      <c r="C2516" s="297"/>
      <c r="D2516" s="297"/>
      <c r="E2516" s="297"/>
      <c r="F2516" s="297"/>
      <c r="G2516" s="297"/>
      <c r="H2516" s="297"/>
      <c r="I2516" s="297"/>
      <c r="J2516" s="297"/>
      <c r="K2516" s="297"/>
      <c r="L2516" s="297"/>
      <c r="M2516" s="297"/>
      <c r="N2516" s="297"/>
      <c r="O2516" s="297"/>
      <c r="P2516" s="297"/>
      <c r="Q2516" s="297"/>
      <c r="R2516" s="297"/>
      <c r="S2516" s="297"/>
      <c r="T2516" s="297"/>
      <c r="U2516" s="297"/>
      <c r="V2516" s="297"/>
      <c r="W2516" s="297"/>
      <c r="X2516" s="297"/>
      <c r="Y2516" s="297"/>
    </row>
    <row r="2517" spans="1:25" x14ac:dyDescent="0.2">
      <c r="A2517" s="297"/>
      <c r="B2517" s="297"/>
      <c r="C2517" s="297"/>
      <c r="D2517" s="297"/>
      <c r="E2517" s="297"/>
      <c r="F2517" s="297"/>
      <c r="G2517" s="297"/>
      <c r="H2517" s="297"/>
      <c r="I2517" s="297"/>
      <c r="J2517" s="297"/>
      <c r="K2517" s="297"/>
      <c r="L2517" s="297"/>
      <c r="M2517" s="297"/>
      <c r="N2517" s="297"/>
      <c r="O2517" s="297"/>
      <c r="P2517" s="297"/>
      <c r="Q2517" s="297"/>
      <c r="R2517" s="297"/>
      <c r="S2517" s="297"/>
      <c r="T2517" s="297"/>
      <c r="U2517" s="297"/>
      <c r="V2517" s="297"/>
      <c r="W2517" s="297"/>
      <c r="X2517" s="297"/>
      <c r="Y2517" s="297"/>
    </row>
    <row r="2518" spans="1:25" x14ac:dyDescent="0.2">
      <c r="A2518" s="297"/>
      <c r="B2518" s="297"/>
      <c r="C2518" s="297"/>
      <c r="D2518" s="297"/>
      <c r="E2518" s="297"/>
      <c r="F2518" s="297"/>
      <c r="G2518" s="297"/>
      <c r="H2518" s="297"/>
      <c r="I2518" s="297"/>
      <c r="J2518" s="297"/>
      <c r="K2518" s="297"/>
      <c r="L2518" s="297"/>
      <c r="M2518" s="297"/>
      <c r="N2518" s="297"/>
      <c r="O2518" s="297"/>
      <c r="P2518" s="297"/>
      <c r="Q2518" s="297"/>
      <c r="R2518" s="297"/>
      <c r="S2518" s="297"/>
      <c r="T2518" s="297"/>
      <c r="U2518" s="297"/>
      <c r="V2518" s="297"/>
      <c r="W2518" s="297"/>
      <c r="X2518" s="297"/>
      <c r="Y2518" s="297"/>
    </row>
    <row r="2519" spans="1:25" x14ac:dyDescent="0.2">
      <c r="A2519" s="297"/>
      <c r="B2519" s="297"/>
      <c r="C2519" s="297"/>
      <c r="D2519" s="297"/>
      <c r="E2519" s="297"/>
      <c r="F2519" s="297"/>
      <c r="G2519" s="297"/>
      <c r="H2519" s="297"/>
      <c r="I2519" s="297"/>
      <c r="J2519" s="297"/>
      <c r="K2519" s="297"/>
      <c r="L2519" s="297"/>
      <c r="M2519" s="297"/>
      <c r="N2519" s="297"/>
      <c r="O2519" s="297"/>
      <c r="P2519" s="297"/>
      <c r="Q2519" s="297"/>
      <c r="R2519" s="297"/>
      <c r="S2519" s="297"/>
      <c r="T2519" s="297"/>
      <c r="U2519" s="297"/>
      <c r="V2519" s="297"/>
      <c r="W2519" s="297"/>
      <c r="X2519" s="297"/>
      <c r="Y2519" s="297"/>
    </row>
    <row r="2520" spans="1:25" x14ac:dyDescent="0.2">
      <c r="A2520" s="297"/>
      <c r="B2520" s="297"/>
      <c r="C2520" s="297"/>
      <c r="D2520" s="297"/>
      <c r="E2520" s="297"/>
      <c r="F2520" s="297"/>
      <c r="G2520" s="297"/>
      <c r="H2520" s="297"/>
      <c r="I2520" s="297"/>
      <c r="J2520" s="297"/>
      <c r="K2520" s="297"/>
      <c r="L2520" s="297"/>
      <c r="M2520" s="297"/>
      <c r="N2520" s="297"/>
      <c r="O2520" s="297"/>
      <c r="P2520" s="297"/>
      <c r="Q2520" s="297"/>
      <c r="R2520" s="297"/>
      <c r="S2520" s="297"/>
      <c r="T2520" s="297"/>
      <c r="U2520" s="297"/>
      <c r="V2520" s="297"/>
      <c r="W2520" s="297"/>
      <c r="X2520" s="297"/>
      <c r="Y2520" s="297"/>
    </row>
    <row r="2521" spans="1:25" x14ac:dyDescent="0.2">
      <c r="A2521" s="297"/>
      <c r="B2521" s="297"/>
      <c r="C2521" s="297"/>
      <c r="D2521" s="297"/>
      <c r="E2521" s="297"/>
      <c r="F2521" s="297"/>
      <c r="G2521" s="297"/>
      <c r="H2521" s="297"/>
      <c r="I2521" s="297"/>
      <c r="J2521" s="297"/>
      <c r="K2521" s="297"/>
      <c r="L2521" s="297"/>
      <c r="M2521" s="297"/>
      <c r="N2521" s="297"/>
      <c r="O2521" s="297"/>
      <c r="P2521" s="297"/>
      <c r="Q2521" s="297"/>
      <c r="R2521" s="297"/>
      <c r="S2521" s="297"/>
      <c r="T2521" s="297"/>
      <c r="U2521" s="297"/>
      <c r="V2521" s="297"/>
      <c r="W2521" s="297"/>
      <c r="X2521" s="297"/>
      <c r="Y2521" s="297"/>
    </row>
    <row r="2522" spans="1:25" x14ac:dyDescent="0.2">
      <c r="A2522" s="297"/>
      <c r="B2522" s="297"/>
      <c r="C2522" s="297"/>
      <c r="D2522" s="297"/>
      <c r="E2522" s="297"/>
      <c r="F2522" s="297"/>
      <c r="G2522" s="297"/>
      <c r="H2522" s="297"/>
      <c r="I2522" s="297"/>
      <c r="J2522" s="297"/>
      <c r="K2522" s="297"/>
      <c r="L2522" s="297"/>
      <c r="M2522" s="297"/>
      <c r="N2522" s="297"/>
      <c r="O2522" s="297"/>
      <c r="P2522" s="297"/>
      <c r="Q2522" s="297"/>
      <c r="R2522" s="297"/>
      <c r="S2522" s="297"/>
      <c r="T2522" s="297"/>
      <c r="U2522" s="297"/>
      <c r="V2522" s="297"/>
      <c r="W2522" s="297"/>
      <c r="X2522" s="297"/>
      <c r="Y2522" s="297"/>
    </row>
    <row r="2523" spans="1:25" x14ac:dyDescent="0.2">
      <c r="A2523" s="297"/>
      <c r="B2523" s="297"/>
      <c r="C2523" s="297"/>
      <c r="D2523" s="297"/>
      <c r="E2523" s="297"/>
      <c r="F2523" s="297"/>
      <c r="G2523" s="297"/>
      <c r="H2523" s="297"/>
      <c r="I2523" s="297"/>
      <c r="J2523" s="297"/>
      <c r="K2523" s="297"/>
      <c r="L2523" s="297"/>
      <c r="M2523" s="297"/>
      <c r="N2523" s="297"/>
      <c r="O2523" s="297"/>
      <c r="P2523" s="297"/>
      <c r="Q2523" s="297"/>
      <c r="R2523" s="297"/>
      <c r="S2523" s="297"/>
      <c r="T2523" s="297"/>
      <c r="U2523" s="297"/>
      <c r="V2523" s="297"/>
      <c r="W2523" s="297"/>
      <c r="X2523" s="297"/>
      <c r="Y2523" s="297"/>
    </row>
    <row r="2524" spans="1:25" x14ac:dyDescent="0.2">
      <c r="A2524" s="297"/>
      <c r="B2524" s="297"/>
      <c r="C2524" s="297"/>
      <c r="D2524" s="297"/>
      <c r="E2524" s="297"/>
      <c r="F2524" s="297"/>
      <c r="G2524" s="297"/>
      <c r="H2524" s="297"/>
      <c r="I2524" s="297"/>
      <c r="J2524" s="297"/>
      <c r="K2524" s="297"/>
      <c r="L2524" s="297"/>
      <c r="M2524" s="297"/>
      <c r="N2524" s="297"/>
      <c r="O2524" s="297"/>
      <c r="P2524" s="297"/>
      <c r="Q2524" s="297"/>
      <c r="R2524" s="297"/>
      <c r="S2524" s="297"/>
      <c r="T2524" s="297"/>
      <c r="U2524" s="297"/>
      <c r="V2524" s="297"/>
      <c r="W2524" s="297"/>
      <c r="X2524" s="297"/>
      <c r="Y2524" s="297"/>
    </row>
    <row r="2525" spans="1:25" x14ac:dyDescent="0.2">
      <c r="A2525" s="297"/>
      <c r="B2525" s="297"/>
      <c r="C2525" s="297"/>
      <c r="D2525" s="297"/>
      <c r="E2525" s="297"/>
      <c r="F2525" s="297"/>
      <c r="G2525" s="297"/>
      <c r="H2525" s="297"/>
      <c r="I2525" s="297"/>
      <c r="J2525" s="297"/>
      <c r="K2525" s="297"/>
      <c r="L2525" s="297"/>
      <c r="M2525" s="297"/>
      <c r="N2525" s="297"/>
      <c r="O2525" s="297"/>
      <c r="P2525" s="297"/>
      <c r="Q2525" s="297"/>
      <c r="R2525" s="297"/>
      <c r="S2525" s="297"/>
      <c r="T2525" s="297"/>
      <c r="U2525" s="297"/>
      <c r="V2525" s="297"/>
      <c r="W2525" s="297"/>
      <c r="X2525" s="297"/>
      <c r="Y2525" s="297"/>
    </row>
    <row r="2526" spans="1:25" x14ac:dyDescent="0.2">
      <c r="A2526" s="297"/>
      <c r="B2526" s="297"/>
      <c r="C2526" s="297"/>
      <c r="D2526" s="297"/>
      <c r="E2526" s="297"/>
      <c r="F2526" s="297"/>
      <c r="G2526" s="297"/>
      <c r="H2526" s="297"/>
      <c r="I2526" s="297"/>
      <c r="J2526" s="297"/>
      <c r="K2526" s="297"/>
      <c r="L2526" s="297"/>
      <c r="M2526" s="297"/>
      <c r="N2526" s="297"/>
      <c r="O2526" s="297"/>
      <c r="P2526" s="297"/>
      <c r="Q2526" s="297"/>
      <c r="R2526" s="297"/>
      <c r="S2526" s="297"/>
      <c r="T2526" s="297"/>
      <c r="U2526" s="297"/>
      <c r="V2526" s="297"/>
      <c r="W2526" s="297"/>
      <c r="X2526" s="297"/>
      <c r="Y2526" s="297"/>
    </row>
    <row r="2527" spans="1:25" x14ac:dyDescent="0.2">
      <c r="A2527" s="297"/>
      <c r="B2527" s="297"/>
      <c r="C2527" s="297"/>
      <c r="D2527" s="297"/>
      <c r="E2527" s="297"/>
      <c r="F2527" s="297"/>
      <c r="G2527" s="297"/>
      <c r="H2527" s="297"/>
      <c r="I2527" s="297"/>
      <c r="J2527" s="297"/>
      <c r="K2527" s="297"/>
      <c r="L2527" s="297"/>
      <c r="M2527" s="297"/>
      <c r="N2527" s="297"/>
      <c r="O2527" s="297"/>
      <c r="P2527" s="297"/>
      <c r="Q2527" s="297"/>
      <c r="R2527" s="297"/>
      <c r="S2527" s="297"/>
      <c r="T2527" s="297"/>
      <c r="U2527" s="297"/>
      <c r="V2527" s="297"/>
      <c r="W2527" s="297"/>
      <c r="X2527" s="297"/>
      <c r="Y2527" s="297"/>
    </row>
    <row r="2528" spans="1:25" x14ac:dyDescent="0.2">
      <c r="A2528" s="297"/>
      <c r="B2528" s="297"/>
      <c r="C2528" s="297"/>
      <c r="D2528" s="297"/>
      <c r="E2528" s="297"/>
      <c r="F2528" s="297"/>
      <c r="G2528" s="297"/>
      <c r="H2528" s="297"/>
      <c r="I2528" s="297"/>
      <c r="J2528" s="297"/>
      <c r="K2528" s="297"/>
      <c r="L2528" s="297"/>
      <c r="M2528" s="297"/>
      <c r="N2528" s="297"/>
      <c r="O2528" s="297"/>
      <c r="P2528" s="297"/>
      <c r="Q2528" s="297"/>
      <c r="R2528" s="297"/>
      <c r="S2528" s="297"/>
      <c r="T2528" s="297"/>
      <c r="U2528" s="297"/>
      <c r="V2528" s="297"/>
      <c r="W2528" s="297"/>
      <c r="X2528" s="297"/>
      <c r="Y2528" s="297"/>
    </row>
    <row r="2529" spans="1:25" x14ac:dyDescent="0.2">
      <c r="A2529" s="297"/>
      <c r="B2529" s="297"/>
      <c r="C2529" s="297"/>
      <c r="D2529" s="297"/>
      <c r="E2529" s="297"/>
      <c r="F2529" s="297"/>
      <c r="G2529" s="297"/>
      <c r="H2529" s="297"/>
      <c r="I2529" s="297"/>
      <c r="J2529" s="297"/>
      <c r="K2529" s="297"/>
      <c r="L2529" s="297"/>
      <c r="M2529" s="297"/>
      <c r="N2529" s="297"/>
      <c r="O2529" s="297"/>
      <c r="P2529" s="297"/>
      <c r="Q2529" s="297"/>
      <c r="R2529" s="297"/>
      <c r="S2529" s="297"/>
      <c r="T2529" s="297"/>
      <c r="U2529" s="297"/>
      <c r="V2529" s="297"/>
      <c r="W2529" s="297"/>
      <c r="X2529" s="297"/>
      <c r="Y2529" s="297"/>
    </row>
    <row r="2530" spans="1:25" x14ac:dyDescent="0.2">
      <c r="A2530" s="297"/>
      <c r="B2530" s="297"/>
      <c r="C2530" s="297"/>
      <c r="D2530" s="297"/>
      <c r="E2530" s="297"/>
      <c r="F2530" s="297"/>
      <c r="G2530" s="297"/>
      <c r="H2530" s="297"/>
      <c r="I2530" s="297"/>
      <c r="J2530" s="297"/>
      <c r="K2530" s="297"/>
      <c r="L2530" s="297"/>
      <c r="M2530" s="297"/>
      <c r="N2530" s="297"/>
      <c r="O2530" s="297"/>
      <c r="P2530" s="297"/>
      <c r="Q2530" s="297"/>
      <c r="R2530" s="297"/>
      <c r="S2530" s="297"/>
      <c r="T2530" s="297"/>
      <c r="U2530" s="297"/>
      <c r="V2530" s="297"/>
      <c r="W2530" s="297"/>
      <c r="X2530" s="297"/>
      <c r="Y2530" s="297"/>
    </row>
    <row r="2531" spans="1:25" x14ac:dyDescent="0.2">
      <c r="A2531" s="297"/>
      <c r="B2531" s="297"/>
      <c r="C2531" s="297"/>
      <c r="D2531" s="297"/>
      <c r="E2531" s="297"/>
      <c r="F2531" s="297"/>
      <c r="G2531" s="297"/>
      <c r="H2531" s="297"/>
      <c r="I2531" s="297"/>
      <c r="J2531" s="297"/>
      <c r="K2531" s="297"/>
      <c r="L2531" s="297"/>
      <c r="M2531" s="297"/>
      <c r="N2531" s="297"/>
      <c r="O2531" s="297"/>
      <c r="P2531" s="297"/>
      <c r="Q2531" s="297"/>
      <c r="R2531" s="297"/>
      <c r="S2531" s="297"/>
      <c r="T2531" s="297"/>
      <c r="U2531" s="297"/>
      <c r="V2531" s="297"/>
      <c r="W2531" s="297"/>
      <c r="X2531" s="297"/>
      <c r="Y2531" s="297"/>
    </row>
    <row r="2532" spans="1:25" x14ac:dyDescent="0.2">
      <c r="A2532" s="297"/>
      <c r="B2532" s="297"/>
      <c r="C2532" s="297"/>
      <c r="D2532" s="297"/>
      <c r="E2532" s="297"/>
      <c r="F2532" s="297"/>
      <c r="G2532" s="297"/>
      <c r="H2532" s="297"/>
      <c r="I2532" s="297"/>
      <c r="J2532" s="297"/>
      <c r="K2532" s="297"/>
      <c r="L2532" s="297"/>
      <c r="M2532" s="297"/>
      <c r="N2532" s="297"/>
      <c r="O2532" s="297"/>
      <c r="P2532" s="297"/>
      <c r="Q2532" s="297"/>
      <c r="R2532" s="297"/>
      <c r="S2532" s="297"/>
      <c r="T2532" s="297"/>
      <c r="U2532" s="297"/>
      <c r="V2532" s="297"/>
      <c r="W2532" s="297"/>
      <c r="X2532" s="297"/>
      <c r="Y2532" s="297"/>
    </row>
    <row r="2533" spans="1:25" x14ac:dyDescent="0.2">
      <c r="A2533" s="297"/>
      <c r="B2533" s="297"/>
      <c r="C2533" s="297"/>
      <c r="D2533" s="297"/>
      <c r="E2533" s="297"/>
      <c r="F2533" s="297"/>
      <c r="G2533" s="297"/>
      <c r="H2533" s="297"/>
      <c r="I2533" s="297"/>
      <c r="J2533" s="297"/>
      <c r="K2533" s="297"/>
      <c r="L2533" s="297"/>
      <c r="M2533" s="297"/>
      <c r="N2533" s="297"/>
      <c r="O2533" s="297"/>
      <c r="P2533" s="297"/>
      <c r="Q2533" s="297"/>
      <c r="R2533" s="297"/>
      <c r="S2533" s="297"/>
      <c r="T2533" s="297"/>
      <c r="U2533" s="297"/>
      <c r="V2533" s="297"/>
      <c r="W2533" s="297"/>
      <c r="X2533" s="297"/>
      <c r="Y2533" s="297"/>
    </row>
    <row r="2534" spans="1:25" x14ac:dyDescent="0.2">
      <c r="A2534" s="297"/>
      <c r="B2534" s="297"/>
      <c r="C2534" s="297"/>
      <c r="D2534" s="297"/>
      <c r="E2534" s="297"/>
      <c r="F2534" s="297"/>
      <c r="G2534" s="297"/>
      <c r="H2534" s="297"/>
      <c r="I2534" s="297"/>
      <c r="J2534" s="297"/>
      <c r="K2534" s="297"/>
      <c r="L2534" s="297"/>
      <c r="M2534" s="297"/>
      <c r="N2534" s="297"/>
      <c r="O2534" s="297"/>
      <c r="P2534" s="297"/>
      <c r="Q2534" s="297"/>
      <c r="R2534" s="297"/>
      <c r="S2534" s="297"/>
      <c r="T2534" s="297"/>
      <c r="U2534" s="297"/>
      <c r="V2534" s="297"/>
      <c r="W2534" s="297"/>
      <c r="X2534" s="297"/>
      <c r="Y2534" s="297"/>
    </row>
    <row r="2535" spans="1:25" x14ac:dyDescent="0.2">
      <c r="A2535" s="297"/>
      <c r="B2535" s="297"/>
      <c r="C2535" s="297"/>
      <c r="D2535" s="297"/>
      <c r="E2535" s="297"/>
      <c r="F2535" s="297"/>
      <c r="G2535" s="297"/>
      <c r="H2535" s="297"/>
      <c r="I2535" s="297"/>
      <c r="J2535" s="297"/>
      <c r="K2535" s="297"/>
      <c r="L2535" s="297"/>
      <c r="M2535" s="297"/>
      <c r="N2535" s="297"/>
      <c r="O2535" s="297"/>
      <c r="P2535" s="297"/>
      <c r="Q2535" s="297"/>
      <c r="R2535" s="297"/>
      <c r="S2535" s="297"/>
      <c r="T2535" s="297"/>
      <c r="U2535" s="297"/>
      <c r="V2535" s="297"/>
      <c r="W2535" s="297"/>
      <c r="X2535" s="297"/>
      <c r="Y2535" s="297"/>
    </row>
    <row r="2536" spans="1:25" x14ac:dyDescent="0.2">
      <c r="A2536" s="297"/>
      <c r="B2536" s="297"/>
      <c r="C2536" s="297"/>
      <c r="D2536" s="297"/>
      <c r="E2536" s="297"/>
      <c r="F2536" s="297"/>
      <c r="G2536" s="297"/>
      <c r="H2536" s="297"/>
      <c r="I2536" s="297"/>
      <c r="J2536" s="297"/>
      <c r="K2536" s="297"/>
      <c r="L2536" s="297"/>
      <c r="M2536" s="297"/>
      <c r="N2536" s="297"/>
      <c r="O2536" s="297"/>
      <c r="P2536" s="297"/>
      <c r="Q2536" s="297"/>
      <c r="R2536" s="297"/>
      <c r="S2536" s="297"/>
      <c r="T2536" s="297"/>
      <c r="U2536" s="297"/>
      <c r="V2536" s="297"/>
      <c r="W2536" s="297"/>
      <c r="X2536" s="297"/>
      <c r="Y2536" s="297"/>
    </row>
    <row r="2537" spans="1:25" x14ac:dyDescent="0.2">
      <c r="A2537" s="297"/>
      <c r="B2537" s="297"/>
      <c r="C2537" s="297"/>
      <c r="D2537" s="297"/>
      <c r="E2537" s="297"/>
      <c r="F2537" s="297"/>
      <c r="G2537" s="297"/>
      <c r="H2537" s="297"/>
      <c r="I2537" s="297"/>
      <c r="J2537" s="297"/>
      <c r="K2537" s="297"/>
      <c r="L2537" s="297"/>
      <c r="M2537" s="297"/>
      <c r="N2537" s="297"/>
      <c r="O2537" s="297"/>
      <c r="P2537" s="297"/>
      <c r="Q2537" s="297"/>
      <c r="R2537" s="297"/>
      <c r="S2537" s="297"/>
      <c r="T2537" s="297"/>
      <c r="U2537" s="297"/>
      <c r="V2537" s="297"/>
      <c r="W2537" s="297"/>
      <c r="X2537" s="297"/>
      <c r="Y2537" s="297"/>
    </row>
    <row r="2538" spans="1:25" x14ac:dyDescent="0.2">
      <c r="A2538" s="297"/>
      <c r="B2538" s="297"/>
      <c r="C2538" s="297"/>
      <c r="D2538" s="297"/>
      <c r="E2538" s="297"/>
      <c r="F2538" s="297"/>
      <c r="G2538" s="297"/>
      <c r="H2538" s="297"/>
      <c r="I2538" s="297"/>
      <c r="J2538" s="297"/>
      <c r="K2538" s="297"/>
      <c r="L2538" s="297"/>
      <c r="M2538" s="297"/>
      <c r="N2538" s="297"/>
      <c r="O2538" s="297"/>
      <c r="P2538" s="297"/>
      <c r="Q2538" s="297"/>
      <c r="R2538" s="297"/>
      <c r="S2538" s="297"/>
      <c r="T2538" s="297"/>
      <c r="U2538" s="297"/>
      <c r="V2538" s="297"/>
      <c r="W2538" s="297"/>
      <c r="X2538" s="297"/>
      <c r="Y2538" s="297"/>
    </row>
    <row r="2539" spans="1:25" x14ac:dyDescent="0.2">
      <c r="A2539" s="297"/>
      <c r="B2539" s="297"/>
      <c r="C2539" s="297"/>
      <c r="D2539" s="297"/>
      <c r="E2539" s="297"/>
      <c r="F2539" s="297"/>
      <c r="G2539" s="297"/>
      <c r="H2539" s="297"/>
      <c r="I2539" s="297"/>
      <c r="J2539" s="297"/>
      <c r="K2539" s="297"/>
      <c r="L2539" s="297"/>
      <c r="M2539" s="297"/>
      <c r="N2539" s="297"/>
      <c r="O2539" s="297"/>
      <c r="P2539" s="297"/>
      <c r="Q2539" s="297"/>
      <c r="R2539" s="297"/>
      <c r="S2539" s="297"/>
      <c r="T2539" s="297"/>
      <c r="U2539" s="297"/>
      <c r="V2539" s="297"/>
      <c r="W2539" s="297"/>
      <c r="X2539" s="297"/>
      <c r="Y2539" s="297"/>
    </row>
    <row r="2540" spans="1:25" x14ac:dyDescent="0.2">
      <c r="A2540" s="297"/>
      <c r="B2540" s="297"/>
      <c r="C2540" s="297"/>
      <c r="D2540" s="297"/>
      <c r="E2540" s="297"/>
      <c r="F2540" s="297"/>
      <c r="G2540" s="297"/>
      <c r="H2540" s="297"/>
      <c r="I2540" s="297"/>
      <c r="J2540" s="297"/>
      <c r="K2540" s="297"/>
      <c r="L2540" s="297"/>
      <c r="M2540" s="297"/>
      <c r="N2540" s="297"/>
      <c r="O2540" s="297"/>
      <c r="P2540" s="297"/>
      <c r="Q2540" s="297"/>
      <c r="R2540" s="297"/>
      <c r="S2540" s="297"/>
      <c r="T2540" s="297"/>
      <c r="U2540" s="297"/>
      <c r="V2540" s="297"/>
      <c r="W2540" s="297"/>
      <c r="X2540" s="297"/>
      <c r="Y2540" s="297"/>
    </row>
    <row r="2541" spans="1:25" x14ac:dyDescent="0.2">
      <c r="A2541" s="297"/>
      <c r="B2541" s="297"/>
      <c r="C2541" s="297"/>
      <c r="D2541" s="297"/>
      <c r="E2541" s="297"/>
      <c r="F2541" s="297"/>
      <c r="G2541" s="297"/>
      <c r="H2541" s="297"/>
      <c r="I2541" s="297"/>
      <c r="J2541" s="297"/>
      <c r="K2541" s="297"/>
      <c r="L2541" s="297"/>
      <c r="M2541" s="297"/>
      <c r="N2541" s="297"/>
      <c r="O2541" s="297"/>
      <c r="P2541" s="297"/>
      <c r="Q2541" s="297"/>
      <c r="R2541" s="297"/>
      <c r="S2541" s="297"/>
      <c r="T2541" s="297"/>
      <c r="U2541" s="297"/>
      <c r="V2541" s="297"/>
      <c r="W2541" s="297"/>
      <c r="X2541" s="297"/>
      <c r="Y2541" s="297"/>
    </row>
    <row r="2542" spans="1:25" x14ac:dyDescent="0.2">
      <c r="A2542" s="297"/>
      <c r="B2542" s="297"/>
      <c r="C2542" s="297"/>
      <c r="D2542" s="297"/>
      <c r="E2542" s="297"/>
      <c r="F2542" s="297"/>
      <c r="G2542" s="297"/>
      <c r="H2542" s="297"/>
      <c r="I2542" s="297"/>
      <c r="J2542" s="297"/>
      <c r="K2542" s="297"/>
      <c r="L2542" s="297"/>
      <c r="M2542" s="297"/>
      <c r="N2542" s="297"/>
      <c r="O2542" s="297"/>
      <c r="P2542" s="297"/>
      <c r="Q2542" s="297"/>
      <c r="R2542" s="297"/>
      <c r="S2542" s="297"/>
      <c r="T2542" s="297"/>
      <c r="U2542" s="297"/>
      <c r="V2542" s="297"/>
      <c r="W2542" s="297"/>
      <c r="X2542" s="297"/>
      <c r="Y2542" s="297"/>
    </row>
    <row r="2543" spans="1:25" x14ac:dyDescent="0.2">
      <c r="A2543" s="297"/>
      <c r="B2543" s="297"/>
      <c r="C2543" s="297"/>
      <c r="D2543" s="297"/>
      <c r="E2543" s="297"/>
      <c r="F2543" s="297"/>
      <c r="G2543" s="297"/>
      <c r="H2543" s="297"/>
      <c r="I2543" s="297"/>
      <c r="J2543" s="297"/>
      <c r="K2543" s="297"/>
      <c r="L2543" s="297"/>
      <c r="M2543" s="297"/>
      <c r="N2543" s="297"/>
      <c r="O2543" s="297"/>
      <c r="P2543" s="297"/>
      <c r="Q2543" s="297"/>
      <c r="R2543" s="297"/>
      <c r="S2543" s="297"/>
      <c r="T2543" s="297"/>
      <c r="U2543" s="297"/>
      <c r="V2543" s="297"/>
      <c r="W2543" s="297"/>
      <c r="X2543" s="297"/>
      <c r="Y2543" s="297"/>
    </row>
    <row r="2544" spans="1:25" x14ac:dyDescent="0.2">
      <c r="A2544" s="297"/>
      <c r="B2544" s="297"/>
      <c r="C2544" s="297"/>
      <c r="D2544" s="297"/>
      <c r="E2544" s="297"/>
      <c r="F2544" s="297"/>
      <c r="G2544" s="297"/>
      <c r="H2544" s="297"/>
      <c r="I2544" s="297"/>
      <c r="J2544" s="297"/>
      <c r="K2544" s="297"/>
      <c r="L2544" s="297"/>
      <c r="M2544" s="297"/>
      <c r="N2544" s="297"/>
      <c r="O2544" s="297"/>
      <c r="P2544" s="297"/>
      <c r="Q2544" s="297"/>
      <c r="R2544" s="297"/>
      <c r="S2544" s="297"/>
      <c r="T2544" s="297"/>
      <c r="U2544" s="297"/>
      <c r="V2544" s="297"/>
      <c r="W2544" s="297"/>
      <c r="X2544" s="297"/>
      <c r="Y2544" s="297"/>
    </row>
    <row r="2545" spans="1:25" x14ac:dyDescent="0.2">
      <c r="A2545" s="297"/>
      <c r="B2545" s="297"/>
      <c r="C2545" s="297"/>
      <c r="D2545" s="297"/>
      <c r="E2545" s="297"/>
      <c r="F2545" s="297"/>
      <c r="G2545" s="297"/>
      <c r="H2545" s="297"/>
      <c r="I2545" s="297"/>
      <c r="J2545" s="297"/>
      <c r="K2545" s="297"/>
      <c r="L2545" s="297"/>
      <c r="M2545" s="297"/>
      <c r="N2545" s="297"/>
      <c r="O2545" s="297"/>
      <c r="P2545" s="297"/>
      <c r="Q2545" s="297"/>
      <c r="R2545" s="297"/>
      <c r="S2545" s="297"/>
      <c r="T2545" s="297"/>
      <c r="U2545" s="297"/>
      <c r="V2545" s="297"/>
      <c r="W2545" s="297"/>
      <c r="X2545" s="297"/>
      <c r="Y2545" s="297"/>
    </row>
    <row r="2546" spans="1:25" x14ac:dyDescent="0.2">
      <c r="A2546" s="297"/>
      <c r="B2546" s="297"/>
      <c r="C2546" s="297"/>
      <c r="D2546" s="297"/>
      <c r="E2546" s="297"/>
      <c r="F2546" s="297"/>
      <c r="G2546" s="297"/>
      <c r="H2546" s="297"/>
      <c r="I2546" s="297"/>
      <c r="J2546" s="297"/>
      <c r="K2546" s="297"/>
      <c r="L2546" s="297"/>
      <c r="M2546" s="297"/>
      <c r="N2546" s="297"/>
      <c r="O2546" s="297"/>
      <c r="P2546" s="297"/>
      <c r="Q2546" s="297"/>
      <c r="R2546" s="297"/>
      <c r="S2546" s="297"/>
      <c r="T2546" s="297"/>
      <c r="U2546" s="297"/>
      <c r="V2546" s="297"/>
      <c r="W2546" s="297"/>
      <c r="X2546" s="297"/>
      <c r="Y2546" s="297"/>
    </row>
    <row r="2547" spans="1:25" x14ac:dyDescent="0.2">
      <c r="A2547" s="297"/>
      <c r="B2547" s="297"/>
      <c r="C2547" s="297"/>
      <c r="D2547" s="297"/>
      <c r="E2547" s="297"/>
      <c r="F2547" s="297"/>
      <c r="G2547" s="297"/>
      <c r="H2547" s="297"/>
      <c r="I2547" s="297"/>
      <c r="J2547" s="297"/>
      <c r="K2547" s="297"/>
      <c r="L2547" s="297"/>
      <c r="M2547" s="297"/>
      <c r="N2547" s="297"/>
      <c r="O2547" s="297"/>
      <c r="P2547" s="297"/>
      <c r="Q2547" s="297"/>
      <c r="R2547" s="297"/>
      <c r="S2547" s="297"/>
      <c r="T2547" s="297"/>
      <c r="U2547" s="297"/>
      <c r="V2547" s="297"/>
      <c r="W2547" s="297"/>
      <c r="X2547" s="297"/>
      <c r="Y2547" s="297"/>
    </row>
    <row r="2548" spans="1:25" x14ac:dyDescent="0.2">
      <c r="A2548" s="297"/>
      <c r="B2548" s="297"/>
      <c r="C2548" s="297"/>
      <c r="D2548" s="297"/>
      <c r="E2548" s="297"/>
      <c r="F2548" s="297"/>
      <c r="G2548" s="297"/>
      <c r="H2548" s="297"/>
      <c r="I2548" s="297"/>
      <c r="J2548" s="297"/>
      <c r="K2548" s="297"/>
      <c r="L2548" s="297"/>
      <c r="M2548" s="297"/>
      <c r="N2548" s="297"/>
      <c r="O2548" s="297"/>
      <c r="P2548" s="297"/>
      <c r="Q2548" s="297"/>
      <c r="R2548" s="297"/>
      <c r="S2548" s="297"/>
      <c r="T2548" s="297"/>
      <c r="U2548" s="297"/>
      <c r="V2548" s="297"/>
      <c r="W2548" s="297"/>
      <c r="X2548" s="297"/>
      <c r="Y2548" s="297"/>
    </row>
    <row r="2549" spans="1:25" x14ac:dyDescent="0.2">
      <c r="A2549" s="297"/>
      <c r="B2549" s="297"/>
      <c r="C2549" s="297"/>
      <c r="D2549" s="297"/>
      <c r="E2549" s="297"/>
      <c r="F2549" s="297"/>
      <c r="G2549" s="297"/>
      <c r="H2549" s="297"/>
      <c r="I2549" s="297"/>
      <c r="J2549" s="297"/>
      <c r="K2549" s="297"/>
      <c r="L2549" s="297"/>
      <c r="M2549" s="297"/>
      <c r="N2549" s="297"/>
      <c r="O2549" s="297"/>
      <c r="P2549" s="297"/>
      <c r="Q2549" s="297"/>
      <c r="R2549" s="297"/>
      <c r="S2549" s="297"/>
      <c r="T2549" s="297"/>
      <c r="U2549" s="297"/>
      <c r="V2549" s="297"/>
      <c r="W2549" s="297"/>
      <c r="X2549" s="297"/>
      <c r="Y2549" s="297"/>
    </row>
    <row r="2550" spans="1:25" x14ac:dyDescent="0.2">
      <c r="A2550" s="297"/>
      <c r="B2550" s="297"/>
      <c r="C2550" s="297"/>
      <c r="D2550" s="297"/>
      <c r="E2550" s="297"/>
      <c r="F2550" s="297"/>
      <c r="G2550" s="297"/>
      <c r="H2550" s="297"/>
      <c r="I2550" s="297"/>
      <c r="J2550" s="297"/>
      <c r="K2550" s="297"/>
      <c r="L2550" s="297"/>
      <c r="M2550" s="297"/>
      <c r="N2550" s="297"/>
      <c r="O2550" s="297"/>
      <c r="P2550" s="297"/>
      <c r="Q2550" s="297"/>
      <c r="R2550" s="297"/>
      <c r="S2550" s="297"/>
      <c r="T2550" s="297"/>
      <c r="U2550" s="297"/>
      <c r="V2550" s="297"/>
      <c r="W2550" s="297"/>
      <c r="X2550" s="297"/>
      <c r="Y2550" s="297"/>
    </row>
    <row r="2551" spans="1:25" x14ac:dyDescent="0.2">
      <c r="A2551" s="297"/>
      <c r="B2551" s="297"/>
      <c r="C2551" s="297"/>
      <c r="D2551" s="297"/>
      <c r="E2551" s="297"/>
      <c r="F2551" s="297"/>
      <c r="G2551" s="297"/>
      <c r="H2551" s="297"/>
      <c r="I2551" s="297"/>
      <c r="J2551" s="297"/>
      <c r="K2551" s="297"/>
      <c r="L2551" s="297"/>
      <c r="M2551" s="297"/>
      <c r="N2551" s="297"/>
      <c r="O2551" s="297"/>
      <c r="P2551" s="297"/>
      <c r="Q2551" s="297"/>
      <c r="R2551" s="297"/>
      <c r="S2551" s="297"/>
      <c r="T2551" s="297"/>
      <c r="U2551" s="297"/>
      <c r="V2551" s="297"/>
      <c r="W2551" s="297"/>
      <c r="X2551" s="297"/>
      <c r="Y2551" s="297"/>
    </row>
    <row r="2552" spans="1:25" x14ac:dyDescent="0.2">
      <c r="A2552" s="297"/>
      <c r="B2552" s="297"/>
      <c r="C2552" s="297"/>
      <c r="D2552" s="297"/>
      <c r="E2552" s="297"/>
      <c r="F2552" s="297"/>
      <c r="G2552" s="297"/>
      <c r="H2552" s="297"/>
      <c r="I2552" s="297"/>
      <c r="J2552" s="297"/>
      <c r="K2552" s="297"/>
      <c r="L2552" s="297"/>
      <c r="M2552" s="297"/>
      <c r="N2552" s="297"/>
      <c r="O2552" s="297"/>
      <c r="P2552" s="297"/>
      <c r="Q2552" s="297"/>
      <c r="R2552" s="297"/>
      <c r="S2552" s="297"/>
      <c r="T2552" s="297"/>
      <c r="U2552" s="297"/>
      <c r="V2552" s="297"/>
      <c r="W2552" s="297"/>
      <c r="X2552" s="297"/>
      <c r="Y2552" s="297"/>
    </row>
    <row r="2553" spans="1:25" x14ac:dyDescent="0.2">
      <c r="A2553" s="297"/>
      <c r="B2553" s="297"/>
      <c r="C2553" s="297"/>
      <c r="D2553" s="297"/>
      <c r="E2553" s="297"/>
      <c r="F2553" s="297"/>
      <c r="G2553" s="297"/>
      <c r="H2553" s="297"/>
      <c r="I2553" s="297"/>
      <c r="J2553" s="297"/>
      <c r="K2553" s="297"/>
      <c r="L2553" s="297"/>
      <c r="M2553" s="297"/>
      <c r="N2553" s="297"/>
      <c r="O2553" s="297"/>
      <c r="P2553" s="297"/>
      <c r="Q2553" s="297"/>
      <c r="R2553" s="297"/>
      <c r="S2553" s="297"/>
      <c r="T2553" s="297"/>
      <c r="U2553" s="297"/>
      <c r="V2553" s="297"/>
      <c r="W2553" s="297"/>
      <c r="X2553" s="297"/>
      <c r="Y2553" s="297"/>
    </row>
    <row r="2554" spans="1:25" x14ac:dyDescent="0.2">
      <c r="A2554" s="297"/>
      <c r="B2554" s="297"/>
      <c r="C2554" s="297"/>
      <c r="D2554" s="297"/>
      <c r="E2554" s="297"/>
      <c r="F2554" s="297"/>
      <c r="G2554" s="297"/>
      <c r="H2554" s="297"/>
      <c r="I2554" s="297"/>
      <c r="J2554" s="297"/>
      <c r="K2554" s="297"/>
      <c r="L2554" s="297"/>
      <c r="M2554" s="297"/>
      <c r="N2554" s="297"/>
      <c r="O2554" s="297"/>
      <c r="P2554" s="297"/>
      <c r="Q2554" s="297"/>
      <c r="R2554" s="297"/>
      <c r="S2554" s="297"/>
      <c r="T2554" s="297"/>
      <c r="U2554" s="297"/>
      <c r="V2554" s="297"/>
      <c r="W2554" s="297"/>
      <c r="X2554" s="297"/>
      <c r="Y2554" s="297"/>
    </row>
    <row r="2555" spans="1:25" x14ac:dyDescent="0.2">
      <c r="A2555" s="297"/>
      <c r="B2555" s="297"/>
      <c r="C2555" s="297"/>
      <c r="D2555" s="297"/>
      <c r="E2555" s="297"/>
      <c r="F2555" s="297"/>
      <c r="G2555" s="297"/>
      <c r="H2555" s="297"/>
      <c r="I2555" s="297"/>
      <c r="J2555" s="297"/>
      <c r="K2555" s="297"/>
      <c r="L2555" s="297"/>
      <c r="M2555" s="297"/>
      <c r="N2555" s="297"/>
      <c r="O2555" s="297"/>
      <c r="P2555" s="297"/>
      <c r="Q2555" s="297"/>
      <c r="R2555" s="297"/>
      <c r="S2555" s="297"/>
      <c r="T2555" s="297"/>
      <c r="U2555" s="297"/>
      <c r="V2555" s="297"/>
      <c r="W2555" s="297"/>
      <c r="X2555" s="297"/>
      <c r="Y2555" s="297"/>
    </row>
    <row r="2556" spans="1:25" x14ac:dyDescent="0.2">
      <c r="A2556" s="297"/>
      <c r="B2556" s="297"/>
      <c r="C2556" s="297"/>
      <c r="D2556" s="297"/>
      <c r="E2556" s="297"/>
      <c r="F2556" s="297"/>
      <c r="G2556" s="297"/>
      <c r="H2556" s="297"/>
      <c r="I2556" s="297"/>
      <c r="J2556" s="297"/>
      <c r="K2556" s="297"/>
      <c r="L2556" s="297"/>
      <c r="M2556" s="297"/>
      <c r="N2556" s="297"/>
      <c r="O2556" s="297"/>
      <c r="P2556" s="297"/>
      <c r="Q2556" s="297"/>
      <c r="R2556" s="297"/>
      <c r="S2556" s="297"/>
      <c r="T2556" s="297"/>
      <c r="U2556" s="297"/>
      <c r="V2556" s="297"/>
      <c r="W2556" s="297"/>
      <c r="X2556" s="297"/>
      <c r="Y2556" s="297"/>
    </row>
    <row r="2557" spans="1:25" x14ac:dyDescent="0.2">
      <c r="A2557" s="297"/>
      <c r="B2557" s="297"/>
      <c r="C2557" s="297"/>
      <c r="D2557" s="297"/>
      <c r="E2557" s="297"/>
      <c r="F2557" s="297"/>
      <c r="G2557" s="297"/>
      <c r="H2557" s="297"/>
      <c r="I2557" s="297"/>
      <c r="J2557" s="297"/>
      <c r="K2557" s="297"/>
      <c r="L2557" s="297"/>
      <c r="M2557" s="297"/>
      <c r="N2557" s="297"/>
      <c r="O2557" s="297"/>
      <c r="P2557" s="297"/>
      <c r="Q2557" s="297"/>
      <c r="R2557" s="297"/>
      <c r="S2557" s="297"/>
      <c r="T2557" s="297"/>
      <c r="U2557" s="297"/>
      <c r="V2557" s="297"/>
      <c r="W2557" s="297"/>
      <c r="X2557" s="297"/>
      <c r="Y2557" s="297"/>
    </row>
    <row r="2558" spans="1:25" x14ac:dyDescent="0.2">
      <c r="A2558" s="297"/>
      <c r="B2558" s="297"/>
      <c r="C2558" s="297"/>
      <c r="D2558" s="297"/>
      <c r="E2558" s="297"/>
      <c r="F2558" s="297"/>
      <c r="G2558" s="297"/>
      <c r="H2558" s="297"/>
      <c r="I2558" s="297"/>
      <c r="J2558" s="297"/>
      <c r="K2558" s="297"/>
      <c r="L2558" s="297"/>
      <c r="M2558" s="297"/>
      <c r="N2558" s="297"/>
      <c r="O2558" s="297"/>
      <c r="P2558" s="297"/>
      <c r="Q2558" s="297"/>
      <c r="R2558" s="297"/>
      <c r="S2558" s="297"/>
      <c r="T2558" s="297"/>
      <c r="U2558" s="297"/>
      <c r="V2558" s="297"/>
      <c r="W2558" s="297"/>
      <c r="X2558" s="297"/>
      <c r="Y2558" s="297"/>
    </row>
    <row r="2559" spans="1:25" x14ac:dyDescent="0.2">
      <c r="A2559" s="297"/>
      <c r="B2559" s="297"/>
      <c r="C2559" s="297"/>
      <c r="D2559" s="297"/>
      <c r="E2559" s="297"/>
      <c r="F2559" s="297"/>
      <c r="G2559" s="297"/>
      <c r="H2559" s="297"/>
      <c r="I2559" s="297"/>
      <c r="J2559" s="297"/>
      <c r="K2559" s="297"/>
      <c r="L2559" s="297"/>
      <c r="M2559" s="297"/>
      <c r="N2559" s="297"/>
      <c r="O2559" s="297"/>
      <c r="P2559" s="297"/>
      <c r="Q2559" s="297"/>
      <c r="R2559" s="297"/>
      <c r="S2559" s="297"/>
      <c r="T2559" s="297"/>
      <c r="U2559" s="297"/>
      <c r="V2559" s="297"/>
      <c r="W2559" s="297"/>
      <c r="X2559" s="297"/>
      <c r="Y2559" s="297"/>
    </row>
    <row r="2560" spans="1:25" x14ac:dyDescent="0.2">
      <c r="A2560" s="297"/>
      <c r="B2560" s="297"/>
      <c r="C2560" s="297"/>
      <c r="D2560" s="297"/>
      <c r="E2560" s="297"/>
      <c r="F2560" s="297"/>
      <c r="G2560" s="297"/>
      <c r="H2560" s="297"/>
      <c r="I2560" s="297"/>
      <c r="J2560" s="297"/>
      <c r="K2560" s="297"/>
      <c r="L2560" s="297"/>
      <c r="M2560" s="297"/>
      <c r="N2560" s="297"/>
      <c r="O2560" s="297"/>
      <c r="P2560" s="297"/>
      <c r="Q2560" s="297"/>
      <c r="R2560" s="297"/>
      <c r="S2560" s="297"/>
      <c r="T2560" s="297"/>
      <c r="U2560" s="297"/>
      <c r="V2560" s="297"/>
      <c r="W2560" s="297"/>
      <c r="X2560" s="297"/>
      <c r="Y2560" s="297"/>
    </row>
    <row r="2561" spans="1:25" x14ac:dyDescent="0.2">
      <c r="A2561" s="297"/>
      <c r="B2561" s="297"/>
      <c r="C2561" s="297"/>
      <c r="D2561" s="297"/>
      <c r="E2561" s="297"/>
      <c r="F2561" s="297"/>
      <c r="G2561" s="297"/>
      <c r="H2561" s="297"/>
      <c r="I2561" s="297"/>
      <c r="J2561" s="297"/>
      <c r="K2561" s="297"/>
      <c r="L2561" s="297"/>
      <c r="M2561" s="297"/>
      <c r="N2561" s="297"/>
      <c r="O2561" s="297"/>
      <c r="P2561" s="297"/>
      <c r="Q2561" s="297"/>
      <c r="R2561" s="297"/>
      <c r="S2561" s="297"/>
      <c r="T2561" s="297"/>
      <c r="U2561" s="297"/>
      <c r="V2561" s="297"/>
      <c r="W2561" s="297"/>
      <c r="X2561" s="297"/>
      <c r="Y2561" s="297"/>
    </row>
    <row r="2562" spans="1:25" x14ac:dyDescent="0.2">
      <c r="A2562" s="297"/>
      <c r="B2562" s="297"/>
      <c r="C2562" s="297"/>
      <c r="D2562" s="297"/>
      <c r="E2562" s="297"/>
      <c r="F2562" s="297"/>
      <c r="G2562" s="297"/>
      <c r="H2562" s="297"/>
      <c r="I2562" s="297"/>
      <c r="J2562" s="297"/>
      <c r="K2562" s="297"/>
      <c r="L2562" s="297"/>
      <c r="M2562" s="297"/>
      <c r="N2562" s="297"/>
      <c r="O2562" s="297"/>
      <c r="P2562" s="297"/>
      <c r="Q2562" s="297"/>
      <c r="R2562" s="297"/>
      <c r="S2562" s="297"/>
      <c r="T2562" s="297"/>
      <c r="U2562" s="297"/>
      <c r="V2562" s="297"/>
      <c r="W2562" s="297"/>
      <c r="X2562" s="297"/>
      <c r="Y2562" s="297"/>
    </row>
    <row r="2563" spans="1:25" x14ac:dyDescent="0.2">
      <c r="A2563" s="297"/>
      <c r="B2563" s="297"/>
      <c r="C2563" s="297"/>
      <c r="D2563" s="297"/>
      <c r="E2563" s="297"/>
      <c r="F2563" s="297"/>
      <c r="G2563" s="297"/>
      <c r="H2563" s="297"/>
      <c r="I2563" s="297"/>
      <c r="J2563" s="297"/>
      <c r="K2563" s="297"/>
      <c r="L2563" s="297"/>
      <c r="M2563" s="297"/>
      <c r="N2563" s="297"/>
      <c r="O2563" s="297"/>
      <c r="P2563" s="297"/>
      <c r="Q2563" s="297"/>
      <c r="R2563" s="297"/>
      <c r="S2563" s="297"/>
      <c r="T2563" s="297"/>
      <c r="U2563" s="297"/>
      <c r="V2563" s="297"/>
      <c r="W2563" s="297"/>
      <c r="X2563" s="297"/>
      <c r="Y2563" s="297"/>
    </row>
    <row r="2564" spans="1:25" x14ac:dyDescent="0.2">
      <c r="A2564" s="297"/>
      <c r="B2564" s="297"/>
      <c r="C2564" s="297"/>
      <c r="D2564" s="297"/>
      <c r="E2564" s="297"/>
      <c r="F2564" s="297"/>
      <c r="G2564" s="297"/>
      <c r="H2564" s="297"/>
      <c r="I2564" s="297"/>
      <c r="J2564" s="297"/>
      <c r="K2564" s="297"/>
      <c r="L2564" s="297"/>
      <c r="M2564" s="297"/>
      <c r="N2564" s="297"/>
      <c r="O2564" s="297"/>
      <c r="P2564" s="297"/>
      <c r="Q2564" s="297"/>
      <c r="R2564" s="297"/>
      <c r="S2564" s="297"/>
      <c r="T2564" s="297"/>
      <c r="U2564" s="297"/>
      <c r="V2564" s="297"/>
      <c r="W2564" s="297"/>
      <c r="X2564" s="297"/>
      <c r="Y2564" s="297"/>
    </row>
    <row r="2565" spans="1:25" x14ac:dyDescent="0.2">
      <c r="A2565" s="297"/>
      <c r="B2565" s="297"/>
      <c r="C2565" s="297"/>
      <c r="D2565" s="297"/>
      <c r="E2565" s="297"/>
      <c r="F2565" s="297"/>
      <c r="G2565" s="297"/>
      <c r="H2565" s="297"/>
      <c r="I2565" s="297"/>
      <c r="J2565" s="297"/>
      <c r="K2565" s="297"/>
      <c r="L2565" s="297"/>
      <c r="M2565" s="297"/>
      <c r="N2565" s="297"/>
      <c r="O2565" s="297"/>
      <c r="P2565" s="297"/>
      <c r="Q2565" s="297"/>
      <c r="R2565" s="297"/>
      <c r="S2565" s="297"/>
      <c r="T2565" s="297"/>
      <c r="U2565" s="297"/>
      <c r="V2565" s="297"/>
      <c r="W2565" s="297"/>
      <c r="X2565" s="297"/>
      <c r="Y2565" s="297"/>
    </row>
    <row r="2566" spans="1:25" x14ac:dyDescent="0.2">
      <c r="A2566" s="297"/>
      <c r="B2566" s="297"/>
      <c r="C2566" s="297"/>
      <c r="D2566" s="297"/>
      <c r="E2566" s="297"/>
      <c r="F2566" s="297"/>
      <c r="G2566" s="297"/>
      <c r="H2566" s="297"/>
      <c r="I2566" s="297"/>
      <c r="J2566" s="297"/>
      <c r="K2566" s="297"/>
      <c r="L2566" s="297"/>
      <c r="M2566" s="297"/>
      <c r="N2566" s="297"/>
      <c r="O2566" s="297"/>
      <c r="P2566" s="297"/>
      <c r="Q2566" s="297"/>
      <c r="R2566" s="297"/>
      <c r="S2566" s="297"/>
      <c r="T2566" s="297"/>
      <c r="U2566" s="297"/>
      <c r="V2566" s="297"/>
      <c r="W2566" s="297"/>
      <c r="X2566" s="297"/>
      <c r="Y2566" s="297"/>
    </row>
    <row r="2567" spans="1:25" x14ac:dyDescent="0.2">
      <c r="A2567" s="297"/>
      <c r="B2567" s="297"/>
      <c r="C2567" s="297"/>
      <c r="D2567" s="297"/>
      <c r="E2567" s="297"/>
      <c r="F2567" s="297"/>
      <c r="G2567" s="297"/>
      <c r="H2567" s="297"/>
      <c r="I2567" s="297"/>
      <c r="J2567" s="297"/>
      <c r="K2567" s="297"/>
      <c r="L2567" s="297"/>
      <c r="M2567" s="297"/>
      <c r="N2567" s="297"/>
      <c r="O2567" s="297"/>
      <c r="P2567" s="297"/>
      <c r="Q2567" s="297"/>
      <c r="R2567" s="297"/>
      <c r="S2567" s="297"/>
      <c r="T2567" s="297"/>
      <c r="U2567" s="297"/>
      <c r="V2567" s="297"/>
      <c r="W2567" s="297"/>
      <c r="X2567" s="297"/>
      <c r="Y2567" s="297"/>
    </row>
    <row r="2568" spans="1:25" x14ac:dyDescent="0.2">
      <c r="A2568" s="297"/>
      <c r="B2568" s="297"/>
      <c r="C2568" s="297"/>
      <c r="D2568" s="297"/>
      <c r="E2568" s="297"/>
      <c r="F2568" s="297"/>
      <c r="G2568" s="297"/>
      <c r="H2568" s="297"/>
      <c r="I2568" s="297"/>
      <c r="J2568" s="297"/>
      <c r="K2568" s="297"/>
      <c r="L2568" s="297"/>
      <c r="M2568" s="297"/>
      <c r="N2568" s="297"/>
      <c r="O2568" s="297"/>
      <c r="P2568" s="297"/>
      <c r="Q2568" s="297"/>
      <c r="R2568" s="297"/>
      <c r="S2568" s="297"/>
      <c r="T2568" s="297"/>
      <c r="U2568" s="297"/>
      <c r="V2568" s="297"/>
      <c r="W2568" s="297"/>
      <c r="X2568" s="297"/>
      <c r="Y2568" s="297"/>
    </row>
    <row r="2569" spans="1:25" x14ac:dyDescent="0.2">
      <c r="A2569" s="297"/>
      <c r="B2569" s="297"/>
      <c r="C2569" s="297"/>
      <c r="D2569" s="297"/>
      <c r="E2569" s="297"/>
      <c r="F2569" s="297"/>
      <c r="G2569" s="297"/>
      <c r="H2569" s="297"/>
      <c r="I2569" s="297"/>
      <c r="J2569" s="297"/>
      <c r="K2569" s="297"/>
      <c r="L2569" s="297"/>
      <c r="M2569" s="297"/>
      <c r="N2569" s="297"/>
      <c r="O2569" s="297"/>
      <c r="P2569" s="297"/>
      <c r="Q2569" s="297"/>
      <c r="R2569" s="297"/>
      <c r="S2569" s="297"/>
      <c r="T2569" s="297"/>
      <c r="U2569" s="297"/>
      <c r="V2569" s="297"/>
      <c r="W2569" s="297"/>
      <c r="X2569" s="297"/>
      <c r="Y2569" s="297"/>
    </row>
    <row r="2570" spans="1:25" x14ac:dyDescent="0.2">
      <c r="A2570" s="297"/>
      <c r="B2570" s="297"/>
      <c r="C2570" s="297"/>
      <c r="D2570" s="297"/>
      <c r="E2570" s="297"/>
      <c r="F2570" s="297"/>
      <c r="G2570" s="297"/>
      <c r="H2570" s="297"/>
      <c r="I2570" s="297"/>
      <c r="J2570" s="297"/>
      <c r="K2570" s="297"/>
      <c r="L2570" s="297"/>
      <c r="M2570" s="297"/>
      <c r="N2570" s="297"/>
      <c r="O2570" s="297"/>
      <c r="P2570" s="297"/>
      <c r="Q2570" s="297"/>
      <c r="R2570" s="297"/>
      <c r="S2570" s="297"/>
      <c r="T2570" s="297"/>
      <c r="U2570" s="297"/>
      <c r="V2570" s="297"/>
      <c r="W2570" s="297"/>
      <c r="X2570" s="297"/>
      <c r="Y2570" s="297"/>
    </row>
    <row r="2571" spans="1:25" x14ac:dyDescent="0.2">
      <c r="A2571" s="297"/>
      <c r="B2571" s="297"/>
      <c r="C2571" s="297"/>
      <c r="D2571" s="297"/>
      <c r="E2571" s="297"/>
      <c r="F2571" s="297"/>
      <c r="G2571" s="297"/>
      <c r="H2571" s="297"/>
      <c r="I2571" s="297"/>
      <c r="J2571" s="297"/>
      <c r="K2571" s="297"/>
      <c r="L2571" s="297"/>
      <c r="M2571" s="297"/>
      <c r="N2571" s="297"/>
      <c r="O2571" s="297"/>
      <c r="P2571" s="297"/>
      <c r="Q2571" s="297"/>
      <c r="R2571" s="297"/>
      <c r="S2571" s="297"/>
      <c r="T2571" s="297"/>
      <c r="U2571" s="297"/>
      <c r="V2571" s="297"/>
      <c r="W2571" s="297"/>
      <c r="X2571" s="297"/>
      <c r="Y2571" s="297"/>
    </row>
    <row r="2572" spans="1:25" x14ac:dyDescent="0.2">
      <c r="A2572" s="297"/>
      <c r="B2572" s="297"/>
      <c r="C2572" s="297"/>
      <c r="D2572" s="297"/>
      <c r="E2572" s="297"/>
      <c r="F2572" s="297"/>
      <c r="G2572" s="297"/>
      <c r="H2572" s="297"/>
      <c r="I2572" s="297"/>
      <c r="J2572" s="297"/>
      <c r="K2572" s="297"/>
      <c r="L2572" s="297"/>
      <c r="M2572" s="297"/>
      <c r="N2572" s="297"/>
      <c r="O2572" s="297"/>
      <c r="P2572" s="297"/>
      <c r="Q2572" s="297"/>
      <c r="R2572" s="297"/>
      <c r="S2572" s="297"/>
      <c r="T2572" s="297"/>
      <c r="U2572" s="297"/>
      <c r="V2572" s="297"/>
      <c r="W2572" s="297"/>
      <c r="X2572" s="297"/>
      <c r="Y2572" s="297"/>
    </row>
    <row r="2573" spans="1:25" x14ac:dyDescent="0.2">
      <c r="A2573" s="297"/>
      <c r="B2573" s="297"/>
      <c r="C2573" s="297"/>
      <c r="D2573" s="297"/>
      <c r="E2573" s="297"/>
      <c r="F2573" s="297"/>
      <c r="G2573" s="297"/>
      <c r="H2573" s="297"/>
      <c r="I2573" s="297"/>
      <c r="J2573" s="297"/>
      <c r="K2573" s="297"/>
      <c r="L2573" s="297"/>
      <c r="M2573" s="297"/>
      <c r="N2573" s="297"/>
      <c r="O2573" s="297"/>
      <c r="P2573" s="297"/>
      <c r="Q2573" s="297"/>
      <c r="R2573" s="297"/>
      <c r="S2573" s="297"/>
      <c r="T2573" s="297"/>
      <c r="U2573" s="297"/>
      <c r="V2573" s="297"/>
      <c r="W2573" s="297"/>
      <c r="X2573" s="297"/>
      <c r="Y2573" s="297"/>
    </row>
    <row r="2574" spans="1:25" x14ac:dyDescent="0.2">
      <c r="A2574" s="297"/>
      <c r="B2574" s="297"/>
      <c r="C2574" s="297"/>
      <c r="D2574" s="297"/>
      <c r="E2574" s="297"/>
      <c r="F2574" s="297"/>
      <c r="G2574" s="297"/>
      <c r="H2574" s="297"/>
      <c r="I2574" s="297"/>
      <c r="J2574" s="297"/>
      <c r="K2574" s="297"/>
      <c r="L2574" s="297"/>
      <c r="M2574" s="297"/>
      <c r="N2574" s="297"/>
      <c r="O2574" s="297"/>
      <c r="P2574" s="297"/>
      <c r="Q2574" s="297"/>
      <c r="R2574" s="297"/>
      <c r="S2574" s="297"/>
      <c r="T2574" s="297"/>
      <c r="U2574" s="297"/>
      <c r="V2574" s="297"/>
      <c r="W2574" s="297"/>
      <c r="X2574" s="297"/>
      <c r="Y2574" s="297"/>
    </row>
    <row r="2575" spans="1:25" x14ac:dyDescent="0.2">
      <c r="A2575" s="297"/>
      <c r="B2575" s="297"/>
      <c r="C2575" s="297"/>
      <c r="D2575" s="297"/>
      <c r="E2575" s="297"/>
      <c r="F2575" s="297"/>
      <c r="G2575" s="297"/>
      <c r="H2575" s="297"/>
      <c r="I2575" s="297"/>
      <c r="J2575" s="297"/>
      <c r="K2575" s="297"/>
      <c r="L2575" s="297"/>
      <c r="M2575" s="297"/>
      <c r="N2575" s="297"/>
      <c r="O2575" s="297"/>
      <c r="P2575" s="297"/>
      <c r="Q2575" s="297"/>
      <c r="R2575" s="297"/>
      <c r="S2575" s="297"/>
      <c r="T2575" s="297"/>
      <c r="U2575" s="297"/>
      <c r="V2575" s="297"/>
      <c r="W2575" s="297"/>
      <c r="X2575" s="297"/>
      <c r="Y2575" s="297"/>
    </row>
    <row r="2576" spans="1:25" x14ac:dyDescent="0.2">
      <c r="A2576" s="297"/>
      <c r="B2576" s="297"/>
      <c r="C2576" s="297"/>
      <c r="D2576" s="297"/>
      <c r="E2576" s="297"/>
      <c r="F2576" s="297"/>
      <c r="G2576" s="297"/>
      <c r="H2576" s="297"/>
      <c r="I2576" s="297"/>
      <c r="J2576" s="297"/>
      <c r="K2576" s="297"/>
      <c r="L2576" s="297"/>
      <c r="M2576" s="297"/>
      <c r="N2576" s="297"/>
      <c r="O2576" s="297"/>
      <c r="P2576" s="297"/>
      <c r="Q2576" s="297"/>
      <c r="R2576" s="297"/>
      <c r="S2576" s="297"/>
      <c r="T2576" s="297"/>
      <c r="U2576" s="297"/>
      <c r="V2576" s="297"/>
      <c r="W2576" s="297"/>
      <c r="X2576" s="297"/>
      <c r="Y2576" s="297"/>
    </row>
    <row r="2577" spans="1:25" x14ac:dyDescent="0.2">
      <c r="A2577" s="297"/>
      <c r="B2577" s="297"/>
      <c r="C2577" s="297"/>
      <c r="D2577" s="297"/>
      <c r="E2577" s="297"/>
      <c r="F2577" s="297"/>
      <c r="G2577" s="297"/>
      <c r="H2577" s="297"/>
      <c r="I2577" s="297"/>
      <c r="J2577" s="297"/>
      <c r="K2577" s="297"/>
      <c r="L2577" s="297"/>
      <c r="M2577" s="297"/>
      <c r="N2577" s="297"/>
      <c r="O2577" s="297"/>
      <c r="P2577" s="297"/>
      <c r="Q2577" s="297"/>
      <c r="R2577" s="297"/>
      <c r="S2577" s="297"/>
      <c r="T2577" s="297"/>
      <c r="U2577" s="297"/>
      <c r="V2577" s="297"/>
      <c r="W2577" s="297"/>
      <c r="X2577" s="297"/>
      <c r="Y2577" s="297"/>
    </row>
    <row r="2578" spans="1:25" x14ac:dyDescent="0.2">
      <c r="A2578" s="297"/>
      <c r="B2578" s="297"/>
      <c r="C2578" s="297"/>
      <c r="D2578" s="297"/>
      <c r="E2578" s="297"/>
      <c r="F2578" s="297"/>
      <c r="G2578" s="297"/>
      <c r="H2578" s="297"/>
      <c r="I2578" s="297"/>
      <c r="J2578" s="297"/>
      <c r="K2578" s="297"/>
      <c r="L2578" s="297"/>
      <c r="M2578" s="297"/>
      <c r="N2578" s="297"/>
      <c r="O2578" s="297"/>
      <c r="P2578" s="297"/>
      <c r="Q2578" s="297"/>
      <c r="R2578" s="297"/>
      <c r="S2578" s="297"/>
      <c r="T2578" s="297"/>
      <c r="U2578" s="297"/>
      <c r="V2578" s="297"/>
      <c r="W2578" s="297"/>
      <c r="X2578" s="297"/>
      <c r="Y2578" s="297"/>
    </row>
    <row r="2579" spans="1:25" x14ac:dyDescent="0.2">
      <c r="A2579" s="297"/>
      <c r="B2579" s="297"/>
      <c r="C2579" s="297"/>
      <c r="D2579" s="297"/>
      <c r="E2579" s="297"/>
      <c r="F2579" s="297"/>
      <c r="G2579" s="297"/>
      <c r="H2579" s="297"/>
      <c r="I2579" s="297"/>
      <c r="J2579" s="297"/>
      <c r="K2579" s="297"/>
      <c r="L2579" s="297"/>
      <c r="M2579" s="297"/>
      <c r="N2579" s="297"/>
      <c r="O2579" s="297"/>
      <c r="P2579" s="297"/>
      <c r="Q2579" s="297"/>
      <c r="R2579" s="297"/>
      <c r="S2579" s="297"/>
      <c r="T2579" s="297"/>
      <c r="U2579" s="297"/>
      <c r="V2579" s="297"/>
      <c r="W2579" s="297"/>
      <c r="X2579" s="297"/>
      <c r="Y2579" s="297"/>
    </row>
    <row r="2580" spans="1:25" x14ac:dyDescent="0.2">
      <c r="A2580" s="297"/>
      <c r="B2580" s="297"/>
      <c r="C2580" s="297"/>
      <c r="D2580" s="297"/>
      <c r="E2580" s="297"/>
      <c r="F2580" s="297"/>
      <c r="G2580" s="297"/>
      <c r="H2580" s="297"/>
      <c r="I2580" s="297"/>
      <c r="J2580" s="297"/>
      <c r="K2580" s="297"/>
      <c r="L2580" s="297"/>
      <c r="M2580" s="297"/>
      <c r="N2580" s="297"/>
      <c r="O2580" s="297"/>
      <c r="P2580" s="297"/>
      <c r="Q2580" s="297"/>
      <c r="R2580" s="297"/>
      <c r="S2580" s="297"/>
      <c r="T2580" s="297"/>
      <c r="U2580" s="297"/>
      <c r="V2580" s="297"/>
      <c r="W2580" s="297"/>
      <c r="X2580" s="297"/>
      <c r="Y2580" s="297"/>
    </row>
    <row r="2581" spans="1:25" x14ac:dyDescent="0.2">
      <c r="A2581" s="297"/>
      <c r="B2581" s="297"/>
      <c r="C2581" s="297"/>
      <c r="D2581" s="297"/>
      <c r="E2581" s="297"/>
      <c r="F2581" s="297"/>
      <c r="G2581" s="297"/>
      <c r="H2581" s="297"/>
      <c r="I2581" s="297"/>
      <c r="J2581" s="297"/>
      <c r="K2581" s="297"/>
      <c r="L2581" s="297"/>
      <c r="M2581" s="297"/>
      <c r="N2581" s="297"/>
      <c r="O2581" s="297"/>
      <c r="P2581" s="297"/>
      <c r="Q2581" s="297"/>
      <c r="R2581" s="297"/>
      <c r="S2581" s="297"/>
      <c r="T2581" s="297"/>
      <c r="U2581" s="297"/>
      <c r="V2581" s="297"/>
      <c r="W2581" s="297"/>
      <c r="X2581" s="297"/>
      <c r="Y2581" s="297"/>
    </row>
    <row r="2582" spans="1:25" x14ac:dyDescent="0.2">
      <c r="A2582" s="297"/>
      <c r="B2582" s="297"/>
      <c r="C2582" s="297"/>
      <c r="D2582" s="297"/>
      <c r="E2582" s="297"/>
      <c r="F2582" s="297"/>
      <c r="G2582" s="297"/>
      <c r="H2582" s="297"/>
      <c r="I2582" s="297"/>
      <c r="J2582" s="297"/>
      <c r="K2582" s="297"/>
      <c r="L2582" s="297"/>
      <c r="M2582" s="297"/>
      <c r="N2582" s="297"/>
      <c r="O2582" s="297"/>
      <c r="P2582" s="297"/>
      <c r="Q2582" s="297"/>
      <c r="R2582" s="297"/>
      <c r="S2582" s="297"/>
      <c r="T2582" s="297"/>
      <c r="U2582" s="297"/>
      <c r="V2582" s="297"/>
      <c r="W2582" s="297"/>
      <c r="X2582" s="297"/>
      <c r="Y2582" s="297"/>
    </row>
    <row r="2583" spans="1:25" x14ac:dyDescent="0.2">
      <c r="A2583" s="297"/>
      <c r="B2583" s="297"/>
      <c r="C2583" s="297"/>
      <c r="D2583" s="297"/>
      <c r="E2583" s="297"/>
      <c r="F2583" s="297"/>
      <c r="G2583" s="297"/>
      <c r="H2583" s="297"/>
      <c r="I2583" s="297"/>
      <c r="J2583" s="297"/>
      <c r="K2583" s="297"/>
      <c r="L2583" s="297"/>
      <c r="M2583" s="297"/>
      <c r="N2583" s="297"/>
      <c r="O2583" s="297"/>
      <c r="P2583" s="297"/>
      <c r="Q2583" s="297"/>
      <c r="R2583" s="297"/>
      <c r="S2583" s="297"/>
      <c r="T2583" s="297"/>
      <c r="U2583" s="297"/>
      <c r="V2583" s="297"/>
      <c r="W2583" s="297"/>
      <c r="X2583" s="297"/>
      <c r="Y2583" s="297"/>
    </row>
    <row r="2584" spans="1:25" x14ac:dyDescent="0.2">
      <c r="A2584" s="297"/>
      <c r="B2584" s="297"/>
      <c r="C2584" s="297"/>
      <c r="D2584" s="297"/>
      <c r="E2584" s="297"/>
      <c r="F2584" s="297"/>
      <c r="G2584" s="297"/>
      <c r="H2584" s="297"/>
      <c r="I2584" s="297"/>
      <c r="J2584" s="297"/>
      <c r="K2584" s="297"/>
      <c r="L2584" s="297"/>
      <c r="M2584" s="297"/>
      <c r="N2584" s="297"/>
      <c r="O2584" s="297"/>
      <c r="P2584" s="297"/>
      <c r="Q2584" s="297"/>
      <c r="R2584" s="297"/>
      <c r="S2584" s="297"/>
      <c r="T2584" s="297"/>
      <c r="U2584" s="297"/>
      <c r="V2584" s="297"/>
      <c r="W2584" s="297"/>
      <c r="X2584" s="297"/>
      <c r="Y2584" s="297"/>
    </row>
    <row r="2585" spans="1:25" x14ac:dyDescent="0.2">
      <c r="A2585" s="297"/>
      <c r="B2585" s="297"/>
      <c r="C2585" s="297"/>
      <c r="D2585" s="297"/>
      <c r="E2585" s="297"/>
      <c r="F2585" s="297"/>
      <c r="G2585" s="297"/>
      <c r="H2585" s="297"/>
      <c r="I2585" s="297"/>
      <c r="J2585" s="297"/>
      <c r="K2585" s="297"/>
      <c r="L2585" s="297"/>
      <c r="M2585" s="297"/>
      <c r="N2585" s="297"/>
      <c r="O2585" s="297"/>
      <c r="P2585" s="297"/>
      <c r="Q2585" s="297"/>
      <c r="R2585" s="297"/>
      <c r="S2585" s="297"/>
      <c r="T2585" s="297"/>
      <c r="U2585" s="297"/>
      <c r="V2585" s="297"/>
      <c r="W2585" s="297"/>
      <c r="X2585" s="297"/>
      <c r="Y2585" s="297"/>
    </row>
    <row r="2586" spans="1:25" x14ac:dyDescent="0.2">
      <c r="A2586" s="297"/>
      <c r="B2586" s="297"/>
      <c r="C2586" s="297"/>
      <c r="D2586" s="297"/>
      <c r="E2586" s="297"/>
      <c r="F2586" s="297"/>
      <c r="G2586" s="297"/>
      <c r="H2586" s="297"/>
      <c r="I2586" s="297"/>
      <c r="J2586" s="297"/>
      <c r="K2586" s="297"/>
      <c r="L2586" s="297"/>
      <c r="M2586" s="297"/>
      <c r="N2586" s="297"/>
      <c r="O2586" s="297"/>
      <c r="P2586" s="297"/>
      <c r="Q2586" s="297"/>
      <c r="R2586" s="297"/>
      <c r="S2586" s="297"/>
      <c r="T2586" s="297"/>
      <c r="U2586" s="297"/>
      <c r="V2586" s="297"/>
      <c r="W2586" s="297"/>
      <c r="X2586" s="297"/>
      <c r="Y2586" s="297"/>
    </row>
    <row r="2587" spans="1:25" x14ac:dyDescent="0.2">
      <c r="A2587" s="297"/>
      <c r="B2587" s="297"/>
      <c r="C2587" s="297"/>
      <c r="D2587" s="297"/>
      <c r="E2587" s="297"/>
      <c r="F2587" s="297"/>
      <c r="G2587" s="297"/>
      <c r="H2587" s="297"/>
      <c r="I2587" s="297"/>
      <c r="J2587" s="297"/>
      <c r="K2587" s="297"/>
      <c r="L2587" s="297"/>
      <c r="M2587" s="297"/>
      <c r="N2587" s="297"/>
      <c r="O2587" s="297"/>
      <c r="P2587" s="297"/>
      <c r="Q2587" s="297"/>
      <c r="R2587" s="297"/>
      <c r="S2587" s="297"/>
      <c r="T2587" s="297"/>
      <c r="U2587" s="297"/>
      <c r="V2587" s="297"/>
      <c r="W2587" s="297"/>
      <c r="X2587" s="297"/>
      <c r="Y2587" s="297"/>
    </row>
    <row r="2588" spans="1:25" x14ac:dyDescent="0.2">
      <c r="A2588" s="297"/>
      <c r="B2588" s="297"/>
      <c r="C2588" s="297"/>
      <c r="D2588" s="297"/>
      <c r="E2588" s="297"/>
      <c r="F2588" s="297"/>
      <c r="G2588" s="297"/>
      <c r="H2588" s="297"/>
      <c r="I2588" s="297"/>
      <c r="J2588" s="297"/>
      <c r="K2588" s="297"/>
      <c r="L2588" s="297"/>
      <c r="M2588" s="297"/>
      <c r="N2588" s="297"/>
      <c r="O2588" s="297"/>
      <c r="P2588" s="297"/>
      <c r="Q2588" s="297"/>
      <c r="R2588" s="297"/>
      <c r="S2588" s="297"/>
      <c r="T2588" s="297"/>
      <c r="U2588" s="297"/>
      <c r="V2588" s="297"/>
      <c r="W2588" s="297"/>
      <c r="X2588" s="297"/>
      <c r="Y2588" s="297"/>
    </row>
    <row r="2589" spans="1:25" x14ac:dyDescent="0.2">
      <c r="A2589" s="297"/>
      <c r="B2589" s="297"/>
      <c r="C2589" s="297"/>
      <c r="D2589" s="297"/>
      <c r="E2589" s="297"/>
      <c r="F2589" s="297"/>
      <c r="G2589" s="297"/>
      <c r="H2589" s="297"/>
      <c r="I2589" s="297"/>
      <c r="J2589" s="297"/>
      <c r="K2589" s="297"/>
      <c r="L2589" s="297"/>
      <c r="M2589" s="297"/>
      <c r="N2589" s="297"/>
      <c r="O2589" s="297"/>
      <c r="P2589" s="297"/>
      <c r="Q2589" s="297"/>
      <c r="R2589" s="297"/>
      <c r="S2589" s="297"/>
      <c r="T2589" s="297"/>
      <c r="U2589" s="297"/>
      <c r="V2589" s="297"/>
      <c r="W2589" s="297"/>
      <c r="X2589" s="297"/>
      <c r="Y2589" s="297"/>
    </row>
    <row r="2590" spans="1:25" x14ac:dyDescent="0.2">
      <c r="A2590" s="297"/>
      <c r="B2590" s="297"/>
      <c r="C2590" s="297"/>
      <c r="D2590" s="297"/>
      <c r="E2590" s="297"/>
      <c r="F2590" s="297"/>
      <c r="G2590" s="297"/>
      <c r="H2590" s="297"/>
      <c r="I2590" s="297"/>
      <c r="J2590" s="297"/>
      <c r="K2590" s="297"/>
      <c r="L2590" s="297"/>
      <c r="M2590" s="297"/>
      <c r="N2590" s="297"/>
      <c r="O2590" s="297"/>
      <c r="P2590" s="297"/>
      <c r="Q2590" s="297"/>
      <c r="R2590" s="297"/>
      <c r="S2590" s="297"/>
      <c r="T2590" s="297"/>
      <c r="U2590" s="297"/>
      <c r="V2590" s="297"/>
      <c r="W2590" s="297"/>
      <c r="X2590" s="297"/>
      <c r="Y2590" s="297"/>
    </row>
    <row r="2591" spans="1:25" x14ac:dyDescent="0.2">
      <c r="A2591" s="297"/>
      <c r="B2591" s="297"/>
      <c r="C2591" s="297"/>
      <c r="D2591" s="297"/>
      <c r="E2591" s="297"/>
      <c r="F2591" s="297"/>
      <c r="G2591" s="297"/>
      <c r="H2591" s="297"/>
      <c r="I2591" s="297"/>
      <c r="J2591" s="297"/>
      <c r="K2591" s="297"/>
      <c r="L2591" s="297"/>
      <c r="M2591" s="297"/>
      <c r="N2591" s="297"/>
      <c r="O2591" s="297"/>
      <c r="P2591" s="297"/>
      <c r="Q2591" s="297"/>
      <c r="R2591" s="297"/>
      <c r="S2591" s="297"/>
      <c r="T2591" s="297"/>
      <c r="U2591" s="297"/>
      <c r="V2591" s="297"/>
      <c r="W2591" s="297"/>
      <c r="X2591" s="297"/>
      <c r="Y2591" s="297"/>
    </row>
    <row r="2592" spans="1:25" x14ac:dyDescent="0.2">
      <c r="A2592" s="297"/>
      <c r="B2592" s="297"/>
      <c r="C2592" s="297"/>
      <c r="D2592" s="297"/>
      <c r="E2592" s="297"/>
      <c r="F2592" s="297"/>
      <c r="G2592" s="297"/>
      <c r="H2592" s="297"/>
      <c r="I2592" s="297"/>
      <c r="J2592" s="297"/>
      <c r="K2592" s="297"/>
      <c r="L2592" s="297"/>
      <c r="M2592" s="297"/>
      <c r="N2592" s="297"/>
      <c r="O2592" s="297"/>
      <c r="P2592" s="297"/>
      <c r="Q2592" s="297"/>
      <c r="R2592" s="297"/>
      <c r="S2592" s="297"/>
      <c r="T2592" s="297"/>
      <c r="U2592" s="297"/>
      <c r="V2592" s="297"/>
      <c r="W2592" s="297"/>
      <c r="X2592" s="297"/>
      <c r="Y2592" s="297"/>
    </row>
    <row r="2593" spans="1:25" x14ac:dyDescent="0.2">
      <c r="A2593" s="297"/>
      <c r="B2593" s="297"/>
      <c r="C2593" s="297"/>
      <c r="D2593" s="297"/>
      <c r="E2593" s="297"/>
      <c r="F2593" s="297"/>
      <c r="G2593" s="297"/>
      <c r="H2593" s="297"/>
      <c r="I2593" s="297"/>
      <c r="J2593" s="297"/>
      <c r="K2593" s="297"/>
      <c r="L2593" s="297"/>
      <c r="M2593" s="297"/>
      <c r="N2593" s="297"/>
      <c r="O2593" s="297"/>
      <c r="P2593" s="297"/>
      <c r="Q2593" s="297"/>
      <c r="R2593" s="297"/>
      <c r="S2593" s="297"/>
      <c r="T2593" s="297"/>
      <c r="U2593" s="297"/>
      <c r="V2593" s="297"/>
      <c r="W2593" s="297"/>
      <c r="X2593" s="297"/>
      <c r="Y2593" s="297"/>
    </row>
    <row r="2594" spans="1:25" x14ac:dyDescent="0.2">
      <c r="A2594" s="297"/>
      <c r="B2594" s="297"/>
      <c r="C2594" s="297"/>
      <c r="D2594" s="297"/>
      <c r="E2594" s="297"/>
      <c r="F2594" s="297"/>
      <c r="G2594" s="297"/>
      <c r="H2594" s="297"/>
      <c r="I2594" s="297"/>
      <c r="J2594" s="297"/>
      <c r="K2594" s="297"/>
      <c r="L2594" s="297"/>
      <c r="M2594" s="297"/>
      <c r="N2594" s="297"/>
      <c r="O2594" s="297"/>
      <c r="P2594" s="297"/>
      <c r="Q2594" s="297"/>
      <c r="R2594" s="297"/>
      <c r="S2594" s="297"/>
      <c r="T2594" s="297"/>
      <c r="U2594" s="297"/>
      <c r="V2594" s="297"/>
      <c r="W2594" s="297"/>
      <c r="X2594" s="297"/>
      <c r="Y2594" s="297"/>
    </row>
    <row r="2595" spans="1:25" x14ac:dyDescent="0.2">
      <c r="A2595" s="297"/>
      <c r="B2595" s="297"/>
      <c r="C2595" s="297"/>
      <c r="D2595" s="297"/>
      <c r="E2595" s="297"/>
      <c r="F2595" s="297"/>
      <c r="G2595" s="297"/>
      <c r="H2595" s="297"/>
      <c r="I2595" s="297"/>
      <c r="J2595" s="297"/>
      <c r="K2595" s="297"/>
      <c r="L2595" s="297"/>
      <c r="M2595" s="297"/>
      <c r="N2595" s="297"/>
      <c r="O2595" s="297"/>
      <c r="P2595" s="297"/>
      <c r="Q2595" s="297"/>
      <c r="R2595" s="297"/>
      <c r="S2595" s="297"/>
      <c r="T2595" s="297"/>
      <c r="U2595" s="297"/>
      <c r="V2595" s="297"/>
      <c r="W2595" s="297"/>
      <c r="X2595" s="297"/>
      <c r="Y2595" s="297"/>
    </row>
    <row r="2596" spans="1:25" x14ac:dyDescent="0.2">
      <c r="A2596" s="297"/>
      <c r="B2596" s="297"/>
      <c r="C2596" s="297"/>
      <c r="D2596" s="297"/>
      <c r="E2596" s="297"/>
      <c r="F2596" s="297"/>
      <c r="G2596" s="297"/>
      <c r="H2596" s="297"/>
      <c r="I2596" s="297"/>
      <c r="J2596" s="297"/>
      <c r="K2596" s="297"/>
      <c r="L2596" s="297"/>
      <c r="M2596" s="297"/>
      <c r="N2596" s="297"/>
      <c r="O2596" s="297"/>
      <c r="P2596" s="297"/>
      <c r="Q2596" s="297"/>
      <c r="R2596" s="297"/>
      <c r="S2596" s="297"/>
      <c r="T2596" s="297"/>
      <c r="U2596" s="297"/>
      <c r="V2596" s="297"/>
      <c r="W2596" s="297"/>
      <c r="X2596" s="297"/>
      <c r="Y2596" s="297"/>
    </row>
    <row r="2597" spans="1:25" x14ac:dyDescent="0.2">
      <c r="A2597" s="297"/>
      <c r="B2597" s="297"/>
      <c r="C2597" s="297"/>
      <c r="D2597" s="297"/>
      <c r="E2597" s="297"/>
      <c r="F2597" s="297"/>
      <c r="G2597" s="297"/>
      <c r="H2597" s="297"/>
      <c r="I2597" s="297"/>
      <c r="J2597" s="297"/>
      <c r="K2597" s="297"/>
      <c r="L2597" s="297"/>
      <c r="M2597" s="297"/>
      <c r="N2597" s="297"/>
      <c r="O2597" s="297"/>
      <c r="P2597" s="297"/>
      <c r="Q2597" s="297"/>
      <c r="R2597" s="297"/>
      <c r="S2597" s="297"/>
      <c r="T2597" s="297"/>
      <c r="U2597" s="297"/>
      <c r="V2597" s="297"/>
      <c r="W2597" s="297"/>
      <c r="X2597" s="297"/>
      <c r="Y2597" s="297"/>
    </row>
    <row r="2598" spans="1:25" x14ac:dyDescent="0.2">
      <c r="A2598" s="297"/>
      <c r="B2598" s="297"/>
      <c r="C2598" s="297"/>
      <c r="D2598" s="297"/>
      <c r="E2598" s="297"/>
      <c r="F2598" s="297"/>
      <c r="G2598" s="297"/>
      <c r="H2598" s="297"/>
      <c r="I2598" s="297"/>
      <c r="J2598" s="297"/>
      <c r="K2598" s="297"/>
      <c r="L2598" s="297"/>
      <c r="M2598" s="297"/>
      <c r="N2598" s="297"/>
      <c r="O2598" s="297"/>
      <c r="P2598" s="297"/>
      <c r="Q2598" s="297"/>
      <c r="R2598" s="297"/>
      <c r="S2598" s="297"/>
      <c r="T2598" s="297"/>
      <c r="U2598" s="297"/>
      <c r="V2598" s="297"/>
      <c r="W2598" s="297"/>
      <c r="X2598" s="297"/>
      <c r="Y2598" s="297"/>
    </row>
    <row r="2599" spans="1:25" x14ac:dyDescent="0.2">
      <c r="A2599" s="297"/>
      <c r="B2599" s="297"/>
      <c r="C2599" s="297"/>
      <c r="D2599" s="297"/>
      <c r="E2599" s="297"/>
      <c r="F2599" s="297"/>
      <c r="G2599" s="297"/>
      <c r="H2599" s="297"/>
      <c r="I2599" s="297"/>
      <c r="J2599" s="297"/>
      <c r="K2599" s="297"/>
      <c r="L2599" s="297"/>
      <c r="M2599" s="297"/>
      <c r="N2599" s="297"/>
      <c r="O2599" s="297"/>
      <c r="P2599" s="297"/>
      <c r="Q2599" s="297"/>
      <c r="R2599" s="297"/>
      <c r="S2599" s="297"/>
      <c r="T2599" s="297"/>
      <c r="U2599" s="297"/>
      <c r="V2599" s="297"/>
      <c r="W2599" s="297"/>
      <c r="X2599" s="297"/>
      <c r="Y2599" s="297"/>
    </row>
    <row r="2600" spans="1:25" x14ac:dyDescent="0.2">
      <c r="A2600" s="297"/>
      <c r="B2600" s="297"/>
      <c r="C2600" s="297"/>
      <c r="D2600" s="297"/>
      <c r="E2600" s="297"/>
      <c r="F2600" s="297"/>
      <c r="G2600" s="297"/>
      <c r="H2600" s="297"/>
      <c r="I2600" s="297"/>
      <c r="J2600" s="297"/>
      <c r="K2600" s="297"/>
      <c r="L2600" s="297"/>
      <c r="M2600" s="297"/>
      <c r="N2600" s="297"/>
      <c r="O2600" s="297"/>
      <c r="P2600" s="297"/>
      <c r="Q2600" s="297"/>
      <c r="R2600" s="297"/>
      <c r="S2600" s="297"/>
      <c r="T2600" s="297"/>
      <c r="U2600" s="297"/>
      <c r="V2600" s="297"/>
      <c r="W2600" s="297"/>
      <c r="X2600" s="297"/>
      <c r="Y2600" s="297"/>
    </row>
    <row r="2601" spans="1:25" x14ac:dyDescent="0.2">
      <c r="A2601" s="297"/>
      <c r="B2601" s="297"/>
      <c r="C2601" s="297"/>
      <c r="D2601" s="297"/>
      <c r="E2601" s="297"/>
      <c r="F2601" s="297"/>
      <c r="G2601" s="297"/>
      <c r="H2601" s="297"/>
      <c r="I2601" s="297"/>
      <c r="J2601" s="297"/>
      <c r="K2601" s="297"/>
      <c r="L2601" s="297"/>
      <c r="M2601" s="297"/>
      <c r="N2601" s="297"/>
      <c r="O2601" s="297"/>
      <c r="P2601" s="297"/>
      <c r="Q2601" s="297"/>
      <c r="R2601" s="297"/>
      <c r="S2601" s="297"/>
      <c r="T2601" s="297"/>
      <c r="U2601" s="297"/>
      <c r="V2601" s="297"/>
      <c r="W2601" s="297"/>
      <c r="X2601" s="297"/>
      <c r="Y2601" s="297"/>
    </row>
    <row r="2602" spans="1:25" x14ac:dyDescent="0.2">
      <c r="A2602" s="297"/>
      <c r="B2602" s="297"/>
      <c r="C2602" s="297"/>
      <c r="D2602" s="297"/>
      <c r="E2602" s="297"/>
      <c r="F2602" s="297"/>
      <c r="G2602" s="297"/>
      <c r="H2602" s="297"/>
      <c r="I2602" s="297"/>
      <c r="J2602" s="297"/>
      <c r="K2602" s="297"/>
      <c r="L2602" s="297"/>
      <c r="M2602" s="297"/>
      <c r="N2602" s="297"/>
      <c r="O2602" s="297"/>
      <c r="P2602" s="297"/>
      <c r="Q2602" s="297"/>
      <c r="R2602" s="297"/>
      <c r="S2602" s="297"/>
      <c r="T2602" s="297"/>
      <c r="U2602" s="297"/>
      <c r="V2602" s="297"/>
      <c r="W2602" s="297"/>
      <c r="X2602" s="297"/>
      <c r="Y2602" s="297"/>
    </row>
    <row r="2603" spans="1:25" x14ac:dyDescent="0.2">
      <c r="A2603" s="297"/>
      <c r="B2603" s="297"/>
      <c r="C2603" s="297"/>
      <c r="D2603" s="297"/>
      <c r="E2603" s="297"/>
      <c r="F2603" s="297"/>
      <c r="G2603" s="297"/>
      <c r="H2603" s="297"/>
      <c r="I2603" s="297"/>
      <c r="J2603" s="297"/>
      <c r="K2603" s="297"/>
      <c r="L2603" s="297"/>
      <c r="M2603" s="297"/>
      <c r="N2603" s="297"/>
      <c r="O2603" s="297"/>
      <c r="P2603" s="297"/>
      <c r="Q2603" s="297"/>
      <c r="R2603" s="297"/>
      <c r="S2603" s="297"/>
      <c r="T2603" s="297"/>
      <c r="U2603" s="297"/>
      <c r="V2603" s="297"/>
      <c r="W2603" s="297"/>
      <c r="X2603" s="297"/>
      <c r="Y2603" s="297"/>
    </row>
    <row r="2604" spans="1:25" x14ac:dyDescent="0.2">
      <c r="A2604" s="297"/>
      <c r="B2604" s="297"/>
      <c r="C2604" s="297"/>
      <c r="D2604" s="297"/>
      <c r="E2604" s="297"/>
      <c r="F2604" s="297"/>
      <c r="G2604" s="297"/>
      <c r="H2604" s="297"/>
      <c r="I2604" s="297"/>
      <c r="J2604" s="297"/>
      <c r="K2604" s="297"/>
      <c r="L2604" s="297"/>
      <c r="M2604" s="297"/>
      <c r="N2604" s="297"/>
      <c r="O2604" s="297"/>
      <c r="P2604" s="297"/>
      <c r="Q2604" s="297"/>
      <c r="R2604" s="297"/>
      <c r="S2604" s="297"/>
      <c r="T2604" s="297"/>
      <c r="U2604" s="297"/>
      <c r="V2604" s="297"/>
      <c r="W2604" s="297"/>
      <c r="X2604" s="297"/>
      <c r="Y2604" s="297"/>
    </row>
    <row r="2605" spans="1:25" x14ac:dyDescent="0.2">
      <c r="A2605" s="297"/>
      <c r="B2605" s="297"/>
      <c r="C2605" s="297"/>
      <c r="D2605" s="297"/>
      <c r="E2605" s="297"/>
      <c r="F2605" s="297"/>
      <c r="G2605" s="297"/>
      <c r="H2605" s="297"/>
      <c r="I2605" s="297"/>
      <c r="J2605" s="297"/>
      <c r="K2605" s="297"/>
      <c r="L2605" s="297"/>
      <c r="M2605" s="297"/>
      <c r="N2605" s="297"/>
      <c r="O2605" s="297"/>
      <c r="P2605" s="297"/>
      <c r="Q2605" s="297"/>
      <c r="R2605" s="297"/>
      <c r="S2605" s="297"/>
      <c r="T2605" s="297"/>
      <c r="U2605" s="297"/>
      <c r="V2605" s="297"/>
      <c r="W2605" s="297"/>
      <c r="X2605" s="297"/>
      <c r="Y2605" s="297"/>
    </row>
    <row r="2606" spans="1:25" x14ac:dyDescent="0.2">
      <c r="A2606" s="297"/>
      <c r="B2606" s="297"/>
      <c r="C2606" s="297"/>
      <c r="D2606" s="297"/>
      <c r="E2606" s="297"/>
      <c r="F2606" s="297"/>
      <c r="G2606" s="297"/>
      <c r="H2606" s="297"/>
      <c r="I2606" s="297"/>
      <c r="J2606" s="297"/>
      <c r="K2606" s="297"/>
      <c r="L2606" s="297"/>
      <c r="M2606" s="297"/>
      <c r="N2606" s="297"/>
      <c r="O2606" s="297"/>
      <c r="P2606" s="297"/>
      <c r="Q2606" s="297"/>
      <c r="R2606" s="297"/>
      <c r="S2606" s="297"/>
      <c r="T2606" s="297"/>
      <c r="U2606" s="297"/>
      <c r="V2606" s="297"/>
      <c r="W2606" s="297"/>
      <c r="X2606" s="297"/>
      <c r="Y2606" s="297"/>
    </row>
    <row r="2607" spans="1:25" x14ac:dyDescent="0.2">
      <c r="A2607" s="297"/>
      <c r="B2607" s="297"/>
      <c r="C2607" s="297"/>
      <c r="D2607" s="297"/>
      <c r="E2607" s="297"/>
      <c r="F2607" s="297"/>
      <c r="G2607" s="297"/>
      <c r="H2607" s="297"/>
      <c r="I2607" s="297"/>
      <c r="J2607" s="297"/>
      <c r="K2607" s="297"/>
      <c r="L2607" s="297"/>
      <c r="M2607" s="297"/>
      <c r="N2607" s="297"/>
      <c r="O2607" s="297"/>
      <c r="P2607" s="297"/>
      <c r="Q2607" s="297"/>
      <c r="R2607" s="297"/>
      <c r="S2607" s="297"/>
      <c r="T2607" s="297"/>
      <c r="U2607" s="297"/>
      <c r="V2607" s="297"/>
      <c r="W2607" s="297"/>
      <c r="X2607" s="297"/>
      <c r="Y2607" s="297"/>
    </row>
    <row r="2608" spans="1:25" x14ac:dyDescent="0.2">
      <c r="A2608" s="297"/>
      <c r="B2608" s="297"/>
      <c r="C2608" s="297"/>
      <c r="D2608" s="297"/>
      <c r="E2608" s="297"/>
      <c r="F2608" s="297"/>
      <c r="G2608" s="297"/>
      <c r="H2608" s="297"/>
      <c r="I2608" s="297"/>
      <c r="J2608" s="297"/>
      <c r="K2608" s="297"/>
      <c r="L2608" s="297"/>
      <c r="M2608" s="297"/>
      <c r="N2608" s="297"/>
      <c r="O2608" s="297"/>
      <c r="P2608" s="297"/>
      <c r="Q2608" s="297"/>
      <c r="R2608" s="297"/>
      <c r="S2608" s="297"/>
      <c r="T2608" s="297"/>
      <c r="U2608" s="297"/>
      <c r="V2608" s="297"/>
      <c r="W2608" s="297"/>
      <c r="X2608" s="297"/>
      <c r="Y2608" s="297"/>
    </row>
    <row r="2609" spans="1:25" x14ac:dyDescent="0.2">
      <c r="A2609" s="297"/>
      <c r="B2609" s="297"/>
      <c r="C2609" s="297"/>
      <c r="D2609" s="297"/>
      <c r="E2609" s="297"/>
      <c r="F2609" s="297"/>
      <c r="G2609" s="297"/>
      <c r="H2609" s="297"/>
      <c r="I2609" s="297"/>
      <c r="J2609" s="297"/>
      <c r="K2609" s="297"/>
      <c r="L2609" s="297"/>
      <c r="M2609" s="297"/>
      <c r="N2609" s="297"/>
      <c r="O2609" s="297"/>
      <c r="P2609" s="297"/>
      <c r="Q2609" s="297"/>
      <c r="R2609" s="297"/>
      <c r="S2609" s="297"/>
      <c r="T2609" s="297"/>
      <c r="U2609" s="297"/>
      <c r="V2609" s="297"/>
      <c r="W2609" s="297"/>
      <c r="X2609" s="297"/>
      <c r="Y2609" s="297"/>
    </row>
    <row r="2610" spans="1:25" x14ac:dyDescent="0.2">
      <c r="A2610" s="297"/>
      <c r="B2610" s="297"/>
      <c r="C2610" s="297"/>
      <c r="D2610" s="297"/>
      <c r="E2610" s="297"/>
      <c r="F2610" s="297"/>
      <c r="G2610" s="297"/>
      <c r="H2610" s="297"/>
      <c r="I2610" s="297"/>
      <c r="J2610" s="297"/>
      <c r="K2610" s="297"/>
      <c r="L2610" s="297"/>
      <c r="M2610" s="297"/>
      <c r="N2610" s="297"/>
      <c r="O2610" s="297"/>
      <c r="P2610" s="297"/>
      <c r="Q2610" s="297"/>
      <c r="R2610" s="297"/>
      <c r="S2610" s="297"/>
      <c r="T2610" s="297"/>
      <c r="U2610" s="297"/>
      <c r="V2610" s="297"/>
      <c r="W2610" s="297"/>
      <c r="X2610" s="297"/>
      <c r="Y2610" s="297"/>
    </row>
    <row r="2611" spans="1:25" x14ac:dyDescent="0.2">
      <c r="A2611" s="297"/>
      <c r="B2611" s="297"/>
      <c r="C2611" s="297"/>
      <c r="D2611" s="297"/>
      <c r="E2611" s="297"/>
      <c r="F2611" s="297"/>
      <c r="G2611" s="297"/>
      <c r="H2611" s="297"/>
      <c r="I2611" s="297"/>
      <c r="J2611" s="297"/>
      <c r="K2611" s="297"/>
      <c r="L2611" s="297"/>
      <c r="M2611" s="297"/>
      <c r="N2611" s="297"/>
      <c r="O2611" s="297"/>
      <c r="P2611" s="297"/>
      <c r="Q2611" s="297"/>
      <c r="R2611" s="297"/>
      <c r="S2611" s="297"/>
      <c r="T2611" s="297"/>
      <c r="U2611" s="297"/>
      <c r="V2611" s="297"/>
      <c r="W2611" s="297"/>
      <c r="X2611" s="297"/>
      <c r="Y2611" s="297"/>
    </row>
    <row r="2612" spans="1:25" x14ac:dyDescent="0.2">
      <c r="A2612" s="297"/>
      <c r="B2612" s="297"/>
      <c r="C2612" s="297"/>
      <c r="D2612" s="297"/>
      <c r="E2612" s="297"/>
      <c r="F2612" s="297"/>
      <c r="G2612" s="297"/>
      <c r="H2612" s="297"/>
      <c r="I2612" s="297"/>
      <c r="J2612" s="297"/>
      <c r="K2612" s="297"/>
      <c r="L2612" s="297"/>
      <c r="M2612" s="297"/>
      <c r="N2612" s="297"/>
      <c r="O2612" s="297"/>
      <c r="P2612" s="297"/>
      <c r="Q2612" s="297"/>
      <c r="R2612" s="297"/>
      <c r="S2612" s="297"/>
      <c r="T2612" s="297"/>
      <c r="U2612" s="297"/>
      <c r="V2612" s="297"/>
      <c r="W2612" s="297"/>
      <c r="X2612" s="297"/>
      <c r="Y2612" s="297"/>
    </row>
    <row r="2613" spans="1:25" x14ac:dyDescent="0.2">
      <c r="A2613" s="297"/>
      <c r="B2613" s="297"/>
      <c r="C2613" s="297"/>
      <c r="D2613" s="297"/>
      <c r="E2613" s="297"/>
      <c r="F2613" s="297"/>
      <c r="G2613" s="297"/>
      <c r="H2613" s="297"/>
      <c r="I2613" s="297"/>
      <c r="J2613" s="297"/>
      <c r="K2613" s="297"/>
      <c r="L2613" s="297"/>
      <c r="M2613" s="297"/>
      <c r="N2613" s="297"/>
      <c r="O2613" s="297"/>
      <c r="P2613" s="297"/>
      <c r="Q2613" s="297"/>
      <c r="R2613" s="297"/>
      <c r="S2613" s="297"/>
      <c r="T2613" s="297"/>
      <c r="U2613" s="297"/>
      <c r="V2613" s="297"/>
      <c r="W2613" s="297"/>
      <c r="X2613" s="297"/>
      <c r="Y2613" s="297"/>
    </row>
    <row r="2614" spans="1:25" x14ac:dyDescent="0.2">
      <c r="A2614" s="297"/>
      <c r="B2614" s="297"/>
      <c r="C2614" s="297"/>
      <c r="D2614" s="297"/>
      <c r="E2614" s="297"/>
      <c r="F2614" s="297"/>
      <c r="G2614" s="297"/>
      <c r="H2614" s="297"/>
      <c r="I2614" s="297"/>
      <c r="J2614" s="297"/>
      <c r="K2614" s="297"/>
      <c r="L2614" s="297"/>
      <c r="M2614" s="297"/>
      <c r="N2614" s="297"/>
      <c r="O2614" s="297"/>
      <c r="P2614" s="297"/>
      <c r="Q2614" s="297"/>
      <c r="R2614" s="297"/>
      <c r="S2614" s="297"/>
      <c r="T2614" s="297"/>
      <c r="U2614" s="297"/>
      <c r="V2614" s="297"/>
      <c r="W2614" s="297"/>
      <c r="X2614" s="297"/>
      <c r="Y2614" s="297"/>
    </row>
    <row r="2615" spans="1:25" x14ac:dyDescent="0.2">
      <c r="A2615" s="297"/>
      <c r="B2615" s="297"/>
      <c r="C2615" s="297"/>
      <c r="D2615" s="297"/>
      <c r="E2615" s="297"/>
      <c r="F2615" s="297"/>
      <c r="G2615" s="297"/>
      <c r="H2615" s="297"/>
      <c r="I2615" s="297"/>
      <c r="J2615" s="297"/>
      <c r="K2615" s="297"/>
      <c r="L2615" s="297"/>
      <c r="M2615" s="297"/>
      <c r="N2615" s="297"/>
      <c r="O2615" s="297"/>
      <c r="P2615" s="297"/>
      <c r="Q2615" s="297"/>
      <c r="R2615" s="297"/>
      <c r="S2615" s="297"/>
      <c r="T2615" s="297"/>
      <c r="U2615" s="297"/>
      <c r="V2615" s="297"/>
      <c r="W2615" s="297"/>
      <c r="X2615" s="297"/>
      <c r="Y2615" s="297"/>
    </row>
    <row r="2616" spans="1:25" x14ac:dyDescent="0.2">
      <c r="A2616" s="297"/>
      <c r="B2616" s="297"/>
      <c r="C2616" s="297"/>
      <c r="D2616" s="297"/>
      <c r="E2616" s="297"/>
      <c r="F2616" s="297"/>
      <c r="G2616" s="297"/>
      <c r="H2616" s="297"/>
      <c r="I2616" s="297"/>
      <c r="J2616" s="297"/>
      <c r="K2616" s="297"/>
      <c r="L2616" s="297"/>
      <c r="M2616" s="297"/>
      <c r="N2616" s="297"/>
      <c r="O2616" s="297"/>
      <c r="P2616" s="297"/>
      <c r="Q2616" s="297"/>
      <c r="R2616" s="297"/>
      <c r="S2616" s="297"/>
      <c r="T2616" s="297"/>
      <c r="U2616" s="297"/>
      <c r="V2616" s="297"/>
      <c r="W2616" s="297"/>
      <c r="X2616" s="297"/>
      <c r="Y2616" s="297"/>
    </row>
    <row r="2617" spans="1:25" x14ac:dyDescent="0.2">
      <c r="A2617" s="297"/>
      <c r="B2617" s="297"/>
      <c r="C2617" s="297"/>
      <c r="D2617" s="297"/>
      <c r="E2617" s="297"/>
      <c r="F2617" s="297"/>
      <c r="G2617" s="297"/>
      <c r="H2617" s="297"/>
      <c r="I2617" s="297"/>
      <c r="J2617" s="297"/>
      <c r="K2617" s="297"/>
      <c r="L2617" s="297"/>
      <c r="M2617" s="297"/>
      <c r="N2617" s="297"/>
      <c r="O2617" s="297"/>
      <c r="P2617" s="297"/>
      <c r="Q2617" s="297"/>
      <c r="R2617" s="297"/>
      <c r="S2617" s="297"/>
      <c r="T2617" s="297"/>
      <c r="U2617" s="297"/>
      <c r="V2617" s="297"/>
      <c r="W2617" s="297"/>
      <c r="X2617" s="297"/>
      <c r="Y2617" s="297"/>
    </row>
    <row r="2618" spans="1:25" x14ac:dyDescent="0.2">
      <c r="A2618" s="297"/>
      <c r="B2618" s="297"/>
      <c r="C2618" s="297"/>
      <c r="D2618" s="297"/>
      <c r="E2618" s="297"/>
      <c r="F2618" s="297"/>
      <c r="G2618" s="297"/>
      <c r="H2618" s="297"/>
      <c r="I2618" s="297"/>
      <c r="J2618" s="297"/>
      <c r="K2618" s="297"/>
      <c r="L2618" s="297"/>
      <c r="M2618" s="297"/>
      <c r="N2618" s="297"/>
      <c r="O2618" s="297"/>
      <c r="P2618" s="297"/>
      <c r="Q2618" s="297"/>
      <c r="R2618" s="297"/>
      <c r="S2618" s="297"/>
      <c r="T2618" s="297"/>
      <c r="U2618" s="297"/>
      <c r="V2618" s="297"/>
      <c r="W2618" s="297"/>
      <c r="X2618" s="297"/>
      <c r="Y2618" s="297"/>
    </row>
    <row r="2619" spans="1:25" x14ac:dyDescent="0.2">
      <c r="A2619" s="297"/>
      <c r="B2619" s="297"/>
      <c r="C2619" s="297"/>
      <c r="D2619" s="297"/>
      <c r="E2619" s="297"/>
      <c r="F2619" s="297"/>
      <c r="G2619" s="297"/>
      <c r="H2619" s="297"/>
      <c r="I2619" s="297"/>
      <c r="J2619" s="297"/>
      <c r="K2619" s="297"/>
      <c r="L2619" s="297"/>
      <c r="M2619" s="297"/>
      <c r="N2619" s="297"/>
      <c r="O2619" s="297"/>
      <c r="P2619" s="297"/>
      <c r="Q2619" s="297"/>
      <c r="R2619" s="297"/>
      <c r="S2619" s="297"/>
      <c r="T2619" s="297"/>
      <c r="U2619" s="297"/>
      <c r="V2619" s="297"/>
      <c r="W2619" s="297"/>
      <c r="X2619" s="297"/>
      <c r="Y2619" s="297"/>
    </row>
    <row r="2620" spans="1:25" x14ac:dyDescent="0.2">
      <c r="A2620" s="297"/>
      <c r="B2620" s="297"/>
      <c r="C2620" s="297"/>
      <c r="D2620" s="297"/>
      <c r="E2620" s="297"/>
      <c r="F2620" s="297"/>
      <c r="G2620" s="297"/>
      <c r="H2620" s="297"/>
      <c r="I2620" s="297"/>
      <c r="J2620" s="297"/>
      <c r="K2620" s="297"/>
      <c r="L2620" s="297"/>
      <c r="M2620" s="297"/>
      <c r="N2620" s="297"/>
      <c r="O2620" s="297"/>
      <c r="P2620" s="297"/>
      <c r="Q2620" s="297"/>
      <c r="R2620" s="297"/>
      <c r="S2620" s="297"/>
      <c r="T2620" s="297"/>
      <c r="U2620" s="297"/>
      <c r="V2620" s="297"/>
      <c r="W2620" s="297"/>
      <c r="X2620" s="297"/>
      <c r="Y2620" s="297"/>
    </row>
    <row r="2621" spans="1:25" x14ac:dyDescent="0.2">
      <c r="A2621" s="297"/>
      <c r="B2621" s="297"/>
      <c r="C2621" s="297"/>
      <c r="D2621" s="297"/>
      <c r="E2621" s="297"/>
      <c r="F2621" s="297"/>
      <c r="G2621" s="297"/>
      <c r="H2621" s="297"/>
      <c r="I2621" s="297"/>
      <c r="J2621" s="297"/>
      <c r="K2621" s="297"/>
      <c r="L2621" s="297"/>
      <c r="M2621" s="297"/>
      <c r="N2621" s="297"/>
      <c r="O2621" s="297"/>
      <c r="P2621" s="297"/>
      <c r="Q2621" s="297"/>
      <c r="R2621" s="297"/>
      <c r="S2621" s="297"/>
      <c r="T2621" s="297"/>
      <c r="U2621" s="297"/>
      <c r="V2621" s="297"/>
      <c r="W2621" s="297"/>
      <c r="X2621" s="297"/>
      <c r="Y2621" s="297"/>
    </row>
    <row r="2622" spans="1:25" x14ac:dyDescent="0.2">
      <c r="A2622" s="297"/>
      <c r="B2622" s="297"/>
      <c r="C2622" s="297"/>
      <c r="D2622" s="297"/>
      <c r="E2622" s="297"/>
      <c r="F2622" s="297"/>
      <c r="G2622" s="297"/>
      <c r="H2622" s="297"/>
      <c r="I2622" s="297"/>
      <c r="J2622" s="297"/>
      <c r="K2622" s="297"/>
      <c r="L2622" s="297"/>
      <c r="M2622" s="297"/>
      <c r="N2622" s="297"/>
      <c r="O2622" s="297"/>
      <c r="P2622" s="297"/>
      <c r="Q2622" s="297"/>
      <c r="R2622" s="297"/>
      <c r="S2622" s="297"/>
      <c r="T2622" s="297"/>
      <c r="U2622" s="297"/>
      <c r="V2622" s="297"/>
      <c r="W2622" s="297"/>
      <c r="X2622" s="297"/>
      <c r="Y2622" s="297"/>
    </row>
    <row r="2623" spans="1:25" x14ac:dyDescent="0.2">
      <c r="A2623" s="297"/>
      <c r="B2623" s="297"/>
      <c r="C2623" s="297"/>
      <c r="D2623" s="297"/>
      <c r="E2623" s="297"/>
      <c r="F2623" s="297"/>
      <c r="G2623" s="297"/>
      <c r="H2623" s="297"/>
      <c r="I2623" s="297"/>
      <c r="J2623" s="297"/>
      <c r="K2623" s="297"/>
      <c r="L2623" s="297"/>
      <c r="M2623" s="297"/>
      <c r="N2623" s="297"/>
      <c r="O2623" s="297"/>
      <c r="P2623" s="297"/>
      <c r="Q2623" s="297"/>
      <c r="R2623" s="297"/>
      <c r="S2623" s="297"/>
      <c r="T2623" s="297"/>
      <c r="U2623" s="297"/>
      <c r="V2623" s="297"/>
      <c r="W2623" s="297"/>
      <c r="X2623" s="297"/>
      <c r="Y2623" s="297"/>
    </row>
    <row r="2624" spans="1:25" x14ac:dyDescent="0.2">
      <c r="A2624" s="297"/>
      <c r="B2624" s="297"/>
      <c r="C2624" s="297"/>
      <c r="D2624" s="297"/>
      <c r="E2624" s="297"/>
      <c r="F2624" s="297"/>
      <c r="G2624" s="297"/>
      <c r="H2624" s="297"/>
      <c r="I2624" s="297"/>
      <c r="J2624" s="297"/>
      <c r="K2624" s="297"/>
      <c r="L2624" s="297"/>
      <c r="M2624" s="297"/>
      <c r="N2624" s="297"/>
      <c r="O2624" s="297"/>
      <c r="P2624" s="297"/>
      <c r="Q2624" s="297"/>
      <c r="R2624" s="297"/>
      <c r="S2624" s="297"/>
      <c r="T2624" s="297"/>
      <c r="U2624" s="297"/>
      <c r="V2624" s="297"/>
      <c r="W2624" s="297"/>
      <c r="X2624" s="297"/>
      <c r="Y2624" s="297"/>
    </row>
    <row r="2625" spans="1:25" x14ac:dyDescent="0.2">
      <c r="A2625" s="297"/>
      <c r="B2625" s="297"/>
      <c r="C2625" s="297"/>
      <c r="D2625" s="297"/>
      <c r="E2625" s="297"/>
      <c r="F2625" s="297"/>
      <c r="G2625" s="297"/>
      <c r="H2625" s="297"/>
      <c r="I2625" s="297"/>
      <c r="J2625" s="297"/>
      <c r="K2625" s="297"/>
      <c r="L2625" s="297"/>
      <c r="M2625" s="297"/>
      <c r="N2625" s="297"/>
      <c r="O2625" s="297"/>
      <c r="P2625" s="297"/>
      <c r="Q2625" s="297"/>
      <c r="R2625" s="297"/>
      <c r="S2625" s="297"/>
      <c r="T2625" s="297"/>
      <c r="U2625" s="297"/>
      <c r="V2625" s="297"/>
      <c r="W2625" s="297"/>
      <c r="X2625" s="297"/>
      <c r="Y2625" s="297"/>
    </row>
    <row r="2626" spans="1:25" x14ac:dyDescent="0.2">
      <c r="A2626" s="297"/>
      <c r="B2626" s="297"/>
      <c r="C2626" s="297"/>
      <c r="D2626" s="297"/>
      <c r="E2626" s="297"/>
      <c r="F2626" s="297"/>
      <c r="G2626" s="297"/>
      <c r="H2626" s="297"/>
      <c r="I2626" s="297"/>
      <c r="J2626" s="297"/>
      <c r="K2626" s="297"/>
      <c r="L2626" s="297"/>
      <c r="M2626" s="297"/>
      <c r="N2626" s="297"/>
      <c r="O2626" s="297"/>
      <c r="P2626" s="297"/>
      <c r="Q2626" s="297"/>
      <c r="R2626" s="297"/>
      <c r="S2626" s="297"/>
      <c r="T2626" s="297"/>
      <c r="U2626" s="297"/>
      <c r="V2626" s="297"/>
      <c r="W2626" s="297"/>
      <c r="X2626" s="297"/>
      <c r="Y2626" s="297"/>
    </row>
    <row r="2627" spans="1:25" x14ac:dyDescent="0.2">
      <c r="A2627" s="297"/>
      <c r="B2627" s="297"/>
      <c r="C2627" s="297"/>
      <c r="D2627" s="297"/>
      <c r="E2627" s="297"/>
      <c r="F2627" s="297"/>
      <c r="G2627" s="297"/>
      <c r="H2627" s="297"/>
      <c r="I2627" s="297"/>
      <c r="J2627" s="297"/>
      <c r="K2627" s="297"/>
      <c r="L2627" s="297"/>
      <c r="M2627" s="297"/>
      <c r="N2627" s="297"/>
      <c r="O2627" s="297"/>
      <c r="P2627" s="297"/>
      <c r="Q2627" s="297"/>
      <c r="R2627" s="297"/>
      <c r="S2627" s="297"/>
      <c r="T2627" s="297"/>
      <c r="U2627" s="297"/>
      <c r="V2627" s="297"/>
      <c r="W2627" s="297"/>
      <c r="X2627" s="297"/>
      <c r="Y2627" s="297"/>
    </row>
    <row r="2628" spans="1:25" x14ac:dyDescent="0.2">
      <c r="A2628" s="297"/>
      <c r="B2628" s="297"/>
      <c r="C2628" s="297"/>
      <c r="D2628" s="297"/>
      <c r="E2628" s="297"/>
      <c r="F2628" s="297"/>
      <c r="G2628" s="297"/>
      <c r="H2628" s="297"/>
      <c r="I2628" s="297"/>
      <c r="J2628" s="297"/>
      <c r="K2628" s="297"/>
      <c r="L2628" s="297"/>
      <c r="M2628" s="297"/>
      <c r="N2628" s="297"/>
      <c r="O2628" s="297"/>
      <c r="P2628" s="297"/>
      <c r="Q2628" s="297"/>
      <c r="R2628" s="297"/>
      <c r="S2628" s="297"/>
      <c r="T2628" s="297"/>
      <c r="U2628" s="297"/>
      <c r="V2628" s="297"/>
      <c r="W2628" s="297"/>
      <c r="X2628" s="297"/>
      <c r="Y2628" s="297"/>
    </row>
    <row r="2629" spans="1:25" x14ac:dyDescent="0.2">
      <c r="A2629" s="297"/>
      <c r="B2629" s="297"/>
      <c r="C2629" s="297"/>
      <c r="D2629" s="297"/>
      <c r="E2629" s="297"/>
      <c r="F2629" s="297"/>
      <c r="G2629" s="297"/>
      <c r="H2629" s="297"/>
      <c r="I2629" s="297"/>
      <c r="J2629" s="297"/>
      <c r="K2629" s="297"/>
      <c r="L2629" s="297"/>
      <c r="M2629" s="297"/>
      <c r="N2629" s="297"/>
      <c r="O2629" s="297"/>
      <c r="P2629" s="297"/>
      <c r="Q2629" s="297"/>
      <c r="R2629" s="297"/>
      <c r="S2629" s="297"/>
      <c r="T2629" s="297"/>
      <c r="U2629" s="297"/>
      <c r="V2629" s="297"/>
      <c r="W2629" s="297"/>
      <c r="X2629" s="297"/>
      <c r="Y2629" s="297"/>
    </row>
    <row r="2630" spans="1:25" x14ac:dyDescent="0.2">
      <c r="A2630" s="297"/>
      <c r="B2630" s="297"/>
      <c r="C2630" s="297"/>
      <c r="D2630" s="297"/>
      <c r="E2630" s="297"/>
      <c r="F2630" s="297"/>
      <c r="G2630" s="297"/>
      <c r="H2630" s="297"/>
      <c r="I2630" s="297"/>
      <c r="J2630" s="297"/>
      <c r="K2630" s="297"/>
      <c r="L2630" s="297"/>
      <c r="M2630" s="297"/>
      <c r="N2630" s="297"/>
      <c r="O2630" s="297"/>
      <c r="P2630" s="297"/>
      <c r="Q2630" s="297"/>
      <c r="R2630" s="297"/>
      <c r="S2630" s="297"/>
      <c r="T2630" s="297"/>
      <c r="U2630" s="297"/>
      <c r="V2630" s="297"/>
      <c r="W2630" s="297"/>
      <c r="X2630" s="297"/>
      <c r="Y2630" s="297"/>
    </row>
    <row r="2631" spans="1:25" x14ac:dyDescent="0.2">
      <c r="A2631" s="297"/>
      <c r="B2631" s="297"/>
      <c r="C2631" s="297"/>
      <c r="D2631" s="297"/>
      <c r="E2631" s="297"/>
      <c r="F2631" s="297"/>
      <c r="G2631" s="297"/>
      <c r="H2631" s="297"/>
      <c r="I2631" s="297"/>
      <c r="J2631" s="297"/>
      <c r="K2631" s="297"/>
      <c r="L2631" s="297"/>
      <c r="M2631" s="297"/>
      <c r="N2631" s="297"/>
      <c r="O2631" s="297"/>
      <c r="P2631" s="297"/>
      <c r="Q2631" s="297"/>
      <c r="R2631" s="297"/>
      <c r="S2631" s="297"/>
      <c r="T2631" s="297"/>
      <c r="U2631" s="297"/>
      <c r="V2631" s="297"/>
      <c r="W2631" s="297"/>
      <c r="X2631" s="297"/>
      <c r="Y2631" s="297"/>
    </row>
    <row r="2632" spans="1:25" x14ac:dyDescent="0.2">
      <c r="A2632" s="297"/>
      <c r="B2632" s="297"/>
      <c r="C2632" s="297"/>
      <c r="D2632" s="297"/>
      <c r="E2632" s="297"/>
      <c r="F2632" s="297"/>
      <c r="G2632" s="297"/>
      <c r="H2632" s="297"/>
      <c r="I2632" s="297"/>
      <c r="J2632" s="297"/>
      <c r="K2632" s="297"/>
      <c r="L2632" s="297"/>
      <c r="M2632" s="297"/>
      <c r="N2632" s="297"/>
      <c r="O2632" s="297"/>
      <c r="P2632" s="297"/>
      <c r="Q2632" s="297"/>
      <c r="R2632" s="297"/>
      <c r="S2632" s="297"/>
      <c r="T2632" s="297"/>
      <c r="U2632" s="297"/>
      <c r="V2632" s="297"/>
      <c r="W2632" s="297"/>
      <c r="X2632" s="297"/>
      <c r="Y2632" s="297"/>
    </row>
    <row r="2633" spans="1:25" x14ac:dyDescent="0.2">
      <c r="A2633" s="297"/>
      <c r="B2633" s="297"/>
      <c r="C2633" s="297"/>
      <c r="D2633" s="297"/>
      <c r="E2633" s="297"/>
      <c r="F2633" s="297"/>
      <c r="G2633" s="297"/>
      <c r="H2633" s="297"/>
      <c r="I2633" s="297"/>
      <c r="J2633" s="297"/>
      <c r="K2633" s="297"/>
      <c r="L2633" s="297"/>
      <c r="M2633" s="297"/>
      <c r="N2633" s="297"/>
      <c r="O2633" s="297"/>
      <c r="P2633" s="297"/>
      <c r="Q2633" s="297"/>
      <c r="R2633" s="297"/>
      <c r="S2633" s="297"/>
      <c r="T2633" s="297"/>
      <c r="U2633" s="297"/>
      <c r="V2633" s="297"/>
      <c r="W2633" s="297"/>
      <c r="X2633" s="297"/>
      <c r="Y2633" s="297"/>
    </row>
    <row r="2634" spans="1:25" x14ac:dyDescent="0.2">
      <c r="A2634" s="297"/>
      <c r="B2634" s="297"/>
      <c r="C2634" s="297"/>
      <c r="D2634" s="297"/>
      <c r="E2634" s="297"/>
      <c r="F2634" s="297"/>
      <c r="G2634" s="297"/>
      <c r="H2634" s="297"/>
      <c r="I2634" s="297"/>
      <c r="J2634" s="297"/>
      <c r="K2634" s="297"/>
      <c r="L2634" s="297"/>
      <c r="M2634" s="297"/>
      <c r="N2634" s="297"/>
      <c r="O2634" s="297"/>
      <c r="P2634" s="297"/>
      <c r="Q2634" s="297"/>
      <c r="R2634" s="297"/>
      <c r="S2634" s="297"/>
      <c r="T2634" s="297"/>
      <c r="U2634" s="297"/>
      <c r="V2634" s="297"/>
      <c r="W2634" s="297"/>
      <c r="X2634" s="297"/>
      <c r="Y2634" s="297"/>
    </row>
    <row r="2635" spans="1:25" x14ac:dyDescent="0.2">
      <c r="A2635" s="297"/>
      <c r="B2635" s="297"/>
      <c r="C2635" s="297"/>
      <c r="D2635" s="297"/>
      <c r="E2635" s="297"/>
      <c r="F2635" s="297"/>
      <c r="G2635" s="297"/>
      <c r="H2635" s="297"/>
      <c r="I2635" s="297"/>
      <c r="J2635" s="297"/>
      <c r="K2635" s="297"/>
      <c r="L2635" s="297"/>
      <c r="M2635" s="297"/>
      <c r="N2635" s="297"/>
      <c r="O2635" s="297"/>
      <c r="P2635" s="297"/>
      <c r="Q2635" s="297"/>
      <c r="R2635" s="297"/>
      <c r="S2635" s="297"/>
      <c r="T2635" s="297"/>
      <c r="U2635" s="297"/>
      <c r="V2635" s="297"/>
      <c r="W2635" s="297"/>
      <c r="X2635" s="297"/>
      <c r="Y2635" s="297"/>
    </row>
    <row r="2636" spans="1:25" x14ac:dyDescent="0.2">
      <c r="A2636" s="297"/>
      <c r="B2636" s="297"/>
      <c r="C2636" s="297"/>
      <c r="D2636" s="297"/>
      <c r="E2636" s="297"/>
      <c r="F2636" s="297"/>
      <c r="G2636" s="297"/>
      <c r="H2636" s="297"/>
      <c r="I2636" s="297"/>
      <c r="J2636" s="297"/>
      <c r="K2636" s="297"/>
      <c r="L2636" s="297"/>
      <c r="M2636" s="297"/>
      <c r="N2636" s="297"/>
      <c r="O2636" s="297"/>
      <c r="P2636" s="297"/>
      <c r="Q2636" s="297"/>
      <c r="R2636" s="297"/>
      <c r="S2636" s="297"/>
      <c r="T2636" s="297"/>
      <c r="U2636" s="297"/>
      <c r="V2636" s="297"/>
      <c r="W2636" s="297"/>
      <c r="X2636" s="297"/>
      <c r="Y2636" s="297"/>
    </row>
    <row r="2637" spans="1:25" x14ac:dyDescent="0.2">
      <c r="A2637" s="297"/>
      <c r="B2637" s="297"/>
      <c r="C2637" s="297"/>
      <c r="D2637" s="297"/>
      <c r="E2637" s="297"/>
      <c r="F2637" s="297"/>
      <c r="G2637" s="297"/>
      <c r="H2637" s="297"/>
      <c r="I2637" s="297"/>
      <c r="J2637" s="297"/>
      <c r="K2637" s="297"/>
      <c r="L2637" s="297"/>
      <c r="M2637" s="297"/>
      <c r="N2637" s="297"/>
      <c r="O2637" s="297"/>
      <c r="P2637" s="297"/>
      <c r="Q2637" s="297"/>
      <c r="R2637" s="297"/>
      <c r="S2637" s="297"/>
      <c r="T2637" s="297"/>
      <c r="U2637" s="297"/>
      <c r="V2637" s="297"/>
      <c r="W2637" s="297"/>
      <c r="X2637" s="297"/>
      <c r="Y2637" s="297"/>
    </row>
    <row r="2638" spans="1:25" x14ac:dyDescent="0.2">
      <c r="A2638" s="297"/>
      <c r="B2638" s="297"/>
      <c r="C2638" s="297"/>
      <c r="D2638" s="297"/>
      <c r="E2638" s="297"/>
      <c r="F2638" s="297"/>
      <c r="G2638" s="297"/>
      <c r="H2638" s="297"/>
      <c r="I2638" s="297"/>
      <c r="J2638" s="297"/>
      <c r="K2638" s="297"/>
      <c r="L2638" s="297"/>
      <c r="M2638" s="297"/>
      <c r="N2638" s="297"/>
      <c r="O2638" s="297"/>
      <c r="P2638" s="297"/>
      <c r="Q2638" s="297"/>
      <c r="R2638" s="297"/>
      <c r="S2638" s="297"/>
      <c r="T2638" s="297"/>
      <c r="U2638" s="297"/>
      <c r="V2638" s="297"/>
      <c r="W2638" s="297"/>
      <c r="X2638" s="297"/>
      <c r="Y2638" s="297"/>
    </row>
    <row r="2639" spans="1:25" x14ac:dyDescent="0.2">
      <c r="A2639" s="297"/>
      <c r="B2639" s="297"/>
      <c r="C2639" s="297"/>
      <c r="D2639" s="297"/>
      <c r="E2639" s="297"/>
      <c r="F2639" s="297"/>
      <c r="G2639" s="297"/>
      <c r="H2639" s="297"/>
      <c r="I2639" s="297"/>
      <c r="J2639" s="297"/>
      <c r="K2639" s="297"/>
      <c r="L2639" s="297"/>
      <c r="M2639" s="297"/>
      <c r="N2639" s="297"/>
      <c r="O2639" s="297"/>
      <c r="P2639" s="297"/>
      <c r="Q2639" s="297"/>
      <c r="R2639" s="297"/>
      <c r="S2639" s="297"/>
      <c r="T2639" s="297"/>
      <c r="U2639" s="297"/>
      <c r="V2639" s="297"/>
      <c r="W2639" s="297"/>
      <c r="X2639" s="297"/>
      <c r="Y2639" s="297"/>
    </row>
    <row r="2640" spans="1:25" x14ac:dyDescent="0.2">
      <c r="A2640" s="297"/>
      <c r="B2640" s="297"/>
      <c r="C2640" s="297"/>
      <c r="D2640" s="297"/>
      <c r="E2640" s="297"/>
      <c r="F2640" s="297"/>
      <c r="G2640" s="297"/>
      <c r="H2640" s="297"/>
      <c r="I2640" s="297"/>
      <c r="J2640" s="297"/>
      <c r="K2640" s="297"/>
      <c r="L2640" s="297"/>
      <c r="M2640" s="297"/>
      <c r="N2640" s="297"/>
      <c r="O2640" s="297"/>
      <c r="P2640" s="297"/>
      <c r="Q2640" s="297"/>
      <c r="R2640" s="297"/>
      <c r="S2640" s="297"/>
      <c r="T2640" s="297"/>
      <c r="U2640" s="297"/>
      <c r="V2640" s="297"/>
      <c r="W2640" s="297"/>
      <c r="X2640" s="297"/>
      <c r="Y2640" s="297"/>
    </row>
    <row r="2641" spans="1:25" x14ac:dyDescent="0.2">
      <c r="A2641" s="297"/>
      <c r="B2641" s="297"/>
      <c r="C2641" s="297"/>
      <c r="D2641" s="297"/>
      <c r="E2641" s="297"/>
      <c r="F2641" s="297"/>
      <c r="G2641" s="297"/>
      <c r="H2641" s="297"/>
      <c r="I2641" s="297"/>
      <c r="J2641" s="297"/>
      <c r="K2641" s="297"/>
      <c r="L2641" s="297"/>
      <c r="M2641" s="297"/>
      <c r="N2641" s="297"/>
      <c r="O2641" s="297"/>
      <c r="P2641" s="297"/>
      <c r="Q2641" s="297"/>
      <c r="R2641" s="297"/>
      <c r="S2641" s="297"/>
      <c r="T2641" s="297"/>
      <c r="U2641" s="297"/>
      <c r="V2641" s="297"/>
      <c r="W2641" s="297"/>
      <c r="X2641" s="297"/>
      <c r="Y2641" s="297"/>
    </row>
    <row r="2642" spans="1:25" x14ac:dyDescent="0.2">
      <c r="A2642" s="297"/>
      <c r="B2642" s="297"/>
      <c r="C2642" s="297"/>
      <c r="D2642" s="297"/>
      <c r="E2642" s="297"/>
      <c r="F2642" s="297"/>
      <c r="G2642" s="297"/>
      <c r="H2642" s="297"/>
      <c r="I2642" s="297"/>
      <c r="J2642" s="297"/>
      <c r="K2642" s="297"/>
      <c r="L2642" s="297"/>
      <c r="M2642" s="297"/>
      <c r="N2642" s="297"/>
      <c r="O2642" s="297"/>
      <c r="P2642" s="297"/>
      <c r="Q2642" s="297"/>
      <c r="R2642" s="297"/>
      <c r="S2642" s="297"/>
      <c r="T2642" s="297"/>
      <c r="U2642" s="297"/>
      <c r="V2642" s="297"/>
      <c r="W2642" s="297"/>
      <c r="X2642" s="297"/>
      <c r="Y2642" s="297"/>
    </row>
    <row r="2643" spans="1:25" x14ac:dyDescent="0.2">
      <c r="A2643" s="297"/>
      <c r="B2643" s="297"/>
      <c r="C2643" s="297"/>
      <c r="D2643" s="297"/>
      <c r="E2643" s="297"/>
      <c r="F2643" s="297"/>
      <c r="G2643" s="297"/>
      <c r="H2643" s="297"/>
      <c r="I2643" s="297"/>
      <c r="J2643" s="297"/>
      <c r="K2643" s="297"/>
      <c r="L2643" s="297"/>
      <c r="M2643" s="297"/>
      <c r="N2643" s="297"/>
      <c r="O2643" s="297"/>
      <c r="P2643" s="297"/>
      <c r="Q2643" s="297"/>
      <c r="R2643" s="297"/>
      <c r="S2643" s="297"/>
      <c r="T2643" s="297"/>
      <c r="U2643" s="297"/>
      <c r="V2643" s="297"/>
      <c r="W2643" s="297"/>
      <c r="X2643" s="297"/>
      <c r="Y2643" s="297"/>
    </row>
    <row r="2644" spans="1:25" x14ac:dyDescent="0.2">
      <c r="A2644" s="297"/>
      <c r="B2644" s="297"/>
      <c r="C2644" s="297"/>
      <c r="D2644" s="297"/>
      <c r="E2644" s="297"/>
      <c r="F2644" s="297"/>
      <c r="G2644" s="297"/>
      <c r="H2644" s="297"/>
      <c r="I2644" s="297"/>
      <c r="J2644" s="297"/>
      <c r="K2644" s="297"/>
      <c r="L2644" s="297"/>
      <c r="M2644" s="297"/>
      <c r="N2644" s="297"/>
      <c r="O2644" s="297"/>
      <c r="P2644" s="297"/>
      <c r="Q2644" s="297"/>
      <c r="R2644" s="297"/>
      <c r="S2644" s="297"/>
      <c r="T2644" s="297"/>
      <c r="U2644" s="297"/>
      <c r="V2644" s="297"/>
      <c r="W2644" s="297"/>
      <c r="X2644" s="297"/>
      <c r="Y2644" s="297"/>
    </row>
    <row r="2645" spans="1:25" x14ac:dyDescent="0.2">
      <c r="A2645" s="297"/>
      <c r="B2645" s="297"/>
      <c r="C2645" s="297"/>
      <c r="D2645" s="297"/>
      <c r="E2645" s="297"/>
      <c r="F2645" s="297"/>
      <c r="G2645" s="297"/>
      <c r="H2645" s="297"/>
      <c r="I2645" s="297"/>
      <c r="J2645" s="297"/>
      <c r="K2645" s="297"/>
      <c r="L2645" s="297"/>
      <c r="M2645" s="297"/>
      <c r="N2645" s="297"/>
      <c r="O2645" s="297"/>
      <c r="P2645" s="297"/>
      <c r="Q2645" s="297"/>
      <c r="R2645" s="297"/>
      <c r="S2645" s="297"/>
      <c r="T2645" s="297"/>
      <c r="U2645" s="297"/>
      <c r="V2645" s="297"/>
      <c r="W2645" s="297"/>
      <c r="X2645" s="297"/>
      <c r="Y2645" s="297"/>
    </row>
    <row r="2646" spans="1:25" x14ac:dyDescent="0.2">
      <c r="A2646" s="297"/>
      <c r="B2646" s="297"/>
      <c r="C2646" s="297"/>
      <c r="D2646" s="297"/>
      <c r="E2646" s="297"/>
      <c r="F2646" s="297"/>
      <c r="G2646" s="297"/>
      <c r="H2646" s="297"/>
      <c r="I2646" s="297"/>
      <c r="J2646" s="297"/>
      <c r="K2646" s="297"/>
      <c r="L2646" s="297"/>
      <c r="M2646" s="297"/>
      <c r="N2646" s="297"/>
      <c r="O2646" s="297"/>
      <c r="P2646" s="297"/>
      <c r="Q2646" s="297"/>
      <c r="R2646" s="297"/>
      <c r="S2646" s="297"/>
      <c r="T2646" s="297"/>
      <c r="U2646" s="297"/>
      <c r="V2646" s="297"/>
      <c r="W2646" s="297"/>
      <c r="X2646" s="297"/>
      <c r="Y2646" s="297"/>
    </row>
    <row r="2647" spans="1:25" x14ac:dyDescent="0.2">
      <c r="A2647" s="297"/>
      <c r="B2647" s="297"/>
      <c r="C2647" s="297"/>
      <c r="D2647" s="297"/>
      <c r="E2647" s="297"/>
      <c r="F2647" s="297"/>
      <c r="G2647" s="297"/>
      <c r="H2647" s="297"/>
      <c r="I2647" s="297"/>
      <c r="J2647" s="297"/>
      <c r="K2647" s="297"/>
      <c r="L2647" s="297"/>
      <c r="M2647" s="297"/>
      <c r="N2647" s="297"/>
      <c r="O2647" s="297"/>
      <c r="P2647" s="297"/>
      <c r="Q2647" s="297"/>
      <c r="R2647" s="297"/>
      <c r="S2647" s="297"/>
      <c r="T2647" s="297"/>
      <c r="U2647" s="297"/>
      <c r="V2647" s="297"/>
      <c r="W2647" s="297"/>
      <c r="X2647" s="297"/>
      <c r="Y2647" s="297"/>
    </row>
    <row r="2648" spans="1:25" x14ac:dyDescent="0.2">
      <c r="A2648" s="297"/>
      <c r="B2648" s="297"/>
      <c r="C2648" s="297"/>
      <c r="D2648" s="297"/>
      <c r="E2648" s="297"/>
      <c r="F2648" s="297"/>
      <c r="G2648" s="297"/>
      <c r="H2648" s="297"/>
      <c r="I2648" s="297"/>
      <c r="J2648" s="297"/>
      <c r="K2648" s="297"/>
      <c r="L2648" s="297"/>
      <c r="M2648" s="297"/>
      <c r="N2648" s="297"/>
      <c r="O2648" s="297"/>
      <c r="P2648" s="297"/>
      <c r="Q2648" s="297"/>
      <c r="R2648" s="297"/>
      <c r="S2648" s="297"/>
      <c r="T2648" s="297"/>
      <c r="U2648" s="297"/>
      <c r="V2648" s="297"/>
      <c r="W2648" s="297"/>
      <c r="X2648" s="297"/>
      <c r="Y2648" s="297"/>
    </row>
    <row r="2649" spans="1:25" x14ac:dyDescent="0.2">
      <c r="A2649" s="297"/>
      <c r="B2649" s="297"/>
      <c r="C2649" s="297"/>
      <c r="D2649" s="297"/>
      <c r="E2649" s="297"/>
      <c r="F2649" s="297"/>
      <c r="G2649" s="297"/>
      <c r="H2649" s="297"/>
      <c r="I2649" s="297"/>
      <c r="J2649" s="297"/>
      <c r="K2649" s="297"/>
      <c r="L2649" s="297"/>
      <c r="M2649" s="297"/>
      <c r="N2649" s="297"/>
      <c r="O2649" s="297"/>
      <c r="P2649" s="297"/>
      <c r="Q2649" s="297"/>
      <c r="R2649" s="297"/>
      <c r="S2649" s="297"/>
      <c r="T2649" s="297"/>
      <c r="U2649" s="297"/>
      <c r="V2649" s="297"/>
      <c r="W2649" s="297"/>
      <c r="X2649" s="297"/>
      <c r="Y2649" s="297"/>
    </row>
    <row r="2650" spans="1:25" x14ac:dyDescent="0.2">
      <c r="A2650" s="297"/>
      <c r="B2650" s="297"/>
      <c r="C2650" s="297"/>
      <c r="D2650" s="297"/>
      <c r="E2650" s="297"/>
      <c r="F2650" s="297"/>
      <c r="G2650" s="297"/>
      <c r="H2650" s="297"/>
      <c r="I2650" s="297"/>
      <c r="J2650" s="297"/>
      <c r="K2650" s="297"/>
      <c r="L2650" s="297"/>
      <c r="M2650" s="297"/>
      <c r="N2650" s="297"/>
      <c r="O2650" s="297"/>
      <c r="P2650" s="297"/>
      <c r="Q2650" s="297"/>
      <c r="R2650" s="297"/>
      <c r="S2650" s="297"/>
      <c r="T2650" s="297"/>
      <c r="U2650" s="297"/>
      <c r="V2650" s="297"/>
      <c r="W2650" s="297"/>
      <c r="X2650" s="297"/>
      <c r="Y2650" s="297"/>
    </row>
    <row r="2651" spans="1:25" x14ac:dyDescent="0.2">
      <c r="A2651" s="297"/>
      <c r="B2651" s="297"/>
      <c r="C2651" s="297"/>
      <c r="D2651" s="297"/>
      <c r="E2651" s="297"/>
      <c r="F2651" s="297"/>
      <c r="G2651" s="297"/>
      <c r="H2651" s="297"/>
      <c r="I2651" s="297"/>
      <c r="J2651" s="297"/>
      <c r="K2651" s="297"/>
      <c r="L2651" s="297"/>
      <c r="M2651" s="297"/>
      <c r="N2651" s="297"/>
      <c r="O2651" s="297"/>
      <c r="P2651" s="297"/>
      <c r="Q2651" s="297"/>
      <c r="R2651" s="297"/>
      <c r="S2651" s="297"/>
      <c r="T2651" s="297"/>
      <c r="U2651" s="297"/>
      <c r="V2651" s="297"/>
      <c r="W2651" s="297"/>
      <c r="X2651" s="297"/>
      <c r="Y2651" s="297"/>
    </row>
    <row r="2652" spans="1:25" x14ac:dyDescent="0.2">
      <c r="A2652" s="297"/>
      <c r="B2652" s="297"/>
      <c r="C2652" s="297"/>
      <c r="D2652" s="297"/>
      <c r="E2652" s="297"/>
      <c r="F2652" s="297"/>
      <c r="G2652" s="297"/>
      <c r="H2652" s="297"/>
      <c r="I2652" s="297"/>
      <c r="J2652" s="297"/>
      <c r="K2652" s="297"/>
      <c r="L2652" s="297"/>
      <c r="M2652" s="297"/>
      <c r="N2652" s="297"/>
      <c r="O2652" s="297"/>
      <c r="P2652" s="297"/>
      <c r="Q2652" s="297"/>
      <c r="R2652" s="297"/>
      <c r="S2652" s="297"/>
      <c r="T2652" s="297"/>
      <c r="U2652" s="297"/>
      <c r="V2652" s="297"/>
      <c r="W2652" s="297"/>
      <c r="X2652" s="297"/>
      <c r="Y2652" s="297"/>
    </row>
    <row r="2653" spans="1:25" x14ac:dyDescent="0.2">
      <c r="A2653" s="297"/>
      <c r="B2653" s="297"/>
      <c r="C2653" s="297"/>
      <c r="D2653" s="297"/>
      <c r="E2653" s="297"/>
      <c r="F2653" s="297"/>
      <c r="G2653" s="297"/>
      <c r="H2653" s="297"/>
      <c r="I2653" s="297"/>
      <c r="J2653" s="297"/>
      <c r="K2653" s="297"/>
      <c r="L2653" s="297"/>
      <c r="M2653" s="297"/>
      <c r="N2653" s="297"/>
      <c r="O2653" s="297"/>
      <c r="P2653" s="297"/>
      <c r="Q2653" s="297"/>
      <c r="R2653" s="297"/>
      <c r="S2653" s="297"/>
      <c r="T2653" s="297"/>
      <c r="U2653" s="297"/>
      <c r="V2653" s="297"/>
      <c r="W2653" s="297"/>
      <c r="X2653" s="297"/>
      <c r="Y2653" s="297"/>
    </row>
    <row r="2654" spans="1:25" x14ac:dyDescent="0.2">
      <c r="A2654" s="297"/>
      <c r="B2654" s="297"/>
      <c r="C2654" s="297"/>
      <c r="D2654" s="297"/>
      <c r="E2654" s="297"/>
      <c r="F2654" s="297"/>
      <c r="G2654" s="297"/>
      <c r="H2654" s="297"/>
      <c r="I2654" s="297"/>
      <c r="J2654" s="297"/>
      <c r="K2654" s="297"/>
      <c r="L2654" s="297"/>
      <c r="M2654" s="297"/>
      <c r="N2654" s="297"/>
      <c r="O2654" s="297"/>
      <c r="P2654" s="297"/>
      <c r="Q2654" s="297"/>
      <c r="R2654" s="297"/>
      <c r="S2654" s="297"/>
      <c r="T2654" s="297"/>
      <c r="U2654" s="297"/>
      <c r="V2654" s="297"/>
      <c r="W2654" s="297"/>
      <c r="X2654" s="297"/>
      <c r="Y2654" s="297"/>
    </row>
    <row r="2655" spans="1:25" x14ac:dyDescent="0.2">
      <c r="A2655" s="297"/>
      <c r="B2655" s="297"/>
      <c r="C2655" s="297"/>
      <c r="D2655" s="297"/>
      <c r="E2655" s="297"/>
      <c r="F2655" s="297"/>
      <c r="G2655" s="297"/>
      <c r="H2655" s="297"/>
      <c r="I2655" s="297"/>
      <c r="J2655" s="297"/>
      <c r="K2655" s="297"/>
      <c r="L2655" s="297"/>
      <c r="M2655" s="297"/>
      <c r="N2655" s="297"/>
      <c r="O2655" s="297"/>
      <c r="P2655" s="297"/>
      <c r="Q2655" s="297"/>
      <c r="R2655" s="297"/>
      <c r="S2655" s="297"/>
      <c r="T2655" s="297"/>
      <c r="U2655" s="297"/>
      <c r="V2655" s="297"/>
      <c r="W2655" s="297"/>
      <c r="X2655" s="297"/>
      <c r="Y2655" s="297"/>
    </row>
    <row r="2656" spans="1:25" x14ac:dyDescent="0.2">
      <c r="A2656" s="297"/>
      <c r="B2656" s="297"/>
      <c r="C2656" s="297"/>
      <c r="D2656" s="297"/>
      <c r="E2656" s="297"/>
      <c r="F2656" s="297"/>
      <c r="G2656" s="297"/>
      <c r="H2656" s="297"/>
      <c r="I2656" s="297"/>
      <c r="J2656" s="297"/>
      <c r="K2656" s="297"/>
      <c r="L2656" s="297"/>
      <c r="M2656" s="297"/>
      <c r="N2656" s="297"/>
      <c r="O2656" s="297"/>
      <c r="P2656" s="297"/>
      <c r="Q2656" s="297"/>
      <c r="R2656" s="297"/>
      <c r="S2656" s="297"/>
      <c r="T2656" s="297"/>
      <c r="U2656" s="297"/>
      <c r="V2656" s="297"/>
      <c r="W2656" s="297"/>
      <c r="X2656" s="297"/>
      <c r="Y2656" s="297"/>
    </row>
    <row r="2657" spans="1:25" x14ac:dyDescent="0.2">
      <c r="A2657" s="297"/>
      <c r="B2657" s="297"/>
      <c r="C2657" s="297"/>
      <c r="D2657" s="297"/>
      <c r="E2657" s="297"/>
      <c r="F2657" s="297"/>
      <c r="G2657" s="297"/>
      <c r="H2657" s="297"/>
      <c r="I2657" s="297"/>
      <c r="J2657" s="297"/>
      <c r="K2657" s="297"/>
      <c r="L2657" s="297"/>
      <c r="M2657" s="297"/>
      <c r="N2657" s="297"/>
      <c r="O2657" s="297"/>
      <c r="P2657" s="297"/>
      <c r="Q2657" s="297"/>
      <c r="R2657" s="297"/>
      <c r="S2657" s="297"/>
      <c r="T2657" s="297"/>
      <c r="U2657" s="297"/>
      <c r="V2657" s="297"/>
      <c r="W2657" s="297"/>
      <c r="X2657" s="297"/>
      <c r="Y2657" s="297"/>
    </row>
    <row r="2658" spans="1:25" x14ac:dyDescent="0.2">
      <c r="A2658" s="297"/>
      <c r="B2658" s="297"/>
      <c r="C2658" s="297"/>
      <c r="D2658" s="297"/>
      <c r="E2658" s="297"/>
      <c r="F2658" s="297"/>
      <c r="G2658" s="297"/>
      <c r="H2658" s="297"/>
      <c r="I2658" s="297"/>
      <c r="J2658" s="297"/>
      <c r="K2658" s="297"/>
      <c r="L2658" s="297"/>
      <c r="M2658" s="297"/>
      <c r="N2658" s="297"/>
      <c r="O2658" s="297"/>
      <c r="P2658" s="297"/>
      <c r="Q2658" s="297"/>
      <c r="R2658" s="297"/>
      <c r="S2658" s="297"/>
      <c r="T2658" s="297"/>
      <c r="U2658" s="297"/>
      <c r="V2658" s="297"/>
      <c r="W2658" s="297"/>
      <c r="X2658" s="297"/>
      <c r="Y2658" s="297"/>
    </row>
    <row r="2659" spans="1:25" x14ac:dyDescent="0.2">
      <c r="A2659" s="297"/>
      <c r="B2659" s="297"/>
      <c r="C2659" s="297"/>
      <c r="D2659" s="297"/>
      <c r="E2659" s="297"/>
      <c r="F2659" s="297"/>
      <c r="G2659" s="297"/>
      <c r="H2659" s="297"/>
      <c r="I2659" s="297"/>
      <c r="J2659" s="297"/>
      <c r="K2659" s="297"/>
      <c r="L2659" s="297"/>
      <c r="M2659" s="297"/>
      <c r="N2659" s="297"/>
      <c r="O2659" s="297"/>
      <c r="P2659" s="297"/>
      <c r="Q2659" s="297"/>
      <c r="R2659" s="297"/>
      <c r="S2659" s="297"/>
      <c r="T2659" s="297"/>
      <c r="U2659" s="297"/>
      <c r="V2659" s="297"/>
      <c r="W2659" s="297"/>
      <c r="X2659" s="297"/>
      <c r="Y2659" s="297"/>
    </row>
    <row r="2660" spans="1:25" x14ac:dyDescent="0.2">
      <c r="A2660" s="297"/>
      <c r="B2660" s="297"/>
      <c r="C2660" s="297"/>
      <c r="D2660" s="297"/>
      <c r="E2660" s="297"/>
      <c r="F2660" s="297"/>
      <c r="G2660" s="297"/>
      <c r="H2660" s="297"/>
      <c r="I2660" s="297"/>
      <c r="J2660" s="297"/>
      <c r="K2660" s="297"/>
      <c r="L2660" s="297"/>
      <c r="M2660" s="297"/>
      <c r="N2660" s="297"/>
      <c r="O2660" s="297"/>
      <c r="P2660" s="297"/>
      <c r="Q2660" s="297"/>
      <c r="R2660" s="297"/>
      <c r="S2660" s="297"/>
      <c r="T2660" s="297"/>
      <c r="U2660" s="297"/>
      <c r="V2660" s="297"/>
      <c r="W2660" s="297"/>
      <c r="X2660" s="297"/>
      <c r="Y2660" s="297"/>
    </row>
    <row r="2661" spans="1:25" x14ac:dyDescent="0.2">
      <c r="A2661" s="297"/>
      <c r="B2661" s="297"/>
      <c r="C2661" s="297"/>
      <c r="D2661" s="297"/>
      <c r="E2661" s="297"/>
      <c r="F2661" s="297"/>
      <c r="G2661" s="297"/>
      <c r="H2661" s="297"/>
      <c r="I2661" s="297"/>
      <c r="J2661" s="297"/>
      <c r="K2661" s="297"/>
      <c r="L2661" s="297"/>
      <c r="M2661" s="297"/>
      <c r="N2661" s="297"/>
      <c r="O2661" s="297"/>
      <c r="P2661" s="297"/>
      <c r="Q2661" s="297"/>
      <c r="R2661" s="297"/>
      <c r="S2661" s="297"/>
      <c r="T2661" s="297"/>
      <c r="U2661" s="297"/>
      <c r="V2661" s="297"/>
      <c r="W2661" s="297"/>
      <c r="X2661" s="297"/>
      <c r="Y2661" s="297"/>
    </row>
    <row r="2662" spans="1:25" x14ac:dyDescent="0.2">
      <c r="A2662" s="297"/>
      <c r="B2662" s="297"/>
      <c r="C2662" s="297"/>
      <c r="D2662" s="297"/>
      <c r="E2662" s="297"/>
      <c r="F2662" s="297"/>
      <c r="G2662" s="297"/>
      <c r="H2662" s="297"/>
      <c r="I2662" s="297"/>
      <c r="J2662" s="297"/>
      <c r="K2662" s="297"/>
      <c r="L2662" s="297"/>
      <c r="M2662" s="297"/>
      <c r="N2662" s="297"/>
      <c r="O2662" s="297"/>
      <c r="P2662" s="297"/>
      <c r="Q2662" s="297"/>
      <c r="R2662" s="297"/>
      <c r="S2662" s="297"/>
      <c r="T2662" s="297"/>
      <c r="U2662" s="297"/>
      <c r="V2662" s="297"/>
      <c r="W2662" s="297"/>
      <c r="X2662" s="297"/>
      <c r="Y2662" s="297"/>
    </row>
    <row r="2663" spans="1:25" x14ac:dyDescent="0.2">
      <c r="A2663" s="297"/>
      <c r="B2663" s="297"/>
      <c r="C2663" s="297"/>
      <c r="D2663" s="297"/>
      <c r="E2663" s="297"/>
      <c r="F2663" s="297"/>
      <c r="G2663" s="297"/>
      <c r="H2663" s="297"/>
      <c r="I2663" s="297"/>
      <c r="J2663" s="297"/>
      <c r="K2663" s="297"/>
      <c r="L2663" s="297"/>
      <c r="M2663" s="297"/>
      <c r="N2663" s="297"/>
      <c r="O2663" s="297"/>
      <c r="P2663" s="297"/>
      <c r="Q2663" s="297"/>
      <c r="R2663" s="297"/>
      <c r="S2663" s="297"/>
      <c r="T2663" s="297"/>
      <c r="U2663" s="297"/>
      <c r="V2663" s="297"/>
      <c r="W2663" s="297"/>
      <c r="X2663" s="297"/>
      <c r="Y2663" s="297"/>
    </row>
    <row r="2664" spans="1:25" x14ac:dyDescent="0.2">
      <c r="A2664" s="297"/>
      <c r="B2664" s="297"/>
      <c r="C2664" s="297"/>
      <c r="D2664" s="297"/>
      <c r="E2664" s="297"/>
      <c r="F2664" s="297"/>
      <c r="G2664" s="297"/>
      <c r="H2664" s="297"/>
      <c r="I2664" s="297"/>
      <c r="J2664" s="297"/>
      <c r="K2664" s="297"/>
      <c r="L2664" s="297"/>
      <c r="M2664" s="297"/>
      <c r="N2664" s="297"/>
      <c r="O2664" s="297"/>
      <c r="P2664" s="297"/>
      <c r="Q2664" s="297"/>
      <c r="R2664" s="297"/>
      <c r="S2664" s="297"/>
      <c r="T2664" s="297"/>
      <c r="U2664" s="297"/>
      <c r="V2664" s="297"/>
      <c r="W2664" s="297"/>
      <c r="X2664" s="297"/>
      <c r="Y2664" s="297"/>
    </row>
    <row r="2665" spans="1:25" x14ac:dyDescent="0.2">
      <c r="A2665" s="297"/>
      <c r="B2665" s="297"/>
      <c r="C2665" s="297"/>
      <c r="D2665" s="297"/>
      <c r="E2665" s="297"/>
      <c r="F2665" s="297"/>
      <c r="G2665" s="297"/>
      <c r="H2665" s="297"/>
      <c r="I2665" s="297"/>
      <c r="J2665" s="297"/>
      <c r="K2665" s="297"/>
      <c r="L2665" s="297"/>
      <c r="M2665" s="297"/>
      <c r="N2665" s="297"/>
      <c r="O2665" s="297"/>
      <c r="P2665" s="297"/>
      <c r="Q2665" s="297"/>
      <c r="R2665" s="297"/>
      <c r="S2665" s="297"/>
      <c r="T2665" s="297"/>
      <c r="U2665" s="297"/>
      <c r="V2665" s="297"/>
      <c r="W2665" s="297"/>
      <c r="X2665" s="297"/>
      <c r="Y2665" s="297"/>
    </row>
    <row r="2666" spans="1:25" x14ac:dyDescent="0.2">
      <c r="A2666" s="297"/>
      <c r="B2666" s="297"/>
      <c r="C2666" s="297"/>
      <c r="D2666" s="297"/>
      <c r="E2666" s="297"/>
      <c r="F2666" s="297"/>
      <c r="G2666" s="297"/>
      <c r="H2666" s="297"/>
      <c r="I2666" s="297"/>
      <c r="J2666" s="297"/>
      <c r="K2666" s="297"/>
      <c r="L2666" s="297"/>
      <c r="M2666" s="297"/>
      <c r="N2666" s="297"/>
      <c r="O2666" s="297"/>
      <c r="P2666" s="297"/>
      <c r="Q2666" s="297"/>
      <c r="R2666" s="297"/>
      <c r="S2666" s="297"/>
      <c r="T2666" s="297"/>
      <c r="U2666" s="297"/>
      <c r="V2666" s="297"/>
      <c r="W2666" s="297"/>
      <c r="X2666" s="297"/>
      <c r="Y2666" s="297"/>
    </row>
    <row r="2667" spans="1:25" x14ac:dyDescent="0.2">
      <c r="A2667" s="297"/>
      <c r="B2667" s="297"/>
      <c r="C2667" s="297"/>
      <c r="D2667" s="297"/>
      <c r="E2667" s="297"/>
      <c r="F2667" s="297"/>
      <c r="G2667" s="297"/>
      <c r="H2667" s="297"/>
      <c r="I2667" s="297"/>
      <c r="J2667" s="297"/>
      <c r="K2667" s="297"/>
      <c r="L2667" s="297"/>
      <c r="M2667" s="297"/>
      <c r="N2667" s="297"/>
      <c r="O2667" s="297"/>
      <c r="P2667" s="297"/>
      <c r="Q2667" s="297"/>
      <c r="R2667" s="297"/>
      <c r="S2667" s="297"/>
      <c r="T2667" s="297"/>
      <c r="U2667" s="297"/>
      <c r="V2667" s="297"/>
      <c r="W2667" s="297"/>
      <c r="X2667" s="297"/>
      <c r="Y2667" s="297"/>
    </row>
    <row r="2668" spans="1:25" x14ac:dyDescent="0.2">
      <c r="A2668" s="297"/>
      <c r="B2668" s="297"/>
      <c r="C2668" s="297"/>
      <c r="D2668" s="297"/>
      <c r="E2668" s="297"/>
      <c r="F2668" s="297"/>
      <c r="G2668" s="297"/>
      <c r="H2668" s="297"/>
      <c r="I2668" s="297"/>
      <c r="J2668" s="297"/>
      <c r="K2668" s="297"/>
      <c r="L2668" s="297"/>
      <c r="M2668" s="297"/>
      <c r="N2668" s="297"/>
      <c r="O2668" s="297"/>
      <c r="P2668" s="297"/>
      <c r="Q2668" s="297"/>
      <c r="R2668" s="297"/>
      <c r="S2668" s="297"/>
      <c r="T2668" s="297"/>
      <c r="U2668" s="297"/>
      <c r="V2668" s="297"/>
      <c r="W2668" s="297"/>
      <c r="X2668" s="297"/>
      <c r="Y2668" s="297"/>
    </row>
    <row r="2669" spans="1:25" x14ac:dyDescent="0.2">
      <c r="A2669" s="297"/>
      <c r="B2669" s="297"/>
      <c r="C2669" s="297"/>
      <c r="D2669" s="297"/>
      <c r="E2669" s="297"/>
      <c r="F2669" s="297"/>
      <c r="G2669" s="297"/>
      <c r="H2669" s="297"/>
      <c r="I2669" s="297"/>
      <c r="J2669" s="297"/>
      <c r="K2669" s="297"/>
      <c r="L2669" s="297"/>
      <c r="M2669" s="297"/>
      <c r="N2669" s="297"/>
      <c r="O2669" s="297"/>
      <c r="P2669" s="297"/>
      <c r="Q2669" s="297"/>
      <c r="R2669" s="297"/>
      <c r="S2669" s="297"/>
      <c r="T2669" s="297"/>
      <c r="U2669" s="297"/>
      <c r="V2669" s="297"/>
      <c r="W2669" s="297"/>
      <c r="X2669" s="297"/>
      <c r="Y2669" s="297"/>
    </row>
    <row r="2670" spans="1:25" x14ac:dyDescent="0.2">
      <c r="A2670" s="297"/>
      <c r="B2670" s="297"/>
      <c r="C2670" s="297"/>
      <c r="D2670" s="297"/>
      <c r="E2670" s="297"/>
      <c r="F2670" s="297"/>
      <c r="G2670" s="297"/>
      <c r="H2670" s="297"/>
      <c r="I2670" s="297"/>
      <c r="J2670" s="297"/>
      <c r="K2670" s="297"/>
      <c r="L2670" s="297"/>
      <c r="M2670" s="297"/>
      <c r="N2670" s="297"/>
      <c r="O2670" s="297"/>
      <c r="P2670" s="297"/>
      <c r="Q2670" s="297"/>
      <c r="R2670" s="297"/>
      <c r="S2670" s="297"/>
      <c r="T2670" s="297"/>
      <c r="U2670" s="297"/>
      <c r="V2670" s="297"/>
      <c r="W2670" s="297"/>
      <c r="X2670" s="297"/>
      <c r="Y2670" s="297"/>
    </row>
    <row r="2671" spans="1:25" x14ac:dyDescent="0.2">
      <c r="A2671" s="297"/>
      <c r="B2671" s="297"/>
      <c r="C2671" s="297"/>
      <c r="D2671" s="297"/>
      <c r="E2671" s="297"/>
      <c r="F2671" s="297"/>
      <c r="G2671" s="297"/>
      <c r="H2671" s="297"/>
      <c r="I2671" s="297"/>
      <c r="J2671" s="297"/>
      <c r="K2671" s="297"/>
      <c r="L2671" s="297"/>
      <c r="M2671" s="297"/>
      <c r="N2671" s="297"/>
      <c r="O2671" s="297"/>
      <c r="P2671" s="297"/>
      <c r="Q2671" s="297"/>
      <c r="R2671" s="297"/>
      <c r="S2671" s="297"/>
      <c r="T2671" s="297"/>
      <c r="U2671" s="297"/>
      <c r="V2671" s="297"/>
      <c r="W2671" s="297"/>
      <c r="X2671" s="297"/>
      <c r="Y2671" s="297"/>
    </row>
    <row r="2672" spans="1:25" x14ac:dyDescent="0.2">
      <c r="A2672" s="297"/>
      <c r="B2672" s="297"/>
      <c r="C2672" s="297"/>
      <c r="D2672" s="297"/>
      <c r="E2672" s="297"/>
      <c r="F2672" s="297"/>
      <c r="G2672" s="297"/>
      <c r="H2672" s="297"/>
      <c r="I2672" s="297"/>
      <c r="J2672" s="297"/>
      <c r="K2672" s="297"/>
      <c r="L2672" s="297"/>
      <c r="M2672" s="297"/>
      <c r="N2672" s="297"/>
      <c r="O2672" s="297"/>
      <c r="P2672" s="297"/>
      <c r="Q2672" s="297"/>
      <c r="R2672" s="297"/>
      <c r="S2672" s="297"/>
      <c r="T2672" s="297"/>
      <c r="U2672" s="297"/>
      <c r="V2672" s="297"/>
      <c r="W2672" s="297"/>
      <c r="X2672" s="297"/>
      <c r="Y2672" s="297"/>
    </row>
    <row r="2673" spans="1:25" x14ac:dyDescent="0.2">
      <c r="A2673" s="297"/>
      <c r="B2673" s="297"/>
      <c r="C2673" s="297"/>
      <c r="D2673" s="297"/>
      <c r="E2673" s="297"/>
      <c r="F2673" s="297"/>
      <c r="G2673" s="297"/>
      <c r="H2673" s="297"/>
      <c r="I2673" s="297"/>
      <c r="J2673" s="297"/>
      <c r="K2673" s="297"/>
      <c r="L2673" s="297"/>
      <c r="M2673" s="297"/>
      <c r="N2673" s="297"/>
      <c r="O2673" s="297"/>
      <c r="P2673" s="297"/>
      <c r="Q2673" s="297"/>
      <c r="R2673" s="297"/>
      <c r="S2673" s="297"/>
      <c r="T2673" s="297"/>
      <c r="U2673" s="297"/>
      <c r="V2673" s="297"/>
      <c r="W2673" s="297"/>
      <c r="X2673" s="297"/>
      <c r="Y2673" s="297"/>
    </row>
    <row r="2674" spans="1:25" x14ac:dyDescent="0.2">
      <c r="A2674" s="297"/>
      <c r="B2674" s="297"/>
      <c r="C2674" s="297"/>
      <c r="D2674" s="297"/>
      <c r="E2674" s="297"/>
      <c r="F2674" s="297"/>
      <c r="G2674" s="297"/>
      <c r="H2674" s="297"/>
      <c r="I2674" s="297"/>
      <c r="J2674" s="297"/>
      <c r="K2674" s="297"/>
      <c r="L2674" s="297"/>
      <c r="M2674" s="297"/>
      <c r="N2674" s="297"/>
      <c r="O2674" s="297"/>
      <c r="P2674" s="297"/>
      <c r="Q2674" s="297"/>
      <c r="R2674" s="297"/>
      <c r="S2674" s="297"/>
      <c r="T2674" s="297"/>
      <c r="U2674" s="297"/>
      <c r="V2674" s="297"/>
      <c r="W2674" s="297"/>
      <c r="X2674" s="297"/>
      <c r="Y2674" s="297"/>
    </row>
    <row r="2675" spans="1:25" x14ac:dyDescent="0.2">
      <c r="A2675" s="297"/>
      <c r="B2675" s="297"/>
      <c r="C2675" s="297"/>
      <c r="D2675" s="297"/>
      <c r="E2675" s="297"/>
      <c r="F2675" s="297"/>
      <c r="G2675" s="297"/>
      <c r="H2675" s="297"/>
      <c r="I2675" s="297"/>
      <c r="J2675" s="297"/>
      <c r="K2675" s="297"/>
      <c r="L2675" s="297"/>
      <c r="M2675" s="297"/>
      <c r="N2675" s="297"/>
      <c r="O2675" s="297"/>
      <c r="P2675" s="297"/>
      <c r="Q2675" s="297"/>
      <c r="R2675" s="297"/>
      <c r="S2675" s="297"/>
      <c r="T2675" s="297"/>
      <c r="U2675" s="297"/>
      <c r="V2675" s="297"/>
      <c r="W2675" s="297"/>
      <c r="X2675" s="297"/>
      <c r="Y2675" s="297"/>
    </row>
    <row r="2676" spans="1:25" x14ac:dyDescent="0.2">
      <c r="A2676" s="297"/>
      <c r="B2676" s="297"/>
      <c r="C2676" s="297"/>
      <c r="D2676" s="297"/>
      <c r="E2676" s="297"/>
      <c r="F2676" s="297"/>
      <c r="G2676" s="297"/>
      <c r="H2676" s="297"/>
      <c r="I2676" s="297"/>
      <c r="J2676" s="297"/>
      <c r="K2676" s="297"/>
      <c r="L2676" s="297"/>
      <c r="M2676" s="297"/>
      <c r="N2676" s="297"/>
      <c r="O2676" s="297"/>
      <c r="P2676" s="297"/>
      <c r="Q2676" s="297"/>
      <c r="R2676" s="297"/>
      <c r="S2676" s="297"/>
      <c r="T2676" s="297"/>
      <c r="U2676" s="297"/>
      <c r="V2676" s="297"/>
      <c r="W2676" s="297"/>
      <c r="X2676" s="297"/>
      <c r="Y2676" s="297"/>
    </row>
    <row r="2677" spans="1:25" x14ac:dyDescent="0.2">
      <c r="A2677" s="297"/>
      <c r="B2677" s="297"/>
      <c r="C2677" s="297"/>
      <c r="D2677" s="297"/>
      <c r="E2677" s="297"/>
      <c r="F2677" s="297"/>
      <c r="G2677" s="297"/>
      <c r="H2677" s="297"/>
      <c r="I2677" s="297"/>
      <c r="J2677" s="297"/>
      <c r="K2677" s="297"/>
      <c r="L2677" s="297"/>
      <c r="M2677" s="297"/>
      <c r="N2677" s="297"/>
      <c r="O2677" s="297"/>
      <c r="P2677" s="297"/>
      <c r="Q2677" s="297"/>
      <c r="R2677" s="297"/>
      <c r="S2677" s="297"/>
      <c r="T2677" s="297"/>
      <c r="U2677" s="297"/>
      <c r="V2677" s="297"/>
      <c r="W2677" s="297"/>
      <c r="X2677" s="297"/>
      <c r="Y2677" s="297"/>
    </row>
    <row r="2678" spans="1:25" x14ac:dyDescent="0.2">
      <c r="A2678" s="297"/>
      <c r="B2678" s="297"/>
      <c r="C2678" s="297"/>
      <c r="D2678" s="297"/>
      <c r="E2678" s="297"/>
      <c r="F2678" s="297"/>
      <c r="G2678" s="297"/>
      <c r="H2678" s="297"/>
      <c r="I2678" s="297"/>
      <c r="J2678" s="297"/>
      <c r="K2678" s="297"/>
      <c r="L2678" s="297"/>
      <c r="M2678" s="297"/>
      <c r="N2678" s="297"/>
      <c r="O2678" s="297"/>
      <c r="P2678" s="297"/>
      <c r="Q2678" s="297"/>
      <c r="R2678" s="297"/>
      <c r="S2678" s="297"/>
      <c r="T2678" s="297"/>
      <c r="U2678" s="297"/>
      <c r="V2678" s="297"/>
      <c r="W2678" s="297"/>
      <c r="X2678" s="297"/>
      <c r="Y2678" s="297"/>
    </row>
    <row r="2679" spans="1:25" x14ac:dyDescent="0.2">
      <c r="A2679" s="297"/>
      <c r="B2679" s="297"/>
      <c r="C2679" s="297"/>
      <c r="D2679" s="297"/>
      <c r="E2679" s="297"/>
      <c r="F2679" s="297"/>
      <c r="G2679" s="297"/>
      <c r="H2679" s="297"/>
      <c r="I2679" s="297"/>
      <c r="J2679" s="297"/>
      <c r="K2679" s="297"/>
      <c r="L2679" s="297"/>
      <c r="M2679" s="297"/>
      <c r="N2679" s="297"/>
      <c r="O2679" s="297"/>
      <c r="P2679" s="297"/>
      <c r="Q2679" s="297"/>
      <c r="R2679" s="297"/>
      <c r="S2679" s="297"/>
      <c r="T2679" s="297"/>
      <c r="U2679" s="297"/>
      <c r="V2679" s="297"/>
      <c r="W2679" s="297"/>
      <c r="X2679" s="297"/>
      <c r="Y2679" s="297"/>
    </row>
    <row r="2680" spans="1:25" x14ac:dyDescent="0.2">
      <c r="A2680" s="297"/>
      <c r="B2680" s="297"/>
      <c r="C2680" s="297"/>
      <c r="D2680" s="297"/>
      <c r="E2680" s="297"/>
      <c r="F2680" s="297"/>
      <c r="G2680" s="297"/>
      <c r="H2680" s="297"/>
      <c r="I2680" s="297"/>
      <c r="J2680" s="297"/>
      <c r="K2680" s="297"/>
      <c r="L2680" s="297"/>
      <c r="M2680" s="297"/>
      <c r="N2680" s="297"/>
      <c r="O2680" s="297"/>
      <c r="P2680" s="297"/>
      <c r="Q2680" s="297"/>
      <c r="R2680" s="297"/>
      <c r="S2680" s="297"/>
      <c r="T2680" s="297"/>
      <c r="U2680" s="297"/>
      <c r="V2680" s="297"/>
      <c r="W2680" s="297"/>
      <c r="X2680" s="297"/>
      <c r="Y2680" s="297"/>
    </row>
    <row r="2681" spans="1:25" x14ac:dyDescent="0.2">
      <c r="A2681" s="297"/>
      <c r="B2681" s="297"/>
      <c r="C2681" s="297"/>
      <c r="D2681" s="297"/>
      <c r="E2681" s="297"/>
      <c r="F2681" s="297"/>
      <c r="G2681" s="297"/>
      <c r="H2681" s="297"/>
      <c r="I2681" s="297"/>
      <c r="J2681" s="297"/>
      <c r="K2681" s="297"/>
      <c r="L2681" s="297"/>
      <c r="M2681" s="297"/>
      <c r="N2681" s="297"/>
      <c r="O2681" s="297"/>
      <c r="P2681" s="297"/>
      <c r="Q2681" s="297"/>
      <c r="R2681" s="297"/>
      <c r="S2681" s="297"/>
      <c r="T2681" s="297"/>
      <c r="U2681" s="297"/>
      <c r="V2681" s="297"/>
      <c r="W2681" s="297"/>
      <c r="X2681" s="297"/>
      <c r="Y2681" s="297"/>
    </row>
    <row r="2682" spans="1:25" x14ac:dyDescent="0.2">
      <c r="A2682" s="297"/>
      <c r="B2682" s="297"/>
      <c r="C2682" s="297"/>
      <c r="D2682" s="297"/>
      <c r="E2682" s="297"/>
      <c r="F2682" s="297"/>
      <c r="G2682" s="297"/>
      <c r="H2682" s="297"/>
      <c r="I2682" s="297"/>
      <c r="J2682" s="297"/>
      <c r="K2682" s="297"/>
      <c r="L2682" s="297"/>
      <c r="M2682" s="297"/>
      <c r="N2682" s="297"/>
      <c r="O2682" s="297"/>
      <c r="P2682" s="297"/>
      <c r="Q2682" s="297"/>
      <c r="R2682" s="297"/>
      <c r="S2682" s="297"/>
      <c r="T2682" s="297"/>
      <c r="U2682" s="297"/>
      <c r="V2682" s="297"/>
      <c r="W2682" s="297"/>
      <c r="X2682" s="297"/>
      <c r="Y2682" s="297"/>
    </row>
    <row r="2683" spans="1:25" x14ac:dyDescent="0.2">
      <c r="A2683" s="297"/>
      <c r="B2683" s="297"/>
      <c r="C2683" s="297"/>
      <c r="D2683" s="297"/>
      <c r="E2683" s="297"/>
      <c r="F2683" s="297"/>
      <c r="G2683" s="297"/>
      <c r="H2683" s="297"/>
      <c r="I2683" s="297"/>
      <c r="J2683" s="297"/>
      <c r="K2683" s="297"/>
      <c r="L2683" s="297"/>
      <c r="M2683" s="297"/>
      <c r="N2683" s="297"/>
      <c r="O2683" s="297"/>
      <c r="P2683" s="297"/>
      <c r="Q2683" s="297"/>
      <c r="R2683" s="297"/>
      <c r="S2683" s="297"/>
      <c r="T2683" s="297"/>
      <c r="U2683" s="297"/>
      <c r="V2683" s="297"/>
      <c r="W2683" s="297"/>
      <c r="X2683" s="297"/>
      <c r="Y2683" s="297"/>
    </row>
    <row r="2684" spans="1:25" x14ac:dyDescent="0.2">
      <c r="A2684" s="297"/>
      <c r="B2684" s="297"/>
      <c r="C2684" s="297"/>
      <c r="D2684" s="297"/>
      <c r="E2684" s="297"/>
      <c r="F2684" s="297"/>
      <c r="G2684" s="297"/>
      <c r="H2684" s="297"/>
      <c r="I2684" s="297"/>
      <c r="J2684" s="297"/>
      <c r="K2684" s="297"/>
      <c r="L2684" s="297"/>
      <c r="M2684" s="297"/>
      <c r="N2684" s="297"/>
      <c r="O2684" s="297"/>
      <c r="P2684" s="297"/>
      <c r="Q2684" s="297"/>
      <c r="R2684" s="297"/>
      <c r="S2684" s="297"/>
      <c r="T2684" s="297"/>
      <c r="U2684" s="297"/>
      <c r="V2684" s="297"/>
      <c r="W2684" s="297"/>
      <c r="X2684" s="297"/>
      <c r="Y2684" s="297"/>
    </row>
    <row r="2685" spans="1:25" x14ac:dyDescent="0.2">
      <c r="A2685" s="297"/>
      <c r="B2685" s="297"/>
      <c r="C2685" s="297"/>
      <c r="D2685" s="297"/>
      <c r="E2685" s="297"/>
      <c r="F2685" s="297"/>
      <c r="G2685" s="297"/>
      <c r="H2685" s="297"/>
      <c r="I2685" s="297"/>
      <c r="J2685" s="297"/>
      <c r="K2685" s="297"/>
      <c r="L2685" s="297"/>
      <c r="M2685" s="297"/>
      <c r="N2685" s="297"/>
      <c r="O2685" s="297"/>
      <c r="P2685" s="297"/>
      <c r="Q2685" s="297"/>
      <c r="R2685" s="297"/>
      <c r="S2685" s="297"/>
      <c r="T2685" s="297"/>
      <c r="U2685" s="297"/>
      <c r="V2685" s="297"/>
      <c r="W2685" s="297"/>
      <c r="X2685" s="297"/>
      <c r="Y2685" s="297"/>
    </row>
    <row r="2686" spans="1:25" x14ac:dyDescent="0.2">
      <c r="A2686" s="297"/>
      <c r="B2686" s="297"/>
      <c r="C2686" s="297"/>
      <c r="D2686" s="297"/>
      <c r="E2686" s="297"/>
      <c r="F2686" s="297"/>
      <c r="G2686" s="297"/>
      <c r="H2686" s="297"/>
      <c r="I2686" s="297"/>
      <c r="J2686" s="297"/>
      <c r="K2686" s="297"/>
      <c r="L2686" s="297"/>
      <c r="M2686" s="297"/>
      <c r="N2686" s="297"/>
      <c r="O2686" s="297"/>
      <c r="P2686" s="297"/>
      <c r="Q2686" s="297"/>
      <c r="R2686" s="297"/>
      <c r="S2686" s="297"/>
      <c r="T2686" s="297"/>
      <c r="U2686" s="297"/>
      <c r="V2686" s="297"/>
      <c r="W2686" s="297"/>
      <c r="X2686" s="297"/>
      <c r="Y2686" s="297"/>
    </row>
    <row r="2687" spans="1:25" x14ac:dyDescent="0.2">
      <c r="A2687" s="297"/>
      <c r="B2687" s="297"/>
      <c r="C2687" s="297"/>
      <c r="D2687" s="297"/>
      <c r="E2687" s="297"/>
      <c r="F2687" s="297"/>
      <c r="G2687" s="297"/>
      <c r="H2687" s="297"/>
      <c r="I2687" s="297"/>
      <c r="J2687" s="297"/>
      <c r="K2687" s="297"/>
      <c r="L2687" s="297"/>
      <c r="M2687" s="297"/>
      <c r="N2687" s="297"/>
      <c r="O2687" s="297"/>
      <c r="P2687" s="297"/>
      <c r="Q2687" s="297"/>
      <c r="R2687" s="297"/>
      <c r="S2687" s="297"/>
      <c r="T2687" s="297"/>
      <c r="U2687" s="297"/>
      <c r="V2687" s="297"/>
      <c r="W2687" s="297"/>
      <c r="X2687" s="297"/>
      <c r="Y2687" s="297"/>
    </row>
    <row r="2688" spans="1:25" x14ac:dyDescent="0.2">
      <c r="A2688" s="297"/>
      <c r="B2688" s="297"/>
      <c r="C2688" s="297"/>
      <c r="D2688" s="297"/>
      <c r="E2688" s="297"/>
      <c r="F2688" s="297"/>
      <c r="G2688" s="297"/>
      <c r="H2688" s="297"/>
      <c r="I2688" s="297"/>
      <c r="J2688" s="297"/>
      <c r="K2688" s="297"/>
      <c r="L2688" s="297"/>
      <c r="M2688" s="297"/>
      <c r="N2688" s="297"/>
      <c r="O2688" s="297"/>
      <c r="P2688" s="297"/>
      <c r="Q2688" s="297"/>
      <c r="R2688" s="297"/>
      <c r="S2688" s="297"/>
      <c r="T2688" s="297"/>
      <c r="U2688" s="297"/>
      <c r="V2688" s="297"/>
      <c r="W2688" s="297"/>
      <c r="X2688" s="297"/>
      <c r="Y2688" s="297"/>
    </row>
    <row r="2689" spans="1:25" x14ac:dyDescent="0.2">
      <c r="A2689" s="297"/>
      <c r="B2689" s="297"/>
      <c r="C2689" s="297"/>
      <c r="D2689" s="297"/>
      <c r="E2689" s="297"/>
      <c r="F2689" s="297"/>
      <c r="G2689" s="297"/>
      <c r="H2689" s="297"/>
      <c r="I2689" s="297"/>
      <c r="J2689" s="297"/>
      <c r="K2689" s="297"/>
      <c r="L2689" s="297"/>
      <c r="M2689" s="297"/>
      <c r="N2689" s="297"/>
      <c r="O2689" s="297"/>
      <c r="P2689" s="297"/>
      <c r="Q2689" s="297"/>
      <c r="R2689" s="297"/>
      <c r="S2689" s="297"/>
      <c r="T2689" s="297"/>
      <c r="U2689" s="297"/>
      <c r="V2689" s="297"/>
      <c r="W2689" s="297"/>
      <c r="X2689" s="297"/>
      <c r="Y2689" s="297"/>
    </row>
    <row r="2690" spans="1:25" x14ac:dyDescent="0.2">
      <c r="A2690" s="297"/>
      <c r="B2690" s="297"/>
      <c r="C2690" s="297"/>
      <c r="D2690" s="297"/>
      <c r="E2690" s="297"/>
      <c r="F2690" s="297"/>
      <c r="G2690" s="297"/>
      <c r="H2690" s="297"/>
      <c r="I2690" s="297"/>
      <c r="J2690" s="297"/>
      <c r="K2690" s="297"/>
      <c r="L2690" s="297"/>
      <c r="M2690" s="297"/>
      <c r="N2690" s="297"/>
      <c r="O2690" s="297"/>
      <c r="P2690" s="297"/>
      <c r="Q2690" s="297"/>
      <c r="R2690" s="297"/>
      <c r="S2690" s="297"/>
      <c r="T2690" s="297"/>
      <c r="U2690" s="297"/>
      <c r="V2690" s="297"/>
      <c r="W2690" s="297"/>
      <c r="X2690" s="297"/>
      <c r="Y2690" s="297"/>
    </row>
    <row r="2691" spans="1:25" x14ac:dyDescent="0.2">
      <c r="A2691" s="297"/>
      <c r="B2691" s="297"/>
      <c r="C2691" s="297"/>
      <c r="D2691" s="297"/>
      <c r="E2691" s="297"/>
      <c r="F2691" s="297"/>
      <c r="G2691" s="297"/>
      <c r="H2691" s="297"/>
      <c r="I2691" s="297"/>
      <c r="J2691" s="297"/>
      <c r="K2691" s="297"/>
      <c r="L2691" s="297"/>
      <c r="M2691" s="297"/>
      <c r="N2691" s="297"/>
      <c r="O2691" s="297"/>
      <c r="P2691" s="297"/>
      <c r="Q2691" s="297"/>
      <c r="R2691" s="297"/>
      <c r="S2691" s="297"/>
      <c r="T2691" s="297"/>
      <c r="U2691" s="297"/>
      <c r="V2691" s="297"/>
      <c r="W2691" s="297"/>
      <c r="X2691" s="297"/>
      <c r="Y2691" s="297"/>
    </row>
    <row r="2692" spans="1:25" x14ac:dyDescent="0.2">
      <c r="A2692" s="297"/>
      <c r="B2692" s="297"/>
      <c r="C2692" s="297"/>
      <c r="D2692" s="297"/>
      <c r="E2692" s="297"/>
      <c r="F2692" s="297"/>
      <c r="G2692" s="297"/>
      <c r="H2692" s="297"/>
      <c r="I2692" s="297"/>
      <c r="J2692" s="297"/>
      <c r="K2692" s="297"/>
      <c r="L2692" s="297"/>
      <c r="M2692" s="297"/>
      <c r="N2692" s="297"/>
      <c r="O2692" s="297"/>
      <c r="P2692" s="297"/>
      <c r="Q2692" s="297"/>
      <c r="R2692" s="297"/>
      <c r="S2692" s="297"/>
      <c r="T2692" s="297"/>
      <c r="U2692" s="297"/>
      <c r="V2692" s="297"/>
      <c r="W2692" s="297"/>
      <c r="X2692" s="297"/>
      <c r="Y2692" s="297"/>
    </row>
    <row r="2693" spans="1:25" x14ac:dyDescent="0.2">
      <c r="A2693" s="297"/>
      <c r="B2693" s="297"/>
      <c r="C2693" s="297"/>
      <c r="D2693" s="297"/>
      <c r="E2693" s="297"/>
      <c r="F2693" s="297"/>
      <c r="G2693" s="297"/>
      <c r="H2693" s="297"/>
      <c r="I2693" s="297"/>
      <c r="J2693" s="297"/>
      <c r="K2693" s="297"/>
      <c r="L2693" s="297"/>
      <c r="M2693" s="297"/>
      <c r="N2693" s="297"/>
      <c r="O2693" s="297"/>
      <c r="P2693" s="297"/>
      <c r="Q2693" s="297"/>
      <c r="R2693" s="297"/>
      <c r="S2693" s="297"/>
      <c r="T2693" s="297"/>
      <c r="U2693" s="297"/>
      <c r="V2693" s="297"/>
      <c r="W2693" s="297"/>
      <c r="X2693" s="297"/>
      <c r="Y2693" s="297"/>
    </row>
    <row r="2694" spans="1:25" x14ac:dyDescent="0.2">
      <c r="A2694" s="297"/>
      <c r="B2694" s="297"/>
      <c r="C2694" s="297"/>
      <c r="D2694" s="297"/>
      <c r="E2694" s="297"/>
      <c r="F2694" s="297"/>
      <c r="G2694" s="297"/>
      <c r="H2694" s="297"/>
      <c r="I2694" s="297"/>
      <c r="J2694" s="297"/>
      <c r="K2694" s="297"/>
      <c r="L2694" s="297"/>
      <c r="M2694" s="297"/>
      <c r="N2694" s="297"/>
      <c r="O2694" s="297"/>
      <c r="P2694" s="297"/>
      <c r="Q2694" s="297"/>
      <c r="R2694" s="297"/>
      <c r="S2694" s="297"/>
      <c r="T2694" s="297"/>
      <c r="U2694" s="297"/>
      <c r="V2694" s="297"/>
      <c r="W2694" s="297"/>
      <c r="X2694" s="297"/>
      <c r="Y2694" s="297"/>
    </row>
    <row r="2695" spans="1:25" x14ac:dyDescent="0.2">
      <c r="A2695" s="297"/>
      <c r="B2695" s="297"/>
      <c r="C2695" s="297"/>
      <c r="D2695" s="297"/>
      <c r="E2695" s="297"/>
      <c r="F2695" s="297"/>
      <c r="G2695" s="297"/>
      <c r="H2695" s="297"/>
      <c r="I2695" s="297"/>
      <c r="J2695" s="297"/>
      <c r="K2695" s="297"/>
      <c r="L2695" s="297"/>
      <c r="M2695" s="297"/>
      <c r="N2695" s="297"/>
      <c r="O2695" s="297"/>
      <c r="P2695" s="297"/>
      <c r="Q2695" s="297"/>
      <c r="R2695" s="297"/>
      <c r="S2695" s="297"/>
      <c r="T2695" s="297"/>
      <c r="U2695" s="297"/>
      <c r="V2695" s="297"/>
      <c r="W2695" s="297"/>
      <c r="X2695" s="297"/>
      <c r="Y2695" s="297"/>
    </row>
    <row r="2696" spans="1:25" x14ac:dyDescent="0.2">
      <c r="A2696" s="297"/>
      <c r="B2696" s="297"/>
      <c r="C2696" s="297"/>
      <c r="D2696" s="297"/>
      <c r="E2696" s="297"/>
      <c r="F2696" s="297"/>
      <c r="G2696" s="297"/>
      <c r="H2696" s="297"/>
      <c r="I2696" s="297"/>
      <c r="J2696" s="297"/>
      <c r="K2696" s="297"/>
      <c r="L2696" s="297"/>
      <c r="M2696" s="297"/>
      <c r="N2696" s="297"/>
      <c r="O2696" s="297"/>
      <c r="P2696" s="297"/>
      <c r="Q2696" s="297"/>
      <c r="R2696" s="297"/>
      <c r="S2696" s="297"/>
      <c r="T2696" s="297"/>
      <c r="U2696" s="297"/>
      <c r="V2696" s="297"/>
      <c r="W2696" s="297"/>
      <c r="X2696" s="297"/>
      <c r="Y2696" s="297"/>
    </row>
    <row r="2697" spans="1:25" x14ac:dyDescent="0.2">
      <c r="A2697" s="297"/>
      <c r="B2697" s="297"/>
      <c r="C2697" s="297"/>
      <c r="D2697" s="297"/>
      <c r="E2697" s="297"/>
      <c r="F2697" s="297"/>
      <c r="G2697" s="297"/>
      <c r="H2697" s="297"/>
      <c r="I2697" s="297"/>
      <c r="J2697" s="297"/>
      <c r="K2697" s="297"/>
      <c r="L2697" s="297"/>
      <c r="M2697" s="297"/>
      <c r="N2697" s="297"/>
      <c r="O2697" s="297"/>
      <c r="P2697" s="297"/>
      <c r="Q2697" s="297"/>
      <c r="R2697" s="297"/>
      <c r="S2697" s="297"/>
      <c r="T2697" s="297"/>
      <c r="U2697" s="297"/>
      <c r="V2697" s="297"/>
      <c r="W2697" s="297"/>
      <c r="X2697" s="297"/>
      <c r="Y2697" s="297"/>
    </row>
    <row r="2698" spans="1:25" x14ac:dyDescent="0.2">
      <c r="A2698" s="297"/>
      <c r="B2698" s="297"/>
      <c r="C2698" s="297"/>
      <c r="D2698" s="297"/>
      <c r="E2698" s="297"/>
      <c r="F2698" s="297"/>
      <c r="G2698" s="297"/>
      <c r="H2698" s="297"/>
      <c r="I2698" s="297"/>
      <c r="J2698" s="297"/>
      <c r="K2698" s="297"/>
      <c r="L2698" s="297"/>
      <c r="M2698" s="297"/>
      <c r="N2698" s="297"/>
      <c r="O2698" s="297"/>
      <c r="P2698" s="297"/>
      <c r="Q2698" s="297"/>
      <c r="R2698" s="297"/>
      <c r="S2698" s="297"/>
      <c r="T2698" s="297"/>
      <c r="U2698" s="297"/>
      <c r="V2698" s="297"/>
      <c r="W2698" s="297"/>
      <c r="X2698" s="297"/>
      <c r="Y2698" s="297"/>
    </row>
    <row r="2699" spans="1:25" x14ac:dyDescent="0.2">
      <c r="A2699" s="297"/>
      <c r="B2699" s="297"/>
      <c r="C2699" s="297"/>
      <c r="D2699" s="297"/>
      <c r="E2699" s="297"/>
      <c r="F2699" s="297"/>
      <c r="G2699" s="297"/>
      <c r="H2699" s="297"/>
      <c r="I2699" s="297"/>
      <c r="J2699" s="297"/>
      <c r="K2699" s="297"/>
      <c r="L2699" s="297"/>
      <c r="M2699" s="297"/>
      <c r="N2699" s="297"/>
      <c r="O2699" s="297"/>
      <c r="P2699" s="297"/>
      <c r="Q2699" s="297"/>
      <c r="R2699" s="297"/>
      <c r="S2699" s="297"/>
      <c r="T2699" s="297"/>
      <c r="U2699" s="297"/>
      <c r="V2699" s="297"/>
      <c r="W2699" s="297"/>
      <c r="X2699" s="297"/>
      <c r="Y2699" s="297"/>
    </row>
    <row r="2700" spans="1:25" x14ac:dyDescent="0.2">
      <c r="A2700" s="297"/>
      <c r="B2700" s="297"/>
      <c r="C2700" s="297"/>
      <c r="D2700" s="297"/>
      <c r="E2700" s="297"/>
      <c r="F2700" s="297"/>
      <c r="G2700" s="297"/>
      <c r="H2700" s="297"/>
      <c r="I2700" s="297"/>
      <c r="J2700" s="297"/>
      <c r="K2700" s="297"/>
      <c r="L2700" s="297"/>
      <c r="M2700" s="297"/>
      <c r="N2700" s="297"/>
      <c r="O2700" s="297"/>
      <c r="P2700" s="297"/>
      <c r="Q2700" s="297"/>
      <c r="R2700" s="297"/>
      <c r="S2700" s="297"/>
      <c r="T2700" s="297"/>
      <c r="U2700" s="297"/>
      <c r="V2700" s="297"/>
      <c r="W2700" s="297"/>
      <c r="X2700" s="297"/>
      <c r="Y2700" s="297"/>
    </row>
    <row r="2701" spans="1:25" x14ac:dyDescent="0.2">
      <c r="A2701" s="297"/>
      <c r="B2701" s="297"/>
      <c r="C2701" s="297"/>
      <c r="D2701" s="297"/>
      <c r="E2701" s="297"/>
      <c r="F2701" s="297"/>
      <c r="G2701" s="297"/>
      <c r="H2701" s="297"/>
      <c r="I2701" s="297"/>
      <c r="J2701" s="297"/>
      <c r="K2701" s="297"/>
      <c r="L2701" s="297"/>
      <c r="M2701" s="297"/>
      <c r="N2701" s="297"/>
      <c r="O2701" s="297"/>
      <c r="P2701" s="297"/>
      <c r="Q2701" s="297"/>
      <c r="R2701" s="297"/>
      <c r="S2701" s="297"/>
      <c r="T2701" s="297"/>
      <c r="U2701" s="297"/>
      <c r="V2701" s="297"/>
      <c r="W2701" s="297"/>
      <c r="X2701" s="297"/>
      <c r="Y2701" s="297"/>
    </row>
    <row r="2702" spans="1:25" x14ac:dyDescent="0.2">
      <c r="A2702" s="297"/>
      <c r="B2702" s="297"/>
      <c r="C2702" s="297"/>
      <c r="D2702" s="297"/>
      <c r="E2702" s="297"/>
      <c r="F2702" s="297"/>
      <c r="G2702" s="297"/>
      <c r="H2702" s="297"/>
      <c r="I2702" s="297"/>
      <c r="J2702" s="297"/>
      <c r="K2702" s="297"/>
      <c r="L2702" s="297"/>
      <c r="M2702" s="297"/>
      <c r="N2702" s="297"/>
      <c r="O2702" s="297"/>
      <c r="P2702" s="297"/>
      <c r="Q2702" s="297"/>
      <c r="R2702" s="297"/>
      <c r="S2702" s="297"/>
      <c r="T2702" s="297"/>
      <c r="U2702" s="297"/>
      <c r="V2702" s="297"/>
      <c r="W2702" s="297"/>
      <c r="X2702" s="297"/>
      <c r="Y2702" s="297"/>
    </row>
    <row r="2703" spans="1:25" x14ac:dyDescent="0.2">
      <c r="A2703" s="297"/>
      <c r="B2703" s="297"/>
      <c r="C2703" s="297"/>
      <c r="D2703" s="297"/>
      <c r="E2703" s="297"/>
      <c r="F2703" s="297"/>
      <c r="G2703" s="297"/>
      <c r="H2703" s="297"/>
      <c r="I2703" s="297"/>
      <c r="J2703" s="297"/>
      <c r="K2703" s="297"/>
      <c r="L2703" s="297"/>
      <c r="M2703" s="297"/>
      <c r="N2703" s="297"/>
      <c r="O2703" s="297"/>
      <c r="P2703" s="297"/>
      <c r="Q2703" s="297"/>
      <c r="R2703" s="297"/>
      <c r="S2703" s="297"/>
      <c r="T2703" s="297"/>
      <c r="U2703" s="297"/>
      <c r="V2703" s="297"/>
      <c r="W2703" s="297"/>
      <c r="X2703" s="297"/>
      <c r="Y2703" s="297"/>
    </row>
    <row r="2704" spans="1:25" x14ac:dyDescent="0.2">
      <c r="A2704" s="297"/>
      <c r="B2704" s="297"/>
      <c r="C2704" s="297"/>
      <c r="D2704" s="297"/>
      <c r="E2704" s="297"/>
      <c r="F2704" s="297"/>
      <c r="G2704" s="297"/>
      <c r="H2704" s="297"/>
      <c r="I2704" s="297"/>
      <c r="J2704" s="297"/>
      <c r="K2704" s="297"/>
      <c r="L2704" s="297"/>
      <c r="M2704" s="297"/>
      <c r="N2704" s="297"/>
      <c r="O2704" s="297"/>
      <c r="P2704" s="297"/>
      <c r="Q2704" s="297"/>
      <c r="R2704" s="297"/>
      <c r="S2704" s="297"/>
      <c r="T2704" s="297"/>
      <c r="U2704" s="297"/>
      <c r="V2704" s="297"/>
      <c r="W2704" s="297"/>
      <c r="X2704" s="297"/>
      <c r="Y2704" s="297"/>
    </row>
    <row r="2705" spans="1:25" x14ac:dyDescent="0.2">
      <c r="A2705" s="297"/>
      <c r="B2705" s="297"/>
      <c r="C2705" s="297"/>
      <c r="D2705" s="297"/>
      <c r="E2705" s="297"/>
      <c r="F2705" s="297"/>
      <c r="G2705" s="297"/>
      <c r="H2705" s="297"/>
      <c r="I2705" s="297"/>
      <c r="J2705" s="297"/>
      <c r="K2705" s="297"/>
      <c r="L2705" s="297"/>
      <c r="M2705" s="297"/>
      <c r="N2705" s="297"/>
      <c r="O2705" s="297"/>
      <c r="P2705" s="297"/>
      <c r="Q2705" s="297"/>
      <c r="R2705" s="297"/>
      <c r="S2705" s="297"/>
      <c r="T2705" s="297"/>
      <c r="U2705" s="297"/>
      <c r="V2705" s="297"/>
      <c r="W2705" s="297"/>
      <c r="X2705" s="297"/>
      <c r="Y2705" s="297"/>
    </row>
    <row r="2706" spans="1:25" x14ac:dyDescent="0.2">
      <c r="A2706" s="297"/>
      <c r="B2706" s="297"/>
      <c r="C2706" s="297"/>
      <c r="D2706" s="297"/>
      <c r="E2706" s="297"/>
      <c r="F2706" s="297"/>
      <c r="G2706" s="297"/>
      <c r="H2706" s="297"/>
      <c r="I2706" s="297"/>
      <c r="J2706" s="297"/>
      <c r="K2706" s="297"/>
      <c r="L2706" s="297"/>
      <c r="M2706" s="297"/>
      <c r="N2706" s="297"/>
      <c r="O2706" s="297"/>
      <c r="P2706" s="297"/>
      <c r="Q2706" s="297"/>
      <c r="R2706" s="297"/>
      <c r="S2706" s="297"/>
      <c r="T2706" s="297"/>
      <c r="U2706" s="297"/>
      <c r="V2706" s="297"/>
      <c r="W2706" s="297"/>
      <c r="X2706" s="297"/>
      <c r="Y2706" s="297"/>
    </row>
    <row r="2707" spans="1:25" x14ac:dyDescent="0.2">
      <c r="A2707" s="297"/>
      <c r="B2707" s="297"/>
      <c r="C2707" s="297"/>
      <c r="D2707" s="297"/>
      <c r="E2707" s="297"/>
      <c r="F2707" s="297"/>
      <c r="G2707" s="297"/>
      <c r="H2707" s="297"/>
      <c r="I2707" s="297"/>
      <c r="J2707" s="297"/>
      <c r="K2707" s="297"/>
      <c r="L2707" s="297"/>
      <c r="M2707" s="297"/>
      <c r="N2707" s="297"/>
      <c r="O2707" s="297"/>
      <c r="P2707" s="297"/>
      <c r="Q2707" s="297"/>
      <c r="R2707" s="297"/>
      <c r="S2707" s="297"/>
      <c r="T2707" s="297"/>
      <c r="U2707" s="297"/>
      <c r="V2707" s="297"/>
      <c r="W2707" s="297"/>
      <c r="X2707" s="297"/>
      <c r="Y2707" s="297"/>
    </row>
    <row r="2708" spans="1:25" x14ac:dyDescent="0.2">
      <c r="A2708" s="297"/>
      <c r="B2708" s="297"/>
      <c r="C2708" s="297"/>
      <c r="D2708" s="297"/>
      <c r="E2708" s="297"/>
      <c r="F2708" s="297"/>
      <c r="G2708" s="297"/>
      <c r="H2708" s="297"/>
      <c r="I2708" s="297"/>
      <c r="J2708" s="297"/>
      <c r="K2708" s="297"/>
      <c r="L2708" s="297"/>
      <c r="M2708" s="297"/>
      <c r="N2708" s="297"/>
      <c r="O2708" s="297"/>
      <c r="P2708" s="297"/>
      <c r="Q2708" s="297"/>
      <c r="R2708" s="297"/>
      <c r="S2708" s="297"/>
      <c r="T2708" s="297"/>
      <c r="U2708" s="297"/>
      <c r="V2708" s="297"/>
      <c r="W2708" s="297"/>
      <c r="X2708" s="297"/>
      <c r="Y2708" s="297"/>
    </row>
    <row r="2709" spans="1:25" x14ac:dyDescent="0.2">
      <c r="A2709" s="297"/>
      <c r="B2709" s="297"/>
      <c r="C2709" s="297"/>
      <c r="D2709" s="297"/>
      <c r="E2709" s="297"/>
      <c r="F2709" s="297"/>
      <c r="G2709" s="297"/>
      <c r="H2709" s="297"/>
      <c r="I2709" s="297"/>
      <c r="J2709" s="297"/>
      <c r="K2709" s="297"/>
      <c r="L2709" s="297"/>
      <c r="M2709" s="297"/>
      <c r="N2709" s="297"/>
      <c r="O2709" s="297"/>
      <c r="P2709" s="297"/>
      <c r="Q2709" s="297"/>
      <c r="R2709" s="297"/>
      <c r="S2709" s="297"/>
      <c r="T2709" s="297"/>
      <c r="U2709" s="297"/>
      <c r="V2709" s="297"/>
      <c r="W2709" s="297"/>
      <c r="X2709" s="297"/>
      <c r="Y2709" s="297"/>
    </row>
    <row r="2710" spans="1:25" x14ac:dyDescent="0.2">
      <c r="A2710" s="297"/>
      <c r="B2710" s="297"/>
      <c r="C2710" s="297"/>
      <c r="D2710" s="297"/>
      <c r="E2710" s="297"/>
      <c r="F2710" s="297"/>
      <c r="G2710" s="297"/>
      <c r="H2710" s="297"/>
      <c r="I2710" s="297"/>
      <c r="J2710" s="297"/>
      <c r="K2710" s="297"/>
      <c r="L2710" s="297"/>
      <c r="M2710" s="297"/>
      <c r="N2710" s="297"/>
      <c r="O2710" s="297"/>
      <c r="P2710" s="297"/>
      <c r="Q2710" s="297"/>
      <c r="R2710" s="297"/>
      <c r="S2710" s="297"/>
      <c r="T2710" s="297"/>
      <c r="U2710" s="297"/>
      <c r="V2710" s="297"/>
      <c r="W2710" s="297"/>
      <c r="X2710" s="297"/>
      <c r="Y2710" s="297"/>
    </row>
    <row r="2711" spans="1:25" x14ac:dyDescent="0.2">
      <c r="A2711" s="297"/>
      <c r="B2711" s="297"/>
      <c r="C2711" s="297"/>
      <c r="D2711" s="297"/>
      <c r="E2711" s="297"/>
      <c r="F2711" s="297"/>
      <c r="G2711" s="297"/>
      <c r="H2711" s="297"/>
      <c r="I2711" s="297"/>
      <c r="J2711" s="297"/>
      <c r="K2711" s="297"/>
      <c r="L2711" s="297"/>
      <c r="M2711" s="297"/>
      <c r="N2711" s="297"/>
      <c r="O2711" s="297"/>
      <c r="P2711" s="297"/>
      <c r="Q2711" s="297"/>
      <c r="R2711" s="297"/>
      <c r="S2711" s="297"/>
      <c r="T2711" s="297"/>
      <c r="U2711" s="297"/>
      <c r="V2711" s="297"/>
      <c r="W2711" s="297"/>
      <c r="X2711" s="297"/>
      <c r="Y2711" s="297"/>
    </row>
    <row r="2712" spans="1:25" x14ac:dyDescent="0.2">
      <c r="A2712" s="297"/>
      <c r="B2712" s="297"/>
      <c r="C2712" s="297"/>
      <c r="D2712" s="297"/>
      <c r="E2712" s="297"/>
      <c r="F2712" s="297"/>
      <c r="G2712" s="297"/>
      <c r="H2712" s="297"/>
      <c r="I2712" s="297"/>
      <c r="J2712" s="297"/>
      <c r="K2712" s="297"/>
      <c r="L2712" s="297"/>
      <c r="M2712" s="297"/>
      <c r="N2712" s="297"/>
      <c r="O2712" s="297"/>
      <c r="P2712" s="297"/>
      <c r="Q2712" s="297"/>
      <c r="R2712" s="297"/>
      <c r="S2712" s="297"/>
      <c r="T2712" s="297"/>
      <c r="U2712" s="297"/>
      <c r="V2712" s="297"/>
      <c r="W2712" s="297"/>
      <c r="X2712" s="297"/>
      <c r="Y2712" s="297"/>
    </row>
    <row r="2713" spans="1:25" x14ac:dyDescent="0.2">
      <c r="A2713" s="297"/>
      <c r="B2713" s="297"/>
      <c r="C2713" s="297"/>
      <c r="D2713" s="297"/>
      <c r="E2713" s="297"/>
      <c r="F2713" s="297"/>
      <c r="G2713" s="297"/>
      <c r="H2713" s="297"/>
      <c r="I2713" s="297"/>
      <c r="J2713" s="297"/>
      <c r="K2713" s="297"/>
      <c r="L2713" s="297"/>
      <c r="M2713" s="297"/>
      <c r="N2713" s="297"/>
      <c r="O2713" s="297"/>
      <c r="P2713" s="297"/>
      <c r="Q2713" s="297"/>
      <c r="R2713" s="297"/>
      <c r="S2713" s="297"/>
      <c r="T2713" s="297"/>
      <c r="U2713" s="297"/>
      <c r="V2713" s="297"/>
      <c r="W2713" s="297"/>
      <c r="X2713" s="297"/>
      <c r="Y2713" s="297"/>
    </row>
    <row r="2714" spans="1:25" x14ac:dyDescent="0.2">
      <c r="A2714" s="297"/>
      <c r="B2714" s="297"/>
      <c r="C2714" s="297"/>
      <c r="D2714" s="297"/>
      <c r="E2714" s="297"/>
      <c r="F2714" s="297"/>
      <c r="G2714" s="297"/>
      <c r="H2714" s="297"/>
      <c r="I2714" s="297"/>
      <c r="J2714" s="297"/>
      <c r="K2714" s="297"/>
      <c r="L2714" s="297"/>
      <c r="M2714" s="297"/>
      <c r="N2714" s="297"/>
      <c r="O2714" s="297"/>
      <c r="P2714" s="297"/>
      <c r="Q2714" s="297"/>
      <c r="R2714" s="297"/>
      <c r="S2714" s="297"/>
      <c r="T2714" s="297"/>
      <c r="U2714" s="297"/>
      <c r="V2714" s="297"/>
      <c r="W2714" s="297"/>
      <c r="X2714" s="297"/>
      <c r="Y2714" s="297"/>
    </row>
    <row r="2715" spans="1:25" x14ac:dyDescent="0.2">
      <c r="A2715" s="297"/>
      <c r="B2715" s="297"/>
      <c r="C2715" s="297"/>
      <c r="D2715" s="297"/>
      <c r="E2715" s="297"/>
      <c r="F2715" s="297"/>
      <c r="G2715" s="297"/>
      <c r="H2715" s="297"/>
      <c r="I2715" s="297"/>
      <c r="J2715" s="297"/>
      <c r="K2715" s="297"/>
      <c r="L2715" s="297"/>
      <c r="M2715" s="297"/>
      <c r="N2715" s="297"/>
      <c r="O2715" s="297"/>
      <c r="P2715" s="297"/>
      <c r="Q2715" s="297"/>
      <c r="R2715" s="297"/>
      <c r="S2715" s="297"/>
      <c r="T2715" s="297"/>
      <c r="U2715" s="297"/>
      <c r="V2715" s="297"/>
      <c r="W2715" s="297"/>
      <c r="X2715" s="297"/>
      <c r="Y2715" s="297"/>
    </row>
    <row r="2716" spans="1:25" x14ac:dyDescent="0.2">
      <c r="A2716" s="297"/>
      <c r="B2716" s="297"/>
      <c r="C2716" s="297"/>
      <c r="D2716" s="297"/>
      <c r="E2716" s="297"/>
      <c r="F2716" s="297"/>
      <c r="G2716" s="297"/>
      <c r="H2716" s="297"/>
      <c r="I2716" s="297"/>
      <c r="J2716" s="297"/>
      <c r="K2716" s="297"/>
      <c r="L2716" s="297"/>
      <c r="M2716" s="297"/>
      <c r="N2716" s="297"/>
      <c r="O2716" s="297"/>
      <c r="P2716" s="297"/>
      <c r="Q2716" s="297"/>
      <c r="R2716" s="297"/>
      <c r="S2716" s="297"/>
      <c r="T2716" s="297"/>
      <c r="U2716" s="297"/>
      <c r="V2716" s="297"/>
      <c r="W2716" s="297"/>
      <c r="X2716" s="297"/>
      <c r="Y2716" s="297"/>
    </row>
    <row r="2717" spans="1:25" x14ac:dyDescent="0.2">
      <c r="A2717" s="297"/>
      <c r="B2717" s="297"/>
      <c r="C2717" s="297"/>
      <c r="D2717" s="297"/>
      <c r="E2717" s="297"/>
      <c r="F2717" s="297"/>
      <c r="G2717" s="297"/>
      <c r="H2717" s="297"/>
      <c r="I2717" s="297"/>
      <c r="J2717" s="297"/>
      <c r="K2717" s="297"/>
      <c r="L2717" s="297"/>
      <c r="M2717" s="297"/>
      <c r="N2717" s="297"/>
      <c r="O2717" s="297"/>
      <c r="P2717" s="297"/>
      <c r="Q2717" s="297"/>
      <c r="R2717" s="297"/>
      <c r="S2717" s="297"/>
      <c r="T2717" s="297"/>
      <c r="U2717" s="297"/>
      <c r="V2717" s="297"/>
      <c r="W2717" s="297"/>
      <c r="X2717" s="297"/>
      <c r="Y2717" s="297"/>
    </row>
    <row r="2718" spans="1:25" x14ac:dyDescent="0.2">
      <c r="A2718" s="297"/>
      <c r="B2718" s="297"/>
      <c r="C2718" s="297"/>
      <c r="D2718" s="297"/>
      <c r="E2718" s="297"/>
      <c r="F2718" s="297"/>
      <c r="G2718" s="297"/>
      <c r="H2718" s="297"/>
      <c r="I2718" s="297"/>
      <c r="J2718" s="297"/>
      <c r="K2718" s="297"/>
      <c r="L2718" s="297"/>
      <c r="M2718" s="297"/>
      <c r="N2718" s="297"/>
      <c r="O2718" s="297"/>
      <c r="P2718" s="297"/>
      <c r="Q2718" s="297"/>
      <c r="R2718" s="297"/>
      <c r="S2718" s="297"/>
      <c r="T2718" s="297"/>
      <c r="U2718" s="297"/>
      <c r="V2718" s="297"/>
      <c r="W2718" s="297"/>
      <c r="X2718" s="297"/>
      <c r="Y2718" s="297"/>
    </row>
    <row r="2719" spans="1:25" x14ac:dyDescent="0.2">
      <c r="A2719" s="297"/>
      <c r="B2719" s="297"/>
      <c r="C2719" s="297"/>
      <c r="D2719" s="297"/>
      <c r="E2719" s="297"/>
      <c r="F2719" s="297"/>
      <c r="G2719" s="297"/>
      <c r="H2719" s="297"/>
      <c r="I2719" s="297"/>
      <c r="J2719" s="297"/>
      <c r="K2719" s="297"/>
      <c r="L2719" s="297"/>
      <c r="M2719" s="297"/>
      <c r="N2719" s="297"/>
      <c r="O2719" s="297"/>
      <c r="P2719" s="297"/>
      <c r="Q2719" s="297"/>
      <c r="R2719" s="297"/>
      <c r="S2719" s="297"/>
      <c r="T2719" s="297"/>
      <c r="U2719" s="297"/>
      <c r="V2719" s="297"/>
      <c r="W2719" s="297"/>
      <c r="X2719" s="297"/>
      <c r="Y2719" s="297"/>
    </row>
    <row r="2720" spans="1:25" x14ac:dyDescent="0.2">
      <c r="A2720" s="297"/>
      <c r="B2720" s="297"/>
      <c r="C2720" s="297"/>
      <c r="D2720" s="297"/>
      <c r="E2720" s="297"/>
      <c r="F2720" s="297"/>
      <c r="G2720" s="297"/>
      <c r="H2720" s="297"/>
      <c r="I2720" s="297"/>
      <c r="J2720" s="297"/>
      <c r="K2720" s="297"/>
      <c r="L2720" s="297"/>
      <c r="M2720" s="297"/>
      <c r="N2720" s="297"/>
      <c r="O2720" s="297"/>
      <c r="P2720" s="297"/>
      <c r="Q2720" s="297"/>
      <c r="R2720" s="297"/>
      <c r="S2720" s="297"/>
      <c r="T2720" s="297"/>
      <c r="U2720" s="297"/>
      <c r="V2720" s="297"/>
      <c r="W2720" s="297"/>
      <c r="X2720" s="297"/>
      <c r="Y2720" s="297"/>
    </row>
    <row r="2721" spans="1:25" x14ac:dyDescent="0.2">
      <c r="A2721" s="297"/>
      <c r="B2721" s="297"/>
      <c r="C2721" s="297"/>
      <c r="D2721" s="297"/>
      <c r="E2721" s="297"/>
      <c r="F2721" s="297"/>
      <c r="G2721" s="297"/>
      <c r="H2721" s="297"/>
      <c r="I2721" s="297"/>
      <c r="J2721" s="297"/>
      <c r="K2721" s="297"/>
      <c r="L2721" s="297"/>
      <c r="M2721" s="297"/>
      <c r="N2721" s="297"/>
      <c r="O2721" s="297"/>
      <c r="P2721" s="297"/>
      <c r="Q2721" s="297"/>
      <c r="R2721" s="297"/>
      <c r="S2721" s="297"/>
      <c r="T2721" s="297"/>
      <c r="U2721" s="297"/>
      <c r="V2721" s="297"/>
      <c r="W2721" s="297"/>
      <c r="X2721" s="297"/>
      <c r="Y2721" s="297"/>
    </row>
    <row r="2722" spans="1:25" x14ac:dyDescent="0.2">
      <c r="A2722" s="297"/>
      <c r="B2722" s="297"/>
      <c r="C2722" s="297"/>
      <c r="D2722" s="297"/>
      <c r="E2722" s="297"/>
      <c r="F2722" s="297"/>
      <c r="G2722" s="297"/>
      <c r="H2722" s="297"/>
      <c r="I2722" s="297"/>
      <c r="J2722" s="297"/>
      <c r="K2722" s="297"/>
      <c r="L2722" s="297"/>
      <c r="M2722" s="297"/>
      <c r="N2722" s="297"/>
      <c r="O2722" s="297"/>
      <c r="P2722" s="297"/>
      <c r="Q2722" s="297"/>
      <c r="R2722" s="297"/>
      <c r="S2722" s="297"/>
      <c r="T2722" s="297"/>
      <c r="U2722" s="297"/>
      <c r="V2722" s="297"/>
      <c r="W2722" s="297"/>
      <c r="X2722" s="297"/>
      <c r="Y2722" s="297"/>
    </row>
    <row r="2723" spans="1:25" x14ac:dyDescent="0.2">
      <c r="A2723" s="297"/>
      <c r="B2723" s="297"/>
      <c r="C2723" s="297"/>
      <c r="D2723" s="297"/>
      <c r="E2723" s="297"/>
      <c r="F2723" s="297"/>
      <c r="G2723" s="297"/>
      <c r="H2723" s="297"/>
      <c r="I2723" s="297"/>
      <c r="J2723" s="297"/>
      <c r="K2723" s="297"/>
      <c r="L2723" s="297"/>
      <c r="M2723" s="297"/>
      <c r="N2723" s="297"/>
      <c r="O2723" s="297"/>
      <c r="P2723" s="297"/>
      <c r="Q2723" s="297"/>
      <c r="R2723" s="297"/>
      <c r="S2723" s="297"/>
      <c r="T2723" s="297"/>
      <c r="U2723" s="297"/>
      <c r="V2723" s="297"/>
      <c r="W2723" s="297"/>
      <c r="X2723" s="297"/>
      <c r="Y2723" s="297"/>
    </row>
    <row r="2724" spans="1:25" x14ac:dyDescent="0.2">
      <c r="A2724" s="297"/>
      <c r="B2724" s="297"/>
      <c r="C2724" s="297"/>
      <c r="D2724" s="297"/>
      <c r="E2724" s="297"/>
      <c r="F2724" s="297"/>
      <c r="G2724" s="297"/>
      <c r="H2724" s="297"/>
      <c r="I2724" s="297"/>
      <c r="J2724" s="297"/>
      <c r="K2724" s="297"/>
      <c r="L2724" s="297"/>
      <c r="M2724" s="297"/>
      <c r="N2724" s="297"/>
      <c r="O2724" s="297"/>
      <c r="P2724" s="297"/>
      <c r="Q2724" s="297"/>
      <c r="R2724" s="297"/>
      <c r="S2724" s="297"/>
      <c r="T2724" s="297"/>
      <c r="U2724" s="297"/>
      <c r="V2724" s="297"/>
      <c r="W2724" s="297"/>
      <c r="X2724" s="297"/>
      <c r="Y2724" s="297"/>
    </row>
    <row r="2725" spans="1:25" x14ac:dyDescent="0.2">
      <c r="A2725" s="297"/>
      <c r="B2725" s="297"/>
      <c r="C2725" s="297"/>
      <c r="D2725" s="297"/>
      <c r="E2725" s="297"/>
      <c r="F2725" s="297"/>
      <c r="G2725" s="297"/>
      <c r="H2725" s="297"/>
      <c r="I2725" s="297"/>
      <c r="J2725" s="297"/>
      <c r="K2725" s="297"/>
      <c r="L2725" s="297"/>
      <c r="M2725" s="297"/>
      <c r="N2725" s="297"/>
      <c r="O2725" s="297"/>
      <c r="P2725" s="297"/>
      <c r="Q2725" s="297"/>
      <c r="R2725" s="297"/>
      <c r="S2725" s="297"/>
      <c r="T2725" s="297"/>
      <c r="U2725" s="297"/>
      <c r="V2725" s="297"/>
      <c r="W2725" s="297"/>
      <c r="X2725" s="297"/>
      <c r="Y2725" s="297"/>
    </row>
    <row r="2726" spans="1:25" x14ac:dyDescent="0.2">
      <c r="A2726" s="297"/>
      <c r="B2726" s="297"/>
      <c r="C2726" s="297"/>
      <c r="D2726" s="297"/>
      <c r="E2726" s="297"/>
      <c r="F2726" s="297"/>
      <c r="G2726" s="297"/>
      <c r="H2726" s="297"/>
      <c r="I2726" s="297"/>
      <c r="J2726" s="297"/>
      <c r="K2726" s="297"/>
      <c r="L2726" s="297"/>
      <c r="M2726" s="297"/>
      <c r="N2726" s="297"/>
      <c r="O2726" s="297"/>
      <c r="P2726" s="297"/>
      <c r="Q2726" s="297"/>
      <c r="R2726" s="297"/>
      <c r="S2726" s="297"/>
      <c r="T2726" s="297"/>
      <c r="U2726" s="297"/>
      <c r="V2726" s="297"/>
      <c r="W2726" s="297"/>
      <c r="X2726" s="297"/>
      <c r="Y2726" s="297"/>
    </row>
    <row r="2727" spans="1:25" x14ac:dyDescent="0.2">
      <c r="A2727" s="297"/>
      <c r="B2727" s="297"/>
      <c r="C2727" s="297"/>
      <c r="D2727" s="297"/>
      <c r="E2727" s="297"/>
      <c r="F2727" s="297"/>
      <c r="G2727" s="297"/>
      <c r="H2727" s="297"/>
      <c r="I2727" s="297"/>
      <c r="J2727" s="297"/>
      <c r="K2727" s="297"/>
      <c r="L2727" s="297"/>
      <c r="M2727" s="297"/>
      <c r="N2727" s="297"/>
      <c r="O2727" s="297"/>
      <c r="P2727" s="297"/>
      <c r="Q2727" s="297"/>
      <c r="R2727" s="297"/>
      <c r="S2727" s="297"/>
      <c r="T2727" s="297"/>
      <c r="U2727" s="297"/>
      <c r="V2727" s="297"/>
      <c r="W2727" s="297"/>
      <c r="X2727" s="297"/>
      <c r="Y2727" s="297"/>
    </row>
    <row r="2728" spans="1:25" x14ac:dyDescent="0.2">
      <c r="A2728" s="297"/>
      <c r="B2728" s="297"/>
      <c r="C2728" s="297"/>
      <c r="D2728" s="297"/>
      <c r="E2728" s="297"/>
      <c r="F2728" s="297"/>
      <c r="G2728" s="297"/>
      <c r="H2728" s="297"/>
      <c r="I2728" s="297"/>
      <c r="J2728" s="297"/>
      <c r="K2728" s="297"/>
      <c r="L2728" s="297"/>
      <c r="M2728" s="297"/>
      <c r="N2728" s="297"/>
      <c r="O2728" s="297"/>
      <c r="P2728" s="297"/>
      <c r="Q2728" s="297"/>
      <c r="R2728" s="297"/>
      <c r="S2728" s="297"/>
      <c r="T2728" s="297"/>
      <c r="U2728" s="297"/>
      <c r="V2728" s="297"/>
      <c r="W2728" s="297"/>
      <c r="X2728" s="297"/>
      <c r="Y2728" s="297"/>
    </row>
    <row r="2729" spans="1:25" x14ac:dyDescent="0.2">
      <c r="A2729" s="297"/>
      <c r="B2729" s="297"/>
      <c r="C2729" s="297"/>
      <c r="D2729" s="297"/>
      <c r="E2729" s="297"/>
      <c r="F2729" s="297"/>
      <c r="G2729" s="297"/>
      <c r="H2729" s="297"/>
      <c r="I2729" s="297"/>
      <c r="J2729" s="297"/>
      <c r="K2729" s="297"/>
      <c r="L2729" s="297"/>
      <c r="M2729" s="297"/>
      <c r="N2729" s="297"/>
      <c r="O2729" s="297"/>
      <c r="P2729" s="297"/>
      <c r="Q2729" s="297"/>
      <c r="R2729" s="297"/>
      <c r="S2729" s="297"/>
      <c r="T2729" s="297"/>
      <c r="U2729" s="297"/>
      <c r="V2729" s="297"/>
      <c r="W2729" s="297"/>
      <c r="X2729" s="297"/>
      <c r="Y2729" s="297"/>
    </row>
    <row r="2730" spans="1:25" x14ac:dyDescent="0.2">
      <c r="A2730" s="297"/>
      <c r="B2730" s="297"/>
      <c r="C2730" s="297"/>
      <c r="D2730" s="297"/>
      <c r="E2730" s="297"/>
      <c r="F2730" s="297"/>
      <c r="G2730" s="297"/>
      <c r="H2730" s="297"/>
      <c r="I2730" s="297"/>
      <c r="J2730" s="297"/>
      <c r="K2730" s="297"/>
      <c r="L2730" s="297"/>
      <c r="M2730" s="297"/>
      <c r="N2730" s="297"/>
      <c r="O2730" s="297"/>
      <c r="P2730" s="297"/>
      <c r="Q2730" s="297"/>
      <c r="R2730" s="297"/>
      <c r="S2730" s="297"/>
      <c r="T2730" s="297"/>
      <c r="U2730" s="297"/>
      <c r="V2730" s="297"/>
      <c r="W2730" s="297"/>
      <c r="X2730" s="297"/>
      <c r="Y2730" s="297"/>
    </row>
    <row r="2731" spans="1:25" x14ac:dyDescent="0.2">
      <c r="A2731" s="297"/>
      <c r="B2731" s="297"/>
      <c r="C2731" s="297"/>
      <c r="D2731" s="297"/>
      <c r="E2731" s="297"/>
      <c r="F2731" s="297"/>
      <c r="G2731" s="297"/>
      <c r="H2731" s="297"/>
      <c r="I2731" s="297"/>
      <c r="J2731" s="297"/>
      <c r="K2731" s="297"/>
      <c r="L2731" s="297"/>
      <c r="M2731" s="297"/>
      <c r="N2731" s="297"/>
      <c r="O2731" s="297"/>
      <c r="P2731" s="297"/>
      <c r="Q2731" s="297"/>
      <c r="R2731" s="297"/>
      <c r="S2731" s="297"/>
      <c r="T2731" s="297"/>
      <c r="U2731" s="297"/>
      <c r="V2731" s="297"/>
      <c r="W2731" s="297"/>
      <c r="X2731" s="297"/>
      <c r="Y2731" s="297"/>
    </row>
    <row r="2732" spans="1:25" x14ac:dyDescent="0.2">
      <c r="A2732" s="297"/>
      <c r="B2732" s="297"/>
      <c r="C2732" s="297"/>
      <c r="D2732" s="297"/>
      <c r="E2732" s="297"/>
      <c r="F2732" s="297"/>
      <c r="G2732" s="297"/>
      <c r="H2732" s="297"/>
      <c r="I2732" s="297"/>
      <c r="J2732" s="297"/>
      <c r="K2732" s="297"/>
      <c r="L2732" s="297"/>
      <c r="M2732" s="297"/>
      <c r="N2732" s="297"/>
      <c r="O2732" s="297"/>
      <c r="P2732" s="297"/>
      <c r="Q2732" s="297"/>
      <c r="R2732" s="297"/>
      <c r="S2732" s="297"/>
      <c r="T2732" s="297"/>
      <c r="U2732" s="297"/>
      <c r="V2732" s="297"/>
      <c r="W2732" s="297"/>
      <c r="X2732" s="297"/>
      <c r="Y2732" s="297"/>
    </row>
    <row r="2733" spans="1:25" x14ac:dyDescent="0.2">
      <c r="A2733" s="297"/>
      <c r="B2733" s="297"/>
      <c r="C2733" s="297"/>
      <c r="D2733" s="297"/>
      <c r="E2733" s="297"/>
      <c r="F2733" s="297"/>
      <c r="G2733" s="297"/>
      <c r="H2733" s="297"/>
      <c r="I2733" s="297"/>
      <c r="J2733" s="297"/>
      <c r="K2733" s="297"/>
      <c r="L2733" s="297"/>
      <c r="M2733" s="297"/>
      <c r="N2733" s="297"/>
      <c r="O2733" s="297"/>
      <c r="P2733" s="297"/>
      <c r="Q2733" s="297"/>
      <c r="R2733" s="297"/>
      <c r="S2733" s="297"/>
      <c r="T2733" s="297"/>
      <c r="U2733" s="297"/>
      <c r="V2733" s="297"/>
      <c r="W2733" s="297"/>
      <c r="X2733" s="297"/>
      <c r="Y2733" s="297"/>
    </row>
    <row r="2734" spans="1:25" x14ac:dyDescent="0.2">
      <c r="A2734" s="297"/>
      <c r="B2734" s="297"/>
      <c r="C2734" s="297"/>
      <c r="D2734" s="297"/>
      <c r="E2734" s="297"/>
      <c r="F2734" s="297"/>
      <c r="G2734" s="297"/>
      <c r="H2734" s="297"/>
      <c r="I2734" s="297"/>
      <c r="J2734" s="297"/>
      <c r="K2734" s="297"/>
      <c r="L2734" s="297"/>
      <c r="M2734" s="297"/>
      <c r="N2734" s="297"/>
      <c r="O2734" s="297"/>
      <c r="P2734" s="297"/>
      <c r="Q2734" s="297"/>
      <c r="R2734" s="297"/>
      <c r="S2734" s="297"/>
      <c r="T2734" s="297"/>
      <c r="U2734" s="297"/>
      <c r="V2734" s="297"/>
      <c r="W2734" s="297"/>
      <c r="X2734" s="297"/>
      <c r="Y2734" s="297"/>
    </row>
    <row r="2735" spans="1:25" x14ac:dyDescent="0.2">
      <c r="A2735" s="297"/>
      <c r="B2735" s="297"/>
      <c r="C2735" s="297"/>
      <c r="D2735" s="297"/>
      <c r="E2735" s="297"/>
      <c r="F2735" s="297"/>
      <c r="G2735" s="297"/>
      <c r="H2735" s="297"/>
      <c r="I2735" s="297"/>
      <c r="J2735" s="297"/>
      <c r="K2735" s="297"/>
      <c r="L2735" s="297"/>
      <c r="M2735" s="297"/>
      <c r="N2735" s="297"/>
      <c r="O2735" s="297"/>
      <c r="P2735" s="297"/>
      <c r="Q2735" s="297"/>
      <c r="R2735" s="297"/>
      <c r="S2735" s="297"/>
      <c r="T2735" s="297"/>
      <c r="U2735" s="297"/>
      <c r="V2735" s="297"/>
      <c r="W2735" s="297"/>
      <c r="X2735" s="297"/>
      <c r="Y2735" s="297"/>
    </row>
    <row r="2736" spans="1:25" x14ac:dyDescent="0.2">
      <c r="A2736" s="297"/>
      <c r="B2736" s="297"/>
      <c r="C2736" s="297"/>
      <c r="D2736" s="297"/>
      <c r="E2736" s="297"/>
      <c r="F2736" s="297"/>
      <c r="G2736" s="297"/>
      <c r="H2736" s="297"/>
      <c r="I2736" s="297"/>
      <c r="J2736" s="297"/>
      <c r="K2736" s="297"/>
      <c r="L2736" s="297"/>
      <c r="M2736" s="297"/>
      <c r="N2736" s="297"/>
      <c r="O2736" s="297"/>
      <c r="P2736" s="297"/>
      <c r="Q2736" s="297"/>
      <c r="R2736" s="297"/>
      <c r="S2736" s="297"/>
      <c r="T2736" s="297"/>
      <c r="U2736" s="297"/>
      <c r="V2736" s="297"/>
      <c r="W2736" s="297"/>
      <c r="X2736" s="297"/>
      <c r="Y2736" s="297"/>
    </row>
    <row r="2737" spans="1:25" x14ac:dyDescent="0.2">
      <c r="A2737" s="297"/>
      <c r="B2737" s="297"/>
      <c r="C2737" s="297"/>
      <c r="D2737" s="297"/>
      <c r="E2737" s="297"/>
      <c r="F2737" s="297"/>
      <c r="G2737" s="297"/>
      <c r="H2737" s="297"/>
      <c r="I2737" s="297"/>
      <c r="J2737" s="297"/>
      <c r="K2737" s="297"/>
      <c r="L2737" s="297"/>
      <c r="M2737" s="297"/>
      <c r="N2737" s="297"/>
      <c r="O2737" s="297"/>
      <c r="P2737" s="297"/>
      <c r="Q2737" s="297"/>
      <c r="R2737" s="297"/>
      <c r="S2737" s="297"/>
      <c r="T2737" s="297"/>
      <c r="U2737" s="297"/>
      <c r="V2737" s="297"/>
      <c r="W2737" s="297"/>
      <c r="X2737" s="297"/>
      <c r="Y2737" s="297"/>
    </row>
    <row r="2738" spans="1:25" x14ac:dyDescent="0.2">
      <c r="A2738" s="297"/>
      <c r="B2738" s="297"/>
      <c r="C2738" s="297"/>
      <c r="D2738" s="297"/>
      <c r="E2738" s="297"/>
      <c r="F2738" s="297"/>
      <c r="G2738" s="297"/>
      <c r="H2738" s="297"/>
      <c r="I2738" s="297"/>
      <c r="J2738" s="297"/>
      <c r="K2738" s="297"/>
      <c r="L2738" s="297"/>
      <c r="M2738" s="297"/>
      <c r="N2738" s="297"/>
      <c r="O2738" s="297"/>
      <c r="P2738" s="297"/>
      <c r="Q2738" s="297"/>
      <c r="R2738" s="297"/>
      <c r="S2738" s="297"/>
      <c r="T2738" s="297"/>
      <c r="U2738" s="297"/>
      <c r="V2738" s="297"/>
      <c r="W2738" s="297"/>
      <c r="X2738" s="297"/>
      <c r="Y2738" s="297"/>
    </row>
    <row r="2739" spans="1:25" x14ac:dyDescent="0.2">
      <c r="A2739" s="297"/>
      <c r="B2739" s="297"/>
      <c r="C2739" s="297"/>
      <c r="D2739" s="297"/>
      <c r="E2739" s="297"/>
      <c r="F2739" s="297"/>
      <c r="G2739" s="297"/>
      <c r="H2739" s="297"/>
      <c r="I2739" s="297"/>
      <c r="J2739" s="297"/>
      <c r="K2739" s="297"/>
      <c r="L2739" s="297"/>
      <c r="M2739" s="297"/>
      <c r="N2739" s="297"/>
      <c r="O2739" s="297"/>
      <c r="P2739" s="297"/>
      <c r="Q2739" s="297"/>
      <c r="R2739" s="297"/>
      <c r="S2739" s="297"/>
      <c r="T2739" s="297"/>
      <c r="U2739" s="297"/>
      <c r="V2739" s="297"/>
      <c r="W2739" s="297"/>
      <c r="X2739" s="297"/>
      <c r="Y2739" s="297"/>
    </row>
    <row r="2740" spans="1:25" x14ac:dyDescent="0.2">
      <c r="A2740" s="297"/>
      <c r="B2740" s="297"/>
      <c r="C2740" s="297"/>
      <c r="D2740" s="297"/>
      <c r="E2740" s="297"/>
      <c r="F2740" s="297"/>
      <c r="G2740" s="297"/>
      <c r="H2740" s="297"/>
      <c r="I2740" s="297"/>
      <c r="J2740" s="297"/>
      <c r="K2740" s="297"/>
      <c r="L2740" s="297"/>
      <c r="M2740" s="297"/>
      <c r="N2740" s="297"/>
      <c r="O2740" s="297"/>
      <c r="P2740" s="297"/>
      <c r="Q2740" s="297"/>
      <c r="R2740" s="297"/>
      <c r="S2740" s="297"/>
      <c r="T2740" s="297"/>
      <c r="U2740" s="297"/>
      <c r="V2740" s="297"/>
      <c r="W2740" s="297"/>
      <c r="X2740" s="297"/>
      <c r="Y2740" s="297"/>
    </row>
    <row r="2741" spans="1:25" x14ac:dyDescent="0.2">
      <c r="A2741" s="297"/>
      <c r="B2741" s="297"/>
      <c r="C2741" s="297"/>
      <c r="D2741" s="297"/>
      <c r="E2741" s="297"/>
      <c r="F2741" s="297"/>
      <c r="G2741" s="297"/>
      <c r="H2741" s="297"/>
      <c r="I2741" s="297"/>
      <c r="J2741" s="297"/>
      <c r="K2741" s="297"/>
      <c r="L2741" s="297"/>
      <c r="M2741" s="297"/>
      <c r="N2741" s="297"/>
      <c r="O2741" s="297"/>
      <c r="P2741" s="297"/>
      <c r="Q2741" s="297"/>
      <c r="R2741" s="297"/>
      <c r="S2741" s="297"/>
      <c r="T2741" s="297"/>
      <c r="U2741" s="297"/>
      <c r="V2741" s="297"/>
      <c r="W2741" s="297"/>
      <c r="X2741" s="297"/>
      <c r="Y2741" s="297"/>
    </row>
    <row r="2742" spans="1:25" x14ac:dyDescent="0.2">
      <c r="A2742" s="297"/>
      <c r="B2742" s="297"/>
      <c r="C2742" s="297"/>
      <c r="D2742" s="297"/>
      <c r="E2742" s="297"/>
      <c r="F2742" s="297"/>
      <c r="G2742" s="297"/>
      <c r="H2742" s="297"/>
      <c r="I2742" s="297"/>
      <c r="J2742" s="297"/>
      <c r="K2742" s="297"/>
      <c r="L2742" s="297"/>
      <c r="M2742" s="297"/>
      <c r="N2742" s="297"/>
      <c r="O2742" s="297"/>
      <c r="P2742" s="297"/>
      <c r="Q2742" s="297"/>
      <c r="R2742" s="297"/>
      <c r="S2742" s="297"/>
      <c r="T2742" s="297"/>
      <c r="U2742" s="297"/>
      <c r="V2742" s="297"/>
      <c r="W2742" s="297"/>
      <c r="X2742" s="297"/>
      <c r="Y2742" s="297"/>
    </row>
    <row r="2743" spans="1:25" x14ac:dyDescent="0.2">
      <c r="A2743" s="297"/>
      <c r="B2743" s="297"/>
      <c r="C2743" s="297"/>
      <c r="D2743" s="297"/>
      <c r="E2743" s="297"/>
      <c r="F2743" s="297"/>
      <c r="G2743" s="297"/>
      <c r="H2743" s="297"/>
      <c r="I2743" s="297"/>
      <c r="J2743" s="297"/>
      <c r="K2743" s="297"/>
      <c r="L2743" s="297"/>
      <c r="M2743" s="297"/>
      <c r="N2743" s="297"/>
      <c r="O2743" s="297"/>
      <c r="P2743" s="297"/>
      <c r="Q2743" s="297"/>
      <c r="R2743" s="297"/>
      <c r="S2743" s="297"/>
      <c r="T2743" s="297"/>
      <c r="U2743" s="297"/>
      <c r="V2743" s="297"/>
      <c r="W2743" s="297"/>
      <c r="X2743" s="297"/>
      <c r="Y2743" s="297"/>
    </row>
    <row r="2744" spans="1:25" x14ac:dyDescent="0.2">
      <c r="A2744" s="297"/>
      <c r="B2744" s="297"/>
      <c r="C2744" s="297"/>
      <c r="D2744" s="297"/>
      <c r="E2744" s="297"/>
      <c r="F2744" s="297"/>
      <c r="G2744" s="297"/>
      <c r="H2744" s="297"/>
      <c r="I2744" s="297"/>
      <c r="J2744" s="297"/>
      <c r="K2744" s="297"/>
      <c r="L2744" s="297"/>
      <c r="M2744" s="297"/>
      <c r="N2744" s="297"/>
      <c r="O2744" s="297"/>
      <c r="P2744" s="297"/>
      <c r="Q2744" s="297"/>
      <c r="R2744" s="297"/>
      <c r="S2744" s="297"/>
      <c r="T2744" s="297"/>
      <c r="U2744" s="297"/>
      <c r="V2744" s="297"/>
      <c r="W2744" s="297"/>
      <c r="X2744" s="297"/>
      <c r="Y2744" s="297"/>
    </row>
    <row r="2745" spans="1:25" x14ac:dyDescent="0.2">
      <c r="A2745" s="297"/>
      <c r="B2745" s="297"/>
      <c r="C2745" s="297"/>
      <c r="D2745" s="297"/>
      <c r="E2745" s="297"/>
      <c r="F2745" s="297"/>
      <c r="G2745" s="297"/>
      <c r="H2745" s="297"/>
      <c r="I2745" s="297"/>
      <c r="J2745" s="297"/>
      <c r="K2745" s="297"/>
      <c r="L2745" s="297"/>
      <c r="M2745" s="297"/>
      <c r="N2745" s="297"/>
      <c r="O2745" s="297"/>
      <c r="P2745" s="297"/>
      <c r="Q2745" s="297"/>
      <c r="R2745" s="297"/>
      <c r="S2745" s="297"/>
      <c r="T2745" s="297"/>
      <c r="U2745" s="297"/>
      <c r="V2745" s="297"/>
      <c r="W2745" s="297"/>
      <c r="X2745" s="297"/>
      <c r="Y2745" s="297"/>
    </row>
    <row r="2746" spans="1:25" x14ac:dyDescent="0.2">
      <c r="A2746" s="297"/>
      <c r="B2746" s="297"/>
      <c r="C2746" s="297"/>
      <c r="D2746" s="297"/>
      <c r="E2746" s="297"/>
      <c r="F2746" s="297"/>
      <c r="G2746" s="297"/>
      <c r="H2746" s="297"/>
      <c r="I2746" s="297"/>
      <c r="J2746" s="297"/>
      <c r="K2746" s="297"/>
      <c r="L2746" s="297"/>
      <c r="M2746" s="297"/>
      <c r="N2746" s="297"/>
      <c r="O2746" s="297"/>
      <c r="P2746" s="297"/>
      <c r="Q2746" s="297"/>
      <c r="R2746" s="297"/>
      <c r="S2746" s="297"/>
      <c r="T2746" s="297"/>
      <c r="U2746" s="297"/>
      <c r="V2746" s="297"/>
      <c r="W2746" s="297"/>
      <c r="X2746" s="297"/>
      <c r="Y2746" s="297"/>
    </row>
    <row r="2747" spans="1:25" x14ac:dyDescent="0.2">
      <c r="A2747" s="297"/>
      <c r="B2747" s="297"/>
      <c r="C2747" s="297"/>
      <c r="D2747" s="297"/>
      <c r="E2747" s="297"/>
      <c r="F2747" s="297"/>
      <c r="G2747" s="297"/>
      <c r="H2747" s="297"/>
      <c r="I2747" s="297"/>
      <c r="J2747" s="297"/>
      <c r="K2747" s="297"/>
      <c r="L2747" s="297"/>
      <c r="M2747" s="297"/>
      <c r="N2747" s="297"/>
      <c r="O2747" s="297"/>
      <c r="P2747" s="297"/>
      <c r="Q2747" s="297"/>
      <c r="R2747" s="297"/>
      <c r="S2747" s="297"/>
      <c r="T2747" s="297"/>
      <c r="U2747" s="297"/>
      <c r="V2747" s="297"/>
      <c r="W2747" s="297"/>
      <c r="X2747" s="297"/>
      <c r="Y2747" s="297"/>
    </row>
    <row r="2748" spans="1:25" x14ac:dyDescent="0.2">
      <c r="A2748" s="297"/>
      <c r="B2748" s="297"/>
      <c r="C2748" s="297"/>
      <c r="D2748" s="297"/>
      <c r="E2748" s="297"/>
      <c r="F2748" s="297"/>
      <c r="G2748" s="297"/>
      <c r="H2748" s="297"/>
      <c r="I2748" s="297"/>
      <c r="J2748" s="297"/>
      <c r="K2748" s="297"/>
      <c r="L2748" s="297"/>
      <c r="M2748" s="297"/>
      <c r="N2748" s="297"/>
      <c r="O2748" s="297"/>
      <c r="P2748" s="297"/>
      <c r="Q2748" s="297"/>
      <c r="R2748" s="297"/>
      <c r="S2748" s="297"/>
      <c r="T2748" s="297"/>
      <c r="U2748" s="297"/>
      <c r="V2748" s="297"/>
      <c r="W2748" s="297"/>
      <c r="X2748" s="297"/>
      <c r="Y2748" s="297"/>
    </row>
    <row r="2749" spans="1:25" x14ac:dyDescent="0.2">
      <c r="A2749" s="297"/>
      <c r="B2749" s="297"/>
      <c r="C2749" s="297"/>
      <c r="D2749" s="297"/>
      <c r="E2749" s="297"/>
      <c r="F2749" s="297"/>
      <c r="G2749" s="297"/>
      <c r="H2749" s="297"/>
      <c r="I2749" s="297"/>
      <c r="J2749" s="297"/>
      <c r="K2749" s="297"/>
      <c r="L2749" s="297"/>
      <c r="M2749" s="297"/>
      <c r="N2749" s="297"/>
      <c r="O2749" s="297"/>
      <c r="P2749" s="297"/>
      <c r="Q2749" s="297"/>
      <c r="R2749" s="297"/>
      <c r="S2749" s="297"/>
      <c r="T2749" s="297"/>
      <c r="U2749" s="297"/>
      <c r="V2749" s="297"/>
      <c r="W2749" s="297"/>
      <c r="X2749" s="297"/>
      <c r="Y2749" s="297"/>
    </row>
    <row r="2750" spans="1:25" x14ac:dyDescent="0.2">
      <c r="A2750" s="297"/>
      <c r="B2750" s="297"/>
      <c r="C2750" s="297"/>
      <c r="D2750" s="297"/>
      <c r="E2750" s="297"/>
      <c r="F2750" s="297"/>
      <c r="G2750" s="297"/>
      <c r="H2750" s="297"/>
      <c r="I2750" s="297"/>
      <c r="J2750" s="297"/>
      <c r="K2750" s="297"/>
      <c r="L2750" s="297"/>
      <c r="M2750" s="297"/>
      <c r="N2750" s="297"/>
      <c r="O2750" s="297"/>
      <c r="P2750" s="297"/>
      <c r="Q2750" s="297"/>
      <c r="R2750" s="297"/>
      <c r="S2750" s="297"/>
      <c r="T2750" s="297"/>
      <c r="U2750" s="297"/>
      <c r="V2750" s="297"/>
      <c r="W2750" s="297"/>
      <c r="X2750" s="297"/>
      <c r="Y2750" s="297"/>
    </row>
    <row r="2751" spans="1:25" x14ac:dyDescent="0.2">
      <c r="A2751" s="297"/>
      <c r="B2751" s="297"/>
      <c r="C2751" s="297"/>
      <c r="D2751" s="297"/>
      <c r="E2751" s="297"/>
      <c r="F2751" s="297"/>
      <c r="G2751" s="297"/>
      <c r="H2751" s="297"/>
      <c r="I2751" s="297"/>
      <c r="J2751" s="297"/>
      <c r="K2751" s="297"/>
      <c r="L2751" s="297"/>
      <c r="M2751" s="297"/>
      <c r="N2751" s="297"/>
      <c r="O2751" s="297"/>
      <c r="P2751" s="297"/>
      <c r="Q2751" s="297"/>
      <c r="R2751" s="297"/>
      <c r="S2751" s="297"/>
      <c r="T2751" s="297"/>
      <c r="U2751" s="297"/>
      <c r="V2751" s="297"/>
      <c r="W2751" s="297"/>
      <c r="X2751" s="297"/>
      <c r="Y2751" s="297"/>
    </row>
    <row r="2752" spans="1:25" x14ac:dyDescent="0.2">
      <c r="A2752" s="297"/>
      <c r="B2752" s="297"/>
      <c r="C2752" s="297"/>
      <c r="D2752" s="297"/>
      <c r="E2752" s="297"/>
      <c r="F2752" s="297"/>
      <c r="G2752" s="297"/>
      <c r="H2752" s="297"/>
      <c r="I2752" s="297"/>
      <c r="J2752" s="297"/>
      <c r="K2752" s="297"/>
      <c r="L2752" s="297"/>
      <c r="M2752" s="297"/>
      <c r="N2752" s="297"/>
      <c r="O2752" s="297"/>
      <c r="P2752" s="297"/>
      <c r="Q2752" s="297"/>
      <c r="R2752" s="297"/>
      <c r="S2752" s="297"/>
      <c r="T2752" s="297"/>
      <c r="U2752" s="297"/>
      <c r="V2752" s="297"/>
      <c r="W2752" s="297"/>
      <c r="X2752" s="297"/>
      <c r="Y2752" s="297"/>
    </row>
    <row r="2753" spans="1:25" x14ac:dyDescent="0.2">
      <c r="A2753" s="297"/>
      <c r="B2753" s="297"/>
      <c r="C2753" s="297"/>
      <c r="D2753" s="297"/>
      <c r="E2753" s="297"/>
      <c r="F2753" s="297"/>
      <c r="G2753" s="297"/>
      <c r="H2753" s="297"/>
      <c r="I2753" s="297"/>
      <c r="J2753" s="297"/>
      <c r="K2753" s="297"/>
      <c r="L2753" s="297"/>
      <c r="M2753" s="297"/>
      <c r="N2753" s="297"/>
      <c r="O2753" s="297"/>
      <c r="P2753" s="297"/>
      <c r="Q2753" s="297"/>
      <c r="R2753" s="297"/>
      <c r="S2753" s="297"/>
      <c r="T2753" s="297"/>
      <c r="U2753" s="297"/>
      <c r="V2753" s="297"/>
      <c r="W2753" s="297"/>
      <c r="X2753" s="297"/>
      <c r="Y2753" s="297"/>
    </row>
    <row r="2754" spans="1:25" x14ac:dyDescent="0.2">
      <c r="A2754" s="297"/>
      <c r="B2754" s="297"/>
      <c r="C2754" s="297"/>
      <c r="D2754" s="297"/>
      <c r="E2754" s="297"/>
      <c r="F2754" s="297"/>
      <c r="G2754" s="297"/>
      <c r="H2754" s="297"/>
      <c r="I2754" s="297"/>
      <c r="J2754" s="297"/>
      <c r="K2754" s="297"/>
      <c r="L2754" s="297"/>
      <c r="M2754" s="297"/>
      <c r="N2754" s="297"/>
      <c r="O2754" s="297"/>
      <c r="P2754" s="297"/>
      <c r="Q2754" s="297"/>
      <c r="R2754" s="297"/>
      <c r="S2754" s="297"/>
      <c r="T2754" s="297"/>
      <c r="U2754" s="297"/>
      <c r="V2754" s="297"/>
      <c r="W2754" s="297"/>
      <c r="X2754" s="297"/>
      <c r="Y2754" s="297"/>
    </row>
    <row r="2755" spans="1:25" x14ac:dyDescent="0.2">
      <c r="A2755" s="297"/>
      <c r="B2755" s="297"/>
      <c r="C2755" s="297"/>
      <c r="D2755" s="297"/>
      <c r="E2755" s="297"/>
      <c r="F2755" s="297"/>
      <c r="G2755" s="297"/>
      <c r="H2755" s="297"/>
      <c r="I2755" s="297"/>
      <c r="J2755" s="297"/>
      <c r="K2755" s="297"/>
      <c r="L2755" s="297"/>
      <c r="M2755" s="297"/>
      <c r="N2755" s="297"/>
      <c r="O2755" s="297"/>
      <c r="P2755" s="297"/>
      <c r="Q2755" s="297"/>
      <c r="R2755" s="297"/>
      <c r="S2755" s="297"/>
      <c r="T2755" s="297"/>
      <c r="U2755" s="297"/>
      <c r="V2755" s="297"/>
      <c r="W2755" s="297"/>
      <c r="X2755" s="297"/>
      <c r="Y2755" s="297"/>
    </row>
    <row r="2756" spans="1:25" x14ac:dyDescent="0.2">
      <c r="A2756" s="297"/>
      <c r="B2756" s="297"/>
      <c r="C2756" s="297"/>
      <c r="D2756" s="297"/>
      <c r="E2756" s="297"/>
      <c r="F2756" s="297"/>
      <c r="G2756" s="297"/>
      <c r="H2756" s="297"/>
      <c r="I2756" s="297"/>
      <c r="J2756" s="297"/>
      <c r="K2756" s="297"/>
      <c r="L2756" s="297"/>
      <c r="M2756" s="297"/>
      <c r="N2756" s="297"/>
      <c r="O2756" s="297"/>
      <c r="P2756" s="297"/>
      <c r="Q2756" s="297"/>
      <c r="R2756" s="297"/>
      <c r="S2756" s="297"/>
      <c r="T2756" s="297"/>
      <c r="U2756" s="297"/>
      <c r="V2756" s="297"/>
      <c r="W2756" s="297"/>
      <c r="X2756" s="297"/>
      <c r="Y2756" s="297"/>
    </row>
    <row r="2757" spans="1:25" x14ac:dyDescent="0.2">
      <c r="A2757" s="297"/>
      <c r="B2757" s="297"/>
      <c r="C2757" s="297"/>
      <c r="D2757" s="297"/>
      <c r="E2757" s="297"/>
      <c r="F2757" s="297"/>
      <c r="G2757" s="297"/>
      <c r="H2757" s="297"/>
      <c r="I2757" s="297"/>
      <c r="J2757" s="297"/>
      <c r="K2757" s="297"/>
      <c r="L2757" s="297"/>
      <c r="M2757" s="297"/>
      <c r="N2757" s="297"/>
      <c r="O2757" s="297"/>
      <c r="P2757" s="297"/>
      <c r="Q2757" s="297"/>
      <c r="R2757" s="297"/>
      <c r="S2757" s="297"/>
      <c r="T2757" s="297"/>
      <c r="U2757" s="297"/>
      <c r="V2757" s="297"/>
      <c r="W2757" s="297"/>
      <c r="X2757" s="297"/>
      <c r="Y2757" s="297"/>
    </row>
    <row r="2758" spans="1:25" x14ac:dyDescent="0.2">
      <c r="A2758" s="297"/>
      <c r="B2758" s="297"/>
      <c r="C2758" s="297"/>
      <c r="D2758" s="297"/>
      <c r="E2758" s="297"/>
      <c r="F2758" s="297"/>
      <c r="G2758" s="297"/>
      <c r="H2758" s="297"/>
      <c r="I2758" s="297"/>
      <c r="J2758" s="297"/>
      <c r="K2758" s="297"/>
      <c r="L2758" s="297"/>
      <c r="M2758" s="297"/>
      <c r="N2758" s="297"/>
      <c r="O2758" s="297"/>
      <c r="P2758" s="297"/>
      <c r="Q2758" s="297"/>
      <c r="R2758" s="297"/>
      <c r="S2758" s="297"/>
      <c r="T2758" s="297"/>
      <c r="U2758" s="297"/>
      <c r="V2758" s="297"/>
      <c r="W2758" s="297"/>
      <c r="X2758" s="297"/>
      <c r="Y2758" s="297"/>
    </row>
    <row r="2759" spans="1:25" x14ac:dyDescent="0.2">
      <c r="A2759" s="297"/>
      <c r="B2759" s="297"/>
      <c r="C2759" s="297"/>
      <c r="D2759" s="297"/>
      <c r="E2759" s="297"/>
      <c r="F2759" s="297"/>
      <c r="G2759" s="297"/>
      <c r="H2759" s="297"/>
      <c r="I2759" s="297"/>
      <c r="J2759" s="297"/>
      <c r="K2759" s="297"/>
      <c r="L2759" s="297"/>
      <c r="M2759" s="297"/>
      <c r="N2759" s="297"/>
      <c r="O2759" s="297"/>
      <c r="P2759" s="297"/>
      <c r="Q2759" s="297"/>
      <c r="R2759" s="297"/>
      <c r="S2759" s="297"/>
      <c r="T2759" s="297"/>
      <c r="U2759" s="297"/>
      <c r="V2759" s="297"/>
      <c r="W2759" s="297"/>
      <c r="X2759" s="297"/>
      <c r="Y2759" s="297"/>
    </row>
    <row r="2760" spans="1:25" x14ac:dyDescent="0.2">
      <c r="A2760" s="297"/>
      <c r="B2760" s="297"/>
      <c r="C2760" s="297"/>
      <c r="D2760" s="297"/>
      <c r="E2760" s="297"/>
      <c r="F2760" s="297"/>
      <c r="G2760" s="297"/>
      <c r="H2760" s="297"/>
      <c r="I2760" s="297"/>
      <c r="J2760" s="297"/>
      <c r="K2760" s="297"/>
      <c r="L2760" s="297"/>
      <c r="M2760" s="297"/>
      <c r="N2760" s="297"/>
      <c r="O2760" s="297"/>
      <c r="P2760" s="297"/>
      <c r="Q2760" s="297"/>
      <c r="R2760" s="297"/>
      <c r="S2760" s="297"/>
      <c r="T2760" s="297"/>
      <c r="U2760" s="297"/>
      <c r="V2760" s="297"/>
      <c r="W2760" s="297"/>
      <c r="X2760" s="297"/>
      <c r="Y2760" s="297"/>
    </row>
    <row r="2761" spans="1:25" x14ac:dyDescent="0.2">
      <c r="A2761" s="297"/>
      <c r="B2761" s="297"/>
      <c r="C2761" s="297"/>
      <c r="D2761" s="297"/>
      <c r="E2761" s="297"/>
      <c r="F2761" s="297"/>
      <c r="G2761" s="297"/>
      <c r="H2761" s="297"/>
      <c r="I2761" s="297"/>
      <c r="J2761" s="297"/>
      <c r="K2761" s="297"/>
      <c r="L2761" s="297"/>
      <c r="M2761" s="297"/>
      <c r="N2761" s="297"/>
      <c r="O2761" s="297"/>
      <c r="P2761" s="297"/>
      <c r="Q2761" s="297"/>
      <c r="R2761" s="297"/>
      <c r="S2761" s="297"/>
      <c r="T2761" s="297"/>
      <c r="U2761" s="297"/>
      <c r="V2761" s="297"/>
      <c r="W2761" s="297"/>
      <c r="X2761" s="297"/>
      <c r="Y2761" s="297"/>
    </row>
    <row r="2762" spans="1:25" x14ac:dyDescent="0.2">
      <c r="A2762" s="297"/>
      <c r="B2762" s="297"/>
      <c r="C2762" s="297"/>
      <c r="D2762" s="297"/>
      <c r="E2762" s="297"/>
      <c r="F2762" s="297"/>
      <c r="G2762" s="297"/>
      <c r="H2762" s="297"/>
      <c r="I2762" s="297"/>
      <c r="J2762" s="297"/>
      <c r="K2762" s="297"/>
      <c r="L2762" s="297"/>
      <c r="M2762" s="297"/>
      <c r="N2762" s="297"/>
      <c r="O2762" s="297"/>
      <c r="P2762" s="297"/>
      <c r="Q2762" s="297"/>
      <c r="R2762" s="297"/>
      <c r="S2762" s="297"/>
      <c r="T2762" s="297"/>
      <c r="U2762" s="297"/>
      <c r="V2762" s="297"/>
      <c r="W2762" s="297"/>
      <c r="X2762" s="297"/>
      <c r="Y2762" s="297"/>
    </row>
    <row r="2763" spans="1:25" x14ac:dyDescent="0.2">
      <c r="A2763" s="297"/>
      <c r="B2763" s="297"/>
      <c r="C2763" s="297"/>
      <c r="D2763" s="297"/>
      <c r="E2763" s="297"/>
      <c r="F2763" s="297"/>
      <c r="G2763" s="297"/>
      <c r="H2763" s="297"/>
      <c r="I2763" s="297"/>
      <c r="J2763" s="297"/>
      <c r="K2763" s="297"/>
      <c r="L2763" s="297"/>
      <c r="M2763" s="297"/>
      <c r="N2763" s="297"/>
      <c r="O2763" s="297"/>
      <c r="P2763" s="297"/>
      <c r="Q2763" s="297"/>
      <c r="R2763" s="297"/>
      <c r="S2763" s="297"/>
      <c r="T2763" s="297"/>
      <c r="U2763" s="297"/>
      <c r="V2763" s="297"/>
      <c r="W2763" s="297"/>
      <c r="X2763" s="297"/>
      <c r="Y2763" s="297"/>
    </row>
    <row r="2764" spans="1:25" x14ac:dyDescent="0.2">
      <c r="A2764" s="297"/>
      <c r="B2764" s="297"/>
      <c r="C2764" s="297"/>
      <c r="D2764" s="297"/>
      <c r="E2764" s="297"/>
      <c r="F2764" s="297"/>
      <c r="G2764" s="297"/>
      <c r="H2764" s="297"/>
      <c r="I2764" s="297"/>
      <c r="J2764" s="297"/>
      <c r="K2764" s="297"/>
      <c r="L2764" s="297"/>
      <c r="M2764" s="297"/>
      <c r="N2764" s="297"/>
      <c r="O2764" s="297"/>
      <c r="P2764" s="297"/>
      <c r="Q2764" s="297"/>
      <c r="R2764" s="297"/>
      <c r="S2764" s="297"/>
      <c r="T2764" s="297"/>
      <c r="U2764" s="297"/>
      <c r="V2764" s="297"/>
      <c r="W2764" s="297"/>
      <c r="X2764" s="297"/>
      <c r="Y2764" s="297"/>
    </row>
    <row r="2765" spans="1:25" x14ac:dyDescent="0.2">
      <c r="A2765" s="297"/>
      <c r="B2765" s="297"/>
      <c r="C2765" s="297"/>
      <c r="D2765" s="297"/>
      <c r="E2765" s="297"/>
      <c r="F2765" s="297"/>
      <c r="G2765" s="297"/>
      <c r="H2765" s="297"/>
      <c r="I2765" s="297"/>
      <c r="J2765" s="297"/>
      <c r="K2765" s="297"/>
      <c r="L2765" s="297"/>
      <c r="M2765" s="297"/>
      <c r="N2765" s="297"/>
      <c r="O2765" s="297"/>
      <c r="P2765" s="297"/>
      <c r="Q2765" s="297"/>
      <c r="R2765" s="297"/>
      <c r="S2765" s="297"/>
      <c r="T2765" s="297"/>
      <c r="U2765" s="297"/>
      <c r="V2765" s="297"/>
      <c r="W2765" s="297"/>
      <c r="X2765" s="297"/>
      <c r="Y2765" s="297"/>
    </row>
    <row r="2766" spans="1:25" x14ac:dyDescent="0.2">
      <c r="A2766" s="297"/>
      <c r="B2766" s="297"/>
      <c r="C2766" s="297"/>
      <c r="D2766" s="297"/>
      <c r="E2766" s="297"/>
      <c r="F2766" s="297"/>
      <c r="G2766" s="297"/>
      <c r="H2766" s="297"/>
      <c r="I2766" s="297"/>
      <c r="J2766" s="297"/>
      <c r="K2766" s="297"/>
      <c r="L2766" s="297"/>
      <c r="M2766" s="297"/>
      <c r="N2766" s="297"/>
      <c r="O2766" s="297"/>
      <c r="P2766" s="297"/>
      <c r="Q2766" s="297"/>
      <c r="R2766" s="297"/>
      <c r="S2766" s="297"/>
      <c r="T2766" s="297"/>
      <c r="U2766" s="297"/>
      <c r="V2766" s="297"/>
      <c r="W2766" s="297"/>
      <c r="X2766" s="297"/>
      <c r="Y2766" s="297"/>
    </row>
    <row r="2767" spans="1:25" x14ac:dyDescent="0.2">
      <c r="A2767" s="297"/>
      <c r="B2767" s="297"/>
      <c r="C2767" s="297"/>
      <c r="D2767" s="297"/>
      <c r="E2767" s="297"/>
      <c r="F2767" s="297"/>
      <c r="G2767" s="297"/>
      <c r="H2767" s="297"/>
      <c r="I2767" s="297"/>
      <c r="J2767" s="297"/>
      <c r="K2767" s="297"/>
      <c r="L2767" s="297"/>
      <c r="M2767" s="297"/>
      <c r="N2767" s="297"/>
      <c r="O2767" s="297"/>
      <c r="P2767" s="297"/>
      <c r="Q2767" s="297"/>
      <c r="R2767" s="297"/>
      <c r="S2767" s="297"/>
      <c r="T2767" s="297"/>
      <c r="U2767" s="297"/>
      <c r="V2767" s="297"/>
      <c r="W2767" s="297"/>
      <c r="X2767" s="297"/>
      <c r="Y2767" s="297"/>
    </row>
    <row r="2768" spans="1:25" x14ac:dyDescent="0.2">
      <c r="A2768" s="297"/>
      <c r="B2768" s="297"/>
      <c r="C2768" s="297"/>
      <c r="D2768" s="297"/>
      <c r="E2768" s="297"/>
      <c r="F2768" s="297"/>
      <c r="G2768" s="297"/>
      <c r="H2768" s="297"/>
      <c r="I2768" s="297"/>
      <c r="J2768" s="297"/>
      <c r="K2768" s="297"/>
      <c r="L2768" s="297"/>
      <c r="M2768" s="297"/>
      <c r="N2768" s="297"/>
      <c r="O2768" s="297"/>
      <c r="P2768" s="297"/>
      <c r="Q2768" s="297"/>
      <c r="R2768" s="297"/>
      <c r="S2768" s="297"/>
      <c r="T2768" s="297"/>
      <c r="U2768" s="297"/>
      <c r="V2768" s="297"/>
      <c r="W2768" s="297"/>
      <c r="X2768" s="297"/>
      <c r="Y2768" s="297"/>
    </row>
    <row r="2769" spans="1:25" x14ac:dyDescent="0.2">
      <c r="A2769" s="297"/>
      <c r="B2769" s="297"/>
      <c r="C2769" s="297"/>
      <c r="D2769" s="297"/>
      <c r="E2769" s="297"/>
      <c r="F2769" s="297"/>
      <c r="G2769" s="297"/>
      <c r="H2769" s="297"/>
      <c r="I2769" s="297"/>
      <c r="J2769" s="297"/>
      <c r="K2769" s="297"/>
      <c r="L2769" s="297"/>
      <c r="M2769" s="297"/>
      <c r="N2769" s="297"/>
      <c r="O2769" s="297"/>
      <c r="P2769" s="297"/>
      <c r="Q2769" s="297"/>
      <c r="R2769" s="297"/>
      <c r="S2769" s="297"/>
      <c r="T2769" s="297"/>
      <c r="U2769" s="297"/>
      <c r="V2769" s="297"/>
      <c r="W2769" s="297"/>
      <c r="X2769" s="297"/>
      <c r="Y2769" s="297"/>
    </row>
    <row r="2770" spans="1:25" x14ac:dyDescent="0.2">
      <c r="A2770" s="297"/>
      <c r="B2770" s="297"/>
      <c r="C2770" s="297"/>
      <c r="D2770" s="297"/>
      <c r="E2770" s="297"/>
      <c r="F2770" s="297"/>
      <c r="G2770" s="297"/>
      <c r="H2770" s="297"/>
      <c r="I2770" s="297"/>
      <c r="J2770" s="297"/>
      <c r="K2770" s="297"/>
      <c r="L2770" s="297"/>
      <c r="M2770" s="297"/>
      <c r="N2770" s="297"/>
      <c r="O2770" s="297"/>
      <c r="P2770" s="297"/>
      <c r="Q2770" s="297"/>
      <c r="R2770" s="297"/>
      <c r="S2770" s="297"/>
      <c r="T2770" s="297"/>
      <c r="U2770" s="297"/>
      <c r="V2770" s="297"/>
      <c r="W2770" s="297"/>
      <c r="X2770" s="297"/>
      <c r="Y2770" s="297"/>
    </row>
    <row r="2771" spans="1:25" x14ac:dyDescent="0.2">
      <c r="A2771" s="297"/>
      <c r="B2771" s="297"/>
      <c r="C2771" s="297"/>
      <c r="D2771" s="297"/>
      <c r="E2771" s="297"/>
      <c r="F2771" s="297"/>
      <c r="G2771" s="297"/>
      <c r="H2771" s="297"/>
      <c r="I2771" s="297"/>
      <c r="J2771" s="297"/>
      <c r="K2771" s="297"/>
      <c r="L2771" s="297"/>
      <c r="M2771" s="297"/>
      <c r="N2771" s="297"/>
      <c r="O2771" s="297"/>
      <c r="P2771" s="297"/>
      <c r="Q2771" s="297"/>
      <c r="R2771" s="297"/>
      <c r="S2771" s="297"/>
      <c r="T2771" s="297"/>
      <c r="U2771" s="297"/>
      <c r="V2771" s="297"/>
      <c r="W2771" s="297"/>
      <c r="X2771" s="297"/>
      <c r="Y2771" s="297"/>
    </row>
    <row r="2772" spans="1:25" x14ac:dyDescent="0.2">
      <c r="A2772" s="297"/>
      <c r="B2772" s="297"/>
      <c r="C2772" s="297"/>
      <c r="D2772" s="297"/>
      <c r="E2772" s="297"/>
      <c r="F2772" s="297"/>
      <c r="G2772" s="297"/>
      <c r="H2772" s="297"/>
      <c r="I2772" s="297"/>
      <c r="J2772" s="297"/>
      <c r="K2772" s="297"/>
      <c r="L2772" s="297"/>
      <c r="M2772" s="297"/>
      <c r="N2772" s="297"/>
      <c r="O2772" s="297"/>
      <c r="P2772" s="297"/>
      <c r="Q2772" s="297"/>
      <c r="R2772" s="297"/>
      <c r="S2772" s="297"/>
      <c r="T2772" s="297"/>
      <c r="U2772" s="297"/>
      <c r="V2772" s="297"/>
      <c r="W2772" s="297"/>
      <c r="X2772" s="297"/>
      <c r="Y2772" s="297"/>
    </row>
    <row r="2773" spans="1:25" x14ac:dyDescent="0.2">
      <c r="A2773" s="297"/>
      <c r="B2773" s="297"/>
      <c r="C2773" s="297"/>
      <c r="D2773" s="297"/>
      <c r="E2773" s="297"/>
      <c r="F2773" s="297"/>
      <c r="G2773" s="297"/>
      <c r="H2773" s="297"/>
      <c r="I2773" s="297"/>
      <c r="J2773" s="297"/>
      <c r="K2773" s="297"/>
      <c r="L2773" s="297"/>
      <c r="M2773" s="297"/>
      <c r="N2773" s="297"/>
      <c r="O2773" s="297"/>
      <c r="P2773" s="297"/>
      <c r="Q2773" s="297"/>
      <c r="R2773" s="297"/>
      <c r="S2773" s="297"/>
      <c r="T2773" s="297"/>
      <c r="U2773" s="297"/>
      <c r="V2773" s="297"/>
      <c r="W2773" s="297"/>
      <c r="X2773" s="297"/>
      <c r="Y2773" s="297"/>
    </row>
    <row r="2774" spans="1:25" x14ac:dyDescent="0.2">
      <c r="A2774" s="297"/>
      <c r="B2774" s="297"/>
      <c r="C2774" s="297"/>
      <c r="D2774" s="297"/>
      <c r="E2774" s="297"/>
      <c r="F2774" s="297"/>
      <c r="G2774" s="297"/>
      <c r="H2774" s="297"/>
      <c r="I2774" s="297"/>
      <c r="J2774" s="297"/>
      <c r="K2774" s="297"/>
      <c r="L2774" s="297"/>
      <c r="M2774" s="297"/>
      <c r="N2774" s="297"/>
      <c r="O2774" s="297"/>
      <c r="P2774" s="297"/>
      <c r="Q2774" s="297"/>
      <c r="R2774" s="297"/>
      <c r="S2774" s="297"/>
      <c r="T2774" s="297"/>
      <c r="U2774" s="297"/>
      <c r="V2774" s="297"/>
      <c r="W2774" s="297"/>
      <c r="X2774" s="297"/>
      <c r="Y2774" s="297"/>
    </row>
    <row r="2775" spans="1:25" x14ac:dyDescent="0.2">
      <c r="A2775" s="297"/>
      <c r="B2775" s="297"/>
      <c r="C2775" s="297"/>
      <c r="D2775" s="297"/>
      <c r="E2775" s="297"/>
      <c r="F2775" s="297"/>
      <c r="G2775" s="297"/>
      <c r="H2775" s="297"/>
      <c r="I2775" s="297"/>
      <c r="J2775" s="297"/>
      <c r="K2775" s="297"/>
      <c r="L2775" s="297"/>
      <c r="M2775" s="297"/>
      <c r="N2775" s="297"/>
      <c r="O2775" s="297"/>
      <c r="P2775" s="297"/>
      <c r="Q2775" s="297"/>
      <c r="R2775" s="297"/>
      <c r="S2775" s="297"/>
      <c r="T2775" s="297"/>
      <c r="U2775" s="297"/>
      <c r="V2775" s="297"/>
      <c r="W2775" s="297"/>
      <c r="X2775" s="297"/>
      <c r="Y2775" s="297"/>
    </row>
    <row r="2776" spans="1:25" x14ac:dyDescent="0.2">
      <c r="A2776" s="297"/>
      <c r="B2776" s="297"/>
      <c r="C2776" s="297"/>
      <c r="D2776" s="297"/>
      <c r="E2776" s="297"/>
      <c r="F2776" s="297"/>
      <c r="G2776" s="297"/>
      <c r="H2776" s="297"/>
      <c r="I2776" s="297"/>
      <c r="J2776" s="297"/>
      <c r="K2776" s="297"/>
      <c r="L2776" s="297"/>
      <c r="M2776" s="297"/>
      <c r="N2776" s="297"/>
      <c r="O2776" s="297"/>
      <c r="P2776" s="297"/>
      <c r="Q2776" s="297"/>
      <c r="R2776" s="297"/>
      <c r="S2776" s="297"/>
      <c r="T2776" s="297"/>
      <c r="U2776" s="297"/>
      <c r="V2776" s="297"/>
      <c r="W2776" s="297"/>
      <c r="X2776" s="297"/>
      <c r="Y2776" s="297"/>
    </row>
    <row r="2777" spans="1:25" x14ac:dyDescent="0.2">
      <c r="A2777" s="297"/>
      <c r="B2777" s="297"/>
      <c r="C2777" s="297"/>
      <c r="D2777" s="297"/>
      <c r="E2777" s="297"/>
      <c r="F2777" s="297"/>
      <c r="G2777" s="297"/>
      <c r="H2777" s="297"/>
      <c r="I2777" s="297"/>
      <c r="J2777" s="297"/>
      <c r="K2777" s="297"/>
      <c r="L2777" s="297"/>
      <c r="M2777" s="297"/>
      <c r="N2777" s="297"/>
      <c r="O2777" s="297"/>
      <c r="P2777" s="297"/>
      <c r="Q2777" s="297"/>
      <c r="R2777" s="297"/>
      <c r="S2777" s="297"/>
      <c r="T2777" s="297"/>
      <c r="U2777" s="297"/>
      <c r="V2777" s="297"/>
      <c r="W2777" s="297"/>
      <c r="X2777" s="297"/>
      <c r="Y2777" s="297"/>
    </row>
    <row r="2778" spans="1:25" x14ac:dyDescent="0.2">
      <c r="A2778" s="297"/>
      <c r="B2778" s="297"/>
      <c r="C2778" s="297"/>
      <c r="D2778" s="297"/>
      <c r="E2778" s="297"/>
      <c r="F2778" s="297"/>
      <c r="G2778" s="297"/>
      <c r="H2778" s="297"/>
      <c r="I2778" s="297"/>
      <c r="J2778" s="297"/>
      <c r="K2778" s="297"/>
      <c r="L2778" s="297"/>
      <c r="M2778" s="297"/>
      <c r="N2778" s="297"/>
      <c r="O2778" s="297"/>
      <c r="P2778" s="297"/>
      <c r="Q2778" s="297"/>
      <c r="R2778" s="297"/>
      <c r="S2778" s="297"/>
      <c r="T2778" s="297"/>
      <c r="U2778" s="297"/>
      <c r="V2778" s="297"/>
      <c r="W2778" s="297"/>
      <c r="X2778" s="297"/>
      <c r="Y2778" s="297"/>
    </row>
    <row r="2779" spans="1:25" x14ac:dyDescent="0.2">
      <c r="A2779" s="297"/>
      <c r="B2779" s="297"/>
      <c r="C2779" s="297"/>
      <c r="D2779" s="297"/>
      <c r="E2779" s="297"/>
      <c r="F2779" s="297"/>
      <c r="G2779" s="297"/>
      <c r="H2779" s="297"/>
      <c r="I2779" s="297"/>
      <c r="J2779" s="297"/>
      <c r="K2779" s="297"/>
      <c r="L2779" s="297"/>
      <c r="M2779" s="297"/>
      <c r="N2779" s="297"/>
      <c r="O2779" s="297"/>
      <c r="P2779" s="297"/>
      <c r="Q2779" s="297"/>
      <c r="R2779" s="297"/>
      <c r="S2779" s="297"/>
      <c r="T2779" s="297"/>
      <c r="U2779" s="297"/>
      <c r="V2779" s="297"/>
      <c r="W2779" s="297"/>
      <c r="X2779" s="297"/>
      <c r="Y2779" s="297"/>
    </row>
    <row r="2780" spans="1:25" x14ac:dyDescent="0.2">
      <c r="A2780" s="297"/>
      <c r="B2780" s="297"/>
      <c r="C2780" s="297"/>
      <c r="D2780" s="297"/>
      <c r="E2780" s="297"/>
      <c r="F2780" s="297"/>
      <c r="G2780" s="297"/>
      <c r="H2780" s="297"/>
      <c r="I2780" s="297"/>
      <c r="J2780" s="297"/>
      <c r="K2780" s="297"/>
      <c r="L2780" s="297"/>
      <c r="M2780" s="297"/>
      <c r="N2780" s="297"/>
      <c r="O2780" s="297"/>
      <c r="P2780" s="297"/>
      <c r="Q2780" s="297"/>
      <c r="R2780" s="297"/>
      <c r="S2780" s="297"/>
      <c r="T2780" s="297"/>
      <c r="U2780" s="297"/>
      <c r="V2780" s="297"/>
      <c r="W2780" s="297"/>
      <c r="X2780" s="297"/>
      <c r="Y2780" s="297"/>
    </row>
    <row r="2781" spans="1:25" x14ac:dyDescent="0.2">
      <c r="A2781" s="297"/>
      <c r="B2781" s="297"/>
      <c r="C2781" s="297"/>
      <c r="D2781" s="297"/>
      <c r="E2781" s="297"/>
      <c r="F2781" s="297"/>
      <c r="G2781" s="297"/>
      <c r="H2781" s="297"/>
      <c r="I2781" s="297"/>
      <c r="J2781" s="297"/>
      <c r="K2781" s="297"/>
      <c r="L2781" s="297"/>
      <c r="M2781" s="297"/>
      <c r="N2781" s="297"/>
      <c r="O2781" s="297"/>
      <c r="P2781" s="297"/>
      <c r="Q2781" s="297"/>
      <c r="R2781" s="297"/>
      <c r="S2781" s="297"/>
      <c r="T2781" s="297"/>
      <c r="U2781" s="297"/>
      <c r="V2781" s="297"/>
      <c r="W2781" s="297"/>
      <c r="X2781" s="297"/>
      <c r="Y2781" s="297"/>
    </row>
    <row r="2782" spans="1:25" x14ac:dyDescent="0.2">
      <c r="A2782" s="297"/>
      <c r="B2782" s="297"/>
      <c r="C2782" s="297"/>
      <c r="D2782" s="297"/>
      <c r="E2782" s="297"/>
      <c r="F2782" s="297"/>
      <c r="G2782" s="297"/>
      <c r="H2782" s="297"/>
      <c r="I2782" s="297"/>
      <c r="J2782" s="297"/>
      <c r="K2782" s="297"/>
      <c r="L2782" s="297"/>
      <c r="M2782" s="297"/>
      <c r="N2782" s="297"/>
      <c r="O2782" s="297"/>
      <c r="P2782" s="297"/>
      <c r="Q2782" s="297"/>
      <c r="R2782" s="297"/>
      <c r="S2782" s="297"/>
      <c r="T2782" s="297"/>
      <c r="U2782" s="297"/>
      <c r="V2782" s="297"/>
      <c r="W2782" s="297"/>
      <c r="X2782" s="297"/>
      <c r="Y2782" s="297"/>
    </row>
    <row r="2783" spans="1:25" x14ac:dyDescent="0.2">
      <c r="A2783" s="297"/>
      <c r="B2783" s="297"/>
      <c r="C2783" s="297"/>
      <c r="D2783" s="297"/>
      <c r="E2783" s="297"/>
      <c r="F2783" s="297"/>
      <c r="G2783" s="297"/>
      <c r="H2783" s="297"/>
      <c r="I2783" s="297"/>
      <c r="J2783" s="297"/>
      <c r="K2783" s="297"/>
      <c r="L2783" s="297"/>
      <c r="M2783" s="297"/>
      <c r="N2783" s="297"/>
      <c r="O2783" s="297"/>
      <c r="P2783" s="297"/>
      <c r="Q2783" s="297"/>
      <c r="R2783" s="297"/>
      <c r="S2783" s="297"/>
      <c r="T2783" s="297"/>
      <c r="U2783" s="297"/>
      <c r="V2783" s="297"/>
      <c r="W2783" s="297"/>
      <c r="X2783" s="297"/>
      <c r="Y2783" s="297"/>
    </row>
    <row r="2784" spans="1:25" x14ac:dyDescent="0.2">
      <c r="A2784" s="297"/>
      <c r="B2784" s="297"/>
      <c r="C2784" s="297"/>
      <c r="D2784" s="297"/>
      <c r="E2784" s="297"/>
      <c r="F2784" s="297"/>
      <c r="G2784" s="297"/>
      <c r="H2784" s="297"/>
      <c r="I2784" s="297"/>
      <c r="J2784" s="297"/>
      <c r="K2784" s="297"/>
      <c r="L2784" s="297"/>
      <c r="M2784" s="297"/>
      <c r="N2784" s="297"/>
      <c r="O2784" s="297"/>
      <c r="P2784" s="297"/>
      <c r="Q2784" s="297"/>
      <c r="R2784" s="297"/>
      <c r="S2784" s="297"/>
      <c r="T2784" s="297"/>
      <c r="U2784" s="297"/>
      <c r="V2784" s="297"/>
      <c r="W2784" s="297"/>
      <c r="X2784" s="297"/>
      <c r="Y2784" s="297"/>
    </row>
    <row r="2785" spans="1:25" x14ac:dyDescent="0.2">
      <c r="A2785" s="297"/>
      <c r="B2785" s="297"/>
      <c r="C2785" s="297"/>
      <c r="D2785" s="297"/>
      <c r="E2785" s="297"/>
      <c r="F2785" s="297"/>
      <c r="G2785" s="297"/>
      <c r="H2785" s="297"/>
      <c r="I2785" s="297"/>
      <c r="J2785" s="297"/>
      <c r="K2785" s="297"/>
      <c r="L2785" s="297"/>
      <c r="M2785" s="297"/>
      <c r="N2785" s="297"/>
      <c r="O2785" s="297"/>
      <c r="P2785" s="297"/>
      <c r="Q2785" s="297"/>
      <c r="R2785" s="297"/>
      <c r="S2785" s="297"/>
      <c r="T2785" s="297"/>
      <c r="U2785" s="297"/>
      <c r="V2785" s="297"/>
      <c r="W2785" s="297"/>
      <c r="X2785" s="297"/>
      <c r="Y2785" s="297"/>
    </row>
    <row r="2786" spans="1:25" x14ac:dyDescent="0.2">
      <c r="A2786" s="297"/>
      <c r="B2786" s="297"/>
      <c r="C2786" s="297"/>
      <c r="D2786" s="297"/>
      <c r="E2786" s="297"/>
      <c r="F2786" s="297"/>
      <c r="G2786" s="297"/>
      <c r="H2786" s="297"/>
      <c r="I2786" s="297"/>
      <c r="J2786" s="297"/>
      <c r="K2786" s="297"/>
      <c r="L2786" s="297"/>
      <c r="M2786" s="297"/>
      <c r="N2786" s="297"/>
      <c r="O2786" s="297"/>
      <c r="P2786" s="297"/>
      <c r="Q2786" s="297"/>
      <c r="R2786" s="297"/>
      <c r="S2786" s="297"/>
      <c r="T2786" s="297"/>
      <c r="U2786" s="297"/>
      <c r="V2786" s="297"/>
      <c r="W2786" s="297"/>
      <c r="X2786" s="297"/>
      <c r="Y2786" s="297"/>
    </row>
    <row r="2787" spans="1:25" x14ac:dyDescent="0.2">
      <c r="A2787" s="297"/>
      <c r="B2787" s="297"/>
      <c r="C2787" s="297"/>
      <c r="D2787" s="297"/>
      <c r="E2787" s="297"/>
      <c r="F2787" s="297"/>
      <c r="G2787" s="297"/>
      <c r="H2787" s="297"/>
      <c r="I2787" s="297"/>
      <c r="J2787" s="297"/>
      <c r="K2787" s="297"/>
      <c r="L2787" s="297"/>
      <c r="M2787" s="297"/>
      <c r="N2787" s="297"/>
      <c r="O2787" s="297"/>
      <c r="P2787" s="297"/>
      <c r="Q2787" s="297"/>
      <c r="R2787" s="297"/>
      <c r="S2787" s="297"/>
      <c r="T2787" s="297"/>
      <c r="U2787" s="297"/>
      <c r="V2787" s="297"/>
      <c r="W2787" s="297"/>
      <c r="X2787" s="297"/>
      <c r="Y2787" s="297"/>
    </row>
    <row r="2788" spans="1:25" x14ac:dyDescent="0.2">
      <c r="A2788" s="297"/>
      <c r="B2788" s="297"/>
      <c r="C2788" s="297"/>
      <c r="D2788" s="297"/>
      <c r="E2788" s="297"/>
      <c r="F2788" s="297"/>
      <c r="G2788" s="297"/>
      <c r="H2788" s="297"/>
      <c r="I2788" s="297"/>
      <c r="J2788" s="297"/>
      <c r="K2788" s="297"/>
      <c r="L2788" s="297"/>
      <c r="M2788" s="297"/>
      <c r="N2788" s="297"/>
      <c r="O2788" s="297"/>
      <c r="P2788" s="297"/>
      <c r="Q2788" s="297"/>
      <c r="R2788" s="297"/>
      <c r="S2788" s="297"/>
      <c r="T2788" s="297"/>
      <c r="U2788" s="297"/>
      <c r="V2788" s="297"/>
      <c r="W2788" s="297"/>
      <c r="X2788" s="297"/>
      <c r="Y2788" s="297"/>
    </row>
    <row r="2789" spans="1:25" x14ac:dyDescent="0.2">
      <c r="A2789" s="297"/>
      <c r="B2789" s="297"/>
      <c r="C2789" s="297"/>
      <c r="D2789" s="297"/>
      <c r="E2789" s="297"/>
      <c r="F2789" s="297"/>
      <c r="G2789" s="297"/>
      <c r="H2789" s="297"/>
      <c r="I2789" s="297"/>
      <c r="J2789" s="297"/>
      <c r="K2789" s="297"/>
      <c r="L2789" s="297"/>
      <c r="M2789" s="297"/>
      <c r="N2789" s="297"/>
      <c r="O2789" s="297"/>
      <c r="P2789" s="297"/>
      <c r="Q2789" s="297"/>
      <c r="R2789" s="297"/>
      <c r="S2789" s="297"/>
      <c r="T2789" s="297"/>
      <c r="U2789" s="297"/>
      <c r="V2789" s="297"/>
      <c r="W2789" s="297"/>
      <c r="X2789" s="297"/>
      <c r="Y2789" s="297"/>
    </row>
    <row r="2790" spans="1:25" x14ac:dyDescent="0.2">
      <c r="A2790" s="297"/>
      <c r="B2790" s="297"/>
      <c r="C2790" s="297"/>
      <c r="D2790" s="297"/>
      <c r="E2790" s="297"/>
      <c r="F2790" s="297"/>
      <c r="G2790" s="297"/>
      <c r="H2790" s="297"/>
      <c r="I2790" s="297"/>
      <c r="J2790" s="297"/>
      <c r="K2790" s="297"/>
      <c r="L2790" s="297"/>
      <c r="M2790" s="297"/>
      <c r="N2790" s="297"/>
      <c r="O2790" s="297"/>
      <c r="P2790" s="297"/>
      <c r="Q2790" s="297"/>
      <c r="R2790" s="297"/>
      <c r="S2790" s="297"/>
      <c r="T2790" s="297"/>
      <c r="U2790" s="297"/>
      <c r="V2790" s="297"/>
      <c r="W2790" s="297"/>
      <c r="X2790" s="297"/>
      <c r="Y2790" s="297"/>
    </row>
    <row r="2791" spans="1:25" x14ac:dyDescent="0.2">
      <c r="A2791" s="297"/>
      <c r="B2791" s="297"/>
      <c r="C2791" s="297"/>
      <c r="D2791" s="297"/>
      <c r="E2791" s="297"/>
      <c r="F2791" s="297"/>
      <c r="G2791" s="297"/>
      <c r="H2791" s="297"/>
      <c r="I2791" s="297"/>
      <c r="J2791" s="297"/>
      <c r="K2791" s="297"/>
      <c r="L2791" s="297"/>
      <c r="M2791" s="297"/>
      <c r="N2791" s="297"/>
      <c r="O2791" s="297"/>
      <c r="P2791" s="297"/>
      <c r="Q2791" s="297"/>
      <c r="R2791" s="297"/>
      <c r="S2791" s="297"/>
      <c r="T2791" s="297"/>
      <c r="U2791" s="297"/>
      <c r="V2791" s="297"/>
      <c r="W2791" s="297"/>
      <c r="X2791" s="297"/>
      <c r="Y2791" s="297"/>
    </row>
    <row r="2792" spans="1:25" x14ac:dyDescent="0.2">
      <c r="A2792" s="297"/>
      <c r="B2792" s="297"/>
      <c r="C2792" s="297"/>
      <c r="D2792" s="297"/>
      <c r="E2792" s="297"/>
      <c r="F2792" s="297"/>
      <c r="G2792" s="297"/>
      <c r="H2792" s="297"/>
      <c r="I2792" s="297"/>
      <c r="J2792" s="297"/>
      <c r="K2792" s="297"/>
      <c r="L2792" s="297"/>
      <c r="M2792" s="297"/>
      <c r="N2792" s="297"/>
      <c r="O2792" s="297"/>
      <c r="P2792" s="297"/>
      <c r="Q2792" s="297"/>
      <c r="R2792" s="297"/>
      <c r="S2792" s="297"/>
      <c r="T2792" s="297"/>
      <c r="U2792" s="297"/>
      <c r="V2792" s="297"/>
      <c r="W2792" s="297"/>
      <c r="X2792" s="297"/>
      <c r="Y2792" s="297"/>
    </row>
    <row r="2793" spans="1:25" x14ac:dyDescent="0.2">
      <c r="A2793" s="297"/>
      <c r="B2793" s="297"/>
      <c r="C2793" s="297"/>
      <c r="D2793" s="297"/>
      <c r="E2793" s="297"/>
      <c r="F2793" s="297"/>
      <c r="G2793" s="297"/>
      <c r="H2793" s="297"/>
      <c r="I2793" s="297"/>
      <c r="J2793" s="297"/>
      <c r="K2793" s="297"/>
      <c r="L2793" s="297"/>
      <c r="M2793" s="297"/>
      <c r="N2793" s="297"/>
      <c r="O2793" s="297"/>
      <c r="P2793" s="297"/>
      <c r="Q2793" s="297"/>
      <c r="R2793" s="297"/>
      <c r="S2793" s="297"/>
      <c r="T2793" s="297"/>
      <c r="U2793" s="297"/>
      <c r="V2793" s="297"/>
      <c r="W2793" s="297"/>
      <c r="X2793" s="297"/>
      <c r="Y2793" s="297"/>
    </row>
    <row r="2794" spans="1:25" x14ac:dyDescent="0.2">
      <c r="A2794" s="297"/>
      <c r="B2794" s="297"/>
      <c r="C2794" s="297"/>
      <c r="D2794" s="297"/>
      <c r="E2794" s="297"/>
      <c r="F2794" s="297"/>
      <c r="G2794" s="297"/>
      <c r="H2794" s="297"/>
      <c r="I2794" s="297"/>
      <c r="J2794" s="297"/>
      <c r="K2794" s="297"/>
      <c r="L2794" s="297"/>
      <c r="M2794" s="297"/>
      <c r="N2794" s="297"/>
      <c r="O2794" s="297"/>
      <c r="P2794" s="297"/>
      <c r="Q2794" s="297"/>
      <c r="R2794" s="297"/>
      <c r="S2794" s="297"/>
      <c r="T2794" s="297"/>
      <c r="U2794" s="297"/>
      <c r="V2794" s="297"/>
      <c r="W2794" s="297"/>
      <c r="X2794" s="297"/>
      <c r="Y2794" s="297"/>
    </row>
    <row r="2795" spans="1:25" x14ac:dyDescent="0.2">
      <c r="A2795" s="297"/>
      <c r="B2795" s="297"/>
      <c r="C2795" s="297"/>
      <c r="D2795" s="297"/>
      <c r="E2795" s="297"/>
      <c r="F2795" s="297"/>
      <c r="G2795" s="297"/>
      <c r="H2795" s="297"/>
      <c r="I2795" s="297"/>
      <c r="J2795" s="297"/>
      <c r="K2795" s="297"/>
      <c r="L2795" s="297"/>
      <c r="M2795" s="297"/>
      <c r="N2795" s="297"/>
      <c r="O2795" s="297"/>
      <c r="P2795" s="297"/>
      <c r="Q2795" s="297"/>
      <c r="R2795" s="297"/>
      <c r="S2795" s="297"/>
      <c r="T2795" s="297"/>
      <c r="U2795" s="297"/>
      <c r="V2795" s="297"/>
      <c r="W2795" s="297"/>
      <c r="X2795" s="297"/>
      <c r="Y2795" s="297"/>
    </row>
    <row r="2796" spans="1:25" x14ac:dyDescent="0.2">
      <c r="A2796" s="297"/>
      <c r="B2796" s="297"/>
      <c r="C2796" s="297"/>
      <c r="D2796" s="297"/>
      <c r="E2796" s="297"/>
      <c r="F2796" s="297"/>
      <c r="G2796" s="297"/>
      <c r="H2796" s="297"/>
      <c r="I2796" s="297"/>
      <c r="J2796" s="297"/>
      <c r="K2796" s="297"/>
      <c r="L2796" s="297"/>
      <c r="M2796" s="297"/>
      <c r="N2796" s="297"/>
      <c r="O2796" s="297"/>
      <c r="P2796" s="297"/>
      <c r="Q2796" s="297"/>
      <c r="R2796" s="297"/>
      <c r="S2796" s="297"/>
      <c r="T2796" s="297"/>
      <c r="U2796" s="297"/>
      <c r="V2796" s="297"/>
      <c r="W2796" s="297"/>
      <c r="X2796" s="297"/>
      <c r="Y2796" s="297"/>
    </row>
    <row r="2797" spans="1:25" x14ac:dyDescent="0.2">
      <c r="A2797" s="297"/>
      <c r="B2797" s="297"/>
      <c r="C2797" s="297"/>
      <c r="D2797" s="297"/>
      <c r="E2797" s="297"/>
      <c r="F2797" s="297"/>
      <c r="G2797" s="297"/>
      <c r="H2797" s="297"/>
      <c r="I2797" s="297"/>
      <c r="J2797" s="297"/>
      <c r="K2797" s="297"/>
      <c r="L2797" s="297"/>
      <c r="M2797" s="297"/>
      <c r="N2797" s="297"/>
      <c r="O2797" s="297"/>
      <c r="P2797" s="297"/>
      <c r="Q2797" s="297"/>
      <c r="R2797" s="297"/>
      <c r="S2797" s="297"/>
      <c r="T2797" s="297"/>
      <c r="U2797" s="297"/>
      <c r="V2797" s="297"/>
      <c r="W2797" s="297"/>
      <c r="X2797" s="297"/>
      <c r="Y2797" s="297"/>
    </row>
    <row r="2798" spans="1:25" x14ac:dyDescent="0.2">
      <c r="A2798" s="297"/>
      <c r="B2798" s="297"/>
      <c r="C2798" s="297"/>
      <c r="D2798" s="297"/>
      <c r="E2798" s="297"/>
      <c r="F2798" s="297"/>
      <c r="G2798" s="297"/>
      <c r="H2798" s="297"/>
      <c r="I2798" s="297"/>
      <c r="J2798" s="297"/>
      <c r="K2798" s="297"/>
      <c r="L2798" s="297"/>
      <c r="M2798" s="297"/>
      <c r="N2798" s="297"/>
      <c r="O2798" s="297"/>
      <c r="P2798" s="297"/>
      <c r="Q2798" s="297"/>
      <c r="R2798" s="297"/>
      <c r="S2798" s="297"/>
      <c r="T2798" s="297"/>
      <c r="U2798" s="297"/>
      <c r="V2798" s="297"/>
      <c r="W2798" s="297"/>
      <c r="X2798" s="297"/>
      <c r="Y2798" s="297"/>
    </row>
    <row r="2799" spans="1:25" x14ac:dyDescent="0.2">
      <c r="A2799" s="297"/>
      <c r="B2799" s="297"/>
      <c r="C2799" s="297"/>
      <c r="D2799" s="297"/>
      <c r="E2799" s="297"/>
      <c r="F2799" s="297"/>
      <c r="G2799" s="297"/>
      <c r="H2799" s="297"/>
      <c r="I2799" s="297"/>
      <c r="J2799" s="297"/>
      <c r="K2799" s="297"/>
      <c r="L2799" s="297"/>
      <c r="M2799" s="297"/>
      <c r="N2799" s="297"/>
      <c r="O2799" s="297"/>
      <c r="P2799" s="297"/>
      <c r="Q2799" s="297"/>
      <c r="R2799" s="297"/>
      <c r="S2799" s="297"/>
      <c r="T2799" s="297"/>
      <c r="U2799" s="297"/>
      <c r="V2799" s="297"/>
      <c r="W2799" s="297"/>
      <c r="X2799" s="297"/>
      <c r="Y2799" s="297"/>
    </row>
    <row r="2800" spans="1:25" x14ac:dyDescent="0.2">
      <c r="A2800" s="297"/>
      <c r="B2800" s="297"/>
      <c r="C2800" s="297"/>
      <c r="D2800" s="297"/>
      <c r="E2800" s="297"/>
      <c r="F2800" s="297"/>
      <c r="G2800" s="297"/>
      <c r="H2800" s="297"/>
      <c r="I2800" s="297"/>
      <c r="J2800" s="297"/>
      <c r="K2800" s="297"/>
      <c r="L2800" s="297"/>
      <c r="M2800" s="297"/>
      <c r="N2800" s="297"/>
      <c r="O2800" s="297"/>
      <c r="P2800" s="297"/>
      <c r="Q2800" s="297"/>
      <c r="R2800" s="297"/>
      <c r="S2800" s="297"/>
      <c r="T2800" s="297"/>
      <c r="U2800" s="297"/>
      <c r="V2800" s="297"/>
      <c r="W2800" s="297"/>
      <c r="X2800" s="297"/>
      <c r="Y2800" s="297"/>
    </row>
    <row r="2801" spans="1:25" x14ac:dyDescent="0.2">
      <c r="A2801" s="297"/>
      <c r="B2801" s="297"/>
      <c r="C2801" s="297"/>
      <c r="D2801" s="297"/>
      <c r="E2801" s="297"/>
      <c r="F2801" s="297"/>
      <c r="G2801" s="297"/>
      <c r="H2801" s="297"/>
      <c r="I2801" s="297"/>
      <c r="J2801" s="297"/>
      <c r="K2801" s="297"/>
      <c r="L2801" s="297"/>
      <c r="M2801" s="297"/>
      <c r="N2801" s="297"/>
      <c r="O2801" s="297"/>
      <c r="P2801" s="297"/>
      <c r="Q2801" s="297"/>
      <c r="R2801" s="297"/>
      <c r="S2801" s="297"/>
      <c r="T2801" s="297"/>
      <c r="U2801" s="297"/>
      <c r="V2801" s="297"/>
      <c r="W2801" s="297"/>
      <c r="X2801" s="297"/>
      <c r="Y2801" s="297"/>
    </row>
    <row r="2802" spans="1:25" x14ac:dyDescent="0.2">
      <c r="A2802" s="297"/>
      <c r="B2802" s="297"/>
      <c r="C2802" s="297"/>
      <c r="D2802" s="297"/>
      <c r="E2802" s="297"/>
      <c r="F2802" s="297"/>
      <c r="G2802" s="297"/>
      <c r="H2802" s="297"/>
      <c r="I2802" s="297"/>
      <c r="J2802" s="297"/>
      <c r="K2802" s="297"/>
      <c r="L2802" s="297"/>
      <c r="M2802" s="297"/>
      <c r="N2802" s="297"/>
      <c r="O2802" s="297"/>
      <c r="P2802" s="297"/>
      <c r="Q2802" s="297"/>
      <c r="R2802" s="297"/>
      <c r="S2802" s="297"/>
      <c r="T2802" s="297"/>
      <c r="U2802" s="297"/>
      <c r="V2802" s="297"/>
      <c r="W2802" s="297"/>
      <c r="X2802" s="297"/>
      <c r="Y2802" s="297"/>
    </row>
    <row r="2803" spans="1:25" x14ac:dyDescent="0.2">
      <c r="A2803" s="297"/>
      <c r="B2803" s="297"/>
      <c r="C2803" s="297"/>
      <c r="D2803" s="297"/>
      <c r="E2803" s="297"/>
      <c r="F2803" s="297"/>
      <c r="G2803" s="297"/>
      <c r="H2803" s="297"/>
      <c r="I2803" s="297"/>
      <c r="J2803" s="297"/>
      <c r="K2803" s="297"/>
      <c r="L2803" s="297"/>
      <c r="M2803" s="297"/>
      <c r="N2803" s="297"/>
      <c r="O2803" s="297"/>
      <c r="P2803" s="297"/>
      <c r="Q2803" s="297"/>
      <c r="R2803" s="297"/>
      <c r="S2803" s="297"/>
      <c r="T2803" s="297"/>
      <c r="U2803" s="297"/>
      <c r="V2803" s="297"/>
      <c r="W2803" s="297"/>
      <c r="X2803" s="297"/>
      <c r="Y2803" s="297"/>
    </row>
    <row r="2804" spans="1:25" x14ac:dyDescent="0.2">
      <c r="A2804" s="297"/>
      <c r="B2804" s="297"/>
      <c r="C2804" s="297"/>
      <c r="D2804" s="297"/>
      <c r="E2804" s="297"/>
      <c r="F2804" s="297"/>
      <c r="G2804" s="297"/>
      <c r="H2804" s="297"/>
      <c r="I2804" s="297"/>
      <c r="J2804" s="297"/>
      <c r="K2804" s="297"/>
      <c r="L2804" s="297"/>
      <c r="M2804" s="297"/>
      <c r="N2804" s="297"/>
      <c r="O2804" s="297"/>
      <c r="P2804" s="297"/>
      <c r="Q2804" s="297"/>
      <c r="R2804" s="297"/>
      <c r="S2804" s="297"/>
      <c r="T2804" s="297"/>
      <c r="U2804" s="297"/>
      <c r="V2804" s="297"/>
      <c r="W2804" s="297"/>
      <c r="X2804" s="297"/>
      <c r="Y2804" s="297"/>
    </row>
    <row r="2805" spans="1:25" x14ac:dyDescent="0.2">
      <c r="A2805" s="297"/>
      <c r="B2805" s="297"/>
      <c r="C2805" s="297"/>
      <c r="D2805" s="297"/>
      <c r="E2805" s="297"/>
      <c r="F2805" s="297"/>
      <c r="G2805" s="297"/>
      <c r="H2805" s="297"/>
      <c r="I2805" s="297"/>
      <c r="J2805" s="297"/>
      <c r="K2805" s="297"/>
      <c r="L2805" s="297"/>
      <c r="M2805" s="297"/>
      <c r="N2805" s="297"/>
      <c r="O2805" s="297"/>
      <c r="P2805" s="297"/>
      <c r="Q2805" s="297"/>
      <c r="R2805" s="297"/>
      <c r="S2805" s="297"/>
      <c r="T2805" s="297"/>
      <c r="U2805" s="297"/>
      <c r="V2805" s="297"/>
      <c r="W2805" s="297"/>
      <c r="X2805" s="297"/>
      <c r="Y2805" s="297"/>
    </row>
    <row r="2806" spans="1:25" x14ac:dyDescent="0.2">
      <c r="A2806" s="297"/>
      <c r="B2806" s="297"/>
      <c r="C2806" s="297"/>
      <c r="D2806" s="297"/>
      <c r="E2806" s="297"/>
      <c r="F2806" s="297"/>
      <c r="G2806" s="297"/>
      <c r="H2806" s="297"/>
      <c r="I2806" s="297"/>
      <c r="J2806" s="297"/>
      <c r="K2806" s="297"/>
      <c r="L2806" s="297"/>
      <c r="M2806" s="297"/>
      <c r="N2806" s="297"/>
      <c r="O2806" s="297"/>
      <c r="P2806" s="297"/>
      <c r="Q2806" s="297"/>
      <c r="R2806" s="297"/>
      <c r="S2806" s="297"/>
      <c r="T2806" s="297"/>
      <c r="U2806" s="297"/>
      <c r="V2806" s="297"/>
      <c r="W2806" s="297"/>
      <c r="X2806" s="297"/>
      <c r="Y2806" s="297"/>
    </row>
    <row r="2807" spans="1:25" x14ac:dyDescent="0.2">
      <c r="A2807" s="297"/>
      <c r="B2807" s="297"/>
      <c r="C2807" s="297"/>
      <c r="D2807" s="297"/>
      <c r="E2807" s="297"/>
      <c r="F2807" s="297"/>
      <c r="G2807" s="297"/>
      <c r="H2807" s="297"/>
      <c r="I2807" s="297"/>
      <c r="J2807" s="297"/>
      <c r="K2807" s="297"/>
      <c r="L2807" s="297"/>
      <c r="M2807" s="297"/>
      <c r="N2807" s="297"/>
      <c r="O2807" s="297"/>
      <c r="P2807" s="297"/>
      <c r="Q2807" s="297"/>
      <c r="R2807" s="297"/>
      <c r="S2807" s="297"/>
      <c r="T2807" s="297"/>
      <c r="U2807" s="297"/>
      <c r="V2807" s="297"/>
      <c r="W2807" s="297"/>
      <c r="X2807" s="297"/>
      <c r="Y2807" s="297"/>
    </row>
    <row r="2808" spans="1:25" x14ac:dyDescent="0.2">
      <c r="A2808" s="297"/>
      <c r="B2808" s="297"/>
      <c r="C2808" s="297"/>
      <c r="D2808" s="297"/>
      <c r="E2808" s="297"/>
      <c r="F2808" s="297"/>
      <c r="G2808" s="297"/>
      <c r="H2808" s="297"/>
      <c r="I2808" s="297"/>
      <c r="J2808" s="297"/>
      <c r="K2808" s="297"/>
      <c r="L2808" s="297"/>
      <c r="M2808" s="297"/>
      <c r="N2808" s="297"/>
      <c r="O2808" s="297"/>
      <c r="P2808" s="297"/>
      <c r="Q2808" s="297"/>
      <c r="R2808" s="297"/>
      <c r="S2808" s="297"/>
      <c r="T2808" s="297"/>
      <c r="U2808" s="297"/>
      <c r="V2808" s="297"/>
      <c r="W2808" s="297"/>
      <c r="X2808" s="297"/>
      <c r="Y2808" s="297"/>
    </row>
    <row r="2809" spans="1:25" x14ac:dyDescent="0.2">
      <c r="A2809" s="297"/>
      <c r="B2809" s="297"/>
      <c r="C2809" s="297"/>
      <c r="D2809" s="297"/>
      <c r="E2809" s="297"/>
      <c r="F2809" s="297"/>
      <c r="G2809" s="297"/>
      <c r="H2809" s="297"/>
      <c r="I2809" s="297"/>
      <c r="J2809" s="297"/>
      <c r="K2809" s="297"/>
      <c r="L2809" s="297"/>
      <c r="M2809" s="297"/>
      <c r="N2809" s="297"/>
      <c r="O2809" s="297"/>
      <c r="P2809" s="297"/>
      <c r="Q2809" s="297"/>
      <c r="R2809" s="297"/>
      <c r="S2809" s="297"/>
      <c r="T2809" s="297"/>
      <c r="U2809" s="297"/>
      <c r="V2809" s="297"/>
      <c r="W2809" s="297"/>
      <c r="X2809" s="297"/>
      <c r="Y2809" s="297"/>
    </row>
    <row r="2810" spans="1:25" x14ac:dyDescent="0.2">
      <c r="A2810" s="297"/>
      <c r="B2810" s="297"/>
      <c r="C2810" s="297"/>
      <c r="D2810" s="297"/>
      <c r="E2810" s="297"/>
      <c r="F2810" s="297"/>
      <c r="G2810" s="297"/>
      <c r="H2810" s="297"/>
      <c r="I2810" s="297"/>
      <c r="J2810" s="297"/>
      <c r="K2810" s="297"/>
      <c r="L2810" s="297"/>
      <c r="M2810" s="297"/>
      <c r="N2810" s="297"/>
      <c r="O2810" s="297"/>
      <c r="P2810" s="297"/>
      <c r="Q2810" s="297"/>
      <c r="R2810" s="297"/>
      <c r="S2810" s="297"/>
      <c r="T2810" s="297"/>
      <c r="U2810" s="297"/>
      <c r="V2810" s="297"/>
      <c r="W2810" s="297"/>
      <c r="X2810" s="297"/>
      <c r="Y2810" s="297"/>
    </row>
    <row r="2811" spans="1:25" x14ac:dyDescent="0.2">
      <c r="A2811" s="297"/>
      <c r="B2811" s="297"/>
      <c r="C2811" s="297"/>
      <c r="D2811" s="297"/>
      <c r="E2811" s="297"/>
      <c r="F2811" s="297"/>
      <c r="G2811" s="297"/>
      <c r="H2811" s="297"/>
      <c r="I2811" s="297"/>
      <c r="J2811" s="297"/>
      <c r="K2811" s="297"/>
      <c r="L2811" s="297"/>
      <c r="M2811" s="297"/>
      <c r="N2811" s="297"/>
      <c r="O2811" s="297"/>
      <c r="P2811" s="297"/>
      <c r="Q2811" s="297"/>
      <c r="R2811" s="297"/>
      <c r="S2811" s="297"/>
      <c r="T2811" s="297"/>
      <c r="U2811" s="297"/>
      <c r="V2811" s="297"/>
      <c r="W2811" s="297"/>
      <c r="X2811" s="297"/>
      <c r="Y2811" s="297"/>
    </row>
    <row r="2812" spans="1:25" x14ac:dyDescent="0.2">
      <c r="A2812" s="297"/>
      <c r="B2812" s="297"/>
      <c r="C2812" s="297"/>
      <c r="D2812" s="297"/>
      <c r="E2812" s="297"/>
      <c r="F2812" s="297"/>
      <c r="G2812" s="297"/>
      <c r="H2812" s="297"/>
      <c r="I2812" s="297"/>
      <c r="J2812" s="297"/>
      <c r="K2812" s="297"/>
      <c r="L2812" s="297"/>
      <c r="M2812" s="297"/>
      <c r="N2812" s="297"/>
      <c r="O2812" s="297"/>
      <c r="P2812" s="297"/>
      <c r="Q2812" s="297"/>
      <c r="R2812" s="297"/>
      <c r="S2812" s="297"/>
      <c r="T2812" s="297"/>
      <c r="U2812" s="297"/>
      <c r="V2812" s="297"/>
      <c r="W2812" s="297"/>
      <c r="X2812" s="297"/>
      <c r="Y2812" s="297"/>
    </row>
    <row r="2813" spans="1:25" x14ac:dyDescent="0.2">
      <c r="A2813" s="297"/>
      <c r="B2813" s="297"/>
      <c r="C2813" s="297"/>
      <c r="D2813" s="297"/>
      <c r="E2813" s="297"/>
      <c r="F2813" s="297"/>
      <c r="G2813" s="297"/>
      <c r="H2813" s="297"/>
      <c r="I2813" s="297"/>
      <c r="J2813" s="297"/>
      <c r="K2813" s="297"/>
      <c r="L2813" s="297"/>
      <c r="M2813" s="297"/>
      <c r="N2813" s="297"/>
      <c r="O2813" s="297"/>
      <c r="P2813" s="297"/>
      <c r="Q2813" s="297"/>
      <c r="R2813" s="297"/>
      <c r="S2813" s="297"/>
      <c r="T2813" s="297"/>
      <c r="U2813" s="297"/>
      <c r="V2813" s="297"/>
      <c r="W2813" s="297"/>
      <c r="X2813" s="297"/>
      <c r="Y2813" s="297"/>
    </row>
    <row r="2814" spans="1:25" x14ac:dyDescent="0.2">
      <c r="A2814" s="297"/>
      <c r="B2814" s="297"/>
      <c r="C2814" s="297"/>
      <c r="D2814" s="297"/>
      <c r="E2814" s="297"/>
      <c r="F2814" s="297"/>
      <c r="G2814" s="297"/>
      <c r="H2814" s="297"/>
      <c r="I2814" s="297"/>
      <c r="J2814" s="297"/>
      <c r="K2814" s="297"/>
      <c r="L2814" s="297"/>
      <c r="M2814" s="297"/>
      <c r="N2814" s="297"/>
      <c r="O2814" s="297"/>
      <c r="P2814" s="297"/>
      <c r="Q2814" s="297"/>
      <c r="R2814" s="297"/>
      <c r="S2814" s="297"/>
      <c r="T2814" s="297"/>
      <c r="U2814" s="297"/>
      <c r="V2814" s="297"/>
      <c r="W2814" s="297"/>
      <c r="X2814" s="297"/>
      <c r="Y2814" s="297"/>
    </row>
    <row r="2815" spans="1:25" x14ac:dyDescent="0.2">
      <c r="A2815" s="297"/>
      <c r="B2815" s="297"/>
      <c r="C2815" s="297"/>
      <c r="D2815" s="297"/>
      <c r="E2815" s="297"/>
      <c r="F2815" s="297"/>
      <c r="G2815" s="297"/>
      <c r="H2815" s="297"/>
      <c r="I2815" s="297"/>
      <c r="J2815" s="297"/>
      <c r="K2815" s="297"/>
      <c r="L2815" s="297"/>
      <c r="M2815" s="297"/>
      <c r="N2815" s="297"/>
      <c r="O2815" s="297"/>
      <c r="P2815" s="297"/>
      <c r="Q2815" s="297"/>
      <c r="R2815" s="297"/>
      <c r="S2815" s="297"/>
      <c r="T2815" s="297"/>
      <c r="U2815" s="297"/>
      <c r="V2815" s="297"/>
      <c r="W2815" s="297"/>
      <c r="X2815" s="297"/>
      <c r="Y2815" s="297"/>
    </row>
    <row r="2816" spans="1:25" x14ac:dyDescent="0.2">
      <c r="A2816" s="297"/>
      <c r="B2816" s="297"/>
      <c r="C2816" s="297"/>
      <c r="D2816" s="297"/>
      <c r="E2816" s="297"/>
      <c r="F2816" s="297"/>
      <c r="G2816" s="297"/>
      <c r="H2816" s="297"/>
      <c r="I2816" s="297"/>
      <c r="J2816" s="297"/>
      <c r="K2816" s="297"/>
      <c r="L2816" s="297"/>
      <c r="M2816" s="297"/>
      <c r="N2816" s="297"/>
      <c r="O2816" s="297"/>
      <c r="P2816" s="297"/>
      <c r="Q2816" s="297"/>
      <c r="R2816" s="297"/>
      <c r="S2816" s="297"/>
      <c r="T2816" s="297"/>
      <c r="U2816" s="297"/>
      <c r="V2816" s="297"/>
      <c r="W2816" s="297"/>
      <c r="X2816" s="297"/>
      <c r="Y2816" s="297"/>
    </row>
    <row r="2817" spans="1:25" x14ac:dyDescent="0.2">
      <c r="A2817" s="297"/>
      <c r="B2817" s="297"/>
      <c r="C2817" s="297"/>
      <c r="D2817" s="297"/>
      <c r="E2817" s="297"/>
      <c r="F2817" s="297"/>
      <c r="G2817" s="297"/>
      <c r="H2817" s="297"/>
      <c r="I2817" s="297"/>
      <c r="J2817" s="297"/>
      <c r="K2817" s="297"/>
      <c r="L2817" s="297"/>
      <c r="M2817" s="297"/>
      <c r="N2817" s="297"/>
      <c r="O2817" s="297"/>
      <c r="P2817" s="297"/>
      <c r="Q2817" s="297"/>
      <c r="R2817" s="297"/>
      <c r="S2817" s="297"/>
      <c r="T2817" s="297"/>
      <c r="U2817" s="297"/>
      <c r="V2817" s="297"/>
      <c r="W2817" s="297"/>
      <c r="X2817" s="297"/>
      <c r="Y2817" s="297"/>
    </row>
    <row r="2818" spans="1:25" x14ac:dyDescent="0.2">
      <c r="A2818" s="297"/>
      <c r="B2818" s="297"/>
      <c r="C2818" s="297"/>
      <c r="D2818" s="297"/>
      <c r="E2818" s="297"/>
      <c r="F2818" s="297"/>
      <c r="G2818" s="297"/>
      <c r="H2818" s="297"/>
      <c r="I2818" s="297"/>
      <c r="J2818" s="297"/>
      <c r="K2818" s="297"/>
      <c r="L2818" s="297"/>
      <c r="M2818" s="297"/>
      <c r="N2818" s="297"/>
      <c r="O2818" s="297"/>
      <c r="P2818" s="297"/>
      <c r="Q2818" s="297"/>
      <c r="R2818" s="297"/>
      <c r="S2818" s="297"/>
      <c r="T2818" s="297"/>
      <c r="U2818" s="297"/>
      <c r="V2818" s="297"/>
      <c r="W2818" s="297"/>
      <c r="X2818" s="297"/>
      <c r="Y2818" s="297"/>
    </row>
    <row r="2819" spans="1:25" x14ac:dyDescent="0.2">
      <c r="A2819" s="297"/>
      <c r="B2819" s="297"/>
      <c r="C2819" s="297"/>
      <c r="D2819" s="297"/>
      <c r="E2819" s="297"/>
      <c r="F2819" s="297"/>
      <c r="G2819" s="297"/>
      <c r="H2819" s="297"/>
      <c r="I2819" s="297"/>
      <c r="J2819" s="297"/>
      <c r="K2819" s="297"/>
      <c r="L2819" s="297"/>
      <c r="M2819" s="297"/>
      <c r="N2819" s="297"/>
      <c r="O2819" s="297"/>
      <c r="P2819" s="297"/>
      <c r="Q2819" s="297"/>
      <c r="R2819" s="297"/>
      <c r="S2819" s="297"/>
      <c r="T2819" s="297"/>
      <c r="U2819" s="297"/>
      <c r="V2819" s="297"/>
      <c r="W2819" s="297"/>
      <c r="X2819" s="297"/>
      <c r="Y2819" s="297"/>
    </row>
    <row r="2820" spans="1:25" x14ac:dyDescent="0.2">
      <c r="A2820" s="297"/>
      <c r="B2820" s="297"/>
      <c r="C2820" s="297"/>
      <c r="D2820" s="297"/>
      <c r="E2820" s="297"/>
      <c r="F2820" s="297"/>
      <c r="G2820" s="297"/>
      <c r="H2820" s="297"/>
      <c r="I2820" s="297"/>
      <c r="J2820" s="297"/>
      <c r="K2820" s="297"/>
      <c r="L2820" s="297"/>
      <c r="M2820" s="297"/>
      <c r="N2820" s="297"/>
      <c r="O2820" s="297"/>
      <c r="P2820" s="297"/>
      <c r="Q2820" s="297"/>
      <c r="R2820" s="297"/>
      <c r="S2820" s="297"/>
      <c r="T2820" s="297"/>
      <c r="U2820" s="297"/>
      <c r="V2820" s="297"/>
      <c r="W2820" s="297"/>
      <c r="X2820" s="297"/>
      <c r="Y2820" s="297"/>
    </row>
    <row r="2821" spans="1:25" x14ac:dyDescent="0.2">
      <c r="A2821" s="297"/>
      <c r="B2821" s="297"/>
      <c r="C2821" s="297"/>
      <c r="D2821" s="297"/>
      <c r="E2821" s="297"/>
      <c r="F2821" s="297"/>
      <c r="G2821" s="297"/>
      <c r="H2821" s="297"/>
      <c r="I2821" s="297"/>
      <c r="J2821" s="297"/>
      <c r="K2821" s="297"/>
      <c r="L2821" s="297"/>
      <c r="M2821" s="297"/>
      <c r="N2821" s="297"/>
      <c r="O2821" s="297"/>
      <c r="P2821" s="297"/>
      <c r="Q2821" s="297"/>
      <c r="R2821" s="297"/>
      <c r="S2821" s="297"/>
      <c r="T2821" s="297"/>
      <c r="U2821" s="297"/>
      <c r="V2821" s="297"/>
      <c r="W2821" s="297"/>
      <c r="X2821" s="297"/>
      <c r="Y2821" s="297"/>
    </row>
    <row r="2822" spans="1:25" x14ac:dyDescent="0.2">
      <c r="A2822" s="297"/>
      <c r="B2822" s="297"/>
      <c r="C2822" s="297"/>
      <c r="D2822" s="297"/>
      <c r="E2822" s="297"/>
      <c r="F2822" s="297"/>
      <c r="G2822" s="297"/>
      <c r="H2822" s="297"/>
      <c r="I2822" s="297"/>
      <c r="J2822" s="297"/>
      <c r="K2822" s="297"/>
      <c r="L2822" s="297"/>
      <c r="M2822" s="297"/>
      <c r="N2822" s="297"/>
      <c r="O2822" s="297"/>
      <c r="P2822" s="297"/>
      <c r="Q2822" s="297"/>
      <c r="R2822" s="297"/>
      <c r="S2822" s="297"/>
      <c r="T2822" s="297"/>
      <c r="U2822" s="297"/>
      <c r="V2822" s="297"/>
      <c r="W2822" s="297"/>
      <c r="X2822" s="297"/>
      <c r="Y2822" s="297"/>
    </row>
    <row r="2823" spans="1:25" x14ac:dyDescent="0.2">
      <c r="A2823" s="297"/>
      <c r="B2823" s="297"/>
      <c r="C2823" s="297"/>
      <c r="D2823" s="297"/>
      <c r="E2823" s="297"/>
      <c r="F2823" s="297"/>
      <c r="G2823" s="297"/>
      <c r="H2823" s="297"/>
      <c r="I2823" s="297"/>
      <c r="J2823" s="297"/>
      <c r="K2823" s="297"/>
      <c r="L2823" s="297"/>
      <c r="M2823" s="297"/>
      <c r="N2823" s="297"/>
      <c r="O2823" s="297"/>
      <c r="P2823" s="297"/>
      <c r="Q2823" s="297"/>
      <c r="R2823" s="297"/>
      <c r="S2823" s="297"/>
      <c r="T2823" s="297"/>
      <c r="U2823" s="297"/>
      <c r="V2823" s="297"/>
      <c r="W2823" s="297"/>
      <c r="X2823" s="297"/>
      <c r="Y2823" s="297"/>
    </row>
    <row r="2824" spans="1:25" x14ac:dyDescent="0.2">
      <c r="A2824" s="297"/>
      <c r="B2824" s="297"/>
      <c r="C2824" s="297"/>
      <c r="D2824" s="297"/>
      <c r="E2824" s="297"/>
      <c r="F2824" s="297"/>
      <c r="G2824" s="297"/>
      <c r="H2824" s="297"/>
      <c r="I2824" s="297"/>
      <c r="J2824" s="297"/>
      <c r="K2824" s="297"/>
      <c r="L2824" s="297"/>
      <c r="M2824" s="297"/>
      <c r="N2824" s="297"/>
      <c r="O2824" s="297"/>
      <c r="P2824" s="297"/>
      <c r="Q2824" s="297"/>
      <c r="R2824" s="297"/>
      <c r="S2824" s="297"/>
      <c r="T2824" s="297"/>
      <c r="U2824" s="297"/>
      <c r="V2824" s="297"/>
      <c r="W2824" s="297"/>
      <c r="X2824" s="297"/>
      <c r="Y2824" s="297"/>
    </row>
    <row r="2825" spans="1:25" x14ac:dyDescent="0.2">
      <c r="A2825" s="297"/>
      <c r="B2825" s="297"/>
      <c r="C2825" s="297"/>
      <c r="D2825" s="297"/>
      <c r="E2825" s="297"/>
      <c r="F2825" s="297"/>
      <c r="G2825" s="297"/>
      <c r="H2825" s="297"/>
      <c r="I2825" s="297"/>
      <c r="J2825" s="297"/>
      <c r="K2825" s="297"/>
      <c r="L2825" s="297"/>
      <c r="M2825" s="297"/>
      <c r="N2825" s="297"/>
      <c r="O2825" s="297"/>
      <c r="P2825" s="297"/>
      <c r="Q2825" s="297"/>
      <c r="R2825" s="297"/>
      <c r="S2825" s="297"/>
      <c r="T2825" s="297"/>
      <c r="U2825" s="297"/>
      <c r="V2825" s="297"/>
      <c r="W2825" s="297"/>
      <c r="X2825" s="297"/>
      <c r="Y2825" s="297"/>
    </row>
    <row r="2826" spans="1:25" x14ac:dyDescent="0.2">
      <c r="A2826" s="297"/>
      <c r="B2826" s="297"/>
      <c r="C2826" s="297"/>
      <c r="D2826" s="297"/>
      <c r="E2826" s="297"/>
      <c r="F2826" s="297"/>
      <c r="G2826" s="297"/>
      <c r="H2826" s="297"/>
      <c r="I2826" s="297"/>
      <c r="J2826" s="297"/>
      <c r="K2826" s="297"/>
      <c r="L2826" s="297"/>
      <c r="M2826" s="297"/>
      <c r="N2826" s="297"/>
      <c r="O2826" s="297"/>
      <c r="P2826" s="297"/>
      <c r="Q2826" s="297"/>
      <c r="R2826" s="297"/>
      <c r="S2826" s="297"/>
      <c r="T2826" s="297"/>
      <c r="U2826" s="297"/>
      <c r="V2826" s="297"/>
      <c r="W2826" s="297"/>
      <c r="X2826" s="297"/>
      <c r="Y2826" s="297"/>
    </row>
    <row r="2827" spans="1:25" x14ac:dyDescent="0.2">
      <c r="A2827" s="297"/>
      <c r="B2827" s="297"/>
      <c r="C2827" s="297"/>
      <c r="D2827" s="297"/>
      <c r="E2827" s="297"/>
      <c r="F2827" s="297"/>
      <c r="G2827" s="297"/>
      <c r="H2827" s="297"/>
      <c r="I2827" s="297"/>
      <c r="J2827" s="297"/>
      <c r="K2827" s="297"/>
      <c r="L2827" s="297"/>
      <c r="M2827" s="297"/>
      <c r="N2827" s="297"/>
      <c r="O2827" s="297"/>
      <c r="P2827" s="297"/>
      <c r="Q2827" s="297"/>
      <c r="R2827" s="297"/>
      <c r="S2827" s="297"/>
      <c r="T2827" s="297"/>
      <c r="U2827" s="297"/>
      <c r="V2827" s="297"/>
      <c r="W2827" s="297"/>
      <c r="X2827" s="297"/>
      <c r="Y2827" s="297"/>
    </row>
    <row r="2828" spans="1:25" x14ac:dyDescent="0.2">
      <c r="A2828" s="297"/>
      <c r="B2828" s="297"/>
      <c r="C2828" s="297"/>
      <c r="D2828" s="297"/>
      <c r="E2828" s="297"/>
      <c r="F2828" s="297"/>
      <c r="G2828" s="297"/>
      <c r="H2828" s="297"/>
      <c r="I2828" s="297"/>
      <c r="J2828" s="297"/>
      <c r="K2828" s="297"/>
      <c r="L2828" s="297"/>
      <c r="M2828" s="297"/>
      <c r="N2828" s="297"/>
      <c r="O2828" s="297"/>
      <c r="P2828" s="297"/>
      <c r="Q2828" s="297"/>
      <c r="R2828" s="297"/>
      <c r="S2828" s="297"/>
      <c r="T2828" s="297"/>
      <c r="U2828" s="297"/>
      <c r="V2828" s="297"/>
      <c r="W2828" s="297"/>
      <c r="X2828" s="297"/>
      <c r="Y2828" s="297"/>
    </row>
    <row r="2829" spans="1:25" x14ac:dyDescent="0.2">
      <c r="A2829" s="297"/>
      <c r="B2829" s="297"/>
      <c r="C2829" s="297"/>
      <c r="D2829" s="297"/>
      <c r="E2829" s="297"/>
      <c r="F2829" s="297"/>
      <c r="G2829" s="297"/>
      <c r="H2829" s="297"/>
      <c r="I2829" s="297"/>
      <c r="J2829" s="297"/>
      <c r="K2829" s="297"/>
      <c r="L2829" s="297"/>
      <c r="M2829" s="297"/>
      <c r="N2829" s="297"/>
      <c r="O2829" s="297"/>
      <c r="P2829" s="297"/>
      <c r="Q2829" s="297"/>
      <c r="R2829" s="297"/>
      <c r="S2829" s="297"/>
      <c r="T2829" s="297"/>
      <c r="U2829" s="297"/>
      <c r="V2829" s="297"/>
      <c r="W2829" s="297"/>
      <c r="X2829" s="297"/>
      <c r="Y2829" s="297"/>
    </row>
    <row r="2830" spans="1:25" x14ac:dyDescent="0.2">
      <c r="A2830" s="297"/>
      <c r="B2830" s="297"/>
      <c r="C2830" s="297"/>
      <c r="D2830" s="297"/>
      <c r="E2830" s="297"/>
      <c r="F2830" s="297"/>
      <c r="G2830" s="297"/>
      <c r="H2830" s="297"/>
      <c r="I2830" s="297"/>
      <c r="J2830" s="297"/>
      <c r="K2830" s="297"/>
      <c r="L2830" s="297"/>
      <c r="M2830" s="297"/>
      <c r="N2830" s="297"/>
      <c r="O2830" s="297"/>
      <c r="P2830" s="297"/>
      <c r="Q2830" s="297"/>
      <c r="R2830" s="297"/>
      <c r="S2830" s="297"/>
      <c r="T2830" s="297"/>
      <c r="U2830" s="297"/>
      <c r="V2830" s="297"/>
      <c r="W2830" s="297"/>
      <c r="X2830" s="297"/>
      <c r="Y2830" s="297"/>
    </row>
    <row r="2831" spans="1:25" x14ac:dyDescent="0.2">
      <c r="A2831" s="297"/>
      <c r="B2831" s="297"/>
      <c r="C2831" s="297"/>
      <c r="D2831" s="297"/>
      <c r="E2831" s="297"/>
      <c r="F2831" s="297"/>
      <c r="G2831" s="297"/>
      <c r="H2831" s="297"/>
      <c r="I2831" s="297"/>
      <c r="J2831" s="297"/>
      <c r="K2831" s="297"/>
      <c r="L2831" s="297"/>
      <c r="M2831" s="297"/>
      <c r="N2831" s="297"/>
      <c r="O2831" s="297"/>
      <c r="P2831" s="297"/>
      <c r="Q2831" s="297"/>
      <c r="R2831" s="297"/>
      <c r="S2831" s="297"/>
      <c r="T2831" s="297"/>
      <c r="U2831" s="297"/>
      <c r="V2831" s="297"/>
      <c r="W2831" s="297"/>
      <c r="X2831" s="297"/>
      <c r="Y2831" s="297"/>
    </row>
    <row r="2832" spans="1:25" x14ac:dyDescent="0.2">
      <c r="A2832" s="297"/>
      <c r="B2832" s="297"/>
      <c r="C2832" s="297"/>
      <c r="D2832" s="297"/>
      <c r="E2832" s="297"/>
      <c r="F2832" s="297"/>
      <c r="G2832" s="297"/>
      <c r="H2832" s="297"/>
      <c r="I2832" s="297"/>
      <c r="J2832" s="297"/>
      <c r="K2832" s="297"/>
      <c r="L2832" s="297"/>
      <c r="M2832" s="297"/>
      <c r="N2832" s="297"/>
      <c r="O2832" s="297"/>
      <c r="P2832" s="297"/>
      <c r="Q2832" s="297"/>
      <c r="R2832" s="297"/>
      <c r="S2832" s="297"/>
      <c r="T2832" s="297"/>
      <c r="U2832" s="297"/>
      <c r="V2832" s="297"/>
      <c r="W2832" s="297"/>
      <c r="X2832" s="297"/>
      <c r="Y2832" s="297"/>
    </row>
    <row r="2833" spans="1:25" x14ac:dyDescent="0.2">
      <c r="A2833" s="297"/>
      <c r="B2833" s="297"/>
      <c r="C2833" s="297"/>
      <c r="D2833" s="297"/>
      <c r="E2833" s="297"/>
      <c r="F2833" s="297"/>
      <c r="G2833" s="297"/>
      <c r="H2833" s="297"/>
      <c r="I2833" s="297"/>
      <c r="J2833" s="297"/>
      <c r="K2833" s="297"/>
      <c r="L2833" s="297"/>
      <c r="M2833" s="297"/>
      <c r="N2833" s="297"/>
      <c r="O2833" s="297"/>
      <c r="P2833" s="297"/>
      <c r="Q2833" s="297"/>
      <c r="R2833" s="297"/>
      <c r="S2833" s="297"/>
      <c r="T2833" s="297"/>
      <c r="U2833" s="297"/>
      <c r="V2833" s="297"/>
      <c r="W2833" s="297"/>
      <c r="X2833" s="297"/>
      <c r="Y2833" s="297"/>
    </row>
    <row r="2834" spans="1:25" x14ac:dyDescent="0.2">
      <c r="A2834" s="297"/>
      <c r="B2834" s="297"/>
      <c r="C2834" s="297"/>
      <c r="D2834" s="297"/>
      <c r="E2834" s="297"/>
      <c r="F2834" s="297"/>
      <c r="G2834" s="297"/>
      <c r="H2834" s="297"/>
      <c r="I2834" s="297"/>
      <c r="J2834" s="297"/>
      <c r="K2834" s="297"/>
      <c r="L2834" s="297"/>
      <c r="M2834" s="297"/>
      <c r="N2834" s="297"/>
      <c r="O2834" s="297"/>
      <c r="P2834" s="297"/>
      <c r="Q2834" s="297"/>
      <c r="R2834" s="297"/>
      <c r="S2834" s="297"/>
      <c r="T2834" s="297"/>
      <c r="U2834" s="297"/>
      <c r="V2834" s="297"/>
      <c r="W2834" s="297"/>
      <c r="X2834" s="297"/>
      <c r="Y2834" s="297"/>
    </row>
    <row r="2835" spans="1:25" x14ac:dyDescent="0.2">
      <c r="A2835" s="297"/>
      <c r="B2835" s="297"/>
      <c r="C2835" s="297"/>
      <c r="D2835" s="297"/>
      <c r="E2835" s="297"/>
      <c r="F2835" s="297"/>
      <c r="G2835" s="297"/>
      <c r="H2835" s="297"/>
      <c r="I2835" s="297"/>
      <c r="J2835" s="297"/>
      <c r="K2835" s="297"/>
      <c r="L2835" s="297"/>
      <c r="M2835" s="297"/>
      <c r="N2835" s="297"/>
      <c r="O2835" s="297"/>
      <c r="P2835" s="297"/>
      <c r="Q2835" s="297"/>
      <c r="R2835" s="297"/>
      <c r="S2835" s="297"/>
      <c r="T2835" s="297"/>
      <c r="U2835" s="297"/>
      <c r="V2835" s="297"/>
      <c r="W2835" s="297"/>
      <c r="X2835" s="297"/>
      <c r="Y2835" s="297"/>
    </row>
    <row r="2836" spans="1:25" x14ac:dyDescent="0.2">
      <c r="A2836" s="297"/>
      <c r="B2836" s="297"/>
      <c r="C2836" s="297"/>
      <c r="D2836" s="297"/>
      <c r="E2836" s="297"/>
      <c r="F2836" s="297"/>
      <c r="G2836" s="297"/>
      <c r="H2836" s="297"/>
      <c r="I2836" s="297"/>
      <c r="J2836" s="297"/>
      <c r="K2836" s="297"/>
      <c r="L2836" s="297"/>
      <c r="M2836" s="297"/>
      <c r="N2836" s="297"/>
      <c r="O2836" s="297"/>
      <c r="P2836" s="297"/>
      <c r="Q2836" s="297"/>
      <c r="R2836" s="297"/>
      <c r="S2836" s="297"/>
      <c r="T2836" s="297"/>
      <c r="U2836" s="297"/>
      <c r="V2836" s="297"/>
      <c r="W2836" s="297"/>
      <c r="X2836" s="297"/>
      <c r="Y2836" s="297"/>
    </row>
    <row r="2837" spans="1:25" x14ac:dyDescent="0.2">
      <c r="A2837" s="297"/>
      <c r="B2837" s="297"/>
      <c r="C2837" s="297"/>
      <c r="D2837" s="297"/>
      <c r="E2837" s="297"/>
      <c r="F2837" s="297"/>
      <c r="G2837" s="297"/>
      <c r="H2837" s="297"/>
      <c r="I2837" s="297"/>
      <c r="J2837" s="297"/>
      <c r="K2837" s="297"/>
      <c r="L2837" s="297"/>
      <c r="M2837" s="297"/>
      <c r="N2837" s="297"/>
      <c r="O2837" s="297"/>
      <c r="P2837" s="297"/>
      <c r="Q2837" s="297"/>
      <c r="R2837" s="297"/>
      <c r="S2837" s="297"/>
      <c r="T2837" s="297"/>
      <c r="U2837" s="297"/>
      <c r="V2837" s="297"/>
      <c r="W2837" s="297"/>
      <c r="X2837" s="297"/>
      <c r="Y2837" s="297"/>
    </row>
    <row r="2838" spans="1:25" x14ac:dyDescent="0.2">
      <c r="A2838" s="297"/>
      <c r="B2838" s="297"/>
      <c r="C2838" s="297"/>
      <c r="D2838" s="297"/>
      <c r="E2838" s="297"/>
      <c r="F2838" s="297"/>
      <c r="G2838" s="297"/>
      <c r="H2838" s="297"/>
      <c r="I2838" s="297"/>
      <c r="J2838" s="297"/>
      <c r="K2838" s="297"/>
      <c r="L2838" s="297"/>
      <c r="M2838" s="297"/>
      <c r="N2838" s="297"/>
      <c r="O2838" s="297"/>
      <c r="P2838" s="297"/>
      <c r="Q2838" s="297"/>
      <c r="R2838" s="297"/>
      <c r="S2838" s="297"/>
      <c r="T2838" s="297"/>
      <c r="U2838" s="297"/>
      <c r="V2838" s="297"/>
      <c r="W2838" s="297"/>
      <c r="X2838" s="297"/>
      <c r="Y2838" s="297"/>
    </row>
    <row r="2839" spans="1:25" x14ac:dyDescent="0.2">
      <c r="A2839" s="297"/>
      <c r="B2839" s="297"/>
      <c r="C2839" s="297"/>
      <c r="D2839" s="297"/>
      <c r="E2839" s="297"/>
      <c r="F2839" s="297"/>
      <c r="G2839" s="297"/>
      <c r="H2839" s="297"/>
      <c r="I2839" s="297"/>
      <c r="J2839" s="297"/>
      <c r="K2839" s="297"/>
      <c r="L2839" s="297"/>
      <c r="M2839" s="297"/>
      <c r="N2839" s="297"/>
      <c r="O2839" s="297"/>
      <c r="P2839" s="297"/>
      <c r="Q2839" s="297"/>
      <c r="R2839" s="297"/>
      <c r="S2839" s="297"/>
      <c r="T2839" s="297"/>
      <c r="U2839" s="297"/>
      <c r="V2839" s="297"/>
      <c r="W2839" s="297"/>
      <c r="X2839" s="297"/>
      <c r="Y2839" s="297"/>
    </row>
    <row r="2840" spans="1:25" x14ac:dyDescent="0.2">
      <c r="A2840" s="297"/>
      <c r="B2840" s="297"/>
      <c r="C2840" s="297"/>
      <c r="D2840" s="297"/>
      <c r="E2840" s="297"/>
      <c r="F2840" s="297"/>
      <c r="G2840" s="297"/>
      <c r="H2840" s="297"/>
      <c r="I2840" s="297"/>
      <c r="J2840" s="297"/>
      <c r="K2840" s="297"/>
      <c r="L2840" s="297"/>
      <c r="M2840" s="297"/>
      <c r="N2840" s="297"/>
      <c r="O2840" s="297"/>
      <c r="P2840" s="297"/>
      <c r="Q2840" s="297"/>
      <c r="R2840" s="297"/>
      <c r="S2840" s="297"/>
      <c r="T2840" s="297"/>
      <c r="U2840" s="297"/>
      <c r="V2840" s="297"/>
      <c r="W2840" s="297"/>
      <c r="X2840" s="297"/>
      <c r="Y2840" s="297"/>
    </row>
    <row r="2841" spans="1:25" x14ac:dyDescent="0.2">
      <c r="A2841" s="297"/>
      <c r="B2841" s="297"/>
      <c r="C2841" s="297"/>
      <c r="D2841" s="297"/>
      <c r="E2841" s="297"/>
      <c r="F2841" s="297"/>
      <c r="G2841" s="297"/>
      <c r="H2841" s="297"/>
      <c r="I2841" s="297"/>
      <c r="J2841" s="297"/>
      <c r="K2841" s="297"/>
      <c r="L2841" s="297"/>
      <c r="M2841" s="297"/>
      <c r="N2841" s="297"/>
      <c r="O2841" s="297"/>
      <c r="P2841" s="297"/>
      <c r="Q2841" s="297"/>
      <c r="R2841" s="297"/>
      <c r="S2841" s="297"/>
      <c r="T2841" s="297"/>
      <c r="U2841" s="297"/>
      <c r="V2841" s="297"/>
      <c r="W2841" s="297"/>
      <c r="X2841" s="297"/>
      <c r="Y2841" s="297"/>
    </row>
    <row r="2842" spans="1:25" x14ac:dyDescent="0.2">
      <c r="A2842" s="297"/>
      <c r="B2842" s="297"/>
      <c r="C2842" s="297"/>
      <c r="D2842" s="297"/>
      <c r="E2842" s="297"/>
      <c r="F2842" s="297"/>
      <c r="G2842" s="297"/>
      <c r="H2842" s="297"/>
      <c r="I2842" s="297"/>
      <c r="J2842" s="297"/>
      <c r="K2842" s="297"/>
      <c r="L2842" s="297"/>
      <c r="M2842" s="297"/>
      <c r="N2842" s="297"/>
      <c r="O2842" s="297"/>
      <c r="P2842" s="297"/>
      <c r="Q2842" s="297"/>
      <c r="R2842" s="297"/>
      <c r="S2842" s="297"/>
      <c r="T2842" s="297"/>
      <c r="U2842" s="297"/>
      <c r="V2842" s="297"/>
      <c r="W2842" s="297"/>
      <c r="X2842" s="297"/>
      <c r="Y2842" s="297"/>
    </row>
    <row r="2843" spans="1:25" x14ac:dyDescent="0.2">
      <c r="A2843" s="297"/>
      <c r="B2843" s="297"/>
      <c r="C2843" s="297"/>
      <c r="D2843" s="297"/>
      <c r="E2843" s="297"/>
      <c r="F2843" s="297"/>
      <c r="G2843" s="297"/>
      <c r="H2843" s="297"/>
      <c r="I2843" s="297"/>
      <c r="J2843" s="297"/>
      <c r="K2843" s="297"/>
      <c r="L2843" s="297"/>
      <c r="M2843" s="297"/>
      <c r="N2843" s="297"/>
      <c r="O2843" s="297"/>
      <c r="P2843" s="297"/>
      <c r="Q2843" s="297"/>
      <c r="R2843" s="297"/>
      <c r="S2843" s="297"/>
      <c r="T2843" s="297"/>
      <c r="U2843" s="297"/>
      <c r="V2843" s="297"/>
      <c r="W2843" s="297"/>
      <c r="X2843" s="297"/>
      <c r="Y2843" s="297"/>
    </row>
    <row r="2844" spans="1:25" x14ac:dyDescent="0.2">
      <c r="A2844" s="297"/>
      <c r="B2844" s="297"/>
      <c r="C2844" s="297"/>
      <c r="D2844" s="297"/>
      <c r="E2844" s="297"/>
      <c r="F2844" s="297"/>
      <c r="G2844" s="297"/>
      <c r="H2844" s="297"/>
      <c r="I2844" s="297"/>
      <c r="J2844" s="297"/>
      <c r="K2844" s="297"/>
      <c r="L2844" s="297"/>
      <c r="M2844" s="297"/>
      <c r="N2844" s="297"/>
      <c r="O2844" s="297"/>
      <c r="P2844" s="297"/>
      <c r="Q2844" s="297"/>
      <c r="R2844" s="297"/>
      <c r="S2844" s="297"/>
      <c r="T2844" s="297"/>
      <c r="U2844" s="297"/>
      <c r="V2844" s="297"/>
      <c r="W2844" s="297"/>
      <c r="X2844" s="297"/>
      <c r="Y2844" s="297"/>
    </row>
    <row r="2845" spans="1:25" x14ac:dyDescent="0.2">
      <c r="A2845" s="297"/>
      <c r="B2845" s="297"/>
      <c r="C2845" s="297"/>
      <c r="D2845" s="297"/>
      <c r="E2845" s="297"/>
      <c r="F2845" s="297"/>
      <c r="G2845" s="297"/>
      <c r="H2845" s="297"/>
      <c r="I2845" s="297"/>
      <c r="J2845" s="297"/>
      <c r="K2845" s="297"/>
      <c r="L2845" s="297"/>
      <c r="M2845" s="297"/>
      <c r="N2845" s="297"/>
      <c r="O2845" s="297"/>
      <c r="P2845" s="297"/>
      <c r="Q2845" s="297"/>
      <c r="R2845" s="297"/>
      <c r="S2845" s="297"/>
      <c r="T2845" s="297"/>
      <c r="U2845" s="297"/>
      <c r="V2845" s="297"/>
      <c r="W2845" s="297"/>
      <c r="X2845" s="297"/>
      <c r="Y2845" s="297"/>
    </row>
    <row r="2846" spans="1:25" x14ac:dyDescent="0.2">
      <c r="A2846" s="297"/>
      <c r="B2846" s="297"/>
      <c r="C2846" s="297"/>
      <c r="D2846" s="297"/>
      <c r="E2846" s="297"/>
      <c r="F2846" s="297"/>
      <c r="G2846" s="297"/>
      <c r="H2846" s="297"/>
      <c r="I2846" s="297"/>
      <c r="J2846" s="297"/>
      <c r="K2846" s="297"/>
      <c r="L2846" s="297"/>
      <c r="M2846" s="297"/>
      <c r="N2846" s="297"/>
      <c r="O2846" s="297"/>
      <c r="P2846" s="297"/>
      <c r="Q2846" s="297"/>
      <c r="R2846" s="297"/>
      <c r="S2846" s="297"/>
      <c r="T2846" s="297"/>
      <c r="U2846" s="297"/>
      <c r="V2846" s="297"/>
      <c r="W2846" s="297"/>
      <c r="X2846" s="297"/>
      <c r="Y2846" s="297"/>
    </row>
    <row r="2847" spans="1:25" x14ac:dyDescent="0.2">
      <c r="A2847" s="297"/>
      <c r="B2847" s="297"/>
      <c r="C2847" s="297"/>
      <c r="D2847" s="297"/>
      <c r="E2847" s="297"/>
      <c r="F2847" s="297"/>
      <c r="G2847" s="297"/>
      <c r="H2847" s="297"/>
      <c r="I2847" s="297"/>
      <c r="J2847" s="297"/>
      <c r="K2847" s="297"/>
      <c r="L2847" s="297"/>
      <c r="M2847" s="297"/>
      <c r="N2847" s="297"/>
      <c r="O2847" s="297"/>
      <c r="P2847" s="297"/>
      <c r="Q2847" s="297"/>
      <c r="R2847" s="297"/>
      <c r="S2847" s="297"/>
      <c r="T2847" s="297"/>
      <c r="U2847" s="297"/>
      <c r="V2847" s="297"/>
      <c r="W2847" s="297"/>
      <c r="X2847" s="297"/>
      <c r="Y2847" s="297"/>
    </row>
    <row r="2848" spans="1:25" x14ac:dyDescent="0.2">
      <c r="A2848" s="297"/>
      <c r="B2848" s="297"/>
      <c r="C2848" s="297"/>
      <c r="D2848" s="297"/>
      <c r="E2848" s="297"/>
      <c r="F2848" s="297"/>
      <c r="G2848" s="297"/>
      <c r="H2848" s="297"/>
      <c r="I2848" s="297"/>
      <c r="J2848" s="297"/>
      <c r="K2848" s="297"/>
      <c r="L2848" s="297"/>
      <c r="M2848" s="297"/>
      <c r="N2848" s="297"/>
      <c r="O2848" s="297"/>
      <c r="P2848" s="297"/>
      <c r="Q2848" s="297"/>
      <c r="R2848" s="297"/>
      <c r="S2848" s="297"/>
      <c r="T2848" s="297"/>
      <c r="U2848" s="297"/>
      <c r="V2848" s="297"/>
      <c r="W2848" s="297"/>
      <c r="X2848" s="297"/>
      <c r="Y2848" s="297"/>
    </row>
    <row r="2849" spans="1:25" x14ac:dyDescent="0.2">
      <c r="A2849" s="297"/>
      <c r="B2849" s="297"/>
      <c r="C2849" s="297"/>
      <c r="D2849" s="297"/>
      <c r="E2849" s="297"/>
      <c r="F2849" s="297"/>
      <c r="G2849" s="297"/>
      <c r="H2849" s="297"/>
      <c r="I2849" s="297"/>
      <c r="J2849" s="297"/>
      <c r="K2849" s="297"/>
      <c r="L2849" s="297"/>
      <c r="M2849" s="297"/>
      <c r="N2849" s="297"/>
      <c r="O2849" s="297"/>
      <c r="P2849" s="297"/>
      <c r="Q2849" s="297"/>
      <c r="R2849" s="297"/>
      <c r="S2849" s="297"/>
      <c r="T2849" s="297"/>
      <c r="U2849" s="297"/>
      <c r="V2849" s="297"/>
      <c r="W2849" s="297"/>
      <c r="X2849" s="297"/>
      <c r="Y2849" s="297"/>
    </row>
    <row r="2850" spans="1:25" x14ac:dyDescent="0.2">
      <c r="A2850" s="297"/>
      <c r="B2850" s="297"/>
      <c r="C2850" s="297"/>
      <c r="D2850" s="297"/>
      <c r="E2850" s="297"/>
      <c r="F2850" s="297"/>
      <c r="G2850" s="297"/>
      <c r="H2850" s="297"/>
      <c r="I2850" s="297"/>
      <c r="J2850" s="297"/>
      <c r="K2850" s="297"/>
      <c r="L2850" s="297"/>
      <c r="M2850" s="297"/>
      <c r="N2850" s="297"/>
      <c r="O2850" s="297"/>
      <c r="P2850" s="297"/>
      <c r="Q2850" s="297"/>
      <c r="R2850" s="297"/>
      <c r="S2850" s="297"/>
      <c r="T2850" s="297"/>
      <c r="U2850" s="297"/>
      <c r="V2850" s="297"/>
      <c r="W2850" s="297"/>
      <c r="X2850" s="297"/>
      <c r="Y2850" s="297"/>
    </row>
    <row r="2851" spans="1:25" x14ac:dyDescent="0.2">
      <c r="A2851" s="297"/>
      <c r="B2851" s="297"/>
      <c r="C2851" s="297"/>
      <c r="D2851" s="297"/>
      <c r="E2851" s="297"/>
      <c r="F2851" s="297"/>
      <c r="G2851" s="297"/>
      <c r="H2851" s="297"/>
      <c r="I2851" s="297"/>
      <c r="J2851" s="297"/>
      <c r="K2851" s="297"/>
      <c r="L2851" s="297"/>
      <c r="M2851" s="297"/>
      <c r="N2851" s="297"/>
      <c r="O2851" s="297"/>
      <c r="P2851" s="297"/>
      <c r="Q2851" s="297"/>
      <c r="R2851" s="297"/>
      <c r="S2851" s="297"/>
      <c r="T2851" s="297"/>
      <c r="U2851" s="297"/>
      <c r="V2851" s="297"/>
      <c r="W2851" s="297"/>
      <c r="X2851" s="297"/>
      <c r="Y2851" s="297"/>
    </row>
    <row r="2852" spans="1:25" x14ac:dyDescent="0.2">
      <c r="A2852" s="297"/>
      <c r="B2852" s="297"/>
      <c r="C2852" s="297"/>
      <c r="D2852" s="297"/>
      <c r="E2852" s="297"/>
      <c r="F2852" s="297"/>
      <c r="G2852" s="297"/>
      <c r="H2852" s="297"/>
      <c r="I2852" s="297"/>
      <c r="J2852" s="297"/>
      <c r="K2852" s="297"/>
      <c r="L2852" s="297"/>
      <c r="M2852" s="297"/>
      <c r="N2852" s="297"/>
      <c r="O2852" s="297"/>
      <c r="P2852" s="297"/>
      <c r="Q2852" s="297"/>
      <c r="R2852" s="297"/>
      <c r="S2852" s="297"/>
      <c r="T2852" s="297"/>
      <c r="U2852" s="297"/>
      <c r="V2852" s="297"/>
      <c r="W2852" s="297"/>
      <c r="X2852" s="297"/>
      <c r="Y2852" s="297"/>
    </row>
    <row r="2853" spans="1:25" x14ac:dyDescent="0.2">
      <c r="A2853" s="297"/>
      <c r="B2853" s="297"/>
      <c r="C2853" s="297"/>
      <c r="D2853" s="297"/>
      <c r="E2853" s="297"/>
      <c r="F2853" s="297"/>
      <c r="G2853" s="297"/>
      <c r="H2853" s="297"/>
      <c r="I2853" s="297"/>
      <c r="J2853" s="297"/>
      <c r="K2853" s="297"/>
      <c r="L2853" s="297"/>
      <c r="M2853" s="297"/>
      <c r="N2853" s="297"/>
      <c r="O2853" s="297"/>
      <c r="P2853" s="297"/>
      <c r="Q2853" s="297"/>
      <c r="R2853" s="297"/>
      <c r="S2853" s="297"/>
      <c r="T2853" s="297"/>
      <c r="U2853" s="297"/>
      <c r="V2853" s="297"/>
      <c r="W2853" s="297"/>
      <c r="X2853" s="297"/>
      <c r="Y2853" s="297"/>
    </row>
    <row r="2854" spans="1:25" x14ac:dyDescent="0.2">
      <c r="A2854" s="297"/>
      <c r="B2854" s="297"/>
      <c r="C2854" s="297"/>
      <c r="D2854" s="297"/>
      <c r="E2854" s="297"/>
      <c r="F2854" s="297"/>
      <c r="G2854" s="297"/>
      <c r="H2854" s="297"/>
      <c r="I2854" s="297"/>
      <c r="J2854" s="297"/>
      <c r="K2854" s="297"/>
      <c r="L2854" s="297"/>
      <c r="M2854" s="297"/>
      <c r="N2854" s="297"/>
      <c r="O2854" s="297"/>
      <c r="P2854" s="297"/>
      <c r="Q2854" s="297"/>
      <c r="R2854" s="297"/>
      <c r="S2854" s="297"/>
      <c r="T2854" s="297"/>
      <c r="U2854" s="297"/>
      <c r="V2854" s="297"/>
      <c r="W2854" s="297"/>
      <c r="X2854" s="297"/>
      <c r="Y2854" s="297"/>
    </row>
    <row r="2855" spans="1:25" x14ac:dyDescent="0.2">
      <c r="A2855" s="297"/>
      <c r="B2855" s="297"/>
      <c r="C2855" s="297"/>
      <c r="D2855" s="297"/>
      <c r="E2855" s="297"/>
      <c r="F2855" s="297"/>
      <c r="G2855" s="297"/>
      <c r="H2855" s="297"/>
      <c r="I2855" s="297"/>
      <c r="J2855" s="297"/>
      <c r="K2855" s="297"/>
      <c r="L2855" s="297"/>
      <c r="M2855" s="297"/>
      <c r="N2855" s="297"/>
      <c r="O2855" s="297"/>
      <c r="P2855" s="297"/>
      <c r="Q2855" s="297"/>
      <c r="R2855" s="297"/>
      <c r="S2855" s="297"/>
      <c r="T2855" s="297"/>
      <c r="U2855" s="297"/>
      <c r="V2855" s="297"/>
      <c r="W2855" s="297"/>
      <c r="X2855" s="297"/>
      <c r="Y2855" s="297"/>
    </row>
    <row r="2856" spans="1:25" x14ac:dyDescent="0.2">
      <c r="A2856" s="297"/>
      <c r="B2856" s="297"/>
      <c r="C2856" s="297"/>
      <c r="D2856" s="297"/>
      <c r="E2856" s="297"/>
      <c r="F2856" s="297"/>
      <c r="G2856" s="297"/>
      <c r="H2856" s="297"/>
      <c r="I2856" s="297"/>
      <c r="J2856" s="297"/>
      <c r="K2856" s="297"/>
      <c r="L2856" s="297"/>
      <c r="M2856" s="297"/>
      <c r="N2856" s="297"/>
      <c r="O2856" s="297"/>
      <c r="P2856" s="297"/>
      <c r="Q2856" s="297"/>
      <c r="R2856" s="297"/>
      <c r="S2856" s="297"/>
      <c r="T2856" s="297"/>
      <c r="U2856" s="297"/>
      <c r="V2856" s="297"/>
      <c r="W2856" s="297"/>
      <c r="X2856" s="297"/>
      <c r="Y2856" s="297"/>
    </row>
    <row r="2857" spans="1:25" x14ac:dyDescent="0.2">
      <c r="A2857" s="297"/>
      <c r="B2857" s="297"/>
      <c r="C2857" s="297"/>
      <c r="D2857" s="297"/>
      <c r="E2857" s="297"/>
      <c r="F2857" s="297"/>
      <c r="G2857" s="297"/>
      <c r="H2857" s="297"/>
      <c r="I2857" s="297"/>
      <c r="J2857" s="297"/>
      <c r="K2857" s="297"/>
      <c r="L2857" s="297"/>
      <c r="M2857" s="297"/>
      <c r="N2857" s="297"/>
      <c r="O2857" s="297"/>
      <c r="P2857" s="297"/>
      <c r="Q2857" s="297"/>
      <c r="R2857" s="297"/>
      <c r="S2857" s="297"/>
      <c r="T2857" s="297"/>
      <c r="U2857" s="297"/>
      <c r="V2857" s="297"/>
      <c r="W2857" s="297"/>
      <c r="X2857" s="297"/>
      <c r="Y2857" s="297"/>
    </row>
    <row r="2858" spans="1:25" x14ac:dyDescent="0.2">
      <c r="A2858" s="297"/>
      <c r="B2858" s="297"/>
      <c r="C2858" s="297"/>
      <c r="D2858" s="297"/>
      <c r="E2858" s="297"/>
      <c r="F2858" s="297"/>
      <c r="G2858" s="297"/>
      <c r="H2858" s="297"/>
      <c r="I2858" s="297"/>
      <c r="J2858" s="297"/>
      <c r="K2858" s="297"/>
      <c r="L2858" s="297"/>
      <c r="M2858" s="297"/>
      <c r="N2858" s="297"/>
      <c r="O2858" s="297"/>
      <c r="P2858" s="297"/>
      <c r="Q2858" s="297"/>
      <c r="R2858" s="297"/>
      <c r="S2858" s="297"/>
      <c r="T2858" s="297"/>
      <c r="U2858" s="297"/>
      <c r="V2858" s="297"/>
      <c r="W2858" s="297"/>
      <c r="X2858" s="297"/>
      <c r="Y2858" s="297"/>
    </row>
    <row r="2859" spans="1:25" x14ac:dyDescent="0.2">
      <c r="A2859" s="297"/>
      <c r="B2859" s="297"/>
      <c r="C2859" s="297"/>
      <c r="D2859" s="297"/>
      <c r="E2859" s="297"/>
      <c r="F2859" s="297"/>
      <c r="G2859" s="297"/>
      <c r="H2859" s="297"/>
      <c r="I2859" s="297"/>
      <c r="J2859" s="297"/>
      <c r="K2859" s="297"/>
      <c r="L2859" s="297"/>
      <c r="M2859" s="297"/>
      <c r="N2859" s="297"/>
      <c r="O2859" s="297"/>
      <c r="P2859" s="297"/>
      <c r="Q2859" s="297"/>
      <c r="R2859" s="297"/>
      <c r="S2859" s="297"/>
      <c r="T2859" s="297"/>
      <c r="U2859" s="297"/>
      <c r="V2859" s="297"/>
      <c r="W2859" s="297"/>
      <c r="X2859" s="297"/>
      <c r="Y2859" s="297"/>
    </row>
    <row r="2860" spans="1:25" x14ac:dyDescent="0.2">
      <c r="A2860" s="297"/>
      <c r="B2860" s="297"/>
      <c r="C2860" s="297"/>
      <c r="D2860" s="297"/>
      <c r="E2860" s="297"/>
      <c r="F2860" s="297"/>
      <c r="G2860" s="297"/>
      <c r="H2860" s="297"/>
      <c r="I2860" s="297"/>
      <c r="J2860" s="297"/>
      <c r="K2860" s="297"/>
      <c r="L2860" s="297"/>
      <c r="M2860" s="297"/>
      <c r="N2860" s="297"/>
      <c r="O2860" s="297"/>
      <c r="P2860" s="297"/>
      <c r="Q2860" s="297"/>
      <c r="R2860" s="297"/>
      <c r="S2860" s="297"/>
      <c r="T2860" s="297"/>
      <c r="U2860" s="297"/>
      <c r="V2860" s="297"/>
      <c r="W2860" s="297"/>
      <c r="X2860" s="297"/>
      <c r="Y2860" s="297"/>
    </row>
    <row r="2861" spans="1:25" x14ac:dyDescent="0.2">
      <c r="A2861" s="297"/>
      <c r="B2861" s="297"/>
      <c r="C2861" s="297"/>
      <c r="D2861" s="297"/>
      <c r="E2861" s="297"/>
      <c r="F2861" s="297"/>
      <c r="G2861" s="297"/>
      <c r="H2861" s="297"/>
      <c r="I2861" s="297"/>
      <c r="J2861" s="297"/>
      <c r="K2861" s="297"/>
      <c r="L2861" s="297"/>
      <c r="M2861" s="297"/>
      <c r="N2861" s="297"/>
      <c r="O2861" s="297"/>
      <c r="P2861" s="297"/>
      <c r="Q2861" s="297"/>
      <c r="R2861" s="297"/>
      <c r="S2861" s="297"/>
      <c r="T2861" s="297"/>
      <c r="U2861" s="297"/>
      <c r="V2861" s="297"/>
      <c r="W2861" s="297"/>
      <c r="X2861" s="297"/>
      <c r="Y2861" s="297"/>
    </row>
    <row r="2862" spans="1:25" x14ac:dyDescent="0.2">
      <c r="A2862" s="297"/>
      <c r="B2862" s="297"/>
      <c r="C2862" s="297"/>
      <c r="D2862" s="297"/>
      <c r="E2862" s="297"/>
      <c r="F2862" s="297"/>
      <c r="G2862" s="297"/>
      <c r="H2862" s="297"/>
      <c r="I2862" s="297"/>
      <c r="J2862" s="297"/>
      <c r="K2862" s="297"/>
      <c r="L2862" s="297"/>
      <c r="M2862" s="297"/>
      <c r="N2862" s="297"/>
      <c r="O2862" s="297"/>
      <c r="P2862" s="297"/>
      <c r="Q2862" s="297"/>
      <c r="R2862" s="297"/>
      <c r="S2862" s="297"/>
      <c r="T2862" s="297"/>
      <c r="U2862" s="297"/>
      <c r="V2862" s="297"/>
      <c r="W2862" s="297"/>
      <c r="X2862" s="297"/>
      <c r="Y2862" s="297"/>
    </row>
    <row r="2863" spans="1:25" x14ac:dyDescent="0.2">
      <c r="A2863" s="297"/>
      <c r="B2863" s="297"/>
      <c r="C2863" s="297"/>
      <c r="D2863" s="297"/>
      <c r="E2863" s="297"/>
      <c r="F2863" s="297"/>
      <c r="G2863" s="297"/>
      <c r="H2863" s="297"/>
      <c r="I2863" s="297"/>
      <c r="J2863" s="297"/>
      <c r="K2863" s="297"/>
      <c r="L2863" s="297"/>
      <c r="M2863" s="297"/>
      <c r="N2863" s="297"/>
      <c r="O2863" s="297"/>
      <c r="P2863" s="297"/>
      <c r="Q2863" s="297"/>
      <c r="R2863" s="297"/>
      <c r="S2863" s="297"/>
      <c r="T2863" s="297"/>
      <c r="U2863" s="297"/>
      <c r="V2863" s="297"/>
      <c r="W2863" s="297"/>
      <c r="X2863" s="297"/>
      <c r="Y2863" s="297"/>
    </row>
    <row r="2864" spans="1:25" x14ac:dyDescent="0.2">
      <c r="A2864" s="297"/>
      <c r="B2864" s="297"/>
      <c r="C2864" s="297"/>
      <c r="D2864" s="297"/>
      <c r="E2864" s="297"/>
      <c r="F2864" s="297"/>
      <c r="G2864" s="297"/>
      <c r="H2864" s="297"/>
      <c r="I2864" s="297"/>
      <c r="J2864" s="297"/>
      <c r="K2864" s="297"/>
      <c r="L2864" s="297"/>
      <c r="M2864" s="297"/>
      <c r="N2864" s="297"/>
      <c r="O2864" s="297"/>
      <c r="P2864" s="297"/>
      <c r="Q2864" s="297"/>
      <c r="R2864" s="297"/>
      <c r="S2864" s="297"/>
      <c r="T2864" s="297"/>
      <c r="U2864" s="297"/>
      <c r="V2864" s="297"/>
      <c r="W2864" s="297"/>
      <c r="X2864" s="297"/>
      <c r="Y2864" s="297"/>
    </row>
    <row r="2865" spans="1:25" x14ac:dyDescent="0.2">
      <c r="A2865" s="297"/>
      <c r="B2865" s="297"/>
      <c r="C2865" s="297"/>
      <c r="D2865" s="297"/>
      <c r="E2865" s="297"/>
      <c r="F2865" s="297"/>
      <c r="G2865" s="297"/>
      <c r="H2865" s="297"/>
      <c r="I2865" s="297"/>
      <c r="J2865" s="297"/>
      <c r="K2865" s="297"/>
      <c r="L2865" s="297"/>
      <c r="M2865" s="297"/>
      <c r="N2865" s="297"/>
      <c r="O2865" s="297"/>
      <c r="P2865" s="297"/>
      <c r="Q2865" s="297"/>
      <c r="R2865" s="297"/>
      <c r="S2865" s="297"/>
      <c r="T2865" s="297"/>
      <c r="U2865" s="297"/>
      <c r="V2865" s="297"/>
      <c r="W2865" s="297"/>
      <c r="X2865" s="297"/>
      <c r="Y2865" s="297"/>
    </row>
    <row r="2866" spans="1:25" x14ac:dyDescent="0.2">
      <c r="A2866" s="297"/>
      <c r="B2866" s="297"/>
      <c r="C2866" s="297"/>
      <c r="D2866" s="297"/>
      <c r="E2866" s="297"/>
      <c r="F2866" s="297"/>
      <c r="G2866" s="297"/>
      <c r="H2866" s="297"/>
      <c r="I2866" s="297"/>
      <c r="J2866" s="297"/>
      <c r="K2866" s="297"/>
      <c r="L2866" s="297"/>
      <c r="M2866" s="297"/>
      <c r="N2866" s="297"/>
      <c r="O2866" s="297"/>
      <c r="P2866" s="297"/>
      <c r="Q2866" s="297"/>
      <c r="R2866" s="297"/>
      <c r="S2866" s="297"/>
      <c r="T2866" s="297"/>
      <c r="U2866" s="297"/>
      <c r="V2866" s="297"/>
      <c r="W2866" s="297"/>
      <c r="X2866" s="297"/>
      <c r="Y2866" s="297"/>
    </row>
    <row r="2867" spans="1:25" x14ac:dyDescent="0.2">
      <c r="A2867" s="297"/>
      <c r="B2867" s="297"/>
      <c r="C2867" s="297"/>
      <c r="D2867" s="297"/>
      <c r="E2867" s="297"/>
      <c r="F2867" s="297"/>
      <c r="G2867" s="297"/>
      <c r="H2867" s="297"/>
      <c r="I2867" s="297"/>
      <c r="J2867" s="297"/>
      <c r="K2867" s="297"/>
      <c r="L2867" s="297"/>
      <c r="M2867" s="297"/>
      <c r="N2867" s="297"/>
      <c r="O2867" s="297"/>
      <c r="P2867" s="297"/>
      <c r="Q2867" s="297"/>
      <c r="R2867" s="297"/>
      <c r="S2867" s="297"/>
      <c r="T2867" s="297"/>
      <c r="U2867" s="297"/>
      <c r="V2867" s="297"/>
      <c r="W2867" s="297"/>
      <c r="X2867" s="297"/>
      <c r="Y2867" s="297"/>
    </row>
    <row r="2868" spans="1:25" x14ac:dyDescent="0.2">
      <c r="A2868" s="297"/>
      <c r="B2868" s="297"/>
      <c r="C2868" s="297"/>
      <c r="D2868" s="297"/>
      <c r="E2868" s="297"/>
      <c r="F2868" s="297"/>
      <c r="G2868" s="297"/>
      <c r="H2868" s="297"/>
      <c r="I2868" s="297"/>
      <c r="J2868" s="297"/>
      <c r="K2868" s="297"/>
      <c r="L2868" s="297"/>
      <c r="M2868" s="297"/>
      <c r="N2868" s="297"/>
      <c r="O2868" s="297"/>
      <c r="P2868" s="297"/>
      <c r="Q2868" s="297"/>
      <c r="R2868" s="297"/>
      <c r="S2868" s="297"/>
      <c r="T2868" s="297"/>
      <c r="U2868" s="297"/>
      <c r="V2868" s="297"/>
      <c r="W2868" s="297"/>
      <c r="X2868" s="297"/>
      <c r="Y2868" s="297"/>
    </row>
    <row r="2869" spans="1:25" x14ac:dyDescent="0.2">
      <c r="A2869" s="297"/>
      <c r="B2869" s="297"/>
      <c r="C2869" s="297"/>
      <c r="D2869" s="297"/>
      <c r="E2869" s="297"/>
      <c r="F2869" s="297"/>
      <c r="G2869" s="297"/>
      <c r="H2869" s="297"/>
      <c r="I2869" s="297"/>
      <c r="J2869" s="297"/>
      <c r="K2869" s="297"/>
      <c r="L2869" s="297"/>
      <c r="M2869" s="297"/>
      <c r="N2869" s="297"/>
      <c r="O2869" s="297"/>
      <c r="P2869" s="297"/>
      <c r="Q2869" s="297"/>
      <c r="R2869" s="297"/>
      <c r="S2869" s="297"/>
      <c r="T2869" s="297"/>
      <c r="U2869" s="297"/>
      <c r="V2869" s="297"/>
      <c r="W2869" s="297"/>
      <c r="X2869" s="297"/>
      <c r="Y2869" s="297"/>
    </row>
    <row r="2870" spans="1:25" x14ac:dyDescent="0.2">
      <c r="A2870" s="297"/>
      <c r="B2870" s="297"/>
      <c r="C2870" s="297"/>
      <c r="D2870" s="297"/>
      <c r="E2870" s="297"/>
      <c r="F2870" s="297"/>
      <c r="G2870" s="297"/>
      <c r="H2870" s="297"/>
      <c r="I2870" s="297"/>
      <c r="J2870" s="297"/>
      <c r="K2870" s="297"/>
      <c r="L2870" s="297"/>
      <c r="M2870" s="297"/>
      <c r="N2870" s="297"/>
      <c r="O2870" s="297"/>
      <c r="P2870" s="297"/>
      <c r="Q2870" s="297"/>
      <c r="R2870" s="297"/>
      <c r="S2870" s="297"/>
      <c r="T2870" s="297"/>
      <c r="U2870" s="297"/>
      <c r="V2870" s="297"/>
      <c r="W2870" s="297"/>
      <c r="X2870" s="297"/>
      <c r="Y2870" s="297"/>
    </row>
    <row r="2871" spans="1:25" x14ac:dyDescent="0.2">
      <c r="A2871" s="297"/>
      <c r="B2871" s="297"/>
      <c r="C2871" s="297"/>
      <c r="D2871" s="297"/>
      <c r="E2871" s="297"/>
      <c r="F2871" s="297"/>
      <c r="G2871" s="297"/>
      <c r="H2871" s="297"/>
      <c r="I2871" s="297"/>
      <c r="J2871" s="297"/>
      <c r="K2871" s="297"/>
      <c r="L2871" s="297"/>
      <c r="M2871" s="297"/>
      <c r="N2871" s="297"/>
      <c r="O2871" s="297"/>
      <c r="P2871" s="297"/>
      <c r="Q2871" s="297"/>
      <c r="R2871" s="297"/>
      <c r="S2871" s="297"/>
      <c r="T2871" s="297"/>
      <c r="U2871" s="297"/>
      <c r="V2871" s="297"/>
      <c r="W2871" s="297"/>
      <c r="X2871" s="297"/>
      <c r="Y2871" s="297"/>
    </row>
    <row r="2872" spans="1:25" x14ac:dyDescent="0.2">
      <c r="A2872" s="297"/>
      <c r="B2872" s="297"/>
      <c r="C2872" s="297"/>
      <c r="D2872" s="297"/>
      <c r="E2872" s="297"/>
      <c r="F2872" s="297"/>
      <c r="G2872" s="297"/>
      <c r="H2872" s="297"/>
      <c r="I2872" s="297"/>
      <c r="J2872" s="297"/>
      <c r="K2872" s="297"/>
      <c r="L2872" s="297"/>
      <c r="M2872" s="297"/>
      <c r="N2872" s="297"/>
      <c r="O2872" s="297"/>
      <c r="P2872" s="297"/>
      <c r="Q2872" s="297"/>
      <c r="R2872" s="297"/>
      <c r="S2872" s="297"/>
      <c r="T2872" s="297"/>
      <c r="U2872" s="297"/>
      <c r="V2872" s="297"/>
      <c r="W2872" s="297"/>
      <c r="X2872" s="297"/>
      <c r="Y2872" s="297"/>
    </row>
    <row r="2873" spans="1:25" x14ac:dyDescent="0.2">
      <c r="A2873" s="297"/>
      <c r="B2873" s="297"/>
      <c r="C2873" s="297"/>
      <c r="D2873" s="297"/>
      <c r="E2873" s="297"/>
      <c r="F2873" s="297"/>
      <c r="G2873" s="297"/>
      <c r="H2873" s="297"/>
      <c r="I2873" s="297"/>
      <c r="J2873" s="297"/>
      <c r="K2873" s="297"/>
      <c r="L2873" s="297"/>
      <c r="M2873" s="297"/>
      <c r="N2873" s="297"/>
      <c r="O2873" s="297"/>
      <c r="P2873" s="297"/>
      <c r="Q2873" s="297"/>
      <c r="R2873" s="297"/>
      <c r="S2873" s="297"/>
      <c r="T2873" s="297"/>
      <c r="U2873" s="297"/>
      <c r="V2873" s="297"/>
      <c r="W2873" s="297"/>
      <c r="X2873" s="297"/>
      <c r="Y2873" s="297"/>
    </row>
    <row r="2874" spans="1:25" x14ac:dyDescent="0.2">
      <c r="A2874" s="297"/>
      <c r="B2874" s="297"/>
      <c r="C2874" s="297"/>
      <c r="D2874" s="297"/>
      <c r="E2874" s="297"/>
      <c r="F2874" s="297"/>
      <c r="G2874" s="297"/>
      <c r="H2874" s="297"/>
      <c r="I2874" s="297"/>
      <c r="J2874" s="297"/>
      <c r="K2874" s="297"/>
      <c r="L2874" s="297"/>
      <c r="M2874" s="297"/>
      <c r="N2874" s="297"/>
      <c r="O2874" s="297"/>
      <c r="P2874" s="297"/>
      <c r="Q2874" s="297"/>
      <c r="R2874" s="297"/>
      <c r="S2874" s="297"/>
      <c r="T2874" s="297"/>
      <c r="U2874" s="297"/>
      <c r="V2874" s="297"/>
      <c r="W2874" s="297"/>
      <c r="X2874" s="297"/>
      <c r="Y2874" s="297"/>
    </row>
    <row r="2875" spans="1:25" x14ac:dyDescent="0.2">
      <c r="A2875" s="297"/>
      <c r="B2875" s="297"/>
      <c r="C2875" s="297"/>
      <c r="D2875" s="297"/>
      <c r="E2875" s="297"/>
      <c r="F2875" s="297"/>
      <c r="G2875" s="297"/>
      <c r="H2875" s="297"/>
      <c r="I2875" s="297"/>
      <c r="J2875" s="297"/>
      <c r="K2875" s="297"/>
      <c r="L2875" s="297"/>
      <c r="M2875" s="297"/>
      <c r="N2875" s="297"/>
      <c r="O2875" s="297"/>
      <c r="P2875" s="297"/>
      <c r="Q2875" s="297"/>
      <c r="R2875" s="297"/>
      <c r="S2875" s="297"/>
      <c r="T2875" s="297"/>
      <c r="U2875" s="297"/>
      <c r="V2875" s="297"/>
      <c r="W2875" s="297"/>
      <c r="X2875" s="297"/>
      <c r="Y2875" s="297"/>
    </row>
    <row r="2876" spans="1:25" x14ac:dyDescent="0.2">
      <c r="A2876" s="297"/>
      <c r="B2876" s="297"/>
      <c r="C2876" s="297"/>
      <c r="D2876" s="297"/>
      <c r="E2876" s="297"/>
      <c r="F2876" s="297"/>
      <c r="G2876" s="297"/>
      <c r="H2876" s="297"/>
      <c r="I2876" s="297"/>
      <c r="J2876" s="297"/>
      <c r="K2876" s="297"/>
      <c r="L2876" s="297"/>
      <c r="M2876" s="297"/>
      <c r="N2876" s="297"/>
      <c r="O2876" s="297"/>
      <c r="P2876" s="297"/>
      <c r="Q2876" s="297"/>
      <c r="R2876" s="297"/>
      <c r="S2876" s="297"/>
      <c r="T2876" s="297"/>
      <c r="U2876" s="297"/>
      <c r="V2876" s="297"/>
      <c r="W2876" s="297"/>
      <c r="X2876" s="297"/>
      <c r="Y2876" s="297"/>
    </row>
    <row r="2877" spans="1:25" x14ac:dyDescent="0.2">
      <c r="A2877" s="297"/>
      <c r="B2877" s="297"/>
      <c r="C2877" s="297"/>
      <c r="D2877" s="297"/>
      <c r="E2877" s="297"/>
      <c r="F2877" s="297"/>
      <c r="G2877" s="297"/>
      <c r="H2877" s="297"/>
      <c r="I2877" s="297"/>
      <c r="J2877" s="297"/>
      <c r="K2877" s="297"/>
      <c r="L2877" s="297"/>
      <c r="M2877" s="297"/>
      <c r="N2877" s="297"/>
      <c r="O2877" s="297"/>
      <c r="P2877" s="297"/>
      <c r="Q2877" s="297"/>
      <c r="R2877" s="297"/>
      <c r="S2877" s="297"/>
      <c r="T2877" s="297"/>
      <c r="U2877" s="297"/>
      <c r="V2877" s="297"/>
      <c r="W2877" s="297"/>
      <c r="X2877" s="297"/>
      <c r="Y2877" s="297"/>
    </row>
    <row r="2878" spans="1:25" x14ac:dyDescent="0.2">
      <c r="A2878" s="297"/>
      <c r="B2878" s="297"/>
      <c r="C2878" s="297"/>
      <c r="D2878" s="297"/>
      <c r="E2878" s="297"/>
      <c r="F2878" s="297"/>
      <c r="G2878" s="297"/>
      <c r="H2878" s="297"/>
      <c r="I2878" s="297"/>
      <c r="J2878" s="297"/>
      <c r="K2878" s="297"/>
      <c r="L2878" s="297"/>
      <c r="M2878" s="297"/>
      <c r="N2878" s="297"/>
      <c r="O2878" s="297"/>
      <c r="P2878" s="297"/>
      <c r="Q2878" s="297"/>
      <c r="R2878" s="297"/>
      <c r="S2878" s="297"/>
      <c r="T2878" s="297"/>
      <c r="U2878" s="297"/>
      <c r="V2878" s="297"/>
      <c r="W2878" s="297"/>
      <c r="X2878" s="297"/>
      <c r="Y2878" s="297"/>
    </row>
    <row r="2879" spans="1:25" x14ac:dyDescent="0.2">
      <c r="A2879" s="297"/>
      <c r="B2879" s="297"/>
      <c r="C2879" s="297"/>
      <c r="D2879" s="297"/>
      <c r="E2879" s="297"/>
      <c r="F2879" s="297"/>
      <c r="G2879" s="297"/>
      <c r="H2879" s="297"/>
      <c r="I2879" s="297"/>
      <c r="J2879" s="297"/>
      <c r="K2879" s="297"/>
      <c r="L2879" s="297"/>
      <c r="M2879" s="297"/>
      <c r="N2879" s="297"/>
      <c r="O2879" s="297"/>
      <c r="P2879" s="297"/>
      <c r="Q2879" s="297"/>
      <c r="R2879" s="297"/>
      <c r="S2879" s="297"/>
      <c r="T2879" s="297"/>
      <c r="U2879" s="297"/>
      <c r="V2879" s="297"/>
      <c r="W2879" s="297"/>
      <c r="X2879" s="297"/>
      <c r="Y2879" s="297"/>
    </row>
    <row r="2880" spans="1:25" x14ac:dyDescent="0.2">
      <c r="A2880" s="297"/>
      <c r="B2880" s="297"/>
      <c r="C2880" s="297"/>
      <c r="D2880" s="297"/>
      <c r="E2880" s="297"/>
      <c r="F2880" s="297"/>
      <c r="G2880" s="297"/>
      <c r="H2880" s="297"/>
      <c r="I2880" s="297"/>
      <c r="J2880" s="297"/>
      <c r="K2880" s="297"/>
      <c r="L2880" s="297"/>
      <c r="M2880" s="297"/>
      <c r="N2880" s="297"/>
      <c r="O2880" s="297"/>
      <c r="P2880" s="297"/>
      <c r="Q2880" s="297"/>
      <c r="R2880" s="297"/>
      <c r="S2880" s="297"/>
      <c r="T2880" s="297"/>
      <c r="U2880" s="297"/>
      <c r="V2880" s="297"/>
      <c r="W2880" s="297"/>
      <c r="X2880" s="297"/>
      <c r="Y2880" s="297"/>
    </row>
    <row r="2881" spans="1:25" x14ac:dyDescent="0.2">
      <c r="A2881" s="297"/>
      <c r="B2881" s="297"/>
      <c r="C2881" s="297"/>
      <c r="D2881" s="297"/>
      <c r="E2881" s="297"/>
      <c r="F2881" s="297"/>
      <c r="G2881" s="297"/>
      <c r="H2881" s="297"/>
      <c r="I2881" s="297"/>
      <c r="J2881" s="297"/>
      <c r="K2881" s="297"/>
      <c r="L2881" s="297"/>
      <c r="M2881" s="297"/>
      <c r="N2881" s="297"/>
      <c r="O2881" s="297"/>
      <c r="P2881" s="297"/>
      <c r="Q2881" s="297"/>
      <c r="R2881" s="297"/>
      <c r="S2881" s="297"/>
      <c r="T2881" s="297"/>
      <c r="U2881" s="297"/>
      <c r="V2881" s="297"/>
      <c r="W2881" s="297"/>
      <c r="X2881" s="297"/>
      <c r="Y2881" s="297"/>
    </row>
    <row r="2882" spans="1:25" x14ac:dyDescent="0.2">
      <c r="A2882" s="297"/>
      <c r="B2882" s="297"/>
      <c r="C2882" s="297"/>
      <c r="D2882" s="297"/>
      <c r="E2882" s="297"/>
      <c r="F2882" s="297"/>
      <c r="G2882" s="297"/>
      <c r="H2882" s="297"/>
      <c r="I2882" s="297"/>
      <c r="J2882" s="297"/>
      <c r="K2882" s="297"/>
      <c r="L2882" s="297"/>
      <c r="M2882" s="297"/>
      <c r="N2882" s="297"/>
      <c r="O2882" s="297"/>
      <c r="P2882" s="297"/>
      <c r="Q2882" s="297"/>
      <c r="R2882" s="297"/>
      <c r="S2882" s="297"/>
      <c r="T2882" s="297"/>
      <c r="U2882" s="297"/>
      <c r="V2882" s="297"/>
      <c r="W2882" s="297"/>
      <c r="X2882" s="297"/>
      <c r="Y2882" s="297"/>
    </row>
    <row r="2883" spans="1:25" x14ac:dyDescent="0.2">
      <c r="A2883" s="297"/>
      <c r="B2883" s="297"/>
      <c r="C2883" s="297"/>
      <c r="D2883" s="297"/>
      <c r="E2883" s="297"/>
      <c r="F2883" s="297"/>
      <c r="G2883" s="297"/>
      <c r="H2883" s="297"/>
      <c r="I2883" s="297"/>
      <c r="J2883" s="297"/>
      <c r="K2883" s="297"/>
      <c r="L2883" s="297"/>
      <c r="M2883" s="297"/>
      <c r="N2883" s="297"/>
      <c r="O2883" s="297"/>
      <c r="P2883" s="297"/>
      <c r="Q2883" s="297"/>
      <c r="R2883" s="297"/>
      <c r="S2883" s="297"/>
      <c r="T2883" s="297"/>
      <c r="U2883" s="297"/>
      <c r="V2883" s="297"/>
      <c r="W2883" s="297"/>
      <c r="X2883" s="297"/>
      <c r="Y2883" s="297"/>
    </row>
    <row r="2884" spans="1:25" x14ac:dyDescent="0.2">
      <c r="A2884" s="297"/>
      <c r="B2884" s="297"/>
      <c r="C2884" s="297"/>
      <c r="D2884" s="297"/>
      <c r="E2884" s="297"/>
      <c r="F2884" s="297"/>
      <c r="G2884" s="297"/>
      <c r="H2884" s="297"/>
      <c r="I2884" s="297"/>
      <c r="J2884" s="297"/>
      <c r="K2884" s="297"/>
      <c r="L2884" s="297"/>
      <c r="M2884" s="297"/>
      <c r="N2884" s="297"/>
      <c r="O2884" s="297"/>
      <c r="P2884" s="297"/>
      <c r="Q2884" s="297"/>
      <c r="R2884" s="297"/>
      <c r="S2884" s="297"/>
      <c r="T2884" s="297"/>
      <c r="U2884" s="297"/>
      <c r="V2884" s="297"/>
      <c r="W2884" s="297"/>
      <c r="X2884" s="297"/>
      <c r="Y2884" s="297"/>
    </row>
    <row r="2885" spans="1:25" x14ac:dyDescent="0.2">
      <c r="A2885" s="297"/>
      <c r="B2885" s="297"/>
      <c r="C2885" s="297"/>
      <c r="D2885" s="297"/>
      <c r="E2885" s="297"/>
      <c r="F2885" s="297"/>
      <c r="G2885" s="297"/>
      <c r="H2885" s="297"/>
      <c r="I2885" s="297"/>
      <c r="J2885" s="297"/>
      <c r="K2885" s="297"/>
      <c r="L2885" s="297"/>
      <c r="M2885" s="297"/>
      <c r="N2885" s="297"/>
      <c r="O2885" s="297"/>
      <c r="P2885" s="297"/>
      <c r="Q2885" s="297"/>
      <c r="R2885" s="297"/>
      <c r="S2885" s="297"/>
      <c r="T2885" s="297"/>
      <c r="U2885" s="297"/>
      <c r="V2885" s="297"/>
      <c r="W2885" s="297"/>
      <c r="X2885" s="297"/>
      <c r="Y2885" s="297"/>
    </row>
    <row r="2886" spans="1:25" x14ac:dyDescent="0.2">
      <c r="A2886" s="297"/>
      <c r="B2886" s="297"/>
      <c r="C2886" s="297"/>
      <c r="D2886" s="297"/>
      <c r="E2886" s="297"/>
      <c r="F2886" s="297"/>
      <c r="G2886" s="297"/>
      <c r="H2886" s="297"/>
      <c r="I2886" s="297"/>
      <c r="J2886" s="297"/>
      <c r="K2886" s="297"/>
      <c r="L2886" s="297"/>
      <c r="M2886" s="297"/>
      <c r="N2886" s="297"/>
      <c r="O2886" s="297"/>
      <c r="P2886" s="297"/>
      <c r="Q2886" s="297"/>
      <c r="R2886" s="297"/>
      <c r="S2886" s="297"/>
      <c r="T2886" s="297"/>
      <c r="U2886" s="297"/>
      <c r="V2886" s="297"/>
      <c r="W2886" s="297"/>
      <c r="X2886" s="297"/>
      <c r="Y2886" s="297"/>
    </row>
    <row r="2887" spans="1:25" x14ac:dyDescent="0.2">
      <c r="A2887" s="297"/>
      <c r="B2887" s="297"/>
      <c r="C2887" s="297"/>
      <c r="D2887" s="297"/>
      <c r="E2887" s="297"/>
      <c r="F2887" s="297"/>
      <c r="G2887" s="297"/>
      <c r="H2887" s="297"/>
      <c r="I2887" s="297"/>
      <c r="J2887" s="297"/>
      <c r="K2887" s="297"/>
      <c r="L2887" s="297"/>
      <c r="M2887" s="297"/>
      <c r="N2887" s="297"/>
      <c r="O2887" s="297"/>
      <c r="P2887" s="297"/>
      <c r="Q2887" s="297"/>
      <c r="R2887" s="297"/>
      <c r="S2887" s="297"/>
      <c r="T2887" s="297"/>
      <c r="U2887" s="297"/>
      <c r="V2887" s="297"/>
      <c r="W2887" s="297"/>
      <c r="X2887" s="297"/>
      <c r="Y2887" s="297"/>
    </row>
    <row r="2888" spans="1:25" x14ac:dyDescent="0.2">
      <c r="A2888" s="297"/>
      <c r="B2888" s="297"/>
      <c r="C2888" s="297"/>
      <c r="D2888" s="297"/>
      <c r="E2888" s="297"/>
      <c r="F2888" s="297"/>
      <c r="G2888" s="297"/>
      <c r="H2888" s="297"/>
      <c r="I2888" s="297"/>
      <c r="J2888" s="297"/>
      <c r="K2888" s="297"/>
      <c r="L2888" s="297"/>
      <c r="M2888" s="297"/>
      <c r="N2888" s="297"/>
      <c r="O2888" s="297"/>
      <c r="P2888" s="297"/>
      <c r="Q2888" s="297"/>
      <c r="R2888" s="297"/>
      <c r="S2888" s="297"/>
      <c r="T2888" s="297"/>
      <c r="U2888" s="297"/>
      <c r="V2888" s="297"/>
      <c r="W2888" s="297"/>
      <c r="X2888" s="297"/>
      <c r="Y2888" s="297"/>
    </row>
    <row r="2889" spans="1:25" x14ac:dyDescent="0.2">
      <c r="A2889" s="297"/>
      <c r="B2889" s="297"/>
      <c r="C2889" s="297"/>
      <c r="D2889" s="297"/>
      <c r="E2889" s="297"/>
      <c r="F2889" s="297"/>
      <c r="G2889" s="297"/>
      <c r="H2889" s="297"/>
      <c r="I2889" s="297"/>
      <c r="J2889" s="297"/>
      <c r="K2889" s="297"/>
      <c r="L2889" s="297"/>
      <c r="M2889" s="297"/>
      <c r="N2889" s="297"/>
      <c r="O2889" s="297"/>
      <c r="P2889" s="297"/>
      <c r="Q2889" s="297"/>
      <c r="R2889" s="297"/>
      <c r="S2889" s="297"/>
      <c r="T2889" s="297"/>
      <c r="U2889" s="297"/>
      <c r="V2889" s="297"/>
      <c r="W2889" s="297"/>
      <c r="X2889" s="297"/>
      <c r="Y2889" s="297"/>
    </row>
    <row r="2890" spans="1:25" x14ac:dyDescent="0.2">
      <c r="A2890" s="297"/>
      <c r="B2890" s="297"/>
      <c r="C2890" s="297"/>
      <c r="D2890" s="297"/>
      <c r="E2890" s="297"/>
      <c r="F2890" s="297"/>
      <c r="G2890" s="297"/>
      <c r="H2890" s="297"/>
      <c r="I2890" s="297"/>
      <c r="J2890" s="297"/>
      <c r="K2890" s="297"/>
      <c r="L2890" s="297"/>
      <c r="M2890" s="297"/>
      <c r="N2890" s="297"/>
      <c r="O2890" s="297"/>
      <c r="P2890" s="297"/>
      <c r="Q2890" s="297"/>
      <c r="R2890" s="297"/>
      <c r="S2890" s="297"/>
      <c r="T2890" s="297"/>
      <c r="U2890" s="297"/>
      <c r="V2890" s="297"/>
      <c r="W2890" s="297"/>
      <c r="X2890" s="297"/>
      <c r="Y2890" s="297"/>
    </row>
    <row r="2891" spans="1:25" x14ac:dyDescent="0.2">
      <c r="A2891" s="297"/>
      <c r="B2891" s="297"/>
      <c r="C2891" s="297"/>
      <c r="D2891" s="297"/>
      <c r="E2891" s="297"/>
      <c r="F2891" s="297"/>
      <c r="G2891" s="297"/>
      <c r="H2891" s="297"/>
      <c r="I2891" s="297"/>
      <c r="J2891" s="297"/>
      <c r="K2891" s="297"/>
      <c r="L2891" s="297"/>
      <c r="M2891" s="297"/>
      <c r="N2891" s="297"/>
      <c r="O2891" s="297"/>
      <c r="P2891" s="297"/>
      <c r="Q2891" s="297"/>
      <c r="R2891" s="297"/>
      <c r="S2891" s="297"/>
      <c r="T2891" s="297"/>
      <c r="U2891" s="297"/>
      <c r="V2891" s="297"/>
      <c r="W2891" s="297"/>
      <c r="X2891" s="297"/>
      <c r="Y2891" s="297"/>
    </row>
    <row r="2892" spans="1:25" x14ac:dyDescent="0.2">
      <c r="A2892" s="297"/>
      <c r="B2892" s="297"/>
      <c r="C2892" s="297"/>
      <c r="D2892" s="297"/>
      <c r="E2892" s="297"/>
      <c r="F2892" s="297"/>
      <c r="G2892" s="297"/>
      <c r="H2892" s="297"/>
      <c r="I2892" s="297"/>
      <c r="J2892" s="297"/>
      <c r="K2892" s="297"/>
      <c r="L2892" s="297"/>
      <c r="M2892" s="297"/>
      <c r="N2892" s="297"/>
      <c r="O2892" s="297"/>
      <c r="P2892" s="297"/>
      <c r="Q2892" s="297"/>
      <c r="R2892" s="297"/>
      <c r="S2892" s="297"/>
      <c r="T2892" s="297"/>
      <c r="U2892" s="297"/>
      <c r="V2892" s="297"/>
      <c r="W2892" s="297"/>
      <c r="X2892" s="297"/>
      <c r="Y2892" s="297"/>
    </row>
    <row r="2893" spans="1:25" x14ac:dyDescent="0.2">
      <c r="A2893" s="297"/>
      <c r="B2893" s="297"/>
      <c r="C2893" s="297"/>
      <c r="D2893" s="297"/>
      <c r="E2893" s="297"/>
      <c r="F2893" s="297"/>
      <c r="G2893" s="297"/>
      <c r="H2893" s="297"/>
      <c r="I2893" s="297"/>
      <c r="J2893" s="297"/>
      <c r="K2893" s="297"/>
      <c r="L2893" s="297"/>
      <c r="M2893" s="297"/>
      <c r="N2893" s="297"/>
      <c r="O2893" s="297"/>
      <c r="P2893" s="297"/>
      <c r="Q2893" s="297"/>
      <c r="R2893" s="297"/>
      <c r="S2893" s="297"/>
      <c r="T2893" s="297"/>
      <c r="U2893" s="297"/>
      <c r="V2893" s="297"/>
      <c r="W2893" s="297"/>
      <c r="X2893" s="297"/>
      <c r="Y2893" s="297"/>
    </row>
    <row r="2894" spans="1:25" x14ac:dyDescent="0.2">
      <c r="A2894" s="297"/>
      <c r="B2894" s="297"/>
      <c r="C2894" s="297"/>
      <c r="D2894" s="297"/>
      <c r="E2894" s="297"/>
      <c r="F2894" s="297"/>
      <c r="G2894" s="297"/>
      <c r="H2894" s="297"/>
      <c r="I2894" s="297"/>
      <c r="J2894" s="297"/>
      <c r="K2894" s="297"/>
      <c r="L2894" s="297"/>
      <c r="M2894" s="297"/>
      <c r="N2894" s="297"/>
      <c r="O2894" s="297"/>
      <c r="P2894" s="297"/>
      <c r="Q2894" s="297"/>
      <c r="R2894" s="297"/>
      <c r="S2894" s="297"/>
      <c r="T2894" s="297"/>
      <c r="U2894" s="297"/>
      <c r="V2894" s="297"/>
      <c r="W2894" s="297"/>
      <c r="X2894" s="297"/>
      <c r="Y2894" s="297"/>
    </row>
    <row r="2895" spans="1:25" x14ac:dyDescent="0.2">
      <c r="A2895" s="297"/>
      <c r="B2895" s="297"/>
      <c r="C2895" s="297"/>
      <c r="D2895" s="297"/>
      <c r="E2895" s="297"/>
      <c r="F2895" s="297"/>
      <c r="G2895" s="297"/>
      <c r="H2895" s="297"/>
      <c r="I2895" s="297"/>
      <c r="J2895" s="297"/>
      <c r="K2895" s="297"/>
      <c r="L2895" s="297"/>
      <c r="M2895" s="297"/>
      <c r="N2895" s="297"/>
      <c r="O2895" s="297"/>
      <c r="P2895" s="297"/>
      <c r="Q2895" s="297"/>
      <c r="R2895" s="297"/>
      <c r="S2895" s="297"/>
      <c r="T2895" s="297"/>
      <c r="U2895" s="297"/>
      <c r="V2895" s="297"/>
      <c r="W2895" s="297"/>
      <c r="X2895" s="297"/>
      <c r="Y2895" s="297"/>
    </row>
    <row r="2896" spans="1:25" x14ac:dyDescent="0.2">
      <c r="A2896" s="297"/>
      <c r="B2896" s="297"/>
      <c r="C2896" s="297"/>
      <c r="D2896" s="297"/>
      <c r="E2896" s="297"/>
      <c r="F2896" s="297"/>
      <c r="G2896" s="297"/>
      <c r="H2896" s="297"/>
      <c r="I2896" s="297"/>
      <c r="J2896" s="297"/>
      <c r="K2896" s="297"/>
      <c r="L2896" s="297"/>
      <c r="M2896" s="297"/>
      <c r="N2896" s="297"/>
      <c r="O2896" s="297"/>
      <c r="P2896" s="297"/>
      <c r="Q2896" s="297"/>
      <c r="R2896" s="297"/>
      <c r="S2896" s="297"/>
      <c r="T2896" s="297"/>
      <c r="U2896" s="297"/>
      <c r="V2896" s="297"/>
      <c r="W2896" s="297"/>
      <c r="X2896" s="297"/>
      <c r="Y2896" s="297"/>
    </row>
    <row r="2897" spans="1:25" x14ac:dyDescent="0.2">
      <c r="A2897" s="297"/>
      <c r="B2897" s="297"/>
      <c r="C2897" s="297"/>
      <c r="D2897" s="297"/>
      <c r="E2897" s="297"/>
      <c r="F2897" s="297"/>
      <c r="G2897" s="297"/>
      <c r="H2897" s="297"/>
      <c r="I2897" s="297"/>
      <c r="J2897" s="297"/>
      <c r="K2897" s="297"/>
      <c r="L2897" s="297"/>
      <c r="M2897" s="297"/>
      <c r="N2897" s="297"/>
      <c r="O2897" s="297"/>
      <c r="P2897" s="297"/>
      <c r="Q2897" s="297"/>
      <c r="R2897" s="297"/>
      <c r="S2897" s="297"/>
      <c r="T2897" s="297"/>
      <c r="U2897" s="297"/>
      <c r="V2897" s="297"/>
      <c r="W2897" s="297"/>
      <c r="X2897" s="297"/>
      <c r="Y2897" s="297"/>
    </row>
    <row r="2898" spans="1:25" x14ac:dyDescent="0.2">
      <c r="A2898" s="297"/>
      <c r="B2898" s="297"/>
      <c r="C2898" s="297"/>
      <c r="D2898" s="297"/>
      <c r="E2898" s="297"/>
      <c r="F2898" s="297"/>
      <c r="G2898" s="297"/>
      <c r="H2898" s="297"/>
      <c r="I2898" s="297"/>
      <c r="J2898" s="297"/>
      <c r="K2898" s="297"/>
      <c r="L2898" s="297"/>
      <c r="M2898" s="297"/>
      <c r="N2898" s="297"/>
      <c r="O2898" s="297"/>
      <c r="P2898" s="297"/>
      <c r="Q2898" s="297"/>
      <c r="R2898" s="297"/>
      <c r="S2898" s="297"/>
      <c r="T2898" s="297"/>
      <c r="U2898" s="297"/>
      <c r="V2898" s="297"/>
      <c r="W2898" s="297"/>
      <c r="X2898" s="297"/>
      <c r="Y2898" s="297"/>
    </row>
    <row r="2899" spans="1:25" x14ac:dyDescent="0.2">
      <c r="A2899" s="297"/>
      <c r="B2899" s="297"/>
      <c r="C2899" s="297"/>
      <c r="D2899" s="297"/>
      <c r="E2899" s="297"/>
      <c r="F2899" s="297"/>
      <c r="G2899" s="297"/>
      <c r="H2899" s="297"/>
      <c r="I2899" s="297"/>
      <c r="J2899" s="297"/>
      <c r="K2899" s="297"/>
      <c r="L2899" s="297"/>
      <c r="M2899" s="297"/>
      <c r="N2899" s="297"/>
      <c r="O2899" s="297"/>
      <c r="P2899" s="297"/>
      <c r="Q2899" s="297"/>
      <c r="R2899" s="297"/>
      <c r="S2899" s="297"/>
      <c r="T2899" s="297"/>
      <c r="U2899" s="297"/>
      <c r="V2899" s="297"/>
      <c r="W2899" s="297"/>
      <c r="X2899" s="297"/>
      <c r="Y2899" s="297"/>
    </row>
    <row r="2900" spans="1:25" x14ac:dyDescent="0.2">
      <c r="A2900" s="297"/>
      <c r="B2900" s="297"/>
      <c r="C2900" s="297"/>
      <c r="D2900" s="297"/>
      <c r="E2900" s="297"/>
      <c r="F2900" s="297"/>
      <c r="G2900" s="297"/>
      <c r="H2900" s="297"/>
      <c r="I2900" s="297"/>
      <c r="J2900" s="297"/>
      <c r="K2900" s="297"/>
      <c r="L2900" s="297"/>
      <c r="M2900" s="297"/>
      <c r="N2900" s="297"/>
      <c r="O2900" s="297"/>
      <c r="P2900" s="297"/>
      <c r="Q2900" s="297"/>
      <c r="R2900" s="297"/>
      <c r="S2900" s="297"/>
      <c r="T2900" s="297"/>
      <c r="U2900" s="297"/>
      <c r="V2900" s="297"/>
      <c r="W2900" s="297"/>
      <c r="X2900" s="297"/>
      <c r="Y2900" s="297"/>
    </row>
    <row r="2901" spans="1:25" x14ac:dyDescent="0.2">
      <c r="A2901" s="297"/>
      <c r="B2901" s="297"/>
      <c r="C2901" s="297"/>
      <c r="D2901" s="297"/>
      <c r="E2901" s="297"/>
      <c r="F2901" s="297"/>
      <c r="G2901" s="297"/>
      <c r="H2901" s="297"/>
      <c r="I2901" s="297"/>
      <c r="J2901" s="297"/>
      <c r="K2901" s="297"/>
      <c r="L2901" s="297"/>
      <c r="M2901" s="297"/>
      <c r="N2901" s="297"/>
      <c r="O2901" s="297"/>
      <c r="P2901" s="297"/>
      <c r="Q2901" s="297"/>
      <c r="R2901" s="297"/>
      <c r="S2901" s="297"/>
      <c r="T2901" s="297"/>
      <c r="U2901" s="297"/>
      <c r="V2901" s="297"/>
      <c r="W2901" s="297"/>
      <c r="X2901" s="297"/>
      <c r="Y2901" s="297"/>
    </row>
    <row r="2902" spans="1:25" x14ac:dyDescent="0.2">
      <c r="A2902" s="297"/>
      <c r="B2902" s="297"/>
      <c r="C2902" s="297"/>
      <c r="D2902" s="297"/>
      <c r="E2902" s="297"/>
      <c r="F2902" s="297"/>
      <c r="G2902" s="297"/>
      <c r="H2902" s="297"/>
      <c r="I2902" s="297"/>
      <c r="J2902" s="297"/>
      <c r="K2902" s="297"/>
      <c r="L2902" s="297"/>
      <c r="M2902" s="297"/>
      <c r="N2902" s="297"/>
      <c r="O2902" s="297"/>
      <c r="P2902" s="297"/>
      <c r="Q2902" s="297"/>
      <c r="R2902" s="297"/>
      <c r="S2902" s="297"/>
      <c r="T2902" s="297"/>
      <c r="U2902" s="297"/>
      <c r="V2902" s="297"/>
      <c r="W2902" s="297"/>
      <c r="X2902" s="297"/>
      <c r="Y2902" s="297"/>
    </row>
    <row r="2903" spans="1:25" x14ac:dyDescent="0.2">
      <c r="A2903" s="297"/>
      <c r="B2903" s="297"/>
      <c r="C2903" s="297"/>
      <c r="D2903" s="297"/>
      <c r="E2903" s="297"/>
      <c r="F2903" s="297"/>
      <c r="G2903" s="297"/>
      <c r="H2903" s="297"/>
      <c r="I2903" s="297"/>
      <c r="J2903" s="297"/>
      <c r="K2903" s="297"/>
      <c r="L2903" s="297"/>
      <c r="M2903" s="297"/>
      <c r="N2903" s="297"/>
      <c r="O2903" s="297"/>
      <c r="P2903" s="297"/>
      <c r="Q2903" s="297"/>
      <c r="R2903" s="297"/>
      <c r="S2903" s="297"/>
      <c r="T2903" s="297"/>
      <c r="U2903" s="297"/>
      <c r="V2903" s="297"/>
      <c r="W2903" s="297"/>
      <c r="X2903" s="297"/>
      <c r="Y2903" s="297"/>
    </row>
    <row r="2904" spans="1:25" x14ac:dyDescent="0.2">
      <c r="A2904" s="297"/>
      <c r="B2904" s="297"/>
      <c r="C2904" s="297"/>
      <c r="D2904" s="297"/>
      <c r="E2904" s="297"/>
      <c r="F2904" s="297"/>
      <c r="G2904" s="297"/>
      <c r="H2904" s="297"/>
      <c r="I2904" s="297"/>
      <c r="J2904" s="297"/>
      <c r="K2904" s="297"/>
      <c r="L2904" s="297"/>
      <c r="M2904" s="297"/>
      <c r="N2904" s="297"/>
      <c r="O2904" s="297"/>
      <c r="P2904" s="297"/>
      <c r="Q2904" s="297"/>
      <c r="R2904" s="297"/>
      <c r="S2904" s="297"/>
      <c r="T2904" s="297"/>
      <c r="U2904" s="297"/>
      <c r="V2904" s="297"/>
      <c r="W2904" s="297"/>
      <c r="X2904" s="297"/>
      <c r="Y2904" s="297"/>
    </row>
    <row r="2905" spans="1:25" x14ac:dyDescent="0.2">
      <c r="A2905" s="297"/>
      <c r="B2905" s="297"/>
      <c r="C2905" s="297"/>
      <c r="D2905" s="297"/>
      <c r="E2905" s="297"/>
      <c r="F2905" s="297"/>
      <c r="G2905" s="297"/>
      <c r="H2905" s="297"/>
      <c r="I2905" s="297"/>
      <c r="J2905" s="297"/>
      <c r="K2905" s="297"/>
      <c r="L2905" s="297"/>
      <c r="M2905" s="297"/>
      <c r="N2905" s="297"/>
      <c r="O2905" s="297"/>
      <c r="P2905" s="297"/>
      <c r="Q2905" s="297"/>
      <c r="R2905" s="297"/>
      <c r="S2905" s="297"/>
      <c r="T2905" s="297"/>
      <c r="U2905" s="297"/>
      <c r="V2905" s="297"/>
      <c r="W2905" s="297"/>
      <c r="X2905" s="297"/>
      <c r="Y2905" s="297"/>
    </row>
    <row r="2906" spans="1:25" x14ac:dyDescent="0.2">
      <c r="A2906" s="297"/>
      <c r="B2906" s="297"/>
      <c r="C2906" s="297"/>
      <c r="D2906" s="297"/>
      <c r="E2906" s="297"/>
      <c r="F2906" s="297"/>
      <c r="G2906" s="297"/>
      <c r="H2906" s="297"/>
      <c r="I2906" s="297"/>
      <c r="J2906" s="297"/>
      <c r="K2906" s="297"/>
      <c r="L2906" s="297"/>
      <c r="M2906" s="297"/>
      <c r="N2906" s="297"/>
      <c r="O2906" s="297"/>
      <c r="P2906" s="297"/>
      <c r="Q2906" s="297"/>
      <c r="R2906" s="297"/>
      <c r="S2906" s="297"/>
      <c r="T2906" s="297"/>
      <c r="U2906" s="297"/>
      <c r="V2906" s="297"/>
      <c r="W2906" s="297"/>
      <c r="X2906" s="297"/>
      <c r="Y2906" s="297"/>
    </row>
    <row r="2907" spans="1:25" x14ac:dyDescent="0.2">
      <c r="A2907" s="297"/>
      <c r="B2907" s="297"/>
      <c r="C2907" s="297"/>
      <c r="D2907" s="297"/>
      <c r="E2907" s="297"/>
      <c r="F2907" s="297"/>
      <c r="G2907" s="297"/>
      <c r="H2907" s="297"/>
      <c r="I2907" s="297"/>
      <c r="J2907" s="297"/>
      <c r="K2907" s="297"/>
      <c r="L2907" s="297"/>
      <c r="M2907" s="297"/>
      <c r="N2907" s="297"/>
      <c r="O2907" s="297"/>
      <c r="P2907" s="297"/>
      <c r="Q2907" s="297"/>
      <c r="R2907" s="297"/>
      <c r="S2907" s="297"/>
      <c r="T2907" s="297"/>
      <c r="U2907" s="297"/>
      <c r="V2907" s="297"/>
      <c r="W2907" s="297"/>
      <c r="X2907" s="297"/>
      <c r="Y2907" s="297"/>
    </row>
    <row r="2908" spans="1:25" x14ac:dyDescent="0.2">
      <c r="A2908" s="297"/>
      <c r="B2908" s="297"/>
      <c r="C2908" s="297"/>
      <c r="D2908" s="297"/>
      <c r="E2908" s="297"/>
      <c r="F2908" s="297"/>
      <c r="G2908" s="297"/>
      <c r="H2908" s="297"/>
      <c r="I2908" s="297"/>
      <c r="J2908" s="297"/>
      <c r="K2908" s="297"/>
      <c r="L2908" s="297"/>
      <c r="M2908" s="297"/>
      <c r="N2908" s="297"/>
      <c r="O2908" s="297"/>
      <c r="P2908" s="297"/>
      <c r="Q2908" s="297"/>
      <c r="R2908" s="297"/>
      <c r="S2908" s="297"/>
      <c r="T2908" s="297"/>
      <c r="U2908" s="297"/>
      <c r="V2908" s="297"/>
      <c r="W2908" s="297"/>
      <c r="X2908" s="297"/>
      <c r="Y2908" s="297"/>
    </row>
    <row r="2909" spans="1:25" x14ac:dyDescent="0.2">
      <c r="A2909" s="297"/>
      <c r="B2909" s="297"/>
      <c r="C2909" s="297"/>
      <c r="D2909" s="297"/>
      <c r="E2909" s="297"/>
      <c r="F2909" s="297"/>
      <c r="G2909" s="297"/>
      <c r="H2909" s="297"/>
      <c r="I2909" s="297"/>
      <c r="J2909" s="297"/>
      <c r="K2909" s="297"/>
      <c r="L2909" s="297"/>
      <c r="M2909" s="297"/>
      <c r="N2909" s="297"/>
      <c r="O2909" s="297"/>
      <c r="P2909" s="297"/>
      <c r="Q2909" s="297"/>
      <c r="R2909" s="297"/>
      <c r="S2909" s="297"/>
      <c r="T2909" s="297"/>
      <c r="U2909" s="297"/>
      <c r="V2909" s="297"/>
      <c r="W2909" s="297"/>
      <c r="X2909" s="297"/>
      <c r="Y2909" s="297"/>
    </row>
    <row r="2910" spans="1:25" x14ac:dyDescent="0.2">
      <c r="A2910" s="297"/>
      <c r="B2910" s="297"/>
      <c r="C2910" s="297"/>
      <c r="D2910" s="297"/>
      <c r="E2910" s="297"/>
      <c r="F2910" s="297"/>
      <c r="G2910" s="297"/>
      <c r="H2910" s="297"/>
      <c r="I2910" s="297"/>
      <c r="J2910" s="297"/>
      <c r="K2910" s="297"/>
      <c r="L2910" s="297"/>
      <c r="M2910" s="297"/>
      <c r="N2910" s="297"/>
      <c r="O2910" s="297"/>
      <c r="P2910" s="297"/>
      <c r="Q2910" s="297"/>
      <c r="R2910" s="297"/>
      <c r="S2910" s="297"/>
      <c r="T2910" s="297"/>
      <c r="U2910" s="297"/>
      <c r="V2910" s="297"/>
      <c r="W2910" s="297"/>
      <c r="X2910" s="297"/>
      <c r="Y2910" s="297"/>
    </row>
    <row r="2911" spans="1:25" x14ac:dyDescent="0.2">
      <c r="A2911" s="297"/>
      <c r="B2911" s="297"/>
      <c r="C2911" s="297"/>
      <c r="D2911" s="297"/>
      <c r="E2911" s="297"/>
      <c r="F2911" s="297"/>
      <c r="G2911" s="297"/>
      <c r="H2911" s="297"/>
      <c r="I2911" s="297"/>
      <c r="J2911" s="297"/>
      <c r="K2911" s="297"/>
      <c r="L2911" s="297"/>
      <c r="M2911" s="297"/>
      <c r="N2911" s="297"/>
      <c r="O2911" s="297"/>
      <c r="P2911" s="297"/>
      <c r="Q2911" s="297"/>
      <c r="R2911" s="297"/>
      <c r="S2911" s="297"/>
      <c r="T2911" s="297"/>
      <c r="U2911" s="297"/>
      <c r="V2911" s="297"/>
      <c r="W2911" s="297"/>
      <c r="X2911" s="297"/>
      <c r="Y2911" s="297"/>
    </row>
    <row r="2912" spans="1:25" x14ac:dyDescent="0.2">
      <c r="A2912" s="297"/>
      <c r="B2912" s="297"/>
      <c r="C2912" s="297"/>
      <c r="D2912" s="297"/>
      <c r="E2912" s="297"/>
      <c r="F2912" s="297"/>
      <c r="G2912" s="297"/>
      <c r="H2912" s="297"/>
      <c r="I2912" s="297"/>
      <c r="J2912" s="297"/>
      <c r="K2912" s="297"/>
      <c r="L2912" s="297"/>
      <c r="M2912" s="297"/>
      <c r="N2912" s="297"/>
      <c r="O2912" s="297"/>
      <c r="P2912" s="297"/>
      <c r="Q2912" s="297"/>
      <c r="R2912" s="297"/>
      <c r="S2912" s="297"/>
      <c r="T2912" s="297"/>
      <c r="U2912" s="297"/>
      <c r="V2912" s="297"/>
      <c r="W2912" s="297"/>
      <c r="X2912" s="297"/>
      <c r="Y2912" s="297"/>
    </row>
    <row r="2913" spans="1:25" x14ac:dyDescent="0.2">
      <c r="A2913" s="297"/>
      <c r="B2913" s="297"/>
      <c r="C2913" s="297"/>
      <c r="D2913" s="297"/>
      <c r="E2913" s="297"/>
      <c r="F2913" s="297"/>
      <c r="G2913" s="297"/>
      <c r="H2913" s="297"/>
      <c r="I2913" s="297"/>
      <c r="J2913" s="297"/>
      <c r="K2913" s="297"/>
      <c r="L2913" s="297"/>
      <c r="M2913" s="297"/>
      <c r="N2913" s="297"/>
      <c r="O2913" s="297"/>
      <c r="P2913" s="297"/>
      <c r="Q2913" s="297"/>
      <c r="R2913" s="297"/>
      <c r="S2913" s="297"/>
      <c r="T2913" s="297"/>
      <c r="U2913" s="297"/>
      <c r="V2913" s="297"/>
      <c r="W2913" s="297"/>
      <c r="X2913" s="297"/>
      <c r="Y2913" s="297"/>
    </row>
    <row r="2914" spans="1:25" x14ac:dyDescent="0.2">
      <c r="A2914" s="297"/>
      <c r="B2914" s="297"/>
      <c r="C2914" s="297"/>
      <c r="D2914" s="297"/>
      <c r="E2914" s="297"/>
      <c r="F2914" s="297"/>
      <c r="G2914" s="297"/>
      <c r="H2914" s="297"/>
      <c r="I2914" s="297"/>
      <c r="J2914" s="297"/>
      <c r="K2914" s="297"/>
      <c r="L2914" s="297"/>
      <c r="M2914" s="297"/>
      <c r="N2914" s="297"/>
      <c r="O2914" s="297"/>
      <c r="P2914" s="297"/>
      <c r="Q2914" s="297"/>
      <c r="R2914" s="297"/>
      <c r="S2914" s="297"/>
      <c r="T2914" s="297"/>
      <c r="U2914" s="297"/>
      <c r="V2914" s="297"/>
      <c r="W2914" s="297"/>
      <c r="X2914" s="297"/>
      <c r="Y2914" s="297"/>
    </row>
    <row r="2915" spans="1:25" x14ac:dyDescent="0.2">
      <c r="A2915" s="297"/>
      <c r="B2915" s="297"/>
      <c r="C2915" s="297"/>
      <c r="D2915" s="297"/>
      <c r="E2915" s="297"/>
      <c r="F2915" s="297"/>
      <c r="G2915" s="297"/>
      <c r="H2915" s="297"/>
      <c r="I2915" s="297"/>
      <c r="J2915" s="297"/>
      <c r="K2915" s="297"/>
      <c r="L2915" s="297"/>
      <c r="M2915" s="297"/>
      <c r="N2915" s="297"/>
      <c r="O2915" s="297"/>
      <c r="P2915" s="297"/>
      <c r="Q2915" s="297"/>
      <c r="R2915" s="297"/>
      <c r="S2915" s="297"/>
      <c r="T2915" s="297"/>
      <c r="U2915" s="297"/>
      <c r="V2915" s="297"/>
      <c r="W2915" s="297"/>
      <c r="X2915" s="297"/>
      <c r="Y2915" s="297"/>
    </row>
    <row r="2916" spans="1:25" x14ac:dyDescent="0.2">
      <c r="A2916" s="297"/>
      <c r="B2916" s="297"/>
      <c r="C2916" s="297"/>
      <c r="D2916" s="297"/>
      <c r="E2916" s="297"/>
      <c r="F2916" s="297"/>
      <c r="G2916" s="297"/>
      <c r="H2916" s="297"/>
      <c r="I2916" s="297"/>
      <c r="J2916" s="297"/>
      <c r="K2916" s="297"/>
      <c r="L2916" s="297"/>
      <c r="M2916" s="297"/>
      <c r="N2916" s="297"/>
      <c r="O2916" s="297"/>
      <c r="P2916" s="297"/>
      <c r="Q2916" s="297"/>
      <c r="R2916" s="297"/>
      <c r="S2916" s="297"/>
      <c r="T2916" s="297"/>
      <c r="U2916" s="297"/>
      <c r="V2916" s="297"/>
      <c r="W2916" s="297"/>
      <c r="X2916" s="297"/>
      <c r="Y2916" s="297"/>
    </row>
    <row r="2917" spans="1:25" x14ac:dyDescent="0.2">
      <c r="A2917" s="297"/>
      <c r="B2917" s="297"/>
      <c r="C2917" s="297"/>
      <c r="D2917" s="297"/>
      <c r="E2917" s="297"/>
      <c r="F2917" s="297"/>
      <c r="G2917" s="297"/>
      <c r="H2917" s="297"/>
      <c r="I2917" s="297"/>
      <c r="J2917" s="297"/>
      <c r="K2917" s="297"/>
      <c r="L2917" s="297"/>
      <c r="M2917" s="297"/>
      <c r="N2917" s="297"/>
      <c r="O2917" s="297"/>
      <c r="P2917" s="297"/>
      <c r="Q2917" s="297"/>
      <c r="R2917" s="297"/>
      <c r="S2917" s="297"/>
      <c r="T2917" s="297"/>
      <c r="U2917" s="297"/>
      <c r="V2917" s="297"/>
      <c r="W2917" s="297"/>
      <c r="X2917" s="297"/>
      <c r="Y2917" s="297"/>
    </row>
    <row r="2918" spans="1:25" x14ac:dyDescent="0.2">
      <c r="A2918" s="297"/>
      <c r="B2918" s="297"/>
      <c r="C2918" s="297"/>
      <c r="D2918" s="297"/>
      <c r="E2918" s="297"/>
      <c r="F2918" s="297"/>
      <c r="G2918" s="297"/>
      <c r="H2918" s="297"/>
      <c r="I2918" s="297"/>
      <c r="J2918" s="297"/>
      <c r="K2918" s="297"/>
      <c r="L2918" s="297"/>
      <c r="M2918" s="297"/>
      <c r="N2918" s="297"/>
      <c r="O2918" s="297"/>
      <c r="P2918" s="297"/>
      <c r="Q2918" s="297"/>
      <c r="R2918" s="297"/>
      <c r="S2918" s="297"/>
      <c r="T2918" s="297"/>
      <c r="U2918" s="297"/>
      <c r="V2918" s="297"/>
      <c r="W2918" s="297"/>
      <c r="X2918" s="297"/>
      <c r="Y2918" s="297"/>
    </row>
    <row r="2919" spans="1:25" x14ac:dyDescent="0.2">
      <c r="A2919" s="297"/>
      <c r="B2919" s="297"/>
      <c r="C2919" s="297"/>
      <c r="D2919" s="297"/>
      <c r="E2919" s="297"/>
      <c r="F2919" s="297"/>
      <c r="G2919" s="297"/>
      <c r="H2919" s="297"/>
      <c r="I2919" s="297"/>
      <c r="J2919" s="297"/>
      <c r="K2919" s="297"/>
      <c r="L2919" s="297"/>
      <c r="M2919" s="297"/>
      <c r="N2919" s="297"/>
      <c r="O2919" s="297"/>
      <c r="P2919" s="297"/>
      <c r="Q2919" s="297"/>
      <c r="R2919" s="297"/>
      <c r="S2919" s="297"/>
      <c r="T2919" s="297"/>
      <c r="U2919" s="297"/>
      <c r="V2919" s="297"/>
      <c r="W2919" s="297"/>
      <c r="X2919" s="297"/>
      <c r="Y2919" s="297"/>
    </row>
    <row r="2920" spans="1:25" x14ac:dyDescent="0.2">
      <c r="A2920" s="297"/>
      <c r="B2920" s="297"/>
      <c r="C2920" s="297"/>
      <c r="D2920" s="297"/>
      <c r="E2920" s="297"/>
      <c r="F2920" s="297"/>
      <c r="G2920" s="297"/>
      <c r="H2920" s="297"/>
      <c r="I2920" s="297"/>
      <c r="J2920" s="297"/>
      <c r="K2920" s="297"/>
      <c r="L2920" s="297"/>
      <c r="M2920" s="297"/>
      <c r="N2920" s="297"/>
      <c r="O2920" s="297"/>
      <c r="P2920" s="297"/>
      <c r="Q2920" s="297"/>
      <c r="R2920" s="297"/>
      <c r="S2920" s="297"/>
      <c r="T2920" s="297"/>
      <c r="U2920" s="297"/>
      <c r="V2920" s="297"/>
      <c r="W2920" s="297"/>
      <c r="X2920" s="297"/>
      <c r="Y2920" s="297"/>
    </row>
    <row r="2921" spans="1:25" x14ac:dyDescent="0.2">
      <c r="A2921" s="297"/>
      <c r="B2921" s="297"/>
      <c r="C2921" s="297"/>
      <c r="D2921" s="297"/>
      <c r="E2921" s="297"/>
      <c r="F2921" s="297"/>
      <c r="G2921" s="297"/>
      <c r="H2921" s="297"/>
      <c r="I2921" s="297"/>
      <c r="J2921" s="297"/>
      <c r="K2921" s="297"/>
      <c r="L2921" s="297"/>
      <c r="M2921" s="297"/>
      <c r="N2921" s="297"/>
      <c r="O2921" s="297"/>
      <c r="P2921" s="297"/>
      <c r="Q2921" s="297"/>
      <c r="R2921" s="297"/>
      <c r="S2921" s="297"/>
      <c r="T2921" s="297"/>
      <c r="U2921" s="297"/>
      <c r="V2921" s="297"/>
      <c r="W2921" s="297"/>
      <c r="X2921" s="297"/>
      <c r="Y2921" s="297"/>
    </row>
    <row r="2922" spans="1:25" x14ac:dyDescent="0.2">
      <c r="A2922" s="297"/>
      <c r="B2922" s="297"/>
      <c r="C2922" s="297"/>
      <c r="D2922" s="297"/>
      <c r="E2922" s="297"/>
      <c r="F2922" s="297"/>
      <c r="G2922" s="297"/>
      <c r="H2922" s="297"/>
      <c r="I2922" s="297"/>
      <c r="J2922" s="297"/>
      <c r="K2922" s="297"/>
      <c r="L2922" s="297"/>
      <c r="M2922" s="297"/>
      <c r="N2922" s="297"/>
      <c r="O2922" s="297"/>
      <c r="P2922" s="297"/>
      <c r="Q2922" s="297"/>
      <c r="R2922" s="297"/>
      <c r="S2922" s="297"/>
      <c r="T2922" s="297"/>
      <c r="U2922" s="297"/>
      <c r="V2922" s="297"/>
      <c r="W2922" s="297"/>
      <c r="X2922" s="297"/>
      <c r="Y2922" s="297"/>
    </row>
    <row r="2923" spans="1:25" x14ac:dyDescent="0.2">
      <c r="A2923" s="297"/>
      <c r="B2923" s="297"/>
      <c r="C2923" s="297"/>
      <c r="D2923" s="297"/>
      <c r="E2923" s="297"/>
      <c r="F2923" s="297"/>
      <c r="G2923" s="297"/>
      <c r="H2923" s="297"/>
      <c r="I2923" s="297"/>
      <c r="J2923" s="297"/>
      <c r="K2923" s="297"/>
      <c r="L2923" s="297"/>
      <c r="M2923" s="297"/>
      <c r="N2923" s="297"/>
      <c r="O2923" s="297"/>
      <c r="P2923" s="297"/>
      <c r="Q2923" s="297"/>
      <c r="R2923" s="297"/>
      <c r="S2923" s="297"/>
      <c r="T2923" s="297"/>
      <c r="U2923" s="297"/>
      <c r="V2923" s="297"/>
      <c r="W2923" s="297"/>
      <c r="X2923" s="297"/>
      <c r="Y2923" s="297"/>
    </row>
    <row r="2924" spans="1:25" x14ac:dyDescent="0.2">
      <c r="A2924" s="297"/>
      <c r="B2924" s="297"/>
      <c r="C2924" s="297"/>
      <c r="D2924" s="297"/>
      <c r="E2924" s="297"/>
      <c r="F2924" s="297"/>
      <c r="G2924" s="297"/>
      <c r="H2924" s="297"/>
      <c r="I2924" s="297"/>
      <c r="J2924" s="297"/>
      <c r="K2924" s="297"/>
      <c r="L2924" s="297"/>
      <c r="M2924" s="297"/>
      <c r="N2924" s="297"/>
      <c r="O2924" s="297"/>
      <c r="P2924" s="297"/>
      <c r="Q2924" s="297"/>
      <c r="R2924" s="297"/>
      <c r="S2924" s="297"/>
      <c r="T2924" s="297"/>
      <c r="U2924" s="297"/>
      <c r="V2924" s="297"/>
      <c r="W2924" s="297"/>
      <c r="X2924" s="297"/>
      <c r="Y2924" s="297"/>
    </row>
    <row r="2925" spans="1:25" x14ac:dyDescent="0.2">
      <c r="A2925" s="297"/>
      <c r="B2925" s="297"/>
      <c r="C2925" s="297"/>
      <c r="D2925" s="297"/>
      <c r="E2925" s="297"/>
      <c r="F2925" s="297"/>
      <c r="G2925" s="297"/>
      <c r="H2925" s="297"/>
      <c r="I2925" s="297"/>
      <c r="J2925" s="297"/>
      <c r="K2925" s="297"/>
      <c r="L2925" s="297"/>
      <c r="M2925" s="297"/>
      <c r="N2925" s="297"/>
      <c r="O2925" s="297"/>
      <c r="P2925" s="297"/>
      <c r="Q2925" s="297"/>
      <c r="R2925" s="297"/>
      <c r="S2925" s="297"/>
      <c r="T2925" s="297"/>
      <c r="U2925" s="297"/>
      <c r="V2925" s="297"/>
      <c r="W2925" s="297"/>
      <c r="X2925" s="297"/>
      <c r="Y2925" s="297"/>
    </row>
    <row r="2926" spans="1:25" x14ac:dyDescent="0.2">
      <c r="A2926" s="297"/>
      <c r="B2926" s="297"/>
      <c r="C2926" s="297"/>
      <c r="D2926" s="297"/>
      <c r="E2926" s="297"/>
      <c r="F2926" s="297"/>
      <c r="G2926" s="297"/>
      <c r="H2926" s="297"/>
      <c r="I2926" s="297"/>
      <c r="J2926" s="297"/>
      <c r="K2926" s="297"/>
      <c r="L2926" s="297"/>
      <c r="M2926" s="297"/>
      <c r="N2926" s="297"/>
      <c r="O2926" s="297"/>
      <c r="P2926" s="297"/>
      <c r="Q2926" s="297"/>
      <c r="R2926" s="297"/>
      <c r="S2926" s="297"/>
      <c r="T2926" s="297"/>
      <c r="U2926" s="297"/>
      <c r="V2926" s="297"/>
      <c r="W2926" s="297"/>
      <c r="X2926" s="297"/>
      <c r="Y2926" s="297"/>
    </row>
    <row r="2927" spans="1:25" x14ac:dyDescent="0.2">
      <c r="A2927" s="297"/>
      <c r="B2927" s="297"/>
      <c r="C2927" s="297"/>
      <c r="D2927" s="297"/>
      <c r="E2927" s="297"/>
      <c r="F2927" s="297"/>
      <c r="G2927" s="297"/>
      <c r="H2927" s="297"/>
      <c r="I2927" s="297"/>
      <c r="J2927" s="297"/>
      <c r="K2927" s="297"/>
      <c r="L2927" s="297"/>
      <c r="M2927" s="297"/>
      <c r="N2927" s="297"/>
      <c r="O2927" s="297"/>
      <c r="P2927" s="297"/>
      <c r="Q2927" s="297"/>
      <c r="R2927" s="297"/>
      <c r="S2927" s="297"/>
      <c r="T2927" s="297"/>
      <c r="U2927" s="297"/>
      <c r="V2927" s="297"/>
      <c r="W2927" s="297"/>
      <c r="X2927" s="297"/>
      <c r="Y2927" s="297"/>
    </row>
    <row r="2928" spans="1:25" x14ac:dyDescent="0.2">
      <c r="A2928" s="297"/>
      <c r="B2928" s="297"/>
      <c r="C2928" s="297"/>
      <c r="D2928" s="297"/>
      <c r="E2928" s="297"/>
      <c r="F2928" s="297"/>
      <c r="G2928" s="297"/>
      <c r="H2928" s="297"/>
      <c r="I2928" s="297"/>
      <c r="J2928" s="297"/>
      <c r="K2928" s="297"/>
      <c r="L2928" s="297"/>
      <c r="M2928" s="297"/>
      <c r="N2928" s="297"/>
      <c r="O2928" s="297"/>
      <c r="P2928" s="297"/>
      <c r="Q2928" s="297"/>
      <c r="R2928" s="297"/>
      <c r="S2928" s="297"/>
      <c r="T2928" s="297"/>
      <c r="U2928" s="297"/>
      <c r="V2928" s="297"/>
      <c r="W2928" s="297"/>
      <c r="X2928" s="297"/>
      <c r="Y2928" s="297"/>
    </row>
    <row r="2929" spans="1:25" x14ac:dyDescent="0.2">
      <c r="A2929" s="297"/>
      <c r="B2929" s="297"/>
      <c r="C2929" s="297"/>
      <c r="D2929" s="297"/>
      <c r="E2929" s="297"/>
      <c r="F2929" s="297"/>
      <c r="G2929" s="297"/>
      <c r="H2929" s="297"/>
      <c r="I2929" s="297"/>
      <c r="J2929" s="297"/>
      <c r="K2929" s="297"/>
      <c r="L2929" s="297"/>
      <c r="M2929" s="297"/>
      <c r="N2929" s="297"/>
      <c r="O2929" s="297"/>
      <c r="P2929" s="297"/>
      <c r="Q2929" s="297"/>
      <c r="R2929" s="297"/>
      <c r="S2929" s="297"/>
      <c r="T2929" s="297"/>
      <c r="U2929" s="297"/>
      <c r="V2929" s="297"/>
      <c r="W2929" s="297"/>
      <c r="X2929" s="297"/>
      <c r="Y2929" s="297"/>
    </row>
    <row r="2930" spans="1:25" x14ac:dyDescent="0.2">
      <c r="A2930" s="297"/>
      <c r="B2930" s="297"/>
      <c r="C2930" s="297"/>
      <c r="D2930" s="297"/>
      <c r="E2930" s="297"/>
      <c r="F2930" s="297"/>
      <c r="G2930" s="297"/>
      <c r="H2930" s="297"/>
      <c r="I2930" s="297"/>
      <c r="J2930" s="297"/>
      <c r="K2930" s="297"/>
      <c r="L2930" s="297"/>
      <c r="M2930" s="297"/>
      <c r="N2930" s="297"/>
      <c r="O2930" s="297"/>
      <c r="P2930" s="297"/>
      <c r="Q2930" s="297"/>
      <c r="R2930" s="297"/>
      <c r="S2930" s="297"/>
      <c r="T2930" s="297"/>
      <c r="U2930" s="297"/>
      <c r="V2930" s="297"/>
      <c r="W2930" s="297"/>
      <c r="X2930" s="297"/>
      <c r="Y2930" s="297"/>
    </row>
    <row r="2931" spans="1:25" x14ac:dyDescent="0.2">
      <c r="A2931" s="297"/>
      <c r="B2931" s="297"/>
      <c r="C2931" s="297"/>
      <c r="D2931" s="297"/>
      <c r="E2931" s="297"/>
      <c r="F2931" s="297"/>
      <c r="G2931" s="297"/>
      <c r="H2931" s="297"/>
      <c r="I2931" s="297"/>
      <c r="J2931" s="297"/>
      <c r="K2931" s="297"/>
      <c r="L2931" s="297"/>
      <c r="M2931" s="297"/>
      <c r="N2931" s="297"/>
      <c r="O2931" s="297"/>
      <c r="P2931" s="297"/>
      <c r="Q2931" s="297"/>
      <c r="R2931" s="297"/>
      <c r="S2931" s="297"/>
      <c r="T2931" s="297"/>
      <c r="U2931" s="297"/>
      <c r="V2931" s="297"/>
      <c r="W2931" s="297"/>
      <c r="X2931" s="297"/>
      <c r="Y2931" s="297"/>
    </row>
    <row r="2932" spans="1:25" x14ac:dyDescent="0.2">
      <c r="A2932" s="297"/>
      <c r="B2932" s="297"/>
      <c r="C2932" s="297"/>
      <c r="D2932" s="297"/>
      <c r="E2932" s="297"/>
      <c r="F2932" s="297"/>
      <c r="G2932" s="297"/>
      <c r="H2932" s="297"/>
      <c r="I2932" s="297"/>
      <c r="J2932" s="297"/>
      <c r="K2932" s="297"/>
      <c r="L2932" s="297"/>
      <c r="M2932" s="297"/>
      <c r="N2932" s="297"/>
      <c r="O2932" s="297"/>
      <c r="P2932" s="297"/>
      <c r="Q2932" s="297"/>
      <c r="R2932" s="297"/>
      <c r="S2932" s="297"/>
      <c r="T2932" s="297"/>
      <c r="U2932" s="297"/>
      <c r="V2932" s="297"/>
      <c r="W2932" s="297"/>
      <c r="X2932" s="297"/>
      <c r="Y2932" s="297"/>
    </row>
    <row r="2933" spans="1:25" x14ac:dyDescent="0.2">
      <c r="A2933" s="297"/>
      <c r="B2933" s="297"/>
      <c r="C2933" s="297"/>
      <c r="D2933" s="297"/>
      <c r="E2933" s="297"/>
      <c r="F2933" s="297"/>
      <c r="G2933" s="297"/>
      <c r="H2933" s="297"/>
      <c r="I2933" s="297"/>
      <c r="J2933" s="297"/>
      <c r="K2933" s="297"/>
      <c r="L2933" s="297"/>
      <c r="M2933" s="297"/>
      <c r="N2933" s="297"/>
      <c r="O2933" s="297"/>
      <c r="P2933" s="297"/>
      <c r="Q2933" s="297"/>
      <c r="R2933" s="297"/>
      <c r="S2933" s="297"/>
      <c r="T2933" s="297"/>
      <c r="U2933" s="297"/>
      <c r="V2933" s="297"/>
      <c r="W2933" s="297"/>
      <c r="X2933" s="297"/>
      <c r="Y2933" s="297"/>
    </row>
    <row r="2934" spans="1:25" x14ac:dyDescent="0.2">
      <c r="A2934" s="297"/>
      <c r="B2934" s="297"/>
      <c r="C2934" s="297"/>
      <c r="D2934" s="297"/>
      <c r="E2934" s="297"/>
      <c r="F2934" s="297"/>
      <c r="G2934" s="297"/>
      <c r="H2934" s="297"/>
      <c r="I2934" s="297"/>
      <c r="J2934" s="297"/>
      <c r="K2934" s="297"/>
      <c r="L2934" s="297"/>
      <c r="M2934" s="297"/>
      <c r="N2934" s="297"/>
      <c r="O2934" s="297"/>
      <c r="P2934" s="297"/>
      <c r="Q2934" s="297"/>
      <c r="R2934" s="297"/>
      <c r="S2934" s="297"/>
      <c r="T2934" s="297"/>
      <c r="U2934" s="297"/>
      <c r="V2934" s="297"/>
      <c r="W2934" s="297"/>
      <c r="X2934" s="297"/>
      <c r="Y2934" s="297"/>
    </row>
    <row r="2935" spans="1:25" x14ac:dyDescent="0.2">
      <c r="A2935" s="297"/>
      <c r="B2935" s="297"/>
      <c r="C2935" s="297"/>
      <c r="D2935" s="297"/>
      <c r="E2935" s="297"/>
      <c r="F2935" s="297"/>
      <c r="G2935" s="297"/>
      <c r="H2935" s="297"/>
      <c r="I2935" s="297"/>
      <c r="J2935" s="297"/>
      <c r="K2935" s="297"/>
      <c r="L2935" s="297"/>
      <c r="M2935" s="297"/>
      <c r="N2935" s="297"/>
      <c r="O2935" s="297"/>
      <c r="P2935" s="297"/>
      <c r="Q2935" s="297"/>
      <c r="R2935" s="297"/>
      <c r="S2935" s="297"/>
      <c r="T2935" s="297"/>
      <c r="U2935" s="297"/>
      <c r="V2935" s="297"/>
      <c r="W2935" s="297"/>
      <c r="X2935" s="297"/>
      <c r="Y2935" s="297"/>
    </row>
    <row r="2936" spans="1:25" x14ac:dyDescent="0.2">
      <c r="A2936" s="297"/>
      <c r="B2936" s="297"/>
      <c r="C2936" s="297"/>
      <c r="D2936" s="297"/>
      <c r="E2936" s="297"/>
      <c r="F2936" s="297"/>
      <c r="G2936" s="297"/>
      <c r="H2936" s="297"/>
      <c r="I2936" s="297"/>
      <c r="J2936" s="297"/>
      <c r="K2936" s="297"/>
      <c r="L2936" s="297"/>
      <c r="M2936" s="297"/>
      <c r="N2936" s="297"/>
      <c r="O2936" s="297"/>
      <c r="P2936" s="297"/>
      <c r="Q2936" s="297"/>
      <c r="R2936" s="297"/>
      <c r="S2936" s="297"/>
      <c r="T2936" s="297"/>
      <c r="U2936" s="297"/>
      <c r="V2936" s="297"/>
      <c r="W2936" s="297"/>
      <c r="X2936" s="297"/>
      <c r="Y2936" s="297"/>
    </row>
    <row r="2937" spans="1:25" x14ac:dyDescent="0.2">
      <c r="A2937" s="297"/>
      <c r="B2937" s="297"/>
      <c r="C2937" s="297"/>
      <c r="D2937" s="297"/>
      <c r="E2937" s="297"/>
      <c r="F2937" s="297"/>
      <c r="G2937" s="297"/>
      <c r="H2937" s="297"/>
      <c r="I2937" s="297"/>
      <c r="J2937" s="297"/>
      <c r="K2937" s="297"/>
      <c r="L2937" s="297"/>
      <c r="M2937" s="297"/>
      <c r="N2937" s="297"/>
      <c r="O2937" s="297"/>
      <c r="P2937" s="297"/>
      <c r="Q2937" s="297"/>
      <c r="R2937" s="297"/>
      <c r="S2937" s="297"/>
      <c r="T2937" s="297"/>
      <c r="U2937" s="297"/>
      <c r="V2937" s="297"/>
      <c r="W2937" s="297"/>
      <c r="X2937" s="297"/>
      <c r="Y2937" s="297"/>
    </row>
    <row r="2938" spans="1:25" x14ac:dyDescent="0.2">
      <c r="A2938" s="297"/>
      <c r="B2938" s="297"/>
      <c r="C2938" s="297"/>
      <c r="D2938" s="297"/>
      <c r="E2938" s="297"/>
      <c r="F2938" s="297"/>
      <c r="G2938" s="297"/>
      <c r="H2938" s="297"/>
      <c r="I2938" s="297"/>
      <c r="J2938" s="297"/>
      <c r="K2938" s="297"/>
      <c r="L2938" s="297"/>
      <c r="M2938" s="297"/>
      <c r="N2938" s="297"/>
      <c r="O2938" s="297"/>
      <c r="P2938" s="297"/>
      <c r="Q2938" s="297"/>
      <c r="R2938" s="297"/>
      <c r="S2938" s="297"/>
      <c r="T2938" s="297"/>
      <c r="U2938" s="297"/>
      <c r="V2938" s="297"/>
      <c r="W2938" s="297"/>
      <c r="X2938" s="297"/>
      <c r="Y2938" s="297"/>
    </row>
    <row r="2939" spans="1:25" x14ac:dyDescent="0.2">
      <c r="A2939" s="297"/>
      <c r="B2939" s="297"/>
      <c r="C2939" s="297"/>
      <c r="D2939" s="297"/>
      <c r="E2939" s="297"/>
      <c r="F2939" s="297"/>
      <c r="G2939" s="297"/>
      <c r="H2939" s="297"/>
      <c r="I2939" s="297"/>
      <c r="J2939" s="297"/>
      <c r="K2939" s="297"/>
      <c r="L2939" s="297"/>
      <c r="M2939" s="297"/>
      <c r="N2939" s="297"/>
      <c r="O2939" s="297"/>
      <c r="P2939" s="297"/>
      <c r="Q2939" s="297"/>
      <c r="R2939" s="297"/>
      <c r="S2939" s="297"/>
      <c r="T2939" s="297"/>
      <c r="U2939" s="297"/>
      <c r="V2939" s="297"/>
      <c r="W2939" s="297"/>
      <c r="X2939" s="297"/>
      <c r="Y2939" s="297"/>
    </row>
    <row r="2940" spans="1:25" x14ac:dyDescent="0.2">
      <c r="A2940" s="297"/>
      <c r="B2940" s="297"/>
      <c r="C2940" s="297"/>
      <c r="D2940" s="297"/>
      <c r="E2940" s="297"/>
      <c r="F2940" s="297"/>
      <c r="G2940" s="297"/>
      <c r="H2940" s="297"/>
      <c r="I2940" s="297"/>
      <c r="J2940" s="297"/>
      <c r="K2940" s="297"/>
      <c r="L2940" s="297"/>
      <c r="M2940" s="297"/>
      <c r="N2940" s="297"/>
      <c r="O2940" s="297"/>
      <c r="P2940" s="297"/>
      <c r="Q2940" s="297"/>
      <c r="R2940" s="297"/>
      <c r="S2940" s="297"/>
      <c r="T2940" s="297"/>
      <c r="U2940" s="297"/>
      <c r="V2940" s="297"/>
      <c r="W2940" s="297"/>
      <c r="X2940" s="297"/>
      <c r="Y2940" s="297"/>
    </row>
    <row r="2941" spans="1:25" x14ac:dyDescent="0.2">
      <c r="A2941" s="297"/>
      <c r="B2941" s="297"/>
      <c r="C2941" s="297"/>
      <c r="D2941" s="297"/>
      <c r="E2941" s="297"/>
      <c r="F2941" s="297"/>
      <c r="G2941" s="297"/>
      <c r="H2941" s="297"/>
      <c r="I2941" s="297"/>
      <c r="J2941" s="297"/>
      <c r="K2941" s="297"/>
      <c r="L2941" s="297"/>
      <c r="M2941" s="297"/>
      <c r="N2941" s="297"/>
      <c r="O2941" s="297"/>
      <c r="P2941" s="297"/>
      <c r="Q2941" s="297"/>
      <c r="R2941" s="297"/>
      <c r="S2941" s="297"/>
      <c r="T2941" s="297"/>
      <c r="U2941" s="297"/>
      <c r="V2941" s="297"/>
      <c r="W2941" s="297"/>
      <c r="X2941" s="297"/>
      <c r="Y2941" s="297"/>
    </row>
    <row r="2942" spans="1:25" x14ac:dyDescent="0.2">
      <c r="A2942" s="297"/>
      <c r="B2942" s="297"/>
      <c r="C2942" s="297"/>
      <c r="D2942" s="297"/>
      <c r="E2942" s="297"/>
      <c r="F2942" s="297"/>
      <c r="G2942" s="297"/>
      <c r="H2942" s="297"/>
      <c r="I2942" s="297"/>
      <c r="J2942" s="297"/>
      <c r="K2942" s="297"/>
      <c r="L2942" s="297"/>
      <c r="M2942" s="297"/>
      <c r="N2942" s="297"/>
      <c r="O2942" s="297"/>
      <c r="P2942" s="297"/>
      <c r="Q2942" s="297"/>
      <c r="R2942" s="297"/>
      <c r="S2942" s="297"/>
      <c r="T2942" s="297"/>
      <c r="U2942" s="297"/>
      <c r="V2942" s="297"/>
      <c r="W2942" s="297"/>
      <c r="X2942" s="297"/>
      <c r="Y2942" s="297"/>
    </row>
    <row r="2943" spans="1:25" x14ac:dyDescent="0.2">
      <c r="A2943" s="297"/>
      <c r="B2943" s="297"/>
      <c r="C2943" s="297"/>
      <c r="D2943" s="297"/>
      <c r="E2943" s="297"/>
      <c r="F2943" s="297"/>
      <c r="G2943" s="297"/>
      <c r="H2943" s="297"/>
      <c r="I2943" s="297"/>
      <c r="J2943" s="297"/>
      <c r="K2943" s="297"/>
      <c r="L2943" s="297"/>
      <c r="M2943" s="297"/>
      <c r="N2943" s="297"/>
      <c r="O2943" s="297"/>
      <c r="P2943" s="297"/>
      <c r="Q2943" s="297"/>
      <c r="R2943" s="297"/>
      <c r="S2943" s="297"/>
      <c r="T2943" s="297"/>
      <c r="U2943" s="297"/>
      <c r="V2943" s="297"/>
      <c r="W2943" s="297"/>
      <c r="X2943" s="297"/>
      <c r="Y2943" s="297"/>
    </row>
    <row r="2944" spans="1:25" x14ac:dyDescent="0.2">
      <c r="A2944" s="297"/>
      <c r="B2944" s="297"/>
      <c r="C2944" s="297"/>
      <c r="D2944" s="297"/>
      <c r="E2944" s="297"/>
      <c r="F2944" s="297"/>
      <c r="G2944" s="297"/>
      <c r="H2944" s="297"/>
      <c r="I2944" s="297"/>
      <c r="J2944" s="297"/>
      <c r="K2944" s="297"/>
      <c r="L2944" s="297"/>
      <c r="M2944" s="297"/>
      <c r="N2944" s="297"/>
      <c r="O2944" s="297"/>
      <c r="P2944" s="297"/>
      <c r="Q2944" s="297"/>
      <c r="R2944" s="297"/>
      <c r="S2944" s="297"/>
      <c r="T2944" s="297"/>
      <c r="U2944" s="297"/>
      <c r="V2944" s="297"/>
      <c r="W2944" s="297"/>
      <c r="X2944" s="297"/>
      <c r="Y2944" s="297"/>
    </row>
    <row r="2945" spans="1:25" x14ac:dyDescent="0.2">
      <c r="A2945" s="297"/>
      <c r="B2945" s="297"/>
      <c r="C2945" s="297"/>
      <c r="D2945" s="297"/>
      <c r="E2945" s="297"/>
      <c r="F2945" s="297"/>
      <c r="G2945" s="297"/>
      <c r="H2945" s="297"/>
      <c r="I2945" s="297"/>
      <c r="J2945" s="297"/>
      <c r="K2945" s="297"/>
      <c r="L2945" s="297"/>
      <c r="M2945" s="297"/>
      <c r="N2945" s="297"/>
      <c r="O2945" s="297"/>
      <c r="P2945" s="297"/>
      <c r="Q2945" s="297"/>
      <c r="R2945" s="297"/>
      <c r="S2945" s="297"/>
      <c r="T2945" s="297"/>
      <c r="U2945" s="297"/>
      <c r="V2945" s="297"/>
      <c r="W2945" s="297"/>
      <c r="X2945" s="297"/>
      <c r="Y2945" s="297"/>
    </row>
    <row r="2946" spans="1:25" x14ac:dyDescent="0.2">
      <c r="A2946" s="297"/>
      <c r="B2946" s="297"/>
      <c r="C2946" s="297"/>
      <c r="D2946" s="297"/>
      <c r="E2946" s="297"/>
      <c r="F2946" s="297"/>
      <c r="G2946" s="297"/>
      <c r="H2946" s="297"/>
      <c r="I2946" s="297"/>
      <c r="J2946" s="297"/>
      <c r="K2946" s="297"/>
      <c r="L2946" s="297"/>
      <c r="M2946" s="297"/>
      <c r="N2946" s="297"/>
      <c r="O2946" s="297"/>
      <c r="P2946" s="297"/>
      <c r="Q2946" s="297"/>
      <c r="R2946" s="297"/>
      <c r="S2946" s="297"/>
      <c r="T2946" s="297"/>
      <c r="U2946" s="297"/>
      <c r="V2946" s="297"/>
      <c r="W2946" s="297"/>
      <c r="X2946" s="297"/>
      <c r="Y2946" s="297"/>
    </row>
    <row r="2947" spans="1:25" x14ac:dyDescent="0.2">
      <c r="A2947" s="297"/>
      <c r="B2947" s="297"/>
      <c r="C2947" s="297"/>
      <c r="D2947" s="297"/>
      <c r="E2947" s="297"/>
      <c r="F2947" s="297"/>
      <c r="G2947" s="297"/>
      <c r="H2947" s="297"/>
      <c r="I2947" s="297"/>
      <c r="J2947" s="297"/>
      <c r="K2947" s="297"/>
      <c r="L2947" s="297"/>
      <c r="M2947" s="297"/>
      <c r="N2947" s="297"/>
      <c r="O2947" s="297"/>
      <c r="P2947" s="297"/>
      <c r="Q2947" s="297"/>
      <c r="R2947" s="297"/>
      <c r="S2947" s="297"/>
      <c r="T2947" s="297"/>
      <c r="U2947" s="297"/>
      <c r="V2947" s="297"/>
      <c r="W2947" s="297"/>
      <c r="X2947" s="297"/>
      <c r="Y2947" s="297"/>
    </row>
    <row r="2948" spans="1:25" x14ac:dyDescent="0.2">
      <c r="A2948" s="297"/>
      <c r="B2948" s="297"/>
      <c r="C2948" s="297"/>
      <c r="D2948" s="297"/>
      <c r="E2948" s="297"/>
      <c r="F2948" s="297"/>
      <c r="G2948" s="297"/>
      <c r="H2948" s="297"/>
      <c r="I2948" s="297"/>
      <c r="J2948" s="297"/>
      <c r="K2948" s="297"/>
      <c r="L2948" s="297"/>
      <c r="M2948" s="297"/>
      <c r="N2948" s="297"/>
      <c r="O2948" s="297"/>
      <c r="P2948" s="297"/>
      <c r="Q2948" s="297"/>
      <c r="R2948" s="297"/>
      <c r="S2948" s="297"/>
      <c r="T2948" s="297"/>
      <c r="U2948" s="297"/>
      <c r="V2948" s="297"/>
      <c r="W2948" s="297"/>
      <c r="X2948" s="297"/>
      <c r="Y2948" s="297"/>
    </row>
    <row r="2949" spans="1:25" x14ac:dyDescent="0.2">
      <c r="A2949" s="297"/>
      <c r="B2949" s="297"/>
      <c r="C2949" s="297"/>
      <c r="D2949" s="297"/>
      <c r="E2949" s="297"/>
      <c r="F2949" s="297"/>
      <c r="G2949" s="297"/>
      <c r="H2949" s="297"/>
      <c r="I2949" s="297"/>
      <c r="J2949" s="297"/>
      <c r="K2949" s="297"/>
      <c r="L2949" s="297"/>
      <c r="M2949" s="297"/>
      <c r="N2949" s="297"/>
      <c r="O2949" s="297"/>
      <c r="P2949" s="297"/>
      <c r="Q2949" s="297"/>
      <c r="R2949" s="297"/>
      <c r="S2949" s="297"/>
      <c r="T2949" s="297"/>
      <c r="U2949" s="297"/>
      <c r="V2949" s="297"/>
      <c r="W2949" s="297"/>
      <c r="X2949" s="297"/>
      <c r="Y2949" s="297"/>
    </row>
    <row r="2950" spans="1:25" x14ac:dyDescent="0.2">
      <c r="A2950" s="297"/>
      <c r="B2950" s="297"/>
      <c r="C2950" s="297"/>
      <c r="D2950" s="297"/>
      <c r="E2950" s="297"/>
      <c r="F2950" s="297"/>
      <c r="G2950" s="297"/>
      <c r="H2950" s="297"/>
      <c r="I2950" s="297"/>
      <c r="J2950" s="297"/>
      <c r="K2950" s="297"/>
      <c r="L2950" s="297"/>
      <c r="M2950" s="297"/>
      <c r="N2950" s="297"/>
      <c r="O2950" s="297"/>
      <c r="P2950" s="297"/>
      <c r="Q2950" s="297"/>
      <c r="R2950" s="297"/>
      <c r="S2950" s="297"/>
      <c r="T2950" s="297"/>
      <c r="U2950" s="297"/>
      <c r="V2950" s="297"/>
      <c r="W2950" s="297"/>
      <c r="X2950" s="297"/>
      <c r="Y2950" s="297"/>
    </row>
    <row r="2951" spans="1:25" x14ac:dyDescent="0.2">
      <c r="A2951" s="297"/>
      <c r="B2951" s="297"/>
      <c r="C2951" s="297"/>
      <c r="D2951" s="297"/>
      <c r="E2951" s="297"/>
      <c r="F2951" s="297"/>
      <c r="G2951" s="297"/>
      <c r="H2951" s="297"/>
      <c r="I2951" s="297"/>
      <c r="J2951" s="297"/>
      <c r="K2951" s="297"/>
      <c r="L2951" s="297"/>
      <c r="M2951" s="297"/>
      <c r="N2951" s="297"/>
      <c r="O2951" s="297"/>
      <c r="P2951" s="297"/>
      <c r="Q2951" s="297"/>
      <c r="R2951" s="297"/>
      <c r="S2951" s="297"/>
      <c r="T2951" s="297"/>
      <c r="U2951" s="297"/>
      <c r="V2951" s="297"/>
      <c r="W2951" s="297"/>
      <c r="X2951" s="297"/>
      <c r="Y2951" s="297"/>
    </row>
    <row r="2952" spans="1:25" x14ac:dyDescent="0.2">
      <c r="A2952" s="297"/>
      <c r="B2952" s="297"/>
      <c r="C2952" s="297"/>
      <c r="D2952" s="297"/>
      <c r="E2952" s="297"/>
      <c r="F2952" s="297"/>
      <c r="G2952" s="297"/>
      <c r="H2952" s="297"/>
      <c r="I2952" s="297"/>
      <c r="J2952" s="297"/>
      <c r="K2952" s="297"/>
      <c r="L2952" s="297"/>
      <c r="M2952" s="297"/>
      <c r="N2952" s="297"/>
      <c r="O2952" s="297"/>
      <c r="P2952" s="297"/>
      <c r="Q2952" s="297"/>
      <c r="R2952" s="297"/>
      <c r="S2952" s="297"/>
      <c r="T2952" s="297"/>
      <c r="U2952" s="297"/>
      <c r="V2952" s="297"/>
      <c r="W2952" s="297"/>
      <c r="X2952" s="297"/>
      <c r="Y2952" s="297"/>
    </row>
    <row r="2953" spans="1:25" x14ac:dyDescent="0.2">
      <c r="A2953" s="297"/>
      <c r="B2953" s="297"/>
      <c r="C2953" s="297"/>
      <c r="D2953" s="297"/>
      <c r="E2953" s="297"/>
      <c r="F2953" s="297"/>
      <c r="G2953" s="297"/>
      <c r="H2953" s="297"/>
      <c r="I2953" s="297"/>
      <c r="J2953" s="297"/>
      <c r="K2953" s="297"/>
      <c r="L2953" s="297"/>
      <c r="M2953" s="297"/>
      <c r="N2953" s="297"/>
      <c r="O2953" s="297"/>
      <c r="P2953" s="297"/>
      <c r="Q2953" s="297"/>
      <c r="R2953" s="297"/>
      <c r="S2953" s="297"/>
      <c r="T2953" s="297"/>
      <c r="U2953" s="297"/>
      <c r="V2953" s="297"/>
      <c r="W2953" s="297"/>
      <c r="X2953" s="297"/>
      <c r="Y2953" s="297"/>
    </row>
    <row r="2954" spans="1:25" x14ac:dyDescent="0.2">
      <c r="A2954" s="297"/>
      <c r="B2954" s="297"/>
      <c r="C2954" s="297"/>
      <c r="D2954" s="297"/>
      <c r="E2954" s="297"/>
      <c r="F2954" s="297"/>
      <c r="G2954" s="297"/>
      <c r="H2954" s="297"/>
      <c r="I2954" s="297"/>
      <c r="J2954" s="297"/>
      <c r="K2954" s="297"/>
      <c r="L2954" s="297"/>
      <c r="M2954" s="297"/>
      <c r="N2954" s="297"/>
      <c r="O2954" s="297"/>
      <c r="P2954" s="297"/>
      <c r="Q2954" s="297"/>
      <c r="R2954" s="297"/>
      <c r="S2954" s="297"/>
      <c r="T2954" s="297"/>
      <c r="U2954" s="297"/>
      <c r="V2954" s="297"/>
      <c r="W2954" s="297"/>
      <c r="X2954" s="297"/>
      <c r="Y2954" s="297"/>
    </row>
    <row r="2955" spans="1:25" x14ac:dyDescent="0.2">
      <c r="A2955" s="297"/>
      <c r="B2955" s="297"/>
      <c r="C2955" s="297"/>
      <c r="D2955" s="297"/>
      <c r="E2955" s="297"/>
      <c r="F2955" s="297"/>
      <c r="G2955" s="297"/>
      <c r="H2955" s="297"/>
      <c r="I2955" s="297"/>
      <c r="J2955" s="297"/>
      <c r="K2955" s="297"/>
      <c r="L2955" s="297"/>
      <c r="M2955" s="297"/>
      <c r="N2955" s="297"/>
      <c r="O2955" s="297"/>
      <c r="P2955" s="297"/>
      <c r="Q2955" s="297"/>
      <c r="R2955" s="297"/>
      <c r="S2955" s="297"/>
      <c r="T2955" s="297"/>
      <c r="U2955" s="297"/>
      <c r="V2955" s="297"/>
      <c r="W2955" s="297"/>
      <c r="X2955" s="297"/>
      <c r="Y2955" s="297"/>
    </row>
    <row r="2956" spans="1:25" x14ac:dyDescent="0.2">
      <c r="A2956" s="297"/>
      <c r="B2956" s="297"/>
      <c r="C2956" s="297"/>
      <c r="D2956" s="297"/>
      <c r="E2956" s="297"/>
      <c r="F2956" s="297"/>
      <c r="G2956" s="297"/>
      <c r="H2956" s="297"/>
      <c r="I2956" s="297"/>
      <c r="J2956" s="297"/>
      <c r="K2956" s="297"/>
      <c r="L2956" s="297"/>
      <c r="M2956" s="297"/>
      <c r="N2956" s="297"/>
      <c r="O2956" s="297"/>
      <c r="P2956" s="297"/>
      <c r="Q2956" s="297"/>
      <c r="R2956" s="297"/>
      <c r="S2956" s="297"/>
      <c r="T2956" s="297"/>
      <c r="U2956" s="297"/>
      <c r="V2956" s="297"/>
      <c r="W2956" s="297"/>
      <c r="X2956" s="297"/>
      <c r="Y2956" s="297"/>
    </row>
    <row r="2957" spans="1:25" x14ac:dyDescent="0.2">
      <c r="A2957" s="297"/>
      <c r="B2957" s="297"/>
      <c r="C2957" s="297"/>
      <c r="D2957" s="297"/>
      <c r="E2957" s="297"/>
      <c r="F2957" s="297"/>
      <c r="G2957" s="297"/>
      <c r="H2957" s="297"/>
      <c r="I2957" s="297"/>
      <c r="J2957" s="297"/>
      <c r="K2957" s="297"/>
      <c r="L2957" s="297"/>
      <c r="M2957" s="297"/>
      <c r="N2957" s="297"/>
      <c r="O2957" s="297"/>
      <c r="P2957" s="297"/>
      <c r="Q2957" s="297"/>
      <c r="R2957" s="297"/>
      <c r="S2957" s="297"/>
      <c r="T2957" s="297"/>
      <c r="U2957" s="297"/>
      <c r="V2957" s="297"/>
      <c r="W2957" s="297"/>
      <c r="X2957" s="297"/>
      <c r="Y2957" s="297"/>
    </row>
    <row r="2958" spans="1:25" x14ac:dyDescent="0.2">
      <c r="A2958" s="297"/>
      <c r="B2958" s="297"/>
      <c r="C2958" s="297"/>
      <c r="D2958" s="297"/>
      <c r="E2958" s="297"/>
      <c r="F2958" s="297"/>
      <c r="G2958" s="297"/>
      <c r="H2958" s="297"/>
      <c r="I2958" s="297"/>
      <c r="J2958" s="297"/>
      <c r="K2958" s="297"/>
      <c r="L2958" s="297"/>
      <c r="M2958" s="297"/>
      <c r="N2958" s="297"/>
      <c r="O2958" s="297"/>
      <c r="P2958" s="297"/>
      <c r="Q2958" s="297"/>
      <c r="R2958" s="297"/>
      <c r="S2958" s="297"/>
      <c r="T2958" s="297"/>
      <c r="U2958" s="297"/>
      <c r="V2958" s="297"/>
      <c r="W2958" s="297"/>
      <c r="X2958" s="297"/>
      <c r="Y2958" s="297"/>
    </row>
    <row r="2959" spans="1:25" x14ac:dyDescent="0.2">
      <c r="A2959" s="297"/>
      <c r="B2959" s="297"/>
      <c r="C2959" s="297"/>
      <c r="D2959" s="297"/>
      <c r="E2959" s="297"/>
      <c r="F2959" s="297"/>
      <c r="G2959" s="297"/>
      <c r="H2959" s="297"/>
      <c r="I2959" s="297"/>
      <c r="J2959" s="297"/>
      <c r="K2959" s="297"/>
      <c r="L2959" s="297"/>
      <c r="M2959" s="297"/>
      <c r="N2959" s="297"/>
      <c r="O2959" s="297"/>
      <c r="P2959" s="297"/>
      <c r="Q2959" s="297"/>
      <c r="R2959" s="297"/>
      <c r="S2959" s="297"/>
      <c r="T2959" s="297"/>
      <c r="U2959" s="297"/>
      <c r="V2959" s="297"/>
      <c r="W2959" s="297"/>
      <c r="X2959" s="297"/>
      <c r="Y2959" s="297"/>
    </row>
    <row r="2960" spans="1:25" x14ac:dyDescent="0.2">
      <c r="A2960" s="297"/>
      <c r="B2960" s="297"/>
      <c r="C2960" s="297"/>
      <c r="D2960" s="297"/>
      <c r="E2960" s="297"/>
      <c r="F2960" s="297"/>
      <c r="G2960" s="297"/>
      <c r="H2960" s="297"/>
      <c r="I2960" s="297"/>
      <c r="J2960" s="297"/>
      <c r="K2960" s="297"/>
      <c r="L2960" s="297"/>
      <c r="M2960" s="297"/>
      <c r="N2960" s="297"/>
      <c r="O2960" s="297"/>
      <c r="P2960" s="297"/>
      <c r="Q2960" s="297"/>
      <c r="R2960" s="297"/>
      <c r="S2960" s="297"/>
      <c r="T2960" s="297"/>
      <c r="U2960" s="297"/>
      <c r="V2960" s="297"/>
      <c r="W2960" s="297"/>
      <c r="X2960" s="297"/>
      <c r="Y2960" s="297"/>
    </row>
    <row r="2961" spans="1:25" x14ac:dyDescent="0.2">
      <c r="A2961" s="297"/>
      <c r="B2961" s="297"/>
      <c r="C2961" s="297"/>
      <c r="D2961" s="297"/>
      <c r="E2961" s="297"/>
      <c r="F2961" s="297"/>
      <c r="G2961" s="297"/>
      <c r="H2961" s="297"/>
      <c r="I2961" s="297"/>
      <c r="J2961" s="297"/>
      <c r="K2961" s="297"/>
      <c r="L2961" s="297"/>
      <c r="M2961" s="297"/>
      <c r="N2961" s="297"/>
      <c r="O2961" s="297"/>
      <c r="P2961" s="297"/>
      <c r="Q2961" s="297"/>
      <c r="R2961" s="297"/>
      <c r="S2961" s="297"/>
      <c r="T2961" s="297"/>
      <c r="U2961" s="297"/>
      <c r="V2961" s="297"/>
      <c r="W2961" s="297"/>
      <c r="X2961" s="297"/>
      <c r="Y2961" s="297"/>
    </row>
    <row r="2962" spans="1:25" x14ac:dyDescent="0.2">
      <c r="A2962" s="297"/>
      <c r="B2962" s="297"/>
      <c r="C2962" s="297"/>
      <c r="D2962" s="297"/>
      <c r="E2962" s="297"/>
      <c r="F2962" s="297"/>
      <c r="G2962" s="297"/>
      <c r="H2962" s="297"/>
      <c r="I2962" s="297"/>
      <c r="J2962" s="297"/>
      <c r="K2962" s="297"/>
      <c r="L2962" s="297"/>
      <c r="M2962" s="297"/>
      <c r="N2962" s="297"/>
      <c r="O2962" s="297"/>
      <c r="P2962" s="297"/>
      <c r="Q2962" s="297"/>
      <c r="R2962" s="297"/>
      <c r="S2962" s="297"/>
      <c r="T2962" s="297"/>
      <c r="U2962" s="297"/>
      <c r="V2962" s="297"/>
      <c r="W2962" s="297"/>
      <c r="X2962" s="297"/>
      <c r="Y2962" s="297"/>
    </row>
    <row r="2963" spans="1:25" x14ac:dyDescent="0.2">
      <c r="A2963" s="297"/>
      <c r="B2963" s="297"/>
      <c r="C2963" s="297"/>
      <c r="D2963" s="297"/>
      <c r="E2963" s="297"/>
      <c r="F2963" s="297"/>
      <c r="G2963" s="297"/>
      <c r="H2963" s="297"/>
      <c r="I2963" s="297"/>
      <c r="J2963" s="297"/>
      <c r="K2963" s="297"/>
      <c r="L2963" s="297"/>
      <c r="M2963" s="297"/>
      <c r="N2963" s="297"/>
      <c r="O2963" s="297"/>
      <c r="P2963" s="297"/>
      <c r="Q2963" s="297"/>
      <c r="R2963" s="297"/>
      <c r="S2963" s="297"/>
      <c r="T2963" s="297"/>
      <c r="U2963" s="297"/>
      <c r="V2963" s="297"/>
      <c r="W2963" s="297"/>
      <c r="X2963" s="297"/>
      <c r="Y2963" s="297"/>
    </row>
    <row r="2964" spans="1:25" x14ac:dyDescent="0.2">
      <c r="A2964" s="297"/>
      <c r="B2964" s="297"/>
      <c r="C2964" s="297"/>
      <c r="D2964" s="297"/>
      <c r="E2964" s="297"/>
      <c r="F2964" s="297"/>
      <c r="G2964" s="297"/>
      <c r="H2964" s="297"/>
      <c r="I2964" s="297"/>
      <c r="J2964" s="297"/>
      <c r="K2964" s="297"/>
      <c r="L2964" s="297"/>
      <c r="M2964" s="297"/>
      <c r="N2964" s="297"/>
      <c r="O2964" s="297"/>
      <c r="P2964" s="297"/>
      <c r="Q2964" s="297"/>
      <c r="R2964" s="297"/>
      <c r="S2964" s="297"/>
      <c r="T2964" s="297"/>
      <c r="U2964" s="297"/>
      <c r="V2964" s="297"/>
      <c r="W2964" s="297"/>
      <c r="X2964" s="297"/>
      <c r="Y2964" s="297"/>
    </row>
    <row r="2965" spans="1:25" x14ac:dyDescent="0.2">
      <c r="A2965" s="297"/>
      <c r="B2965" s="297"/>
      <c r="C2965" s="297"/>
      <c r="D2965" s="297"/>
      <c r="E2965" s="297"/>
      <c r="F2965" s="297"/>
      <c r="G2965" s="297"/>
      <c r="H2965" s="297"/>
      <c r="I2965" s="297"/>
      <c r="J2965" s="297"/>
      <c r="K2965" s="297"/>
      <c r="L2965" s="297"/>
      <c r="M2965" s="297"/>
      <c r="N2965" s="297"/>
      <c r="O2965" s="297"/>
      <c r="P2965" s="297"/>
      <c r="Q2965" s="297"/>
      <c r="R2965" s="297"/>
      <c r="S2965" s="297"/>
      <c r="T2965" s="297"/>
      <c r="U2965" s="297"/>
      <c r="V2965" s="297"/>
      <c r="W2965" s="297"/>
      <c r="X2965" s="297"/>
      <c r="Y2965" s="297"/>
    </row>
    <row r="2966" spans="1:25" x14ac:dyDescent="0.2">
      <c r="A2966" s="297"/>
      <c r="B2966" s="297"/>
      <c r="C2966" s="297"/>
      <c r="D2966" s="297"/>
      <c r="E2966" s="297"/>
      <c r="F2966" s="297"/>
      <c r="G2966" s="297"/>
      <c r="H2966" s="297"/>
      <c r="I2966" s="297"/>
      <c r="J2966" s="297"/>
      <c r="K2966" s="297"/>
      <c r="L2966" s="297"/>
      <c r="M2966" s="297"/>
      <c r="N2966" s="297"/>
      <c r="O2966" s="297"/>
      <c r="P2966" s="297"/>
      <c r="Q2966" s="297"/>
      <c r="R2966" s="297"/>
      <c r="S2966" s="297"/>
      <c r="T2966" s="297"/>
      <c r="U2966" s="297"/>
      <c r="V2966" s="297"/>
      <c r="W2966" s="297"/>
      <c r="X2966" s="297"/>
      <c r="Y2966" s="297"/>
    </row>
    <row r="2967" spans="1:25" x14ac:dyDescent="0.2">
      <c r="A2967" s="297"/>
      <c r="B2967" s="297"/>
      <c r="C2967" s="297"/>
      <c r="D2967" s="297"/>
      <c r="E2967" s="297"/>
      <c r="F2967" s="297"/>
      <c r="G2967" s="297"/>
      <c r="H2967" s="297"/>
      <c r="I2967" s="297"/>
      <c r="J2967" s="297"/>
      <c r="K2967" s="297"/>
      <c r="L2967" s="297"/>
      <c r="M2967" s="297"/>
      <c r="N2967" s="297"/>
      <c r="O2967" s="297"/>
      <c r="P2967" s="297"/>
      <c r="Q2967" s="297"/>
      <c r="R2967" s="297"/>
      <c r="S2967" s="297"/>
      <c r="T2967" s="297"/>
      <c r="U2967" s="297"/>
      <c r="V2967" s="297"/>
      <c r="W2967" s="297"/>
      <c r="X2967" s="297"/>
      <c r="Y2967" s="297"/>
    </row>
    <row r="2968" spans="1:25" x14ac:dyDescent="0.2">
      <c r="A2968" s="297"/>
      <c r="B2968" s="297"/>
      <c r="C2968" s="297"/>
      <c r="D2968" s="297"/>
      <c r="E2968" s="297"/>
      <c r="F2968" s="297"/>
      <c r="G2968" s="297"/>
      <c r="H2968" s="297"/>
      <c r="I2968" s="297"/>
      <c r="J2968" s="297"/>
      <c r="K2968" s="297"/>
      <c r="L2968" s="297"/>
      <c r="M2968" s="297"/>
      <c r="N2968" s="297"/>
      <c r="O2968" s="297"/>
      <c r="P2968" s="297"/>
      <c r="Q2968" s="297"/>
      <c r="R2968" s="297"/>
      <c r="S2968" s="297"/>
      <c r="T2968" s="297"/>
      <c r="U2968" s="297"/>
      <c r="V2968" s="297"/>
      <c r="W2968" s="297"/>
      <c r="X2968" s="297"/>
      <c r="Y2968" s="297"/>
    </row>
    <row r="2969" spans="1:25" x14ac:dyDescent="0.2">
      <c r="A2969" s="297"/>
      <c r="B2969" s="297"/>
      <c r="C2969" s="297"/>
      <c r="D2969" s="297"/>
      <c r="E2969" s="297"/>
      <c r="F2969" s="297"/>
      <c r="G2969" s="297"/>
      <c r="H2969" s="297"/>
      <c r="I2969" s="297"/>
      <c r="J2969" s="297"/>
      <c r="K2969" s="297"/>
      <c r="L2969" s="297"/>
      <c r="M2969" s="297"/>
      <c r="N2969" s="297"/>
      <c r="O2969" s="297"/>
      <c r="P2969" s="297"/>
      <c r="Q2969" s="297"/>
      <c r="R2969" s="297"/>
      <c r="S2969" s="297"/>
      <c r="T2969" s="297"/>
      <c r="U2969" s="297"/>
      <c r="V2969" s="297"/>
      <c r="W2969" s="297"/>
      <c r="X2969" s="297"/>
      <c r="Y2969" s="297"/>
    </row>
    <row r="2970" spans="1:25" x14ac:dyDescent="0.2">
      <c r="A2970" s="297"/>
      <c r="B2970" s="297"/>
      <c r="C2970" s="297"/>
      <c r="D2970" s="297"/>
      <c r="E2970" s="297"/>
      <c r="F2970" s="297"/>
      <c r="G2970" s="297"/>
      <c r="H2970" s="297"/>
      <c r="I2970" s="297"/>
      <c r="J2970" s="297"/>
      <c r="K2970" s="297"/>
      <c r="L2970" s="297"/>
      <c r="M2970" s="297"/>
      <c r="N2970" s="297"/>
      <c r="O2970" s="297"/>
      <c r="P2970" s="297"/>
      <c r="Q2970" s="297"/>
      <c r="R2970" s="297"/>
      <c r="S2970" s="297"/>
      <c r="T2970" s="297"/>
      <c r="U2970" s="297"/>
      <c r="V2970" s="297"/>
      <c r="W2970" s="297"/>
      <c r="X2970" s="297"/>
      <c r="Y2970" s="297"/>
    </row>
    <row r="2971" spans="1:25" x14ac:dyDescent="0.2">
      <c r="A2971" s="297"/>
      <c r="B2971" s="297"/>
      <c r="C2971" s="297"/>
      <c r="D2971" s="297"/>
      <c r="E2971" s="297"/>
      <c r="F2971" s="297"/>
      <c r="G2971" s="297"/>
      <c r="H2971" s="297"/>
      <c r="I2971" s="297"/>
      <c r="J2971" s="297"/>
      <c r="K2971" s="297"/>
      <c r="L2971" s="297"/>
      <c r="M2971" s="297"/>
      <c r="N2971" s="297"/>
      <c r="O2971" s="297"/>
      <c r="P2971" s="297"/>
      <c r="Q2971" s="297"/>
      <c r="R2971" s="297"/>
      <c r="S2971" s="297"/>
      <c r="T2971" s="297"/>
      <c r="U2971" s="297"/>
      <c r="V2971" s="297"/>
      <c r="W2971" s="297"/>
      <c r="X2971" s="297"/>
      <c r="Y2971" s="297"/>
    </row>
    <row r="2972" spans="1:25" x14ac:dyDescent="0.2">
      <c r="A2972" s="297"/>
      <c r="B2972" s="297"/>
      <c r="C2972" s="297"/>
      <c r="D2972" s="297"/>
      <c r="E2972" s="297"/>
      <c r="F2972" s="297"/>
      <c r="G2972" s="297"/>
      <c r="H2972" s="297"/>
      <c r="I2972" s="297"/>
      <c r="J2972" s="297"/>
      <c r="K2972" s="297"/>
      <c r="L2972" s="297"/>
      <c r="M2972" s="297"/>
      <c r="N2972" s="297"/>
      <c r="O2972" s="297"/>
      <c r="P2972" s="297"/>
      <c r="Q2972" s="297"/>
      <c r="R2972" s="297"/>
      <c r="S2972" s="297"/>
      <c r="T2972" s="297"/>
      <c r="U2972" s="297"/>
      <c r="V2972" s="297"/>
      <c r="W2972" s="297"/>
      <c r="X2972" s="297"/>
      <c r="Y2972" s="297"/>
    </row>
    <row r="2973" spans="1:25" x14ac:dyDescent="0.2">
      <c r="A2973" s="297"/>
      <c r="B2973" s="297"/>
      <c r="C2973" s="297"/>
      <c r="D2973" s="297"/>
      <c r="E2973" s="297"/>
      <c r="F2973" s="297"/>
      <c r="G2973" s="297"/>
      <c r="H2973" s="297"/>
      <c r="I2973" s="297"/>
      <c r="J2973" s="297"/>
      <c r="K2973" s="297"/>
      <c r="L2973" s="297"/>
      <c r="M2973" s="297"/>
      <c r="N2973" s="297"/>
      <c r="O2973" s="297"/>
      <c r="P2973" s="297"/>
      <c r="Q2973" s="297"/>
      <c r="R2973" s="297"/>
      <c r="S2973" s="297"/>
      <c r="T2973" s="297"/>
      <c r="U2973" s="297"/>
      <c r="V2973" s="297"/>
      <c r="W2973" s="297"/>
      <c r="X2973" s="297"/>
      <c r="Y2973" s="297"/>
    </row>
    <row r="2974" spans="1:25" x14ac:dyDescent="0.2">
      <c r="A2974" s="297"/>
      <c r="B2974" s="297"/>
      <c r="C2974" s="297"/>
      <c r="D2974" s="297"/>
      <c r="E2974" s="297"/>
      <c r="F2974" s="297"/>
      <c r="G2974" s="297"/>
      <c r="H2974" s="297"/>
      <c r="I2974" s="297"/>
      <c r="J2974" s="297"/>
      <c r="K2974" s="297"/>
      <c r="L2974" s="297"/>
      <c r="M2974" s="297"/>
      <c r="N2974" s="297"/>
      <c r="O2974" s="297"/>
      <c r="P2974" s="297"/>
      <c r="Q2974" s="297"/>
      <c r="R2974" s="297"/>
      <c r="S2974" s="297"/>
      <c r="T2974" s="297"/>
      <c r="U2974" s="297"/>
      <c r="V2974" s="297"/>
      <c r="W2974" s="297"/>
      <c r="X2974" s="297"/>
      <c r="Y2974" s="297"/>
    </row>
    <row r="2975" spans="1:25" x14ac:dyDescent="0.2">
      <c r="A2975" s="297"/>
      <c r="B2975" s="297"/>
      <c r="C2975" s="297"/>
      <c r="D2975" s="297"/>
      <c r="E2975" s="297"/>
      <c r="F2975" s="297"/>
      <c r="G2975" s="297"/>
      <c r="H2975" s="297"/>
      <c r="I2975" s="297"/>
      <c r="J2975" s="297"/>
      <c r="K2975" s="297"/>
      <c r="L2975" s="297"/>
      <c r="M2975" s="297"/>
      <c r="N2975" s="297"/>
      <c r="O2975" s="297"/>
      <c r="P2975" s="297"/>
      <c r="Q2975" s="297"/>
      <c r="R2975" s="297"/>
      <c r="S2975" s="297"/>
      <c r="T2975" s="297"/>
      <c r="U2975" s="297"/>
      <c r="V2975" s="297"/>
      <c r="W2975" s="297"/>
      <c r="X2975" s="297"/>
      <c r="Y2975" s="297"/>
    </row>
    <row r="2976" spans="1:25" x14ac:dyDescent="0.2">
      <c r="A2976" s="297"/>
      <c r="B2976" s="297"/>
      <c r="C2976" s="297"/>
      <c r="D2976" s="297"/>
      <c r="E2976" s="297"/>
      <c r="F2976" s="297"/>
      <c r="G2976" s="297"/>
      <c r="H2976" s="297"/>
      <c r="I2976" s="297"/>
      <c r="J2976" s="297"/>
      <c r="K2976" s="297"/>
      <c r="L2976" s="297"/>
      <c r="M2976" s="297"/>
      <c r="N2976" s="297"/>
      <c r="O2976" s="297"/>
      <c r="P2976" s="297"/>
      <c r="Q2976" s="297"/>
      <c r="R2976" s="297"/>
      <c r="S2976" s="297"/>
      <c r="T2976" s="297"/>
      <c r="U2976" s="297"/>
      <c r="V2976" s="297"/>
      <c r="W2976" s="297"/>
      <c r="X2976" s="297"/>
      <c r="Y2976" s="297"/>
    </row>
    <row r="2977" spans="1:25" x14ac:dyDescent="0.2">
      <c r="A2977" s="297"/>
      <c r="B2977" s="297"/>
      <c r="C2977" s="297"/>
      <c r="D2977" s="297"/>
      <c r="E2977" s="297"/>
      <c r="F2977" s="297"/>
      <c r="G2977" s="297"/>
      <c r="H2977" s="297"/>
      <c r="I2977" s="297"/>
      <c r="J2977" s="297"/>
      <c r="K2977" s="297"/>
      <c r="L2977" s="297"/>
      <c r="M2977" s="297"/>
      <c r="N2977" s="297"/>
      <c r="O2977" s="297"/>
      <c r="P2977" s="297"/>
      <c r="Q2977" s="297"/>
      <c r="R2977" s="297"/>
      <c r="S2977" s="297"/>
      <c r="T2977" s="297"/>
      <c r="U2977" s="297"/>
      <c r="V2977" s="297"/>
      <c r="W2977" s="297"/>
      <c r="X2977" s="297"/>
      <c r="Y2977" s="297"/>
    </row>
    <row r="2978" spans="1:25" x14ac:dyDescent="0.2">
      <c r="A2978" s="297"/>
      <c r="B2978" s="297"/>
      <c r="C2978" s="297"/>
      <c r="D2978" s="297"/>
      <c r="E2978" s="297"/>
      <c r="F2978" s="297"/>
      <c r="G2978" s="297"/>
      <c r="H2978" s="297"/>
      <c r="I2978" s="297"/>
      <c r="J2978" s="297"/>
      <c r="K2978" s="297"/>
      <c r="L2978" s="297"/>
      <c r="M2978" s="297"/>
      <c r="N2978" s="297"/>
      <c r="O2978" s="297"/>
      <c r="P2978" s="297"/>
      <c r="Q2978" s="297"/>
      <c r="R2978" s="297"/>
      <c r="S2978" s="297"/>
      <c r="T2978" s="297"/>
      <c r="U2978" s="297"/>
      <c r="V2978" s="297"/>
      <c r="W2978" s="297"/>
      <c r="X2978" s="297"/>
      <c r="Y2978" s="297"/>
    </row>
    <row r="2979" spans="1:25" x14ac:dyDescent="0.2">
      <c r="A2979" s="297"/>
      <c r="B2979" s="297"/>
      <c r="C2979" s="297"/>
      <c r="D2979" s="297"/>
      <c r="E2979" s="297"/>
      <c r="F2979" s="297"/>
      <c r="G2979" s="297"/>
      <c r="H2979" s="297"/>
      <c r="I2979" s="297"/>
      <c r="J2979" s="297"/>
      <c r="K2979" s="297"/>
      <c r="L2979" s="297"/>
      <c r="M2979" s="297"/>
      <c r="N2979" s="297"/>
      <c r="O2979" s="297"/>
      <c r="P2979" s="297"/>
      <c r="Q2979" s="297"/>
      <c r="R2979" s="297"/>
      <c r="S2979" s="297"/>
      <c r="T2979" s="297"/>
      <c r="U2979" s="297"/>
      <c r="V2979" s="297"/>
      <c r="W2979" s="297"/>
      <c r="X2979" s="297"/>
      <c r="Y2979" s="297"/>
    </row>
    <row r="2980" spans="1:25" x14ac:dyDescent="0.2">
      <c r="A2980" s="297"/>
      <c r="B2980" s="297"/>
      <c r="C2980" s="297"/>
      <c r="D2980" s="297"/>
      <c r="E2980" s="297"/>
      <c r="F2980" s="297"/>
      <c r="G2980" s="297"/>
      <c r="H2980" s="297"/>
      <c r="I2980" s="297"/>
      <c r="J2980" s="297"/>
      <c r="K2980" s="297"/>
      <c r="L2980" s="297"/>
      <c r="M2980" s="297"/>
      <c r="N2980" s="297"/>
      <c r="O2980" s="297"/>
      <c r="P2980" s="297"/>
      <c r="Q2980" s="297"/>
      <c r="R2980" s="297"/>
      <c r="S2980" s="297"/>
      <c r="T2980" s="297"/>
      <c r="U2980" s="297"/>
      <c r="V2980" s="297"/>
      <c r="W2980" s="297"/>
      <c r="X2980" s="297"/>
      <c r="Y2980" s="297"/>
    </row>
    <row r="2981" spans="1:25" x14ac:dyDescent="0.2">
      <c r="A2981" s="297"/>
      <c r="B2981" s="297"/>
      <c r="C2981" s="297"/>
      <c r="D2981" s="297"/>
      <c r="E2981" s="297"/>
      <c r="F2981" s="297"/>
      <c r="G2981" s="297"/>
      <c r="H2981" s="297"/>
      <c r="I2981" s="297"/>
      <c r="J2981" s="297"/>
      <c r="K2981" s="297"/>
      <c r="L2981" s="297"/>
      <c r="M2981" s="297"/>
      <c r="N2981" s="297"/>
      <c r="O2981" s="297"/>
      <c r="P2981" s="297"/>
      <c r="Q2981" s="297"/>
      <c r="R2981" s="297"/>
      <c r="S2981" s="297"/>
      <c r="T2981" s="297"/>
      <c r="U2981" s="297"/>
      <c r="V2981" s="297"/>
      <c r="W2981" s="297"/>
      <c r="X2981" s="297"/>
      <c r="Y2981" s="297"/>
    </row>
    <row r="2982" spans="1:25" x14ac:dyDescent="0.2">
      <c r="A2982" s="297"/>
      <c r="B2982" s="297"/>
      <c r="C2982" s="297"/>
      <c r="D2982" s="297"/>
      <c r="E2982" s="297"/>
      <c r="F2982" s="297"/>
      <c r="G2982" s="297"/>
      <c r="H2982" s="297"/>
      <c r="I2982" s="297"/>
      <c r="J2982" s="297"/>
      <c r="K2982" s="297"/>
      <c r="L2982" s="297"/>
      <c r="M2982" s="297"/>
      <c r="N2982" s="297"/>
      <c r="O2982" s="297"/>
      <c r="P2982" s="297"/>
      <c r="Q2982" s="297"/>
      <c r="R2982" s="297"/>
      <c r="S2982" s="297"/>
      <c r="T2982" s="297"/>
      <c r="U2982" s="297"/>
      <c r="V2982" s="297"/>
      <c r="W2982" s="297"/>
      <c r="X2982" s="297"/>
      <c r="Y2982" s="297"/>
    </row>
    <row r="2983" spans="1:25" x14ac:dyDescent="0.2">
      <c r="A2983" s="297"/>
      <c r="B2983" s="297"/>
      <c r="C2983" s="297"/>
      <c r="D2983" s="297"/>
      <c r="E2983" s="297"/>
      <c r="F2983" s="297"/>
      <c r="G2983" s="297"/>
      <c r="H2983" s="297"/>
      <c r="I2983" s="297"/>
      <c r="J2983" s="297"/>
      <c r="K2983" s="297"/>
      <c r="L2983" s="297"/>
      <c r="M2983" s="297"/>
      <c r="N2983" s="297"/>
      <c r="O2983" s="297"/>
      <c r="P2983" s="297"/>
      <c r="Q2983" s="297"/>
      <c r="R2983" s="297"/>
      <c r="S2983" s="297"/>
      <c r="T2983" s="297"/>
      <c r="U2983" s="297"/>
      <c r="V2983" s="297"/>
      <c r="W2983" s="297"/>
      <c r="X2983" s="297"/>
      <c r="Y2983" s="297"/>
    </row>
    <row r="2984" spans="1:25" x14ac:dyDescent="0.2">
      <c r="A2984" s="297"/>
      <c r="B2984" s="297"/>
      <c r="C2984" s="297"/>
      <c r="D2984" s="297"/>
      <c r="E2984" s="297"/>
      <c r="F2984" s="297"/>
      <c r="G2984" s="297"/>
      <c r="H2984" s="297"/>
      <c r="I2984" s="297"/>
      <c r="J2984" s="297"/>
      <c r="K2984" s="297"/>
      <c r="L2984" s="297"/>
      <c r="M2984" s="297"/>
      <c r="N2984" s="297"/>
      <c r="O2984" s="297"/>
      <c r="P2984" s="297"/>
      <c r="Q2984" s="297"/>
      <c r="R2984" s="297"/>
      <c r="S2984" s="297"/>
      <c r="T2984" s="297"/>
      <c r="U2984" s="297"/>
      <c r="V2984" s="297"/>
      <c r="W2984" s="297"/>
      <c r="X2984" s="297"/>
      <c r="Y2984" s="297"/>
    </row>
    <row r="2985" spans="1:25" x14ac:dyDescent="0.2">
      <c r="A2985" s="297"/>
      <c r="B2985" s="297"/>
      <c r="C2985" s="297"/>
      <c r="D2985" s="297"/>
      <c r="E2985" s="297"/>
      <c r="F2985" s="297"/>
      <c r="G2985" s="297"/>
      <c r="H2985" s="297"/>
      <c r="I2985" s="297"/>
      <c r="J2985" s="297"/>
      <c r="K2985" s="297"/>
      <c r="L2985" s="297"/>
      <c r="M2985" s="297"/>
      <c r="N2985" s="297"/>
      <c r="O2985" s="297"/>
      <c r="P2985" s="297"/>
      <c r="Q2985" s="297"/>
      <c r="R2985" s="297"/>
      <c r="S2985" s="297"/>
      <c r="T2985" s="297"/>
      <c r="U2985" s="297"/>
      <c r="V2985" s="297"/>
      <c r="W2985" s="297"/>
      <c r="X2985" s="297"/>
      <c r="Y2985" s="297"/>
    </row>
    <row r="2986" spans="1:25" x14ac:dyDescent="0.2">
      <c r="A2986" s="297"/>
      <c r="B2986" s="297"/>
      <c r="C2986" s="297"/>
      <c r="D2986" s="297"/>
      <c r="E2986" s="297"/>
      <c r="F2986" s="297"/>
      <c r="G2986" s="297"/>
      <c r="H2986" s="297"/>
      <c r="I2986" s="297"/>
      <c r="J2986" s="297"/>
      <c r="K2986" s="297"/>
      <c r="L2986" s="297"/>
      <c r="M2986" s="297"/>
      <c r="N2986" s="297"/>
      <c r="O2986" s="297"/>
      <c r="P2986" s="297"/>
      <c r="Q2986" s="297"/>
      <c r="R2986" s="297"/>
      <c r="S2986" s="297"/>
      <c r="T2986" s="297"/>
      <c r="U2986" s="297"/>
      <c r="V2986" s="297"/>
      <c r="W2986" s="297"/>
      <c r="X2986" s="297"/>
      <c r="Y2986" s="297"/>
    </row>
    <row r="2987" spans="1:25" x14ac:dyDescent="0.2">
      <c r="A2987" s="297"/>
      <c r="B2987" s="297"/>
      <c r="C2987" s="297"/>
      <c r="D2987" s="297"/>
      <c r="E2987" s="297"/>
      <c r="F2987" s="297"/>
      <c r="G2987" s="297"/>
      <c r="H2987" s="297"/>
      <c r="I2987" s="297"/>
      <c r="J2987" s="297"/>
      <c r="K2987" s="297"/>
      <c r="L2987" s="297"/>
      <c r="M2987" s="297"/>
      <c r="N2987" s="297"/>
      <c r="O2987" s="297"/>
      <c r="P2987" s="297"/>
      <c r="Q2987" s="297"/>
      <c r="R2987" s="297"/>
      <c r="S2987" s="297"/>
      <c r="T2987" s="297"/>
      <c r="U2987" s="297"/>
      <c r="V2987" s="297"/>
      <c r="W2987" s="297"/>
      <c r="X2987" s="297"/>
      <c r="Y2987" s="297"/>
    </row>
    <row r="2988" spans="1:25" x14ac:dyDescent="0.2">
      <c r="A2988" s="297"/>
      <c r="B2988" s="297"/>
      <c r="C2988" s="297"/>
      <c r="D2988" s="297"/>
      <c r="E2988" s="297"/>
      <c r="F2988" s="297"/>
      <c r="G2988" s="297"/>
      <c r="H2988" s="297"/>
      <c r="I2988" s="297"/>
      <c r="J2988" s="297"/>
      <c r="K2988" s="297"/>
      <c r="L2988" s="297"/>
      <c r="M2988" s="297"/>
      <c r="N2988" s="297"/>
      <c r="O2988" s="297"/>
      <c r="P2988" s="297"/>
      <c r="Q2988" s="297"/>
      <c r="R2988" s="297"/>
      <c r="S2988" s="297"/>
      <c r="T2988" s="297"/>
      <c r="U2988" s="297"/>
      <c r="V2988" s="297"/>
      <c r="W2988" s="297"/>
      <c r="X2988" s="297"/>
      <c r="Y2988" s="297"/>
    </row>
    <row r="2989" spans="1:25" x14ac:dyDescent="0.2">
      <c r="A2989" s="297"/>
      <c r="B2989" s="297"/>
      <c r="C2989" s="297"/>
      <c r="D2989" s="297"/>
      <c r="E2989" s="297"/>
      <c r="F2989" s="297"/>
      <c r="G2989" s="297"/>
      <c r="H2989" s="297"/>
      <c r="I2989" s="297"/>
      <c r="J2989" s="297"/>
      <c r="K2989" s="297"/>
      <c r="L2989" s="297"/>
      <c r="M2989" s="297"/>
      <c r="N2989" s="297"/>
      <c r="O2989" s="297"/>
      <c r="P2989" s="297"/>
      <c r="Q2989" s="297"/>
      <c r="R2989" s="297"/>
      <c r="S2989" s="297"/>
      <c r="T2989" s="297"/>
      <c r="U2989" s="297"/>
      <c r="V2989" s="297"/>
      <c r="W2989" s="297"/>
      <c r="X2989" s="297"/>
      <c r="Y2989" s="297"/>
    </row>
    <row r="2990" spans="1:25" x14ac:dyDescent="0.2">
      <c r="A2990" s="297"/>
      <c r="B2990" s="297"/>
      <c r="C2990" s="297"/>
      <c r="D2990" s="297"/>
      <c r="E2990" s="297"/>
      <c r="F2990" s="297"/>
      <c r="G2990" s="297"/>
      <c r="H2990" s="297"/>
      <c r="I2990" s="297"/>
      <c r="J2990" s="297"/>
      <c r="K2990" s="297"/>
      <c r="L2990" s="297"/>
      <c r="M2990" s="297"/>
      <c r="N2990" s="297"/>
      <c r="O2990" s="297"/>
      <c r="P2990" s="297"/>
      <c r="Q2990" s="297"/>
      <c r="R2990" s="297"/>
      <c r="S2990" s="297"/>
      <c r="T2990" s="297"/>
      <c r="U2990" s="297"/>
      <c r="V2990" s="297"/>
      <c r="W2990" s="297"/>
      <c r="X2990" s="297"/>
      <c r="Y2990" s="297"/>
    </row>
    <row r="2991" spans="1:25" x14ac:dyDescent="0.2">
      <c r="A2991" s="297"/>
      <c r="B2991" s="297"/>
      <c r="C2991" s="297"/>
      <c r="D2991" s="297"/>
      <c r="E2991" s="297"/>
      <c r="F2991" s="297"/>
      <c r="G2991" s="297"/>
      <c r="H2991" s="297"/>
      <c r="I2991" s="297"/>
      <c r="J2991" s="297"/>
      <c r="K2991" s="297"/>
      <c r="L2991" s="297"/>
      <c r="M2991" s="297"/>
      <c r="N2991" s="297"/>
      <c r="O2991" s="297"/>
      <c r="P2991" s="297"/>
      <c r="Q2991" s="297"/>
      <c r="R2991" s="297"/>
      <c r="S2991" s="297"/>
      <c r="T2991" s="297"/>
      <c r="U2991" s="297"/>
      <c r="V2991" s="297"/>
      <c r="W2991" s="297"/>
      <c r="X2991" s="297"/>
      <c r="Y2991" s="297"/>
    </row>
    <row r="2992" spans="1:25" x14ac:dyDescent="0.2">
      <c r="A2992" s="297"/>
      <c r="B2992" s="297"/>
      <c r="C2992" s="297"/>
      <c r="D2992" s="297"/>
      <c r="E2992" s="297"/>
      <c r="F2992" s="297"/>
      <c r="G2992" s="297"/>
      <c r="H2992" s="297"/>
      <c r="I2992" s="297"/>
      <c r="J2992" s="297"/>
      <c r="K2992" s="297"/>
      <c r="L2992" s="297"/>
      <c r="M2992" s="297"/>
      <c r="N2992" s="297"/>
      <c r="O2992" s="297"/>
      <c r="P2992" s="297"/>
      <c r="Q2992" s="297"/>
      <c r="R2992" s="297"/>
      <c r="S2992" s="297"/>
      <c r="T2992" s="297"/>
      <c r="U2992" s="297"/>
      <c r="V2992" s="297"/>
      <c r="W2992" s="297"/>
      <c r="X2992" s="297"/>
      <c r="Y2992" s="297"/>
    </row>
    <row r="2993" spans="1:25" x14ac:dyDescent="0.2">
      <c r="A2993" s="297"/>
      <c r="B2993" s="297"/>
      <c r="C2993" s="297"/>
      <c r="D2993" s="297"/>
      <c r="E2993" s="297"/>
      <c r="F2993" s="297"/>
      <c r="G2993" s="297"/>
      <c r="H2993" s="297"/>
      <c r="I2993" s="297"/>
      <c r="J2993" s="297"/>
      <c r="K2993" s="297"/>
      <c r="L2993" s="297"/>
      <c r="M2993" s="297"/>
      <c r="N2993" s="297"/>
      <c r="O2993" s="297"/>
      <c r="P2993" s="297"/>
      <c r="Q2993" s="297"/>
      <c r="R2993" s="297"/>
      <c r="S2993" s="297"/>
      <c r="T2993" s="297"/>
      <c r="U2993" s="297"/>
      <c r="V2993" s="297"/>
      <c r="W2993" s="297"/>
      <c r="X2993" s="297"/>
      <c r="Y2993" s="297"/>
    </row>
    <row r="2994" spans="1:25" x14ac:dyDescent="0.2">
      <c r="A2994" s="297"/>
      <c r="B2994" s="297"/>
      <c r="C2994" s="297"/>
      <c r="D2994" s="297"/>
      <c r="E2994" s="297"/>
      <c r="F2994" s="297"/>
      <c r="G2994" s="297"/>
      <c r="H2994" s="297"/>
      <c r="I2994" s="297"/>
      <c r="J2994" s="297"/>
      <c r="K2994" s="297"/>
      <c r="L2994" s="297"/>
      <c r="M2994" s="297"/>
      <c r="N2994" s="297"/>
      <c r="O2994" s="297"/>
      <c r="P2994" s="297"/>
      <c r="Q2994" s="297"/>
      <c r="R2994" s="297"/>
      <c r="S2994" s="297"/>
      <c r="T2994" s="297"/>
      <c r="U2994" s="297"/>
      <c r="V2994" s="297"/>
      <c r="W2994" s="297"/>
      <c r="X2994" s="297"/>
      <c r="Y2994" s="297"/>
    </row>
    <row r="2995" spans="1:25" x14ac:dyDescent="0.2">
      <c r="A2995" s="297"/>
      <c r="B2995" s="297"/>
      <c r="C2995" s="297"/>
      <c r="D2995" s="297"/>
      <c r="E2995" s="297"/>
      <c r="F2995" s="297"/>
      <c r="G2995" s="297"/>
      <c r="H2995" s="297"/>
      <c r="I2995" s="297"/>
      <c r="J2995" s="297"/>
      <c r="K2995" s="297"/>
      <c r="L2995" s="297"/>
      <c r="M2995" s="297"/>
      <c r="N2995" s="297"/>
      <c r="O2995" s="297"/>
      <c r="P2995" s="297"/>
      <c r="Q2995" s="297"/>
      <c r="R2995" s="297"/>
      <c r="S2995" s="297"/>
      <c r="T2995" s="297"/>
      <c r="U2995" s="297"/>
      <c r="V2995" s="297"/>
      <c r="W2995" s="297"/>
      <c r="X2995" s="297"/>
      <c r="Y2995" s="297"/>
    </row>
    <row r="2996" spans="1:25" x14ac:dyDescent="0.2">
      <c r="A2996" s="297"/>
      <c r="B2996" s="297"/>
      <c r="C2996" s="297"/>
      <c r="D2996" s="297"/>
      <c r="E2996" s="297"/>
      <c r="F2996" s="297"/>
      <c r="G2996" s="297"/>
      <c r="H2996" s="297"/>
      <c r="I2996" s="297"/>
      <c r="J2996" s="297"/>
      <c r="K2996" s="297"/>
      <c r="L2996" s="297"/>
      <c r="M2996" s="297"/>
      <c r="N2996" s="297"/>
      <c r="O2996" s="297"/>
      <c r="P2996" s="297"/>
      <c r="Q2996" s="297"/>
      <c r="R2996" s="297"/>
      <c r="S2996" s="297"/>
      <c r="T2996" s="297"/>
      <c r="U2996" s="297"/>
      <c r="V2996" s="297"/>
      <c r="W2996" s="297"/>
      <c r="X2996" s="297"/>
      <c r="Y2996" s="297"/>
    </row>
    <row r="2997" spans="1:25" x14ac:dyDescent="0.2">
      <c r="A2997" s="297"/>
      <c r="B2997" s="297"/>
      <c r="C2997" s="297"/>
      <c r="D2997" s="297"/>
      <c r="E2997" s="297"/>
      <c r="F2997" s="297"/>
      <c r="G2997" s="297"/>
      <c r="H2997" s="297"/>
      <c r="I2997" s="297"/>
      <c r="J2997" s="297"/>
      <c r="K2997" s="297"/>
      <c r="L2997" s="297"/>
      <c r="M2997" s="297"/>
      <c r="N2997" s="297"/>
      <c r="O2997" s="297"/>
      <c r="P2997" s="297"/>
      <c r="Q2997" s="297"/>
      <c r="R2997" s="297"/>
      <c r="S2997" s="297"/>
      <c r="T2997" s="297"/>
      <c r="U2997" s="297"/>
      <c r="V2997" s="297"/>
      <c r="W2997" s="297"/>
      <c r="X2997" s="297"/>
      <c r="Y2997" s="297"/>
    </row>
    <row r="2998" spans="1:25" x14ac:dyDescent="0.2">
      <c r="A2998" s="297"/>
      <c r="B2998" s="297"/>
      <c r="C2998" s="297"/>
      <c r="D2998" s="297"/>
      <c r="E2998" s="297"/>
      <c r="F2998" s="297"/>
      <c r="G2998" s="297"/>
      <c r="H2998" s="297"/>
      <c r="I2998" s="297"/>
      <c r="J2998" s="297"/>
      <c r="K2998" s="297"/>
      <c r="L2998" s="297"/>
      <c r="M2998" s="297"/>
      <c r="N2998" s="297"/>
      <c r="O2998" s="297"/>
      <c r="P2998" s="297"/>
      <c r="Q2998" s="297"/>
      <c r="R2998" s="297"/>
      <c r="S2998" s="297"/>
      <c r="T2998" s="297"/>
      <c r="U2998" s="297"/>
      <c r="V2998" s="297"/>
      <c r="W2998" s="297"/>
      <c r="X2998" s="297"/>
      <c r="Y2998" s="297"/>
    </row>
    <row r="2999" spans="1:25" x14ac:dyDescent="0.2">
      <c r="A2999" s="297"/>
      <c r="B2999" s="297"/>
      <c r="C2999" s="297"/>
      <c r="D2999" s="297"/>
      <c r="E2999" s="297"/>
      <c r="F2999" s="297"/>
      <c r="G2999" s="297"/>
      <c r="H2999" s="297"/>
      <c r="I2999" s="297"/>
      <c r="J2999" s="297"/>
      <c r="K2999" s="297"/>
      <c r="L2999" s="297"/>
      <c r="M2999" s="297"/>
      <c r="N2999" s="297"/>
      <c r="O2999" s="297"/>
      <c r="P2999" s="297"/>
      <c r="Q2999" s="297"/>
      <c r="R2999" s="297"/>
      <c r="S2999" s="297"/>
      <c r="T2999" s="297"/>
      <c r="U2999" s="297"/>
      <c r="V2999" s="297"/>
      <c r="W2999" s="297"/>
      <c r="X2999" s="297"/>
      <c r="Y2999" s="297"/>
    </row>
    <row r="3000" spans="1:25" x14ac:dyDescent="0.2">
      <c r="A3000" s="297"/>
      <c r="B3000" s="297"/>
      <c r="C3000" s="297"/>
      <c r="D3000" s="297"/>
      <c r="E3000" s="297"/>
      <c r="F3000" s="297"/>
      <c r="G3000" s="297"/>
      <c r="H3000" s="297"/>
      <c r="I3000" s="297"/>
      <c r="J3000" s="297"/>
      <c r="K3000" s="297"/>
      <c r="L3000" s="297"/>
      <c r="M3000" s="297"/>
      <c r="N3000" s="297"/>
      <c r="O3000" s="297"/>
      <c r="P3000" s="297"/>
      <c r="Q3000" s="297"/>
      <c r="R3000" s="297"/>
      <c r="S3000" s="297"/>
      <c r="T3000" s="297"/>
      <c r="U3000" s="297"/>
      <c r="V3000" s="297"/>
      <c r="W3000" s="297"/>
      <c r="X3000" s="297"/>
      <c r="Y3000" s="297"/>
    </row>
    <row r="3001" spans="1:25" x14ac:dyDescent="0.2">
      <c r="A3001" s="297"/>
      <c r="B3001" s="297"/>
      <c r="C3001" s="297"/>
      <c r="D3001" s="297"/>
      <c r="E3001" s="297"/>
      <c r="F3001" s="297"/>
      <c r="G3001" s="297"/>
      <c r="H3001" s="297"/>
      <c r="I3001" s="297"/>
      <c r="J3001" s="297"/>
      <c r="K3001" s="297"/>
      <c r="L3001" s="297"/>
      <c r="M3001" s="297"/>
      <c r="N3001" s="297"/>
      <c r="O3001" s="297"/>
      <c r="P3001" s="297"/>
      <c r="Q3001" s="297"/>
      <c r="R3001" s="297"/>
      <c r="S3001" s="297"/>
      <c r="T3001" s="297"/>
      <c r="U3001" s="297"/>
      <c r="V3001" s="297"/>
      <c r="W3001" s="297"/>
      <c r="X3001" s="297"/>
      <c r="Y3001" s="297"/>
    </row>
    <row r="3002" spans="1:25" x14ac:dyDescent="0.2">
      <c r="A3002" s="297"/>
      <c r="B3002" s="297"/>
      <c r="C3002" s="297"/>
      <c r="D3002" s="297"/>
      <c r="E3002" s="297"/>
      <c r="F3002" s="297"/>
      <c r="G3002" s="297"/>
      <c r="H3002" s="297"/>
      <c r="I3002" s="297"/>
      <c r="J3002" s="297"/>
      <c r="K3002" s="297"/>
      <c r="L3002" s="297"/>
      <c r="M3002" s="297"/>
      <c r="N3002" s="297"/>
      <c r="O3002" s="297"/>
      <c r="P3002" s="297"/>
      <c r="Q3002" s="297"/>
      <c r="R3002" s="297"/>
      <c r="S3002" s="297"/>
      <c r="T3002" s="297"/>
      <c r="U3002" s="297"/>
      <c r="V3002" s="297"/>
      <c r="W3002" s="297"/>
      <c r="X3002" s="297"/>
      <c r="Y3002" s="297"/>
    </row>
    <row r="3003" spans="1:25" x14ac:dyDescent="0.2">
      <c r="A3003" s="297"/>
      <c r="B3003" s="297"/>
      <c r="C3003" s="297"/>
      <c r="D3003" s="297"/>
      <c r="E3003" s="297"/>
      <c r="F3003" s="297"/>
      <c r="G3003" s="297"/>
      <c r="H3003" s="297"/>
      <c r="I3003" s="297"/>
      <c r="J3003" s="297"/>
      <c r="K3003" s="297"/>
      <c r="L3003" s="297"/>
      <c r="M3003" s="297"/>
      <c r="N3003" s="297"/>
      <c r="O3003" s="297"/>
      <c r="P3003" s="297"/>
      <c r="Q3003" s="297"/>
      <c r="R3003" s="297"/>
      <c r="S3003" s="297"/>
      <c r="T3003" s="297"/>
      <c r="U3003" s="297"/>
      <c r="V3003" s="297"/>
      <c r="W3003" s="297"/>
      <c r="X3003" s="297"/>
      <c r="Y3003" s="297"/>
    </row>
    <row r="3004" spans="1:25" x14ac:dyDescent="0.2">
      <c r="A3004" s="297"/>
      <c r="B3004" s="297"/>
      <c r="C3004" s="297"/>
      <c r="D3004" s="297"/>
      <c r="E3004" s="297"/>
      <c r="F3004" s="297"/>
      <c r="G3004" s="297"/>
      <c r="H3004" s="297"/>
      <c r="I3004" s="297"/>
      <c r="J3004" s="297"/>
      <c r="K3004" s="297"/>
      <c r="L3004" s="297"/>
      <c r="M3004" s="297"/>
      <c r="N3004" s="297"/>
      <c r="O3004" s="297"/>
      <c r="P3004" s="297"/>
      <c r="Q3004" s="297"/>
      <c r="R3004" s="297"/>
      <c r="S3004" s="297"/>
      <c r="T3004" s="297"/>
      <c r="U3004" s="297"/>
      <c r="V3004" s="297"/>
      <c r="W3004" s="297"/>
      <c r="X3004" s="297"/>
      <c r="Y3004" s="297"/>
    </row>
    <row r="3005" spans="1:25" x14ac:dyDescent="0.2">
      <c r="A3005" s="297"/>
      <c r="B3005" s="297"/>
      <c r="C3005" s="297"/>
      <c r="D3005" s="297"/>
      <c r="E3005" s="297"/>
      <c r="F3005" s="297"/>
      <c r="G3005" s="297"/>
      <c r="H3005" s="297"/>
      <c r="I3005" s="297"/>
      <c r="J3005" s="297"/>
      <c r="K3005" s="297"/>
      <c r="L3005" s="297"/>
      <c r="M3005" s="297"/>
      <c r="N3005" s="297"/>
      <c r="O3005" s="297"/>
      <c r="P3005" s="297"/>
      <c r="Q3005" s="297"/>
      <c r="R3005" s="297"/>
      <c r="S3005" s="297"/>
      <c r="T3005" s="297"/>
      <c r="U3005" s="297"/>
      <c r="V3005" s="297"/>
      <c r="W3005" s="297"/>
      <c r="X3005" s="297"/>
      <c r="Y3005" s="297"/>
    </row>
    <row r="3006" spans="1:25" x14ac:dyDescent="0.2">
      <c r="A3006" s="297"/>
      <c r="B3006" s="297"/>
      <c r="C3006" s="297"/>
      <c r="D3006" s="297"/>
      <c r="E3006" s="297"/>
      <c r="F3006" s="297"/>
      <c r="G3006" s="297"/>
      <c r="H3006" s="297"/>
      <c r="I3006" s="297"/>
      <c r="J3006" s="297"/>
      <c r="K3006" s="297"/>
      <c r="L3006" s="297"/>
      <c r="M3006" s="297"/>
      <c r="N3006" s="297"/>
      <c r="O3006" s="297"/>
      <c r="P3006" s="297"/>
      <c r="Q3006" s="297"/>
      <c r="R3006" s="297"/>
      <c r="S3006" s="297"/>
      <c r="T3006" s="297"/>
      <c r="U3006" s="297"/>
      <c r="V3006" s="297"/>
      <c r="W3006" s="297"/>
      <c r="X3006" s="297"/>
      <c r="Y3006" s="297"/>
    </row>
    <row r="3007" spans="1:25" x14ac:dyDescent="0.2">
      <c r="A3007" s="297"/>
      <c r="B3007" s="297"/>
      <c r="C3007" s="297"/>
      <c r="D3007" s="297"/>
      <c r="E3007" s="297"/>
      <c r="F3007" s="297"/>
      <c r="G3007" s="297"/>
      <c r="H3007" s="297"/>
      <c r="I3007" s="297"/>
      <c r="J3007" s="297"/>
      <c r="K3007" s="297"/>
      <c r="L3007" s="297"/>
      <c r="M3007" s="297"/>
      <c r="N3007" s="297"/>
      <c r="O3007" s="297"/>
      <c r="P3007" s="297"/>
      <c r="Q3007" s="297"/>
      <c r="R3007" s="297"/>
      <c r="S3007" s="297"/>
      <c r="T3007" s="297"/>
      <c r="U3007" s="297"/>
      <c r="V3007" s="297"/>
      <c r="W3007" s="297"/>
      <c r="X3007" s="297"/>
      <c r="Y3007" s="297"/>
    </row>
    <row r="3008" spans="1:25" x14ac:dyDescent="0.2">
      <c r="A3008" s="297"/>
      <c r="B3008" s="297"/>
      <c r="C3008" s="297"/>
      <c r="D3008" s="297"/>
      <c r="E3008" s="297"/>
      <c r="F3008" s="297"/>
      <c r="G3008" s="297"/>
      <c r="H3008" s="297"/>
      <c r="I3008" s="297"/>
      <c r="J3008" s="297"/>
      <c r="K3008" s="297"/>
      <c r="L3008" s="297"/>
      <c r="M3008" s="297"/>
      <c r="N3008" s="297"/>
      <c r="O3008" s="297"/>
      <c r="P3008" s="297"/>
      <c r="Q3008" s="297"/>
      <c r="R3008" s="297"/>
      <c r="S3008" s="297"/>
      <c r="T3008" s="297"/>
      <c r="U3008" s="297"/>
      <c r="V3008" s="297"/>
      <c r="W3008" s="297"/>
      <c r="X3008" s="297"/>
      <c r="Y3008" s="297"/>
    </row>
    <row r="3009" spans="1:25" x14ac:dyDescent="0.2">
      <c r="A3009" s="297"/>
      <c r="B3009" s="297"/>
      <c r="C3009" s="297"/>
      <c r="D3009" s="297"/>
      <c r="E3009" s="297"/>
      <c r="F3009" s="297"/>
      <c r="G3009" s="297"/>
      <c r="H3009" s="297"/>
      <c r="I3009" s="297"/>
      <c r="J3009" s="297"/>
      <c r="K3009" s="297"/>
      <c r="L3009" s="297"/>
      <c r="M3009" s="297"/>
      <c r="N3009" s="297"/>
      <c r="O3009" s="297"/>
      <c r="P3009" s="297"/>
      <c r="Q3009" s="297"/>
      <c r="R3009" s="297"/>
      <c r="S3009" s="297"/>
      <c r="T3009" s="297"/>
      <c r="U3009" s="297"/>
      <c r="V3009" s="297"/>
      <c r="W3009" s="297"/>
      <c r="X3009" s="297"/>
      <c r="Y3009" s="297"/>
    </row>
    <row r="3010" spans="1:25" x14ac:dyDescent="0.2">
      <c r="A3010" s="297"/>
      <c r="B3010" s="297"/>
      <c r="C3010" s="297"/>
      <c r="D3010" s="297"/>
      <c r="E3010" s="297"/>
      <c r="F3010" s="297"/>
      <c r="G3010" s="297"/>
      <c r="H3010" s="297"/>
      <c r="I3010" s="297"/>
      <c r="J3010" s="297"/>
      <c r="K3010" s="297"/>
      <c r="L3010" s="297"/>
      <c r="M3010" s="297"/>
      <c r="N3010" s="297"/>
      <c r="O3010" s="297"/>
      <c r="P3010" s="297"/>
      <c r="Q3010" s="297"/>
      <c r="R3010" s="297"/>
      <c r="S3010" s="297"/>
      <c r="T3010" s="297"/>
      <c r="U3010" s="297"/>
      <c r="V3010" s="297"/>
      <c r="W3010" s="297"/>
      <c r="X3010" s="297"/>
      <c r="Y3010" s="297"/>
    </row>
    <row r="3011" spans="1:25" x14ac:dyDescent="0.2">
      <c r="A3011" s="297"/>
      <c r="B3011" s="297"/>
      <c r="C3011" s="297"/>
      <c r="D3011" s="297"/>
      <c r="E3011" s="297"/>
      <c r="F3011" s="297"/>
      <c r="G3011" s="297"/>
      <c r="H3011" s="297"/>
      <c r="I3011" s="297"/>
      <c r="J3011" s="297"/>
      <c r="K3011" s="297"/>
      <c r="L3011" s="297"/>
      <c r="M3011" s="297"/>
      <c r="N3011" s="297"/>
      <c r="O3011" s="297"/>
      <c r="P3011" s="297"/>
      <c r="Q3011" s="297"/>
      <c r="R3011" s="297"/>
      <c r="S3011" s="297"/>
      <c r="T3011" s="297"/>
      <c r="U3011" s="297"/>
      <c r="V3011" s="297"/>
      <c r="W3011" s="297"/>
      <c r="X3011" s="297"/>
      <c r="Y3011" s="297"/>
    </row>
    <row r="3012" spans="1:25" x14ac:dyDescent="0.2">
      <c r="A3012" s="297"/>
      <c r="B3012" s="297"/>
      <c r="C3012" s="297"/>
      <c r="D3012" s="297"/>
      <c r="E3012" s="297"/>
      <c r="F3012" s="297"/>
      <c r="G3012" s="297"/>
      <c r="H3012" s="297"/>
      <c r="I3012" s="297"/>
      <c r="J3012" s="297"/>
      <c r="K3012" s="297"/>
      <c r="L3012" s="297"/>
      <c r="M3012" s="297"/>
      <c r="N3012" s="297"/>
      <c r="O3012" s="297"/>
      <c r="P3012" s="297"/>
      <c r="Q3012" s="297"/>
      <c r="R3012" s="297"/>
      <c r="S3012" s="297"/>
      <c r="T3012" s="297"/>
      <c r="U3012" s="297"/>
      <c r="V3012" s="297"/>
      <c r="W3012" s="297"/>
      <c r="X3012" s="297"/>
      <c r="Y3012" s="297"/>
    </row>
    <row r="3013" spans="1:25" x14ac:dyDescent="0.2">
      <c r="A3013" s="297"/>
      <c r="B3013" s="297"/>
      <c r="C3013" s="297"/>
      <c r="D3013" s="297"/>
      <c r="E3013" s="297"/>
      <c r="F3013" s="297"/>
      <c r="G3013" s="297"/>
      <c r="H3013" s="297"/>
      <c r="I3013" s="297"/>
      <c r="J3013" s="297"/>
      <c r="K3013" s="297"/>
      <c r="L3013" s="297"/>
      <c r="M3013" s="297"/>
      <c r="N3013" s="297"/>
      <c r="O3013" s="297"/>
      <c r="P3013" s="297"/>
      <c r="Q3013" s="297"/>
      <c r="R3013" s="297"/>
      <c r="S3013" s="297"/>
      <c r="T3013" s="297"/>
      <c r="U3013" s="297"/>
      <c r="V3013" s="297"/>
      <c r="W3013" s="297"/>
      <c r="X3013" s="297"/>
      <c r="Y3013" s="297"/>
    </row>
    <row r="3014" spans="1:25" x14ac:dyDescent="0.2">
      <c r="A3014" s="297"/>
      <c r="B3014" s="297"/>
      <c r="C3014" s="297"/>
      <c r="D3014" s="297"/>
      <c r="E3014" s="297"/>
      <c r="F3014" s="297"/>
      <c r="G3014" s="297"/>
      <c r="H3014" s="297"/>
      <c r="I3014" s="297"/>
      <c r="J3014" s="297"/>
      <c r="K3014" s="297"/>
      <c r="L3014" s="297"/>
      <c r="M3014" s="297"/>
      <c r="N3014" s="297"/>
      <c r="O3014" s="297"/>
      <c r="P3014" s="297"/>
      <c r="Q3014" s="297"/>
      <c r="R3014" s="297"/>
      <c r="S3014" s="297"/>
      <c r="T3014" s="297"/>
      <c r="U3014" s="297"/>
      <c r="V3014" s="297"/>
      <c r="W3014" s="297"/>
      <c r="X3014" s="297"/>
      <c r="Y3014" s="297"/>
    </row>
    <row r="3015" spans="1:25" x14ac:dyDescent="0.2">
      <c r="A3015" s="297"/>
      <c r="B3015" s="297"/>
      <c r="C3015" s="297"/>
      <c r="D3015" s="297"/>
      <c r="E3015" s="297"/>
      <c r="F3015" s="297"/>
      <c r="G3015" s="297"/>
      <c r="H3015" s="297"/>
      <c r="I3015" s="297"/>
      <c r="J3015" s="297"/>
      <c r="K3015" s="297"/>
      <c r="L3015" s="297"/>
      <c r="M3015" s="297"/>
      <c r="N3015" s="297"/>
      <c r="O3015" s="297"/>
      <c r="P3015" s="297"/>
      <c r="Q3015" s="297"/>
      <c r="R3015" s="297"/>
      <c r="S3015" s="297"/>
      <c r="T3015" s="297"/>
      <c r="U3015" s="297"/>
      <c r="V3015" s="297"/>
      <c r="W3015" s="297"/>
      <c r="X3015" s="297"/>
      <c r="Y3015" s="297"/>
    </row>
    <row r="3016" spans="1:25" x14ac:dyDescent="0.2">
      <c r="A3016" s="297"/>
      <c r="B3016" s="297"/>
      <c r="C3016" s="297"/>
      <c r="D3016" s="297"/>
      <c r="E3016" s="297"/>
      <c r="F3016" s="297"/>
      <c r="G3016" s="297"/>
      <c r="H3016" s="297"/>
      <c r="I3016" s="297"/>
      <c r="J3016" s="297"/>
      <c r="K3016" s="297"/>
      <c r="L3016" s="297"/>
      <c r="M3016" s="297"/>
      <c r="N3016" s="297"/>
      <c r="O3016" s="297"/>
      <c r="P3016" s="297"/>
      <c r="Q3016" s="297"/>
      <c r="R3016" s="297"/>
      <c r="S3016" s="297"/>
      <c r="T3016" s="297"/>
      <c r="U3016" s="297"/>
      <c r="V3016" s="297"/>
      <c r="W3016" s="297"/>
      <c r="X3016" s="297"/>
      <c r="Y3016" s="297"/>
    </row>
    <row r="3017" spans="1:25" x14ac:dyDescent="0.2">
      <c r="A3017" s="297"/>
      <c r="B3017" s="297"/>
      <c r="C3017" s="297"/>
      <c r="D3017" s="297"/>
      <c r="E3017" s="297"/>
      <c r="F3017" s="297"/>
      <c r="G3017" s="297"/>
      <c r="H3017" s="297"/>
      <c r="I3017" s="297"/>
      <c r="J3017" s="297"/>
      <c r="K3017" s="297"/>
      <c r="L3017" s="297"/>
      <c r="M3017" s="297"/>
      <c r="N3017" s="297"/>
      <c r="O3017" s="297"/>
      <c r="P3017" s="297"/>
      <c r="Q3017" s="297"/>
      <c r="R3017" s="297"/>
      <c r="S3017" s="297"/>
      <c r="T3017" s="297"/>
      <c r="U3017" s="297"/>
      <c r="V3017" s="297"/>
      <c r="W3017" s="297"/>
      <c r="X3017" s="297"/>
      <c r="Y3017" s="297"/>
    </row>
    <row r="3018" spans="1:25" x14ac:dyDescent="0.2">
      <c r="A3018" s="297"/>
      <c r="B3018" s="297"/>
      <c r="C3018" s="297"/>
      <c r="D3018" s="297"/>
      <c r="E3018" s="297"/>
      <c r="F3018" s="297"/>
      <c r="G3018" s="297"/>
      <c r="H3018" s="297"/>
      <c r="I3018" s="297"/>
      <c r="J3018" s="297"/>
      <c r="K3018" s="297"/>
      <c r="L3018" s="297"/>
      <c r="M3018" s="297"/>
      <c r="N3018" s="297"/>
      <c r="O3018" s="297"/>
      <c r="P3018" s="297"/>
      <c r="Q3018" s="297"/>
      <c r="R3018" s="297"/>
      <c r="S3018" s="297"/>
      <c r="T3018" s="297"/>
      <c r="U3018" s="297"/>
      <c r="V3018" s="297"/>
      <c r="W3018" s="297"/>
      <c r="X3018" s="297"/>
      <c r="Y3018" s="297"/>
    </row>
    <row r="3019" spans="1:25" x14ac:dyDescent="0.2">
      <c r="A3019" s="297"/>
      <c r="B3019" s="297"/>
      <c r="C3019" s="297"/>
      <c r="D3019" s="297"/>
      <c r="E3019" s="297"/>
      <c r="F3019" s="297"/>
      <c r="G3019" s="297"/>
      <c r="H3019" s="297"/>
      <c r="I3019" s="297"/>
      <c r="J3019" s="297"/>
      <c r="K3019" s="297"/>
      <c r="L3019" s="297"/>
      <c r="M3019" s="297"/>
      <c r="N3019" s="297"/>
      <c r="O3019" s="297"/>
      <c r="P3019" s="297"/>
      <c r="Q3019" s="297"/>
      <c r="R3019" s="297"/>
      <c r="S3019" s="297"/>
      <c r="T3019" s="297"/>
      <c r="U3019" s="297"/>
      <c r="V3019" s="297"/>
      <c r="W3019" s="297"/>
      <c r="X3019" s="297"/>
      <c r="Y3019" s="297"/>
    </row>
    <row r="3020" spans="1:25" x14ac:dyDescent="0.2">
      <c r="A3020" s="297"/>
      <c r="B3020" s="297"/>
      <c r="C3020" s="297"/>
      <c r="D3020" s="297"/>
      <c r="E3020" s="297"/>
      <c r="F3020" s="297"/>
      <c r="G3020" s="297"/>
      <c r="H3020" s="297"/>
      <c r="I3020" s="297"/>
      <c r="J3020" s="297"/>
      <c r="K3020" s="297"/>
      <c r="L3020" s="297"/>
      <c r="M3020" s="297"/>
      <c r="N3020" s="297"/>
      <c r="O3020" s="297"/>
      <c r="P3020" s="297"/>
      <c r="Q3020" s="297"/>
      <c r="R3020" s="297"/>
      <c r="S3020" s="297"/>
      <c r="T3020" s="297"/>
      <c r="U3020" s="297"/>
      <c r="V3020" s="297"/>
      <c r="W3020" s="297"/>
      <c r="X3020" s="297"/>
      <c r="Y3020" s="297"/>
    </row>
    <row r="3021" spans="1:25" x14ac:dyDescent="0.2">
      <c r="A3021" s="297"/>
      <c r="B3021" s="297"/>
      <c r="C3021" s="297"/>
      <c r="D3021" s="297"/>
      <c r="E3021" s="297"/>
      <c r="F3021" s="297"/>
      <c r="G3021" s="297"/>
      <c r="H3021" s="297"/>
      <c r="I3021" s="297"/>
      <c r="J3021" s="297"/>
      <c r="K3021" s="297"/>
      <c r="L3021" s="297"/>
      <c r="M3021" s="297"/>
      <c r="N3021" s="297"/>
      <c r="O3021" s="297"/>
      <c r="P3021" s="297"/>
      <c r="Q3021" s="297"/>
      <c r="R3021" s="297"/>
      <c r="S3021" s="297"/>
      <c r="T3021" s="297"/>
      <c r="U3021" s="297"/>
      <c r="V3021" s="297"/>
      <c r="W3021" s="297"/>
      <c r="X3021" s="297"/>
      <c r="Y3021" s="297"/>
    </row>
    <row r="3022" spans="1:25" x14ac:dyDescent="0.2">
      <c r="A3022" s="297"/>
      <c r="B3022" s="297"/>
      <c r="C3022" s="297"/>
      <c r="D3022" s="297"/>
      <c r="E3022" s="297"/>
      <c r="F3022" s="297"/>
      <c r="G3022" s="297"/>
      <c r="H3022" s="297"/>
      <c r="I3022" s="297"/>
      <c r="J3022" s="297"/>
      <c r="K3022" s="297"/>
      <c r="L3022" s="297"/>
      <c r="M3022" s="297"/>
      <c r="N3022" s="297"/>
      <c r="O3022" s="297"/>
      <c r="P3022" s="297"/>
      <c r="Q3022" s="297"/>
      <c r="R3022" s="297"/>
      <c r="S3022" s="297"/>
      <c r="T3022" s="297"/>
      <c r="U3022" s="297"/>
      <c r="V3022" s="297"/>
      <c r="W3022" s="297"/>
      <c r="X3022" s="297"/>
      <c r="Y3022" s="297"/>
    </row>
    <row r="3023" spans="1:25" x14ac:dyDescent="0.2">
      <c r="A3023" s="297"/>
      <c r="B3023" s="297"/>
      <c r="C3023" s="297"/>
      <c r="D3023" s="297"/>
      <c r="E3023" s="297"/>
      <c r="F3023" s="297"/>
      <c r="G3023" s="297"/>
      <c r="H3023" s="297"/>
      <c r="I3023" s="297"/>
      <c r="J3023" s="297"/>
      <c r="K3023" s="297"/>
      <c r="L3023" s="297"/>
      <c r="M3023" s="297"/>
      <c r="N3023" s="297"/>
      <c r="O3023" s="297"/>
      <c r="P3023" s="297"/>
      <c r="Q3023" s="297"/>
      <c r="R3023" s="297"/>
      <c r="S3023" s="297"/>
      <c r="T3023" s="297"/>
      <c r="U3023" s="297"/>
      <c r="V3023" s="297"/>
      <c r="W3023" s="297"/>
      <c r="X3023" s="297"/>
      <c r="Y3023" s="297"/>
    </row>
    <row r="3024" spans="1:25" x14ac:dyDescent="0.2">
      <c r="A3024" s="297"/>
      <c r="B3024" s="297"/>
      <c r="C3024" s="297"/>
      <c r="D3024" s="297"/>
      <c r="E3024" s="297"/>
      <c r="F3024" s="297"/>
      <c r="G3024" s="297"/>
      <c r="H3024" s="297"/>
      <c r="I3024" s="297"/>
      <c r="J3024" s="297"/>
      <c r="K3024" s="297"/>
      <c r="L3024" s="297"/>
      <c r="M3024" s="297"/>
      <c r="N3024" s="297"/>
      <c r="O3024" s="297"/>
      <c r="P3024" s="297"/>
      <c r="Q3024" s="297"/>
      <c r="R3024" s="297"/>
      <c r="S3024" s="297"/>
      <c r="T3024" s="297"/>
      <c r="U3024" s="297"/>
      <c r="V3024" s="297"/>
      <c r="W3024" s="297"/>
      <c r="X3024" s="297"/>
      <c r="Y3024" s="297"/>
    </row>
    <row r="3025" spans="1:25" x14ac:dyDescent="0.2">
      <c r="A3025" s="297"/>
      <c r="B3025" s="297"/>
      <c r="C3025" s="297"/>
      <c r="D3025" s="297"/>
      <c r="E3025" s="297"/>
      <c r="F3025" s="297"/>
      <c r="G3025" s="297"/>
      <c r="H3025" s="297"/>
      <c r="I3025" s="297"/>
      <c r="J3025" s="297"/>
      <c r="K3025" s="297"/>
      <c r="L3025" s="297"/>
      <c r="M3025" s="297"/>
      <c r="N3025" s="297"/>
      <c r="O3025" s="297"/>
      <c r="P3025" s="297"/>
      <c r="Q3025" s="297"/>
      <c r="R3025" s="297"/>
      <c r="S3025" s="297"/>
      <c r="T3025" s="297"/>
      <c r="U3025" s="297"/>
      <c r="V3025" s="297"/>
      <c r="W3025" s="297"/>
      <c r="X3025" s="297"/>
      <c r="Y3025" s="297"/>
    </row>
    <row r="3026" spans="1:25" x14ac:dyDescent="0.2">
      <c r="A3026" s="297"/>
      <c r="B3026" s="297"/>
      <c r="C3026" s="297"/>
      <c r="D3026" s="297"/>
      <c r="E3026" s="297"/>
      <c r="F3026" s="297"/>
      <c r="G3026" s="297"/>
      <c r="H3026" s="297"/>
      <c r="I3026" s="297"/>
      <c r="J3026" s="297"/>
      <c r="K3026" s="297"/>
      <c r="L3026" s="297"/>
      <c r="M3026" s="297"/>
      <c r="N3026" s="297"/>
      <c r="O3026" s="297"/>
      <c r="P3026" s="297"/>
      <c r="Q3026" s="297"/>
      <c r="R3026" s="297"/>
      <c r="S3026" s="297"/>
      <c r="T3026" s="297"/>
      <c r="U3026" s="297"/>
      <c r="V3026" s="297"/>
      <c r="W3026" s="297"/>
      <c r="X3026" s="297"/>
      <c r="Y3026" s="297"/>
    </row>
    <row r="3027" spans="1:25" x14ac:dyDescent="0.2">
      <c r="A3027" s="297"/>
      <c r="B3027" s="297"/>
      <c r="C3027" s="297"/>
      <c r="D3027" s="297"/>
      <c r="E3027" s="297"/>
      <c r="F3027" s="297"/>
      <c r="G3027" s="297"/>
      <c r="H3027" s="297"/>
      <c r="I3027" s="297"/>
      <c r="J3027" s="297"/>
      <c r="K3027" s="297"/>
      <c r="L3027" s="297"/>
      <c r="M3027" s="297"/>
      <c r="N3027" s="297"/>
      <c r="O3027" s="297"/>
      <c r="P3027" s="297"/>
      <c r="Q3027" s="297"/>
      <c r="R3027" s="297"/>
      <c r="S3027" s="297"/>
      <c r="T3027" s="297"/>
      <c r="U3027" s="297"/>
      <c r="V3027" s="297"/>
      <c r="W3027" s="297"/>
      <c r="X3027" s="297"/>
      <c r="Y3027" s="297"/>
    </row>
    <row r="3028" spans="1:25" x14ac:dyDescent="0.2">
      <c r="A3028" s="297"/>
      <c r="B3028" s="297"/>
      <c r="C3028" s="297"/>
      <c r="D3028" s="297"/>
      <c r="E3028" s="297"/>
      <c r="F3028" s="297"/>
      <c r="G3028" s="297"/>
      <c r="H3028" s="297"/>
      <c r="I3028" s="297"/>
      <c r="J3028" s="297"/>
      <c r="K3028" s="297"/>
      <c r="L3028" s="297"/>
      <c r="M3028" s="297"/>
      <c r="N3028" s="297"/>
      <c r="O3028" s="297"/>
      <c r="P3028" s="297"/>
      <c r="Q3028" s="297"/>
      <c r="R3028" s="297"/>
      <c r="S3028" s="297"/>
      <c r="T3028" s="297"/>
      <c r="U3028" s="297"/>
      <c r="V3028" s="297"/>
      <c r="W3028" s="297"/>
      <c r="X3028" s="297"/>
      <c r="Y3028" s="297"/>
    </row>
    <row r="3029" spans="1:25" x14ac:dyDescent="0.2">
      <c r="A3029" s="297"/>
      <c r="B3029" s="297"/>
      <c r="C3029" s="297"/>
      <c r="D3029" s="297"/>
      <c r="E3029" s="297"/>
      <c r="F3029" s="297"/>
      <c r="G3029" s="297"/>
      <c r="H3029" s="297"/>
      <c r="I3029" s="297"/>
      <c r="J3029" s="297"/>
      <c r="K3029" s="297"/>
      <c r="L3029" s="297"/>
      <c r="M3029" s="297"/>
      <c r="N3029" s="297"/>
      <c r="O3029" s="297"/>
      <c r="P3029" s="297"/>
      <c r="Q3029" s="297"/>
      <c r="R3029" s="297"/>
      <c r="S3029" s="297"/>
      <c r="T3029" s="297"/>
      <c r="U3029" s="297"/>
      <c r="V3029" s="297"/>
      <c r="W3029" s="297"/>
      <c r="X3029" s="297"/>
      <c r="Y3029" s="297"/>
    </row>
    <row r="3030" spans="1:25" x14ac:dyDescent="0.2">
      <c r="A3030" s="297"/>
      <c r="B3030" s="297"/>
      <c r="C3030" s="297"/>
      <c r="D3030" s="297"/>
      <c r="E3030" s="297"/>
      <c r="F3030" s="297"/>
      <c r="G3030" s="297"/>
      <c r="H3030" s="297"/>
      <c r="I3030" s="297"/>
      <c r="J3030" s="297"/>
      <c r="K3030" s="297"/>
      <c r="L3030" s="297"/>
      <c r="M3030" s="297"/>
      <c r="N3030" s="297"/>
      <c r="O3030" s="297"/>
      <c r="P3030" s="297"/>
      <c r="Q3030" s="297"/>
      <c r="R3030" s="297"/>
      <c r="S3030" s="297"/>
      <c r="T3030" s="297"/>
      <c r="U3030" s="297"/>
      <c r="V3030" s="297"/>
      <c r="W3030" s="297"/>
      <c r="X3030" s="297"/>
      <c r="Y3030" s="297"/>
    </row>
    <row r="3031" spans="1:25" x14ac:dyDescent="0.2">
      <c r="A3031" s="297"/>
      <c r="B3031" s="297"/>
      <c r="C3031" s="297"/>
      <c r="D3031" s="297"/>
      <c r="E3031" s="297"/>
      <c r="F3031" s="297"/>
      <c r="G3031" s="297"/>
      <c r="H3031" s="297"/>
      <c r="I3031" s="297"/>
      <c r="J3031" s="297"/>
      <c r="K3031" s="297"/>
      <c r="L3031" s="297"/>
      <c r="M3031" s="297"/>
      <c r="N3031" s="297"/>
      <c r="O3031" s="297"/>
      <c r="P3031" s="297"/>
      <c r="Q3031" s="297"/>
      <c r="R3031" s="297"/>
      <c r="S3031" s="297"/>
      <c r="T3031" s="297"/>
      <c r="U3031" s="297"/>
      <c r="V3031" s="297"/>
      <c r="W3031" s="297"/>
      <c r="X3031" s="297"/>
      <c r="Y3031" s="297"/>
    </row>
    <row r="3032" spans="1:25" x14ac:dyDescent="0.2">
      <c r="A3032" s="297"/>
      <c r="B3032" s="297"/>
      <c r="C3032" s="297"/>
      <c r="D3032" s="297"/>
      <c r="E3032" s="297"/>
      <c r="F3032" s="297"/>
      <c r="G3032" s="297"/>
      <c r="H3032" s="297"/>
      <c r="I3032" s="297"/>
      <c r="J3032" s="297"/>
      <c r="K3032" s="297"/>
      <c r="L3032" s="297"/>
      <c r="M3032" s="297"/>
      <c r="N3032" s="297"/>
      <c r="O3032" s="297"/>
      <c r="P3032" s="297"/>
      <c r="Q3032" s="297"/>
      <c r="R3032" s="297"/>
      <c r="S3032" s="297"/>
      <c r="T3032" s="297"/>
      <c r="U3032" s="297"/>
      <c r="V3032" s="297"/>
      <c r="W3032" s="297"/>
      <c r="X3032" s="297"/>
      <c r="Y3032" s="297"/>
    </row>
    <row r="3033" spans="1:25" x14ac:dyDescent="0.2">
      <c r="A3033" s="297"/>
      <c r="B3033" s="297"/>
      <c r="C3033" s="297"/>
      <c r="D3033" s="297"/>
      <c r="E3033" s="297"/>
      <c r="F3033" s="297"/>
      <c r="G3033" s="297"/>
      <c r="H3033" s="297"/>
      <c r="I3033" s="297"/>
      <c r="J3033" s="297"/>
      <c r="K3033" s="297"/>
      <c r="L3033" s="297"/>
      <c r="M3033" s="297"/>
      <c r="N3033" s="297"/>
      <c r="O3033" s="297"/>
      <c r="P3033" s="297"/>
      <c r="Q3033" s="297"/>
      <c r="R3033" s="297"/>
      <c r="S3033" s="297"/>
      <c r="T3033" s="297"/>
      <c r="U3033" s="297"/>
      <c r="V3033" s="297"/>
      <c r="W3033" s="297"/>
      <c r="X3033" s="297"/>
      <c r="Y3033" s="297"/>
    </row>
    <row r="3034" spans="1:25" x14ac:dyDescent="0.2">
      <c r="A3034" s="297"/>
      <c r="B3034" s="297"/>
      <c r="C3034" s="297"/>
      <c r="D3034" s="297"/>
      <c r="E3034" s="297"/>
      <c r="F3034" s="297"/>
      <c r="G3034" s="297"/>
      <c r="H3034" s="297"/>
      <c r="I3034" s="297"/>
      <c r="J3034" s="297"/>
      <c r="K3034" s="297"/>
      <c r="L3034" s="297"/>
      <c r="M3034" s="297"/>
      <c r="N3034" s="297"/>
      <c r="O3034" s="297"/>
      <c r="P3034" s="297"/>
      <c r="Q3034" s="297"/>
      <c r="R3034" s="297"/>
      <c r="S3034" s="297"/>
      <c r="T3034" s="297"/>
      <c r="U3034" s="297"/>
      <c r="V3034" s="297"/>
      <c r="W3034" s="297"/>
      <c r="X3034" s="297"/>
      <c r="Y3034" s="297"/>
    </row>
    <row r="3035" spans="1:25" x14ac:dyDescent="0.2">
      <c r="A3035" s="297"/>
      <c r="B3035" s="297"/>
      <c r="C3035" s="297"/>
      <c r="D3035" s="297"/>
      <c r="E3035" s="297"/>
      <c r="F3035" s="297"/>
      <c r="G3035" s="297"/>
      <c r="H3035" s="297"/>
      <c r="I3035" s="297"/>
      <c r="J3035" s="297"/>
      <c r="K3035" s="297"/>
      <c r="L3035" s="297"/>
      <c r="M3035" s="297"/>
      <c r="N3035" s="297"/>
      <c r="O3035" s="297"/>
      <c r="P3035" s="297"/>
      <c r="Q3035" s="297"/>
      <c r="R3035" s="297"/>
      <c r="S3035" s="297"/>
      <c r="T3035" s="297"/>
      <c r="U3035" s="297"/>
      <c r="V3035" s="297"/>
      <c r="W3035" s="297"/>
      <c r="X3035" s="297"/>
      <c r="Y3035" s="297"/>
    </row>
    <row r="3036" spans="1:25" x14ac:dyDescent="0.2">
      <c r="A3036" s="297"/>
      <c r="B3036" s="297"/>
      <c r="C3036" s="297"/>
      <c r="D3036" s="297"/>
      <c r="E3036" s="297"/>
      <c r="F3036" s="297"/>
      <c r="G3036" s="297"/>
      <c r="H3036" s="297"/>
      <c r="I3036" s="297"/>
      <c r="J3036" s="297"/>
      <c r="K3036" s="297"/>
      <c r="L3036" s="297"/>
      <c r="M3036" s="297"/>
      <c r="N3036" s="297"/>
      <c r="O3036" s="297"/>
      <c r="P3036" s="297"/>
      <c r="Q3036" s="297"/>
      <c r="R3036" s="297"/>
      <c r="S3036" s="297"/>
      <c r="T3036" s="297"/>
      <c r="U3036" s="297"/>
      <c r="V3036" s="297"/>
      <c r="W3036" s="297"/>
      <c r="X3036" s="297"/>
      <c r="Y3036" s="297"/>
    </row>
    <row r="3037" spans="1:25" x14ac:dyDescent="0.2">
      <c r="A3037" s="297"/>
      <c r="B3037" s="297"/>
      <c r="C3037" s="297"/>
      <c r="D3037" s="297"/>
      <c r="E3037" s="297"/>
      <c r="F3037" s="297"/>
      <c r="G3037" s="297"/>
      <c r="H3037" s="297"/>
      <c r="I3037" s="297"/>
      <c r="J3037" s="297"/>
      <c r="K3037" s="297"/>
      <c r="L3037" s="297"/>
      <c r="M3037" s="297"/>
      <c r="N3037" s="297"/>
      <c r="O3037" s="297"/>
      <c r="P3037" s="297"/>
      <c r="Q3037" s="297"/>
      <c r="R3037" s="297"/>
      <c r="S3037" s="297"/>
      <c r="T3037" s="297"/>
      <c r="U3037" s="297"/>
      <c r="V3037" s="297"/>
      <c r="W3037" s="297"/>
      <c r="X3037" s="297"/>
      <c r="Y3037" s="297"/>
    </row>
    <row r="3038" spans="1:25" x14ac:dyDescent="0.2">
      <c r="A3038" s="297"/>
      <c r="B3038" s="297"/>
      <c r="C3038" s="297"/>
      <c r="D3038" s="297"/>
      <c r="E3038" s="297"/>
      <c r="F3038" s="297"/>
      <c r="G3038" s="297"/>
      <c r="H3038" s="297"/>
      <c r="I3038" s="297"/>
      <c r="J3038" s="297"/>
      <c r="K3038" s="297"/>
      <c r="L3038" s="297"/>
      <c r="M3038" s="297"/>
      <c r="N3038" s="297"/>
      <c r="O3038" s="297"/>
      <c r="P3038" s="297"/>
      <c r="Q3038" s="297"/>
      <c r="R3038" s="297"/>
      <c r="S3038" s="297"/>
      <c r="T3038" s="297"/>
      <c r="U3038" s="297"/>
      <c r="V3038" s="297"/>
      <c r="W3038" s="297"/>
      <c r="X3038" s="297"/>
      <c r="Y3038" s="297"/>
    </row>
    <row r="3039" spans="1:25" x14ac:dyDescent="0.2">
      <c r="A3039" s="297"/>
      <c r="B3039" s="297"/>
      <c r="C3039" s="297"/>
      <c r="D3039" s="297"/>
      <c r="E3039" s="297"/>
      <c r="F3039" s="297"/>
      <c r="G3039" s="297"/>
      <c r="H3039" s="297"/>
      <c r="I3039" s="297"/>
      <c r="J3039" s="297"/>
      <c r="K3039" s="297"/>
      <c r="L3039" s="297"/>
      <c r="M3039" s="297"/>
      <c r="N3039" s="297"/>
      <c r="O3039" s="297"/>
      <c r="P3039" s="297"/>
      <c r="Q3039" s="297"/>
      <c r="R3039" s="297"/>
      <c r="S3039" s="297"/>
      <c r="T3039" s="297"/>
      <c r="U3039" s="297"/>
      <c r="V3039" s="297"/>
      <c r="W3039" s="297"/>
      <c r="X3039" s="297"/>
      <c r="Y3039" s="297"/>
    </row>
    <row r="3040" spans="1:25" x14ac:dyDescent="0.2">
      <c r="A3040" s="297"/>
      <c r="B3040" s="297"/>
      <c r="C3040" s="297"/>
      <c r="D3040" s="297"/>
      <c r="E3040" s="297"/>
      <c r="F3040" s="297"/>
      <c r="G3040" s="297"/>
      <c r="H3040" s="297"/>
      <c r="I3040" s="297"/>
      <c r="J3040" s="297"/>
      <c r="K3040" s="297"/>
      <c r="L3040" s="297"/>
      <c r="M3040" s="297"/>
      <c r="N3040" s="297"/>
      <c r="O3040" s="297"/>
      <c r="P3040" s="297"/>
      <c r="Q3040" s="297"/>
      <c r="R3040" s="297"/>
      <c r="S3040" s="297"/>
      <c r="T3040" s="297"/>
      <c r="U3040" s="297"/>
      <c r="V3040" s="297"/>
      <c r="W3040" s="297"/>
      <c r="X3040" s="297"/>
      <c r="Y3040" s="297"/>
    </row>
    <row r="3041" spans="1:25" x14ac:dyDescent="0.2">
      <c r="A3041" s="297"/>
      <c r="B3041" s="297"/>
      <c r="C3041" s="297"/>
      <c r="D3041" s="297"/>
      <c r="E3041" s="297"/>
      <c r="F3041" s="297"/>
      <c r="G3041" s="297"/>
      <c r="H3041" s="297"/>
      <c r="I3041" s="297"/>
      <c r="J3041" s="297"/>
      <c r="K3041" s="297"/>
      <c r="L3041" s="297"/>
      <c r="M3041" s="297"/>
      <c r="N3041" s="297"/>
      <c r="O3041" s="297"/>
      <c r="P3041" s="297"/>
      <c r="Q3041" s="297"/>
      <c r="R3041" s="297"/>
      <c r="S3041" s="297"/>
      <c r="T3041" s="297"/>
      <c r="U3041" s="297"/>
      <c r="V3041" s="297"/>
      <c r="W3041" s="297"/>
      <c r="X3041" s="297"/>
      <c r="Y3041" s="297"/>
    </row>
    <row r="3042" spans="1:25" x14ac:dyDescent="0.2">
      <c r="A3042" s="297"/>
      <c r="B3042" s="297"/>
      <c r="C3042" s="297"/>
      <c r="D3042" s="297"/>
      <c r="E3042" s="297"/>
      <c r="F3042" s="297"/>
      <c r="G3042" s="297"/>
      <c r="H3042" s="297"/>
      <c r="I3042" s="297"/>
      <c r="J3042" s="297"/>
      <c r="K3042" s="297"/>
      <c r="L3042" s="297"/>
      <c r="M3042" s="297"/>
      <c r="N3042" s="297"/>
      <c r="O3042" s="297"/>
      <c r="P3042" s="297"/>
      <c r="Q3042" s="297"/>
      <c r="R3042" s="297"/>
      <c r="S3042" s="297"/>
      <c r="T3042" s="297"/>
      <c r="U3042" s="297"/>
      <c r="V3042" s="297"/>
      <c r="W3042" s="297"/>
      <c r="X3042" s="297"/>
      <c r="Y3042" s="297"/>
    </row>
    <row r="3043" spans="1:25" x14ac:dyDescent="0.2">
      <c r="A3043" s="297"/>
      <c r="B3043" s="297"/>
      <c r="C3043" s="297"/>
      <c r="D3043" s="297"/>
      <c r="E3043" s="297"/>
      <c r="F3043" s="297"/>
      <c r="G3043" s="297"/>
      <c r="H3043" s="297"/>
      <c r="I3043" s="297"/>
      <c r="J3043" s="297"/>
      <c r="K3043" s="297"/>
      <c r="L3043" s="297"/>
      <c r="M3043" s="297"/>
      <c r="N3043" s="297"/>
      <c r="O3043" s="297"/>
      <c r="P3043" s="297"/>
      <c r="Q3043" s="297"/>
      <c r="R3043" s="297"/>
      <c r="S3043" s="297"/>
      <c r="T3043" s="297"/>
      <c r="U3043" s="297"/>
      <c r="V3043" s="297"/>
      <c r="W3043" s="297"/>
      <c r="X3043" s="297"/>
      <c r="Y3043" s="297"/>
    </row>
    <row r="3044" spans="1:25" x14ac:dyDescent="0.2">
      <c r="A3044" s="297"/>
      <c r="B3044" s="297"/>
      <c r="C3044" s="297"/>
      <c r="D3044" s="297"/>
      <c r="E3044" s="297"/>
      <c r="F3044" s="297"/>
      <c r="G3044" s="297"/>
      <c r="H3044" s="297"/>
      <c r="I3044" s="297"/>
      <c r="J3044" s="297"/>
      <c r="K3044" s="297"/>
      <c r="L3044" s="297"/>
      <c r="M3044" s="297"/>
      <c r="N3044" s="297"/>
      <c r="O3044" s="297"/>
      <c r="P3044" s="297"/>
      <c r="Q3044" s="297"/>
      <c r="R3044" s="297"/>
      <c r="S3044" s="297"/>
      <c r="T3044" s="297"/>
      <c r="U3044" s="297"/>
      <c r="V3044" s="297"/>
      <c r="W3044" s="297"/>
      <c r="X3044" s="297"/>
      <c r="Y3044" s="297"/>
    </row>
    <row r="3045" spans="1:25" x14ac:dyDescent="0.2">
      <c r="A3045" s="297"/>
      <c r="B3045" s="297"/>
      <c r="C3045" s="297"/>
      <c r="D3045" s="297"/>
      <c r="E3045" s="297"/>
      <c r="F3045" s="297"/>
      <c r="G3045" s="297"/>
      <c r="H3045" s="297"/>
      <c r="I3045" s="297"/>
      <c r="J3045" s="297"/>
      <c r="K3045" s="297"/>
      <c r="L3045" s="297"/>
      <c r="M3045" s="297"/>
      <c r="N3045" s="297"/>
      <c r="O3045" s="297"/>
      <c r="P3045" s="297"/>
      <c r="Q3045" s="297"/>
      <c r="R3045" s="297"/>
      <c r="S3045" s="297"/>
      <c r="T3045" s="297"/>
      <c r="U3045" s="297"/>
      <c r="V3045" s="297"/>
      <c r="W3045" s="297"/>
      <c r="X3045" s="297"/>
      <c r="Y3045" s="297"/>
    </row>
    <row r="3046" spans="1:25" x14ac:dyDescent="0.2">
      <c r="A3046" s="297"/>
      <c r="B3046" s="297"/>
      <c r="C3046" s="297"/>
      <c r="D3046" s="297"/>
      <c r="E3046" s="297"/>
      <c r="F3046" s="297"/>
      <c r="G3046" s="297"/>
      <c r="H3046" s="297"/>
      <c r="I3046" s="297"/>
      <c r="J3046" s="297"/>
      <c r="K3046" s="297"/>
      <c r="L3046" s="297"/>
      <c r="M3046" s="297"/>
      <c r="N3046" s="297"/>
      <c r="O3046" s="297"/>
      <c r="P3046" s="297"/>
      <c r="Q3046" s="297"/>
      <c r="R3046" s="297"/>
      <c r="S3046" s="297"/>
      <c r="T3046" s="297"/>
      <c r="U3046" s="297"/>
      <c r="V3046" s="297"/>
      <c r="W3046" s="297"/>
      <c r="X3046" s="297"/>
      <c r="Y3046" s="297"/>
    </row>
    <row r="3047" spans="1:25" x14ac:dyDescent="0.2">
      <c r="A3047" s="297"/>
      <c r="B3047" s="297"/>
      <c r="C3047" s="297"/>
      <c r="D3047" s="297"/>
      <c r="E3047" s="297"/>
      <c r="F3047" s="297"/>
      <c r="G3047" s="297"/>
      <c r="H3047" s="297"/>
      <c r="I3047" s="297"/>
      <c r="J3047" s="297"/>
      <c r="K3047" s="297"/>
      <c r="L3047" s="297"/>
      <c r="M3047" s="297"/>
      <c r="N3047" s="297"/>
      <c r="O3047" s="297"/>
      <c r="P3047" s="297"/>
      <c r="Q3047" s="297"/>
      <c r="R3047" s="297"/>
      <c r="S3047" s="297"/>
      <c r="T3047" s="297"/>
      <c r="U3047" s="297"/>
      <c r="V3047" s="297"/>
      <c r="W3047" s="297"/>
      <c r="X3047" s="297"/>
      <c r="Y3047" s="297"/>
    </row>
    <row r="3048" spans="1:25" x14ac:dyDescent="0.2">
      <c r="A3048" s="297"/>
      <c r="B3048" s="297"/>
      <c r="C3048" s="297"/>
      <c r="D3048" s="297"/>
      <c r="E3048" s="297"/>
      <c r="F3048" s="297"/>
      <c r="G3048" s="297"/>
      <c r="H3048" s="297"/>
      <c r="I3048" s="297"/>
      <c r="J3048" s="297"/>
      <c r="K3048" s="297"/>
      <c r="L3048" s="297"/>
      <c r="M3048" s="297"/>
      <c r="N3048" s="297"/>
      <c r="O3048" s="297"/>
      <c r="P3048" s="297"/>
      <c r="Q3048" s="297"/>
      <c r="R3048" s="297"/>
      <c r="S3048" s="297"/>
      <c r="T3048" s="297"/>
      <c r="U3048" s="297"/>
      <c r="V3048" s="297"/>
      <c r="W3048" s="297"/>
      <c r="X3048" s="297"/>
      <c r="Y3048" s="297"/>
    </row>
    <row r="3049" spans="1:25" x14ac:dyDescent="0.2">
      <c r="A3049" s="297"/>
      <c r="B3049" s="297"/>
      <c r="C3049" s="297"/>
      <c r="D3049" s="297"/>
      <c r="E3049" s="297"/>
      <c r="F3049" s="297"/>
      <c r="G3049" s="297"/>
      <c r="H3049" s="297"/>
      <c r="I3049" s="297"/>
      <c r="J3049" s="297"/>
      <c r="K3049" s="297"/>
      <c r="L3049" s="297"/>
      <c r="M3049" s="297"/>
      <c r="N3049" s="297"/>
      <c r="O3049" s="297"/>
      <c r="P3049" s="297"/>
      <c r="Q3049" s="297"/>
      <c r="R3049" s="297"/>
      <c r="S3049" s="297"/>
      <c r="T3049" s="297"/>
      <c r="U3049" s="297"/>
      <c r="V3049" s="297"/>
      <c r="W3049" s="297"/>
      <c r="X3049" s="297"/>
      <c r="Y3049" s="297"/>
    </row>
    <row r="3050" spans="1:25" x14ac:dyDescent="0.2">
      <c r="A3050" s="297"/>
      <c r="B3050" s="297"/>
      <c r="C3050" s="297"/>
      <c r="D3050" s="297"/>
      <c r="E3050" s="297"/>
      <c r="F3050" s="297"/>
      <c r="G3050" s="297"/>
      <c r="H3050" s="297"/>
      <c r="I3050" s="297"/>
      <c r="J3050" s="297"/>
      <c r="K3050" s="297"/>
      <c r="L3050" s="297"/>
      <c r="M3050" s="297"/>
      <c r="N3050" s="297"/>
      <c r="O3050" s="297"/>
      <c r="P3050" s="297"/>
      <c r="Q3050" s="297"/>
      <c r="R3050" s="297"/>
      <c r="S3050" s="297"/>
      <c r="T3050" s="297"/>
      <c r="U3050" s="297"/>
      <c r="V3050" s="297"/>
      <c r="W3050" s="297"/>
      <c r="X3050" s="297"/>
      <c r="Y3050" s="297"/>
    </row>
    <row r="3051" spans="1:25" x14ac:dyDescent="0.2">
      <c r="A3051" s="297"/>
      <c r="B3051" s="297"/>
      <c r="C3051" s="297"/>
      <c r="D3051" s="297"/>
      <c r="E3051" s="297"/>
      <c r="F3051" s="297"/>
      <c r="G3051" s="297"/>
      <c r="H3051" s="297"/>
      <c r="I3051" s="297"/>
      <c r="J3051" s="297"/>
      <c r="K3051" s="297"/>
      <c r="L3051" s="297"/>
      <c r="M3051" s="297"/>
      <c r="N3051" s="297"/>
      <c r="O3051" s="297"/>
      <c r="P3051" s="297"/>
      <c r="Q3051" s="297"/>
      <c r="R3051" s="297"/>
      <c r="S3051" s="297"/>
      <c r="T3051" s="297"/>
      <c r="U3051" s="297"/>
      <c r="V3051" s="297"/>
      <c r="W3051" s="297"/>
      <c r="X3051" s="297"/>
      <c r="Y3051" s="297"/>
    </row>
    <row r="3052" spans="1:25" x14ac:dyDescent="0.2">
      <c r="A3052" s="297"/>
      <c r="B3052" s="297"/>
      <c r="C3052" s="297"/>
      <c r="D3052" s="297"/>
      <c r="E3052" s="297"/>
      <c r="F3052" s="297"/>
      <c r="G3052" s="297"/>
      <c r="H3052" s="297"/>
      <c r="I3052" s="297"/>
      <c r="J3052" s="297"/>
      <c r="K3052" s="297"/>
      <c r="L3052" s="297"/>
      <c r="M3052" s="297"/>
      <c r="N3052" s="297"/>
      <c r="O3052" s="297"/>
      <c r="P3052" s="297"/>
      <c r="Q3052" s="297"/>
      <c r="R3052" s="297"/>
      <c r="S3052" s="297"/>
      <c r="T3052" s="297"/>
      <c r="U3052" s="297"/>
      <c r="V3052" s="297"/>
      <c r="W3052" s="297"/>
      <c r="X3052" s="297"/>
      <c r="Y3052" s="297"/>
    </row>
    <row r="3053" spans="1:25" x14ac:dyDescent="0.2">
      <c r="A3053" s="297"/>
      <c r="B3053" s="297"/>
      <c r="C3053" s="297"/>
      <c r="D3053" s="297"/>
      <c r="E3053" s="297"/>
      <c r="F3053" s="297"/>
      <c r="G3053" s="297"/>
      <c r="H3053" s="297"/>
      <c r="I3053" s="297"/>
      <c r="J3053" s="297"/>
      <c r="K3053" s="297"/>
      <c r="L3053" s="297"/>
      <c r="M3053" s="297"/>
      <c r="N3053" s="297"/>
      <c r="O3053" s="297"/>
      <c r="P3053" s="297"/>
      <c r="Q3053" s="297"/>
      <c r="R3053" s="297"/>
      <c r="S3053" s="297"/>
      <c r="T3053" s="297"/>
      <c r="U3053" s="297"/>
      <c r="V3053" s="297"/>
      <c r="W3053" s="297"/>
      <c r="X3053" s="297"/>
      <c r="Y3053" s="297"/>
    </row>
    <row r="3054" spans="1:25" x14ac:dyDescent="0.2">
      <c r="A3054" s="297"/>
      <c r="B3054" s="297"/>
      <c r="C3054" s="297"/>
      <c r="D3054" s="297"/>
      <c r="E3054" s="297"/>
      <c r="F3054" s="297"/>
      <c r="G3054" s="297"/>
      <c r="H3054" s="297"/>
      <c r="I3054" s="297"/>
      <c r="J3054" s="297"/>
      <c r="K3054" s="297"/>
      <c r="L3054" s="297"/>
      <c r="M3054" s="297"/>
      <c r="N3054" s="297"/>
      <c r="O3054" s="297"/>
      <c r="P3054" s="297"/>
      <c r="Q3054" s="297"/>
      <c r="R3054" s="297"/>
      <c r="S3054" s="297"/>
      <c r="T3054" s="297"/>
      <c r="U3054" s="297"/>
      <c r="V3054" s="297"/>
      <c r="W3054" s="297"/>
      <c r="X3054" s="297"/>
      <c r="Y3054" s="297"/>
    </row>
    <row r="3055" spans="1:25" x14ac:dyDescent="0.2">
      <c r="A3055" s="297"/>
      <c r="B3055" s="297"/>
      <c r="C3055" s="297"/>
      <c r="D3055" s="297"/>
      <c r="E3055" s="297"/>
      <c r="F3055" s="297"/>
      <c r="G3055" s="297"/>
      <c r="H3055" s="297"/>
      <c r="I3055" s="297"/>
      <c r="J3055" s="297"/>
      <c r="K3055" s="297"/>
      <c r="L3055" s="297"/>
      <c r="M3055" s="297"/>
      <c r="N3055" s="297"/>
      <c r="O3055" s="297"/>
      <c r="P3055" s="297"/>
      <c r="Q3055" s="297"/>
      <c r="R3055" s="297"/>
      <c r="S3055" s="297"/>
      <c r="T3055" s="297"/>
      <c r="U3055" s="297"/>
      <c r="V3055" s="297"/>
      <c r="W3055" s="297"/>
      <c r="X3055" s="297"/>
      <c r="Y3055" s="297"/>
    </row>
    <row r="3056" spans="1:25" x14ac:dyDescent="0.2">
      <c r="A3056" s="297"/>
      <c r="B3056" s="297"/>
      <c r="C3056" s="297"/>
      <c r="D3056" s="297"/>
      <c r="E3056" s="297"/>
      <c r="F3056" s="297"/>
      <c r="G3056" s="297"/>
      <c r="H3056" s="297"/>
      <c r="I3056" s="297"/>
      <c r="J3056" s="297"/>
      <c r="K3056" s="297"/>
      <c r="L3056" s="297"/>
      <c r="M3056" s="297"/>
      <c r="N3056" s="297"/>
      <c r="O3056" s="297"/>
      <c r="P3056" s="297"/>
      <c r="Q3056" s="297"/>
      <c r="R3056" s="297"/>
      <c r="S3056" s="297"/>
      <c r="T3056" s="297"/>
      <c r="U3056" s="297"/>
      <c r="V3056" s="297"/>
      <c r="W3056" s="297"/>
      <c r="X3056" s="297"/>
      <c r="Y3056" s="297"/>
    </row>
    <row r="3057" spans="1:25" x14ac:dyDescent="0.2">
      <c r="A3057" s="297"/>
      <c r="B3057" s="297"/>
      <c r="C3057" s="297"/>
      <c r="D3057" s="297"/>
      <c r="E3057" s="297"/>
      <c r="F3057" s="297"/>
      <c r="G3057" s="297"/>
      <c r="H3057" s="297"/>
      <c r="I3057" s="297"/>
      <c r="J3057" s="297"/>
      <c r="K3057" s="297"/>
      <c r="L3057" s="297"/>
      <c r="M3057" s="297"/>
      <c r="N3057" s="297"/>
      <c r="O3057" s="297"/>
      <c r="P3057" s="297"/>
      <c r="Q3057" s="297"/>
      <c r="R3057" s="297"/>
      <c r="S3057" s="297"/>
      <c r="T3057" s="297"/>
      <c r="U3057" s="297"/>
      <c r="V3057" s="297"/>
      <c r="W3057" s="297"/>
      <c r="X3057" s="297"/>
      <c r="Y3057" s="297"/>
    </row>
    <row r="3058" spans="1:25" x14ac:dyDescent="0.2">
      <c r="A3058" s="297"/>
      <c r="B3058" s="297"/>
      <c r="C3058" s="297"/>
      <c r="D3058" s="297"/>
      <c r="E3058" s="297"/>
      <c r="F3058" s="297"/>
      <c r="G3058" s="297"/>
      <c r="H3058" s="297"/>
      <c r="I3058" s="297"/>
      <c r="J3058" s="297"/>
      <c r="K3058" s="297"/>
      <c r="L3058" s="297"/>
      <c r="M3058" s="297"/>
      <c r="N3058" s="297"/>
      <c r="O3058" s="297"/>
      <c r="P3058" s="297"/>
      <c r="Q3058" s="297"/>
      <c r="R3058" s="297"/>
      <c r="S3058" s="297"/>
      <c r="T3058" s="297"/>
      <c r="U3058" s="297"/>
      <c r="V3058" s="297"/>
      <c r="W3058" s="297"/>
      <c r="X3058" s="297"/>
      <c r="Y3058" s="297"/>
    </row>
    <row r="3059" spans="1:25" x14ac:dyDescent="0.2">
      <c r="A3059" s="297"/>
      <c r="B3059" s="297"/>
      <c r="C3059" s="297"/>
      <c r="D3059" s="297"/>
      <c r="E3059" s="297"/>
      <c r="F3059" s="297"/>
      <c r="G3059" s="297"/>
      <c r="H3059" s="297"/>
      <c r="I3059" s="297"/>
      <c r="J3059" s="297"/>
      <c r="K3059" s="297"/>
      <c r="L3059" s="297"/>
      <c r="M3059" s="297"/>
      <c r="N3059" s="297"/>
      <c r="O3059" s="297"/>
      <c r="P3059" s="297"/>
      <c r="Q3059" s="297"/>
      <c r="R3059" s="297"/>
      <c r="S3059" s="297"/>
      <c r="T3059" s="297"/>
      <c r="U3059" s="297"/>
      <c r="V3059" s="297"/>
      <c r="W3059" s="297"/>
      <c r="X3059" s="297"/>
      <c r="Y3059" s="297"/>
    </row>
    <row r="3060" spans="1:25" x14ac:dyDescent="0.2">
      <c r="A3060" s="297"/>
      <c r="B3060" s="297"/>
      <c r="C3060" s="297"/>
      <c r="D3060" s="297"/>
      <c r="E3060" s="297"/>
      <c r="F3060" s="297"/>
      <c r="G3060" s="297"/>
      <c r="H3060" s="297"/>
      <c r="I3060" s="297"/>
      <c r="J3060" s="297"/>
      <c r="K3060" s="297"/>
      <c r="L3060" s="297"/>
      <c r="M3060" s="297"/>
      <c r="N3060" s="297"/>
      <c r="O3060" s="297"/>
      <c r="P3060" s="297"/>
      <c r="Q3060" s="297"/>
      <c r="R3060" s="297"/>
      <c r="S3060" s="297"/>
      <c r="T3060" s="297"/>
      <c r="U3060" s="297"/>
      <c r="V3060" s="297"/>
      <c r="W3060" s="297"/>
      <c r="X3060" s="297"/>
      <c r="Y3060" s="297"/>
    </row>
    <row r="3061" spans="1:25" x14ac:dyDescent="0.2">
      <c r="A3061" s="297"/>
      <c r="B3061" s="297"/>
      <c r="C3061" s="297"/>
      <c r="D3061" s="297"/>
      <c r="E3061" s="297"/>
      <c r="F3061" s="297"/>
      <c r="G3061" s="297"/>
      <c r="H3061" s="297"/>
      <c r="I3061" s="297"/>
      <c r="J3061" s="297"/>
      <c r="K3061" s="297"/>
      <c r="L3061" s="297"/>
      <c r="M3061" s="297"/>
      <c r="N3061" s="297"/>
      <c r="O3061" s="297"/>
      <c r="P3061" s="297"/>
      <c r="Q3061" s="297"/>
      <c r="R3061" s="297"/>
      <c r="S3061" s="297"/>
      <c r="T3061" s="297"/>
      <c r="U3061" s="297"/>
      <c r="V3061" s="297"/>
      <c r="W3061" s="297"/>
      <c r="X3061" s="297"/>
      <c r="Y3061" s="297"/>
    </row>
    <row r="3062" spans="1:25" x14ac:dyDescent="0.2">
      <c r="A3062" s="297"/>
      <c r="B3062" s="297"/>
      <c r="C3062" s="297"/>
      <c r="D3062" s="297"/>
      <c r="E3062" s="297"/>
      <c r="F3062" s="297"/>
      <c r="G3062" s="297"/>
      <c r="H3062" s="297"/>
      <c r="I3062" s="297"/>
      <c r="J3062" s="297"/>
      <c r="K3062" s="297"/>
      <c r="L3062" s="297"/>
      <c r="M3062" s="297"/>
      <c r="N3062" s="297"/>
      <c r="O3062" s="297"/>
      <c r="P3062" s="297"/>
      <c r="Q3062" s="297"/>
      <c r="R3062" s="297"/>
      <c r="S3062" s="297"/>
      <c r="T3062" s="297"/>
      <c r="U3062" s="297"/>
      <c r="V3062" s="297"/>
      <c r="W3062" s="297"/>
      <c r="X3062" s="297"/>
      <c r="Y3062" s="297"/>
    </row>
    <row r="3063" spans="1:25" x14ac:dyDescent="0.2">
      <c r="A3063" s="297"/>
      <c r="B3063" s="297"/>
      <c r="C3063" s="297"/>
      <c r="D3063" s="297"/>
      <c r="E3063" s="297"/>
      <c r="F3063" s="297"/>
      <c r="G3063" s="297"/>
      <c r="H3063" s="297"/>
      <c r="I3063" s="297"/>
      <c r="J3063" s="297"/>
      <c r="K3063" s="297"/>
      <c r="L3063" s="297"/>
      <c r="M3063" s="297"/>
      <c r="N3063" s="297"/>
      <c r="O3063" s="297"/>
      <c r="P3063" s="297"/>
      <c r="Q3063" s="297"/>
      <c r="R3063" s="297"/>
      <c r="S3063" s="297"/>
      <c r="T3063" s="297"/>
      <c r="U3063" s="297"/>
      <c r="V3063" s="297"/>
      <c r="W3063" s="297"/>
      <c r="X3063" s="297"/>
      <c r="Y3063" s="297"/>
    </row>
    <row r="3064" spans="1:25" x14ac:dyDescent="0.2">
      <c r="A3064" s="297"/>
      <c r="B3064" s="297"/>
      <c r="C3064" s="297"/>
      <c r="D3064" s="297"/>
      <c r="E3064" s="297"/>
      <c r="F3064" s="297"/>
      <c r="G3064" s="297"/>
      <c r="H3064" s="297"/>
      <c r="I3064" s="297"/>
      <c r="J3064" s="297"/>
      <c r="K3064" s="297"/>
      <c r="L3064" s="297"/>
      <c r="M3064" s="297"/>
      <c r="N3064" s="297"/>
      <c r="O3064" s="297"/>
      <c r="P3064" s="297"/>
      <c r="Q3064" s="297"/>
      <c r="R3064" s="297"/>
      <c r="S3064" s="297"/>
      <c r="T3064" s="297"/>
      <c r="U3064" s="297"/>
      <c r="V3064" s="297"/>
      <c r="W3064" s="297"/>
      <c r="X3064" s="297"/>
      <c r="Y3064" s="297"/>
    </row>
    <row r="3065" spans="1:25" x14ac:dyDescent="0.2">
      <c r="A3065" s="297"/>
      <c r="B3065" s="297"/>
      <c r="C3065" s="297"/>
      <c r="D3065" s="297"/>
      <c r="E3065" s="297"/>
      <c r="F3065" s="297"/>
      <c r="G3065" s="297"/>
      <c r="H3065" s="297"/>
      <c r="I3065" s="297"/>
      <c r="J3065" s="297"/>
      <c r="K3065" s="297"/>
      <c r="L3065" s="297"/>
      <c r="M3065" s="297"/>
      <c r="N3065" s="297"/>
      <c r="O3065" s="297"/>
      <c r="P3065" s="297"/>
      <c r="Q3065" s="297"/>
      <c r="R3065" s="297"/>
      <c r="S3065" s="297"/>
      <c r="T3065" s="297"/>
      <c r="U3065" s="297"/>
      <c r="V3065" s="297"/>
      <c r="W3065" s="297"/>
      <c r="X3065" s="297"/>
      <c r="Y3065" s="297"/>
    </row>
    <row r="3066" spans="1:25" x14ac:dyDescent="0.2">
      <c r="A3066" s="297"/>
      <c r="B3066" s="297"/>
      <c r="C3066" s="297"/>
      <c r="D3066" s="297"/>
      <c r="E3066" s="297"/>
      <c r="F3066" s="297"/>
      <c r="G3066" s="297"/>
      <c r="H3066" s="297"/>
      <c r="I3066" s="297"/>
      <c r="J3066" s="297"/>
      <c r="K3066" s="297"/>
      <c r="L3066" s="297"/>
      <c r="M3066" s="297"/>
      <c r="N3066" s="297"/>
      <c r="O3066" s="297"/>
      <c r="P3066" s="297"/>
      <c r="Q3066" s="297"/>
      <c r="R3066" s="297"/>
      <c r="S3066" s="297"/>
      <c r="T3066" s="297"/>
      <c r="U3066" s="297"/>
      <c r="V3066" s="297"/>
      <c r="W3066" s="297"/>
      <c r="X3066" s="297"/>
      <c r="Y3066" s="297"/>
    </row>
    <row r="3067" spans="1:25" x14ac:dyDescent="0.2">
      <c r="A3067" s="297"/>
      <c r="B3067" s="297"/>
      <c r="C3067" s="297"/>
      <c r="D3067" s="297"/>
      <c r="E3067" s="297"/>
      <c r="F3067" s="297"/>
      <c r="G3067" s="297"/>
      <c r="H3067" s="297"/>
      <c r="I3067" s="297"/>
      <c r="J3067" s="297"/>
      <c r="K3067" s="297"/>
      <c r="L3067" s="297"/>
      <c r="M3067" s="297"/>
      <c r="N3067" s="297"/>
      <c r="O3067" s="297"/>
      <c r="P3067" s="297"/>
      <c r="Q3067" s="297"/>
      <c r="R3067" s="297"/>
      <c r="S3067" s="297"/>
      <c r="T3067" s="297"/>
      <c r="U3067" s="297"/>
      <c r="V3067" s="297"/>
      <c r="W3067" s="297"/>
      <c r="X3067" s="297"/>
      <c r="Y3067" s="297"/>
    </row>
    <row r="3068" spans="1:25" x14ac:dyDescent="0.2">
      <c r="A3068" s="297"/>
      <c r="B3068" s="297"/>
      <c r="C3068" s="297"/>
      <c r="D3068" s="297"/>
      <c r="E3068" s="297"/>
      <c r="F3068" s="297"/>
      <c r="G3068" s="297"/>
      <c r="H3068" s="297"/>
      <c r="I3068" s="297"/>
      <c r="J3068" s="297"/>
      <c r="K3068" s="297"/>
      <c r="L3068" s="297"/>
      <c r="M3068" s="297"/>
      <c r="N3068" s="297"/>
      <c r="O3068" s="297"/>
      <c r="P3068" s="297"/>
      <c r="Q3068" s="297"/>
      <c r="R3068" s="297"/>
      <c r="S3068" s="297"/>
      <c r="T3068" s="297"/>
      <c r="U3068" s="297"/>
      <c r="V3068" s="297"/>
      <c r="W3068" s="297"/>
      <c r="X3068" s="297"/>
      <c r="Y3068" s="297"/>
    </row>
    <row r="3069" spans="1:25" x14ac:dyDescent="0.2">
      <c r="A3069" s="297"/>
      <c r="B3069" s="297"/>
      <c r="C3069" s="297"/>
      <c r="D3069" s="297"/>
      <c r="E3069" s="297"/>
      <c r="F3069" s="297"/>
      <c r="G3069" s="297"/>
      <c r="H3069" s="297"/>
      <c r="I3069" s="297"/>
      <c r="J3069" s="297"/>
      <c r="K3069" s="297"/>
      <c r="L3069" s="297"/>
      <c r="M3069" s="297"/>
      <c r="N3069" s="297"/>
      <c r="O3069" s="297"/>
      <c r="P3069" s="297"/>
      <c r="Q3069" s="297"/>
      <c r="R3069" s="297"/>
      <c r="S3069" s="297"/>
      <c r="T3069" s="297"/>
      <c r="U3069" s="297"/>
      <c r="V3069" s="297"/>
      <c r="W3069" s="297"/>
      <c r="X3069" s="297"/>
      <c r="Y3069" s="297"/>
    </row>
    <row r="3070" spans="1:25" x14ac:dyDescent="0.2">
      <c r="A3070" s="297"/>
      <c r="B3070" s="297"/>
      <c r="C3070" s="297"/>
      <c r="D3070" s="297"/>
      <c r="E3070" s="297"/>
      <c r="F3070" s="297"/>
      <c r="G3070" s="297"/>
      <c r="H3070" s="297"/>
      <c r="I3070" s="297"/>
      <c r="J3070" s="297"/>
      <c r="K3070" s="297"/>
      <c r="L3070" s="297"/>
      <c r="M3070" s="297"/>
      <c r="N3070" s="297"/>
      <c r="O3070" s="297"/>
      <c r="P3070" s="297"/>
      <c r="Q3070" s="297"/>
      <c r="R3070" s="297"/>
      <c r="S3070" s="297"/>
      <c r="T3070" s="297"/>
      <c r="U3070" s="297"/>
      <c r="V3070" s="297"/>
      <c r="W3070" s="297"/>
      <c r="X3070" s="297"/>
      <c r="Y3070" s="297"/>
    </row>
    <row r="3071" spans="1:25" x14ac:dyDescent="0.2">
      <c r="A3071" s="297"/>
      <c r="B3071" s="297"/>
      <c r="C3071" s="297"/>
      <c r="D3071" s="297"/>
      <c r="E3071" s="297"/>
      <c r="F3071" s="297"/>
      <c r="G3071" s="297"/>
      <c r="H3071" s="297"/>
      <c r="I3071" s="297"/>
      <c r="J3071" s="297"/>
      <c r="K3071" s="297"/>
      <c r="L3071" s="297"/>
      <c r="M3071" s="297"/>
      <c r="N3071" s="297"/>
      <c r="O3071" s="297"/>
      <c r="P3071" s="297"/>
      <c r="Q3071" s="297"/>
      <c r="R3071" s="297"/>
      <c r="S3071" s="297"/>
      <c r="T3071" s="297"/>
      <c r="U3071" s="297"/>
      <c r="V3071" s="297"/>
      <c r="W3071" s="297"/>
      <c r="X3071" s="297"/>
      <c r="Y3071" s="297"/>
    </row>
    <row r="3072" spans="1:25" x14ac:dyDescent="0.2">
      <c r="A3072" s="297"/>
      <c r="B3072" s="297"/>
      <c r="C3072" s="297"/>
      <c r="D3072" s="297"/>
      <c r="E3072" s="297"/>
      <c r="F3072" s="297"/>
      <c r="G3072" s="297"/>
      <c r="H3072" s="297"/>
      <c r="I3072" s="297"/>
      <c r="J3072" s="297"/>
      <c r="K3072" s="297"/>
      <c r="L3072" s="297"/>
      <c r="M3072" s="297"/>
      <c r="N3072" s="297"/>
      <c r="O3072" s="297"/>
      <c r="P3072" s="297"/>
      <c r="Q3072" s="297"/>
      <c r="R3072" s="297"/>
      <c r="S3072" s="297"/>
      <c r="T3072" s="297"/>
      <c r="U3072" s="297"/>
      <c r="V3072" s="297"/>
      <c r="W3072" s="297"/>
      <c r="X3072" s="297"/>
      <c r="Y3072" s="297"/>
    </row>
    <row r="3073" spans="1:25" x14ac:dyDescent="0.2">
      <c r="A3073" s="297"/>
      <c r="B3073" s="297"/>
      <c r="C3073" s="297"/>
      <c r="D3073" s="297"/>
      <c r="E3073" s="297"/>
      <c r="F3073" s="297"/>
      <c r="G3073" s="297"/>
      <c r="H3073" s="297"/>
      <c r="I3073" s="297"/>
      <c r="J3073" s="297"/>
      <c r="K3073" s="297"/>
      <c r="L3073" s="297"/>
      <c r="M3073" s="297"/>
      <c r="N3073" s="297"/>
      <c r="O3073" s="297"/>
      <c r="P3073" s="297"/>
      <c r="Q3073" s="297"/>
      <c r="R3073" s="297"/>
      <c r="S3073" s="297"/>
      <c r="T3073" s="297"/>
      <c r="U3073" s="297"/>
      <c r="V3073" s="297"/>
      <c r="W3073" s="297"/>
      <c r="X3073" s="297"/>
      <c r="Y3073" s="297"/>
    </row>
    <row r="3074" spans="1:25" x14ac:dyDescent="0.2">
      <c r="A3074" s="297"/>
      <c r="B3074" s="297"/>
      <c r="C3074" s="297"/>
      <c r="D3074" s="297"/>
      <c r="E3074" s="297"/>
      <c r="F3074" s="297"/>
      <c r="G3074" s="297"/>
      <c r="H3074" s="297"/>
      <c r="I3074" s="297"/>
      <c r="J3074" s="297"/>
      <c r="K3074" s="297"/>
      <c r="L3074" s="297"/>
      <c r="M3074" s="297"/>
      <c r="N3074" s="297"/>
      <c r="O3074" s="297"/>
      <c r="P3074" s="297"/>
      <c r="Q3074" s="297"/>
      <c r="R3074" s="297"/>
      <c r="S3074" s="297"/>
      <c r="T3074" s="297"/>
      <c r="U3074" s="297"/>
      <c r="V3074" s="297"/>
      <c r="W3074" s="297"/>
      <c r="X3074" s="297"/>
      <c r="Y3074" s="297"/>
    </row>
    <row r="3075" spans="1:25" x14ac:dyDescent="0.2">
      <c r="A3075" s="297"/>
      <c r="B3075" s="297"/>
      <c r="C3075" s="297"/>
      <c r="D3075" s="297"/>
      <c r="E3075" s="297"/>
      <c r="F3075" s="297"/>
      <c r="G3075" s="297"/>
      <c r="H3075" s="297"/>
      <c r="I3075" s="297"/>
      <c r="J3075" s="297"/>
      <c r="K3075" s="297"/>
      <c r="L3075" s="297"/>
      <c r="M3075" s="297"/>
      <c r="N3075" s="297"/>
      <c r="O3075" s="297"/>
      <c r="P3075" s="297"/>
      <c r="Q3075" s="297"/>
      <c r="R3075" s="297"/>
      <c r="S3075" s="297"/>
      <c r="T3075" s="297"/>
      <c r="U3075" s="297"/>
      <c r="V3075" s="297"/>
      <c r="W3075" s="297"/>
      <c r="X3075" s="297"/>
      <c r="Y3075" s="297"/>
    </row>
    <row r="3076" spans="1:25" x14ac:dyDescent="0.2">
      <c r="A3076" s="297"/>
      <c r="B3076" s="297"/>
      <c r="C3076" s="297"/>
      <c r="D3076" s="297"/>
      <c r="E3076" s="297"/>
      <c r="F3076" s="297"/>
      <c r="G3076" s="297"/>
      <c r="H3076" s="297"/>
      <c r="I3076" s="297"/>
      <c r="J3076" s="297"/>
      <c r="K3076" s="297"/>
      <c r="L3076" s="297"/>
      <c r="M3076" s="297"/>
      <c r="N3076" s="297"/>
      <c r="O3076" s="297"/>
      <c r="P3076" s="297"/>
      <c r="Q3076" s="297"/>
      <c r="R3076" s="297"/>
      <c r="S3076" s="297"/>
      <c r="T3076" s="297"/>
      <c r="U3076" s="297"/>
      <c r="V3076" s="297"/>
      <c r="W3076" s="297"/>
      <c r="X3076" s="297"/>
      <c r="Y3076" s="297"/>
    </row>
    <row r="3077" spans="1:25" x14ac:dyDescent="0.2">
      <c r="A3077" s="297"/>
      <c r="B3077" s="297"/>
      <c r="C3077" s="297"/>
      <c r="D3077" s="297"/>
      <c r="E3077" s="297"/>
      <c r="F3077" s="297"/>
      <c r="G3077" s="297"/>
      <c r="H3077" s="297"/>
      <c r="I3077" s="297"/>
      <c r="J3077" s="297"/>
      <c r="K3077" s="297"/>
      <c r="L3077" s="297"/>
      <c r="M3077" s="297"/>
      <c r="N3077" s="297"/>
      <c r="O3077" s="297"/>
      <c r="P3077" s="297"/>
      <c r="Q3077" s="297"/>
      <c r="R3077" s="297"/>
      <c r="S3077" s="297"/>
      <c r="T3077" s="297"/>
      <c r="U3077" s="297"/>
      <c r="V3077" s="297"/>
      <c r="W3077" s="297"/>
      <c r="X3077" s="297"/>
      <c r="Y3077" s="297"/>
    </row>
    <row r="3078" spans="1:25" x14ac:dyDescent="0.2">
      <c r="A3078" s="297"/>
      <c r="B3078" s="297"/>
      <c r="C3078" s="297"/>
      <c r="D3078" s="297"/>
      <c r="E3078" s="297"/>
      <c r="F3078" s="297"/>
      <c r="G3078" s="297"/>
      <c r="H3078" s="297"/>
      <c r="I3078" s="297"/>
      <c r="J3078" s="297"/>
      <c r="K3078" s="297"/>
      <c r="L3078" s="297"/>
      <c r="M3078" s="297"/>
      <c r="N3078" s="297"/>
      <c r="O3078" s="297"/>
      <c r="P3078" s="297"/>
      <c r="Q3078" s="297"/>
      <c r="R3078" s="297"/>
      <c r="S3078" s="297"/>
      <c r="T3078" s="297"/>
      <c r="U3078" s="297"/>
      <c r="V3078" s="297"/>
      <c r="W3078" s="297"/>
      <c r="X3078" s="297"/>
      <c r="Y3078" s="297"/>
    </row>
    <row r="3079" spans="1:25" x14ac:dyDescent="0.2">
      <c r="A3079" s="297"/>
      <c r="B3079" s="297"/>
      <c r="C3079" s="297"/>
      <c r="D3079" s="297"/>
      <c r="E3079" s="297"/>
      <c r="F3079" s="297"/>
      <c r="G3079" s="297"/>
      <c r="H3079" s="297"/>
      <c r="I3079" s="297"/>
      <c r="J3079" s="297"/>
      <c r="K3079" s="297"/>
      <c r="L3079" s="297"/>
      <c r="M3079" s="297"/>
      <c r="N3079" s="297"/>
      <c r="O3079" s="297"/>
      <c r="P3079" s="297"/>
      <c r="Q3079" s="297"/>
      <c r="R3079" s="297"/>
      <c r="S3079" s="297"/>
      <c r="T3079" s="297"/>
      <c r="U3079" s="297"/>
      <c r="V3079" s="297"/>
      <c r="W3079" s="297"/>
      <c r="X3079" s="297"/>
      <c r="Y3079" s="297"/>
    </row>
    <row r="3080" spans="1:25" x14ac:dyDescent="0.2">
      <c r="A3080" s="297"/>
      <c r="B3080" s="297"/>
      <c r="C3080" s="297"/>
      <c r="D3080" s="297"/>
      <c r="E3080" s="297"/>
      <c r="F3080" s="297"/>
      <c r="G3080" s="297"/>
      <c r="H3080" s="297"/>
      <c r="I3080" s="297"/>
      <c r="J3080" s="297"/>
      <c r="K3080" s="297"/>
      <c r="L3080" s="297"/>
      <c r="M3080" s="297"/>
      <c r="N3080" s="297"/>
      <c r="O3080" s="297"/>
      <c r="P3080" s="297"/>
      <c r="Q3080" s="297"/>
      <c r="R3080" s="297"/>
      <c r="S3080" s="297"/>
      <c r="T3080" s="297"/>
      <c r="U3080" s="297"/>
      <c r="V3080" s="297"/>
      <c r="W3080" s="297"/>
      <c r="X3080" s="297"/>
      <c r="Y3080" s="297"/>
    </row>
    <row r="3081" spans="1:25" x14ac:dyDescent="0.2">
      <c r="A3081" s="297"/>
      <c r="B3081" s="297"/>
      <c r="C3081" s="297"/>
      <c r="D3081" s="297"/>
      <c r="E3081" s="297"/>
      <c r="F3081" s="297"/>
      <c r="G3081" s="297"/>
      <c r="H3081" s="297"/>
      <c r="I3081" s="297"/>
      <c r="J3081" s="297"/>
      <c r="K3081" s="297"/>
      <c r="L3081" s="297"/>
      <c r="M3081" s="297"/>
      <c r="N3081" s="297"/>
      <c r="O3081" s="297"/>
      <c r="P3081" s="297"/>
      <c r="Q3081" s="297"/>
      <c r="R3081" s="297"/>
      <c r="S3081" s="297"/>
      <c r="T3081" s="297"/>
      <c r="U3081" s="297"/>
      <c r="V3081" s="297"/>
      <c r="W3081" s="297"/>
      <c r="X3081" s="297"/>
      <c r="Y3081" s="297"/>
    </row>
    <row r="3082" spans="1:25" x14ac:dyDescent="0.2">
      <c r="A3082" s="297"/>
      <c r="B3082" s="297"/>
      <c r="C3082" s="297"/>
      <c r="D3082" s="297"/>
      <c r="E3082" s="297"/>
      <c r="F3082" s="297"/>
      <c r="G3082" s="297"/>
      <c r="H3082" s="297"/>
      <c r="I3082" s="297"/>
      <c r="J3082" s="297"/>
      <c r="K3082" s="297"/>
      <c r="L3082" s="297"/>
      <c r="M3082" s="297"/>
      <c r="N3082" s="297"/>
      <c r="O3082" s="297"/>
      <c r="P3082" s="297"/>
      <c r="Q3082" s="297"/>
      <c r="R3082" s="297"/>
      <c r="S3082" s="297"/>
      <c r="T3082" s="297"/>
      <c r="U3082" s="297"/>
      <c r="V3082" s="297"/>
      <c r="W3082" s="297"/>
      <c r="X3082" s="297"/>
      <c r="Y3082" s="297"/>
    </row>
    <row r="3083" spans="1:25" x14ac:dyDescent="0.2">
      <c r="A3083" s="297"/>
      <c r="B3083" s="297"/>
      <c r="C3083" s="297"/>
      <c r="D3083" s="297"/>
      <c r="E3083" s="297"/>
      <c r="F3083" s="297"/>
      <c r="G3083" s="297"/>
      <c r="H3083" s="297"/>
      <c r="I3083" s="297"/>
      <c r="J3083" s="297"/>
      <c r="K3083" s="297"/>
      <c r="L3083" s="297"/>
      <c r="M3083" s="297"/>
      <c r="N3083" s="297"/>
      <c r="O3083" s="297"/>
      <c r="P3083" s="297"/>
      <c r="Q3083" s="297"/>
      <c r="R3083" s="297"/>
      <c r="S3083" s="297"/>
      <c r="T3083" s="297"/>
      <c r="U3083" s="297"/>
      <c r="V3083" s="297"/>
      <c r="W3083" s="297"/>
      <c r="X3083" s="297"/>
      <c r="Y3083" s="297"/>
    </row>
    <row r="3084" spans="1:25" x14ac:dyDescent="0.2">
      <c r="A3084" s="297"/>
      <c r="B3084" s="297"/>
      <c r="C3084" s="297"/>
      <c r="D3084" s="297"/>
      <c r="E3084" s="297"/>
      <c r="F3084" s="297"/>
      <c r="G3084" s="297"/>
      <c r="H3084" s="297"/>
      <c r="I3084" s="297"/>
      <c r="J3084" s="297"/>
      <c r="K3084" s="297"/>
      <c r="L3084" s="297"/>
      <c r="M3084" s="297"/>
      <c r="N3084" s="297"/>
      <c r="O3084" s="297"/>
      <c r="P3084" s="297"/>
      <c r="Q3084" s="297"/>
      <c r="R3084" s="297"/>
      <c r="S3084" s="297"/>
      <c r="T3084" s="297"/>
      <c r="U3084" s="297"/>
      <c r="V3084" s="297"/>
      <c r="W3084" s="297"/>
      <c r="X3084" s="297"/>
      <c r="Y3084" s="297"/>
    </row>
    <row r="3085" spans="1:25" x14ac:dyDescent="0.2">
      <c r="A3085" s="297"/>
      <c r="B3085" s="297"/>
      <c r="C3085" s="297"/>
      <c r="D3085" s="297"/>
      <c r="E3085" s="297"/>
      <c r="F3085" s="297"/>
      <c r="G3085" s="297"/>
      <c r="H3085" s="297"/>
      <c r="I3085" s="297"/>
      <c r="J3085" s="297"/>
      <c r="K3085" s="297"/>
      <c r="L3085" s="297"/>
      <c r="M3085" s="297"/>
      <c r="N3085" s="297"/>
      <c r="O3085" s="297"/>
      <c r="P3085" s="297"/>
      <c r="Q3085" s="297"/>
      <c r="R3085" s="297"/>
      <c r="S3085" s="297"/>
      <c r="T3085" s="297"/>
      <c r="U3085" s="297"/>
      <c r="V3085" s="297"/>
      <c r="W3085" s="297"/>
      <c r="X3085" s="297"/>
      <c r="Y3085" s="297"/>
    </row>
    <row r="3086" spans="1:25" x14ac:dyDescent="0.2">
      <c r="A3086" s="297"/>
      <c r="B3086" s="297"/>
      <c r="C3086" s="297"/>
      <c r="D3086" s="297"/>
      <c r="E3086" s="297"/>
      <c r="F3086" s="297"/>
      <c r="G3086" s="297"/>
      <c r="H3086" s="297"/>
      <c r="I3086" s="297"/>
      <c r="J3086" s="297"/>
      <c r="K3086" s="297"/>
      <c r="L3086" s="297"/>
      <c r="M3086" s="297"/>
      <c r="N3086" s="297"/>
      <c r="O3086" s="297"/>
      <c r="P3086" s="297"/>
      <c r="Q3086" s="297"/>
      <c r="R3086" s="297"/>
      <c r="S3086" s="297"/>
      <c r="T3086" s="297"/>
      <c r="U3086" s="297"/>
      <c r="V3086" s="297"/>
      <c r="W3086" s="297"/>
      <c r="X3086" s="297"/>
      <c r="Y3086" s="297"/>
    </row>
    <row r="3087" spans="1:25" x14ac:dyDescent="0.2">
      <c r="A3087" s="297"/>
      <c r="B3087" s="297"/>
      <c r="C3087" s="297"/>
      <c r="D3087" s="297"/>
      <c r="E3087" s="297"/>
      <c r="F3087" s="297"/>
      <c r="G3087" s="297"/>
      <c r="H3087" s="297"/>
      <c r="I3087" s="297"/>
      <c r="J3087" s="297"/>
      <c r="K3087" s="297"/>
      <c r="L3087" s="297"/>
      <c r="M3087" s="297"/>
      <c r="N3087" s="297"/>
      <c r="O3087" s="297"/>
      <c r="P3087" s="297"/>
      <c r="Q3087" s="297"/>
      <c r="R3087" s="297"/>
      <c r="S3087" s="297"/>
      <c r="T3087" s="297"/>
      <c r="U3087" s="297"/>
      <c r="V3087" s="297"/>
      <c r="W3087" s="297"/>
      <c r="X3087" s="297"/>
      <c r="Y3087" s="297"/>
    </row>
    <row r="3088" spans="1:25" x14ac:dyDescent="0.2">
      <c r="A3088" s="297"/>
      <c r="B3088" s="297"/>
      <c r="C3088" s="297"/>
      <c r="D3088" s="297"/>
      <c r="E3088" s="297"/>
      <c r="F3088" s="297"/>
      <c r="G3088" s="297"/>
      <c r="H3088" s="297"/>
      <c r="I3088" s="297"/>
      <c r="J3088" s="297"/>
      <c r="K3088" s="297"/>
      <c r="L3088" s="297"/>
      <c r="M3088" s="297"/>
      <c r="N3088" s="297"/>
      <c r="O3088" s="297"/>
      <c r="P3088" s="297"/>
      <c r="Q3088" s="297"/>
      <c r="R3088" s="297"/>
      <c r="S3088" s="297"/>
      <c r="T3088" s="297"/>
      <c r="U3088" s="297"/>
      <c r="V3088" s="297"/>
      <c r="W3088" s="297"/>
      <c r="X3088" s="297"/>
      <c r="Y3088" s="297"/>
    </row>
    <row r="3089" spans="1:25" x14ac:dyDescent="0.2">
      <c r="A3089" s="297"/>
      <c r="B3089" s="297"/>
      <c r="C3089" s="297"/>
      <c r="D3089" s="297"/>
      <c r="E3089" s="297"/>
      <c r="F3089" s="297"/>
      <c r="G3089" s="297"/>
      <c r="H3089" s="297"/>
      <c r="I3089" s="297"/>
      <c r="J3089" s="297"/>
      <c r="K3089" s="297"/>
      <c r="L3089" s="297"/>
      <c r="M3089" s="297"/>
      <c r="N3089" s="297"/>
      <c r="O3089" s="297"/>
      <c r="P3089" s="297"/>
      <c r="Q3089" s="297"/>
      <c r="R3089" s="297"/>
      <c r="S3089" s="297"/>
      <c r="T3089" s="297"/>
      <c r="U3089" s="297"/>
      <c r="V3089" s="297"/>
      <c r="W3089" s="297"/>
      <c r="X3089" s="297"/>
      <c r="Y3089" s="297"/>
    </row>
    <row r="3090" spans="1:25" x14ac:dyDescent="0.2">
      <c r="A3090" s="297"/>
      <c r="B3090" s="297"/>
      <c r="C3090" s="297"/>
      <c r="D3090" s="297"/>
      <c r="E3090" s="297"/>
      <c r="F3090" s="297"/>
      <c r="G3090" s="297"/>
      <c r="H3090" s="297"/>
      <c r="I3090" s="297"/>
      <c r="J3090" s="297"/>
      <c r="K3090" s="297"/>
      <c r="L3090" s="297"/>
      <c r="M3090" s="297"/>
      <c r="N3090" s="297"/>
      <c r="O3090" s="297"/>
      <c r="P3090" s="297"/>
      <c r="Q3090" s="297"/>
      <c r="R3090" s="297"/>
      <c r="S3090" s="297"/>
      <c r="T3090" s="297"/>
      <c r="U3090" s="297"/>
      <c r="V3090" s="297"/>
      <c r="W3090" s="297"/>
      <c r="X3090" s="297"/>
      <c r="Y3090" s="297"/>
    </row>
    <row r="3091" spans="1:25" x14ac:dyDescent="0.2">
      <c r="A3091" s="297"/>
      <c r="B3091" s="297"/>
      <c r="C3091" s="297"/>
      <c r="D3091" s="297"/>
      <c r="E3091" s="297"/>
      <c r="F3091" s="297"/>
      <c r="G3091" s="297"/>
      <c r="H3091" s="297"/>
      <c r="I3091" s="297"/>
      <c r="J3091" s="297"/>
      <c r="K3091" s="297"/>
      <c r="L3091" s="297"/>
      <c r="M3091" s="297"/>
      <c r="N3091" s="297"/>
      <c r="O3091" s="297"/>
      <c r="P3091" s="297"/>
      <c r="Q3091" s="297"/>
      <c r="R3091" s="297"/>
      <c r="S3091" s="297"/>
      <c r="T3091" s="297"/>
      <c r="U3091" s="297"/>
      <c r="V3091" s="297"/>
      <c r="W3091" s="297"/>
      <c r="X3091" s="297"/>
      <c r="Y3091" s="297"/>
    </row>
    <row r="3092" spans="1:25" x14ac:dyDescent="0.2">
      <c r="A3092" s="297"/>
      <c r="B3092" s="297"/>
      <c r="C3092" s="297"/>
      <c r="D3092" s="297"/>
      <c r="E3092" s="297"/>
      <c r="F3092" s="297"/>
      <c r="G3092" s="297"/>
      <c r="H3092" s="297"/>
      <c r="I3092" s="297"/>
      <c r="J3092" s="297"/>
      <c r="K3092" s="297"/>
      <c r="L3092" s="297"/>
      <c r="M3092" s="297"/>
      <c r="N3092" s="297"/>
      <c r="O3092" s="297"/>
      <c r="P3092" s="297"/>
      <c r="Q3092" s="297"/>
      <c r="R3092" s="297"/>
      <c r="S3092" s="297"/>
      <c r="T3092" s="297"/>
      <c r="U3092" s="297"/>
      <c r="V3092" s="297"/>
      <c r="W3092" s="297"/>
      <c r="X3092" s="297"/>
      <c r="Y3092" s="297"/>
    </row>
    <row r="3093" spans="1:25" x14ac:dyDescent="0.2">
      <c r="A3093" s="297"/>
      <c r="B3093" s="297"/>
      <c r="C3093" s="297"/>
      <c r="D3093" s="297"/>
      <c r="E3093" s="297"/>
      <c r="F3093" s="297"/>
      <c r="G3093" s="297"/>
      <c r="H3093" s="297"/>
      <c r="I3093" s="297"/>
      <c r="J3093" s="297"/>
      <c r="K3093" s="297"/>
      <c r="L3093" s="297"/>
      <c r="M3093" s="297"/>
      <c r="N3093" s="297"/>
      <c r="O3093" s="297"/>
      <c r="P3093" s="297"/>
      <c r="Q3093" s="297"/>
      <c r="R3093" s="297"/>
      <c r="S3093" s="297"/>
      <c r="T3093" s="297"/>
      <c r="U3093" s="297"/>
      <c r="V3093" s="297"/>
      <c r="W3093" s="297"/>
      <c r="X3093" s="297"/>
      <c r="Y3093" s="297"/>
    </row>
    <row r="3094" spans="1:25" x14ac:dyDescent="0.2">
      <c r="A3094" s="297"/>
      <c r="B3094" s="297"/>
      <c r="C3094" s="297"/>
      <c r="D3094" s="297"/>
      <c r="E3094" s="297"/>
      <c r="F3094" s="297"/>
      <c r="G3094" s="297"/>
      <c r="H3094" s="297"/>
      <c r="I3094" s="297"/>
      <c r="J3094" s="297"/>
      <c r="K3094" s="297"/>
      <c r="L3094" s="297"/>
      <c r="M3094" s="297"/>
      <c r="N3094" s="297"/>
      <c r="O3094" s="297"/>
      <c r="P3094" s="297"/>
      <c r="Q3094" s="297"/>
      <c r="R3094" s="297"/>
      <c r="S3094" s="297"/>
      <c r="T3094" s="297"/>
      <c r="U3094" s="297"/>
      <c r="V3094" s="297"/>
      <c r="W3094" s="297"/>
      <c r="X3094" s="297"/>
      <c r="Y3094" s="297"/>
    </row>
    <row r="3095" spans="1:25" x14ac:dyDescent="0.2">
      <c r="A3095" s="297"/>
      <c r="B3095" s="297"/>
      <c r="C3095" s="297"/>
      <c r="D3095" s="297"/>
      <c r="E3095" s="297"/>
      <c r="F3095" s="297"/>
      <c r="G3095" s="297"/>
      <c r="H3095" s="297"/>
      <c r="I3095" s="297"/>
      <c r="J3095" s="297"/>
      <c r="K3095" s="297"/>
      <c r="L3095" s="297"/>
      <c r="M3095" s="297"/>
      <c r="N3095" s="297"/>
      <c r="O3095" s="297"/>
      <c r="P3095" s="297"/>
      <c r="Q3095" s="297"/>
      <c r="R3095" s="297"/>
      <c r="S3095" s="297"/>
      <c r="T3095" s="297"/>
      <c r="U3095" s="297"/>
      <c r="V3095" s="297"/>
      <c r="W3095" s="297"/>
      <c r="X3095" s="297"/>
      <c r="Y3095" s="297"/>
    </row>
    <row r="3096" spans="1:25" x14ac:dyDescent="0.2">
      <c r="A3096" s="297"/>
      <c r="B3096" s="297"/>
      <c r="C3096" s="297"/>
      <c r="D3096" s="297"/>
      <c r="E3096" s="297"/>
      <c r="F3096" s="297"/>
      <c r="G3096" s="297"/>
      <c r="H3096" s="297"/>
      <c r="I3096" s="297"/>
      <c r="J3096" s="297"/>
      <c r="K3096" s="297"/>
      <c r="L3096" s="297"/>
      <c r="M3096" s="297"/>
      <c r="N3096" s="297"/>
      <c r="O3096" s="297"/>
      <c r="P3096" s="297"/>
      <c r="Q3096" s="297"/>
      <c r="R3096" s="297"/>
      <c r="S3096" s="297"/>
      <c r="T3096" s="297"/>
      <c r="U3096" s="297"/>
      <c r="V3096" s="297"/>
      <c r="W3096" s="297"/>
      <c r="X3096" s="297"/>
      <c r="Y3096" s="297"/>
    </row>
    <row r="3097" spans="1:25" x14ac:dyDescent="0.2">
      <c r="A3097" s="297"/>
      <c r="B3097" s="297"/>
      <c r="C3097" s="297"/>
      <c r="D3097" s="297"/>
      <c r="E3097" s="297"/>
      <c r="F3097" s="297"/>
      <c r="G3097" s="297"/>
      <c r="H3097" s="297"/>
      <c r="I3097" s="297"/>
      <c r="J3097" s="297"/>
      <c r="K3097" s="297"/>
      <c r="L3097" s="297"/>
      <c r="M3097" s="297"/>
      <c r="N3097" s="297"/>
      <c r="O3097" s="297"/>
      <c r="P3097" s="297"/>
      <c r="Q3097" s="297"/>
      <c r="R3097" s="297"/>
      <c r="S3097" s="297"/>
      <c r="T3097" s="297"/>
      <c r="U3097" s="297"/>
      <c r="V3097" s="297"/>
      <c r="W3097" s="297"/>
      <c r="X3097" s="297"/>
      <c r="Y3097" s="297"/>
    </row>
    <row r="3098" spans="1:25" x14ac:dyDescent="0.2">
      <c r="A3098" s="297"/>
      <c r="B3098" s="297"/>
      <c r="C3098" s="297"/>
      <c r="D3098" s="297"/>
      <c r="E3098" s="297"/>
      <c r="F3098" s="297"/>
      <c r="G3098" s="297"/>
      <c r="H3098" s="297"/>
      <c r="I3098" s="297"/>
      <c r="J3098" s="297"/>
      <c r="K3098" s="297"/>
      <c r="L3098" s="297"/>
      <c r="M3098" s="297"/>
      <c r="N3098" s="297"/>
      <c r="O3098" s="297"/>
      <c r="P3098" s="297"/>
      <c r="Q3098" s="297"/>
      <c r="R3098" s="297"/>
      <c r="S3098" s="297"/>
      <c r="T3098" s="297"/>
      <c r="U3098" s="297"/>
      <c r="V3098" s="297"/>
      <c r="W3098" s="297"/>
      <c r="X3098" s="297"/>
      <c r="Y3098" s="297"/>
    </row>
    <row r="3099" spans="1:25" x14ac:dyDescent="0.2">
      <c r="A3099" s="297"/>
      <c r="B3099" s="297"/>
      <c r="C3099" s="297"/>
      <c r="D3099" s="297"/>
      <c r="E3099" s="297"/>
      <c r="F3099" s="297"/>
      <c r="G3099" s="297"/>
      <c r="H3099" s="297"/>
      <c r="I3099" s="297"/>
      <c r="J3099" s="297"/>
      <c r="K3099" s="297"/>
      <c r="L3099" s="297"/>
      <c r="M3099" s="297"/>
      <c r="N3099" s="297"/>
      <c r="O3099" s="297"/>
      <c r="P3099" s="297"/>
      <c r="Q3099" s="297"/>
      <c r="R3099" s="297"/>
      <c r="S3099" s="297"/>
      <c r="T3099" s="297"/>
      <c r="U3099" s="297"/>
      <c r="V3099" s="297"/>
      <c r="W3099" s="297"/>
      <c r="X3099" s="297"/>
      <c r="Y3099" s="297"/>
    </row>
    <row r="3100" spans="1:25" x14ac:dyDescent="0.2">
      <c r="A3100" s="297"/>
      <c r="B3100" s="297"/>
      <c r="C3100" s="297"/>
      <c r="D3100" s="297"/>
      <c r="E3100" s="297"/>
      <c r="F3100" s="297"/>
      <c r="G3100" s="297"/>
      <c r="H3100" s="297"/>
      <c r="I3100" s="297"/>
      <c r="J3100" s="297"/>
      <c r="K3100" s="297"/>
      <c r="L3100" s="297"/>
      <c r="M3100" s="297"/>
      <c r="N3100" s="297"/>
      <c r="O3100" s="297"/>
      <c r="P3100" s="297"/>
      <c r="Q3100" s="297"/>
      <c r="R3100" s="297"/>
      <c r="S3100" s="297"/>
      <c r="T3100" s="297"/>
      <c r="U3100" s="297"/>
      <c r="V3100" s="297"/>
      <c r="W3100" s="297"/>
      <c r="X3100" s="297"/>
      <c r="Y3100" s="297"/>
    </row>
    <row r="3101" spans="1:25" x14ac:dyDescent="0.2">
      <c r="A3101" s="297"/>
      <c r="B3101" s="297"/>
      <c r="C3101" s="297"/>
      <c r="D3101" s="297"/>
      <c r="E3101" s="297"/>
      <c r="F3101" s="297"/>
      <c r="G3101" s="297"/>
      <c r="H3101" s="297"/>
      <c r="I3101" s="297"/>
      <c r="J3101" s="297"/>
      <c r="K3101" s="297"/>
      <c r="L3101" s="297"/>
      <c r="M3101" s="297"/>
      <c r="N3101" s="297"/>
      <c r="O3101" s="297"/>
      <c r="P3101" s="297"/>
      <c r="Q3101" s="297"/>
      <c r="R3101" s="297"/>
      <c r="S3101" s="297"/>
      <c r="T3101" s="297"/>
      <c r="U3101" s="297"/>
      <c r="V3101" s="297"/>
      <c r="W3101" s="297"/>
      <c r="X3101" s="297"/>
      <c r="Y3101" s="297"/>
    </row>
    <row r="3102" spans="1:25" x14ac:dyDescent="0.2">
      <c r="A3102" s="297"/>
      <c r="B3102" s="297"/>
      <c r="C3102" s="297"/>
      <c r="D3102" s="297"/>
      <c r="E3102" s="297"/>
      <c r="F3102" s="297"/>
      <c r="G3102" s="297"/>
      <c r="H3102" s="297"/>
      <c r="I3102" s="297"/>
      <c r="J3102" s="297"/>
      <c r="K3102" s="297"/>
      <c r="L3102" s="297"/>
      <c r="M3102" s="297"/>
      <c r="N3102" s="297"/>
      <c r="O3102" s="297"/>
      <c r="P3102" s="297"/>
      <c r="Q3102" s="297"/>
      <c r="R3102" s="297"/>
      <c r="S3102" s="297"/>
      <c r="T3102" s="297"/>
      <c r="U3102" s="297"/>
      <c r="V3102" s="297"/>
      <c r="W3102" s="297"/>
      <c r="X3102" s="297"/>
      <c r="Y3102" s="297"/>
    </row>
    <row r="3103" spans="1:25" x14ac:dyDescent="0.2">
      <c r="A3103" s="297"/>
      <c r="B3103" s="297"/>
      <c r="C3103" s="297"/>
      <c r="D3103" s="297"/>
      <c r="E3103" s="297"/>
      <c r="F3103" s="297"/>
      <c r="G3103" s="297"/>
      <c r="H3103" s="297"/>
      <c r="I3103" s="297"/>
      <c r="J3103" s="297"/>
      <c r="K3103" s="297"/>
      <c r="L3103" s="297"/>
      <c r="M3103" s="297"/>
      <c r="N3103" s="297"/>
      <c r="O3103" s="297"/>
      <c r="P3103" s="297"/>
      <c r="Q3103" s="297"/>
      <c r="R3103" s="297"/>
      <c r="S3103" s="297"/>
      <c r="T3103" s="297"/>
      <c r="U3103" s="297"/>
      <c r="V3103" s="297"/>
      <c r="W3103" s="297"/>
      <c r="X3103" s="297"/>
      <c r="Y3103" s="297"/>
    </row>
    <row r="3104" spans="1:25" x14ac:dyDescent="0.2">
      <c r="A3104" s="297"/>
      <c r="B3104" s="297"/>
      <c r="C3104" s="297"/>
      <c r="D3104" s="297"/>
      <c r="E3104" s="297"/>
      <c r="F3104" s="297"/>
      <c r="G3104" s="297"/>
      <c r="H3104" s="297"/>
      <c r="I3104" s="297"/>
      <c r="J3104" s="297"/>
      <c r="K3104" s="297"/>
      <c r="L3104" s="297"/>
      <c r="M3104" s="297"/>
      <c r="N3104" s="297"/>
      <c r="O3104" s="297"/>
      <c r="P3104" s="297"/>
      <c r="Q3104" s="297"/>
      <c r="R3104" s="297"/>
      <c r="S3104" s="297"/>
      <c r="T3104" s="297"/>
      <c r="U3104" s="297"/>
      <c r="V3104" s="297"/>
      <c r="W3104" s="297"/>
      <c r="X3104" s="297"/>
      <c r="Y3104" s="297"/>
    </row>
    <row r="3105" spans="1:25" x14ac:dyDescent="0.2">
      <c r="A3105" s="297"/>
      <c r="B3105" s="297"/>
      <c r="C3105" s="297"/>
      <c r="D3105" s="297"/>
      <c r="E3105" s="297"/>
      <c r="F3105" s="297"/>
      <c r="G3105" s="297"/>
      <c r="H3105" s="297"/>
      <c r="I3105" s="297"/>
      <c r="J3105" s="297"/>
      <c r="K3105" s="297"/>
      <c r="L3105" s="297"/>
      <c r="M3105" s="297"/>
      <c r="N3105" s="297"/>
      <c r="O3105" s="297"/>
      <c r="P3105" s="297"/>
      <c r="Q3105" s="297"/>
      <c r="R3105" s="297"/>
      <c r="S3105" s="297"/>
      <c r="T3105" s="297"/>
      <c r="U3105" s="297"/>
      <c r="V3105" s="297"/>
      <c r="W3105" s="297"/>
      <c r="X3105" s="297"/>
      <c r="Y3105" s="297"/>
    </row>
    <row r="3106" spans="1:25" x14ac:dyDescent="0.2">
      <c r="A3106" s="297"/>
      <c r="B3106" s="297"/>
      <c r="C3106" s="297"/>
      <c r="D3106" s="297"/>
      <c r="E3106" s="297"/>
      <c r="F3106" s="297"/>
      <c r="G3106" s="297"/>
      <c r="H3106" s="297"/>
      <c r="I3106" s="297"/>
      <c r="J3106" s="297"/>
      <c r="K3106" s="297"/>
      <c r="L3106" s="297"/>
      <c r="M3106" s="297"/>
      <c r="N3106" s="297"/>
      <c r="O3106" s="297"/>
      <c r="P3106" s="297"/>
      <c r="Q3106" s="297"/>
      <c r="R3106" s="297"/>
      <c r="S3106" s="297"/>
      <c r="T3106" s="297"/>
      <c r="U3106" s="297"/>
      <c r="V3106" s="297"/>
      <c r="W3106" s="297"/>
      <c r="X3106" s="297"/>
      <c r="Y3106" s="297"/>
    </row>
    <row r="3107" spans="1:25" x14ac:dyDescent="0.2">
      <c r="A3107" s="297"/>
      <c r="B3107" s="297"/>
      <c r="C3107" s="297"/>
      <c r="D3107" s="297"/>
      <c r="E3107" s="297"/>
      <c r="F3107" s="297"/>
      <c r="G3107" s="297"/>
      <c r="H3107" s="297"/>
      <c r="I3107" s="297"/>
      <c r="J3107" s="297"/>
      <c r="K3107" s="297"/>
      <c r="L3107" s="297"/>
      <c r="M3107" s="297"/>
      <c r="N3107" s="297"/>
      <c r="O3107" s="297"/>
      <c r="P3107" s="297"/>
      <c r="Q3107" s="297"/>
      <c r="R3107" s="297"/>
      <c r="S3107" s="297"/>
      <c r="T3107" s="297"/>
      <c r="U3107" s="297"/>
      <c r="V3107" s="297"/>
      <c r="W3107" s="297"/>
      <c r="X3107" s="297"/>
      <c r="Y3107" s="297"/>
    </row>
    <row r="3108" spans="1:25" x14ac:dyDescent="0.2">
      <c r="A3108" s="297"/>
      <c r="B3108" s="297"/>
      <c r="C3108" s="297"/>
      <c r="D3108" s="297"/>
      <c r="E3108" s="297"/>
      <c r="F3108" s="297"/>
      <c r="G3108" s="297"/>
      <c r="H3108" s="297"/>
      <c r="I3108" s="297"/>
      <c r="J3108" s="297"/>
      <c r="K3108" s="297"/>
      <c r="L3108" s="297"/>
      <c r="M3108" s="297"/>
      <c r="N3108" s="297"/>
      <c r="O3108" s="297"/>
      <c r="P3108" s="297"/>
      <c r="Q3108" s="297"/>
      <c r="R3108" s="297"/>
      <c r="S3108" s="297"/>
      <c r="T3108" s="297"/>
      <c r="U3108" s="297"/>
      <c r="V3108" s="297"/>
      <c r="W3108" s="297"/>
      <c r="X3108" s="297"/>
      <c r="Y3108" s="297"/>
    </row>
    <row r="3109" spans="1:25" x14ac:dyDescent="0.2">
      <c r="A3109" s="297"/>
      <c r="B3109" s="297"/>
      <c r="C3109" s="297"/>
      <c r="D3109" s="297"/>
      <c r="E3109" s="297"/>
      <c r="F3109" s="297"/>
      <c r="G3109" s="297"/>
      <c r="H3109" s="297"/>
      <c r="I3109" s="297"/>
      <c r="J3109" s="297"/>
      <c r="K3109" s="297"/>
      <c r="L3109" s="297"/>
      <c r="M3109" s="297"/>
      <c r="N3109" s="297"/>
      <c r="O3109" s="297"/>
      <c r="P3109" s="297"/>
      <c r="Q3109" s="297"/>
      <c r="R3109" s="297"/>
      <c r="S3109" s="297"/>
      <c r="T3109" s="297"/>
      <c r="U3109" s="297"/>
      <c r="V3109" s="297"/>
      <c r="W3109" s="297"/>
      <c r="X3109" s="297"/>
      <c r="Y3109" s="297"/>
    </row>
    <row r="3110" spans="1:25" x14ac:dyDescent="0.2">
      <c r="A3110" s="297"/>
      <c r="B3110" s="297"/>
      <c r="C3110" s="297"/>
      <c r="D3110" s="297"/>
      <c r="E3110" s="297"/>
      <c r="F3110" s="297"/>
      <c r="G3110" s="297"/>
      <c r="H3110" s="297"/>
      <c r="I3110" s="297"/>
      <c r="J3110" s="297"/>
      <c r="K3110" s="297"/>
      <c r="L3110" s="297"/>
      <c r="M3110" s="297"/>
      <c r="N3110" s="297"/>
      <c r="O3110" s="297"/>
      <c r="P3110" s="297"/>
      <c r="Q3110" s="297"/>
      <c r="R3110" s="297"/>
      <c r="S3110" s="297"/>
      <c r="T3110" s="297"/>
      <c r="U3110" s="297"/>
      <c r="V3110" s="297"/>
      <c r="W3110" s="297"/>
      <c r="X3110" s="297"/>
      <c r="Y3110" s="297"/>
    </row>
    <row r="3111" spans="1:25" x14ac:dyDescent="0.2">
      <c r="A3111" s="297"/>
      <c r="B3111" s="297"/>
      <c r="C3111" s="297"/>
      <c r="D3111" s="297"/>
      <c r="E3111" s="297"/>
      <c r="F3111" s="297"/>
      <c r="G3111" s="297"/>
      <c r="H3111" s="297"/>
      <c r="I3111" s="297"/>
      <c r="J3111" s="297"/>
      <c r="K3111" s="297"/>
      <c r="L3111" s="297"/>
      <c r="M3111" s="297"/>
      <c r="N3111" s="297"/>
      <c r="O3111" s="297"/>
      <c r="P3111" s="297"/>
      <c r="Q3111" s="297"/>
      <c r="R3111" s="297"/>
      <c r="S3111" s="297"/>
      <c r="T3111" s="297"/>
      <c r="U3111" s="297"/>
      <c r="V3111" s="297"/>
      <c r="W3111" s="297"/>
      <c r="X3111" s="297"/>
      <c r="Y3111" s="297"/>
    </row>
    <row r="3112" spans="1:25" x14ac:dyDescent="0.2">
      <c r="A3112" s="297"/>
      <c r="B3112" s="297"/>
      <c r="C3112" s="297"/>
      <c r="D3112" s="297"/>
      <c r="E3112" s="297"/>
      <c r="F3112" s="297"/>
      <c r="G3112" s="297"/>
      <c r="H3112" s="297"/>
      <c r="I3112" s="297"/>
      <c r="J3112" s="297"/>
      <c r="K3112" s="297"/>
      <c r="L3112" s="297"/>
      <c r="M3112" s="297"/>
      <c r="N3112" s="297"/>
      <c r="O3112" s="297"/>
      <c r="P3112" s="297"/>
      <c r="Q3112" s="297"/>
      <c r="R3112" s="297"/>
      <c r="S3112" s="297"/>
      <c r="T3112" s="297"/>
      <c r="U3112" s="297"/>
      <c r="V3112" s="297"/>
      <c r="W3112" s="297"/>
      <c r="X3112" s="297"/>
      <c r="Y3112" s="297"/>
    </row>
    <row r="3113" spans="1:25" x14ac:dyDescent="0.2">
      <c r="A3113" s="297"/>
      <c r="B3113" s="297"/>
      <c r="C3113" s="297"/>
      <c r="D3113" s="297"/>
      <c r="E3113" s="297"/>
      <c r="F3113" s="297"/>
      <c r="G3113" s="297"/>
      <c r="H3113" s="297"/>
      <c r="I3113" s="297"/>
      <c r="J3113" s="297"/>
      <c r="K3113" s="297"/>
      <c r="L3113" s="297"/>
      <c r="M3113" s="297"/>
      <c r="N3113" s="297"/>
      <c r="O3113" s="297"/>
      <c r="P3113" s="297"/>
      <c r="Q3113" s="297"/>
      <c r="R3113" s="297"/>
      <c r="S3113" s="297"/>
      <c r="T3113" s="297"/>
      <c r="U3113" s="297"/>
      <c r="V3113" s="297"/>
      <c r="W3113" s="297"/>
      <c r="X3113" s="297"/>
      <c r="Y3113" s="297"/>
    </row>
    <row r="3114" spans="1:25" x14ac:dyDescent="0.2">
      <c r="A3114" s="297"/>
      <c r="B3114" s="297"/>
      <c r="C3114" s="297"/>
      <c r="D3114" s="297"/>
      <c r="E3114" s="297"/>
      <c r="F3114" s="297"/>
      <c r="G3114" s="297"/>
      <c r="H3114" s="297"/>
      <c r="I3114" s="297"/>
      <c r="J3114" s="297"/>
      <c r="K3114" s="297"/>
      <c r="L3114" s="297"/>
      <c r="M3114" s="297"/>
      <c r="N3114" s="297"/>
      <c r="O3114" s="297"/>
      <c r="P3114" s="297"/>
      <c r="Q3114" s="297"/>
      <c r="R3114" s="297"/>
      <c r="S3114" s="297"/>
      <c r="T3114" s="297"/>
      <c r="U3114" s="297"/>
      <c r="V3114" s="297"/>
      <c r="W3114" s="297"/>
      <c r="X3114" s="297"/>
      <c r="Y3114" s="297"/>
    </row>
    <row r="3115" spans="1:25" x14ac:dyDescent="0.2">
      <c r="A3115" s="297"/>
      <c r="B3115" s="297"/>
      <c r="C3115" s="297"/>
      <c r="D3115" s="297"/>
      <c r="E3115" s="297"/>
      <c r="F3115" s="297"/>
      <c r="G3115" s="297"/>
      <c r="H3115" s="297"/>
      <c r="I3115" s="297"/>
      <c r="J3115" s="297"/>
      <c r="K3115" s="297"/>
      <c r="L3115" s="297"/>
      <c r="M3115" s="297"/>
      <c r="N3115" s="297"/>
      <c r="O3115" s="297"/>
      <c r="P3115" s="297"/>
      <c r="Q3115" s="297"/>
      <c r="R3115" s="297"/>
      <c r="S3115" s="297"/>
      <c r="T3115" s="297"/>
      <c r="U3115" s="297"/>
      <c r="V3115" s="297"/>
      <c r="W3115" s="297"/>
      <c r="X3115" s="297"/>
      <c r="Y3115" s="297"/>
    </row>
    <row r="3116" spans="1:25" x14ac:dyDescent="0.2">
      <c r="A3116" s="297"/>
      <c r="B3116" s="297"/>
      <c r="C3116" s="297"/>
      <c r="D3116" s="297"/>
      <c r="E3116" s="297"/>
      <c r="F3116" s="297"/>
      <c r="G3116" s="297"/>
      <c r="H3116" s="297"/>
      <c r="I3116" s="297"/>
      <c r="J3116" s="297"/>
      <c r="K3116" s="297"/>
      <c r="L3116" s="297"/>
      <c r="M3116" s="297"/>
      <c r="N3116" s="297"/>
      <c r="O3116" s="297"/>
      <c r="P3116" s="297"/>
      <c r="Q3116" s="297"/>
      <c r="R3116" s="297"/>
      <c r="S3116" s="297"/>
      <c r="T3116" s="297"/>
      <c r="U3116" s="297"/>
      <c r="V3116" s="297"/>
      <c r="W3116" s="297"/>
      <c r="X3116" s="297"/>
      <c r="Y3116" s="297"/>
    </row>
    <row r="3117" spans="1:25" x14ac:dyDescent="0.2">
      <c r="A3117" s="297"/>
      <c r="B3117" s="297"/>
      <c r="C3117" s="297"/>
      <c r="D3117" s="297"/>
      <c r="E3117" s="297"/>
      <c r="F3117" s="297"/>
      <c r="G3117" s="297"/>
      <c r="H3117" s="297"/>
      <c r="I3117" s="297"/>
      <c r="J3117" s="297"/>
      <c r="K3117" s="297"/>
      <c r="L3117" s="297"/>
      <c r="M3117" s="297"/>
      <c r="N3117" s="297"/>
      <c r="O3117" s="297"/>
      <c r="P3117" s="297"/>
      <c r="Q3117" s="297"/>
      <c r="R3117" s="297"/>
      <c r="S3117" s="297"/>
      <c r="T3117" s="297"/>
      <c r="U3117" s="297"/>
      <c r="V3117" s="297"/>
      <c r="W3117" s="297"/>
      <c r="X3117" s="297"/>
      <c r="Y3117" s="297"/>
    </row>
    <row r="3118" spans="1:25" x14ac:dyDescent="0.2">
      <c r="A3118" s="297"/>
      <c r="B3118" s="297"/>
      <c r="C3118" s="297"/>
      <c r="D3118" s="297"/>
      <c r="E3118" s="297"/>
      <c r="F3118" s="297"/>
      <c r="G3118" s="297"/>
      <c r="H3118" s="297"/>
      <c r="I3118" s="297"/>
      <c r="J3118" s="297"/>
      <c r="K3118" s="297"/>
      <c r="L3118" s="297"/>
      <c r="M3118" s="297"/>
      <c r="N3118" s="297"/>
      <c r="O3118" s="297"/>
      <c r="P3118" s="297"/>
      <c r="Q3118" s="297"/>
      <c r="R3118" s="297"/>
      <c r="S3118" s="297"/>
      <c r="T3118" s="297"/>
      <c r="U3118" s="297"/>
      <c r="V3118" s="297"/>
      <c r="W3118" s="297"/>
      <c r="X3118" s="297"/>
      <c r="Y3118" s="297"/>
    </row>
    <row r="3119" spans="1:25" x14ac:dyDescent="0.2">
      <c r="A3119" s="297"/>
      <c r="B3119" s="297"/>
      <c r="C3119" s="297"/>
      <c r="D3119" s="297"/>
      <c r="E3119" s="297"/>
      <c r="F3119" s="297"/>
      <c r="G3119" s="297"/>
      <c r="H3119" s="297"/>
      <c r="I3119" s="297"/>
      <c r="J3119" s="297"/>
      <c r="K3119" s="297"/>
      <c r="L3119" s="297"/>
      <c r="M3119" s="297"/>
      <c r="N3119" s="297"/>
      <c r="O3119" s="297"/>
      <c r="P3119" s="297"/>
      <c r="Q3119" s="297"/>
      <c r="R3119" s="297"/>
      <c r="S3119" s="297"/>
      <c r="T3119" s="297"/>
      <c r="U3119" s="297"/>
      <c r="V3119" s="297"/>
      <c r="W3119" s="297"/>
      <c r="X3119" s="297"/>
      <c r="Y3119" s="297"/>
    </row>
    <row r="3120" spans="1:25" x14ac:dyDescent="0.2">
      <c r="A3120" s="297"/>
      <c r="B3120" s="297"/>
      <c r="C3120" s="297"/>
      <c r="D3120" s="297"/>
      <c r="E3120" s="297"/>
      <c r="F3120" s="297"/>
      <c r="G3120" s="297"/>
      <c r="H3120" s="297"/>
      <c r="I3120" s="297"/>
      <c r="J3120" s="297"/>
      <c r="K3120" s="297"/>
      <c r="L3120" s="297"/>
      <c r="M3120" s="297"/>
      <c r="N3120" s="297"/>
      <c r="O3120" s="297"/>
      <c r="P3120" s="297"/>
      <c r="Q3120" s="297"/>
      <c r="R3120" s="297"/>
      <c r="S3120" s="297"/>
      <c r="T3120" s="297"/>
      <c r="U3120" s="297"/>
      <c r="V3120" s="297"/>
      <c r="W3120" s="297"/>
      <c r="X3120" s="297"/>
      <c r="Y3120" s="297"/>
    </row>
    <row r="3121" spans="1:25" x14ac:dyDescent="0.2">
      <c r="A3121" s="297"/>
      <c r="B3121" s="297"/>
      <c r="C3121" s="297"/>
      <c r="D3121" s="297"/>
      <c r="E3121" s="297"/>
      <c r="F3121" s="297"/>
      <c r="G3121" s="297"/>
      <c r="H3121" s="297"/>
      <c r="I3121" s="297"/>
      <c r="J3121" s="297"/>
      <c r="K3121" s="297"/>
      <c r="L3121" s="297"/>
      <c r="M3121" s="297"/>
      <c r="N3121" s="297"/>
      <c r="O3121" s="297"/>
      <c r="P3121" s="297"/>
      <c r="Q3121" s="297"/>
      <c r="R3121" s="297"/>
      <c r="S3121" s="297"/>
      <c r="T3121" s="297"/>
      <c r="U3121" s="297"/>
      <c r="V3121" s="297"/>
      <c r="W3121" s="297"/>
      <c r="X3121" s="297"/>
      <c r="Y3121" s="297"/>
    </row>
    <row r="3122" spans="1:25" x14ac:dyDescent="0.2">
      <c r="A3122" s="297"/>
      <c r="B3122" s="297"/>
      <c r="C3122" s="297"/>
      <c r="D3122" s="297"/>
      <c r="E3122" s="297"/>
      <c r="F3122" s="297"/>
      <c r="G3122" s="297"/>
      <c r="H3122" s="297"/>
      <c r="I3122" s="297"/>
      <c r="J3122" s="297"/>
      <c r="K3122" s="297"/>
      <c r="L3122" s="297"/>
      <c r="M3122" s="297"/>
      <c r="N3122" s="297"/>
      <c r="O3122" s="297"/>
      <c r="P3122" s="297"/>
      <c r="Q3122" s="297"/>
      <c r="R3122" s="297"/>
      <c r="S3122" s="297"/>
      <c r="T3122" s="297"/>
      <c r="U3122" s="297"/>
      <c r="V3122" s="297"/>
      <c r="W3122" s="297"/>
      <c r="X3122" s="297"/>
      <c r="Y3122" s="297"/>
    </row>
    <row r="3123" spans="1:25" x14ac:dyDescent="0.2">
      <c r="A3123" s="297"/>
      <c r="B3123" s="297"/>
      <c r="C3123" s="297"/>
      <c r="D3123" s="297"/>
      <c r="E3123" s="297"/>
      <c r="F3123" s="297"/>
      <c r="G3123" s="297"/>
      <c r="H3123" s="297"/>
      <c r="I3123" s="297"/>
      <c r="J3123" s="297"/>
      <c r="K3123" s="297"/>
      <c r="L3123" s="297"/>
      <c r="M3123" s="297"/>
      <c r="N3123" s="297"/>
      <c r="O3123" s="297"/>
      <c r="P3123" s="297"/>
      <c r="Q3123" s="297"/>
      <c r="R3123" s="297"/>
      <c r="S3123" s="297"/>
      <c r="T3123" s="297"/>
      <c r="U3123" s="297"/>
      <c r="V3123" s="297"/>
      <c r="W3123" s="297"/>
      <c r="X3123" s="297"/>
      <c r="Y3123" s="297"/>
    </row>
    <row r="3124" spans="1:25" x14ac:dyDescent="0.2">
      <c r="A3124" s="297"/>
      <c r="B3124" s="297"/>
      <c r="C3124" s="297"/>
      <c r="D3124" s="297"/>
      <c r="E3124" s="297"/>
      <c r="F3124" s="297"/>
      <c r="G3124" s="297"/>
      <c r="H3124" s="297"/>
      <c r="I3124" s="297"/>
      <c r="J3124" s="297"/>
      <c r="K3124" s="297"/>
      <c r="L3124" s="297"/>
      <c r="M3124" s="297"/>
      <c r="N3124" s="297"/>
      <c r="O3124" s="297"/>
      <c r="P3124" s="297"/>
      <c r="Q3124" s="297"/>
      <c r="R3124" s="297"/>
      <c r="S3124" s="297"/>
      <c r="T3124" s="297"/>
      <c r="U3124" s="297"/>
      <c r="V3124" s="297"/>
      <c r="W3124" s="297"/>
      <c r="X3124" s="297"/>
      <c r="Y3124" s="297"/>
    </row>
    <row r="3125" spans="1:25" x14ac:dyDescent="0.2">
      <c r="A3125" s="297"/>
      <c r="B3125" s="297"/>
      <c r="C3125" s="297"/>
      <c r="D3125" s="297"/>
      <c r="E3125" s="297"/>
      <c r="F3125" s="297"/>
      <c r="G3125" s="297"/>
      <c r="H3125" s="297"/>
      <c r="I3125" s="297"/>
      <c r="J3125" s="297"/>
      <c r="K3125" s="297"/>
      <c r="L3125" s="297"/>
      <c r="M3125" s="297"/>
      <c r="N3125" s="297"/>
      <c r="O3125" s="297"/>
      <c r="P3125" s="297"/>
      <c r="Q3125" s="297"/>
      <c r="R3125" s="297"/>
      <c r="S3125" s="297"/>
      <c r="T3125" s="297"/>
      <c r="U3125" s="297"/>
      <c r="V3125" s="297"/>
      <c r="W3125" s="297"/>
      <c r="X3125" s="297"/>
      <c r="Y3125" s="297"/>
    </row>
    <row r="3126" spans="1:25" x14ac:dyDescent="0.2">
      <c r="A3126" s="297"/>
      <c r="B3126" s="297"/>
      <c r="C3126" s="297"/>
      <c r="D3126" s="297"/>
      <c r="E3126" s="297"/>
      <c r="F3126" s="297"/>
      <c r="G3126" s="297"/>
      <c r="H3126" s="297"/>
      <c r="I3126" s="297"/>
      <c r="J3126" s="297"/>
      <c r="K3126" s="297"/>
      <c r="L3126" s="297"/>
      <c r="M3126" s="297"/>
      <c r="N3126" s="297"/>
      <c r="O3126" s="297"/>
      <c r="P3126" s="297"/>
      <c r="Q3126" s="297"/>
      <c r="R3126" s="297"/>
      <c r="S3126" s="297"/>
      <c r="T3126" s="297"/>
      <c r="U3126" s="297"/>
      <c r="V3126" s="297"/>
      <c r="W3126" s="297"/>
      <c r="X3126" s="297"/>
      <c r="Y3126" s="297"/>
    </row>
    <row r="3127" spans="1:25" x14ac:dyDescent="0.2">
      <c r="A3127" s="297"/>
      <c r="B3127" s="297"/>
      <c r="C3127" s="297"/>
      <c r="D3127" s="297"/>
      <c r="E3127" s="297"/>
      <c r="F3127" s="297"/>
      <c r="G3127" s="297"/>
      <c r="H3127" s="297"/>
      <c r="I3127" s="297"/>
      <c r="J3127" s="297"/>
      <c r="K3127" s="297"/>
      <c r="L3127" s="297"/>
      <c r="M3127" s="297"/>
      <c r="N3127" s="297"/>
      <c r="O3127" s="297"/>
      <c r="P3127" s="297"/>
      <c r="Q3127" s="297"/>
      <c r="R3127" s="297"/>
      <c r="S3127" s="297"/>
      <c r="T3127" s="297"/>
      <c r="U3127" s="297"/>
      <c r="V3127" s="297"/>
      <c r="W3127" s="297"/>
      <c r="X3127" s="297"/>
      <c r="Y3127" s="297"/>
    </row>
    <row r="3128" spans="1:25" x14ac:dyDescent="0.2">
      <c r="A3128" s="297"/>
      <c r="B3128" s="297"/>
      <c r="C3128" s="297"/>
      <c r="D3128" s="297"/>
      <c r="E3128" s="297"/>
      <c r="F3128" s="297"/>
      <c r="G3128" s="297"/>
      <c r="H3128" s="297"/>
      <c r="I3128" s="297"/>
      <c r="J3128" s="297"/>
      <c r="K3128" s="297"/>
      <c r="L3128" s="297"/>
      <c r="M3128" s="297"/>
      <c r="N3128" s="297"/>
      <c r="O3128" s="297"/>
      <c r="P3128" s="297"/>
      <c r="Q3128" s="297"/>
      <c r="R3128" s="297"/>
      <c r="S3128" s="297"/>
      <c r="T3128" s="297"/>
      <c r="U3128" s="297"/>
      <c r="V3128" s="297"/>
      <c r="W3128" s="297"/>
      <c r="X3128" s="297"/>
      <c r="Y3128" s="297"/>
    </row>
    <row r="3129" spans="1:25" x14ac:dyDescent="0.2">
      <c r="A3129" s="297"/>
      <c r="B3129" s="297"/>
      <c r="C3129" s="297"/>
      <c r="D3129" s="297"/>
      <c r="E3129" s="297"/>
      <c r="F3129" s="297"/>
      <c r="G3129" s="297"/>
      <c r="H3129" s="297"/>
      <c r="I3129" s="297"/>
      <c r="J3129" s="297"/>
      <c r="K3129" s="297"/>
      <c r="L3129" s="297"/>
      <c r="M3129" s="297"/>
      <c r="N3129" s="297"/>
      <c r="O3129" s="297"/>
      <c r="P3129" s="297"/>
      <c r="Q3129" s="297"/>
      <c r="R3129" s="297"/>
      <c r="S3129" s="297"/>
      <c r="T3129" s="297"/>
      <c r="U3129" s="297"/>
      <c r="V3129" s="297"/>
      <c r="W3129" s="297"/>
      <c r="X3129" s="297"/>
      <c r="Y3129" s="297"/>
    </row>
    <row r="3130" spans="1:25" x14ac:dyDescent="0.2">
      <c r="A3130" s="297"/>
      <c r="B3130" s="297"/>
      <c r="C3130" s="297"/>
      <c r="D3130" s="297"/>
      <c r="E3130" s="297"/>
      <c r="F3130" s="297"/>
      <c r="G3130" s="297"/>
      <c r="H3130" s="297"/>
      <c r="I3130" s="297"/>
      <c r="J3130" s="297"/>
      <c r="K3130" s="297"/>
      <c r="L3130" s="297"/>
      <c r="M3130" s="297"/>
      <c r="N3130" s="297"/>
      <c r="O3130" s="297"/>
      <c r="P3130" s="297"/>
      <c r="Q3130" s="297"/>
      <c r="R3130" s="297"/>
      <c r="S3130" s="297"/>
      <c r="T3130" s="297"/>
      <c r="U3130" s="297"/>
      <c r="V3130" s="297"/>
      <c r="W3130" s="297"/>
      <c r="X3130" s="297"/>
      <c r="Y3130" s="297"/>
    </row>
    <row r="3131" spans="1:25" x14ac:dyDescent="0.2">
      <c r="A3131" s="297"/>
      <c r="B3131" s="297"/>
      <c r="C3131" s="297"/>
      <c r="D3131" s="297"/>
      <c r="E3131" s="297"/>
      <c r="F3131" s="297"/>
      <c r="G3131" s="297"/>
      <c r="H3131" s="297"/>
      <c r="I3131" s="297"/>
      <c r="J3131" s="297"/>
      <c r="K3131" s="297"/>
      <c r="L3131" s="297"/>
      <c r="M3131" s="297"/>
      <c r="N3131" s="297"/>
      <c r="O3131" s="297"/>
      <c r="P3131" s="297"/>
      <c r="Q3131" s="297"/>
      <c r="R3131" s="297"/>
      <c r="S3131" s="297"/>
      <c r="T3131" s="297"/>
      <c r="U3131" s="297"/>
      <c r="V3131" s="297"/>
      <c r="W3131" s="297"/>
      <c r="X3131" s="297"/>
      <c r="Y3131" s="297"/>
    </row>
    <row r="3132" spans="1:25" x14ac:dyDescent="0.2">
      <c r="A3132" s="297"/>
      <c r="B3132" s="297"/>
      <c r="C3132" s="297"/>
      <c r="D3132" s="297"/>
      <c r="E3132" s="297"/>
      <c r="F3132" s="297"/>
      <c r="G3132" s="297"/>
      <c r="H3132" s="297"/>
      <c r="I3132" s="297"/>
      <c r="J3132" s="297"/>
      <c r="K3132" s="297"/>
      <c r="L3132" s="297"/>
      <c r="M3132" s="297"/>
      <c r="N3132" s="297"/>
      <c r="O3132" s="297"/>
      <c r="P3132" s="297"/>
      <c r="Q3132" s="297"/>
      <c r="R3132" s="297"/>
      <c r="S3132" s="297"/>
      <c r="T3132" s="297"/>
      <c r="U3132" s="297"/>
      <c r="V3132" s="297"/>
      <c r="W3132" s="297"/>
      <c r="X3132" s="297"/>
      <c r="Y3132" s="297"/>
    </row>
    <row r="3133" spans="1:25" x14ac:dyDescent="0.2">
      <c r="A3133" s="297"/>
      <c r="B3133" s="297"/>
      <c r="C3133" s="297"/>
      <c r="D3133" s="297"/>
      <c r="E3133" s="297"/>
      <c r="F3133" s="297"/>
      <c r="G3133" s="297"/>
      <c r="H3133" s="297"/>
      <c r="I3133" s="297"/>
      <c r="J3133" s="297"/>
      <c r="K3133" s="297"/>
      <c r="L3133" s="297"/>
      <c r="M3133" s="297"/>
      <c r="N3133" s="297"/>
      <c r="O3133" s="297"/>
      <c r="P3133" s="297"/>
      <c r="Q3133" s="297"/>
      <c r="R3133" s="297"/>
      <c r="S3133" s="297"/>
      <c r="T3133" s="297"/>
      <c r="U3133" s="297"/>
      <c r="V3133" s="297"/>
      <c r="W3133" s="297"/>
      <c r="X3133" s="297"/>
      <c r="Y3133" s="297"/>
    </row>
    <row r="3134" spans="1:25" x14ac:dyDescent="0.2">
      <c r="A3134" s="297"/>
      <c r="B3134" s="297"/>
      <c r="C3134" s="297"/>
      <c r="D3134" s="297"/>
      <c r="E3134" s="297"/>
      <c r="F3134" s="297"/>
      <c r="G3134" s="297"/>
      <c r="H3134" s="297"/>
      <c r="I3134" s="297"/>
      <c r="J3134" s="297"/>
      <c r="K3134" s="297"/>
      <c r="L3134" s="297"/>
      <c r="M3134" s="297"/>
      <c r="N3134" s="297"/>
      <c r="O3134" s="297"/>
      <c r="P3134" s="297"/>
      <c r="Q3134" s="297"/>
      <c r="R3134" s="297"/>
      <c r="S3134" s="297"/>
      <c r="T3134" s="297"/>
      <c r="U3134" s="297"/>
      <c r="V3134" s="297"/>
      <c r="W3134" s="297"/>
      <c r="X3134" s="297"/>
      <c r="Y3134" s="297"/>
    </row>
    <row r="3135" spans="1:25" x14ac:dyDescent="0.2">
      <c r="A3135" s="297"/>
      <c r="B3135" s="297"/>
      <c r="C3135" s="297"/>
      <c r="D3135" s="297"/>
      <c r="E3135" s="297"/>
      <c r="F3135" s="297"/>
      <c r="G3135" s="297"/>
      <c r="H3135" s="297"/>
      <c r="I3135" s="297"/>
      <c r="J3135" s="297"/>
      <c r="K3135" s="297"/>
      <c r="L3135" s="297"/>
      <c r="M3135" s="297"/>
      <c r="N3135" s="297"/>
      <c r="O3135" s="297"/>
      <c r="P3135" s="297"/>
      <c r="Q3135" s="297"/>
      <c r="R3135" s="297"/>
      <c r="S3135" s="297"/>
      <c r="T3135" s="297"/>
      <c r="U3135" s="297"/>
      <c r="V3135" s="297"/>
      <c r="W3135" s="297"/>
      <c r="X3135" s="297"/>
      <c r="Y3135" s="297"/>
    </row>
    <row r="3136" spans="1:25" x14ac:dyDescent="0.2">
      <c r="A3136" s="297"/>
      <c r="B3136" s="297"/>
      <c r="C3136" s="297"/>
      <c r="D3136" s="297"/>
      <c r="E3136" s="297"/>
      <c r="F3136" s="297"/>
      <c r="G3136" s="297"/>
      <c r="H3136" s="297"/>
      <c r="I3136" s="297"/>
      <c r="J3136" s="297"/>
      <c r="K3136" s="297"/>
      <c r="L3136" s="297"/>
      <c r="M3136" s="297"/>
      <c r="N3136" s="297"/>
      <c r="O3136" s="297"/>
      <c r="P3136" s="297"/>
      <c r="Q3136" s="297"/>
      <c r="R3136" s="297"/>
      <c r="S3136" s="297"/>
      <c r="T3136" s="297"/>
      <c r="U3136" s="297"/>
      <c r="V3136" s="297"/>
      <c r="W3136" s="297"/>
      <c r="X3136" s="297"/>
      <c r="Y3136" s="297"/>
    </row>
    <row r="3137" spans="1:25" x14ac:dyDescent="0.2">
      <c r="A3137" s="297"/>
      <c r="B3137" s="297"/>
      <c r="C3137" s="297"/>
      <c r="D3137" s="297"/>
      <c r="E3137" s="297"/>
      <c r="F3137" s="297"/>
      <c r="G3137" s="297"/>
      <c r="H3137" s="297"/>
      <c r="I3137" s="297"/>
      <c r="J3137" s="297"/>
      <c r="K3137" s="297"/>
      <c r="L3137" s="297"/>
      <c r="M3137" s="297"/>
      <c r="N3137" s="297"/>
      <c r="O3137" s="297"/>
      <c r="P3137" s="297"/>
      <c r="Q3137" s="297"/>
      <c r="R3137" s="297"/>
      <c r="S3137" s="297"/>
      <c r="T3137" s="297"/>
      <c r="U3137" s="297"/>
      <c r="V3137" s="297"/>
      <c r="W3137" s="297"/>
      <c r="X3137" s="297"/>
      <c r="Y3137" s="297"/>
    </row>
    <row r="3138" spans="1:25" x14ac:dyDescent="0.2">
      <c r="A3138" s="297"/>
      <c r="B3138" s="297"/>
      <c r="C3138" s="297"/>
      <c r="D3138" s="297"/>
      <c r="E3138" s="297"/>
      <c r="F3138" s="297"/>
      <c r="G3138" s="297"/>
      <c r="H3138" s="297"/>
      <c r="I3138" s="297"/>
      <c r="J3138" s="297"/>
      <c r="K3138" s="297"/>
      <c r="L3138" s="297"/>
      <c r="M3138" s="297"/>
      <c r="N3138" s="297"/>
      <c r="O3138" s="297"/>
      <c r="P3138" s="297"/>
      <c r="Q3138" s="297"/>
      <c r="R3138" s="297"/>
      <c r="S3138" s="297"/>
      <c r="T3138" s="297"/>
      <c r="U3138" s="297"/>
      <c r="V3138" s="297"/>
      <c r="W3138" s="297"/>
      <c r="X3138" s="297"/>
      <c r="Y3138" s="297"/>
    </row>
    <row r="3139" spans="1:25" x14ac:dyDescent="0.2">
      <c r="A3139" s="297"/>
      <c r="B3139" s="297"/>
      <c r="C3139" s="297"/>
      <c r="D3139" s="297"/>
      <c r="E3139" s="297"/>
      <c r="F3139" s="297"/>
      <c r="G3139" s="297"/>
      <c r="H3139" s="297"/>
      <c r="I3139" s="297"/>
      <c r="J3139" s="297"/>
      <c r="K3139" s="297"/>
      <c r="L3139" s="297"/>
      <c r="M3139" s="297"/>
      <c r="N3139" s="297"/>
      <c r="O3139" s="297"/>
      <c r="P3139" s="297"/>
      <c r="Q3139" s="297"/>
      <c r="R3139" s="297"/>
      <c r="S3139" s="297"/>
      <c r="T3139" s="297"/>
      <c r="U3139" s="297"/>
      <c r="V3139" s="297"/>
      <c r="W3139" s="297"/>
      <c r="X3139" s="297"/>
      <c r="Y3139" s="297"/>
    </row>
    <row r="3140" spans="1:25" x14ac:dyDescent="0.2">
      <c r="A3140" s="297"/>
      <c r="B3140" s="297"/>
      <c r="C3140" s="297"/>
      <c r="D3140" s="297"/>
      <c r="E3140" s="297"/>
      <c r="F3140" s="297"/>
      <c r="G3140" s="297"/>
      <c r="H3140" s="297"/>
      <c r="I3140" s="297"/>
      <c r="J3140" s="297"/>
      <c r="K3140" s="297"/>
      <c r="L3140" s="297"/>
      <c r="M3140" s="297"/>
      <c r="N3140" s="297"/>
      <c r="O3140" s="297"/>
      <c r="P3140" s="297"/>
      <c r="Q3140" s="297"/>
      <c r="R3140" s="297"/>
      <c r="S3140" s="297"/>
      <c r="T3140" s="297"/>
      <c r="U3140" s="297"/>
      <c r="V3140" s="297"/>
      <c r="W3140" s="297"/>
      <c r="X3140" s="297"/>
      <c r="Y3140" s="297"/>
    </row>
    <row r="3141" spans="1:25" x14ac:dyDescent="0.2">
      <c r="A3141" s="297"/>
      <c r="B3141" s="297"/>
      <c r="C3141" s="297"/>
      <c r="D3141" s="297"/>
      <c r="E3141" s="297"/>
      <c r="F3141" s="297"/>
      <c r="G3141" s="297"/>
      <c r="H3141" s="297"/>
      <c r="I3141" s="297"/>
      <c r="J3141" s="297"/>
      <c r="K3141" s="297"/>
      <c r="L3141" s="297"/>
      <c r="M3141" s="297"/>
      <c r="N3141" s="297"/>
      <c r="O3141" s="297"/>
      <c r="P3141" s="297"/>
      <c r="Q3141" s="297"/>
      <c r="R3141" s="297"/>
      <c r="S3141" s="297"/>
      <c r="T3141" s="297"/>
      <c r="U3141" s="297"/>
      <c r="V3141" s="297"/>
      <c r="W3141" s="297"/>
      <c r="X3141" s="297"/>
      <c r="Y3141" s="297"/>
    </row>
    <row r="3142" spans="1:25" x14ac:dyDescent="0.2">
      <c r="A3142" s="297"/>
      <c r="B3142" s="297"/>
      <c r="C3142" s="297"/>
      <c r="D3142" s="297"/>
      <c r="E3142" s="297"/>
      <c r="F3142" s="297"/>
      <c r="G3142" s="297"/>
      <c r="H3142" s="297"/>
      <c r="I3142" s="297"/>
      <c r="J3142" s="297"/>
      <c r="K3142" s="297"/>
      <c r="L3142" s="297"/>
      <c r="M3142" s="297"/>
      <c r="N3142" s="297"/>
      <c r="O3142" s="297"/>
      <c r="P3142" s="297"/>
      <c r="Q3142" s="297"/>
      <c r="R3142" s="297"/>
      <c r="S3142" s="297"/>
      <c r="T3142" s="297"/>
      <c r="U3142" s="297"/>
      <c r="V3142" s="297"/>
      <c r="W3142" s="297"/>
      <c r="X3142" s="297"/>
      <c r="Y3142" s="297"/>
    </row>
    <row r="3143" spans="1:25" x14ac:dyDescent="0.2">
      <c r="A3143" s="297"/>
      <c r="B3143" s="297"/>
      <c r="C3143" s="297"/>
      <c r="D3143" s="297"/>
      <c r="E3143" s="297"/>
      <c r="F3143" s="297"/>
      <c r="G3143" s="297"/>
      <c r="H3143" s="297"/>
      <c r="I3143" s="297"/>
      <c r="J3143" s="297"/>
      <c r="K3143" s="297"/>
      <c r="L3143" s="297"/>
      <c r="M3143" s="297"/>
      <c r="N3143" s="297"/>
      <c r="O3143" s="297"/>
      <c r="P3143" s="297"/>
      <c r="Q3143" s="297"/>
      <c r="R3143" s="297"/>
      <c r="S3143" s="297"/>
      <c r="T3143" s="297"/>
      <c r="U3143" s="297"/>
      <c r="V3143" s="297"/>
      <c r="W3143" s="297"/>
      <c r="X3143" s="297"/>
      <c r="Y3143" s="297"/>
    </row>
    <row r="3144" spans="1:25" x14ac:dyDescent="0.2">
      <c r="A3144" s="297"/>
      <c r="B3144" s="297"/>
      <c r="C3144" s="297"/>
      <c r="D3144" s="297"/>
      <c r="E3144" s="297"/>
      <c r="F3144" s="297"/>
      <c r="G3144" s="297"/>
      <c r="H3144" s="297"/>
      <c r="I3144" s="297"/>
      <c r="J3144" s="297"/>
      <c r="K3144" s="297"/>
      <c r="L3144" s="297"/>
      <c r="M3144" s="297"/>
      <c r="N3144" s="297"/>
      <c r="O3144" s="297"/>
      <c r="P3144" s="297"/>
      <c r="Q3144" s="297"/>
      <c r="R3144" s="297"/>
      <c r="S3144" s="297"/>
      <c r="T3144" s="297"/>
      <c r="U3144" s="297"/>
      <c r="V3144" s="297"/>
      <c r="W3144" s="297"/>
      <c r="X3144" s="297"/>
      <c r="Y3144" s="297"/>
    </row>
    <row r="3145" spans="1:25" x14ac:dyDescent="0.2">
      <c r="A3145" s="297"/>
      <c r="B3145" s="297"/>
      <c r="C3145" s="297"/>
      <c r="D3145" s="297"/>
      <c r="E3145" s="297"/>
      <c r="F3145" s="297"/>
      <c r="G3145" s="297"/>
      <c r="H3145" s="297"/>
      <c r="I3145" s="297"/>
      <c r="J3145" s="297"/>
      <c r="K3145" s="297"/>
      <c r="L3145" s="297"/>
      <c r="M3145" s="297"/>
      <c r="N3145" s="297"/>
      <c r="O3145" s="297"/>
      <c r="P3145" s="297"/>
      <c r="Q3145" s="297"/>
      <c r="R3145" s="297"/>
      <c r="S3145" s="297"/>
      <c r="T3145" s="297"/>
      <c r="U3145" s="297"/>
      <c r="V3145" s="297"/>
      <c r="W3145" s="297"/>
      <c r="X3145" s="297"/>
      <c r="Y3145" s="297"/>
    </row>
    <row r="3146" spans="1:25" x14ac:dyDescent="0.2">
      <c r="A3146" s="297"/>
      <c r="B3146" s="297"/>
      <c r="C3146" s="297"/>
      <c r="D3146" s="297"/>
      <c r="E3146" s="297"/>
      <c r="F3146" s="297"/>
      <c r="G3146" s="297"/>
      <c r="H3146" s="297"/>
      <c r="I3146" s="297"/>
      <c r="J3146" s="297"/>
      <c r="K3146" s="297"/>
      <c r="L3146" s="297"/>
      <c r="M3146" s="297"/>
      <c r="N3146" s="297"/>
      <c r="O3146" s="297"/>
      <c r="P3146" s="297"/>
      <c r="Q3146" s="297"/>
      <c r="R3146" s="297"/>
      <c r="S3146" s="297"/>
      <c r="T3146" s="297"/>
      <c r="U3146" s="297"/>
      <c r="V3146" s="297"/>
      <c r="W3146" s="297"/>
      <c r="X3146" s="297"/>
      <c r="Y3146" s="297"/>
    </row>
    <row r="3147" spans="1:25" x14ac:dyDescent="0.2">
      <c r="A3147" s="297"/>
      <c r="B3147" s="297"/>
      <c r="C3147" s="297"/>
      <c r="D3147" s="297"/>
      <c r="E3147" s="297"/>
      <c r="F3147" s="297"/>
      <c r="G3147" s="297"/>
      <c r="H3147" s="297"/>
      <c r="I3147" s="297"/>
      <c r="J3147" s="297"/>
      <c r="K3147" s="297"/>
      <c r="L3147" s="297"/>
      <c r="M3147" s="297"/>
      <c r="N3147" s="297"/>
      <c r="O3147" s="297"/>
      <c r="P3147" s="297"/>
      <c r="Q3147" s="297"/>
      <c r="R3147" s="297"/>
      <c r="S3147" s="297"/>
      <c r="T3147" s="297"/>
      <c r="U3147" s="297"/>
      <c r="V3147" s="297"/>
      <c r="W3147" s="297"/>
      <c r="X3147" s="297"/>
      <c r="Y3147" s="297"/>
    </row>
    <row r="3148" spans="1:25" x14ac:dyDescent="0.2">
      <c r="A3148" s="297"/>
      <c r="B3148" s="297"/>
      <c r="C3148" s="297"/>
      <c r="D3148" s="297"/>
      <c r="E3148" s="297"/>
      <c r="F3148" s="297"/>
      <c r="G3148" s="297"/>
      <c r="H3148" s="297"/>
      <c r="I3148" s="297"/>
      <c r="J3148" s="297"/>
      <c r="K3148" s="297"/>
      <c r="L3148" s="297"/>
      <c r="M3148" s="297"/>
      <c r="N3148" s="297"/>
      <c r="O3148" s="297"/>
      <c r="P3148" s="297"/>
      <c r="Q3148" s="297"/>
      <c r="R3148" s="297"/>
      <c r="S3148" s="297"/>
      <c r="T3148" s="297"/>
      <c r="U3148" s="297"/>
      <c r="V3148" s="297"/>
      <c r="W3148" s="297"/>
      <c r="X3148" s="297"/>
      <c r="Y3148" s="297"/>
    </row>
    <row r="3149" spans="1:25" x14ac:dyDescent="0.2">
      <c r="A3149" s="297"/>
      <c r="B3149" s="297"/>
      <c r="C3149" s="297"/>
      <c r="D3149" s="297"/>
      <c r="E3149" s="297"/>
      <c r="F3149" s="297"/>
      <c r="G3149" s="297"/>
      <c r="H3149" s="297"/>
      <c r="I3149" s="297"/>
      <c r="J3149" s="297"/>
      <c r="K3149" s="297"/>
      <c r="L3149" s="297"/>
      <c r="M3149" s="297"/>
      <c r="N3149" s="297"/>
      <c r="O3149" s="297"/>
      <c r="P3149" s="297"/>
      <c r="Q3149" s="297"/>
      <c r="R3149" s="297"/>
      <c r="S3149" s="297"/>
      <c r="T3149" s="297"/>
      <c r="U3149" s="297"/>
      <c r="V3149" s="297"/>
      <c r="W3149" s="297"/>
      <c r="X3149" s="297"/>
      <c r="Y3149" s="297"/>
    </row>
    <row r="3150" spans="1:25" x14ac:dyDescent="0.2">
      <c r="A3150" s="297"/>
      <c r="B3150" s="297"/>
      <c r="C3150" s="297"/>
      <c r="D3150" s="297"/>
      <c r="E3150" s="297"/>
      <c r="F3150" s="297"/>
      <c r="G3150" s="297"/>
      <c r="H3150" s="297"/>
      <c r="I3150" s="297"/>
      <c r="J3150" s="297"/>
      <c r="K3150" s="297"/>
      <c r="L3150" s="297"/>
      <c r="M3150" s="297"/>
      <c r="N3150" s="297"/>
      <c r="O3150" s="297"/>
      <c r="P3150" s="297"/>
      <c r="Q3150" s="297"/>
      <c r="R3150" s="297"/>
      <c r="S3150" s="297"/>
      <c r="T3150" s="297"/>
      <c r="U3150" s="297"/>
      <c r="V3150" s="297"/>
      <c r="W3150" s="297"/>
      <c r="X3150" s="297"/>
      <c r="Y3150" s="297"/>
    </row>
    <row r="3151" spans="1:25" x14ac:dyDescent="0.2">
      <c r="A3151" s="297"/>
      <c r="B3151" s="297"/>
      <c r="C3151" s="297"/>
      <c r="D3151" s="297"/>
      <c r="E3151" s="297"/>
      <c r="F3151" s="297"/>
      <c r="G3151" s="297"/>
      <c r="H3151" s="297"/>
      <c r="I3151" s="297"/>
      <c r="J3151" s="297"/>
      <c r="K3151" s="297"/>
      <c r="L3151" s="297"/>
      <c r="M3151" s="297"/>
      <c r="N3151" s="297"/>
      <c r="O3151" s="297"/>
      <c r="P3151" s="297"/>
      <c r="Q3151" s="297"/>
      <c r="R3151" s="297"/>
      <c r="S3151" s="297"/>
      <c r="T3151" s="297"/>
      <c r="U3151" s="297"/>
      <c r="V3151" s="297"/>
      <c r="W3151" s="297"/>
      <c r="X3151" s="297"/>
      <c r="Y3151" s="297"/>
    </row>
    <row r="3152" spans="1:25" x14ac:dyDescent="0.2">
      <c r="A3152" s="297"/>
      <c r="B3152" s="297"/>
      <c r="C3152" s="297"/>
      <c r="D3152" s="297"/>
      <c r="E3152" s="297"/>
      <c r="F3152" s="297"/>
      <c r="G3152" s="297"/>
      <c r="H3152" s="297"/>
      <c r="I3152" s="297"/>
      <c r="J3152" s="297"/>
      <c r="K3152" s="297"/>
      <c r="L3152" s="297"/>
      <c r="M3152" s="297"/>
      <c r="N3152" s="297"/>
      <c r="O3152" s="297"/>
      <c r="P3152" s="297"/>
      <c r="Q3152" s="297"/>
      <c r="R3152" s="297"/>
      <c r="S3152" s="297"/>
      <c r="T3152" s="297"/>
      <c r="U3152" s="297"/>
      <c r="V3152" s="297"/>
      <c r="W3152" s="297"/>
      <c r="X3152" s="297"/>
      <c r="Y3152" s="297"/>
    </row>
    <row r="3153" spans="1:25" x14ac:dyDescent="0.2">
      <c r="A3153" s="297"/>
      <c r="B3153" s="297"/>
      <c r="C3153" s="297"/>
      <c r="D3153" s="297"/>
      <c r="E3153" s="297"/>
      <c r="F3153" s="297"/>
      <c r="G3153" s="297"/>
      <c r="H3153" s="297"/>
      <c r="I3153" s="297"/>
      <c r="J3153" s="297"/>
      <c r="K3153" s="297"/>
      <c r="L3153" s="297"/>
      <c r="M3153" s="297"/>
      <c r="N3153" s="297"/>
      <c r="O3153" s="297"/>
      <c r="P3153" s="297"/>
      <c r="Q3153" s="297"/>
      <c r="R3153" s="297"/>
      <c r="S3153" s="297"/>
      <c r="T3153" s="297"/>
      <c r="U3153" s="297"/>
      <c r="V3153" s="297"/>
      <c r="W3153" s="297"/>
      <c r="X3153" s="297"/>
      <c r="Y3153" s="297"/>
    </row>
    <row r="3154" spans="1:25" x14ac:dyDescent="0.2">
      <c r="A3154" s="297"/>
      <c r="B3154" s="297"/>
      <c r="C3154" s="297"/>
      <c r="D3154" s="297"/>
      <c r="E3154" s="297"/>
      <c r="F3154" s="297"/>
      <c r="G3154" s="297"/>
      <c r="H3154" s="297"/>
      <c r="I3154" s="297"/>
      <c r="J3154" s="297"/>
      <c r="K3154" s="297"/>
      <c r="L3154" s="297"/>
      <c r="M3154" s="297"/>
      <c r="N3154" s="297"/>
      <c r="O3154" s="297"/>
      <c r="P3154" s="297"/>
      <c r="Q3154" s="297"/>
      <c r="R3154" s="297"/>
      <c r="S3154" s="297"/>
      <c r="T3154" s="297"/>
      <c r="U3154" s="297"/>
      <c r="V3154" s="297"/>
      <c r="W3154" s="297"/>
      <c r="X3154" s="297"/>
      <c r="Y3154" s="297"/>
    </row>
    <row r="3155" spans="1:25" x14ac:dyDescent="0.2">
      <c r="A3155" s="297"/>
      <c r="B3155" s="297"/>
      <c r="C3155" s="297"/>
      <c r="D3155" s="297"/>
      <c r="E3155" s="297"/>
      <c r="F3155" s="297"/>
      <c r="G3155" s="297"/>
      <c r="H3155" s="297"/>
      <c r="I3155" s="297"/>
      <c r="J3155" s="297"/>
      <c r="K3155" s="297"/>
      <c r="L3155" s="297"/>
      <c r="M3155" s="297"/>
      <c r="N3155" s="297"/>
      <c r="O3155" s="297"/>
      <c r="P3155" s="297"/>
      <c r="Q3155" s="297"/>
      <c r="R3155" s="297"/>
      <c r="S3155" s="297"/>
      <c r="T3155" s="297"/>
      <c r="U3155" s="297"/>
      <c r="V3155" s="297"/>
      <c r="W3155" s="297"/>
      <c r="X3155" s="297"/>
      <c r="Y3155" s="297"/>
    </row>
    <row r="3156" spans="1:25" x14ac:dyDescent="0.2">
      <c r="A3156" s="297"/>
      <c r="B3156" s="297"/>
      <c r="C3156" s="297"/>
      <c r="D3156" s="297"/>
      <c r="E3156" s="297"/>
      <c r="F3156" s="297"/>
      <c r="G3156" s="297"/>
      <c r="H3156" s="297"/>
      <c r="I3156" s="297"/>
      <c r="J3156" s="297"/>
      <c r="K3156" s="297"/>
      <c r="L3156" s="297"/>
      <c r="M3156" s="297"/>
      <c r="N3156" s="297"/>
      <c r="O3156" s="297"/>
      <c r="P3156" s="297"/>
      <c r="Q3156" s="297"/>
      <c r="R3156" s="297"/>
      <c r="S3156" s="297"/>
      <c r="T3156" s="297"/>
      <c r="U3156" s="297"/>
      <c r="V3156" s="297"/>
      <c r="W3156" s="297"/>
      <c r="X3156" s="297"/>
      <c r="Y3156" s="297"/>
    </row>
    <row r="3157" spans="1:25" x14ac:dyDescent="0.2">
      <c r="A3157" s="297"/>
      <c r="B3157" s="297"/>
      <c r="C3157" s="297"/>
      <c r="D3157" s="297"/>
      <c r="E3157" s="297"/>
      <c r="F3157" s="297"/>
      <c r="G3157" s="297"/>
      <c r="H3157" s="297"/>
      <c r="I3157" s="297"/>
      <c r="J3157" s="297"/>
      <c r="K3157" s="297"/>
      <c r="L3157" s="297"/>
      <c r="M3157" s="297"/>
      <c r="N3157" s="297"/>
      <c r="O3157" s="297"/>
      <c r="P3157" s="297"/>
      <c r="Q3157" s="297"/>
      <c r="R3157" s="297"/>
      <c r="S3157" s="297"/>
      <c r="T3157" s="297"/>
      <c r="U3157" s="297"/>
      <c r="V3157" s="297"/>
      <c r="W3157" s="297"/>
      <c r="X3157" s="297"/>
      <c r="Y3157" s="297"/>
    </row>
    <row r="3158" spans="1:25" x14ac:dyDescent="0.2">
      <c r="A3158" s="297"/>
      <c r="B3158" s="297"/>
      <c r="C3158" s="297"/>
      <c r="D3158" s="297"/>
      <c r="E3158" s="297"/>
      <c r="F3158" s="297"/>
      <c r="G3158" s="297"/>
      <c r="H3158" s="297"/>
      <c r="I3158" s="297"/>
      <c r="J3158" s="297"/>
      <c r="K3158" s="297"/>
      <c r="L3158" s="297"/>
      <c r="M3158" s="297"/>
      <c r="N3158" s="297"/>
      <c r="O3158" s="297"/>
      <c r="P3158" s="297"/>
      <c r="Q3158" s="297"/>
      <c r="R3158" s="297"/>
      <c r="S3158" s="297"/>
      <c r="T3158" s="297"/>
      <c r="U3158" s="297"/>
      <c r="V3158" s="297"/>
      <c r="W3158" s="297"/>
      <c r="X3158" s="297"/>
      <c r="Y3158" s="297"/>
    </row>
    <row r="3159" spans="1:25" x14ac:dyDescent="0.2">
      <c r="A3159" s="297"/>
      <c r="B3159" s="297"/>
      <c r="C3159" s="297"/>
      <c r="D3159" s="297"/>
      <c r="E3159" s="297"/>
      <c r="F3159" s="297"/>
      <c r="G3159" s="297"/>
      <c r="H3159" s="297"/>
      <c r="I3159" s="297"/>
      <c r="J3159" s="297"/>
      <c r="K3159" s="297"/>
      <c r="L3159" s="297"/>
      <c r="M3159" s="297"/>
      <c r="N3159" s="297"/>
      <c r="O3159" s="297"/>
      <c r="P3159" s="297"/>
      <c r="Q3159" s="297"/>
      <c r="R3159" s="297"/>
      <c r="S3159" s="297"/>
      <c r="T3159" s="297"/>
      <c r="U3159" s="297"/>
      <c r="V3159" s="297"/>
      <c r="W3159" s="297"/>
      <c r="X3159" s="297"/>
      <c r="Y3159" s="297"/>
    </row>
    <row r="3160" spans="1:25" x14ac:dyDescent="0.2">
      <c r="A3160" s="297"/>
      <c r="B3160" s="297"/>
      <c r="C3160" s="297"/>
      <c r="D3160" s="297"/>
      <c r="E3160" s="297"/>
      <c r="F3160" s="297"/>
      <c r="G3160" s="297"/>
      <c r="H3160" s="297"/>
      <c r="I3160" s="297"/>
      <c r="J3160" s="297"/>
      <c r="K3160" s="297"/>
      <c r="L3160" s="297"/>
      <c r="M3160" s="297"/>
      <c r="N3160" s="297"/>
      <c r="O3160" s="297"/>
      <c r="P3160" s="297"/>
      <c r="Q3160" s="297"/>
      <c r="R3160" s="297"/>
      <c r="S3160" s="297"/>
      <c r="T3160" s="297"/>
      <c r="U3160" s="297"/>
      <c r="V3160" s="297"/>
      <c r="W3160" s="297"/>
      <c r="X3160" s="297"/>
      <c r="Y3160" s="297"/>
    </row>
    <row r="3161" spans="1:25" x14ac:dyDescent="0.2">
      <c r="A3161" s="297"/>
      <c r="B3161" s="297"/>
      <c r="C3161" s="297"/>
      <c r="D3161" s="297"/>
      <c r="E3161" s="297"/>
      <c r="F3161" s="297"/>
      <c r="G3161" s="297"/>
      <c r="H3161" s="297"/>
      <c r="I3161" s="297"/>
      <c r="J3161" s="297"/>
      <c r="K3161" s="297"/>
      <c r="L3161" s="297"/>
      <c r="M3161" s="297"/>
      <c r="N3161" s="297"/>
      <c r="O3161" s="297"/>
      <c r="P3161" s="297"/>
      <c r="Q3161" s="297"/>
      <c r="R3161" s="297"/>
      <c r="S3161" s="297"/>
      <c r="T3161" s="297"/>
      <c r="U3161" s="297"/>
      <c r="V3161" s="297"/>
      <c r="W3161" s="297"/>
      <c r="X3161" s="297"/>
      <c r="Y3161" s="297"/>
    </row>
    <row r="3162" spans="1:25" x14ac:dyDescent="0.2">
      <c r="A3162" s="297"/>
      <c r="B3162" s="297"/>
      <c r="C3162" s="297"/>
      <c r="D3162" s="297"/>
      <c r="E3162" s="297"/>
      <c r="F3162" s="297"/>
      <c r="G3162" s="297"/>
      <c r="H3162" s="297"/>
      <c r="I3162" s="297"/>
      <c r="J3162" s="297"/>
      <c r="K3162" s="297"/>
      <c r="L3162" s="297"/>
      <c r="M3162" s="297"/>
      <c r="N3162" s="297"/>
      <c r="O3162" s="297"/>
      <c r="P3162" s="297"/>
      <c r="Q3162" s="297"/>
      <c r="R3162" s="297"/>
      <c r="S3162" s="297"/>
      <c r="T3162" s="297"/>
      <c r="U3162" s="297"/>
      <c r="V3162" s="297"/>
      <c r="W3162" s="297"/>
      <c r="X3162" s="297"/>
      <c r="Y3162" s="297"/>
    </row>
    <row r="3163" spans="1:25" x14ac:dyDescent="0.2">
      <c r="A3163" s="297"/>
      <c r="B3163" s="297"/>
      <c r="C3163" s="297"/>
      <c r="D3163" s="297"/>
      <c r="E3163" s="297"/>
      <c r="F3163" s="297"/>
      <c r="G3163" s="297"/>
      <c r="H3163" s="297"/>
      <c r="I3163" s="297"/>
      <c r="J3163" s="297"/>
      <c r="K3163" s="297"/>
      <c r="L3163" s="297"/>
      <c r="M3163" s="297"/>
      <c r="N3163" s="297"/>
      <c r="O3163" s="297"/>
      <c r="P3163" s="297"/>
      <c r="Q3163" s="297"/>
      <c r="R3163" s="297"/>
      <c r="S3163" s="297"/>
      <c r="T3163" s="297"/>
      <c r="U3163" s="297"/>
      <c r="V3163" s="297"/>
      <c r="W3163" s="297"/>
      <c r="X3163" s="297"/>
      <c r="Y3163" s="297"/>
    </row>
    <row r="3164" spans="1:25" x14ac:dyDescent="0.2">
      <c r="A3164" s="297"/>
      <c r="B3164" s="297"/>
      <c r="C3164" s="297"/>
      <c r="D3164" s="297"/>
      <c r="E3164" s="297"/>
      <c r="F3164" s="297"/>
      <c r="G3164" s="297"/>
      <c r="H3164" s="297"/>
      <c r="I3164" s="297"/>
      <c r="J3164" s="297"/>
      <c r="K3164" s="297"/>
      <c r="L3164" s="297"/>
      <c r="M3164" s="297"/>
      <c r="N3164" s="297"/>
      <c r="O3164" s="297"/>
      <c r="P3164" s="297"/>
      <c r="Q3164" s="297"/>
      <c r="R3164" s="297"/>
      <c r="S3164" s="297"/>
      <c r="T3164" s="297"/>
      <c r="U3164" s="297"/>
      <c r="V3164" s="297"/>
      <c r="W3164" s="297"/>
      <c r="X3164" s="297"/>
      <c r="Y3164" s="297"/>
    </row>
    <row r="3165" spans="1:25" x14ac:dyDescent="0.2">
      <c r="A3165" s="297"/>
      <c r="B3165" s="297"/>
      <c r="C3165" s="297"/>
      <c r="D3165" s="297"/>
      <c r="E3165" s="297"/>
      <c r="F3165" s="297"/>
      <c r="G3165" s="297"/>
      <c r="H3165" s="297"/>
      <c r="I3165" s="297"/>
      <c r="J3165" s="297"/>
      <c r="K3165" s="297"/>
      <c r="L3165" s="297"/>
      <c r="M3165" s="297"/>
      <c r="N3165" s="297"/>
      <c r="O3165" s="297"/>
      <c r="P3165" s="297"/>
      <c r="Q3165" s="297"/>
      <c r="R3165" s="297"/>
      <c r="S3165" s="297"/>
      <c r="T3165" s="297"/>
      <c r="U3165" s="297"/>
      <c r="V3165" s="297"/>
      <c r="W3165" s="297"/>
      <c r="X3165" s="297"/>
      <c r="Y3165" s="297"/>
    </row>
    <row r="3166" spans="1:25" x14ac:dyDescent="0.2">
      <c r="A3166" s="297"/>
      <c r="B3166" s="297"/>
      <c r="C3166" s="297"/>
      <c r="D3166" s="297"/>
      <c r="E3166" s="297"/>
      <c r="F3166" s="297"/>
      <c r="G3166" s="297"/>
      <c r="H3166" s="297"/>
      <c r="I3166" s="297"/>
      <c r="J3166" s="297"/>
      <c r="K3166" s="297"/>
      <c r="L3166" s="297"/>
      <c r="M3166" s="297"/>
      <c r="N3166" s="297"/>
      <c r="O3166" s="297"/>
      <c r="P3166" s="297"/>
      <c r="Q3166" s="297"/>
      <c r="R3166" s="297"/>
      <c r="S3166" s="297"/>
      <c r="T3166" s="297"/>
      <c r="U3166" s="297"/>
      <c r="V3166" s="297"/>
      <c r="W3166" s="297"/>
      <c r="X3166" s="297"/>
      <c r="Y3166" s="297"/>
    </row>
    <row r="3167" spans="1:25" x14ac:dyDescent="0.2">
      <c r="A3167" s="297"/>
      <c r="B3167" s="297"/>
      <c r="C3167" s="297"/>
      <c r="D3167" s="297"/>
      <c r="E3167" s="297"/>
      <c r="F3167" s="297"/>
      <c r="G3167" s="297"/>
      <c r="H3167" s="297"/>
      <c r="I3167" s="297"/>
      <c r="J3167" s="297"/>
      <c r="K3167" s="297"/>
      <c r="L3167" s="297"/>
      <c r="M3167" s="297"/>
      <c r="N3167" s="297"/>
      <c r="O3167" s="297"/>
      <c r="P3167" s="297"/>
      <c r="Q3167" s="297"/>
      <c r="R3167" s="297"/>
      <c r="S3167" s="297"/>
      <c r="T3167" s="297"/>
      <c r="U3167" s="297"/>
      <c r="V3167" s="297"/>
      <c r="W3167" s="297"/>
      <c r="X3167" s="297"/>
      <c r="Y3167" s="297"/>
    </row>
    <row r="3168" spans="1:25" x14ac:dyDescent="0.2">
      <c r="A3168" s="297"/>
      <c r="B3168" s="297"/>
      <c r="C3168" s="297"/>
      <c r="D3168" s="297"/>
      <c r="E3168" s="297"/>
      <c r="F3168" s="297"/>
      <c r="G3168" s="297"/>
      <c r="H3168" s="297"/>
      <c r="I3168" s="297"/>
      <c r="J3168" s="297"/>
      <c r="K3168" s="297"/>
      <c r="L3168" s="297"/>
      <c r="M3168" s="297"/>
      <c r="N3168" s="297"/>
      <c r="O3168" s="297"/>
      <c r="P3168" s="297"/>
      <c r="Q3168" s="297"/>
      <c r="R3168" s="297"/>
      <c r="S3168" s="297"/>
      <c r="T3168" s="297"/>
      <c r="U3168" s="297"/>
      <c r="V3168" s="297"/>
      <c r="W3168" s="297"/>
      <c r="X3168" s="297"/>
      <c r="Y3168" s="297"/>
    </row>
    <row r="3169" spans="1:25" x14ac:dyDescent="0.2">
      <c r="A3169" s="297"/>
      <c r="B3169" s="297"/>
      <c r="C3169" s="297"/>
      <c r="D3169" s="297"/>
      <c r="E3169" s="297"/>
      <c r="F3169" s="297"/>
      <c r="G3169" s="297"/>
      <c r="H3169" s="297"/>
      <c r="I3169" s="297"/>
      <c r="J3169" s="297"/>
      <c r="K3169" s="297"/>
      <c r="L3169" s="297"/>
      <c r="M3169" s="297"/>
      <c r="N3169" s="297"/>
      <c r="O3169" s="297"/>
      <c r="P3169" s="297"/>
      <c r="Q3169" s="297"/>
      <c r="R3169" s="297"/>
      <c r="S3169" s="297"/>
      <c r="T3169" s="297"/>
      <c r="U3169" s="297"/>
      <c r="V3169" s="297"/>
      <c r="W3169" s="297"/>
      <c r="X3169" s="297"/>
      <c r="Y3169" s="297"/>
    </row>
    <row r="3170" spans="1:25" x14ac:dyDescent="0.2">
      <c r="A3170" s="297"/>
      <c r="B3170" s="297"/>
      <c r="C3170" s="297"/>
      <c r="D3170" s="297"/>
      <c r="E3170" s="297"/>
      <c r="F3170" s="297"/>
      <c r="G3170" s="297"/>
      <c r="H3170" s="297"/>
      <c r="I3170" s="297"/>
      <c r="J3170" s="297"/>
      <c r="K3170" s="297"/>
      <c r="L3170" s="297"/>
      <c r="M3170" s="297"/>
      <c r="N3170" s="297"/>
      <c r="O3170" s="297"/>
      <c r="P3170" s="297"/>
      <c r="Q3170" s="297"/>
      <c r="R3170" s="297"/>
      <c r="S3170" s="297"/>
      <c r="T3170" s="297"/>
      <c r="U3170" s="297"/>
      <c r="V3170" s="297"/>
      <c r="W3170" s="297"/>
      <c r="X3170" s="297"/>
      <c r="Y3170" s="297"/>
    </row>
    <row r="3171" spans="1:25" x14ac:dyDescent="0.2">
      <c r="A3171" s="297"/>
      <c r="B3171" s="297"/>
      <c r="C3171" s="297"/>
      <c r="D3171" s="297"/>
      <c r="E3171" s="297"/>
      <c r="F3171" s="297"/>
      <c r="G3171" s="297"/>
      <c r="H3171" s="297"/>
      <c r="I3171" s="297"/>
      <c r="J3171" s="297"/>
      <c r="K3171" s="297"/>
      <c r="L3171" s="297"/>
      <c r="M3171" s="297"/>
      <c r="N3171" s="297"/>
      <c r="O3171" s="297"/>
      <c r="P3171" s="297"/>
      <c r="Q3171" s="297"/>
      <c r="R3171" s="297"/>
      <c r="S3171" s="297"/>
      <c r="T3171" s="297"/>
      <c r="U3171" s="297"/>
      <c r="V3171" s="297"/>
      <c r="W3171" s="297"/>
      <c r="X3171" s="297"/>
      <c r="Y3171" s="297"/>
    </row>
    <row r="3172" spans="1:25" x14ac:dyDescent="0.2">
      <c r="A3172" s="297"/>
      <c r="B3172" s="297"/>
      <c r="C3172" s="297"/>
      <c r="D3172" s="297"/>
      <c r="E3172" s="297"/>
      <c r="F3172" s="297"/>
      <c r="G3172" s="297"/>
      <c r="H3172" s="297"/>
      <c r="I3172" s="297"/>
      <c r="J3172" s="297"/>
      <c r="K3172" s="297"/>
      <c r="L3172" s="297"/>
      <c r="M3172" s="297"/>
      <c r="N3172" s="297"/>
      <c r="O3172" s="297"/>
      <c r="P3172" s="297"/>
      <c r="Q3172" s="297"/>
      <c r="R3172" s="297"/>
      <c r="S3172" s="297"/>
      <c r="T3172" s="297"/>
      <c r="U3172" s="297"/>
      <c r="V3172" s="297"/>
      <c r="W3172" s="297"/>
      <c r="X3172" s="297"/>
      <c r="Y3172" s="297"/>
    </row>
    <row r="3173" spans="1:25" x14ac:dyDescent="0.2">
      <c r="A3173" s="297"/>
      <c r="B3173" s="297"/>
      <c r="C3173" s="297"/>
      <c r="D3173" s="297"/>
      <c r="E3173" s="297"/>
      <c r="F3173" s="297"/>
      <c r="G3173" s="297"/>
      <c r="H3173" s="297"/>
      <c r="I3173" s="297"/>
      <c r="J3173" s="297"/>
      <c r="K3173" s="297"/>
      <c r="L3173" s="297"/>
      <c r="M3173" s="297"/>
      <c r="N3173" s="297"/>
      <c r="O3173" s="297"/>
      <c r="P3173" s="297"/>
      <c r="Q3173" s="297"/>
      <c r="R3173" s="297"/>
      <c r="S3173" s="297"/>
      <c r="T3173" s="297"/>
      <c r="U3173" s="297"/>
      <c r="V3173" s="297"/>
      <c r="W3173" s="297"/>
      <c r="X3173" s="297"/>
      <c r="Y3173" s="297"/>
    </row>
    <row r="3174" spans="1:25" x14ac:dyDescent="0.2">
      <c r="A3174" s="297"/>
      <c r="B3174" s="297"/>
      <c r="C3174" s="297"/>
      <c r="D3174" s="297"/>
      <c r="E3174" s="297"/>
      <c r="F3174" s="297"/>
      <c r="G3174" s="297"/>
      <c r="H3174" s="297"/>
      <c r="I3174" s="297"/>
      <c r="J3174" s="297"/>
      <c r="K3174" s="297"/>
      <c r="L3174" s="297"/>
      <c r="M3174" s="297"/>
      <c r="N3174" s="297"/>
      <c r="O3174" s="297"/>
      <c r="P3174" s="297"/>
      <c r="Q3174" s="297"/>
      <c r="R3174" s="297"/>
      <c r="S3174" s="297"/>
      <c r="T3174" s="297"/>
      <c r="U3174" s="297"/>
      <c r="V3174" s="297"/>
      <c r="W3174" s="297"/>
      <c r="X3174" s="297"/>
      <c r="Y3174" s="297"/>
    </row>
    <row r="3175" spans="1:25" x14ac:dyDescent="0.2">
      <c r="A3175" s="297"/>
      <c r="B3175" s="297"/>
      <c r="C3175" s="297"/>
      <c r="D3175" s="297"/>
      <c r="E3175" s="297"/>
      <c r="F3175" s="297"/>
      <c r="G3175" s="297"/>
      <c r="H3175" s="297"/>
      <c r="I3175" s="297"/>
      <c r="J3175" s="297"/>
      <c r="K3175" s="297"/>
      <c r="L3175" s="297"/>
      <c r="M3175" s="297"/>
      <c r="N3175" s="297"/>
      <c r="O3175" s="297"/>
      <c r="P3175" s="297"/>
      <c r="Q3175" s="297"/>
      <c r="R3175" s="297"/>
      <c r="S3175" s="297"/>
      <c r="T3175" s="297"/>
      <c r="U3175" s="297"/>
      <c r="V3175" s="297"/>
      <c r="W3175" s="297"/>
      <c r="X3175" s="297"/>
      <c r="Y3175" s="297"/>
    </row>
    <row r="3176" spans="1:25" x14ac:dyDescent="0.2">
      <c r="A3176" s="297"/>
      <c r="B3176" s="297"/>
      <c r="C3176" s="297"/>
      <c r="D3176" s="297"/>
      <c r="E3176" s="297"/>
      <c r="F3176" s="297"/>
      <c r="G3176" s="297"/>
      <c r="H3176" s="297"/>
      <c r="I3176" s="297"/>
      <c r="J3176" s="297"/>
      <c r="K3176" s="297"/>
      <c r="L3176" s="297"/>
      <c r="M3176" s="297"/>
      <c r="N3176" s="297"/>
      <c r="O3176" s="297"/>
      <c r="P3176" s="297"/>
      <c r="Q3176" s="297"/>
      <c r="R3176" s="297"/>
      <c r="S3176" s="297"/>
      <c r="T3176" s="297"/>
      <c r="U3176" s="297"/>
      <c r="V3176" s="297"/>
      <c r="W3176" s="297"/>
      <c r="X3176" s="297"/>
      <c r="Y3176" s="297"/>
    </row>
    <row r="3177" spans="1:25" x14ac:dyDescent="0.2">
      <c r="A3177" s="297"/>
      <c r="B3177" s="297"/>
      <c r="C3177" s="297"/>
      <c r="D3177" s="297"/>
      <c r="E3177" s="297"/>
      <c r="F3177" s="297"/>
      <c r="G3177" s="297"/>
      <c r="H3177" s="297"/>
      <c r="I3177" s="297"/>
      <c r="J3177" s="297"/>
      <c r="K3177" s="297"/>
      <c r="L3177" s="297"/>
      <c r="M3177" s="297"/>
      <c r="N3177" s="297"/>
      <c r="O3177" s="297"/>
      <c r="P3177" s="297"/>
      <c r="Q3177" s="297"/>
      <c r="R3177" s="297"/>
      <c r="S3177" s="297"/>
      <c r="T3177" s="297"/>
      <c r="U3177" s="297"/>
      <c r="V3177" s="297"/>
      <c r="W3177" s="297"/>
      <c r="X3177" s="297"/>
      <c r="Y3177" s="297"/>
    </row>
    <row r="3178" spans="1:25" x14ac:dyDescent="0.2">
      <c r="A3178" s="297"/>
      <c r="B3178" s="297"/>
      <c r="C3178" s="297"/>
      <c r="D3178" s="297"/>
      <c r="E3178" s="297"/>
      <c r="F3178" s="297"/>
      <c r="G3178" s="297"/>
      <c r="H3178" s="297"/>
      <c r="I3178" s="297"/>
      <c r="J3178" s="297"/>
      <c r="K3178" s="297"/>
      <c r="L3178" s="297"/>
      <c r="M3178" s="297"/>
      <c r="N3178" s="297"/>
      <c r="O3178" s="297"/>
      <c r="P3178" s="297"/>
      <c r="Q3178" s="297"/>
      <c r="R3178" s="297"/>
      <c r="S3178" s="297"/>
      <c r="T3178" s="297"/>
      <c r="U3178" s="297"/>
      <c r="V3178" s="297"/>
      <c r="W3178" s="297"/>
      <c r="X3178" s="297"/>
      <c r="Y3178" s="297"/>
    </row>
    <row r="3179" spans="1:25" x14ac:dyDescent="0.2">
      <c r="A3179" s="297"/>
      <c r="B3179" s="297"/>
      <c r="C3179" s="297"/>
      <c r="D3179" s="297"/>
      <c r="E3179" s="297"/>
      <c r="F3179" s="297"/>
      <c r="G3179" s="297"/>
      <c r="H3179" s="297"/>
      <c r="I3179" s="297"/>
      <c r="J3179" s="297"/>
      <c r="K3179" s="297"/>
      <c r="L3179" s="297"/>
      <c r="M3179" s="297"/>
      <c r="N3179" s="297"/>
      <c r="O3179" s="297"/>
      <c r="P3179" s="297"/>
      <c r="Q3179" s="297"/>
      <c r="R3179" s="297"/>
      <c r="S3179" s="297"/>
      <c r="T3179" s="297"/>
      <c r="U3179" s="297"/>
      <c r="V3179" s="297"/>
      <c r="W3179" s="297"/>
      <c r="X3179" s="297"/>
      <c r="Y3179" s="297"/>
    </row>
    <row r="3180" spans="1:25" x14ac:dyDescent="0.2">
      <c r="A3180" s="297"/>
      <c r="B3180" s="297"/>
      <c r="C3180" s="297"/>
      <c r="D3180" s="297"/>
      <c r="E3180" s="297"/>
      <c r="F3180" s="297"/>
      <c r="G3180" s="297"/>
      <c r="H3180" s="297"/>
      <c r="I3180" s="297"/>
      <c r="J3180" s="297"/>
      <c r="K3180" s="297"/>
      <c r="L3180" s="297"/>
      <c r="M3180" s="297"/>
      <c r="N3180" s="297"/>
      <c r="O3180" s="297"/>
      <c r="P3180" s="297"/>
      <c r="Q3180" s="297"/>
      <c r="R3180" s="297"/>
      <c r="S3180" s="297"/>
      <c r="T3180" s="297"/>
      <c r="U3180" s="297"/>
      <c r="V3180" s="297"/>
      <c r="W3180" s="297"/>
      <c r="X3180" s="297"/>
      <c r="Y3180" s="297"/>
    </row>
    <row r="3181" spans="1:25" x14ac:dyDescent="0.2">
      <c r="A3181" s="297"/>
      <c r="B3181" s="297"/>
      <c r="C3181" s="297"/>
      <c r="D3181" s="297"/>
      <c r="E3181" s="297"/>
      <c r="F3181" s="297"/>
      <c r="G3181" s="297"/>
      <c r="H3181" s="297"/>
      <c r="I3181" s="297"/>
      <c r="J3181" s="297"/>
      <c r="K3181" s="297"/>
      <c r="L3181" s="297"/>
      <c r="M3181" s="297"/>
      <c r="N3181" s="297"/>
      <c r="O3181" s="297"/>
      <c r="P3181" s="297"/>
      <c r="Q3181" s="297"/>
      <c r="R3181" s="297"/>
      <c r="S3181" s="297"/>
      <c r="T3181" s="297"/>
      <c r="U3181" s="297"/>
      <c r="V3181" s="297"/>
      <c r="W3181" s="297"/>
      <c r="X3181" s="297"/>
      <c r="Y3181" s="297"/>
    </row>
    <row r="3182" spans="1:25" x14ac:dyDescent="0.2">
      <c r="A3182" s="297"/>
      <c r="B3182" s="297"/>
      <c r="C3182" s="297"/>
      <c r="D3182" s="297"/>
      <c r="E3182" s="297"/>
      <c r="F3182" s="297"/>
      <c r="G3182" s="297"/>
      <c r="H3182" s="297"/>
      <c r="I3182" s="297"/>
      <c r="J3182" s="297"/>
      <c r="K3182" s="297"/>
      <c r="L3182" s="297"/>
      <c r="M3182" s="297"/>
      <c r="N3182" s="297"/>
      <c r="O3182" s="297"/>
      <c r="P3182" s="297"/>
      <c r="Q3182" s="297"/>
      <c r="R3182" s="297"/>
      <c r="S3182" s="297"/>
      <c r="T3182" s="297"/>
      <c r="U3182" s="297"/>
      <c r="V3182" s="297"/>
      <c r="W3182" s="297"/>
      <c r="X3182" s="297"/>
      <c r="Y3182" s="297"/>
    </row>
    <row r="3183" spans="1:25" x14ac:dyDescent="0.2">
      <c r="A3183" s="297"/>
      <c r="B3183" s="297"/>
      <c r="C3183" s="297"/>
      <c r="D3183" s="297"/>
      <c r="E3183" s="297"/>
      <c r="F3183" s="297"/>
      <c r="G3183" s="297"/>
      <c r="H3183" s="297"/>
      <c r="I3183" s="297"/>
      <c r="J3183" s="297"/>
      <c r="K3183" s="297"/>
      <c r="L3183" s="297"/>
      <c r="M3183" s="297"/>
      <c r="N3183" s="297"/>
      <c r="O3183" s="297"/>
      <c r="P3183" s="297"/>
      <c r="Q3183" s="297"/>
      <c r="R3183" s="297"/>
      <c r="S3183" s="297"/>
      <c r="T3183" s="297"/>
      <c r="U3183" s="297"/>
      <c r="V3183" s="297"/>
      <c r="W3183" s="297"/>
      <c r="X3183" s="297"/>
      <c r="Y3183" s="297"/>
    </row>
    <row r="3184" spans="1:25" x14ac:dyDescent="0.2">
      <c r="A3184" s="297"/>
      <c r="B3184" s="297"/>
      <c r="C3184" s="297"/>
      <c r="D3184" s="297"/>
      <c r="E3184" s="297"/>
      <c r="F3184" s="297"/>
      <c r="G3184" s="297"/>
      <c r="H3184" s="297"/>
      <c r="I3184" s="297"/>
      <c r="J3184" s="297"/>
      <c r="K3184" s="297"/>
      <c r="L3184" s="297"/>
      <c r="M3184" s="297"/>
      <c r="N3184" s="297"/>
      <c r="O3184" s="297"/>
      <c r="P3184" s="297"/>
      <c r="Q3184" s="297"/>
      <c r="R3184" s="297"/>
      <c r="S3184" s="297"/>
      <c r="T3184" s="297"/>
      <c r="U3184" s="297"/>
      <c r="V3184" s="297"/>
      <c r="W3184" s="297"/>
      <c r="X3184" s="297"/>
      <c r="Y3184" s="297"/>
    </row>
    <row r="3185" spans="1:25" x14ac:dyDescent="0.2">
      <c r="A3185" s="297"/>
      <c r="B3185" s="297"/>
      <c r="C3185" s="297"/>
      <c r="D3185" s="297"/>
      <c r="E3185" s="297"/>
      <c r="F3185" s="297"/>
      <c r="G3185" s="297"/>
      <c r="H3185" s="297"/>
      <c r="I3185" s="297"/>
      <c r="J3185" s="297"/>
      <c r="K3185" s="297"/>
      <c r="L3185" s="297"/>
      <c r="M3185" s="297"/>
      <c r="N3185" s="297"/>
      <c r="O3185" s="297"/>
      <c r="P3185" s="297"/>
      <c r="Q3185" s="297"/>
      <c r="R3185" s="297"/>
      <c r="S3185" s="297"/>
      <c r="T3185" s="297"/>
      <c r="U3185" s="297"/>
      <c r="V3185" s="297"/>
      <c r="W3185" s="297"/>
      <c r="X3185" s="297"/>
      <c r="Y3185" s="297"/>
    </row>
    <row r="3186" spans="1:25" x14ac:dyDescent="0.2">
      <c r="A3186" s="297"/>
      <c r="B3186" s="297"/>
      <c r="C3186" s="297"/>
      <c r="D3186" s="297"/>
      <c r="E3186" s="297"/>
      <c r="F3186" s="297"/>
      <c r="G3186" s="297"/>
      <c r="H3186" s="297"/>
      <c r="I3186" s="297"/>
      <c r="J3186" s="297"/>
      <c r="K3186" s="297"/>
      <c r="L3186" s="297"/>
      <c r="M3186" s="297"/>
      <c r="N3186" s="297"/>
      <c r="O3186" s="297"/>
      <c r="P3186" s="297"/>
      <c r="Q3186" s="297"/>
      <c r="R3186" s="297"/>
      <c r="S3186" s="297"/>
      <c r="T3186" s="297"/>
      <c r="U3186" s="297"/>
      <c r="V3186" s="297"/>
      <c r="W3186" s="297"/>
      <c r="X3186" s="297"/>
      <c r="Y3186" s="297"/>
    </row>
    <row r="3187" spans="1:25" x14ac:dyDescent="0.2">
      <c r="A3187" s="297"/>
      <c r="B3187" s="297"/>
      <c r="C3187" s="297"/>
      <c r="D3187" s="297"/>
      <c r="E3187" s="297"/>
      <c r="F3187" s="297"/>
      <c r="G3187" s="297"/>
      <c r="H3187" s="297"/>
      <c r="I3187" s="297"/>
      <c r="J3187" s="297"/>
      <c r="K3187" s="297"/>
      <c r="L3187" s="297"/>
      <c r="M3187" s="297"/>
      <c r="N3187" s="297"/>
      <c r="O3187" s="297"/>
      <c r="P3187" s="297"/>
      <c r="Q3187" s="297"/>
      <c r="R3187" s="297"/>
      <c r="S3187" s="297"/>
      <c r="T3187" s="297"/>
      <c r="U3187" s="297"/>
      <c r="V3187" s="297"/>
      <c r="W3187" s="297"/>
      <c r="X3187" s="297"/>
      <c r="Y3187" s="297"/>
    </row>
    <row r="3188" spans="1:25" x14ac:dyDescent="0.2">
      <c r="A3188" s="297"/>
      <c r="B3188" s="297"/>
      <c r="C3188" s="297"/>
      <c r="D3188" s="297"/>
      <c r="E3188" s="297"/>
      <c r="F3188" s="297"/>
      <c r="G3188" s="297"/>
      <c r="H3188" s="297"/>
      <c r="I3188" s="297"/>
      <c r="J3188" s="297"/>
      <c r="K3188" s="297"/>
      <c r="L3188" s="297"/>
      <c r="M3188" s="297"/>
      <c r="N3188" s="297"/>
      <c r="O3188" s="297"/>
      <c r="P3188" s="297"/>
      <c r="Q3188" s="297"/>
      <c r="R3188" s="297"/>
      <c r="S3188" s="297"/>
      <c r="T3188" s="297"/>
      <c r="U3188" s="297"/>
      <c r="V3188" s="297"/>
      <c r="W3188" s="297"/>
      <c r="X3188" s="297"/>
      <c r="Y3188" s="297"/>
    </row>
    <row r="3189" spans="1:25" x14ac:dyDescent="0.2">
      <c r="A3189" s="297"/>
      <c r="B3189" s="297"/>
      <c r="C3189" s="297"/>
      <c r="D3189" s="297"/>
      <c r="E3189" s="297"/>
      <c r="F3189" s="297"/>
      <c r="G3189" s="297"/>
      <c r="H3189" s="297"/>
      <c r="I3189" s="297"/>
      <c r="J3189" s="297"/>
      <c r="K3189" s="297"/>
      <c r="L3189" s="297"/>
      <c r="M3189" s="297"/>
      <c r="N3189" s="297"/>
      <c r="O3189" s="297"/>
      <c r="P3189" s="297"/>
      <c r="Q3189" s="297"/>
      <c r="R3189" s="297"/>
      <c r="S3189" s="297"/>
      <c r="T3189" s="297"/>
      <c r="U3189" s="297"/>
      <c r="V3189" s="297"/>
      <c r="W3189" s="297"/>
      <c r="X3189" s="297"/>
      <c r="Y3189" s="297"/>
    </row>
    <row r="3190" spans="1:25" x14ac:dyDescent="0.2">
      <c r="A3190" s="297"/>
      <c r="B3190" s="297"/>
      <c r="C3190" s="297"/>
      <c r="D3190" s="297"/>
      <c r="E3190" s="297"/>
      <c r="F3190" s="297"/>
      <c r="G3190" s="297"/>
      <c r="H3190" s="297"/>
      <c r="I3190" s="297"/>
      <c r="J3190" s="297"/>
      <c r="K3190" s="297"/>
      <c r="L3190" s="297"/>
      <c r="M3190" s="297"/>
      <c r="N3190" s="297"/>
      <c r="O3190" s="297"/>
      <c r="P3190" s="297"/>
      <c r="Q3190" s="297"/>
      <c r="R3190" s="297"/>
      <c r="S3190" s="297"/>
      <c r="T3190" s="297"/>
      <c r="U3190" s="297"/>
      <c r="V3190" s="297"/>
      <c r="W3190" s="297"/>
      <c r="X3190" s="297"/>
      <c r="Y3190" s="297"/>
    </row>
    <row r="3191" spans="1:25" x14ac:dyDescent="0.2">
      <c r="A3191" s="297"/>
      <c r="B3191" s="297"/>
      <c r="C3191" s="297"/>
      <c r="D3191" s="297"/>
      <c r="E3191" s="297"/>
      <c r="F3191" s="297"/>
      <c r="G3191" s="297"/>
      <c r="H3191" s="297"/>
      <c r="I3191" s="297"/>
      <c r="J3191" s="297"/>
      <c r="K3191" s="297"/>
      <c r="L3191" s="297"/>
      <c r="M3191" s="297"/>
      <c r="N3191" s="297"/>
      <c r="O3191" s="297"/>
      <c r="P3191" s="297"/>
      <c r="Q3191" s="297"/>
      <c r="R3191" s="297"/>
      <c r="S3191" s="297"/>
      <c r="T3191" s="297"/>
      <c r="U3191" s="297"/>
      <c r="V3191" s="297"/>
      <c r="W3191" s="297"/>
      <c r="X3191" s="297"/>
      <c r="Y3191" s="297"/>
    </row>
    <row r="3192" spans="1:25" x14ac:dyDescent="0.2">
      <c r="A3192" s="297"/>
      <c r="B3192" s="297"/>
      <c r="C3192" s="297"/>
      <c r="D3192" s="297"/>
      <c r="E3192" s="297"/>
      <c r="F3192" s="297"/>
      <c r="G3192" s="297"/>
      <c r="H3192" s="297"/>
      <c r="I3192" s="297"/>
      <c r="J3192" s="297"/>
      <c r="K3192" s="297"/>
      <c r="L3192" s="297"/>
      <c r="M3192" s="297"/>
      <c r="N3192" s="297"/>
      <c r="O3192" s="297"/>
      <c r="P3192" s="297"/>
      <c r="Q3192" s="297"/>
      <c r="R3192" s="297"/>
      <c r="S3192" s="297"/>
      <c r="T3192" s="297"/>
      <c r="U3192" s="297"/>
      <c r="V3192" s="297"/>
      <c r="W3192" s="297"/>
      <c r="X3192" s="297"/>
      <c r="Y3192" s="297"/>
    </row>
    <row r="3193" spans="1:25" x14ac:dyDescent="0.2">
      <c r="A3193" s="297"/>
      <c r="B3193" s="297"/>
      <c r="C3193" s="297"/>
      <c r="D3193" s="297"/>
      <c r="E3193" s="297"/>
      <c r="F3193" s="297"/>
      <c r="G3193" s="297"/>
      <c r="H3193" s="297"/>
      <c r="I3193" s="297"/>
      <c r="J3193" s="297"/>
      <c r="K3193" s="297"/>
      <c r="L3193" s="297"/>
      <c r="M3193" s="297"/>
      <c r="N3193" s="297"/>
      <c r="O3193" s="297"/>
      <c r="P3193" s="297"/>
      <c r="Q3193" s="297"/>
      <c r="R3193" s="297"/>
      <c r="S3193" s="297"/>
      <c r="T3193" s="297"/>
      <c r="U3193" s="297"/>
      <c r="V3193" s="297"/>
      <c r="W3193" s="297"/>
      <c r="X3193" s="297"/>
      <c r="Y3193" s="297"/>
    </row>
    <row r="3194" spans="1:25" x14ac:dyDescent="0.2">
      <c r="A3194" s="297"/>
      <c r="B3194" s="297"/>
      <c r="C3194" s="297"/>
      <c r="D3194" s="297"/>
      <c r="E3194" s="297"/>
      <c r="F3194" s="297"/>
      <c r="G3194" s="297"/>
      <c r="H3194" s="297"/>
      <c r="I3194" s="297"/>
      <c r="J3194" s="297"/>
      <c r="K3194" s="297"/>
      <c r="L3194" s="297"/>
      <c r="M3194" s="297"/>
      <c r="N3194" s="297"/>
      <c r="O3194" s="297"/>
      <c r="P3194" s="297"/>
      <c r="Q3194" s="297"/>
      <c r="R3194" s="297"/>
      <c r="S3194" s="297"/>
      <c r="T3194" s="297"/>
      <c r="U3194" s="297"/>
      <c r="V3194" s="297"/>
      <c r="W3194" s="297"/>
      <c r="X3194" s="297"/>
      <c r="Y3194" s="297"/>
    </row>
    <row r="3195" spans="1:25" x14ac:dyDescent="0.2">
      <c r="A3195" s="297"/>
      <c r="B3195" s="297"/>
      <c r="C3195" s="297"/>
      <c r="D3195" s="297"/>
      <c r="E3195" s="297"/>
      <c r="F3195" s="297"/>
      <c r="G3195" s="297"/>
      <c r="H3195" s="297"/>
      <c r="I3195" s="297"/>
      <c r="J3195" s="297"/>
      <c r="K3195" s="297"/>
      <c r="L3195" s="297"/>
      <c r="M3195" s="297"/>
      <c r="N3195" s="297"/>
      <c r="O3195" s="297"/>
      <c r="P3195" s="297"/>
      <c r="Q3195" s="297"/>
      <c r="R3195" s="297"/>
      <c r="S3195" s="297"/>
      <c r="T3195" s="297"/>
      <c r="U3195" s="297"/>
      <c r="V3195" s="297"/>
      <c r="W3195" s="297"/>
      <c r="X3195" s="297"/>
      <c r="Y3195" s="297"/>
    </row>
    <row r="3196" spans="1:25" x14ac:dyDescent="0.2">
      <c r="A3196" s="297"/>
      <c r="B3196" s="297"/>
      <c r="C3196" s="297"/>
      <c r="D3196" s="297"/>
      <c r="E3196" s="297"/>
      <c r="F3196" s="297"/>
      <c r="G3196" s="297"/>
      <c r="H3196" s="297"/>
      <c r="I3196" s="297"/>
      <c r="J3196" s="297"/>
      <c r="K3196" s="297"/>
      <c r="L3196" s="297"/>
      <c r="M3196" s="297"/>
      <c r="N3196" s="297"/>
      <c r="O3196" s="297"/>
      <c r="P3196" s="297"/>
      <c r="Q3196" s="297"/>
      <c r="R3196" s="297"/>
      <c r="S3196" s="297"/>
      <c r="T3196" s="297"/>
      <c r="U3196" s="297"/>
      <c r="V3196" s="297"/>
      <c r="W3196" s="297"/>
      <c r="X3196" s="297"/>
      <c r="Y3196" s="297"/>
    </row>
    <row r="3197" spans="1:25" x14ac:dyDescent="0.2">
      <c r="A3197" s="297"/>
      <c r="B3197" s="297"/>
      <c r="C3197" s="297"/>
      <c r="D3197" s="297"/>
      <c r="E3197" s="297"/>
      <c r="F3197" s="297"/>
      <c r="G3197" s="297"/>
      <c r="H3197" s="297"/>
      <c r="I3197" s="297"/>
      <c r="J3197" s="297"/>
      <c r="K3197" s="297"/>
      <c r="L3197" s="297"/>
      <c r="M3197" s="297"/>
      <c r="N3197" s="297"/>
      <c r="O3197" s="297"/>
      <c r="P3197" s="297"/>
      <c r="Q3197" s="297"/>
      <c r="R3197" s="297"/>
      <c r="S3197" s="297"/>
      <c r="T3197" s="297"/>
      <c r="U3197" s="297"/>
      <c r="V3197" s="297"/>
      <c r="W3197" s="297"/>
      <c r="X3197" s="297"/>
      <c r="Y3197" s="297"/>
    </row>
    <row r="3198" spans="1:25" x14ac:dyDescent="0.2">
      <c r="A3198" s="297"/>
      <c r="B3198" s="297"/>
      <c r="C3198" s="297"/>
      <c r="D3198" s="297"/>
      <c r="E3198" s="297"/>
      <c r="F3198" s="297"/>
      <c r="G3198" s="297"/>
      <c r="H3198" s="297"/>
      <c r="I3198" s="297"/>
      <c r="J3198" s="297"/>
      <c r="K3198" s="297"/>
      <c r="L3198" s="297"/>
      <c r="M3198" s="297"/>
      <c r="N3198" s="297"/>
      <c r="O3198" s="297"/>
      <c r="P3198" s="297"/>
      <c r="Q3198" s="297"/>
      <c r="R3198" s="297"/>
      <c r="S3198" s="297"/>
      <c r="T3198" s="297"/>
      <c r="U3198" s="297"/>
      <c r="V3198" s="297"/>
      <c r="W3198" s="297"/>
      <c r="X3198" s="297"/>
      <c r="Y3198" s="297"/>
    </row>
    <row r="3199" spans="1:25" x14ac:dyDescent="0.2">
      <c r="A3199" s="297"/>
      <c r="B3199" s="297"/>
      <c r="C3199" s="297"/>
      <c r="D3199" s="297"/>
      <c r="E3199" s="297"/>
      <c r="F3199" s="297"/>
      <c r="G3199" s="297"/>
      <c r="H3199" s="297"/>
      <c r="I3199" s="297"/>
      <c r="J3199" s="297"/>
      <c r="K3199" s="297"/>
      <c r="L3199" s="297"/>
      <c r="M3199" s="297"/>
      <c r="N3199" s="297"/>
      <c r="O3199" s="297"/>
      <c r="P3199" s="297"/>
      <c r="Q3199" s="297"/>
      <c r="R3199" s="297"/>
      <c r="S3199" s="297"/>
      <c r="T3199" s="297"/>
      <c r="U3199" s="297"/>
      <c r="V3199" s="297"/>
      <c r="W3199" s="297"/>
      <c r="X3199" s="297"/>
      <c r="Y3199" s="297"/>
    </row>
    <row r="3200" spans="1:25" x14ac:dyDescent="0.2">
      <c r="A3200" s="297"/>
      <c r="B3200" s="297"/>
      <c r="C3200" s="297"/>
      <c r="D3200" s="297"/>
      <c r="E3200" s="297"/>
      <c r="F3200" s="297"/>
      <c r="G3200" s="297"/>
      <c r="H3200" s="297"/>
      <c r="I3200" s="297"/>
      <c r="J3200" s="297"/>
      <c r="K3200" s="297"/>
      <c r="L3200" s="297"/>
      <c r="M3200" s="297"/>
      <c r="N3200" s="297"/>
      <c r="O3200" s="297"/>
      <c r="P3200" s="297"/>
      <c r="Q3200" s="297"/>
      <c r="R3200" s="297"/>
      <c r="S3200" s="297"/>
      <c r="T3200" s="297"/>
      <c r="U3200" s="297"/>
      <c r="V3200" s="297"/>
      <c r="W3200" s="297"/>
      <c r="X3200" s="297"/>
      <c r="Y3200" s="297"/>
    </row>
    <row r="3201" spans="1:25" x14ac:dyDescent="0.2">
      <c r="A3201" s="297"/>
      <c r="B3201" s="297"/>
      <c r="C3201" s="297"/>
      <c r="D3201" s="297"/>
      <c r="E3201" s="297"/>
      <c r="F3201" s="297"/>
      <c r="G3201" s="297"/>
      <c r="H3201" s="297"/>
      <c r="I3201" s="297"/>
      <c r="J3201" s="297"/>
      <c r="K3201" s="297"/>
      <c r="L3201" s="297"/>
      <c r="M3201" s="297"/>
      <c r="N3201" s="297"/>
      <c r="O3201" s="297"/>
      <c r="P3201" s="297"/>
      <c r="Q3201" s="297"/>
      <c r="R3201" s="297"/>
      <c r="S3201" s="297"/>
      <c r="T3201" s="297"/>
      <c r="U3201" s="297"/>
      <c r="V3201" s="297"/>
      <c r="W3201" s="297"/>
      <c r="X3201" s="297"/>
      <c r="Y3201" s="297"/>
    </row>
    <row r="3202" spans="1:25" x14ac:dyDescent="0.2">
      <c r="A3202" s="297"/>
      <c r="B3202" s="297"/>
      <c r="C3202" s="297"/>
      <c r="D3202" s="297"/>
      <c r="E3202" s="297"/>
      <c r="F3202" s="297"/>
      <c r="G3202" s="297"/>
      <c r="H3202" s="297"/>
      <c r="I3202" s="297"/>
      <c r="J3202" s="297"/>
      <c r="K3202" s="297"/>
      <c r="L3202" s="297"/>
      <c r="M3202" s="297"/>
      <c r="N3202" s="297"/>
      <c r="O3202" s="297"/>
      <c r="P3202" s="297"/>
      <c r="Q3202" s="297"/>
      <c r="R3202" s="297"/>
      <c r="S3202" s="297"/>
      <c r="T3202" s="297"/>
      <c r="U3202" s="297"/>
      <c r="V3202" s="297"/>
      <c r="W3202" s="297"/>
      <c r="X3202" s="297"/>
      <c r="Y3202" s="297"/>
    </row>
    <row r="3203" spans="1:25" x14ac:dyDescent="0.2">
      <c r="A3203" s="297"/>
      <c r="B3203" s="297"/>
      <c r="C3203" s="297"/>
      <c r="D3203" s="297"/>
      <c r="E3203" s="297"/>
      <c r="F3203" s="297"/>
      <c r="G3203" s="297"/>
      <c r="H3203" s="297"/>
      <c r="I3203" s="297"/>
      <c r="J3203" s="297"/>
      <c r="K3203" s="297"/>
      <c r="L3203" s="297"/>
      <c r="M3203" s="297"/>
      <c r="N3203" s="297"/>
      <c r="O3203" s="297"/>
      <c r="P3203" s="297"/>
      <c r="Q3203" s="297"/>
      <c r="R3203" s="297"/>
      <c r="S3203" s="297"/>
      <c r="T3203" s="297"/>
      <c r="U3203" s="297"/>
      <c r="V3203" s="297"/>
      <c r="W3203" s="297"/>
      <c r="X3203" s="297"/>
      <c r="Y3203" s="297"/>
    </row>
    <row r="3204" spans="1:25" x14ac:dyDescent="0.2">
      <c r="A3204" s="297"/>
      <c r="B3204" s="297"/>
      <c r="C3204" s="297"/>
      <c r="D3204" s="297"/>
      <c r="E3204" s="297"/>
      <c r="F3204" s="297"/>
      <c r="G3204" s="297"/>
      <c r="H3204" s="297"/>
      <c r="I3204" s="297"/>
      <c r="J3204" s="297"/>
      <c r="K3204" s="297"/>
      <c r="L3204" s="297"/>
      <c r="M3204" s="297"/>
      <c r="N3204" s="297"/>
      <c r="O3204" s="297"/>
      <c r="P3204" s="297"/>
      <c r="Q3204" s="297"/>
      <c r="R3204" s="297"/>
      <c r="S3204" s="297"/>
      <c r="T3204" s="297"/>
      <c r="U3204" s="297"/>
      <c r="V3204" s="297"/>
      <c r="W3204" s="297"/>
      <c r="X3204" s="297"/>
      <c r="Y3204" s="297"/>
    </row>
    <row r="3205" spans="1:25" x14ac:dyDescent="0.2">
      <c r="A3205" s="297"/>
      <c r="B3205" s="297"/>
      <c r="C3205" s="297"/>
      <c r="D3205" s="297"/>
      <c r="E3205" s="297"/>
      <c r="F3205" s="297"/>
      <c r="G3205" s="297"/>
      <c r="H3205" s="297"/>
      <c r="I3205" s="297"/>
      <c r="J3205" s="297"/>
      <c r="K3205" s="297"/>
      <c r="L3205" s="297"/>
      <c r="M3205" s="297"/>
      <c r="N3205" s="297"/>
      <c r="O3205" s="297"/>
      <c r="P3205" s="297"/>
      <c r="Q3205" s="297"/>
      <c r="R3205" s="297"/>
      <c r="S3205" s="297"/>
      <c r="T3205" s="297"/>
      <c r="U3205" s="297"/>
      <c r="V3205" s="297"/>
      <c r="W3205" s="297"/>
      <c r="X3205" s="297"/>
      <c r="Y3205" s="297"/>
    </row>
    <row r="3206" spans="1:25" x14ac:dyDescent="0.2">
      <c r="A3206" s="297"/>
      <c r="B3206" s="297"/>
      <c r="C3206" s="297"/>
      <c r="D3206" s="297"/>
      <c r="E3206" s="297"/>
      <c r="F3206" s="297"/>
      <c r="G3206" s="297"/>
      <c r="H3206" s="297"/>
      <c r="I3206" s="297"/>
      <c r="J3206" s="297"/>
      <c r="K3206" s="297"/>
      <c r="L3206" s="297"/>
      <c r="M3206" s="297"/>
      <c r="N3206" s="297"/>
      <c r="O3206" s="297"/>
      <c r="P3206" s="297"/>
      <c r="Q3206" s="297"/>
      <c r="R3206" s="297"/>
      <c r="S3206" s="297"/>
      <c r="T3206" s="297"/>
      <c r="U3206" s="297"/>
      <c r="V3206" s="297"/>
      <c r="W3206" s="297"/>
      <c r="X3206" s="297"/>
      <c r="Y3206" s="297"/>
    </row>
    <row r="3207" spans="1:25" x14ac:dyDescent="0.2">
      <c r="A3207" s="297"/>
      <c r="B3207" s="297"/>
      <c r="C3207" s="297"/>
      <c r="D3207" s="297"/>
      <c r="E3207" s="297"/>
      <c r="F3207" s="297"/>
      <c r="G3207" s="297"/>
      <c r="H3207" s="297"/>
      <c r="I3207" s="297"/>
      <c r="J3207" s="297"/>
      <c r="K3207" s="297"/>
      <c r="L3207" s="297"/>
      <c r="M3207" s="297"/>
      <c r="N3207" s="297"/>
      <c r="O3207" s="297"/>
      <c r="P3207" s="297"/>
      <c r="Q3207" s="297"/>
      <c r="R3207" s="297"/>
      <c r="S3207" s="297"/>
      <c r="T3207" s="297"/>
      <c r="U3207" s="297"/>
      <c r="V3207" s="297"/>
      <c r="W3207" s="297"/>
      <c r="X3207" s="297"/>
      <c r="Y3207" s="297"/>
    </row>
    <row r="3208" spans="1:25" x14ac:dyDescent="0.2">
      <c r="A3208" s="297"/>
      <c r="B3208" s="297"/>
      <c r="C3208" s="297"/>
      <c r="D3208" s="297"/>
      <c r="E3208" s="297"/>
      <c r="F3208" s="297"/>
      <c r="G3208" s="297"/>
      <c r="H3208" s="297"/>
      <c r="I3208" s="297"/>
      <c r="J3208" s="297"/>
      <c r="K3208" s="297"/>
      <c r="L3208" s="297"/>
      <c r="M3208" s="297"/>
      <c r="N3208" s="297"/>
      <c r="O3208" s="297"/>
      <c r="P3208" s="297"/>
      <c r="Q3208" s="297"/>
      <c r="R3208" s="297"/>
      <c r="S3208" s="297"/>
      <c r="T3208" s="297"/>
      <c r="U3208" s="297"/>
      <c r="V3208" s="297"/>
      <c r="W3208" s="297"/>
      <c r="X3208" s="297"/>
      <c r="Y3208" s="297"/>
    </row>
    <row r="3209" spans="1:25" x14ac:dyDescent="0.2">
      <c r="A3209" s="297"/>
      <c r="B3209" s="297"/>
      <c r="C3209" s="297"/>
      <c r="D3209" s="297"/>
      <c r="E3209" s="297"/>
      <c r="F3209" s="297"/>
      <c r="G3209" s="297"/>
      <c r="H3209" s="297"/>
      <c r="I3209" s="297"/>
      <c r="J3209" s="297"/>
      <c r="K3209" s="297"/>
      <c r="L3209" s="297"/>
      <c r="M3209" s="297"/>
      <c r="N3209" s="297"/>
      <c r="O3209" s="297"/>
      <c r="P3209" s="297"/>
      <c r="Q3209" s="297"/>
      <c r="R3209" s="297"/>
      <c r="S3209" s="297"/>
      <c r="T3209" s="297"/>
      <c r="U3209" s="297"/>
      <c r="V3209" s="297"/>
      <c r="W3209" s="297"/>
      <c r="X3209" s="297"/>
      <c r="Y3209" s="297"/>
    </row>
    <row r="3210" spans="1:25" x14ac:dyDescent="0.2">
      <c r="A3210" s="297"/>
      <c r="B3210" s="297"/>
      <c r="C3210" s="297"/>
      <c r="D3210" s="297"/>
      <c r="E3210" s="297"/>
      <c r="F3210" s="297"/>
      <c r="G3210" s="297"/>
      <c r="H3210" s="297"/>
      <c r="I3210" s="297"/>
      <c r="J3210" s="297"/>
      <c r="K3210" s="297"/>
      <c r="L3210" s="297"/>
      <c r="M3210" s="297"/>
      <c r="N3210" s="297"/>
      <c r="O3210" s="297"/>
      <c r="P3210" s="297"/>
      <c r="Q3210" s="297"/>
      <c r="R3210" s="297"/>
      <c r="S3210" s="297"/>
      <c r="T3210" s="297"/>
      <c r="U3210" s="297"/>
      <c r="V3210" s="297"/>
      <c r="W3210" s="297"/>
      <c r="X3210" s="297"/>
      <c r="Y3210" s="297"/>
    </row>
    <row r="3211" spans="1:25" x14ac:dyDescent="0.2">
      <c r="A3211" s="297"/>
      <c r="B3211" s="297"/>
      <c r="C3211" s="297"/>
      <c r="D3211" s="297"/>
      <c r="E3211" s="297"/>
      <c r="F3211" s="297"/>
      <c r="G3211" s="297"/>
      <c r="H3211" s="297"/>
      <c r="I3211" s="297"/>
      <c r="J3211" s="297"/>
      <c r="K3211" s="297"/>
      <c r="L3211" s="297"/>
      <c r="M3211" s="297"/>
      <c r="N3211" s="297"/>
      <c r="O3211" s="297"/>
      <c r="P3211" s="297"/>
      <c r="Q3211" s="297"/>
      <c r="R3211" s="297"/>
      <c r="S3211" s="297"/>
      <c r="T3211" s="297"/>
      <c r="U3211" s="297"/>
      <c r="V3211" s="297"/>
      <c r="W3211" s="297"/>
      <c r="X3211" s="297"/>
      <c r="Y3211" s="297"/>
    </row>
    <row r="3212" spans="1:25" x14ac:dyDescent="0.2">
      <c r="A3212" s="297"/>
      <c r="B3212" s="297"/>
      <c r="C3212" s="297"/>
      <c r="D3212" s="297"/>
      <c r="E3212" s="297"/>
      <c r="F3212" s="297"/>
      <c r="G3212" s="297"/>
      <c r="H3212" s="297"/>
      <c r="I3212" s="297"/>
      <c r="J3212" s="297"/>
      <c r="K3212" s="297"/>
      <c r="L3212" s="297"/>
      <c r="M3212" s="297"/>
      <c r="N3212" s="297"/>
      <c r="O3212" s="297"/>
      <c r="P3212" s="297"/>
      <c r="Q3212" s="297"/>
      <c r="R3212" s="297"/>
      <c r="S3212" s="297"/>
      <c r="T3212" s="297"/>
      <c r="U3212" s="297"/>
      <c r="V3212" s="297"/>
      <c r="W3212" s="297"/>
      <c r="X3212" s="297"/>
      <c r="Y3212" s="297"/>
    </row>
    <row r="3213" spans="1:25" x14ac:dyDescent="0.2">
      <c r="A3213" s="297"/>
      <c r="B3213" s="297"/>
      <c r="C3213" s="297"/>
      <c r="D3213" s="297"/>
      <c r="E3213" s="297"/>
      <c r="F3213" s="297"/>
      <c r="G3213" s="297"/>
      <c r="H3213" s="297"/>
      <c r="I3213" s="297"/>
      <c r="J3213" s="297"/>
      <c r="K3213" s="297"/>
      <c r="L3213" s="297"/>
      <c r="M3213" s="297"/>
      <c r="N3213" s="297"/>
      <c r="O3213" s="297"/>
      <c r="P3213" s="297"/>
      <c r="Q3213" s="297"/>
      <c r="R3213" s="297"/>
      <c r="S3213" s="297"/>
      <c r="T3213" s="297"/>
      <c r="U3213" s="297"/>
      <c r="V3213" s="297"/>
      <c r="W3213" s="297"/>
      <c r="X3213" s="297"/>
      <c r="Y3213" s="297"/>
    </row>
    <row r="3214" spans="1:25" x14ac:dyDescent="0.2">
      <c r="A3214" s="297"/>
      <c r="B3214" s="297"/>
      <c r="C3214" s="297"/>
      <c r="D3214" s="297"/>
      <c r="E3214" s="297"/>
      <c r="F3214" s="297"/>
      <c r="G3214" s="297"/>
      <c r="H3214" s="297"/>
      <c r="I3214" s="297"/>
      <c r="J3214" s="297"/>
      <c r="K3214" s="297"/>
      <c r="L3214" s="297"/>
      <c r="M3214" s="297"/>
      <c r="N3214" s="297"/>
      <c r="O3214" s="297"/>
      <c r="P3214" s="297"/>
      <c r="Q3214" s="297"/>
      <c r="R3214" s="297"/>
      <c r="S3214" s="297"/>
      <c r="T3214" s="297"/>
      <c r="U3214" s="297"/>
      <c r="V3214" s="297"/>
      <c r="W3214" s="297"/>
      <c r="X3214" s="297"/>
      <c r="Y3214" s="297"/>
    </row>
    <row r="3215" spans="1:25" x14ac:dyDescent="0.2">
      <c r="A3215" s="297"/>
      <c r="B3215" s="297"/>
      <c r="C3215" s="297"/>
      <c r="D3215" s="297"/>
      <c r="E3215" s="297"/>
      <c r="F3215" s="297"/>
      <c r="G3215" s="297"/>
      <c r="H3215" s="297"/>
      <c r="I3215" s="297"/>
      <c r="J3215" s="297"/>
      <c r="K3215" s="297"/>
      <c r="L3215" s="297"/>
      <c r="M3215" s="297"/>
      <c r="N3215" s="297"/>
      <c r="O3215" s="297"/>
      <c r="P3215" s="297"/>
      <c r="Q3215" s="297"/>
      <c r="R3215" s="297"/>
      <c r="S3215" s="297"/>
      <c r="T3215" s="297"/>
      <c r="U3215" s="297"/>
      <c r="V3215" s="297"/>
      <c r="W3215" s="297"/>
      <c r="X3215" s="297"/>
      <c r="Y3215" s="297"/>
    </row>
    <row r="3216" spans="1:25" x14ac:dyDescent="0.2">
      <c r="A3216" s="297"/>
      <c r="B3216" s="297"/>
      <c r="C3216" s="297"/>
      <c r="D3216" s="297"/>
      <c r="E3216" s="297"/>
      <c r="F3216" s="297"/>
      <c r="G3216" s="297"/>
      <c r="H3216" s="297"/>
      <c r="I3216" s="297"/>
      <c r="J3216" s="297"/>
      <c r="K3216" s="297"/>
      <c r="L3216" s="297"/>
      <c r="M3216" s="297"/>
      <c r="N3216" s="297"/>
      <c r="O3216" s="297"/>
      <c r="P3216" s="297"/>
      <c r="Q3216" s="297"/>
      <c r="R3216" s="297"/>
      <c r="S3216" s="297"/>
      <c r="T3216" s="297"/>
      <c r="U3216" s="297"/>
      <c r="V3216" s="297"/>
      <c r="W3216" s="297"/>
      <c r="X3216" s="297"/>
      <c r="Y3216" s="297"/>
    </row>
    <row r="3217" spans="1:25" x14ac:dyDescent="0.2">
      <c r="A3217" s="297"/>
      <c r="B3217" s="297"/>
      <c r="C3217" s="297"/>
      <c r="D3217" s="297"/>
      <c r="E3217" s="297"/>
      <c r="F3217" s="297"/>
      <c r="G3217" s="297"/>
      <c r="H3217" s="297"/>
      <c r="I3217" s="297"/>
      <c r="J3217" s="297"/>
      <c r="K3217" s="297"/>
      <c r="L3217" s="297"/>
      <c r="M3217" s="297"/>
      <c r="N3217" s="297"/>
      <c r="O3217" s="297"/>
      <c r="P3217" s="297"/>
      <c r="Q3217" s="297"/>
      <c r="R3217" s="297"/>
      <c r="S3217" s="297"/>
      <c r="T3217" s="297"/>
      <c r="U3217" s="297"/>
      <c r="V3217" s="297"/>
      <c r="W3217" s="297"/>
      <c r="X3217" s="297"/>
      <c r="Y3217" s="297"/>
    </row>
    <row r="3218" spans="1:25" x14ac:dyDescent="0.2">
      <c r="A3218" s="297"/>
      <c r="B3218" s="297"/>
      <c r="C3218" s="297"/>
      <c r="D3218" s="297"/>
      <c r="E3218" s="297"/>
      <c r="F3218" s="297"/>
      <c r="G3218" s="297"/>
      <c r="H3218" s="297"/>
      <c r="I3218" s="297"/>
      <c r="J3218" s="297"/>
      <c r="K3218" s="297"/>
      <c r="L3218" s="297"/>
      <c r="M3218" s="297"/>
      <c r="N3218" s="297"/>
      <c r="O3218" s="297"/>
      <c r="P3218" s="297"/>
      <c r="Q3218" s="297"/>
      <c r="R3218" s="297"/>
      <c r="S3218" s="297"/>
      <c r="T3218" s="297"/>
      <c r="U3218" s="297"/>
      <c r="V3218" s="297"/>
      <c r="W3218" s="297"/>
      <c r="X3218" s="297"/>
      <c r="Y3218" s="297"/>
    </row>
    <row r="3219" spans="1:25" x14ac:dyDescent="0.2">
      <c r="A3219" s="297"/>
      <c r="B3219" s="297"/>
      <c r="C3219" s="297"/>
      <c r="D3219" s="297"/>
      <c r="E3219" s="297"/>
      <c r="F3219" s="297"/>
      <c r="G3219" s="297"/>
      <c r="H3219" s="297"/>
      <c r="I3219" s="297"/>
      <c r="J3219" s="297"/>
      <c r="K3219" s="297"/>
      <c r="L3219" s="297"/>
      <c r="M3219" s="297"/>
      <c r="N3219" s="297"/>
      <c r="O3219" s="297"/>
      <c r="P3219" s="297"/>
      <c r="Q3219" s="297"/>
      <c r="R3219" s="297"/>
      <c r="S3219" s="297"/>
      <c r="T3219" s="297"/>
      <c r="U3219" s="297"/>
      <c r="V3219" s="297"/>
      <c r="W3219" s="297"/>
      <c r="X3219" s="297"/>
      <c r="Y3219" s="297"/>
    </row>
    <row r="3220" spans="1:25" x14ac:dyDescent="0.2">
      <c r="A3220" s="297"/>
      <c r="B3220" s="297"/>
      <c r="C3220" s="297"/>
      <c r="D3220" s="297"/>
      <c r="E3220" s="297"/>
      <c r="F3220" s="297"/>
      <c r="G3220" s="297"/>
      <c r="H3220" s="297"/>
      <c r="I3220" s="297"/>
      <c r="J3220" s="297"/>
      <c r="K3220" s="297"/>
      <c r="L3220" s="297"/>
      <c r="M3220" s="297"/>
      <c r="N3220" s="297"/>
      <c r="O3220" s="297"/>
      <c r="P3220" s="297"/>
      <c r="Q3220" s="297"/>
      <c r="R3220" s="297"/>
      <c r="S3220" s="297"/>
      <c r="T3220" s="297"/>
      <c r="U3220" s="297"/>
      <c r="V3220" s="297"/>
      <c r="W3220" s="297"/>
      <c r="X3220" s="297"/>
      <c r="Y3220" s="297"/>
    </row>
    <row r="3221" spans="1:25" x14ac:dyDescent="0.2">
      <c r="A3221" s="297"/>
      <c r="B3221" s="297"/>
      <c r="C3221" s="297"/>
      <c r="D3221" s="297"/>
      <c r="E3221" s="297"/>
      <c r="F3221" s="297"/>
      <c r="G3221" s="297"/>
      <c r="H3221" s="297"/>
      <c r="I3221" s="297"/>
      <c r="J3221" s="297"/>
      <c r="K3221" s="297"/>
      <c r="L3221" s="297"/>
      <c r="M3221" s="297"/>
      <c r="N3221" s="297"/>
      <c r="O3221" s="297"/>
      <c r="P3221" s="297"/>
      <c r="Q3221" s="297"/>
      <c r="R3221" s="297"/>
      <c r="S3221" s="297"/>
      <c r="T3221" s="297"/>
      <c r="U3221" s="297"/>
      <c r="V3221" s="297"/>
      <c r="W3221" s="297"/>
      <c r="X3221" s="297"/>
      <c r="Y3221" s="297"/>
    </row>
    <row r="3222" spans="1:25" x14ac:dyDescent="0.2">
      <c r="A3222" s="297"/>
      <c r="B3222" s="297"/>
      <c r="C3222" s="297"/>
      <c r="D3222" s="297"/>
      <c r="E3222" s="297"/>
      <c r="F3222" s="297"/>
      <c r="G3222" s="297"/>
      <c r="H3222" s="297"/>
      <c r="I3222" s="297"/>
      <c r="J3222" s="297"/>
      <c r="K3222" s="297"/>
      <c r="L3222" s="297"/>
      <c r="M3222" s="297"/>
      <c r="N3222" s="297"/>
      <c r="O3222" s="297"/>
      <c r="P3222" s="297"/>
      <c r="Q3222" s="297"/>
      <c r="R3222" s="297"/>
      <c r="S3222" s="297"/>
      <c r="T3222" s="297"/>
      <c r="U3222" s="297"/>
      <c r="V3222" s="297"/>
      <c r="W3222" s="297"/>
      <c r="X3222" s="297"/>
      <c r="Y3222" s="297"/>
    </row>
    <row r="3223" spans="1:25" x14ac:dyDescent="0.2">
      <c r="A3223" s="297"/>
      <c r="B3223" s="297"/>
      <c r="C3223" s="297"/>
      <c r="D3223" s="297"/>
      <c r="E3223" s="297"/>
      <c r="F3223" s="297"/>
      <c r="G3223" s="297"/>
      <c r="H3223" s="297"/>
      <c r="I3223" s="297"/>
      <c r="J3223" s="297"/>
      <c r="K3223" s="297"/>
      <c r="L3223" s="297"/>
      <c r="M3223" s="297"/>
      <c r="N3223" s="297"/>
      <c r="O3223" s="297"/>
      <c r="P3223" s="297"/>
      <c r="Q3223" s="297"/>
      <c r="R3223" s="297"/>
      <c r="S3223" s="297"/>
      <c r="T3223" s="297"/>
      <c r="U3223" s="297"/>
      <c r="V3223" s="297"/>
      <c r="W3223" s="297"/>
      <c r="X3223" s="297"/>
      <c r="Y3223" s="297"/>
    </row>
    <row r="3224" spans="1:25" x14ac:dyDescent="0.2">
      <c r="A3224" s="297"/>
      <c r="B3224" s="297"/>
      <c r="C3224" s="297"/>
      <c r="D3224" s="297"/>
      <c r="E3224" s="297"/>
      <c r="F3224" s="297"/>
      <c r="G3224" s="297"/>
      <c r="H3224" s="297"/>
      <c r="I3224" s="297"/>
      <c r="J3224" s="297"/>
      <c r="K3224" s="297"/>
      <c r="L3224" s="297"/>
      <c r="M3224" s="297"/>
      <c r="N3224" s="297"/>
      <c r="O3224" s="297"/>
      <c r="P3224" s="297"/>
      <c r="Q3224" s="297"/>
      <c r="R3224" s="297"/>
      <c r="S3224" s="297"/>
      <c r="T3224" s="297"/>
      <c r="U3224" s="297"/>
      <c r="V3224" s="297"/>
      <c r="W3224" s="297"/>
      <c r="X3224" s="297"/>
      <c r="Y3224" s="297"/>
    </row>
    <row r="3225" spans="1:25" x14ac:dyDescent="0.2">
      <c r="A3225" s="297"/>
      <c r="B3225" s="297"/>
      <c r="C3225" s="297"/>
      <c r="D3225" s="297"/>
      <c r="E3225" s="297"/>
      <c r="F3225" s="297"/>
      <c r="G3225" s="297"/>
      <c r="H3225" s="297"/>
      <c r="I3225" s="297"/>
      <c r="J3225" s="297"/>
      <c r="K3225" s="297"/>
      <c r="L3225" s="297"/>
      <c r="M3225" s="297"/>
      <c r="N3225" s="297"/>
      <c r="O3225" s="297"/>
      <c r="P3225" s="297"/>
      <c r="Q3225" s="297"/>
      <c r="R3225" s="297"/>
      <c r="S3225" s="297"/>
      <c r="T3225" s="297"/>
      <c r="U3225" s="297"/>
      <c r="V3225" s="297"/>
      <c r="W3225" s="297"/>
      <c r="X3225" s="297"/>
      <c r="Y3225" s="297"/>
    </row>
    <row r="3226" spans="1:25" x14ac:dyDescent="0.2">
      <c r="A3226" s="297"/>
      <c r="B3226" s="297"/>
      <c r="C3226" s="297"/>
      <c r="D3226" s="297"/>
      <c r="E3226" s="297"/>
      <c r="F3226" s="297"/>
      <c r="G3226" s="297"/>
      <c r="H3226" s="297"/>
      <c r="I3226" s="297"/>
      <c r="J3226" s="297"/>
      <c r="K3226" s="297"/>
      <c r="L3226" s="297"/>
      <c r="M3226" s="297"/>
      <c r="N3226" s="297"/>
      <c r="O3226" s="297"/>
      <c r="P3226" s="297"/>
      <c r="Q3226" s="297"/>
      <c r="R3226" s="297"/>
      <c r="S3226" s="297"/>
      <c r="T3226" s="297"/>
      <c r="U3226" s="297"/>
      <c r="V3226" s="297"/>
      <c r="W3226" s="297"/>
      <c r="X3226" s="297"/>
      <c r="Y3226" s="297"/>
    </row>
    <row r="3227" spans="1:25" x14ac:dyDescent="0.2">
      <c r="A3227" s="297"/>
      <c r="B3227" s="297"/>
      <c r="C3227" s="297"/>
      <c r="D3227" s="297"/>
      <c r="E3227" s="297"/>
      <c r="F3227" s="297"/>
      <c r="G3227" s="297"/>
      <c r="H3227" s="297"/>
      <c r="I3227" s="297"/>
      <c r="J3227" s="297"/>
      <c r="K3227" s="297"/>
      <c r="L3227" s="297"/>
      <c r="M3227" s="297"/>
      <c r="N3227" s="297"/>
      <c r="O3227" s="297"/>
      <c r="P3227" s="297"/>
      <c r="Q3227" s="297"/>
      <c r="R3227" s="297"/>
      <c r="S3227" s="297"/>
      <c r="T3227" s="297"/>
      <c r="U3227" s="297"/>
      <c r="V3227" s="297"/>
      <c r="W3227" s="297"/>
      <c r="X3227" s="297"/>
      <c r="Y3227" s="297"/>
    </row>
    <row r="3228" spans="1:25" x14ac:dyDescent="0.2">
      <c r="A3228" s="297"/>
      <c r="B3228" s="297"/>
      <c r="C3228" s="297"/>
      <c r="D3228" s="297"/>
      <c r="E3228" s="297"/>
      <c r="F3228" s="297"/>
      <c r="G3228" s="297"/>
      <c r="H3228" s="297"/>
      <c r="I3228" s="297"/>
      <c r="J3228" s="297"/>
      <c r="K3228" s="297"/>
      <c r="L3228" s="297"/>
      <c r="M3228" s="297"/>
      <c r="N3228" s="297"/>
      <c r="O3228" s="297"/>
      <c r="P3228" s="297"/>
      <c r="Q3228" s="297"/>
      <c r="R3228" s="297"/>
      <c r="S3228" s="297"/>
      <c r="T3228" s="297"/>
      <c r="U3228" s="297"/>
      <c r="V3228" s="297"/>
      <c r="W3228" s="297"/>
      <c r="X3228" s="297"/>
      <c r="Y3228" s="297"/>
    </row>
    <row r="3229" spans="1:25" x14ac:dyDescent="0.2">
      <c r="A3229" s="297"/>
      <c r="B3229" s="297"/>
      <c r="C3229" s="297"/>
      <c r="D3229" s="297"/>
      <c r="E3229" s="297"/>
      <c r="F3229" s="297"/>
      <c r="G3229" s="297"/>
      <c r="H3229" s="297"/>
      <c r="I3229" s="297"/>
      <c r="J3229" s="297"/>
      <c r="K3229" s="297"/>
      <c r="L3229" s="297"/>
      <c r="M3229" s="297"/>
      <c r="N3229" s="297"/>
      <c r="O3229" s="297"/>
      <c r="P3229" s="297"/>
      <c r="Q3229" s="297"/>
      <c r="R3229" s="297"/>
      <c r="S3229" s="297"/>
      <c r="T3229" s="297"/>
      <c r="U3229" s="297"/>
      <c r="V3229" s="297"/>
      <c r="W3229" s="297"/>
      <c r="X3229" s="297"/>
      <c r="Y3229" s="297"/>
    </row>
    <row r="3230" spans="1:25" x14ac:dyDescent="0.2">
      <c r="A3230" s="297"/>
      <c r="B3230" s="297"/>
      <c r="C3230" s="297"/>
      <c r="D3230" s="297"/>
      <c r="E3230" s="297"/>
      <c r="F3230" s="297"/>
      <c r="G3230" s="297"/>
      <c r="H3230" s="297"/>
      <c r="I3230" s="297"/>
      <c r="J3230" s="297"/>
      <c r="K3230" s="297"/>
      <c r="L3230" s="297"/>
      <c r="M3230" s="297"/>
      <c r="N3230" s="297"/>
      <c r="O3230" s="297"/>
      <c r="P3230" s="297"/>
      <c r="Q3230" s="297"/>
      <c r="R3230" s="297"/>
      <c r="S3230" s="297"/>
      <c r="T3230" s="297"/>
      <c r="U3230" s="297"/>
      <c r="V3230" s="297"/>
      <c r="W3230" s="297"/>
      <c r="X3230" s="297"/>
      <c r="Y3230" s="297"/>
    </row>
    <row r="3231" spans="1:25" x14ac:dyDescent="0.2">
      <c r="A3231" s="297"/>
      <c r="B3231" s="297"/>
      <c r="C3231" s="297"/>
      <c r="D3231" s="297"/>
      <c r="E3231" s="297"/>
      <c r="F3231" s="297"/>
      <c r="G3231" s="297"/>
      <c r="H3231" s="297"/>
      <c r="I3231" s="297"/>
      <c r="J3231" s="297"/>
      <c r="K3231" s="297"/>
      <c r="L3231" s="297"/>
      <c r="M3231" s="297"/>
      <c r="N3231" s="297"/>
      <c r="O3231" s="297"/>
      <c r="P3231" s="297"/>
      <c r="Q3231" s="297"/>
      <c r="R3231" s="297"/>
      <c r="S3231" s="297"/>
      <c r="T3231" s="297"/>
      <c r="U3231" s="297"/>
      <c r="V3231" s="297"/>
      <c r="W3231" s="297"/>
      <c r="X3231" s="297"/>
      <c r="Y3231" s="297"/>
    </row>
    <row r="3232" spans="1:25" x14ac:dyDescent="0.2">
      <c r="A3232" s="297"/>
      <c r="B3232" s="297"/>
      <c r="C3232" s="297"/>
      <c r="D3232" s="297"/>
      <c r="E3232" s="297"/>
      <c r="F3232" s="297"/>
      <c r="G3232" s="297"/>
      <c r="H3232" s="297"/>
      <c r="I3232" s="297"/>
      <c r="J3232" s="297"/>
      <c r="K3232" s="297"/>
      <c r="L3232" s="297"/>
      <c r="M3232" s="297"/>
      <c r="N3232" s="297"/>
      <c r="O3232" s="297"/>
      <c r="P3232" s="297"/>
      <c r="Q3232" s="297"/>
      <c r="R3232" s="297"/>
      <c r="S3232" s="297"/>
      <c r="T3232" s="297"/>
      <c r="U3232" s="297"/>
      <c r="V3232" s="297"/>
      <c r="W3232" s="297"/>
      <c r="X3232" s="297"/>
      <c r="Y3232" s="297"/>
    </row>
    <row r="3233" spans="1:25" x14ac:dyDescent="0.2">
      <c r="A3233" s="297"/>
      <c r="B3233" s="297"/>
      <c r="C3233" s="297"/>
      <c r="D3233" s="297"/>
      <c r="E3233" s="297"/>
      <c r="F3233" s="297"/>
      <c r="G3233" s="297"/>
      <c r="H3233" s="297"/>
      <c r="I3233" s="297"/>
      <c r="J3233" s="297"/>
      <c r="K3233" s="297"/>
      <c r="L3233" s="297"/>
      <c r="M3233" s="297"/>
      <c r="N3233" s="297"/>
      <c r="O3233" s="297"/>
      <c r="P3233" s="297"/>
      <c r="Q3233" s="297"/>
      <c r="R3233" s="297"/>
      <c r="S3233" s="297"/>
      <c r="T3233" s="297"/>
      <c r="U3233" s="297"/>
      <c r="V3233" s="297"/>
      <c r="W3233" s="297"/>
      <c r="X3233" s="297"/>
      <c r="Y3233" s="297"/>
    </row>
    <row r="3234" spans="1:25" x14ac:dyDescent="0.2">
      <c r="A3234" s="297"/>
      <c r="B3234" s="297"/>
      <c r="C3234" s="297"/>
      <c r="D3234" s="297"/>
      <c r="E3234" s="297"/>
      <c r="F3234" s="297"/>
      <c r="G3234" s="297"/>
      <c r="H3234" s="297"/>
      <c r="I3234" s="297"/>
      <c r="J3234" s="297"/>
      <c r="K3234" s="297"/>
      <c r="L3234" s="297"/>
      <c r="M3234" s="297"/>
      <c r="N3234" s="297"/>
      <c r="O3234" s="297"/>
      <c r="P3234" s="297"/>
      <c r="Q3234" s="297"/>
      <c r="R3234" s="297"/>
      <c r="S3234" s="297"/>
      <c r="T3234" s="297"/>
      <c r="U3234" s="297"/>
      <c r="V3234" s="297"/>
      <c r="W3234" s="297"/>
      <c r="X3234" s="297"/>
      <c r="Y3234" s="297"/>
    </row>
    <row r="3235" spans="1:25" x14ac:dyDescent="0.2">
      <c r="A3235" s="297"/>
      <c r="B3235" s="297"/>
      <c r="C3235" s="297"/>
      <c r="D3235" s="297"/>
      <c r="E3235" s="297"/>
      <c r="F3235" s="297"/>
      <c r="G3235" s="297"/>
      <c r="H3235" s="297"/>
      <c r="I3235" s="297"/>
      <c r="J3235" s="297"/>
      <c r="K3235" s="297"/>
      <c r="L3235" s="297"/>
      <c r="M3235" s="297"/>
      <c r="N3235" s="297"/>
      <c r="O3235" s="297"/>
      <c r="P3235" s="297"/>
      <c r="Q3235" s="297"/>
      <c r="R3235" s="297"/>
      <c r="S3235" s="297"/>
      <c r="T3235" s="297"/>
      <c r="U3235" s="297"/>
      <c r="V3235" s="297"/>
      <c r="W3235" s="297"/>
      <c r="X3235" s="297"/>
      <c r="Y3235" s="297"/>
    </row>
    <row r="3236" spans="1:25" x14ac:dyDescent="0.2">
      <c r="A3236" s="297"/>
      <c r="B3236" s="297"/>
      <c r="C3236" s="297"/>
      <c r="D3236" s="297"/>
      <c r="E3236" s="297"/>
      <c r="F3236" s="297"/>
      <c r="G3236" s="297"/>
      <c r="H3236" s="297"/>
      <c r="I3236" s="297"/>
      <c r="J3236" s="297"/>
      <c r="K3236" s="297"/>
      <c r="L3236" s="297"/>
      <c r="M3236" s="297"/>
      <c r="N3236" s="297"/>
      <c r="O3236" s="297"/>
      <c r="P3236" s="297"/>
      <c r="Q3236" s="297"/>
      <c r="R3236" s="297"/>
      <c r="S3236" s="297"/>
      <c r="T3236" s="297"/>
      <c r="U3236" s="297"/>
      <c r="V3236" s="297"/>
      <c r="W3236" s="297"/>
      <c r="X3236" s="297"/>
      <c r="Y3236" s="297"/>
    </row>
    <row r="3237" spans="1:25" x14ac:dyDescent="0.2">
      <c r="A3237" s="297"/>
      <c r="B3237" s="297"/>
      <c r="C3237" s="297"/>
      <c r="D3237" s="297"/>
      <c r="E3237" s="297"/>
      <c r="F3237" s="297"/>
      <c r="G3237" s="297"/>
      <c r="H3237" s="297"/>
      <c r="I3237" s="297"/>
      <c r="J3237" s="297"/>
      <c r="K3237" s="297"/>
      <c r="L3237" s="297"/>
      <c r="M3237" s="297"/>
      <c r="N3237" s="297"/>
      <c r="O3237" s="297"/>
      <c r="P3237" s="297"/>
      <c r="Q3237" s="297"/>
      <c r="R3237" s="297"/>
      <c r="S3237" s="297"/>
      <c r="T3237" s="297"/>
      <c r="U3237" s="297"/>
      <c r="V3237" s="297"/>
      <c r="W3237" s="297"/>
      <c r="X3237" s="297"/>
      <c r="Y3237" s="297"/>
    </row>
    <row r="3238" spans="1:25" x14ac:dyDescent="0.2">
      <c r="A3238" s="297"/>
      <c r="B3238" s="297"/>
      <c r="C3238" s="297"/>
      <c r="D3238" s="297"/>
      <c r="E3238" s="297"/>
      <c r="F3238" s="297"/>
      <c r="G3238" s="297"/>
      <c r="H3238" s="297"/>
      <c r="I3238" s="297"/>
      <c r="J3238" s="297"/>
      <c r="K3238" s="297"/>
      <c r="L3238" s="297"/>
      <c r="M3238" s="297"/>
      <c r="N3238" s="297"/>
      <c r="O3238" s="297"/>
      <c r="P3238" s="297"/>
      <c r="Q3238" s="297"/>
      <c r="R3238" s="297"/>
      <c r="S3238" s="297"/>
      <c r="T3238" s="297"/>
      <c r="U3238" s="297"/>
      <c r="V3238" s="297"/>
      <c r="W3238" s="297"/>
      <c r="X3238" s="297"/>
      <c r="Y3238" s="297"/>
    </row>
    <row r="3239" spans="1:25" x14ac:dyDescent="0.2">
      <c r="A3239" s="297"/>
      <c r="B3239" s="297"/>
      <c r="C3239" s="297"/>
      <c r="D3239" s="297"/>
      <c r="E3239" s="297"/>
      <c r="F3239" s="297"/>
      <c r="G3239" s="297"/>
      <c r="H3239" s="297"/>
      <c r="I3239" s="297"/>
      <c r="J3239" s="297"/>
      <c r="K3239" s="297"/>
      <c r="L3239" s="297"/>
      <c r="M3239" s="297"/>
      <c r="N3239" s="297"/>
      <c r="O3239" s="297"/>
      <c r="P3239" s="297"/>
      <c r="Q3239" s="297"/>
      <c r="R3239" s="297"/>
      <c r="S3239" s="297"/>
      <c r="T3239" s="297"/>
      <c r="U3239" s="297"/>
      <c r="V3239" s="297"/>
      <c r="W3239" s="297"/>
      <c r="X3239" s="297"/>
      <c r="Y3239" s="297"/>
    </row>
    <row r="3240" spans="1:25" x14ac:dyDescent="0.2">
      <c r="A3240" s="297"/>
      <c r="B3240" s="297"/>
      <c r="C3240" s="297"/>
      <c r="D3240" s="297"/>
      <c r="E3240" s="297"/>
      <c r="F3240" s="297"/>
      <c r="G3240" s="297"/>
      <c r="H3240" s="297"/>
      <c r="I3240" s="297"/>
      <c r="J3240" s="297"/>
      <c r="K3240" s="297"/>
      <c r="L3240" s="297"/>
      <c r="M3240" s="297"/>
      <c r="N3240" s="297"/>
      <c r="O3240" s="297"/>
      <c r="P3240" s="297"/>
      <c r="Q3240" s="297"/>
      <c r="R3240" s="297"/>
      <c r="S3240" s="297"/>
      <c r="T3240" s="297"/>
      <c r="U3240" s="297"/>
      <c r="V3240" s="297"/>
      <c r="W3240" s="297"/>
      <c r="X3240" s="297"/>
      <c r="Y3240" s="297"/>
    </row>
    <row r="3241" spans="1:25" x14ac:dyDescent="0.2">
      <c r="A3241" s="297"/>
      <c r="B3241" s="297"/>
      <c r="C3241" s="297"/>
      <c r="D3241" s="297"/>
      <c r="E3241" s="297"/>
      <c r="F3241" s="297"/>
      <c r="G3241" s="297"/>
      <c r="H3241" s="297"/>
      <c r="I3241" s="297"/>
      <c r="J3241" s="297"/>
      <c r="K3241" s="297"/>
      <c r="L3241" s="297"/>
      <c r="M3241" s="297"/>
      <c r="N3241" s="297"/>
      <c r="O3241" s="297"/>
      <c r="P3241" s="297"/>
      <c r="Q3241" s="297"/>
      <c r="R3241" s="297"/>
      <c r="S3241" s="297"/>
      <c r="T3241" s="297"/>
      <c r="U3241" s="297"/>
      <c r="V3241" s="297"/>
      <c r="W3241" s="297"/>
      <c r="X3241" s="297"/>
      <c r="Y3241" s="297"/>
    </row>
    <row r="3242" spans="1:25" x14ac:dyDescent="0.2">
      <c r="A3242" s="297"/>
      <c r="B3242" s="297"/>
      <c r="C3242" s="297"/>
      <c r="D3242" s="297"/>
      <c r="E3242" s="297"/>
      <c r="F3242" s="297"/>
      <c r="G3242" s="297"/>
      <c r="H3242" s="297"/>
      <c r="I3242" s="297"/>
      <c r="J3242" s="297"/>
      <c r="K3242" s="297"/>
      <c r="L3242" s="297"/>
      <c r="M3242" s="297"/>
      <c r="N3242" s="297"/>
      <c r="O3242" s="297"/>
      <c r="P3242" s="297"/>
      <c r="Q3242" s="297"/>
      <c r="R3242" s="297"/>
      <c r="S3242" s="297"/>
      <c r="T3242" s="297"/>
      <c r="U3242" s="297"/>
      <c r="V3242" s="297"/>
      <c r="W3242" s="297"/>
      <c r="X3242" s="297"/>
      <c r="Y3242" s="297"/>
    </row>
    <row r="3243" spans="1:25" x14ac:dyDescent="0.2">
      <c r="A3243" s="297"/>
      <c r="B3243" s="297"/>
      <c r="C3243" s="297"/>
      <c r="D3243" s="297"/>
      <c r="E3243" s="297"/>
      <c r="F3243" s="297"/>
      <c r="G3243" s="297"/>
      <c r="H3243" s="297"/>
      <c r="I3243" s="297"/>
      <c r="J3243" s="297"/>
      <c r="K3243" s="297"/>
      <c r="L3243" s="297"/>
      <c r="M3243" s="297"/>
      <c r="N3243" s="297"/>
      <c r="O3243" s="297"/>
      <c r="P3243" s="297"/>
      <c r="Q3243" s="297"/>
      <c r="R3243" s="297"/>
      <c r="S3243" s="297"/>
      <c r="T3243" s="297"/>
      <c r="U3243" s="297"/>
      <c r="V3243" s="297"/>
      <c r="W3243" s="297"/>
      <c r="X3243" s="297"/>
      <c r="Y3243" s="297"/>
    </row>
    <row r="3244" spans="1:25" x14ac:dyDescent="0.2">
      <c r="A3244" s="297"/>
      <c r="B3244" s="297"/>
      <c r="C3244" s="297"/>
      <c r="D3244" s="297"/>
      <c r="E3244" s="297"/>
      <c r="F3244" s="297"/>
      <c r="G3244" s="297"/>
      <c r="H3244" s="297"/>
      <c r="I3244" s="297"/>
      <c r="J3244" s="297"/>
      <c r="K3244" s="297"/>
      <c r="L3244" s="297"/>
      <c r="M3244" s="297"/>
      <c r="N3244" s="297"/>
      <c r="O3244" s="297"/>
      <c r="P3244" s="297"/>
      <c r="Q3244" s="297"/>
      <c r="R3244" s="297"/>
      <c r="S3244" s="297"/>
      <c r="T3244" s="297"/>
      <c r="U3244" s="297"/>
      <c r="V3244" s="297"/>
      <c r="W3244" s="297"/>
      <c r="X3244" s="297"/>
      <c r="Y3244" s="297"/>
    </row>
    <row r="3245" spans="1:25" x14ac:dyDescent="0.2">
      <c r="A3245" s="297"/>
      <c r="B3245" s="297"/>
      <c r="C3245" s="297"/>
      <c r="D3245" s="297"/>
      <c r="E3245" s="297"/>
      <c r="F3245" s="297"/>
      <c r="G3245" s="297"/>
      <c r="H3245" s="297"/>
      <c r="I3245" s="297"/>
      <c r="J3245" s="297"/>
      <c r="K3245" s="297"/>
      <c r="L3245" s="297"/>
      <c r="M3245" s="297"/>
      <c r="N3245" s="297"/>
      <c r="O3245" s="297"/>
      <c r="P3245" s="297"/>
      <c r="Q3245" s="297"/>
      <c r="R3245" s="297"/>
      <c r="S3245" s="297"/>
      <c r="T3245" s="297"/>
      <c r="U3245" s="297"/>
      <c r="V3245" s="297"/>
      <c r="W3245" s="297"/>
      <c r="X3245" s="297"/>
      <c r="Y3245" s="297"/>
    </row>
    <row r="3246" spans="1:25" x14ac:dyDescent="0.2">
      <c r="A3246" s="297"/>
      <c r="B3246" s="297"/>
      <c r="C3246" s="297"/>
      <c r="D3246" s="297"/>
      <c r="E3246" s="297"/>
      <c r="F3246" s="297"/>
      <c r="G3246" s="297"/>
      <c r="H3246" s="297"/>
      <c r="I3246" s="297"/>
      <c r="J3246" s="297"/>
      <c r="K3246" s="297"/>
      <c r="L3246" s="297"/>
      <c r="M3246" s="297"/>
      <c r="N3246" s="297"/>
      <c r="O3246" s="297"/>
      <c r="P3246" s="297"/>
      <c r="Q3246" s="297"/>
      <c r="R3246" s="297"/>
      <c r="S3246" s="297"/>
      <c r="T3246" s="297"/>
      <c r="U3246" s="297"/>
      <c r="V3246" s="297"/>
      <c r="W3246" s="297"/>
      <c r="X3246" s="297"/>
      <c r="Y3246" s="297"/>
    </row>
    <row r="3247" spans="1:25" x14ac:dyDescent="0.2">
      <c r="A3247" s="297"/>
      <c r="B3247" s="297"/>
      <c r="C3247" s="297"/>
      <c r="D3247" s="297"/>
      <c r="E3247" s="297"/>
      <c r="F3247" s="297"/>
      <c r="G3247" s="297"/>
      <c r="H3247" s="297"/>
      <c r="I3247" s="297"/>
      <c r="J3247" s="297"/>
      <c r="K3247" s="297"/>
      <c r="L3247" s="297"/>
      <c r="M3247" s="297"/>
      <c r="N3247" s="297"/>
      <c r="O3247" s="297"/>
      <c r="P3247" s="297"/>
      <c r="Q3247" s="297"/>
      <c r="R3247" s="297"/>
      <c r="S3247" s="297"/>
      <c r="T3247" s="297"/>
      <c r="U3247" s="297"/>
      <c r="V3247" s="297"/>
      <c r="W3247" s="297"/>
      <c r="X3247" s="297"/>
      <c r="Y3247" s="297"/>
    </row>
    <row r="3248" spans="1:25" x14ac:dyDescent="0.2">
      <c r="A3248" s="297"/>
      <c r="B3248" s="297"/>
      <c r="C3248" s="297"/>
      <c r="D3248" s="297"/>
      <c r="E3248" s="297"/>
      <c r="F3248" s="297"/>
      <c r="G3248" s="297"/>
      <c r="H3248" s="297"/>
      <c r="I3248" s="297"/>
      <c r="J3248" s="297"/>
      <c r="K3248" s="297"/>
      <c r="L3248" s="297"/>
      <c r="M3248" s="297"/>
      <c r="N3248" s="297"/>
      <c r="O3248" s="297"/>
      <c r="P3248" s="297"/>
      <c r="Q3248" s="297"/>
      <c r="R3248" s="297"/>
      <c r="S3248" s="297"/>
      <c r="T3248" s="297"/>
      <c r="U3248" s="297"/>
      <c r="V3248" s="297"/>
      <c r="W3248" s="297"/>
      <c r="X3248" s="297"/>
      <c r="Y3248" s="297"/>
    </row>
    <row r="3249" spans="1:25" x14ac:dyDescent="0.2">
      <c r="A3249" s="297"/>
      <c r="B3249" s="297"/>
      <c r="C3249" s="297"/>
      <c r="D3249" s="297"/>
      <c r="E3249" s="297"/>
      <c r="F3249" s="297"/>
      <c r="G3249" s="297"/>
      <c r="H3249" s="297"/>
      <c r="I3249" s="297"/>
      <c r="J3249" s="297"/>
      <c r="K3249" s="297"/>
      <c r="L3249" s="297"/>
      <c r="M3249" s="297"/>
      <c r="N3249" s="297"/>
      <c r="O3249" s="297"/>
      <c r="P3249" s="297"/>
      <c r="Q3249" s="297"/>
      <c r="R3249" s="297"/>
      <c r="S3249" s="297"/>
      <c r="T3249" s="297"/>
      <c r="U3249" s="297"/>
      <c r="V3249" s="297"/>
      <c r="W3249" s="297"/>
      <c r="X3249" s="297"/>
      <c r="Y3249" s="297"/>
    </row>
    <row r="3250" spans="1:25" x14ac:dyDescent="0.2">
      <c r="A3250" s="297"/>
      <c r="B3250" s="297"/>
      <c r="C3250" s="297"/>
      <c r="D3250" s="297"/>
      <c r="E3250" s="297"/>
      <c r="F3250" s="297"/>
      <c r="G3250" s="297"/>
      <c r="H3250" s="297"/>
      <c r="I3250" s="297"/>
      <c r="J3250" s="297"/>
      <c r="K3250" s="297"/>
      <c r="L3250" s="297"/>
      <c r="M3250" s="297"/>
      <c r="N3250" s="297"/>
      <c r="O3250" s="297"/>
      <c r="P3250" s="297"/>
      <c r="Q3250" s="297"/>
      <c r="R3250" s="297"/>
      <c r="S3250" s="297"/>
      <c r="T3250" s="297"/>
      <c r="U3250" s="297"/>
      <c r="V3250" s="297"/>
      <c r="W3250" s="297"/>
      <c r="X3250" s="297"/>
      <c r="Y3250" s="297"/>
    </row>
    <row r="3251" spans="1:25" x14ac:dyDescent="0.2">
      <c r="A3251" s="297"/>
      <c r="B3251" s="297"/>
      <c r="C3251" s="297"/>
      <c r="D3251" s="297"/>
      <c r="E3251" s="297"/>
      <c r="F3251" s="297"/>
      <c r="G3251" s="297"/>
      <c r="H3251" s="297"/>
      <c r="I3251" s="297"/>
      <c r="J3251" s="297"/>
      <c r="K3251" s="297"/>
      <c r="L3251" s="297"/>
      <c r="M3251" s="297"/>
      <c r="N3251" s="297"/>
      <c r="O3251" s="297"/>
      <c r="P3251" s="297"/>
      <c r="Q3251" s="297"/>
      <c r="R3251" s="297"/>
      <c r="S3251" s="297"/>
      <c r="T3251" s="297"/>
      <c r="U3251" s="297"/>
      <c r="V3251" s="297"/>
      <c r="W3251" s="297"/>
      <c r="X3251" s="297"/>
      <c r="Y3251" s="297"/>
    </row>
    <row r="3252" spans="1:25" x14ac:dyDescent="0.2">
      <c r="A3252" s="297"/>
      <c r="B3252" s="297"/>
      <c r="C3252" s="297"/>
      <c r="D3252" s="297"/>
      <c r="E3252" s="297"/>
      <c r="F3252" s="297"/>
      <c r="G3252" s="297"/>
      <c r="H3252" s="297"/>
      <c r="I3252" s="297"/>
      <c r="J3252" s="297"/>
      <c r="K3252" s="297"/>
      <c r="L3252" s="297"/>
      <c r="M3252" s="297"/>
      <c r="N3252" s="297"/>
      <c r="O3252" s="297"/>
      <c r="P3252" s="297"/>
      <c r="Q3252" s="297"/>
      <c r="R3252" s="297"/>
      <c r="S3252" s="297"/>
      <c r="T3252" s="297"/>
      <c r="U3252" s="297"/>
      <c r="V3252" s="297"/>
      <c r="W3252" s="297"/>
      <c r="X3252" s="297"/>
      <c r="Y3252" s="297"/>
    </row>
    <row r="3253" spans="1:25" x14ac:dyDescent="0.2">
      <c r="A3253" s="297"/>
      <c r="B3253" s="297"/>
      <c r="C3253" s="297"/>
      <c r="D3253" s="297"/>
      <c r="E3253" s="297"/>
      <c r="F3253" s="297"/>
      <c r="G3253" s="297"/>
      <c r="H3253" s="297"/>
      <c r="I3253" s="297"/>
      <c r="J3253" s="297"/>
      <c r="K3253" s="297"/>
      <c r="L3253" s="297"/>
      <c r="M3253" s="297"/>
      <c r="N3253" s="297"/>
      <c r="O3253" s="297"/>
      <c r="P3253" s="297"/>
      <c r="Q3253" s="297"/>
      <c r="R3253" s="297"/>
      <c r="S3253" s="297"/>
      <c r="T3253" s="297"/>
      <c r="U3253" s="297"/>
      <c r="V3253" s="297"/>
      <c r="W3253" s="297"/>
      <c r="X3253" s="297"/>
      <c r="Y3253" s="297"/>
    </row>
    <row r="3254" spans="1:25" x14ac:dyDescent="0.2">
      <c r="A3254" s="297"/>
      <c r="B3254" s="297"/>
      <c r="C3254" s="297"/>
      <c r="D3254" s="297"/>
      <c r="E3254" s="297"/>
      <c r="F3254" s="297"/>
      <c r="G3254" s="297"/>
      <c r="H3254" s="297"/>
      <c r="I3254" s="297"/>
      <c r="J3254" s="297"/>
      <c r="K3254" s="297"/>
      <c r="L3254" s="297"/>
      <c r="M3254" s="297"/>
      <c r="N3254" s="297"/>
      <c r="O3254" s="297"/>
      <c r="P3254" s="297"/>
      <c r="Q3254" s="297"/>
      <c r="R3254" s="297"/>
      <c r="S3254" s="297"/>
      <c r="T3254" s="297"/>
      <c r="U3254" s="297"/>
      <c r="V3254" s="297"/>
      <c r="W3254" s="297"/>
      <c r="X3254" s="297"/>
      <c r="Y3254" s="297"/>
    </row>
    <row r="3255" spans="1:25" x14ac:dyDescent="0.2">
      <c r="A3255" s="297"/>
      <c r="B3255" s="297"/>
      <c r="C3255" s="297"/>
      <c r="D3255" s="297"/>
      <c r="E3255" s="297"/>
      <c r="F3255" s="297"/>
      <c r="G3255" s="297"/>
      <c r="H3255" s="297"/>
      <c r="I3255" s="297"/>
      <c r="J3255" s="297"/>
      <c r="K3255" s="297"/>
      <c r="L3255" s="297"/>
      <c r="M3255" s="297"/>
      <c r="N3255" s="297"/>
      <c r="O3255" s="297"/>
      <c r="P3255" s="297"/>
      <c r="Q3255" s="297"/>
      <c r="R3255" s="297"/>
      <c r="S3255" s="297"/>
      <c r="T3255" s="297"/>
      <c r="U3255" s="297"/>
      <c r="V3255" s="297"/>
      <c r="W3255" s="297"/>
      <c r="X3255" s="297"/>
      <c r="Y3255" s="297"/>
    </row>
    <row r="3256" spans="1:25" x14ac:dyDescent="0.2">
      <c r="A3256" s="297"/>
      <c r="B3256" s="297"/>
      <c r="C3256" s="297"/>
      <c r="D3256" s="297"/>
      <c r="E3256" s="297"/>
      <c r="F3256" s="297"/>
      <c r="G3256" s="297"/>
      <c r="H3256" s="297"/>
      <c r="I3256" s="297"/>
      <c r="J3256" s="297"/>
      <c r="K3256" s="297"/>
      <c r="L3256" s="297"/>
      <c r="M3256" s="297"/>
      <c r="N3256" s="297"/>
      <c r="O3256" s="297"/>
      <c r="P3256" s="297"/>
      <c r="Q3256" s="297"/>
      <c r="R3256" s="297"/>
      <c r="S3256" s="297"/>
      <c r="T3256" s="297"/>
      <c r="U3256" s="297"/>
      <c r="V3256" s="297"/>
      <c r="W3256" s="297"/>
      <c r="X3256" s="297"/>
      <c r="Y3256" s="297"/>
    </row>
    <row r="3257" spans="1:25" x14ac:dyDescent="0.2">
      <c r="A3257" s="297"/>
      <c r="B3257" s="297"/>
      <c r="C3257" s="297"/>
      <c r="D3257" s="297"/>
      <c r="E3257" s="297"/>
      <c r="F3257" s="297"/>
      <c r="G3257" s="297"/>
      <c r="H3257" s="297"/>
      <c r="I3257" s="297"/>
      <c r="J3257" s="297"/>
      <c r="K3257" s="297"/>
      <c r="L3257" s="297"/>
      <c r="M3257" s="297"/>
      <c r="N3257" s="297"/>
      <c r="O3257" s="297"/>
      <c r="P3257" s="297"/>
      <c r="Q3257" s="297"/>
      <c r="R3257" s="297"/>
      <c r="S3257" s="297"/>
      <c r="T3257" s="297"/>
      <c r="U3257" s="297"/>
      <c r="V3257" s="297"/>
      <c r="W3257" s="297"/>
      <c r="X3257" s="297"/>
      <c r="Y3257" s="297"/>
    </row>
    <row r="3258" spans="1:25" x14ac:dyDescent="0.2">
      <c r="A3258" s="297"/>
      <c r="B3258" s="297"/>
      <c r="C3258" s="297"/>
      <c r="D3258" s="297"/>
      <c r="E3258" s="297"/>
      <c r="F3258" s="297"/>
      <c r="G3258" s="297"/>
      <c r="H3258" s="297"/>
      <c r="I3258" s="297"/>
      <c r="J3258" s="297"/>
      <c r="K3258" s="297"/>
      <c r="L3258" s="297"/>
      <c r="M3258" s="297"/>
      <c r="N3258" s="297"/>
      <c r="O3258" s="297"/>
      <c r="P3258" s="297"/>
      <c r="Q3258" s="297"/>
      <c r="R3258" s="297"/>
      <c r="S3258" s="297"/>
      <c r="T3258" s="297"/>
      <c r="U3258" s="297"/>
      <c r="V3258" s="297"/>
      <c r="W3258" s="297"/>
      <c r="X3258" s="297"/>
      <c r="Y3258" s="297"/>
    </row>
    <row r="3259" spans="1:25" x14ac:dyDescent="0.2">
      <c r="A3259" s="297"/>
      <c r="B3259" s="297"/>
      <c r="C3259" s="297"/>
      <c r="D3259" s="297"/>
      <c r="E3259" s="297"/>
      <c r="F3259" s="297"/>
      <c r="G3259" s="297"/>
      <c r="H3259" s="297"/>
      <c r="I3259" s="297"/>
      <c r="J3259" s="297"/>
      <c r="K3259" s="297"/>
      <c r="L3259" s="297"/>
      <c r="M3259" s="297"/>
      <c r="N3259" s="297"/>
      <c r="O3259" s="297"/>
      <c r="P3259" s="297"/>
      <c r="Q3259" s="297"/>
      <c r="R3259" s="297"/>
      <c r="S3259" s="297"/>
      <c r="T3259" s="297"/>
      <c r="U3259" s="297"/>
      <c r="V3259" s="297"/>
      <c r="W3259" s="297"/>
      <c r="X3259" s="297"/>
      <c r="Y3259" s="297"/>
    </row>
    <row r="3260" spans="1:25" x14ac:dyDescent="0.2">
      <c r="A3260" s="297"/>
      <c r="B3260" s="297"/>
      <c r="C3260" s="297"/>
      <c r="D3260" s="297"/>
      <c r="E3260" s="297"/>
      <c r="F3260" s="297"/>
      <c r="G3260" s="297"/>
      <c r="H3260" s="297"/>
      <c r="I3260" s="297"/>
      <c r="J3260" s="297"/>
      <c r="K3260" s="297"/>
      <c r="L3260" s="297"/>
      <c r="M3260" s="297"/>
      <c r="N3260" s="297"/>
      <c r="O3260" s="297"/>
      <c r="P3260" s="297"/>
      <c r="Q3260" s="297"/>
      <c r="R3260" s="297"/>
      <c r="S3260" s="297"/>
      <c r="T3260" s="297"/>
      <c r="U3260" s="297"/>
      <c r="V3260" s="297"/>
      <c r="W3260" s="297"/>
      <c r="X3260" s="297"/>
      <c r="Y3260" s="297"/>
    </row>
    <row r="3261" spans="1:25" x14ac:dyDescent="0.2">
      <c r="A3261" s="297"/>
      <c r="B3261" s="297"/>
      <c r="C3261" s="297"/>
      <c r="D3261" s="297"/>
      <c r="E3261" s="297"/>
      <c r="F3261" s="297"/>
      <c r="G3261" s="297"/>
      <c r="H3261" s="297"/>
      <c r="I3261" s="297"/>
      <c r="J3261" s="297"/>
      <c r="K3261" s="297"/>
      <c r="L3261" s="297"/>
      <c r="M3261" s="297"/>
      <c r="N3261" s="297"/>
      <c r="O3261" s="297"/>
      <c r="P3261" s="297"/>
      <c r="Q3261" s="297"/>
      <c r="R3261" s="297"/>
      <c r="S3261" s="297"/>
      <c r="T3261" s="297"/>
      <c r="U3261" s="297"/>
      <c r="V3261" s="297"/>
      <c r="W3261" s="297"/>
      <c r="X3261" s="297"/>
      <c r="Y3261" s="297"/>
    </row>
    <row r="3262" spans="1:25" x14ac:dyDescent="0.2">
      <c r="A3262" s="297"/>
      <c r="B3262" s="297"/>
      <c r="C3262" s="297"/>
      <c r="D3262" s="297"/>
      <c r="E3262" s="297"/>
      <c r="F3262" s="297"/>
      <c r="G3262" s="297"/>
      <c r="H3262" s="297"/>
      <c r="I3262" s="297"/>
      <c r="J3262" s="297"/>
      <c r="K3262" s="297"/>
      <c r="L3262" s="297"/>
      <c r="M3262" s="297"/>
      <c r="N3262" s="297"/>
      <c r="O3262" s="297"/>
      <c r="P3262" s="297"/>
      <c r="Q3262" s="297"/>
      <c r="R3262" s="297"/>
      <c r="S3262" s="297"/>
      <c r="T3262" s="297"/>
      <c r="U3262" s="297"/>
      <c r="V3262" s="297"/>
      <c r="W3262" s="297"/>
      <c r="X3262" s="297"/>
      <c r="Y3262" s="297"/>
    </row>
    <row r="3263" spans="1:25" x14ac:dyDescent="0.2">
      <c r="A3263" s="297"/>
      <c r="B3263" s="297"/>
      <c r="C3263" s="297"/>
      <c r="D3263" s="297"/>
      <c r="E3263" s="297"/>
      <c r="F3263" s="297"/>
      <c r="G3263" s="297"/>
      <c r="H3263" s="297"/>
      <c r="I3263" s="297"/>
      <c r="J3263" s="297"/>
      <c r="K3263" s="297"/>
      <c r="L3263" s="297"/>
      <c r="M3263" s="297"/>
      <c r="N3263" s="297"/>
      <c r="O3263" s="297"/>
      <c r="P3263" s="297"/>
      <c r="Q3263" s="297"/>
      <c r="R3263" s="297"/>
      <c r="S3263" s="297"/>
      <c r="T3263" s="297"/>
      <c r="U3263" s="297"/>
      <c r="V3263" s="297"/>
      <c r="W3263" s="297"/>
      <c r="X3263" s="297"/>
      <c r="Y3263" s="297"/>
    </row>
    <row r="3264" spans="1:25" x14ac:dyDescent="0.2">
      <c r="A3264" s="297"/>
      <c r="B3264" s="297"/>
      <c r="C3264" s="297"/>
      <c r="D3264" s="297"/>
      <c r="E3264" s="297"/>
      <c r="F3264" s="297"/>
      <c r="G3264" s="297"/>
      <c r="H3264" s="297"/>
      <c r="I3264" s="297"/>
      <c r="J3264" s="297"/>
      <c r="K3264" s="297"/>
      <c r="L3264" s="297"/>
      <c r="M3264" s="297"/>
      <c r="N3264" s="297"/>
      <c r="O3264" s="297"/>
      <c r="P3264" s="297"/>
      <c r="Q3264" s="297"/>
      <c r="R3264" s="297"/>
      <c r="S3264" s="297"/>
      <c r="T3264" s="297"/>
      <c r="U3264" s="297"/>
      <c r="V3264" s="297"/>
      <c r="W3264" s="297"/>
      <c r="X3264" s="297"/>
      <c r="Y3264" s="297"/>
    </row>
    <row r="3265" spans="1:25" x14ac:dyDescent="0.2">
      <c r="A3265" s="297"/>
      <c r="B3265" s="297"/>
      <c r="C3265" s="297"/>
      <c r="D3265" s="297"/>
      <c r="E3265" s="297"/>
      <c r="F3265" s="297"/>
      <c r="G3265" s="297"/>
      <c r="H3265" s="297"/>
      <c r="I3265" s="297"/>
      <c r="J3265" s="297"/>
      <c r="K3265" s="297"/>
      <c r="L3265" s="297"/>
      <c r="M3265" s="297"/>
      <c r="N3265" s="297"/>
      <c r="O3265" s="297"/>
      <c r="P3265" s="297"/>
      <c r="Q3265" s="297"/>
      <c r="R3265" s="297"/>
      <c r="S3265" s="297"/>
      <c r="T3265" s="297"/>
      <c r="U3265" s="297"/>
      <c r="V3265" s="297"/>
      <c r="W3265" s="297"/>
      <c r="X3265" s="297"/>
      <c r="Y3265" s="297"/>
    </row>
    <row r="3266" spans="1:25" x14ac:dyDescent="0.2">
      <c r="A3266" s="297"/>
      <c r="B3266" s="297"/>
      <c r="C3266" s="297"/>
      <c r="D3266" s="297"/>
      <c r="E3266" s="297"/>
      <c r="F3266" s="297"/>
      <c r="G3266" s="297"/>
      <c r="H3266" s="297"/>
      <c r="I3266" s="297"/>
      <c r="J3266" s="297"/>
      <c r="K3266" s="297"/>
      <c r="L3266" s="297"/>
      <c r="M3266" s="297"/>
      <c r="N3266" s="297"/>
      <c r="O3266" s="297"/>
      <c r="P3266" s="297"/>
      <c r="Q3266" s="297"/>
      <c r="R3266" s="297"/>
      <c r="S3266" s="297"/>
      <c r="T3266" s="297"/>
      <c r="U3266" s="297"/>
      <c r="V3266" s="297"/>
      <c r="W3266" s="297"/>
      <c r="X3266" s="297"/>
      <c r="Y3266" s="297"/>
    </row>
    <row r="3267" spans="1:25" x14ac:dyDescent="0.2">
      <c r="A3267" s="297"/>
      <c r="B3267" s="297"/>
      <c r="C3267" s="297"/>
      <c r="D3267" s="297"/>
      <c r="E3267" s="297"/>
      <c r="F3267" s="297"/>
      <c r="G3267" s="297"/>
      <c r="H3267" s="297"/>
      <c r="I3267" s="297"/>
      <c r="J3267" s="297"/>
      <c r="K3267" s="297"/>
      <c r="L3267" s="297"/>
      <c r="M3267" s="297"/>
      <c r="N3267" s="297"/>
      <c r="O3267" s="297"/>
      <c r="P3267" s="297"/>
      <c r="Q3267" s="297"/>
      <c r="R3267" s="297"/>
      <c r="S3267" s="297"/>
      <c r="T3267" s="297"/>
      <c r="U3267" s="297"/>
      <c r="V3267" s="297"/>
      <c r="W3267" s="297"/>
      <c r="X3267" s="297"/>
      <c r="Y3267" s="297"/>
    </row>
    <row r="3268" spans="1:25" x14ac:dyDescent="0.2">
      <c r="A3268" s="297"/>
      <c r="B3268" s="297"/>
      <c r="C3268" s="297"/>
      <c r="D3268" s="297"/>
      <c r="E3268" s="297"/>
      <c r="F3268" s="297"/>
      <c r="G3268" s="297"/>
      <c r="H3268" s="297"/>
      <c r="I3268" s="297"/>
      <c r="J3268" s="297"/>
      <c r="K3268" s="297"/>
      <c r="L3268" s="297"/>
      <c r="M3268" s="297"/>
      <c r="N3268" s="297"/>
      <c r="O3268" s="297"/>
      <c r="P3268" s="297"/>
      <c r="Q3268" s="297"/>
      <c r="R3268" s="297"/>
      <c r="S3268" s="297"/>
      <c r="T3268" s="297"/>
      <c r="U3268" s="297"/>
      <c r="V3268" s="297"/>
      <c r="W3268" s="297"/>
      <c r="X3268" s="297"/>
      <c r="Y3268" s="297"/>
    </row>
    <row r="3269" spans="1:25" x14ac:dyDescent="0.2">
      <c r="A3269" s="297"/>
      <c r="B3269" s="297"/>
      <c r="C3269" s="297"/>
      <c r="D3269" s="297"/>
      <c r="E3269" s="297"/>
      <c r="F3269" s="297"/>
      <c r="G3269" s="297"/>
      <c r="H3269" s="297"/>
      <c r="I3269" s="297"/>
      <c r="J3269" s="297"/>
      <c r="K3269" s="297"/>
      <c r="L3269" s="297"/>
      <c r="M3269" s="297"/>
      <c r="N3269" s="297"/>
      <c r="O3269" s="297"/>
      <c r="P3269" s="297"/>
      <c r="Q3269" s="297"/>
      <c r="R3269" s="297"/>
      <c r="S3269" s="297"/>
      <c r="T3269" s="297"/>
      <c r="U3269" s="297"/>
      <c r="V3269" s="297"/>
      <c r="W3269" s="297"/>
      <c r="X3269" s="297"/>
      <c r="Y3269" s="297"/>
    </row>
    <row r="3270" spans="1:25" x14ac:dyDescent="0.2">
      <c r="A3270" s="297"/>
      <c r="B3270" s="297"/>
      <c r="C3270" s="297"/>
      <c r="D3270" s="297"/>
      <c r="E3270" s="297"/>
      <c r="F3270" s="297"/>
      <c r="G3270" s="297"/>
      <c r="H3270" s="297"/>
      <c r="I3270" s="297"/>
      <c r="J3270" s="297"/>
      <c r="K3270" s="297"/>
      <c r="L3270" s="297"/>
      <c r="M3270" s="297"/>
      <c r="N3270" s="297"/>
      <c r="O3270" s="297"/>
      <c r="P3270" s="297"/>
      <c r="Q3270" s="297"/>
      <c r="R3270" s="297"/>
      <c r="S3270" s="297"/>
      <c r="T3270" s="297"/>
      <c r="U3270" s="297"/>
      <c r="V3270" s="297"/>
      <c r="W3270" s="297"/>
      <c r="X3270" s="297"/>
      <c r="Y3270" s="297"/>
    </row>
    <row r="3271" spans="1:25" x14ac:dyDescent="0.2">
      <c r="A3271" s="297"/>
      <c r="B3271" s="297"/>
      <c r="C3271" s="297"/>
      <c r="D3271" s="297"/>
      <c r="E3271" s="297"/>
      <c r="F3271" s="297"/>
      <c r="G3271" s="297"/>
      <c r="H3271" s="297"/>
      <c r="I3271" s="297"/>
      <c r="J3271" s="297"/>
      <c r="K3271" s="297"/>
      <c r="L3271" s="297"/>
      <c r="M3271" s="297"/>
      <c r="N3271" s="297"/>
      <c r="O3271" s="297"/>
      <c r="P3271" s="297"/>
      <c r="Q3271" s="297"/>
      <c r="R3271" s="297"/>
      <c r="S3271" s="297"/>
      <c r="T3271" s="297"/>
      <c r="U3271" s="297"/>
      <c r="V3271" s="297"/>
      <c r="W3271" s="297"/>
      <c r="X3271" s="297"/>
      <c r="Y3271" s="297"/>
    </row>
    <row r="3272" spans="1:25" x14ac:dyDescent="0.2">
      <c r="A3272" s="297"/>
      <c r="B3272" s="297"/>
      <c r="C3272" s="297"/>
      <c r="D3272" s="297"/>
      <c r="E3272" s="297"/>
      <c r="F3272" s="297"/>
      <c r="G3272" s="297"/>
      <c r="H3272" s="297"/>
      <c r="I3272" s="297"/>
      <c r="J3272" s="297"/>
      <c r="K3272" s="297"/>
      <c r="L3272" s="297"/>
      <c r="M3272" s="297"/>
      <c r="N3272" s="297"/>
      <c r="O3272" s="297"/>
      <c r="P3272" s="297"/>
      <c r="Q3272" s="297"/>
      <c r="R3272" s="297"/>
      <c r="S3272" s="297"/>
      <c r="T3272" s="297"/>
      <c r="U3272" s="297"/>
      <c r="V3272" s="297"/>
      <c r="W3272" s="297"/>
      <c r="X3272" s="297"/>
      <c r="Y3272" s="297"/>
    </row>
    <row r="3273" spans="1:25" x14ac:dyDescent="0.2">
      <c r="A3273" s="297"/>
      <c r="B3273" s="297"/>
      <c r="C3273" s="297"/>
      <c r="D3273" s="297"/>
      <c r="E3273" s="297"/>
      <c r="F3273" s="297"/>
      <c r="G3273" s="297"/>
      <c r="H3273" s="297"/>
      <c r="I3273" s="297"/>
      <c r="J3273" s="297"/>
      <c r="K3273" s="297"/>
      <c r="L3273" s="297"/>
      <c r="M3273" s="297"/>
      <c r="N3273" s="297"/>
      <c r="O3273" s="297"/>
      <c r="P3273" s="297"/>
      <c r="Q3273" s="297"/>
      <c r="R3273" s="297"/>
      <c r="S3273" s="297"/>
      <c r="T3273" s="297"/>
      <c r="U3273" s="297"/>
      <c r="V3273" s="297"/>
      <c r="W3273" s="297"/>
      <c r="X3273" s="297"/>
      <c r="Y3273" s="297"/>
    </row>
    <row r="3274" spans="1:25" x14ac:dyDescent="0.2">
      <c r="A3274" s="297"/>
      <c r="B3274" s="297"/>
      <c r="C3274" s="297"/>
      <c r="D3274" s="297"/>
      <c r="E3274" s="297"/>
      <c r="F3274" s="297"/>
      <c r="G3274" s="297"/>
      <c r="H3274" s="297"/>
      <c r="I3274" s="297"/>
      <c r="J3274" s="297"/>
      <c r="K3274" s="297"/>
      <c r="L3274" s="297"/>
      <c r="M3274" s="297"/>
      <c r="N3274" s="297"/>
      <c r="O3274" s="297"/>
      <c r="P3274" s="297"/>
      <c r="Q3274" s="297"/>
      <c r="R3274" s="297"/>
      <c r="S3274" s="297"/>
      <c r="T3274" s="297"/>
      <c r="U3274" s="297"/>
      <c r="V3274" s="297"/>
      <c r="W3274" s="297"/>
      <c r="X3274" s="297"/>
      <c r="Y3274" s="297"/>
    </row>
    <row r="3275" spans="1:25" x14ac:dyDescent="0.2">
      <c r="A3275" s="297"/>
      <c r="B3275" s="297"/>
      <c r="C3275" s="297"/>
      <c r="D3275" s="297"/>
      <c r="E3275" s="297"/>
      <c r="F3275" s="297"/>
      <c r="G3275" s="297"/>
      <c r="H3275" s="297"/>
      <c r="I3275" s="297"/>
      <c r="J3275" s="297"/>
      <c r="K3275" s="297"/>
      <c r="L3275" s="297"/>
      <c r="M3275" s="297"/>
      <c r="N3275" s="297"/>
      <c r="O3275" s="297"/>
      <c r="P3275" s="297"/>
      <c r="Q3275" s="297"/>
      <c r="R3275" s="297"/>
      <c r="S3275" s="297"/>
      <c r="T3275" s="297"/>
      <c r="U3275" s="297"/>
      <c r="V3275" s="297"/>
      <c r="W3275" s="297"/>
      <c r="X3275" s="297"/>
      <c r="Y3275" s="297"/>
    </row>
    <row r="3276" spans="1:25" x14ac:dyDescent="0.2">
      <c r="A3276" s="297"/>
      <c r="B3276" s="297"/>
      <c r="C3276" s="297"/>
      <c r="D3276" s="297"/>
      <c r="E3276" s="297"/>
      <c r="F3276" s="297"/>
      <c r="G3276" s="297"/>
      <c r="H3276" s="297"/>
      <c r="I3276" s="297"/>
      <c r="J3276" s="297"/>
      <c r="K3276" s="297"/>
      <c r="L3276" s="297"/>
      <c r="M3276" s="297"/>
      <c r="N3276" s="297"/>
      <c r="O3276" s="297"/>
      <c r="P3276" s="297"/>
      <c r="Q3276" s="297"/>
      <c r="R3276" s="297"/>
      <c r="S3276" s="297"/>
      <c r="T3276" s="297"/>
      <c r="U3276" s="297"/>
      <c r="V3276" s="297"/>
      <c r="W3276" s="297"/>
      <c r="X3276" s="297"/>
      <c r="Y3276" s="297"/>
    </row>
    <row r="3277" spans="1:25" x14ac:dyDescent="0.2">
      <c r="A3277" s="297"/>
      <c r="B3277" s="297"/>
      <c r="C3277" s="297"/>
      <c r="D3277" s="297"/>
      <c r="E3277" s="297"/>
      <c r="F3277" s="297"/>
      <c r="G3277" s="297"/>
      <c r="H3277" s="297"/>
      <c r="I3277" s="297"/>
      <c r="J3277" s="297"/>
      <c r="K3277" s="297"/>
      <c r="L3277" s="297"/>
      <c r="M3277" s="297"/>
      <c r="N3277" s="297"/>
      <c r="O3277" s="297"/>
      <c r="P3277" s="297"/>
      <c r="Q3277" s="297"/>
      <c r="R3277" s="297"/>
      <c r="S3277" s="297"/>
      <c r="T3277" s="297"/>
      <c r="U3277" s="297"/>
      <c r="V3277" s="297"/>
      <c r="W3277" s="297"/>
      <c r="X3277" s="297"/>
      <c r="Y3277" s="297"/>
    </row>
    <row r="3278" spans="1:25" x14ac:dyDescent="0.2">
      <c r="A3278" s="297"/>
      <c r="B3278" s="297"/>
      <c r="C3278" s="297"/>
      <c r="D3278" s="297"/>
      <c r="E3278" s="297"/>
      <c r="F3278" s="297"/>
      <c r="G3278" s="297"/>
      <c r="H3278" s="297"/>
      <c r="I3278" s="297"/>
      <c r="J3278" s="297"/>
      <c r="K3278" s="297"/>
      <c r="L3278" s="297"/>
      <c r="M3278" s="297"/>
      <c r="N3278" s="297"/>
      <c r="O3278" s="297"/>
      <c r="P3278" s="297"/>
      <c r="Q3278" s="297"/>
      <c r="R3278" s="297"/>
      <c r="S3278" s="297"/>
      <c r="T3278" s="297"/>
      <c r="U3278" s="297"/>
      <c r="V3278" s="297"/>
      <c r="W3278" s="297"/>
      <c r="X3278" s="297"/>
      <c r="Y3278" s="297"/>
    </row>
    <row r="3279" spans="1:25" x14ac:dyDescent="0.2">
      <c r="A3279" s="297"/>
      <c r="B3279" s="297"/>
      <c r="C3279" s="297"/>
      <c r="D3279" s="297"/>
      <c r="E3279" s="297"/>
      <c r="F3279" s="297"/>
      <c r="G3279" s="297"/>
      <c r="H3279" s="297"/>
      <c r="I3279" s="297"/>
      <c r="J3279" s="297"/>
      <c r="K3279" s="297"/>
      <c r="L3279" s="297"/>
      <c r="M3279" s="297"/>
      <c r="N3279" s="297"/>
      <c r="O3279" s="297"/>
      <c r="P3279" s="297"/>
      <c r="Q3279" s="297"/>
      <c r="R3279" s="297"/>
      <c r="S3279" s="297"/>
      <c r="T3279" s="297"/>
      <c r="U3279" s="297"/>
      <c r="V3279" s="297"/>
      <c r="W3279" s="297"/>
      <c r="X3279" s="297"/>
      <c r="Y3279" s="297"/>
    </row>
    <row r="3280" spans="1:25" x14ac:dyDescent="0.2">
      <c r="A3280" s="297"/>
      <c r="B3280" s="297"/>
      <c r="C3280" s="297"/>
      <c r="D3280" s="297"/>
      <c r="E3280" s="297"/>
      <c r="F3280" s="297"/>
      <c r="G3280" s="297"/>
      <c r="H3280" s="297"/>
      <c r="I3280" s="297"/>
      <c r="J3280" s="297"/>
      <c r="K3280" s="297"/>
      <c r="L3280" s="297"/>
      <c r="M3280" s="297"/>
      <c r="N3280" s="297"/>
      <c r="O3280" s="297"/>
      <c r="P3280" s="297"/>
      <c r="Q3280" s="297"/>
      <c r="R3280" s="297"/>
      <c r="S3280" s="297"/>
      <c r="T3280" s="297"/>
      <c r="U3280" s="297"/>
      <c r="V3280" s="297"/>
      <c r="W3280" s="297"/>
      <c r="X3280" s="297"/>
      <c r="Y3280" s="297"/>
    </row>
    <row r="3281" spans="1:25" x14ac:dyDescent="0.2">
      <c r="A3281" s="297"/>
      <c r="B3281" s="297"/>
      <c r="C3281" s="297"/>
      <c r="D3281" s="297"/>
      <c r="E3281" s="297"/>
      <c r="F3281" s="297"/>
      <c r="G3281" s="297"/>
      <c r="H3281" s="297"/>
      <c r="I3281" s="297"/>
      <c r="J3281" s="297"/>
      <c r="K3281" s="297"/>
      <c r="L3281" s="297"/>
      <c r="M3281" s="297"/>
      <c r="N3281" s="297"/>
      <c r="O3281" s="297"/>
      <c r="P3281" s="297"/>
      <c r="Q3281" s="297"/>
      <c r="R3281" s="297"/>
      <c r="S3281" s="297"/>
      <c r="T3281" s="297"/>
      <c r="U3281" s="297"/>
      <c r="V3281" s="297"/>
      <c r="W3281" s="297"/>
      <c r="X3281" s="297"/>
      <c r="Y3281" s="297"/>
    </row>
    <row r="3282" spans="1:25" x14ac:dyDescent="0.2">
      <c r="A3282" s="297"/>
      <c r="B3282" s="297"/>
      <c r="C3282" s="297"/>
      <c r="D3282" s="297"/>
      <c r="E3282" s="297"/>
      <c r="F3282" s="297"/>
      <c r="G3282" s="297"/>
      <c r="H3282" s="297"/>
      <c r="I3282" s="297"/>
      <c r="J3282" s="297"/>
      <c r="K3282" s="297"/>
      <c r="L3282" s="297"/>
      <c r="M3282" s="297"/>
      <c r="N3282" s="297"/>
      <c r="O3282" s="297"/>
      <c r="P3282" s="297"/>
      <c r="Q3282" s="297"/>
      <c r="R3282" s="297"/>
      <c r="S3282" s="297"/>
      <c r="T3282" s="297"/>
      <c r="U3282" s="297"/>
      <c r="V3282" s="297"/>
      <c r="W3282" s="297"/>
      <c r="X3282" s="297"/>
      <c r="Y3282" s="297"/>
    </row>
    <row r="3283" spans="1:25" x14ac:dyDescent="0.2">
      <c r="A3283" s="297"/>
      <c r="B3283" s="297"/>
      <c r="C3283" s="297"/>
      <c r="D3283" s="297"/>
      <c r="E3283" s="297"/>
      <c r="F3283" s="297"/>
      <c r="G3283" s="297"/>
      <c r="H3283" s="297"/>
      <c r="I3283" s="297"/>
      <c r="J3283" s="297"/>
      <c r="K3283" s="297"/>
      <c r="L3283" s="297"/>
      <c r="M3283" s="297"/>
      <c r="N3283" s="297"/>
      <c r="O3283" s="297"/>
      <c r="P3283" s="297"/>
      <c r="Q3283" s="297"/>
      <c r="R3283" s="297"/>
      <c r="S3283" s="297"/>
      <c r="T3283" s="297"/>
      <c r="U3283" s="297"/>
      <c r="V3283" s="297"/>
      <c r="W3283" s="297"/>
      <c r="X3283" s="297"/>
      <c r="Y3283" s="297"/>
    </row>
    <row r="3284" spans="1:25" x14ac:dyDescent="0.2">
      <c r="A3284" s="297"/>
      <c r="B3284" s="297"/>
      <c r="C3284" s="297"/>
      <c r="D3284" s="297"/>
      <c r="E3284" s="297"/>
      <c r="F3284" s="297"/>
      <c r="G3284" s="297"/>
      <c r="H3284" s="297"/>
      <c r="I3284" s="297"/>
      <c r="J3284" s="297"/>
      <c r="K3284" s="297"/>
      <c r="L3284" s="297"/>
      <c r="M3284" s="297"/>
      <c r="N3284" s="297"/>
      <c r="O3284" s="297"/>
      <c r="P3284" s="297"/>
      <c r="Q3284" s="297"/>
      <c r="R3284" s="297"/>
      <c r="S3284" s="297"/>
      <c r="T3284" s="297"/>
      <c r="U3284" s="297"/>
      <c r="V3284" s="297"/>
      <c r="W3284" s="297"/>
      <c r="X3284" s="297"/>
      <c r="Y3284" s="297"/>
    </row>
    <row r="3285" spans="1:25" x14ac:dyDescent="0.2">
      <c r="A3285" s="297"/>
      <c r="B3285" s="297"/>
      <c r="C3285" s="297"/>
      <c r="D3285" s="297"/>
      <c r="E3285" s="297"/>
      <c r="F3285" s="297"/>
      <c r="G3285" s="297"/>
      <c r="H3285" s="297"/>
      <c r="I3285" s="297"/>
      <c r="J3285" s="297"/>
      <c r="K3285" s="297"/>
      <c r="L3285" s="297"/>
      <c r="M3285" s="297"/>
      <c r="N3285" s="297"/>
      <c r="O3285" s="297"/>
      <c r="P3285" s="297"/>
      <c r="Q3285" s="297"/>
      <c r="R3285" s="297"/>
      <c r="S3285" s="297"/>
      <c r="T3285" s="297"/>
      <c r="U3285" s="297"/>
      <c r="V3285" s="297"/>
      <c r="W3285" s="297"/>
      <c r="X3285" s="297"/>
      <c r="Y3285" s="297"/>
    </row>
    <row r="3286" spans="1:25" x14ac:dyDescent="0.2">
      <c r="A3286" s="297"/>
      <c r="B3286" s="297"/>
      <c r="C3286" s="297"/>
      <c r="D3286" s="297"/>
      <c r="E3286" s="297"/>
      <c r="F3286" s="297"/>
      <c r="G3286" s="297"/>
      <c r="H3286" s="297"/>
      <c r="I3286" s="297"/>
      <c r="J3286" s="297"/>
      <c r="K3286" s="297"/>
      <c r="L3286" s="297"/>
      <c r="M3286" s="297"/>
      <c r="N3286" s="297"/>
      <c r="O3286" s="297"/>
      <c r="P3286" s="297"/>
      <c r="Q3286" s="297"/>
      <c r="R3286" s="297"/>
      <c r="S3286" s="297"/>
      <c r="T3286" s="297"/>
      <c r="U3286" s="297"/>
      <c r="V3286" s="297"/>
      <c r="W3286" s="297"/>
      <c r="X3286" s="297"/>
      <c r="Y3286" s="297"/>
    </row>
    <row r="3287" spans="1:25" x14ac:dyDescent="0.2">
      <c r="A3287" s="297"/>
      <c r="B3287" s="297"/>
      <c r="C3287" s="297"/>
      <c r="D3287" s="297"/>
      <c r="E3287" s="297"/>
      <c r="F3287" s="297"/>
      <c r="G3287" s="297"/>
      <c r="H3287" s="297"/>
      <c r="I3287" s="297"/>
      <c r="J3287" s="297"/>
      <c r="K3287" s="297"/>
      <c r="L3287" s="297"/>
      <c r="M3287" s="297"/>
      <c r="N3287" s="297"/>
      <c r="O3287" s="297"/>
      <c r="P3287" s="297"/>
      <c r="Q3287" s="297"/>
      <c r="R3287" s="297"/>
      <c r="S3287" s="297"/>
      <c r="T3287" s="297"/>
      <c r="U3287" s="297"/>
      <c r="V3287" s="297"/>
      <c r="W3287" s="297"/>
      <c r="X3287" s="297"/>
      <c r="Y3287" s="297"/>
    </row>
    <row r="3288" spans="1:25" x14ac:dyDescent="0.2">
      <c r="A3288" s="297"/>
      <c r="B3288" s="297"/>
      <c r="C3288" s="297"/>
      <c r="D3288" s="297"/>
      <c r="E3288" s="297"/>
      <c r="F3288" s="297"/>
      <c r="G3288" s="297"/>
      <c r="H3288" s="297"/>
      <c r="I3288" s="297"/>
      <c r="J3288" s="297"/>
      <c r="K3288" s="297"/>
      <c r="L3288" s="297"/>
      <c r="M3288" s="297"/>
      <c r="N3288" s="297"/>
      <c r="O3288" s="297"/>
      <c r="P3288" s="297"/>
      <c r="Q3288" s="297"/>
      <c r="R3288" s="297"/>
      <c r="S3288" s="297"/>
      <c r="T3288" s="297"/>
      <c r="U3288" s="297"/>
      <c r="V3288" s="297"/>
      <c r="W3288" s="297"/>
      <c r="X3288" s="297"/>
      <c r="Y3288" s="297"/>
    </row>
    <row r="3289" spans="1:25" x14ac:dyDescent="0.2">
      <c r="A3289" s="297"/>
      <c r="B3289" s="297"/>
      <c r="C3289" s="297"/>
      <c r="D3289" s="297"/>
      <c r="E3289" s="297"/>
      <c r="F3289" s="297"/>
      <c r="G3289" s="297"/>
      <c r="H3289" s="297"/>
      <c r="I3289" s="297"/>
      <c r="J3289" s="297"/>
      <c r="K3289" s="297"/>
      <c r="L3289" s="297"/>
      <c r="M3289" s="297"/>
      <c r="N3289" s="297"/>
      <c r="O3289" s="297"/>
      <c r="P3289" s="297"/>
      <c r="Q3289" s="297"/>
      <c r="R3289" s="297"/>
      <c r="S3289" s="297"/>
      <c r="T3289" s="297"/>
      <c r="U3289" s="297"/>
      <c r="V3289" s="297"/>
      <c r="W3289" s="297"/>
      <c r="X3289" s="297"/>
      <c r="Y3289" s="297"/>
    </row>
    <row r="3290" spans="1:25" x14ac:dyDescent="0.2">
      <c r="A3290" s="297"/>
      <c r="B3290" s="297"/>
      <c r="C3290" s="297"/>
      <c r="D3290" s="297"/>
      <c r="E3290" s="297"/>
      <c r="F3290" s="297"/>
      <c r="G3290" s="297"/>
      <c r="H3290" s="297"/>
      <c r="I3290" s="297"/>
      <c r="J3290" s="297"/>
      <c r="K3290" s="297"/>
      <c r="L3290" s="297"/>
      <c r="M3290" s="297"/>
      <c r="N3290" s="297"/>
      <c r="O3290" s="297"/>
      <c r="P3290" s="297"/>
      <c r="Q3290" s="297"/>
      <c r="R3290" s="297"/>
      <c r="S3290" s="297"/>
      <c r="T3290" s="297"/>
      <c r="U3290" s="297"/>
      <c r="V3290" s="297"/>
      <c r="W3290" s="297"/>
      <c r="X3290" s="297"/>
      <c r="Y3290" s="297"/>
    </row>
    <row r="3291" spans="1:25" x14ac:dyDescent="0.2">
      <c r="A3291" s="297"/>
      <c r="B3291" s="297"/>
      <c r="C3291" s="297"/>
      <c r="D3291" s="297"/>
      <c r="E3291" s="297"/>
      <c r="F3291" s="297"/>
      <c r="G3291" s="297"/>
      <c r="H3291" s="297"/>
      <c r="I3291" s="297"/>
      <c r="J3291" s="297"/>
      <c r="K3291" s="297"/>
      <c r="L3291" s="297"/>
      <c r="M3291" s="297"/>
      <c r="N3291" s="297"/>
      <c r="O3291" s="297"/>
      <c r="P3291" s="297"/>
      <c r="Q3291" s="297"/>
      <c r="R3291" s="297"/>
      <c r="S3291" s="297"/>
      <c r="T3291" s="297"/>
      <c r="U3291" s="297"/>
      <c r="V3291" s="297"/>
      <c r="W3291" s="297"/>
      <c r="X3291" s="297"/>
      <c r="Y3291" s="297"/>
    </row>
    <row r="3292" spans="1:25" x14ac:dyDescent="0.2">
      <c r="A3292" s="297"/>
      <c r="B3292" s="297"/>
      <c r="C3292" s="297"/>
      <c r="D3292" s="297"/>
      <c r="E3292" s="297"/>
      <c r="F3292" s="297"/>
      <c r="G3292" s="297"/>
      <c r="H3292" s="297"/>
      <c r="I3292" s="297"/>
      <c r="J3292" s="297"/>
      <c r="K3292" s="297"/>
      <c r="L3292" s="297"/>
      <c r="M3292" s="297"/>
      <c r="N3292" s="297"/>
      <c r="O3292" s="297"/>
      <c r="P3292" s="297"/>
      <c r="Q3292" s="297"/>
      <c r="R3292" s="297"/>
      <c r="S3292" s="297"/>
      <c r="T3292" s="297"/>
      <c r="U3292" s="297"/>
      <c r="V3292" s="297"/>
      <c r="W3292" s="297"/>
      <c r="X3292" s="297"/>
      <c r="Y3292" s="297"/>
    </row>
    <row r="3293" spans="1:25" x14ac:dyDescent="0.2">
      <c r="A3293" s="297"/>
      <c r="B3293" s="297"/>
      <c r="C3293" s="297"/>
      <c r="D3293" s="297"/>
      <c r="E3293" s="297"/>
      <c r="F3293" s="297"/>
      <c r="G3293" s="297"/>
      <c r="H3293" s="297"/>
      <c r="I3293" s="297"/>
      <c r="J3293" s="297"/>
      <c r="K3293" s="297"/>
      <c r="L3293" s="297"/>
      <c r="M3293" s="297"/>
      <c r="N3293" s="297"/>
      <c r="O3293" s="297"/>
      <c r="P3293" s="297"/>
      <c r="Q3293" s="297"/>
      <c r="R3293" s="297"/>
      <c r="S3293" s="297"/>
      <c r="T3293" s="297"/>
      <c r="U3293" s="297"/>
      <c r="V3293" s="297"/>
      <c r="W3293" s="297"/>
      <c r="X3293" s="297"/>
      <c r="Y3293" s="297"/>
    </row>
    <row r="3294" spans="1:25" x14ac:dyDescent="0.2">
      <c r="A3294" s="297"/>
      <c r="B3294" s="297"/>
      <c r="C3294" s="297"/>
      <c r="D3294" s="297"/>
      <c r="E3294" s="297"/>
      <c r="F3294" s="297"/>
      <c r="G3294" s="297"/>
      <c r="H3294" s="297"/>
      <c r="I3294" s="297"/>
      <c r="J3294" s="297"/>
      <c r="K3294" s="297"/>
      <c r="L3294" s="297"/>
      <c r="M3294" s="297"/>
      <c r="N3294" s="297"/>
      <c r="O3294" s="297"/>
      <c r="P3294" s="297"/>
      <c r="Q3294" s="297"/>
      <c r="R3294" s="297"/>
      <c r="S3294" s="297"/>
      <c r="T3294" s="297"/>
      <c r="U3294" s="297"/>
      <c r="V3294" s="297"/>
      <c r="W3294" s="297"/>
      <c r="X3294" s="297"/>
      <c r="Y3294" s="297"/>
    </row>
    <row r="3295" spans="1:25" x14ac:dyDescent="0.2">
      <c r="A3295" s="297"/>
      <c r="B3295" s="297"/>
      <c r="C3295" s="297"/>
      <c r="D3295" s="297"/>
      <c r="E3295" s="297"/>
      <c r="F3295" s="297"/>
      <c r="G3295" s="297"/>
      <c r="H3295" s="297"/>
      <c r="I3295" s="297"/>
      <c r="J3295" s="297"/>
      <c r="K3295" s="297"/>
      <c r="L3295" s="297"/>
      <c r="M3295" s="297"/>
      <c r="N3295" s="297"/>
      <c r="O3295" s="297"/>
      <c r="P3295" s="297"/>
      <c r="Q3295" s="297"/>
      <c r="R3295" s="297"/>
      <c r="S3295" s="297"/>
      <c r="T3295" s="297"/>
      <c r="U3295" s="297"/>
      <c r="V3295" s="297"/>
      <c r="W3295" s="297"/>
      <c r="X3295" s="297"/>
      <c r="Y3295" s="297"/>
    </row>
    <row r="3296" spans="1:25" x14ac:dyDescent="0.2">
      <c r="A3296" s="297"/>
      <c r="B3296" s="297"/>
      <c r="C3296" s="297"/>
      <c r="D3296" s="297"/>
      <c r="E3296" s="297"/>
      <c r="F3296" s="297"/>
      <c r="G3296" s="297"/>
      <c r="H3296" s="297"/>
      <c r="I3296" s="297"/>
      <c r="J3296" s="297"/>
      <c r="K3296" s="297"/>
      <c r="L3296" s="297"/>
      <c r="M3296" s="297"/>
      <c r="N3296" s="297"/>
      <c r="O3296" s="297"/>
      <c r="P3296" s="297"/>
      <c r="Q3296" s="297"/>
      <c r="R3296" s="297"/>
      <c r="S3296" s="297"/>
      <c r="T3296" s="297"/>
      <c r="U3296" s="297"/>
      <c r="V3296" s="297"/>
      <c r="W3296" s="297"/>
      <c r="X3296" s="297"/>
      <c r="Y3296" s="297"/>
    </row>
    <row r="3297" spans="1:25" x14ac:dyDescent="0.2">
      <c r="A3297" s="297"/>
      <c r="B3297" s="297"/>
      <c r="C3297" s="297"/>
      <c r="D3297" s="297"/>
      <c r="E3297" s="297"/>
      <c r="F3297" s="297"/>
      <c r="G3297" s="297"/>
      <c r="H3297" s="297"/>
      <c r="I3297" s="297"/>
      <c r="J3297" s="297"/>
      <c r="K3297" s="297"/>
      <c r="L3297" s="297"/>
      <c r="M3297" s="297"/>
      <c r="N3297" s="297"/>
      <c r="O3297" s="297"/>
      <c r="P3297" s="297"/>
      <c r="Q3297" s="297"/>
      <c r="R3297" s="297"/>
      <c r="S3297" s="297"/>
      <c r="T3297" s="297"/>
      <c r="U3297" s="297"/>
      <c r="V3297" s="297"/>
      <c r="W3297" s="297"/>
      <c r="X3297" s="297"/>
      <c r="Y3297" s="297"/>
    </row>
    <row r="3298" spans="1:25" x14ac:dyDescent="0.2">
      <c r="A3298" s="297"/>
      <c r="B3298" s="297"/>
      <c r="C3298" s="297"/>
      <c r="D3298" s="297"/>
      <c r="E3298" s="297"/>
      <c r="F3298" s="297"/>
      <c r="G3298" s="297"/>
      <c r="H3298" s="297"/>
      <c r="I3298" s="297"/>
      <c r="J3298" s="297"/>
      <c r="K3298" s="297"/>
      <c r="L3298" s="297"/>
      <c r="M3298" s="297"/>
      <c r="N3298" s="297"/>
      <c r="O3298" s="297"/>
      <c r="P3298" s="297"/>
      <c r="Q3298" s="297"/>
      <c r="R3298" s="297"/>
      <c r="S3298" s="297"/>
      <c r="T3298" s="297"/>
      <c r="U3298" s="297"/>
      <c r="V3298" s="297"/>
      <c r="W3298" s="297"/>
      <c r="X3298" s="297"/>
      <c r="Y3298" s="297"/>
    </row>
    <row r="3299" spans="1:25" x14ac:dyDescent="0.2">
      <c r="A3299" s="297"/>
      <c r="B3299" s="297"/>
      <c r="C3299" s="297"/>
      <c r="D3299" s="297"/>
      <c r="E3299" s="297"/>
      <c r="F3299" s="297"/>
      <c r="G3299" s="297"/>
      <c r="H3299" s="297"/>
      <c r="I3299" s="297"/>
      <c r="J3299" s="297"/>
      <c r="K3299" s="297"/>
      <c r="L3299" s="297"/>
      <c r="M3299" s="297"/>
      <c r="N3299" s="297"/>
      <c r="O3299" s="297"/>
      <c r="P3299" s="297"/>
      <c r="Q3299" s="297"/>
      <c r="R3299" s="297"/>
      <c r="S3299" s="297"/>
      <c r="T3299" s="297"/>
      <c r="U3299" s="297"/>
      <c r="V3299" s="297"/>
      <c r="W3299" s="297"/>
      <c r="X3299" s="297"/>
      <c r="Y3299" s="297"/>
    </row>
    <row r="3300" spans="1:25" x14ac:dyDescent="0.2">
      <c r="A3300" s="297"/>
      <c r="B3300" s="297"/>
      <c r="C3300" s="297"/>
      <c r="D3300" s="297"/>
      <c r="E3300" s="297"/>
      <c r="F3300" s="297"/>
      <c r="G3300" s="297"/>
      <c r="H3300" s="297"/>
      <c r="I3300" s="297"/>
      <c r="J3300" s="297"/>
      <c r="K3300" s="297"/>
      <c r="L3300" s="297"/>
      <c r="M3300" s="297"/>
      <c r="N3300" s="297"/>
      <c r="O3300" s="297"/>
      <c r="P3300" s="297"/>
      <c r="Q3300" s="297"/>
      <c r="R3300" s="297"/>
      <c r="S3300" s="297"/>
      <c r="T3300" s="297"/>
      <c r="U3300" s="297"/>
      <c r="V3300" s="297"/>
      <c r="W3300" s="297"/>
      <c r="X3300" s="297"/>
      <c r="Y3300" s="297"/>
    </row>
    <row r="3301" spans="1:25" x14ac:dyDescent="0.2">
      <c r="A3301" s="297"/>
      <c r="B3301" s="297"/>
      <c r="C3301" s="297"/>
      <c r="D3301" s="297"/>
      <c r="E3301" s="297"/>
      <c r="F3301" s="297"/>
      <c r="G3301" s="297"/>
      <c r="H3301" s="297"/>
      <c r="I3301" s="297"/>
      <c r="J3301" s="297"/>
      <c r="K3301" s="297"/>
      <c r="L3301" s="297"/>
      <c r="M3301" s="297"/>
      <c r="N3301" s="297"/>
      <c r="O3301" s="297"/>
      <c r="P3301" s="297"/>
      <c r="Q3301" s="297"/>
      <c r="R3301" s="297"/>
      <c r="S3301" s="297"/>
      <c r="T3301" s="297"/>
      <c r="U3301" s="297"/>
      <c r="V3301" s="297"/>
      <c r="W3301" s="297"/>
      <c r="X3301" s="297"/>
      <c r="Y3301" s="297"/>
    </row>
    <row r="3302" spans="1:25" x14ac:dyDescent="0.2">
      <c r="A3302" s="297"/>
      <c r="B3302" s="297"/>
      <c r="C3302" s="297"/>
      <c r="D3302" s="297"/>
      <c r="E3302" s="297"/>
      <c r="F3302" s="297"/>
      <c r="G3302" s="297"/>
      <c r="H3302" s="297"/>
      <c r="I3302" s="297"/>
      <c r="J3302" s="297"/>
      <c r="K3302" s="297"/>
      <c r="L3302" s="297"/>
      <c r="M3302" s="297"/>
      <c r="N3302" s="297"/>
      <c r="O3302" s="297"/>
      <c r="P3302" s="297"/>
      <c r="Q3302" s="297"/>
      <c r="R3302" s="297"/>
      <c r="S3302" s="297"/>
      <c r="T3302" s="297"/>
      <c r="U3302" s="297"/>
      <c r="V3302" s="297"/>
      <c r="W3302" s="297"/>
      <c r="X3302" s="297"/>
      <c r="Y3302" s="297"/>
    </row>
    <row r="3303" spans="1:25" x14ac:dyDescent="0.2">
      <c r="A3303" s="297"/>
      <c r="B3303" s="297"/>
      <c r="C3303" s="297"/>
      <c r="D3303" s="297"/>
      <c r="E3303" s="297"/>
      <c r="F3303" s="297"/>
      <c r="G3303" s="297"/>
      <c r="H3303" s="297"/>
      <c r="I3303" s="297"/>
      <c r="J3303" s="297"/>
      <c r="K3303" s="297"/>
      <c r="L3303" s="297"/>
      <c r="M3303" s="297"/>
      <c r="N3303" s="297"/>
      <c r="O3303" s="297"/>
      <c r="P3303" s="297"/>
      <c r="Q3303" s="297"/>
      <c r="R3303" s="297"/>
      <c r="S3303" s="297"/>
      <c r="T3303" s="297"/>
      <c r="U3303" s="297"/>
      <c r="V3303" s="297"/>
      <c r="W3303" s="297"/>
      <c r="X3303" s="297"/>
      <c r="Y3303" s="297"/>
    </row>
    <row r="3304" spans="1:25" x14ac:dyDescent="0.2">
      <c r="A3304" s="297"/>
      <c r="B3304" s="297"/>
      <c r="C3304" s="297"/>
      <c r="D3304" s="297"/>
      <c r="E3304" s="297"/>
      <c r="F3304" s="297"/>
      <c r="G3304" s="297"/>
      <c r="H3304" s="297"/>
      <c r="I3304" s="297"/>
      <c r="J3304" s="297"/>
      <c r="K3304" s="297"/>
      <c r="L3304" s="297"/>
      <c r="M3304" s="297"/>
      <c r="N3304" s="297"/>
      <c r="O3304" s="297"/>
      <c r="P3304" s="297"/>
      <c r="Q3304" s="297"/>
      <c r="R3304" s="297"/>
      <c r="S3304" s="297"/>
      <c r="T3304" s="297"/>
      <c r="U3304" s="297"/>
      <c r="V3304" s="297"/>
      <c r="W3304" s="297"/>
      <c r="X3304" s="297"/>
      <c r="Y3304" s="297"/>
    </row>
    <row r="3305" spans="1:25" x14ac:dyDescent="0.2">
      <c r="A3305" s="297"/>
      <c r="B3305" s="297"/>
      <c r="C3305" s="297"/>
      <c r="D3305" s="297"/>
      <c r="E3305" s="297"/>
      <c r="F3305" s="297"/>
      <c r="G3305" s="297"/>
      <c r="H3305" s="297"/>
      <c r="I3305" s="297"/>
      <c r="J3305" s="297"/>
      <c r="K3305" s="297"/>
      <c r="L3305" s="297"/>
      <c r="M3305" s="297"/>
      <c r="N3305" s="297"/>
      <c r="O3305" s="297"/>
      <c r="P3305" s="297"/>
      <c r="Q3305" s="297"/>
      <c r="R3305" s="297"/>
      <c r="S3305" s="297"/>
      <c r="T3305" s="297"/>
      <c r="U3305" s="297"/>
      <c r="V3305" s="297"/>
      <c r="W3305" s="297"/>
      <c r="X3305" s="297"/>
      <c r="Y3305" s="297"/>
    </row>
    <row r="3306" spans="1:25" x14ac:dyDescent="0.2">
      <c r="A3306" s="297"/>
      <c r="B3306" s="297"/>
      <c r="C3306" s="297"/>
      <c r="D3306" s="297"/>
      <c r="E3306" s="297"/>
      <c r="F3306" s="297"/>
      <c r="G3306" s="297"/>
      <c r="H3306" s="297"/>
      <c r="I3306" s="297"/>
      <c r="J3306" s="297"/>
      <c r="K3306" s="297"/>
      <c r="L3306" s="297"/>
      <c r="M3306" s="297"/>
      <c r="N3306" s="297"/>
      <c r="O3306" s="297"/>
      <c r="P3306" s="297"/>
      <c r="Q3306" s="297"/>
      <c r="R3306" s="297"/>
      <c r="S3306" s="297"/>
      <c r="T3306" s="297"/>
      <c r="U3306" s="297"/>
      <c r="V3306" s="297"/>
      <c r="W3306" s="297"/>
      <c r="X3306" s="297"/>
      <c r="Y3306" s="297"/>
    </row>
    <row r="3307" spans="1:25" x14ac:dyDescent="0.2">
      <c r="A3307" s="297"/>
      <c r="B3307" s="297"/>
      <c r="C3307" s="297"/>
      <c r="D3307" s="297"/>
      <c r="E3307" s="297"/>
      <c r="F3307" s="297"/>
      <c r="G3307" s="297"/>
      <c r="H3307" s="297"/>
      <c r="I3307" s="297"/>
      <c r="J3307" s="297"/>
      <c r="K3307" s="297"/>
      <c r="L3307" s="297"/>
      <c r="M3307" s="297"/>
      <c r="N3307" s="297"/>
      <c r="O3307" s="297"/>
      <c r="P3307" s="297"/>
      <c r="Q3307" s="297"/>
      <c r="R3307" s="297"/>
      <c r="S3307" s="297"/>
      <c r="T3307" s="297"/>
      <c r="U3307" s="297"/>
      <c r="V3307" s="297"/>
      <c r="W3307" s="297"/>
      <c r="X3307" s="297"/>
      <c r="Y3307" s="297"/>
    </row>
    <row r="3308" spans="1:25" x14ac:dyDescent="0.2">
      <c r="A3308" s="297"/>
      <c r="B3308" s="297"/>
      <c r="C3308" s="297"/>
      <c r="D3308" s="297"/>
      <c r="E3308" s="297"/>
      <c r="F3308" s="297"/>
      <c r="G3308" s="297"/>
      <c r="H3308" s="297"/>
      <c r="I3308" s="297"/>
      <c r="J3308" s="297"/>
      <c r="K3308" s="297"/>
      <c r="L3308" s="297"/>
      <c r="M3308" s="297"/>
      <c r="N3308" s="297"/>
      <c r="O3308" s="297"/>
      <c r="P3308" s="297"/>
      <c r="Q3308" s="297"/>
      <c r="R3308" s="297"/>
      <c r="S3308" s="297"/>
      <c r="T3308" s="297"/>
      <c r="U3308" s="297"/>
      <c r="V3308" s="297"/>
      <c r="W3308" s="297"/>
      <c r="X3308" s="297"/>
      <c r="Y3308" s="297"/>
    </row>
    <row r="3309" spans="1:25" x14ac:dyDescent="0.2">
      <c r="A3309" s="297"/>
      <c r="B3309" s="297"/>
      <c r="C3309" s="297"/>
      <c r="D3309" s="297"/>
      <c r="E3309" s="297"/>
      <c r="F3309" s="297"/>
      <c r="G3309" s="297"/>
      <c r="H3309" s="297"/>
      <c r="I3309" s="297"/>
      <c r="J3309" s="297"/>
      <c r="K3309" s="297"/>
      <c r="L3309" s="297"/>
      <c r="M3309" s="297"/>
      <c r="N3309" s="297"/>
      <c r="O3309" s="297"/>
      <c r="P3309" s="297"/>
      <c r="Q3309" s="297"/>
      <c r="R3309" s="297"/>
      <c r="S3309" s="297"/>
      <c r="T3309" s="297"/>
      <c r="U3309" s="297"/>
      <c r="V3309" s="297"/>
      <c r="W3309" s="297"/>
      <c r="X3309" s="297"/>
      <c r="Y3309" s="297"/>
    </row>
    <row r="3310" spans="1:25" x14ac:dyDescent="0.2">
      <c r="A3310" s="297"/>
      <c r="B3310" s="297"/>
      <c r="C3310" s="297"/>
      <c r="D3310" s="297"/>
      <c r="E3310" s="297"/>
      <c r="F3310" s="297"/>
      <c r="G3310" s="297"/>
      <c r="H3310" s="297"/>
      <c r="I3310" s="297"/>
      <c r="J3310" s="297"/>
      <c r="K3310" s="297"/>
      <c r="L3310" s="297"/>
      <c r="M3310" s="297"/>
      <c r="N3310" s="297"/>
      <c r="O3310" s="297"/>
      <c r="P3310" s="297"/>
      <c r="Q3310" s="297"/>
      <c r="R3310" s="297"/>
      <c r="S3310" s="297"/>
      <c r="T3310" s="297"/>
      <c r="U3310" s="297"/>
      <c r="V3310" s="297"/>
      <c r="W3310" s="297"/>
      <c r="X3310" s="297"/>
      <c r="Y3310" s="297"/>
    </row>
    <row r="3311" spans="1:25" x14ac:dyDescent="0.2">
      <c r="A3311" s="297"/>
      <c r="B3311" s="297"/>
      <c r="C3311" s="297"/>
      <c r="D3311" s="297"/>
      <c r="E3311" s="297"/>
      <c r="F3311" s="297"/>
      <c r="G3311" s="297"/>
      <c r="H3311" s="297"/>
      <c r="I3311" s="297"/>
      <c r="J3311" s="297"/>
      <c r="K3311" s="297"/>
      <c r="L3311" s="297"/>
      <c r="M3311" s="297"/>
      <c r="N3311" s="297"/>
      <c r="O3311" s="297"/>
      <c r="P3311" s="297"/>
      <c r="Q3311" s="297"/>
      <c r="R3311" s="297"/>
      <c r="S3311" s="297"/>
      <c r="T3311" s="297"/>
      <c r="U3311" s="297"/>
      <c r="V3311" s="297"/>
      <c r="W3311" s="297"/>
      <c r="X3311" s="297"/>
      <c r="Y3311" s="297"/>
    </row>
    <row r="3312" spans="1:25" x14ac:dyDescent="0.2">
      <c r="A3312" s="297"/>
      <c r="B3312" s="297"/>
      <c r="C3312" s="297"/>
      <c r="D3312" s="297"/>
      <c r="E3312" s="297"/>
      <c r="F3312" s="297"/>
      <c r="G3312" s="297"/>
      <c r="H3312" s="297"/>
      <c r="I3312" s="297"/>
      <c r="J3312" s="297"/>
      <c r="K3312" s="297"/>
      <c r="L3312" s="297"/>
      <c r="M3312" s="297"/>
      <c r="N3312" s="297"/>
      <c r="O3312" s="297"/>
      <c r="P3312" s="297"/>
      <c r="Q3312" s="297"/>
      <c r="R3312" s="297"/>
      <c r="S3312" s="297"/>
      <c r="T3312" s="297"/>
      <c r="U3312" s="297"/>
      <c r="V3312" s="297"/>
      <c r="W3312" s="297"/>
      <c r="X3312" s="297"/>
      <c r="Y3312" s="297"/>
    </row>
    <row r="3313" spans="1:25" x14ac:dyDescent="0.2">
      <c r="A3313" s="297"/>
      <c r="B3313" s="297"/>
      <c r="C3313" s="297"/>
      <c r="D3313" s="297"/>
      <c r="E3313" s="297"/>
      <c r="F3313" s="297"/>
      <c r="G3313" s="297"/>
      <c r="H3313" s="297"/>
      <c r="I3313" s="297"/>
      <c r="J3313" s="297"/>
      <c r="K3313" s="297"/>
      <c r="L3313" s="297"/>
      <c r="M3313" s="297"/>
      <c r="N3313" s="297"/>
      <c r="O3313" s="297"/>
      <c r="P3313" s="297"/>
      <c r="Q3313" s="297"/>
      <c r="R3313" s="297"/>
      <c r="S3313" s="297"/>
      <c r="T3313" s="297"/>
      <c r="U3313" s="297"/>
      <c r="V3313" s="297"/>
      <c r="W3313" s="297"/>
      <c r="X3313" s="297"/>
      <c r="Y3313" s="297"/>
    </row>
    <row r="3314" spans="1:25" x14ac:dyDescent="0.2">
      <c r="A3314" s="297"/>
      <c r="B3314" s="297"/>
      <c r="C3314" s="297"/>
      <c r="D3314" s="297"/>
      <c r="E3314" s="297"/>
      <c r="F3314" s="297"/>
      <c r="G3314" s="297"/>
      <c r="H3314" s="297"/>
      <c r="I3314" s="297"/>
      <c r="J3314" s="297"/>
      <c r="K3314" s="297"/>
      <c r="L3314" s="297"/>
      <c r="M3314" s="297"/>
      <c r="N3314" s="297"/>
      <c r="O3314" s="297"/>
      <c r="P3314" s="297"/>
      <c r="Q3314" s="297"/>
      <c r="R3314" s="297"/>
      <c r="S3314" s="297"/>
      <c r="T3314" s="297"/>
      <c r="U3314" s="297"/>
      <c r="V3314" s="297"/>
      <c r="W3314" s="297"/>
      <c r="X3314" s="297"/>
      <c r="Y3314" s="297"/>
    </row>
    <row r="3315" spans="1:25" x14ac:dyDescent="0.2">
      <c r="A3315" s="297"/>
      <c r="B3315" s="297"/>
      <c r="C3315" s="297"/>
      <c r="D3315" s="297"/>
      <c r="E3315" s="297"/>
      <c r="F3315" s="297"/>
      <c r="G3315" s="297"/>
      <c r="H3315" s="297"/>
      <c r="I3315" s="297"/>
      <c r="J3315" s="297"/>
      <c r="K3315" s="297"/>
      <c r="L3315" s="297"/>
      <c r="M3315" s="297"/>
      <c r="N3315" s="297"/>
      <c r="O3315" s="297"/>
      <c r="P3315" s="297"/>
      <c r="Q3315" s="297"/>
      <c r="R3315" s="297"/>
      <c r="S3315" s="297"/>
      <c r="T3315" s="297"/>
      <c r="U3315" s="297"/>
      <c r="V3315" s="297"/>
      <c r="W3315" s="297"/>
      <c r="X3315" s="297"/>
      <c r="Y3315" s="297"/>
    </row>
    <row r="3316" spans="1:25" x14ac:dyDescent="0.2">
      <c r="A3316" s="297"/>
      <c r="B3316" s="297"/>
      <c r="C3316" s="297"/>
      <c r="D3316" s="297"/>
      <c r="E3316" s="297"/>
      <c r="F3316" s="297"/>
      <c r="G3316" s="297"/>
      <c r="H3316" s="297"/>
      <c r="I3316" s="297"/>
      <c r="J3316" s="297"/>
      <c r="K3316" s="297"/>
      <c r="L3316" s="297"/>
      <c r="M3316" s="297"/>
      <c r="N3316" s="297"/>
      <c r="O3316" s="297"/>
      <c r="P3316" s="297"/>
      <c r="Q3316" s="297"/>
      <c r="R3316" s="297"/>
      <c r="S3316" s="297"/>
      <c r="T3316" s="297"/>
      <c r="U3316" s="297"/>
      <c r="V3316" s="297"/>
      <c r="W3316" s="297"/>
      <c r="X3316" s="297"/>
      <c r="Y3316" s="297"/>
    </row>
    <row r="3317" spans="1:25" x14ac:dyDescent="0.2">
      <c r="A3317" s="297"/>
      <c r="B3317" s="297"/>
      <c r="C3317" s="297"/>
      <c r="D3317" s="297"/>
      <c r="E3317" s="297"/>
      <c r="F3317" s="297"/>
      <c r="G3317" s="297"/>
      <c r="H3317" s="297"/>
      <c r="I3317" s="297"/>
      <c r="J3317" s="297"/>
      <c r="K3317" s="297"/>
      <c r="L3317" s="297"/>
      <c r="M3317" s="297"/>
      <c r="N3317" s="297"/>
      <c r="O3317" s="297"/>
      <c r="P3317" s="297"/>
      <c r="Q3317" s="297"/>
      <c r="R3317" s="297"/>
      <c r="S3317" s="297"/>
      <c r="T3317" s="297"/>
      <c r="U3317" s="297"/>
      <c r="V3317" s="297"/>
      <c r="W3317" s="297"/>
      <c r="X3317" s="297"/>
      <c r="Y3317" s="297"/>
    </row>
    <row r="3318" spans="1:25" x14ac:dyDescent="0.2">
      <c r="A3318" s="297"/>
      <c r="B3318" s="297"/>
      <c r="C3318" s="297"/>
      <c r="D3318" s="297"/>
      <c r="E3318" s="297"/>
      <c r="F3318" s="297"/>
      <c r="G3318" s="297"/>
      <c r="H3318" s="297"/>
      <c r="I3318" s="297"/>
      <c r="J3318" s="297"/>
      <c r="K3318" s="297"/>
      <c r="L3318" s="297"/>
      <c r="M3318" s="297"/>
      <c r="N3318" s="297"/>
      <c r="O3318" s="297"/>
      <c r="P3318" s="297"/>
      <c r="Q3318" s="297"/>
      <c r="R3318" s="297"/>
      <c r="S3318" s="297"/>
      <c r="T3318" s="297"/>
      <c r="U3318" s="297"/>
      <c r="V3318" s="297"/>
      <c r="W3318" s="297"/>
      <c r="X3318" s="297"/>
      <c r="Y3318" s="297"/>
    </row>
    <row r="3319" spans="1:25" x14ac:dyDescent="0.2">
      <c r="A3319" s="297"/>
      <c r="B3319" s="297"/>
      <c r="C3319" s="297"/>
      <c r="D3319" s="297"/>
      <c r="E3319" s="297"/>
      <c r="F3319" s="297"/>
      <c r="G3319" s="297"/>
      <c r="H3319" s="297"/>
      <c r="I3319" s="297"/>
      <c r="J3319" s="297"/>
      <c r="K3319" s="297"/>
      <c r="L3319" s="297"/>
      <c r="M3319" s="297"/>
      <c r="N3319" s="297"/>
      <c r="O3319" s="297"/>
      <c r="P3319" s="297"/>
      <c r="Q3319" s="297"/>
      <c r="R3319" s="297"/>
      <c r="S3319" s="297"/>
      <c r="T3319" s="297"/>
      <c r="U3319" s="297"/>
      <c r="V3319" s="297"/>
      <c r="W3319" s="297"/>
      <c r="X3319" s="297"/>
      <c r="Y3319" s="297"/>
    </row>
    <row r="3320" spans="1:25" x14ac:dyDescent="0.2">
      <c r="A3320" s="297"/>
      <c r="B3320" s="297"/>
      <c r="C3320" s="297"/>
      <c r="D3320" s="297"/>
      <c r="E3320" s="297"/>
      <c r="F3320" s="297"/>
      <c r="G3320" s="297"/>
      <c r="H3320" s="297"/>
      <c r="I3320" s="297"/>
      <c r="J3320" s="297"/>
      <c r="K3320" s="297"/>
      <c r="L3320" s="297"/>
      <c r="M3320" s="297"/>
      <c r="N3320" s="297"/>
      <c r="O3320" s="297"/>
      <c r="P3320" s="297"/>
      <c r="Q3320" s="297"/>
      <c r="R3320" s="297"/>
      <c r="S3320" s="297"/>
      <c r="T3320" s="297"/>
      <c r="U3320" s="297"/>
      <c r="V3320" s="297"/>
      <c r="W3320" s="297"/>
      <c r="X3320" s="297"/>
      <c r="Y3320" s="297"/>
    </row>
    <row r="3321" spans="1:25" x14ac:dyDescent="0.2">
      <c r="A3321" s="297"/>
      <c r="B3321" s="297"/>
      <c r="C3321" s="297"/>
      <c r="D3321" s="297"/>
      <c r="E3321" s="297"/>
      <c r="F3321" s="297"/>
      <c r="G3321" s="297"/>
      <c r="H3321" s="297"/>
      <c r="I3321" s="297"/>
      <c r="J3321" s="297"/>
      <c r="K3321" s="297"/>
      <c r="L3321" s="297"/>
      <c r="M3321" s="297"/>
      <c r="N3321" s="297"/>
      <c r="O3321" s="297"/>
      <c r="P3321" s="297"/>
      <c r="Q3321" s="297"/>
      <c r="R3321" s="297"/>
      <c r="S3321" s="297"/>
      <c r="T3321" s="297"/>
      <c r="U3321" s="297"/>
      <c r="V3321" s="297"/>
      <c r="W3321" s="297"/>
      <c r="X3321" s="297"/>
      <c r="Y3321" s="297"/>
    </row>
    <row r="3322" spans="1:25" x14ac:dyDescent="0.2">
      <c r="A3322" s="297"/>
      <c r="B3322" s="297"/>
      <c r="C3322" s="297"/>
      <c r="D3322" s="297"/>
      <c r="E3322" s="297"/>
      <c r="F3322" s="297"/>
      <c r="G3322" s="297"/>
      <c r="H3322" s="297"/>
      <c r="I3322" s="297"/>
      <c r="J3322" s="297"/>
      <c r="K3322" s="297"/>
      <c r="L3322" s="297"/>
      <c r="M3322" s="297"/>
      <c r="N3322" s="297"/>
      <c r="O3322" s="297"/>
      <c r="P3322" s="297"/>
      <c r="Q3322" s="297"/>
      <c r="R3322" s="297"/>
      <c r="S3322" s="297"/>
      <c r="T3322" s="297"/>
      <c r="U3322" s="297"/>
      <c r="V3322" s="297"/>
      <c r="W3322" s="297"/>
      <c r="X3322" s="297"/>
      <c r="Y3322" s="297"/>
    </row>
    <row r="3323" spans="1:25" x14ac:dyDescent="0.2">
      <c r="A3323" s="297"/>
      <c r="B3323" s="297"/>
      <c r="C3323" s="297"/>
      <c r="D3323" s="297"/>
      <c r="E3323" s="297"/>
      <c r="F3323" s="297"/>
      <c r="G3323" s="297"/>
      <c r="H3323" s="297"/>
      <c r="I3323" s="297"/>
      <c r="J3323" s="297"/>
      <c r="K3323" s="297"/>
      <c r="L3323" s="297"/>
      <c r="M3323" s="297"/>
      <c r="N3323" s="297"/>
      <c r="O3323" s="297"/>
      <c r="P3323" s="297"/>
      <c r="Q3323" s="297"/>
      <c r="R3323" s="297"/>
      <c r="S3323" s="297"/>
      <c r="T3323" s="297"/>
      <c r="U3323" s="297"/>
      <c r="V3323" s="297"/>
      <c r="W3323" s="297"/>
      <c r="X3323" s="297"/>
      <c r="Y3323" s="297"/>
    </row>
    <row r="3324" spans="1:25" x14ac:dyDescent="0.2">
      <c r="A3324" s="297"/>
      <c r="B3324" s="297"/>
      <c r="C3324" s="297"/>
      <c r="D3324" s="297"/>
      <c r="E3324" s="297"/>
      <c r="F3324" s="297"/>
      <c r="G3324" s="297"/>
      <c r="H3324" s="297"/>
      <c r="I3324" s="297"/>
      <c r="J3324" s="297"/>
      <c r="K3324" s="297"/>
      <c r="L3324" s="297"/>
      <c r="M3324" s="297"/>
      <c r="N3324" s="297"/>
      <c r="O3324" s="297"/>
      <c r="P3324" s="297"/>
      <c r="Q3324" s="297"/>
      <c r="R3324" s="297"/>
      <c r="S3324" s="297"/>
      <c r="T3324" s="297"/>
      <c r="U3324" s="297"/>
      <c r="V3324" s="297"/>
      <c r="W3324" s="297"/>
      <c r="X3324" s="297"/>
      <c r="Y3324" s="297"/>
    </row>
    <row r="3325" spans="1:25" x14ac:dyDescent="0.2">
      <c r="A3325" s="297"/>
      <c r="B3325" s="297"/>
      <c r="C3325" s="297"/>
      <c r="D3325" s="297"/>
      <c r="E3325" s="297"/>
      <c r="F3325" s="297"/>
      <c r="G3325" s="297"/>
      <c r="H3325" s="297"/>
      <c r="I3325" s="297"/>
      <c r="J3325" s="297"/>
      <c r="K3325" s="297"/>
      <c r="L3325" s="297"/>
      <c r="M3325" s="297"/>
      <c r="N3325" s="297"/>
      <c r="O3325" s="297"/>
      <c r="P3325" s="297"/>
      <c r="Q3325" s="297"/>
      <c r="R3325" s="297"/>
      <c r="S3325" s="297"/>
      <c r="T3325" s="297"/>
      <c r="U3325" s="297"/>
      <c r="V3325" s="297"/>
      <c r="W3325" s="297"/>
      <c r="X3325" s="297"/>
      <c r="Y3325" s="297"/>
    </row>
    <row r="3326" spans="1:25" x14ac:dyDescent="0.2">
      <c r="A3326" s="297"/>
      <c r="B3326" s="297"/>
      <c r="C3326" s="297"/>
      <c r="D3326" s="297"/>
      <c r="E3326" s="297"/>
      <c r="F3326" s="297"/>
      <c r="G3326" s="297"/>
      <c r="H3326" s="297"/>
      <c r="I3326" s="297"/>
      <c r="J3326" s="297"/>
      <c r="K3326" s="297"/>
      <c r="L3326" s="297"/>
      <c r="M3326" s="297"/>
      <c r="N3326" s="297"/>
      <c r="O3326" s="297"/>
      <c r="P3326" s="297"/>
      <c r="Q3326" s="297"/>
      <c r="R3326" s="297"/>
      <c r="S3326" s="297"/>
      <c r="T3326" s="297"/>
      <c r="U3326" s="297"/>
      <c r="V3326" s="297"/>
      <c r="W3326" s="297"/>
      <c r="X3326" s="297"/>
      <c r="Y3326" s="297"/>
    </row>
    <row r="3327" spans="1:25" x14ac:dyDescent="0.2">
      <c r="A3327" s="297"/>
      <c r="B3327" s="297"/>
      <c r="C3327" s="297"/>
      <c r="D3327" s="297"/>
      <c r="E3327" s="297"/>
      <c r="F3327" s="297"/>
      <c r="G3327" s="297"/>
      <c r="H3327" s="297"/>
      <c r="I3327" s="297"/>
      <c r="J3327" s="297"/>
      <c r="K3327" s="297"/>
      <c r="L3327" s="297"/>
      <c r="M3327" s="297"/>
      <c r="N3327" s="297"/>
      <c r="O3327" s="297"/>
      <c r="P3327" s="297"/>
      <c r="Q3327" s="297"/>
      <c r="R3327" s="297"/>
      <c r="S3327" s="297"/>
      <c r="T3327" s="297"/>
      <c r="U3327" s="297"/>
      <c r="V3327" s="297"/>
      <c r="W3327" s="297"/>
      <c r="X3327" s="297"/>
      <c r="Y3327" s="297"/>
    </row>
    <row r="3328" spans="1:25" x14ac:dyDescent="0.2">
      <c r="A3328" s="297"/>
      <c r="B3328" s="297"/>
      <c r="C3328" s="297"/>
      <c r="D3328" s="297"/>
      <c r="E3328" s="297"/>
      <c r="F3328" s="297"/>
      <c r="G3328" s="297"/>
      <c r="H3328" s="297"/>
      <c r="I3328" s="297"/>
      <c r="J3328" s="297"/>
      <c r="K3328" s="297"/>
      <c r="L3328" s="297"/>
      <c r="M3328" s="297"/>
      <c r="N3328" s="297"/>
      <c r="O3328" s="297"/>
      <c r="P3328" s="297"/>
      <c r="Q3328" s="297"/>
      <c r="R3328" s="297"/>
      <c r="S3328" s="297"/>
      <c r="T3328" s="297"/>
      <c r="U3328" s="297"/>
      <c r="V3328" s="297"/>
      <c r="W3328" s="297"/>
      <c r="X3328" s="297"/>
      <c r="Y3328" s="297"/>
    </row>
    <row r="3329" spans="1:25" x14ac:dyDescent="0.2">
      <c r="A3329" s="297"/>
      <c r="B3329" s="297"/>
      <c r="C3329" s="297"/>
      <c r="D3329" s="297"/>
      <c r="E3329" s="297"/>
      <c r="F3329" s="297"/>
      <c r="G3329" s="297"/>
      <c r="H3329" s="297"/>
      <c r="I3329" s="297"/>
      <c r="J3329" s="297"/>
      <c r="K3329" s="297"/>
      <c r="L3329" s="297"/>
      <c r="M3329" s="297"/>
      <c r="N3329" s="297"/>
      <c r="O3329" s="297"/>
      <c r="P3329" s="297"/>
      <c r="Q3329" s="297"/>
      <c r="R3329" s="297"/>
      <c r="S3329" s="297"/>
      <c r="T3329" s="297"/>
      <c r="U3329" s="297"/>
      <c r="V3329" s="297"/>
      <c r="W3329" s="297"/>
      <c r="X3329" s="297"/>
      <c r="Y3329" s="297"/>
    </row>
    <row r="3330" spans="1:25" x14ac:dyDescent="0.2">
      <c r="A3330" s="297"/>
      <c r="B3330" s="297"/>
      <c r="C3330" s="297"/>
      <c r="D3330" s="297"/>
      <c r="E3330" s="297"/>
      <c r="F3330" s="297"/>
      <c r="G3330" s="297"/>
      <c r="H3330" s="297"/>
      <c r="I3330" s="297"/>
      <c r="J3330" s="297"/>
      <c r="K3330" s="297"/>
      <c r="L3330" s="297"/>
      <c r="M3330" s="297"/>
      <c r="N3330" s="297"/>
      <c r="O3330" s="297"/>
      <c r="P3330" s="297"/>
      <c r="Q3330" s="297"/>
      <c r="R3330" s="297"/>
      <c r="S3330" s="297"/>
      <c r="T3330" s="297"/>
      <c r="U3330" s="297"/>
      <c r="V3330" s="297"/>
      <c r="W3330" s="297"/>
      <c r="X3330" s="297"/>
      <c r="Y3330" s="297"/>
    </row>
    <row r="3331" spans="1:25" x14ac:dyDescent="0.2">
      <c r="A3331" s="297"/>
      <c r="B3331" s="297"/>
      <c r="C3331" s="297"/>
      <c r="D3331" s="297"/>
      <c r="E3331" s="297"/>
      <c r="F3331" s="297"/>
      <c r="G3331" s="297"/>
      <c r="H3331" s="297"/>
      <c r="I3331" s="297"/>
      <c r="J3331" s="297"/>
      <c r="K3331" s="297"/>
      <c r="L3331" s="297"/>
      <c r="M3331" s="297"/>
      <c r="N3331" s="297"/>
      <c r="O3331" s="297"/>
      <c r="P3331" s="297"/>
      <c r="Q3331" s="297"/>
      <c r="R3331" s="297"/>
      <c r="S3331" s="297"/>
      <c r="T3331" s="297"/>
      <c r="U3331" s="297"/>
      <c r="V3331" s="297"/>
      <c r="W3331" s="297"/>
      <c r="X3331" s="297"/>
      <c r="Y3331" s="297"/>
    </row>
    <row r="3332" spans="1:25" x14ac:dyDescent="0.2">
      <c r="A3332" s="297"/>
      <c r="B3332" s="297"/>
      <c r="C3332" s="297"/>
      <c r="D3332" s="297"/>
      <c r="E3332" s="297"/>
      <c r="F3332" s="297"/>
      <c r="G3332" s="297"/>
      <c r="H3332" s="297"/>
      <c r="I3332" s="297"/>
      <c r="J3332" s="297"/>
      <c r="K3332" s="297"/>
      <c r="L3332" s="297"/>
      <c r="M3332" s="297"/>
      <c r="N3332" s="297"/>
      <c r="O3332" s="297"/>
      <c r="P3332" s="297"/>
      <c r="Q3332" s="297"/>
      <c r="R3332" s="297"/>
      <c r="S3332" s="297"/>
      <c r="T3332" s="297"/>
      <c r="U3332" s="297"/>
      <c r="V3332" s="297"/>
      <c r="W3332" s="297"/>
      <c r="X3332" s="297"/>
      <c r="Y3332" s="297"/>
    </row>
    <row r="3333" spans="1:25" x14ac:dyDescent="0.2">
      <c r="A3333" s="297"/>
      <c r="B3333" s="297"/>
      <c r="C3333" s="297"/>
      <c r="D3333" s="297"/>
      <c r="E3333" s="297"/>
      <c r="F3333" s="297"/>
      <c r="G3333" s="297"/>
      <c r="H3333" s="297"/>
      <c r="I3333" s="297"/>
      <c r="J3333" s="297"/>
      <c r="K3333" s="297"/>
      <c r="L3333" s="297"/>
      <c r="M3333" s="297"/>
      <c r="N3333" s="297"/>
      <c r="O3333" s="297"/>
      <c r="P3333" s="297"/>
      <c r="Q3333" s="297"/>
      <c r="R3333" s="297"/>
      <c r="S3333" s="297"/>
      <c r="T3333" s="297"/>
      <c r="U3333" s="297"/>
      <c r="V3333" s="297"/>
      <c r="W3333" s="297"/>
      <c r="X3333" s="297"/>
      <c r="Y3333" s="297"/>
    </row>
    <row r="3334" spans="1:25" x14ac:dyDescent="0.2">
      <c r="A3334" s="297"/>
      <c r="B3334" s="297"/>
      <c r="C3334" s="297"/>
      <c r="D3334" s="297"/>
      <c r="E3334" s="297"/>
      <c r="F3334" s="297"/>
      <c r="G3334" s="297"/>
      <c r="H3334" s="297"/>
      <c r="I3334" s="297"/>
      <c r="J3334" s="297"/>
      <c r="K3334" s="297"/>
      <c r="L3334" s="297"/>
      <c r="M3334" s="297"/>
      <c r="N3334" s="297"/>
      <c r="O3334" s="297"/>
      <c r="P3334" s="297"/>
      <c r="Q3334" s="297"/>
      <c r="R3334" s="297"/>
      <c r="S3334" s="297"/>
      <c r="T3334" s="297"/>
      <c r="U3334" s="297"/>
      <c r="V3334" s="297"/>
      <c r="W3334" s="297"/>
      <c r="X3334" s="297"/>
      <c r="Y3334" s="297"/>
    </row>
    <row r="3335" spans="1:25" x14ac:dyDescent="0.2">
      <c r="A3335" s="297"/>
      <c r="B3335" s="297"/>
      <c r="C3335" s="297"/>
      <c r="D3335" s="297"/>
      <c r="E3335" s="297"/>
      <c r="F3335" s="297"/>
      <c r="G3335" s="297"/>
      <c r="H3335" s="297"/>
      <c r="I3335" s="297"/>
      <c r="J3335" s="297"/>
      <c r="K3335" s="297"/>
      <c r="L3335" s="297"/>
      <c r="M3335" s="297"/>
      <c r="N3335" s="297"/>
      <c r="O3335" s="297"/>
      <c r="P3335" s="297"/>
      <c r="Q3335" s="297"/>
      <c r="R3335" s="297"/>
      <c r="S3335" s="297"/>
      <c r="T3335" s="297"/>
      <c r="U3335" s="297"/>
      <c r="V3335" s="297"/>
      <c r="W3335" s="297"/>
      <c r="X3335" s="297"/>
      <c r="Y3335" s="297"/>
    </row>
    <row r="3336" spans="1:25" x14ac:dyDescent="0.2">
      <c r="A3336" s="297"/>
      <c r="B3336" s="297"/>
      <c r="C3336" s="297"/>
      <c r="D3336" s="297"/>
      <c r="E3336" s="297"/>
      <c r="F3336" s="297"/>
      <c r="G3336" s="297"/>
      <c r="H3336" s="297"/>
      <c r="I3336" s="297"/>
      <c r="J3336" s="297"/>
      <c r="K3336" s="297"/>
      <c r="L3336" s="297"/>
      <c r="M3336" s="297"/>
      <c r="N3336" s="297"/>
      <c r="O3336" s="297"/>
      <c r="P3336" s="297"/>
      <c r="Q3336" s="297"/>
      <c r="R3336" s="297"/>
      <c r="S3336" s="297"/>
      <c r="T3336" s="297"/>
      <c r="U3336" s="297"/>
      <c r="V3336" s="297"/>
      <c r="W3336" s="297"/>
      <c r="X3336" s="297"/>
      <c r="Y3336" s="297"/>
    </row>
    <row r="3337" spans="1:25" x14ac:dyDescent="0.2">
      <c r="A3337" s="297"/>
      <c r="B3337" s="297"/>
      <c r="C3337" s="297"/>
      <c r="D3337" s="297"/>
      <c r="E3337" s="297"/>
      <c r="F3337" s="297"/>
      <c r="G3337" s="297"/>
      <c r="H3337" s="297"/>
      <c r="I3337" s="297"/>
      <c r="J3337" s="297"/>
      <c r="K3337" s="297"/>
      <c r="L3337" s="297"/>
      <c r="M3337" s="297"/>
      <c r="N3337" s="297"/>
      <c r="O3337" s="297"/>
      <c r="P3337" s="297"/>
      <c r="Q3337" s="297"/>
      <c r="R3337" s="297"/>
      <c r="S3337" s="297"/>
      <c r="T3337" s="297"/>
      <c r="U3337" s="297"/>
      <c r="V3337" s="297"/>
      <c r="W3337" s="297"/>
      <c r="X3337" s="297"/>
      <c r="Y3337" s="297"/>
    </row>
    <row r="3338" spans="1:25" x14ac:dyDescent="0.2">
      <c r="A3338" s="297"/>
      <c r="B3338" s="297"/>
      <c r="C3338" s="297"/>
      <c r="D3338" s="297"/>
      <c r="E3338" s="297"/>
      <c r="F3338" s="297"/>
      <c r="G3338" s="297"/>
      <c r="H3338" s="297"/>
      <c r="I3338" s="297"/>
      <c r="J3338" s="297"/>
      <c r="K3338" s="297"/>
      <c r="L3338" s="297"/>
      <c r="M3338" s="297"/>
      <c r="N3338" s="297"/>
      <c r="O3338" s="297"/>
      <c r="P3338" s="297"/>
      <c r="Q3338" s="297"/>
      <c r="R3338" s="297"/>
      <c r="S3338" s="297"/>
      <c r="T3338" s="297"/>
      <c r="U3338" s="297"/>
      <c r="V3338" s="297"/>
      <c r="W3338" s="297"/>
      <c r="X3338" s="297"/>
      <c r="Y3338" s="297"/>
    </row>
    <row r="3339" spans="1:25" x14ac:dyDescent="0.2">
      <c r="A3339" s="297"/>
      <c r="B3339" s="297"/>
      <c r="C3339" s="297"/>
      <c r="D3339" s="297"/>
      <c r="E3339" s="297"/>
      <c r="F3339" s="297"/>
      <c r="G3339" s="297"/>
      <c r="H3339" s="297"/>
      <c r="I3339" s="297"/>
      <c r="J3339" s="297"/>
      <c r="K3339" s="297"/>
      <c r="L3339" s="297"/>
      <c r="M3339" s="297"/>
      <c r="N3339" s="297"/>
      <c r="O3339" s="297"/>
      <c r="P3339" s="297"/>
      <c r="Q3339" s="297"/>
      <c r="R3339" s="297"/>
      <c r="S3339" s="297"/>
      <c r="T3339" s="297"/>
      <c r="U3339" s="297"/>
      <c r="V3339" s="297"/>
      <c r="W3339" s="297"/>
      <c r="X3339" s="297"/>
      <c r="Y3339" s="297"/>
    </row>
    <row r="3340" spans="1:25" x14ac:dyDescent="0.2">
      <c r="A3340" s="297"/>
      <c r="B3340" s="297"/>
      <c r="C3340" s="297"/>
      <c r="D3340" s="297"/>
      <c r="E3340" s="297"/>
      <c r="F3340" s="297"/>
      <c r="G3340" s="297"/>
      <c r="H3340" s="297"/>
      <c r="I3340" s="297"/>
      <c r="J3340" s="297"/>
      <c r="K3340" s="297"/>
      <c r="L3340" s="297"/>
      <c r="M3340" s="297"/>
      <c r="N3340" s="297"/>
      <c r="O3340" s="297"/>
      <c r="P3340" s="297"/>
      <c r="Q3340" s="297"/>
      <c r="R3340" s="297"/>
      <c r="S3340" s="297"/>
      <c r="T3340" s="297"/>
      <c r="U3340" s="297"/>
      <c r="V3340" s="297"/>
      <c r="W3340" s="297"/>
      <c r="X3340" s="297"/>
      <c r="Y3340" s="297"/>
    </row>
    <row r="3341" spans="1:25" x14ac:dyDescent="0.2">
      <c r="A3341" s="297"/>
      <c r="B3341" s="297"/>
      <c r="C3341" s="297"/>
      <c r="D3341" s="297"/>
      <c r="E3341" s="297"/>
      <c r="F3341" s="297"/>
      <c r="G3341" s="297"/>
      <c r="H3341" s="297"/>
      <c r="I3341" s="297"/>
      <c r="J3341" s="297"/>
      <c r="K3341" s="297"/>
      <c r="L3341" s="297"/>
      <c r="M3341" s="297"/>
      <c r="N3341" s="297"/>
      <c r="O3341" s="297"/>
      <c r="P3341" s="297"/>
      <c r="Q3341" s="297"/>
      <c r="R3341" s="297"/>
      <c r="S3341" s="297"/>
      <c r="T3341" s="297"/>
      <c r="U3341" s="297"/>
      <c r="V3341" s="297"/>
      <c r="W3341" s="297"/>
      <c r="X3341" s="297"/>
      <c r="Y3341" s="297"/>
    </row>
    <row r="3342" spans="1:25" x14ac:dyDescent="0.2">
      <c r="A3342" s="297"/>
      <c r="B3342" s="297"/>
      <c r="C3342" s="297"/>
      <c r="D3342" s="297"/>
      <c r="E3342" s="297"/>
      <c r="F3342" s="297"/>
      <c r="G3342" s="297"/>
      <c r="H3342" s="297"/>
      <c r="I3342" s="297"/>
      <c r="J3342" s="297"/>
      <c r="K3342" s="297"/>
      <c r="L3342" s="297"/>
      <c r="M3342" s="297"/>
      <c r="N3342" s="297"/>
      <c r="O3342" s="297"/>
      <c r="P3342" s="297"/>
      <c r="Q3342" s="297"/>
      <c r="R3342" s="297"/>
      <c r="S3342" s="297"/>
      <c r="T3342" s="297"/>
      <c r="U3342" s="297"/>
      <c r="V3342" s="297"/>
      <c r="W3342" s="297"/>
      <c r="X3342" s="297"/>
      <c r="Y3342" s="297"/>
    </row>
    <row r="3343" spans="1:25" x14ac:dyDescent="0.2">
      <c r="A3343" s="297"/>
      <c r="B3343" s="297"/>
      <c r="C3343" s="297"/>
      <c r="D3343" s="297"/>
      <c r="E3343" s="297"/>
      <c r="F3343" s="297"/>
      <c r="G3343" s="297"/>
      <c r="H3343" s="297"/>
      <c r="I3343" s="297"/>
      <c r="J3343" s="297"/>
      <c r="K3343" s="297"/>
      <c r="L3343" s="297"/>
      <c r="M3343" s="297"/>
      <c r="N3343" s="297"/>
      <c r="O3343" s="297"/>
      <c r="P3343" s="297"/>
      <c r="Q3343" s="297"/>
      <c r="R3343" s="297"/>
      <c r="S3343" s="297"/>
      <c r="T3343" s="297"/>
      <c r="U3343" s="297"/>
      <c r="V3343" s="297"/>
      <c r="W3343" s="297"/>
      <c r="X3343" s="297"/>
      <c r="Y3343" s="297"/>
    </row>
    <row r="3344" spans="1:25" x14ac:dyDescent="0.2">
      <c r="A3344" s="297"/>
      <c r="B3344" s="297"/>
      <c r="C3344" s="297"/>
      <c r="D3344" s="297"/>
      <c r="E3344" s="297"/>
      <c r="F3344" s="297"/>
      <c r="G3344" s="297"/>
      <c r="H3344" s="297"/>
      <c r="I3344" s="297"/>
      <c r="J3344" s="297"/>
      <c r="K3344" s="297"/>
      <c r="L3344" s="297"/>
      <c r="M3344" s="297"/>
      <c r="N3344" s="297"/>
      <c r="O3344" s="297"/>
      <c r="P3344" s="297"/>
      <c r="Q3344" s="297"/>
      <c r="R3344" s="297"/>
      <c r="S3344" s="297"/>
      <c r="T3344" s="297"/>
      <c r="U3344" s="297"/>
      <c r="V3344" s="297"/>
      <c r="W3344" s="297"/>
      <c r="X3344" s="297"/>
      <c r="Y3344" s="297"/>
    </row>
    <row r="3345" spans="1:25" x14ac:dyDescent="0.2">
      <c r="A3345" s="297"/>
      <c r="B3345" s="297"/>
      <c r="C3345" s="297"/>
      <c r="D3345" s="297"/>
      <c r="E3345" s="297"/>
      <c r="F3345" s="297"/>
      <c r="G3345" s="297"/>
      <c r="H3345" s="297"/>
      <c r="I3345" s="297"/>
      <c r="J3345" s="297"/>
      <c r="K3345" s="297"/>
      <c r="L3345" s="297"/>
      <c r="M3345" s="297"/>
      <c r="N3345" s="297"/>
      <c r="O3345" s="297"/>
      <c r="P3345" s="297"/>
      <c r="Q3345" s="297"/>
      <c r="R3345" s="297"/>
      <c r="S3345" s="297"/>
      <c r="T3345" s="297"/>
      <c r="U3345" s="297"/>
      <c r="V3345" s="297"/>
      <c r="W3345" s="297"/>
      <c r="X3345" s="297"/>
      <c r="Y3345" s="297"/>
    </row>
    <row r="3346" spans="1:25" x14ac:dyDescent="0.2">
      <c r="A3346" s="297"/>
      <c r="B3346" s="297"/>
      <c r="C3346" s="297"/>
      <c r="D3346" s="297"/>
      <c r="E3346" s="297"/>
      <c r="F3346" s="297"/>
      <c r="G3346" s="297"/>
      <c r="H3346" s="297"/>
      <c r="I3346" s="297"/>
      <c r="J3346" s="297"/>
      <c r="K3346" s="297"/>
      <c r="L3346" s="297"/>
      <c r="M3346" s="297"/>
      <c r="N3346" s="297"/>
      <c r="O3346" s="297"/>
      <c r="P3346" s="297"/>
      <c r="Q3346" s="297"/>
      <c r="R3346" s="297"/>
      <c r="S3346" s="297"/>
      <c r="T3346" s="297"/>
      <c r="U3346" s="297"/>
      <c r="V3346" s="297"/>
      <c r="W3346" s="297"/>
      <c r="X3346" s="297"/>
      <c r="Y3346" s="297"/>
    </row>
    <row r="3347" spans="1:25" x14ac:dyDescent="0.2">
      <c r="A3347" s="297"/>
      <c r="B3347" s="297"/>
      <c r="C3347" s="297"/>
      <c r="D3347" s="297"/>
      <c r="E3347" s="297"/>
      <c r="F3347" s="297"/>
      <c r="G3347" s="297"/>
      <c r="H3347" s="297"/>
      <c r="I3347" s="297"/>
      <c r="J3347" s="297"/>
      <c r="K3347" s="297"/>
      <c r="L3347" s="297"/>
      <c r="M3347" s="297"/>
      <c r="N3347" s="297"/>
      <c r="O3347" s="297"/>
      <c r="P3347" s="297"/>
      <c r="Q3347" s="297"/>
      <c r="R3347" s="297"/>
      <c r="S3347" s="297"/>
      <c r="T3347" s="297"/>
      <c r="U3347" s="297"/>
      <c r="V3347" s="297"/>
      <c r="W3347" s="297"/>
      <c r="X3347" s="297"/>
      <c r="Y3347" s="297"/>
    </row>
    <row r="3348" spans="1:25" x14ac:dyDescent="0.2">
      <c r="A3348" s="297"/>
      <c r="B3348" s="297"/>
      <c r="C3348" s="297"/>
      <c r="D3348" s="297"/>
      <c r="E3348" s="297"/>
      <c r="F3348" s="297"/>
      <c r="G3348" s="297"/>
      <c r="H3348" s="297"/>
      <c r="I3348" s="297"/>
      <c r="J3348" s="297"/>
      <c r="K3348" s="297"/>
      <c r="L3348" s="297"/>
      <c r="M3348" s="297"/>
      <c r="N3348" s="297"/>
      <c r="O3348" s="297"/>
      <c r="P3348" s="297"/>
      <c r="Q3348" s="297"/>
      <c r="R3348" s="297"/>
      <c r="S3348" s="297"/>
      <c r="T3348" s="297"/>
      <c r="U3348" s="297"/>
      <c r="V3348" s="297"/>
      <c r="W3348" s="297"/>
      <c r="X3348" s="297"/>
      <c r="Y3348" s="297"/>
    </row>
    <row r="3349" spans="1:25" x14ac:dyDescent="0.2">
      <c r="A3349" s="297"/>
      <c r="B3349" s="297"/>
      <c r="C3349" s="297"/>
      <c r="D3349" s="297"/>
      <c r="E3349" s="297"/>
      <c r="F3349" s="297"/>
      <c r="G3349" s="297"/>
      <c r="H3349" s="297"/>
      <c r="I3349" s="297"/>
      <c r="J3349" s="297"/>
      <c r="K3349" s="297"/>
      <c r="L3349" s="297"/>
      <c r="M3349" s="297"/>
      <c r="N3349" s="297"/>
      <c r="O3349" s="297"/>
      <c r="P3349" s="297"/>
      <c r="Q3349" s="297"/>
      <c r="R3349" s="297"/>
      <c r="S3349" s="297"/>
      <c r="T3349" s="297"/>
      <c r="U3349" s="297"/>
      <c r="V3349" s="297"/>
      <c r="W3349" s="297"/>
      <c r="X3349" s="297"/>
      <c r="Y3349" s="297"/>
    </row>
    <row r="3350" spans="1:25" x14ac:dyDescent="0.2">
      <c r="A3350" s="297"/>
      <c r="B3350" s="297"/>
      <c r="C3350" s="297"/>
      <c r="D3350" s="297"/>
      <c r="E3350" s="297"/>
      <c r="F3350" s="297"/>
      <c r="G3350" s="297"/>
      <c r="H3350" s="297"/>
      <c r="I3350" s="297"/>
      <c r="J3350" s="297"/>
      <c r="K3350" s="297"/>
      <c r="L3350" s="297"/>
      <c r="M3350" s="297"/>
      <c r="N3350" s="297"/>
      <c r="O3350" s="297"/>
      <c r="P3350" s="297"/>
      <c r="Q3350" s="297"/>
      <c r="R3350" s="297"/>
      <c r="S3350" s="297"/>
      <c r="T3350" s="297"/>
      <c r="U3350" s="297"/>
      <c r="V3350" s="297"/>
      <c r="W3350" s="297"/>
      <c r="X3350" s="297"/>
      <c r="Y3350" s="297"/>
    </row>
    <row r="3351" spans="1:25" x14ac:dyDescent="0.2">
      <c r="A3351" s="297"/>
      <c r="B3351" s="297"/>
      <c r="C3351" s="297"/>
      <c r="D3351" s="297"/>
      <c r="E3351" s="297"/>
      <c r="F3351" s="297"/>
      <c r="G3351" s="297"/>
      <c r="H3351" s="297"/>
      <c r="I3351" s="297"/>
      <c r="J3351" s="297"/>
      <c r="K3351" s="297"/>
      <c r="L3351" s="297"/>
      <c r="M3351" s="297"/>
      <c r="N3351" s="297"/>
      <c r="O3351" s="297"/>
      <c r="P3351" s="297"/>
      <c r="Q3351" s="297"/>
      <c r="R3351" s="297"/>
      <c r="S3351" s="297"/>
      <c r="T3351" s="297"/>
      <c r="U3351" s="297"/>
      <c r="V3351" s="297"/>
      <c r="W3351" s="297"/>
      <c r="X3351" s="297"/>
      <c r="Y3351" s="297"/>
    </row>
    <row r="3352" spans="1:25" x14ac:dyDescent="0.2">
      <c r="A3352" s="297"/>
      <c r="B3352" s="297"/>
      <c r="C3352" s="297"/>
      <c r="D3352" s="297"/>
      <c r="E3352" s="297"/>
      <c r="F3352" s="297"/>
      <c r="G3352" s="297"/>
      <c r="H3352" s="297"/>
      <c r="I3352" s="297"/>
      <c r="J3352" s="297"/>
      <c r="K3352" s="297"/>
      <c r="L3352" s="297"/>
      <c r="M3352" s="297"/>
      <c r="N3352" s="297"/>
      <c r="O3352" s="297"/>
      <c r="P3352" s="297"/>
      <c r="Q3352" s="297"/>
      <c r="R3352" s="297"/>
      <c r="S3352" s="297"/>
      <c r="T3352" s="297"/>
      <c r="U3352" s="297"/>
      <c r="V3352" s="297"/>
      <c r="W3352" s="297"/>
      <c r="X3352" s="297"/>
      <c r="Y3352" s="297"/>
    </row>
    <row r="3353" spans="1:25" x14ac:dyDescent="0.2">
      <c r="A3353" s="297"/>
      <c r="B3353" s="297"/>
      <c r="C3353" s="297"/>
      <c r="D3353" s="297"/>
      <c r="E3353" s="297"/>
      <c r="F3353" s="297"/>
      <c r="G3353" s="297"/>
      <c r="H3353" s="297"/>
      <c r="I3353" s="297"/>
      <c r="J3353" s="297"/>
      <c r="K3353" s="297"/>
      <c r="L3353" s="297"/>
      <c r="M3353" s="297"/>
      <c r="N3353" s="297"/>
      <c r="O3353" s="297"/>
      <c r="P3353" s="297"/>
      <c r="Q3353" s="297"/>
      <c r="R3353" s="297"/>
      <c r="S3353" s="297"/>
      <c r="T3353" s="297"/>
      <c r="U3353" s="297"/>
      <c r="V3353" s="297"/>
      <c r="W3353" s="297"/>
      <c r="X3353" s="297"/>
      <c r="Y3353" s="297"/>
    </row>
    <row r="3354" spans="1:25" x14ac:dyDescent="0.2">
      <c r="A3354" s="297"/>
      <c r="B3354" s="297"/>
      <c r="C3354" s="297"/>
      <c r="D3354" s="297"/>
      <c r="E3354" s="297"/>
      <c r="F3354" s="297"/>
      <c r="G3354" s="297"/>
      <c r="H3354" s="297"/>
      <c r="I3354" s="297"/>
      <c r="J3354" s="297"/>
      <c r="K3354" s="297"/>
      <c r="L3354" s="297"/>
      <c r="M3354" s="297"/>
      <c r="N3354" s="297"/>
      <c r="O3354" s="297"/>
      <c r="P3354" s="297"/>
      <c r="Q3354" s="297"/>
      <c r="R3354" s="297"/>
      <c r="S3354" s="297"/>
      <c r="T3354" s="297"/>
      <c r="U3354" s="297"/>
      <c r="V3354" s="297"/>
      <c r="W3354" s="297"/>
      <c r="X3354" s="297"/>
      <c r="Y3354" s="297"/>
    </row>
    <row r="3355" spans="1:25" x14ac:dyDescent="0.2">
      <c r="A3355" s="297"/>
      <c r="B3355" s="297"/>
      <c r="C3355" s="297"/>
      <c r="D3355" s="297"/>
      <c r="E3355" s="297"/>
      <c r="F3355" s="297"/>
      <c r="G3355" s="297"/>
      <c r="H3355" s="297"/>
      <c r="I3355" s="297"/>
      <c r="J3355" s="297"/>
      <c r="K3355" s="297"/>
      <c r="L3355" s="297"/>
      <c r="M3355" s="297"/>
      <c r="N3355" s="297"/>
      <c r="O3355" s="297"/>
      <c r="P3355" s="297"/>
      <c r="Q3355" s="297"/>
      <c r="R3355" s="297"/>
      <c r="S3355" s="297"/>
      <c r="T3355" s="297"/>
      <c r="U3355" s="297"/>
      <c r="V3355" s="297"/>
      <c r="W3355" s="297"/>
      <c r="X3355" s="297"/>
      <c r="Y3355" s="297"/>
    </row>
    <row r="3356" spans="1:25" x14ac:dyDescent="0.2">
      <c r="A3356" s="297"/>
      <c r="B3356" s="297"/>
      <c r="C3356" s="297"/>
      <c r="D3356" s="297"/>
      <c r="E3356" s="297"/>
      <c r="F3356" s="297"/>
      <c r="G3356" s="297"/>
      <c r="H3356" s="297"/>
      <c r="I3356" s="297"/>
      <c r="J3356" s="297"/>
      <c r="K3356" s="297"/>
      <c r="L3356" s="297"/>
      <c r="M3356" s="297"/>
      <c r="N3356" s="297"/>
      <c r="O3356" s="297"/>
      <c r="P3356" s="297"/>
      <c r="Q3356" s="297"/>
      <c r="R3356" s="297"/>
      <c r="S3356" s="297"/>
      <c r="T3356" s="297"/>
      <c r="U3356" s="297"/>
      <c r="V3356" s="297"/>
      <c r="W3356" s="297"/>
      <c r="X3356" s="297"/>
      <c r="Y3356" s="297"/>
    </row>
    <row r="3361" s="294" customFormat="1" x14ac:dyDescent="0.2"/>
    <row r="3362" s="294" customFormat="1" x14ac:dyDescent="0.2"/>
    <row r="3363" s="294" customFormat="1" x14ac:dyDescent="0.2"/>
    <row r="3364" s="294" customFormat="1" x14ac:dyDescent="0.2"/>
    <row r="3365" s="294" customFormat="1" x14ac:dyDescent="0.2"/>
    <row r="3366" s="294" customFormat="1" x14ac:dyDescent="0.2"/>
    <row r="3367" s="294" customFormat="1" x14ac:dyDescent="0.2"/>
    <row r="3368" s="294" customFormat="1" x14ac:dyDescent="0.2"/>
    <row r="3369" s="294" customFormat="1" x14ac:dyDescent="0.2"/>
    <row r="3370" s="294" customFormat="1" x14ac:dyDescent="0.2"/>
    <row r="3371" s="294" customFormat="1" x14ac:dyDescent="0.2"/>
    <row r="3372" s="294" customFormat="1" x14ac:dyDescent="0.2"/>
    <row r="3373" s="294" customFormat="1" x14ac:dyDescent="0.2"/>
    <row r="3374" s="294" customFormat="1" x14ac:dyDescent="0.2"/>
    <row r="3375" s="294" customFormat="1" x14ac:dyDescent="0.2"/>
    <row r="3376" s="294" customFormat="1" x14ac:dyDescent="0.2"/>
    <row r="3377" s="294" customFormat="1" x14ac:dyDescent="0.2"/>
    <row r="3378" s="294" customFormat="1" x14ac:dyDescent="0.2"/>
    <row r="3379" s="294" customFormat="1" x14ac:dyDescent="0.2"/>
    <row r="3380" s="294" customFormat="1" x14ac:dyDescent="0.2"/>
    <row r="3381" s="294" customFormat="1" x14ac:dyDescent="0.2"/>
    <row r="3382" s="294" customFormat="1" x14ac:dyDescent="0.2"/>
    <row r="3383" s="294" customFormat="1" x14ac:dyDescent="0.2"/>
    <row r="3384" s="294" customFormat="1" x14ac:dyDescent="0.2"/>
    <row r="3385" s="294" customFormat="1" x14ac:dyDescent="0.2"/>
    <row r="3386" s="294" customFormat="1" x14ac:dyDescent="0.2"/>
    <row r="3387" s="294" customFormat="1" x14ac:dyDescent="0.2"/>
    <row r="3388" s="294" customFormat="1" x14ac:dyDescent="0.2"/>
    <row r="3389" s="294" customFormat="1" x14ac:dyDescent="0.2"/>
    <row r="3390" s="294" customFormat="1" x14ac:dyDescent="0.2"/>
    <row r="3391" s="294" customFormat="1" x14ac:dyDescent="0.2"/>
    <row r="3392" s="294" customFormat="1" x14ac:dyDescent="0.2"/>
    <row r="3393" s="294" customFormat="1" x14ac:dyDescent="0.2"/>
    <row r="3394" s="294" customFormat="1" x14ac:dyDescent="0.2"/>
    <row r="3395" s="294" customFormat="1" x14ac:dyDescent="0.2"/>
    <row r="3396" s="294" customFormat="1" x14ac:dyDescent="0.2"/>
    <row r="3397" s="294" customFormat="1" x14ac:dyDescent="0.2"/>
    <row r="3398" s="294" customFormat="1" x14ac:dyDescent="0.2"/>
    <row r="3399" s="294" customFormat="1" x14ac:dyDescent="0.2"/>
    <row r="3400" s="294" customFormat="1" x14ac:dyDescent="0.2"/>
    <row r="3401" s="294" customFormat="1" x14ac:dyDescent="0.2"/>
    <row r="3402" s="294" customFormat="1" x14ac:dyDescent="0.2"/>
    <row r="3403" s="294" customFormat="1" x14ac:dyDescent="0.2"/>
    <row r="3404" s="294" customFormat="1" x14ac:dyDescent="0.2"/>
    <row r="3405" s="294" customFormat="1" x14ac:dyDescent="0.2"/>
    <row r="3406" s="294" customFormat="1" x14ac:dyDescent="0.2"/>
    <row r="3407" s="294" customFormat="1" x14ac:dyDescent="0.2"/>
    <row r="3408" s="294" customFormat="1" x14ac:dyDescent="0.2"/>
    <row r="3409" s="294" customFormat="1" x14ac:dyDescent="0.2"/>
    <row r="3410" s="294" customFormat="1" x14ac:dyDescent="0.2"/>
    <row r="3411" s="294" customFormat="1" x14ac:dyDescent="0.2"/>
    <row r="3412" s="294" customFormat="1" x14ac:dyDescent="0.2"/>
    <row r="3413" s="294" customFormat="1" x14ac:dyDescent="0.2"/>
    <row r="3414" s="294" customFormat="1" x14ac:dyDescent="0.2"/>
    <row r="3415" s="294" customFormat="1" x14ac:dyDescent="0.2"/>
    <row r="3416" s="294" customFormat="1" x14ac:dyDescent="0.2"/>
    <row r="3417" s="294" customFormat="1" x14ac:dyDescent="0.2"/>
    <row r="3418" s="294" customFormat="1" x14ac:dyDescent="0.2"/>
    <row r="3419" s="294" customFormat="1" x14ac:dyDescent="0.2"/>
    <row r="3420" s="294" customFormat="1" x14ac:dyDescent="0.2"/>
    <row r="3421" s="294" customFormat="1" x14ac:dyDescent="0.2"/>
    <row r="3422" s="294" customFormat="1" x14ac:dyDescent="0.2"/>
    <row r="3423" s="294" customFormat="1" x14ac:dyDescent="0.2"/>
    <row r="3424" s="294" customFormat="1" x14ac:dyDescent="0.2"/>
    <row r="3425" s="294" customFormat="1" x14ac:dyDescent="0.2"/>
    <row r="3426" s="294" customFormat="1" x14ac:dyDescent="0.2"/>
    <row r="3427" s="294" customFormat="1" x14ac:dyDescent="0.2"/>
    <row r="3428" s="294" customFormat="1" x14ac:dyDescent="0.2"/>
    <row r="3429" s="294" customFormat="1" x14ac:dyDescent="0.2"/>
    <row r="3430" s="294" customFormat="1" x14ac:dyDescent="0.2"/>
    <row r="3431" s="294" customFormat="1" x14ac:dyDescent="0.2"/>
    <row r="3432" s="294" customFormat="1" x14ac:dyDescent="0.2"/>
    <row r="3433" s="294" customFormat="1" x14ac:dyDescent="0.2"/>
    <row r="3434" s="294" customFormat="1" x14ac:dyDescent="0.2"/>
    <row r="3435" s="294" customFormat="1" x14ac:dyDescent="0.2"/>
    <row r="3436" s="294" customFormat="1" x14ac:dyDescent="0.2"/>
    <row r="3437" s="294" customFormat="1" x14ac:dyDescent="0.2"/>
    <row r="3438" s="294" customFormat="1" x14ac:dyDescent="0.2"/>
    <row r="3439" s="294" customFormat="1" x14ac:dyDescent="0.2"/>
    <row r="3440" s="294" customFormat="1" x14ac:dyDescent="0.2"/>
    <row r="3441" s="294" customFormat="1" x14ac:dyDescent="0.2"/>
    <row r="3442" s="294" customFormat="1" x14ac:dyDescent="0.2"/>
    <row r="3443" s="294" customFormat="1" x14ac:dyDescent="0.2"/>
    <row r="3444" s="294" customFormat="1" x14ac:dyDescent="0.2"/>
    <row r="3445" s="294" customFormat="1" x14ac:dyDescent="0.2"/>
    <row r="3446" s="294" customFormat="1" x14ac:dyDescent="0.2"/>
    <row r="3447" s="294" customFormat="1" x14ac:dyDescent="0.2"/>
    <row r="3448" s="294" customFormat="1" x14ac:dyDescent="0.2"/>
    <row r="3449" s="294" customFormat="1" x14ac:dyDescent="0.2"/>
    <row r="3450" s="294" customFormat="1" x14ac:dyDescent="0.2"/>
    <row r="3451" s="294" customFormat="1" x14ac:dyDescent="0.2"/>
    <row r="3452" s="294" customFormat="1" x14ac:dyDescent="0.2"/>
    <row r="3453" s="294" customFormat="1" x14ac:dyDescent="0.2"/>
    <row r="3454" s="294" customFormat="1" x14ac:dyDescent="0.2"/>
    <row r="3455" s="294" customFormat="1" x14ac:dyDescent="0.2"/>
    <row r="3456" s="294" customFormat="1" x14ac:dyDescent="0.2"/>
    <row r="3457" s="294" customFormat="1" x14ac:dyDescent="0.2"/>
    <row r="3458" s="294" customFormat="1" x14ac:dyDescent="0.2"/>
    <row r="3459" s="294" customFormat="1" x14ac:dyDescent="0.2"/>
    <row r="3460" s="294" customFormat="1" x14ac:dyDescent="0.2"/>
    <row r="3461" s="294" customFormat="1" x14ac:dyDescent="0.2"/>
    <row r="3462" s="294" customFormat="1" x14ac:dyDescent="0.2"/>
    <row r="3463" s="294" customFormat="1" x14ac:dyDescent="0.2"/>
    <row r="3464" s="294" customFormat="1" x14ac:dyDescent="0.2"/>
    <row r="3465" s="294" customFormat="1" x14ac:dyDescent="0.2"/>
    <row r="3466" s="294" customFormat="1" x14ac:dyDescent="0.2"/>
    <row r="3467" s="294" customFormat="1" x14ac:dyDescent="0.2"/>
    <row r="3468" s="294" customFormat="1" x14ac:dyDescent="0.2"/>
    <row r="3469" s="294" customFormat="1" x14ac:dyDescent="0.2"/>
    <row r="3470" s="294" customFormat="1" x14ac:dyDescent="0.2"/>
    <row r="3471" s="294" customFormat="1" x14ac:dyDescent="0.2"/>
    <row r="3472" s="294" customFormat="1" x14ac:dyDescent="0.2"/>
    <row r="3473" s="294" customFormat="1" x14ac:dyDescent="0.2"/>
    <row r="3474" s="294" customFormat="1" x14ac:dyDescent="0.2"/>
    <row r="3475" s="294" customFormat="1" x14ac:dyDescent="0.2"/>
    <row r="3476" s="294" customFormat="1" x14ac:dyDescent="0.2"/>
    <row r="3477" s="294" customFormat="1" x14ac:dyDescent="0.2"/>
    <row r="3478" s="294" customFormat="1" x14ac:dyDescent="0.2"/>
    <row r="3479" s="294" customFormat="1" x14ac:dyDescent="0.2"/>
    <row r="3480" s="294" customFormat="1" x14ac:dyDescent="0.2"/>
    <row r="3481" s="294" customFormat="1" x14ac:dyDescent="0.2"/>
    <row r="3482" s="294" customFormat="1" x14ac:dyDescent="0.2"/>
    <row r="3483" s="294" customFormat="1" x14ac:dyDescent="0.2"/>
    <row r="3484" s="294" customFormat="1" x14ac:dyDescent="0.2"/>
    <row r="3485" s="294" customFormat="1" x14ac:dyDescent="0.2"/>
    <row r="3486" s="294" customFormat="1" x14ac:dyDescent="0.2"/>
    <row r="3487" s="294" customFormat="1" x14ac:dyDescent="0.2"/>
    <row r="3488" s="294" customFormat="1" x14ac:dyDescent="0.2"/>
    <row r="3489" s="294" customFormat="1" x14ac:dyDescent="0.2"/>
    <row r="3490" s="294" customFormat="1" x14ac:dyDescent="0.2"/>
    <row r="3491" s="294" customFormat="1" x14ac:dyDescent="0.2"/>
    <row r="3492" s="294" customFormat="1" x14ac:dyDescent="0.2"/>
    <row r="3493" s="294" customFormat="1" x14ac:dyDescent="0.2"/>
    <row r="3494" s="294" customFormat="1" x14ac:dyDescent="0.2"/>
    <row r="3495" s="294" customFormat="1" x14ac:dyDescent="0.2"/>
    <row r="3496" s="294" customFormat="1" x14ac:dyDescent="0.2"/>
    <row r="3497" s="294" customFormat="1" x14ac:dyDescent="0.2"/>
    <row r="3498" s="294" customFormat="1" x14ac:dyDescent="0.2"/>
    <row r="3499" s="294" customFormat="1" x14ac:dyDescent="0.2"/>
    <row r="3500" s="294" customFormat="1" x14ac:dyDescent="0.2"/>
    <row r="3501" s="294" customFormat="1" x14ac:dyDescent="0.2"/>
    <row r="3502" s="294" customFormat="1" x14ac:dyDescent="0.2"/>
    <row r="3503" s="294" customFormat="1" x14ac:dyDescent="0.2"/>
    <row r="3504" s="294" customFormat="1" x14ac:dyDescent="0.2"/>
    <row r="3505" s="294" customFormat="1" x14ac:dyDescent="0.2"/>
    <row r="3506" s="294" customFormat="1" x14ac:dyDescent="0.2"/>
    <row r="3507" s="294" customFormat="1" x14ac:dyDescent="0.2"/>
    <row r="3508" s="294" customFormat="1" x14ac:dyDescent="0.2"/>
    <row r="3509" s="294" customFormat="1" x14ac:dyDescent="0.2"/>
    <row r="3510" s="294" customFormat="1" x14ac:dyDescent="0.2"/>
    <row r="3511" s="294" customFormat="1" x14ac:dyDescent="0.2"/>
    <row r="3512" s="294" customFormat="1" x14ac:dyDescent="0.2"/>
    <row r="3513" s="294" customFormat="1" x14ac:dyDescent="0.2"/>
    <row r="3514" s="294" customFormat="1" x14ac:dyDescent="0.2"/>
    <row r="3515" s="294" customFormat="1" x14ac:dyDescent="0.2"/>
    <row r="3516" s="294" customFormat="1" x14ac:dyDescent="0.2"/>
    <row r="3517" s="294" customFormat="1" x14ac:dyDescent="0.2"/>
    <row r="3518" s="294" customFormat="1" x14ac:dyDescent="0.2"/>
    <row r="3519" s="294" customFormat="1" x14ac:dyDescent="0.2"/>
    <row r="3520" s="294" customFormat="1" x14ac:dyDescent="0.2"/>
    <row r="3521" s="294" customFormat="1" x14ac:dyDescent="0.2"/>
    <row r="3522" s="294" customFormat="1" x14ac:dyDescent="0.2"/>
    <row r="3523" s="294" customFormat="1" x14ac:dyDescent="0.2"/>
    <row r="3524" s="294" customFormat="1" x14ac:dyDescent="0.2"/>
    <row r="3525" s="294" customFormat="1" x14ac:dyDescent="0.2"/>
    <row r="3526" s="294" customFormat="1" x14ac:dyDescent="0.2"/>
    <row r="3527" s="294" customFormat="1" x14ac:dyDescent="0.2"/>
    <row r="3528" s="294" customFormat="1" x14ac:dyDescent="0.2"/>
    <row r="3529" s="294" customFormat="1" x14ac:dyDescent="0.2"/>
    <row r="3530" s="294" customFormat="1" x14ac:dyDescent="0.2"/>
    <row r="3531" s="294" customFormat="1" x14ac:dyDescent="0.2"/>
    <row r="3532" s="294" customFormat="1" x14ac:dyDescent="0.2"/>
    <row r="3533" s="294" customFormat="1" x14ac:dyDescent="0.2"/>
    <row r="3534" s="294" customFormat="1" x14ac:dyDescent="0.2"/>
    <row r="3535" s="294" customFormat="1" x14ac:dyDescent="0.2"/>
    <row r="3536" s="294" customFormat="1" x14ac:dyDescent="0.2"/>
    <row r="3537" s="294" customFormat="1" x14ac:dyDescent="0.2"/>
    <row r="3538" s="294" customFormat="1" x14ac:dyDescent="0.2"/>
    <row r="3539" s="294" customFormat="1" x14ac:dyDescent="0.2"/>
    <row r="3540" s="294" customFormat="1" x14ac:dyDescent="0.2"/>
    <row r="3541" s="294" customFormat="1" x14ac:dyDescent="0.2"/>
    <row r="3542" s="294" customFormat="1" x14ac:dyDescent="0.2"/>
    <row r="3543" s="294" customFormat="1" x14ac:dyDescent="0.2"/>
    <row r="3544" s="294" customFormat="1" x14ac:dyDescent="0.2"/>
    <row r="3545" s="294" customFormat="1" x14ac:dyDescent="0.2"/>
    <row r="3546" s="294" customFormat="1" x14ac:dyDescent="0.2"/>
    <row r="3547" s="294" customFormat="1" x14ac:dyDescent="0.2"/>
    <row r="3548" s="294" customFormat="1" x14ac:dyDescent="0.2"/>
    <row r="3549" s="294" customFormat="1" x14ac:dyDescent="0.2"/>
    <row r="3550" s="294" customFormat="1" x14ac:dyDescent="0.2"/>
    <row r="3551" s="294" customFormat="1" x14ac:dyDescent="0.2"/>
    <row r="3552" s="294" customFormat="1" x14ac:dyDescent="0.2"/>
    <row r="3553" s="294" customFormat="1" x14ac:dyDescent="0.2"/>
    <row r="3554" s="294" customFormat="1" x14ac:dyDescent="0.2"/>
    <row r="3555" s="294" customFormat="1" x14ac:dyDescent="0.2"/>
    <row r="3556" s="294" customFormat="1" x14ac:dyDescent="0.2"/>
    <row r="3557" s="294" customFormat="1" x14ac:dyDescent="0.2"/>
    <row r="3558" s="294" customFormat="1" x14ac:dyDescent="0.2"/>
    <row r="3559" s="294" customFormat="1" x14ac:dyDescent="0.2"/>
    <row r="3560" s="294" customFormat="1" x14ac:dyDescent="0.2"/>
    <row r="3561" s="294" customFormat="1" x14ac:dyDescent="0.2"/>
    <row r="3562" s="294" customFormat="1" x14ac:dyDescent="0.2"/>
    <row r="3563" s="294" customFormat="1" x14ac:dyDescent="0.2"/>
    <row r="3564" s="294" customFormat="1" x14ac:dyDescent="0.2"/>
    <row r="3565" s="294" customFormat="1" x14ac:dyDescent="0.2"/>
    <row r="3566" s="294" customFormat="1" x14ac:dyDescent="0.2"/>
    <row r="3567" s="294" customFormat="1" x14ac:dyDescent="0.2"/>
    <row r="3568" s="294" customFormat="1" x14ac:dyDescent="0.2"/>
    <row r="3569" s="294" customFormat="1" x14ac:dyDescent="0.2"/>
    <row r="3570" s="294" customFormat="1" x14ac:dyDescent="0.2"/>
    <row r="3571" s="294" customFormat="1" x14ac:dyDescent="0.2"/>
    <row r="3572" s="294" customFormat="1" x14ac:dyDescent="0.2"/>
    <row r="3573" s="294" customFormat="1" x14ac:dyDescent="0.2"/>
    <row r="3574" s="294" customFormat="1" x14ac:dyDescent="0.2"/>
    <row r="3575" s="294" customFormat="1" x14ac:dyDescent="0.2"/>
    <row r="3576" s="294" customFormat="1" x14ac:dyDescent="0.2"/>
    <row r="3577" s="294" customFormat="1" x14ac:dyDescent="0.2"/>
    <row r="3578" s="294" customFormat="1" x14ac:dyDescent="0.2"/>
    <row r="3579" s="294" customFormat="1" x14ac:dyDescent="0.2"/>
    <row r="3580" s="294" customFormat="1" x14ac:dyDescent="0.2"/>
    <row r="3581" s="294" customFormat="1" x14ac:dyDescent="0.2"/>
    <row r="3582" s="294" customFormat="1" x14ac:dyDescent="0.2"/>
    <row r="3583" s="294" customFormat="1" x14ac:dyDescent="0.2"/>
    <row r="3584" s="294" customFormat="1" x14ac:dyDescent="0.2"/>
    <row r="3585" s="294" customFormat="1" x14ac:dyDescent="0.2"/>
    <row r="3586" s="294" customFormat="1" x14ac:dyDescent="0.2"/>
    <row r="3587" s="294" customFormat="1" x14ac:dyDescent="0.2"/>
    <row r="3588" s="294" customFormat="1" x14ac:dyDescent="0.2"/>
    <row r="3589" s="294" customFormat="1" x14ac:dyDescent="0.2"/>
    <row r="3590" s="294" customFormat="1" x14ac:dyDescent="0.2"/>
    <row r="3591" s="294" customFormat="1" x14ac:dyDescent="0.2"/>
    <row r="3592" s="294" customFormat="1" x14ac:dyDescent="0.2"/>
    <row r="3593" s="294" customFormat="1" x14ac:dyDescent="0.2"/>
    <row r="3594" s="294" customFormat="1" x14ac:dyDescent="0.2"/>
    <row r="3595" s="294" customFormat="1" x14ac:dyDescent="0.2"/>
    <row r="3596" s="294" customFormat="1" x14ac:dyDescent="0.2"/>
    <row r="3597" s="294" customFormat="1" x14ac:dyDescent="0.2"/>
    <row r="3598" s="294" customFormat="1" x14ac:dyDescent="0.2"/>
    <row r="3599" s="294" customFormat="1" x14ac:dyDescent="0.2"/>
    <row r="3600" s="294" customFormat="1" x14ac:dyDescent="0.2"/>
    <row r="3601" s="294" customFormat="1" x14ac:dyDescent="0.2"/>
    <row r="3602" s="294" customFormat="1" x14ac:dyDescent="0.2"/>
    <row r="3603" s="294" customFormat="1" x14ac:dyDescent="0.2"/>
    <row r="3604" s="294" customFormat="1" x14ac:dyDescent="0.2"/>
    <row r="3605" s="294" customFormat="1" x14ac:dyDescent="0.2"/>
    <row r="3606" s="294" customFormat="1" x14ac:dyDescent="0.2"/>
    <row r="3607" s="294" customFormat="1" x14ac:dyDescent="0.2"/>
    <row r="3608" s="294" customFormat="1" x14ac:dyDescent="0.2"/>
    <row r="3609" s="294" customFormat="1" x14ac:dyDescent="0.2"/>
    <row r="3610" s="294" customFormat="1" x14ac:dyDescent="0.2"/>
    <row r="3611" s="294" customFormat="1" x14ac:dyDescent="0.2"/>
    <row r="3612" s="294" customFormat="1" x14ac:dyDescent="0.2"/>
    <row r="3613" s="294" customFormat="1" x14ac:dyDescent="0.2"/>
    <row r="3614" s="294" customFormat="1" x14ac:dyDescent="0.2"/>
    <row r="3615" s="294" customFormat="1" x14ac:dyDescent="0.2"/>
    <row r="3616" s="294" customFormat="1" x14ac:dyDescent="0.2"/>
    <row r="3617" s="294" customFormat="1" x14ac:dyDescent="0.2"/>
    <row r="3618" s="294" customFormat="1" x14ac:dyDescent="0.2"/>
    <row r="3619" s="294" customFormat="1" x14ac:dyDescent="0.2"/>
    <row r="3620" s="294" customFormat="1" x14ac:dyDescent="0.2"/>
    <row r="3621" s="294" customFormat="1" x14ac:dyDescent="0.2"/>
    <row r="3622" s="294" customFormat="1" x14ac:dyDescent="0.2"/>
    <row r="3623" s="294" customFormat="1" x14ac:dyDescent="0.2"/>
    <row r="3624" s="294" customFormat="1" x14ac:dyDescent="0.2"/>
    <row r="3625" s="294" customFormat="1" x14ac:dyDescent="0.2"/>
    <row r="3626" s="294" customFormat="1" x14ac:dyDescent="0.2"/>
    <row r="3627" s="294" customFormat="1" x14ac:dyDescent="0.2"/>
    <row r="3628" s="294" customFormat="1" x14ac:dyDescent="0.2"/>
    <row r="3629" s="294" customFormat="1" x14ac:dyDescent="0.2"/>
    <row r="3630" s="294" customFormat="1" x14ac:dyDescent="0.2"/>
    <row r="3631" s="294" customFormat="1" x14ac:dyDescent="0.2"/>
    <row r="3632" s="294" customFormat="1" x14ac:dyDescent="0.2"/>
    <row r="3633" s="294" customFormat="1" x14ac:dyDescent="0.2"/>
    <row r="3634" s="294" customFormat="1" x14ac:dyDescent="0.2"/>
    <row r="3635" s="294" customFormat="1" x14ac:dyDescent="0.2"/>
    <row r="3636" s="294" customFormat="1" x14ac:dyDescent="0.2"/>
    <row r="3637" s="294" customFormat="1" x14ac:dyDescent="0.2"/>
    <row r="3638" s="294" customFormat="1" x14ac:dyDescent="0.2"/>
    <row r="3639" s="294" customFormat="1" x14ac:dyDescent="0.2"/>
    <row r="3640" s="294" customFormat="1" x14ac:dyDescent="0.2"/>
    <row r="3641" s="294" customFormat="1" x14ac:dyDescent="0.2"/>
    <row r="3642" s="294" customFormat="1" x14ac:dyDescent="0.2"/>
    <row r="3643" s="294" customFormat="1" x14ac:dyDescent="0.2"/>
    <row r="3644" s="294" customFormat="1" x14ac:dyDescent="0.2"/>
    <row r="3645" s="294" customFormat="1" x14ac:dyDescent="0.2"/>
    <row r="3646" s="294" customFormat="1" x14ac:dyDescent="0.2"/>
    <row r="3647" s="294" customFormat="1" x14ac:dyDescent="0.2"/>
    <row r="3648" s="294" customFormat="1" x14ac:dyDescent="0.2"/>
    <row r="3649" s="294" customFormat="1" x14ac:dyDescent="0.2"/>
    <row r="3650" s="294" customFormat="1" x14ac:dyDescent="0.2"/>
    <row r="3651" s="294" customFormat="1" x14ac:dyDescent="0.2"/>
    <row r="3652" s="294" customFormat="1" x14ac:dyDescent="0.2"/>
    <row r="3653" s="294" customFormat="1" x14ac:dyDescent="0.2"/>
    <row r="3654" s="294" customFormat="1" x14ac:dyDescent="0.2"/>
    <row r="3655" s="294" customFormat="1" x14ac:dyDescent="0.2"/>
    <row r="3656" s="294" customFormat="1" x14ac:dyDescent="0.2"/>
    <row r="3657" s="294" customFormat="1" x14ac:dyDescent="0.2"/>
    <row r="3658" s="294" customFormat="1" x14ac:dyDescent="0.2"/>
    <row r="3659" s="294" customFormat="1" x14ac:dyDescent="0.2"/>
    <row r="3660" s="294" customFormat="1" x14ac:dyDescent="0.2"/>
    <row r="3661" s="294" customFormat="1" x14ac:dyDescent="0.2"/>
    <row r="3662" s="294" customFormat="1" x14ac:dyDescent="0.2"/>
    <row r="3663" s="294" customFormat="1" x14ac:dyDescent="0.2"/>
    <row r="3664" s="294" customFormat="1" x14ac:dyDescent="0.2"/>
    <row r="3665" s="294" customFormat="1" x14ac:dyDescent="0.2"/>
    <row r="3666" s="294" customFormat="1" x14ac:dyDescent="0.2"/>
    <row r="3667" s="294" customFormat="1" x14ac:dyDescent="0.2"/>
    <row r="3668" s="294" customFormat="1" x14ac:dyDescent="0.2"/>
    <row r="3669" s="294" customFormat="1" x14ac:dyDescent="0.2"/>
    <row r="3670" s="294" customFormat="1" x14ac:dyDescent="0.2"/>
    <row r="3671" s="294" customFormat="1" x14ac:dyDescent="0.2"/>
    <row r="3672" s="294" customFormat="1" x14ac:dyDescent="0.2"/>
    <row r="3673" s="294" customFormat="1" x14ac:dyDescent="0.2"/>
    <row r="3674" s="294" customFormat="1" x14ac:dyDescent="0.2"/>
    <row r="3675" s="294" customFormat="1" x14ac:dyDescent="0.2"/>
    <row r="3676" s="294" customFormat="1" x14ac:dyDescent="0.2"/>
    <row r="3677" s="294" customFormat="1" x14ac:dyDescent="0.2"/>
    <row r="3678" s="294" customFormat="1" x14ac:dyDescent="0.2"/>
    <row r="3679" s="294" customFormat="1" x14ac:dyDescent="0.2"/>
    <row r="3680" s="294" customFormat="1" x14ac:dyDescent="0.2"/>
    <row r="3681" s="294" customFormat="1" x14ac:dyDescent="0.2"/>
    <row r="3682" s="294" customFormat="1" x14ac:dyDescent="0.2"/>
    <row r="3683" s="294" customFormat="1" x14ac:dyDescent="0.2"/>
    <row r="3684" s="294" customFormat="1" x14ac:dyDescent="0.2"/>
    <row r="3685" s="294" customFormat="1" x14ac:dyDescent="0.2"/>
    <row r="3686" s="294" customFormat="1" x14ac:dyDescent="0.2"/>
    <row r="3687" s="294" customFormat="1" x14ac:dyDescent="0.2"/>
    <row r="3688" s="294" customFormat="1" x14ac:dyDescent="0.2"/>
    <row r="3689" s="294" customFormat="1" x14ac:dyDescent="0.2"/>
    <row r="3690" s="294" customFormat="1" x14ac:dyDescent="0.2"/>
    <row r="3691" s="294" customFormat="1" x14ac:dyDescent="0.2"/>
    <row r="3692" s="294" customFormat="1" x14ac:dyDescent="0.2"/>
    <row r="3693" s="294" customFormat="1" x14ac:dyDescent="0.2"/>
    <row r="3694" s="294" customFormat="1" x14ac:dyDescent="0.2"/>
    <row r="3695" s="294" customFormat="1" x14ac:dyDescent="0.2"/>
    <row r="3696" s="294" customFormat="1" x14ac:dyDescent="0.2"/>
    <row r="3697" s="294" customFormat="1" x14ac:dyDescent="0.2"/>
    <row r="3698" s="294" customFormat="1" x14ac:dyDescent="0.2"/>
    <row r="3699" s="294" customFormat="1" x14ac:dyDescent="0.2"/>
    <row r="3700" s="294" customFormat="1" x14ac:dyDescent="0.2"/>
    <row r="3701" s="294" customFormat="1" x14ac:dyDescent="0.2"/>
    <row r="3702" s="294" customFormat="1" x14ac:dyDescent="0.2"/>
    <row r="3703" s="294" customFormat="1" x14ac:dyDescent="0.2"/>
    <row r="3704" s="294" customFormat="1" x14ac:dyDescent="0.2"/>
    <row r="3705" s="294" customFormat="1" x14ac:dyDescent="0.2"/>
    <row r="3706" s="294" customFormat="1" x14ac:dyDescent="0.2"/>
    <row r="3707" s="294" customFormat="1" x14ac:dyDescent="0.2"/>
    <row r="3708" s="294" customFormat="1" x14ac:dyDescent="0.2"/>
    <row r="3709" s="294" customFormat="1" x14ac:dyDescent="0.2"/>
    <row r="3710" s="294" customFormat="1" x14ac:dyDescent="0.2"/>
    <row r="3711" s="294" customFormat="1" x14ac:dyDescent="0.2"/>
    <row r="3712" s="294" customFormat="1" x14ac:dyDescent="0.2"/>
    <row r="3713" s="294" customFormat="1" x14ac:dyDescent="0.2"/>
    <row r="3714" s="294" customFormat="1" x14ac:dyDescent="0.2"/>
    <row r="3715" s="294" customFormat="1" x14ac:dyDescent="0.2"/>
    <row r="3716" s="294" customFormat="1" x14ac:dyDescent="0.2"/>
    <row r="3717" s="294" customFormat="1" x14ac:dyDescent="0.2"/>
    <row r="3718" s="294" customFormat="1" x14ac:dyDescent="0.2"/>
    <row r="3719" s="294" customFormat="1" x14ac:dyDescent="0.2"/>
    <row r="3720" s="294" customFormat="1" x14ac:dyDescent="0.2"/>
    <row r="3721" s="294" customFormat="1" x14ac:dyDescent="0.2"/>
    <row r="3722" s="294" customFormat="1" x14ac:dyDescent="0.2"/>
    <row r="3723" s="294" customFormat="1" x14ac:dyDescent="0.2"/>
    <row r="3724" s="294" customFormat="1" x14ac:dyDescent="0.2"/>
    <row r="3725" s="294" customFormat="1" x14ac:dyDescent="0.2"/>
    <row r="3726" s="294" customFormat="1" x14ac:dyDescent="0.2"/>
    <row r="3727" s="294" customFormat="1" x14ac:dyDescent="0.2"/>
    <row r="3728" s="294" customFormat="1" x14ac:dyDescent="0.2"/>
    <row r="3729" s="294" customFormat="1" x14ac:dyDescent="0.2"/>
    <row r="3730" s="294" customFormat="1" x14ac:dyDescent="0.2"/>
    <row r="3731" s="294" customFormat="1" x14ac:dyDescent="0.2"/>
    <row r="3732" s="294" customFormat="1" x14ac:dyDescent="0.2"/>
    <row r="3733" s="294" customFormat="1" x14ac:dyDescent="0.2"/>
    <row r="3734" s="294" customFormat="1" x14ac:dyDescent="0.2"/>
    <row r="3735" s="294" customFormat="1" x14ac:dyDescent="0.2"/>
    <row r="3736" s="294" customFormat="1" x14ac:dyDescent="0.2"/>
    <row r="3737" s="294" customFormat="1" x14ac:dyDescent="0.2"/>
    <row r="3738" s="294" customFormat="1" x14ac:dyDescent="0.2"/>
    <row r="3739" s="294" customFormat="1" x14ac:dyDescent="0.2"/>
    <row r="3740" s="294" customFormat="1" x14ac:dyDescent="0.2"/>
    <row r="3741" s="294" customFormat="1" x14ac:dyDescent="0.2"/>
    <row r="3742" s="294" customFormat="1" x14ac:dyDescent="0.2"/>
    <row r="3743" s="294" customFormat="1" x14ac:dyDescent="0.2"/>
    <row r="3744" s="294" customFormat="1" x14ac:dyDescent="0.2"/>
    <row r="3745" s="294" customFormat="1" x14ac:dyDescent="0.2"/>
    <row r="3746" s="294" customFormat="1" x14ac:dyDescent="0.2"/>
    <row r="3747" s="294" customFormat="1" x14ac:dyDescent="0.2"/>
    <row r="3748" s="294" customFormat="1" x14ac:dyDescent="0.2"/>
    <row r="3749" s="294" customFormat="1" x14ac:dyDescent="0.2"/>
    <row r="3750" s="294" customFormat="1" x14ac:dyDescent="0.2"/>
    <row r="3751" s="294" customFormat="1" x14ac:dyDescent="0.2"/>
    <row r="3752" s="294" customFormat="1" x14ac:dyDescent="0.2"/>
    <row r="3753" s="294" customFormat="1" x14ac:dyDescent="0.2"/>
    <row r="3754" s="294" customFormat="1" x14ac:dyDescent="0.2"/>
    <row r="3755" s="294" customFormat="1" x14ac:dyDescent="0.2"/>
    <row r="3756" s="294" customFormat="1" x14ac:dyDescent="0.2"/>
    <row r="3757" s="294" customFormat="1" x14ac:dyDescent="0.2"/>
    <row r="3758" s="294" customFormat="1" x14ac:dyDescent="0.2"/>
    <row r="3759" s="294" customFormat="1" x14ac:dyDescent="0.2"/>
    <row r="3760" s="294" customFormat="1" x14ac:dyDescent="0.2"/>
    <row r="3761" s="294" customFormat="1" x14ac:dyDescent="0.2"/>
    <row r="3762" s="294" customFormat="1" x14ac:dyDescent="0.2"/>
    <row r="3763" s="294" customFormat="1" x14ac:dyDescent="0.2"/>
    <row r="3764" s="294" customFormat="1" x14ac:dyDescent="0.2"/>
    <row r="3765" s="294" customFormat="1" x14ac:dyDescent="0.2"/>
    <row r="3766" s="294" customFormat="1" x14ac:dyDescent="0.2"/>
    <row r="3767" s="294" customFormat="1" x14ac:dyDescent="0.2"/>
    <row r="3768" s="294" customFormat="1" x14ac:dyDescent="0.2"/>
    <row r="3769" s="294" customFormat="1" x14ac:dyDescent="0.2"/>
    <row r="3770" s="294" customFormat="1" x14ac:dyDescent="0.2"/>
    <row r="3771" s="294" customFormat="1" x14ac:dyDescent="0.2"/>
    <row r="3772" s="294" customFormat="1" x14ac:dyDescent="0.2"/>
    <row r="3773" s="294" customFormat="1" x14ac:dyDescent="0.2"/>
    <row r="3774" s="294" customFormat="1" x14ac:dyDescent="0.2"/>
    <row r="3775" s="294" customFormat="1" x14ac:dyDescent="0.2"/>
    <row r="3776" s="294" customFormat="1" x14ac:dyDescent="0.2"/>
    <row r="3777" s="294" customFormat="1" x14ac:dyDescent="0.2"/>
    <row r="3778" s="294" customFormat="1" x14ac:dyDescent="0.2"/>
    <row r="3779" s="294" customFormat="1" x14ac:dyDescent="0.2"/>
    <row r="3780" s="294" customFormat="1" x14ac:dyDescent="0.2"/>
    <row r="3781" s="294" customFormat="1" x14ac:dyDescent="0.2"/>
    <row r="3782" s="294" customFormat="1" x14ac:dyDescent="0.2"/>
    <row r="3783" s="294" customFormat="1" x14ac:dyDescent="0.2"/>
    <row r="3784" s="294" customFormat="1" x14ac:dyDescent="0.2"/>
    <row r="3785" s="294" customFormat="1" x14ac:dyDescent="0.2"/>
    <row r="3786" s="294" customFormat="1" x14ac:dyDescent="0.2"/>
    <row r="3787" s="294" customFormat="1" x14ac:dyDescent="0.2"/>
    <row r="3788" s="294" customFormat="1" x14ac:dyDescent="0.2"/>
    <row r="3789" s="294" customFormat="1" x14ac:dyDescent="0.2"/>
    <row r="3790" s="294" customFormat="1" x14ac:dyDescent="0.2"/>
    <row r="3791" s="294" customFormat="1" x14ac:dyDescent="0.2"/>
    <row r="3792" s="294" customFormat="1" x14ac:dyDescent="0.2"/>
    <row r="3793" s="294" customFormat="1" x14ac:dyDescent="0.2"/>
    <row r="3794" s="294" customFormat="1" x14ac:dyDescent="0.2"/>
    <row r="3795" s="294" customFormat="1" x14ac:dyDescent="0.2"/>
    <row r="3796" s="294" customFormat="1" x14ac:dyDescent="0.2"/>
    <row r="3797" s="294" customFormat="1" x14ac:dyDescent="0.2"/>
    <row r="3798" s="294" customFormat="1" x14ac:dyDescent="0.2"/>
    <row r="3799" s="294" customFormat="1" x14ac:dyDescent="0.2"/>
    <row r="3800" s="294" customFormat="1" x14ac:dyDescent="0.2"/>
    <row r="3801" s="294" customFormat="1" x14ac:dyDescent="0.2"/>
    <row r="3802" s="294" customFormat="1" x14ac:dyDescent="0.2"/>
    <row r="3803" s="294" customFormat="1" x14ac:dyDescent="0.2"/>
    <row r="3804" s="294" customFormat="1" x14ac:dyDescent="0.2"/>
    <row r="3805" s="294" customFormat="1" x14ac:dyDescent="0.2"/>
    <row r="3806" s="294" customFormat="1" x14ac:dyDescent="0.2"/>
    <row r="3807" s="294" customFormat="1" x14ac:dyDescent="0.2"/>
    <row r="3808" s="294" customFormat="1" x14ac:dyDescent="0.2"/>
    <row r="3809" s="294" customFormat="1" x14ac:dyDescent="0.2"/>
    <row r="3810" s="294" customFormat="1" x14ac:dyDescent="0.2"/>
    <row r="3811" s="294" customFormat="1" x14ac:dyDescent="0.2"/>
    <row r="3812" s="294" customFormat="1" x14ac:dyDescent="0.2"/>
    <row r="3813" s="294" customFormat="1" x14ac:dyDescent="0.2"/>
    <row r="3814" s="294" customFormat="1" x14ac:dyDescent="0.2"/>
    <row r="3815" s="294" customFormat="1" x14ac:dyDescent="0.2"/>
    <row r="3816" s="294" customFormat="1" x14ac:dyDescent="0.2"/>
    <row r="3817" s="294" customFormat="1" x14ac:dyDescent="0.2"/>
    <row r="3818" s="294" customFormat="1" x14ac:dyDescent="0.2"/>
    <row r="3819" s="294" customFormat="1" x14ac:dyDescent="0.2"/>
    <row r="3820" s="294" customFormat="1" x14ac:dyDescent="0.2"/>
    <row r="3821" s="294" customFormat="1" x14ac:dyDescent="0.2"/>
    <row r="3822" s="294" customFormat="1" x14ac:dyDescent="0.2"/>
    <row r="3823" s="294" customFormat="1" x14ac:dyDescent="0.2"/>
    <row r="3824" s="294" customFormat="1" x14ac:dyDescent="0.2"/>
    <row r="3825" s="294" customFormat="1" x14ac:dyDescent="0.2"/>
    <row r="3826" s="294" customFormat="1" x14ac:dyDescent="0.2"/>
    <row r="3827" s="294" customFormat="1" x14ac:dyDescent="0.2"/>
    <row r="3828" s="294" customFormat="1" x14ac:dyDescent="0.2"/>
    <row r="3829" s="294" customFormat="1" x14ac:dyDescent="0.2"/>
    <row r="3830" s="294" customFormat="1" x14ac:dyDescent="0.2"/>
    <row r="3831" s="294" customFormat="1" x14ac:dyDescent="0.2"/>
    <row r="3832" s="294" customFormat="1" x14ac:dyDescent="0.2"/>
    <row r="3833" s="294" customFormat="1" x14ac:dyDescent="0.2"/>
    <row r="3834" s="294" customFormat="1" x14ac:dyDescent="0.2"/>
    <row r="3835" s="294" customFormat="1" x14ac:dyDescent="0.2"/>
    <row r="3836" s="294" customFormat="1" x14ac:dyDescent="0.2"/>
    <row r="3837" s="294" customFormat="1" x14ac:dyDescent="0.2"/>
    <row r="3838" s="294" customFormat="1" x14ac:dyDescent="0.2"/>
    <row r="3839" s="294" customFormat="1" x14ac:dyDescent="0.2"/>
    <row r="3840" s="294" customFormat="1" x14ac:dyDescent="0.2"/>
    <row r="3841" s="294" customFormat="1" x14ac:dyDescent="0.2"/>
    <row r="3842" s="294" customFormat="1" x14ac:dyDescent="0.2"/>
    <row r="3843" s="294" customFormat="1" x14ac:dyDescent="0.2"/>
    <row r="3844" s="294" customFormat="1" x14ac:dyDescent="0.2"/>
    <row r="3845" s="294" customFormat="1" x14ac:dyDescent="0.2"/>
    <row r="3846" s="294" customFormat="1" x14ac:dyDescent="0.2"/>
    <row r="3847" s="294" customFormat="1" x14ac:dyDescent="0.2"/>
    <row r="3848" s="294" customFormat="1" x14ac:dyDescent="0.2"/>
    <row r="3849" s="294" customFormat="1" x14ac:dyDescent="0.2"/>
    <row r="3850" s="294" customFormat="1" x14ac:dyDescent="0.2"/>
    <row r="3851" s="294" customFormat="1" x14ac:dyDescent="0.2"/>
    <row r="3852" s="294" customFormat="1" x14ac:dyDescent="0.2"/>
    <row r="3853" s="294" customFormat="1" x14ac:dyDescent="0.2"/>
    <row r="3854" s="294" customFormat="1" x14ac:dyDescent="0.2"/>
    <row r="3855" s="294" customFormat="1" x14ac:dyDescent="0.2"/>
    <row r="3856" s="294" customFormat="1" x14ac:dyDescent="0.2"/>
    <row r="3857" s="294" customFormat="1" x14ac:dyDescent="0.2"/>
    <row r="3858" s="294" customFormat="1" x14ac:dyDescent="0.2"/>
    <row r="3859" s="294" customFormat="1" x14ac:dyDescent="0.2"/>
    <row r="3860" s="294" customFormat="1" x14ac:dyDescent="0.2"/>
    <row r="3861" s="294" customFormat="1" x14ac:dyDescent="0.2"/>
    <row r="3862" s="294" customFormat="1" x14ac:dyDescent="0.2"/>
    <row r="3863" s="294" customFormat="1" x14ac:dyDescent="0.2"/>
    <row r="3864" s="294" customFormat="1" x14ac:dyDescent="0.2"/>
    <row r="3865" s="294" customFormat="1" x14ac:dyDescent="0.2"/>
    <row r="3866" s="294" customFormat="1" x14ac:dyDescent="0.2"/>
    <row r="3867" s="294" customFormat="1" x14ac:dyDescent="0.2"/>
    <row r="3868" s="294" customFormat="1" x14ac:dyDescent="0.2"/>
    <row r="3869" s="294" customFormat="1" x14ac:dyDescent="0.2"/>
    <row r="3870" s="294" customFormat="1" x14ac:dyDescent="0.2"/>
    <row r="3871" s="294" customFormat="1" x14ac:dyDescent="0.2"/>
    <row r="3872" s="294" customFormat="1" x14ac:dyDescent="0.2"/>
    <row r="3873" s="294" customFormat="1" x14ac:dyDescent="0.2"/>
    <row r="3874" s="294" customFormat="1" x14ac:dyDescent="0.2"/>
    <row r="3875" s="294" customFormat="1" x14ac:dyDescent="0.2"/>
    <row r="3876" s="294" customFormat="1" x14ac:dyDescent="0.2"/>
    <row r="3877" s="294" customFormat="1" x14ac:dyDescent="0.2"/>
    <row r="3878" s="294" customFormat="1" x14ac:dyDescent="0.2"/>
    <row r="3879" s="294" customFormat="1" x14ac:dyDescent="0.2"/>
    <row r="3880" s="294" customFormat="1" x14ac:dyDescent="0.2"/>
    <row r="3881" s="294" customFormat="1" x14ac:dyDescent="0.2"/>
    <row r="3882" s="294" customFormat="1" x14ac:dyDescent="0.2"/>
    <row r="3883" s="294" customFormat="1" x14ac:dyDescent="0.2"/>
    <row r="3884" s="294" customFormat="1" x14ac:dyDescent="0.2"/>
    <row r="3885" s="294" customFormat="1" x14ac:dyDescent="0.2"/>
    <row r="3886" s="294" customFormat="1" x14ac:dyDescent="0.2"/>
    <row r="3887" s="294" customFormat="1" x14ac:dyDescent="0.2"/>
    <row r="3888" s="294" customFormat="1" x14ac:dyDescent="0.2"/>
    <row r="3889" s="294" customFormat="1" x14ac:dyDescent="0.2"/>
    <row r="3890" s="294" customFormat="1" x14ac:dyDescent="0.2"/>
    <row r="3891" s="294" customFormat="1" x14ac:dyDescent="0.2"/>
    <row r="3892" s="294" customFormat="1" x14ac:dyDescent="0.2"/>
    <row r="3893" s="294" customFormat="1" x14ac:dyDescent="0.2"/>
    <row r="3894" s="294" customFormat="1" x14ac:dyDescent="0.2"/>
    <row r="3895" s="294" customFormat="1" x14ac:dyDescent="0.2"/>
    <row r="3896" s="294" customFormat="1" x14ac:dyDescent="0.2"/>
    <row r="3897" s="294" customFormat="1" x14ac:dyDescent="0.2"/>
    <row r="3898" s="294" customFormat="1" x14ac:dyDescent="0.2"/>
    <row r="3899" s="294" customFormat="1" x14ac:dyDescent="0.2"/>
    <row r="3900" s="294" customFormat="1" x14ac:dyDescent="0.2"/>
    <row r="3901" s="294" customFormat="1" x14ac:dyDescent="0.2"/>
    <row r="3902" s="294" customFormat="1" x14ac:dyDescent="0.2"/>
    <row r="3903" s="294" customFormat="1" x14ac:dyDescent="0.2"/>
    <row r="3904" s="294" customFormat="1" x14ac:dyDescent="0.2"/>
    <row r="3905" s="294" customFormat="1" x14ac:dyDescent="0.2"/>
    <row r="3906" s="294" customFormat="1" x14ac:dyDescent="0.2"/>
    <row r="3907" s="294" customFormat="1" x14ac:dyDescent="0.2"/>
    <row r="3908" s="294" customFormat="1" x14ac:dyDescent="0.2"/>
    <row r="3909" s="294" customFormat="1" x14ac:dyDescent="0.2"/>
    <row r="3910" s="294" customFormat="1" x14ac:dyDescent="0.2"/>
    <row r="3911" s="294" customFormat="1" x14ac:dyDescent="0.2"/>
    <row r="3912" s="294" customFormat="1" x14ac:dyDescent="0.2"/>
    <row r="3913" s="294" customFormat="1" x14ac:dyDescent="0.2"/>
    <row r="3914" s="294" customFormat="1" x14ac:dyDescent="0.2"/>
    <row r="3915" s="294" customFormat="1" x14ac:dyDescent="0.2"/>
    <row r="3916" s="294" customFormat="1" x14ac:dyDescent="0.2"/>
    <row r="3917" s="294" customFormat="1" x14ac:dyDescent="0.2"/>
    <row r="3918" s="294" customFormat="1" x14ac:dyDescent="0.2"/>
    <row r="3919" s="294" customFormat="1" x14ac:dyDescent="0.2"/>
    <row r="3920" s="294" customFormat="1" x14ac:dyDescent="0.2"/>
    <row r="3921" s="294" customFormat="1" x14ac:dyDescent="0.2"/>
    <row r="3922" s="294" customFormat="1" x14ac:dyDescent="0.2"/>
    <row r="3923" s="294" customFormat="1" x14ac:dyDescent="0.2"/>
    <row r="3924" s="294" customFormat="1" x14ac:dyDescent="0.2"/>
    <row r="3925" s="294" customFormat="1" x14ac:dyDescent="0.2"/>
    <row r="3926" s="294" customFormat="1" x14ac:dyDescent="0.2"/>
    <row r="3927" s="294" customFormat="1" x14ac:dyDescent="0.2"/>
    <row r="3928" s="294" customFormat="1" x14ac:dyDescent="0.2"/>
    <row r="3929" s="294" customFormat="1" x14ac:dyDescent="0.2"/>
    <row r="3930" s="294" customFormat="1" x14ac:dyDescent="0.2"/>
    <row r="3931" s="294" customFormat="1" x14ac:dyDescent="0.2"/>
    <row r="3932" s="294" customFormat="1" x14ac:dyDescent="0.2"/>
    <row r="3933" s="294" customFormat="1" x14ac:dyDescent="0.2"/>
    <row r="3934" s="294" customFormat="1" x14ac:dyDescent="0.2"/>
    <row r="3935" s="294" customFormat="1" x14ac:dyDescent="0.2"/>
    <row r="3936" s="294" customFormat="1" x14ac:dyDescent="0.2"/>
    <row r="3937" s="294" customFormat="1" x14ac:dyDescent="0.2"/>
    <row r="3938" s="294" customFormat="1" x14ac:dyDescent="0.2"/>
    <row r="3939" s="294" customFormat="1" x14ac:dyDescent="0.2"/>
    <row r="3940" s="294" customFormat="1" x14ac:dyDescent="0.2"/>
    <row r="3941" s="294" customFormat="1" x14ac:dyDescent="0.2"/>
    <row r="3942" s="294" customFormat="1" x14ac:dyDescent="0.2"/>
    <row r="3943" s="294" customFormat="1" x14ac:dyDescent="0.2"/>
    <row r="3944" s="294" customFormat="1" x14ac:dyDescent="0.2"/>
    <row r="3945" s="294" customFormat="1" x14ac:dyDescent="0.2"/>
    <row r="3946" s="294" customFormat="1" x14ac:dyDescent="0.2"/>
    <row r="3947" s="294" customFormat="1" x14ac:dyDescent="0.2"/>
    <row r="3948" s="294" customFormat="1" x14ac:dyDescent="0.2"/>
    <row r="3949" s="294" customFormat="1" x14ac:dyDescent="0.2"/>
    <row r="3950" s="294" customFormat="1" x14ac:dyDescent="0.2"/>
    <row r="3951" s="294" customFormat="1" x14ac:dyDescent="0.2"/>
    <row r="3952" s="294" customFormat="1" x14ac:dyDescent="0.2"/>
    <row r="3953" s="294" customFormat="1" x14ac:dyDescent="0.2"/>
    <row r="3954" s="294" customFormat="1" x14ac:dyDescent="0.2"/>
    <row r="3955" s="294" customFormat="1" x14ac:dyDescent="0.2"/>
    <row r="3956" s="294" customFormat="1" x14ac:dyDescent="0.2"/>
    <row r="3957" s="294" customFormat="1" x14ac:dyDescent="0.2"/>
    <row r="3958" s="294" customFormat="1" x14ac:dyDescent="0.2"/>
    <row r="3959" s="294" customFormat="1" x14ac:dyDescent="0.2"/>
    <row r="3960" s="294" customFormat="1" x14ac:dyDescent="0.2"/>
    <row r="3961" s="294" customFormat="1" x14ac:dyDescent="0.2"/>
    <row r="3962" s="294" customFormat="1" x14ac:dyDescent="0.2"/>
    <row r="3963" s="294" customFormat="1" x14ac:dyDescent="0.2"/>
    <row r="3964" s="294" customFormat="1" x14ac:dyDescent="0.2"/>
    <row r="3965" s="294" customFormat="1" x14ac:dyDescent="0.2"/>
    <row r="3966" s="294" customFormat="1" x14ac:dyDescent="0.2"/>
    <row r="3967" s="294" customFormat="1" x14ac:dyDescent="0.2"/>
    <row r="3968" s="294" customFormat="1" x14ac:dyDescent="0.2"/>
    <row r="3969" s="294" customFormat="1" x14ac:dyDescent="0.2"/>
    <row r="3970" s="294" customFormat="1" x14ac:dyDescent="0.2"/>
    <row r="3971" s="294" customFormat="1" x14ac:dyDescent="0.2"/>
    <row r="3972" s="294" customFormat="1" x14ac:dyDescent="0.2"/>
    <row r="3973" s="294" customFormat="1" x14ac:dyDescent="0.2"/>
    <row r="3974" s="294" customFormat="1" x14ac:dyDescent="0.2"/>
    <row r="3975" s="294" customFormat="1" x14ac:dyDescent="0.2"/>
    <row r="3976" s="294" customFormat="1" x14ac:dyDescent="0.2"/>
    <row r="3977" s="294" customFormat="1" x14ac:dyDescent="0.2"/>
    <row r="3978" s="294" customFormat="1" x14ac:dyDescent="0.2"/>
    <row r="3979" s="294" customFormat="1" x14ac:dyDescent="0.2"/>
    <row r="3980" s="294" customFormat="1" x14ac:dyDescent="0.2"/>
    <row r="3981" s="294" customFormat="1" x14ac:dyDescent="0.2"/>
    <row r="3982" s="294" customFormat="1" x14ac:dyDescent="0.2"/>
    <row r="3983" s="294" customFormat="1" x14ac:dyDescent="0.2"/>
    <row r="3984" s="294" customFormat="1" x14ac:dyDescent="0.2"/>
    <row r="3985" s="294" customFormat="1" x14ac:dyDescent="0.2"/>
    <row r="3986" s="294" customFormat="1" x14ac:dyDescent="0.2"/>
    <row r="3987" s="294" customFormat="1" x14ac:dyDescent="0.2"/>
    <row r="3988" s="294" customFormat="1" x14ac:dyDescent="0.2"/>
    <row r="3989" s="294" customFormat="1" x14ac:dyDescent="0.2"/>
    <row r="3990" s="294" customFormat="1" x14ac:dyDescent="0.2"/>
    <row r="3991" s="294" customFormat="1" x14ac:dyDescent="0.2"/>
    <row r="3992" s="294" customFormat="1" x14ac:dyDescent="0.2"/>
    <row r="3993" s="294" customFormat="1" x14ac:dyDescent="0.2"/>
    <row r="3994" s="294" customFormat="1" x14ac:dyDescent="0.2"/>
    <row r="3995" s="294" customFormat="1" x14ac:dyDescent="0.2"/>
    <row r="3996" s="294" customFormat="1" x14ac:dyDescent="0.2"/>
    <row r="3997" s="294" customFormat="1" x14ac:dyDescent="0.2"/>
    <row r="3998" s="294" customFormat="1" x14ac:dyDescent="0.2"/>
    <row r="3999" s="294" customFormat="1" x14ac:dyDescent="0.2"/>
    <row r="4000" s="294" customFormat="1" x14ac:dyDescent="0.2"/>
    <row r="4001" s="294" customFormat="1" x14ac:dyDescent="0.2"/>
    <row r="4002" s="294" customFormat="1" x14ac:dyDescent="0.2"/>
    <row r="4003" s="294" customFormat="1" x14ac:dyDescent="0.2"/>
    <row r="4004" s="294" customFormat="1" x14ac:dyDescent="0.2"/>
    <row r="4005" s="294" customFormat="1" x14ac:dyDescent="0.2"/>
    <row r="4006" s="294" customFormat="1" x14ac:dyDescent="0.2"/>
    <row r="4007" s="294" customFormat="1" x14ac:dyDescent="0.2"/>
    <row r="4008" s="294" customFormat="1" x14ac:dyDescent="0.2"/>
    <row r="4009" s="294" customFormat="1" x14ac:dyDescent="0.2"/>
    <row r="4010" s="294" customFormat="1" x14ac:dyDescent="0.2"/>
    <row r="4011" s="294" customFormat="1" x14ac:dyDescent="0.2"/>
    <row r="4012" s="294" customFormat="1" x14ac:dyDescent="0.2"/>
    <row r="4013" s="294" customFormat="1" x14ac:dyDescent="0.2"/>
    <row r="4014" s="294" customFormat="1" x14ac:dyDescent="0.2"/>
    <row r="4015" s="294" customFormat="1" x14ac:dyDescent="0.2"/>
    <row r="4016" s="294" customFormat="1" x14ac:dyDescent="0.2"/>
    <row r="4017" s="294" customFormat="1" x14ac:dyDescent="0.2"/>
    <row r="4018" s="294" customFormat="1" x14ac:dyDescent="0.2"/>
    <row r="4019" s="294" customFormat="1" x14ac:dyDescent="0.2"/>
    <row r="4020" s="294" customFormat="1" x14ac:dyDescent="0.2"/>
    <row r="4021" s="294" customFormat="1" x14ac:dyDescent="0.2"/>
    <row r="4022" s="294" customFormat="1" x14ac:dyDescent="0.2"/>
    <row r="4023" s="294" customFormat="1" x14ac:dyDescent="0.2"/>
    <row r="4024" s="294" customFormat="1" x14ac:dyDescent="0.2"/>
    <row r="4025" s="294" customFormat="1" x14ac:dyDescent="0.2"/>
    <row r="4026" s="294" customFormat="1" x14ac:dyDescent="0.2"/>
    <row r="4027" s="294" customFormat="1" x14ac:dyDescent="0.2"/>
    <row r="4028" s="294" customFormat="1" x14ac:dyDescent="0.2"/>
    <row r="4029" s="294" customFormat="1" x14ac:dyDescent="0.2"/>
    <row r="4030" s="294" customFormat="1" x14ac:dyDescent="0.2"/>
    <row r="4031" s="294" customFormat="1" x14ac:dyDescent="0.2"/>
    <row r="4032" s="294" customFormat="1" x14ac:dyDescent="0.2"/>
    <row r="4033" s="294" customFormat="1" x14ac:dyDescent="0.2"/>
    <row r="4034" s="294" customFormat="1" x14ac:dyDescent="0.2"/>
    <row r="4035" s="294" customFormat="1" x14ac:dyDescent="0.2"/>
    <row r="4036" s="294" customFormat="1" x14ac:dyDescent="0.2"/>
    <row r="4037" s="294" customFormat="1" x14ac:dyDescent="0.2"/>
    <row r="4038" s="294" customFormat="1" x14ac:dyDescent="0.2"/>
    <row r="4039" s="294" customFormat="1" x14ac:dyDescent="0.2"/>
    <row r="4040" s="294" customFormat="1" x14ac:dyDescent="0.2"/>
    <row r="4041" s="294" customFormat="1" x14ac:dyDescent="0.2"/>
    <row r="4042" s="294" customFormat="1" x14ac:dyDescent="0.2"/>
    <row r="4043" s="294" customFormat="1" x14ac:dyDescent="0.2"/>
    <row r="4044" s="294" customFormat="1" x14ac:dyDescent="0.2"/>
    <row r="4045" s="294" customFormat="1" x14ac:dyDescent="0.2"/>
    <row r="4046" s="294" customFormat="1" x14ac:dyDescent="0.2"/>
    <row r="4047" s="294" customFormat="1" x14ac:dyDescent="0.2"/>
    <row r="4048" s="294" customFormat="1" x14ac:dyDescent="0.2"/>
    <row r="4049" s="294" customFormat="1" x14ac:dyDescent="0.2"/>
    <row r="4050" s="294" customFormat="1" x14ac:dyDescent="0.2"/>
    <row r="4051" s="294" customFormat="1" x14ac:dyDescent="0.2"/>
    <row r="4052" s="294" customFormat="1" x14ac:dyDescent="0.2"/>
    <row r="4053" s="294" customFormat="1" x14ac:dyDescent="0.2"/>
    <row r="4054" s="294" customFormat="1" x14ac:dyDescent="0.2"/>
    <row r="4055" s="294" customFormat="1" x14ac:dyDescent="0.2"/>
    <row r="4056" s="294" customFormat="1" x14ac:dyDescent="0.2"/>
    <row r="4057" s="294" customFormat="1" x14ac:dyDescent="0.2"/>
    <row r="4058" s="294" customFormat="1" x14ac:dyDescent="0.2"/>
    <row r="4059" s="294" customFormat="1" x14ac:dyDescent="0.2"/>
    <row r="4060" s="294" customFormat="1" x14ac:dyDescent="0.2"/>
    <row r="4061" s="294" customFormat="1" x14ac:dyDescent="0.2"/>
    <row r="4062" s="294" customFormat="1" x14ac:dyDescent="0.2"/>
    <row r="4063" s="294" customFormat="1" x14ac:dyDescent="0.2"/>
    <row r="4064" s="294" customFormat="1" x14ac:dyDescent="0.2"/>
    <row r="4065" s="294" customFormat="1" x14ac:dyDescent="0.2"/>
    <row r="4066" s="294" customFormat="1" x14ac:dyDescent="0.2"/>
    <row r="4067" s="294" customFormat="1" x14ac:dyDescent="0.2"/>
    <row r="4068" s="294" customFormat="1" x14ac:dyDescent="0.2"/>
    <row r="4069" s="294" customFormat="1" x14ac:dyDescent="0.2"/>
    <row r="4070" s="294" customFormat="1" x14ac:dyDescent="0.2"/>
    <row r="4071" s="294" customFormat="1" x14ac:dyDescent="0.2"/>
    <row r="4072" s="294" customFormat="1" x14ac:dyDescent="0.2"/>
    <row r="4073" s="294" customFormat="1" x14ac:dyDescent="0.2"/>
    <row r="4074" s="294" customFormat="1" x14ac:dyDescent="0.2"/>
    <row r="4075" s="294" customFormat="1" x14ac:dyDescent="0.2"/>
    <row r="4076" s="294" customFormat="1" x14ac:dyDescent="0.2"/>
    <row r="4077" s="294" customFormat="1" x14ac:dyDescent="0.2"/>
  </sheetData>
  <sheetProtection algorithmName="SHA-512" hashValue="kSd5CVY/fY4UaLopgDbKJ8SGH4Vl41e/jRoPaT2nEQnQXt1EvybwiDgfZZEhcXlLb1AcRrE8As0R6HZtb8u6QQ==" saltValue="GVuZ3lMgGLWuYVCfDOGBkQ==" spinCount="100000" sheet="1" objects="1" scenarios="1"/>
  <mergeCells count="8">
    <mergeCell ref="D8:F8"/>
    <mergeCell ref="C9:D9"/>
    <mergeCell ref="C2:H2"/>
    <mergeCell ref="D3:H3"/>
    <mergeCell ref="D4:H4"/>
    <mergeCell ref="D5:H5"/>
    <mergeCell ref="D6:H6"/>
    <mergeCell ref="D7:H7"/>
  </mergeCells>
  <dataValidations count="1">
    <dataValidation type="custom" allowBlank="1" showInputMessage="1" showErrorMessage="1" error="Rok začátku investice musí být menší nebo rovno než datum prvního čerpání" sqref="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xr:uid="{00000000-0002-0000-0400-000000000000}">
      <formula1>F22&lt;=YEAR(D11)</formula1>
    </dataValidation>
  </dataValidations>
  <pageMargins left="0.35433070866141736" right="0.15748031496062992" top="0.19685039370078741" bottom="0.15748031496062992" header="0.15748031496062992" footer="0.15748031496062992"/>
  <pageSetup paperSize="9" scale="10" orientation="landscape" r:id="rId1"/>
  <headerFooter alignWithMargins="0"/>
  <rowBreaks count="1" manualBreakCount="1">
    <brk id="7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I36316"/>
  <sheetViews>
    <sheetView workbookViewId="0"/>
  </sheetViews>
  <sheetFormatPr defaultRowHeight="12.75" x14ac:dyDescent="0.2"/>
  <cols>
    <col min="2" max="2" width="28.85546875" customWidth="1"/>
    <col min="3" max="3" width="13.42578125" customWidth="1"/>
    <col min="4" max="4" width="10" customWidth="1"/>
    <col min="5" max="5" width="10.140625" bestFit="1" customWidth="1"/>
    <col min="6" max="6" width="10.140625" customWidth="1"/>
    <col min="7" max="7" width="12.42578125" bestFit="1" customWidth="1"/>
    <col min="8" max="8" width="13.42578125" customWidth="1"/>
    <col min="9" max="10" width="16.42578125" customWidth="1"/>
    <col min="11" max="11" width="17.28515625" customWidth="1"/>
    <col min="12" max="12" width="20.85546875" customWidth="1"/>
    <col min="13" max="13" width="17.28515625" customWidth="1"/>
    <col min="14" max="14" width="18.5703125" customWidth="1"/>
    <col min="17" max="17" width="10.140625" bestFit="1" customWidth="1"/>
    <col min="18" max="18" width="10.85546875" customWidth="1"/>
    <col min="19" max="19" width="12.5703125" customWidth="1"/>
    <col min="21" max="21" width="19.5703125" customWidth="1"/>
    <col min="22" max="23" width="14" customWidth="1"/>
    <col min="24" max="25" width="14.85546875" customWidth="1"/>
    <col min="26" max="26" width="3.85546875" customWidth="1"/>
    <col min="27" max="27" width="5" customWidth="1"/>
    <col min="28" max="28" width="4.42578125" customWidth="1"/>
    <col min="31" max="31" width="16.85546875" customWidth="1"/>
    <col min="32" max="32" width="19.85546875" customWidth="1"/>
    <col min="33" max="33" width="23" customWidth="1"/>
    <col min="258" max="258" width="28.85546875" customWidth="1"/>
    <col min="259" max="259" width="13.42578125" customWidth="1"/>
    <col min="260" max="260" width="10" customWidth="1"/>
    <col min="261" max="261" width="10.140625" bestFit="1" customWidth="1"/>
    <col min="262" max="262" width="10.140625" customWidth="1"/>
    <col min="263" max="263" width="12.42578125" bestFit="1" customWidth="1"/>
    <col min="264" max="264" width="13.42578125" customWidth="1"/>
    <col min="265" max="266" width="16.42578125" customWidth="1"/>
    <col min="267" max="267" width="17.28515625" customWidth="1"/>
    <col min="268" max="268" width="20.85546875" customWidth="1"/>
    <col min="269" max="269" width="17.28515625" customWidth="1"/>
    <col min="270" max="270" width="18.5703125" customWidth="1"/>
    <col min="273" max="273" width="10.140625" bestFit="1" customWidth="1"/>
    <col min="274" max="274" width="10.85546875" customWidth="1"/>
    <col min="275" max="275" width="12.5703125" customWidth="1"/>
    <col min="277" max="277" width="19.5703125" customWidth="1"/>
    <col min="278" max="279" width="14" customWidth="1"/>
    <col min="280" max="281" width="14.85546875" customWidth="1"/>
    <col min="282" max="282" width="3.85546875" customWidth="1"/>
    <col min="283" max="283" width="5" customWidth="1"/>
    <col min="284" max="284" width="4.42578125" customWidth="1"/>
    <col min="287" max="287" width="16.85546875" customWidth="1"/>
    <col min="288" max="288" width="19.85546875" customWidth="1"/>
    <col min="289" max="289" width="23" customWidth="1"/>
    <col min="514" max="514" width="28.85546875" customWidth="1"/>
    <col min="515" max="515" width="13.42578125" customWidth="1"/>
    <col min="516" max="516" width="10" customWidth="1"/>
    <col min="517" max="517" width="10.140625" bestFit="1" customWidth="1"/>
    <col min="518" max="518" width="10.140625" customWidth="1"/>
    <col min="519" max="519" width="12.42578125" bestFit="1" customWidth="1"/>
    <col min="520" max="520" width="13.42578125" customWidth="1"/>
    <col min="521" max="522" width="16.42578125" customWidth="1"/>
    <col min="523" max="523" width="17.28515625" customWidth="1"/>
    <col min="524" max="524" width="20.85546875" customWidth="1"/>
    <col min="525" max="525" width="17.28515625" customWidth="1"/>
    <col min="526" max="526" width="18.5703125" customWidth="1"/>
    <col min="529" max="529" width="10.140625" bestFit="1" customWidth="1"/>
    <col min="530" max="530" width="10.85546875" customWidth="1"/>
    <col min="531" max="531" width="12.5703125" customWidth="1"/>
    <col min="533" max="533" width="19.5703125" customWidth="1"/>
    <col min="534" max="535" width="14" customWidth="1"/>
    <col min="536" max="537" width="14.85546875" customWidth="1"/>
    <col min="538" max="538" width="3.85546875" customWidth="1"/>
    <col min="539" max="539" width="5" customWidth="1"/>
    <col min="540" max="540" width="4.42578125" customWidth="1"/>
    <col min="543" max="543" width="16.85546875" customWidth="1"/>
    <col min="544" max="544" width="19.85546875" customWidth="1"/>
    <col min="545" max="545" width="23" customWidth="1"/>
    <col min="770" max="770" width="28.85546875" customWidth="1"/>
    <col min="771" max="771" width="13.42578125" customWidth="1"/>
    <col min="772" max="772" width="10" customWidth="1"/>
    <col min="773" max="773" width="10.140625" bestFit="1" customWidth="1"/>
    <col min="774" max="774" width="10.140625" customWidth="1"/>
    <col min="775" max="775" width="12.42578125" bestFit="1" customWidth="1"/>
    <col min="776" max="776" width="13.42578125" customWidth="1"/>
    <col min="777" max="778" width="16.42578125" customWidth="1"/>
    <col min="779" max="779" width="17.28515625" customWidth="1"/>
    <col min="780" max="780" width="20.85546875" customWidth="1"/>
    <col min="781" max="781" width="17.28515625" customWidth="1"/>
    <col min="782" max="782" width="18.5703125" customWidth="1"/>
    <col min="785" max="785" width="10.140625" bestFit="1" customWidth="1"/>
    <col min="786" max="786" width="10.85546875" customWidth="1"/>
    <col min="787" max="787" width="12.5703125" customWidth="1"/>
    <col min="789" max="789" width="19.5703125" customWidth="1"/>
    <col min="790" max="791" width="14" customWidth="1"/>
    <col min="792" max="793" width="14.85546875" customWidth="1"/>
    <col min="794" max="794" width="3.85546875" customWidth="1"/>
    <col min="795" max="795" width="5" customWidth="1"/>
    <col min="796" max="796" width="4.42578125" customWidth="1"/>
    <col min="799" max="799" width="16.85546875" customWidth="1"/>
    <col min="800" max="800" width="19.85546875" customWidth="1"/>
    <col min="801" max="801" width="23" customWidth="1"/>
    <col min="1026" max="1026" width="28.85546875" customWidth="1"/>
    <col min="1027" max="1027" width="13.42578125" customWidth="1"/>
    <col min="1028" max="1028" width="10" customWidth="1"/>
    <col min="1029" max="1029" width="10.140625" bestFit="1" customWidth="1"/>
    <col min="1030" max="1030" width="10.140625" customWidth="1"/>
    <col min="1031" max="1031" width="12.42578125" bestFit="1" customWidth="1"/>
    <col min="1032" max="1032" width="13.42578125" customWidth="1"/>
    <col min="1033" max="1034" width="16.42578125" customWidth="1"/>
    <col min="1035" max="1035" width="17.28515625" customWidth="1"/>
    <col min="1036" max="1036" width="20.85546875" customWidth="1"/>
    <col min="1037" max="1037" width="17.28515625" customWidth="1"/>
    <col min="1038" max="1038" width="18.5703125" customWidth="1"/>
    <col min="1041" max="1041" width="10.140625" bestFit="1" customWidth="1"/>
    <col min="1042" max="1042" width="10.85546875" customWidth="1"/>
    <col min="1043" max="1043" width="12.5703125" customWidth="1"/>
    <col min="1045" max="1045" width="19.5703125" customWidth="1"/>
    <col min="1046" max="1047" width="14" customWidth="1"/>
    <col min="1048" max="1049" width="14.85546875" customWidth="1"/>
    <col min="1050" max="1050" width="3.85546875" customWidth="1"/>
    <col min="1051" max="1051" width="5" customWidth="1"/>
    <col min="1052" max="1052" width="4.42578125" customWidth="1"/>
    <col min="1055" max="1055" width="16.85546875" customWidth="1"/>
    <col min="1056" max="1056" width="19.85546875" customWidth="1"/>
    <col min="1057" max="1057" width="23" customWidth="1"/>
    <col min="1282" max="1282" width="28.85546875" customWidth="1"/>
    <col min="1283" max="1283" width="13.42578125" customWidth="1"/>
    <col min="1284" max="1284" width="10" customWidth="1"/>
    <col min="1285" max="1285" width="10.140625" bestFit="1" customWidth="1"/>
    <col min="1286" max="1286" width="10.140625" customWidth="1"/>
    <col min="1287" max="1287" width="12.42578125" bestFit="1" customWidth="1"/>
    <col min="1288" max="1288" width="13.42578125" customWidth="1"/>
    <col min="1289" max="1290" width="16.42578125" customWidth="1"/>
    <col min="1291" max="1291" width="17.28515625" customWidth="1"/>
    <col min="1292" max="1292" width="20.85546875" customWidth="1"/>
    <col min="1293" max="1293" width="17.28515625" customWidth="1"/>
    <col min="1294" max="1294" width="18.5703125" customWidth="1"/>
    <col min="1297" max="1297" width="10.140625" bestFit="1" customWidth="1"/>
    <col min="1298" max="1298" width="10.85546875" customWidth="1"/>
    <col min="1299" max="1299" width="12.5703125" customWidth="1"/>
    <col min="1301" max="1301" width="19.5703125" customWidth="1"/>
    <col min="1302" max="1303" width="14" customWidth="1"/>
    <col min="1304" max="1305" width="14.85546875" customWidth="1"/>
    <col min="1306" max="1306" width="3.85546875" customWidth="1"/>
    <col min="1307" max="1307" width="5" customWidth="1"/>
    <col min="1308" max="1308" width="4.42578125" customWidth="1"/>
    <col min="1311" max="1311" width="16.85546875" customWidth="1"/>
    <col min="1312" max="1312" width="19.85546875" customWidth="1"/>
    <col min="1313" max="1313" width="23" customWidth="1"/>
    <col min="1538" max="1538" width="28.85546875" customWidth="1"/>
    <col min="1539" max="1539" width="13.42578125" customWidth="1"/>
    <col min="1540" max="1540" width="10" customWidth="1"/>
    <col min="1541" max="1541" width="10.140625" bestFit="1" customWidth="1"/>
    <col min="1542" max="1542" width="10.140625" customWidth="1"/>
    <col min="1543" max="1543" width="12.42578125" bestFit="1" customWidth="1"/>
    <col min="1544" max="1544" width="13.42578125" customWidth="1"/>
    <col min="1545" max="1546" width="16.42578125" customWidth="1"/>
    <col min="1547" max="1547" width="17.28515625" customWidth="1"/>
    <col min="1548" max="1548" width="20.85546875" customWidth="1"/>
    <col min="1549" max="1549" width="17.28515625" customWidth="1"/>
    <col min="1550" max="1550" width="18.5703125" customWidth="1"/>
    <col min="1553" max="1553" width="10.140625" bestFit="1" customWidth="1"/>
    <col min="1554" max="1554" width="10.85546875" customWidth="1"/>
    <col min="1555" max="1555" width="12.5703125" customWidth="1"/>
    <col min="1557" max="1557" width="19.5703125" customWidth="1"/>
    <col min="1558" max="1559" width="14" customWidth="1"/>
    <col min="1560" max="1561" width="14.85546875" customWidth="1"/>
    <col min="1562" max="1562" width="3.85546875" customWidth="1"/>
    <col min="1563" max="1563" width="5" customWidth="1"/>
    <col min="1564" max="1564" width="4.42578125" customWidth="1"/>
    <col min="1567" max="1567" width="16.85546875" customWidth="1"/>
    <col min="1568" max="1568" width="19.85546875" customWidth="1"/>
    <col min="1569" max="1569" width="23" customWidth="1"/>
    <col min="1794" max="1794" width="28.85546875" customWidth="1"/>
    <col min="1795" max="1795" width="13.42578125" customWidth="1"/>
    <col min="1796" max="1796" width="10" customWidth="1"/>
    <col min="1797" max="1797" width="10.140625" bestFit="1" customWidth="1"/>
    <col min="1798" max="1798" width="10.140625" customWidth="1"/>
    <col min="1799" max="1799" width="12.42578125" bestFit="1" customWidth="1"/>
    <col min="1800" max="1800" width="13.42578125" customWidth="1"/>
    <col min="1801" max="1802" width="16.42578125" customWidth="1"/>
    <col min="1803" max="1803" width="17.28515625" customWidth="1"/>
    <col min="1804" max="1804" width="20.85546875" customWidth="1"/>
    <col min="1805" max="1805" width="17.28515625" customWidth="1"/>
    <col min="1806" max="1806" width="18.5703125" customWidth="1"/>
    <col min="1809" max="1809" width="10.140625" bestFit="1" customWidth="1"/>
    <col min="1810" max="1810" width="10.85546875" customWidth="1"/>
    <col min="1811" max="1811" width="12.5703125" customWidth="1"/>
    <col min="1813" max="1813" width="19.5703125" customWidth="1"/>
    <col min="1814" max="1815" width="14" customWidth="1"/>
    <col min="1816" max="1817" width="14.85546875" customWidth="1"/>
    <col min="1818" max="1818" width="3.85546875" customWidth="1"/>
    <col min="1819" max="1819" width="5" customWidth="1"/>
    <col min="1820" max="1820" width="4.42578125" customWidth="1"/>
    <col min="1823" max="1823" width="16.85546875" customWidth="1"/>
    <col min="1824" max="1824" width="19.85546875" customWidth="1"/>
    <col min="1825" max="1825" width="23" customWidth="1"/>
    <col min="2050" max="2050" width="28.85546875" customWidth="1"/>
    <col min="2051" max="2051" width="13.42578125" customWidth="1"/>
    <col min="2052" max="2052" width="10" customWidth="1"/>
    <col min="2053" max="2053" width="10.140625" bestFit="1" customWidth="1"/>
    <col min="2054" max="2054" width="10.140625" customWidth="1"/>
    <col min="2055" max="2055" width="12.42578125" bestFit="1" customWidth="1"/>
    <col min="2056" max="2056" width="13.42578125" customWidth="1"/>
    <col min="2057" max="2058" width="16.42578125" customWidth="1"/>
    <col min="2059" max="2059" width="17.28515625" customWidth="1"/>
    <col min="2060" max="2060" width="20.85546875" customWidth="1"/>
    <col min="2061" max="2061" width="17.28515625" customWidth="1"/>
    <col min="2062" max="2062" width="18.5703125" customWidth="1"/>
    <col min="2065" max="2065" width="10.140625" bestFit="1" customWidth="1"/>
    <col min="2066" max="2066" width="10.85546875" customWidth="1"/>
    <col min="2067" max="2067" width="12.5703125" customWidth="1"/>
    <col min="2069" max="2069" width="19.5703125" customWidth="1"/>
    <col min="2070" max="2071" width="14" customWidth="1"/>
    <col min="2072" max="2073" width="14.85546875" customWidth="1"/>
    <col min="2074" max="2074" width="3.85546875" customWidth="1"/>
    <col min="2075" max="2075" width="5" customWidth="1"/>
    <col min="2076" max="2076" width="4.42578125" customWidth="1"/>
    <col min="2079" max="2079" width="16.85546875" customWidth="1"/>
    <col min="2080" max="2080" width="19.85546875" customWidth="1"/>
    <col min="2081" max="2081" width="23" customWidth="1"/>
    <col min="2306" max="2306" width="28.85546875" customWidth="1"/>
    <col min="2307" max="2307" width="13.42578125" customWidth="1"/>
    <col min="2308" max="2308" width="10" customWidth="1"/>
    <col min="2309" max="2309" width="10.140625" bestFit="1" customWidth="1"/>
    <col min="2310" max="2310" width="10.140625" customWidth="1"/>
    <col min="2311" max="2311" width="12.42578125" bestFit="1" customWidth="1"/>
    <col min="2312" max="2312" width="13.42578125" customWidth="1"/>
    <col min="2313" max="2314" width="16.42578125" customWidth="1"/>
    <col min="2315" max="2315" width="17.28515625" customWidth="1"/>
    <col min="2316" max="2316" width="20.85546875" customWidth="1"/>
    <col min="2317" max="2317" width="17.28515625" customWidth="1"/>
    <col min="2318" max="2318" width="18.5703125" customWidth="1"/>
    <col min="2321" max="2321" width="10.140625" bestFit="1" customWidth="1"/>
    <col min="2322" max="2322" width="10.85546875" customWidth="1"/>
    <col min="2323" max="2323" width="12.5703125" customWidth="1"/>
    <col min="2325" max="2325" width="19.5703125" customWidth="1"/>
    <col min="2326" max="2327" width="14" customWidth="1"/>
    <col min="2328" max="2329" width="14.85546875" customWidth="1"/>
    <col min="2330" max="2330" width="3.85546875" customWidth="1"/>
    <col min="2331" max="2331" width="5" customWidth="1"/>
    <col min="2332" max="2332" width="4.42578125" customWidth="1"/>
    <col min="2335" max="2335" width="16.85546875" customWidth="1"/>
    <col min="2336" max="2336" width="19.85546875" customWidth="1"/>
    <col min="2337" max="2337" width="23" customWidth="1"/>
    <col min="2562" max="2562" width="28.85546875" customWidth="1"/>
    <col min="2563" max="2563" width="13.42578125" customWidth="1"/>
    <col min="2564" max="2564" width="10" customWidth="1"/>
    <col min="2565" max="2565" width="10.140625" bestFit="1" customWidth="1"/>
    <col min="2566" max="2566" width="10.140625" customWidth="1"/>
    <col min="2567" max="2567" width="12.42578125" bestFit="1" customWidth="1"/>
    <col min="2568" max="2568" width="13.42578125" customWidth="1"/>
    <col min="2569" max="2570" width="16.42578125" customWidth="1"/>
    <col min="2571" max="2571" width="17.28515625" customWidth="1"/>
    <col min="2572" max="2572" width="20.85546875" customWidth="1"/>
    <col min="2573" max="2573" width="17.28515625" customWidth="1"/>
    <col min="2574" max="2574" width="18.5703125" customWidth="1"/>
    <col min="2577" max="2577" width="10.140625" bestFit="1" customWidth="1"/>
    <col min="2578" max="2578" width="10.85546875" customWidth="1"/>
    <col min="2579" max="2579" width="12.5703125" customWidth="1"/>
    <col min="2581" max="2581" width="19.5703125" customWidth="1"/>
    <col min="2582" max="2583" width="14" customWidth="1"/>
    <col min="2584" max="2585" width="14.85546875" customWidth="1"/>
    <col min="2586" max="2586" width="3.85546875" customWidth="1"/>
    <col min="2587" max="2587" width="5" customWidth="1"/>
    <col min="2588" max="2588" width="4.42578125" customWidth="1"/>
    <col min="2591" max="2591" width="16.85546875" customWidth="1"/>
    <col min="2592" max="2592" width="19.85546875" customWidth="1"/>
    <col min="2593" max="2593" width="23" customWidth="1"/>
    <col min="2818" max="2818" width="28.85546875" customWidth="1"/>
    <col min="2819" max="2819" width="13.42578125" customWidth="1"/>
    <col min="2820" max="2820" width="10" customWidth="1"/>
    <col min="2821" max="2821" width="10.140625" bestFit="1" customWidth="1"/>
    <col min="2822" max="2822" width="10.140625" customWidth="1"/>
    <col min="2823" max="2823" width="12.42578125" bestFit="1" customWidth="1"/>
    <col min="2824" max="2824" width="13.42578125" customWidth="1"/>
    <col min="2825" max="2826" width="16.42578125" customWidth="1"/>
    <col min="2827" max="2827" width="17.28515625" customWidth="1"/>
    <col min="2828" max="2828" width="20.85546875" customWidth="1"/>
    <col min="2829" max="2829" width="17.28515625" customWidth="1"/>
    <col min="2830" max="2830" width="18.5703125" customWidth="1"/>
    <col min="2833" max="2833" width="10.140625" bestFit="1" customWidth="1"/>
    <col min="2834" max="2834" width="10.85546875" customWidth="1"/>
    <col min="2835" max="2835" width="12.5703125" customWidth="1"/>
    <col min="2837" max="2837" width="19.5703125" customWidth="1"/>
    <col min="2838" max="2839" width="14" customWidth="1"/>
    <col min="2840" max="2841" width="14.85546875" customWidth="1"/>
    <col min="2842" max="2842" width="3.85546875" customWidth="1"/>
    <col min="2843" max="2843" width="5" customWidth="1"/>
    <col min="2844" max="2844" width="4.42578125" customWidth="1"/>
    <col min="2847" max="2847" width="16.85546875" customWidth="1"/>
    <col min="2848" max="2848" width="19.85546875" customWidth="1"/>
    <col min="2849" max="2849" width="23" customWidth="1"/>
    <col min="3074" max="3074" width="28.85546875" customWidth="1"/>
    <col min="3075" max="3075" width="13.42578125" customWidth="1"/>
    <col min="3076" max="3076" width="10" customWidth="1"/>
    <col min="3077" max="3077" width="10.140625" bestFit="1" customWidth="1"/>
    <col min="3078" max="3078" width="10.140625" customWidth="1"/>
    <col min="3079" max="3079" width="12.42578125" bestFit="1" customWidth="1"/>
    <col min="3080" max="3080" width="13.42578125" customWidth="1"/>
    <col min="3081" max="3082" width="16.42578125" customWidth="1"/>
    <col min="3083" max="3083" width="17.28515625" customWidth="1"/>
    <col min="3084" max="3084" width="20.85546875" customWidth="1"/>
    <col min="3085" max="3085" width="17.28515625" customWidth="1"/>
    <col min="3086" max="3086" width="18.5703125" customWidth="1"/>
    <col min="3089" max="3089" width="10.140625" bestFit="1" customWidth="1"/>
    <col min="3090" max="3090" width="10.85546875" customWidth="1"/>
    <col min="3091" max="3091" width="12.5703125" customWidth="1"/>
    <col min="3093" max="3093" width="19.5703125" customWidth="1"/>
    <col min="3094" max="3095" width="14" customWidth="1"/>
    <col min="3096" max="3097" width="14.85546875" customWidth="1"/>
    <col min="3098" max="3098" width="3.85546875" customWidth="1"/>
    <col min="3099" max="3099" width="5" customWidth="1"/>
    <col min="3100" max="3100" width="4.42578125" customWidth="1"/>
    <col min="3103" max="3103" width="16.85546875" customWidth="1"/>
    <col min="3104" max="3104" width="19.85546875" customWidth="1"/>
    <col min="3105" max="3105" width="23" customWidth="1"/>
    <col min="3330" max="3330" width="28.85546875" customWidth="1"/>
    <col min="3331" max="3331" width="13.42578125" customWidth="1"/>
    <col min="3332" max="3332" width="10" customWidth="1"/>
    <col min="3333" max="3333" width="10.140625" bestFit="1" customWidth="1"/>
    <col min="3334" max="3334" width="10.140625" customWidth="1"/>
    <col min="3335" max="3335" width="12.42578125" bestFit="1" customWidth="1"/>
    <col min="3336" max="3336" width="13.42578125" customWidth="1"/>
    <col min="3337" max="3338" width="16.42578125" customWidth="1"/>
    <col min="3339" max="3339" width="17.28515625" customWidth="1"/>
    <col min="3340" max="3340" width="20.85546875" customWidth="1"/>
    <col min="3341" max="3341" width="17.28515625" customWidth="1"/>
    <col min="3342" max="3342" width="18.5703125" customWidth="1"/>
    <col min="3345" max="3345" width="10.140625" bestFit="1" customWidth="1"/>
    <col min="3346" max="3346" width="10.85546875" customWidth="1"/>
    <col min="3347" max="3347" width="12.5703125" customWidth="1"/>
    <col min="3349" max="3349" width="19.5703125" customWidth="1"/>
    <col min="3350" max="3351" width="14" customWidth="1"/>
    <col min="3352" max="3353" width="14.85546875" customWidth="1"/>
    <col min="3354" max="3354" width="3.85546875" customWidth="1"/>
    <col min="3355" max="3355" width="5" customWidth="1"/>
    <col min="3356" max="3356" width="4.42578125" customWidth="1"/>
    <col min="3359" max="3359" width="16.85546875" customWidth="1"/>
    <col min="3360" max="3360" width="19.85546875" customWidth="1"/>
    <col min="3361" max="3361" width="23" customWidth="1"/>
    <col min="3586" max="3586" width="28.85546875" customWidth="1"/>
    <col min="3587" max="3587" width="13.42578125" customWidth="1"/>
    <col min="3588" max="3588" width="10" customWidth="1"/>
    <col min="3589" max="3589" width="10.140625" bestFit="1" customWidth="1"/>
    <col min="3590" max="3590" width="10.140625" customWidth="1"/>
    <col min="3591" max="3591" width="12.42578125" bestFit="1" customWidth="1"/>
    <col min="3592" max="3592" width="13.42578125" customWidth="1"/>
    <col min="3593" max="3594" width="16.42578125" customWidth="1"/>
    <col min="3595" max="3595" width="17.28515625" customWidth="1"/>
    <col min="3596" max="3596" width="20.85546875" customWidth="1"/>
    <col min="3597" max="3597" width="17.28515625" customWidth="1"/>
    <col min="3598" max="3598" width="18.5703125" customWidth="1"/>
    <col min="3601" max="3601" width="10.140625" bestFit="1" customWidth="1"/>
    <col min="3602" max="3602" width="10.85546875" customWidth="1"/>
    <col min="3603" max="3603" width="12.5703125" customWidth="1"/>
    <col min="3605" max="3605" width="19.5703125" customWidth="1"/>
    <col min="3606" max="3607" width="14" customWidth="1"/>
    <col min="3608" max="3609" width="14.85546875" customWidth="1"/>
    <col min="3610" max="3610" width="3.85546875" customWidth="1"/>
    <col min="3611" max="3611" width="5" customWidth="1"/>
    <col min="3612" max="3612" width="4.42578125" customWidth="1"/>
    <col min="3615" max="3615" width="16.85546875" customWidth="1"/>
    <col min="3616" max="3616" width="19.85546875" customWidth="1"/>
    <col min="3617" max="3617" width="23" customWidth="1"/>
    <col min="3842" max="3842" width="28.85546875" customWidth="1"/>
    <col min="3843" max="3843" width="13.42578125" customWidth="1"/>
    <col min="3844" max="3844" width="10" customWidth="1"/>
    <col min="3845" max="3845" width="10.140625" bestFit="1" customWidth="1"/>
    <col min="3846" max="3846" width="10.140625" customWidth="1"/>
    <col min="3847" max="3847" width="12.42578125" bestFit="1" customWidth="1"/>
    <col min="3848" max="3848" width="13.42578125" customWidth="1"/>
    <col min="3849" max="3850" width="16.42578125" customWidth="1"/>
    <col min="3851" max="3851" width="17.28515625" customWidth="1"/>
    <col min="3852" max="3852" width="20.85546875" customWidth="1"/>
    <col min="3853" max="3853" width="17.28515625" customWidth="1"/>
    <col min="3854" max="3854" width="18.5703125" customWidth="1"/>
    <col min="3857" max="3857" width="10.140625" bestFit="1" customWidth="1"/>
    <col min="3858" max="3858" width="10.85546875" customWidth="1"/>
    <col min="3859" max="3859" width="12.5703125" customWidth="1"/>
    <col min="3861" max="3861" width="19.5703125" customWidth="1"/>
    <col min="3862" max="3863" width="14" customWidth="1"/>
    <col min="3864" max="3865" width="14.85546875" customWidth="1"/>
    <col min="3866" max="3866" width="3.85546875" customWidth="1"/>
    <col min="3867" max="3867" width="5" customWidth="1"/>
    <col min="3868" max="3868" width="4.42578125" customWidth="1"/>
    <col min="3871" max="3871" width="16.85546875" customWidth="1"/>
    <col min="3872" max="3872" width="19.85546875" customWidth="1"/>
    <col min="3873" max="3873" width="23" customWidth="1"/>
    <col min="4098" max="4098" width="28.85546875" customWidth="1"/>
    <col min="4099" max="4099" width="13.42578125" customWidth="1"/>
    <col min="4100" max="4100" width="10" customWidth="1"/>
    <col min="4101" max="4101" width="10.140625" bestFit="1" customWidth="1"/>
    <col min="4102" max="4102" width="10.140625" customWidth="1"/>
    <col min="4103" max="4103" width="12.42578125" bestFit="1" customWidth="1"/>
    <col min="4104" max="4104" width="13.42578125" customWidth="1"/>
    <col min="4105" max="4106" width="16.42578125" customWidth="1"/>
    <col min="4107" max="4107" width="17.28515625" customWidth="1"/>
    <col min="4108" max="4108" width="20.85546875" customWidth="1"/>
    <col min="4109" max="4109" width="17.28515625" customWidth="1"/>
    <col min="4110" max="4110" width="18.5703125" customWidth="1"/>
    <col min="4113" max="4113" width="10.140625" bestFit="1" customWidth="1"/>
    <col min="4114" max="4114" width="10.85546875" customWidth="1"/>
    <col min="4115" max="4115" width="12.5703125" customWidth="1"/>
    <col min="4117" max="4117" width="19.5703125" customWidth="1"/>
    <col min="4118" max="4119" width="14" customWidth="1"/>
    <col min="4120" max="4121" width="14.85546875" customWidth="1"/>
    <col min="4122" max="4122" width="3.85546875" customWidth="1"/>
    <col min="4123" max="4123" width="5" customWidth="1"/>
    <col min="4124" max="4124" width="4.42578125" customWidth="1"/>
    <col min="4127" max="4127" width="16.85546875" customWidth="1"/>
    <col min="4128" max="4128" width="19.85546875" customWidth="1"/>
    <col min="4129" max="4129" width="23" customWidth="1"/>
    <col min="4354" max="4354" width="28.85546875" customWidth="1"/>
    <col min="4355" max="4355" width="13.42578125" customWidth="1"/>
    <col min="4356" max="4356" width="10" customWidth="1"/>
    <col min="4357" max="4357" width="10.140625" bestFit="1" customWidth="1"/>
    <col min="4358" max="4358" width="10.140625" customWidth="1"/>
    <col min="4359" max="4359" width="12.42578125" bestFit="1" customWidth="1"/>
    <col min="4360" max="4360" width="13.42578125" customWidth="1"/>
    <col min="4361" max="4362" width="16.42578125" customWidth="1"/>
    <col min="4363" max="4363" width="17.28515625" customWidth="1"/>
    <col min="4364" max="4364" width="20.85546875" customWidth="1"/>
    <col min="4365" max="4365" width="17.28515625" customWidth="1"/>
    <col min="4366" max="4366" width="18.5703125" customWidth="1"/>
    <col min="4369" max="4369" width="10.140625" bestFit="1" customWidth="1"/>
    <col min="4370" max="4370" width="10.85546875" customWidth="1"/>
    <col min="4371" max="4371" width="12.5703125" customWidth="1"/>
    <col min="4373" max="4373" width="19.5703125" customWidth="1"/>
    <col min="4374" max="4375" width="14" customWidth="1"/>
    <col min="4376" max="4377" width="14.85546875" customWidth="1"/>
    <col min="4378" max="4378" width="3.85546875" customWidth="1"/>
    <col min="4379" max="4379" width="5" customWidth="1"/>
    <col min="4380" max="4380" width="4.42578125" customWidth="1"/>
    <col min="4383" max="4383" width="16.85546875" customWidth="1"/>
    <col min="4384" max="4384" width="19.85546875" customWidth="1"/>
    <col min="4385" max="4385" width="23" customWidth="1"/>
    <col min="4610" max="4610" width="28.85546875" customWidth="1"/>
    <col min="4611" max="4611" width="13.42578125" customWidth="1"/>
    <col min="4612" max="4612" width="10" customWidth="1"/>
    <col min="4613" max="4613" width="10.140625" bestFit="1" customWidth="1"/>
    <col min="4614" max="4614" width="10.140625" customWidth="1"/>
    <col min="4615" max="4615" width="12.42578125" bestFit="1" customWidth="1"/>
    <col min="4616" max="4616" width="13.42578125" customWidth="1"/>
    <col min="4617" max="4618" width="16.42578125" customWidth="1"/>
    <col min="4619" max="4619" width="17.28515625" customWidth="1"/>
    <col min="4620" max="4620" width="20.85546875" customWidth="1"/>
    <col min="4621" max="4621" width="17.28515625" customWidth="1"/>
    <col min="4622" max="4622" width="18.5703125" customWidth="1"/>
    <col min="4625" max="4625" width="10.140625" bestFit="1" customWidth="1"/>
    <col min="4626" max="4626" width="10.85546875" customWidth="1"/>
    <col min="4627" max="4627" width="12.5703125" customWidth="1"/>
    <col min="4629" max="4629" width="19.5703125" customWidth="1"/>
    <col min="4630" max="4631" width="14" customWidth="1"/>
    <col min="4632" max="4633" width="14.85546875" customWidth="1"/>
    <col min="4634" max="4634" width="3.85546875" customWidth="1"/>
    <col min="4635" max="4635" width="5" customWidth="1"/>
    <col min="4636" max="4636" width="4.42578125" customWidth="1"/>
    <col min="4639" max="4639" width="16.85546875" customWidth="1"/>
    <col min="4640" max="4640" width="19.85546875" customWidth="1"/>
    <col min="4641" max="4641" width="23" customWidth="1"/>
    <col min="4866" max="4866" width="28.85546875" customWidth="1"/>
    <col min="4867" max="4867" width="13.42578125" customWidth="1"/>
    <col min="4868" max="4868" width="10" customWidth="1"/>
    <col min="4869" max="4869" width="10.140625" bestFit="1" customWidth="1"/>
    <col min="4870" max="4870" width="10.140625" customWidth="1"/>
    <col min="4871" max="4871" width="12.42578125" bestFit="1" customWidth="1"/>
    <col min="4872" max="4872" width="13.42578125" customWidth="1"/>
    <col min="4873" max="4874" width="16.42578125" customWidth="1"/>
    <col min="4875" max="4875" width="17.28515625" customWidth="1"/>
    <col min="4876" max="4876" width="20.85546875" customWidth="1"/>
    <col min="4877" max="4877" width="17.28515625" customWidth="1"/>
    <col min="4878" max="4878" width="18.5703125" customWidth="1"/>
    <col min="4881" max="4881" width="10.140625" bestFit="1" customWidth="1"/>
    <col min="4882" max="4882" width="10.85546875" customWidth="1"/>
    <col min="4883" max="4883" width="12.5703125" customWidth="1"/>
    <col min="4885" max="4885" width="19.5703125" customWidth="1"/>
    <col min="4886" max="4887" width="14" customWidth="1"/>
    <col min="4888" max="4889" width="14.85546875" customWidth="1"/>
    <col min="4890" max="4890" width="3.85546875" customWidth="1"/>
    <col min="4891" max="4891" width="5" customWidth="1"/>
    <col min="4892" max="4892" width="4.42578125" customWidth="1"/>
    <col min="4895" max="4895" width="16.85546875" customWidth="1"/>
    <col min="4896" max="4896" width="19.85546875" customWidth="1"/>
    <col min="4897" max="4897" width="23" customWidth="1"/>
    <col min="5122" max="5122" width="28.85546875" customWidth="1"/>
    <col min="5123" max="5123" width="13.42578125" customWidth="1"/>
    <col min="5124" max="5124" width="10" customWidth="1"/>
    <col min="5125" max="5125" width="10.140625" bestFit="1" customWidth="1"/>
    <col min="5126" max="5126" width="10.140625" customWidth="1"/>
    <col min="5127" max="5127" width="12.42578125" bestFit="1" customWidth="1"/>
    <col min="5128" max="5128" width="13.42578125" customWidth="1"/>
    <col min="5129" max="5130" width="16.42578125" customWidth="1"/>
    <col min="5131" max="5131" width="17.28515625" customWidth="1"/>
    <col min="5132" max="5132" width="20.85546875" customWidth="1"/>
    <col min="5133" max="5133" width="17.28515625" customWidth="1"/>
    <col min="5134" max="5134" width="18.5703125" customWidth="1"/>
    <col min="5137" max="5137" width="10.140625" bestFit="1" customWidth="1"/>
    <col min="5138" max="5138" width="10.85546875" customWidth="1"/>
    <col min="5139" max="5139" width="12.5703125" customWidth="1"/>
    <col min="5141" max="5141" width="19.5703125" customWidth="1"/>
    <col min="5142" max="5143" width="14" customWidth="1"/>
    <col min="5144" max="5145" width="14.85546875" customWidth="1"/>
    <col min="5146" max="5146" width="3.85546875" customWidth="1"/>
    <col min="5147" max="5147" width="5" customWidth="1"/>
    <col min="5148" max="5148" width="4.42578125" customWidth="1"/>
    <col min="5151" max="5151" width="16.85546875" customWidth="1"/>
    <col min="5152" max="5152" width="19.85546875" customWidth="1"/>
    <col min="5153" max="5153" width="23" customWidth="1"/>
    <col min="5378" max="5378" width="28.85546875" customWidth="1"/>
    <col min="5379" max="5379" width="13.42578125" customWidth="1"/>
    <col min="5380" max="5380" width="10" customWidth="1"/>
    <col min="5381" max="5381" width="10.140625" bestFit="1" customWidth="1"/>
    <col min="5382" max="5382" width="10.140625" customWidth="1"/>
    <col min="5383" max="5383" width="12.42578125" bestFit="1" customWidth="1"/>
    <col min="5384" max="5384" width="13.42578125" customWidth="1"/>
    <col min="5385" max="5386" width="16.42578125" customWidth="1"/>
    <col min="5387" max="5387" width="17.28515625" customWidth="1"/>
    <col min="5388" max="5388" width="20.85546875" customWidth="1"/>
    <col min="5389" max="5389" width="17.28515625" customWidth="1"/>
    <col min="5390" max="5390" width="18.5703125" customWidth="1"/>
    <col min="5393" max="5393" width="10.140625" bestFit="1" customWidth="1"/>
    <col min="5394" max="5394" width="10.85546875" customWidth="1"/>
    <col min="5395" max="5395" width="12.5703125" customWidth="1"/>
    <col min="5397" max="5397" width="19.5703125" customWidth="1"/>
    <col min="5398" max="5399" width="14" customWidth="1"/>
    <col min="5400" max="5401" width="14.85546875" customWidth="1"/>
    <col min="5402" max="5402" width="3.85546875" customWidth="1"/>
    <col min="5403" max="5403" width="5" customWidth="1"/>
    <col min="5404" max="5404" width="4.42578125" customWidth="1"/>
    <col min="5407" max="5407" width="16.85546875" customWidth="1"/>
    <col min="5408" max="5408" width="19.85546875" customWidth="1"/>
    <col min="5409" max="5409" width="23" customWidth="1"/>
    <col min="5634" max="5634" width="28.85546875" customWidth="1"/>
    <col min="5635" max="5635" width="13.42578125" customWidth="1"/>
    <col min="5636" max="5636" width="10" customWidth="1"/>
    <col min="5637" max="5637" width="10.140625" bestFit="1" customWidth="1"/>
    <col min="5638" max="5638" width="10.140625" customWidth="1"/>
    <col min="5639" max="5639" width="12.42578125" bestFit="1" customWidth="1"/>
    <col min="5640" max="5640" width="13.42578125" customWidth="1"/>
    <col min="5641" max="5642" width="16.42578125" customWidth="1"/>
    <col min="5643" max="5643" width="17.28515625" customWidth="1"/>
    <col min="5644" max="5644" width="20.85546875" customWidth="1"/>
    <col min="5645" max="5645" width="17.28515625" customWidth="1"/>
    <col min="5646" max="5646" width="18.5703125" customWidth="1"/>
    <col min="5649" max="5649" width="10.140625" bestFit="1" customWidth="1"/>
    <col min="5650" max="5650" width="10.85546875" customWidth="1"/>
    <col min="5651" max="5651" width="12.5703125" customWidth="1"/>
    <col min="5653" max="5653" width="19.5703125" customWidth="1"/>
    <col min="5654" max="5655" width="14" customWidth="1"/>
    <col min="5656" max="5657" width="14.85546875" customWidth="1"/>
    <col min="5658" max="5658" width="3.85546875" customWidth="1"/>
    <col min="5659" max="5659" width="5" customWidth="1"/>
    <col min="5660" max="5660" width="4.42578125" customWidth="1"/>
    <col min="5663" max="5663" width="16.85546875" customWidth="1"/>
    <col min="5664" max="5664" width="19.85546875" customWidth="1"/>
    <col min="5665" max="5665" width="23" customWidth="1"/>
    <col min="5890" max="5890" width="28.85546875" customWidth="1"/>
    <col min="5891" max="5891" width="13.42578125" customWidth="1"/>
    <col min="5892" max="5892" width="10" customWidth="1"/>
    <col min="5893" max="5893" width="10.140625" bestFit="1" customWidth="1"/>
    <col min="5894" max="5894" width="10.140625" customWidth="1"/>
    <col min="5895" max="5895" width="12.42578125" bestFit="1" customWidth="1"/>
    <col min="5896" max="5896" width="13.42578125" customWidth="1"/>
    <col min="5897" max="5898" width="16.42578125" customWidth="1"/>
    <col min="5899" max="5899" width="17.28515625" customWidth="1"/>
    <col min="5900" max="5900" width="20.85546875" customWidth="1"/>
    <col min="5901" max="5901" width="17.28515625" customWidth="1"/>
    <col min="5902" max="5902" width="18.5703125" customWidth="1"/>
    <col min="5905" max="5905" width="10.140625" bestFit="1" customWidth="1"/>
    <col min="5906" max="5906" width="10.85546875" customWidth="1"/>
    <col min="5907" max="5907" width="12.5703125" customWidth="1"/>
    <col min="5909" max="5909" width="19.5703125" customWidth="1"/>
    <col min="5910" max="5911" width="14" customWidth="1"/>
    <col min="5912" max="5913" width="14.85546875" customWidth="1"/>
    <col min="5914" max="5914" width="3.85546875" customWidth="1"/>
    <col min="5915" max="5915" width="5" customWidth="1"/>
    <col min="5916" max="5916" width="4.42578125" customWidth="1"/>
    <col min="5919" max="5919" width="16.85546875" customWidth="1"/>
    <col min="5920" max="5920" width="19.85546875" customWidth="1"/>
    <col min="5921" max="5921" width="23" customWidth="1"/>
    <col min="6146" max="6146" width="28.85546875" customWidth="1"/>
    <col min="6147" max="6147" width="13.42578125" customWidth="1"/>
    <col min="6148" max="6148" width="10" customWidth="1"/>
    <col min="6149" max="6149" width="10.140625" bestFit="1" customWidth="1"/>
    <col min="6150" max="6150" width="10.140625" customWidth="1"/>
    <col min="6151" max="6151" width="12.42578125" bestFit="1" customWidth="1"/>
    <col min="6152" max="6152" width="13.42578125" customWidth="1"/>
    <col min="6153" max="6154" width="16.42578125" customWidth="1"/>
    <col min="6155" max="6155" width="17.28515625" customWidth="1"/>
    <col min="6156" max="6156" width="20.85546875" customWidth="1"/>
    <col min="6157" max="6157" width="17.28515625" customWidth="1"/>
    <col min="6158" max="6158" width="18.5703125" customWidth="1"/>
    <col min="6161" max="6161" width="10.140625" bestFit="1" customWidth="1"/>
    <col min="6162" max="6162" width="10.85546875" customWidth="1"/>
    <col min="6163" max="6163" width="12.5703125" customWidth="1"/>
    <col min="6165" max="6165" width="19.5703125" customWidth="1"/>
    <col min="6166" max="6167" width="14" customWidth="1"/>
    <col min="6168" max="6169" width="14.85546875" customWidth="1"/>
    <col min="6170" max="6170" width="3.85546875" customWidth="1"/>
    <col min="6171" max="6171" width="5" customWidth="1"/>
    <col min="6172" max="6172" width="4.42578125" customWidth="1"/>
    <col min="6175" max="6175" width="16.85546875" customWidth="1"/>
    <col min="6176" max="6176" width="19.85546875" customWidth="1"/>
    <col min="6177" max="6177" width="23" customWidth="1"/>
    <col min="6402" max="6402" width="28.85546875" customWidth="1"/>
    <col min="6403" max="6403" width="13.42578125" customWidth="1"/>
    <col min="6404" max="6404" width="10" customWidth="1"/>
    <col min="6405" max="6405" width="10.140625" bestFit="1" customWidth="1"/>
    <col min="6406" max="6406" width="10.140625" customWidth="1"/>
    <col min="6407" max="6407" width="12.42578125" bestFit="1" customWidth="1"/>
    <col min="6408" max="6408" width="13.42578125" customWidth="1"/>
    <col min="6409" max="6410" width="16.42578125" customWidth="1"/>
    <col min="6411" max="6411" width="17.28515625" customWidth="1"/>
    <col min="6412" max="6412" width="20.85546875" customWidth="1"/>
    <col min="6413" max="6413" width="17.28515625" customWidth="1"/>
    <col min="6414" max="6414" width="18.5703125" customWidth="1"/>
    <col min="6417" max="6417" width="10.140625" bestFit="1" customWidth="1"/>
    <col min="6418" max="6418" width="10.85546875" customWidth="1"/>
    <col min="6419" max="6419" width="12.5703125" customWidth="1"/>
    <col min="6421" max="6421" width="19.5703125" customWidth="1"/>
    <col min="6422" max="6423" width="14" customWidth="1"/>
    <col min="6424" max="6425" width="14.85546875" customWidth="1"/>
    <col min="6426" max="6426" width="3.85546875" customWidth="1"/>
    <col min="6427" max="6427" width="5" customWidth="1"/>
    <col min="6428" max="6428" width="4.42578125" customWidth="1"/>
    <col min="6431" max="6431" width="16.85546875" customWidth="1"/>
    <col min="6432" max="6432" width="19.85546875" customWidth="1"/>
    <col min="6433" max="6433" width="23" customWidth="1"/>
    <col min="6658" max="6658" width="28.85546875" customWidth="1"/>
    <col min="6659" max="6659" width="13.42578125" customWidth="1"/>
    <col min="6660" max="6660" width="10" customWidth="1"/>
    <col min="6661" max="6661" width="10.140625" bestFit="1" customWidth="1"/>
    <col min="6662" max="6662" width="10.140625" customWidth="1"/>
    <col min="6663" max="6663" width="12.42578125" bestFit="1" customWidth="1"/>
    <col min="6664" max="6664" width="13.42578125" customWidth="1"/>
    <col min="6665" max="6666" width="16.42578125" customWidth="1"/>
    <col min="6667" max="6667" width="17.28515625" customWidth="1"/>
    <col min="6668" max="6668" width="20.85546875" customWidth="1"/>
    <col min="6669" max="6669" width="17.28515625" customWidth="1"/>
    <col min="6670" max="6670" width="18.5703125" customWidth="1"/>
    <col min="6673" max="6673" width="10.140625" bestFit="1" customWidth="1"/>
    <col min="6674" max="6674" width="10.85546875" customWidth="1"/>
    <col min="6675" max="6675" width="12.5703125" customWidth="1"/>
    <col min="6677" max="6677" width="19.5703125" customWidth="1"/>
    <col min="6678" max="6679" width="14" customWidth="1"/>
    <col min="6680" max="6681" width="14.85546875" customWidth="1"/>
    <col min="6682" max="6682" width="3.85546875" customWidth="1"/>
    <col min="6683" max="6683" width="5" customWidth="1"/>
    <col min="6684" max="6684" width="4.42578125" customWidth="1"/>
    <col min="6687" max="6687" width="16.85546875" customWidth="1"/>
    <col min="6688" max="6688" width="19.85546875" customWidth="1"/>
    <col min="6689" max="6689" width="23" customWidth="1"/>
    <col min="6914" max="6914" width="28.85546875" customWidth="1"/>
    <col min="6915" max="6915" width="13.42578125" customWidth="1"/>
    <col min="6916" max="6916" width="10" customWidth="1"/>
    <col min="6917" max="6917" width="10.140625" bestFit="1" customWidth="1"/>
    <col min="6918" max="6918" width="10.140625" customWidth="1"/>
    <col min="6919" max="6919" width="12.42578125" bestFit="1" customWidth="1"/>
    <col min="6920" max="6920" width="13.42578125" customWidth="1"/>
    <col min="6921" max="6922" width="16.42578125" customWidth="1"/>
    <col min="6923" max="6923" width="17.28515625" customWidth="1"/>
    <col min="6924" max="6924" width="20.85546875" customWidth="1"/>
    <col min="6925" max="6925" width="17.28515625" customWidth="1"/>
    <col min="6926" max="6926" width="18.5703125" customWidth="1"/>
    <col min="6929" max="6929" width="10.140625" bestFit="1" customWidth="1"/>
    <col min="6930" max="6930" width="10.85546875" customWidth="1"/>
    <col min="6931" max="6931" width="12.5703125" customWidth="1"/>
    <col min="6933" max="6933" width="19.5703125" customWidth="1"/>
    <col min="6934" max="6935" width="14" customWidth="1"/>
    <col min="6936" max="6937" width="14.85546875" customWidth="1"/>
    <col min="6938" max="6938" width="3.85546875" customWidth="1"/>
    <col min="6939" max="6939" width="5" customWidth="1"/>
    <col min="6940" max="6940" width="4.42578125" customWidth="1"/>
    <col min="6943" max="6943" width="16.85546875" customWidth="1"/>
    <col min="6944" max="6944" width="19.85546875" customWidth="1"/>
    <col min="6945" max="6945" width="23" customWidth="1"/>
    <col min="7170" max="7170" width="28.85546875" customWidth="1"/>
    <col min="7171" max="7171" width="13.42578125" customWidth="1"/>
    <col min="7172" max="7172" width="10" customWidth="1"/>
    <col min="7173" max="7173" width="10.140625" bestFit="1" customWidth="1"/>
    <col min="7174" max="7174" width="10.140625" customWidth="1"/>
    <col min="7175" max="7175" width="12.42578125" bestFit="1" customWidth="1"/>
    <col min="7176" max="7176" width="13.42578125" customWidth="1"/>
    <col min="7177" max="7178" width="16.42578125" customWidth="1"/>
    <col min="7179" max="7179" width="17.28515625" customWidth="1"/>
    <col min="7180" max="7180" width="20.85546875" customWidth="1"/>
    <col min="7181" max="7181" width="17.28515625" customWidth="1"/>
    <col min="7182" max="7182" width="18.5703125" customWidth="1"/>
    <col min="7185" max="7185" width="10.140625" bestFit="1" customWidth="1"/>
    <col min="7186" max="7186" width="10.85546875" customWidth="1"/>
    <col min="7187" max="7187" width="12.5703125" customWidth="1"/>
    <col min="7189" max="7189" width="19.5703125" customWidth="1"/>
    <col min="7190" max="7191" width="14" customWidth="1"/>
    <col min="7192" max="7193" width="14.85546875" customWidth="1"/>
    <col min="7194" max="7194" width="3.85546875" customWidth="1"/>
    <col min="7195" max="7195" width="5" customWidth="1"/>
    <col min="7196" max="7196" width="4.42578125" customWidth="1"/>
    <col min="7199" max="7199" width="16.85546875" customWidth="1"/>
    <col min="7200" max="7200" width="19.85546875" customWidth="1"/>
    <col min="7201" max="7201" width="23" customWidth="1"/>
    <col min="7426" max="7426" width="28.85546875" customWidth="1"/>
    <col min="7427" max="7427" width="13.42578125" customWidth="1"/>
    <col min="7428" max="7428" width="10" customWidth="1"/>
    <col min="7429" max="7429" width="10.140625" bestFit="1" customWidth="1"/>
    <col min="7430" max="7430" width="10.140625" customWidth="1"/>
    <col min="7431" max="7431" width="12.42578125" bestFit="1" customWidth="1"/>
    <col min="7432" max="7432" width="13.42578125" customWidth="1"/>
    <col min="7433" max="7434" width="16.42578125" customWidth="1"/>
    <col min="7435" max="7435" width="17.28515625" customWidth="1"/>
    <col min="7436" max="7436" width="20.85546875" customWidth="1"/>
    <col min="7437" max="7437" width="17.28515625" customWidth="1"/>
    <col min="7438" max="7438" width="18.5703125" customWidth="1"/>
    <col min="7441" max="7441" width="10.140625" bestFit="1" customWidth="1"/>
    <col min="7442" max="7442" width="10.85546875" customWidth="1"/>
    <col min="7443" max="7443" width="12.5703125" customWidth="1"/>
    <col min="7445" max="7445" width="19.5703125" customWidth="1"/>
    <col min="7446" max="7447" width="14" customWidth="1"/>
    <col min="7448" max="7449" width="14.85546875" customWidth="1"/>
    <col min="7450" max="7450" width="3.85546875" customWidth="1"/>
    <col min="7451" max="7451" width="5" customWidth="1"/>
    <col min="7452" max="7452" width="4.42578125" customWidth="1"/>
    <col min="7455" max="7455" width="16.85546875" customWidth="1"/>
    <col min="7456" max="7456" width="19.85546875" customWidth="1"/>
    <col min="7457" max="7457" width="23" customWidth="1"/>
    <col min="7682" max="7682" width="28.85546875" customWidth="1"/>
    <col min="7683" max="7683" width="13.42578125" customWidth="1"/>
    <col min="7684" max="7684" width="10" customWidth="1"/>
    <col min="7685" max="7685" width="10.140625" bestFit="1" customWidth="1"/>
    <col min="7686" max="7686" width="10.140625" customWidth="1"/>
    <col min="7687" max="7687" width="12.42578125" bestFit="1" customWidth="1"/>
    <col min="7688" max="7688" width="13.42578125" customWidth="1"/>
    <col min="7689" max="7690" width="16.42578125" customWidth="1"/>
    <col min="7691" max="7691" width="17.28515625" customWidth="1"/>
    <col min="7692" max="7692" width="20.85546875" customWidth="1"/>
    <col min="7693" max="7693" width="17.28515625" customWidth="1"/>
    <col min="7694" max="7694" width="18.5703125" customWidth="1"/>
    <col min="7697" max="7697" width="10.140625" bestFit="1" customWidth="1"/>
    <col min="7698" max="7698" width="10.85546875" customWidth="1"/>
    <col min="7699" max="7699" width="12.5703125" customWidth="1"/>
    <col min="7701" max="7701" width="19.5703125" customWidth="1"/>
    <col min="7702" max="7703" width="14" customWidth="1"/>
    <col min="7704" max="7705" width="14.85546875" customWidth="1"/>
    <col min="7706" max="7706" width="3.85546875" customWidth="1"/>
    <col min="7707" max="7707" width="5" customWidth="1"/>
    <col min="7708" max="7708" width="4.42578125" customWidth="1"/>
    <col min="7711" max="7711" width="16.85546875" customWidth="1"/>
    <col min="7712" max="7712" width="19.85546875" customWidth="1"/>
    <col min="7713" max="7713" width="23" customWidth="1"/>
    <col min="7938" max="7938" width="28.85546875" customWidth="1"/>
    <col min="7939" max="7939" width="13.42578125" customWidth="1"/>
    <col min="7940" max="7940" width="10" customWidth="1"/>
    <col min="7941" max="7941" width="10.140625" bestFit="1" customWidth="1"/>
    <col min="7942" max="7942" width="10.140625" customWidth="1"/>
    <col min="7943" max="7943" width="12.42578125" bestFit="1" customWidth="1"/>
    <col min="7944" max="7944" width="13.42578125" customWidth="1"/>
    <col min="7945" max="7946" width="16.42578125" customWidth="1"/>
    <col min="7947" max="7947" width="17.28515625" customWidth="1"/>
    <col min="7948" max="7948" width="20.85546875" customWidth="1"/>
    <col min="7949" max="7949" width="17.28515625" customWidth="1"/>
    <col min="7950" max="7950" width="18.5703125" customWidth="1"/>
    <col min="7953" max="7953" width="10.140625" bestFit="1" customWidth="1"/>
    <col min="7954" max="7954" width="10.85546875" customWidth="1"/>
    <col min="7955" max="7955" width="12.5703125" customWidth="1"/>
    <col min="7957" max="7957" width="19.5703125" customWidth="1"/>
    <col min="7958" max="7959" width="14" customWidth="1"/>
    <col min="7960" max="7961" width="14.85546875" customWidth="1"/>
    <col min="7962" max="7962" width="3.85546875" customWidth="1"/>
    <col min="7963" max="7963" width="5" customWidth="1"/>
    <col min="7964" max="7964" width="4.42578125" customWidth="1"/>
    <col min="7967" max="7967" width="16.85546875" customWidth="1"/>
    <col min="7968" max="7968" width="19.85546875" customWidth="1"/>
    <col min="7969" max="7969" width="23" customWidth="1"/>
    <col min="8194" max="8194" width="28.85546875" customWidth="1"/>
    <col min="8195" max="8195" width="13.42578125" customWidth="1"/>
    <col min="8196" max="8196" width="10" customWidth="1"/>
    <col min="8197" max="8197" width="10.140625" bestFit="1" customWidth="1"/>
    <col min="8198" max="8198" width="10.140625" customWidth="1"/>
    <col min="8199" max="8199" width="12.42578125" bestFit="1" customWidth="1"/>
    <col min="8200" max="8200" width="13.42578125" customWidth="1"/>
    <col min="8201" max="8202" width="16.42578125" customWidth="1"/>
    <col min="8203" max="8203" width="17.28515625" customWidth="1"/>
    <col min="8204" max="8204" width="20.85546875" customWidth="1"/>
    <col min="8205" max="8205" width="17.28515625" customWidth="1"/>
    <col min="8206" max="8206" width="18.5703125" customWidth="1"/>
    <col min="8209" max="8209" width="10.140625" bestFit="1" customWidth="1"/>
    <col min="8210" max="8210" width="10.85546875" customWidth="1"/>
    <col min="8211" max="8211" width="12.5703125" customWidth="1"/>
    <col min="8213" max="8213" width="19.5703125" customWidth="1"/>
    <col min="8214" max="8215" width="14" customWidth="1"/>
    <col min="8216" max="8217" width="14.85546875" customWidth="1"/>
    <col min="8218" max="8218" width="3.85546875" customWidth="1"/>
    <col min="8219" max="8219" width="5" customWidth="1"/>
    <col min="8220" max="8220" width="4.42578125" customWidth="1"/>
    <col min="8223" max="8223" width="16.85546875" customWidth="1"/>
    <col min="8224" max="8224" width="19.85546875" customWidth="1"/>
    <col min="8225" max="8225" width="23" customWidth="1"/>
    <col min="8450" max="8450" width="28.85546875" customWidth="1"/>
    <col min="8451" max="8451" width="13.42578125" customWidth="1"/>
    <col min="8452" max="8452" width="10" customWidth="1"/>
    <col min="8453" max="8453" width="10.140625" bestFit="1" customWidth="1"/>
    <col min="8454" max="8454" width="10.140625" customWidth="1"/>
    <col min="8455" max="8455" width="12.42578125" bestFit="1" customWidth="1"/>
    <col min="8456" max="8456" width="13.42578125" customWidth="1"/>
    <col min="8457" max="8458" width="16.42578125" customWidth="1"/>
    <col min="8459" max="8459" width="17.28515625" customWidth="1"/>
    <col min="8460" max="8460" width="20.85546875" customWidth="1"/>
    <col min="8461" max="8461" width="17.28515625" customWidth="1"/>
    <col min="8462" max="8462" width="18.5703125" customWidth="1"/>
    <col min="8465" max="8465" width="10.140625" bestFit="1" customWidth="1"/>
    <col min="8466" max="8466" width="10.85546875" customWidth="1"/>
    <col min="8467" max="8467" width="12.5703125" customWidth="1"/>
    <col min="8469" max="8469" width="19.5703125" customWidth="1"/>
    <col min="8470" max="8471" width="14" customWidth="1"/>
    <col min="8472" max="8473" width="14.85546875" customWidth="1"/>
    <col min="8474" max="8474" width="3.85546875" customWidth="1"/>
    <col min="8475" max="8475" width="5" customWidth="1"/>
    <col min="8476" max="8476" width="4.42578125" customWidth="1"/>
    <col min="8479" max="8479" width="16.85546875" customWidth="1"/>
    <col min="8480" max="8480" width="19.85546875" customWidth="1"/>
    <col min="8481" max="8481" width="23" customWidth="1"/>
    <col min="8706" max="8706" width="28.85546875" customWidth="1"/>
    <col min="8707" max="8707" width="13.42578125" customWidth="1"/>
    <col min="8708" max="8708" width="10" customWidth="1"/>
    <col min="8709" max="8709" width="10.140625" bestFit="1" customWidth="1"/>
    <col min="8710" max="8710" width="10.140625" customWidth="1"/>
    <col min="8711" max="8711" width="12.42578125" bestFit="1" customWidth="1"/>
    <col min="8712" max="8712" width="13.42578125" customWidth="1"/>
    <col min="8713" max="8714" width="16.42578125" customWidth="1"/>
    <col min="8715" max="8715" width="17.28515625" customWidth="1"/>
    <col min="8716" max="8716" width="20.85546875" customWidth="1"/>
    <col min="8717" max="8717" width="17.28515625" customWidth="1"/>
    <col min="8718" max="8718" width="18.5703125" customWidth="1"/>
    <col min="8721" max="8721" width="10.140625" bestFit="1" customWidth="1"/>
    <col min="8722" max="8722" width="10.85546875" customWidth="1"/>
    <col min="8723" max="8723" width="12.5703125" customWidth="1"/>
    <col min="8725" max="8725" width="19.5703125" customWidth="1"/>
    <col min="8726" max="8727" width="14" customWidth="1"/>
    <col min="8728" max="8729" width="14.85546875" customWidth="1"/>
    <col min="8730" max="8730" width="3.85546875" customWidth="1"/>
    <col min="8731" max="8731" width="5" customWidth="1"/>
    <col min="8732" max="8732" width="4.42578125" customWidth="1"/>
    <col min="8735" max="8735" width="16.85546875" customWidth="1"/>
    <col min="8736" max="8736" width="19.85546875" customWidth="1"/>
    <col min="8737" max="8737" width="23" customWidth="1"/>
    <col min="8962" max="8962" width="28.85546875" customWidth="1"/>
    <col min="8963" max="8963" width="13.42578125" customWidth="1"/>
    <col min="8964" max="8964" width="10" customWidth="1"/>
    <col min="8965" max="8965" width="10.140625" bestFit="1" customWidth="1"/>
    <col min="8966" max="8966" width="10.140625" customWidth="1"/>
    <col min="8967" max="8967" width="12.42578125" bestFit="1" customWidth="1"/>
    <col min="8968" max="8968" width="13.42578125" customWidth="1"/>
    <col min="8969" max="8970" width="16.42578125" customWidth="1"/>
    <col min="8971" max="8971" width="17.28515625" customWidth="1"/>
    <col min="8972" max="8972" width="20.85546875" customWidth="1"/>
    <col min="8973" max="8973" width="17.28515625" customWidth="1"/>
    <col min="8974" max="8974" width="18.5703125" customWidth="1"/>
    <col min="8977" max="8977" width="10.140625" bestFit="1" customWidth="1"/>
    <col min="8978" max="8978" width="10.85546875" customWidth="1"/>
    <col min="8979" max="8979" width="12.5703125" customWidth="1"/>
    <col min="8981" max="8981" width="19.5703125" customWidth="1"/>
    <col min="8982" max="8983" width="14" customWidth="1"/>
    <col min="8984" max="8985" width="14.85546875" customWidth="1"/>
    <col min="8986" max="8986" width="3.85546875" customWidth="1"/>
    <col min="8987" max="8987" width="5" customWidth="1"/>
    <col min="8988" max="8988" width="4.42578125" customWidth="1"/>
    <col min="8991" max="8991" width="16.85546875" customWidth="1"/>
    <col min="8992" max="8992" width="19.85546875" customWidth="1"/>
    <col min="8993" max="8993" width="23" customWidth="1"/>
    <col min="9218" max="9218" width="28.85546875" customWidth="1"/>
    <col min="9219" max="9219" width="13.42578125" customWidth="1"/>
    <col min="9220" max="9220" width="10" customWidth="1"/>
    <col min="9221" max="9221" width="10.140625" bestFit="1" customWidth="1"/>
    <col min="9222" max="9222" width="10.140625" customWidth="1"/>
    <col min="9223" max="9223" width="12.42578125" bestFit="1" customWidth="1"/>
    <col min="9224" max="9224" width="13.42578125" customWidth="1"/>
    <col min="9225" max="9226" width="16.42578125" customWidth="1"/>
    <col min="9227" max="9227" width="17.28515625" customWidth="1"/>
    <col min="9228" max="9228" width="20.85546875" customWidth="1"/>
    <col min="9229" max="9229" width="17.28515625" customWidth="1"/>
    <col min="9230" max="9230" width="18.5703125" customWidth="1"/>
    <col min="9233" max="9233" width="10.140625" bestFit="1" customWidth="1"/>
    <col min="9234" max="9234" width="10.85546875" customWidth="1"/>
    <col min="9235" max="9235" width="12.5703125" customWidth="1"/>
    <col min="9237" max="9237" width="19.5703125" customWidth="1"/>
    <col min="9238" max="9239" width="14" customWidth="1"/>
    <col min="9240" max="9241" width="14.85546875" customWidth="1"/>
    <col min="9242" max="9242" width="3.85546875" customWidth="1"/>
    <col min="9243" max="9243" width="5" customWidth="1"/>
    <col min="9244" max="9244" width="4.42578125" customWidth="1"/>
    <col min="9247" max="9247" width="16.85546875" customWidth="1"/>
    <col min="9248" max="9248" width="19.85546875" customWidth="1"/>
    <col min="9249" max="9249" width="23" customWidth="1"/>
    <col min="9474" max="9474" width="28.85546875" customWidth="1"/>
    <col min="9475" max="9475" width="13.42578125" customWidth="1"/>
    <col min="9476" max="9476" width="10" customWidth="1"/>
    <col min="9477" max="9477" width="10.140625" bestFit="1" customWidth="1"/>
    <col min="9478" max="9478" width="10.140625" customWidth="1"/>
    <col min="9479" max="9479" width="12.42578125" bestFit="1" customWidth="1"/>
    <col min="9480" max="9480" width="13.42578125" customWidth="1"/>
    <col min="9481" max="9482" width="16.42578125" customWidth="1"/>
    <col min="9483" max="9483" width="17.28515625" customWidth="1"/>
    <col min="9484" max="9484" width="20.85546875" customWidth="1"/>
    <col min="9485" max="9485" width="17.28515625" customWidth="1"/>
    <col min="9486" max="9486" width="18.5703125" customWidth="1"/>
    <col min="9489" max="9489" width="10.140625" bestFit="1" customWidth="1"/>
    <col min="9490" max="9490" width="10.85546875" customWidth="1"/>
    <col min="9491" max="9491" width="12.5703125" customWidth="1"/>
    <col min="9493" max="9493" width="19.5703125" customWidth="1"/>
    <col min="9494" max="9495" width="14" customWidth="1"/>
    <col min="9496" max="9497" width="14.85546875" customWidth="1"/>
    <col min="9498" max="9498" width="3.85546875" customWidth="1"/>
    <col min="9499" max="9499" width="5" customWidth="1"/>
    <col min="9500" max="9500" width="4.42578125" customWidth="1"/>
    <col min="9503" max="9503" width="16.85546875" customWidth="1"/>
    <col min="9504" max="9504" width="19.85546875" customWidth="1"/>
    <col min="9505" max="9505" width="23" customWidth="1"/>
    <col min="9730" max="9730" width="28.85546875" customWidth="1"/>
    <col min="9731" max="9731" width="13.42578125" customWidth="1"/>
    <col min="9732" max="9732" width="10" customWidth="1"/>
    <col min="9733" max="9733" width="10.140625" bestFit="1" customWidth="1"/>
    <col min="9734" max="9734" width="10.140625" customWidth="1"/>
    <col min="9735" max="9735" width="12.42578125" bestFit="1" customWidth="1"/>
    <col min="9736" max="9736" width="13.42578125" customWidth="1"/>
    <col min="9737" max="9738" width="16.42578125" customWidth="1"/>
    <col min="9739" max="9739" width="17.28515625" customWidth="1"/>
    <col min="9740" max="9740" width="20.85546875" customWidth="1"/>
    <col min="9741" max="9741" width="17.28515625" customWidth="1"/>
    <col min="9742" max="9742" width="18.5703125" customWidth="1"/>
    <col min="9745" max="9745" width="10.140625" bestFit="1" customWidth="1"/>
    <col min="9746" max="9746" width="10.85546875" customWidth="1"/>
    <col min="9747" max="9747" width="12.5703125" customWidth="1"/>
    <col min="9749" max="9749" width="19.5703125" customWidth="1"/>
    <col min="9750" max="9751" width="14" customWidth="1"/>
    <col min="9752" max="9753" width="14.85546875" customWidth="1"/>
    <col min="9754" max="9754" width="3.85546875" customWidth="1"/>
    <col min="9755" max="9755" width="5" customWidth="1"/>
    <col min="9756" max="9756" width="4.42578125" customWidth="1"/>
    <col min="9759" max="9759" width="16.85546875" customWidth="1"/>
    <col min="9760" max="9760" width="19.85546875" customWidth="1"/>
    <col min="9761" max="9761" width="23" customWidth="1"/>
    <col min="9986" max="9986" width="28.85546875" customWidth="1"/>
    <col min="9987" max="9987" width="13.42578125" customWidth="1"/>
    <col min="9988" max="9988" width="10" customWidth="1"/>
    <col min="9989" max="9989" width="10.140625" bestFit="1" customWidth="1"/>
    <col min="9990" max="9990" width="10.140625" customWidth="1"/>
    <col min="9991" max="9991" width="12.42578125" bestFit="1" customWidth="1"/>
    <col min="9992" max="9992" width="13.42578125" customWidth="1"/>
    <col min="9993" max="9994" width="16.42578125" customWidth="1"/>
    <col min="9995" max="9995" width="17.28515625" customWidth="1"/>
    <col min="9996" max="9996" width="20.85546875" customWidth="1"/>
    <col min="9997" max="9997" width="17.28515625" customWidth="1"/>
    <col min="9998" max="9998" width="18.5703125" customWidth="1"/>
    <col min="10001" max="10001" width="10.140625" bestFit="1" customWidth="1"/>
    <col min="10002" max="10002" width="10.85546875" customWidth="1"/>
    <col min="10003" max="10003" width="12.5703125" customWidth="1"/>
    <col min="10005" max="10005" width="19.5703125" customWidth="1"/>
    <col min="10006" max="10007" width="14" customWidth="1"/>
    <col min="10008" max="10009" width="14.85546875" customWidth="1"/>
    <col min="10010" max="10010" width="3.85546875" customWidth="1"/>
    <col min="10011" max="10011" width="5" customWidth="1"/>
    <col min="10012" max="10012" width="4.42578125" customWidth="1"/>
    <col min="10015" max="10015" width="16.85546875" customWidth="1"/>
    <col min="10016" max="10016" width="19.85546875" customWidth="1"/>
    <col min="10017" max="10017" width="23" customWidth="1"/>
    <col min="10242" max="10242" width="28.85546875" customWidth="1"/>
    <col min="10243" max="10243" width="13.42578125" customWidth="1"/>
    <col min="10244" max="10244" width="10" customWidth="1"/>
    <col min="10245" max="10245" width="10.140625" bestFit="1" customWidth="1"/>
    <col min="10246" max="10246" width="10.140625" customWidth="1"/>
    <col min="10247" max="10247" width="12.42578125" bestFit="1" customWidth="1"/>
    <col min="10248" max="10248" width="13.42578125" customWidth="1"/>
    <col min="10249" max="10250" width="16.42578125" customWidth="1"/>
    <col min="10251" max="10251" width="17.28515625" customWidth="1"/>
    <col min="10252" max="10252" width="20.85546875" customWidth="1"/>
    <col min="10253" max="10253" width="17.28515625" customWidth="1"/>
    <col min="10254" max="10254" width="18.5703125" customWidth="1"/>
    <col min="10257" max="10257" width="10.140625" bestFit="1" customWidth="1"/>
    <col min="10258" max="10258" width="10.85546875" customWidth="1"/>
    <col min="10259" max="10259" width="12.5703125" customWidth="1"/>
    <col min="10261" max="10261" width="19.5703125" customWidth="1"/>
    <col min="10262" max="10263" width="14" customWidth="1"/>
    <col min="10264" max="10265" width="14.85546875" customWidth="1"/>
    <col min="10266" max="10266" width="3.85546875" customWidth="1"/>
    <col min="10267" max="10267" width="5" customWidth="1"/>
    <col min="10268" max="10268" width="4.42578125" customWidth="1"/>
    <col min="10271" max="10271" width="16.85546875" customWidth="1"/>
    <col min="10272" max="10272" width="19.85546875" customWidth="1"/>
    <col min="10273" max="10273" width="23" customWidth="1"/>
    <col min="10498" max="10498" width="28.85546875" customWidth="1"/>
    <col min="10499" max="10499" width="13.42578125" customWidth="1"/>
    <col min="10500" max="10500" width="10" customWidth="1"/>
    <col min="10501" max="10501" width="10.140625" bestFit="1" customWidth="1"/>
    <col min="10502" max="10502" width="10.140625" customWidth="1"/>
    <col min="10503" max="10503" width="12.42578125" bestFit="1" customWidth="1"/>
    <col min="10504" max="10504" width="13.42578125" customWidth="1"/>
    <col min="10505" max="10506" width="16.42578125" customWidth="1"/>
    <col min="10507" max="10507" width="17.28515625" customWidth="1"/>
    <col min="10508" max="10508" width="20.85546875" customWidth="1"/>
    <col min="10509" max="10509" width="17.28515625" customWidth="1"/>
    <col min="10510" max="10510" width="18.5703125" customWidth="1"/>
    <col min="10513" max="10513" width="10.140625" bestFit="1" customWidth="1"/>
    <col min="10514" max="10514" width="10.85546875" customWidth="1"/>
    <col min="10515" max="10515" width="12.5703125" customWidth="1"/>
    <col min="10517" max="10517" width="19.5703125" customWidth="1"/>
    <col min="10518" max="10519" width="14" customWidth="1"/>
    <col min="10520" max="10521" width="14.85546875" customWidth="1"/>
    <col min="10522" max="10522" width="3.85546875" customWidth="1"/>
    <col min="10523" max="10523" width="5" customWidth="1"/>
    <col min="10524" max="10524" width="4.42578125" customWidth="1"/>
    <col min="10527" max="10527" width="16.85546875" customWidth="1"/>
    <col min="10528" max="10528" width="19.85546875" customWidth="1"/>
    <col min="10529" max="10529" width="23" customWidth="1"/>
    <col min="10754" max="10754" width="28.85546875" customWidth="1"/>
    <col min="10755" max="10755" width="13.42578125" customWidth="1"/>
    <col min="10756" max="10756" width="10" customWidth="1"/>
    <col min="10757" max="10757" width="10.140625" bestFit="1" customWidth="1"/>
    <col min="10758" max="10758" width="10.140625" customWidth="1"/>
    <col min="10759" max="10759" width="12.42578125" bestFit="1" customWidth="1"/>
    <col min="10760" max="10760" width="13.42578125" customWidth="1"/>
    <col min="10761" max="10762" width="16.42578125" customWidth="1"/>
    <col min="10763" max="10763" width="17.28515625" customWidth="1"/>
    <col min="10764" max="10764" width="20.85546875" customWidth="1"/>
    <col min="10765" max="10765" width="17.28515625" customWidth="1"/>
    <col min="10766" max="10766" width="18.5703125" customWidth="1"/>
    <col min="10769" max="10769" width="10.140625" bestFit="1" customWidth="1"/>
    <col min="10770" max="10770" width="10.85546875" customWidth="1"/>
    <col min="10771" max="10771" width="12.5703125" customWidth="1"/>
    <col min="10773" max="10773" width="19.5703125" customWidth="1"/>
    <col min="10774" max="10775" width="14" customWidth="1"/>
    <col min="10776" max="10777" width="14.85546875" customWidth="1"/>
    <col min="10778" max="10778" width="3.85546875" customWidth="1"/>
    <col min="10779" max="10779" width="5" customWidth="1"/>
    <col min="10780" max="10780" width="4.42578125" customWidth="1"/>
    <col min="10783" max="10783" width="16.85546875" customWidth="1"/>
    <col min="10784" max="10784" width="19.85546875" customWidth="1"/>
    <col min="10785" max="10785" width="23" customWidth="1"/>
    <col min="11010" max="11010" width="28.85546875" customWidth="1"/>
    <col min="11011" max="11011" width="13.42578125" customWidth="1"/>
    <col min="11012" max="11012" width="10" customWidth="1"/>
    <col min="11013" max="11013" width="10.140625" bestFit="1" customWidth="1"/>
    <col min="11014" max="11014" width="10.140625" customWidth="1"/>
    <col min="11015" max="11015" width="12.42578125" bestFit="1" customWidth="1"/>
    <col min="11016" max="11016" width="13.42578125" customWidth="1"/>
    <col min="11017" max="11018" width="16.42578125" customWidth="1"/>
    <col min="11019" max="11019" width="17.28515625" customWidth="1"/>
    <col min="11020" max="11020" width="20.85546875" customWidth="1"/>
    <col min="11021" max="11021" width="17.28515625" customWidth="1"/>
    <col min="11022" max="11022" width="18.5703125" customWidth="1"/>
    <col min="11025" max="11025" width="10.140625" bestFit="1" customWidth="1"/>
    <col min="11026" max="11026" width="10.85546875" customWidth="1"/>
    <col min="11027" max="11027" width="12.5703125" customWidth="1"/>
    <col min="11029" max="11029" width="19.5703125" customWidth="1"/>
    <col min="11030" max="11031" width="14" customWidth="1"/>
    <col min="11032" max="11033" width="14.85546875" customWidth="1"/>
    <col min="11034" max="11034" width="3.85546875" customWidth="1"/>
    <col min="11035" max="11035" width="5" customWidth="1"/>
    <col min="11036" max="11036" width="4.42578125" customWidth="1"/>
    <col min="11039" max="11039" width="16.85546875" customWidth="1"/>
    <col min="11040" max="11040" width="19.85546875" customWidth="1"/>
    <col min="11041" max="11041" width="23" customWidth="1"/>
    <col min="11266" max="11266" width="28.85546875" customWidth="1"/>
    <col min="11267" max="11267" width="13.42578125" customWidth="1"/>
    <col min="11268" max="11268" width="10" customWidth="1"/>
    <col min="11269" max="11269" width="10.140625" bestFit="1" customWidth="1"/>
    <col min="11270" max="11270" width="10.140625" customWidth="1"/>
    <col min="11271" max="11271" width="12.42578125" bestFit="1" customWidth="1"/>
    <col min="11272" max="11272" width="13.42578125" customWidth="1"/>
    <col min="11273" max="11274" width="16.42578125" customWidth="1"/>
    <col min="11275" max="11275" width="17.28515625" customWidth="1"/>
    <col min="11276" max="11276" width="20.85546875" customWidth="1"/>
    <col min="11277" max="11277" width="17.28515625" customWidth="1"/>
    <col min="11278" max="11278" width="18.5703125" customWidth="1"/>
    <col min="11281" max="11281" width="10.140625" bestFit="1" customWidth="1"/>
    <col min="11282" max="11282" width="10.85546875" customWidth="1"/>
    <col min="11283" max="11283" width="12.5703125" customWidth="1"/>
    <col min="11285" max="11285" width="19.5703125" customWidth="1"/>
    <col min="11286" max="11287" width="14" customWidth="1"/>
    <col min="11288" max="11289" width="14.85546875" customWidth="1"/>
    <col min="11290" max="11290" width="3.85546875" customWidth="1"/>
    <col min="11291" max="11291" width="5" customWidth="1"/>
    <col min="11292" max="11292" width="4.42578125" customWidth="1"/>
    <col min="11295" max="11295" width="16.85546875" customWidth="1"/>
    <col min="11296" max="11296" width="19.85546875" customWidth="1"/>
    <col min="11297" max="11297" width="23" customWidth="1"/>
    <col min="11522" max="11522" width="28.85546875" customWidth="1"/>
    <col min="11523" max="11523" width="13.42578125" customWidth="1"/>
    <col min="11524" max="11524" width="10" customWidth="1"/>
    <col min="11525" max="11525" width="10.140625" bestFit="1" customWidth="1"/>
    <col min="11526" max="11526" width="10.140625" customWidth="1"/>
    <col min="11527" max="11527" width="12.42578125" bestFit="1" customWidth="1"/>
    <col min="11528" max="11528" width="13.42578125" customWidth="1"/>
    <col min="11529" max="11530" width="16.42578125" customWidth="1"/>
    <col min="11531" max="11531" width="17.28515625" customWidth="1"/>
    <col min="11532" max="11532" width="20.85546875" customWidth="1"/>
    <col min="11533" max="11533" width="17.28515625" customWidth="1"/>
    <col min="11534" max="11534" width="18.5703125" customWidth="1"/>
    <col min="11537" max="11537" width="10.140625" bestFit="1" customWidth="1"/>
    <col min="11538" max="11538" width="10.85546875" customWidth="1"/>
    <col min="11539" max="11539" width="12.5703125" customWidth="1"/>
    <col min="11541" max="11541" width="19.5703125" customWidth="1"/>
    <col min="11542" max="11543" width="14" customWidth="1"/>
    <col min="11544" max="11545" width="14.85546875" customWidth="1"/>
    <col min="11546" max="11546" width="3.85546875" customWidth="1"/>
    <col min="11547" max="11547" width="5" customWidth="1"/>
    <col min="11548" max="11548" width="4.42578125" customWidth="1"/>
    <col min="11551" max="11551" width="16.85546875" customWidth="1"/>
    <col min="11552" max="11552" width="19.85546875" customWidth="1"/>
    <col min="11553" max="11553" width="23" customWidth="1"/>
    <col min="11778" max="11778" width="28.85546875" customWidth="1"/>
    <col min="11779" max="11779" width="13.42578125" customWidth="1"/>
    <col min="11780" max="11780" width="10" customWidth="1"/>
    <col min="11781" max="11781" width="10.140625" bestFit="1" customWidth="1"/>
    <col min="11782" max="11782" width="10.140625" customWidth="1"/>
    <col min="11783" max="11783" width="12.42578125" bestFit="1" customWidth="1"/>
    <col min="11784" max="11784" width="13.42578125" customWidth="1"/>
    <col min="11785" max="11786" width="16.42578125" customWidth="1"/>
    <col min="11787" max="11787" width="17.28515625" customWidth="1"/>
    <col min="11788" max="11788" width="20.85546875" customWidth="1"/>
    <col min="11789" max="11789" width="17.28515625" customWidth="1"/>
    <col min="11790" max="11790" width="18.5703125" customWidth="1"/>
    <col min="11793" max="11793" width="10.140625" bestFit="1" customWidth="1"/>
    <col min="11794" max="11794" width="10.85546875" customWidth="1"/>
    <col min="11795" max="11795" width="12.5703125" customWidth="1"/>
    <col min="11797" max="11797" width="19.5703125" customWidth="1"/>
    <col min="11798" max="11799" width="14" customWidth="1"/>
    <col min="11800" max="11801" width="14.85546875" customWidth="1"/>
    <col min="11802" max="11802" width="3.85546875" customWidth="1"/>
    <col min="11803" max="11803" width="5" customWidth="1"/>
    <col min="11804" max="11804" width="4.42578125" customWidth="1"/>
    <col min="11807" max="11807" width="16.85546875" customWidth="1"/>
    <col min="11808" max="11808" width="19.85546875" customWidth="1"/>
    <col min="11809" max="11809" width="23" customWidth="1"/>
    <col min="12034" max="12034" width="28.85546875" customWidth="1"/>
    <col min="12035" max="12035" width="13.42578125" customWidth="1"/>
    <col min="12036" max="12036" width="10" customWidth="1"/>
    <col min="12037" max="12037" width="10.140625" bestFit="1" customWidth="1"/>
    <col min="12038" max="12038" width="10.140625" customWidth="1"/>
    <col min="12039" max="12039" width="12.42578125" bestFit="1" customWidth="1"/>
    <col min="12040" max="12040" width="13.42578125" customWidth="1"/>
    <col min="12041" max="12042" width="16.42578125" customWidth="1"/>
    <col min="12043" max="12043" width="17.28515625" customWidth="1"/>
    <col min="12044" max="12044" width="20.85546875" customWidth="1"/>
    <col min="12045" max="12045" width="17.28515625" customWidth="1"/>
    <col min="12046" max="12046" width="18.5703125" customWidth="1"/>
    <col min="12049" max="12049" width="10.140625" bestFit="1" customWidth="1"/>
    <col min="12050" max="12050" width="10.85546875" customWidth="1"/>
    <col min="12051" max="12051" width="12.5703125" customWidth="1"/>
    <col min="12053" max="12053" width="19.5703125" customWidth="1"/>
    <col min="12054" max="12055" width="14" customWidth="1"/>
    <col min="12056" max="12057" width="14.85546875" customWidth="1"/>
    <col min="12058" max="12058" width="3.85546875" customWidth="1"/>
    <col min="12059" max="12059" width="5" customWidth="1"/>
    <col min="12060" max="12060" width="4.42578125" customWidth="1"/>
    <col min="12063" max="12063" width="16.85546875" customWidth="1"/>
    <col min="12064" max="12064" width="19.85546875" customWidth="1"/>
    <col min="12065" max="12065" width="23" customWidth="1"/>
    <col min="12290" max="12290" width="28.85546875" customWidth="1"/>
    <col min="12291" max="12291" width="13.42578125" customWidth="1"/>
    <col min="12292" max="12292" width="10" customWidth="1"/>
    <col min="12293" max="12293" width="10.140625" bestFit="1" customWidth="1"/>
    <col min="12294" max="12294" width="10.140625" customWidth="1"/>
    <col min="12295" max="12295" width="12.42578125" bestFit="1" customWidth="1"/>
    <col min="12296" max="12296" width="13.42578125" customWidth="1"/>
    <col min="12297" max="12298" width="16.42578125" customWidth="1"/>
    <col min="12299" max="12299" width="17.28515625" customWidth="1"/>
    <col min="12300" max="12300" width="20.85546875" customWidth="1"/>
    <col min="12301" max="12301" width="17.28515625" customWidth="1"/>
    <col min="12302" max="12302" width="18.5703125" customWidth="1"/>
    <col min="12305" max="12305" width="10.140625" bestFit="1" customWidth="1"/>
    <col min="12306" max="12306" width="10.85546875" customWidth="1"/>
    <col min="12307" max="12307" width="12.5703125" customWidth="1"/>
    <col min="12309" max="12309" width="19.5703125" customWidth="1"/>
    <col min="12310" max="12311" width="14" customWidth="1"/>
    <col min="12312" max="12313" width="14.85546875" customWidth="1"/>
    <col min="12314" max="12314" width="3.85546875" customWidth="1"/>
    <col min="12315" max="12315" width="5" customWidth="1"/>
    <col min="12316" max="12316" width="4.42578125" customWidth="1"/>
    <col min="12319" max="12319" width="16.85546875" customWidth="1"/>
    <col min="12320" max="12320" width="19.85546875" customWidth="1"/>
    <col min="12321" max="12321" width="23" customWidth="1"/>
    <col min="12546" max="12546" width="28.85546875" customWidth="1"/>
    <col min="12547" max="12547" width="13.42578125" customWidth="1"/>
    <col min="12548" max="12548" width="10" customWidth="1"/>
    <col min="12549" max="12549" width="10.140625" bestFit="1" customWidth="1"/>
    <col min="12550" max="12550" width="10.140625" customWidth="1"/>
    <col min="12551" max="12551" width="12.42578125" bestFit="1" customWidth="1"/>
    <col min="12552" max="12552" width="13.42578125" customWidth="1"/>
    <col min="12553" max="12554" width="16.42578125" customWidth="1"/>
    <col min="12555" max="12555" width="17.28515625" customWidth="1"/>
    <col min="12556" max="12556" width="20.85546875" customWidth="1"/>
    <col min="12557" max="12557" width="17.28515625" customWidth="1"/>
    <col min="12558" max="12558" width="18.5703125" customWidth="1"/>
    <col min="12561" max="12561" width="10.140625" bestFit="1" customWidth="1"/>
    <col min="12562" max="12562" width="10.85546875" customWidth="1"/>
    <col min="12563" max="12563" width="12.5703125" customWidth="1"/>
    <col min="12565" max="12565" width="19.5703125" customWidth="1"/>
    <col min="12566" max="12567" width="14" customWidth="1"/>
    <col min="12568" max="12569" width="14.85546875" customWidth="1"/>
    <col min="12570" max="12570" width="3.85546875" customWidth="1"/>
    <col min="12571" max="12571" width="5" customWidth="1"/>
    <col min="12572" max="12572" width="4.42578125" customWidth="1"/>
    <col min="12575" max="12575" width="16.85546875" customWidth="1"/>
    <col min="12576" max="12576" width="19.85546875" customWidth="1"/>
    <col min="12577" max="12577" width="23" customWidth="1"/>
    <col min="12802" max="12802" width="28.85546875" customWidth="1"/>
    <col min="12803" max="12803" width="13.42578125" customWidth="1"/>
    <col min="12804" max="12804" width="10" customWidth="1"/>
    <col min="12805" max="12805" width="10.140625" bestFit="1" customWidth="1"/>
    <col min="12806" max="12806" width="10.140625" customWidth="1"/>
    <col min="12807" max="12807" width="12.42578125" bestFit="1" customWidth="1"/>
    <col min="12808" max="12808" width="13.42578125" customWidth="1"/>
    <col min="12809" max="12810" width="16.42578125" customWidth="1"/>
    <col min="12811" max="12811" width="17.28515625" customWidth="1"/>
    <col min="12812" max="12812" width="20.85546875" customWidth="1"/>
    <col min="12813" max="12813" width="17.28515625" customWidth="1"/>
    <col min="12814" max="12814" width="18.5703125" customWidth="1"/>
    <col min="12817" max="12817" width="10.140625" bestFit="1" customWidth="1"/>
    <col min="12818" max="12818" width="10.85546875" customWidth="1"/>
    <col min="12819" max="12819" width="12.5703125" customWidth="1"/>
    <col min="12821" max="12821" width="19.5703125" customWidth="1"/>
    <col min="12822" max="12823" width="14" customWidth="1"/>
    <col min="12824" max="12825" width="14.85546875" customWidth="1"/>
    <col min="12826" max="12826" width="3.85546875" customWidth="1"/>
    <col min="12827" max="12827" width="5" customWidth="1"/>
    <col min="12828" max="12828" width="4.42578125" customWidth="1"/>
    <col min="12831" max="12831" width="16.85546875" customWidth="1"/>
    <col min="12832" max="12832" width="19.85546875" customWidth="1"/>
    <col min="12833" max="12833" width="23" customWidth="1"/>
    <col min="13058" max="13058" width="28.85546875" customWidth="1"/>
    <col min="13059" max="13059" width="13.42578125" customWidth="1"/>
    <col min="13060" max="13060" width="10" customWidth="1"/>
    <col min="13061" max="13061" width="10.140625" bestFit="1" customWidth="1"/>
    <col min="13062" max="13062" width="10.140625" customWidth="1"/>
    <col min="13063" max="13063" width="12.42578125" bestFit="1" customWidth="1"/>
    <col min="13064" max="13064" width="13.42578125" customWidth="1"/>
    <col min="13065" max="13066" width="16.42578125" customWidth="1"/>
    <col min="13067" max="13067" width="17.28515625" customWidth="1"/>
    <col min="13068" max="13068" width="20.85546875" customWidth="1"/>
    <col min="13069" max="13069" width="17.28515625" customWidth="1"/>
    <col min="13070" max="13070" width="18.5703125" customWidth="1"/>
    <col min="13073" max="13073" width="10.140625" bestFit="1" customWidth="1"/>
    <col min="13074" max="13074" width="10.85546875" customWidth="1"/>
    <col min="13075" max="13075" width="12.5703125" customWidth="1"/>
    <col min="13077" max="13077" width="19.5703125" customWidth="1"/>
    <col min="13078" max="13079" width="14" customWidth="1"/>
    <col min="13080" max="13081" width="14.85546875" customWidth="1"/>
    <col min="13082" max="13082" width="3.85546875" customWidth="1"/>
    <col min="13083" max="13083" width="5" customWidth="1"/>
    <col min="13084" max="13084" width="4.42578125" customWidth="1"/>
    <col min="13087" max="13087" width="16.85546875" customWidth="1"/>
    <col min="13088" max="13088" width="19.85546875" customWidth="1"/>
    <col min="13089" max="13089" width="23" customWidth="1"/>
    <col min="13314" max="13314" width="28.85546875" customWidth="1"/>
    <col min="13315" max="13315" width="13.42578125" customWidth="1"/>
    <col min="13316" max="13316" width="10" customWidth="1"/>
    <col min="13317" max="13317" width="10.140625" bestFit="1" customWidth="1"/>
    <col min="13318" max="13318" width="10.140625" customWidth="1"/>
    <col min="13319" max="13319" width="12.42578125" bestFit="1" customWidth="1"/>
    <col min="13320" max="13320" width="13.42578125" customWidth="1"/>
    <col min="13321" max="13322" width="16.42578125" customWidth="1"/>
    <col min="13323" max="13323" width="17.28515625" customWidth="1"/>
    <col min="13324" max="13324" width="20.85546875" customWidth="1"/>
    <col min="13325" max="13325" width="17.28515625" customWidth="1"/>
    <col min="13326" max="13326" width="18.5703125" customWidth="1"/>
    <col min="13329" max="13329" width="10.140625" bestFit="1" customWidth="1"/>
    <col min="13330" max="13330" width="10.85546875" customWidth="1"/>
    <col min="13331" max="13331" width="12.5703125" customWidth="1"/>
    <col min="13333" max="13333" width="19.5703125" customWidth="1"/>
    <col min="13334" max="13335" width="14" customWidth="1"/>
    <col min="13336" max="13337" width="14.85546875" customWidth="1"/>
    <col min="13338" max="13338" width="3.85546875" customWidth="1"/>
    <col min="13339" max="13339" width="5" customWidth="1"/>
    <col min="13340" max="13340" width="4.42578125" customWidth="1"/>
    <col min="13343" max="13343" width="16.85546875" customWidth="1"/>
    <col min="13344" max="13344" width="19.85546875" customWidth="1"/>
    <col min="13345" max="13345" width="23" customWidth="1"/>
    <col min="13570" max="13570" width="28.85546875" customWidth="1"/>
    <col min="13571" max="13571" width="13.42578125" customWidth="1"/>
    <col min="13572" max="13572" width="10" customWidth="1"/>
    <col min="13573" max="13573" width="10.140625" bestFit="1" customWidth="1"/>
    <col min="13574" max="13574" width="10.140625" customWidth="1"/>
    <col min="13575" max="13575" width="12.42578125" bestFit="1" customWidth="1"/>
    <col min="13576" max="13576" width="13.42578125" customWidth="1"/>
    <col min="13577" max="13578" width="16.42578125" customWidth="1"/>
    <col min="13579" max="13579" width="17.28515625" customWidth="1"/>
    <col min="13580" max="13580" width="20.85546875" customWidth="1"/>
    <col min="13581" max="13581" width="17.28515625" customWidth="1"/>
    <col min="13582" max="13582" width="18.5703125" customWidth="1"/>
    <col min="13585" max="13585" width="10.140625" bestFit="1" customWidth="1"/>
    <col min="13586" max="13586" width="10.85546875" customWidth="1"/>
    <col min="13587" max="13587" width="12.5703125" customWidth="1"/>
    <col min="13589" max="13589" width="19.5703125" customWidth="1"/>
    <col min="13590" max="13591" width="14" customWidth="1"/>
    <col min="13592" max="13593" width="14.85546875" customWidth="1"/>
    <col min="13594" max="13594" width="3.85546875" customWidth="1"/>
    <col min="13595" max="13595" width="5" customWidth="1"/>
    <col min="13596" max="13596" width="4.42578125" customWidth="1"/>
    <col min="13599" max="13599" width="16.85546875" customWidth="1"/>
    <col min="13600" max="13600" width="19.85546875" customWidth="1"/>
    <col min="13601" max="13601" width="23" customWidth="1"/>
    <col min="13826" max="13826" width="28.85546875" customWidth="1"/>
    <col min="13827" max="13827" width="13.42578125" customWidth="1"/>
    <col min="13828" max="13828" width="10" customWidth="1"/>
    <col min="13829" max="13829" width="10.140625" bestFit="1" customWidth="1"/>
    <col min="13830" max="13830" width="10.140625" customWidth="1"/>
    <col min="13831" max="13831" width="12.42578125" bestFit="1" customWidth="1"/>
    <col min="13832" max="13832" width="13.42578125" customWidth="1"/>
    <col min="13833" max="13834" width="16.42578125" customWidth="1"/>
    <col min="13835" max="13835" width="17.28515625" customWidth="1"/>
    <col min="13836" max="13836" width="20.85546875" customWidth="1"/>
    <col min="13837" max="13837" width="17.28515625" customWidth="1"/>
    <col min="13838" max="13838" width="18.5703125" customWidth="1"/>
    <col min="13841" max="13841" width="10.140625" bestFit="1" customWidth="1"/>
    <col min="13842" max="13842" width="10.85546875" customWidth="1"/>
    <col min="13843" max="13843" width="12.5703125" customWidth="1"/>
    <col min="13845" max="13845" width="19.5703125" customWidth="1"/>
    <col min="13846" max="13847" width="14" customWidth="1"/>
    <col min="13848" max="13849" width="14.85546875" customWidth="1"/>
    <col min="13850" max="13850" width="3.85546875" customWidth="1"/>
    <col min="13851" max="13851" width="5" customWidth="1"/>
    <col min="13852" max="13852" width="4.42578125" customWidth="1"/>
    <col min="13855" max="13855" width="16.85546875" customWidth="1"/>
    <col min="13856" max="13856" width="19.85546875" customWidth="1"/>
    <col min="13857" max="13857" width="23" customWidth="1"/>
    <col min="14082" max="14082" width="28.85546875" customWidth="1"/>
    <col min="14083" max="14083" width="13.42578125" customWidth="1"/>
    <col min="14084" max="14084" width="10" customWidth="1"/>
    <col min="14085" max="14085" width="10.140625" bestFit="1" customWidth="1"/>
    <col min="14086" max="14086" width="10.140625" customWidth="1"/>
    <col min="14087" max="14087" width="12.42578125" bestFit="1" customWidth="1"/>
    <col min="14088" max="14088" width="13.42578125" customWidth="1"/>
    <col min="14089" max="14090" width="16.42578125" customWidth="1"/>
    <col min="14091" max="14091" width="17.28515625" customWidth="1"/>
    <col min="14092" max="14092" width="20.85546875" customWidth="1"/>
    <col min="14093" max="14093" width="17.28515625" customWidth="1"/>
    <col min="14094" max="14094" width="18.5703125" customWidth="1"/>
    <col min="14097" max="14097" width="10.140625" bestFit="1" customWidth="1"/>
    <col min="14098" max="14098" width="10.85546875" customWidth="1"/>
    <col min="14099" max="14099" width="12.5703125" customWidth="1"/>
    <col min="14101" max="14101" width="19.5703125" customWidth="1"/>
    <col min="14102" max="14103" width="14" customWidth="1"/>
    <col min="14104" max="14105" width="14.85546875" customWidth="1"/>
    <col min="14106" max="14106" width="3.85546875" customWidth="1"/>
    <col min="14107" max="14107" width="5" customWidth="1"/>
    <col min="14108" max="14108" width="4.42578125" customWidth="1"/>
    <col min="14111" max="14111" width="16.85546875" customWidth="1"/>
    <col min="14112" max="14112" width="19.85546875" customWidth="1"/>
    <col min="14113" max="14113" width="23" customWidth="1"/>
    <col min="14338" max="14338" width="28.85546875" customWidth="1"/>
    <col min="14339" max="14339" width="13.42578125" customWidth="1"/>
    <col min="14340" max="14340" width="10" customWidth="1"/>
    <col min="14341" max="14341" width="10.140625" bestFit="1" customWidth="1"/>
    <col min="14342" max="14342" width="10.140625" customWidth="1"/>
    <col min="14343" max="14343" width="12.42578125" bestFit="1" customWidth="1"/>
    <col min="14344" max="14344" width="13.42578125" customWidth="1"/>
    <col min="14345" max="14346" width="16.42578125" customWidth="1"/>
    <col min="14347" max="14347" width="17.28515625" customWidth="1"/>
    <col min="14348" max="14348" width="20.85546875" customWidth="1"/>
    <col min="14349" max="14349" width="17.28515625" customWidth="1"/>
    <col min="14350" max="14350" width="18.5703125" customWidth="1"/>
    <col min="14353" max="14353" width="10.140625" bestFit="1" customWidth="1"/>
    <col min="14354" max="14354" width="10.85546875" customWidth="1"/>
    <col min="14355" max="14355" width="12.5703125" customWidth="1"/>
    <col min="14357" max="14357" width="19.5703125" customWidth="1"/>
    <col min="14358" max="14359" width="14" customWidth="1"/>
    <col min="14360" max="14361" width="14.85546875" customWidth="1"/>
    <col min="14362" max="14362" width="3.85546875" customWidth="1"/>
    <col min="14363" max="14363" width="5" customWidth="1"/>
    <col min="14364" max="14364" width="4.42578125" customWidth="1"/>
    <col min="14367" max="14367" width="16.85546875" customWidth="1"/>
    <col min="14368" max="14368" width="19.85546875" customWidth="1"/>
    <col min="14369" max="14369" width="23" customWidth="1"/>
    <col min="14594" max="14594" width="28.85546875" customWidth="1"/>
    <col min="14595" max="14595" width="13.42578125" customWidth="1"/>
    <col min="14596" max="14596" width="10" customWidth="1"/>
    <col min="14597" max="14597" width="10.140625" bestFit="1" customWidth="1"/>
    <col min="14598" max="14598" width="10.140625" customWidth="1"/>
    <col min="14599" max="14599" width="12.42578125" bestFit="1" customWidth="1"/>
    <col min="14600" max="14600" width="13.42578125" customWidth="1"/>
    <col min="14601" max="14602" width="16.42578125" customWidth="1"/>
    <col min="14603" max="14603" width="17.28515625" customWidth="1"/>
    <col min="14604" max="14604" width="20.85546875" customWidth="1"/>
    <col min="14605" max="14605" width="17.28515625" customWidth="1"/>
    <col min="14606" max="14606" width="18.5703125" customWidth="1"/>
    <col min="14609" max="14609" width="10.140625" bestFit="1" customWidth="1"/>
    <col min="14610" max="14610" width="10.85546875" customWidth="1"/>
    <col min="14611" max="14611" width="12.5703125" customWidth="1"/>
    <col min="14613" max="14613" width="19.5703125" customWidth="1"/>
    <col min="14614" max="14615" width="14" customWidth="1"/>
    <col min="14616" max="14617" width="14.85546875" customWidth="1"/>
    <col min="14618" max="14618" width="3.85546875" customWidth="1"/>
    <col min="14619" max="14619" width="5" customWidth="1"/>
    <col min="14620" max="14620" width="4.42578125" customWidth="1"/>
    <col min="14623" max="14623" width="16.85546875" customWidth="1"/>
    <col min="14624" max="14624" width="19.85546875" customWidth="1"/>
    <col min="14625" max="14625" width="23" customWidth="1"/>
    <col min="14850" max="14850" width="28.85546875" customWidth="1"/>
    <col min="14851" max="14851" width="13.42578125" customWidth="1"/>
    <col min="14852" max="14852" width="10" customWidth="1"/>
    <col min="14853" max="14853" width="10.140625" bestFit="1" customWidth="1"/>
    <col min="14854" max="14854" width="10.140625" customWidth="1"/>
    <col min="14855" max="14855" width="12.42578125" bestFit="1" customWidth="1"/>
    <col min="14856" max="14856" width="13.42578125" customWidth="1"/>
    <col min="14857" max="14858" width="16.42578125" customWidth="1"/>
    <col min="14859" max="14859" width="17.28515625" customWidth="1"/>
    <col min="14860" max="14860" width="20.85546875" customWidth="1"/>
    <col min="14861" max="14861" width="17.28515625" customWidth="1"/>
    <col min="14862" max="14862" width="18.5703125" customWidth="1"/>
    <col min="14865" max="14865" width="10.140625" bestFit="1" customWidth="1"/>
    <col min="14866" max="14866" width="10.85546875" customWidth="1"/>
    <col min="14867" max="14867" width="12.5703125" customWidth="1"/>
    <col min="14869" max="14869" width="19.5703125" customWidth="1"/>
    <col min="14870" max="14871" width="14" customWidth="1"/>
    <col min="14872" max="14873" width="14.85546875" customWidth="1"/>
    <col min="14874" max="14874" width="3.85546875" customWidth="1"/>
    <col min="14875" max="14875" width="5" customWidth="1"/>
    <col min="14876" max="14876" width="4.42578125" customWidth="1"/>
    <col min="14879" max="14879" width="16.85546875" customWidth="1"/>
    <col min="14880" max="14880" width="19.85546875" customWidth="1"/>
    <col min="14881" max="14881" width="23" customWidth="1"/>
    <col min="15106" max="15106" width="28.85546875" customWidth="1"/>
    <col min="15107" max="15107" width="13.42578125" customWidth="1"/>
    <col min="15108" max="15108" width="10" customWidth="1"/>
    <col min="15109" max="15109" width="10.140625" bestFit="1" customWidth="1"/>
    <col min="15110" max="15110" width="10.140625" customWidth="1"/>
    <col min="15111" max="15111" width="12.42578125" bestFit="1" customWidth="1"/>
    <col min="15112" max="15112" width="13.42578125" customWidth="1"/>
    <col min="15113" max="15114" width="16.42578125" customWidth="1"/>
    <col min="15115" max="15115" width="17.28515625" customWidth="1"/>
    <col min="15116" max="15116" width="20.85546875" customWidth="1"/>
    <col min="15117" max="15117" width="17.28515625" customWidth="1"/>
    <col min="15118" max="15118" width="18.5703125" customWidth="1"/>
    <col min="15121" max="15121" width="10.140625" bestFit="1" customWidth="1"/>
    <col min="15122" max="15122" width="10.85546875" customWidth="1"/>
    <col min="15123" max="15123" width="12.5703125" customWidth="1"/>
    <col min="15125" max="15125" width="19.5703125" customWidth="1"/>
    <col min="15126" max="15127" width="14" customWidth="1"/>
    <col min="15128" max="15129" width="14.85546875" customWidth="1"/>
    <col min="15130" max="15130" width="3.85546875" customWidth="1"/>
    <col min="15131" max="15131" width="5" customWidth="1"/>
    <col min="15132" max="15132" width="4.42578125" customWidth="1"/>
    <col min="15135" max="15135" width="16.85546875" customWidth="1"/>
    <col min="15136" max="15136" width="19.85546875" customWidth="1"/>
    <col min="15137" max="15137" width="23" customWidth="1"/>
    <col min="15362" max="15362" width="28.85546875" customWidth="1"/>
    <col min="15363" max="15363" width="13.42578125" customWidth="1"/>
    <col min="15364" max="15364" width="10" customWidth="1"/>
    <col min="15365" max="15365" width="10.140625" bestFit="1" customWidth="1"/>
    <col min="15366" max="15366" width="10.140625" customWidth="1"/>
    <col min="15367" max="15367" width="12.42578125" bestFit="1" customWidth="1"/>
    <col min="15368" max="15368" width="13.42578125" customWidth="1"/>
    <col min="15369" max="15370" width="16.42578125" customWidth="1"/>
    <col min="15371" max="15371" width="17.28515625" customWidth="1"/>
    <col min="15372" max="15372" width="20.85546875" customWidth="1"/>
    <col min="15373" max="15373" width="17.28515625" customWidth="1"/>
    <col min="15374" max="15374" width="18.5703125" customWidth="1"/>
    <col min="15377" max="15377" width="10.140625" bestFit="1" customWidth="1"/>
    <col min="15378" max="15378" width="10.85546875" customWidth="1"/>
    <col min="15379" max="15379" width="12.5703125" customWidth="1"/>
    <col min="15381" max="15381" width="19.5703125" customWidth="1"/>
    <col min="15382" max="15383" width="14" customWidth="1"/>
    <col min="15384" max="15385" width="14.85546875" customWidth="1"/>
    <col min="15386" max="15386" width="3.85546875" customWidth="1"/>
    <col min="15387" max="15387" width="5" customWidth="1"/>
    <col min="15388" max="15388" width="4.42578125" customWidth="1"/>
    <col min="15391" max="15391" width="16.85546875" customWidth="1"/>
    <col min="15392" max="15392" width="19.85546875" customWidth="1"/>
    <col min="15393" max="15393" width="23" customWidth="1"/>
    <col min="15618" max="15618" width="28.85546875" customWidth="1"/>
    <col min="15619" max="15619" width="13.42578125" customWidth="1"/>
    <col min="15620" max="15620" width="10" customWidth="1"/>
    <col min="15621" max="15621" width="10.140625" bestFit="1" customWidth="1"/>
    <col min="15622" max="15622" width="10.140625" customWidth="1"/>
    <col min="15623" max="15623" width="12.42578125" bestFit="1" customWidth="1"/>
    <col min="15624" max="15624" width="13.42578125" customWidth="1"/>
    <col min="15625" max="15626" width="16.42578125" customWidth="1"/>
    <col min="15627" max="15627" width="17.28515625" customWidth="1"/>
    <col min="15628" max="15628" width="20.85546875" customWidth="1"/>
    <col min="15629" max="15629" width="17.28515625" customWidth="1"/>
    <col min="15630" max="15630" width="18.5703125" customWidth="1"/>
    <col min="15633" max="15633" width="10.140625" bestFit="1" customWidth="1"/>
    <col min="15634" max="15634" width="10.85546875" customWidth="1"/>
    <col min="15635" max="15635" width="12.5703125" customWidth="1"/>
    <col min="15637" max="15637" width="19.5703125" customWidth="1"/>
    <col min="15638" max="15639" width="14" customWidth="1"/>
    <col min="15640" max="15641" width="14.85546875" customWidth="1"/>
    <col min="15642" max="15642" width="3.85546875" customWidth="1"/>
    <col min="15643" max="15643" width="5" customWidth="1"/>
    <col min="15644" max="15644" width="4.42578125" customWidth="1"/>
    <col min="15647" max="15647" width="16.85546875" customWidth="1"/>
    <col min="15648" max="15648" width="19.85546875" customWidth="1"/>
    <col min="15649" max="15649" width="23" customWidth="1"/>
    <col min="15874" max="15874" width="28.85546875" customWidth="1"/>
    <col min="15875" max="15875" width="13.42578125" customWidth="1"/>
    <col min="15876" max="15876" width="10" customWidth="1"/>
    <col min="15877" max="15877" width="10.140625" bestFit="1" customWidth="1"/>
    <col min="15878" max="15878" width="10.140625" customWidth="1"/>
    <col min="15879" max="15879" width="12.42578125" bestFit="1" customWidth="1"/>
    <col min="15880" max="15880" width="13.42578125" customWidth="1"/>
    <col min="15881" max="15882" width="16.42578125" customWidth="1"/>
    <col min="15883" max="15883" width="17.28515625" customWidth="1"/>
    <col min="15884" max="15884" width="20.85546875" customWidth="1"/>
    <col min="15885" max="15885" width="17.28515625" customWidth="1"/>
    <col min="15886" max="15886" width="18.5703125" customWidth="1"/>
    <col min="15889" max="15889" width="10.140625" bestFit="1" customWidth="1"/>
    <col min="15890" max="15890" width="10.85546875" customWidth="1"/>
    <col min="15891" max="15891" width="12.5703125" customWidth="1"/>
    <col min="15893" max="15893" width="19.5703125" customWidth="1"/>
    <col min="15894" max="15895" width="14" customWidth="1"/>
    <col min="15896" max="15897" width="14.85546875" customWidth="1"/>
    <col min="15898" max="15898" width="3.85546875" customWidth="1"/>
    <col min="15899" max="15899" width="5" customWidth="1"/>
    <col min="15900" max="15900" width="4.42578125" customWidth="1"/>
    <col min="15903" max="15903" width="16.85546875" customWidth="1"/>
    <col min="15904" max="15904" width="19.85546875" customWidth="1"/>
    <col min="15905" max="15905" width="23" customWidth="1"/>
    <col min="16130" max="16130" width="28.85546875" customWidth="1"/>
    <col min="16131" max="16131" width="13.42578125" customWidth="1"/>
    <col min="16132" max="16132" width="10" customWidth="1"/>
    <col min="16133" max="16133" width="10.140625" bestFit="1" customWidth="1"/>
    <col min="16134" max="16134" width="10.140625" customWidth="1"/>
    <col min="16135" max="16135" width="12.42578125" bestFit="1" customWidth="1"/>
    <col min="16136" max="16136" width="13.42578125" customWidth="1"/>
    <col min="16137" max="16138" width="16.42578125" customWidth="1"/>
    <col min="16139" max="16139" width="17.28515625" customWidth="1"/>
    <col min="16140" max="16140" width="20.85546875" customWidth="1"/>
    <col min="16141" max="16141" width="17.28515625" customWidth="1"/>
    <col min="16142" max="16142" width="18.5703125" customWidth="1"/>
    <col min="16145" max="16145" width="10.140625" bestFit="1" customWidth="1"/>
    <col min="16146" max="16146" width="10.85546875" customWidth="1"/>
    <col min="16147" max="16147" width="12.5703125" customWidth="1"/>
    <col min="16149" max="16149" width="19.5703125" customWidth="1"/>
    <col min="16150" max="16151" width="14" customWidth="1"/>
    <col min="16152" max="16153" width="14.85546875" customWidth="1"/>
    <col min="16154" max="16154" width="3.85546875" customWidth="1"/>
    <col min="16155" max="16155" width="5" customWidth="1"/>
    <col min="16156" max="16156" width="4.42578125" customWidth="1"/>
    <col min="16159" max="16159" width="16.85546875" customWidth="1"/>
    <col min="16160" max="16160" width="19.85546875" customWidth="1"/>
    <col min="16161" max="16161" width="23" customWidth="1"/>
  </cols>
  <sheetData>
    <row r="2" spans="2:33" ht="13.5" thickBot="1" x14ac:dyDescent="0.25"/>
    <row r="3" spans="2:33" ht="18" customHeight="1" thickBot="1" x14ac:dyDescent="0.25">
      <c r="D3" s="590" t="s">
        <v>1041</v>
      </c>
    </row>
    <row r="4" spans="2:33" ht="13.5" thickBot="1" x14ac:dyDescent="0.25">
      <c r="B4" s="591" t="s">
        <v>1042</v>
      </c>
      <c r="C4" s="592">
        <f>FinPlan!D708</f>
        <v>0</v>
      </c>
      <c r="D4" s="593">
        <f>C4/360</f>
        <v>0</v>
      </c>
      <c r="Q4" s="594"/>
      <c r="R4" s="594"/>
    </row>
    <row r="5" spans="2:33" x14ac:dyDescent="0.2">
      <c r="B5" s="595" t="s">
        <v>1043</v>
      </c>
      <c r="C5" s="596">
        <f>FinPlan!D703</f>
        <v>0</v>
      </c>
    </row>
    <row r="6" spans="2:33" x14ac:dyDescent="0.2">
      <c r="B6" s="595" t="s">
        <v>1044</v>
      </c>
      <c r="C6" s="597">
        <f>FinPlan!D704</f>
        <v>0</v>
      </c>
      <c r="Q6" s="594">
        <f ca="1">SUM(Q11:Q25)</f>
        <v>0</v>
      </c>
      <c r="R6" s="594">
        <f ca="1">SUM(R11:R25)</f>
        <v>0</v>
      </c>
      <c r="T6" s="594">
        <f ca="1">SUM(T11:T25)</f>
        <v>0</v>
      </c>
      <c r="U6" s="594">
        <f ca="1">SUM(U11:U25)</f>
        <v>0</v>
      </c>
      <c r="X6" s="594">
        <f ca="1">SUM(X11:X25)</f>
        <v>0</v>
      </c>
      <c r="Y6" s="594">
        <f ca="1">SUM(Y11:Y25)</f>
        <v>0</v>
      </c>
    </row>
    <row r="7" spans="2:33" x14ac:dyDescent="0.2">
      <c r="B7" s="595" t="s">
        <v>1045</v>
      </c>
      <c r="C7" s="597">
        <f>FinPlan!D705</f>
        <v>0</v>
      </c>
      <c r="K7" s="598" t="e">
        <f>SUM(K11:K2263)</f>
        <v>#DIV/0!</v>
      </c>
      <c r="L7" s="598">
        <f>SUM(L11:L2263)</f>
        <v>0</v>
      </c>
      <c r="M7" s="598"/>
      <c r="N7" s="598">
        <f>SUM(N11:N2263)</f>
        <v>0</v>
      </c>
      <c r="AG7" s="598">
        <f>SUM(AG11:AG2263)</f>
        <v>0</v>
      </c>
    </row>
    <row r="8" spans="2:33" x14ac:dyDescent="0.2">
      <c r="B8" s="595" t="s">
        <v>1046</v>
      </c>
      <c r="C8" s="597">
        <f>FinPlan!D706</f>
        <v>0</v>
      </c>
    </row>
    <row r="9" spans="2:33" ht="27.75" customHeight="1" thickBot="1" x14ac:dyDescent="0.25">
      <c r="B9" s="599" t="s">
        <v>1047</v>
      </c>
      <c r="C9" s="600">
        <f>C7-C6</f>
        <v>0</v>
      </c>
      <c r="F9" s="594"/>
      <c r="AC9" s="601" t="s">
        <v>1048</v>
      </c>
      <c r="AD9" s="602" t="s">
        <v>1049</v>
      </c>
      <c r="AE9" s="602" t="s">
        <v>1050</v>
      </c>
    </row>
    <row r="10" spans="2:33" ht="39.75" customHeight="1" thickBot="1" x14ac:dyDescent="0.25">
      <c r="B10" s="591" t="s">
        <v>1051</v>
      </c>
      <c r="C10" s="603">
        <f>(C15-C14)+1</f>
        <v>1</v>
      </c>
      <c r="F10" s="604" t="s">
        <v>1052</v>
      </c>
      <c r="G10" s="605" t="s">
        <v>1053</v>
      </c>
      <c r="H10" s="605" t="s">
        <v>1054</v>
      </c>
      <c r="I10" s="605" t="s">
        <v>1055</v>
      </c>
      <c r="J10" s="606" t="s">
        <v>1056</v>
      </c>
      <c r="K10" s="605" t="s">
        <v>1057</v>
      </c>
      <c r="L10" s="606" t="s">
        <v>1058</v>
      </c>
      <c r="M10" s="605" t="s">
        <v>1059</v>
      </c>
      <c r="N10" s="605" t="s">
        <v>1060</v>
      </c>
      <c r="O10" s="602"/>
      <c r="P10" s="607" t="s">
        <v>1048</v>
      </c>
      <c r="Q10" s="607" t="s">
        <v>1061</v>
      </c>
      <c r="R10" s="608" t="s">
        <v>1062</v>
      </c>
      <c r="S10" s="607" t="s">
        <v>1063</v>
      </c>
      <c r="T10" s="607" t="s">
        <v>1064</v>
      </c>
      <c r="U10" s="607" t="s">
        <v>1065</v>
      </c>
      <c r="V10" s="607" t="s">
        <v>1066</v>
      </c>
      <c r="W10" s="607"/>
      <c r="X10" s="608" t="s">
        <v>1067</v>
      </c>
      <c r="Y10" s="608" t="s">
        <v>1068</v>
      </c>
      <c r="AC10" s="609">
        <v>0</v>
      </c>
      <c r="AD10" s="609">
        <v>0</v>
      </c>
      <c r="AE10">
        <v>0</v>
      </c>
      <c r="AF10" s="602" t="s">
        <v>1069</v>
      </c>
      <c r="AG10" s="602" t="s">
        <v>1070</v>
      </c>
    </row>
    <row r="11" spans="2:33" ht="15.75" x14ac:dyDescent="0.25">
      <c r="B11" s="595" t="s">
        <v>1071</v>
      </c>
      <c r="C11" s="596">
        <f>C5/C10</f>
        <v>0</v>
      </c>
      <c r="F11" s="610">
        <f>YEAR(H11)</f>
        <v>1900</v>
      </c>
      <c r="G11" s="611">
        <v>0</v>
      </c>
      <c r="H11" s="612">
        <f>$G$11+C6</f>
        <v>0</v>
      </c>
      <c r="I11" s="598" t="e">
        <f>IF(H11&lt;=$C$7,G11*($C$5/$C$9),0)</f>
        <v>#DIV/0!</v>
      </c>
      <c r="J11" s="598">
        <f>IF(H11&lt;=$C$7,$C$5/2,0)</f>
        <v>0</v>
      </c>
      <c r="K11" s="598" t="e">
        <f>IF(G11&lt;=$C$9,I11*$D$4,0)</f>
        <v>#DIV/0!</v>
      </c>
      <c r="L11" s="598">
        <f>IF(G11&lt;=$C$9,$D$4*IF(H11&lt;=$C$7,J11,0),0)</f>
        <v>0</v>
      </c>
      <c r="M11" s="598">
        <f t="shared" ref="M11:M74" si="0">IF(AND(H11&gt;$C$7,H11&lt;$C$8),$C$5,0)</f>
        <v>0</v>
      </c>
      <c r="N11" s="598">
        <f>IF(AND(H11&gt;$C$7,H11&lt;$C$8),$C$5*$D$4,0)</f>
        <v>0</v>
      </c>
      <c r="P11" s="610">
        <f>FinPlan!F22</f>
        <v>0</v>
      </c>
      <c r="Q11" s="594">
        <f ca="1">SUMIF($F$11:$F$35500,P11,$K$11:$K$16296)</f>
        <v>0</v>
      </c>
      <c r="R11" s="594">
        <f ca="1">SUMIF($F$11:$F$35500,P11,$L$11:$L$16296)</f>
        <v>0</v>
      </c>
      <c r="S11" s="594">
        <f ca="1">SUMIF($F$11:$F$35500,P11,$N$11:$N$16296)</f>
        <v>0</v>
      </c>
      <c r="T11" s="594">
        <f ca="1">R11+S11</f>
        <v>0</v>
      </c>
      <c r="U11" s="594">
        <f t="shared" ref="U11:U74" ca="1" si="1">SUMIF($F$11:$F$35500,P11,$V$11:$V$16296)</f>
        <v>0</v>
      </c>
      <c r="V11" s="598" t="e">
        <f>IF(I11+M11&lt;0,0,I11+M11)</f>
        <v>#DIV/0!</v>
      </c>
      <c r="W11" s="612">
        <f>H11</f>
        <v>0</v>
      </c>
      <c r="X11" s="594">
        <f ca="1">SUMIF($AC$11:$AC$35500,P11,$AE$11:$AE$16296)</f>
        <v>0</v>
      </c>
      <c r="Y11" s="594">
        <f ca="1">SUMIF($AC$11:$AC$35500,P11,$AG$11:$AG$16296)+S11</f>
        <v>0</v>
      </c>
      <c r="AC11">
        <f t="shared" ref="AC11:AC74" si="2">YEAR(H11)</f>
        <v>1900</v>
      </c>
      <c r="AD11">
        <f t="shared" ref="AD11:AD74" si="3">MONTH(H11)</f>
        <v>1</v>
      </c>
      <c r="AE11">
        <f t="shared" ref="AE11:AE74" si="4">IF(AND(AD11&lt;&gt;AD10,H10&gt;=$C$6,H11&lt;=$C$7),$C$11,0)</f>
        <v>0</v>
      </c>
      <c r="AF11">
        <f>SUM($AE$10:AE11)</f>
        <v>0</v>
      </c>
      <c r="AG11">
        <f t="shared" ref="AG11:AG74" si="5">IF(G11&lt;=$C$9,$D$4*IF(H11&lt;=$C$7,AF11,0),0)</f>
        <v>0</v>
      </c>
    </row>
    <row r="12" spans="2:33" ht="13.5" thickBot="1" x14ac:dyDescent="0.25">
      <c r="B12" s="599" t="s">
        <v>1072</v>
      </c>
      <c r="C12" s="613">
        <f>C10*C11</f>
        <v>0</v>
      </c>
      <c r="F12" s="610">
        <f>YEAR(H12)</f>
        <v>1900</v>
      </c>
      <c r="G12">
        <f>1+G11</f>
        <v>1</v>
      </c>
      <c r="H12" s="612">
        <f t="shared" ref="H12:H75" si="6">$C$6+G12</f>
        <v>1</v>
      </c>
      <c r="I12" s="598">
        <f t="shared" ref="I12:I75" si="7">IF(H12&lt;=$C$7,G12*($C$5/$C$9),0)</f>
        <v>0</v>
      </c>
      <c r="J12" s="598">
        <f>IF(H12&lt;=$C$7,($C$5/2),0)</f>
        <v>0</v>
      </c>
      <c r="K12" s="598">
        <f t="shared" ref="K12:K75" si="8">IF(G12&lt;=$C$9,I12*$D$4,0)</f>
        <v>0</v>
      </c>
      <c r="L12" s="598">
        <f t="shared" ref="L12:L75" si="9">IF(G12&lt;=$C$9,$D$4*IF(H12&lt;=$C$7,J12,0),0)</f>
        <v>0</v>
      </c>
      <c r="M12" s="598">
        <f t="shared" si="0"/>
        <v>0</v>
      </c>
      <c r="N12" s="598">
        <f t="shared" ref="N12:N75" si="10">IF(AND(H12&gt;$C$7,H12&lt;$C$8),$C$5*$D$4,0)</f>
        <v>0</v>
      </c>
      <c r="P12" s="610">
        <f>P11+1</f>
        <v>1</v>
      </c>
      <c r="Q12" s="594">
        <f t="shared" ref="Q12:Q75" ca="1" si="11">SUMIF($F$11:$F$35500,P12,$K$11:$K$16296)</f>
        <v>0</v>
      </c>
      <c r="R12" s="594">
        <f ca="1">SUMIF($F$11:$F$35500,P12,$L$11:$L$16296)</f>
        <v>0</v>
      </c>
      <c r="S12" s="594">
        <f ca="1">SUMIF($F$11:$F$35500,P12,$N$11:$N$16296)</f>
        <v>0</v>
      </c>
      <c r="T12" s="594">
        <f ca="1">R12+S12</f>
        <v>0</v>
      </c>
      <c r="U12" s="594">
        <f t="shared" ca="1" si="1"/>
        <v>0</v>
      </c>
      <c r="V12" s="598" t="e">
        <f t="shared" ref="V12:V75" si="12">IF(I12-I11+M12-M11&lt;0,0,I12-I11+M12-M11)</f>
        <v>#DIV/0!</v>
      </c>
      <c r="W12" s="612">
        <f t="shared" ref="W12:W75" si="13">H12</f>
        <v>1</v>
      </c>
      <c r="X12" s="594">
        <f ca="1">SUMIF($AC$11:$AC$35500,P12,$AE$11:$AE$16296)</f>
        <v>0</v>
      </c>
      <c r="Y12" s="594">
        <f ca="1">SUMIF($AC$11:$AC$35500,P12,$AG$11:$AG$16296)+S12</f>
        <v>0</v>
      </c>
      <c r="AC12">
        <f t="shared" si="2"/>
        <v>1900</v>
      </c>
      <c r="AD12">
        <f t="shared" si="3"/>
        <v>1</v>
      </c>
      <c r="AE12">
        <f t="shared" si="4"/>
        <v>0</v>
      </c>
      <c r="AF12">
        <f>SUM($AE$10:AE12)</f>
        <v>0</v>
      </c>
      <c r="AG12">
        <f t="shared" si="5"/>
        <v>0</v>
      </c>
    </row>
    <row r="13" spans="2:33" ht="13.5" thickBot="1" x14ac:dyDescent="0.25">
      <c r="F13" s="610">
        <f t="shared" ref="F13:F76" si="14">YEAR(H13)</f>
        <v>1900</v>
      </c>
      <c r="G13">
        <f t="shared" ref="G13:G76" si="15">1+G12</f>
        <v>2</v>
      </c>
      <c r="H13" s="612">
        <f t="shared" si="6"/>
        <v>2</v>
      </c>
      <c r="I13" s="598">
        <f t="shared" si="7"/>
        <v>0</v>
      </c>
      <c r="J13" s="598">
        <f t="shared" ref="J13:J76" si="16">IF(H13&lt;=$C$7,$C$5/2,0)</f>
        <v>0</v>
      </c>
      <c r="K13" s="598">
        <f t="shared" si="8"/>
        <v>0</v>
      </c>
      <c r="L13" s="598">
        <f t="shared" si="9"/>
        <v>0</v>
      </c>
      <c r="M13" s="598">
        <f t="shared" si="0"/>
        <v>0</v>
      </c>
      <c r="N13" s="598">
        <f t="shared" si="10"/>
        <v>0</v>
      </c>
      <c r="P13" s="610">
        <f t="shared" ref="P13:P76" si="17">P12+1</f>
        <v>2</v>
      </c>
      <c r="Q13" s="594">
        <f t="shared" ca="1" si="11"/>
        <v>0</v>
      </c>
      <c r="R13" s="594">
        <f ca="1">SUMIF($F$11:$F$35500,P13,$L$11:$L$16296)</f>
        <v>0</v>
      </c>
      <c r="S13" s="594">
        <f t="shared" ref="S13:S76" ca="1" si="18">SUMIF($F$11:$F$35500,P13,$N$11:$N$16296)</f>
        <v>0</v>
      </c>
      <c r="T13" s="594">
        <f ca="1">R13+S13</f>
        <v>0</v>
      </c>
      <c r="U13" s="594">
        <f t="shared" ca="1" si="1"/>
        <v>0</v>
      </c>
      <c r="V13" s="598">
        <f t="shared" si="12"/>
        <v>0</v>
      </c>
      <c r="W13" s="612">
        <f t="shared" si="13"/>
        <v>2</v>
      </c>
      <c r="X13" s="594">
        <f t="shared" ref="X13:X76" ca="1" si="19">SUMIF($AC$11:$AC$35500,P13,$AE$11:$AE$16296)</f>
        <v>0</v>
      </c>
      <c r="Y13" s="594">
        <f t="shared" ref="Y13:Y76" ca="1" si="20">SUMIF($AC$11:$AC$35500,P13,$AG$11:$AG$16296)+S13</f>
        <v>0</v>
      </c>
      <c r="AC13">
        <f t="shared" si="2"/>
        <v>1900</v>
      </c>
      <c r="AD13">
        <f t="shared" si="3"/>
        <v>1</v>
      </c>
      <c r="AE13">
        <f t="shared" si="4"/>
        <v>0</v>
      </c>
      <c r="AF13">
        <f>SUM($AE$10:AE13)</f>
        <v>0</v>
      </c>
      <c r="AG13">
        <f t="shared" si="5"/>
        <v>0</v>
      </c>
    </row>
    <row r="14" spans="2:33" x14ac:dyDescent="0.2">
      <c r="B14" s="614" t="s">
        <v>1073</v>
      </c>
      <c r="C14" s="615">
        <f>12*YEAR(C6)+MONTH(C6)</f>
        <v>22801</v>
      </c>
      <c r="F14" s="610">
        <f t="shared" si="14"/>
        <v>1900</v>
      </c>
      <c r="G14">
        <f t="shared" si="15"/>
        <v>3</v>
      </c>
      <c r="H14" s="612">
        <f t="shared" si="6"/>
        <v>3</v>
      </c>
      <c r="I14" s="598">
        <f t="shared" si="7"/>
        <v>0</v>
      </c>
      <c r="J14" s="598">
        <f t="shared" si="16"/>
        <v>0</v>
      </c>
      <c r="K14" s="598">
        <f t="shared" si="8"/>
        <v>0</v>
      </c>
      <c r="L14" s="598">
        <f t="shared" si="9"/>
        <v>0</v>
      </c>
      <c r="M14" s="598">
        <f t="shared" si="0"/>
        <v>0</v>
      </c>
      <c r="N14" s="598">
        <f t="shared" si="10"/>
        <v>0</v>
      </c>
      <c r="P14" s="610">
        <f t="shared" si="17"/>
        <v>3</v>
      </c>
      <c r="Q14" s="594">
        <f t="shared" ca="1" si="11"/>
        <v>0</v>
      </c>
      <c r="R14" s="594">
        <f t="shared" ref="R14:R77" ca="1" si="21">SUMIF($F$11:$F$35500,P14,$L$11:$L$16296)</f>
        <v>0</v>
      </c>
      <c r="S14" s="594">
        <f t="shared" ca="1" si="18"/>
        <v>0</v>
      </c>
      <c r="T14" s="594">
        <f t="shared" ref="T14:T77" ca="1" si="22">R14+S14</f>
        <v>0</v>
      </c>
      <c r="U14" s="594">
        <f t="shared" ca="1" si="1"/>
        <v>0</v>
      </c>
      <c r="V14" s="598">
        <f t="shared" si="12"/>
        <v>0</v>
      </c>
      <c r="W14" s="612">
        <f t="shared" si="13"/>
        <v>3</v>
      </c>
      <c r="X14" s="594">
        <f t="shared" ca="1" si="19"/>
        <v>0</v>
      </c>
      <c r="Y14" s="594">
        <f t="shared" ca="1" si="20"/>
        <v>0</v>
      </c>
      <c r="AC14">
        <f t="shared" si="2"/>
        <v>1900</v>
      </c>
      <c r="AD14">
        <f t="shared" si="3"/>
        <v>1</v>
      </c>
      <c r="AE14">
        <f t="shared" si="4"/>
        <v>0</v>
      </c>
      <c r="AF14">
        <f>SUM($AE$10:AE14)</f>
        <v>0</v>
      </c>
      <c r="AG14">
        <f t="shared" si="5"/>
        <v>0</v>
      </c>
    </row>
    <row r="15" spans="2:33" ht="13.5" thickBot="1" x14ac:dyDescent="0.25">
      <c r="B15" s="616" t="s">
        <v>1073</v>
      </c>
      <c r="C15" s="613">
        <f>12*YEAR(C7)+MONTH(C7)</f>
        <v>22801</v>
      </c>
      <c r="F15" s="610">
        <f t="shared" si="14"/>
        <v>1900</v>
      </c>
      <c r="G15">
        <f t="shared" si="15"/>
        <v>4</v>
      </c>
      <c r="H15" s="612">
        <f t="shared" si="6"/>
        <v>4</v>
      </c>
      <c r="I15" s="598">
        <f t="shared" si="7"/>
        <v>0</v>
      </c>
      <c r="J15" s="598">
        <f t="shared" si="16"/>
        <v>0</v>
      </c>
      <c r="K15" s="598">
        <f t="shared" si="8"/>
        <v>0</v>
      </c>
      <c r="L15" s="598">
        <f t="shared" si="9"/>
        <v>0</v>
      </c>
      <c r="M15" s="598">
        <f t="shared" si="0"/>
        <v>0</v>
      </c>
      <c r="N15" s="598">
        <f t="shared" si="10"/>
        <v>0</v>
      </c>
      <c r="P15" s="610">
        <f t="shared" si="17"/>
        <v>4</v>
      </c>
      <c r="Q15" s="594">
        <f t="shared" ca="1" si="11"/>
        <v>0</v>
      </c>
      <c r="R15" s="594">
        <f t="shared" ca="1" si="21"/>
        <v>0</v>
      </c>
      <c r="S15" s="594">
        <f t="shared" ca="1" si="18"/>
        <v>0</v>
      </c>
      <c r="T15" s="594">
        <f t="shared" ca="1" si="22"/>
        <v>0</v>
      </c>
      <c r="U15" s="594">
        <f t="shared" ca="1" si="1"/>
        <v>0</v>
      </c>
      <c r="V15" s="598">
        <f t="shared" si="12"/>
        <v>0</v>
      </c>
      <c r="W15" s="612">
        <f t="shared" si="13"/>
        <v>4</v>
      </c>
      <c r="X15" s="594">
        <f t="shared" ca="1" si="19"/>
        <v>0</v>
      </c>
      <c r="Y15" s="594">
        <f t="shared" ca="1" si="20"/>
        <v>0</v>
      </c>
      <c r="AC15">
        <f t="shared" si="2"/>
        <v>1900</v>
      </c>
      <c r="AD15">
        <f t="shared" si="3"/>
        <v>1</v>
      </c>
      <c r="AE15">
        <f t="shared" si="4"/>
        <v>0</v>
      </c>
      <c r="AF15">
        <f>SUM($AE$10:AE15)</f>
        <v>0</v>
      </c>
      <c r="AG15">
        <f t="shared" si="5"/>
        <v>0</v>
      </c>
    </row>
    <row r="16" spans="2:33" x14ac:dyDescent="0.2">
      <c r="F16" s="610">
        <f t="shared" si="14"/>
        <v>1900</v>
      </c>
      <c r="G16">
        <f t="shared" si="15"/>
        <v>5</v>
      </c>
      <c r="H16" s="612">
        <f t="shared" si="6"/>
        <v>5</v>
      </c>
      <c r="I16" s="598">
        <f t="shared" si="7"/>
        <v>0</v>
      </c>
      <c r="J16" s="598">
        <f t="shared" si="16"/>
        <v>0</v>
      </c>
      <c r="K16" s="598">
        <f t="shared" si="8"/>
        <v>0</v>
      </c>
      <c r="L16" s="598">
        <f t="shared" si="9"/>
        <v>0</v>
      </c>
      <c r="M16" s="598">
        <f t="shared" si="0"/>
        <v>0</v>
      </c>
      <c r="N16" s="598">
        <f t="shared" si="10"/>
        <v>0</v>
      </c>
      <c r="P16" s="610">
        <f t="shared" si="17"/>
        <v>5</v>
      </c>
      <c r="Q16" s="594">
        <f t="shared" ca="1" si="11"/>
        <v>0</v>
      </c>
      <c r="R16" s="594">
        <f t="shared" ca="1" si="21"/>
        <v>0</v>
      </c>
      <c r="S16" s="594">
        <f t="shared" ca="1" si="18"/>
        <v>0</v>
      </c>
      <c r="T16" s="594">
        <f t="shared" ca="1" si="22"/>
        <v>0</v>
      </c>
      <c r="U16" s="594">
        <f t="shared" ca="1" si="1"/>
        <v>0</v>
      </c>
      <c r="V16" s="598">
        <f t="shared" si="12"/>
        <v>0</v>
      </c>
      <c r="W16" s="612">
        <f t="shared" si="13"/>
        <v>5</v>
      </c>
      <c r="X16" s="594">
        <f t="shared" ca="1" si="19"/>
        <v>0</v>
      </c>
      <c r="Y16" s="594">
        <f t="shared" ca="1" si="20"/>
        <v>0</v>
      </c>
      <c r="AC16">
        <f t="shared" si="2"/>
        <v>1900</v>
      </c>
      <c r="AD16">
        <f t="shared" si="3"/>
        <v>1</v>
      </c>
      <c r="AE16">
        <f t="shared" si="4"/>
        <v>0</v>
      </c>
      <c r="AF16">
        <f>SUM($AE$10:AE16)</f>
        <v>0</v>
      </c>
      <c r="AG16">
        <f t="shared" si="5"/>
        <v>0</v>
      </c>
    </row>
    <row r="17" spans="6:33" x14ac:dyDescent="0.2">
      <c r="F17" s="610">
        <f t="shared" si="14"/>
        <v>1900</v>
      </c>
      <c r="G17">
        <f t="shared" si="15"/>
        <v>6</v>
      </c>
      <c r="H17" s="612">
        <f t="shared" si="6"/>
        <v>6</v>
      </c>
      <c r="I17" s="598">
        <f t="shared" si="7"/>
        <v>0</v>
      </c>
      <c r="J17" s="598">
        <f t="shared" si="16"/>
        <v>0</v>
      </c>
      <c r="K17" s="598">
        <f t="shared" si="8"/>
        <v>0</v>
      </c>
      <c r="L17" s="598">
        <f t="shared" si="9"/>
        <v>0</v>
      </c>
      <c r="M17" s="598">
        <f t="shared" si="0"/>
        <v>0</v>
      </c>
      <c r="N17" s="598">
        <f t="shared" si="10"/>
        <v>0</v>
      </c>
      <c r="P17" s="610">
        <f t="shared" si="17"/>
        <v>6</v>
      </c>
      <c r="Q17" s="594">
        <f t="shared" ca="1" si="11"/>
        <v>0</v>
      </c>
      <c r="R17" s="594">
        <f t="shared" ca="1" si="21"/>
        <v>0</v>
      </c>
      <c r="S17" s="594">
        <f t="shared" ca="1" si="18"/>
        <v>0</v>
      </c>
      <c r="T17" s="594">
        <f t="shared" ca="1" si="22"/>
        <v>0</v>
      </c>
      <c r="U17" s="594">
        <f t="shared" ca="1" si="1"/>
        <v>0</v>
      </c>
      <c r="V17" s="598">
        <f t="shared" si="12"/>
        <v>0</v>
      </c>
      <c r="W17" s="612">
        <f t="shared" si="13"/>
        <v>6</v>
      </c>
      <c r="X17" s="594">
        <f t="shared" ca="1" si="19"/>
        <v>0</v>
      </c>
      <c r="Y17" s="594">
        <f t="shared" ca="1" si="20"/>
        <v>0</v>
      </c>
      <c r="AC17">
        <f t="shared" si="2"/>
        <v>1900</v>
      </c>
      <c r="AD17">
        <f t="shared" si="3"/>
        <v>1</v>
      </c>
      <c r="AE17">
        <f t="shared" si="4"/>
        <v>0</v>
      </c>
      <c r="AF17">
        <f>SUM($AE$10:AE17)</f>
        <v>0</v>
      </c>
      <c r="AG17">
        <f t="shared" si="5"/>
        <v>0</v>
      </c>
    </row>
    <row r="18" spans="6:33" x14ac:dyDescent="0.2">
      <c r="F18" s="610">
        <f t="shared" si="14"/>
        <v>1900</v>
      </c>
      <c r="G18">
        <f t="shared" si="15"/>
        <v>7</v>
      </c>
      <c r="H18" s="612">
        <f t="shared" si="6"/>
        <v>7</v>
      </c>
      <c r="I18" s="598">
        <f t="shared" si="7"/>
        <v>0</v>
      </c>
      <c r="J18" s="598">
        <f t="shared" si="16"/>
        <v>0</v>
      </c>
      <c r="K18" s="598">
        <f t="shared" si="8"/>
        <v>0</v>
      </c>
      <c r="L18" s="598">
        <f t="shared" si="9"/>
        <v>0</v>
      </c>
      <c r="M18" s="598">
        <f t="shared" si="0"/>
        <v>0</v>
      </c>
      <c r="N18" s="598">
        <f t="shared" si="10"/>
        <v>0</v>
      </c>
      <c r="P18" s="610">
        <f t="shared" si="17"/>
        <v>7</v>
      </c>
      <c r="Q18" s="594">
        <f t="shared" ca="1" si="11"/>
        <v>0</v>
      </c>
      <c r="R18" s="594">
        <f t="shared" ca="1" si="21"/>
        <v>0</v>
      </c>
      <c r="S18" s="594">
        <f t="shared" ca="1" si="18"/>
        <v>0</v>
      </c>
      <c r="T18" s="594">
        <f t="shared" ca="1" si="22"/>
        <v>0</v>
      </c>
      <c r="U18" s="594">
        <f t="shared" ca="1" si="1"/>
        <v>0</v>
      </c>
      <c r="V18" s="598">
        <f t="shared" si="12"/>
        <v>0</v>
      </c>
      <c r="W18" s="612">
        <f t="shared" si="13"/>
        <v>7</v>
      </c>
      <c r="X18" s="594">
        <f t="shared" ca="1" si="19"/>
        <v>0</v>
      </c>
      <c r="Y18" s="594">
        <f t="shared" ca="1" si="20"/>
        <v>0</v>
      </c>
      <c r="AC18">
        <f t="shared" si="2"/>
        <v>1900</v>
      </c>
      <c r="AD18">
        <f t="shared" si="3"/>
        <v>1</v>
      </c>
      <c r="AE18">
        <f t="shared" si="4"/>
        <v>0</v>
      </c>
      <c r="AF18">
        <f>SUM($AE$10:AE18)</f>
        <v>0</v>
      </c>
      <c r="AG18">
        <f t="shared" si="5"/>
        <v>0</v>
      </c>
    </row>
    <row r="19" spans="6:33" x14ac:dyDescent="0.2">
      <c r="F19" s="610">
        <f t="shared" si="14"/>
        <v>1900</v>
      </c>
      <c r="G19">
        <f t="shared" si="15"/>
        <v>8</v>
      </c>
      <c r="H19" s="612">
        <f t="shared" si="6"/>
        <v>8</v>
      </c>
      <c r="I19" s="598">
        <f t="shared" si="7"/>
        <v>0</v>
      </c>
      <c r="J19" s="598">
        <f t="shared" si="16"/>
        <v>0</v>
      </c>
      <c r="K19" s="598">
        <f t="shared" si="8"/>
        <v>0</v>
      </c>
      <c r="L19" s="598">
        <f t="shared" si="9"/>
        <v>0</v>
      </c>
      <c r="M19" s="598">
        <f t="shared" si="0"/>
        <v>0</v>
      </c>
      <c r="N19" s="598">
        <f t="shared" si="10"/>
        <v>0</v>
      </c>
      <c r="P19" s="610">
        <f t="shared" si="17"/>
        <v>8</v>
      </c>
      <c r="Q19" s="594">
        <f t="shared" ca="1" si="11"/>
        <v>0</v>
      </c>
      <c r="R19" s="594">
        <f t="shared" ca="1" si="21"/>
        <v>0</v>
      </c>
      <c r="S19" s="594">
        <f t="shared" ca="1" si="18"/>
        <v>0</v>
      </c>
      <c r="T19" s="594">
        <f t="shared" ca="1" si="22"/>
        <v>0</v>
      </c>
      <c r="U19" s="594">
        <f t="shared" ca="1" si="1"/>
        <v>0</v>
      </c>
      <c r="V19" s="598">
        <f t="shared" si="12"/>
        <v>0</v>
      </c>
      <c r="W19" s="612">
        <f t="shared" si="13"/>
        <v>8</v>
      </c>
      <c r="X19" s="594">
        <f t="shared" ca="1" si="19"/>
        <v>0</v>
      </c>
      <c r="Y19" s="594">
        <f t="shared" ca="1" si="20"/>
        <v>0</v>
      </c>
      <c r="AC19">
        <f t="shared" si="2"/>
        <v>1900</v>
      </c>
      <c r="AD19">
        <f t="shared" si="3"/>
        <v>1</v>
      </c>
      <c r="AE19">
        <f t="shared" si="4"/>
        <v>0</v>
      </c>
      <c r="AF19">
        <f>SUM($AE$10:AE19)</f>
        <v>0</v>
      </c>
      <c r="AG19">
        <f t="shared" si="5"/>
        <v>0</v>
      </c>
    </row>
    <row r="20" spans="6:33" x14ac:dyDescent="0.2">
      <c r="F20" s="610">
        <f t="shared" si="14"/>
        <v>1900</v>
      </c>
      <c r="G20">
        <f t="shared" si="15"/>
        <v>9</v>
      </c>
      <c r="H20" s="612">
        <f t="shared" si="6"/>
        <v>9</v>
      </c>
      <c r="I20" s="598">
        <f t="shared" si="7"/>
        <v>0</v>
      </c>
      <c r="J20" s="598">
        <f t="shared" si="16"/>
        <v>0</v>
      </c>
      <c r="K20" s="598">
        <f t="shared" si="8"/>
        <v>0</v>
      </c>
      <c r="L20" s="598">
        <f t="shared" si="9"/>
        <v>0</v>
      </c>
      <c r="M20" s="598">
        <f t="shared" si="0"/>
        <v>0</v>
      </c>
      <c r="N20" s="598">
        <f t="shared" si="10"/>
        <v>0</v>
      </c>
      <c r="P20" s="610">
        <f t="shared" si="17"/>
        <v>9</v>
      </c>
      <c r="Q20" s="594">
        <f t="shared" ca="1" si="11"/>
        <v>0</v>
      </c>
      <c r="R20" s="594">
        <f t="shared" ca="1" si="21"/>
        <v>0</v>
      </c>
      <c r="S20" s="594">
        <f t="shared" ca="1" si="18"/>
        <v>0</v>
      </c>
      <c r="T20" s="594">
        <f t="shared" ca="1" si="22"/>
        <v>0</v>
      </c>
      <c r="U20" s="594">
        <f t="shared" ca="1" si="1"/>
        <v>0</v>
      </c>
      <c r="V20" s="598">
        <f t="shared" si="12"/>
        <v>0</v>
      </c>
      <c r="W20" s="612">
        <f t="shared" si="13"/>
        <v>9</v>
      </c>
      <c r="X20" s="594">
        <f t="shared" ca="1" si="19"/>
        <v>0</v>
      </c>
      <c r="Y20" s="594">
        <f t="shared" ca="1" si="20"/>
        <v>0</v>
      </c>
      <c r="AC20">
        <f t="shared" si="2"/>
        <v>1900</v>
      </c>
      <c r="AD20">
        <f t="shared" si="3"/>
        <v>1</v>
      </c>
      <c r="AE20">
        <f t="shared" si="4"/>
        <v>0</v>
      </c>
      <c r="AF20">
        <f>SUM($AE$10:AE20)</f>
        <v>0</v>
      </c>
      <c r="AG20">
        <f t="shared" si="5"/>
        <v>0</v>
      </c>
    </row>
    <row r="21" spans="6:33" x14ac:dyDescent="0.2">
      <c r="F21" s="610">
        <f t="shared" si="14"/>
        <v>1900</v>
      </c>
      <c r="G21">
        <f t="shared" si="15"/>
        <v>10</v>
      </c>
      <c r="H21" s="612">
        <f t="shared" si="6"/>
        <v>10</v>
      </c>
      <c r="I21" s="598">
        <f t="shared" si="7"/>
        <v>0</v>
      </c>
      <c r="J21" s="598">
        <f t="shared" si="16"/>
        <v>0</v>
      </c>
      <c r="K21" s="598">
        <f t="shared" si="8"/>
        <v>0</v>
      </c>
      <c r="L21" s="598">
        <f t="shared" si="9"/>
        <v>0</v>
      </c>
      <c r="M21" s="598">
        <f t="shared" si="0"/>
        <v>0</v>
      </c>
      <c r="N21" s="598">
        <f t="shared" si="10"/>
        <v>0</v>
      </c>
      <c r="P21" s="610">
        <f t="shared" si="17"/>
        <v>10</v>
      </c>
      <c r="Q21" s="594">
        <f t="shared" ca="1" si="11"/>
        <v>0</v>
      </c>
      <c r="R21" s="594">
        <f t="shared" ca="1" si="21"/>
        <v>0</v>
      </c>
      <c r="S21" s="594">
        <f t="shared" ca="1" si="18"/>
        <v>0</v>
      </c>
      <c r="T21" s="594">
        <f t="shared" ca="1" si="22"/>
        <v>0</v>
      </c>
      <c r="U21" s="594">
        <f t="shared" ca="1" si="1"/>
        <v>0</v>
      </c>
      <c r="V21" s="598">
        <f t="shared" si="12"/>
        <v>0</v>
      </c>
      <c r="W21" s="612">
        <f t="shared" si="13"/>
        <v>10</v>
      </c>
      <c r="X21" s="594">
        <f t="shared" ca="1" si="19"/>
        <v>0</v>
      </c>
      <c r="Y21" s="594">
        <f t="shared" ca="1" si="20"/>
        <v>0</v>
      </c>
      <c r="AC21">
        <f t="shared" si="2"/>
        <v>1900</v>
      </c>
      <c r="AD21">
        <f t="shared" si="3"/>
        <v>1</v>
      </c>
      <c r="AE21">
        <f t="shared" si="4"/>
        <v>0</v>
      </c>
      <c r="AF21">
        <f>SUM($AE$10:AE21)</f>
        <v>0</v>
      </c>
      <c r="AG21">
        <f t="shared" si="5"/>
        <v>0</v>
      </c>
    </row>
    <row r="22" spans="6:33" x14ac:dyDescent="0.2">
      <c r="F22" s="610">
        <f t="shared" si="14"/>
        <v>1900</v>
      </c>
      <c r="G22">
        <f t="shared" si="15"/>
        <v>11</v>
      </c>
      <c r="H22" s="612">
        <f t="shared" si="6"/>
        <v>11</v>
      </c>
      <c r="I22" s="598">
        <f t="shared" si="7"/>
        <v>0</v>
      </c>
      <c r="J22" s="598">
        <f t="shared" si="16"/>
        <v>0</v>
      </c>
      <c r="K22" s="598">
        <f t="shared" si="8"/>
        <v>0</v>
      </c>
      <c r="L22" s="598">
        <f t="shared" si="9"/>
        <v>0</v>
      </c>
      <c r="M22" s="598">
        <f t="shared" si="0"/>
        <v>0</v>
      </c>
      <c r="N22" s="598">
        <f t="shared" si="10"/>
        <v>0</v>
      </c>
      <c r="P22" s="610">
        <f t="shared" si="17"/>
        <v>11</v>
      </c>
      <c r="Q22" s="594">
        <f t="shared" ca="1" si="11"/>
        <v>0</v>
      </c>
      <c r="R22" s="594">
        <f t="shared" ca="1" si="21"/>
        <v>0</v>
      </c>
      <c r="S22" s="594">
        <f t="shared" ca="1" si="18"/>
        <v>0</v>
      </c>
      <c r="T22" s="594">
        <f t="shared" ca="1" si="22"/>
        <v>0</v>
      </c>
      <c r="U22" s="594">
        <f t="shared" ca="1" si="1"/>
        <v>0</v>
      </c>
      <c r="V22" s="598">
        <f t="shared" si="12"/>
        <v>0</v>
      </c>
      <c r="W22" s="612">
        <f t="shared" si="13"/>
        <v>11</v>
      </c>
      <c r="X22" s="594">
        <f t="shared" ca="1" si="19"/>
        <v>0</v>
      </c>
      <c r="Y22" s="594">
        <f t="shared" ca="1" si="20"/>
        <v>0</v>
      </c>
      <c r="AC22">
        <f t="shared" si="2"/>
        <v>1900</v>
      </c>
      <c r="AD22">
        <f t="shared" si="3"/>
        <v>1</v>
      </c>
      <c r="AE22">
        <f t="shared" si="4"/>
        <v>0</v>
      </c>
      <c r="AF22">
        <f>SUM($AE$10:AE22)</f>
        <v>0</v>
      </c>
      <c r="AG22">
        <f t="shared" si="5"/>
        <v>0</v>
      </c>
    </row>
    <row r="23" spans="6:33" x14ac:dyDescent="0.2">
      <c r="F23" s="610">
        <f t="shared" si="14"/>
        <v>1900</v>
      </c>
      <c r="G23">
        <f t="shared" si="15"/>
        <v>12</v>
      </c>
      <c r="H23" s="612">
        <f t="shared" si="6"/>
        <v>12</v>
      </c>
      <c r="I23" s="598">
        <f t="shared" si="7"/>
        <v>0</v>
      </c>
      <c r="J23" s="598">
        <f t="shared" si="16"/>
        <v>0</v>
      </c>
      <c r="K23" s="598">
        <f t="shared" si="8"/>
        <v>0</v>
      </c>
      <c r="L23" s="598">
        <f t="shared" si="9"/>
        <v>0</v>
      </c>
      <c r="M23" s="598">
        <f t="shared" si="0"/>
        <v>0</v>
      </c>
      <c r="N23" s="598">
        <f t="shared" si="10"/>
        <v>0</v>
      </c>
      <c r="P23" s="610">
        <f t="shared" si="17"/>
        <v>12</v>
      </c>
      <c r="Q23" s="594">
        <f t="shared" ca="1" si="11"/>
        <v>0</v>
      </c>
      <c r="R23" s="594">
        <f t="shared" ca="1" si="21"/>
        <v>0</v>
      </c>
      <c r="S23" s="594">
        <f t="shared" ca="1" si="18"/>
        <v>0</v>
      </c>
      <c r="T23" s="594">
        <f t="shared" ca="1" si="22"/>
        <v>0</v>
      </c>
      <c r="U23" s="594">
        <f t="shared" ca="1" si="1"/>
        <v>0</v>
      </c>
      <c r="V23" s="598">
        <f t="shared" si="12"/>
        <v>0</v>
      </c>
      <c r="W23" s="612">
        <f t="shared" si="13"/>
        <v>12</v>
      </c>
      <c r="X23" s="594">
        <f t="shared" ca="1" si="19"/>
        <v>0</v>
      </c>
      <c r="Y23" s="594">
        <f t="shared" ca="1" si="20"/>
        <v>0</v>
      </c>
      <c r="AC23">
        <f t="shared" si="2"/>
        <v>1900</v>
      </c>
      <c r="AD23">
        <f t="shared" si="3"/>
        <v>1</v>
      </c>
      <c r="AE23">
        <f t="shared" si="4"/>
        <v>0</v>
      </c>
      <c r="AF23">
        <f>SUM($AE$10:AE23)</f>
        <v>0</v>
      </c>
      <c r="AG23">
        <f t="shared" si="5"/>
        <v>0</v>
      </c>
    </row>
    <row r="24" spans="6:33" x14ac:dyDescent="0.2">
      <c r="F24" s="610">
        <f t="shared" si="14"/>
        <v>1900</v>
      </c>
      <c r="G24">
        <f t="shared" si="15"/>
        <v>13</v>
      </c>
      <c r="H24" s="612">
        <f t="shared" si="6"/>
        <v>13</v>
      </c>
      <c r="I24" s="598">
        <f t="shared" si="7"/>
        <v>0</v>
      </c>
      <c r="J24" s="598">
        <f t="shared" si="16"/>
        <v>0</v>
      </c>
      <c r="K24" s="598">
        <f t="shared" si="8"/>
        <v>0</v>
      </c>
      <c r="L24" s="598">
        <f t="shared" si="9"/>
        <v>0</v>
      </c>
      <c r="M24" s="598">
        <f t="shared" si="0"/>
        <v>0</v>
      </c>
      <c r="N24" s="598">
        <f t="shared" si="10"/>
        <v>0</v>
      </c>
      <c r="P24" s="610">
        <f t="shared" si="17"/>
        <v>13</v>
      </c>
      <c r="Q24" s="594">
        <f t="shared" ca="1" si="11"/>
        <v>0</v>
      </c>
      <c r="R24" s="594">
        <f t="shared" ca="1" si="21"/>
        <v>0</v>
      </c>
      <c r="S24" s="594">
        <f t="shared" ca="1" si="18"/>
        <v>0</v>
      </c>
      <c r="T24" s="594">
        <f t="shared" ca="1" si="22"/>
        <v>0</v>
      </c>
      <c r="U24" s="594">
        <f t="shared" ca="1" si="1"/>
        <v>0</v>
      </c>
      <c r="V24" s="598">
        <f t="shared" si="12"/>
        <v>0</v>
      </c>
      <c r="W24" s="612">
        <f t="shared" si="13"/>
        <v>13</v>
      </c>
      <c r="X24" s="594">
        <f t="shared" ca="1" si="19"/>
        <v>0</v>
      </c>
      <c r="Y24" s="594">
        <f t="shared" ca="1" si="20"/>
        <v>0</v>
      </c>
      <c r="AC24">
        <f t="shared" si="2"/>
        <v>1900</v>
      </c>
      <c r="AD24">
        <f t="shared" si="3"/>
        <v>1</v>
      </c>
      <c r="AE24">
        <f t="shared" si="4"/>
        <v>0</v>
      </c>
      <c r="AF24">
        <f>SUM($AE$10:AE24)</f>
        <v>0</v>
      </c>
      <c r="AG24">
        <f t="shared" si="5"/>
        <v>0</v>
      </c>
    </row>
    <row r="25" spans="6:33" x14ac:dyDescent="0.2">
      <c r="F25" s="610">
        <f t="shared" si="14"/>
        <v>1900</v>
      </c>
      <c r="G25">
        <f t="shared" si="15"/>
        <v>14</v>
      </c>
      <c r="H25" s="612">
        <f t="shared" si="6"/>
        <v>14</v>
      </c>
      <c r="I25" s="598">
        <f t="shared" si="7"/>
        <v>0</v>
      </c>
      <c r="J25" s="598">
        <f t="shared" si="16"/>
        <v>0</v>
      </c>
      <c r="K25" s="598">
        <f t="shared" si="8"/>
        <v>0</v>
      </c>
      <c r="L25" s="598">
        <f t="shared" si="9"/>
        <v>0</v>
      </c>
      <c r="M25" s="598">
        <f t="shared" si="0"/>
        <v>0</v>
      </c>
      <c r="N25" s="598">
        <f t="shared" si="10"/>
        <v>0</v>
      </c>
      <c r="P25" s="610">
        <f t="shared" si="17"/>
        <v>14</v>
      </c>
      <c r="Q25" s="594">
        <f t="shared" ca="1" si="11"/>
        <v>0</v>
      </c>
      <c r="R25" s="594">
        <f t="shared" ca="1" si="21"/>
        <v>0</v>
      </c>
      <c r="S25" s="594">
        <f t="shared" ca="1" si="18"/>
        <v>0</v>
      </c>
      <c r="T25" s="594">
        <f t="shared" ca="1" si="22"/>
        <v>0</v>
      </c>
      <c r="U25" s="594">
        <f t="shared" ca="1" si="1"/>
        <v>0</v>
      </c>
      <c r="V25" s="598">
        <f t="shared" si="12"/>
        <v>0</v>
      </c>
      <c r="W25" s="612">
        <f t="shared" si="13"/>
        <v>14</v>
      </c>
      <c r="X25" s="594">
        <f t="shared" ca="1" si="19"/>
        <v>0</v>
      </c>
      <c r="Y25" s="594">
        <f t="shared" ca="1" si="20"/>
        <v>0</v>
      </c>
      <c r="AC25">
        <f t="shared" si="2"/>
        <v>1900</v>
      </c>
      <c r="AD25">
        <f t="shared" si="3"/>
        <v>1</v>
      </c>
      <c r="AE25">
        <f t="shared" si="4"/>
        <v>0</v>
      </c>
      <c r="AF25">
        <f>SUM($AE$10:AE25)</f>
        <v>0</v>
      </c>
      <c r="AG25">
        <f t="shared" si="5"/>
        <v>0</v>
      </c>
    </row>
    <row r="26" spans="6:33" x14ac:dyDescent="0.2">
      <c r="F26" s="610">
        <f t="shared" si="14"/>
        <v>1900</v>
      </c>
      <c r="G26">
        <f t="shared" si="15"/>
        <v>15</v>
      </c>
      <c r="H26" s="612">
        <f t="shared" si="6"/>
        <v>15</v>
      </c>
      <c r="I26" s="598">
        <f t="shared" si="7"/>
        <v>0</v>
      </c>
      <c r="J26" s="598">
        <f t="shared" si="16"/>
        <v>0</v>
      </c>
      <c r="K26" s="598">
        <f t="shared" si="8"/>
        <v>0</v>
      </c>
      <c r="L26" s="598">
        <f t="shared" si="9"/>
        <v>0</v>
      </c>
      <c r="M26" s="598">
        <f t="shared" si="0"/>
        <v>0</v>
      </c>
      <c r="N26" s="598">
        <f t="shared" si="10"/>
        <v>0</v>
      </c>
      <c r="P26" s="610">
        <f t="shared" si="17"/>
        <v>15</v>
      </c>
      <c r="Q26" s="594">
        <f t="shared" ca="1" si="11"/>
        <v>0</v>
      </c>
      <c r="R26" s="594">
        <f t="shared" ca="1" si="21"/>
        <v>0</v>
      </c>
      <c r="S26" s="594">
        <f t="shared" ca="1" si="18"/>
        <v>0</v>
      </c>
      <c r="T26" s="594">
        <f t="shared" ca="1" si="22"/>
        <v>0</v>
      </c>
      <c r="U26" s="594">
        <f t="shared" ca="1" si="1"/>
        <v>0</v>
      </c>
      <c r="V26" s="598">
        <f t="shared" si="12"/>
        <v>0</v>
      </c>
      <c r="W26" s="612">
        <f t="shared" si="13"/>
        <v>15</v>
      </c>
      <c r="X26" s="594">
        <f t="shared" ca="1" si="19"/>
        <v>0</v>
      </c>
      <c r="Y26" s="594">
        <f t="shared" ca="1" si="20"/>
        <v>0</v>
      </c>
      <c r="AC26">
        <f t="shared" si="2"/>
        <v>1900</v>
      </c>
      <c r="AD26">
        <f t="shared" si="3"/>
        <v>1</v>
      </c>
      <c r="AE26">
        <f t="shared" si="4"/>
        <v>0</v>
      </c>
      <c r="AF26">
        <f>SUM($AE$10:AE26)</f>
        <v>0</v>
      </c>
      <c r="AG26">
        <f t="shared" si="5"/>
        <v>0</v>
      </c>
    </row>
    <row r="27" spans="6:33" x14ac:dyDescent="0.2">
      <c r="F27" s="610">
        <f t="shared" si="14"/>
        <v>1900</v>
      </c>
      <c r="G27">
        <f t="shared" si="15"/>
        <v>16</v>
      </c>
      <c r="H27" s="612">
        <f t="shared" si="6"/>
        <v>16</v>
      </c>
      <c r="I27" s="598">
        <f t="shared" si="7"/>
        <v>0</v>
      </c>
      <c r="J27" s="598">
        <f t="shared" si="16"/>
        <v>0</v>
      </c>
      <c r="K27" s="598">
        <f t="shared" si="8"/>
        <v>0</v>
      </c>
      <c r="L27" s="598">
        <f t="shared" si="9"/>
        <v>0</v>
      </c>
      <c r="M27" s="598">
        <f t="shared" si="0"/>
        <v>0</v>
      </c>
      <c r="N27" s="598">
        <f t="shared" si="10"/>
        <v>0</v>
      </c>
      <c r="P27" s="610">
        <f t="shared" si="17"/>
        <v>16</v>
      </c>
      <c r="Q27" s="594">
        <f t="shared" ca="1" si="11"/>
        <v>0</v>
      </c>
      <c r="R27" s="594">
        <f t="shared" ca="1" si="21"/>
        <v>0</v>
      </c>
      <c r="S27" s="594">
        <f t="shared" ca="1" si="18"/>
        <v>0</v>
      </c>
      <c r="T27" s="594">
        <f t="shared" ca="1" si="22"/>
        <v>0</v>
      </c>
      <c r="U27" s="594">
        <f t="shared" ca="1" si="1"/>
        <v>0</v>
      </c>
      <c r="V27" s="598">
        <f t="shared" si="12"/>
        <v>0</v>
      </c>
      <c r="W27" s="612">
        <f t="shared" si="13"/>
        <v>16</v>
      </c>
      <c r="X27" s="594">
        <f t="shared" ca="1" si="19"/>
        <v>0</v>
      </c>
      <c r="Y27" s="594">
        <f t="shared" ca="1" si="20"/>
        <v>0</v>
      </c>
      <c r="AC27">
        <f t="shared" si="2"/>
        <v>1900</v>
      </c>
      <c r="AD27">
        <f t="shared" si="3"/>
        <v>1</v>
      </c>
      <c r="AE27">
        <f t="shared" si="4"/>
        <v>0</v>
      </c>
      <c r="AF27">
        <f>SUM($AE$10:AE27)</f>
        <v>0</v>
      </c>
      <c r="AG27">
        <f t="shared" si="5"/>
        <v>0</v>
      </c>
    </row>
    <row r="28" spans="6:33" x14ac:dyDescent="0.2">
      <c r="F28" s="610">
        <f t="shared" si="14"/>
        <v>1900</v>
      </c>
      <c r="G28">
        <f t="shared" si="15"/>
        <v>17</v>
      </c>
      <c r="H28" s="612">
        <f t="shared" si="6"/>
        <v>17</v>
      </c>
      <c r="I28" s="598">
        <f t="shared" si="7"/>
        <v>0</v>
      </c>
      <c r="J28" s="598">
        <f t="shared" si="16"/>
        <v>0</v>
      </c>
      <c r="K28" s="598">
        <f t="shared" si="8"/>
        <v>0</v>
      </c>
      <c r="L28" s="598">
        <f t="shared" si="9"/>
        <v>0</v>
      </c>
      <c r="M28" s="598">
        <f t="shared" si="0"/>
        <v>0</v>
      </c>
      <c r="N28" s="598">
        <f t="shared" si="10"/>
        <v>0</v>
      </c>
      <c r="P28" s="610">
        <f t="shared" si="17"/>
        <v>17</v>
      </c>
      <c r="Q28" s="594">
        <f t="shared" ca="1" si="11"/>
        <v>0</v>
      </c>
      <c r="R28" s="594">
        <f t="shared" ca="1" si="21"/>
        <v>0</v>
      </c>
      <c r="S28" s="594">
        <f t="shared" ca="1" si="18"/>
        <v>0</v>
      </c>
      <c r="T28" s="594">
        <f t="shared" ca="1" si="22"/>
        <v>0</v>
      </c>
      <c r="U28" s="594">
        <f t="shared" ca="1" si="1"/>
        <v>0</v>
      </c>
      <c r="V28" s="598">
        <f t="shared" si="12"/>
        <v>0</v>
      </c>
      <c r="W28" s="612">
        <f t="shared" si="13"/>
        <v>17</v>
      </c>
      <c r="X28" s="594">
        <f t="shared" ca="1" si="19"/>
        <v>0</v>
      </c>
      <c r="Y28" s="594">
        <f t="shared" ca="1" si="20"/>
        <v>0</v>
      </c>
      <c r="AC28">
        <f t="shared" si="2"/>
        <v>1900</v>
      </c>
      <c r="AD28">
        <f t="shared" si="3"/>
        <v>1</v>
      </c>
      <c r="AE28">
        <f t="shared" si="4"/>
        <v>0</v>
      </c>
      <c r="AF28">
        <f>SUM($AE$10:AE28)</f>
        <v>0</v>
      </c>
      <c r="AG28">
        <f t="shared" si="5"/>
        <v>0</v>
      </c>
    </row>
    <row r="29" spans="6:33" x14ac:dyDescent="0.2">
      <c r="F29" s="610">
        <f t="shared" si="14"/>
        <v>1900</v>
      </c>
      <c r="G29">
        <f t="shared" si="15"/>
        <v>18</v>
      </c>
      <c r="H29" s="612">
        <f t="shared" si="6"/>
        <v>18</v>
      </c>
      <c r="I29" s="598">
        <f t="shared" si="7"/>
        <v>0</v>
      </c>
      <c r="J29" s="598">
        <f t="shared" si="16"/>
        <v>0</v>
      </c>
      <c r="K29" s="598">
        <f t="shared" si="8"/>
        <v>0</v>
      </c>
      <c r="L29" s="598">
        <f t="shared" si="9"/>
        <v>0</v>
      </c>
      <c r="M29" s="598">
        <f t="shared" si="0"/>
        <v>0</v>
      </c>
      <c r="N29" s="598">
        <f t="shared" si="10"/>
        <v>0</v>
      </c>
      <c r="P29" s="610">
        <f t="shared" si="17"/>
        <v>18</v>
      </c>
      <c r="Q29" s="594">
        <f t="shared" ca="1" si="11"/>
        <v>0</v>
      </c>
      <c r="R29" s="594">
        <f t="shared" ca="1" si="21"/>
        <v>0</v>
      </c>
      <c r="S29" s="594">
        <f t="shared" ca="1" si="18"/>
        <v>0</v>
      </c>
      <c r="T29" s="594">
        <f t="shared" ca="1" si="22"/>
        <v>0</v>
      </c>
      <c r="U29" s="594">
        <f t="shared" ca="1" si="1"/>
        <v>0</v>
      </c>
      <c r="V29" s="598">
        <f t="shared" si="12"/>
        <v>0</v>
      </c>
      <c r="W29" s="612">
        <f t="shared" si="13"/>
        <v>18</v>
      </c>
      <c r="X29" s="594">
        <f t="shared" ca="1" si="19"/>
        <v>0</v>
      </c>
      <c r="Y29" s="594">
        <f t="shared" ca="1" si="20"/>
        <v>0</v>
      </c>
      <c r="AC29">
        <f t="shared" si="2"/>
        <v>1900</v>
      </c>
      <c r="AD29">
        <f t="shared" si="3"/>
        <v>1</v>
      </c>
      <c r="AE29">
        <f t="shared" si="4"/>
        <v>0</v>
      </c>
      <c r="AF29">
        <f>SUM($AE$10:AE29)</f>
        <v>0</v>
      </c>
      <c r="AG29">
        <f t="shared" si="5"/>
        <v>0</v>
      </c>
    </row>
    <row r="30" spans="6:33" x14ac:dyDescent="0.2">
      <c r="F30" s="610">
        <f t="shared" si="14"/>
        <v>1900</v>
      </c>
      <c r="G30">
        <f t="shared" si="15"/>
        <v>19</v>
      </c>
      <c r="H30" s="612">
        <f t="shared" si="6"/>
        <v>19</v>
      </c>
      <c r="I30" s="598">
        <f t="shared" si="7"/>
        <v>0</v>
      </c>
      <c r="J30" s="598">
        <f t="shared" si="16"/>
        <v>0</v>
      </c>
      <c r="K30" s="598">
        <f t="shared" si="8"/>
        <v>0</v>
      </c>
      <c r="L30" s="598">
        <f t="shared" si="9"/>
        <v>0</v>
      </c>
      <c r="M30" s="598">
        <f t="shared" si="0"/>
        <v>0</v>
      </c>
      <c r="N30" s="598">
        <f t="shared" si="10"/>
        <v>0</v>
      </c>
      <c r="P30" s="610">
        <f t="shared" si="17"/>
        <v>19</v>
      </c>
      <c r="Q30" s="594">
        <f t="shared" ca="1" si="11"/>
        <v>0</v>
      </c>
      <c r="R30" s="594">
        <f t="shared" ca="1" si="21"/>
        <v>0</v>
      </c>
      <c r="S30" s="594">
        <f t="shared" ca="1" si="18"/>
        <v>0</v>
      </c>
      <c r="T30" s="594">
        <f t="shared" ca="1" si="22"/>
        <v>0</v>
      </c>
      <c r="U30" s="594">
        <f t="shared" ca="1" si="1"/>
        <v>0</v>
      </c>
      <c r="V30" s="598">
        <f t="shared" si="12"/>
        <v>0</v>
      </c>
      <c r="W30" s="612">
        <f t="shared" si="13"/>
        <v>19</v>
      </c>
      <c r="X30" s="594">
        <f t="shared" ca="1" si="19"/>
        <v>0</v>
      </c>
      <c r="Y30" s="594">
        <f t="shared" ca="1" si="20"/>
        <v>0</v>
      </c>
      <c r="AC30">
        <f t="shared" si="2"/>
        <v>1900</v>
      </c>
      <c r="AD30">
        <f t="shared" si="3"/>
        <v>1</v>
      </c>
      <c r="AE30">
        <f t="shared" si="4"/>
        <v>0</v>
      </c>
      <c r="AF30">
        <f>SUM($AE$10:AE30)</f>
        <v>0</v>
      </c>
      <c r="AG30">
        <f t="shared" si="5"/>
        <v>0</v>
      </c>
    </row>
    <row r="31" spans="6:33" x14ac:dyDescent="0.2">
      <c r="F31" s="610">
        <f t="shared" si="14"/>
        <v>1900</v>
      </c>
      <c r="G31">
        <f t="shared" si="15"/>
        <v>20</v>
      </c>
      <c r="H31" s="612">
        <f t="shared" si="6"/>
        <v>20</v>
      </c>
      <c r="I31" s="598">
        <f t="shared" si="7"/>
        <v>0</v>
      </c>
      <c r="J31" s="598">
        <f t="shared" si="16"/>
        <v>0</v>
      </c>
      <c r="K31" s="598">
        <f t="shared" si="8"/>
        <v>0</v>
      </c>
      <c r="L31" s="598">
        <f t="shared" si="9"/>
        <v>0</v>
      </c>
      <c r="M31" s="598">
        <f t="shared" si="0"/>
        <v>0</v>
      </c>
      <c r="N31" s="598">
        <f t="shared" si="10"/>
        <v>0</v>
      </c>
      <c r="P31" s="610">
        <f t="shared" si="17"/>
        <v>20</v>
      </c>
      <c r="Q31" s="594">
        <f t="shared" ca="1" si="11"/>
        <v>0</v>
      </c>
      <c r="R31" s="594">
        <f t="shared" ca="1" si="21"/>
        <v>0</v>
      </c>
      <c r="S31" s="594">
        <f t="shared" ca="1" si="18"/>
        <v>0</v>
      </c>
      <c r="T31" s="594">
        <f t="shared" ca="1" si="22"/>
        <v>0</v>
      </c>
      <c r="U31" s="594">
        <f t="shared" ca="1" si="1"/>
        <v>0</v>
      </c>
      <c r="V31" s="598">
        <f t="shared" si="12"/>
        <v>0</v>
      </c>
      <c r="W31" s="612">
        <f t="shared" si="13"/>
        <v>20</v>
      </c>
      <c r="X31" s="594">
        <f t="shared" ca="1" si="19"/>
        <v>0</v>
      </c>
      <c r="Y31" s="594">
        <f t="shared" ca="1" si="20"/>
        <v>0</v>
      </c>
      <c r="AC31">
        <f t="shared" si="2"/>
        <v>1900</v>
      </c>
      <c r="AD31">
        <f t="shared" si="3"/>
        <v>1</v>
      </c>
      <c r="AE31">
        <f t="shared" si="4"/>
        <v>0</v>
      </c>
      <c r="AF31">
        <f>SUM($AE$10:AE31)</f>
        <v>0</v>
      </c>
      <c r="AG31">
        <f t="shared" si="5"/>
        <v>0</v>
      </c>
    </row>
    <row r="32" spans="6:33" x14ac:dyDescent="0.2">
      <c r="F32" s="610">
        <f t="shared" si="14"/>
        <v>1900</v>
      </c>
      <c r="G32">
        <f t="shared" si="15"/>
        <v>21</v>
      </c>
      <c r="H32" s="612">
        <f t="shared" si="6"/>
        <v>21</v>
      </c>
      <c r="I32" s="598">
        <f t="shared" si="7"/>
        <v>0</v>
      </c>
      <c r="J32" s="598">
        <f t="shared" si="16"/>
        <v>0</v>
      </c>
      <c r="K32" s="598">
        <f t="shared" si="8"/>
        <v>0</v>
      </c>
      <c r="L32" s="598">
        <f t="shared" si="9"/>
        <v>0</v>
      </c>
      <c r="M32" s="598">
        <f t="shared" si="0"/>
        <v>0</v>
      </c>
      <c r="N32" s="598">
        <f t="shared" si="10"/>
        <v>0</v>
      </c>
      <c r="P32" s="610">
        <f t="shared" si="17"/>
        <v>21</v>
      </c>
      <c r="Q32" s="594">
        <f t="shared" ca="1" si="11"/>
        <v>0</v>
      </c>
      <c r="R32" s="594">
        <f t="shared" ca="1" si="21"/>
        <v>0</v>
      </c>
      <c r="S32" s="594">
        <f t="shared" ca="1" si="18"/>
        <v>0</v>
      </c>
      <c r="T32" s="594">
        <f t="shared" ca="1" si="22"/>
        <v>0</v>
      </c>
      <c r="U32" s="594">
        <f t="shared" ca="1" si="1"/>
        <v>0</v>
      </c>
      <c r="V32" s="598">
        <f t="shared" si="12"/>
        <v>0</v>
      </c>
      <c r="W32" s="612">
        <f t="shared" si="13"/>
        <v>21</v>
      </c>
      <c r="X32" s="594">
        <f t="shared" ca="1" si="19"/>
        <v>0</v>
      </c>
      <c r="Y32" s="594">
        <f t="shared" ca="1" si="20"/>
        <v>0</v>
      </c>
      <c r="AC32">
        <f t="shared" si="2"/>
        <v>1900</v>
      </c>
      <c r="AD32">
        <f t="shared" si="3"/>
        <v>1</v>
      </c>
      <c r="AE32">
        <f t="shared" si="4"/>
        <v>0</v>
      </c>
      <c r="AF32">
        <f>SUM($AE$10:AE32)</f>
        <v>0</v>
      </c>
      <c r="AG32">
        <f t="shared" si="5"/>
        <v>0</v>
      </c>
    </row>
    <row r="33" spans="6:33" x14ac:dyDescent="0.2">
      <c r="F33" s="610">
        <f t="shared" si="14"/>
        <v>1900</v>
      </c>
      <c r="G33">
        <f t="shared" si="15"/>
        <v>22</v>
      </c>
      <c r="H33" s="612">
        <f t="shared" si="6"/>
        <v>22</v>
      </c>
      <c r="I33" s="598">
        <f t="shared" si="7"/>
        <v>0</v>
      </c>
      <c r="J33" s="598">
        <f t="shared" si="16"/>
        <v>0</v>
      </c>
      <c r="K33" s="598">
        <f t="shared" si="8"/>
        <v>0</v>
      </c>
      <c r="L33" s="598">
        <f t="shared" si="9"/>
        <v>0</v>
      </c>
      <c r="M33" s="598">
        <f t="shared" si="0"/>
        <v>0</v>
      </c>
      <c r="N33" s="598">
        <f t="shared" si="10"/>
        <v>0</v>
      </c>
      <c r="P33" s="610">
        <f t="shared" si="17"/>
        <v>22</v>
      </c>
      <c r="Q33" s="594">
        <f t="shared" ca="1" si="11"/>
        <v>0</v>
      </c>
      <c r="R33" s="594">
        <f t="shared" ca="1" si="21"/>
        <v>0</v>
      </c>
      <c r="S33" s="594">
        <f t="shared" ca="1" si="18"/>
        <v>0</v>
      </c>
      <c r="T33" s="594">
        <f t="shared" ca="1" si="22"/>
        <v>0</v>
      </c>
      <c r="U33" s="594">
        <f t="shared" ca="1" si="1"/>
        <v>0</v>
      </c>
      <c r="V33" s="598">
        <f t="shared" si="12"/>
        <v>0</v>
      </c>
      <c r="W33" s="612">
        <f t="shared" si="13"/>
        <v>22</v>
      </c>
      <c r="X33" s="594">
        <f t="shared" ca="1" si="19"/>
        <v>0</v>
      </c>
      <c r="Y33" s="594">
        <f t="shared" ca="1" si="20"/>
        <v>0</v>
      </c>
      <c r="AC33">
        <f t="shared" si="2"/>
        <v>1900</v>
      </c>
      <c r="AD33">
        <f t="shared" si="3"/>
        <v>1</v>
      </c>
      <c r="AE33">
        <f t="shared" si="4"/>
        <v>0</v>
      </c>
      <c r="AF33">
        <f>SUM($AE$10:AE33)</f>
        <v>0</v>
      </c>
      <c r="AG33">
        <f t="shared" si="5"/>
        <v>0</v>
      </c>
    </row>
    <row r="34" spans="6:33" x14ac:dyDescent="0.2">
      <c r="F34" s="610">
        <f t="shared" si="14"/>
        <v>1900</v>
      </c>
      <c r="G34">
        <f t="shared" si="15"/>
        <v>23</v>
      </c>
      <c r="H34" s="612">
        <f t="shared" si="6"/>
        <v>23</v>
      </c>
      <c r="I34" s="598">
        <f t="shared" si="7"/>
        <v>0</v>
      </c>
      <c r="J34" s="598">
        <f t="shared" si="16"/>
        <v>0</v>
      </c>
      <c r="K34" s="598">
        <f t="shared" si="8"/>
        <v>0</v>
      </c>
      <c r="L34" s="598">
        <f t="shared" si="9"/>
        <v>0</v>
      </c>
      <c r="M34" s="598">
        <f t="shared" si="0"/>
        <v>0</v>
      </c>
      <c r="N34" s="598">
        <f t="shared" si="10"/>
        <v>0</v>
      </c>
      <c r="P34" s="610">
        <f t="shared" si="17"/>
        <v>23</v>
      </c>
      <c r="Q34" s="594">
        <f t="shared" ca="1" si="11"/>
        <v>0</v>
      </c>
      <c r="R34" s="594">
        <f t="shared" ca="1" si="21"/>
        <v>0</v>
      </c>
      <c r="S34" s="594">
        <f t="shared" ca="1" si="18"/>
        <v>0</v>
      </c>
      <c r="T34" s="594">
        <f t="shared" ca="1" si="22"/>
        <v>0</v>
      </c>
      <c r="U34" s="594">
        <f t="shared" ca="1" si="1"/>
        <v>0</v>
      </c>
      <c r="V34" s="598">
        <f t="shared" si="12"/>
        <v>0</v>
      </c>
      <c r="W34" s="612">
        <f t="shared" si="13"/>
        <v>23</v>
      </c>
      <c r="X34" s="594">
        <f t="shared" ca="1" si="19"/>
        <v>0</v>
      </c>
      <c r="Y34" s="594">
        <f t="shared" ca="1" si="20"/>
        <v>0</v>
      </c>
      <c r="AC34">
        <f t="shared" si="2"/>
        <v>1900</v>
      </c>
      <c r="AD34">
        <f t="shared" si="3"/>
        <v>1</v>
      </c>
      <c r="AE34">
        <f t="shared" si="4"/>
        <v>0</v>
      </c>
      <c r="AF34">
        <f>SUM($AE$10:AE34)</f>
        <v>0</v>
      </c>
      <c r="AG34">
        <f t="shared" si="5"/>
        <v>0</v>
      </c>
    </row>
    <row r="35" spans="6:33" x14ac:dyDescent="0.2">
      <c r="F35" s="610">
        <f t="shared" si="14"/>
        <v>1900</v>
      </c>
      <c r="G35">
        <f t="shared" si="15"/>
        <v>24</v>
      </c>
      <c r="H35" s="612">
        <f t="shared" si="6"/>
        <v>24</v>
      </c>
      <c r="I35" s="598">
        <f t="shared" si="7"/>
        <v>0</v>
      </c>
      <c r="J35" s="598">
        <f t="shared" si="16"/>
        <v>0</v>
      </c>
      <c r="K35" s="598">
        <f t="shared" si="8"/>
        <v>0</v>
      </c>
      <c r="L35" s="598">
        <f t="shared" si="9"/>
        <v>0</v>
      </c>
      <c r="M35" s="598">
        <f t="shared" si="0"/>
        <v>0</v>
      </c>
      <c r="N35" s="598">
        <f t="shared" si="10"/>
        <v>0</v>
      </c>
      <c r="P35" s="610">
        <f t="shared" si="17"/>
        <v>24</v>
      </c>
      <c r="Q35" s="594">
        <f t="shared" ca="1" si="11"/>
        <v>0</v>
      </c>
      <c r="R35" s="594">
        <f t="shared" ca="1" si="21"/>
        <v>0</v>
      </c>
      <c r="S35" s="594">
        <f t="shared" ca="1" si="18"/>
        <v>0</v>
      </c>
      <c r="T35" s="594">
        <f t="shared" ca="1" si="22"/>
        <v>0</v>
      </c>
      <c r="U35" s="594">
        <f t="shared" ca="1" si="1"/>
        <v>0</v>
      </c>
      <c r="V35" s="598">
        <f t="shared" si="12"/>
        <v>0</v>
      </c>
      <c r="W35" s="612">
        <f t="shared" si="13"/>
        <v>24</v>
      </c>
      <c r="X35" s="594">
        <f t="shared" ca="1" si="19"/>
        <v>0</v>
      </c>
      <c r="Y35" s="594">
        <f t="shared" ca="1" si="20"/>
        <v>0</v>
      </c>
      <c r="AC35">
        <f t="shared" si="2"/>
        <v>1900</v>
      </c>
      <c r="AD35">
        <f t="shared" si="3"/>
        <v>1</v>
      </c>
      <c r="AE35">
        <f t="shared" si="4"/>
        <v>0</v>
      </c>
      <c r="AF35">
        <f>SUM($AE$10:AE35)</f>
        <v>0</v>
      </c>
      <c r="AG35">
        <f t="shared" si="5"/>
        <v>0</v>
      </c>
    </row>
    <row r="36" spans="6:33" x14ac:dyDescent="0.2">
      <c r="F36" s="610">
        <f t="shared" si="14"/>
        <v>1900</v>
      </c>
      <c r="G36">
        <f t="shared" si="15"/>
        <v>25</v>
      </c>
      <c r="H36" s="612">
        <f t="shared" si="6"/>
        <v>25</v>
      </c>
      <c r="I36" s="598">
        <f t="shared" si="7"/>
        <v>0</v>
      </c>
      <c r="J36" s="598">
        <f t="shared" si="16"/>
        <v>0</v>
      </c>
      <c r="K36" s="598">
        <f t="shared" si="8"/>
        <v>0</v>
      </c>
      <c r="L36" s="598">
        <f t="shared" si="9"/>
        <v>0</v>
      </c>
      <c r="M36" s="598">
        <f t="shared" si="0"/>
        <v>0</v>
      </c>
      <c r="N36" s="598">
        <f t="shared" si="10"/>
        <v>0</v>
      </c>
      <c r="P36" s="610">
        <f t="shared" si="17"/>
        <v>25</v>
      </c>
      <c r="Q36" s="594">
        <f t="shared" ca="1" si="11"/>
        <v>0</v>
      </c>
      <c r="R36" s="594">
        <f t="shared" ca="1" si="21"/>
        <v>0</v>
      </c>
      <c r="S36" s="594">
        <f t="shared" ca="1" si="18"/>
        <v>0</v>
      </c>
      <c r="T36" s="594">
        <f t="shared" ca="1" si="22"/>
        <v>0</v>
      </c>
      <c r="U36" s="594">
        <f t="shared" ca="1" si="1"/>
        <v>0</v>
      </c>
      <c r="V36" s="598">
        <f t="shared" si="12"/>
        <v>0</v>
      </c>
      <c r="W36" s="612">
        <f t="shared" si="13"/>
        <v>25</v>
      </c>
      <c r="X36" s="594">
        <f t="shared" ca="1" si="19"/>
        <v>0</v>
      </c>
      <c r="Y36" s="594">
        <f t="shared" ca="1" si="20"/>
        <v>0</v>
      </c>
      <c r="AC36">
        <f t="shared" si="2"/>
        <v>1900</v>
      </c>
      <c r="AD36">
        <f t="shared" si="3"/>
        <v>1</v>
      </c>
      <c r="AE36">
        <f t="shared" si="4"/>
        <v>0</v>
      </c>
      <c r="AF36">
        <f>SUM($AE$10:AE36)</f>
        <v>0</v>
      </c>
      <c r="AG36">
        <f t="shared" si="5"/>
        <v>0</v>
      </c>
    </row>
    <row r="37" spans="6:33" x14ac:dyDescent="0.2">
      <c r="F37" s="610">
        <f t="shared" si="14"/>
        <v>1900</v>
      </c>
      <c r="G37">
        <f t="shared" si="15"/>
        <v>26</v>
      </c>
      <c r="H37" s="612">
        <f t="shared" si="6"/>
        <v>26</v>
      </c>
      <c r="I37" s="598">
        <f t="shared" si="7"/>
        <v>0</v>
      </c>
      <c r="J37" s="598">
        <f t="shared" si="16"/>
        <v>0</v>
      </c>
      <c r="K37" s="598">
        <f t="shared" si="8"/>
        <v>0</v>
      </c>
      <c r="L37" s="598">
        <f t="shared" si="9"/>
        <v>0</v>
      </c>
      <c r="M37" s="598">
        <f t="shared" si="0"/>
        <v>0</v>
      </c>
      <c r="N37" s="598">
        <f t="shared" si="10"/>
        <v>0</v>
      </c>
      <c r="P37" s="610">
        <f t="shared" si="17"/>
        <v>26</v>
      </c>
      <c r="Q37" s="594">
        <f t="shared" ca="1" si="11"/>
        <v>0</v>
      </c>
      <c r="R37" s="594">
        <f t="shared" ca="1" si="21"/>
        <v>0</v>
      </c>
      <c r="S37" s="594">
        <f t="shared" ca="1" si="18"/>
        <v>0</v>
      </c>
      <c r="T37" s="594">
        <f t="shared" ca="1" si="22"/>
        <v>0</v>
      </c>
      <c r="U37" s="594">
        <f t="shared" ca="1" si="1"/>
        <v>0</v>
      </c>
      <c r="V37" s="598">
        <f t="shared" si="12"/>
        <v>0</v>
      </c>
      <c r="W37" s="612">
        <f t="shared" si="13"/>
        <v>26</v>
      </c>
      <c r="X37" s="594">
        <f t="shared" ca="1" si="19"/>
        <v>0</v>
      </c>
      <c r="Y37" s="594">
        <f t="shared" ca="1" si="20"/>
        <v>0</v>
      </c>
      <c r="AC37">
        <f t="shared" si="2"/>
        <v>1900</v>
      </c>
      <c r="AD37">
        <f t="shared" si="3"/>
        <v>1</v>
      </c>
      <c r="AE37">
        <f t="shared" si="4"/>
        <v>0</v>
      </c>
      <c r="AF37">
        <f>SUM($AE$10:AE37)</f>
        <v>0</v>
      </c>
      <c r="AG37">
        <f t="shared" si="5"/>
        <v>0</v>
      </c>
    </row>
    <row r="38" spans="6:33" x14ac:dyDescent="0.2">
      <c r="F38" s="610">
        <f t="shared" si="14"/>
        <v>1900</v>
      </c>
      <c r="G38">
        <f t="shared" si="15"/>
        <v>27</v>
      </c>
      <c r="H38" s="612">
        <f t="shared" si="6"/>
        <v>27</v>
      </c>
      <c r="I38" s="598">
        <f t="shared" si="7"/>
        <v>0</v>
      </c>
      <c r="J38" s="598">
        <f t="shared" si="16"/>
        <v>0</v>
      </c>
      <c r="K38" s="598">
        <f t="shared" si="8"/>
        <v>0</v>
      </c>
      <c r="L38" s="598">
        <f t="shared" si="9"/>
        <v>0</v>
      </c>
      <c r="M38" s="598">
        <f t="shared" si="0"/>
        <v>0</v>
      </c>
      <c r="N38" s="598">
        <f t="shared" si="10"/>
        <v>0</v>
      </c>
      <c r="P38" s="610">
        <f t="shared" si="17"/>
        <v>27</v>
      </c>
      <c r="Q38" s="594">
        <f t="shared" ca="1" si="11"/>
        <v>0</v>
      </c>
      <c r="R38" s="594">
        <f t="shared" ca="1" si="21"/>
        <v>0</v>
      </c>
      <c r="S38" s="594">
        <f t="shared" ca="1" si="18"/>
        <v>0</v>
      </c>
      <c r="T38" s="594">
        <f t="shared" ca="1" si="22"/>
        <v>0</v>
      </c>
      <c r="U38" s="594">
        <f t="shared" ca="1" si="1"/>
        <v>0</v>
      </c>
      <c r="V38" s="598">
        <f t="shared" si="12"/>
        <v>0</v>
      </c>
      <c r="W38" s="612">
        <f t="shared" si="13"/>
        <v>27</v>
      </c>
      <c r="X38" s="594">
        <f t="shared" ca="1" si="19"/>
        <v>0</v>
      </c>
      <c r="Y38" s="594">
        <f t="shared" ca="1" si="20"/>
        <v>0</v>
      </c>
      <c r="AC38">
        <f t="shared" si="2"/>
        <v>1900</v>
      </c>
      <c r="AD38">
        <f t="shared" si="3"/>
        <v>1</v>
      </c>
      <c r="AE38">
        <f t="shared" si="4"/>
        <v>0</v>
      </c>
      <c r="AF38">
        <f>SUM($AE$10:AE38)</f>
        <v>0</v>
      </c>
      <c r="AG38">
        <f t="shared" si="5"/>
        <v>0</v>
      </c>
    </row>
    <row r="39" spans="6:33" x14ac:dyDescent="0.2">
      <c r="F39" s="610">
        <f t="shared" si="14"/>
        <v>1900</v>
      </c>
      <c r="G39">
        <f t="shared" si="15"/>
        <v>28</v>
      </c>
      <c r="H39" s="612">
        <f t="shared" si="6"/>
        <v>28</v>
      </c>
      <c r="I39" s="598">
        <f t="shared" si="7"/>
        <v>0</v>
      </c>
      <c r="J39" s="598">
        <f t="shared" si="16"/>
        <v>0</v>
      </c>
      <c r="K39" s="598">
        <f t="shared" si="8"/>
        <v>0</v>
      </c>
      <c r="L39" s="598">
        <f t="shared" si="9"/>
        <v>0</v>
      </c>
      <c r="M39" s="598">
        <f t="shared" si="0"/>
        <v>0</v>
      </c>
      <c r="N39" s="598">
        <f t="shared" si="10"/>
        <v>0</v>
      </c>
      <c r="P39" s="610">
        <f t="shared" si="17"/>
        <v>28</v>
      </c>
      <c r="Q39" s="594">
        <f t="shared" ca="1" si="11"/>
        <v>0</v>
      </c>
      <c r="R39" s="594">
        <f t="shared" ca="1" si="21"/>
        <v>0</v>
      </c>
      <c r="S39" s="594">
        <f t="shared" ca="1" si="18"/>
        <v>0</v>
      </c>
      <c r="T39" s="594">
        <f t="shared" ca="1" si="22"/>
        <v>0</v>
      </c>
      <c r="U39" s="594">
        <f t="shared" ca="1" si="1"/>
        <v>0</v>
      </c>
      <c r="V39" s="598">
        <f t="shared" si="12"/>
        <v>0</v>
      </c>
      <c r="W39" s="612">
        <f t="shared" si="13"/>
        <v>28</v>
      </c>
      <c r="X39" s="594">
        <f t="shared" ca="1" si="19"/>
        <v>0</v>
      </c>
      <c r="Y39" s="594">
        <f t="shared" ca="1" si="20"/>
        <v>0</v>
      </c>
      <c r="AC39">
        <f t="shared" si="2"/>
        <v>1900</v>
      </c>
      <c r="AD39">
        <f t="shared" si="3"/>
        <v>1</v>
      </c>
      <c r="AE39">
        <f t="shared" si="4"/>
        <v>0</v>
      </c>
      <c r="AF39">
        <f>SUM($AE$10:AE39)</f>
        <v>0</v>
      </c>
      <c r="AG39">
        <f t="shared" si="5"/>
        <v>0</v>
      </c>
    </row>
    <row r="40" spans="6:33" x14ac:dyDescent="0.2">
      <c r="F40" s="610">
        <f t="shared" si="14"/>
        <v>1900</v>
      </c>
      <c r="G40">
        <f t="shared" si="15"/>
        <v>29</v>
      </c>
      <c r="H40" s="612">
        <f t="shared" si="6"/>
        <v>29</v>
      </c>
      <c r="I40" s="598">
        <f t="shared" si="7"/>
        <v>0</v>
      </c>
      <c r="J40" s="598">
        <f t="shared" si="16"/>
        <v>0</v>
      </c>
      <c r="K40" s="598">
        <f t="shared" si="8"/>
        <v>0</v>
      </c>
      <c r="L40" s="598">
        <f t="shared" si="9"/>
        <v>0</v>
      </c>
      <c r="M40" s="598">
        <f t="shared" si="0"/>
        <v>0</v>
      </c>
      <c r="N40" s="598">
        <f t="shared" si="10"/>
        <v>0</v>
      </c>
      <c r="P40" s="610">
        <f t="shared" si="17"/>
        <v>29</v>
      </c>
      <c r="Q40" s="594">
        <f t="shared" ca="1" si="11"/>
        <v>0</v>
      </c>
      <c r="R40" s="594">
        <f t="shared" ca="1" si="21"/>
        <v>0</v>
      </c>
      <c r="S40" s="594">
        <f t="shared" ca="1" si="18"/>
        <v>0</v>
      </c>
      <c r="T40" s="594">
        <f t="shared" ca="1" si="22"/>
        <v>0</v>
      </c>
      <c r="U40" s="594">
        <f t="shared" ca="1" si="1"/>
        <v>0</v>
      </c>
      <c r="V40" s="598">
        <f t="shared" si="12"/>
        <v>0</v>
      </c>
      <c r="W40" s="612">
        <f t="shared" si="13"/>
        <v>29</v>
      </c>
      <c r="X40" s="594">
        <f t="shared" ca="1" si="19"/>
        <v>0</v>
      </c>
      <c r="Y40" s="594">
        <f t="shared" ca="1" si="20"/>
        <v>0</v>
      </c>
      <c r="AC40">
        <f t="shared" si="2"/>
        <v>1900</v>
      </c>
      <c r="AD40">
        <f t="shared" si="3"/>
        <v>1</v>
      </c>
      <c r="AE40">
        <f t="shared" si="4"/>
        <v>0</v>
      </c>
      <c r="AF40">
        <f>SUM($AE$10:AE40)</f>
        <v>0</v>
      </c>
      <c r="AG40">
        <f t="shared" si="5"/>
        <v>0</v>
      </c>
    </row>
    <row r="41" spans="6:33" x14ac:dyDescent="0.2">
      <c r="F41" s="610">
        <f t="shared" si="14"/>
        <v>1900</v>
      </c>
      <c r="G41">
        <f t="shared" si="15"/>
        <v>30</v>
      </c>
      <c r="H41" s="612">
        <f t="shared" si="6"/>
        <v>30</v>
      </c>
      <c r="I41" s="598">
        <f t="shared" si="7"/>
        <v>0</v>
      </c>
      <c r="J41" s="598">
        <f t="shared" si="16"/>
        <v>0</v>
      </c>
      <c r="K41" s="598">
        <f t="shared" si="8"/>
        <v>0</v>
      </c>
      <c r="L41" s="598">
        <f t="shared" si="9"/>
        <v>0</v>
      </c>
      <c r="M41" s="598">
        <f t="shared" si="0"/>
        <v>0</v>
      </c>
      <c r="N41" s="598">
        <f t="shared" si="10"/>
        <v>0</v>
      </c>
      <c r="P41" s="610">
        <f t="shared" si="17"/>
        <v>30</v>
      </c>
      <c r="Q41" s="594">
        <f t="shared" ca="1" si="11"/>
        <v>0</v>
      </c>
      <c r="R41" s="594">
        <f t="shared" ca="1" si="21"/>
        <v>0</v>
      </c>
      <c r="S41" s="594">
        <f t="shared" ca="1" si="18"/>
        <v>0</v>
      </c>
      <c r="T41" s="594">
        <f t="shared" ca="1" si="22"/>
        <v>0</v>
      </c>
      <c r="U41" s="594">
        <f t="shared" ca="1" si="1"/>
        <v>0</v>
      </c>
      <c r="V41" s="598">
        <f t="shared" si="12"/>
        <v>0</v>
      </c>
      <c r="W41" s="612">
        <f t="shared" si="13"/>
        <v>30</v>
      </c>
      <c r="X41" s="594">
        <f t="shared" ca="1" si="19"/>
        <v>0</v>
      </c>
      <c r="Y41" s="594">
        <f t="shared" ca="1" si="20"/>
        <v>0</v>
      </c>
      <c r="AC41">
        <f t="shared" si="2"/>
        <v>1900</v>
      </c>
      <c r="AD41">
        <f t="shared" si="3"/>
        <v>1</v>
      </c>
      <c r="AE41">
        <f t="shared" si="4"/>
        <v>0</v>
      </c>
      <c r="AF41">
        <f>SUM($AE$10:AE41)</f>
        <v>0</v>
      </c>
      <c r="AG41">
        <f t="shared" si="5"/>
        <v>0</v>
      </c>
    </row>
    <row r="42" spans="6:33" x14ac:dyDescent="0.2">
      <c r="F42" s="610">
        <f t="shared" si="14"/>
        <v>1900</v>
      </c>
      <c r="G42">
        <f t="shared" si="15"/>
        <v>31</v>
      </c>
      <c r="H42" s="612">
        <f t="shared" si="6"/>
        <v>31</v>
      </c>
      <c r="I42" s="598">
        <f t="shared" si="7"/>
        <v>0</v>
      </c>
      <c r="J42" s="598">
        <f t="shared" si="16"/>
        <v>0</v>
      </c>
      <c r="K42" s="598">
        <f t="shared" si="8"/>
        <v>0</v>
      </c>
      <c r="L42" s="598">
        <f t="shared" si="9"/>
        <v>0</v>
      </c>
      <c r="M42" s="598">
        <f t="shared" si="0"/>
        <v>0</v>
      </c>
      <c r="N42" s="598">
        <f t="shared" si="10"/>
        <v>0</v>
      </c>
      <c r="P42" s="610">
        <f t="shared" si="17"/>
        <v>31</v>
      </c>
      <c r="Q42" s="594">
        <f t="shared" ca="1" si="11"/>
        <v>0</v>
      </c>
      <c r="R42" s="594">
        <f t="shared" ca="1" si="21"/>
        <v>0</v>
      </c>
      <c r="S42" s="594">
        <f t="shared" ca="1" si="18"/>
        <v>0</v>
      </c>
      <c r="T42" s="594">
        <f t="shared" ca="1" si="22"/>
        <v>0</v>
      </c>
      <c r="U42" s="594">
        <f t="shared" ca="1" si="1"/>
        <v>0</v>
      </c>
      <c r="V42" s="598">
        <f t="shared" si="12"/>
        <v>0</v>
      </c>
      <c r="W42" s="612">
        <f t="shared" si="13"/>
        <v>31</v>
      </c>
      <c r="X42" s="594">
        <f t="shared" ca="1" si="19"/>
        <v>0</v>
      </c>
      <c r="Y42" s="594">
        <f t="shared" ca="1" si="20"/>
        <v>0</v>
      </c>
      <c r="AC42">
        <f t="shared" si="2"/>
        <v>1900</v>
      </c>
      <c r="AD42">
        <f t="shared" si="3"/>
        <v>1</v>
      </c>
      <c r="AE42">
        <f t="shared" si="4"/>
        <v>0</v>
      </c>
      <c r="AF42">
        <f>SUM($AE$10:AE42)</f>
        <v>0</v>
      </c>
      <c r="AG42">
        <f t="shared" si="5"/>
        <v>0</v>
      </c>
    </row>
    <row r="43" spans="6:33" x14ac:dyDescent="0.2">
      <c r="F43" s="610">
        <f t="shared" si="14"/>
        <v>1900</v>
      </c>
      <c r="G43">
        <f t="shared" si="15"/>
        <v>32</v>
      </c>
      <c r="H43" s="612">
        <f t="shared" si="6"/>
        <v>32</v>
      </c>
      <c r="I43" s="598">
        <f t="shared" si="7"/>
        <v>0</v>
      </c>
      <c r="J43" s="598">
        <f t="shared" si="16"/>
        <v>0</v>
      </c>
      <c r="K43" s="598">
        <f t="shared" si="8"/>
        <v>0</v>
      </c>
      <c r="L43" s="598">
        <f t="shared" si="9"/>
        <v>0</v>
      </c>
      <c r="M43" s="598">
        <f t="shared" si="0"/>
        <v>0</v>
      </c>
      <c r="N43" s="598">
        <f t="shared" si="10"/>
        <v>0</v>
      </c>
      <c r="P43" s="610">
        <f t="shared" si="17"/>
        <v>32</v>
      </c>
      <c r="Q43" s="594">
        <f t="shared" ca="1" si="11"/>
        <v>0</v>
      </c>
      <c r="R43" s="594">
        <f t="shared" ca="1" si="21"/>
        <v>0</v>
      </c>
      <c r="S43" s="594">
        <f t="shared" ca="1" si="18"/>
        <v>0</v>
      </c>
      <c r="T43" s="594">
        <f t="shared" ca="1" si="22"/>
        <v>0</v>
      </c>
      <c r="U43" s="594">
        <f t="shared" ca="1" si="1"/>
        <v>0</v>
      </c>
      <c r="V43" s="598">
        <f t="shared" si="12"/>
        <v>0</v>
      </c>
      <c r="W43" s="612">
        <f t="shared" si="13"/>
        <v>32</v>
      </c>
      <c r="X43" s="594">
        <f t="shared" ca="1" si="19"/>
        <v>0</v>
      </c>
      <c r="Y43" s="594">
        <f t="shared" ca="1" si="20"/>
        <v>0</v>
      </c>
      <c r="AC43">
        <f t="shared" si="2"/>
        <v>1900</v>
      </c>
      <c r="AD43">
        <f t="shared" si="3"/>
        <v>2</v>
      </c>
      <c r="AE43">
        <f t="shared" si="4"/>
        <v>0</v>
      </c>
      <c r="AF43">
        <f>SUM($AE$10:AE43)</f>
        <v>0</v>
      </c>
      <c r="AG43">
        <f t="shared" si="5"/>
        <v>0</v>
      </c>
    </row>
    <row r="44" spans="6:33" x14ac:dyDescent="0.2">
      <c r="F44" s="610">
        <f t="shared" si="14"/>
        <v>1900</v>
      </c>
      <c r="G44">
        <f t="shared" si="15"/>
        <v>33</v>
      </c>
      <c r="H44" s="612">
        <f t="shared" si="6"/>
        <v>33</v>
      </c>
      <c r="I44" s="598">
        <f t="shared" si="7"/>
        <v>0</v>
      </c>
      <c r="J44" s="598">
        <f t="shared" si="16"/>
        <v>0</v>
      </c>
      <c r="K44" s="598">
        <f t="shared" si="8"/>
        <v>0</v>
      </c>
      <c r="L44" s="598">
        <f t="shared" si="9"/>
        <v>0</v>
      </c>
      <c r="M44" s="598">
        <f t="shared" si="0"/>
        <v>0</v>
      </c>
      <c r="N44" s="598">
        <f t="shared" si="10"/>
        <v>0</v>
      </c>
      <c r="P44" s="610">
        <f t="shared" si="17"/>
        <v>33</v>
      </c>
      <c r="Q44" s="594">
        <f t="shared" ca="1" si="11"/>
        <v>0</v>
      </c>
      <c r="R44" s="594">
        <f t="shared" ca="1" si="21"/>
        <v>0</v>
      </c>
      <c r="S44" s="594">
        <f t="shared" ca="1" si="18"/>
        <v>0</v>
      </c>
      <c r="T44" s="594">
        <f t="shared" ca="1" si="22"/>
        <v>0</v>
      </c>
      <c r="U44" s="594">
        <f t="shared" ca="1" si="1"/>
        <v>0</v>
      </c>
      <c r="V44" s="598">
        <f t="shared" si="12"/>
        <v>0</v>
      </c>
      <c r="W44" s="612">
        <f t="shared" si="13"/>
        <v>33</v>
      </c>
      <c r="X44" s="594">
        <f t="shared" ca="1" si="19"/>
        <v>0</v>
      </c>
      <c r="Y44" s="594">
        <f t="shared" ca="1" si="20"/>
        <v>0</v>
      </c>
      <c r="AC44">
        <f t="shared" si="2"/>
        <v>1900</v>
      </c>
      <c r="AD44">
        <f t="shared" si="3"/>
        <v>2</v>
      </c>
      <c r="AE44">
        <f t="shared" si="4"/>
        <v>0</v>
      </c>
      <c r="AF44">
        <f>SUM($AE$10:AE44)</f>
        <v>0</v>
      </c>
      <c r="AG44">
        <f t="shared" si="5"/>
        <v>0</v>
      </c>
    </row>
    <row r="45" spans="6:33" x14ac:dyDescent="0.2">
      <c r="F45" s="610">
        <f t="shared" si="14"/>
        <v>1900</v>
      </c>
      <c r="G45">
        <f t="shared" si="15"/>
        <v>34</v>
      </c>
      <c r="H45" s="612">
        <f t="shared" si="6"/>
        <v>34</v>
      </c>
      <c r="I45" s="598">
        <f t="shared" si="7"/>
        <v>0</v>
      </c>
      <c r="J45" s="598">
        <f t="shared" si="16"/>
        <v>0</v>
      </c>
      <c r="K45" s="598">
        <f t="shared" si="8"/>
        <v>0</v>
      </c>
      <c r="L45" s="598">
        <f t="shared" si="9"/>
        <v>0</v>
      </c>
      <c r="M45" s="598">
        <f t="shared" si="0"/>
        <v>0</v>
      </c>
      <c r="N45" s="598">
        <f t="shared" si="10"/>
        <v>0</v>
      </c>
      <c r="P45" s="610">
        <f t="shared" si="17"/>
        <v>34</v>
      </c>
      <c r="Q45" s="594">
        <f t="shared" ca="1" si="11"/>
        <v>0</v>
      </c>
      <c r="R45" s="594">
        <f t="shared" ca="1" si="21"/>
        <v>0</v>
      </c>
      <c r="S45" s="594">
        <f t="shared" ca="1" si="18"/>
        <v>0</v>
      </c>
      <c r="T45" s="594">
        <f t="shared" ca="1" si="22"/>
        <v>0</v>
      </c>
      <c r="U45" s="594">
        <f t="shared" ca="1" si="1"/>
        <v>0</v>
      </c>
      <c r="V45" s="598">
        <f t="shared" si="12"/>
        <v>0</v>
      </c>
      <c r="W45" s="612">
        <f t="shared" si="13"/>
        <v>34</v>
      </c>
      <c r="X45" s="594">
        <f t="shared" ca="1" si="19"/>
        <v>0</v>
      </c>
      <c r="Y45" s="594">
        <f t="shared" ca="1" si="20"/>
        <v>0</v>
      </c>
      <c r="AC45">
        <f t="shared" si="2"/>
        <v>1900</v>
      </c>
      <c r="AD45">
        <f t="shared" si="3"/>
        <v>2</v>
      </c>
      <c r="AE45">
        <f t="shared" si="4"/>
        <v>0</v>
      </c>
      <c r="AF45">
        <f>SUM($AE$10:AE45)</f>
        <v>0</v>
      </c>
      <c r="AG45">
        <f t="shared" si="5"/>
        <v>0</v>
      </c>
    </row>
    <row r="46" spans="6:33" x14ac:dyDescent="0.2">
      <c r="F46" s="610">
        <f t="shared" si="14"/>
        <v>1900</v>
      </c>
      <c r="G46">
        <f t="shared" si="15"/>
        <v>35</v>
      </c>
      <c r="H46" s="612">
        <f t="shared" si="6"/>
        <v>35</v>
      </c>
      <c r="I46" s="598">
        <f t="shared" si="7"/>
        <v>0</v>
      </c>
      <c r="J46" s="598">
        <f t="shared" si="16"/>
        <v>0</v>
      </c>
      <c r="K46" s="598">
        <f t="shared" si="8"/>
        <v>0</v>
      </c>
      <c r="L46" s="598">
        <f t="shared" si="9"/>
        <v>0</v>
      </c>
      <c r="M46" s="598">
        <f t="shared" si="0"/>
        <v>0</v>
      </c>
      <c r="N46" s="598">
        <f t="shared" si="10"/>
        <v>0</v>
      </c>
      <c r="P46" s="610">
        <f t="shared" si="17"/>
        <v>35</v>
      </c>
      <c r="Q46" s="594">
        <f t="shared" ca="1" si="11"/>
        <v>0</v>
      </c>
      <c r="R46" s="594">
        <f t="shared" ca="1" si="21"/>
        <v>0</v>
      </c>
      <c r="S46" s="594">
        <f t="shared" ca="1" si="18"/>
        <v>0</v>
      </c>
      <c r="T46" s="594">
        <f t="shared" ca="1" si="22"/>
        <v>0</v>
      </c>
      <c r="U46" s="594">
        <f t="shared" ca="1" si="1"/>
        <v>0</v>
      </c>
      <c r="V46" s="598">
        <f t="shared" si="12"/>
        <v>0</v>
      </c>
      <c r="W46" s="612">
        <f t="shared" si="13"/>
        <v>35</v>
      </c>
      <c r="X46" s="594">
        <f t="shared" ca="1" si="19"/>
        <v>0</v>
      </c>
      <c r="Y46" s="594">
        <f t="shared" ca="1" si="20"/>
        <v>0</v>
      </c>
      <c r="AC46">
        <f t="shared" si="2"/>
        <v>1900</v>
      </c>
      <c r="AD46">
        <f t="shared" si="3"/>
        <v>2</v>
      </c>
      <c r="AE46">
        <f t="shared" si="4"/>
        <v>0</v>
      </c>
      <c r="AF46">
        <f>SUM($AE$10:AE46)</f>
        <v>0</v>
      </c>
      <c r="AG46">
        <f t="shared" si="5"/>
        <v>0</v>
      </c>
    </row>
    <row r="47" spans="6:33" x14ac:dyDescent="0.2">
      <c r="F47" s="610">
        <f t="shared" si="14"/>
        <v>1900</v>
      </c>
      <c r="G47">
        <f t="shared" si="15"/>
        <v>36</v>
      </c>
      <c r="H47" s="612">
        <f t="shared" si="6"/>
        <v>36</v>
      </c>
      <c r="I47" s="598">
        <f t="shared" si="7"/>
        <v>0</v>
      </c>
      <c r="J47" s="598">
        <f t="shared" si="16"/>
        <v>0</v>
      </c>
      <c r="K47" s="598">
        <f t="shared" si="8"/>
        <v>0</v>
      </c>
      <c r="L47" s="598">
        <f t="shared" si="9"/>
        <v>0</v>
      </c>
      <c r="M47" s="598">
        <f t="shared" si="0"/>
        <v>0</v>
      </c>
      <c r="N47" s="598">
        <f t="shared" si="10"/>
        <v>0</v>
      </c>
      <c r="P47" s="610">
        <f t="shared" si="17"/>
        <v>36</v>
      </c>
      <c r="Q47" s="594">
        <f t="shared" ca="1" si="11"/>
        <v>0</v>
      </c>
      <c r="R47" s="594">
        <f t="shared" ca="1" si="21"/>
        <v>0</v>
      </c>
      <c r="S47" s="594">
        <f t="shared" ca="1" si="18"/>
        <v>0</v>
      </c>
      <c r="T47" s="594">
        <f t="shared" ca="1" si="22"/>
        <v>0</v>
      </c>
      <c r="U47" s="594">
        <f t="shared" ca="1" si="1"/>
        <v>0</v>
      </c>
      <c r="V47" s="598">
        <f t="shared" si="12"/>
        <v>0</v>
      </c>
      <c r="W47" s="612">
        <f t="shared" si="13"/>
        <v>36</v>
      </c>
      <c r="X47" s="594">
        <f t="shared" ca="1" si="19"/>
        <v>0</v>
      </c>
      <c r="Y47" s="594">
        <f t="shared" ca="1" si="20"/>
        <v>0</v>
      </c>
      <c r="AC47">
        <f t="shared" si="2"/>
        <v>1900</v>
      </c>
      <c r="AD47">
        <f t="shared" si="3"/>
        <v>2</v>
      </c>
      <c r="AE47">
        <f t="shared" si="4"/>
        <v>0</v>
      </c>
      <c r="AF47">
        <f>SUM($AE$10:AE47)</f>
        <v>0</v>
      </c>
      <c r="AG47">
        <f t="shared" si="5"/>
        <v>0</v>
      </c>
    </row>
    <row r="48" spans="6:33" x14ac:dyDescent="0.2">
      <c r="F48" s="610">
        <f t="shared" si="14"/>
        <v>1900</v>
      </c>
      <c r="G48">
        <f t="shared" si="15"/>
        <v>37</v>
      </c>
      <c r="H48" s="612">
        <f t="shared" si="6"/>
        <v>37</v>
      </c>
      <c r="I48" s="598">
        <f t="shared" si="7"/>
        <v>0</v>
      </c>
      <c r="J48" s="598">
        <f t="shared" si="16"/>
        <v>0</v>
      </c>
      <c r="K48" s="598">
        <f t="shared" si="8"/>
        <v>0</v>
      </c>
      <c r="L48" s="598">
        <f t="shared" si="9"/>
        <v>0</v>
      </c>
      <c r="M48" s="598">
        <f t="shared" si="0"/>
        <v>0</v>
      </c>
      <c r="N48" s="598">
        <f t="shared" si="10"/>
        <v>0</v>
      </c>
      <c r="P48" s="610">
        <f t="shared" si="17"/>
        <v>37</v>
      </c>
      <c r="Q48" s="594">
        <f t="shared" ca="1" si="11"/>
        <v>0</v>
      </c>
      <c r="R48" s="594">
        <f t="shared" ca="1" si="21"/>
        <v>0</v>
      </c>
      <c r="S48" s="594">
        <f t="shared" ca="1" si="18"/>
        <v>0</v>
      </c>
      <c r="T48" s="594">
        <f t="shared" ca="1" si="22"/>
        <v>0</v>
      </c>
      <c r="U48" s="594">
        <f t="shared" ca="1" si="1"/>
        <v>0</v>
      </c>
      <c r="V48" s="598">
        <f t="shared" si="12"/>
        <v>0</v>
      </c>
      <c r="W48" s="612">
        <f t="shared" si="13"/>
        <v>37</v>
      </c>
      <c r="X48" s="594">
        <f t="shared" ca="1" si="19"/>
        <v>0</v>
      </c>
      <c r="Y48" s="594">
        <f t="shared" ca="1" si="20"/>
        <v>0</v>
      </c>
      <c r="AC48">
        <f t="shared" si="2"/>
        <v>1900</v>
      </c>
      <c r="AD48">
        <f t="shared" si="3"/>
        <v>2</v>
      </c>
      <c r="AE48">
        <f t="shared" si="4"/>
        <v>0</v>
      </c>
      <c r="AF48">
        <f>SUM($AE$10:AE48)</f>
        <v>0</v>
      </c>
      <c r="AG48">
        <f t="shared" si="5"/>
        <v>0</v>
      </c>
    </row>
    <row r="49" spans="6:33" x14ac:dyDescent="0.2">
      <c r="F49" s="610">
        <f t="shared" si="14"/>
        <v>1900</v>
      </c>
      <c r="G49">
        <f t="shared" si="15"/>
        <v>38</v>
      </c>
      <c r="H49" s="612">
        <f t="shared" si="6"/>
        <v>38</v>
      </c>
      <c r="I49" s="598">
        <f t="shared" si="7"/>
        <v>0</v>
      </c>
      <c r="J49" s="598">
        <f t="shared" si="16"/>
        <v>0</v>
      </c>
      <c r="K49" s="598">
        <f t="shared" si="8"/>
        <v>0</v>
      </c>
      <c r="L49" s="598">
        <f t="shared" si="9"/>
        <v>0</v>
      </c>
      <c r="M49" s="598">
        <f t="shared" si="0"/>
        <v>0</v>
      </c>
      <c r="N49" s="598">
        <f t="shared" si="10"/>
        <v>0</v>
      </c>
      <c r="P49" s="610">
        <f t="shared" si="17"/>
        <v>38</v>
      </c>
      <c r="Q49" s="594">
        <f t="shared" ca="1" si="11"/>
        <v>0</v>
      </c>
      <c r="R49" s="594">
        <f t="shared" ca="1" si="21"/>
        <v>0</v>
      </c>
      <c r="S49" s="594">
        <f t="shared" ca="1" si="18"/>
        <v>0</v>
      </c>
      <c r="T49" s="594">
        <f t="shared" ca="1" si="22"/>
        <v>0</v>
      </c>
      <c r="U49" s="594">
        <f t="shared" ca="1" si="1"/>
        <v>0</v>
      </c>
      <c r="V49" s="598">
        <f t="shared" si="12"/>
        <v>0</v>
      </c>
      <c r="W49" s="612">
        <f t="shared" si="13"/>
        <v>38</v>
      </c>
      <c r="X49" s="594">
        <f t="shared" ca="1" si="19"/>
        <v>0</v>
      </c>
      <c r="Y49" s="594">
        <f t="shared" ca="1" si="20"/>
        <v>0</v>
      </c>
      <c r="AC49">
        <f t="shared" si="2"/>
        <v>1900</v>
      </c>
      <c r="AD49">
        <f t="shared" si="3"/>
        <v>2</v>
      </c>
      <c r="AE49">
        <f t="shared" si="4"/>
        <v>0</v>
      </c>
      <c r="AF49">
        <f>SUM($AE$10:AE49)</f>
        <v>0</v>
      </c>
      <c r="AG49">
        <f t="shared" si="5"/>
        <v>0</v>
      </c>
    </row>
    <row r="50" spans="6:33" x14ac:dyDescent="0.2">
      <c r="F50" s="610">
        <f t="shared" si="14"/>
        <v>1900</v>
      </c>
      <c r="G50">
        <f t="shared" si="15"/>
        <v>39</v>
      </c>
      <c r="H50" s="612">
        <f t="shared" si="6"/>
        <v>39</v>
      </c>
      <c r="I50" s="598">
        <f t="shared" si="7"/>
        <v>0</v>
      </c>
      <c r="J50" s="598">
        <f t="shared" si="16"/>
        <v>0</v>
      </c>
      <c r="K50" s="598">
        <f t="shared" si="8"/>
        <v>0</v>
      </c>
      <c r="L50" s="598">
        <f t="shared" si="9"/>
        <v>0</v>
      </c>
      <c r="M50" s="598">
        <f t="shared" si="0"/>
        <v>0</v>
      </c>
      <c r="N50" s="598">
        <f t="shared" si="10"/>
        <v>0</v>
      </c>
      <c r="P50" s="610">
        <f t="shared" si="17"/>
        <v>39</v>
      </c>
      <c r="Q50" s="594">
        <f t="shared" ca="1" si="11"/>
        <v>0</v>
      </c>
      <c r="R50" s="594">
        <f t="shared" ca="1" si="21"/>
        <v>0</v>
      </c>
      <c r="S50" s="594">
        <f t="shared" ca="1" si="18"/>
        <v>0</v>
      </c>
      <c r="T50" s="594">
        <f t="shared" ca="1" si="22"/>
        <v>0</v>
      </c>
      <c r="U50" s="594">
        <f t="shared" ca="1" si="1"/>
        <v>0</v>
      </c>
      <c r="V50" s="598">
        <f t="shared" si="12"/>
        <v>0</v>
      </c>
      <c r="W50" s="612">
        <f t="shared" si="13"/>
        <v>39</v>
      </c>
      <c r="X50" s="594">
        <f t="shared" ca="1" si="19"/>
        <v>0</v>
      </c>
      <c r="Y50" s="594">
        <f t="shared" ca="1" si="20"/>
        <v>0</v>
      </c>
      <c r="AC50">
        <f t="shared" si="2"/>
        <v>1900</v>
      </c>
      <c r="AD50">
        <f t="shared" si="3"/>
        <v>2</v>
      </c>
      <c r="AE50">
        <f t="shared" si="4"/>
        <v>0</v>
      </c>
      <c r="AF50">
        <f>SUM($AE$10:AE50)</f>
        <v>0</v>
      </c>
      <c r="AG50">
        <f t="shared" si="5"/>
        <v>0</v>
      </c>
    </row>
    <row r="51" spans="6:33" x14ac:dyDescent="0.2">
      <c r="F51" s="610">
        <f t="shared" si="14"/>
        <v>1900</v>
      </c>
      <c r="G51">
        <f t="shared" si="15"/>
        <v>40</v>
      </c>
      <c r="H51" s="612">
        <f t="shared" si="6"/>
        <v>40</v>
      </c>
      <c r="I51" s="598">
        <f t="shared" si="7"/>
        <v>0</v>
      </c>
      <c r="J51" s="598">
        <f t="shared" si="16"/>
        <v>0</v>
      </c>
      <c r="K51" s="598">
        <f t="shared" si="8"/>
        <v>0</v>
      </c>
      <c r="L51" s="598">
        <f t="shared" si="9"/>
        <v>0</v>
      </c>
      <c r="M51" s="598">
        <f t="shared" si="0"/>
        <v>0</v>
      </c>
      <c r="N51" s="598">
        <f t="shared" si="10"/>
        <v>0</v>
      </c>
      <c r="P51" s="610">
        <f t="shared" si="17"/>
        <v>40</v>
      </c>
      <c r="Q51" s="594">
        <f t="shared" ca="1" si="11"/>
        <v>0</v>
      </c>
      <c r="R51" s="594">
        <f t="shared" ca="1" si="21"/>
        <v>0</v>
      </c>
      <c r="S51" s="594">
        <f t="shared" ca="1" si="18"/>
        <v>0</v>
      </c>
      <c r="T51" s="594">
        <f t="shared" ca="1" si="22"/>
        <v>0</v>
      </c>
      <c r="U51" s="594">
        <f t="shared" ca="1" si="1"/>
        <v>0</v>
      </c>
      <c r="V51" s="598">
        <f t="shared" si="12"/>
        <v>0</v>
      </c>
      <c r="W51" s="612">
        <f t="shared" si="13"/>
        <v>40</v>
      </c>
      <c r="X51" s="594">
        <f t="shared" ca="1" si="19"/>
        <v>0</v>
      </c>
      <c r="Y51" s="594">
        <f t="shared" ca="1" si="20"/>
        <v>0</v>
      </c>
      <c r="AC51">
        <f t="shared" si="2"/>
        <v>1900</v>
      </c>
      <c r="AD51">
        <f t="shared" si="3"/>
        <v>2</v>
      </c>
      <c r="AE51">
        <f t="shared" si="4"/>
        <v>0</v>
      </c>
      <c r="AF51">
        <f>SUM($AE$10:AE51)</f>
        <v>0</v>
      </c>
      <c r="AG51">
        <f t="shared" si="5"/>
        <v>0</v>
      </c>
    </row>
    <row r="52" spans="6:33" x14ac:dyDescent="0.2">
      <c r="F52" s="610">
        <f t="shared" si="14"/>
        <v>1900</v>
      </c>
      <c r="G52">
        <f t="shared" si="15"/>
        <v>41</v>
      </c>
      <c r="H52" s="612">
        <f t="shared" si="6"/>
        <v>41</v>
      </c>
      <c r="I52" s="598">
        <f t="shared" si="7"/>
        <v>0</v>
      </c>
      <c r="J52" s="598">
        <f t="shared" si="16"/>
        <v>0</v>
      </c>
      <c r="K52" s="598">
        <f t="shared" si="8"/>
        <v>0</v>
      </c>
      <c r="L52" s="598">
        <f t="shared" si="9"/>
        <v>0</v>
      </c>
      <c r="M52" s="598">
        <f t="shared" si="0"/>
        <v>0</v>
      </c>
      <c r="N52" s="598">
        <f t="shared" si="10"/>
        <v>0</v>
      </c>
      <c r="P52" s="610">
        <f t="shared" si="17"/>
        <v>41</v>
      </c>
      <c r="Q52" s="594">
        <f t="shared" ca="1" si="11"/>
        <v>0</v>
      </c>
      <c r="R52" s="594">
        <f t="shared" ca="1" si="21"/>
        <v>0</v>
      </c>
      <c r="S52" s="594">
        <f t="shared" ca="1" si="18"/>
        <v>0</v>
      </c>
      <c r="T52" s="594">
        <f t="shared" ca="1" si="22"/>
        <v>0</v>
      </c>
      <c r="U52" s="594">
        <f t="shared" ca="1" si="1"/>
        <v>0</v>
      </c>
      <c r="V52" s="598">
        <f t="shared" si="12"/>
        <v>0</v>
      </c>
      <c r="W52" s="612">
        <f t="shared" si="13"/>
        <v>41</v>
      </c>
      <c r="X52" s="594">
        <f t="shared" ca="1" si="19"/>
        <v>0</v>
      </c>
      <c r="Y52" s="594">
        <f t="shared" ca="1" si="20"/>
        <v>0</v>
      </c>
      <c r="AC52">
        <f t="shared" si="2"/>
        <v>1900</v>
      </c>
      <c r="AD52">
        <f t="shared" si="3"/>
        <v>2</v>
      </c>
      <c r="AE52">
        <f t="shared" si="4"/>
        <v>0</v>
      </c>
      <c r="AF52">
        <f>SUM($AE$10:AE52)</f>
        <v>0</v>
      </c>
      <c r="AG52">
        <f t="shared" si="5"/>
        <v>0</v>
      </c>
    </row>
    <row r="53" spans="6:33" x14ac:dyDescent="0.2">
      <c r="F53" s="610">
        <f t="shared" si="14"/>
        <v>1900</v>
      </c>
      <c r="G53">
        <f t="shared" si="15"/>
        <v>42</v>
      </c>
      <c r="H53" s="612">
        <f t="shared" si="6"/>
        <v>42</v>
      </c>
      <c r="I53" s="598">
        <f t="shared" si="7"/>
        <v>0</v>
      </c>
      <c r="J53" s="598">
        <f t="shared" si="16"/>
        <v>0</v>
      </c>
      <c r="K53" s="598">
        <f t="shared" si="8"/>
        <v>0</v>
      </c>
      <c r="L53" s="598">
        <f t="shared" si="9"/>
        <v>0</v>
      </c>
      <c r="M53" s="598">
        <f t="shared" si="0"/>
        <v>0</v>
      </c>
      <c r="N53" s="598">
        <f t="shared" si="10"/>
        <v>0</v>
      </c>
      <c r="P53" s="610">
        <f t="shared" si="17"/>
        <v>42</v>
      </c>
      <c r="Q53" s="594">
        <f t="shared" ca="1" si="11"/>
        <v>0</v>
      </c>
      <c r="R53" s="594">
        <f t="shared" ca="1" si="21"/>
        <v>0</v>
      </c>
      <c r="S53" s="594">
        <f t="shared" ca="1" si="18"/>
        <v>0</v>
      </c>
      <c r="T53" s="594">
        <f t="shared" ca="1" si="22"/>
        <v>0</v>
      </c>
      <c r="U53" s="594">
        <f t="shared" ca="1" si="1"/>
        <v>0</v>
      </c>
      <c r="V53" s="598">
        <f t="shared" si="12"/>
        <v>0</v>
      </c>
      <c r="W53" s="612">
        <f t="shared" si="13"/>
        <v>42</v>
      </c>
      <c r="X53" s="594">
        <f t="shared" ca="1" si="19"/>
        <v>0</v>
      </c>
      <c r="Y53" s="594">
        <f t="shared" ca="1" si="20"/>
        <v>0</v>
      </c>
      <c r="AC53">
        <f t="shared" si="2"/>
        <v>1900</v>
      </c>
      <c r="AD53">
        <f t="shared" si="3"/>
        <v>2</v>
      </c>
      <c r="AE53">
        <f t="shared" si="4"/>
        <v>0</v>
      </c>
      <c r="AF53">
        <f>SUM($AE$10:AE53)</f>
        <v>0</v>
      </c>
      <c r="AG53">
        <f t="shared" si="5"/>
        <v>0</v>
      </c>
    </row>
    <row r="54" spans="6:33" x14ac:dyDescent="0.2">
      <c r="F54" s="610">
        <f t="shared" si="14"/>
        <v>1900</v>
      </c>
      <c r="G54">
        <f t="shared" si="15"/>
        <v>43</v>
      </c>
      <c r="H54" s="612">
        <f t="shared" si="6"/>
        <v>43</v>
      </c>
      <c r="I54" s="598">
        <f t="shared" si="7"/>
        <v>0</v>
      </c>
      <c r="J54" s="598">
        <f t="shared" si="16"/>
        <v>0</v>
      </c>
      <c r="K54" s="598">
        <f t="shared" si="8"/>
        <v>0</v>
      </c>
      <c r="L54" s="598">
        <f t="shared" si="9"/>
        <v>0</v>
      </c>
      <c r="M54" s="598">
        <f t="shared" si="0"/>
        <v>0</v>
      </c>
      <c r="N54" s="598">
        <f t="shared" si="10"/>
        <v>0</v>
      </c>
      <c r="P54" s="610">
        <f t="shared" si="17"/>
        <v>43</v>
      </c>
      <c r="Q54" s="594">
        <f t="shared" ca="1" si="11"/>
        <v>0</v>
      </c>
      <c r="R54" s="594">
        <f t="shared" ca="1" si="21"/>
        <v>0</v>
      </c>
      <c r="S54" s="594">
        <f t="shared" ca="1" si="18"/>
        <v>0</v>
      </c>
      <c r="T54" s="594">
        <f t="shared" ca="1" si="22"/>
        <v>0</v>
      </c>
      <c r="U54" s="594">
        <f t="shared" ca="1" si="1"/>
        <v>0</v>
      </c>
      <c r="V54" s="598">
        <f t="shared" si="12"/>
        <v>0</v>
      </c>
      <c r="W54" s="612">
        <f t="shared" si="13"/>
        <v>43</v>
      </c>
      <c r="X54" s="594">
        <f t="shared" ca="1" si="19"/>
        <v>0</v>
      </c>
      <c r="Y54" s="594">
        <f t="shared" ca="1" si="20"/>
        <v>0</v>
      </c>
      <c r="AC54">
        <f t="shared" si="2"/>
        <v>1900</v>
      </c>
      <c r="AD54">
        <f t="shared" si="3"/>
        <v>2</v>
      </c>
      <c r="AE54">
        <f t="shared" si="4"/>
        <v>0</v>
      </c>
      <c r="AF54">
        <f>SUM($AE$10:AE54)</f>
        <v>0</v>
      </c>
      <c r="AG54">
        <f t="shared" si="5"/>
        <v>0</v>
      </c>
    </row>
    <row r="55" spans="6:33" x14ac:dyDescent="0.2">
      <c r="F55" s="610">
        <f t="shared" si="14"/>
        <v>1900</v>
      </c>
      <c r="G55">
        <f t="shared" si="15"/>
        <v>44</v>
      </c>
      <c r="H55" s="612">
        <f t="shared" si="6"/>
        <v>44</v>
      </c>
      <c r="I55" s="598">
        <f t="shared" si="7"/>
        <v>0</v>
      </c>
      <c r="J55" s="598">
        <f t="shared" si="16"/>
        <v>0</v>
      </c>
      <c r="K55" s="598">
        <f t="shared" si="8"/>
        <v>0</v>
      </c>
      <c r="L55" s="598">
        <f t="shared" si="9"/>
        <v>0</v>
      </c>
      <c r="M55" s="598">
        <f t="shared" si="0"/>
        <v>0</v>
      </c>
      <c r="N55" s="598">
        <f t="shared" si="10"/>
        <v>0</v>
      </c>
      <c r="P55" s="610">
        <f t="shared" si="17"/>
        <v>44</v>
      </c>
      <c r="Q55" s="594">
        <f t="shared" ca="1" si="11"/>
        <v>0</v>
      </c>
      <c r="R55" s="594">
        <f t="shared" ca="1" si="21"/>
        <v>0</v>
      </c>
      <c r="S55" s="594">
        <f t="shared" ca="1" si="18"/>
        <v>0</v>
      </c>
      <c r="T55" s="594">
        <f t="shared" ca="1" si="22"/>
        <v>0</v>
      </c>
      <c r="U55" s="594">
        <f t="shared" ca="1" si="1"/>
        <v>0</v>
      </c>
      <c r="V55" s="598">
        <f t="shared" si="12"/>
        <v>0</v>
      </c>
      <c r="W55" s="612">
        <f t="shared" si="13"/>
        <v>44</v>
      </c>
      <c r="X55" s="594">
        <f t="shared" ca="1" si="19"/>
        <v>0</v>
      </c>
      <c r="Y55" s="594">
        <f t="shared" ca="1" si="20"/>
        <v>0</v>
      </c>
      <c r="AC55">
        <f t="shared" si="2"/>
        <v>1900</v>
      </c>
      <c r="AD55">
        <f t="shared" si="3"/>
        <v>2</v>
      </c>
      <c r="AE55">
        <f t="shared" si="4"/>
        <v>0</v>
      </c>
      <c r="AF55">
        <f>SUM($AE$10:AE55)</f>
        <v>0</v>
      </c>
      <c r="AG55">
        <f t="shared" si="5"/>
        <v>0</v>
      </c>
    </row>
    <row r="56" spans="6:33" x14ac:dyDescent="0.2">
      <c r="F56" s="610">
        <f t="shared" si="14"/>
        <v>1900</v>
      </c>
      <c r="G56">
        <f t="shared" si="15"/>
        <v>45</v>
      </c>
      <c r="H56" s="612">
        <f t="shared" si="6"/>
        <v>45</v>
      </c>
      <c r="I56" s="598">
        <f t="shared" si="7"/>
        <v>0</v>
      </c>
      <c r="J56" s="598">
        <f t="shared" si="16"/>
        <v>0</v>
      </c>
      <c r="K56" s="598">
        <f t="shared" si="8"/>
        <v>0</v>
      </c>
      <c r="L56" s="598">
        <f t="shared" si="9"/>
        <v>0</v>
      </c>
      <c r="M56" s="598">
        <f t="shared" si="0"/>
        <v>0</v>
      </c>
      <c r="N56" s="598">
        <f t="shared" si="10"/>
        <v>0</v>
      </c>
      <c r="P56" s="610">
        <f t="shared" si="17"/>
        <v>45</v>
      </c>
      <c r="Q56" s="594">
        <f t="shared" ca="1" si="11"/>
        <v>0</v>
      </c>
      <c r="R56" s="594">
        <f t="shared" ca="1" si="21"/>
        <v>0</v>
      </c>
      <c r="S56" s="594">
        <f t="shared" ca="1" si="18"/>
        <v>0</v>
      </c>
      <c r="T56" s="594">
        <f t="shared" ca="1" si="22"/>
        <v>0</v>
      </c>
      <c r="U56" s="594">
        <f t="shared" ca="1" si="1"/>
        <v>0</v>
      </c>
      <c r="V56" s="598">
        <f t="shared" si="12"/>
        <v>0</v>
      </c>
      <c r="W56" s="612">
        <f t="shared" si="13"/>
        <v>45</v>
      </c>
      <c r="X56" s="594">
        <f t="shared" ca="1" si="19"/>
        <v>0</v>
      </c>
      <c r="Y56" s="594">
        <f t="shared" ca="1" si="20"/>
        <v>0</v>
      </c>
      <c r="AC56">
        <f t="shared" si="2"/>
        <v>1900</v>
      </c>
      <c r="AD56">
        <f t="shared" si="3"/>
        <v>2</v>
      </c>
      <c r="AE56">
        <f t="shared" si="4"/>
        <v>0</v>
      </c>
      <c r="AF56">
        <f>SUM($AE$10:AE56)</f>
        <v>0</v>
      </c>
      <c r="AG56">
        <f t="shared" si="5"/>
        <v>0</v>
      </c>
    </row>
    <row r="57" spans="6:33" x14ac:dyDescent="0.2">
      <c r="F57" s="610">
        <f t="shared" si="14"/>
        <v>1900</v>
      </c>
      <c r="G57">
        <f t="shared" si="15"/>
        <v>46</v>
      </c>
      <c r="H57" s="612">
        <f t="shared" si="6"/>
        <v>46</v>
      </c>
      <c r="I57" s="598">
        <f t="shared" si="7"/>
        <v>0</v>
      </c>
      <c r="J57" s="598">
        <f t="shared" si="16"/>
        <v>0</v>
      </c>
      <c r="K57" s="598">
        <f t="shared" si="8"/>
        <v>0</v>
      </c>
      <c r="L57" s="598">
        <f t="shared" si="9"/>
        <v>0</v>
      </c>
      <c r="M57" s="598">
        <f t="shared" si="0"/>
        <v>0</v>
      </c>
      <c r="N57" s="598">
        <f t="shared" si="10"/>
        <v>0</v>
      </c>
      <c r="P57" s="610">
        <f t="shared" si="17"/>
        <v>46</v>
      </c>
      <c r="Q57" s="594">
        <f t="shared" ca="1" si="11"/>
        <v>0</v>
      </c>
      <c r="R57" s="594">
        <f t="shared" ca="1" si="21"/>
        <v>0</v>
      </c>
      <c r="S57" s="594">
        <f t="shared" ca="1" si="18"/>
        <v>0</v>
      </c>
      <c r="T57" s="594">
        <f t="shared" ca="1" si="22"/>
        <v>0</v>
      </c>
      <c r="U57" s="594">
        <f t="shared" ca="1" si="1"/>
        <v>0</v>
      </c>
      <c r="V57" s="598">
        <f t="shared" si="12"/>
        <v>0</v>
      </c>
      <c r="W57" s="612">
        <f t="shared" si="13"/>
        <v>46</v>
      </c>
      <c r="X57" s="594">
        <f t="shared" ca="1" si="19"/>
        <v>0</v>
      </c>
      <c r="Y57" s="594">
        <f t="shared" ca="1" si="20"/>
        <v>0</v>
      </c>
      <c r="AC57">
        <f t="shared" si="2"/>
        <v>1900</v>
      </c>
      <c r="AD57">
        <f t="shared" si="3"/>
        <v>2</v>
      </c>
      <c r="AE57">
        <f t="shared" si="4"/>
        <v>0</v>
      </c>
      <c r="AF57">
        <f>SUM($AE$10:AE57)</f>
        <v>0</v>
      </c>
      <c r="AG57">
        <f t="shared" si="5"/>
        <v>0</v>
      </c>
    </row>
    <row r="58" spans="6:33" x14ac:dyDescent="0.2">
      <c r="F58" s="610">
        <f t="shared" si="14"/>
        <v>1900</v>
      </c>
      <c r="G58">
        <f t="shared" si="15"/>
        <v>47</v>
      </c>
      <c r="H58" s="612">
        <f t="shared" si="6"/>
        <v>47</v>
      </c>
      <c r="I58" s="598">
        <f t="shared" si="7"/>
        <v>0</v>
      </c>
      <c r="J58" s="598">
        <f t="shared" si="16"/>
        <v>0</v>
      </c>
      <c r="K58" s="598">
        <f t="shared" si="8"/>
        <v>0</v>
      </c>
      <c r="L58" s="598">
        <f t="shared" si="9"/>
        <v>0</v>
      </c>
      <c r="M58" s="598">
        <f t="shared" si="0"/>
        <v>0</v>
      </c>
      <c r="N58" s="598">
        <f t="shared" si="10"/>
        <v>0</v>
      </c>
      <c r="P58" s="610">
        <f t="shared" si="17"/>
        <v>47</v>
      </c>
      <c r="Q58" s="594">
        <f t="shared" ca="1" si="11"/>
        <v>0</v>
      </c>
      <c r="R58" s="594">
        <f t="shared" ca="1" si="21"/>
        <v>0</v>
      </c>
      <c r="S58" s="594">
        <f t="shared" ca="1" si="18"/>
        <v>0</v>
      </c>
      <c r="T58" s="594">
        <f t="shared" ca="1" si="22"/>
        <v>0</v>
      </c>
      <c r="U58" s="594">
        <f t="shared" ca="1" si="1"/>
        <v>0</v>
      </c>
      <c r="V58" s="598">
        <f t="shared" si="12"/>
        <v>0</v>
      </c>
      <c r="W58" s="612">
        <f t="shared" si="13"/>
        <v>47</v>
      </c>
      <c r="X58" s="594">
        <f t="shared" ca="1" si="19"/>
        <v>0</v>
      </c>
      <c r="Y58" s="594">
        <f t="shared" ca="1" si="20"/>
        <v>0</v>
      </c>
      <c r="AC58">
        <f t="shared" si="2"/>
        <v>1900</v>
      </c>
      <c r="AD58">
        <f t="shared" si="3"/>
        <v>2</v>
      </c>
      <c r="AE58">
        <f t="shared" si="4"/>
        <v>0</v>
      </c>
      <c r="AF58">
        <f>SUM($AE$10:AE58)</f>
        <v>0</v>
      </c>
      <c r="AG58">
        <f t="shared" si="5"/>
        <v>0</v>
      </c>
    </row>
    <row r="59" spans="6:33" x14ac:dyDescent="0.2">
      <c r="F59" s="610">
        <f t="shared" si="14"/>
        <v>1900</v>
      </c>
      <c r="G59">
        <f t="shared" si="15"/>
        <v>48</v>
      </c>
      <c r="H59" s="612">
        <f t="shared" si="6"/>
        <v>48</v>
      </c>
      <c r="I59" s="598">
        <f t="shared" si="7"/>
        <v>0</v>
      </c>
      <c r="J59" s="598">
        <f t="shared" si="16"/>
        <v>0</v>
      </c>
      <c r="K59" s="598">
        <f t="shared" si="8"/>
        <v>0</v>
      </c>
      <c r="L59" s="598">
        <f t="shared" si="9"/>
        <v>0</v>
      </c>
      <c r="M59" s="598">
        <f t="shared" si="0"/>
        <v>0</v>
      </c>
      <c r="N59" s="598">
        <f t="shared" si="10"/>
        <v>0</v>
      </c>
      <c r="P59" s="610">
        <f t="shared" si="17"/>
        <v>48</v>
      </c>
      <c r="Q59" s="594">
        <f t="shared" ca="1" si="11"/>
        <v>0</v>
      </c>
      <c r="R59" s="594">
        <f t="shared" ca="1" si="21"/>
        <v>0</v>
      </c>
      <c r="S59" s="594">
        <f t="shared" ca="1" si="18"/>
        <v>0</v>
      </c>
      <c r="T59" s="594">
        <f t="shared" ca="1" si="22"/>
        <v>0</v>
      </c>
      <c r="U59" s="594">
        <f t="shared" ca="1" si="1"/>
        <v>0</v>
      </c>
      <c r="V59" s="598">
        <f t="shared" si="12"/>
        <v>0</v>
      </c>
      <c r="W59" s="612">
        <f t="shared" si="13"/>
        <v>48</v>
      </c>
      <c r="X59" s="594">
        <f t="shared" ca="1" si="19"/>
        <v>0</v>
      </c>
      <c r="Y59" s="594">
        <f t="shared" ca="1" si="20"/>
        <v>0</v>
      </c>
      <c r="AC59">
        <f t="shared" si="2"/>
        <v>1900</v>
      </c>
      <c r="AD59">
        <f t="shared" si="3"/>
        <v>2</v>
      </c>
      <c r="AE59">
        <f t="shared" si="4"/>
        <v>0</v>
      </c>
      <c r="AF59">
        <f>SUM($AE$10:AE59)</f>
        <v>0</v>
      </c>
      <c r="AG59">
        <f t="shared" si="5"/>
        <v>0</v>
      </c>
    </row>
    <row r="60" spans="6:33" x14ac:dyDescent="0.2">
      <c r="F60" s="610">
        <f t="shared" si="14"/>
        <v>1900</v>
      </c>
      <c r="G60">
        <f t="shared" si="15"/>
        <v>49</v>
      </c>
      <c r="H60" s="612">
        <f t="shared" si="6"/>
        <v>49</v>
      </c>
      <c r="I60" s="598">
        <f t="shared" si="7"/>
        <v>0</v>
      </c>
      <c r="J60" s="598">
        <f t="shared" si="16"/>
        <v>0</v>
      </c>
      <c r="K60" s="598">
        <f t="shared" si="8"/>
        <v>0</v>
      </c>
      <c r="L60" s="598">
        <f t="shared" si="9"/>
        <v>0</v>
      </c>
      <c r="M60" s="598">
        <f t="shared" si="0"/>
        <v>0</v>
      </c>
      <c r="N60" s="598">
        <f t="shared" si="10"/>
        <v>0</v>
      </c>
      <c r="P60" s="610">
        <f t="shared" si="17"/>
        <v>49</v>
      </c>
      <c r="Q60" s="594">
        <f t="shared" ca="1" si="11"/>
        <v>0</v>
      </c>
      <c r="R60" s="594">
        <f t="shared" ca="1" si="21"/>
        <v>0</v>
      </c>
      <c r="S60" s="594">
        <f t="shared" ca="1" si="18"/>
        <v>0</v>
      </c>
      <c r="T60" s="594">
        <f t="shared" ca="1" si="22"/>
        <v>0</v>
      </c>
      <c r="U60" s="594">
        <f t="shared" ca="1" si="1"/>
        <v>0</v>
      </c>
      <c r="V60" s="598">
        <f t="shared" si="12"/>
        <v>0</v>
      </c>
      <c r="W60" s="612">
        <f t="shared" si="13"/>
        <v>49</v>
      </c>
      <c r="X60" s="594">
        <f t="shared" ca="1" si="19"/>
        <v>0</v>
      </c>
      <c r="Y60" s="594">
        <f t="shared" ca="1" si="20"/>
        <v>0</v>
      </c>
      <c r="AC60">
        <f t="shared" si="2"/>
        <v>1900</v>
      </c>
      <c r="AD60">
        <f t="shared" si="3"/>
        <v>2</v>
      </c>
      <c r="AE60">
        <f t="shared" si="4"/>
        <v>0</v>
      </c>
      <c r="AF60">
        <f>SUM($AE$10:AE60)</f>
        <v>0</v>
      </c>
      <c r="AG60">
        <f t="shared" si="5"/>
        <v>0</v>
      </c>
    </row>
    <row r="61" spans="6:33" x14ac:dyDescent="0.2">
      <c r="F61" s="610">
        <f t="shared" si="14"/>
        <v>1900</v>
      </c>
      <c r="G61">
        <f t="shared" si="15"/>
        <v>50</v>
      </c>
      <c r="H61" s="612">
        <f t="shared" si="6"/>
        <v>50</v>
      </c>
      <c r="I61" s="598">
        <f t="shared" si="7"/>
        <v>0</v>
      </c>
      <c r="J61" s="598">
        <f t="shared" si="16"/>
        <v>0</v>
      </c>
      <c r="K61" s="598">
        <f t="shared" si="8"/>
        <v>0</v>
      </c>
      <c r="L61" s="598">
        <f t="shared" si="9"/>
        <v>0</v>
      </c>
      <c r="M61" s="598">
        <f t="shared" si="0"/>
        <v>0</v>
      </c>
      <c r="N61" s="598">
        <f t="shared" si="10"/>
        <v>0</v>
      </c>
      <c r="P61" s="610">
        <f t="shared" si="17"/>
        <v>50</v>
      </c>
      <c r="Q61" s="594">
        <f t="shared" ca="1" si="11"/>
        <v>0</v>
      </c>
      <c r="R61" s="594">
        <f t="shared" ca="1" si="21"/>
        <v>0</v>
      </c>
      <c r="S61" s="594">
        <f t="shared" ca="1" si="18"/>
        <v>0</v>
      </c>
      <c r="T61" s="594">
        <f t="shared" ca="1" si="22"/>
        <v>0</v>
      </c>
      <c r="U61" s="594">
        <f t="shared" ca="1" si="1"/>
        <v>0</v>
      </c>
      <c r="V61" s="598">
        <f t="shared" si="12"/>
        <v>0</v>
      </c>
      <c r="W61" s="612">
        <f t="shared" si="13"/>
        <v>50</v>
      </c>
      <c r="X61" s="594">
        <f t="shared" ca="1" si="19"/>
        <v>0</v>
      </c>
      <c r="Y61" s="594">
        <f t="shared" ca="1" si="20"/>
        <v>0</v>
      </c>
      <c r="AC61">
        <f t="shared" si="2"/>
        <v>1900</v>
      </c>
      <c r="AD61">
        <f t="shared" si="3"/>
        <v>2</v>
      </c>
      <c r="AE61">
        <f t="shared" si="4"/>
        <v>0</v>
      </c>
      <c r="AF61">
        <f>SUM($AE$10:AE61)</f>
        <v>0</v>
      </c>
      <c r="AG61">
        <f t="shared" si="5"/>
        <v>0</v>
      </c>
    </row>
    <row r="62" spans="6:33" x14ac:dyDescent="0.2">
      <c r="F62" s="610">
        <f t="shared" si="14"/>
        <v>1900</v>
      </c>
      <c r="G62">
        <f t="shared" si="15"/>
        <v>51</v>
      </c>
      <c r="H62" s="612">
        <f t="shared" si="6"/>
        <v>51</v>
      </c>
      <c r="I62" s="598">
        <f t="shared" si="7"/>
        <v>0</v>
      </c>
      <c r="J62" s="598">
        <f t="shared" si="16"/>
        <v>0</v>
      </c>
      <c r="K62" s="598">
        <f t="shared" si="8"/>
        <v>0</v>
      </c>
      <c r="L62" s="598">
        <f t="shared" si="9"/>
        <v>0</v>
      </c>
      <c r="M62" s="598">
        <f t="shared" si="0"/>
        <v>0</v>
      </c>
      <c r="N62" s="598">
        <f t="shared" si="10"/>
        <v>0</v>
      </c>
      <c r="P62" s="610">
        <f t="shared" si="17"/>
        <v>51</v>
      </c>
      <c r="Q62" s="594">
        <f t="shared" ca="1" si="11"/>
        <v>0</v>
      </c>
      <c r="R62" s="594">
        <f t="shared" ca="1" si="21"/>
        <v>0</v>
      </c>
      <c r="S62" s="594">
        <f t="shared" ca="1" si="18"/>
        <v>0</v>
      </c>
      <c r="T62" s="594">
        <f t="shared" ca="1" si="22"/>
        <v>0</v>
      </c>
      <c r="U62" s="594">
        <f t="shared" ca="1" si="1"/>
        <v>0</v>
      </c>
      <c r="V62" s="598">
        <f t="shared" si="12"/>
        <v>0</v>
      </c>
      <c r="W62" s="612">
        <f t="shared" si="13"/>
        <v>51</v>
      </c>
      <c r="X62" s="594">
        <f t="shared" ca="1" si="19"/>
        <v>0</v>
      </c>
      <c r="Y62" s="594">
        <f t="shared" ca="1" si="20"/>
        <v>0</v>
      </c>
      <c r="AC62">
        <f t="shared" si="2"/>
        <v>1900</v>
      </c>
      <c r="AD62">
        <f t="shared" si="3"/>
        <v>2</v>
      </c>
      <c r="AE62">
        <f t="shared" si="4"/>
        <v>0</v>
      </c>
      <c r="AF62">
        <f>SUM($AE$10:AE62)</f>
        <v>0</v>
      </c>
      <c r="AG62">
        <f t="shared" si="5"/>
        <v>0</v>
      </c>
    </row>
    <row r="63" spans="6:33" x14ac:dyDescent="0.2">
      <c r="F63" s="610">
        <f t="shared" si="14"/>
        <v>1900</v>
      </c>
      <c r="G63">
        <f t="shared" si="15"/>
        <v>52</v>
      </c>
      <c r="H63" s="612">
        <f t="shared" si="6"/>
        <v>52</v>
      </c>
      <c r="I63" s="598">
        <f t="shared" si="7"/>
        <v>0</v>
      </c>
      <c r="J63" s="598">
        <f t="shared" si="16"/>
        <v>0</v>
      </c>
      <c r="K63" s="598">
        <f t="shared" si="8"/>
        <v>0</v>
      </c>
      <c r="L63" s="598">
        <f t="shared" si="9"/>
        <v>0</v>
      </c>
      <c r="M63" s="598">
        <f t="shared" si="0"/>
        <v>0</v>
      </c>
      <c r="N63" s="598">
        <f t="shared" si="10"/>
        <v>0</v>
      </c>
      <c r="P63" s="610">
        <f t="shared" si="17"/>
        <v>52</v>
      </c>
      <c r="Q63" s="594">
        <f t="shared" ca="1" si="11"/>
        <v>0</v>
      </c>
      <c r="R63" s="594">
        <f t="shared" ca="1" si="21"/>
        <v>0</v>
      </c>
      <c r="S63" s="594">
        <f t="shared" ca="1" si="18"/>
        <v>0</v>
      </c>
      <c r="T63" s="594">
        <f t="shared" ca="1" si="22"/>
        <v>0</v>
      </c>
      <c r="U63" s="594">
        <f t="shared" ca="1" si="1"/>
        <v>0</v>
      </c>
      <c r="V63" s="598">
        <f t="shared" si="12"/>
        <v>0</v>
      </c>
      <c r="W63" s="612">
        <f t="shared" si="13"/>
        <v>52</v>
      </c>
      <c r="X63" s="594">
        <f t="shared" ca="1" si="19"/>
        <v>0</v>
      </c>
      <c r="Y63" s="594">
        <f t="shared" ca="1" si="20"/>
        <v>0</v>
      </c>
      <c r="AC63">
        <f t="shared" si="2"/>
        <v>1900</v>
      </c>
      <c r="AD63">
        <f t="shared" si="3"/>
        <v>2</v>
      </c>
      <c r="AE63">
        <f t="shared" si="4"/>
        <v>0</v>
      </c>
      <c r="AF63">
        <f>SUM($AE$10:AE63)</f>
        <v>0</v>
      </c>
      <c r="AG63">
        <f t="shared" si="5"/>
        <v>0</v>
      </c>
    </row>
    <row r="64" spans="6:33" x14ac:dyDescent="0.2">
      <c r="F64" s="610">
        <f t="shared" si="14"/>
        <v>1900</v>
      </c>
      <c r="G64">
        <f t="shared" si="15"/>
        <v>53</v>
      </c>
      <c r="H64" s="612">
        <f t="shared" si="6"/>
        <v>53</v>
      </c>
      <c r="I64" s="598">
        <f t="shared" si="7"/>
        <v>0</v>
      </c>
      <c r="J64" s="598">
        <f t="shared" si="16"/>
        <v>0</v>
      </c>
      <c r="K64" s="598">
        <f t="shared" si="8"/>
        <v>0</v>
      </c>
      <c r="L64" s="598">
        <f t="shared" si="9"/>
        <v>0</v>
      </c>
      <c r="M64" s="598">
        <f t="shared" si="0"/>
        <v>0</v>
      </c>
      <c r="N64" s="598">
        <f t="shared" si="10"/>
        <v>0</v>
      </c>
      <c r="P64" s="610">
        <f t="shared" si="17"/>
        <v>53</v>
      </c>
      <c r="Q64" s="594">
        <f t="shared" ca="1" si="11"/>
        <v>0</v>
      </c>
      <c r="R64" s="594">
        <f t="shared" ca="1" si="21"/>
        <v>0</v>
      </c>
      <c r="S64" s="594">
        <f t="shared" ca="1" si="18"/>
        <v>0</v>
      </c>
      <c r="T64" s="594">
        <f t="shared" ca="1" si="22"/>
        <v>0</v>
      </c>
      <c r="U64" s="594">
        <f t="shared" ca="1" si="1"/>
        <v>0</v>
      </c>
      <c r="V64" s="598">
        <f t="shared" si="12"/>
        <v>0</v>
      </c>
      <c r="W64" s="612">
        <f t="shared" si="13"/>
        <v>53</v>
      </c>
      <c r="X64" s="594">
        <f t="shared" ca="1" si="19"/>
        <v>0</v>
      </c>
      <c r="Y64" s="594">
        <f t="shared" ca="1" si="20"/>
        <v>0</v>
      </c>
      <c r="AC64">
        <f t="shared" si="2"/>
        <v>1900</v>
      </c>
      <c r="AD64">
        <f t="shared" si="3"/>
        <v>2</v>
      </c>
      <c r="AE64">
        <f t="shared" si="4"/>
        <v>0</v>
      </c>
      <c r="AF64">
        <f>SUM($AE$10:AE64)</f>
        <v>0</v>
      </c>
      <c r="AG64">
        <f t="shared" si="5"/>
        <v>0</v>
      </c>
    </row>
    <row r="65" spans="6:33" x14ac:dyDescent="0.2">
      <c r="F65" s="610">
        <f t="shared" si="14"/>
        <v>1900</v>
      </c>
      <c r="G65">
        <f t="shared" si="15"/>
        <v>54</v>
      </c>
      <c r="H65" s="612">
        <f t="shared" si="6"/>
        <v>54</v>
      </c>
      <c r="I65" s="598">
        <f t="shared" si="7"/>
        <v>0</v>
      </c>
      <c r="J65" s="598">
        <f t="shared" si="16"/>
        <v>0</v>
      </c>
      <c r="K65" s="598">
        <f t="shared" si="8"/>
        <v>0</v>
      </c>
      <c r="L65" s="598">
        <f t="shared" si="9"/>
        <v>0</v>
      </c>
      <c r="M65" s="598">
        <f t="shared" si="0"/>
        <v>0</v>
      </c>
      <c r="N65" s="598">
        <f t="shared" si="10"/>
        <v>0</v>
      </c>
      <c r="P65" s="610">
        <f t="shared" si="17"/>
        <v>54</v>
      </c>
      <c r="Q65" s="594">
        <f t="shared" ca="1" si="11"/>
        <v>0</v>
      </c>
      <c r="R65" s="594">
        <f t="shared" ca="1" si="21"/>
        <v>0</v>
      </c>
      <c r="S65" s="594">
        <f t="shared" ca="1" si="18"/>
        <v>0</v>
      </c>
      <c r="T65" s="594">
        <f t="shared" ca="1" si="22"/>
        <v>0</v>
      </c>
      <c r="U65" s="594">
        <f t="shared" ca="1" si="1"/>
        <v>0</v>
      </c>
      <c r="V65" s="598">
        <f t="shared" si="12"/>
        <v>0</v>
      </c>
      <c r="W65" s="612">
        <f t="shared" si="13"/>
        <v>54</v>
      </c>
      <c r="X65" s="594">
        <f t="shared" ca="1" si="19"/>
        <v>0</v>
      </c>
      <c r="Y65" s="594">
        <f t="shared" ca="1" si="20"/>
        <v>0</v>
      </c>
      <c r="AC65">
        <f t="shared" si="2"/>
        <v>1900</v>
      </c>
      <c r="AD65">
        <f t="shared" si="3"/>
        <v>2</v>
      </c>
      <c r="AE65">
        <f t="shared" si="4"/>
        <v>0</v>
      </c>
      <c r="AF65">
        <f>SUM($AE$10:AE65)</f>
        <v>0</v>
      </c>
      <c r="AG65">
        <f t="shared" si="5"/>
        <v>0</v>
      </c>
    </row>
    <row r="66" spans="6:33" x14ac:dyDescent="0.2">
      <c r="F66" s="610">
        <f t="shared" si="14"/>
        <v>1900</v>
      </c>
      <c r="G66">
        <f t="shared" si="15"/>
        <v>55</v>
      </c>
      <c r="H66" s="612">
        <f t="shared" si="6"/>
        <v>55</v>
      </c>
      <c r="I66" s="598">
        <f t="shared" si="7"/>
        <v>0</v>
      </c>
      <c r="J66" s="598">
        <f t="shared" si="16"/>
        <v>0</v>
      </c>
      <c r="K66" s="598">
        <f t="shared" si="8"/>
        <v>0</v>
      </c>
      <c r="L66" s="598">
        <f t="shared" si="9"/>
        <v>0</v>
      </c>
      <c r="M66" s="598">
        <f t="shared" si="0"/>
        <v>0</v>
      </c>
      <c r="N66" s="598">
        <f t="shared" si="10"/>
        <v>0</v>
      </c>
      <c r="P66" s="610">
        <f t="shared" si="17"/>
        <v>55</v>
      </c>
      <c r="Q66" s="594">
        <f t="shared" ca="1" si="11"/>
        <v>0</v>
      </c>
      <c r="R66" s="594">
        <f t="shared" ca="1" si="21"/>
        <v>0</v>
      </c>
      <c r="S66" s="594">
        <f t="shared" ca="1" si="18"/>
        <v>0</v>
      </c>
      <c r="T66" s="594">
        <f t="shared" ca="1" si="22"/>
        <v>0</v>
      </c>
      <c r="U66" s="594">
        <f t="shared" ca="1" si="1"/>
        <v>0</v>
      </c>
      <c r="V66" s="598">
        <f t="shared" si="12"/>
        <v>0</v>
      </c>
      <c r="W66" s="612">
        <f t="shared" si="13"/>
        <v>55</v>
      </c>
      <c r="X66" s="594">
        <f t="shared" ca="1" si="19"/>
        <v>0</v>
      </c>
      <c r="Y66" s="594">
        <f t="shared" ca="1" si="20"/>
        <v>0</v>
      </c>
      <c r="AC66">
        <f t="shared" si="2"/>
        <v>1900</v>
      </c>
      <c r="AD66">
        <f t="shared" si="3"/>
        <v>2</v>
      </c>
      <c r="AE66">
        <f t="shared" si="4"/>
        <v>0</v>
      </c>
      <c r="AF66">
        <f>SUM($AE$10:AE66)</f>
        <v>0</v>
      </c>
      <c r="AG66">
        <f t="shared" si="5"/>
        <v>0</v>
      </c>
    </row>
    <row r="67" spans="6:33" x14ac:dyDescent="0.2">
      <c r="F67" s="610">
        <f t="shared" si="14"/>
        <v>1900</v>
      </c>
      <c r="G67">
        <f t="shared" si="15"/>
        <v>56</v>
      </c>
      <c r="H67" s="612">
        <f t="shared" si="6"/>
        <v>56</v>
      </c>
      <c r="I67" s="598">
        <f t="shared" si="7"/>
        <v>0</v>
      </c>
      <c r="J67" s="598">
        <f t="shared" si="16"/>
        <v>0</v>
      </c>
      <c r="K67" s="598">
        <f t="shared" si="8"/>
        <v>0</v>
      </c>
      <c r="L67" s="598">
        <f t="shared" si="9"/>
        <v>0</v>
      </c>
      <c r="M67" s="598">
        <f t="shared" si="0"/>
        <v>0</v>
      </c>
      <c r="N67" s="598">
        <f t="shared" si="10"/>
        <v>0</v>
      </c>
      <c r="P67" s="610">
        <f t="shared" si="17"/>
        <v>56</v>
      </c>
      <c r="Q67" s="594">
        <f t="shared" ca="1" si="11"/>
        <v>0</v>
      </c>
      <c r="R67" s="594">
        <f t="shared" ca="1" si="21"/>
        <v>0</v>
      </c>
      <c r="S67" s="594">
        <f t="shared" ca="1" si="18"/>
        <v>0</v>
      </c>
      <c r="T67" s="594">
        <f t="shared" ca="1" si="22"/>
        <v>0</v>
      </c>
      <c r="U67" s="594">
        <f t="shared" ca="1" si="1"/>
        <v>0</v>
      </c>
      <c r="V67" s="598">
        <f t="shared" si="12"/>
        <v>0</v>
      </c>
      <c r="W67" s="612">
        <f t="shared" si="13"/>
        <v>56</v>
      </c>
      <c r="X67" s="594">
        <f t="shared" ca="1" si="19"/>
        <v>0</v>
      </c>
      <c r="Y67" s="594">
        <f t="shared" ca="1" si="20"/>
        <v>0</v>
      </c>
      <c r="AC67">
        <f t="shared" si="2"/>
        <v>1900</v>
      </c>
      <c r="AD67">
        <f t="shared" si="3"/>
        <v>2</v>
      </c>
      <c r="AE67">
        <f t="shared" si="4"/>
        <v>0</v>
      </c>
      <c r="AF67">
        <f>SUM($AE$10:AE67)</f>
        <v>0</v>
      </c>
      <c r="AG67">
        <f t="shared" si="5"/>
        <v>0</v>
      </c>
    </row>
    <row r="68" spans="6:33" x14ac:dyDescent="0.2">
      <c r="F68" s="610">
        <f t="shared" si="14"/>
        <v>1900</v>
      </c>
      <c r="G68">
        <f t="shared" si="15"/>
        <v>57</v>
      </c>
      <c r="H68" s="612">
        <f t="shared" si="6"/>
        <v>57</v>
      </c>
      <c r="I68" s="598">
        <f t="shared" si="7"/>
        <v>0</v>
      </c>
      <c r="J68" s="598">
        <f t="shared" si="16"/>
        <v>0</v>
      </c>
      <c r="K68" s="598">
        <f t="shared" si="8"/>
        <v>0</v>
      </c>
      <c r="L68" s="598">
        <f t="shared" si="9"/>
        <v>0</v>
      </c>
      <c r="M68" s="598">
        <f t="shared" si="0"/>
        <v>0</v>
      </c>
      <c r="N68" s="598">
        <f t="shared" si="10"/>
        <v>0</v>
      </c>
      <c r="P68" s="610">
        <f t="shared" si="17"/>
        <v>57</v>
      </c>
      <c r="Q68" s="594">
        <f t="shared" ca="1" si="11"/>
        <v>0</v>
      </c>
      <c r="R68" s="594">
        <f t="shared" ca="1" si="21"/>
        <v>0</v>
      </c>
      <c r="S68" s="594">
        <f t="shared" ca="1" si="18"/>
        <v>0</v>
      </c>
      <c r="T68" s="594">
        <f t="shared" ca="1" si="22"/>
        <v>0</v>
      </c>
      <c r="U68" s="594">
        <f t="shared" ca="1" si="1"/>
        <v>0</v>
      </c>
      <c r="V68" s="598">
        <f t="shared" si="12"/>
        <v>0</v>
      </c>
      <c r="W68" s="612">
        <f t="shared" si="13"/>
        <v>57</v>
      </c>
      <c r="X68" s="594">
        <f t="shared" ca="1" si="19"/>
        <v>0</v>
      </c>
      <c r="Y68" s="594">
        <f t="shared" ca="1" si="20"/>
        <v>0</v>
      </c>
      <c r="AC68">
        <f t="shared" si="2"/>
        <v>1900</v>
      </c>
      <c r="AD68">
        <f t="shared" si="3"/>
        <v>2</v>
      </c>
      <c r="AE68">
        <f t="shared" si="4"/>
        <v>0</v>
      </c>
      <c r="AF68">
        <f>SUM($AE$10:AE68)</f>
        <v>0</v>
      </c>
      <c r="AG68">
        <f t="shared" si="5"/>
        <v>0</v>
      </c>
    </row>
    <row r="69" spans="6:33" x14ac:dyDescent="0.2">
      <c r="F69" s="610">
        <f t="shared" si="14"/>
        <v>1900</v>
      </c>
      <c r="G69">
        <f t="shared" si="15"/>
        <v>58</v>
      </c>
      <c r="H69" s="612">
        <f t="shared" si="6"/>
        <v>58</v>
      </c>
      <c r="I69" s="598">
        <f t="shared" si="7"/>
        <v>0</v>
      </c>
      <c r="J69" s="598">
        <f t="shared" si="16"/>
        <v>0</v>
      </c>
      <c r="K69" s="598">
        <f t="shared" si="8"/>
        <v>0</v>
      </c>
      <c r="L69" s="598">
        <f t="shared" si="9"/>
        <v>0</v>
      </c>
      <c r="M69" s="598">
        <f t="shared" si="0"/>
        <v>0</v>
      </c>
      <c r="N69" s="598">
        <f t="shared" si="10"/>
        <v>0</v>
      </c>
      <c r="P69" s="610">
        <f t="shared" si="17"/>
        <v>58</v>
      </c>
      <c r="Q69" s="594">
        <f t="shared" ca="1" si="11"/>
        <v>0</v>
      </c>
      <c r="R69" s="594">
        <f t="shared" ca="1" si="21"/>
        <v>0</v>
      </c>
      <c r="S69" s="594">
        <f t="shared" ca="1" si="18"/>
        <v>0</v>
      </c>
      <c r="T69" s="594">
        <f t="shared" ca="1" si="22"/>
        <v>0</v>
      </c>
      <c r="U69" s="594">
        <f t="shared" ca="1" si="1"/>
        <v>0</v>
      </c>
      <c r="V69" s="598">
        <f t="shared" si="12"/>
        <v>0</v>
      </c>
      <c r="W69" s="612">
        <f t="shared" si="13"/>
        <v>58</v>
      </c>
      <c r="X69" s="594">
        <f t="shared" ca="1" si="19"/>
        <v>0</v>
      </c>
      <c r="Y69" s="594">
        <f t="shared" ca="1" si="20"/>
        <v>0</v>
      </c>
      <c r="AC69">
        <f t="shared" si="2"/>
        <v>1900</v>
      </c>
      <c r="AD69">
        <f t="shared" si="3"/>
        <v>2</v>
      </c>
      <c r="AE69">
        <f t="shared" si="4"/>
        <v>0</v>
      </c>
      <c r="AF69">
        <f>SUM($AE$10:AE69)</f>
        <v>0</v>
      </c>
      <c r="AG69">
        <f t="shared" si="5"/>
        <v>0</v>
      </c>
    </row>
    <row r="70" spans="6:33" x14ac:dyDescent="0.2">
      <c r="F70" s="610">
        <f t="shared" si="14"/>
        <v>1900</v>
      </c>
      <c r="G70">
        <f t="shared" si="15"/>
        <v>59</v>
      </c>
      <c r="H70" s="612">
        <f t="shared" si="6"/>
        <v>59</v>
      </c>
      <c r="I70" s="598">
        <f t="shared" si="7"/>
        <v>0</v>
      </c>
      <c r="J70" s="598">
        <f t="shared" si="16"/>
        <v>0</v>
      </c>
      <c r="K70" s="598">
        <f t="shared" si="8"/>
        <v>0</v>
      </c>
      <c r="L70" s="598">
        <f t="shared" si="9"/>
        <v>0</v>
      </c>
      <c r="M70" s="598">
        <f t="shared" si="0"/>
        <v>0</v>
      </c>
      <c r="N70" s="598">
        <f t="shared" si="10"/>
        <v>0</v>
      </c>
      <c r="P70" s="610">
        <f t="shared" si="17"/>
        <v>59</v>
      </c>
      <c r="Q70" s="594">
        <f t="shared" ca="1" si="11"/>
        <v>0</v>
      </c>
      <c r="R70" s="594">
        <f t="shared" ca="1" si="21"/>
        <v>0</v>
      </c>
      <c r="S70" s="594">
        <f t="shared" ca="1" si="18"/>
        <v>0</v>
      </c>
      <c r="T70" s="594">
        <f t="shared" ca="1" si="22"/>
        <v>0</v>
      </c>
      <c r="U70" s="594">
        <f t="shared" ca="1" si="1"/>
        <v>0</v>
      </c>
      <c r="V70" s="598">
        <f t="shared" si="12"/>
        <v>0</v>
      </c>
      <c r="W70" s="612">
        <f t="shared" si="13"/>
        <v>59</v>
      </c>
      <c r="X70" s="594">
        <f t="shared" ca="1" si="19"/>
        <v>0</v>
      </c>
      <c r="Y70" s="594">
        <f t="shared" ca="1" si="20"/>
        <v>0</v>
      </c>
      <c r="AC70">
        <f t="shared" si="2"/>
        <v>1900</v>
      </c>
      <c r="AD70">
        <f t="shared" si="3"/>
        <v>2</v>
      </c>
      <c r="AE70">
        <f t="shared" si="4"/>
        <v>0</v>
      </c>
      <c r="AF70">
        <f>SUM($AE$10:AE70)</f>
        <v>0</v>
      </c>
      <c r="AG70">
        <f t="shared" si="5"/>
        <v>0</v>
      </c>
    </row>
    <row r="71" spans="6:33" x14ac:dyDescent="0.2">
      <c r="F71" s="610">
        <f t="shared" si="14"/>
        <v>1900</v>
      </c>
      <c r="G71">
        <f t="shared" si="15"/>
        <v>60</v>
      </c>
      <c r="H71" s="612">
        <f t="shared" si="6"/>
        <v>60</v>
      </c>
      <c r="I71" s="598">
        <f t="shared" si="7"/>
        <v>0</v>
      </c>
      <c r="J71" s="598">
        <f t="shared" si="16"/>
        <v>0</v>
      </c>
      <c r="K71" s="598">
        <f t="shared" si="8"/>
        <v>0</v>
      </c>
      <c r="L71" s="598">
        <f t="shared" si="9"/>
        <v>0</v>
      </c>
      <c r="M71" s="598">
        <f t="shared" si="0"/>
        <v>0</v>
      </c>
      <c r="N71" s="598">
        <f t="shared" si="10"/>
        <v>0</v>
      </c>
      <c r="P71" s="610">
        <f t="shared" si="17"/>
        <v>60</v>
      </c>
      <c r="Q71" s="594">
        <f t="shared" ca="1" si="11"/>
        <v>0</v>
      </c>
      <c r="R71" s="594">
        <f t="shared" ca="1" si="21"/>
        <v>0</v>
      </c>
      <c r="S71" s="594">
        <f t="shared" ca="1" si="18"/>
        <v>0</v>
      </c>
      <c r="T71" s="594">
        <f t="shared" ca="1" si="22"/>
        <v>0</v>
      </c>
      <c r="U71" s="594">
        <f t="shared" ca="1" si="1"/>
        <v>0</v>
      </c>
      <c r="V71" s="598">
        <f t="shared" si="12"/>
        <v>0</v>
      </c>
      <c r="W71" s="612">
        <f t="shared" si="13"/>
        <v>60</v>
      </c>
      <c r="X71" s="594">
        <f t="shared" ca="1" si="19"/>
        <v>0</v>
      </c>
      <c r="Y71" s="594">
        <f t="shared" ca="1" si="20"/>
        <v>0</v>
      </c>
      <c r="AC71">
        <f t="shared" si="2"/>
        <v>1900</v>
      </c>
      <c r="AD71">
        <f t="shared" si="3"/>
        <v>2</v>
      </c>
      <c r="AE71">
        <f t="shared" si="4"/>
        <v>0</v>
      </c>
      <c r="AF71">
        <f>SUM($AE$10:AE71)</f>
        <v>0</v>
      </c>
      <c r="AG71">
        <f t="shared" si="5"/>
        <v>0</v>
      </c>
    </row>
    <row r="72" spans="6:33" x14ac:dyDescent="0.2">
      <c r="F72" s="610">
        <f t="shared" si="14"/>
        <v>1900</v>
      </c>
      <c r="G72">
        <f t="shared" si="15"/>
        <v>61</v>
      </c>
      <c r="H72" s="612">
        <f t="shared" si="6"/>
        <v>61</v>
      </c>
      <c r="I72" s="598">
        <f t="shared" si="7"/>
        <v>0</v>
      </c>
      <c r="J72" s="598">
        <f t="shared" si="16"/>
        <v>0</v>
      </c>
      <c r="K72" s="598">
        <f t="shared" si="8"/>
        <v>0</v>
      </c>
      <c r="L72" s="598">
        <f t="shared" si="9"/>
        <v>0</v>
      </c>
      <c r="M72" s="598">
        <f t="shared" si="0"/>
        <v>0</v>
      </c>
      <c r="N72" s="598">
        <f t="shared" si="10"/>
        <v>0</v>
      </c>
      <c r="P72" s="610">
        <f t="shared" si="17"/>
        <v>61</v>
      </c>
      <c r="Q72" s="594">
        <f t="shared" ca="1" si="11"/>
        <v>0</v>
      </c>
      <c r="R72" s="594">
        <f t="shared" ca="1" si="21"/>
        <v>0</v>
      </c>
      <c r="S72" s="594">
        <f t="shared" ca="1" si="18"/>
        <v>0</v>
      </c>
      <c r="T72" s="594">
        <f t="shared" ca="1" si="22"/>
        <v>0</v>
      </c>
      <c r="U72" s="594">
        <f t="shared" ca="1" si="1"/>
        <v>0</v>
      </c>
      <c r="V72" s="598">
        <f t="shared" si="12"/>
        <v>0</v>
      </c>
      <c r="W72" s="612">
        <f t="shared" si="13"/>
        <v>61</v>
      </c>
      <c r="X72" s="594">
        <f t="shared" ca="1" si="19"/>
        <v>0</v>
      </c>
      <c r="Y72" s="594">
        <f t="shared" ca="1" si="20"/>
        <v>0</v>
      </c>
      <c r="AC72">
        <f t="shared" si="2"/>
        <v>1900</v>
      </c>
      <c r="AD72">
        <f t="shared" si="3"/>
        <v>3</v>
      </c>
      <c r="AE72">
        <f t="shared" si="4"/>
        <v>0</v>
      </c>
      <c r="AF72">
        <f>SUM($AE$10:AE72)</f>
        <v>0</v>
      </c>
      <c r="AG72">
        <f t="shared" si="5"/>
        <v>0</v>
      </c>
    </row>
    <row r="73" spans="6:33" x14ac:dyDescent="0.2">
      <c r="F73" s="610">
        <f t="shared" si="14"/>
        <v>1900</v>
      </c>
      <c r="G73">
        <f t="shared" si="15"/>
        <v>62</v>
      </c>
      <c r="H73" s="612">
        <f t="shared" si="6"/>
        <v>62</v>
      </c>
      <c r="I73" s="598">
        <f t="shared" si="7"/>
        <v>0</v>
      </c>
      <c r="J73" s="598">
        <f t="shared" si="16"/>
        <v>0</v>
      </c>
      <c r="K73" s="598">
        <f t="shared" si="8"/>
        <v>0</v>
      </c>
      <c r="L73" s="598">
        <f t="shared" si="9"/>
        <v>0</v>
      </c>
      <c r="M73" s="598">
        <f t="shared" si="0"/>
        <v>0</v>
      </c>
      <c r="N73" s="598">
        <f t="shared" si="10"/>
        <v>0</v>
      </c>
      <c r="P73" s="610">
        <f t="shared" si="17"/>
        <v>62</v>
      </c>
      <c r="Q73" s="594">
        <f t="shared" ca="1" si="11"/>
        <v>0</v>
      </c>
      <c r="R73" s="594">
        <f t="shared" ca="1" si="21"/>
        <v>0</v>
      </c>
      <c r="S73" s="594">
        <f t="shared" ca="1" si="18"/>
        <v>0</v>
      </c>
      <c r="T73" s="594">
        <f t="shared" ca="1" si="22"/>
        <v>0</v>
      </c>
      <c r="U73" s="594">
        <f t="shared" ca="1" si="1"/>
        <v>0</v>
      </c>
      <c r="V73" s="598">
        <f t="shared" si="12"/>
        <v>0</v>
      </c>
      <c r="W73" s="612">
        <f t="shared" si="13"/>
        <v>62</v>
      </c>
      <c r="X73" s="594">
        <f t="shared" ca="1" si="19"/>
        <v>0</v>
      </c>
      <c r="Y73" s="594">
        <f t="shared" ca="1" si="20"/>
        <v>0</v>
      </c>
      <c r="AC73">
        <f t="shared" si="2"/>
        <v>1900</v>
      </c>
      <c r="AD73">
        <f t="shared" si="3"/>
        <v>3</v>
      </c>
      <c r="AE73">
        <f t="shared" si="4"/>
        <v>0</v>
      </c>
      <c r="AF73">
        <f>SUM($AE$10:AE73)</f>
        <v>0</v>
      </c>
      <c r="AG73">
        <f t="shared" si="5"/>
        <v>0</v>
      </c>
    </row>
    <row r="74" spans="6:33" x14ac:dyDescent="0.2">
      <c r="F74" s="610">
        <f t="shared" si="14"/>
        <v>1900</v>
      </c>
      <c r="G74">
        <f t="shared" si="15"/>
        <v>63</v>
      </c>
      <c r="H74" s="612">
        <f t="shared" si="6"/>
        <v>63</v>
      </c>
      <c r="I74" s="598">
        <f t="shared" si="7"/>
        <v>0</v>
      </c>
      <c r="J74" s="598">
        <f t="shared" si="16"/>
        <v>0</v>
      </c>
      <c r="K74" s="598">
        <f t="shared" si="8"/>
        <v>0</v>
      </c>
      <c r="L74" s="598">
        <f t="shared" si="9"/>
        <v>0</v>
      </c>
      <c r="M74" s="598">
        <f t="shared" si="0"/>
        <v>0</v>
      </c>
      <c r="N74" s="598">
        <f t="shared" si="10"/>
        <v>0</v>
      </c>
      <c r="P74" s="610">
        <f t="shared" si="17"/>
        <v>63</v>
      </c>
      <c r="Q74" s="594">
        <f t="shared" ca="1" si="11"/>
        <v>0</v>
      </c>
      <c r="R74" s="594">
        <f t="shared" ca="1" si="21"/>
        <v>0</v>
      </c>
      <c r="S74" s="594">
        <f t="shared" ca="1" si="18"/>
        <v>0</v>
      </c>
      <c r="T74" s="594">
        <f t="shared" ca="1" si="22"/>
        <v>0</v>
      </c>
      <c r="U74" s="594">
        <f t="shared" ca="1" si="1"/>
        <v>0</v>
      </c>
      <c r="V74" s="598">
        <f t="shared" si="12"/>
        <v>0</v>
      </c>
      <c r="W74" s="612">
        <f t="shared" si="13"/>
        <v>63</v>
      </c>
      <c r="X74" s="594">
        <f t="shared" ca="1" si="19"/>
        <v>0</v>
      </c>
      <c r="Y74" s="594">
        <f t="shared" ca="1" si="20"/>
        <v>0</v>
      </c>
      <c r="AC74">
        <f t="shared" si="2"/>
        <v>1900</v>
      </c>
      <c r="AD74">
        <f t="shared" si="3"/>
        <v>3</v>
      </c>
      <c r="AE74">
        <f t="shared" si="4"/>
        <v>0</v>
      </c>
      <c r="AF74">
        <f>SUM($AE$10:AE74)</f>
        <v>0</v>
      </c>
      <c r="AG74">
        <f t="shared" si="5"/>
        <v>0</v>
      </c>
    </row>
    <row r="75" spans="6:33" x14ac:dyDescent="0.2">
      <c r="F75" s="610">
        <f t="shared" si="14"/>
        <v>1900</v>
      </c>
      <c r="G75">
        <f t="shared" si="15"/>
        <v>64</v>
      </c>
      <c r="H75" s="612">
        <f t="shared" si="6"/>
        <v>64</v>
      </c>
      <c r="I75" s="598">
        <f t="shared" si="7"/>
        <v>0</v>
      </c>
      <c r="J75" s="598">
        <f t="shared" si="16"/>
        <v>0</v>
      </c>
      <c r="K75" s="598">
        <f t="shared" si="8"/>
        <v>0</v>
      </c>
      <c r="L75" s="598">
        <f t="shared" si="9"/>
        <v>0</v>
      </c>
      <c r="M75" s="598">
        <f t="shared" ref="M75:M138" si="23">IF(AND(H75&gt;$C$7,H75&lt;$C$8),$C$5,0)</f>
        <v>0</v>
      </c>
      <c r="N75" s="598">
        <f t="shared" si="10"/>
        <v>0</v>
      </c>
      <c r="P75" s="610">
        <f t="shared" si="17"/>
        <v>64</v>
      </c>
      <c r="Q75" s="594">
        <f t="shared" ca="1" si="11"/>
        <v>0</v>
      </c>
      <c r="R75" s="594">
        <f t="shared" ca="1" si="21"/>
        <v>0</v>
      </c>
      <c r="S75" s="594">
        <f t="shared" ca="1" si="18"/>
        <v>0</v>
      </c>
      <c r="T75" s="594">
        <f t="shared" ca="1" si="22"/>
        <v>0</v>
      </c>
      <c r="U75" s="594">
        <f t="shared" ref="U75:U109" ca="1" si="24">SUMIF($F$11:$F$35500,P75,$V$11:$V$16296)</f>
        <v>0</v>
      </c>
      <c r="V75" s="598">
        <f t="shared" si="12"/>
        <v>0</v>
      </c>
      <c r="W75" s="612">
        <f t="shared" si="13"/>
        <v>64</v>
      </c>
      <c r="X75" s="594">
        <f t="shared" ca="1" si="19"/>
        <v>0</v>
      </c>
      <c r="Y75" s="594">
        <f t="shared" ca="1" si="20"/>
        <v>0</v>
      </c>
      <c r="AC75">
        <f t="shared" ref="AC75:AC138" si="25">YEAR(H75)</f>
        <v>1900</v>
      </c>
      <c r="AD75">
        <f t="shared" ref="AD75:AD138" si="26">MONTH(H75)</f>
        <v>3</v>
      </c>
      <c r="AE75">
        <f t="shared" ref="AE75:AE138" si="27">IF(AND(AD75&lt;&gt;AD74,H74&gt;=$C$6,H75&lt;=$C$7),$C$11,0)</f>
        <v>0</v>
      </c>
      <c r="AF75">
        <f>SUM($AE$10:AE75)</f>
        <v>0</v>
      </c>
      <c r="AG75">
        <f t="shared" ref="AG75:AG138" si="28">IF(G75&lt;=$C$9,$D$4*IF(H75&lt;=$C$7,AF75,0),0)</f>
        <v>0</v>
      </c>
    </row>
    <row r="76" spans="6:33" x14ac:dyDescent="0.2">
      <c r="F76" s="610">
        <f t="shared" si="14"/>
        <v>1900</v>
      </c>
      <c r="G76">
        <f t="shared" si="15"/>
        <v>65</v>
      </c>
      <c r="H76" s="612">
        <f t="shared" ref="H76:H139" si="29">$C$6+G76</f>
        <v>65</v>
      </c>
      <c r="I76" s="598">
        <f t="shared" ref="I76:I139" si="30">IF(H76&lt;=$C$7,G76*($C$5/$C$9),0)</f>
        <v>0</v>
      </c>
      <c r="J76" s="598">
        <f t="shared" si="16"/>
        <v>0</v>
      </c>
      <c r="K76" s="598">
        <f t="shared" ref="K76:K139" si="31">IF(G76&lt;=$C$9,I76*$D$4,0)</f>
        <v>0</v>
      </c>
      <c r="L76" s="598">
        <f t="shared" ref="L76:L139" si="32">IF(G76&lt;=$C$9,$D$4*IF(H76&lt;=$C$7,J76,0),0)</f>
        <v>0</v>
      </c>
      <c r="M76" s="598">
        <f t="shared" si="23"/>
        <v>0</v>
      </c>
      <c r="N76" s="598">
        <f t="shared" ref="N76:N139" si="33">IF(AND(H76&gt;$C$7,H76&lt;$C$8),$C$5*$D$4,0)</f>
        <v>0</v>
      </c>
      <c r="P76" s="610">
        <f t="shared" si="17"/>
        <v>65</v>
      </c>
      <c r="Q76" s="594">
        <f t="shared" ref="Q76:Q109" ca="1" si="34">SUMIF($F$11:$F$35500,P76,$K$11:$K$16296)</f>
        <v>0</v>
      </c>
      <c r="R76" s="594">
        <f t="shared" ca="1" si="21"/>
        <v>0</v>
      </c>
      <c r="S76" s="594">
        <f t="shared" ca="1" si="18"/>
        <v>0</v>
      </c>
      <c r="T76" s="594">
        <f t="shared" ca="1" si="22"/>
        <v>0</v>
      </c>
      <c r="U76" s="594">
        <f t="shared" ca="1" si="24"/>
        <v>0</v>
      </c>
      <c r="V76" s="598">
        <f t="shared" ref="V76:V139" si="35">IF(I76-I75+M76-M75&lt;0,0,I76-I75+M76-M75)</f>
        <v>0</v>
      </c>
      <c r="W76" s="612">
        <f t="shared" ref="W76:W139" si="36">H76</f>
        <v>65</v>
      </c>
      <c r="X76" s="594">
        <f t="shared" ca="1" si="19"/>
        <v>0</v>
      </c>
      <c r="Y76" s="594">
        <f t="shared" ca="1" si="20"/>
        <v>0</v>
      </c>
      <c r="AC76">
        <f t="shared" si="25"/>
        <v>1900</v>
      </c>
      <c r="AD76">
        <f t="shared" si="26"/>
        <v>3</v>
      </c>
      <c r="AE76">
        <f t="shared" si="27"/>
        <v>0</v>
      </c>
      <c r="AF76">
        <f>SUM($AE$10:AE76)</f>
        <v>0</v>
      </c>
      <c r="AG76">
        <f t="shared" si="28"/>
        <v>0</v>
      </c>
    </row>
    <row r="77" spans="6:33" x14ac:dyDescent="0.2">
      <c r="F77" s="610">
        <f t="shared" ref="F77:F140" si="37">YEAR(H77)</f>
        <v>1900</v>
      </c>
      <c r="G77">
        <f t="shared" ref="G77:G140" si="38">1+G76</f>
        <v>66</v>
      </c>
      <c r="H77" s="612">
        <f t="shared" si="29"/>
        <v>66</v>
      </c>
      <c r="I77" s="598">
        <f t="shared" si="30"/>
        <v>0</v>
      </c>
      <c r="J77" s="598">
        <f t="shared" ref="J77:J140" si="39">IF(H77&lt;=$C$7,$C$5/2,0)</f>
        <v>0</v>
      </c>
      <c r="K77" s="598">
        <f t="shared" si="31"/>
        <v>0</v>
      </c>
      <c r="L77" s="598">
        <f t="shared" si="32"/>
        <v>0</v>
      </c>
      <c r="M77" s="598">
        <f t="shared" si="23"/>
        <v>0</v>
      </c>
      <c r="N77" s="598">
        <f t="shared" si="33"/>
        <v>0</v>
      </c>
      <c r="P77" s="610">
        <f t="shared" ref="P77:P109" si="40">P76+1</f>
        <v>66</v>
      </c>
      <c r="Q77" s="594">
        <f t="shared" ca="1" si="34"/>
        <v>0</v>
      </c>
      <c r="R77" s="594">
        <f t="shared" ca="1" si="21"/>
        <v>0</v>
      </c>
      <c r="S77" s="594">
        <f t="shared" ref="S77:S109" ca="1" si="41">SUMIF($F$11:$F$35500,P77,$N$11:$N$16296)</f>
        <v>0</v>
      </c>
      <c r="T77" s="594">
        <f t="shared" ca="1" si="22"/>
        <v>0</v>
      </c>
      <c r="U77" s="594">
        <f t="shared" ca="1" si="24"/>
        <v>0</v>
      </c>
      <c r="V77" s="598">
        <f t="shared" si="35"/>
        <v>0</v>
      </c>
      <c r="W77" s="612">
        <f t="shared" si="36"/>
        <v>66</v>
      </c>
      <c r="X77" s="594">
        <f t="shared" ref="X77:X109" ca="1" si="42">SUMIF($AC$11:$AC$35500,P77,$AE$11:$AE$16296)</f>
        <v>0</v>
      </c>
      <c r="Y77" s="594">
        <f t="shared" ref="Y77:Y109" ca="1" si="43">SUMIF($AC$11:$AC$35500,P77,$AG$11:$AG$16296)+S77</f>
        <v>0</v>
      </c>
      <c r="AC77">
        <f t="shared" si="25"/>
        <v>1900</v>
      </c>
      <c r="AD77">
        <f t="shared" si="26"/>
        <v>3</v>
      </c>
      <c r="AE77">
        <f t="shared" si="27"/>
        <v>0</v>
      </c>
      <c r="AF77">
        <f>SUM($AE$10:AE77)</f>
        <v>0</v>
      </c>
      <c r="AG77">
        <f t="shared" si="28"/>
        <v>0</v>
      </c>
    </row>
    <row r="78" spans="6:33" x14ac:dyDescent="0.2">
      <c r="F78" s="610">
        <f t="shared" si="37"/>
        <v>1900</v>
      </c>
      <c r="G78">
        <f t="shared" si="38"/>
        <v>67</v>
      </c>
      <c r="H78" s="612">
        <f t="shared" si="29"/>
        <v>67</v>
      </c>
      <c r="I78" s="598">
        <f t="shared" si="30"/>
        <v>0</v>
      </c>
      <c r="J78" s="598">
        <f t="shared" si="39"/>
        <v>0</v>
      </c>
      <c r="K78" s="598">
        <f t="shared" si="31"/>
        <v>0</v>
      </c>
      <c r="L78" s="598">
        <f t="shared" si="32"/>
        <v>0</v>
      </c>
      <c r="M78" s="598">
        <f t="shared" si="23"/>
        <v>0</v>
      </c>
      <c r="N78" s="598">
        <f t="shared" si="33"/>
        <v>0</v>
      </c>
      <c r="P78" s="610">
        <f t="shared" si="40"/>
        <v>67</v>
      </c>
      <c r="Q78" s="594">
        <f t="shared" ca="1" si="34"/>
        <v>0</v>
      </c>
      <c r="R78" s="594">
        <f t="shared" ref="R78:R109" ca="1" si="44">SUMIF($F$11:$F$35500,P78,$L$11:$L$16296)</f>
        <v>0</v>
      </c>
      <c r="S78" s="594">
        <f t="shared" ca="1" si="41"/>
        <v>0</v>
      </c>
      <c r="T78" s="594">
        <f t="shared" ref="T78:T109" ca="1" si="45">R78+S78</f>
        <v>0</v>
      </c>
      <c r="U78" s="594">
        <f t="shared" ca="1" si="24"/>
        <v>0</v>
      </c>
      <c r="V78" s="598">
        <f t="shared" si="35"/>
        <v>0</v>
      </c>
      <c r="W78" s="612">
        <f t="shared" si="36"/>
        <v>67</v>
      </c>
      <c r="X78" s="594">
        <f t="shared" ca="1" si="42"/>
        <v>0</v>
      </c>
      <c r="Y78" s="594">
        <f t="shared" ca="1" si="43"/>
        <v>0</v>
      </c>
      <c r="AC78">
        <f t="shared" si="25"/>
        <v>1900</v>
      </c>
      <c r="AD78">
        <f t="shared" si="26"/>
        <v>3</v>
      </c>
      <c r="AE78">
        <f t="shared" si="27"/>
        <v>0</v>
      </c>
      <c r="AF78">
        <f>SUM($AE$10:AE78)</f>
        <v>0</v>
      </c>
      <c r="AG78">
        <f t="shared" si="28"/>
        <v>0</v>
      </c>
    </row>
    <row r="79" spans="6:33" x14ac:dyDescent="0.2">
      <c r="F79" s="610">
        <f t="shared" si="37"/>
        <v>1900</v>
      </c>
      <c r="G79">
        <f t="shared" si="38"/>
        <v>68</v>
      </c>
      <c r="H79" s="612">
        <f t="shared" si="29"/>
        <v>68</v>
      </c>
      <c r="I79" s="598">
        <f t="shared" si="30"/>
        <v>0</v>
      </c>
      <c r="J79" s="598">
        <f t="shared" si="39"/>
        <v>0</v>
      </c>
      <c r="K79" s="598">
        <f t="shared" si="31"/>
        <v>0</v>
      </c>
      <c r="L79" s="598">
        <f t="shared" si="32"/>
        <v>0</v>
      </c>
      <c r="M79" s="598">
        <f t="shared" si="23"/>
        <v>0</v>
      </c>
      <c r="N79" s="598">
        <f t="shared" si="33"/>
        <v>0</v>
      </c>
      <c r="P79" s="610">
        <f t="shared" si="40"/>
        <v>68</v>
      </c>
      <c r="Q79" s="594">
        <f t="shared" ca="1" si="34"/>
        <v>0</v>
      </c>
      <c r="R79" s="594">
        <f t="shared" ca="1" si="44"/>
        <v>0</v>
      </c>
      <c r="S79" s="594">
        <f t="shared" ca="1" si="41"/>
        <v>0</v>
      </c>
      <c r="T79" s="594">
        <f t="shared" ca="1" si="45"/>
        <v>0</v>
      </c>
      <c r="U79" s="594">
        <f t="shared" ca="1" si="24"/>
        <v>0</v>
      </c>
      <c r="V79" s="598">
        <f t="shared" si="35"/>
        <v>0</v>
      </c>
      <c r="W79" s="612">
        <f t="shared" si="36"/>
        <v>68</v>
      </c>
      <c r="X79" s="594">
        <f t="shared" ca="1" si="42"/>
        <v>0</v>
      </c>
      <c r="Y79" s="594">
        <f t="shared" ca="1" si="43"/>
        <v>0</v>
      </c>
      <c r="AC79">
        <f t="shared" si="25"/>
        <v>1900</v>
      </c>
      <c r="AD79">
        <f t="shared" si="26"/>
        <v>3</v>
      </c>
      <c r="AE79">
        <f t="shared" si="27"/>
        <v>0</v>
      </c>
      <c r="AF79">
        <f>SUM($AE$10:AE79)</f>
        <v>0</v>
      </c>
      <c r="AG79">
        <f t="shared" si="28"/>
        <v>0</v>
      </c>
    </row>
    <row r="80" spans="6:33" x14ac:dyDescent="0.2">
      <c r="F80" s="610">
        <f t="shared" si="37"/>
        <v>1900</v>
      </c>
      <c r="G80">
        <f t="shared" si="38"/>
        <v>69</v>
      </c>
      <c r="H80" s="612">
        <f t="shared" si="29"/>
        <v>69</v>
      </c>
      <c r="I80" s="598">
        <f t="shared" si="30"/>
        <v>0</v>
      </c>
      <c r="J80" s="598">
        <f t="shared" si="39"/>
        <v>0</v>
      </c>
      <c r="K80" s="598">
        <f t="shared" si="31"/>
        <v>0</v>
      </c>
      <c r="L80" s="598">
        <f t="shared" si="32"/>
        <v>0</v>
      </c>
      <c r="M80" s="598">
        <f t="shared" si="23"/>
        <v>0</v>
      </c>
      <c r="N80" s="598">
        <f t="shared" si="33"/>
        <v>0</v>
      </c>
      <c r="P80" s="610">
        <f t="shared" si="40"/>
        <v>69</v>
      </c>
      <c r="Q80" s="594">
        <f t="shared" ca="1" si="34"/>
        <v>0</v>
      </c>
      <c r="R80" s="594">
        <f t="shared" ca="1" si="44"/>
        <v>0</v>
      </c>
      <c r="S80" s="594">
        <f t="shared" ca="1" si="41"/>
        <v>0</v>
      </c>
      <c r="T80" s="594">
        <f t="shared" ca="1" si="45"/>
        <v>0</v>
      </c>
      <c r="U80" s="594">
        <f t="shared" ca="1" si="24"/>
        <v>0</v>
      </c>
      <c r="V80" s="598">
        <f t="shared" si="35"/>
        <v>0</v>
      </c>
      <c r="W80" s="612">
        <f t="shared" si="36"/>
        <v>69</v>
      </c>
      <c r="X80" s="594">
        <f t="shared" ca="1" si="42"/>
        <v>0</v>
      </c>
      <c r="Y80" s="594">
        <f t="shared" ca="1" si="43"/>
        <v>0</v>
      </c>
      <c r="AC80">
        <f t="shared" si="25"/>
        <v>1900</v>
      </c>
      <c r="AD80">
        <f t="shared" si="26"/>
        <v>3</v>
      </c>
      <c r="AE80">
        <f t="shared" si="27"/>
        <v>0</v>
      </c>
      <c r="AF80">
        <f>SUM($AE$10:AE80)</f>
        <v>0</v>
      </c>
      <c r="AG80">
        <f t="shared" si="28"/>
        <v>0</v>
      </c>
    </row>
    <row r="81" spans="6:33" x14ac:dyDescent="0.2">
      <c r="F81" s="610">
        <f t="shared" si="37"/>
        <v>1900</v>
      </c>
      <c r="G81">
        <f t="shared" si="38"/>
        <v>70</v>
      </c>
      <c r="H81" s="612">
        <f t="shared" si="29"/>
        <v>70</v>
      </c>
      <c r="I81" s="598">
        <f t="shared" si="30"/>
        <v>0</v>
      </c>
      <c r="J81" s="598">
        <f t="shared" si="39"/>
        <v>0</v>
      </c>
      <c r="K81" s="598">
        <f t="shared" si="31"/>
        <v>0</v>
      </c>
      <c r="L81" s="598">
        <f t="shared" si="32"/>
        <v>0</v>
      </c>
      <c r="M81" s="598">
        <f t="shared" si="23"/>
        <v>0</v>
      </c>
      <c r="N81" s="598">
        <f t="shared" si="33"/>
        <v>0</v>
      </c>
      <c r="P81" s="610">
        <f t="shared" si="40"/>
        <v>70</v>
      </c>
      <c r="Q81" s="594">
        <f t="shared" ca="1" si="34"/>
        <v>0</v>
      </c>
      <c r="R81" s="594">
        <f t="shared" ca="1" si="44"/>
        <v>0</v>
      </c>
      <c r="S81" s="594">
        <f t="shared" ca="1" si="41"/>
        <v>0</v>
      </c>
      <c r="T81" s="594">
        <f t="shared" ca="1" si="45"/>
        <v>0</v>
      </c>
      <c r="U81" s="594">
        <f t="shared" ca="1" si="24"/>
        <v>0</v>
      </c>
      <c r="V81" s="598">
        <f t="shared" si="35"/>
        <v>0</v>
      </c>
      <c r="W81" s="612">
        <f t="shared" si="36"/>
        <v>70</v>
      </c>
      <c r="X81" s="594">
        <f t="shared" ca="1" si="42"/>
        <v>0</v>
      </c>
      <c r="Y81" s="594">
        <f t="shared" ca="1" si="43"/>
        <v>0</v>
      </c>
      <c r="AC81">
        <f t="shared" si="25"/>
        <v>1900</v>
      </c>
      <c r="AD81">
        <f t="shared" si="26"/>
        <v>3</v>
      </c>
      <c r="AE81">
        <f t="shared" si="27"/>
        <v>0</v>
      </c>
      <c r="AF81">
        <f>SUM($AE$10:AE81)</f>
        <v>0</v>
      </c>
      <c r="AG81">
        <f t="shared" si="28"/>
        <v>0</v>
      </c>
    </row>
    <row r="82" spans="6:33" x14ac:dyDescent="0.2">
      <c r="F82" s="610">
        <f t="shared" si="37"/>
        <v>1900</v>
      </c>
      <c r="G82">
        <f t="shared" si="38"/>
        <v>71</v>
      </c>
      <c r="H82" s="612">
        <f t="shared" si="29"/>
        <v>71</v>
      </c>
      <c r="I82" s="598">
        <f t="shared" si="30"/>
        <v>0</v>
      </c>
      <c r="J82" s="598">
        <f t="shared" si="39"/>
        <v>0</v>
      </c>
      <c r="K82" s="598">
        <f t="shared" si="31"/>
        <v>0</v>
      </c>
      <c r="L82" s="598">
        <f t="shared" si="32"/>
        <v>0</v>
      </c>
      <c r="M82" s="598">
        <f t="shared" si="23"/>
        <v>0</v>
      </c>
      <c r="N82" s="598">
        <f t="shared" si="33"/>
        <v>0</v>
      </c>
      <c r="P82" s="610">
        <f t="shared" si="40"/>
        <v>71</v>
      </c>
      <c r="Q82" s="594">
        <f t="shared" ca="1" si="34"/>
        <v>0</v>
      </c>
      <c r="R82" s="594">
        <f t="shared" ca="1" si="44"/>
        <v>0</v>
      </c>
      <c r="S82" s="594">
        <f t="shared" ca="1" si="41"/>
        <v>0</v>
      </c>
      <c r="T82" s="594">
        <f t="shared" ca="1" si="45"/>
        <v>0</v>
      </c>
      <c r="U82" s="594">
        <f t="shared" ca="1" si="24"/>
        <v>0</v>
      </c>
      <c r="V82" s="598">
        <f t="shared" si="35"/>
        <v>0</v>
      </c>
      <c r="W82" s="612">
        <f t="shared" si="36"/>
        <v>71</v>
      </c>
      <c r="X82" s="594">
        <f t="shared" ca="1" si="42"/>
        <v>0</v>
      </c>
      <c r="Y82" s="594">
        <f t="shared" ca="1" si="43"/>
        <v>0</v>
      </c>
      <c r="AC82">
        <f t="shared" si="25"/>
        <v>1900</v>
      </c>
      <c r="AD82">
        <f t="shared" si="26"/>
        <v>3</v>
      </c>
      <c r="AE82">
        <f t="shared" si="27"/>
        <v>0</v>
      </c>
      <c r="AF82">
        <f>SUM($AE$10:AE82)</f>
        <v>0</v>
      </c>
      <c r="AG82">
        <f t="shared" si="28"/>
        <v>0</v>
      </c>
    </row>
    <row r="83" spans="6:33" x14ac:dyDescent="0.2">
      <c r="F83" s="610">
        <f t="shared" si="37"/>
        <v>1900</v>
      </c>
      <c r="G83">
        <f t="shared" si="38"/>
        <v>72</v>
      </c>
      <c r="H83" s="612">
        <f t="shared" si="29"/>
        <v>72</v>
      </c>
      <c r="I83" s="598">
        <f t="shared" si="30"/>
        <v>0</v>
      </c>
      <c r="J83" s="598">
        <f t="shared" si="39"/>
        <v>0</v>
      </c>
      <c r="K83" s="598">
        <f t="shared" si="31"/>
        <v>0</v>
      </c>
      <c r="L83" s="598">
        <f t="shared" si="32"/>
        <v>0</v>
      </c>
      <c r="M83" s="598">
        <f t="shared" si="23"/>
        <v>0</v>
      </c>
      <c r="N83" s="598">
        <f t="shared" si="33"/>
        <v>0</v>
      </c>
      <c r="P83" s="610">
        <f t="shared" si="40"/>
        <v>72</v>
      </c>
      <c r="Q83" s="594">
        <f t="shared" ca="1" si="34"/>
        <v>0</v>
      </c>
      <c r="R83" s="594">
        <f t="shared" ca="1" si="44"/>
        <v>0</v>
      </c>
      <c r="S83" s="594">
        <f t="shared" ca="1" si="41"/>
        <v>0</v>
      </c>
      <c r="T83" s="594">
        <f t="shared" ca="1" si="45"/>
        <v>0</v>
      </c>
      <c r="U83" s="594">
        <f t="shared" ca="1" si="24"/>
        <v>0</v>
      </c>
      <c r="V83" s="598">
        <f t="shared" si="35"/>
        <v>0</v>
      </c>
      <c r="W83" s="612">
        <f t="shared" si="36"/>
        <v>72</v>
      </c>
      <c r="X83" s="594">
        <f t="shared" ca="1" si="42"/>
        <v>0</v>
      </c>
      <c r="Y83" s="594">
        <f t="shared" ca="1" si="43"/>
        <v>0</v>
      </c>
      <c r="AC83">
        <f t="shared" si="25"/>
        <v>1900</v>
      </c>
      <c r="AD83">
        <f t="shared" si="26"/>
        <v>3</v>
      </c>
      <c r="AE83">
        <f t="shared" si="27"/>
        <v>0</v>
      </c>
      <c r="AF83">
        <f>SUM($AE$10:AE83)</f>
        <v>0</v>
      </c>
      <c r="AG83">
        <f t="shared" si="28"/>
        <v>0</v>
      </c>
    </row>
    <row r="84" spans="6:33" x14ac:dyDescent="0.2">
      <c r="F84" s="610">
        <f t="shared" si="37"/>
        <v>1900</v>
      </c>
      <c r="G84">
        <f t="shared" si="38"/>
        <v>73</v>
      </c>
      <c r="H84" s="612">
        <f t="shared" si="29"/>
        <v>73</v>
      </c>
      <c r="I84" s="598">
        <f t="shared" si="30"/>
        <v>0</v>
      </c>
      <c r="J84" s="598">
        <f t="shared" si="39"/>
        <v>0</v>
      </c>
      <c r="K84" s="598">
        <f t="shared" si="31"/>
        <v>0</v>
      </c>
      <c r="L84" s="598">
        <f t="shared" si="32"/>
        <v>0</v>
      </c>
      <c r="M84" s="598">
        <f t="shared" si="23"/>
        <v>0</v>
      </c>
      <c r="N84" s="598">
        <f t="shared" si="33"/>
        <v>0</v>
      </c>
      <c r="P84" s="610">
        <f t="shared" si="40"/>
        <v>73</v>
      </c>
      <c r="Q84" s="594">
        <f t="shared" ca="1" si="34"/>
        <v>0</v>
      </c>
      <c r="R84" s="594">
        <f t="shared" ca="1" si="44"/>
        <v>0</v>
      </c>
      <c r="S84" s="594">
        <f t="shared" ca="1" si="41"/>
        <v>0</v>
      </c>
      <c r="T84" s="594">
        <f t="shared" ca="1" si="45"/>
        <v>0</v>
      </c>
      <c r="U84" s="594">
        <f t="shared" ca="1" si="24"/>
        <v>0</v>
      </c>
      <c r="V84" s="598">
        <f t="shared" si="35"/>
        <v>0</v>
      </c>
      <c r="W84" s="612">
        <f t="shared" si="36"/>
        <v>73</v>
      </c>
      <c r="X84" s="594">
        <f t="shared" ca="1" si="42"/>
        <v>0</v>
      </c>
      <c r="Y84" s="594">
        <f t="shared" ca="1" si="43"/>
        <v>0</v>
      </c>
      <c r="AC84">
        <f t="shared" si="25"/>
        <v>1900</v>
      </c>
      <c r="AD84">
        <f t="shared" si="26"/>
        <v>3</v>
      </c>
      <c r="AE84">
        <f t="shared" si="27"/>
        <v>0</v>
      </c>
      <c r="AF84">
        <f>SUM($AE$10:AE84)</f>
        <v>0</v>
      </c>
      <c r="AG84">
        <f t="shared" si="28"/>
        <v>0</v>
      </c>
    </row>
    <row r="85" spans="6:33" x14ac:dyDescent="0.2">
      <c r="F85" s="610">
        <f t="shared" si="37"/>
        <v>1900</v>
      </c>
      <c r="G85">
        <f t="shared" si="38"/>
        <v>74</v>
      </c>
      <c r="H85" s="612">
        <f t="shared" si="29"/>
        <v>74</v>
      </c>
      <c r="I85" s="598">
        <f t="shared" si="30"/>
        <v>0</v>
      </c>
      <c r="J85" s="598">
        <f t="shared" si="39"/>
        <v>0</v>
      </c>
      <c r="K85" s="598">
        <f t="shared" si="31"/>
        <v>0</v>
      </c>
      <c r="L85" s="598">
        <f t="shared" si="32"/>
        <v>0</v>
      </c>
      <c r="M85" s="598">
        <f t="shared" si="23"/>
        <v>0</v>
      </c>
      <c r="N85" s="598">
        <f t="shared" si="33"/>
        <v>0</v>
      </c>
      <c r="P85" s="610">
        <f t="shared" si="40"/>
        <v>74</v>
      </c>
      <c r="Q85" s="594">
        <f t="shared" ca="1" si="34"/>
        <v>0</v>
      </c>
      <c r="R85" s="594">
        <f t="shared" ca="1" si="44"/>
        <v>0</v>
      </c>
      <c r="S85" s="594">
        <f t="shared" ca="1" si="41"/>
        <v>0</v>
      </c>
      <c r="T85" s="594">
        <f t="shared" ca="1" si="45"/>
        <v>0</v>
      </c>
      <c r="U85" s="594">
        <f t="shared" ca="1" si="24"/>
        <v>0</v>
      </c>
      <c r="V85" s="598">
        <f t="shared" si="35"/>
        <v>0</v>
      </c>
      <c r="W85" s="612">
        <f t="shared" si="36"/>
        <v>74</v>
      </c>
      <c r="X85" s="594">
        <f t="shared" ca="1" si="42"/>
        <v>0</v>
      </c>
      <c r="Y85" s="594">
        <f t="shared" ca="1" si="43"/>
        <v>0</v>
      </c>
      <c r="AC85">
        <f t="shared" si="25"/>
        <v>1900</v>
      </c>
      <c r="AD85">
        <f t="shared" si="26"/>
        <v>3</v>
      </c>
      <c r="AE85">
        <f t="shared" si="27"/>
        <v>0</v>
      </c>
      <c r="AF85">
        <f>SUM($AE$10:AE85)</f>
        <v>0</v>
      </c>
      <c r="AG85">
        <f t="shared" si="28"/>
        <v>0</v>
      </c>
    </row>
    <row r="86" spans="6:33" x14ac:dyDescent="0.2">
      <c r="F86" s="610">
        <f t="shared" si="37"/>
        <v>1900</v>
      </c>
      <c r="G86">
        <f t="shared" si="38"/>
        <v>75</v>
      </c>
      <c r="H86" s="612">
        <f t="shared" si="29"/>
        <v>75</v>
      </c>
      <c r="I86" s="598">
        <f t="shared" si="30"/>
        <v>0</v>
      </c>
      <c r="J86" s="598">
        <f t="shared" si="39"/>
        <v>0</v>
      </c>
      <c r="K86" s="598">
        <f t="shared" si="31"/>
        <v>0</v>
      </c>
      <c r="L86" s="598">
        <f t="shared" si="32"/>
        <v>0</v>
      </c>
      <c r="M86" s="598">
        <f t="shared" si="23"/>
        <v>0</v>
      </c>
      <c r="N86" s="598">
        <f t="shared" si="33"/>
        <v>0</v>
      </c>
      <c r="P86" s="610">
        <f t="shared" si="40"/>
        <v>75</v>
      </c>
      <c r="Q86" s="594">
        <f t="shared" ca="1" si="34"/>
        <v>0</v>
      </c>
      <c r="R86" s="594">
        <f t="shared" ca="1" si="44"/>
        <v>0</v>
      </c>
      <c r="S86" s="594">
        <f t="shared" ca="1" si="41"/>
        <v>0</v>
      </c>
      <c r="T86" s="594">
        <f t="shared" ca="1" si="45"/>
        <v>0</v>
      </c>
      <c r="U86" s="594">
        <f t="shared" ca="1" si="24"/>
        <v>0</v>
      </c>
      <c r="V86" s="598">
        <f t="shared" si="35"/>
        <v>0</v>
      </c>
      <c r="W86" s="612">
        <f t="shared" si="36"/>
        <v>75</v>
      </c>
      <c r="X86" s="594">
        <f t="shared" ca="1" si="42"/>
        <v>0</v>
      </c>
      <c r="Y86" s="594">
        <f t="shared" ca="1" si="43"/>
        <v>0</v>
      </c>
      <c r="AC86">
        <f t="shared" si="25"/>
        <v>1900</v>
      </c>
      <c r="AD86">
        <f t="shared" si="26"/>
        <v>3</v>
      </c>
      <c r="AE86">
        <f t="shared" si="27"/>
        <v>0</v>
      </c>
      <c r="AF86">
        <f>SUM($AE$10:AE86)</f>
        <v>0</v>
      </c>
      <c r="AG86">
        <f t="shared" si="28"/>
        <v>0</v>
      </c>
    </row>
    <row r="87" spans="6:33" x14ac:dyDescent="0.2">
      <c r="F87" s="610">
        <f t="shared" si="37"/>
        <v>1900</v>
      </c>
      <c r="G87">
        <f t="shared" si="38"/>
        <v>76</v>
      </c>
      <c r="H87" s="612">
        <f t="shared" si="29"/>
        <v>76</v>
      </c>
      <c r="I87" s="598">
        <f t="shared" si="30"/>
        <v>0</v>
      </c>
      <c r="J87" s="598">
        <f t="shared" si="39"/>
        <v>0</v>
      </c>
      <c r="K87" s="598">
        <f t="shared" si="31"/>
        <v>0</v>
      </c>
      <c r="L87" s="598">
        <f t="shared" si="32"/>
        <v>0</v>
      </c>
      <c r="M87" s="598">
        <f t="shared" si="23"/>
        <v>0</v>
      </c>
      <c r="N87" s="598">
        <f t="shared" si="33"/>
        <v>0</v>
      </c>
      <c r="P87" s="610">
        <f t="shared" si="40"/>
        <v>76</v>
      </c>
      <c r="Q87" s="594">
        <f t="shared" ca="1" si="34"/>
        <v>0</v>
      </c>
      <c r="R87" s="594">
        <f t="shared" ca="1" si="44"/>
        <v>0</v>
      </c>
      <c r="S87" s="594">
        <f t="shared" ca="1" si="41"/>
        <v>0</v>
      </c>
      <c r="T87" s="594">
        <f t="shared" ca="1" si="45"/>
        <v>0</v>
      </c>
      <c r="U87" s="594">
        <f t="shared" ca="1" si="24"/>
        <v>0</v>
      </c>
      <c r="V87" s="598">
        <f t="shared" si="35"/>
        <v>0</v>
      </c>
      <c r="W87" s="612">
        <f t="shared" si="36"/>
        <v>76</v>
      </c>
      <c r="X87" s="594">
        <f t="shared" ca="1" si="42"/>
        <v>0</v>
      </c>
      <c r="Y87" s="594">
        <f t="shared" ca="1" si="43"/>
        <v>0</v>
      </c>
      <c r="AC87">
        <f t="shared" si="25"/>
        <v>1900</v>
      </c>
      <c r="AD87">
        <f t="shared" si="26"/>
        <v>3</v>
      </c>
      <c r="AE87">
        <f t="shared" si="27"/>
        <v>0</v>
      </c>
      <c r="AF87">
        <f>SUM($AE$10:AE87)</f>
        <v>0</v>
      </c>
      <c r="AG87">
        <f t="shared" si="28"/>
        <v>0</v>
      </c>
    </row>
    <row r="88" spans="6:33" x14ac:dyDescent="0.2">
      <c r="F88" s="610">
        <f t="shared" si="37"/>
        <v>1900</v>
      </c>
      <c r="G88">
        <f t="shared" si="38"/>
        <v>77</v>
      </c>
      <c r="H88" s="612">
        <f t="shared" si="29"/>
        <v>77</v>
      </c>
      <c r="I88" s="598">
        <f t="shared" si="30"/>
        <v>0</v>
      </c>
      <c r="J88" s="598">
        <f t="shared" si="39"/>
        <v>0</v>
      </c>
      <c r="K88" s="598">
        <f t="shared" si="31"/>
        <v>0</v>
      </c>
      <c r="L88" s="598">
        <f t="shared" si="32"/>
        <v>0</v>
      </c>
      <c r="M88" s="598">
        <f t="shared" si="23"/>
        <v>0</v>
      </c>
      <c r="N88" s="598">
        <f t="shared" si="33"/>
        <v>0</v>
      </c>
      <c r="P88" s="610">
        <f t="shared" si="40"/>
        <v>77</v>
      </c>
      <c r="Q88" s="594">
        <f t="shared" ca="1" si="34"/>
        <v>0</v>
      </c>
      <c r="R88" s="594">
        <f t="shared" ca="1" si="44"/>
        <v>0</v>
      </c>
      <c r="S88" s="594">
        <f t="shared" ca="1" si="41"/>
        <v>0</v>
      </c>
      <c r="T88" s="594">
        <f t="shared" ca="1" si="45"/>
        <v>0</v>
      </c>
      <c r="U88" s="594">
        <f t="shared" ca="1" si="24"/>
        <v>0</v>
      </c>
      <c r="V88" s="598">
        <f t="shared" si="35"/>
        <v>0</v>
      </c>
      <c r="W88" s="612">
        <f t="shared" si="36"/>
        <v>77</v>
      </c>
      <c r="X88" s="594">
        <f t="shared" ca="1" si="42"/>
        <v>0</v>
      </c>
      <c r="Y88" s="594">
        <f t="shared" ca="1" si="43"/>
        <v>0</v>
      </c>
      <c r="AC88">
        <f t="shared" si="25"/>
        <v>1900</v>
      </c>
      <c r="AD88">
        <f t="shared" si="26"/>
        <v>3</v>
      </c>
      <c r="AE88">
        <f t="shared" si="27"/>
        <v>0</v>
      </c>
      <c r="AF88">
        <f>SUM($AE$10:AE88)</f>
        <v>0</v>
      </c>
      <c r="AG88">
        <f t="shared" si="28"/>
        <v>0</v>
      </c>
    </row>
    <row r="89" spans="6:33" x14ac:dyDescent="0.2">
      <c r="F89" s="610">
        <f t="shared" si="37"/>
        <v>1900</v>
      </c>
      <c r="G89">
        <f t="shared" si="38"/>
        <v>78</v>
      </c>
      <c r="H89" s="612">
        <f t="shared" si="29"/>
        <v>78</v>
      </c>
      <c r="I89" s="598">
        <f t="shared" si="30"/>
        <v>0</v>
      </c>
      <c r="J89" s="598">
        <f t="shared" si="39"/>
        <v>0</v>
      </c>
      <c r="K89" s="598">
        <f t="shared" si="31"/>
        <v>0</v>
      </c>
      <c r="L89" s="598">
        <f t="shared" si="32"/>
        <v>0</v>
      </c>
      <c r="M89" s="598">
        <f t="shared" si="23"/>
        <v>0</v>
      </c>
      <c r="N89" s="598">
        <f t="shared" si="33"/>
        <v>0</v>
      </c>
      <c r="P89" s="610">
        <f t="shared" si="40"/>
        <v>78</v>
      </c>
      <c r="Q89" s="594">
        <f t="shared" ca="1" si="34"/>
        <v>0</v>
      </c>
      <c r="R89" s="594">
        <f t="shared" ca="1" si="44"/>
        <v>0</v>
      </c>
      <c r="S89" s="594">
        <f t="shared" ca="1" si="41"/>
        <v>0</v>
      </c>
      <c r="T89" s="594">
        <f t="shared" ca="1" si="45"/>
        <v>0</v>
      </c>
      <c r="U89" s="594">
        <f t="shared" ca="1" si="24"/>
        <v>0</v>
      </c>
      <c r="V89" s="598">
        <f t="shared" si="35"/>
        <v>0</v>
      </c>
      <c r="W89" s="612">
        <f t="shared" si="36"/>
        <v>78</v>
      </c>
      <c r="X89" s="594">
        <f t="shared" ca="1" si="42"/>
        <v>0</v>
      </c>
      <c r="Y89" s="594">
        <f t="shared" ca="1" si="43"/>
        <v>0</v>
      </c>
      <c r="AC89">
        <f t="shared" si="25"/>
        <v>1900</v>
      </c>
      <c r="AD89">
        <f t="shared" si="26"/>
        <v>3</v>
      </c>
      <c r="AE89">
        <f t="shared" si="27"/>
        <v>0</v>
      </c>
      <c r="AF89">
        <f>SUM($AE$10:AE89)</f>
        <v>0</v>
      </c>
      <c r="AG89">
        <f t="shared" si="28"/>
        <v>0</v>
      </c>
    </row>
    <row r="90" spans="6:33" x14ac:dyDescent="0.2">
      <c r="F90" s="610">
        <f t="shared" si="37"/>
        <v>1900</v>
      </c>
      <c r="G90">
        <f t="shared" si="38"/>
        <v>79</v>
      </c>
      <c r="H90" s="612">
        <f t="shared" si="29"/>
        <v>79</v>
      </c>
      <c r="I90" s="598">
        <f t="shared" si="30"/>
        <v>0</v>
      </c>
      <c r="J90" s="598">
        <f t="shared" si="39"/>
        <v>0</v>
      </c>
      <c r="K90" s="598">
        <f t="shared" si="31"/>
        <v>0</v>
      </c>
      <c r="L90" s="598">
        <f t="shared" si="32"/>
        <v>0</v>
      </c>
      <c r="M90" s="598">
        <f t="shared" si="23"/>
        <v>0</v>
      </c>
      <c r="N90" s="598">
        <f t="shared" si="33"/>
        <v>0</v>
      </c>
      <c r="P90" s="610">
        <f t="shared" si="40"/>
        <v>79</v>
      </c>
      <c r="Q90" s="594">
        <f t="shared" ca="1" si="34"/>
        <v>0</v>
      </c>
      <c r="R90" s="594">
        <f t="shared" ca="1" si="44"/>
        <v>0</v>
      </c>
      <c r="S90" s="594">
        <f t="shared" ca="1" si="41"/>
        <v>0</v>
      </c>
      <c r="T90" s="594">
        <f t="shared" ca="1" si="45"/>
        <v>0</v>
      </c>
      <c r="U90" s="594">
        <f t="shared" ca="1" si="24"/>
        <v>0</v>
      </c>
      <c r="V90" s="598">
        <f t="shared" si="35"/>
        <v>0</v>
      </c>
      <c r="W90" s="612">
        <f t="shared" si="36"/>
        <v>79</v>
      </c>
      <c r="X90" s="594">
        <f t="shared" ca="1" si="42"/>
        <v>0</v>
      </c>
      <c r="Y90" s="594">
        <f t="shared" ca="1" si="43"/>
        <v>0</v>
      </c>
      <c r="AC90">
        <f t="shared" si="25"/>
        <v>1900</v>
      </c>
      <c r="AD90">
        <f t="shared" si="26"/>
        <v>3</v>
      </c>
      <c r="AE90">
        <f t="shared" si="27"/>
        <v>0</v>
      </c>
      <c r="AF90">
        <f>SUM($AE$10:AE90)</f>
        <v>0</v>
      </c>
      <c r="AG90">
        <f t="shared" si="28"/>
        <v>0</v>
      </c>
    </row>
    <row r="91" spans="6:33" x14ac:dyDescent="0.2">
      <c r="F91" s="610">
        <f t="shared" si="37"/>
        <v>1900</v>
      </c>
      <c r="G91">
        <f t="shared" si="38"/>
        <v>80</v>
      </c>
      <c r="H91" s="612">
        <f t="shared" si="29"/>
        <v>80</v>
      </c>
      <c r="I91" s="598">
        <f t="shared" si="30"/>
        <v>0</v>
      </c>
      <c r="J91" s="598">
        <f t="shared" si="39"/>
        <v>0</v>
      </c>
      <c r="K91" s="598">
        <f t="shared" si="31"/>
        <v>0</v>
      </c>
      <c r="L91" s="598">
        <f t="shared" si="32"/>
        <v>0</v>
      </c>
      <c r="M91" s="598">
        <f t="shared" si="23"/>
        <v>0</v>
      </c>
      <c r="N91" s="598">
        <f t="shared" si="33"/>
        <v>0</v>
      </c>
      <c r="P91" s="610">
        <f t="shared" si="40"/>
        <v>80</v>
      </c>
      <c r="Q91" s="594">
        <f t="shared" ca="1" si="34"/>
        <v>0</v>
      </c>
      <c r="R91" s="594">
        <f t="shared" ca="1" si="44"/>
        <v>0</v>
      </c>
      <c r="S91" s="594">
        <f t="shared" ca="1" si="41"/>
        <v>0</v>
      </c>
      <c r="T91" s="594">
        <f t="shared" ca="1" si="45"/>
        <v>0</v>
      </c>
      <c r="U91" s="594">
        <f t="shared" ca="1" si="24"/>
        <v>0</v>
      </c>
      <c r="V91" s="598">
        <f t="shared" si="35"/>
        <v>0</v>
      </c>
      <c r="W91" s="612">
        <f t="shared" si="36"/>
        <v>80</v>
      </c>
      <c r="X91" s="594">
        <f t="shared" ca="1" si="42"/>
        <v>0</v>
      </c>
      <c r="Y91" s="594">
        <f t="shared" ca="1" si="43"/>
        <v>0</v>
      </c>
      <c r="AC91">
        <f t="shared" si="25"/>
        <v>1900</v>
      </c>
      <c r="AD91">
        <f t="shared" si="26"/>
        <v>3</v>
      </c>
      <c r="AE91">
        <f t="shared" si="27"/>
        <v>0</v>
      </c>
      <c r="AF91">
        <f>SUM($AE$10:AE91)</f>
        <v>0</v>
      </c>
      <c r="AG91">
        <f t="shared" si="28"/>
        <v>0</v>
      </c>
    </row>
    <row r="92" spans="6:33" x14ac:dyDescent="0.2">
      <c r="F92" s="610">
        <f t="shared" si="37"/>
        <v>1900</v>
      </c>
      <c r="G92">
        <f t="shared" si="38"/>
        <v>81</v>
      </c>
      <c r="H92" s="612">
        <f t="shared" si="29"/>
        <v>81</v>
      </c>
      <c r="I92" s="598">
        <f t="shared" si="30"/>
        <v>0</v>
      </c>
      <c r="J92" s="598">
        <f t="shared" si="39"/>
        <v>0</v>
      </c>
      <c r="K92" s="598">
        <f t="shared" si="31"/>
        <v>0</v>
      </c>
      <c r="L92" s="598">
        <f t="shared" si="32"/>
        <v>0</v>
      </c>
      <c r="M92" s="598">
        <f t="shared" si="23"/>
        <v>0</v>
      </c>
      <c r="N92" s="598">
        <f t="shared" si="33"/>
        <v>0</v>
      </c>
      <c r="P92" s="610">
        <f t="shared" si="40"/>
        <v>81</v>
      </c>
      <c r="Q92" s="594">
        <f t="shared" ca="1" si="34"/>
        <v>0</v>
      </c>
      <c r="R92" s="594">
        <f t="shared" ca="1" si="44"/>
        <v>0</v>
      </c>
      <c r="S92" s="594">
        <f t="shared" ca="1" si="41"/>
        <v>0</v>
      </c>
      <c r="T92" s="594">
        <f t="shared" ca="1" si="45"/>
        <v>0</v>
      </c>
      <c r="U92" s="594">
        <f t="shared" ca="1" si="24"/>
        <v>0</v>
      </c>
      <c r="V92" s="598">
        <f t="shared" si="35"/>
        <v>0</v>
      </c>
      <c r="W92" s="612">
        <f t="shared" si="36"/>
        <v>81</v>
      </c>
      <c r="X92" s="594">
        <f t="shared" ca="1" si="42"/>
        <v>0</v>
      </c>
      <c r="Y92" s="594">
        <f t="shared" ca="1" si="43"/>
        <v>0</v>
      </c>
      <c r="AC92">
        <f t="shared" si="25"/>
        <v>1900</v>
      </c>
      <c r="AD92">
        <f t="shared" si="26"/>
        <v>3</v>
      </c>
      <c r="AE92">
        <f t="shared" si="27"/>
        <v>0</v>
      </c>
      <c r="AF92">
        <f>SUM($AE$10:AE92)</f>
        <v>0</v>
      </c>
      <c r="AG92">
        <f t="shared" si="28"/>
        <v>0</v>
      </c>
    </row>
    <row r="93" spans="6:33" x14ac:dyDescent="0.2">
      <c r="F93" s="610">
        <f t="shared" si="37"/>
        <v>1900</v>
      </c>
      <c r="G93">
        <f t="shared" si="38"/>
        <v>82</v>
      </c>
      <c r="H93" s="612">
        <f t="shared" si="29"/>
        <v>82</v>
      </c>
      <c r="I93" s="598">
        <f t="shared" si="30"/>
        <v>0</v>
      </c>
      <c r="J93" s="598">
        <f t="shared" si="39"/>
        <v>0</v>
      </c>
      <c r="K93" s="598">
        <f t="shared" si="31"/>
        <v>0</v>
      </c>
      <c r="L93" s="598">
        <f t="shared" si="32"/>
        <v>0</v>
      </c>
      <c r="M93" s="598">
        <f t="shared" si="23"/>
        <v>0</v>
      </c>
      <c r="N93" s="598">
        <f t="shared" si="33"/>
        <v>0</v>
      </c>
      <c r="P93" s="610">
        <f t="shared" si="40"/>
        <v>82</v>
      </c>
      <c r="Q93" s="594">
        <f t="shared" ca="1" si="34"/>
        <v>0</v>
      </c>
      <c r="R93" s="594">
        <f t="shared" ca="1" si="44"/>
        <v>0</v>
      </c>
      <c r="S93" s="594">
        <f t="shared" ca="1" si="41"/>
        <v>0</v>
      </c>
      <c r="T93" s="594">
        <f t="shared" ca="1" si="45"/>
        <v>0</v>
      </c>
      <c r="U93" s="594">
        <f t="shared" ca="1" si="24"/>
        <v>0</v>
      </c>
      <c r="V93" s="598">
        <f t="shared" si="35"/>
        <v>0</v>
      </c>
      <c r="W93" s="612">
        <f t="shared" si="36"/>
        <v>82</v>
      </c>
      <c r="X93" s="594">
        <f t="shared" ca="1" si="42"/>
        <v>0</v>
      </c>
      <c r="Y93" s="594">
        <f t="shared" ca="1" si="43"/>
        <v>0</v>
      </c>
      <c r="AC93">
        <f t="shared" si="25"/>
        <v>1900</v>
      </c>
      <c r="AD93">
        <f t="shared" si="26"/>
        <v>3</v>
      </c>
      <c r="AE93">
        <f t="shared" si="27"/>
        <v>0</v>
      </c>
      <c r="AF93">
        <f>SUM($AE$10:AE93)</f>
        <v>0</v>
      </c>
      <c r="AG93">
        <f t="shared" si="28"/>
        <v>0</v>
      </c>
    </row>
    <row r="94" spans="6:33" x14ac:dyDescent="0.2">
      <c r="F94" s="610">
        <f t="shared" si="37"/>
        <v>1900</v>
      </c>
      <c r="G94">
        <f t="shared" si="38"/>
        <v>83</v>
      </c>
      <c r="H94" s="612">
        <f t="shared" si="29"/>
        <v>83</v>
      </c>
      <c r="I94" s="598">
        <f t="shared" si="30"/>
        <v>0</v>
      </c>
      <c r="J94" s="598">
        <f t="shared" si="39"/>
        <v>0</v>
      </c>
      <c r="K94" s="598">
        <f t="shared" si="31"/>
        <v>0</v>
      </c>
      <c r="L94" s="598">
        <f t="shared" si="32"/>
        <v>0</v>
      </c>
      <c r="M94" s="598">
        <f t="shared" si="23"/>
        <v>0</v>
      </c>
      <c r="N94" s="598">
        <f t="shared" si="33"/>
        <v>0</v>
      </c>
      <c r="P94" s="610">
        <f t="shared" si="40"/>
        <v>83</v>
      </c>
      <c r="Q94" s="594">
        <f t="shared" ca="1" si="34"/>
        <v>0</v>
      </c>
      <c r="R94" s="594">
        <f t="shared" ca="1" si="44"/>
        <v>0</v>
      </c>
      <c r="S94" s="594">
        <f t="shared" ca="1" si="41"/>
        <v>0</v>
      </c>
      <c r="T94" s="594">
        <f t="shared" ca="1" si="45"/>
        <v>0</v>
      </c>
      <c r="U94" s="594">
        <f t="shared" ca="1" si="24"/>
        <v>0</v>
      </c>
      <c r="V94" s="598">
        <f t="shared" si="35"/>
        <v>0</v>
      </c>
      <c r="W94" s="612">
        <f t="shared" si="36"/>
        <v>83</v>
      </c>
      <c r="X94" s="594">
        <f t="shared" ca="1" si="42"/>
        <v>0</v>
      </c>
      <c r="Y94" s="594">
        <f t="shared" ca="1" si="43"/>
        <v>0</v>
      </c>
      <c r="AC94">
        <f t="shared" si="25"/>
        <v>1900</v>
      </c>
      <c r="AD94">
        <f t="shared" si="26"/>
        <v>3</v>
      </c>
      <c r="AE94">
        <f t="shared" si="27"/>
        <v>0</v>
      </c>
      <c r="AF94">
        <f>SUM($AE$10:AE94)</f>
        <v>0</v>
      </c>
      <c r="AG94">
        <f t="shared" si="28"/>
        <v>0</v>
      </c>
    </row>
    <row r="95" spans="6:33" x14ac:dyDescent="0.2">
      <c r="F95" s="610">
        <f t="shared" si="37"/>
        <v>1900</v>
      </c>
      <c r="G95">
        <f t="shared" si="38"/>
        <v>84</v>
      </c>
      <c r="H95" s="612">
        <f t="shared" si="29"/>
        <v>84</v>
      </c>
      <c r="I95" s="598">
        <f t="shared" si="30"/>
        <v>0</v>
      </c>
      <c r="J95" s="598">
        <f t="shared" si="39"/>
        <v>0</v>
      </c>
      <c r="K95" s="598">
        <f t="shared" si="31"/>
        <v>0</v>
      </c>
      <c r="L95" s="598">
        <f t="shared" si="32"/>
        <v>0</v>
      </c>
      <c r="M95" s="598">
        <f t="shared" si="23"/>
        <v>0</v>
      </c>
      <c r="N95" s="598">
        <f t="shared" si="33"/>
        <v>0</v>
      </c>
      <c r="P95" s="610">
        <f t="shared" si="40"/>
        <v>84</v>
      </c>
      <c r="Q95" s="594">
        <f t="shared" ca="1" si="34"/>
        <v>0</v>
      </c>
      <c r="R95" s="594">
        <f t="shared" ca="1" si="44"/>
        <v>0</v>
      </c>
      <c r="S95" s="594">
        <f t="shared" ca="1" si="41"/>
        <v>0</v>
      </c>
      <c r="T95" s="594">
        <f t="shared" ca="1" si="45"/>
        <v>0</v>
      </c>
      <c r="U95" s="594">
        <f t="shared" ca="1" si="24"/>
        <v>0</v>
      </c>
      <c r="V95" s="598">
        <f t="shared" si="35"/>
        <v>0</v>
      </c>
      <c r="W95" s="612">
        <f t="shared" si="36"/>
        <v>84</v>
      </c>
      <c r="X95" s="594">
        <f t="shared" ca="1" si="42"/>
        <v>0</v>
      </c>
      <c r="Y95" s="594">
        <f t="shared" ca="1" si="43"/>
        <v>0</v>
      </c>
      <c r="AC95">
        <f t="shared" si="25"/>
        <v>1900</v>
      </c>
      <c r="AD95">
        <f t="shared" si="26"/>
        <v>3</v>
      </c>
      <c r="AE95">
        <f t="shared" si="27"/>
        <v>0</v>
      </c>
      <c r="AF95">
        <f>SUM($AE$10:AE95)</f>
        <v>0</v>
      </c>
      <c r="AG95">
        <f t="shared" si="28"/>
        <v>0</v>
      </c>
    </row>
    <row r="96" spans="6:33" x14ac:dyDescent="0.2">
      <c r="F96" s="610">
        <f t="shared" si="37"/>
        <v>1900</v>
      </c>
      <c r="G96">
        <f t="shared" si="38"/>
        <v>85</v>
      </c>
      <c r="H96" s="612">
        <f t="shared" si="29"/>
        <v>85</v>
      </c>
      <c r="I96" s="598">
        <f t="shared" si="30"/>
        <v>0</v>
      </c>
      <c r="J96" s="598">
        <f t="shared" si="39"/>
        <v>0</v>
      </c>
      <c r="K96" s="598">
        <f t="shared" si="31"/>
        <v>0</v>
      </c>
      <c r="L96" s="598">
        <f t="shared" si="32"/>
        <v>0</v>
      </c>
      <c r="M96" s="598">
        <f t="shared" si="23"/>
        <v>0</v>
      </c>
      <c r="N96" s="598">
        <f t="shared" si="33"/>
        <v>0</v>
      </c>
      <c r="P96" s="610">
        <f t="shared" si="40"/>
        <v>85</v>
      </c>
      <c r="Q96" s="594">
        <f t="shared" ca="1" si="34"/>
        <v>0</v>
      </c>
      <c r="R96" s="594">
        <f t="shared" ca="1" si="44"/>
        <v>0</v>
      </c>
      <c r="S96" s="594">
        <f t="shared" ca="1" si="41"/>
        <v>0</v>
      </c>
      <c r="T96" s="594">
        <f t="shared" ca="1" si="45"/>
        <v>0</v>
      </c>
      <c r="U96" s="594">
        <f t="shared" ca="1" si="24"/>
        <v>0</v>
      </c>
      <c r="V96" s="598">
        <f t="shared" si="35"/>
        <v>0</v>
      </c>
      <c r="W96" s="612">
        <f t="shared" si="36"/>
        <v>85</v>
      </c>
      <c r="X96" s="594">
        <f t="shared" ca="1" si="42"/>
        <v>0</v>
      </c>
      <c r="Y96" s="594">
        <f t="shared" ca="1" si="43"/>
        <v>0</v>
      </c>
      <c r="AC96">
        <f t="shared" si="25"/>
        <v>1900</v>
      </c>
      <c r="AD96">
        <f t="shared" si="26"/>
        <v>3</v>
      </c>
      <c r="AE96">
        <f t="shared" si="27"/>
        <v>0</v>
      </c>
      <c r="AF96">
        <f>SUM($AE$10:AE96)</f>
        <v>0</v>
      </c>
      <c r="AG96">
        <f t="shared" si="28"/>
        <v>0</v>
      </c>
    </row>
    <row r="97" spans="6:33" x14ac:dyDescent="0.2">
      <c r="F97" s="610">
        <f t="shared" si="37"/>
        <v>1900</v>
      </c>
      <c r="G97">
        <f t="shared" si="38"/>
        <v>86</v>
      </c>
      <c r="H97" s="612">
        <f t="shared" si="29"/>
        <v>86</v>
      </c>
      <c r="I97" s="598">
        <f t="shared" si="30"/>
        <v>0</v>
      </c>
      <c r="J97" s="598">
        <f t="shared" si="39"/>
        <v>0</v>
      </c>
      <c r="K97" s="598">
        <f t="shared" si="31"/>
        <v>0</v>
      </c>
      <c r="L97" s="598">
        <f t="shared" si="32"/>
        <v>0</v>
      </c>
      <c r="M97" s="598">
        <f t="shared" si="23"/>
        <v>0</v>
      </c>
      <c r="N97" s="598">
        <f t="shared" si="33"/>
        <v>0</v>
      </c>
      <c r="P97" s="610">
        <f t="shared" si="40"/>
        <v>86</v>
      </c>
      <c r="Q97" s="594">
        <f t="shared" ca="1" si="34"/>
        <v>0</v>
      </c>
      <c r="R97" s="594">
        <f t="shared" ca="1" si="44"/>
        <v>0</v>
      </c>
      <c r="S97" s="594">
        <f t="shared" ca="1" si="41"/>
        <v>0</v>
      </c>
      <c r="T97" s="594">
        <f t="shared" ca="1" si="45"/>
        <v>0</v>
      </c>
      <c r="U97" s="594">
        <f t="shared" ca="1" si="24"/>
        <v>0</v>
      </c>
      <c r="V97" s="598">
        <f t="shared" si="35"/>
        <v>0</v>
      </c>
      <c r="W97" s="612">
        <f t="shared" si="36"/>
        <v>86</v>
      </c>
      <c r="X97" s="594">
        <f t="shared" ca="1" si="42"/>
        <v>0</v>
      </c>
      <c r="Y97" s="594">
        <f t="shared" ca="1" si="43"/>
        <v>0</v>
      </c>
      <c r="AC97">
        <f t="shared" si="25"/>
        <v>1900</v>
      </c>
      <c r="AD97">
        <f t="shared" si="26"/>
        <v>3</v>
      </c>
      <c r="AE97">
        <f t="shared" si="27"/>
        <v>0</v>
      </c>
      <c r="AF97">
        <f>SUM($AE$10:AE97)</f>
        <v>0</v>
      </c>
      <c r="AG97">
        <f t="shared" si="28"/>
        <v>0</v>
      </c>
    </row>
    <row r="98" spans="6:33" x14ac:dyDescent="0.2">
      <c r="F98" s="610">
        <f t="shared" si="37"/>
        <v>1900</v>
      </c>
      <c r="G98">
        <f t="shared" si="38"/>
        <v>87</v>
      </c>
      <c r="H98" s="612">
        <f t="shared" si="29"/>
        <v>87</v>
      </c>
      <c r="I98" s="598">
        <f t="shared" si="30"/>
        <v>0</v>
      </c>
      <c r="J98" s="598">
        <f t="shared" si="39"/>
        <v>0</v>
      </c>
      <c r="K98" s="598">
        <f t="shared" si="31"/>
        <v>0</v>
      </c>
      <c r="L98" s="598">
        <f t="shared" si="32"/>
        <v>0</v>
      </c>
      <c r="M98" s="598">
        <f t="shared" si="23"/>
        <v>0</v>
      </c>
      <c r="N98" s="598">
        <f t="shared" si="33"/>
        <v>0</v>
      </c>
      <c r="P98" s="610">
        <f t="shared" si="40"/>
        <v>87</v>
      </c>
      <c r="Q98" s="594">
        <f t="shared" ca="1" si="34"/>
        <v>0</v>
      </c>
      <c r="R98" s="594">
        <f t="shared" ca="1" si="44"/>
        <v>0</v>
      </c>
      <c r="S98" s="594">
        <f t="shared" ca="1" si="41"/>
        <v>0</v>
      </c>
      <c r="T98" s="594">
        <f t="shared" ca="1" si="45"/>
        <v>0</v>
      </c>
      <c r="U98" s="594">
        <f t="shared" ca="1" si="24"/>
        <v>0</v>
      </c>
      <c r="V98" s="598">
        <f t="shared" si="35"/>
        <v>0</v>
      </c>
      <c r="W98" s="612">
        <f t="shared" si="36"/>
        <v>87</v>
      </c>
      <c r="X98" s="594">
        <f t="shared" ca="1" si="42"/>
        <v>0</v>
      </c>
      <c r="Y98" s="594">
        <f t="shared" ca="1" si="43"/>
        <v>0</v>
      </c>
      <c r="AC98">
        <f t="shared" si="25"/>
        <v>1900</v>
      </c>
      <c r="AD98">
        <f t="shared" si="26"/>
        <v>3</v>
      </c>
      <c r="AE98">
        <f t="shared" si="27"/>
        <v>0</v>
      </c>
      <c r="AF98">
        <f>SUM($AE$10:AE98)</f>
        <v>0</v>
      </c>
      <c r="AG98">
        <f t="shared" si="28"/>
        <v>0</v>
      </c>
    </row>
    <row r="99" spans="6:33" x14ac:dyDescent="0.2">
      <c r="F99" s="610">
        <f t="shared" si="37"/>
        <v>1900</v>
      </c>
      <c r="G99">
        <f t="shared" si="38"/>
        <v>88</v>
      </c>
      <c r="H99" s="612">
        <f t="shared" si="29"/>
        <v>88</v>
      </c>
      <c r="I99" s="598">
        <f t="shared" si="30"/>
        <v>0</v>
      </c>
      <c r="J99" s="598">
        <f t="shared" si="39"/>
        <v>0</v>
      </c>
      <c r="K99" s="598">
        <f t="shared" si="31"/>
        <v>0</v>
      </c>
      <c r="L99" s="598">
        <f t="shared" si="32"/>
        <v>0</v>
      </c>
      <c r="M99" s="598">
        <f t="shared" si="23"/>
        <v>0</v>
      </c>
      <c r="N99" s="598">
        <f t="shared" si="33"/>
        <v>0</v>
      </c>
      <c r="P99" s="610">
        <f t="shared" si="40"/>
        <v>88</v>
      </c>
      <c r="Q99" s="594">
        <f t="shared" ca="1" si="34"/>
        <v>0</v>
      </c>
      <c r="R99" s="594">
        <f t="shared" ca="1" si="44"/>
        <v>0</v>
      </c>
      <c r="S99" s="594">
        <f t="shared" ca="1" si="41"/>
        <v>0</v>
      </c>
      <c r="T99" s="594">
        <f t="shared" ca="1" si="45"/>
        <v>0</v>
      </c>
      <c r="U99" s="594">
        <f t="shared" ca="1" si="24"/>
        <v>0</v>
      </c>
      <c r="V99" s="598">
        <f t="shared" si="35"/>
        <v>0</v>
      </c>
      <c r="W99" s="612">
        <f t="shared" si="36"/>
        <v>88</v>
      </c>
      <c r="X99" s="594">
        <f t="shared" ca="1" si="42"/>
        <v>0</v>
      </c>
      <c r="Y99" s="594">
        <f t="shared" ca="1" si="43"/>
        <v>0</v>
      </c>
      <c r="AC99">
        <f t="shared" si="25"/>
        <v>1900</v>
      </c>
      <c r="AD99">
        <f t="shared" si="26"/>
        <v>3</v>
      </c>
      <c r="AE99">
        <f t="shared" si="27"/>
        <v>0</v>
      </c>
      <c r="AF99">
        <f>SUM($AE$10:AE99)</f>
        <v>0</v>
      </c>
      <c r="AG99">
        <f t="shared" si="28"/>
        <v>0</v>
      </c>
    </row>
    <row r="100" spans="6:33" x14ac:dyDescent="0.2">
      <c r="F100" s="610">
        <f t="shared" si="37"/>
        <v>1900</v>
      </c>
      <c r="G100">
        <f t="shared" si="38"/>
        <v>89</v>
      </c>
      <c r="H100" s="612">
        <f t="shared" si="29"/>
        <v>89</v>
      </c>
      <c r="I100" s="598">
        <f t="shared" si="30"/>
        <v>0</v>
      </c>
      <c r="J100" s="598">
        <f t="shared" si="39"/>
        <v>0</v>
      </c>
      <c r="K100" s="598">
        <f t="shared" si="31"/>
        <v>0</v>
      </c>
      <c r="L100" s="598">
        <f t="shared" si="32"/>
        <v>0</v>
      </c>
      <c r="M100" s="598">
        <f t="shared" si="23"/>
        <v>0</v>
      </c>
      <c r="N100" s="598">
        <f t="shared" si="33"/>
        <v>0</v>
      </c>
      <c r="P100" s="610">
        <f t="shared" si="40"/>
        <v>89</v>
      </c>
      <c r="Q100" s="594">
        <f t="shared" ca="1" si="34"/>
        <v>0</v>
      </c>
      <c r="R100" s="594">
        <f t="shared" ca="1" si="44"/>
        <v>0</v>
      </c>
      <c r="S100" s="594">
        <f t="shared" ca="1" si="41"/>
        <v>0</v>
      </c>
      <c r="T100" s="594">
        <f t="shared" ca="1" si="45"/>
        <v>0</v>
      </c>
      <c r="U100" s="594">
        <f t="shared" ca="1" si="24"/>
        <v>0</v>
      </c>
      <c r="V100" s="598">
        <f t="shared" si="35"/>
        <v>0</v>
      </c>
      <c r="W100" s="612">
        <f t="shared" si="36"/>
        <v>89</v>
      </c>
      <c r="X100" s="594">
        <f t="shared" ca="1" si="42"/>
        <v>0</v>
      </c>
      <c r="Y100" s="594">
        <f t="shared" ca="1" si="43"/>
        <v>0</v>
      </c>
      <c r="AC100">
        <f t="shared" si="25"/>
        <v>1900</v>
      </c>
      <c r="AD100">
        <f t="shared" si="26"/>
        <v>3</v>
      </c>
      <c r="AE100">
        <f t="shared" si="27"/>
        <v>0</v>
      </c>
      <c r="AF100">
        <f>SUM($AE$10:AE100)</f>
        <v>0</v>
      </c>
      <c r="AG100">
        <f t="shared" si="28"/>
        <v>0</v>
      </c>
    </row>
    <row r="101" spans="6:33" x14ac:dyDescent="0.2">
      <c r="F101" s="610">
        <f t="shared" si="37"/>
        <v>1900</v>
      </c>
      <c r="G101">
        <f t="shared" si="38"/>
        <v>90</v>
      </c>
      <c r="H101" s="612">
        <f t="shared" si="29"/>
        <v>90</v>
      </c>
      <c r="I101" s="598">
        <f t="shared" si="30"/>
        <v>0</v>
      </c>
      <c r="J101" s="598">
        <f t="shared" si="39"/>
        <v>0</v>
      </c>
      <c r="K101" s="598">
        <f t="shared" si="31"/>
        <v>0</v>
      </c>
      <c r="L101" s="598">
        <f t="shared" si="32"/>
        <v>0</v>
      </c>
      <c r="M101" s="598">
        <f t="shared" si="23"/>
        <v>0</v>
      </c>
      <c r="N101" s="598">
        <f t="shared" si="33"/>
        <v>0</v>
      </c>
      <c r="P101" s="610">
        <f t="shared" si="40"/>
        <v>90</v>
      </c>
      <c r="Q101" s="594">
        <f t="shared" ca="1" si="34"/>
        <v>0</v>
      </c>
      <c r="R101" s="594">
        <f t="shared" ca="1" si="44"/>
        <v>0</v>
      </c>
      <c r="S101" s="594">
        <f t="shared" ca="1" si="41"/>
        <v>0</v>
      </c>
      <c r="T101" s="594">
        <f t="shared" ca="1" si="45"/>
        <v>0</v>
      </c>
      <c r="U101" s="594">
        <f t="shared" ca="1" si="24"/>
        <v>0</v>
      </c>
      <c r="V101" s="598">
        <f t="shared" si="35"/>
        <v>0</v>
      </c>
      <c r="W101" s="612">
        <f t="shared" si="36"/>
        <v>90</v>
      </c>
      <c r="X101" s="594">
        <f t="shared" ca="1" si="42"/>
        <v>0</v>
      </c>
      <c r="Y101" s="594">
        <f t="shared" ca="1" si="43"/>
        <v>0</v>
      </c>
      <c r="AC101">
        <f t="shared" si="25"/>
        <v>1900</v>
      </c>
      <c r="AD101">
        <f t="shared" si="26"/>
        <v>3</v>
      </c>
      <c r="AE101">
        <f t="shared" si="27"/>
        <v>0</v>
      </c>
      <c r="AF101">
        <f>SUM($AE$10:AE101)</f>
        <v>0</v>
      </c>
      <c r="AG101">
        <f t="shared" si="28"/>
        <v>0</v>
      </c>
    </row>
    <row r="102" spans="6:33" x14ac:dyDescent="0.2">
      <c r="F102" s="610">
        <f t="shared" si="37"/>
        <v>1900</v>
      </c>
      <c r="G102">
        <f t="shared" si="38"/>
        <v>91</v>
      </c>
      <c r="H102" s="612">
        <f t="shared" si="29"/>
        <v>91</v>
      </c>
      <c r="I102" s="598">
        <f t="shared" si="30"/>
        <v>0</v>
      </c>
      <c r="J102" s="598">
        <f t="shared" si="39"/>
        <v>0</v>
      </c>
      <c r="K102" s="598">
        <f t="shared" si="31"/>
        <v>0</v>
      </c>
      <c r="L102" s="598">
        <f t="shared" si="32"/>
        <v>0</v>
      </c>
      <c r="M102" s="598">
        <f t="shared" si="23"/>
        <v>0</v>
      </c>
      <c r="N102" s="598">
        <f t="shared" si="33"/>
        <v>0</v>
      </c>
      <c r="P102" s="610">
        <f t="shared" si="40"/>
        <v>91</v>
      </c>
      <c r="Q102" s="594">
        <f t="shared" ca="1" si="34"/>
        <v>0</v>
      </c>
      <c r="R102" s="594">
        <f t="shared" ca="1" si="44"/>
        <v>0</v>
      </c>
      <c r="S102" s="594">
        <f t="shared" ca="1" si="41"/>
        <v>0</v>
      </c>
      <c r="T102" s="594">
        <f t="shared" ca="1" si="45"/>
        <v>0</v>
      </c>
      <c r="U102" s="594">
        <f t="shared" ca="1" si="24"/>
        <v>0</v>
      </c>
      <c r="V102" s="598">
        <f t="shared" si="35"/>
        <v>0</v>
      </c>
      <c r="W102" s="612">
        <f t="shared" si="36"/>
        <v>91</v>
      </c>
      <c r="X102" s="594">
        <f t="shared" ca="1" si="42"/>
        <v>0</v>
      </c>
      <c r="Y102" s="594">
        <f t="shared" ca="1" si="43"/>
        <v>0</v>
      </c>
      <c r="AC102">
        <f t="shared" si="25"/>
        <v>1900</v>
      </c>
      <c r="AD102">
        <f t="shared" si="26"/>
        <v>3</v>
      </c>
      <c r="AE102">
        <f t="shared" si="27"/>
        <v>0</v>
      </c>
      <c r="AF102">
        <f>SUM($AE$10:AE102)</f>
        <v>0</v>
      </c>
      <c r="AG102">
        <f t="shared" si="28"/>
        <v>0</v>
      </c>
    </row>
    <row r="103" spans="6:33" x14ac:dyDescent="0.2">
      <c r="F103" s="610">
        <f t="shared" si="37"/>
        <v>1900</v>
      </c>
      <c r="G103">
        <f t="shared" si="38"/>
        <v>92</v>
      </c>
      <c r="H103" s="612">
        <f t="shared" si="29"/>
        <v>92</v>
      </c>
      <c r="I103" s="598">
        <f t="shared" si="30"/>
        <v>0</v>
      </c>
      <c r="J103" s="598">
        <f t="shared" si="39"/>
        <v>0</v>
      </c>
      <c r="K103" s="598">
        <f t="shared" si="31"/>
        <v>0</v>
      </c>
      <c r="L103" s="598">
        <f t="shared" si="32"/>
        <v>0</v>
      </c>
      <c r="M103" s="598">
        <f t="shared" si="23"/>
        <v>0</v>
      </c>
      <c r="N103" s="598">
        <f t="shared" si="33"/>
        <v>0</v>
      </c>
      <c r="P103" s="610">
        <f t="shared" si="40"/>
        <v>92</v>
      </c>
      <c r="Q103" s="594">
        <f t="shared" ca="1" si="34"/>
        <v>0</v>
      </c>
      <c r="R103" s="594">
        <f t="shared" ca="1" si="44"/>
        <v>0</v>
      </c>
      <c r="S103" s="594">
        <f t="shared" ca="1" si="41"/>
        <v>0</v>
      </c>
      <c r="T103" s="594">
        <f t="shared" ca="1" si="45"/>
        <v>0</v>
      </c>
      <c r="U103" s="594">
        <f t="shared" ca="1" si="24"/>
        <v>0</v>
      </c>
      <c r="V103" s="598">
        <f t="shared" si="35"/>
        <v>0</v>
      </c>
      <c r="W103" s="612">
        <f t="shared" si="36"/>
        <v>92</v>
      </c>
      <c r="X103" s="594">
        <f t="shared" ca="1" si="42"/>
        <v>0</v>
      </c>
      <c r="Y103" s="594">
        <f t="shared" ca="1" si="43"/>
        <v>0</v>
      </c>
      <c r="AC103">
        <f t="shared" si="25"/>
        <v>1900</v>
      </c>
      <c r="AD103">
        <f t="shared" si="26"/>
        <v>4</v>
      </c>
      <c r="AE103">
        <f t="shared" si="27"/>
        <v>0</v>
      </c>
      <c r="AF103">
        <f>SUM($AE$10:AE103)</f>
        <v>0</v>
      </c>
      <c r="AG103">
        <f t="shared" si="28"/>
        <v>0</v>
      </c>
    </row>
    <row r="104" spans="6:33" x14ac:dyDescent="0.2">
      <c r="F104" s="610">
        <f t="shared" si="37"/>
        <v>1900</v>
      </c>
      <c r="G104">
        <f t="shared" si="38"/>
        <v>93</v>
      </c>
      <c r="H104" s="612">
        <f t="shared" si="29"/>
        <v>93</v>
      </c>
      <c r="I104" s="598">
        <f t="shared" si="30"/>
        <v>0</v>
      </c>
      <c r="J104" s="598">
        <f t="shared" si="39"/>
        <v>0</v>
      </c>
      <c r="K104" s="598">
        <f t="shared" si="31"/>
        <v>0</v>
      </c>
      <c r="L104" s="598">
        <f t="shared" si="32"/>
        <v>0</v>
      </c>
      <c r="M104" s="598">
        <f t="shared" si="23"/>
        <v>0</v>
      </c>
      <c r="N104" s="598">
        <f t="shared" si="33"/>
        <v>0</v>
      </c>
      <c r="P104" s="610">
        <f t="shared" si="40"/>
        <v>93</v>
      </c>
      <c r="Q104" s="594">
        <f t="shared" ca="1" si="34"/>
        <v>0</v>
      </c>
      <c r="R104" s="594">
        <f t="shared" ca="1" si="44"/>
        <v>0</v>
      </c>
      <c r="S104" s="594">
        <f t="shared" ca="1" si="41"/>
        <v>0</v>
      </c>
      <c r="T104" s="594">
        <f t="shared" ca="1" si="45"/>
        <v>0</v>
      </c>
      <c r="U104" s="594">
        <f t="shared" ca="1" si="24"/>
        <v>0</v>
      </c>
      <c r="V104" s="598">
        <f t="shared" si="35"/>
        <v>0</v>
      </c>
      <c r="W104" s="612">
        <f t="shared" si="36"/>
        <v>93</v>
      </c>
      <c r="X104" s="594">
        <f t="shared" ca="1" si="42"/>
        <v>0</v>
      </c>
      <c r="Y104" s="594">
        <f t="shared" ca="1" si="43"/>
        <v>0</v>
      </c>
      <c r="AC104">
        <f t="shared" si="25"/>
        <v>1900</v>
      </c>
      <c r="AD104">
        <f t="shared" si="26"/>
        <v>4</v>
      </c>
      <c r="AE104">
        <f t="shared" si="27"/>
        <v>0</v>
      </c>
      <c r="AF104">
        <f>SUM($AE$10:AE104)</f>
        <v>0</v>
      </c>
      <c r="AG104">
        <f t="shared" si="28"/>
        <v>0</v>
      </c>
    </row>
    <row r="105" spans="6:33" x14ac:dyDescent="0.2">
      <c r="F105" s="610">
        <f t="shared" si="37"/>
        <v>1900</v>
      </c>
      <c r="G105">
        <f t="shared" si="38"/>
        <v>94</v>
      </c>
      <c r="H105" s="612">
        <f t="shared" si="29"/>
        <v>94</v>
      </c>
      <c r="I105" s="598">
        <f t="shared" si="30"/>
        <v>0</v>
      </c>
      <c r="J105" s="598">
        <f t="shared" si="39"/>
        <v>0</v>
      </c>
      <c r="K105" s="598">
        <f t="shared" si="31"/>
        <v>0</v>
      </c>
      <c r="L105" s="598">
        <f t="shared" si="32"/>
        <v>0</v>
      </c>
      <c r="M105" s="598">
        <f t="shared" si="23"/>
        <v>0</v>
      </c>
      <c r="N105" s="598">
        <f t="shared" si="33"/>
        <v>0</v>
      </c>
      <c r="P105" s="610">
        <f t="shared" si="40"/>
        <v>94</v>
      </c>
      <c r="Q105" s="594">
        <f t="shared" ca="1" si="34"/>
        <v>0</v>
      </c>
      <c r="R105" s="594">
        <f t="shared" ca="1" si="44"/>
        <v>0</v>
      </c>
      <c r="S105" s="594">
        <f t="shared" ca="1" si="41"/>
        <v>0</v>
      </c>
      <c r="T105" s="594">
        <f t="shared" ca="1" si="45"/>
        <v>0</v>
      </c>
      <c r="U105" s="594">
        <f t="shared" ca="1" si="24"/>
        <v>0</v>
      </c>
      <c r="V105" s="598">
        <f t="shared" si="35"/>
        <v>0</v>
      </c>
      <c r="W105" s="612">
        <f t="shared" si="36"/>
        <v>94</v>
      </c>
      <c r="X105" s="594">
        <f t="shared" ca="1" si="42"/>
        <v>0</v>
      </c>
      <c r="Y105" s="594">
        <f t="shared" ca="1" si="43"/>
        <v>0</v>
      </c>
      <c r="AC105">
        <f t="shared" si="25"/>
        <v>1900</v>
      </c>
      <c r="AD105">
        <f t="shared" si="26"/>
        <v>4</v>
      </c>
      <c r="AE105">
        <f t="shared" si="27"/>
        <v>0</v>
      </c>
      <c r="AF105">
        <f>SUM($AE$10:AE105)</f>
        <v>0</v>
      </c>
      <c r="AG105">
        <f t="shared" si="28"/>
        <v>0</v>
      </c>
    </row>
    <row r="106" spans="6:33" x14ac:dyDescent="0.2">
      <c r="F106" s="610">
        <f t="shared" si="37"/>
        <v>1900</v>
      </c>
      <c r="G106">
        <f t="shared" si="38"/>
        <v>95</v>
      </c>
      <c r="H106" s="612">
        <f t="shared" si="29"/>
        <v>95</v>
      </c>
      <c r="I106" s="598">
        <f t="shared" si="30"/>
        <v>0</v>
      </c>
      <c r="J106" s="598">
        <f t="shared" si="39"/>
        <v>0</v>
      </c>
      <c r="K106" s="598">
        <f t="shared" si="31"/>
        <v>0</v>
      </c>
      <c r="L106" s="598">
        <f t="shared" si="32"/>
        <v>0</v>
      </c>
      <c r="M106" s="598">
        <f t="shared" si="23"/>
        <v>0</v>
      </c>
      <c r="N106" s="598">
        <f t="shared" si="33"/>
        <v>0</v>
      </c>
      <c r="P106" s="610">
        <f t="shared" si="40"/>
        <v>95</v>
      </c>
      <c r="Q106" s="594">
        <f t="shared" ca="1" si="34"/>
        <v>0</v>
      </c>
      <c r="R106" s="594">
        <f t="shared" ca="1" si="44"/>
        <v>0</v>
      </c>
      <c r="S106" s="594">
        <f t="shared" ca="1" si="41"/>
        <v>0</v>
      </c>
      <c r="T106" s="594">
        <f t="shared" ca="1" si="45"/>
        <v>0</v>
      </c>
      <c r="U106" s="594">
        <f t="shared" ca="1" si="24"/>
        <v>0</v>
      </c>
      <c r="V106" s="598">
        <f t="shared" si="35"/>
        <v>0</v>
      </c>
      <c r="W106" s="612">
        <f t="shared" si="36"/>
        <v>95</v>
      </c>
      <c r="X106" s="594">
        <f t="shared" ca="1" si="42"/>
        <v>0</v>
      </c>
      <c r="Y106" s="594">
        <f t="shared" ca="1" si="43"/>
        <v>0</v>
      </c>
      <c r="AC106">
        <f t="shared" si="25"/>
        <v>1900</v>
      </c>
      <c r="AD106">
        <f t="shared" si="26"/>
        <v>4</v>
      </c>
      <c r="AE106">
        <f t="shared" si="27"/>
        <v>0</v>
      </c>
      <c r="AF106">
        <f>SUM($AE$10:AE106)</f>
        <v>0</v>
      </c>
      <c r="AG106">
        <f t="shared" si="28"/>
        <v>0</v>
      </c>
    </row>
    <row r="107" spans="6:33" x14ac:dyDescent="0.2">
      <c r="F107" s="610">
        <f t="shared" si="37"/>
        <v>1900</v>
      </c>
      <c r="G107">
        <f t="shared" si="38"/>
        <v>96</v>
      </c>
      <c r="H107" s="612">
        <f t="shared" si="29"/>
        <v>96</v>
      </c>
      <c r="I107" s="598">
        <f t="shared" si="30"/>
        <v>0</v>
      </c>
      <c r="J107" s="598">
        <f t="shared" si="39"/>
        <v>0</v>
      </c>
      <c r="K107" s="598">
        <f t="shared" si="31"/>
        <v>0</v>
      </c>
      <c r="L107" s="598">
        <f t="shared" si="32"/>
        <v>0</v>
      </c>
      <c r="M107" s="598">
        <f t="shared" si="23"/>
        <v>0</v>
      </c>
      <c r="N107" s="598">
        <f t="shared" si="33"/>
        <v>0</v>
      </c>
      <c r="P107" s="610">
        <f t="shared" si="40"/>
        <v>96</v>
      </c>
      <c r="Q107" s="594">
        <f t="shared" ca="1" si="34"/>
        <v>0</v>
      </c>
      <c r="R107" s="594">
        <f t="shared" ca="1" si="44"/>
        <v>0</v>
      </c>
      <c r="S107" s="594">
        <f t="shared" ca="1" si="41"/>
        <v>0</v>
      </c>
      <c r="T107" s="594">
        <f t="shared" ca="1" si="45"/>
        <v>0</v>
      </c>
      <c r="U107" s="594">
        <f t="shared" ca="1" si="24"/>
        <v>0</v>
      </c>
      <c r="V107" s="598">
        <f t="shared" si="35"/>
        <v>0</v>
      </c>
      <c r="W107" s="612">
        <f t="shared" si="36"/>
        <v>96</v>
      </c>
      <c r="X107" s="594">
        <f t="shared" ca="1" si="42"/>
        <v>0</v>
      </c>
      <c r="Y107" s="594">
        <f t="shared" ca="1" si="43"/>
        <v>0</v>
      </c>
      <c r="AC107">
        <f t="shared" si="25"/>
        <v>1900</v>
      </c>
      <c r="AD107">
        <f t="shared" si="26"/>
        <v>4</v>
      </c>
      <c r="AE107">
        <f t="shared" si="27"/>
        <v>0</v>
      </c>
      <c r="AF107">
        <f>SUM($AE$10:AE107)</f>
        <v>0</v>
      </c>
      <c r="AG107">
        <f t="shared" si="28"/>
        <v>0</v>
      </c>
    </row>
    <row r="108" spans="6:33" x14ac:dyDescent="0.2">
      <c r="F108" s="610">
        <f t="shared" si="37"/>
        <v>1900</v>
      </c>
      <c r="G108">
        <f t="shared" si="38"/>
        <v>97</v>
      </c>
      <c r="H108" s="612">
        <f t="shared" si="29"/>
        <v>97</v>
      </c>
      <c r="I108" s="598">
        <f t="shared" si="30"/>
        <v>0</v>
      </c>
      <c r="J108" s="598">
        <f t="shared" si="39"/>
        <v>0</v>
      </c>
      <c r="K108" s="598">
        <f t="shared" si="31"/>
        <v>0</v>
      </c>
      <c r="L108" s="598">
        <f t="shared" si="32"/>
        <v>0</v>
      </c>
      <c r="M108" s="598">
        <f t="shared" si="23"/>
        <v>0</v>
      </c>
      <c r="N108" s="598">
        <f t="shared" si="33"/>
        <v>0</v>
      </c>
      <c r="P108" s="610">
        <f t="shared" si="40"/>
        <v>97</v>
      </c>
      <c r="Q108" s="594">
        <f t="shared" ca="1" si="34"/>
        <v>0</v>
      </c>
      <c r="R108" s="594">
        <f t="shared" ca="1" si="44"/>
        <v>0</v>
      </c>
      <c r="S108" s="594">
        <f t="shared" ca="1" si="41"/>
        <v>0</v>
      </c>
      <c r="T108" s="594">
        <f t="shared" ca="1" si="45"/>
        <v>0</v>
      </c>
      <c r="U108" s="594">
        <f t="shared" ca="1" si="24"/>
        <v>0</v>
      </c>
      <c r="V108" s="598">
        <f t="shared" si="35"/>
        <v>0</v>
      </c>
      <c r="W108" s="612">
        <f t="shared" si="36"/>
        <v>97</v>
      </c>
      <c r="X108" s="594">
        <f t="shared" ca="1" si="42"/>
        <v>0</v>
      </c>
      <c r="Y108" s="594">
        <f t="shared" ca="1" si="43"/>
        <v>0</v>
      </c>
      <c r="AC108">
        <f t="shared" si="25"/>
        <v>1900</v>
      </c>
      <c r="AD108">
        <f t="shared" si="26"/>
        <v>4</v>
      </c>
      <c r="AE108">
        <f t="shared" si="27"/>
        <v>0</v>
      </c>
      <c r="AF108">
        <f>SUM($AE$10:AE108)</f>
        <v>0</v>
      </c>
      <c r="AG108">
        <f t="shared" si="28"/>
        <v>0</v>
      </c>
    </row>
    <row r="109" spans="6:33" x14ac:dyDescent="0.2">
      <c r="F109" s="610">
        <f t="shared" si="37"/>
        <v>1900</v>
      </c>
      <c r="G109">
        <f t="shared" si="38"/>
        <v>98</v>
      </c>
      <c r="H109" s="612">
        <f t="shared" si="29"/>
        <v>98</v>
      </c>
      <c r="I109" s="598">
        <f t="shared" si="30"/>
        <v>0</v>
      </c>
      <c r="J109" s="598">
        <f t="shared" si="39"/>
        <v>0</v>
      </c>
      <c r="K109" s="598">
        <f t="shared" si="31"/>
        <v>0</v>
      </c>
      <c r="L109" s="598">
        <f t="shared" si="32"/>
        <v>0</v>
      </c>
      <c r="M109" s="598">
        <f t="shared" si="23"/>
        <v>0</v>
      </c>
      <c r="N109" s="598">
        <f t="shared" si="33"/>
        <v>0</v>
      </c>
      <c r="P109" s="610">
        <f t="shared" si="40"/>
        <v>98</v>
      </c>
      <c r="Q109" s="594">
        <f t="shared" ca="1" si="34"/>
        <v>0</v>
      </c>
      <c r="R109" s="594">
        <f t="shared" ca="1" si="44"/>
        <v>0</v>
      </c>
      <c r="S109" s="594">
        <f t="shared" ca="1" si="41"/>
        <v>0</v>
      </c>
      <c r="T109" s="594">
        <f t="shared" ca="1" si="45"/>
        <v>0</v>
      </c>
      <c r="U109" s="594">
        <f t="shared" ca="1" si="24"/>
        <v>0</v>
      </c>
      <c r="V109" s="598">
        <f t="shared" si="35"/>
        <v>0</v>
      </c>
      <c r="W109" s="612">
        <f t="shared" si="36"/>
        <v>98</v>
      </c>
      <c r="X109" s="594">
        <f t="shared" ca="1" si="42"/>
        <v>0</v>
      </c>
      <c r="Y109" s="594">
        <f t="shared" ca="1" si="43"/>
        <v>0</v>
      </c>
      <c r="AC109">
        <f t="shared" si="25"/>
        <v>1900</v>
      </c>
      <c r="AD109">
        <f t="shared" si="26"/>
        <v>4</v>
      </c>
      <c r="AE109">
        <f t="shared" si="27"/>
        <v>0</v>
      </c>
      <c r="AF109">
        <f>SUM($AE$10:AE109)</f>
        <v>0</v>
      </c>
      <c r="AG109">
        <f t="shared" si="28"/>
        <v>0</v>
      </c>
    </row>
    <row r="110" spans="6:33" x14ac:dyDescent="0.2">
      <c r="F110" s="610">
        <f t="shared" si="37"/>
        <v>1900</v>
      </c>
      <c r="G110">
        <f t="shared" si="38"/>
        <v>99</v>
      </c>
      <c r="H110" s="612">
        <f t="shared" si="29"/>
        <v>99</v>
      </c>
      <c r="I110" s="598">
        <f t="shared" si="30"/>
        <v>0</v>
      </c>
      <c r="J110" s="598">
        <f t="shared" si="39"/>
        <v>0</v>
      </c>
      <c r="K110" s="598">
        <f t="shared" si="31"/>
        <v>0</v>
      </c>
      <c r="L110" s="598">
        <f t="shared" si="32"/>
        <v>0</v>
      </c>
      <c r="M110" s="598">
        <f t="shared" si="23"/>
        <v>0</v>
      </c>
      <c r="N110" s="598">
        <f t="shared" si="33"/>
        <v>0</v>
      </c>
      <c r="P110" s="610"/>
      <c r="V110" s="598">
        <f t="shared" si="35"/>
        <v>0</v>
      </c>
      <c r="W110" s="612">
        <f t="shared" si="36"/>
        <v>99</v>
      </c>
      <c r="X110" s="610"/>
      <c r="Y110" s="610"/>
      <c r="AC110">
        <f t="shared" si="25"/>
        <v>1900</v>
      </c>
      <c r="AD110">
        <f t="shared" si="26"/>
        <v>4</v>
      </c>
      <c r="AE110">
        <f t="shared" si="27"/>
        <v>0</v>
      </c>
      <c r="AF110">
        <f>SUM($AE$10:AE110)</f>
        <v>0</v>
      </c>
      <c r="AG110">
        <f t="shared" si="28"/>
        <v>0</v>
      </c>
    </row>
    <row r="111" spans="6:33" x14ac:dyDescent="0.2">
      <c r="F111" s="610">
        <f t="shared" si="37"/>
        <v>1900</v>
      </c>
      <c r="G111">
        <f t="shared" si="38"/>
        <v>100</v>
      </c>
      <c r="H111" s="612">
        <f t="shared" si="29"/>
        <v>100</v>
      </c>
      <c r="I111" s="598">
        <f t="shared" si="30"/>
        <v>0</v>
      </c>
      <c r="J111" s="598">
        <f t="shared" si="39"/>
        <v>0</v>
      </c>
      <c r="K111" s="598">
        <f t="shared" si="31"/>
        <v>0</v>
      </c>
      <c r="L111" s="598">
        <f t="shared" si="32"/>
        <v>0</v>
      </c>
      <c r="M111" s="598">
        <f t="shared" si="23"/>
        <v>0</v>
      </c>
      <c r="N111" s="598">
        <f t="shared" si="33"/>
        <v>0</v>
      </c>
      <c r="P111" s="610"/>
      <c r="V111" s="598">
        <f t="shared" si="35"/>
        <v>0</v>
      </c>
      <c r="W111" s="612">
        <f t="shared" si="36"/>
        <v>100</v>
      </c>
      <c r="X111" s="610"/>
      <c r="Y111" s="610"/>
      <c r="AC111">
        <f t="shared" si="25"/>
        <v>1900</v>
      </c>
      <c r="AD111">
        <f t="shared" si="26"/>
        <v>4</v>
      </c>
      <c r="AE111">
        <f t="shared" si="27"/>
        <v>0</v>
      </c>
      <c r="AF111">
        <f>SUM($AE$10:AE111)</f>
        <v>0</v>
      </c>
      <c r="AG111">
        <f t="shared" si="28"/>
        <v>0</v>
      </c>
    </row>
    <row r="112" spans="6:33" x14ac:dyDescent="0.2">
      <c r="F112" s="610">
        <f t="shared" si="37"/>
        <v>1900</v>
      </c>
      <c r="G112">
        <f t="shared" si="38"/>
        <v>101</v>
      </c>
      <c r="H112" s="612">
        <f t="shared" si="29"/>
        <v>101</v>
      </c>
      <c r="I112" s="598">
        <f t="shared" si="30"/>
        <v>0</v>
      </c>
      <c r="J112" s="598">
        <f t="shared" si="39"/>
        <v>0</v>
      </c>
      <c r="K112" s="598">
        <f t="shared" si="31"/>
        <v>0</v>
      </c>
      <c r="L112" s="598">
        <f t="shared" si="32"/>
        <v>0</v>
      </c>
      <c r="M112" s="598">
        <f t="shared" si="23"/>
        <v>0</v>
      </c>
      <c r="N112" s="598">
        <f t="shared" si="33"/>
        <v>0</v>
      </c>
      <c r="P112" s="610"/>
      <c r="V112" s="598">
        <f t="shared" si="35"/>
        <v>0</v>
      </c>
      <c r="W112" s="612">
        <f t="shared" si="36"/>
        <v>101</v>
      </c>
      <c r="X112" s="610"/>
      <c r="Y112" s="610"/>
      <c r="AC112">
        <f t="shared" si="25"/>
        <v>1900</v>
      </c>
      <c r="AD112">
        <f t="shared" si="26"/>
        <v>4</v>
      </c>
      <c r="AE112">
        <f t="shared" si="27"/>
        <v>0</v>
      </c>
      <c r="AF112">
        <f>SUM($AE$10:AE112)</f>
        <v>0</v>
      </c>
      <c r="AG112">
        <f t="shared" si="28"/>
        <v>0</v>
      </c>
    </row>
    <row r="113" spans="6:33" x14ac:dyDescent="0.2">
      <c r="F113" s="610">
        <f t="shared" si="37"/>
        <v>1900</v>
      </c>
      <c r="G113">
        <f t="shared" si="38"/>
        <v>102</v>
      </c>
      <c r="H113" s="612">
        <f t="shared" si="29"/>
        <v>102</v>
      </c>
      <c r="I113" s="598">
        <f t="shared" si="30"/>
        <v>0</v>
      </c>
      <c r="J113" s="598">
        <f t="shared" si="39"/>
        <v>0</v>
      </c>
      <c r="K113" s="598">
        <f t="shared" si="31"/>
        <v>0</v>
      </c>
      <c r="L113" s="598">
        <f t="shared" si="32"/>
        <v>0</v>
      </c>
      <c r="M113" s="598">
        <f t="shared" si="23"/>
        <v>0</v>
      </c>
      <c r="N113" s="598">
        <f t="shared" si="33"/>
        <v>0</v>
      </c>
      <c r="P113" s="610"/>
      <c r="V113" s="598">
        <f t="shared" si="35"/>
        <v>0</v>
      </c>
      <c r="W113" s="612">
        <f t="shared" si="36"/>
        <v>102</v>
      </c>
      <c r="X113" s="610"/>
      <c r="Y113" s="610"/>
      <c r="AC113">
        <f t="shared" si="25"/>
        <v>1900</v>
      </c>
      <c r="AD113">
        <f t="shared" si="26"/>
        <v>4</v>
      </c>
      <c r="AE113">
        <f t="shared" si="27"/>
        <v>0</v>
      </c>
      <c r="AF113">
        <f>SUM($AE$10:AE113)</f>
        <v>0</v>
      </c>
      <c r="AG113">
        <f t="shared" si="28"/>
        <v>0</v>
      </c>
    </row>
    <row r="114" spans="6:33" x14ac:dyDescent="0.2">
      <c r="F114" s="610">
        <f t="shared" si="37"/>
        <v>1900</v>
      </c>
      <c r="G114">
        <f t="shared" si="38"/>
        <v>103</v>
      </c>
      <c r="H114" s="612">
        <f t="shared" si="29"/>
        <v>103</v>
      </c>
      <c r="I114" s="598">
        <f t="shared" si="30"/>
        <v>0</v>
      </c>
      <c r="J114" s="598">
        <f t="shared" si="39"/>
        <v>0</v>
      </c>
      <c r="K114" s="598">
        <f t="shared" si="31"/>
        <v>0</v>
      </c>
      <c r="L114" s="598">
        <f t="shared" si="32"/>
        <v>0</v>
      </c>
      <c r="M114" s="598">
        <f t="shared" si="23"/>
        <v>0</v>
      </c>
      <c r="N114" s="598">
        <f t="shared" si="33"/>
        <v>0</v>
      </c>
      <c r="P114" s="610"/>
      <c r="V114" s="598">
        <f t="shared" si="35"/>
        <v>0</v>
      </c>
      <c r="W114" s="612">
        <f t="shared" si="36"/>
        <v>103</v>
      </c>
      <c r="X114" s="610"/>
      <c r="Y114" s="610"/>
      <c r="AC114">
        <f t="shared" si="25"/>
        <v>1900</v>
      </c>
      <c r="AD114">
        <f t="shared" si="26"/>
        <v>4</v>
      </c>
      <c r="AE114">
        <f t="shared" si="27"/>
        <v>0</v>
      </c>
      <c r="AF114">
        <f>SUM($AE$10:AE114)</f>
        <v>0</v>
      </c>
      <c r="AG114">
        <f t="shared" si="28"/>
        <v>0</v>
      </c>
    </row>
    <row r="115" spans="6:33" x14ac:dyDescent="0.2">
      <c r="F115" s="610">
        <f t="shared" si="37"/>
        <v>1900</v>
      </c>
      <c r="G115">
        <f t="shared" si="38"/>
        <v>104</v>
      </c>
      <c r="H115" s="612">
        <f t="shared" si="29"/>
        <v>104</v>
      </c>
      <c r="I115" s="598">
        <f t="shared" si="30"/>
        <v>0</v>
      </c>
      <c r="J115" s="598">
        <f t="shared" si="39"/>
        <v>0</v>
      </c>
      <c r="K115" s="598">
        <f t="shared" si="31"/>
        <v>0</v>
      </c>
      <c r="L115" s="598">
        <f t="shared" si="32"/>
        <v>0</v>
      </c>
      <c r="M115" s="598">
        <f t="shared" si="23"/>
        <v>0</v>
      </c>
      <c r="N115" s="598">
        <f t="shared" si="33"/>
        <v>0</v>
      </c>
      <c r="P115" s="610"/>
      <c r="V115" s="598">
        <f t="shared" si="35"/>
        <v>0</v>
      </c>
      <c r="W115" s="612">
        <f t="shared" si="36"/>
        <v>104</v>
      </c>
      <c r="X115" s="610"/>
      <c r="Y115" s="610"/>
      <c r="AC115">
        <f t="shared" si="25"/>
        <v>1900</v>
      </c>
      <c r="AD115">
        <f t="shared" si="26"/>
        <v>4</v>
      </c>
      <c r="AE115">
        <f t="shared" si="27"/>
        <v>0</v>
      </c>
      <c r="AF115">
        <f>SUM($AE$10:AE115)</f>
        <v>0</v>
      </c>
      <c r="AG115">
        <f t="shared" si="28"/>
        <v>0</v>
      </c>
    </row>
    <row r="116" spans="6:33" x14ac:dyDescent="0.2">
      <c r="F116" s="610">
        <f t="shared" si="37"/>
        <v>1900</v>
      </c>
      <c r="G116">
        <f t="shared" si="38"/>
        <v>105</v>
      </c>
      <c r="H116" s="612">
        <f t="shared" si="29"/>
        <v>105</v>
      </c>
      <c r="I116" s="598">
        <f t="shared" si="30"/>
        <v>0</v>
      </c>
      <c r="J116" s="598">
        <f t="shared" si="39"/>
        <v>0</v>
      </c>
      <c r="K116" s="598">
        <f t="shared" si="31"/>
        <v>0</v>
      </c>
      <c r="L116" s="598">
        <f t="shared" si="32"/>
        <v>0</v>
      </c>
      <c r="M116" s="598">
        <f t="shared" si="23"/>
        <v>0</v>
      </c>
      <c r="N116" s="598">
        <f t="shared" si="33"/>
        <v>0</v>
      </c>
      <c r="P116" s="610"/>
      <c r="V116" s="598">
        <f t="shared" si="35"/>
        <v>0</v>
      </c>
      <c r="W116" s="612">
        <f t="shared" si="36"/>
        <v>105</v>
      </c>
      <c r="X116" s="610"/>
      <c r="Y116" s="610"/>
      <c r="AC116">
        <f t="shared" si="25"/>
        <v>1900</v>
      </c>
      <c r="AD116">
        <f t="shared" si="26"/>
        <v>4</v>
      </c>
      <c r="AE116">
        <f t="shared" si="27"/>
        <v>0</v>
      </c>
      <c r="AF116">
        <f>SUM($AE$10:AE116)</f>
        <v>0</v>
      </c>
      <c r="AG116">
        <f t="shared" si="28"/>
        <v>0</v>
      </c>
    </row>
    <row r="117" spans="6:33" x14ac:dyDescent="0.2">
      <c r="F117" s="610">
        <f t="shared" si="37"/>
        <v>1900</v>
      </c>
      <c r="G117">
        <f t="shared" si="38"/>
        <v>106</v>
      </c>
      <c r="H117" s="612">
        <f t="shared" si="29"/>
        <v>106</v>
      </c>
      <c r="I117" s="598">
        <f t="shared" si="30"/>
        <v>0</v>
      </c>
      <c r="J117" s="598">
        <f t="shared" si="39"/>
        <v>0</v>
      </c>
      <c r="K117" s="598">
        <f t="shared" si="31"/>
        <v>0</v>
      </c>
      <c r="L117" s="598">
        <f t="shared" si="32"/>
        <v>0</v>
      </c>
      <c r="M117" s="598">
        <f t="shared" si="23"/>
        <v>0</v>
      </c>
      <c r="N117" s="598">
        <f t="shared" si="33"/>
        <v>0</v>
      </c>
      <c r="P117" s="610"/>
      <c r="V117" s="598">
        <f t="shared" si="35"/>
        <v>0</v>
      </c>
      <c r="W117" s="612">
        <f t="shared" si="36"/>
        <v>106</v>
      </c>
      <c r="X117" s="610"/>
      <c r="Y117" s="610"/>
      <c r="AC117">
        <f t="shared" si="25"/>
        <v>1900</v>
      </c>
      <c r="AD117">
        <f t="shared" si="26"/>
        <v>4</v>
      </c>
      <c r="AE117">
        <f t="shared" si="27"/>
        <v>0</v>
      </c>
      <c r="AF117">
        <f>SUM($AE$10:AE117)</f>
        <v>0</v>
      </c>
      <c r="AG117">
        <f t="shared" si="28"/>
        <v>0</v>
      </c>
    </row>
    <row r="118" spans="6:33" x14ac:dyDescent="0.2">
      <c r="F118" s="610">
        <f t="shared" si="37"/>
        <v>1900</v>
      </c>
      <c r="G118">
        <f t="shared" si="38"/>
        <v>107</v>
      </c>
      <c r="H118" s="612">
        <f t="shared" si="29"/>
        <v>107</v>
      </c>
      <c r="I118" s="598">
        <f t="shared" si="30"/>
        <v>0</v>
      </c>
      <c r="J118" s="598">
        <f t="shared" si="39"/>
        <v>0</v>
      </c>
      <c r="K118" s="598">
        <f t="shared" si="31"/>
        <v>0</v>
      </c>
      <c r="L118" s="598">
        <f t="shared" si="32"/>
        <v>0</v>
      </c>
      <c r="M118" s="598">
        <f t="shared" si="23"/>
        <v>0</v>
      </c>
      <c r="N118" s="598">
        <f t="shared" si="33"/>
        <v>0</v>
      </c>
      <c r="P118" s="610"/>
      <c r="V118" s="598">
        <f t="shared" si="35"/>
        <v>0</v>
      </c>
      <c r="W118" s="612">
        <f t="shared" si="36"/>
        <v>107</v>
      </c>
      <c r="X118" s="610"/>
      <c r="Y118" s="610"/>
      <c r="AC118">
        <f t="shared" si="25"/>
        <v>1900</v>
      </c>
      <c r="AD118">
        <f t="shared" si="26"/>
        <v>4</v>
      </c>
      <c r="AE118">
        <f t="shared" si="27"/>
        <v>0</v>
      </c>
      <c r="AF118">
        <f>SUM($AE$10:AE118)</f>
        <v>0</v>
      </c>
      <c r="AG118">
        <f t="shared" si="28"/>
        <v>0</v>
      </c>
    </row>
    <row r="119" spans="6:33" x14ac:dyDescent="0.2">
      <c r="F119" s="610">
        <f t="shared" si="37"/>
        <v>1900</v>
      </c>
      <c r="G119">
        <f t="shared" si="38"/>
        <v>108</v>
      </c>
      <c r="H119" s="612">
        <f t="shared" si="29"/>
        <v>108</v>
      </c>
      <c r="I119" s="598">
        <f t="shared" si="30"/>
        <v>0</v>
      </c>
      <c r="J119" s="598">
        <f t="shared" si="39"/>
        <v>0</v>
      </c>
      <c r="K119" s="598">
        <f t="shared" si="31"/>
        <v>0</v>
      </c>
      <c r="L119" s="598">
        <f t="shared" si="32"/>
        <v>0</v>
      </c>
      <c r="M119" s="598">
        <f t="shared" si="23"/>
        <v>0</v>
      </c>
      <c r="N119" s="598">
        <f t="shared" si="33"/>
        <v>0</v>
      </c>
      <c r="P119" s="610"/>
      <c r="V119" s="598">
        <f t="shared" si="35"/>
        <v>0</v>
      </c>
      <c r="W119" s="612">
        <f t="shared" si="36"/>
        <v>108</v>
      </c>
      <c r="X119" s="610"/>
      <c r="Y119" s="610"/>
      <c r="AC119">
        <f t="shared" si="25"/>
        <v>1900</v>
      </c>
      <c r="AD119">
        <f t="shared" si="26"/>
        <v>4</v>
      </c>
      <c r="AE119">
        <f t="shared" si="27"/>
        <v>0</v>
      </c>
      <c r="AF119">
        <f>SUM($AE$10:AE119)</f>
        <v>0</v>
      </c>
      <c r="AG119">
        <f t="shared" si="28"/>
        <v>0</v>
      </c>
    </row>
    <row r="120" spans="6:33" x14ac:dyDescent="0.2">
      <c r="F120" s="610">
        <f t="shared" si="37"/>
        <v>1900</v>
      </c>
      <c r="G120">
        <f t="shared" si="38"/>
        <v>109</v>
      </c>
      <c r="H120" s="612">
        <f t="shared" si="29"/>
        <v>109</v>
      </c>
      <c r="I120" s="598">
        <f t="shared" si="30"/>
        <v>0</v>
      </c>
      <c r="J120" s="598">
        <f t="shared" si="39"/>
        <v>0</v>
      </c>
      <c r="K120" s="598">
        <f t="shared" si="31"/>
        <v>0</v>
      </c>
      <c r="L120" s="598">
        <f t="shared" si="32"/>
        <v>0</v>
      </c>
      <c r="M120" s="598">
        <f t="shared" si="23"/>
        <v>0</v>
      </c>
      <c r="N120" s="598">
        <f t="shared" si="33"/>
        <v>0</v>
      </c>
      <c r="P120" s="610"/>
      <c r="V120" s="598">
        <f t="shared" si="35"/>
        <v>0</v>
      </c>
      <c r="W120" s="612">
        <f t="shared" si="36"/>
        <v>109</v>
      </c>
      <c r="X120" s="610"/>
      <c r="Y120" s="610"/>
      <c r="AC120">
        <f t="shared" si="25"/>
        <v>1900</v>
      </c>
      <c r="AD120">
        <f t="shared" si="26"/>
        <v>4</v>
      </c>
      <c r="AE120">
        <f t="shared" si="27"/>
        <v>0</v>
      </c>
      <c r="AF120">
        <f>SUM($AE$10:AE120)</f>
        <v>0</v>
      </c>
      <c r="AG120">
        <f t="shared" si="28"/>
        <v>0</v>
      </c>
    </row>
    <row r="121" spans="6:33" x14ac:dyDescent="0.2">
      <c r="F121" s="610">
        <f t="shared" si="37"/>
        <v>1900</v>
      </c>
      <c r="G121">
        <f t="shared" si="38"/>
        <v>110</v>
      </c>
      <c r="H121" s="612">
        <f t="shared" si="29"/>
        <v>110</v>
      </c>
      <c r="I121" s="598">
        <f t="shared" si="30"/>
        <v>0</v>
      </c>
      <c r="J121" s="598">
        <f t="shared" si="39"/>
        <v>0</v>
      </c>
      <c r="K121" s="598">
        <f t="shared" si="31"/>
        <v>0</v>
      </c>
      <c r="L121" s="598">
        <f t="shared" si="32"/>
        <v>0</v>
      </c>
      <c r="M121" s="598">
        <f t="shared" si="23"/>
        <v>0</v>
      </c>
      <c r="N121" s="598">
        <f t="shared" si="33"/>
        <v>0</v>
      </c>
      <c r="P121" s="610"/>
      <c r="V121" s="598">
        <f t="shared" si="35"/>
        <v>0</v>
      </c>
      <c r="W121" s="612">
        <f t="shared" si="36"/>
        <v>110</v>
      </c>
      <c r="X121" s="610"/>
      <c r="Y121" s="610"/>
      <c r="AC121">
        <f t="shared" si="25"/>
        <v>1900</v>
      </c>
      <c r="AD121">
        <f t="shared" si="26"/>
        <v>4</v>
      </c>
      <c r="AE121">
        <f t="shared" si="27"/>
        <v>0</v>
      </c>
      <c r="AF121">
        <f>SUM($AE$10:AE121)</f>
        <v>0</v>
      </c>
      <c r="AG121">
        <f t="shared" si="28"/>
        <v>0</v>
      </c>
    </row>
    <row r="122" spans="6:33" x14ac:dyDescent="0.2">
      <c r="F122" s="610">
        <f t="shared" si="37"/>
        <v>1900</v>
      </c>
      <c r="G122">
        <f t="shared" si="38"/>
        <v>111</v>
      </c>
      <c r="H122" s="612">
        <f t="shared" si="29"/>
        <v>111</v>
      </c>
      <c r="I122" s="598">
        <f t="shared" si="30"/>
        <v>0</v>
      </c>
      <c r="J122" s="598">
        <f t="shared" si="39"/>
        <v>0</v>
      </c>
      <c r="K122" s="598">
        <f t="shared" si="31"/>
        <v>0</v>
      </c>
      <c r="L122" s="598">
        <f t="shared" si="32"/>
        <v>0</v>
      </c>
      <c r="M122" s="598">
        <f t="shared" si="23"/>
        <v>0</v>
      </c>
      <c r="N122" s="598">
        <f t="shared" si="33"/>
        <v>0</v>
      </c>
      <c r="P122" s="610"/>
      <c r="V122" s="598">
        <f t="shared" si="35"/>
        <v>0</v>
      </c>
      <c r="W122" s="612">
        <f t="shared" si="36"/>
        <v>111</v>
      </c>
      <c r="X122" s="610"/>
      <c r="Y122" s="610"/>
      <c r="AC122">
        <f t="shared" si="25"/>
        <v>1900</v>
      </c>
      <c r="AD122">
        <f t="shared" si="26"/>
        <v>4</v>
      </c>
      <c r="AE122">
        <f t="shared" si="27"/>
        <v>0</v>
      </c>
      <c r="AF122">
        <f>SUM($AE$10:AE122)</f>
        <v>0</v>
      </c>
      <c r="AG122">
        <f t="shared" si="28"/>
        <v>0</v>
      </c>
    </row>
    <row r="123" spans="6:33" x14ac:dyDescent="0.2">
      <c r="F123" s="610">
        <f t="shared" si="37"/>
        <v>1900</v>
      </c>
      <c r="G123">
        <f t="shared" si="38"/>
        <v>112</v>
      </c>
      <c r="H123" s="612">
        <f t="shared" si="29"/>
        <v>112</v>
      </c>
      <c r="I123" s="598">
        <f t="shared" si="30"/>
        <v>0</v>
      </c>
      <c r="J123" s="598">
        <f t="shared" si="39"/>
        <v>0</v>
      </c>
      <c r="K123" s="598">
        <f t="shared" si="31"/>
        <v>0</v>
      </c>
      <c r="L123" s="598">
        <f t="shared" si="32"/>
        <v>0</v>
      </c>
      <c r="M123" s="598">
        <f t="shared" si="23"/>
        <v>0</v>
      </c>
      <c r="N123" s="598">
        <f t="shared" si="33"/>
        <v>0</v>
      </c>
      <c r="P123" s="610"/>
      <c r="V123" s="598">
        <f t="shared" si="35"/>
        <v>0</v>
      </c>
      <c r="W123" s="612">
        <f t="shared" si="36"/>
        <v>112</v>
      </c>
      <c r="X123" s="610"/>
      <c r="Y123" s="610"/>
      <c r="AC123">
        <f t="shared" si="25"/>
        <v>1900</v>
      </c>
      <c r="AD123">
        <f t="shared" si="26"/>
        <v>4</v>
      </c>
      <c r="AE123">
        <f t="shared" si="27"/>
        <v>0</v>
      </c>
      <c r="AF123">
        <f>SUM($AE$10:AE123)</f>
        <v>0</v>
      </c>
      <c r="AG123">
        <f t="shared" si="28"/>
        <v>0</v>
      </c>
    </row>
    <row r="124" spans="6:33" x14ac:dyDescent="0.2">
      <c r="F124" s="610">
        <f t="shared" si="37"/>
        <v>1900</v>
      </c>
      <c r="G124">
        <f t="shared" si="38"/>
        <v>113</v>
      </c>
      <c r="H124" s="612">
        <f t="shared" si="29"/>
        <v>113</v>
      </c>
      <c r="I124" s="598">
        <f t="shared" si="30"/>
        <v>0</v>
      </c>
      <c r="J124" s="598">
        <f t="shared" si="39"/>
        <v>0</v>
      </c>
      <c r="K124" s="598">
        <f t="shared" si="31"/>
        <v>0</v>
      </c>
      <c r="L124" s="598">
        <f t="shared" si="32"/>
        <v>0</v>
      </c>
      <c r="M124" s="598">
        <f t="shared" si="23"/>
        <v>0</v>
      </c>
      <c r="N124" s="598">
        <f t="shared" si="33"/>
        <v>0</v>
      </c>
      <c r="P124" s="610"/>
      <c r="V124" s="598">
        <f t="shared" si="35"/>
        <v>0</v>
      </c>
      <c r="W124" s="612">
        <f t="shared" si="36"/>
        <v>113</v>
      </c>
      <c r="X124" s="610"/>
      <c r="Y124" s="610"/>
      <c r="AC124">
        <f t="shared" si="25"/>
        <v>1900</v>
      </c>
      <c r="AD124">
        <f t="shared" si="26"/>
        <v>4</v>
      </c>
      <c r="AE124">
        <f t="shared" si="27"/>
        <v>0</v>
      </c>
      <c r="AF124">
        <f>SUM($AE$10:AE124)</f>
        <v>0</v>
      </c>
      <c r="AG124">
        <f t="shared" si="28"/>
        <v>0</v>
      </c>
    </row>
    <row r="125" spans="6:33" x14ac:dyDescent="0.2">
      <c r="F125" s="610">
        <f t="shared" si="37"/>
        <v>1900</v>
      </c>
      <c r="G125">
        <f t="shared" si="38"/>
        <v>114</v>
      </c>
      <c r="H125" s="612">
        <f t="shared" si="29"/>
        <v>114</v>
      </c>
      <c r="I125" s="598">
        <f t="shared" si="30"/>
        <v>0</v>
      </c>
      <c r="J125" s="598">
        <f t="shared" si="39"/>
        <v>0</v>
      </c>
      <c r="K125" s="598">
        <f t="shared" si="31"/>
        <v>0</v>
      </c>
      <c r="L125" s="598">
        <f t="shared" si="32"/>
        <v>0</v>
      </c>
      <c r="M125" s="598">
        <f t="shared" si="23"/>
        <v>0</v>
      </c>
      <c r="N125" s="598">
        <f t="shared" si="33"/>
        <v>0</v>
      </c>
      <c r="P125" s="610"/>
      <c r="V125" s="598">
        <f t="shared" si="35"/>
        <v>0</v>
      </c>
      <c r="W125" s="612">
        <f t="shared" si="36"/>
        <v>114</v>
      </c>
      <c r="X125" s="610"/>
      <c r="Y125" s="610"/>
      <c r="AC125">
        <f t="shared" si="25"/>
        <v>1900</v>
      </c>
      <c r="AD125">
        <f t="shared" si="26"/>
        <v>4</v>
      </c>
      <c r="AE125">
        <f t="shared" si="27"/>
        <v>0</v>
      </c>
      <c r="AF125">
        <f>SUM($AE$10:AE125)</f>
        <v>0</v>
      </c>
      <c r="AG125">
        <f t="shared" si="28"/>
        <v>0</v>
      </c>
    </row>
    <row r="126" spans="6:33" x14ac:dyDescent="0.2">
      <c r="F126" s="610">
        <f t="shared" si="37"/>
        <v>1900</v>
      </c>
      <c r="G126">
        <f t="shared" si="38"/>
        <v>115</v>
      </c>
      <c r="H126" s="612">
        <f t="shared" si="29"/>
        <v>115</v>
      </c>
      <c r="I126" s="598">
        <f t="shared" si="30"/>
        <v>0</v>
      </c>
      <c r="J126" s="598">
        <f t="shared" si="39"/>
        <v>0</v>
      </c>
      <c r="K126" s="598">
        <f t="shared" si="31"/>
        <v>0</v>
      </c>
      <c r="L126" s="598">
        <f t="shared" si="32"/>
        <v>0</v>
      </c>
      <c r="M126" s="598">
        <f t="shared" si="23"/>
        <v>0</v>
      </c>
      <c r="N126" s="598">
        <f t="shared" si="33"/>
        <v>0</v>
      </c>
      <c r="P126" s="610"/>
      <c r="V126" s="598">
        <f t="shared" si="35"/>
        <v>0</v>
      </c>
      <c r="W126" s="612">
        <f t="shared" si="36"/>
        <v>115</v>
      </c>
      <c r="X126" s="610"/>
      <c r="Y126" s="610"/>
      <c r="AC126">
        <f t="shared" si="25"/>
        <v>1900</v>
      </c>
      <c r="AD126">
        <f t="shared" si="26"/>
        <v>4</v>
      </c>
      <c r="AE126">
        <f t="shared" si="27"/>
        <v>0</v>
      </c>
      <c r="AF126">
        <f>SUM($AE$10:AE126)</f>
        <v>0</v>
      </c>
      <c r="AG126">
        <f t="shared" si="28"/>
        <v>0</v>
      </c>
    </row>
    <row r="127" spans="6:33" x14ac:dyDescent="0.2">
      <c r="F127" s="610">
        <f t="shared" si="37"/>
        <v>1900</v>
      </c>
      <c r="G127">
        <f t="shared" si="38"/>
        <v>116</v>
      </c>
      <c r="H127" s="612">
        <f t="shared" si="29"/>
        <v>116</v>
      </c>
      <c r="I127" s="598">
        <f t="shared" si="30"/>
        <v>0</v>
      </c>
      <c r="J127" s="598">
        <f t="shared" si="39"/>
        <v>0</v>
      </c>
      <c r="K127" s="598">
        <f t="shared" si="31"/>
        <v>0</v>
      </c>
      <c r="L127" s="598">
        <f t="shared" si="32"/>
        <v>0</v>
      </c>
      <c r="M127" s="598">
        <f t="shared" si="23"/>
        <v>0</v>
      </c>
      <c r="N127" s="598">
        <f t="shared" si="33"/>
        <v>0</v>
      </c>
      <c r="P127" s="610"/>
      <c r="V127" s="598">
        <f t="shared" si="35"/>
        <v>0</v>
      </c>
      <c r="W127" s="612">
        <f t="shared" si="36"/>
        <v>116</v>
      </c>
      <c r="X127" s="610"/>
      <c r="Y127" s="610"/>
      <c r="AC127">
        <f t="shared" si="25"/>
        <v>1900</v>
      </c>
      <c r="AD127">
        <f t="shared" si="26"/>
        <v>4</v>
      </c>
      <c r="AE127">
        <f t="shared" si="27"/>
        <v>0</v>
      </c>
      <c r="AF127">
        <f>SUM($AE$10:AE127)</f>
        <v>0</v>
      </c>
      <c r="AG127">
        <f t="shared" si="28"/>
        <v>0</v>
      </c>
    </row>
    <row r="128" spans="6:33" x14ac:dyDescent="0.2">
      <c r="F128" s="610">
        <f t="shared" si="37"/>
        <v>1900</v>
      </c>
      <c r="G128">
        <f t="shared" si="38"/>
        <v>117</v>
      </c>
      <c r="H128" s="612">
        <f t="shared" si="29"/>
        <v>117</v>
      </c>
      <c r="I128" s="598">
        <f t="shared" si="30"/>
        <v>0</v>
      </c>
      <c r="J128" s="598">
        <f t="shared" si="39"/>
        <v>0</v>
      </c>
      <c r="K128" s="598">
        <f t="shared" si="31"/>
        <v>0</v>
      </c>
      <c r="L128" s="598">
        <f t="shared" si="32"/>
        <v>0</v>
      </c>
      <c r="M128" s="598">
        <f t="shared" si="23"/>
        <v>0</v>
      </c>
      <c r="N128" s="598">
        <f t="shared" si="33"/>
        <v>0</v>
      </c>
      <c r="P128" s="610"/>
      <c r="V128" s="598">
        <f t="shared" si="35"/>
        <v>0</v>
      </c>
      <c r="W128" s="612">
        <f t="shared" si="36"/>
        <v>117</v>
      </c>
      <c r="X128" s="610"/>
      <c r="Y128" s="610"/>
      <c r="AC128">
        <f t="shared" si="25"/>
        <v>1900</v>
      </c>
      <c r="AD128">
        <f t="shared" si="26"/>
        <v>4</v>
      </c>
      <c r="AE128">
        <f t="shared" si="27"/>
        <v>0</v>
      </c>
      <c r="AF128">
        <f>SUM($AE$10:AE128)</f>
        <v>0</v>
      </c>
      <c r="AG128">
        <f t="shared" si="28"/>
        <v>0</v>
      </c>
    </row>
    <row r="129" spans="2:35" x14ac:dyDescent="0.2">
      <c r="F129" s="610">
        <f t="shared" si="37"/>
        <v>1900</v>
      </c>
      <c r="G129">
        <f t="shared" si="38"/>
        <v>118</v>
      </c>
      <c r="H129" s="612">
        <f t="shared" si="29"/>
        <v>118</v>
      </c>
      <c r="I129" s="598">
        <f t="shared" si="30"/>
        <v>0</v>
      </c>
      <c r="J129" s="598">
        <f t="shared" si="39"/>
        <v>0</v>
      </c>
      <c r="K129" s="598">
        <f t="shared" si="31"/>
        <v>0</v>
      </c>
      <c r="L129" s="598">
        <f t="shared" si="32"/>
        <v>0</v>
      </c>
      <c r="M129" s="598">
        <f t="shared" si="23"/>
        <v>0</v>
      </c>
      <c r="N129" s="598">
        <f t="shared" si="33"/>
        <v>0</v>
      </c>
      <c r="P129" s="610"/>
      <c r="V129" s="598">
        <f t="shared" si="35"/>
        <v>0</v>
      </c>
      <c r="W129" s="612">
        <f t="shared" si="36"/>
        <v>118</v>
      </c>
      <c r="X129" s="610"/>
      <c r="Y129" s="610"/>
      <c r="AC129">
        <f t="shared" si="25"/>
        <v>1900</v>
      </c>
      <c r="AD129">
        <f t="shared" si="26"/>
        <v>4</v>
      </c>
      <c r="AE129">
        <f t="shared" si="27"/>
        <v>0</v>
      </c>
      <c r="AF129">
        <f>SUM($AE$10:AE129)</f>
        <v>0</v>
      </c>
      <c r="AG129">
        <f t="shared" si="28"/>
        <v>0</v>
      </c>
    </row>
    <row r="130" spans="2:35" x14ac:dyDescent="0.2">
      <c r="F130" s="610">
        <f t="shared" si="37"/>
        <v>1900</v>
      </c>
      <c r="G130">
        <f t="shared" si="38"/>
        <v>119</v>
      </c>
      <c r="H130" s="612">
        <f t="shared" si="29"/>
        <v>119</v>
      </c>
      <c r="I130" s="598">
        <f t="shared" si="30"/>
        <v>0</v>
      </c>
      <c r="J130" s="598">
        <f t="shared" si="39"/>
        <v>0</v>
      </c>
      <c r="K130" s="598">
        <f t="shared" si="31"/>
        <v>0</v>
      </c>
      <c r="L130" s="598">
        <f t="shared" si="32"/>
        <v>0</v>
      </c>
      <c r="M130" s="598">
        <f t="shared" si="23"/>
        <v>0</v>
      </c>
      <c r="N130" s="598">
        <f t="shared" si="33"/>
        <v>0</v>
      </c>
      <c r="P130" s="610"/>
      <c r="V130" s="598">
        <f t="shared" si="35"/>
        <v>0</v>
      </c>
      <c r="W130" s="612">
        <f t="shared" si="36"/>
        <v>119</v>
      </c>
      <c r="X130" s="610"/>
      <c r="Y130" s="610"/>
      <c r="AC130">
        <f t="shared" si="25"/>
        <v>1900</v>
      </c>
      <c r="AD130">
        <f t="shared" si="26"/>
        <v>4</v>
      </c>
      <c r="AE130">
        <f t="shared" si="27"/>
        <v>0</v>
      </c>
      <c r="AF130">
        <f>SUM($AE$10:AE130)</f>
        <v>0</v>
      </c>
      <c r="AG130">
        <f t="shared" si="28"/>
        <v>0</v>
      </c>
    </row>
    <row r="131" spans="2:35" x14ac:dyDescent="0.2">
      <c r="F131" s="610">
        <f t="shared" si="37"/>
        <v>1900</v>
      </c>
      <c r="G131">
        <f t="shared" si="38"/>
        <v>120</v>
      </c>
      <c r="H131" s="612">
        <f t="shared" si="29"/>
        <v>120</v>
      </c>
      <c r="I131" s="598">
        <f t="shared" si="30"/>
        <v>0</v>
      </c>
      <c r="J131" s="598">
        <f t="shared" si="39"/>
        <v>0</v>
      </c>
      <c r="K131" s="598">
        <f t="shared" si="31"/>
        <v>0</v>
      </c>
      <c r="L131" s="598">
        <f t="shared" si="32"/>
        <v>0</v>
      </c>
      <c r="M131" s="598">
        <f t="shared" si="23"/>
        <v>0</v>
      </c>
      <c r="N131" s="598">
        <f t="shared" si="33"/>
        <v>0</v>
      </c>
      <c r="P131" s="610"/>
      <c r="V131" s="598">
        <f t="shared" si="35"/>
        <v>0</v>
      </c>
      <c r="W131" s="612">
        <f t="shared" si="36"/>
        <v>120</v>
      </c>
      <c r="X131" s="610"/>
      <c r="Y131" s="610"/>
      <c r="AC131">
        <f t="shared" si="25"/>
        <v>1900</v>
      </c>
      <c r="AD131">
        <f t="shared" si="26"/>
        <v>4</v>
      </c>
      <c r="AE131">
        <f t="shared" si="27"/>
        <v>0</v>
      </c>
      <c r="AF131">
        <f>SUM($AE$10:AE131)</f>
        <v>0</v>
      </c>
      <c r="AG131">
        <f t="shared" si="28"/>
        <v>0</v>
      </c>
    </row>
    <row r="132" spans="2:35" x14ac:dyDescent="0.2">
      <c r="B132" t="e">
        <f>G132/C9</f>
        <v>#DIV/0!</v>
      </c>
      <c r="F132" s="610">
        <f t="shared" si="37"/>
        <v>1900</v>
      </c>
      <c r="G132">
        <f t="shared" si="38"/>
        <v>121</v>
      </c>
      <c r="H132" s="612">
        <f t="shared" si="29"/>
        <v>121</v>
      </c>
      <c r="I132" s="598">
        <f t="shared" si="30"/>
        <v>0</v>
      </c>
      <c r="J132" s="598">
        <f t="shared" si="39"/>
        <v>0</v>
      </c>
      <c r="K132" s="598">
        <f t="shared" si="31"/>
        <v>0</v>
      </c>
      <c r="L132" s="598">
        <f t="shared" si="32"/>
        <v>0</v>
      </c>
      <c r="M132" s="598">
        <f t="shared" si="23"/>
        <v>0</v>
      </c>
      <c r="N132" s="598">
        <f t="shared" si="33"/>
        <v>0</v>
      </c>
      <c r="P132" s="610"/>
      <c r="V132" s="598">
        <f t="shared" si="35"/>
        <v>0</v>
      </c>
      <c r="W132" s="612">
        <f t="shared" si="36"/>
        <v>121</v>
      </c>
      <c r="X132" s="610"/>
      <c r="Y132" s="610"/>
      <c r="AC132">
        <f t="shared" si="25"/>
        <v>1900</v>
      </c>
      <c r="AD132">
        <f t="shared" si="26"/>
        <v>4</v>
      </c>
      <c r="AE132">
        <f t="shared" si="27"/>
        <v>0</v>
      </c>
      <c r="AF132">
        <f>SUM($AE$10:AE132)</f>
        <v>0</v>
      </c>
      <c r="AG132">
        <f t="shared" si="28"/>
        <v>0</v>
      </c>
    </row>
    <row r="133" spans="2:35" x14ac:dyDescent="0.2">
      <c r="F133" s="610">
        <f t="shared" si="37"/>
        <v>1900</v>
      </c>
      <c r="G133">
        <f t="shared" si="38"/>
        <v>122</v>
      </c>
      <c r="H133" s="612">
        <f t="shared" si="29"/>
        <v>122</v>
      </c>
      <c r="I133" s="598">
        <f t="shared" si="30"/>
        <v>0</v>
      </c>
      <c r="J133" s="598">
        <f t="shared" si="39"/>
        <v>0</v>
      </c>
      <c r="K133" s="598">
        <f t="shared" si="31"/>
        <v>0</v>
      </c>
      <c r="L133" s="598">
        <f t="shared" si="32"/>
        <v>0</v>
      </c>
      <c r="M133" s="598">
        <f t="shared" si="23"/>
        <v>0</v>
      </c>
      <c r="N133" s="598">
        <f t="shared" si="33"/>
        <v>0</v>
      </c>
      <c r="P133" s="610"/>
      <c r="V133" s="598">
        <f t="shared" si="35"/>
        <v>0</v>
      </c>
      <c r="W133" s="612">
        <f t="shared" si="36"/>
        <v>122</v>
      </c>
      <c r="X133" s="610"/>
      <c r="Y133" s="610"/>
      <c r="AC133">
        <f t="shared" si="25"/>
        <v>1900</v>
      </c>
      <c r="AD133">
        <f t="shared" si="26"/>
        <v>5</v>
      </c>
      <c r="AE133">
        <f t="shared" si="27"/>
        <v>0</v>
      </c>
      <c r="AF133">
        <f>SUM($AE$10:AE133)</f>
        <v>0</v>
      </c>
      <c r="AG133">
        <f t="shared" si="28"/>
        <v>0</v>
      </c>
      <c r="AI133">
        <f>SUM(AG133:AG498)</f>
        <v>0</v>
      </c>
    </row>
    <row r="134" spans="2:35" x14ac:dyDescent="0.2">
      <c r="F134" s="610">
        <f t="shared" si="37"/>
        <v>1900</v>
      </c>
      <c r="G134">
        <f t="shared" si="38"/>
        <v>123</v>
      </c>
      <c r="H134" s="612">
        <f t="shared" si="29"/>
        <v>123</v>
      </c>
      <c r="I134" s="598">
        <f t="shared" si="30"/>
        <v>0</v>
      </c>
      <c r="J134" s="598">
        <f t="shared" si="39"/>
        <v>0</v>
      </c>
      <c r="K134" s="598">
        <f t="shared" si="31"/>
        <v>0</v>
      </c>
      <c r="L134" s="598">
        <f t="shared" si="32"/>
        <v>0</v>
      </c>
      <c r="M134" s="598">
        <f t="shared" si="23"/>
        <v>0</v>
      </c>
      <c r="N134" s="598">
        <f t="shared" si="33"/>
        <v>0</v>
      </c>
      <c r="P134" s="610"/>
      <c r="V134" s="598">
        <f t="shared" si="35"/>
        <v>0</v>
      </c>
      <c r="W134" s="612">
        <f t="shared" si="36"/>
        <v>123</v>
      </c>
      <c r="X134" s="610"/>
      <c r="Y134" s="610"/>
      <c r="AC134">
        <f t="shared" si="25"/>
        <v>1900</v>
      </c>
      <c r="AD134">
        <f t="shared" si="26"/>
        <v>5</v>
      </c>
      <c r="AE134">
        <f t="shared" si="27"/>
        <v>0</v>
      </c>
      <c r="AF134">
        <f>SUM($AE$10:AE134)</f>
        <v>0</v>
      </c>
      <c r="AG134">
        <f t="shared" si="28"/>
        <v>0</v>
      </c>
    </row>
    <row r="135" spans="2:35" x14ac:dyDescent="0.2">
      <c r="F135" s="610">
        <f t="shared" si="37"/>
        <v>1900</v>
      </c>
      <c r="G135">
        <f t="shared" si="38"/>
        <v>124</v>
      </c>
      <c r="H135" s="612">
        <f t="shared" si="29"/>
        <v>124</v>
      </c>
      <c r="I135" s="598">
        <f t="shared" si="30"/>
        <v>0</v>
      </c>
      <c r="J135" s="598">
        <f t="shared" si="39"/>
        <v>0</v>
      </c>
      <c r="K135" s="598">
        <f t="shared" si="31"/>
        <v>0</v>
      </c>
      <c r="L135" s="598">
        <f t="shared" si="32"/>
        <v>0</v>
      </c>
      <c r="M135" s="598">
        <f t="shared" si="23"/>
        <v>0</v>
      </c>
      <c r="N135" s="598">
        <f t="shared" si="33"/>
        <v>0</v>
      </c>
      <c r="P135" s="610"/>
      <c r="V135" s="598">
        <f t="shared" si="35"/>
        <v>0</v>
      </c>
      <c r="W135" s="612">
        <f t="shared" si="36"/>
        <v>124</v>
      </c>
      <c r="X135" s="610"/>
      <c r="Y135" s="610"/>
      <c r="AC135">
        <f t="shared" si="25"/>
        <v>1900</v>
      </c>
      <c r="AD135">
        <f t="shared" si="26"/>
        <v>5</v>
      </c>
      <c r="AE135">
        <f t="shared" si="27"/>
        <v>0</v>
      </c>
      <c r="AF135">
        <f>SUM($AE$10:AE135)</f>
        <v>0</v>
      </c>
      <c r="AG135">
        <f t="shared" si="28"/>
        <v>0</v>
      </c>
    </row>
    <row r="136" spans="2:35" x14ac:dyDescent="0.2">
      <c r="F136" s="610">
        <f t="shared" si="37"/>
        <v>1900</v>
      </c>
      <c r="G136">
        <f t="shared" si="38"/>
        <v>125</v>
      </c>
      <c r="H136" s="612">
        <f t="shared" si="29"/>
        <v>125</v>
      </c>
      <c r="I136" s="598">
        <f t="shared" si="30"/>
        <v>0</v>
      </c>
      <c r="J136" s="598">
        <f t="shared" si="39"/>
        <v>0</v>
      </c>
      <c r="K136" s="598">
        <f t="shared" si="31"/>
        <v>0</v>
      </c>
      <c r="L136" s="598">
        <f t="shared" si="32"/>
        <v>0</v>
      </c>
      <c r="M136" s="598">
        <f t="shared" si="23"/>
        <v>0</v>
      </c>
      <c r="N136" s="598">
        <f t="shared" si="33"/>
        <v>0</v>
      </c>
      <c r="P136" s="610"/>
      <c r="V136" s="598">
        <f t="shared" si="35"/>
        <v>0</v>
      </c>
      <c r="W136" s="612">
        <f t="shared" si="36"/>
        <v>125</v>
      </c>
      <c r="X136" s="610"/>
      <c r="Y136" s="610"/>
      <c r="AC136">
        <f t="shared" si="25"/>
        <v>1900</v>
      </c>
      <c r="AD136">
        <f t="shared" si="26"/>
        <v>5</v>
      </c>
      <c r="AE136">
        <f t="shared" si="27"/>
        <v>0</v>
      </c>
      <c r="AF136">
        <f>SUM($AE$10:AE136)</f>
        <v>0</v>
      </c>
      <c r="AG136">
        <f t="shared" si="28"/>
        <v>0</v>
      </c>
    </row>
    <row r="137" spans="2:35" x14ac:dyDescent="0.2">
      <c r="F137" s="610">
        <f t="shared" si="37"/>
        <v>1900</v>
      </c>
      <c r="G137">
        <f t="shared" si="38"/>
        <v>126</v>
      </c>
      <c r="H137" s="612">
        <f t="shared" si="29"/>
        <v>126</v>
      </c>
      <c r="I137" s="598">
        <f t="shared" si="30"/>
        <v>0</v>
      </c>
      <c r="J137" s="598">
        <f t="shared" si="39"/>
        <v>0</v>
      </c>
      <c r="K137" s="598">
        <f t="shared" si="31"/>
        <v>0</v>
      </c>
      <c r="L137" s="598">
        <f t="shared" si="32"/>
        <v>0</v>
      </c>
      <c r="M137" s="598">
        <f t="shared" si="23"/>
        <v>0</v>
      </c>
      <c r="N137" s="598">
        <f t="shared" si="33"/>
        <v>0</v>
      </c>
      <c r="P137" s="610"/>
      <c r="V137" s="598">
        <f t="shared" si="35"/>
        <v>0</v>
      </c>
      <c r="W137" s="612">
        <f t="shared" si="36"/>
        <v>126</v>
      </c>
      <c r="X137" s="610"/>
      <c r="Y137" s="610"/>
      <c r="AC137">
        <f t="shared" si="25"/>
        <v>1900</v>
      </c>
      <c r="AD137">
        <f t="shared" si="26"/>
        <v>5</v>
      </c>
      <c r="AE137">
        <f t="shared" si="27"/>
        <v>0</v>
      </c>
      <c r="AF137">
        <f>SUM($AE$10:AE137)</f>
        <v>0</v>
      </c>
      <c r="AG137">
        <f t="shared" si="28"/>
        <v>0</v>
      </c>
    </row>
    <row r="138" spans="2:35" x14ac:dyDescent="0.2">
      <c r="F138" s="610">
        <f t="shared" si="37"/>
        <v>1900</v>
      </c>
      <c r="G138">
        <f t="shared" si="38"/>
        <v>127</v>
      </c>
      <c r="H138" s="612">
        <f t="shared" si="29"/>
        <v>127</v>
      </c>
      <c r="I138" s="598">
        <f t="shared" si="30"/>
        <v>0</v>
      </c>
      <c r="J138" s="598">
        <f t="shared" si="39"/>
        <v>0</v>
      </c>
      <c r="K138" s="598">
        <f t="shared" si="31"/>
        <v>0</v>
      </c>
      <c r="L138" s="598">
        <f t="shared" si="32"/>
        <v>0</v>
      </c>
      <c r="M138" s="598">
        <f t="shared" si="23"/>
        <v>0</v>
      </c>
      <c r="N138" s="598">
        <f t="shared" si="33"/>
        <v>0</v>
      </c>
      <c r="P138" s="610"/>
      <c r="V138" s="598">
        <f t="shared" si="35"/>
        <v>0</v>
      </c>
      <c r="W138" s="612">
        <f t="shared" si="36"/>
        <v>127</v>
      </c>
      <c r="X138" s="610"/>
      <c r="Y138" s="610"/>
      <c r="AC138">
        <f t="shared" si="25"/>
        <v>1900</v>
      </c>
      <c r="AD138">
        <f t="shared" si="26"/>
        <v>5</v>
      </c>
      <c r="AE138">
        <f t="shared" si="27"/>
        <v>0</v>
      </c>
      <c r="AF138">
        <f>SUM($AE$10:AE138)</f>
        <v>0</v>
      </c>
      <c r="AG138">
        <f t="shared" si="28"/>
        <v>0</v>
      </c>
    </row>
    <row r="139" spans="2:35" x14ac:dyDescent="0.2">
      <c r="F139" s="610">
        <f t="shared" si="37"/>
        <v>1900</v>
      </c>
      <c r="G139">
        <f t="shared" si="38"/>
        <v>128</v>
      </c>
      <c r="H139" s="612">
        <f t="shared" si="29"/>
        <v>128</v>
      </c>
      <c r="I139" s="598">
        <f t="shared" si="30"/>
        <v>0</v>
      </c>
      <c r="J139" s="598">
        <f t="shared" si="39"/>
        <v>0</v>
      </c>
      <c r="K139" s="598">
        <f t="shared" si="31"/>
        <v>0</v>
      </c>
      <c r="L139" s="598">
        <f t="shared" si="32"/>
        <v>0</v>
      </c>
      <c r="M139" s="598">
        <f t="shared" ref="M139:M202" si="46">IF(AND(H139&gt;$C$7,H139&lt;$C$8),$C$5,0)</f>
        <v>0</v>
      </c>
      <c r="N139" s="598">
        <f t="shared" si="33"/>
        <v>0</v>
      </c>
      <c r="P139" s="610"/>
      <c r="V139" s="598">
        <f t="shared" si="35"/>
        <v>0</v>
      </c>
      <c r="W139" s="612">
        <f t="shared" si="36"/>
        <v>128</v>
      </c>
      <c r="X139" s="610"/>
      <c r="Y139" s="610"/>
      <c r="AC139">
        <f t="shared" ref="AC139:AC202" si="47">YEAR(H139)</f>
        <v>1900</v>
      </c>
      <c r="AD139">
        <f t="shared" ref="AD139:AD202" si="48">MONTH(H139)</f>
        <v>5</v>
      </c>
      <c r="AE139">
        <f t="shared" ref="AE139:AE202" si="49">IF(AND(AD139&lt;&gt;AD138,H138&gt;=$C$6,H139&lt;=$C$7),$C$11,0)</f>
        <v>0</v>
      </c>
      <c r="AF139">
        <f>SUM($AE$10:AE139)</f>
        <v>0</v>
      </c>
      <c r="AG139">
        <f t="shared" ref="AG139:AG202" si="50">IF(G139&lt;=$C$9,$D$4*IF(H139&lt;=$C$7,AF139,0),0)</f>
        <v>0</v>
      </c>
    </row>
    <row r="140" spans="2:35" x14ac:dyDescent="0.2">
      <c r="F140" s="610">
        <f t="shared" si="37"/>
        <v>1900</v>
      </c>
      <c r="G140">
        <f t="shared" si="38"/>
        <v>129</v>
      </c>
      <c r="H140" s="612">
        <f t="shared" ref="H140:H203" si="51">$C$6+G140</f>
        <v>129</v>
      </c>
      <c r="I140" s="598">
        <f t="shared" ref="I140:I203" si="52">IF(H140&lt;=$C$7,G140*($C$5/$C$9),0)</f>
        <v>0</v>
      </c>
      <c r="J140" s="598">
        <f t="shared" si="39"/>
        <v>0</v>
      </c>
      <c r="K140" s="598">
        <f t="shared" ref="K140:K203" si="53">IF(G140&lt;=$C$9,I140*$D$4,0)</f>
        <v>0</v>
      </c>
      <c r="L140" s="598">
        <f t="shared" ref="L140:L203" si="54">IF(G140&lt;=$C$9,$D$4*IF(H140&lt;=$C$7,J140,0),0)</f>
        <v>0</v>
      </c>
      <c r="M140" s="598">
        <f t="shared" si="46"/>
        <v>0</v>
      </c>
      <c r="N140" s="598">
        <f t="shared" ref="N140:N203" si="55">IF(AND(H140&gt;$C$7,H140&lt;$C$8),$C$5*$D$4,0)</f>
        <v>0</v>
      </c>
      <c r="P140" s="610"/>
      <c r="V140" s="598">
        <f t="shared" ref="V140:V203" si="56">IF(I140-I139+M140-M139&lt;0,0,I140-I139+M140-M139)</f>
        <v>0</v>
      </c>
      <c r="W140" s="612">
        <f t="shared" ref="W140:W203" si="57">H140</f>
        <v>129</v>
      </c>
      <c r="X140" s="610"/>
      <c r="Y140" s="610"/>
      <c r="AC140">
        <f t="shared" si="47"/>
        <v>1900</v>
      </c>
      <c r="AD140">
        <f t="shared" si="48"/>
        <v>5</v>
      </c>
      <c r="AE140">
        <f t="shared" si="49"/>
        <v>0</v>
      </c>
      <c r="AF140">
        <f>SUM($AE$10:AE140)</f>
        <v>0</v>
      </c>
      <c r="AG140">
        <f t="shared" si="50"/>
        <v>0</v>
      </c>
    </row>
    <row r="141" spans="2:35" x14ac:dyDescent="0.2">
      <c r="F141" s="610">
        <f t="shared" ref="F141:F204" si="58">YEAR(H141)</f>
        <v>1900</v>
      </c>
      <c r="G141">
        <f t="shared" ref="G141:G204" si="59">1+G140</f>
        <v>130</v>
      </c>
      <c r="H141" s="612">
        <f t="shared" si="51"/>
        <v>130</v>
      </c>
      <c r="I141" s="598">
        <f t="shared" si="52"/>
        <v>0</v>
      </c>
      <c r="J141" s="598">
        <f t="shared" ref="J141:J204" si="60">IF(H141&lt;=$C$7,$C$5/2,0)</f>
        <v>0</v>
      </c>
      <c r="K141" s="598">
        <f t="shared" si="53"/>
        <v>0</v>
      </c>
      <c r="L141" s="598">
        <f t="shared" si="54"/>
        <v>0</v>
      </c>
      <c r="M141" s="598">
        <f t="shared" si="46"/>
        <v>0</v>
      </c>
      <c r="N141" s="598">
        <f t="shared" si="55"/>
        <v>0</v>
      </c>
      <c r="P141" s="610"/>
      <c r="V141" s="598">
        <f t="shared" si="56"/>
        <v>0</v>
      </c>
      <c r="W141" s="612">
        <f t="shared" si="57"/>
        <v>130</v>
      </c>
      <c r="X141" s="610"/>
      <c r="Y141" s="610"/>
      <c r="AC141">
        <f t="shared" si="47"/>
        <v>1900</v>
      </c>
      <c r="AD141">
        <f t="shared" si="48"/>
        <v>5</v>
      </c>
      <c r="AE141">
        <f t="shared" si="49"/>
        <v>0</v>
      </c>
      <c r="AF141">
        <f>SUM($AE$10:AE141)</f>
        <v>0</v>
      </c>
      <c r="AG141">
        <f t="shared" si="50"/>
        <v>0</v>
      </c>
    </row>
    <row r="142" spans="2:35" x14ac:dyDescent="0.2">
      <c r="F142" s="610">
        <f t="shared" si="58"/>
        <v>1900</v>
      </c>
      <c r="G142">
        <f t="shared" si="59"/>
        <v>131</v>
      </c>
      <c r="H142" s="612">
        <f t="shared" si="51"/>
        <v>131</v>
      </c>
      <c r="I142" s="598">
        <f t="shared" si="52"/>
        <v>0</v>
      </c>
      <c r="J142" s="598">
        <f t="shared" si="60"/>
        <v>0</v>
      </c>
      <c r="K142" s="598">
        <f t="shared" si="53"/>
        <v>0</v>
      </c>
      <c r="L142" s="598">
        <f t="shared" si="54"/>
        <v>0</v>
      </c>
      <c r="M142" s="598">
        <f t="shared" si="46"/>
        <v>0</v>
      </c>
      <c r="N142" s="598">
        <f t="shared" si="55"/>
        <v>0</v>
      </c>
      <c r="P142" s="610"/>
      <c r="V142" s="598">
        <f t="shared" si="56"/>
        <v>0</v>
      </c>
      <c r="W142" s="612">
        <f t="shared" si="57"/>
        <v>131</v>
      </c>
      <c r="X142" s="610"/>
      <c r="Y142" s="610"/>
      <c r="AC142">
        <f t="shared" si="47"/>
        <v>1900</v>
      </c>
      <c r="AD142">
        <f t="shared" si="48"/>
        <v>5</v>
      </c>
      <c r="AE142">
        <f t="shared" si="49"/>
        <v>0</v>
      </c>
      <c r="AF142">
        <f>SUM($AE$10:AE142)</f>
        <v>0</v>
      </c>
      <c r="AG142">
        <f t="shared" si="50"/>
        <v>0</v>
      </c>
    </row>
    <row r="143" spans="2:35" x14ac:dyDescent="0.2">
      <c r="F143" s="610">
        <f t="shared" si="58"/>
        <v>1900</v>
      </c>
      <c r="G143">
        <f t="shared" si="59"/>
        <v>132</v>
      </c>
      <c r="H143" s="612">
        <f t="shared" si="51"/>
        <v>132</v>
      </c>
      <c r="I143" s="598">
        <f t="shared" si="52"/>
        <v>0</v>
      </c>
      <c r="J143" s="598">
        <f t="shared" si="60"/>
        <v>0</v>
      </c>
      <c r="K143" s="598">
        <f t="shared" si="53"/>
        <v>0</v>
      </c>
      <c r="L143" s="598">
        <f t="shared" si="54"/>
        <v>0</v>
      </c>
      <c r="M143" s="598">
        <f t="shared" si="46"/>
        <v>0</v>
      </c>
      <c r="N143" s="598">
        <f t="shared" si="55"/>
        <v>0</v>
      </c>
      <c r="P143" s="610"/>
      <c r="V143" s="598">
        <f t="shared" si="56"/>
        <v>0</v>
      </c>
      <c r="W143" s="612">
        <f t="shared" si="57"/>
        <v>132</v>
      </c>
      <c r="X143" s="610"/>
      <c r="Y143" s="610"/>
      <c r="AC143">
        <f t="shared" si="47"/>
        <v>1900</v>
      </c>
      <c r="AD143">
        <f t="shared" si="48"/>
        <v>5</v>
      </c>
      <c r="AE143">
        <f t="shared" si="49"/>
        <v>0</v>
      </c>
      <c r="AF143">
        <f>SUM($AE$10:AE143)</f>
        <v>0</v>
      </c>
      <c r="AG143">
        <f t="shared" si="50"/>
        <v>0</v>
      </c>
    </row>
    <row r="144" spans="2:35" x14ac:dyDescent="0.2">
      <c r="F144" s="610">
        <f t="shared" si="58"/>
        <v>1900</v>
      </c>
      <c r="G144">
        <f t="shared" si="59"/>
        <v>133</v>
      </c>
      <c r="H144" s="612">
        <f t="shared" si="51"/>
        <v>133</v>
      </c>
      <c r="I144" s="598">
        <f t="shared" si="52"/>
        <v>0</v>
      </c>
      <c r="J144" s="598">
        <f t="shared" si="60"/>
        <v>0</v>
      </c>
      <c r="K144" s="598">
        <f t="shared" si="53"/>
        <v>0</v>
      </c>
      <c r="L144" s="598">
        <f t="shared" si="54"/>
        <v>0</v>
      </c>
      <c r="M144" s="598">
        <f t="shared" si="46"/>
        <v>0</v>
      </c>
      <c r="N144" s="598">
        <f t="shared" si="55"/>
        <v>0</v>
      </c>
      <c r="P144" s="610"/>
      <c r="V144" s="598">
        <f t="shared" si="56"/>
        <v>0</v>
      </c>
      <c r="W144" s="612">
        <f t="shared" si="57"/>
        <v>133</v>
      </c>
      <c r="X144" s="610"/>
      <c r="Y144" s="610"/>
      <c r="AC144">
        <f t="shared" si="47"/>
        <v>1900</v>
      </c>
      <c r="AD144">
        <f t="shared" si="48"/>
        <v>5</v>
      </c>
      <c r="AE144">
        <f t="shared" si="49"/>
        <v>0</v>
      </c>
      <c r="AF144">
        <f>SUM($AE$10:AE144)</f>
        <v>0</v>
      </c>
      <c r="AG144">
        <f t="shared" si="50"/>
        <v>0</v>
      </c>
    </row>
    <row r="145" spans="6:33" x14ac:dyDescent="0.2">
      <c r="F145" s="610">
        <f t="shared" si="58"/>
        <v>1900</v>
      </c>
      <c r="G145">
        <f t="shared" si="59"/>
        <v>134</v>
      </c>
      <c r="H145" s="612">
        <f t="shared" si="51"/>
        <v>134</v>
      </c>
      <c r="I145" s="598">
        <f t="shared" si="52"/>
        <v>0</v>
      </c>
      <c r="J145" s="598">
        <f t="shared" si="60"/>
        <v>0</v>
      </c>
      <c r="K145" s="598">
        <f t="shared" si="53"/>
        <v>0</v>
      </c>
      <c r="L145" s="598">
        <f t="shared" si="54"/>
        <v>0</v>
      </c>
      <c r="M145" s="598">
        <f t="shared" si="46"/>
        <v>0</v>
      </c>
      <c r="N145" s="598">
        <f t="shared" si="55"/>
        <v>0</v>
      </c>
      <c r="P145" s="610"/>
      <c r="V145" s="598">
        <f t="shared" si="56"/>
        <v>0</v>
      </c>
      <c r="W145" s="612">
        <f t="shared" si="57"/>
        <v>134</v>
      </c>
      <c r="X145" s="610"/>
      <c r="Y145" s="610"/>
      <c r="AC145">
        <f t="shared" si="47"/>
        <v>1900</v>
      </c>
      <c r="AD145">
        <f t="shared" si="48"/>
        <v>5</v>
      </c>
      <c r="AE145">
        <f t="shared" si="49"/>
        <v>0</v>
      </c>
      <c r="AF145">
        <f>SUM($AE$10:AE145)</f>
        <v>0</v>
      </c>
      <c r="AG145">
        <f t="shared" si="50"/>
        <v>0</v>
      </c>
    </row>
    <row r="146" spans="6:33" x14ac:dyDescent="0.2">
      <c r="F146" s="610">
        <f t="shared" si="58"/>
        <v>1900</v>
      </c>
      <c r="G146">
        <f t="shared" si="59"/>
        <v>135</v>
      </c>
      <c r="H146" s="612">
        <f t="shared" si="51"/>
        <v>135</v>
      </c>
      <c r="I146" s="598">
        <f t="shared" si="52"/>
        <v>0</v>
      </c>
      <c r="J146" s="598">
        <f t="shared" si="60"/>
        <v>0</v>
      </c>
      <c r="K146" s="598">
        <f t="shared" si="53"/>
        <v>0</v>
      </c>
      <c r="L146" s="598">
        <f t="shared" si="54"/>
        <v>0</v>
      </c>
      <c r="M146" s="598">
        <f t="shared" si="46"/>
        <v>0</v>
      </c>
      <c r="N146" s="598">
        <f t="shared" si="55"/>
        <v>0</v>
      </c>
      <c r="P146" s="610"/>
      <c r="V146" s="598">
        <f t="shared" si="56"/>
        <v>0</v>
      </c>
      <c r="W146" s="612">
        <f t="shared" si="57"/>
        <v>135</v>
      </c>
      <c r="X146" s="610"/>
      <c r="Y146" s="610"/>
      <c r="AC146">
        <f t="shared" si="47"/>
        <v>1900</v>
      </c>
      <c r="AD146">
        <f t="shared" si="48"/>
        <v>5</v>
      </c>
      <c r="AE146">
        <f t="shared" si="49"/>
        <v>0</v>
      </c>
      <c r="AF146">
        <f>SUM($AE$10:AE146)</f>
        <v>0</v>
      </c>
      <c r="AG146">
        <f t="shared" si="50"/>
        <v>0</v>
      </c>
    </row>
    <row r="147" spans="6:33" x14ac:dyDescent="0.2">
      <c r="F147" s="610">
        <f t="shared" si="58"/>
        <v>1900</v>
      </c>
      <c r="G147">
        <f t="shared" si="59"/>
        <v>136</v>
      </c>
      <c r="H147" s="612">
        <f t="shared" si="51"/>
        <v>136</v>
      </c>
      <c r="I147" s="598">
        <f t="shared" si="52"/>
        <v>0</v>
      </c>
      <c r="J147" s="598">
        <f t="shared" si="60"/>
        <v>0</v>
      </c>
      <c r="K147" s="598">
        <f t="shared" si="53"/>
        <v>0</v>
      </c>
      <c r="L147" s="598">
        <f t="shared" si="54"/>
        <v>0</v>
      </c>
      <c r="M147" s="598">
        <f t="shared" si="46"/>
        <v>0</v>
      </c>
      <c r="N147" s="598">
        <f t="shared" si="55"/>
        <v>0</v>
      </c>
      <c r="P147" s="610"/>
      <c r="V147" s="598">
        <f t="shared" si="56"/>
        <v>0</v>
      </c>
      <c r="W147" s="612">
        <f t="shared" si="57"/>
        <v>136</v>
      </c>
      <c r="X147" s="610"/>
      <c r="Y147" s="610"/>
      <c r="AC147">
        <f t="shared" si="47"/>
        <v>1900</v>
      </c>
      <c r="AD147">
        <f t="shared" si="48"/>
        <v>5</v>
      </c>
      <c r="AE147">
        <f t="shared" si="49"/>
        <v>0</v>
      </c>
      <c r="AF147">
        <f>SUM($AE$10:AE147)</f>
        <v>0</v>
      </c>
      <c r="AG147">
        <f t="shared" si="50"/>
        <v>0</v>
      </c>
    </row>
    <row r="148" spans="6:33" x14ac:dyDescent="0.2">
      <c r="F148" s="610">
        <f t="shared" si="58"/>
        <v>1900</v>
      </c>
      <c r="G148">
        <f t="shared" si="59"/>
        <v>137</v>
      </c>
      <c r="H148" s="612">
        <f t="shared" si="51"/>
        <v>137</v>
      </c>
      <c r="I148" s="598">
        <f t="shared" si="52"/>
        <v>0</v>
      </c>
      <c r="J148" s="598">
        <f t="shared" si="60"/>
        <v>0</v>
      </c>
      <c r="K148" s="598">
        <f t="shared" si="53"/>
        <v>0</v>
      </c>
      <c r="L148" s="598">
        <f t="shared" si="54"/>
        <v>0</v>
      </c>
      <c r="M148" s="598">
        <f t="shared" si="46"/>
        <v>0</v>
      </c>
      <c r="N148" s="598">
        <f t="shared" si="55"/>
        <v>0</v>
      </c>
      <c r="P148" s="610"/>
      <c r="V148" s="598">
        <f t="shared" si="56"/>
        <v>0</v>
      </c>
      <c r="W148" s="612">
        <f t="shared" si="57"/>
        <v>137</v>
      </c>
      <c r="X148" s="610"/>
      <c r="Y148" s="610"/>
      <c r="AC148">
        <f t="shared" si="47"/>
        <v>1900</v>
      </c>
      <c r="AD148">
        <f t="shared" si="48"/>
        <v>5</v>
      </c>
      <c r="AE148">
        <f t="shared" si="49"/>
        <v>0</v>
      </c>
      <c r="AF148">
        <f>SUM($AE$10:AE148)</f>
        <v>0</v>
      </c>
      <c r="AG148">
        <f t="shared" si="50"/>
        <v>0</v>
      </c>
    </row>
    <row r="149" spans="6:33" x14ac:dyDescent="0.2">
      <c r="F149" s="610">
        <f t="shared" si="58"/>
        <v>1900</v>
      </c>
      <c r="G149">
        <f t="shared" si="59"/>
        <v>138</v>
      </c>
      <c r="H149" s="612">
        <f t="shared" si="51"/>
        <v>138</v>
      </c>
      <c r="I149" s="598">
        <f t="shared" si="52"/>
        <v>0</v>
      </c>
      <c r="J149" s="598">
        <f t="shared" si="60"/>
        <v>0</v>
      </c>
      <c r="K149" s="598">
        <f t="shared" si="53"/>
        <v>0</v>
      </c>
      <c r="L149" s="598">
        <f t="shared" si="54"/>
        <v>0</v>
      </c>
      <c r="M149" s="598">
        <f t="shared" si="46"/>
        <v>0</v>
      </c>
      <c r="N149" s="598">
        <f t="shared" si="55"/>
        <v>0</v>
      </c>
      <c r="P149" s="610"/>
      <c r="V149" s="598">
        <f t="shared" si="56"/>
        <v>0</v>
      </c>
      <c r="W149" s="612">
        <f t="shared" si="57"/>
        <v>138</v>
      </c>
      <c r="X149" s="610"/>
      <c r="Y149" s="610"/>
      <c r="AC149">
        <f t="shared" si="47"/>
        <v>1900</v>
      </c>
      <c r="AD149">
        <f t="shared" si="48"/>
        <v>5</v>
      </c>
      <c r="AE149">
        <f t="shared" si="49"/>
        <v>0</v>
      </c>
      <c r="AF149">
        <f>SUM($AE$10:AE149)</f>
        <v>0</v>
      </c>
      <c r="AG149">
        <f t="shared" si="50"/>
        <v>0</v>
      </c>
    </row>
    <row r="150" spans="6:33" x14ac:dyDescent="0.2">
      <c r="F150" s="610">
        <f t="shared" si="58"/>
        <v>1900</v>
      </c>
      <c r="G150">
        <f t="shared" si="59"/>
        <v>139</v>
      </c>
      <c r="H150" s="612">
        <f t="shared" si="51"/>
        <v>139</v>
      </c>
      <c r="I150" s="598">
        <f t="shared" si="52"/>
        <v>0</v>
      </c>
      <c r="J150" s="598">
        <f t="shared" si="60"/>
        <v>0</v>
      </c>
      <c r="K150" s="598">
        <f t="shared" si="53"/>
        <v>0</v>
      </c>
      <c r="L150" s="598">
        <f t="shared" si="54"/>
        <v>0</v>
      </c>
      <c r="M150" s="598">
        <f t="shared" si="46"/>
        <v>0</v>
      </c>
      <c r="N150" s="598">
        <f t="shared" si="55"/>
        <v>0</v>
      </c>
      <c r="P150" s="610"/>
      <c r="V150" s="598">
        <f t="shared" si="56"/>
        <v>0</v>
      </c>
      <c r="W150" s="612">
        <f t="shared" si="57"/>
        <v>139</v>
      </c>
      <c r="X150" s="610"/>
      <c r="Y150" s="610"/>
      <c r="AC150">
        <f t="shared" si="47"/>
        <v>1900</v>
      </c>
      <c r="AD150">
        <f t="shared" si="48"/>
        <v>5</v>
      </c>
      <c r="AE150">
        <f t="shared" si="49"/>
        <v>0</v>
      </c>
      <c r="AF150">
        <f>SUM($AE$10:AE150)</f>
        <v>0</v>
      </c>
      <c r="AG150">
        <f t="shared" si="50"/>
        <v>0</v>
      </c>
    </row>
    <row r="151" spans="6:33" x14ac:dyDescent="0.2">
      <c r="F151" s="610">
        <f t="shared" si="58"/>
        <v>1900</v>
      </c>
      <c r="G151">
        <f t="shared" si="59"/>
        <v>140</v>
      </c>
      <c r="H151" s="612">
        <f t="shared" si="51"/>
        <v>140</v>
      </c>
      <c r="I151" s="598">
        <f t="shared" si="52"/>
        <v>0</v>
      </c>
      <c r="J151" s="598">
        <f t="shared" si="60"/>
        <v>0</v>
      </c>
      <c r="K151" s="598">
        <f t="shared" si="53"/>
        <v>0</v>
      </c>
      <c r="L151" s="598">
        <f t="shared" si="54"/>
        <v>0</v>
      </c>
      <c r="M151" s="598">
        <f t="shared" si="46"/>
        <v>0</v>
      </c>
      <c r="N151" s="598">
        <f t="shared" si="55"/>
        <v>0</v>
      </c>
      <c r="P151" s="610"/>
      <c r="V151" s="598">
        <f t="shared" si="56"/>
        <v>0</v>
      </c>
      <c r="W151" s="612">
        <f t="shared" si="57"/>
        <v>140</v>
      </c>
      <c r="X151" s="610"/>
      <c r="Y151" s="610"/>
      <c r="AC151">
        <f t="shared" si="47"/>
        <v>1900</v>
      </c>
      <c r="AD151">
        <f t="shared" si="48"/>
        <v>5</v>
      </c>
      <c r="AE151">
        <f t="shared" si="49"/>
        <v>0</v>
      </c>
      <c r="AF151">
        <f>SUM($AE$10:AE151)</f>
        <v>0</v>
      </c>
      <c r="AG151">
        <f t="shared" si="50"/>
        <v>0</v>
      </c>
    </row>
    <row r="152" spans="6:33" x14ac:dyDescent="0.2">
      <c r="F152" s="610">
        <f t="shared" si="58"/>
        <v>1900</v>
      </c>
      <c r="G152">
        <f t="shared" si="59"/>
        <v>141</v>
      </c>
      <c r="H152" s="612">
        <f t="shared" si="51"/>
        <v>141</v>
      </c>
      <c r="I152" s="598">
        <f t="shared" si="52"/>
        <v>0</v>
      </c>
      <c r="J152" s="598">
        <f t="shared" si="60"/>
        <v>0</v>
      </c>
      <c r="K152" s="598">
        <f t="shared" si="53"/>
        <v>0</v>
      </c>
      <c r="L152" s="598">
        <f t="shared" si="54"/>
        <v>0</v>
      </c>
      <c r="M152" s="598">
        <f t="shared" si="46"/>
        <v>0</v>
      </c>
      <c r="N152" s="598">
        <f t="shared" si="55"/>
        <v>0</v>
      </c>
      <c r="P152" s="610"/>
      <c r="V152" s="598">
        <f t="shared" si="56"/>
        <v>0</v>
      </c>
      <c r="W152" s="612">
        <f t="shared" si="57"/>
        <v>141</v>
      </c>
      <c r="X152" s="610"/>
      <c r="Y152" s="610"/>
      <c r="AC152">
        <f t="shared" si="47"/>
        <v>1900</v>
      </c>
      <c r="AD152">
        <f t="shared" si="48"/>
        <v>5</v>
      </c>
      <c r="AE152">
        <f t="shared" si="49"/>
        <v>0</v>
      </c>
      <c r="AF152">
        <f>SUM($AE$10:AE152)</f>
        <v>0</v>
      </c>
      <c r="AG152">
        <f t="shared" si="50"/>
        <v>0</v>
      </c>
    </row>
    <row r="153" spans="6:33" x14ac:dyDescent="0.2">
      <c r="F153" s="610">
        <f t="shared" si="58"/>
        <v>1900</v>
      </c>
      <c r="G153">
        <f t="shared" si="59"/>
        <v>142</v>
      </c>
      <c r="H153" s="612">
        <f t="shared" si="51"/>
        <v>142</v>
      </c>
      <c r="I153" s="598">
        <f t="shared" si="52"/>
        <v>0</v>
      </c>
      <c r="J153" s="598">
        <f t="shared" si="60"/>
        <v>0</v>
      </c>
      <c r="K153" s="598">
        <f t="shared" si="53"/>
        <v>0</v>
      </c>
      <c r="L153" s="598">
        <f t="shared" si="54"/>
        <v>0</v>
      </c>
      <c r="M153" s="598">
        <f t="shared" si="46"/>
        <v>0</v>
      </c>
      <c r="N153" s="598">
        <f t="shared" si="55"/>
        <v>0</v>
      </c>
      <c r="P153" s="610"/>
      <c r="V153" s="598">
        <f t="shared" si="56"/>
        <v>0</v>
      </c>
      <c r="W153" s="612">
        <f t="shared" si="57"/>
        <v>142</v>
      </c>
      <c r="X153" s="610"/>
      <c r="Y153" s="610"/>
      <c r="AC153">
        <f t="shared" si="47"/>
        <v>1900</v>
      </c>
      <c r="AD153">
        <f t="shared" si="48"/>
        <v>5</v>
      </c>
      <c r="AE153">
        <f t="shared" si="49"/>
        <v>0</v>
      </c>
      <c r="AF153">
        <f>SUM($AE$10:AE153)</f>
        <v>0</v>
      </c>
      <c r="AG153">
        <f t="shared" si="50"/>
        <v>0</v>
      </c>
    </row>
    <row r="154" spans="6:33" x14ac:dyDescent="0.2">
      <c r="F154" s="610">
        <f t="shared" si="58"/>
        <v>1900</v>
      </c>
      <c r="G154">
        <f t="shared" si="59"/>
        <v>143</v>
      </c>
      <c r="H154" s="612">
        <f t="shared" si="51"/>
        <v>143</v>
      </c>
      <c r="I154" s="598">
        <f t="shared" si="52"/>
        <v>0</v>
      </c>
      <c r="J154" s="598">
        <f t="shared" si="60"/>
        <v>0</v>
      </c>
      <c r="K154" s="598">
        <f t="shared" si="53"/>
        <v>0</v>
      </c>
      <c r="L154" s="598">
        <f t="shared" si="54"/>
        <v>0</v>
      </c>
      <c r="M154" s="598">
        <f t="shared" si="46"/>
        <v>0</v>
      </c>
      <c r="N154" s="598">
        <f t="shared" si="55"/>
        <v>0</v>
      </c>
      <c r="P154" s="610"/>
      <c r="V154" s="598">
        <f t="shared" si="56"/>
        <v>0</v>
      </c>
      <c r="W154" s="612">
        <f t="shared" si="57"/>
        <v>143</v>
      </c>
      <c r="X154" s="610"/>
      <c r="Y154" s="610"/>
      <c r="AC154">
        <f t="shared" si="47"/>
        <v>1900</v>
      </c>
      <c r="AD154">
        <f t="shared" si="48"/>
        <v>5</v>
      </c>
      <c r="AE154">
        <f t="shared" si="49"/>
        <v>0</v>
      </c>
      <c r="AF154">
        <f>SUM($AE$10:AE154)</f>
        <v>0</v>
      </c>
      <c r="AG154">
        <f t="shared" si="50"/>
        <v>0</v>
      </c>
    </row>
    <row r="155" spans="6:33" x14ac:dyDescent="0.2">
      <c r="F155" s="610">
        <f t="shared" si="58"/>
        <v>1900</v>
      </c>
      <c r="G155">
        <f t="shared" si="59"/>
        <v>144</v>
      </c>
      <c r="H155" s="612">
        <f t="shared" si="51"/>
        <v>144</v>
      </c>
      <c r="I155" s="598">
        <f t="shared" si="52"/>
        <v>0</v>
      </c>
      <c r="J155" s="598">
        <f t="shared" si="60"/>
        <v>0</v>
      </c>
      <c r="K155" s="598">
        <f t="shared" si="53"/>
        <v>0</v>
      </c>
      <c r="L155" s="598">
        <f t="shared" si="54"/>
        <v>0</v>
      </c>
      <c r="M155" s="598">
        <f t="shared" si="46"/>
        <v>0</v>
      </c>
      <c r="N155" s="598">
        <f t="shared" si="55"/>
        <v>0</v>
      </c>
      <c r="P155" s="610"/>
      <c r="V155" s="598">
        <f t="shared" si="56"/>
        <v>0</v>
      </c>
      <c r="W155" s="612">
        <f t="shared" si="57"/>
        <v>144</v>
      </c>
      <c r="X155" s="610"/>
      <c r="Y155" s="610"/>
      <c r="AC155">
        <f t="shared" si="47"/>
        <v>1900</v>
      </c>
      <c r="AD155">
        <f t="shared" si="48"/>
        <v>5</v>
      </c>
      <c r="AE155">
        <f t="shared" si="49"/>
        <v>0</v>
      </c>
      <c r="AF155">
        <f>SUM($AE$10:AE155)</f>
        <v>0</v>
      </c>
      <c r="AG155">
        <f t="shared" si="50"/>
        <v>0</v>
      </c>
    </row>
    <row r="156" spans="6:33" x14ac:dyDescent="0.2">
      <c r="F156" s="610">
        <f t="shared" si="58"/>
        <v>1900</v>
      </c>
      <c r="G156">
        <f t="shared" si="59"/>
        <v>145</v>
      </c>
      <c r="H156" s="612">
        <f t="shared" si="51"/>
        <v>145</v>
      </c>
      <c r="I156" s="598">
        <f t="shared" si="52"/>
        <v>0</v>
      </c>
      <c r="J156" s="598">
        <f t="shared" si="60"/>
        <v>0</v>
      </c>
      <c r="K156" s="598">
        <f t="shared" si="53"/>
        <v>0</v>
      </c>
      <c r="L156" s="598">
        <f t="shared" si="54"/>
        <v>0</v>
      </c>
      <c r="M156" s="598">
        <f t="shared" si="46"/>
        <v>0</v>
      </c>
      <c r="N156" s="598">
        <f t="shared" si="55"/>
        <v>0</v>
      </c>
      <c r="P156" s="610"/>
      <c r="V156" s="598">
        <f t="shared" si="56"/>
        <v>0</v>
      </c>
      <c r="W156" s="612">
        <f t="shared" si="57"/>
        <v>145</v>
      </c>
      <c r="X156" s="610"/>
      <c r="Y156" s="610"/>
      <c r="AC156">
        <f t="shared" si="47"/>
        <v>1900</v>
      </c>
      <c r="AD156">
        <f t="shared" si="48"/>
        <v>5</v>
      </c>
      <c r="AE156">
        <f t="shared" si="49"/>
        <v>0</v>
      </c>
      <c r="AF156">
        <f>SUM($AE$10:AE156)</f>
        <v>0</v>
      </c>
      <c r="AG156">
        <f t="shared" si="50"/>
        <v>0</v>
      </c>
    </row>
    <row r="157" spans="6:33" x14ac:dyDescent="0.2">
      <c r="F157" s="610">
        <f t="shared" si="58"/>
        <v>1900</v>
      </c>
      <c r="G157">
        <f t="shared" si="59"/>
        <v>146</v>
      </c>
      <c r="H157" s="612">
        <f t="shared" si="51"/>
        <v>146</v>
      </c>
      <c r="I157" s="598">
        <f t="shared" si="52"/>
        <v>0</v>
      </c>
      <c r="J157" s="598">
        <f t="shared" si="60"/>
        <v>0</v>
      </c>
      <c r="K157" s="598">
        <f t="shared" si="53"/>
        <v>0</v>
      </c>
      <c r="L157" s="598">
        <f t="shared" si="54"/>
        <v>0</v>
      </c>
      <c r="M157" s="598">
        <f t="shared" si="46"/>
        <v>0</v>
      </c>
      <c r="N157" s="598">
        <f t="shared" si="55"/>
        <v>0</v>
      </c>
      <c r="P157" s="610"/>
      <c r="V157" s="598">
        <f t="shared" si="56"/>
        <v>0</v>
      </c>
      <c r="W157" s="612">
        <f t="shared" si="57"/>
        <v>146</v>
      </c>
      <c r="X157" s="610"/>
      <c r="Y157" s="610"/>
      <c r="AC157">
        <f t="shared" si="47"/>
        <v>1900</v>
      </c>
      <c r="AD157">
        <f t="shared" si="48"/>
        <v>5</v>
      </c>
      <c r="AE157">
        <f t="shared" si="49"/>
        <v>0</v>
      </c>
      <c r="AF157">
        <f>SUM($AE$10:AE157)</f>
        <v>0</v>
      </c>
      <c r="AG157">
        <f t="shared" si="50"/>
        <v>0</v>
      </c>
    </row>
    <row r="158" spans="6:33" x14ac:dyDescent="0.2">
      <c r="F158" s="610">
        <f t="shared" si="58"/>
        <v>1900</v>
      </c>
      <c r="G158">
        <f t="shared" si="59"/>
        <v>147</v>
      </c>
      <c r="H158" s="612">
        <f t="shared" si="51"/>
        <v>147</v>
      </c>
      <c r="I158" s="598">
        <f t="shared" si="52"/>
        <v>0</v>
      </c>
      <c r="J158" s="598">
        <f t="shared" si="60"/>
        <v>0</v>
      </c>
      <c r="K158" s="598">
        <f t="shared" si="53"/>
        <v>0</v>
      </c>
      <c r="L158" s="598">
        <f t="shared" si="54"/>
        <v>0</v>
      </c>
      <c r="M158" s="598">
        <f t="shared" si="46"/>
        <v>0</v>
      </c>
      <c r="N158" s="598">
        <f t="shared" si="55"/>
        <v>0</v>
      </c>
      <c r="P158" s="610"/>
      <c r="V158" s="598">
        <f t="shared" si="56"/>
        <v>0</v>
      </c>
      <c r="W158" s="612">
        <f t="shared" si="57"/>
        <v>147</v>
      </c>
      <c r="X158" s="610"/>
      <c r="Y158" s="610"/>
      <c r="AC158">
        <f t="shared" si="47"/>
        <v>1900</v>
      </c>
      <c r="AD158">
        <f t="shared" si="48"/>
        <v>5</v>
      </c>
      <c r="AE158">
        <f t="shared" si="49"/>
        <v>0</v>
      </c>
      <c r="AF158">
        <f>SUM($AE$10:AE158)</f>
        <v>0</v>
      </c>
      <c r="AG158">
        <f t="shared" si="50"/>
        <v>0</v>
      </c>
    </row>
    <row r="159" spans="6:33" x14ac:dyDescent="0.2">
      <c r="F159" s="610">
        <f t="shared" si="58"/>
        <v>1900</v>
      </c>
      <c r="G159">
        <f t="shared" si="59"/>
        <v>148</v>
      </c>
      <c r="H159" s="612">
        <f t="shared" si="51"/>
        <v>148</v>
      </c>
      <c r="I159" s="598">
        <f t="shared" si="52"/>
        <v>0</v>
      </c>
      <c r="J159" s="598">
        <f t="shared" si="60"/>
        <v>0</v>
      </c>
      <c r="K159" s="598">
        <f t="shared" si="53"/>
        <v>0</v>
      </c>
      <c r="L159" s="598">
        <f t="shared" si="54"/>
        <v>0</v>
      </c>
      <c r="M159" s="598">
        <f t="shared" si="46"/>
        <v>0</v>
      </c>
      <c r="N159" s="598">
        <f t="shared" si="55"/>
        <v>0</v>
      </c>
      <c r="P159" s="610"/>
      <c r="V159" s="598">
        <f t="shared" si="56"/>
        <v>0</v>
      </c>
      <c r="W159" s="612">
        <f t="shared" si="57"/>
        <v>148</v>
      </c>
      <c r="X159" s="610"/>
      <c r="Y159" s="610"/>
      <c r="AC159">
        <f t="shared" si="47"/>
        <v>1900</v>
      </c>
      <c r="AD159">
        <f t="shared" si="48"/>
        <v>5</v>
      </c>
      <c r="AE159">
        <f t="shared" si="49"/>
        <v>0</v>
      </c>
      <c r="AF159">
        <f>SUM($AE$10:AE159)</f>
        <v>0</v>
      </c>
      <c r="AG159">
        <f t="shared" si="50"/>
        <v>0</v>
      </c>
    </row>
    <row r="160" spans="6:33" x14ac:dyDescent="0.2">
      <c r="F160" s="610">
        <f t="shared" si="58"/>
        <v>1900</v>
      </c>
      <c r="G160">
        <f t="shared" si="59"/>
        <v>149</v>
      </c>
      <c r="H160" s="612">
        <f t="shared" si="51"/>
        <v>149</v>
      </c>
      <c r="I160" s="598">
        <f t="shared" si="52"/>
        <v>0</v>
      </c>
      <c r="J160" s="598">
        <f t="shared" si="60"/>
        <v>0</v>
      </c>
      <c r="K160" s="598">
        <f t="shared" si="53"/>
        <v>0</v>
      </c>
      <c r="L160" s="598">
        <f t="shared" si="54"/>
        <v>0</v>
      </c>
      <c r="M160" s="598">
        <f t="shared" si="46"/>
        <v>0</v>
      </c>
      <c r="N160" s="598">
        <f t="shared" si="55"/>
        <v>0</v>
      </c>
      <c r="P160" s="610"/>
      <c r="V160" s="598">
        <f t="shared" si="56"/>
        <v>0</v>
      </c>
      <c r="W160" s="612">
        <f t="shared" si="57"/>
        <v>149</v>
      </c>
      <c r="X160" s="610"/>
      <c r="Y160" s="610"/>
      <c r="AC160">
        <f t="shared" si="47"/>
        <v>1900</v>
      </c>
      <c r="AD160">
        <f t="shared" si="48"/>
        <v>5</v>
      </c>
      <c r="AE160">
        <f t="shared" si="49"/>
        <v>0</v>
      </c>
      <c r="AF160">
        <f>SUM($AE$10:AE160)</f>
        <v>0</v>
      </c>
      <c r="AG160">
        <f t="shared" si="50"/>
        <v>0</v>
      </c>
    </row>
    <row r="161" spans="6:33" x14ac:dyDescent="0.2">
      <c r="F161" s="610">
        <f t="shared" si="58"/>
        <v>1900</v>
      </c>
      <c r="G161">
        <f t="shared" si="59"/>
        <v>150</v>
      </c>
      <c r="H161" s="612">
        <f t="shared" si="51"/>
        <v>150</v>
      </c>
      <c r="I161" s="598">
        <f t="shared" si="52"/>
        <v>0</v>
      </c>
      <c r="J161" s="598">
        <f t="shared" si="60"/>
        <v>0</v>
      </c>
      <c r="K161" s="598">
        <f t="shared" si="53"/>
        <v>0</v>
      </c>
      <c r="L161" s="598">
        <f t="shared" si="54"/>
        <v>0</v>
      </c>
      <c r="M161" s="598">
        <f t="shared" si="46"/>
        <v>0</v>
      </c>
      <c r="N161" s="598">
        <f t="shared" si="55"/>
        <v>0</v>
      </c>
      <c r="P161" s="610"/>
      <c r="V161" s="598">
        <f t="shared" si="56"/>
        <v>0</v>
      </c>
      <c r="W161" s="612">
        <f t="shared" si="57"/>
        <v>150</v>
      </c>
      <c r="X161" s="610"/>
      <c r="Y161" s="610"/>
      <c r="AC161">
        <f t="shared" si="47"/>
        <v>1900</v>
      </c>
      <c r="AD161">
        <f t="shared" si="48"/>
        <v>5</v>
      </c>
      <c r="AE161">
        <f t="shared" si="49"/>
        <v>0</v>
      </c>
      <c r="AF161">
        <f>SUM($AE$10:AE161)</f>
        <v>0</v>
      </c>
      <c r="AG161">
        <f t="shared" si="50"/>
        <v>0</v>
      </c>
    </row>
    <row r="162" spans="6:33" x14ac:dyDescent="0.2">
      <c r="F162" s="610">
        <f t="shared" si="58"/>
        <v>1900</v>
      </c>
      <c r="G162">
        <f t="shared" si="59"/>
        <v>151</v>
      </c>
      <c r="H162" s="612">
        <f t="shared" si="51"/>
        <v>151</v>
      </c>
      <c r="I162" s="598">
        <f t="shared" si="52"/>
        <v>0</v>
      </c>
      <c r="J162" s="598">
        <f t="shared" si="60"/>
        <v>0</v>
      </c>
      <c r="K162" s="598">
        <f t="shared" si="53"/>
        <v>0</v>
      </c>
      <c r="L162" s="598">
        <f t="shared" si="54"/>
        <v>0</v>
      </c>
      <c r="M162" s="598">
        <f t="shared" si="46"/>
        <v>0</v>
      </c>
      <c r="N162" s="598">
        <f t="shared" si="55"/>
        <v>0</v>
      </c>
      <c r="P162" s="610"/>
      <c r="V162" s="598">
        <f t="shared" si="56"/>
        <v>0</v>
      </c>
      <c r="W162" s="612">
        <f t="shared" si="57"/>
        <v>151</v>
      </c>
      <c r="X162" s="610"/>
      <c r="Y162" s="610"/>
      <c r="AC162">
        <f t="shared" si="47"/>
        <v>1900</v>
      </c>
      <c r="AD162">
        <f t="shared" si="48"/>
        <v>5</v>
      </c>
      <c r="AE162">
        <f t="shared" si="49"/>
        <v>0</v>
      </c>
      <c r="AF162">
        <f>SUM($AE$10:AE162)</f>
        <v>0</v>
      </c>
      <c r="AG162">
        <f t="shared" si="50"/>
        <v>0</v>
      </c>
    </row>
    <row r="163" spans="6:33" x14ac:dyDescent="0.2">
      <c r="F163" s="610">
        <f t="shared" si="58"/>
        <v>1900</v>
      </c>
      <c r="G163">
        <f t="shared" si="59"/>
        <v>152</v>
      </c>
      <c r="H163" s="612">
        <f t="shared" si="51"/>
        <v>152</v>
      </c>
      <c r="I163" s="598">
        <f t="shared" si="52"/>
        <v>0</v>
      </c>
      <c r="J163" s="598">
        <f t="shared" si="60"/>
        <v>0</v>
      </c>
      <c r="K163" s="598">
        <f t="shared" si="53"/>
        <v>0</v>
      </c>
      <c r="L163" s="598">
        <f t="shared" si="54"/>
        <v>0</v>
      </c>
      <c r="M163" s="598">
        <f t="shared" si="46"/>
        <v>0</v>
      </c>
      <c r="N163" s="598">
        <f t="shared" si="55"/>
        <v>0</v>
      </c>
      <c r="P163" s="610"/>
      <c r="V163" s="598">
        <f t="shared" si="56"/>
        <v>0</v>
      </c>
      <c r="W163" s="612">
        <f t="shared" si="57"/>
        <v>152</v>
      </c>
      <c r="X163" s="610"/>
      <c r="Y163" s="610"/>
      <c r="AC163">
        <f t="shared" si="47"/>
        <v>1900</v>
      </c>
      <c r="AD163">
        <f t="shared" si="48"/>
        <v>5</v>
      </c>
      <c r="AE163">
        <f t="shared" si="49"/>
        <v>0</v>
      </c>
      <c r="AF163">
        <f>SUM($AE$10:AE163)</f>
        <v>0</v>
      </c>
      <c r="AG163">
        <f t="shared" si="50"/>
        <v>0</v>
      </c>
    </row>
    <row r="164" spans="6:33" x14ac:dyDescent="0.2">
      <c r="F164" s="610">
        <f t="shared" si="58"/>
        <v>1900</v>
      </c>
      <c r="G164">
        <f t="shared" si="59"/>
        <v>153</v>
      </c>
      <c r="H164" s="612">
        <f t="shared" si="51"/>
        <v>153</v>
      </c>
      <c r="I164" s="598">
        <f t="shared" si="52"/>
        <v>0</v>
      </c>
      <c r="J164" s="598">
        <f t="shared" si="60"/>
        <v>0</v>
      </c>
      <c r="K164" s="598">
        <f t="shared" si="53"/>
        <v>0</v>
      </c>
      <c r="L164" s="598">
        <f t="shared" si="54"/>
        <v>0</v>
      </c>
      <c r="M164" s="598">
        <f t="shared" si="46"/>
        <v>0</v>
      </c>
      <c r="N164" s="598">
        <f t="shared" si="55"/>
        <v>0</v>
      </c>
      <c r="P164" s="610"/>
      <c r="V164" s="598">
        <f t="shared" si="56"/>
        <v>0</v>
      </c>
      <c r="W164" s="612">
        <f t="shared" si="57"/>
        <v>153</v>
      </c>
      <c r="X164" s="610"/>
      <c r="Y164" s="610"/>
      <c r="AC164">
        <f t="shared" si="47"/>
        <v>1900</v>
      </c>
      <c r="AD164">
        <f t="shared" si="48"/>
        <v>6</v>
      </c>
      <c r="AE164">
        <f t="shared" si="49"/>
        <v>0</v>
      </c>
      <c r="AF164">
        <f>SUM($AE$10:AE164)</f>
        <v>0</v>
      </c>
      <c r="AG164">
        <f t="shared" si="50"/>
        <v>0</v>
      </c>
    </row>
    <row r="165" spans="6:33" x14ac:dyDescent="0.2">
      <c r="F165" s="610">
        <f t="shared" si="58"/>
        <v>1900</v>
      </c>
      <c r="G165">
        <f t="shared" si="59"/>
        <v>154</v>
      </c>
      <c r="H165" s="612">
        <f t="shared" si="51"/>
        <v>154</v>
      </c>
      <c r="I165" s="598">
        <f t="shared" si="52"/>
        <v>0</v>
      </c>
      <c r="J165" s="598">
        <f t="shared" si="60"/>
        <v>0</v>
      </c>
      <c r="K165" s="598">
        <f t="shared" si="53"/>
        <v>0</v>
      </c>
      <c r="L165" s="598">
        <f t="shared" si="54"/>
        <v>0</v>
      </c>
      <c r="M165" s="598">
        <f t="shared" si="46"/>
        <v>0</v>
      </c>
      <c r="N165" s="598">
        <f t="shared" si="55"/>
        <v>0</v>
      </c>
      <c r="P165" s="610"/>
      <c r="V165" s="598">
        <f t="shared" si="56"/>
        <v>0</v>
      </c>
      <c r="W165" s="612">
        <f t="shared" si="57"/>
        <v>154</v>
      </c>
      <c r="X165" s="610"/>
      <c r="Y165" s="610"/>
      <c r="AC165">
        <f t="shared" si="47"/>
        <v>1900</v>
      </c>
      <c r="AD165">
        <f t="shared" si="48"/>
        <v>6</v>
      </c>
      <c r="AE165">
        <f t="shared" si="49"/>
        <v>0</v>
      </c>
      <c r="AF165">
        <f>SUM($AE$10:AE165)</f>
        <v>0</v>
      </c>
      <c r="AG165">
        <f t="shared" si="50"/>
        <v>0</v>
      </c>
    </row>
    <row r="166" spans="6:33" x14ac:dyDescent="0.2">
      <c r="F166" s="610">
        <f t="shared" si="58"/>
        <v>1900</v>
      </c>
      <c r="G166">
        <f t="shared" si="59"/>
        <v>155</v>
      </c>
      <c r="H166" s="612">
        <f t="shared" si="51"/>
        <v>155</v>
      </c>
      <c r="I166" s="598">
        <f t="shared" si="52"/>
        <v>0</v>
      </c>
      <c r="J166" s="598">
        <f t="shared" si="60"/>
        <v>0</v>
      </c>
      <c r="K166" s="598">
        <f t="shared" si="53"/>
        <v>0</v>
      </c>
      <c r="L166" s="598">
        <f t="shared" si="54"/>
        <v>0</v>
      </c>
      <c r="M166" s="598">
        <f t="shared" si="46"/>
        <v>0</v>
      </c>
      <c r="N166" s="598">
        <f t="shared" si="55"/>
        <v>0</v>
      </c>
      <c r="P166" s="610"/>
      <c r="V166" s="598">
        <f t="shared" si="56"/>
        <v>0</v>
      </c>
      <c r="W166" s="612">
        <f t="shared" si="57"/>
        <v>155</v>
      </c>
      <c r="X166" s="610"/>
      <c r="Y166" s="610"/>
      <c r="AC166">
        <f t="shared" si="47"/>
        <v>1900</v>
      </c>
      <c r="AD166">
        <f t="shared" si="48"/>
        <v>6</v>
      </c>
      <c r="AE166">
        <f t="shared" si="49"/>
        <v>0</v>
      </c>
      <c r="AF166">
        <f>SUM($AE$10:AE166)</f>
        <v>0</v>
      </c>
      <c r="AG166">
        <f t="shared" si="50"/>
        <v>0</v>
      </c>
    </row>
    <row r="167" spans="6:33" x14ac:dyDescent="0.2">
      <c r="F167" s="610">
        <f t="shared" si="58"/>
        <v>1900</v>
      </c>
      <c r="G167">
        <f t="shared" si="59"/>
        <v>156</v>
      </c>
      <c r="H167" s="612">
        <f t="shared" si="51"/>
        <v>156</v>
      </c>
      <c r="I167" s="598">
        <f t="shared" si="52"/>
        <v>0</v>
      </c>
      <c r="J167" s="598">
        <f t="shared" si="60"/>
        <v>0</v>
      </c>
      <c r="K167" s="598">
        <f t="shared" si="53"/>
        <v>0</v>
      </c>
      <c r="L167" s="598">
        <f t="shared" si="54"/>
        <v>0</v>
      </c>
      <c r="M167" s="598">
        <f t="shared" si="46"/>
        <v>0</v>
      </c>
      <c r="N167" s="598">
        <f t="shared" si="55"/>
        <v>0</v>
      </c>
      <c r="P167" s="610"/>
      <c r="V167" s="598">
        <f t="shared" si="56"/>
        <v>0</v>
      </c>
      <c r="W167" s="612">
        <f t="shared" si="57"/>
        <v>156</v>
      </c>
      <c r="X167" s="610"/>
      <c r="Y167" s="610"/>
      <c r="AC167">
        <f t="shared" si="47"/>
        <v>1900</v>
      </c>
      <c r="AD167">
        <f t="shared" si="48"/>
        <v>6</v>
      </c>
      <c r="AE167">
        <f t="shared" si="49"/>
        <v>0</v>
      </c>
      <c r="AF167">
        <f>SUM($AE$10:AE167)</f>
        <v>0</v>
      </c>
      <c r="AG167">
        <f t="shared" si="50"/>
        <v>0</v>
      </c>
    </row>
    <row r="168" spans="6:33" x14ac:dyDescent="0.2">
      <c r="F168" s="610">
        <f t="shared" si="58"/>
        <v>1900</v>
      </c>
      <c r="G168">
        <f t="shared" si="59"/>
        <v>157</v>
      </c>
      <c r="H168" s="612">
        <f t="shared" si="51"/>
        <v>157</v>
      </c>
      <c r="I168" s="598">
        <f t="shared" si="52"/>
        <v>0</v>
      </c>
      <c r="J168" s="598">
        <f t="shared" si="60"/>
        <v>0</v>
      </c>
      <c r="K168" s="598">
        <f t="shared" si="53"/>
        <v>0</v>
      </c>
      <c r="L168" s="598">
        <f t="shared" si="54"/>
        <v>0</v>
      </c>
      <c r="M168" s="598">
        <f t="shared" si="46"/>
        <v>0</v>
      </c>
      <c r="N168" s="598">
        <f t="shared" si="55"/>
        <v>0</v>
      </c>
      <c r="P168" s="610"/>
      <c r="V168" s="598">
        <f t="shared" si="56"/>
        <v>0</v>
      </c>
      <c r="W168" s="612">
        <f t="shared" si="57"/>
        <v>157</v>
      </c>
      <c r="X168" s="610"/>
      <c r="Y168" s="610"/>
      <c r="AC168">
        <f t="shared" si="47"/>
        <v>1900</v>
      </c>
      <c r="AD168">
        <f t="shared" si="48"/>
        <v>6</v>
      </c>
      <c r="AE168">
        <f t="shared" si="49"/>
        <v>0</v>
      </c>
      <c r="AF168">
        <f>SUM($AE$10:AE168)</f>
        <v>0</v>
      </c>
      <c r="AG168">
        <f t="shared" si="50"/>
        <v>0</v>
      </c>
    </row>
    <row r="169" spans="6:33" x14ac:dyDescent="0.2">
      <c r="F169" s="610">
        <f t="shared" si="58"/>
        <v>1900</v>
      </c>
      <c r="G169">
        <f t="shared" si="59"/>
        <v>158</v>
      </c>
      <c r="H169" s="612">
        <f t="shared" si="51"/>
        <v>158</v>
      </c>
      <c r="I169" s="598">
        <f t="shared" si="52"/>
        <v>0</v>
      </c>
      <c r="J169" s="598">
        <f t="shared" si="60"/>
        <v>0</v>
      </c>
      <c r="K169" s="598">
        <f t="shared" si="53"/>
        <v>0</v>
      </c>
      <c r="L169" s="598">
        <f t="shared" si="54"/>
        <v>0</v>
      </c>
      <c r="M169" s="598">
        <f t="shared" si="46"/>
        <v>0</v>
      </c>
      <c r="N169" s="598">
        <f t="shared" si="55"/>
        <v>0</v>
      </c>
      <c r="P169" s="610"/>
      <c r="V169" s="598">
        <f t="shared" si="56"/>
        <v>0</v>
      </c>
      <c r="W169" s="612">
        <f t="shared" si="57"/>
        <v>158</v>
      </c>
      <c r="X169" s="610"/>
      <c r="Y169" s="610"/>
      <c r="AC169">
        <f t="shared" si="47"/>
        <v>1900</v>
      </c>
      <c r="AD169">
        <f t="shared" si="48"/>
        <v>6</v>
      </c>
      <c r="AE169">
        <f t="shared" si="49"/>
        <v>0</v>
      </c>
      <c r="AF169">
        <f>SUM($AE$10:AE169)</f>
        <v>0</v>
      </c>
      <c r="AG169">
        <f t="shared" si="50"/>
        <v>0</v>
      </c>
    </row>
    <row r="170" spans="6:33" x14ac:dyDescent="0.2">
      <c r="F170" s="610">
        <f t="shared" si="58"/>
        <v>1900</v>
      </c>
      <c r="G170">
        <f t="shared" si="59"/>
        <v>159</v>
      </c>
      <c r="H170" s="612">
        <f t="shared" si="51"/>
        <v>159</v>
      </c>
      <c r="I170" s="598">
        <f t="shared" si="52"/>
        <v>0</v>
      </c>
      <c r="J170" s="598">
        <f t="shared" si="60"/>
        <v>0</v>
      </c>
      <c r="K170" s="598">
        <f t="shared" si="53"/>
        <v>0</v>
      </c>
      <c r="L170" s="598">
        <f t="shared" si="54"/>
        <v>0</v>
      </c>
      <c r="M170" s="598">
        <f t="shared" si="46"/>
        <v>0</v>
      </c>
      <c r="N170" s="598">
        <f t="shared" si="55"/>
        <v>0</v>
      </c>
      <c r="P170" s="610"/>
      <c r="V170" s="598">
        <f t="shared" si="56"/>
        <v>0</v>
      </c>
      <c r="W170" s="612">
        <f t="shared" si="57"/>
        <v>159</v>
      </c>
      <c r="X170" s="610"/>
      <c r="Y170" s="610"/>
      <c r="AC170">
        <f t="shared" si="47"/>
        <v>1900</v>
      </c>
      <c r="AD170">
        <f t="shared" si="48"/>
        <v>6</v>
      </c>
      <c r="AE170">
        <f t="shared" si="49"/>
        <v>0</v>
      </c>
      <c r="AF170">
        <f>SUM($AE$10:AE170)</f>
        <v>0</v>
      </c>
      <c r="AG170">
        <f t="shared" si="50"/>
        <v>0</v>
      </c>
    </row>
    <row r="171" spans="6:33" x14ac:dyDescent="0.2">
      <c r="F171" s="610">
        <f t="shared" si="58"/>
        <v>1900</v>
      </c>
      <c r="G171">
        <f t="shared" si="59"/>
        <v>160</v>
      </c>
      <c r="H171" s="612">
        <f t="shared" si="51"/>
        <v>160</v>
      </c>
      <c r="I171" s="598">
        <f t="shared" si="52"/>
        <v>0</v>
      </c>
      <c r="J171" s="598">
        <f t="shared" si="60"/>
        <v>0</v>
      </c>
      <c r="K171" s="598">
        <f t="shared" si="53"/>
        <v>0</v>
      </c>
      <c r="L171" s="598">
        <f t="shared" si="54"/>
        <v>0</v>
      </c>
      <c r="M171" s="598">
        <f t="shared" si="46"/>
        <v>0</v>
      </c>
      <c r="N171" s="598">
        <f t="shared" si="55"/>
        <v>0</v>
      </c>
      <c r="P171" s="610"/>
      <c r="V171" s="598">
        <f t="shared" si="56"/>
        <v>0</v>
      </c>
      <c r="W171" s="612">
        <f t="shared" si="57"/>
        <v>160</v>
      </c>
      <c r="X171" s="610"/>
      <c r="Y171" s="610"/>
      <c r="AC171">
        <f t="shared" si="47"/>
        <v>1900</v>
      </c>
      <c r="AD171">
        <f t="shared" si="48"/>
        <v>6</v>
      </c>
      <c r="AE171">
        <f t="shared" si="49"/>
        <v>0</v>
      </c>
      <c r="AF171">
        <f>SUM($AE$10:AE171)</f>
        <v>0</v>
      </c>
      <c r="AG171">
        <f t="shared" si="50"/>
        <v>0</v>
      </c>
    </row>
    <row r="172" spans="6:33" x14ac:dyDescent="0.2">
      <c r="F172" s="610">
        <f t="shared" si="58"/>
        <v>1900</v>
      </c>
      <c r="G172">
        <f t="shared" si="59"/>
        <v>161</v>
      </c>
      <c r="H172" s="612">
        <f t="shared" si="51"/>
        <v>161</v>
      </c>
      <c r="I172" s="598">
        <f t="shared" si="52"/>
        <v>0</v>
      </c>
      <c r="J172" s="598">
        <f t="shared" si="60"/>
        <v>0</v>
      </c>
      <c r="K172" s="598">
        <f t="shared" si="53"/>
        <v>0</v>
      </c>
      <c r="L172" s="598">
        <f t="shared" si="54"/>
        <v>0</v>
      </c>
      <c r="M172" s="598">
        <f t="shared" si="46"/>
        <v>0</v>
      </c>
      <c r="N172" s="598">
        <f t="shared" si="55"/>
        <v>0</v>
      </c>
      <c r="P172" s="610"/>
      <c r="V172" s="598">
        <f t="shared" si="56"/>
        <v>0</v>
      </c>
      <c r="W172" s="612">
        <f t="shared" si="57"/>
        <v>161</v>
      </c>
      <c r="X172" s="610"/>
      <c r="Y172" s="610"/>
      <c r="AC172">
        <f t="shared" si="47"/>
        <v>1900</v>
      </c>
      <c r="AD172">
        <f t="shared" si="48"/>
        <v>6</v>
      </c>
      <c r="AE172">
        <f t="shared" si="49"/>
        <v>0</v>
      </c>
      <c r="AF172">
        <f>SUM($AE$10:AE172)</f>
        <v>0</v>
      </c>
      <c r="AG172">
        <f t="shared" si="50"/>
        <v>0</v>
      </c>
    </row>
    <row r="173" spans="6:33" x14ac:dyDescent="0.2">
      <c r="F173" s="610">
        <f t="shared" si="58"/>
        <v>1900</v>
      </c>
      <c r="G173">
        <f t="shared" si="59"/>
        <v>162</v>
      </c>
      <c r="H173" s="612">
        <f t="shared" si="51"/>
        <v>162</v>
      </c>
      <c r="I173" s="598">
        <f t="shared" si="52"/>
        <v>0</v>
      </c>
      <c r="J173" s="598">
        <f t="shared" si="60"/>
        <v>0</v>
      </c>
      <c r="K173" s="598">
        <f t="shared" si="53"/>
        <v>0</v>
      </c>
      <c r="L173" s="598">
        <f t="shared" si="54"/>
        <v>0</v>
      </c>
      <c r="M173" s="598">
        <f t="shared" si="46"/>
        <v>0</v>
      </c>
      <c r="N173" s="598">
        <f t="shared" si="55"/>
        <v>0</v>
      </c>
      <c r="P173" s="610"/>
      <c r="V173" s="598">
        <f t="shared" si="56"/>
        <v>0</v>
      </c>
      <c r="W173" s="612">
        <f t="shared" si="57"/>
        <v>162</v>
      </c>
      <c r="X173" s="610"/>
      <c r="Y173" s="610"/>
      <c r="AC173">
        <f t="shared" si="47"/>
        <v>1900</v>
      </c>
      <c r="AD173">
        <f t="shared" si="48"/>
        <v>6</v>
      </c>
      <c r="AE173">
        <f t="shared" si="49"/>
        <v>0</v>
      </c>
      <c r="AF173">
        <f>SUM($AE$10:AE173)</f>
        <v>0</v>
      </c>
      <c r="AG173">
        <f t="shared" si="50"/>
        <v>0</v>
      </c>
    </row>
    <row r="174" spans="6:33" x14ac:dyDescent="0.2">
      <c r="F174" s="610">
        <f t="shared" si="58"/>
        <v>1900</v>
      </c>
      <c r="G174">
        <f t="shared" si="59"/>
        <v>163</v>
      </c>
      <c r="H174" s="612">
        <f t="shared" si="51"/>
        <v>163</v>
      </c>
      <c r="I174" s="598">
        <f t="shared" si="52"/>
        <v>0</v>
      </c>
      <c r="J174" s="598">
        <f t="shared" si="60"/>
        <v>0</v>
      </c>
      <c r="K174" s="598">
        <f t="shared" si="53"/>
        <v>0</v>
      </c>
      <c r="L174" s="598">
        <f t="shared" si="54"/>
        <v>0</v>
      </c>
      <c r="M174" s="598">
        <f t="shared" si="46"/>
        <v>0</v>
      </c>
      <c r="N174" s="598">
        <f t="shared" si="55"/>
        <v>0</v>
      </c>
      <c r="P174" s="610"/>
      <c r="V174" s="598">
        <f t="shared" si="56"/>
        <v>0</v>
      </c>
      <c r="W174" s="612">
        <f t="shared" si="57"/>
        <v>163</v>
      </c>
      <c r="X174" s="610"/>
      <c r="Y174" s="610"/>
      <c r="AC174">
        <f t="shared" si="47"/>
        <v>1900</v>
      </c>
      <c r="AD174">
        <f t="shared" si="48"/>
        <v>6</v>
      </c>
      <c r="AE174">
        <f t="shared" si="49"/>
        <v>0</v>
      </c>
      <c r="AF174">
        <f>SUM($AE$10:AE174)</f>
        <v>0</v>
      </c>
      <c r="AG174">
        <f t="shared" si="50"/>
        <v>0</v>
      </c>
    </row>
    <row r="175" spans="6:33" x14ac:dyDescent="0.2">
      <c r="F175" s="610">
        <f t="shared" si="58"/>
        <v>1900</v>
      </c>
      <c r="G175">
        <f t="shared" si="59"/>
        <v>164</v>
      </c>
      <c r="H175" s="612">
        <f t="shared" si="51"/>
        <v>164</v>
      </c>
      <c r="I175" s="598">
        <f t="shared" si="52"/>
        <v>0</v>
      </c>
      <c r="J175" s="598">
        <f t="shared" si="60"/>
        <v>0</v>
      </c>
      <c r="K175" s="598">
        <f t="shared" si="53"/>
        <v>0</v>
      </c>
      <c r="L175" s="598">
        <f t="shared" si="54"/>
        <v>0</v>
      </c>
      <c r="M175" s="598">
        <f t="shared" si="46"/>
        <v>0</v>
      </c>
      <c r="N175" s="598">
        <f t="shared" si="55"/>
        <v>0</v>
      </c>
      <c r="P175" s="610"/>
      <c r="V175" s="598">
        <f t="shared" si="56"/>
        <v>0</v>
      </c>
      <c r="W175" s="612">
        <f t="shared" si="57"/>
        <v>164</v>
      </c>
      <c r="X175" s="610"/>
      <c r="Y175" s="610"/>
      <c r="AC175">
        <f t="shared" si="47"/>
        <v>1900</v>
      </c>
      <c r="AD175">
        <f t="shared" si="48"/>
        <v>6</v>
      </c>
      <c r="AE175">
        <f t="shared" si="49"/>
        <v>0</v>
      </c>
      <c r="AF175">
        <f>SUM($AE$10:AE175)</f>
        <v>0</v>
      </c>
      <c r="AG175">
        <f t="shared" si="50"/>
        <v>0</v>
      </c>
    </row>
    <row r="176" spans="6:33" x14ac:dyDescent="0.2">
      <c r="F176" s="610">
        <f t="shared" si="58"/>
        <v>1900</v>
      </c>
      <c r="G176">
        <f t="shared" si="59"/>
        <v>165</v>
      </c>
      <c r="H176" s="612">
        <f t="shared" si="51"/>
        <v>165</v>
      </c>
      <c r="I176" s="598">
        <f t="shared" si="52"/>
        <v>0</v>
      </c>
      <c r="J176" s="598">
        <f t="shared" si="60"/>
        <v>0</v>
      </c>
      <c r="K176" s="598">
        <f t="shared" si="53"/>
        <v>0</v>
      </c>
      <c r="L176" s="598">
        <f t="shared" si="54"/>
        <v>0</v>
      </c>
      <c r="M176" s="598">
        <f t="shared" si="46"/>
        <v>0</v>
      </c>
      <c r="N176" s="598">
        <f t="shared" si="55"/>
        <v>0</v>
      </c>
      <c r="P176" s="610"/>
      <c r="V176" s="598">
        <f t="shared" si="56"/>
        <v>0</v>
      </c>
      <c r="W176" s="612">
        <f t="shared" si="57"/>
        <v>165</v>
      </c>
      <c r="X176" s="610"/>
      <c r="Y176" s="610"/>
      <c r="AC176">
        <f t="shared" si="47"/>
        <v>1900</v>
      </c>
      <c r="AD176">
        <f t="shared" si="48"/>
        <v>6</v>
      </c>
      <c r="AE176">
        <f t="shared" si="49"/>
        <v>0</v>
      </c>
      <c r="AF176">
        <f>SUM($AE$10:AE176)</f>
        <v>0</v>
      </c>
      <c r="AG176">
        <f t="shared" si="50"/>
        <v>0</v>
      </c>
    </row>
    <row r="177" spans="6:33" x14ac:dyDescent="0.2">
      <c r="F177" s="610">
        <f t="shared" si="58"/>
        <v>1900</v>
      </c>
      <c r="G177">
        <f t="shared" si="59"/>
        <v>166</v>
      </c>
      <c r="H177" s="612">
        <f t="shared" si="51"/>
        <v>166</v>
      </c>
      <c r="I177" s="598">
        <f t="shared" si="52"/>
        <v>0</v>
      </c>
      <c r="J177" s="598">
        <f t="shared" si="60"/>
        <v>0</v>
      </c>
      <c r="K177" s="598">
        <f t="shared" si="53"/>
        <v>0</v>
      </c>
      <c r="L177" s="598">
        <f t="shared" si="54"/>
        <v>0</v>
      </c>
      <c r="M177" s="598">
        <f t="shared" si="46"/>
        <v>0</v>
      </c>
      <c r="N177" s="598">
        <f t="shared" si="55"/>
        <v>0</v>
      </c>
      <c r="P177" s="610"/>
      <c r="V177" s="598">
        <f t="shared" si="56"/>
        <v>0</v>
      </c>
      <c r="W177" s="612">
        <f t="shared" si="57"/>
        <v>166</v>
      </c>
      <c r="X177" s="610"/>
      <c r="Y177" s="610"/>
      <c r="AC177">
        <f t="shared" si="47"/>
        <v>1900</v>
      </c>
      <c r="AD177">
        <f t="shared" si="48"/>
        <v>6</v>
      </c>
      <c r="AE177">
        <f t="shared" si="49"/>
        <v>0</v>
      </c>
      <c r="AF177">
        <f>SUM($AE$10:AE177)</f>
        <v>0</v>
      </c>
      <c r="AG177">
        <f t="shared" si="50"/>
        <v>0</v>
      </c>
    </row>
    <row r="178" spans="6:33" x14ac:dyDescent="0.2">
      <c r="F178" s="610">
        <f t="shared" si="58"/>
        <v>1900</v>
      </c>
      <c r="G178">
        <f t="shared" si="59"/>
        <v>167</v>
      </c>
      <c r="H178" s="612">
        <f t="shared" si="51"/>
        <v>167</v>
      </c>
      <c r="I178" s="598">
        <f t="shared" si="52"/>
        <v>0</v>
      </c>
      <c r="J178" s="598">
        <f t="shared" si="60"/>
        <v>0</v>
      </c>
      <c r="K178" s="598">
        <f t="shared" si="53"/>
        <v>0</v>
      </c>
      <c r="L178" s="598">
        <f t="shared" si="54"/>
        <v>0</v>
      </c>
      <c r="M178" s="598">
        <f t="shared" si="46"/>
        <v>0</v>
      </c>
      <c r="N178" s="598">
        <f t="shared" si="55"/>
        <v>0</v>
      </c>
      <c r="P178" s="610"/>
      <c r="V178" s="598">
        <f t="shared" si="56"/>
        <v>0</v>
      </c>
      <c r="W178" s="612">
        <f t="shared" si="57"/>
        <v>167</v>
      </c>
      <c r="X178" s="610"/>
      <c r="Y178" s="610"/>
      <c r="AC178">
        <f t="shared" si="47"/>
        <v>1900</v>
      </c>
      <c r="AD178">
        <f t="shared" si="48"/>
        <v>6</v>
      </c>
      <c r="AE178">
        <f t="shared" si="49"/>
        <v>0</v>
      </c>
      <c r="AF178">
        <f>SUM($AE$10:AE178)</f>
        <v>0</v>
      </c>
      <c r="AG178">
        <f t="shared" si="50"/>
        <v>0</v>
      </c>
    </row>
    <row r="179" spans="6:33" x14ac:dyDescent="0.2">
      <c r="F179" s="610">
        <f t="shared" si="58"/>
        <v>1900</v>
      </c>
      <c r="G179">
        <f t="shared" si="59"/>
        <v>168</v>
      </c>
      <c r="H179" s="612">
        <f t="shared" si="51"/>
        <v>168</v>
      </c>
      <c r="I179" s="598">
        <f t="shared" si="52"/>
        <v>0</v>
      </c>
      <c r="J179" s="598">
        <f t="shared" si="60"/>
        <v>0</v>
      </c>
      <c r="K179" s="598">
        <f t="shared" si="53"/>
        <v>0</v>
      </c>
      <c r="L179" s="598">
        <f t="shared" si="54"/>
        <v>0</v>
      </c>
      <c r="M179" s="598">
        <f t="shared" si="46"/>
        <v>0</v>
      </c>
      <c r="N179" s="598">
        <f t="shared" si="55"/>
        <v>0</v>
      </c>
      <c r="P179" s="610"/>
      <c r="V179" s="598">
        <f t="shared" si="56"/>
        <v>0</v>
      </c>
      <c r="W179" s="612">
        <f t="shared" si="57"/>
        <v>168</v>
      </c>
      <c r="X179" s="610"/>
      <c r="Y179" s="610"/>
      <c r="AC179">
        <f t="shared" si="47"/>
        <v>1900</v>
      </c>
      <c r="AD179">
        <f t="shared" si="48"/>
        <v>6</v>
      </c>
      <c r="AE179">
        <f t="shared" si="49"/>
        <v>0</v>
      </c>
      <c r="AF179">
        <f>SUM($AE$10:AE179)</f>
        <v>0</v>
      </c>
      <c r="AG179">
        <f t="shared" si="50"/>
        <v>0</v>
      </c>
    </row>
    <row r="180" spans="6:33" x14ac:dyDescent="0.2">
      <c r="F180" s="610">
        <f t="shared" si="58"/>
        <v>1900</v>
      </c>
      <c r="G180">
        <f t="shared" si="59"/>
        <v>169</v>
      </c>
      <c r="H180" s="612">
        <f t="shared" si="51"/>
        <v>169</v>
      </c>
      <c r="I180" s="598">
        <f t="shared" si="52"/>
        <v>0</v>
      </c>
      <c r="J180" s="598">
        <f t="shared" si="60"/>
        <v>0</v>
      </c>
      <c r="K180" s="598">
        <f t="shared" si="53"/>
        <v>0</v>
      </c>
      <c r="L180" s="598">
        <f t="shared" si="54"/>
        <v>0</v>
      </c>
      <c r="M180" s="598">
        <f t="shared" si="46"/>
        <v>0</v>
      </c>
      <c r="N180" s="598">
        <f t="shared" si="55"/>
        <v>0</v>
      </c>
      <c r="P180" s="610"/>
      <c r="V180" s="598">
        <f t="shared" si="56"/>
        <v>0</v>
      </c>
      <c r="W180" s="612">
        <f t="shared" si="57"/>
        <v>169</v>
      </c>
      <c r="X180" s="610"/>
      <c r="Y180" s="610"/>
      <c r="AC180">
        <f t="shared" si="47"/>
        <v>1900</v>
      </c>
      <c r="AD180">
        <f t="shared" si="48"/>
        <v>6</v>
      </c>
      <c r="AE180">
        <f t="shared" si="49"/>
        <v>0</v>
      </c>
      <c r="AF180">
        <f>SUM($AE$10:AE180)</f>
        <v>0</v>
      </c>
      <c r="AG180">
        <f t="shared" si="50"/>
        <v>0</v>
      </c>
    </row>
    <row r="181" spans="6:33" x14ac:dyDescent="0.2">
      <c r="F181" s="610">
        <f t="shared" si="58"/>
        <v>1900</v>
      </c>
      <c r="G181">
        <f t="shared" si="59"/>
        <v>170</v>
      </c>
      <c r="H181" s="612">
        <f t="shared" si="51"/>
        <v>170</v>
      </c>
      <c r="I181" s="598">
        <f t="shared" si="52"/>
        <v>0</v>
      </c>
      <c r="J181" s="598">
        <f t="shared" si="60"/>
        <v>0</v>
      </c>
      <c r="K181" s="598">
        <f t="shared" si="53"/>
        <v>0</v>
      </c>
      <c r="L181" s="598">
        <f t="shared" si="54"/>
        <v>0</v>
      </c>
      <c r="M181" s="598">
        <f t="shared" si="46"/>
        <v>0</v>
      </c>
      <c r="N181" s="598">
        <f t="shared" si="55"/>
        <v>0</v>
      </c>
      <c r="P181" s="610"/>
      <c r="V181" s="598">
        <f t="shared" si="56"/>
        <v>0</v>
      </c>
      <c r="W181" s="612">
        <f t="shared" si="57"/>
        <v>170</v>
      </c>
      <c r="X181" s="610"/>
      <c r="Y181" s="610"/>
      <c r="AC181">
        <f t="shared" si="47"/>
        <v>1900</v>
      </c>
      <c r="AD181">
        <f t="shared" si="48"/>
        <v>6</v>
      </c>
      <c r="AE181">
        <f t="shared" si="49"/>
        <v>0</v>
      </c>
      <c r="AF181">
        <f>SUM($AE$10:AE181)</f>
        <v>0</v>
      </c>
      <c r="AG181">
        <f t="shared" si="50"/>
        <v>0</v>
      </c>
    </row>
    <row r="182" spans="6:33" x14ac:dyDescent="0.2">
      <c r="F182" s="610">
        <f t="shared" si="58"/>
        <v>1900</v>
      </c>
      <c r="G182">
        <f t="shared" si="59"/>
        <v>171</v>
      </c>
      <c r="H182" s="612">
        <f t="shared" si="51"/>
        <v>171</v>
      </c>
      <c r="I182" s="598">
        <f t="shared" si="52"/>
        <v>0</v>
      </c>
      <c r="J182" s="598">
        <f t="shared" si="60"/>
        <v>0</v>
      </c>
      <c r="K182" s="598">
        <f t="shared" si="53"/>
        <v>0</v>
      </c>
      <c r="L182" s="598">
        <f t="shared" si="54"/>
        <v>0</v>
      </c>
      <c r="M182" s="598">
        <f t="shared" si="46"/>
        <v>0</v>
      </c>
      <c r="N182" s="598">
        <f t="shared" si="55"/>
        <v>0</v>
      </c>
      <c r="P182" s="610"/>
      <c r="V182" s="598">
        <f t="shared" si="56"/>
        <v>0</v>
      </c>
      <c r="W182" s="612">
        <f t="shared" si="57"/>
        <v>171</v>
      </c>
      <c r="X182" s="610"/>
      <c r="Y182" s="610"/>
      <c r="AC182">
        <f t="shared" si="47"/>
        <v>1900</v>
      </c>
      <c r="AD182">
        <f t="shared" si="48"/>
        <v>6</v>
      </c>
      <c r="AE182">
        <f t="shared" si="49"/>
        <v>0</v>
      </c>
      <c r="AF182">
        <f>SUM($AE$10:AE182)</f>
        <v>0</v>
      </c>
      <c r="AG182">
        <f t="shared" si="50"/>
        <v>0</v>
      </c>
    </row>
    <row r="183" spans="6:33" x14ac:dyDescent="0.2">
      <c r="F183" s="610">
        <f t="shared" si="58"/>
        <v>1900</v>
      </c>
      <c r="G183">
        <f t="shared" si="59"/>
        <v>172</v>
      </c>
      <c r="H183" s="612">
        <f t="shared" si="51"/>
        <v>172</v>
      </c>
      <c r="I183" s="598">
        <f t="shared" si="52"/>
        <v>0</v>
      </c>
      <c r="J183" s="598">
        <f t="shared" si="60"/>
        <v>0</v>
      </c>
      <c r="K183" s="598">
        <f t="shared" si="53"/>
        <v>0</v>
      </c>
      <c r="L183" s="598">
        <f t="shared" si="54"/>
        <v>0</v>
      </c>
      <c r="M183" s="598">
        <f t="shared" si="46"/>
        <v>0</v>
      </c>
      <c r="N183" s="598">
        <f t="shared" si="55"/>
        <v>0</v>
      </c>
      <c r="P183" s="610"/>
      <c r="V183" s="598">
        <f t="shared" si="56"/>
        <v>0</v>
      </c>
      <c r="W183" s="612">
        <f t="shared" si="57"/>
        <v>172</v>
      </c>
      <c r="X183" s="610"/>
      <c r="Y183" s="610"/>
      <c r="AC183">
        <f t="shared" si="47"/>
        <v>1900</v>
      </c>
      <c r="AD183">
        <f t="shared" si="48"/>
        <v>6</v>
      </c>
      <c r="AE183">
        <f t="shared" si="49"/>
        <v>0</v>
      </c>
      <c r="AF183">
        <f>SUM($AE$10:AE183)</f>
        <v>0</v>
      </c>
      <c r="AG183">
        <f t="shared" si="50"/>
        <v>0</v>
      </c>
    </row>
    <row r="184" spans="6:33" x14ac:dyDescent="0.2">
      <c r="F184" s="610">
        <f t="shared" si="58"/>
        <v>1900</v>
      </c>
      <c r="G184">
        <f t="shared" si="59"/>
        <v>173</v>
      </c>
      <c r="H184" s="612">
        <f t="shared" si="51"/>
        <v>173</v>
      </c>
      <c r="I184" s="598">
        <f t="shared" si="52"/>
        <v>0</v>
      </c>
      <c r="J184" s="598">
        <f t="shared" si="60"/>
        <v>0</v>
      </c>
      <c r="K184" s="598">
        <f t="shared" si="53"/>
        <v>0</v>
      </c>
      <c r="L184" s="598">
        <f t="shared" si="54"/>
        <v>0</v>
      </c>
      <c r="M184" s="598">
        <f t="shared" si="46"/>
        <v>0</v>
      </c>
      <c r="N184" s="598">
        <f t="shared" si="55"/>
        <v>0</v>
      </c>
      <c r="P184" s="610"/>
      <c r="V184" s="598">
        <f t="shared" si="56"/>
        <v>0</v>
      </c>
      <c r="W184" s="612">
        <f t="shared" si="57"/>
        <v>173</v>
      </c>
      <c r="X184" s="610"/>
      <c r="Y184" s="610"/>
      <c r="AC184">
        <f t="shared" si="47"/>
        <v>1900</v>
      </c>
      <c r="AD184">
        <f t="shared" si="48"/>
        <v>6</v>
      </c>
      <c r="AE184">
        <f t="shared" si="49"/>
        <v>0</v>
      </c>
      <c r="AF184">
        <f>SUM($AE$10:AE184)</f>
        <v>0</v>
      </c>
      <c r="AG184">
        <f t="shared" si="50"/>
        <v>0</v>
      </c>
    </row>
    <row r="185" spans="6:33" x14ac:dyDescent="0.2">
      <c r="F185" s="610">
        <f t="shared" si="58"/>
        <v>1900</v>
      </c>
      <c r="G185">
        <f t="shared" si="59"/>
        <v>174</v>
      </c>
      <c r="H185" s="612">
        <f t="shared" si="51"/>
        <v>174</v>
      </c>
      <c r="I185" s="598">
        <f t="shared" si="52"/>
        <v>0</v>
      </c>
      <c r="J185" s="598">
        <f t="shared" si="60"/>
        <v>0</v>
      </c>
      <c r="K185" s="598">
        <f t="shared" si="53"/>
        <v>0</v>
      </c>
      <c r="L185" s="598">
        <f t="shared" si="54"/>
        <v>0</v>
      </c>
      <c r="M185" s="598">
        <f t="shared" si="46"/>
        <v>0</v>
      </c>
      <c r="N185" s="598">
        <f t="shared" si="55"/>
        <v>0</v>
      </c>
      <c r="P185" s="610"/>
      <c r="V185" s="598">
        <f t="shared" si="56"/>
        <v>0</v>
      </c>
      <c r="W185" s="612">
        <f t="shared" si="57"/>
        <v>174</v>
      </c>
      <c r="X185" s="610"/>
      <c r="Y185" s="610"/>
      <c r="AC185">
        <f t="shared" si="47"/>
        <v>1900</v>
      </c>
      <c r="AD185">
        <f t="shared" si="48"/>
        <v>6</v>
      </c>
      <c r="AE185">
        <f t="shared" si="49"/>
        <v>0</v>
      </c>
      <c r="AF185">
        <f>SUM($AE$10:AE185)</f>
        <v>0</v>
      </c>
      <c r="AG185">
        <f t="shared" si="50"/>
        <v>0</v>
      </c>
    </row>
    <row r="186" spans="6:33" x14ac:dyDescent="0.2">
      <c r="F186" s="610">
        <f t="shared" si="58"/>
        <v>1900</v>
      </c>
      <c r="G186">
        <f t="shared" si="59"/>
        <v>175</v>
      </c>
      <c r="H186" s="612">
        <f t="shared" si="51"/>
        <v>175</v>
      </c>
      <c r="I186" s="598">
        <f t="shared" si="52"/>
        <v>0</v>
      </c>
      <c r="J186" s="598">
        <f t="shared" si="60"/>
        <v>0</v>
      </c>
      <c r="K186" s="598">
        <f t="shared" si="53"/>
        <v>0</v>
      </c>
      <c r="L186" s="598">
        <f t="shared" si="54"/>
        <v>0</v>
      </c>
      <c r="M186" s="598">
        <f t="shared" si="46"/>
        <v>0</v>
      </c>
      <c r="N186" s="598">
        <f t="shared" si="55"/>
        <v>0</v>
      </c>
      <c r="P186" s="610"/>
      <c r="V186" s="598">
        <f t="shared" si="56"/>
        <v>0</v>
      </c>
      <c r="W186" s="612">
        <f t="shared" si="57"/>
        <v>175</v>
      </c>
      <c r="X186" s="610"/>
      <c r="Y186" s="610"/>
      <c r="AC186">
        <f t="shared" si="47"/>
        <v>1900</v>
      </c>
      <c r="AD186">
        <f t="shared" si="48"/>
        <v>6</v>
      </c>
      <c r="AE186">
        <f t="shared" si="49"/>
        <v>0</v>
      </c>
      <c r="AF186">
        <f>SUM($AE$10:AE186)</f>
        <v>0</v>
      </c>
      <c r="AG186">
        <f t="shared" si="50"/>
        <v>0</v>
      </c>
    </row>
    <row r="187" spans="6:33" x14ac:dyDescent="0.2">
      <c r="F187" s="610">
        <f t="shared" si="58"/>
        <v>1900</v>
      </c>
      <c r="G187">
        <f t="shared" si="59"/>
        <v>176</v>
      </c>
      <c r="H187" s="612">
        <f t="shared" si="51"/>
        <v>176</v>
      </c>
      <c r="I187" s="598">
        <f t="shared" si="52"/>
        <v>0</v>
      </c>
      <c r="J187" s="598">
        <f t="shared" si="60"/>
        <v>0</v>
      </c>
      <c r="K187" s="598">
        <f t="shared" si="53"/>
        <v>0</v>
      </c>
      <c r="L187" s="598">
        <f t="shared" si="54"/>
        <v>0</v>
      </c>
      <c r="M187" s="598">
        <f t="shared" si="46"/>
        <v>0</v>
      </c>
      <c r="N187" s="598">
        <f t="shared" si="55"/>
        <v>0</v>
      </c>
      <c r="P187" s="610"/>
      <c r="V187" s="598">
        <f t="shared" si="56"/>
        <v>0</v>
      </c>
      <c r="W187" s="612">
        <f t="shared" si="57"/>
        <v>176</v>
      </c>
      <c r="X187" s="610"/>
      <c r="Y187" s="610"/>
      <c r="AC187">
        <f t="shared" si="47"/>
        <v>1900</v>
      </c>
      <c r="AD187">
        <f t="shared" si="48"/>
        <v>6</v>
      </c>
      <c r="AE187">
        <f t="shared" si="49"/>
        <v>0</v>
      </c>
      <c r="AF187">
        <f>SUM($AE$10:AE187)</f>
        <v>0</v>
      </c>
      <c r="AG187">
        <f t="shared" si="50"/>
        <v>0</v>
      </c>
    </row>
    <row r="188" spans="6:33" x14ac:dyDescent="0.2">
      <c r="F188" s="610">
        <f t="shared" si="58"/>
        <v>1900</v>
      </c>
      <c r="G188">
        <f t="shared" si="59"/>
        <v>177</v>
      </c>
      <c r="H188" s="612">
        <f t="shared" si="51"/>
        <v>177</v>
      </c>
      <c r="I188" s="598">
        <f t="shared" si="52"/>
        <v>0</v>
      </c>
      <c r="J188" s="598">
        <f t="shared" si="60"/>
        <v>0</v>
      </c>
      <c r="K188" s="598">
        <f t="shared" si="53"/>
        <v>0</v>
      </c>
      <c r="L188" s="598">
        <f t="shared" si="54"/>
        <v>0</v>
      </c>
      <c r="M188" s="598">
        <f t="shared" si="46"/>
        <v>0</v>
      </c>
      <c r="N188" s="598">
        <f t="shared" si="55"/>
        <v>0</v>
      </c>
      <c r="P188" s="610"/>
      <c r="V188" s="598">
        <f t="shared" si="56"/>
        <v>0</v>
      </c>
      <c r="W188" s="612">
        <f t="shared" si="57"/>
        <v>177</v>
      </c>
      <c r="X188" s="610"/>
      <c r="Y188" s="610"/>
      <c r="AC188">
        <f t="shared" si="47"/>
        <v>1900</v>
      </c>
      <c r="AD188">
        <f t="shared" si="48"/>
        <v>6</v>
      </c>
      <c r="AE188">
        <f t="shared" si="49"/>
        <v>0</v>
      </c>
      <c r="AF188">
        <f>SUM($AE$10:AE188)</f>
        <v>0</v>
      </c>
      <c r="AG188">
        <f t="shared" si="50"/>
        <v>0</v>
      </c>
    </row>
    <row r="189" spans="6:33" x14ac:dyDescent="0.2">
      <c r="F189" s="610">
        <f t="shared" si="58"/>
        <v>1900</v>
      </c>
      <c r="G189">
        <f t="shared" si="59"/>
        <v>178</v>
      </c>
      <c r="H189" s="612">
        <f t="shared" si="51"/>
        <v>178</v>
      </c>
      <c r="I189" s="598">
        <f t="shared" si="52"/>
        <v>0</v>
      </c>
      <c r="J189" s="598">
        <f t="shared" si="60"/>
        <v>0</v>
      </c>
      <c r="K189" s="598">
        <f t="shared" si="53"/>
        <v>0</v>
      </c>
      <c r="L189" s="598">
        <f t="shared" si="54"/>
        <v>0</v>
      </c>
      <c r="M189" s="598">
        <f t="shared" si="46"/>
        <v>0</v>
      </c>
      <c r="N189" s="598">
        <f t="shared" si="55"/>
        <v>0</v>
      </c>
      <c r="P189" s="610"/>
      <c r="V189" s="598">
        <f t="shared" si="56"/>
        <v>0</v>
      </c>
      <c r="W189" s="612">
        <f t="shared" si="57"/>
        <v>178</v>
      </c>
      <c r="X189" s="610"/>
      <c r="Y189" s="610"/>
      <c r="AC189">
        <f t="shared" si="47"/>
        <v>1900</v>
      </c>
      <c r="AD189">
        <f t="shared" si="48"/>
        <v>6</v>
      </c>
      <c r="AE189">
        <f t="shared" si="49"/>
        <v>0</v>
      </c>
      <c r="AF189">
        <f>SUM($AE$10:AE189)</f>
        <v>0</v>
      </c>
      <c r="AG189">
        <f t="shared" si="50"/>
        <v>0</v>
      </c>
    </row>
    <row r="190" spans="6:33" x14ac:dyDescent="0.2">
      <c r="F190" s="610">
        <f t="shared" si="58"/>
        <v>1900</v>
      </c>
      <c r="G190">
        <f t="shared" si="59"/>
        <v>179</v>
      </c>
      <c r="H190" s="612">
        <f t="shared" si="51"/>
        <v>179</v>
      </c>
      <c r="I190" s="598">
        <f t="shared" si="52"/>
        <v>0</v>
      </c>
      <c r="J190" s="598">
        <f t="shared" si="60"/>
        <v>0</v>
      </c>
      <c r="K190" s="598">
        <f t="shared" si="53"/>
        <v>0</v>
      </c>
      <c r="L190" s="598">
        <f t="shared" si="54"/>
        <v>0</v>
      </c>
      <c r="M190" s="598">
        <f t="shared" si="46"/>
        <v>0</v>
      </c>
      <c r="N190" s="598">
        <f t="shared" si="55"/>
        <v>0</v>
      </c>
      <c r="P190" s="610"/>
      <c r="V190" s="598">
        <f t="shared" si="56"/>
        <v>0</v>
      </c>
      <c r="W190" s="612">
        <f t="shared" si="57"/>
        <v>179</v>
      </c>
      <c r="X190" s="610"/>
      <c r="Y190" s="610"/>
      <c r="AC190">
        <f t="shared" si="47"/>
        <v>1900</v>
      </c>
      <c r="AD190">
        <f t="shared" si="48"/>
        <v>6</v>
      </c>
      <c r="AE190">
        <f t="shared" si="49"/>
        <v>0</v>
      </c>
      <c r="AF190">
        <f>SUM($AE$10:AE190)</f>
        <v>0</v>
      </c>
      <c r="AG190">
        <f t="shared" si="50"/>
        <v>0</v>
      </c>
    </row>
    <row r="191" spans="6:33" x14ac:dyDescent="0.2">
      <c r="F191" s="610">
        <f t="shared" si="58"/>
        <v>1900</v>
      </c>
      <c r="G191">
        <f t="shared" si="59"/>
        <v>180</v>
      </c>
      <c r="H191" s="612">
        <f t="shared" si="51"/>
        <v>180</v>
      </c>
      <c r="I191" s="598">
        <f t="shared" si="52"/>
        <v>0</v>
      </c>
      <c r="J191" s="598">
        <f t="shared" si="60"/>
        <v>0</v>
      </c>
      <c r="K191" s="598">
        <f t="shared" si="53"/>
        <v>0</v>
      </c>
      <c r="L191" s="598">
        <f t="shared" si="54"/>
        <v>0</v>
      </c>
      <c r="M191" s="598">
        <f t="shared" si="46"/>
        <v>0</v>
      </c>
      <c r="N191" s="598">
        <f t="shared" si="55"/>
        <v>0</v>
      </c>
      <c r="P191" s="610"/>
      <c r="V191" s="598">
        <f t="shared" si="56"/>
        <v>0</v>
      </c>
      <c r="W191" s="612">
        <f t="shared" si="57"/>
        <v>180</v>
      </c>
      <c r="X191" s="610"/>
      <c r="Y191" s="610"/>
      <c r="AC191">
        <f t="shared" si="47"/>
        <v>1900</v>
      </c>
      <c r="AD191">
        <f t="shared" si="48"/>
        <v>6</v>
      </c>
      <c r="AE191">
        <f t="shared" si="49"/>
        <v>0</v>
      </c>
      <c r="AF191">
        <f>SUM($AE$10:AE191)</f>
        <v>0</v>
      </c>
      <c r="AG191">
        <f t="shared" si="50"/>
        <v>0</v>
      </c>
    </row>
    <row r="192" spans="6:33" x14ac:dyDescent="0.2">
      <c r="F192" s="610">
        <f t="shared" si="58"/>
        <v>1900</v>
      </c>
      <c r="G192">
        <f t="shared" si="59"/>
        <v>181</v>
      </c>
      <c r="H192" s="612">
        <f t="shared" si="51"/>
        <v>181</v>
      </c>
      <c r="I192" s="598">
        <f t="shared" si="52"/>
        <v>0</v>
      </c>
      <c r="J192" s="598">
        <f t="shared" si="60"/>
        <v>0</v>
      </c>
      <c r="K192" s="598">
        <f t="shared" si="53"/>
        <v>0</v>
      </c>
      <c r="L192" s="598">
        <f t="shared" si="54"/>
        <v>0</v>
      </c>
      <c r="M192" s="598">
        <f t="shared" si="46"/>
        <v>0</v>
      </c>
      <c r="N192" s="598">
        <f t="shared" si="55"/>
        <v>0</v>
      </c>
      <c r="P192" s="610"/>
      <c r="V192" s="598">
        <f t="shared" si="56"/>
        <v>0</v>
      </c>
      <c r="W192" s="612">
        <f t="shared" si="57"/>
        <v>181</v>
      </c>
      <c r="X192" s="610"/>
      <c r="Y192" s="610"/>
      <c r="AC192">
        <f t="shared" si="47"/>
        <v>1900</v>
      </c>
      <c r="AD192">
        <f t="shared" si="48"/>
        <v>6</v>
      </c>
      <c r="AE192">
        <f t="shared" si="49"/>
        <v>0</v>
      </c>
      <c r="AF192">
        <f>SUM($AE$10:AE192)</f>
        <v>0</v>
      </c>
      <c r="AG192">
        <f t="shared" si="50"/>
        <v>0</v>
      </c>
    </row>
    <row r="193" spans="6:33" x14ac:dyDescent="0.2">
      <c r="F193" s="610">
        <f t="shared" si="58"/>
        <v>1900</v>
      </c>
      <c r="G193">
        <f t="shared" si="59"/>
        <v>182</v>
      </c>
      <c r="H193" s="612">
        <f t="shared" si="51"/>
        <v>182</v>
      </c>
      <c r="I193" s="598">
        <f t="shared" si="52"/>
        <v>0</v>
      </c>
      <c r="J193" s="598">
        <f t="shared" si="60"/>
        <v>0</v>
      </c>
      <c r="K193" s="598">
        <f t="shared" si="53"/>
        <v>0</v>
      </c>
      <c r="L193" s="598">
        <f t="shared" si="54"/>
        <v>0</v>
      </c>
      <c r="M193" s="598">
        <f t="shared" si="46"/>
        <v>0</v>
      </c>
      <c r="N193" s="598">
        <f t="shared" si="55"/>
        <v>0</v>
      </c>
      <c r="P193" s="610"/>
      <c r="V193" s="598">
        <f t="shared" si="56"/>
        <v>0</v>
      </c>
      <c r="W193" s="612">
        <f t="shared" si="57"/>
        <v>182</v>
      </c>
      <c r="X193" s="610"/>
      <c r="Y193" s="610"/>
      <c r="AC193">
        <f t="shared" si="47"/>
        <v>1900</v>
      </c>
      <c r="AD193">
        <f t="shared" si="48"/>
        <v>6</v>
      </c>
      <c r="AE193">
        <f t="shared" si="49"/>
        <v>0</v>
      </c>
      <c r="AF193">
        <f>SUM($AE$10:AE193)</f>
        <v>0</v>
      </c>
      <c r="AG193">
        <f t="shared" si="50"/>
        <v>0</v>
      </c>
    </row>
    <row r="194" spans="6:33" x14ac:dyDescent="0.2">
      <c r="F194" s="610">
        <f t="shared" si="58"/>
        <v>1900</v>
      </c>
      <c r="G194">
        <f t="shared" si="59"/>
        <v>183</v>
      </c>
      <c r="H194" s="612">
        <f t="shared" si="51"/>
        <v>183</v>
      </c>
      <c r="I194" s="598">
        <f t="shared" si="52"/>
        <v>0</v>
      </c>
      <c r="J194" s="598">
        <f t="shared" si="60"/>
        <v>0</v>
      </c>
      <c r="K194" s="598">
        <f t="shared" si="53"/>
        <v>0</v>
      </c>
      <c r="L194" s="598">
        <f t="shared" si="54"/>
        <v>0</v>
      </c>
      <c r="M194" s="598">
        <f t="shared" si="46"/>
        <v>0</v>
      </c>
      <c r="N194" s="598">
        <f t="shared" si="55"/>
        <v>0</v>
      </c>
      <c r="P194" s="610"/>
      <c r="V194" s="598">
        <f t="shared" si="56"/>
        <v>0</v>
      </c>
      <c r="W194" s="612">
        <f t="shared" si="57"/>
        <v>183</v>
      </c>
      <c r="X194" s="610"/>
      <c r="Y194" s="610"/>
      <c r="AC194">
        <f t="shared" si="47"/>
        <v>1900</v>
      </c>
      <c r="AD194">
        <f t="shared" si="48"/>
        <v>7</v>
      </c>
      <c r="AE194">
        <f t="shared" si="49"/>
        <v>0</v>
      </c>
      <c r="AF194">
        <f>SUM($AE$10:AE194)</f>
        <v>0</v>
      </c>
      <c r="AG194">
        <f t="shared" si="50"/>
        <v>0</v>
      </c>
    </row>
    <row r="195" spans="6:33" x14ac:dyDescent="0.2">
      <c r="F195" s="610">
        <f t="shared" si="58"/>
        <v>1900</v>
      </c>
      <c r="G195">
        <f t="shared" si="59"/>
        <v>184</v>
      </c>
      <c r="H195" s="612">
        <f t="shared" si="51"/>
        <v>184</v>
      </c>
      <c r="I195" s="598">
        <f t="shared" si="52"/>
        <v>0</v>
      </c>
      <c r="J195" s="598">
        <f t="shared" si="60"/>
        <v>0</v>
      </c>
      <c r="K195" s="598">
        <f t="shared" si="53"/>
        <v>0</v>
      </c>
      <c r="L195" s="598">
        <f t="shared" si="54"/>
        <v>0</v>
      </c>
      <c r="M195" s="598">
        <f t="shared" si="46"/>
        <v>0</v>
      </c>
      <c r="N195" s="598">
        <f t="shared" si="55"/>
        <v>0</v>
      </c>
      <c r="P195" s="610"/>
      <c r="V195" s="598">
        <f t="shared" si="56"/>
        <v>0</v>
      </c>
      <c r="W195" s="612">
        <f t="shared" si="57"/>
        <v>184</v>
      </c>
      <c r="X195" s="610"/>
      <c r="Y195" s="610"/>
      <c r="AC195">
        <f t="shared" si="47"/>
        <v>1900</v>
      </c>
      <c r="AD195">
        <f t="shared" si="48"/>
        <v>7</v>
      </c>
      <c r="AE195">
        <f t="shared" si="49"/>
        <v>0</v>
      </c>
      <c r="AF195">
        <f>SUM($AE$10:AE195)</f>
        <v>0</v>
      </c>
      <c r="AG195">
        <f t="shared" si="50"/>
        <v>0</v>
      </c>
    </row>
    <row r="196" spans="6:33" x14ac:dyDescent="0.2">
      <c r="F196" s="610">
        <f t="shared" si="58"/>
        <v>1900</v>
      </c>
      <c r="G196">
        <f t="shared" si="59"/>
        <v>185</v>
      </c>
      <c r="H196" s="612">
        <f t="shared" si="51"/>
        <v>185</v>
      </c>
      <c r="I196" s="598">
        <f t="shared" si="52"/>
        <v>0</v>
      </c>
      <c r="J196" s="598">
        <f t="shared" si="60"/>
        <v>0</v>
      </c>
      <c r="K196" s="598">
        <f t="shared" si="53"/>
        <v>0</v>
      </c>
      <c r="L196" s="598">
        <f t="shared" si="54"/>
        <v>0</v>
      </c>
      <c r="M196" s="598">
        <f t="shared" si="46"/>
        <v>0</v>
      </c>
      <c r="N196" s="598">
        <f t="shared" si="55"/>
        <v>0</v>
      </c>
      <c r="P196" s="610"/>
      <c r="V196" s="598">
        <f t="shared" si="56"/>
        <v>0</v>
      </c>
      <c r="W196" s="612">
        <f t="shared" si="57"/>
        <v>185</v>
      </c>
      <c r="X196" s="610"/>
      <c r="Y196" s="610"/>
      <c r="AC196">
        <f t="shared" si="47"/>
        <v>1900</v>
      </c>
      <c r="AD196">
        <f t="shared" si="48"/>
        <v>7</v>
      </c>
      <c r="AE196">
        <f t="shared" si="49"/>
        <v>0</v>
      </c>
      <c r="AF196">
        <f>SUM($AE$10:AE196)</f>
        <v>0</v>
      </c>
      <c r="AG196">
        <f t="shared" si="50"/>
        <v>0</v>
      </c>
    </row>
    <row r="197" spans="6:33" x14ac:dyDescent="0.2">
      <c r="F197" s="610">
        <f t="shared" si="58"/>
        <v>1900</v>
      </c>
      <c r="G197">
        <f t="shared" si="59"/>
        <v>186</v>
      </c>
      <c r="H197" s="612">
        <f t="shared" si="51"/>
        <v>186</v>
      </c>
      <c r="I197" s="598">
        <f t="shared" si="52"/>
        <v>0</v>
      </c>
      <c r="J197" s="598">
        <f t="shared" si="60"/>
        <v>0</v>
      </c>
      <c r="K197" s="598">
        <f t="shared" si="53"/>
        <v>0</v>
      </c>
      <c r="L197" s="598">
        <f t="shared" si="54"/>
        <v>0</v>
      </c>
      <c r="M197" s="598">
        <f t="shared" si="46"/>
        <v>0</v>
      </c>
      <c r="N197" s="598">
        <f t="shared" si="55"/>
        <v>0</v>
      </c>
      <c r="P197" s="610"/>
      <c r="V197" s="598">
        <f t="shared" si="56"/>
        <v>0</v>
      </c>
      <c r="W197" s="612">
        <f t="shared" si="57"/>
        <v>186</v>
      </c>
      <c r="X197" s="610"/>
      <c r="Y197" s="610"/>
      <c r="AC197">
        <f t="shared" si="47"/>
        <v>1900</v>
      </c>
      <c r="AD197">
        <f t="shared" si="48"/>
        <v>7</v>
      </c>
      <c r="AE197">
        <f t="shared" si="49"/>
        <v>0</v>
      </c>
      <c r="AF197">
        <f>SUM($AE$10:AE197)</f>
        <v>0</v>
      </c>
      <c r="AG197">
        <f t="shared" si="50"/>
        <v>0</v>
      </c>
    </row>
    <row r="198" spans="6:33" x14ac:dyDescent="0.2">
      <c r="F198" s="610">
        <f t="shared" si="58"/>
        <v>1900</v>
      </c>
      <c r="G198">
        <f t="shared" si="59"/>
        <v>187</v>
      </c>
      <c r="H198" s="612">
        <f t="shared" si="51"/>
        <v>187</v>
      </c>
      <c r="I198" s="598">
        <f t="shared" si="52"/>
        <v>0</v>
      </c>
      <c r="J198" s="598">
        <f t="shared" si="60"/>
        <v>0</v>
      </c>
      <c r="K198" s="598">
        <f t="shared" si="53"/>
        <v>0</v>
      </c>
      <c r="L198" s="598">
        <f t="shared" si="54"/>
        <v>0</v>
      </c>
      <c r="M198" s="598">
        <f t="shared" si="46"/>
        <v>0</v>
      </c>
      <c r="N198" s="598">
        <f t="shared" si="55"/>
        <v>0</v>
      </c>
      <c r="P198" s="610"/>
      <c r="V198" s="598">
        <f t="shared" si="56"/>
        <v>0</v>
      </c>
      <c r="W198" s="612">
        <f t="shared" si="57"/>
        <v>187</v>
      </c>
      <c r="X198" s="610"/>
      <c r="Y198" s="610"/>
      <c r="AC198">
        <f t="shared" si="47"/>
        <v>1900</v>
      </c>
      <c r="AD198">
        <f t="shared" si="48"/>
        <v>7</v>
      </c>
      <c r="AE198">
        <f t="shared" si="49"/>
        <v>0</v>
      </c>
      <c r="AF198">
        <f>SUM($AE$10:AE198)</f>
        <v>0</v>
      </c>
      <c r="AG198">
        <f t="shared" si="50"/>
        <v>0</v>
      </c>
    </row>
    <row r="199" spans="6:33" x14ac:dyDescent="0.2">
      <c r="F199" s="610">
        <f t="shared" si="58"/>
        <v>1900</v>
      </c>
      <c r="G199">
        <f t="shared" si="59"/>
        <v>188</v>
      </c>
      <c r="H199" s="612">
        <f t="shared" si="51"/>
        <v>188</v>
      </c>
      <c r="I199" s="598">
        <f t="shared" si="52"/>
        <v>0</v>
      </c>
      <c r="J199" s="598">
        <f t="shared" si="60"/>
        <v>0</v>
      </c>
      <c r="K199" s="598">
        <f t="shared" si="53"/>
        <v>0</v>
      </c>
      <c r="L199" s="598">
        <f t="shared" si="54"/>
        <v>0</v>
      </c>
      <c r="M199" s="598">
        <f t="shared" si="46"/>
        <v>0</v>
      </c>
      <c r="N199" s="598">
        <f t="shared" si="55"/>
        <v>0</v>
      </c>
      <c r="P199" s="610"/>
      <c r="V199" s="598">
        <f t="shared" si="56"/>
        <v>0</v>
      </c>
      <c r="W199" s="612">
        <f t="shared" si="57"/>
        <v>188</v>
      </c>
      <c r="X199" s="610"/>
      <c r="Y199" s="610"/>
      <c r="AC199">
        <f t="shared" si="47"/>
        <v>1900</v>
      </c>
      <c r="AD199">
        <f t="shared" si="48"/>
        <v>7</v>
      </c>
      <c r="AE199">
        <f t="shared" si="49"/>
        <v>0</v>
      </c>
      <c r="AF199">
        <f>SUM($AE$10:AE199)</f>
        <v>0</v>
      </c>
      <c r="AG199">
        <f t="shared" si="50"/>
        <v>0</v>
      </c>
    </row>
    <row r="200" spans="6:33" x14ac:dyDescent="0.2">
      <c r="F200" s="610">
        <f t="shared" si="58"/>
        <v>1900</v>
      </c>
      <c r="G200">
        <f t="shared" si="59"/>
        <v>189</v>
      </c>
      <c r="H200" s="612">
        <f t="shared" si="51"/>
        <v>189</v>
      </c>
      <c r="I200" s="598">
        <f t="shared" si="52"/>
        <v>0</v>
      </c>
      <c r="J200" s="598">
        <f t="shared" si="60"/>
        <v>0</v>
      </c>
      <c r="K200" s="598">
        <f t="shared" si="53"/>
        <v>0</v>
      </c>
      <c r="L200" s="598">
        <f t="shared" si="54"/>
        <v>0</v>
      </c>
      <c r="M200" s="598">
        <f t="shared" si="46"/>
        <v>0</v>
      </c>
      <c r="N200" s="598">
        <f t="shared" si="55"/>
        <v>0</v>
      </c>
      <c r="P200" s="610"/>
      <c r="V200" s="598">
        <f t="shared" si="56"/>
        <v>0</v>
      </c>
      <c r="W200" s="612">
        <f t="shared" si="57"/>
        <v>189</v>
      </c>
      <c r="X200" s="610"/>
      <c r="Y200" s="610"/>
      <c r="AC200">
        <f t="shared" si="47"/>
        <v>1900</v>
      </c>
      <c r="AD200">
        <f t="shared" si="48"/>
        <v>7</v>
      </c>
      <c r="AE200">
        <f t="shared" si="49"/>
        <v>0</v>
      </c>
      <c r="AF200">
        <f>SUM($AE$10:AE200)</f>
        <v>0</v>
      </c>
      <c r="AG200">
        <f t="shared" si="50"/>
        <v>0</v>
      </c>
    </row>
    <row r="201" spans="6:33" x14ac:dyDescent="0.2">
      <c r="F201" s="610">
        <f t="shared" si="58"/>
        <v>1900</v>
      </c>
      <c r="G201">
        <f t="shared" si="59"/>
        <v>190</v>
      </c>
      <c r="H201" s="612">
        <f t="shared" si="51"/>
        <v>190</v>
      </c>
      <c r="I201" s="598">
        <f t="shared" si="52"/>
        <v>0</v>
      </c>
      <c r="J201" s="598">
        <f t="shared" si="60"/>
        <v>0</v>
      </c>
      <c r="K201" s="598">
        <f t="shared" si="53"/>
        <v>0</v>
      </c>
      <c r="L201" s="598">
        <f t="shared" si="54"/>
        <v>0</v>
      </c>
      <c r="M201" s="598">
        <f t="shared" si="46"/>
        <v>0</v>
      </c>
      <c r="N201" s="598">
        <f t="shared" si="55"/>
        <v>0</v>
      </c>
      <c r="P201" s="610"/>
      <c r="V201" s="598">
        <f t="shared" si="56"/>
        <v>0</v>
      </c>
      <c r="W201" s="612">
        <f t="shared" si="57"/>
        <v>190</v>
      </c>
      <c r="X201" s="610"/>
      <c r="Y201" s="610"/>
      <c r="AC201">
        <f t="shared" si="47"/>
        <v>1900</v>
      </c>
      <c r="AD201">
        <f t="shared" si="48"/>
        <v>7</v>
      </c>
      <c r="AE201">
        <f t="shared" si="49"/>
        <v>0</v>
      </c>
      <c r="AF201">
        <f>SUM($AE$10:AE201)</f>
        <v>0</v>
      </c>
      <c r="AG201">
        <f t="shared" si="50"/>
        <v>0</v>
      </c>
    </row>
    <row r="202" spans="6:33" x14ac:dyDescent="0.2">
      <c r="F202" s="610">
        <f t="shared" si="58"/>
        <v>1900</v>
      </c>
      <c r="G202">
        <f t="shared" si="59"/>
        <v>191</v>
      </c>
      <c r="H202" s="612">
        <f t="shared" si="51"/>
        <v>191</v>
      </c>
      <c r="I202" s="598">
        <f t="shared" si="52"/>
        <v>0</v>
      </c>
      <c r="J202" s="598">
        <f t="shared" si="60"/>
        <v>0</v>
      </c>
      <c r="K202" s="598">
        <f t="shared" si="53"/>
        <v>0</v>
      </c>
      <c r="L202" s="598">
        <f t="shared" si="54"/>
        <v>0</v>
      </c>
      <c r="M202" s="598">
        <f t="shared" si="46"/>
        <v>0</v>
      </c>
      <c r="N202" s="598">
        <f t="shared" si="55"/>
        <v>0</v>
      </c>
      <c r="P202" s="610"/>
      <c r="V202" s="598">
        <f t="shared" si="56"/>
        <v>0</v>
      </c>
      <c r="W202" s="612">
        <f t="shared" si="57"/>
        <v>191</v>
      </c>
      <c r="X202" s="610"/>
      <c r="Y202" s="610"/>
      <c r="AC202">
        <f t="shared" si="47"/>
        <v>1900</v>
      </c>
      <c r="AD202">
        <f t="shared" si="48"/>
        <v>7</v>
      </c>
      <c r="AE202">
        <f t="shared" si="49"/>
        <v>0</v>
      </c>
      <c r="AF202">
        <f>SUM($AE$10:AE202)</f>
        <v>0</v>
      </c>
      <c r="AG202">
        <f t="shared" si="50"/>
        <v>0</v>
      </c>
    </row>
    <row r="203" spans="6:33" x14ac:dyDescent="0.2">
      <c r="F203" s="610">
        <f t="shared" si="58"/>
        <v>1900</v>
      </c>
      <c r="G203">
        <f t="shared" si="59"/>
        <v>192</v>
      </c>
      <c r="H203" s="612">
        <f t="shared" si="51"/>
        <v>192</v>
      </c>
      <c r="I203" s="598">
        <f t="shared" si="52"/>
        <v>0</v>
      </c>
      <c r="J203" s="598">
        <f t="shared" si="60"/>
        <v>0</v>
      </c>
      <c r="K203" s="598">
        <f t="shared" si="53"/>
        <v>0</v>
      </c>
      <c r="L203" s="598">
        <f t="shared" si="54"/>
        <v>0</v>
      </c>
      <c r="M203" s="598">
        <f t="shared" ref="M203:M266" si="61">IF(AND(H203&gt;$C$7,H203&lt;$C$8),$C$5,0)</f>
        <v>0</v>
      </c>
      <c r="N203" s="598">
        <f t="shared" si="55"/>
        <v>0</v>
      </c>
      <c r="P203" s="610"/>
      <c r="V203" s="598">
        <f t="shared" si="56"/>
        <v>0</v>
      </c>
      <c r="W203" s="612">
        <f t="shared" si="57"/>
        <v>192</v>
      </c>
      <c r="X203" s="610"/>
      <c r="Y203" s="610"/>
      <c r="AC203">
        <f t="shared" ref="AC203:AC266" si="62">YEAR(H203)</f>
        <v>1900</v>
      </c>
      <c r="AD203">
        <f t="shared" ref="AD203:AD266" si="63">MONTH(H203)</f>
        <v>7</v>
      </c>
      <c r="AE203">
        <f t="shared" ref="AE203:AE266" si="64">IF(AND(AD203&lt;&gt;AD202,H202&gt;=$C$6,H203&lt;=$C$7),$C$11,0)</f>
        <v>0</v>
      </c>
      <c r="AF203">
        <f>SUM($AE$10:AE203)</f>
        <v>0</v>
      </c>
      <c r="AG203">
        <f t="shared" ref="AG203:AG266" si="65">IF(G203&lt;=$C$9,$D$4*IF(H203&lt;=$C$7,AF203,0),0)</f>
        <v>0</v>
      </c>
    </row>
    <row r="204" spans="6:33" x14ac:dyDescent="0.2">
      <c r="F204" s="610">
        <f t="shared" si="58"/>
        <v>1900</v>
      </c>
      <c r="G204">
        <f t="shared" si="59"/>
        <v>193</v>
      </c>
      <c r="H204" s="612">
        <f t="shared" ref="H204:H267" si="66">$C$6+G204</f>
        <v>193</v>
      </c>
      <c r="I204" s="598">
        <f t="shared" ref="I204:I267" si="67">IF(H204&lt;=$C$7,G204*($C$5/$C$9),0)</f>
        <v>0</v>
      </c>
      <c r="J204" s="598">
        <f t="shared" si="60"/>
        <v>0</v>
      </c>
      <c r="K204" s="598">
        <f t="shared" ref="K204:K267" si="68">IF(G204&lt;=$C$9,I204*$D$4,0)</f>
        <v>0</v>
      </c>
      <c r="L204" s="598">
        <f t="shared" ref="L204:L267" si="69">IF(G204&lt;=$C$9,$D$4*IF(H204&lt;=$C$7,J204,0),0)</f>
        <v>0</v>
      </c>
      <c r="M204" s="598">
        <f t="shared" si="61"/>
        <v>0</v>
      </c>
      <c r="N204" s="598">
        <f t="shared" ref="N204:N267" si="70">IF(AND(H204&gt;$C$7,H204&lt;$C$8),$C$5*$D$4,0)</f>
        <v>0</v>
      </c>
      <c r="P204" s="610"/>
      <c r="V204" s="598">
        <f t="shared" ref="V204:V267" si="71">IF(I204-I203+M204-M203&lt;0,0,I204-I203+M204-M203)</f>
        <v>0</v>
      </c>
      <c r="W204" s="612">
        <f t="shared" ref="W204:W267" si="72">H204</f>
        <v>193</v>
      </c>
      <c r="X204" s="610"/>
      <c r="Y204" s="610"/>
      <c r="AC204">
        <f t="shared" si="62"/>
        <v>1900</v>
      </c>
      <c r="AD204">
        <f t="shared" si="63"/>
        <v>7</v>
      </c>
      <c r="AE204">
        <f t="shared" si="64"/>
        <v>0</v>
      </c>
      <c r="AF204">
        <f>SUM($AE$10:AE204)</f>
        <v>0</v>
      </c>
      <c r="AG204">
        <f t="shared" si="65"/>
        <v>0</v>
      </c>
    </row>
    <row r="205" spans="6:33" x14ac:dyDescent="0.2">
      <c r="F205" s="610">
        <f t="shared" ref="F205:F268" si="73">YEAR(H205)</f>
        <v>1900</v>
      </c>
      <c r="G205">
        <f t="shared" ref="G205:G268" si="74">1+G204</f>
        <v>194</v>
      </c>
      <c r="H205" s="612">
        <f t="shared" si="66"/>
        <v>194</v>
      </c>
      <c r="I205" s="598">
        <f t="shared" si="67"/>
        <v>0</v>
      </c>
      <c r="J205" s="598">
        <f t="shared" ref="J205:J268" si="75">IF(H205&lt;=$C$7,$C$5/2,0)</f>
        <v>0</v>
      </c>
      <c r="K205" s="598">
        <f t="shared" si="68"/>
        <v>0</v>
      </c>
      <c r="L205" s="598">
        <f t="shared" si="69"/>
        <v>0</v>
      </c>
      <c r="M205" s="598">
        <f t="shared" si="61"/>
        <v>0</v>
      </c>
      <c r="N205" s="598">
        <f t="shared" si="70"/>
        <v>0</v>
      </c>
      <c r="P205" s="610"/>
      <c r="V205" s="598">
        <f t="shared" si="71"/>
        <v>0</v>
      </c>
      <c r="W205" s="612">
        <f t="shared" si="72"/>
        <v>194</v>
      </c>
      <c r="X205" s="610"/>
      <c r="Y205" s="610"/>
      <c r="AC205">
        <f t="shared" si="62"/>
        <v>1900</v>
      </c>
      <c r="AD205">
        <f t="shared" si="63"/>
        <v>7</v>
      </c>
      <c r="AE205">
        <f t="shared" si="64"/>
        <v>0</v>
      </c>
      <c r="AF205">
        <f>SUM($AE$10:AE205)</f>
        <v>0</v>
      </c>
      <c r="AG205">
        <f t="shared" si="65"/>
        <v>0</v>
      </c>
    </row>
    <row r="206" spans="6:33" x14ac:dyDescent="0.2">
      <c r="F206" s="610">
        <f t="shared" si="73"/>
        <v>1900</v>
      </c>
      <c r="G206">
        <f t="shared" si="74"/>
        <v>195</v>
      </c>
      <c r="H206" s="612">
        <f t="shared" si="66"/>
        <v>195</v>
      </c>
      <c r="I206" s="598">
        <f t="shared" si="67"/>
        <v>0</v>
      </c>
      <c r="J206" s="598">
        <f t="shared" si="75"/>
        <v>0</v>
      </c>
      <c r="K206" s="598">
        <f t="shared" si="68"/>
        <v>0</v>
      </c>
      <c r="L206" s="598">
        <f t="shared" si="69"/>
        <v>0</v>
      </c>
      <c r="M206" s="598">
        <f t="shared" si="61"/>
        <v>0</v>
      </c>
      <c r="N206" s="598">
        <f t="shared" si="70"/>
        <v>0</v>
      </c>
      <c r="P206" s="610"/>
      <c r="V206" s="598">
        <f t="shared" si="71"/>
        <v>0</v>
      </c>
      <c r="W206" s="612">
        <f t="shared" si="72"/>
        <v>195</v>
      </c>
      <c r="X206" s="610"/>
      <c r="Y206" s="610"/>
      <c r="AC206">
        <f t="shared" si="62"/>
        <v>1900</v>
      </c>
      <c r="AD206">
        <f t="shared" si="63"/>
        <v>7</v>
      </c>
      <c r="AE206">
        <f t="shared" si="64"/>
        <v>0</v>
      </c>
      <c r="AF206">
        <f>SUM($AE$10:AE206)</f>
        <v>0</v>
      </c>
      <c r="AG206">
        <f t="shared" si="65"/>
        <v>0</v>
      </c>
    </row>
    <row r="207" spans="6:33" x14ac:dyDescent="0.2">
      <c r="F207" s="610">
        <f t="shared" si="73"/>
        <v>1900</v>
      </c>
      <c r="G207">
        <f t="shared" si="74"/>
        <v>196</v>
      </c>
      <c r="H207" s="612">
        <f t="shared" si="66"/>
        <v>196</v>
      </c>
      <c r="I207" s="598">
        <f t="shared" si="67"/>
        <v>0</v>
      </c>
      <c r="J207" s="598">
        <f t="shared" si="75"/>
        <v>0</v>
      </c>
      <c r="K207" s="598">
        <f t="shared" si="68"/>
        <v>0</v>
      </c>
      <c r="L207" s="598">
        <f t="shared" si="69"/>
        <v>0</v>
      </c>
      <c r="M207" s="598">
        <f t="shared" si="61"/>
        <v>0</v>
      </c>
      <c r="N207" s="598">
        <f t="shared" si="70"/>
        <v>0</v>
      </c>
      <c r="P207" s="610"/>
      <c r="V207" s="598">
        <f t="shared" si="71"/>
        <v>0</v>
      </c>
      <c r="W207" s="612">
        <f t="shared" si="72"/>
        <v>196</v>
      </c>
      <c r="X207" s="610"/>
      <c r="Y207" s="610"/>
      <c r="AC207">
        <f t="shared" si="62"/>
        <v>1900</v>
      </c>
      <c r="AD207">
        <f t="shared" si="63"/>
        <v>7</v>
      </c>
      <c r="AE207">
        <f t="shared" si="64"/>
        <v>0</v>
      </c>
      <c r="AF207">
        <f>SUM($AE$10:AE207)</f>
        <v>0</v>
      </c>
      <c r="AG207">
        <f t="shared" si="65"/>
        <v>0</v>
      </c>
    </row>
    <row r="208" spans="6:33" x14ac:dyDescent="0.2">
      <c r="F208" s="610">
        <f t="shared" si="73"/>
        <v>1900</v>
      </c>
      <c r="G208">
        <f t="shared" si="74"/>
        <v>197</v>
      </c>
      <c r="H208" s="612">
        <f t="shared" si="66"/>
        <v>197</v>
      </c>
      <c r="I208" s="598">
        <f t="shared" si="67"/>
        <v>0</v>
      </c>
      <c r="J208" s="598">
        <f t="shared" si="75"/>
        <v>0</v>
      </c>
      <c r="K208" s="598">
        <f t="shared" si="68"/>
        <v>0</v>
      </c>
      <c r="L208" s="598">
        <f t="shared" si="69"/>
        <v>0</v>
      </c>
      <c r="M208" s="598">
        <f t="shared" si="61"/>
        <v>0</v>
      </c>
      <c r="N208" s="598">
        <f t="shared" si="70"/>
        <v>0</v>
      </c>
      <c r="P208" s="610"/>
      <c r="V208" s="598">
        <f t="shared" si="71"/>
        <v>0</v>
      </c>
      <c r="W208" s="612">
        <f t="shared" si="72"/>
        <v>197</v>
      </c>
      <c r="X208" s="610"/>
      <c r="Y208" s="610"/>
      <c r="AC208">
        <f t="shared" si="62"/>
        <v>1900</v>
      </c>
      <c r="AD208">
        <f t="shared" si="63"/>
        <v>7</v>
      </c>
      <c r="AE208">
        <f t="shared" si="64"/>
        <v>0</v>
      </c>
      <c r="AF208">
        <f>SUM($AE$10:AE208)</f>
        <v>0</v>
      </c>
      <c r="AG208">
        <f t="shared" si="65"/>
        <v>0</v>
      </c>
    </row>
    <row r="209" spans="6:33" x14ac:dyDescent="0.2">
      <c r="F209" s="610">
        <f t="shared" si="73"/>
        <v>1900</v>
      </c>
      <c r="G209">
        <f t="shared" si="74"/>
        <v>198</v>
      </c>
      <c r="H209" s="612">
        <f t="shared" si="66"/>
        <v>198</v>
      </c>
      <c r="I209" s="598">
        <f t="shared" si="67"/>
        <v>0</v>
      </c>
      <c r="J209" s="598">
        <f t="shared" si="75"/>
        <v>0</v>
      </c>
      <c r="K209" s="598">
        <f t="shared" si="68"/>
        <v>0</v>
      </c>
      <c r="L209" s="598">
        <f t="shared" si="69"/>
        <v>0</v>
      </c>
      <c r="M209" s="598">
        <f t="shared" si="61"/>
        <v>0</v>
      </c>
      <c r="N209" s="598">
        <f t="shared" si="70"/>
        <v>0</v>
      </c>
      <c r="P209" s="610"/>
      <c r="V209" s="598">
        <f t="shared" si="71"/>
        <v>0</v>
      </c>
      <c r="W209" s="612">
        <f t="shared" si="72"/>
        <v>198</v>
      </c>
      <c r="X209" s="610"/>
      <c r="Y209" s="610"/>
      <c r="AC209">
        <f t="shared" si="62"/>
        <v>1900</v>
      </c>
      <c r="AD209">
        <f t="shared" si="63"/>
        <v>7</v>
      </c>
      <c r="AE209">
        <f t="shared" si="64"/>
        <v>0</v>
      </c>
      <c r="AF209">
        <f>SUM($AE$10:AE209)</f>
        <v>0</v>
      </c>
      <c r="AG209">
        <f t="shared" si="65"/>
        <v>0</v>
      </c>
    </row>
    <row r="210" spans="6:33" x14ac:dyDescent="0.2">
      <c r="F210" s="610">
        <f t="shared" si="73"/>
        <v>1900</v>
      </c>
      <c r="G210">
        <f t="shared" si="74"/>
        <v>199</v>
      </c>
      <c r="H210" s="612">
        <f t="shared" si="66"/>
        <v>199</v>
      </c>
      <c r="I210" s="598">
        <f t="shared" si="67"/>
        <v>0</v>
      </c>
      <c r="J210" s="598">
        <f t="shared" si="75"/>
        <v>0</v>
      </c>
      <c r="K210" s="598">
        <f t="shared" si="68"/>
        <v>0</v>
      </c>
      <c r="L210" s="598">
        <f t="shared" si="69"/>
        <v>0</v>
      </c>
      <c r="M210" s="598">
        <f t="shared" si="61"/>
        <v>0</v>
      </c>
      <c r="N210" s="598">
        <f t="shared" si="70"/>
        <v>0</v>
      </c>
      <c r="P210" s="610"/>
      <c r="V210" s="598">
        <f t="shared" si="71"/>
        <v>0</v>
      </c>
      <c r="W210" s="612">
        <f t="shared" si="72"/>
        <v>199</v>
      </c>
      <c r="X210" s="610"/>
      <c r="Y210" s="610"/>
      <c r="AC210">
        <f t="shared" si="62"/>
        <v>1900</v>
      </c>
      <c r="AD210">
        <f t="shared" si="63"/>
        <v>7</v>
      </c>
      <c r="AE210">
        <f t="shared" si="64"/>
        <v>0</v>
      </c>
      <c r="AF210">
        <f>SUM($AE$10:AE210)</f>
        <v>0</v>
      </c>
      <c r="AG210">
        <f t="shared" si="65"/>
        <v>0</v>
      </c>
    </row>
    <row r="211" spans="6:33" x14ac:dyDescent="0.2">
      <c r="F211" s="610">
        <f t="shared" si="73"/>
        <v>1900</v>
      </c>
      <c r="G211">
        <f t="shared" si="74"/>
        <v>200</v>
      </c>
      <c r="H211" s="612">
        <f t="shared" si="66"/>
        <v>200</v>
      </c>
      <c r="I211" s="598">
        <f t="shared" si="67"/>
        <v>0</v>
      </c>
      <c r="J211" s="598">
        <f t="shared" si="75"/>
        <v>0</v>
      </c>
      <c r="K211" s="598">
        <f t="shared" si="68"/>
        <v>0</v>
      </c>
      <c r="L211" s="598">
        <f t="shared" si="69"/>
        <v>0</v>
      </c>
      <c r="M211" s="598">
        <f t="shared" si="61"/>
        <v>0</v>
      </c>
      <c r="N211" s="598">
        <f t="shared" si="70"/>
        <v>0</v>
      </c>
      <c r="P211" s="610"/>
      <c r="V211" s="598">
        <f t="shared" si="71"/>
        <v>0</v>
      </c>
      <c r="W211" s="612">
        <f t="shared" si="72"/>
        <v>200</v>
      </c>
      <c r="X211" s="610"/>
      <c r="Y211" s="610"/>
      <c r="AC211">
        <f t="shared" si="62"/>
        <v>1900</v>
      </c>
      <c r="AD211">
        <f t="shared" si="63"/>
        <v>7</v>
      </c>
      <c r="AE211">
        <f t="shared" si="64"/>
        <v>0</v>
      </c>
      <c r="AF211">
        <f>SUM($AE$10:AE211)</f>
        <v>0</v>
      </c>
      <c r="AG211">
        <f t="shared" si="65"/>
        <v>0</v>
      </c>
    </row>
    <row r="212" spans="6:33" x14ac:dyDescent="0.2">
      <c r="F212" s="610">
        <f t="shared" si="73"/>
        <v>1900</v>
      </c>
      <c r="G212">
        <f t="shared" si="74"/>
        <v>201</v>
      </c>
      <c r="H212" s="612">
        <f t="shared" si="66"/>
        <v>201</v>
      </c>
      <c r="I212" s="598">
        <f t="shared" si="67"/>
        <v>0</v>
      </c>
      <c r="J212" s="598">
        <f t="shared" si="75"/>
        <v>0</v>
      </c>
      <c r="K212" s="598">
        <f t="shared" si="68"/>
        <v>0</v>
      </c>
      <c r="L212" s="598">
        <f t="shared" si="69"/>
        <v>0</v>
      </c>
      <c r="M212" s="598">
        <f t="shared" si="61"/>
        <v>0</v>
      </c>
      <c r="N212" s="598">
        <f t="shared" si="70"/>
        <v>0</v>
      </c>
      <c r="P212" s="610"/>
      <c r="V212" s="598">
        <f t="shared" si="71"/>
        <v>0</v>
      </c>
      <c r="W212" s="612">
        <f t="shared" si="72"/>
        <v>201</v>
      </c>
      <c r="X212" s="610"/>
      <c r="Y212" s="610"/>
      <c r="AC212">
        <f t="shared" si="62"/>
        <v>1900</v>
      </c>
      <c r="AD212">
        <f t="shared" si="63"/>
        <v>7</v>
      </c>
      <c r="AE212">
        <f t="shared" si="64"/>
        <v>0</v>
      </c>
      <c r="AF212">
        <f>SUM($AE$10:AE212)</f>
        <v>0</v>
      </c>
      <c r="AG212">
        <f t="shared" si="65"/>
        <v>0</v>
      </c>
    </row>
    <row r="213" spans="6:33" x14ac:dyDescent="0.2">
      <c r="F213" s="610">
        <f t="shared" si="73"/>
        <v>1900</v>
      </c>
      <c r="G213">
        <f t="shared" si="74"/>
        <v>202</v>
      </c>
      <c r="H213" s="612">
        <f t="shared" si="66"/>
        <v>202</v>
      </c>
      <c r="I213" s="598">
        <f t="shared" si="67"/>
        <v>0</v>
      </c>
      <c r="J213" s="598">
        <f t="shared" si="75"/>
        <v>0</v>
      </c>
      <c r="K213" s="598">
        <f t="shared" si="68"/>
        <v>0</v>
      </c>
      <c r="L213" s="598">
        <f t="shared" si="69"/>
        <v>0</v>
      </c>
      <c r="M213" s="598">
        <f t="shared" si="61"/>
        <v>0</v>
      </c>
      <c r="N213" s="598">
        <f t="shared" si="70"/>
        <v>0</v>
      </c>
      <c r="P213" s="610"/>
      <c r="V213" s="598">
        <f t="shared" si="71"/>
        <v>0</v>
      </c>
      <c r="W213" s="612">
        <f t="shared" si="72"/>
        <v>202</v>
      </c>
      <c r="X213" s="610"/>
      <c r="Y213" s="610"/>
      <c r="AC213">
        <f t="shared" si="62"/>
        <v>1900</v>
      </c>
      <c r="AD213">
        <f t="shared" si="63"/>
        <v>7</v>
      </c>
      <c r="AE213">
        <f t="shared" si="64"/>
        <v>0</v>
      </c>
      <c r="AF213">
        <f>SUM($AE$10:AE213)</f>
        <v>0</v>
      </c>
      <c r="AG213">
        <f t="shared" si="65"/>
        <v>0</v>
      </c>
    </row>
    <row r="214" spans="6:33" x14ac:dyDescent="0.2">
      <c r="F214" s="610">
        <f t="shared" si="73"/>
        <v>1900</v>
      </c>
      <c r="G214">
        <f t="shared" si="74"/>
        <v>203</v>
      </c>
      <c r="H214" s="612">
        <f t="shared" si="66"/>
        <v>203</v>
      </c>
      <c r="I214" s="598">
        <f t="shared" si="67"/>
        <v>0</v>
      </c>
      <c r="J214" s="598">
        <f t="shared" si="75"/>
        <v>0</v>
      </c>
      <c r="K214" s="598">
        <f t="shared" si="68"/>
        <v>0</v>
      </c>
      <c r="L214" s="598">
        <f t="shared" si="69"/>
        <v>0</v>
      </c>
      <c r="M214" s="598">
        <f t="shared" si="61"/>
        <v>0</v>
      </c>
      <c r="N214" s="598">
        <f t="shared" si="70"/>
        <v>0</v>
      </c>
      <c r="P214" s="610"/>
      <c r="V214" s="598">
        <f t="shared" si="71"/>
        <v>0</v>
      </c>
      <c r="W214" s="612">
        <f t="shared" si="72"/>
        <v>203</v>
      </c>
      <c r="X214" s="610"/>
      <c r="Y214" s="610"/>
      <c r="AC214">
        <f t="shared" si="62"/>
        <v>1900</v>
      </c>
      <c r="AD214">
        <f t="shared" si="63"/>
        <v>7</v>
      </c>
      <c r="AE214">
        <f t="shared" si="64"/>
        <v>0</v>
      </c>
      <c r="AF214">
        <f>SUM($AE$10:AE214)</f>
        <v>0</v>
      </c>
      <c r="AG214">
        <f t="shared" si="65"/>
        <v>0</v>
      </c>
    </row>
    <row r="215" spans="6:33" x14ac:dyDescent="0.2">
      <c r="F215" s="610">
        <f t="shared" si="73"/>
        <v>1900</v>
      </c>
      <c r="G215">
        <f t="shared" si="74"/>
        <v>204</v>
      </c>
      <c r="H215" s="612">
        <f t="shared" si="66"/>
        <v>204</v>
      </c>
      <c r="I215" s="598">
        <f t="shared" si="67"/>
        <v>0</v>
      </c>
      <c r="J215" s="598">
        <f t="shared" si="75"/>
        <v>0</v>
      </c>
      <c r="K215" s="598">
        <f t="shared" si="68"/>
        <v>0</v>
      </c>
      <c r="L215" s="598">
        <f t="shared" si="69"/>
        <v>0</v>
      </c>
      <c r="M215" s="598">
        <f t="shared" si="61"/>
        <v>0</v>
      </c>
      <c r="N215" s="598">
        <f t="shared" si="70"/>
        <v>0</v>
      </c>
      <c r="P215" s="610"/>
      <c r="V215" s="598">
        <f t="shared" si="71"/>
        <v>0</v>
      </c>
      <c r="W215" s="612">
        <f t="shared" si="72"/>
        <v>204</v>
      </c>
      <c r="X215" s="610"/>
      <c r="Y215" s="610"/>
      <c r="AC215">
        <f t="shared" si="62"/>
        <v>1900</v>
      </c>
      <c r="AD215">
        <f t="shared" si="63"/>
        <v>7</v>
      </c>
      <c r="AE215">
        <f t="shared" si="64"/>
        <v>0</v>
      </c>
      <c r="AF215">
        <f>SUM($AE$10:AE215)</f>
        <v>0</v>
      </c>
      <c r="AG215">
        <f t="shared" si="65"/>
        <v>0</v>
      </c>
    </row>
    <row r="216" spans="6:33" x14ac:dyDescent="0.2">
      <c r="F216" s="610">
        <f t="shared" si="73"/>
        <v>1900</v>
      </c>
      <c r="G216">
        <f t="shared" si="74"/>
        <v>205</v>
      </c>
      <c r="H216" s="612">
        <f t="shared" si="66"/>
        <v>205</v>
      </c>
      <c r="I216" s="598">
        <f t="shared" si="67"/>
        <v>0</v>
      </c>
      <c r="J216" s="598">
        <f t="shared" si="75"/>
        <v>0</v>
      </c>
      <c r="K216" s="598">
        <f t="shared" si="68"/>
        <v>0</v>
      </c>
      <c r="L216" s="598">
        <f t="shared" si="69"/>
        <v>0</v>
      </c>
      <c r="M216" s="598">
        <f t="shared" si="61"/>
        <v>0</v>
      </c>
      <c r="N216" s="598">
        <f t="shared" si="70"/>
        <v>0</v>
      </c>
      <c r="P216" s="610"/>
      <c r="V216" s="598">
        <f t="shared" si="71"/>
        <v>0</v>
      </c>
      <c r="W216" s="612">
        <f t="shared" si="72"/>
        <v>205</v>
      </c>
      <c r="X216" s="610"/>
      <c r="Y216" s="610"/>
      <c r="AC216">
        <f t="shared" si="62"/>
        <v>1900</v>
      </c>
      <c r="AD216">
        <f t="shared" si="63"/>
        <v>7</v>
      </c>
      <c r="AE216">
        <f t="shared" si="64"/>
        <v>0</v>
      </c>
      <c r="AF216">
        <f>SUM($AE$10:AE216)</f>
        <v>0</v>
      </c>
      <c r="AG216">
        <f t="shared" si="65"/>
        <v>0</v>
      </c>
    </row>
    <row r="217" spans="6:33" x14ac:dyDescent="0.2">
      <c r="F217" s="610">
        <f t="shared" si="73"/>
        <v>1900</v>
      </c>
      <c r="G217">
        <f t="shared" si="74"/>
        <v>206</v>
      </c>
      <c r="H217" s="612">
        <f t="shared" si="66"/>
        <v>206</v>
      </c>
      <c r="I217" s="598">
        <f t="shared" si="67"/>
        <v>0</v>
      </c>
      <c r="J217" s="598">
        <f t="shared" si="75"/>
        <v>0</v>
      </c>
      <c r="K217" s="598">
        <f t="shared" si="68"/>
        <v>0</v>
      </c>
      <c r="L217" s="598">
        <f t="shared" si="69"/>
        <v>0</v>
      </c>
      <c r="M217" s="598">
        <f t="shared" si="61"/>
        <v>0</v>
      </c>
      <c r="N217" s="598">
        <f t="shared" si="70"/>
        <v>0</v>
      </c>
      <c r="P217" s="610"/>
      <c r="V217" s="598">
        <f t="shared" si="71"/>
        <v>0</v>
      </c>
      <c r="W217" s="612">
        <f t="shared" si="72"/>
        <v>206</v>
      </c>
      <c r="X217" s="610"/>
      <c r="Y217" s="610"/>
      <c r="AC217">
        <f t="shared" si="62"/>
        <v>1900</v>
      </c>
      <c r="AD217">
        <f t="shared" si="63"/>
        <v>7</v>
      </c>
      <c r="AE217">
        <f t="shared" si="64"/>
        <v>0</v>
      </c>
      <c r="AF217">
        <f>SUM($AE$10:AE217)</f>
        <v>0</v>
      </c>
      <c r="AG217">
        <f t="shared" si="65"/>
        <v>0</v>
      </c>
    </row>
    <row r="218" spans="6:33" x14ac:dyDescent="0.2">
      <c r="F218" s="610">
        <f t="shared" si="73"/>
        <v>1900</v>
      </c>
      <c r="G218">
        <f t="shared" si="74"/>
        <v>207</v>
      </c>
      <c r="H218" s="612">
        <f t="shared" si="66"/>
        <v>207</v>
      </c>
      <c r="I218" s="598">
        <f t="shared" si="67"/>
        <v>0</v>
      </c>
      <c r="J218" s="598">
        <f t="shared" si="75"/>
        <v>0</v>
      </c>
      <c r="K218" s="598">
        <f t="shared" si="68"/>
        <v>0</v>
      </c>
      <c r="L218" s="598">
        <f t="shared" si="69"/>
        <v>0</v>
      </c>
      <c r="M218" s="598">
        <f t="shared" si="61"/>
        <v>0</v>
      </c>
      <c r="N218" s="598">
        <f t="shared" si="70"/>
        <v>0</v>
      </c>
      <c r="P218" s="610"/>
      <c r="V218" s="598">
        <f t="shared" si="71"/>
        <v>0</v>
      </c>
      <c r="W218" s="612">
        <f t="shared" si="72"/>
        <v>207</v>
      </c>
      <c r="X218" s="610"/>
      <c r="Y218" s="610"/>
      <c r="AC218">
        <f t="shared" si="62"/>
        <v>1900</v>
      </c>
      <c r="AD218">
        <f t="shared" si="63"/>
        <v>7</v>
      </c>
      <c r="AE218">
        <f t="shared" si="64"/>
        <v>0</v>
      </c>
      <c r="AF218">
        <f>SUM($AE$10:AE218)</f>
        <v>0</v>
      </c>
      <c r="AG218">
        <f t="shared" si="65"/>
        <v>0</v>
      </c>
    </row>
    <row r="219" spans="6:33" x14ac:dyDescent="0.2">
      <c r="F219" s="610">
        <f t="shared" si="73"/>
        <v>1900</v>
      </c>
      <c r="G219">
        <f t="shared" si="74"/>
        <v>208</v>
      </c>
      <c r="H219" s="612">
        <f t="shared" si="66"/>
        <v>208</v>
      </c>
      <c r="I219" s="598">
        <f t="shared" si="67"/>
        <v>0</v>
      </c>
      <c r="J219" s="598">
        <f t="shared" si="75"/>
        <v>0</v>
      </c>
      <c r="K219" s="598">
        <f t="shared" si="68"/>
        <v>0</v>
      </c>
      <c r="L219" s="598">
        <f t="shared" si="69"/>
        <v>0</v>
      </c>
      <c r="M219" s="598">
        <f t="shared" si="61"/>
        <v>0</v>
      </c>
      <c r="N219" s="598">
        <f t="shared" si="70"/>
        <v>0</v>
      </c>
      <c r="P219" s="610"/>
      <c r="V219" s="598">
        <f t="shared" si="71"/>
        <v>0</v>
      </c>
      <c r="W219" s="612">
        <f t="shared" si="72"/>
        <v>208</v>
      </c>
      <c r="X219" s="610"/>
      <c r="Y219" s="610"/>
      <c r="AC219">
        <f t="shared" si="62"/>
        <v>1900</v>
      </c>
      <c r="AD219">
        <f t="shared" si="63"/>
        <v>7</v>
      </c>
      <c r="AE219">
        <f t="shared" si="64"/>
        <v>0</v>
      </c>
      <c r="AF219">
        <f>SUM($AE$10:AE219)</f>
        <v>0</v>
      </c>
      <c r="AG219">
        <f t="shared" si="65"/>
        <v>0</v>
      </c>
    </row>
    <row r="220" spans="6:33" x14ac:dyDescent="0.2">
      <c r="F220" s="610">
        <f t="shared" si="73"/>
        <v>1900</v>
      </c>
      <c r="G220">
        <f t="shared" si="74"/>
        <v>209</v>
      </c>
      <c r="H220" s="612">
        <f t="shared" si="66"/>
        <v>209</v>
      </c>
      <c r="I220" s="598">
        <f t="shared" si="67"/>
        <v>0</v>
      </c>
      <c r="J220" s="598">
        <f t="shared" si="75"/>
        <v>0</v>
      </c>
      <c r="K220" s="598">
        <f t="shared" si="68"/>
        <v>0</v>
      </c>
      <c r="L220" s="598">
        <f t="shared" si="69"/>
        <v>0</v>
      </c>
      <c r="M220" s="598">
        <f t="shared" si="61"/>
        <v>0</v>
      </c>
      <c r="N220" s="598">
        <f t="shared" si="70"/>
        <v>0</v>
      </c>
      <c r="P220" s="610"/>
      <c r="V220" s="598">
        <f t="shared" si="71"/>
        <v>0</v>
      </c>
      <c r="W220" s="612">
        <f t="shared" si="72"/>
        <v>209</v>
      </c>
      <c r="X220" s="610"/>
      <c r="Y220" s="610"/>
      <c r="AC220">
        <f t="shared" si="62"/>
        <v>1900</v>
      </c>
      <c r="AD220">
        <f t="shared" si="63"/>
        <v>7</v>
      </c>
      <c r="AE220">
        <f t="shared" si="64"/>
        <v>0</v>
      </c>
      <c r="AF220">
        <f>SUM($AE$10:AE220)</f>
        <v>0</v>
      </c>
      <c r="AG220">
        <f t="shared" si="65"/>
        <v>0</v>
      </c>
    </row>
    <row r="221" spans="6:33" x14ac:dyDescent="0.2">
      <c r="F221" s="610">
        <f t="shared" si="73"/>
        <v>1900</v>
      </c>
      <c r="G221">
        <f t="shared" si="74"/>
        <v>210</v>
      </c>
      <c r="H221" s="612">
        <f t="shared" si="66"/>
        <v>210</v>
      </c>
      <c r="I221" s="598">
        <f t="shared" si="67"/>
        <v>0</v>
      </c>
      <c r="J221" s="598">
        <f t="shared" si="75"/>
        <v>0</v>
      </c>
      <c r="K221" s="598">
        <f t="shared" si="68"/>
        <v>0</v>
      </c>
      <c r="L221" s="598">
        <f t="shared" si="69"/>
        <v>0</v>
      </c>
      <c r="M221" s="598">
        <f t="shared" si="61"/>
        <v>0</v>
      </c>
      <c r="N221" s="598">
        <f t="shared" si="70"/>
        <v>0</v>
      </c>
      <c r="P221" s="610"/>
      <c r="V221" s="598">
        <f t="shared" si="71"/>
        <v>0</v>
      </c>
      <c r="W221" s="612">
        <f t="shared" si="72"/>
        <v>210</v>
      </c>
      <c r="X221" s="610"/>
      <c r="Y221" s="610"/>
      <c r="AC221">
        <f t="shared" si="62"/>
        <v>1900</v>
      </c>
      <c r="AD221">
        <f t="shared" si="63"/>
        <v>7</v>
      </c>
      <c r="AE221">
        <f t="shared" si="64"/>
        <v>0</v>
      </c>
      <c r="AF221">
        <f>SUM($AE$10:AE221)</f>
        <v>0</v>
      </c>
      <c r="AG221">
        <f t="shared" si="65"/>
        <v>0</v>
      </c>
    </row>
    <row r="222" spans="6:33" x14ac:dyDescent="0.2">
      <c r="F222" s="610">
        <f t="shared" si="73"/>
        <v>1900</v>
      </c>
      <c r="G222">
        <f t="shared" si="74"/>
        <v>211</v>
      </c>
      <c r="H222" s="612">
        <f t="shared" si="66"/>
        <v>211</v>
      </c>
      <c r="I222" s="598">
        <f t="shared" si="67"/>
        <v>0</v>
      </c>
      <c r="J222" s="598">
        <f t="shared" si="75"/>
        <v>0</v>
      </c>
      <c r="K222" s="598">
        <f t="shared" si="68"/>
        <v>0</v>
      </c>
      <c r="L222" s="598">
        <f t="shared" si="69"/>
        <v>0</v>
      </c>
      <c r="M222" s="598">
        <f t="shared" si="61"/>
        <v>0</v>
      </c>
      <c r="N222" s="598">
        <f t="shared" si="70"/>
        <v>0</v>
      </c>
      <c r="P222" s="610"/>
      <c r="V222" s="598">
        <f t="shared" si="71"/>
        <v>0</v>
      </c>
      <c r="W222" s="612">
        <f t="shared" si="72"/>
        <v>211</v>
      </c>
      <c r="X222" s="610"/>
      <c r="Y222" s="610"/>
      <c r="AC222">
        <f t="shared" si="62"/>
        <v>1900</v>
      </c>
      <c r="AD222">
        <f t="shared" si="63"/>
        <v>7</v>
      </c>
      <c r="AE222">
        <f t="shared" si="64"/>
        <v>0</v>
      </c>
      <c r="AF222">
        <f>SUM($AE$10:AE222)</f>
        <v>0</v>
      </c>
      <c r="AG222">
        <f t="shared" si="65"/>
        <v>0</v>
      </c>
    </row>
    <row r="223" spans="6:33" x14ac:dyDescent="0.2">
      <c r="F223" s="610">
        <f t="shared" si="73"/>
        <v>1900</v>
      </c>
      <c r="G223">
        <f t="shared" si="74"/>
        <v>212</v>
      </c>
      <c r="H223" s="612">
        <f t="shared" si="66"/>
        <v>212</v>
      </c>
      <c r="I223" s="598">
        <f t="shared" si="67"/>
        <v>0</v>
      </c>
      <c r="J223" s="598">
        <f t="shared" si="75"/>
        <v>0</v>
      </c>
      <c r="K223" s="598">
        <f t="shared" si="68"/>
        <v>0</v>
      </c>
      <c r="L223" s="598">
        <f t="shared" si="69"/>
        <v>0</v>
      </c>
      <c r="M223" s="598">
        <f t="shared" si="61"/>
        <v>0</v>
      </c>
      <c r="N223" s="598">
        <f t="shared" si="70"/>
        <v>0</v>
      </c>
      <c r="P223" s="610"/>
      <c r="V223" s="598">
        <f t="shared" si="71"/>
        <v>0</v>
      </c>
      <c r="W223" s="612">
        <f t="shared" si="72"/>
        <v>212</v>
      </c>
      <c r="X223" s="610"/>
      <c r="Y223" s="610"/>
      <c r="AC223">
        <f t="shared" si="62"/>
        <v>1900</v>
      </c>
      <c r="AD223">
        <f t="shared" si="63"/>
        <v>7</v>
      </c>
      <c r="AE223">
        <f t="shared" si="64"/>
        <v>0</v>
      </c>
      <c r="AF223">
        <f>SUM($AE$10:AE223)</f>
        <v>0</v>
      </c>
      <c r="AG223">
        <f t="shared" si="65"/>
        <v>0</v>
      </c>
    </row>
    <row r="224" spans="6:33" x14ac:dyDescent="0.2">
      <c r="F224" s="610">
        <f t="shared" si="73"/>
        <v>1900</v>
      </c>
      <c r="G224">
        <f t="shared" si="74"/>
        <v>213</v>
      </c>
      <c r="H224" s="612">
        <f t="shared" si="66"/>
        <v>213</v>
      </c>
      <c r="I224" s="598">
        <f t="shared" si="67"/>
        <v>0</v>
      </c>
      <c r="J224" s="598">
        <f t="shared" si="75"/>
        <v>0</v>
      </c>
      <c r="K224" s="598">
        <f t="shared" si="68"/>
        <v>0</v>
      </c>
      <c r="L224" s="598">
        <f t="shared" si="69"/>
        <v>0</v>
      </c>
      <c r="M224" s="598">
        <f t="shared" si="61"/>
        <v>0</v>
      </c>
      <c r="N224" s="598">
        <f t="shared" si="70"/>
        <v>0</v>
      </c>
      <c r="P224" s="610"/>
      <c r="V224" s="598">
        <f t="shared" si="71"/>
        <v>0</v>
      </c>
      <c r="W224" s="612">
        <f t="shared" si="72"/>
        <v>213</v>
      </c>
      <c r="X224" s="610"/>
      <c r="Y224" s="610"/>
      <c r="AC224">
        <f t="shared" si="62"/>
        <v>1900</v>
      </c>
      <c r="AD224">
        <f t="shared" si="63"/>
        <v>7</v>
      </c>
      <c r="AE224">
        <f t="shared" si="64"/>
        <v>0</v>
      </c>
      <c r="AF224">
        <f>SUM($AE$10:AE224)</f>
        <v>0</v>
      </c>
      <c r="AG224">
        <f t="shared" si="65"/>
        <v>0</v>
      </c>
    </row>
    <row r="225" spans="6:33" x14ac:dyDescent="0.2">
      <c r="F225" s="610">
        <f t="shared" si="73"/>
        <v>1900</v>
      </c>
      <c r="G225">
        <f t="shared" si="74"/>
        <v>214</v>
      </c>
      <c r="H225" s="612">
        <f t="shared" si="66"/>
        <v>214</v>
      </c>
      <c r="I225" s="598">
        <f t="shared" si="67"/>
        <v>0</v>
      </c>
      <c r="J225" s="598">
        <f t="shared" si="75"/>
        <v>0</v>
      </c>
      <c r="K225" s="598">
        <f t="shared" si="68"/>
        <v>0</v>
      </c>
      <c r="L225" s="598">
        <f t="shared" si="69"/>
        <v>0</v>
      </c>
      <c r="M225" s="598">
        <f t="shared" si="61"/>
        <v>0</v>
      </c>
      <c r="N225" s="598">
        <f t="shared" si="70"/>
        <v>0</v>
      </c>
      <c r="P225" s="610"/>
      <c r="V225" s="598">
        <f t="shared" si="71"/>
        <v>0</v>
      </c>
      <c r="W225" s="612">
        <f t="shared" si="72"/>
        <v>214</v>
      </c>
      <c r="X225" s="610"/>
      <c r="Y225" s="610"/>
      <c r="AC225">
        <f t="shared" si="62"/>
        <v>1900</v>
      </c>
      <c r="AD225">
        <f t="shared" si="63"/>
        <v>8</v>
      </c>
      <c r="AE225">
        <f t="shared" si="64"/>
        <v>0</v>
      </c>
      <c r="AF225">
        <f>SUM($AE$10:AE225)</f>
        <v>0</v>
      </c>
      <c r="AG225">
        <f t="shared" si="65"/>
        <v>0</v>
      </c>
    </row>
    <row r="226" spans="6:33" x14ac:dyDescent="0.2">
      <c r="F226" s="610">
        <f t="shared" si="73"/>
        <v>1900</v>
      </c>
      <c r="G226">
        <f t="shared" si="74"/>
        <v>215</v>
      </c>
      <c r="H226" s="612">
        <f t="shared" si="66"/>
        <v>215</v>
      </c>
      <c r="I226" s="598">
        <f t="shared" si="67"/>
        <v>0</v>
      </c>
      <c r="J226" s="598">
        <f t="shared" si="75"/>
        <v>0</v>
      </c>
      <c r="K226" s="598">
        <f t="shared" si="68"/>
        <v>0</v>
      </c>
      <c r="L226" s="598">
        <f t="shared" si="69"/>
        <v>0</v>
      </c>
      <c r="M226" s="598">
        <f t="shared" si="61"/>
        <v>0</v>
      </c>
      <c r="N226" s="598">
        <f t="shared" si="70"/>
        <v>0</v>
      </c>
      <c r="P226" s="610"/>
      <c r="V226" s="598">
        <f t="shared" si="71"/>
        <v>0</v>
      </c>
      <c r="W226" s="612">
        <f t="shared" si="72"/>
        <v>215</v>
      </c>
      <c r="X226" s="610"/>
      <c r="Y226" s="610"/>
      <c r="AC226">
        <f t="shared" si="62"/>
        <v>1900</v>
      </c>
      <c r="AD226">
        <f t="shared" si="63"/>
        <v>8</v>
      </c>
      <c r="AE226">
        <f t="shared" si="64"/>
        <v>0</v>
      </c>
      <c r="AF226">
        <f>SUM($AE$10:AE226)</f>
        <v>0</v>
      </c>
      <c r="AG226">
        <f t="shared" si="65"/>
        <v>0</v>
      </c>
    </row>
    <row r="227" spans="6:33" x14ac:dyDescent="0.2">
      <c r="F227" s="610">
        <f t="shared" si="73"/>
        <v>1900</v>
      </c>
      <c r="G227">
        <f t="shared" si="74"/>
        <v>216</v>
      </c>
      <c r="H227" s="612">
        <f t="shared" si="66"/>
        <v>216</v>
      </c>
      <c r="I227" s="598">
        <f t="shared" si="67"/>
        <v>0</v>
      </c>
      <c r="J227" s="598">
        <f t="shared" si="75"/>
        <v>0</v>
      </c>
      <c r="K227" s="598">
        <f t="shared" si="68"/>
        <v>0</v>
      </c>
      <c r="L227" s="598">
        <f t="shared" si="69"/>
        <v>0</v>
      </c>
      <c r="M227" s="598">
        <f t="shared" si="61"/>
        <v>0</v>
      </c>
      <c r="N227" s="598">
        <f t="shared" si="70"/>
        <v>0</v>
      </c>
      <c r="P227" s="610"/>
      <c r="V227" s="598">
        <f t="shared" si="71"/>
        <v>0</v>
      </c>
      <c r="W227" s="612">
        <f t="shared" si="72"/>
        <v>216</v>
      </c>
      <c r="X227" s="610"/>
      <c r="Y227" s="610"/>
      <c r="AC227">
        <f t="shared" si="62"/>
        <v>1900</v>
      </c>
      <c r="AD227">
        <f t="shared" si="63"/>
        <v>8</v>
      </c>
      <c r="AE227">
        <f t="shared" si="64"/>
        <v>0</v>
      </c>
      <c r="AF227">
        <f>SUM($AE$10:AE227)</f>
        <v>0</v>
      </c>
      <c r="AG227">
        <f t="shared" si="65"/>
        <v>0</v>
      </c>
    </row>
    <row r="228" spans="6:33" x14ac:dyDescent="0.2">
      <c r="F228" s="610">
        <f t="shared" si="73"/>
        <v>1900</v>
      </c>
      <c r="G228">
        <f t="shared" si="74"/>
        <v>217</v>
      </c>
      <c r="H228" s="612">
        <f t="shared" si="66"/>
        <v>217</v>
      </c>
      <c r="I228" s="598">
        <f t="shared" si="67"/>
        <v>0</v>
      </c>
      <c r="J228" s="598">
        <f t="shared" si="75"/>
        <v>0</v>
      </c>
      <c r="K228" s="598">
        <f t="shared" si="68"/>
        <v>0</v>
      </c>
      <c r="L228" s="598">
        <f t="shared" si="69"/>
        <v>0</v>
      </c>
      <c r="M228" s="598">
        <f t="shared" si="61"/>
        <v>0</v>
      </c>
      <c r="N228" s="598">
        <f t="shared" si="70"/>
        <v>0</v>
      </c>
      <c r="P228" s="610"/>
      <c r="V228" s="598">
        <f t="shared" si="71"/>
        <v>0</v>
      </c>
      <c r="W228" s="612">
        <f t="shared" si="72"/>
        <v>217</v>
      </c>
      <c r="X228" s="610"/>
      <c r="Y228" s="610"/>
      <c r="AC228">
        <f t="shared" si="62"/>
        <v>1900</v>
      </c>
      <c r="AD228">
        <f t="shared" si="63"/>
        <v>8</v>
      </c>
      <c r="AE228">
        <f t="shared" si="64"/>
        <v>0</v>
      </c>
      <c r="AF228">
        <f>SUM($AE$10:AE228)</f>
        <v>0</v>
      </c>
      <c r="AG228">
        <f t="shared" si="65"/>
        <v>0</v>
      </c>
    </row>
    <row r="229" spans="6:33" x14ac:dyDescent="0.2">
      <c r="F229" s="610">
        <f t="shared" si="73"/>
        <v>1900</v>
      </c>
      <c r="G229">
        <f t="shared" si="74"/>
        <v>218</v>
      </c>
      <c r="H229" s="612">
        <f t="shared" si="66"/>
        <v>218</v>
      </c>
      <c r="I229" s="598">
        <f t="shared" si="67"/>
        <v>0</v>
      </c>
      <c r="J229" s="598">
        <f t="shared" si="75"/>
        <v>0</v>
      </c>
      <c r="K229" s="598">
        <f t="shared" si="68"/>
        <v>0</v>
      </c>
      <c r="L229" s="598">
        <f t="shared" si="69"/>
        <v>0</v>
      </c>
      <c r="M229" s="598">
        <f t="shared" si="61"/>
        <v>0</v>
      </c>
      <c r="N229" s="598">
        <f t="shared" si="70"/>
        <v>0</v>
      </c>
      <c r="P229" s="610"/>
      <c r="V229" s="598">
        <f t="shared" si="71"/>
        <v>0</v>
      </c>
      <c r="W229" s="612">
        <f t="shared" si="72"/>
        <v>218</v>
      </c>
      <c r="X229" s="610"/>
      <c r="Y229" s="610"/>
      <c r="AC229">
        <f t="shared" si="62"/>
        <v>1900</v>
      </c>
      <c r="AD229">
        <f t="shared" si="63"/>
        <v>8</v>
      </c>
      <c r="AE229">
        <f t="shared" si="64"/>
        <v>0</v>
      </c>
      <c r="AF229">
        <f>SUM($AE$10:AE229)</f>
        <v>0</v>
      </c>
      <c r="AG229">
        <f t="shared" si="65"/>
        <v>0</v>
      </c>
    </row>
    <row r="230" spans="6:33" x14ac:dyDescent="0.2">
      <c r="F230" s="610">
        <f t="shared" si="73"/>
        <v>1900</v>
      </c>
      <c r="G230">
        <f t="shared" si="74"/>
        <v>219</v>
      </c>
      <c r="H230" s="612">
        <f t="shared" si="66"/>
        <v>219</v>
      </c>
      <c r="I230" s="598">
        <f t="shared" si="67"/>
        <v>0</v>
      </c>
      <c r="J230" s="598">
        <f t="shared" si="75"/>
        <v>0</v>
      </c>
      <c r="K230" s="598">
        <f t="shared" si="68"/>
        <v>0</v>
      </c>
      <c r="L230" s="598">
        <f t="shared" si="69"/>
        <v>0</v>
      </c>
      <c r="M230" s="598">
        <f t="shared" si="61"/>
        <v>0</v>
      </c>
      <c r="N230" s="598">
        <f t="shared" si="70"/>
        <v>0</v>
      </c>
      <c r="P230" s="610"/>
      <c r="V230" s="598">
        <f t="shared" si="71"/>
        <v>0</v>
      </c>
      <c r="W230" s="612">
        <f t="shared" si="72"/>
        <v>219</v>
      </c>
      <c r="X230" s="610"/>
      <c r="Y230" s="610"/>
      <c r="AC230">
        <f t="shared" si="62"/>
        <v>1900</v>
      </c>
      <c r="AD230">
        <f t="shared" si="63"/>
        <v>8</v>
      </c>
      <c r="AE230">
        <f t="shared" si="64"/>
        <v>0</v>
      </c>
      <c r="AF230">
        <f>SUM($AE$10:AE230)</f>
        <v>0</v>
      </c>
      <c r="AG230">
        <f t="shared" si="65"/>
        <v>0</v>
      </c>
    </row>
    <row r="231" spans="6:33" x14ac:dyDescent="0.2">
      <c r="F231" s="610">
        <f t="shared" si="73"/>
        <v>1900</v>
      </c>
      <c r="G231">
        <f t="shared" si="74"/>
        <v>220</v>
      </c>
      <c r="H231" s="612">
        <f t="shared" si="66"/>
        <v>220</v>
      </c>
      <c r="I231" s="598">
        <f t="shared" si="67"/>
        <v>0</v>
      </c>
      <c r="J231" s="598">
        <f t="shared" si="75"/>
        <v>0</v>
      </c>
      <c r="K231" s="598">
        <f t="shared" si="68"/>
        <v>0</v>
      </c>
      <c r="L231" s="598">
        <f t="shared" si="69"/>
        <v>0</v>
      </c>
      <c r="M231" s="598">
        <f t="shared" si="61"/>
        <v>0</v>
      </c>
      <c r="N231" s="598">
        <f t="shared" si="70"/>
        <v>0</v>
      </c>
      <c r="P231" s="610"/>
      <c r="V231" s="598">
        <f t="shared" si="71"/>
        <v>0</v>
      </c>
      <c r="W231" s="612">
        <f t="shared" si="72"/>
        <v>220</v>
      </c>
      <c r="X231" s="610"/>
      <c r="Y231" s="610"/>
      <c r="AC231">
        <f t="shared" si="62"/>
        <v>1900</v>
      </c>
      <c r="AD231">
        <f t="shared" si="63"/>
        <v>8</v>
      </c>
      <c r="AE231">
        <f t="shared" si="64"/>
        <v>0</v>
      </c>
      <c r="AF231">
        <f>SUM($AE$10:AE231)</f>
        <v>0</v>
      </c>
      <c r="AG231">
        <f t="shared" si="65"/>
        <v>0</v>
      </c>
    </row>
    <row r="232" spans="6:33" x14ac:dyDescent="0.2">
      <c r="F232" s="610">
        <f t="shared" si="73"/>
        <v>1900</v>
      </c>
      <c r="G232">
        <f t="shared" si="74"/>
        <v>221</v>
      </c>
      <c r="H232" s="612">
        <f t="shared" si="66"/>
        <v>221</v>
      </c>
      <c r="I232" s="598">
        <f t="shared" si="67"/>
        <v>0</v>
      </c>
      <c r="J232" s="598">
        <f t="shared" si="75"/>
        <v>0</v>
      </c>
      <c r="K232" s="598">
        <f t="shared" si="68"/>
        <v>0</v>
      </c>
      <c r="L232" s="598">
        <f t="shared" si="69"/>
        <v>0</v>
      </c>
      <c r="M232" s="598">
        <f t="shared" si="61"/>
        <v>0</v>
      </c>
      <c r="N232" s="598">
        <f t="shared" si="70"/>
        <v>0</v>
      </c>
      <c r="P232" s="610"/>
      <c r="V232" s="598">
        <f t="shared" si="71"/>
        <v>0</v>
      </c>
      <c r="W232" s="612">
        <f t="shared" si="72"/>
        <v>221</v>
      </c>
      <c r="X232" s="610"/>
      <c r="Y232" s="610"/>
      <c r="AC232">
        <f t="shared" si="62"/>
        <v>1900</v>
      </c>
      <c r="AD232">
        <f t="shared" si="63"/>
        <v>8</v>
      </c>
      <c r="AE232">
        <f t="shared" si="64"/>
        <v>0</v>
      </c>
      <c r="AF232">
        <f>SUM($AE$10:AE232)</f>
        <v>0</v>
      </c>
      <c r="AG232">
        <f t="shared" si="65"/>
        <v>0</v>
      </c>
    </row>
    <row r="233" spans="6:33" x14ac:dyDescent="0.2">
      <c r="F233" s="610">
        <f t="shared" si="73"/>
        <v>1900</v>
      </c>
      <c r="G233">
        <f t="shared" si="74"/>
        <v>222</v>
      </c>
      <c r="H233" s="612">
        <f t="shared" si="66"/>
        <v>222</v>
      </c>
      <c r="I233" s="598">
        <f t="shared" si="67"/>
        <v>0</v>
      </c>
      <c r="J233" s="598">
        <f t="shared" si="75"/>
        <v>0</v>
      </c>
      <c r="K233" s="598">
        <f t="shared" si="68"/>
        <v>0</v>
      </c>
      <c r="L233" s="598">
        <f t="shared" si="69"/>
        <v>0</v>
      </c>
      <c r="M233" s="598">
        <f t="shared" si="61"/>
        <v>0</v>
      </c>
      <c r="N233" s="598">
        <f t="shared" si="70"/>
        <v>0</v>
      </c>
      <c r="P233" s="610"/>
      <c r="V233" s="598">
        <f t="shared" si="71"/>
        <v>0</v>
      </c>
      <c r="W233" s="612">
        <f t="shared" si="72"/>
        <v>222</v>
      </c>
      <c r="X233" s="610"/>
      <c r="Y233" s="610"/>
      <c r="AC233">
        <f t="shared" si="62"/>
        <v>1900</v>
      </c>
      <c r="AD233">
        <f t="shared" si="63"/>
        <v>8</v>
      </c>
      <c r="AE233">
        <f t="shared" si="64"/>
        <v>0</v>
      </c>
      <c r="AF233">
        <f>SUM($AE$10:AE233)</f>
        <v>0</v>
      </c>
      <c r="AG233">
        <f t="shared" si="65"/>
        <v>0</v>
      </c>
    </row>
    <row r="234" spans="6:33" x14ac:dyDescent="0.2">
      <c r="F234" s="610">
        <f t="shared" si="73"/>
        <v>1900</v>
      </c>
      <c r="G234">
        <f t="shared" si="74"/>
        <v>223</v>
      </c>
      <c r="H234" s="612">
        <f t="shared" si="66"/>
        <v>223</v>
      </c>
      <c r="I234" s="598">
        <f t="shared" si="67"/>
        <v>0</v>
      </c>
      <c r="J234" s="598">
        <f t="shared" si="75"/>
        <v>0</v>
      </c>
      <c r="K234" s="598">
        <f t="shared" si="68"/>
        <v>0</v>
      </c>
      <c r="L234" s="598">
        <f t="shared" si="69"/>
        <v>0</v>
      </c>
      <c r="M234" s="598">
        <f t="shared" si="61"/>
        <v>0</v>
      </c>
      <c r="N234" s="598">
        <f t="shared" si="70"/>
        <v>0</v>
      </c>
      <c r="P234" s="610"/>
      <c r="V234" s="598">
        <f t="shared" si="71"/>
        <v>0</v>
      </c>
      <c r="W234" s="612">
        <f t="shared" si="72"/>
        <v>223</v>
      </c>
      <c r="X234" s="610"/>
      <c r="Y234" s="610"/>
      <c r="AC234">
        <f t="shared" si="62"/>
        <v>1900</v>
      </c>
      <c r="AD234">
        <f t="shared" si="63"/>
        <v>8</v>
      </c>
      <c r="AE234">
        <f t="shared" si="64"/>
        <v>0</v>
      </c>
      <c r="AF234">
        <f>SUM($AE$10:AE234)</f>
        <v>0</v>
      </c>
      <c r="AG234">
        <f t="shared" si="65"/>
        <v>0</v>
      </c>
    </row>
    <row r="235" spans="6:33" x14ac:dyDescent="0.2">
      <c r="F235" s="610">
        <f t="shared" si="73"/>
        <v>1900</v>
      </c>
      <c r="G235">
        <f t="shared" si="74"/>
        <v>224</v>
      </c>
      <c r="H235" s="612">
        <f t="shared" si="66"/>
        <v>224</v>
      </c>
      <c r="I235" s="598">
        <f t="shared" si="67"/>
        <v>0</v>
      </c>
      <c r="J235" s="598">
        <f t="shared" si="75"/>
        <v>0</v>
      </c>
      <c r="K235" s="598">
        <f t="shared" si="68"/>
        <v>0</v>
      </c>
      <c r="L235" s="598">
        <f t="shared" si="69"/>
        <v>0</v>
      </c>
      <c r="M235" s="598">
        <f t="shared" si="61"/>
        <v>0</v>
      </c>
      <c r="N235" s="598">
        <f t="shared" si="70"/>
        <v>0</v>
      </c>
      <c r="P235" s="610"/>
      <c r="V235" s="598">
        <f t="shared" si="71"/>
        <v>0</v>
      </c>
      <c r="W235" s="612">
        <f t="shared" si="72"/>
        <v>224</v>
      </c>
      <c r="X235" s="610"/>
      <c r="Y235" s="610"/>
      <c r="AC235">
        <f t="shared" si="62"/>
        <v>1900</v>
      </c>
      <c r="AD235">
        <f t="shared" si="63"/>
        <v>8</v>
      </c>
      <c r="AE235">
        <f t="shared" si="64"/>
        <v>0</v>
      </c>
      <c r="AF235">
        <f>SUM($AE$10:AE235)</f>
        <v>0</v>
      </c>
      <c r="AG235">
        <f t="shared" si="65"/>
        <v>0</v>
      </c>
    </row>
    <row r="236" spans="6:33" x14ac:dyDescent="0.2">
      <c r="F236" s="610">
        <f t="shared" si="73"/>
        <v>1900</v>
      </c>
      <c r="G236">
        <f t="shared" si="74"/>
        <v>225</v>
      </c>
      <c r="H236" s="612">
        <f t="shared" si="66"/>
        <v>225</v>
      </c>
      <c r="I236" s="598">
        <f t="shared" si="67"/>
        <v>0</v>
      </c>
      <c r="J236" s="598">
        <f t="shared" si="75"/>
        <v>0</v>
      </c>
      <c r="K236" s="598">
        <f t="shared" si="68"/>
        <v>0</v>
      </c>
      <c r="L236" s="598">
        <f t="shared" si="69"/>
        <v>0</v>
      </c>
      <c r="M236" s="598">
        <f t="shared" si="61"/>
        <v>0</v>
      </c>
      <c r="N236" s="598">
        <f t="shared" si="70"/>
        <v>0</v>
      </c>
      <c r="P236" s="610"/>
      <c r="V236" s="598">
        <f t="shared" si="71"/>
        <v>0</v>
      </c>
      <c r="W236" s="612">
        <f t="shared" si="72"/>
        <v>225</v>
      </c>
      <c r="X236" s="610"/>
      <c r="Y236" s="610"/>
      <c r="AC236">
        <f t="shared" si="62"/>
        <v>1900</v>
      </c>
      <c r="AD236">
        <f t="shared" si="63"/>
        <v>8</v>
      </c>
      <c r="AE236">
        <f t="shared" si="64"/>
        <v>0</v>
      </c>
      <c r="AF236">
        <f>SUM($AE$10:AE236)</f>
        <v>0</v>
      </c>
      <c r="AG236">
        <f t="shared" si="65"/>
        <v>0</v>
      </c>
    </row>
    <row r="237" spans="6:33" x14ac:dyDescent="0.2">
      <c r="F237" s="610">
        <f t="shared" si="73"/>
        <v>1900</v>
      </c>
      <c r="G237">
        <f t="shared" si="74"/>
        <v>226</v>
      </c>
      <c r="H237" s="612">
        <f t="shared" si="66"/>
        <v>226</v>
      </c>
      <c r="I237" s="598">
        <f t="shared" si="67"/>
        <v>0</v>
      </c>
      <c r="J237" s="598">
        <f t="shared" si="75"/>
        <v>0</v>
      </c>
      <c r="K237" s="598">
        <f t="shared" si="68"/>
        <v>0</v>
      </c>
      <c r="L237" s="598">
        <f t="shared" si="69"/>
        <v>0</v>
      </c>
      <c r="M237" s="598">
        <f t="shared" si="61"/>
        <v>0</v>
      </c>
      <c r="N237" s="598">
        <f t="shared" si="70"/>
        <v>0</v>
      </c>
      <c r="P237" s="610"/>
      <c r="V237" s="598">
        <f t="shared" si="71"/>
        <v>0</v>
      </c>
      <c r="W237" s="612">
        <f t="shared" si="72"/>
        <v>226</v>
      </c>
      <c r="X237" s="610"/>
      <c r="Y237" s="610"/>
      <c r="AC237">
        <f t="shared" si="62"/>
        <v>1900</v>
      </c>
      <c r="AD237">
        <f t="shared" si="63"/>
        <v>8</v>
      </c>
      <c r="AE237">
        <f t="shared" si="64"/>
        <v>0</v>
      </c>
      <c r="AF237">
        <f>SUM($AE$10:AE237)</f>
        <v>0</v>
      </c>
      <c r="AG237">
        <f t="shared" si="65"/>
        <v>0</v>
      </c>
    </row>
    <row r="238" spans="6:33" x14ac:dyDescent="0.2">
      <c r="F238" s="610">
        <f t="shared" si="73"/>
        <v>1900</v>
      </c>
      <c r="G238">
        <f t="shared" si="74"/>
        <v>227</v>
      </c>
      <c r="H238" s="612">
        <f t="shared" si="66"/>
        <v>227</v>
      </c>
      <c r="I238" s="598">
        <f t="shared" si="67"/>
        <v>0</v>
      </c>
      <c r="J238" s="598">
        <f t="shared" si="75"/>
        <v>0</v>
      </c>
      <c r="K238" s="598">
        <f t="shared" si="68"/>
        <v>0</v>
      </c>
      <c r="L238" s="598">
        <f t="shared" si="69"/>
        <v>0</v>
      </c>
      <c r="M238" s="598">
        <f t="shared" si="61"/>
        <v>0</v>
      </c>
      <c r="N238" s="598">
        <f t="shared" si="70"/>
        <v>0</v>
      </c>
      <c r="P238" s="610"/>
      <c r="V238" s="598">
        <f t="shared" si="71"/>
        <v>0</v>
      </c>
      <c r="W238" s="612">
        <f t="shared" si="72"/>
        <v>227</v>
      </c>
      <c r="X238" s="610"/>
      <c r="Y238" s="610"/>
      <c r="AC238">
        <f t="shared" si="62"/>
        <v>1900</v>
      </c>
      <c r="AD238">
        <f t="shared" si="63"/>
        <v>8</v>
      </c>
      <c r="AE238">
        <f t="shared" si="64"/>
        <v>0</v>
      </c>
      <c r="AF238">
        <f>SUM($AE$10:AE238)</f>
        <v>0</v>
      </c>
      <c r="AG238">
        <f t="shared" si="65"/>
        <v>0</v>
      </c>
    </row>
    <row r="239" spans="6:33" x14ac:dyDescent="0.2">
      <c r="F239" s="610">
        <f t="shared" si="73"/>
        <v>1900</v>
      </c>
      <c r="G239">
        <f t="shared" si="74"/>
        <v>228</v>
      </c>
      <c r="H239" s="612">
        <f t="shared" si="66"/>
        <v>228</v>
      </c>
      <c r="I239" s="598">
        <f t="shared" si="67"/>
        <v>0</v>
      </c>
      <c r="J239" s="598">
        <f t="shared" si="75"/>
        <v>0</v>
      </c>
      <c r="K239" s="598">
        <f t="shared" si="68"/>
        <v>0</v>
      </c>
      <c r="L239" s="598">
        <f t="shared" si="69"/>
        <v>0</v>
      </c>
      <c r="M239" s="598">
        <f t="shared" si="61"/>
        <v>0</v>
      </c>
      <c r="N239" s="598">
        <f t="shared" si="70"/>
        <v>0</v>
      </c>
      <c r="P239" s="610"/>
      <c r="V239" s="598">
        <f t="shared" si="71"/>
        <v>0</v>
      </c>
      <c r="W239" s="612">
        <f t="shared" si="72"/>
        <v>228</v>
      </c>
      <c r="X239" s="610"/>
      <c r="Y239" s="610"/>
      <c r="AC239">
        <f t="shared" si="62"/>
        <v>1900</v>
      </c>
      <c r="AD239">
        <f t="shared" si="63"/>
        <v>8</v>
      </c>
      <c r="AE239">
        <f t="shared" si="64"/>
        <v>0</v>
      </c>
      <c r="AF239">
        <f>SUM($AE$10:AE239)</f>
        <v>0</v>
      </c>
      <c r="AG239">
        <f t="shared" si="65"/>
        <v>0</v>
      </c>
    </row>
    <row r="240" spans="6:33" x14ac:dyDescent="0.2">
      <c r="F240" s="610">
        <f t="shared" si="73"/>
        <v>1900</v>
      </c>
      <c r="G240">
        <f t="shared" si="74"/>
        <v>229</v>
      </c>
      <c r="H240" s="612">
        <f t="shared" si="66"/>
        <v>229</v>
      </c>
      <c r="I240" s="598">
        <f t="shared" si="67"/>
        <v>0</v>
      </c>
      <c r="J240" s="598">
        <f t="shared" si="75"/>
        <v>0</v>
      </c>
      <c r="K240" s="598">
        <f t="shared" si="68"/>
        <v>0</v>
      </c>
      <c r="L240" s="598">
        <f t="shared" si="69"/>
        <v>0</v>
      </c>
      <c r="M240" s="598">
        <f t="shared" si="61"/>
        <v>0</v>
      </c>
      <c r="N240" s="598">
        <f t="shared" si="70"/>
        <v>0</v>
      </c>
      <c r="P240" s="610"/>
      <c r="V240" s="598">
        <f t="shared" si="71"/>
        <v>0</v>
      </c>
      <c r="W240" s="612">
        <f t="shared" si="72"/>
        <v>229</v>
      </c>
      <c r="X240" s="610"/>
      <c r="Y240" s="610"/>
      <c r="AC240">
        <f t="shared" si="62"/>
        <v>1900</v>
      </c>
      <c r="AD240">
        <f t="shared" si="63"/>
        <v>8</v>
      </c>
      <c r="AE240">
        <f t="shared" si="64"/>
        <v>0</v>
      </c>
      <c r="AF240">
        <f>SUM($AE$10:AE240)</f>
        <v>0</v>
      </c>
      <c r="AG240">
        <f t="shared" si="65"/>
        <v>0</v>
      </c>
    </row>
    <row r="241" spans="6:33" x14ac:dyDescent="0.2">
      <c r="F241" s="610">
        <f t="shared" si="73"/>
        <v>1900</v>
      </c>
      <c r="G241">
        <f t="shared" si="74"/>
        <v>230</v>
      </c>
      <c r="H241" s="612">
        <f t="shared" si="66"/>
        <v>230</v>
      </c>
      <c r="I241" s="598">
        <f t="shared" si="67"/>
        <v>0</v>
      </c>
      <c r="J241" s="598">
        <f t="shared" si="75"/>
        <v>0</v>
      </c>
      <c r="K241" s="598">
        <f t="shared" si="68"/>
        <v>0</v>
      </c>
      <c r="L241" s="598">
        <f t="shared" si="69"/>
        <v>0</v>
      </c>
      <c r="M241" s="598">
        <f t="shared" si="61"/>
        <v>0</v>
      </c>
      <c r="N241" s="598">
        <f t="shared" si="70"/>
        <v>0</v>
      </c>
      <c r="P241" s="610"/>
      <c r="V241" s="598">
        <f t="shared" si="71"/>
        <v>0</v>
      </c>
      <c r="W241" s="612">
        <f t="shared" si="72"/>
        <v>230</v>
      </c>
      <c r="X241" s="610"/>
      <c r="Y241" s="610"/>
      <c r="AC241">
        <f t="shared" si="62"/>
        <v>1900</v>
      </c>
      <c r="AD241">
        <f t="shared" si="63"/>
        <v>8</v>
      </c>
      <c r="AE241">
        <f t="shared" si="64"/>
        <v>0</v>
      </c>
      <c r="AF241">
        <f>SUM($AE$10:AE241)</f>
        <v>0</v>
      </c>
      <c r="AG241">
        <f t="shared" si="65"/>
        <v>0</v>
      </c>
    </row>
    <row r="242" spans="6:33" x14ac:dyDescent="0.2">
      <c r="F242" s="610">
        <f t="shared" si="73"/>
        <v>1900</v>
      </c>
      <c r="G242">
        <f t="shared" si="74"/>
        <v>231</v>
      </c>
      <c r="H242" s="612">
        <f t="shared" si="66"/>
        <v>231</v>
      </c>
      <c r="I242" s="598">
        <f t="shared" si="67"/>
        <v>0</v>
      </c>
      <c r="J242" s="598">
        <f t="shared" si="75"/>
        <v>0</v>
      </c>
      <c r="K242" s="598">
        <f t="shared" si="68"/>
        <v>0</v>
      </c>
      <c r="L242" s="598">
        <f t="shared" si="69"/>
        <v>0</v>
      </c>
      <c r="M242" s="598">
        <f t="shared" si="61"/>
        <v>0</v>
      </c>
      <c r="N242" s="598">
        <f t="shared" si="70"/>
        <v>0</v>
      </c>
      <c r="P242" s="610"/>
      <c r="V242" s="598">
        <f t="shared" si="71"/>
        <v>0</v>
      </c>
      <c r="W242" s="612">
        <f t="shared" si="72"/>
        <v>231</v>
      </c>
      <c r="X242" s="610"/>
      <c r="Y242" s="610"/>
      <c r="AC242">
        <f t="shared" si="62"/>
        <v>1900</v>
      </c>
      <c r="AD242">
        <f t="shared" si="63"/>
        <v>8</v>
      </c>
      <c r="AE242">
        <f t="shared" si="64"/>
        <v>0</v>
      </c>
      <c r="AF242">
        <f>SUM($AE$10:AE242)</f>
        <v>0</v>
      </c>
      <c r="AG242">
        <f t="shared" si="65"/>
        <v>0</v>
      </c>
    </row>
    <row r="243" spans="6:33" x14ac:dyDescent="0.2">
      <c r="F243" s="610">
        <f t="shared" si="73"/>
        <v>1900</v>
      </c>
      <c r="G243">
        <f t="shared" si="74"/>
        <v>232</v>
      </c>
      <c r="H243" s="612">
        <f t="shared" si="66"/>
        <v>232</v>
      </c>
      <c r="I243" s="598">
        <f t="shared" si="67"/>
        <v>0</v>
      </c>
      <c r="J243" s="598">
        <f t="shared" si="75"/>
        <v>0</v>
      </c>
      <c r="K243" s="598">
        <f t="shared" si="68"/>
        <v>0</v>
      </c>
      <c r="L243" s="598">
        <f t="shared" si="69"/>
        <v>0</v>
      </c>
      <c r="M243" s="598">
        <f t="shared" si="61"/>
        <v>0</v>
      </c>
      <c r="N243" s="598">
        <f t="shared" si="70"/>
        <v>0</v>
      </c>
      <c r="P243" s="610"/>
      <c r="V243" s="598">
        <f t="shared" si="71"/>
        <v>0</v>
      </c>
      <c r="W243" s="612">
        <f t="shared" si="72"/>
        <v>232</v>
      </c>
      <c r="X243" s="610"/>
      <c r="Y243" s="610"/>
      <c r="AC243">
        <f t="shared" si="62"/>
        <v>1900</v>
      </c>
      <c r="AD243">
        <f t="shared" si="63"/>
        <v>8</v>
      </c>
      <c r="AE243">
        <f t="shared" si="64"/>
        <v>0</v>
      </c>
      <c r="AF243">
        <f>SUM($AE$10:AE243)</f>
        <v>0</v>
      </c>
      <c r="AG243">
        <f t="shared" si="65"/>
        <v>0</v>
      </c>
    </row>
    <row r="244" spans="6:33" x14ac:dyDescent="0.2">
      <c r="F244" s="610">
        <f t="shared" si="73"/>
        <v>1900</v>
      </c>
      <c r="G244">
        <f t="shared" si="74"/>
        <v>233</v>
      </c>
      <c r="H244" s="612">
        <f t="shared" si="66"/>
        <v>233</v>
      </c>
      <c r="I244" s="598">
        <f t="shared" si="67"/>
        <v>0</v>
      </c>
      <c r="J244" s="598">
        <f t="shared" si="75"/>
        <v>0</v>
      </c>
      <c r="K244" s="598">
        <f t="shared" si="68"/>
        <v>0</v>
      </c>
      <c r="L244" s="598">
        <f t="shared" si="69"/>
        <v>0</v>
      </c>
      <c r="M244" s="598">
        <f t="shared" si="61"/>
        <v>0</v>
      </c>
      <c r="N244" s="598">
        <f t="shared" si="70"/>
        <v>0</v>
      </c>
      <c r="P244" s="610"/>
      <c r="V244" s="598">
        <f t="shared" si="71"/>
        <v>0</v>
      </c>
      <c r="W244" s="612">
        <f t="shared" si="72"/>
        <v>233</v>
      </c>
      <c r="X244" s="610"/>
      <c r="Y244" s="610"/>
      <c r="AC244">
        <f t="shared" si="62"/>
        <v>1900</v>
      </c>
      <c r="AD244">
        <f t="shared" si="63"/>
        <v>8</v>
      </c>
      <c r="AE244">
        <f t="shared" si="64"/>
        <v>0</v>
      </c>
      <c r="AF244">
        <f>SUM($AE$10:AE244)</f>
        <v>0</v>
      </c>
      <c r="AG244">
        <f t="shared" si="65"/>
        <v>0</v>
      </c>
    </row>
    <row r="245" spans="6:33" x14ac:dyDescent="0.2">
      <c r="F245" s="610">
        <f t="shared" si="73"/>
        <v>1900</v>
      </c>
      <c r="G245">
        <f t="shared" si="74"/>
        <v>234</v>
      </c>
      <c r="H245" s="612">
        <f t="shared" si="66"/>
        <v>234</v>
      </c>
      <c r="I245" s="598">
        <f t="shared" si="67"/>
        <v>0</v>
      </c>
      <c r="J245" s="598">
        <f t="shared" si="75"/>
        <v>0</v>
      </c>
      <c r="K245" s="598">
        <f t="shared" si="68"/>
        <v>0</v>
      </c>
      <c r="L245" s="598">
        <f t="shared" si="69"/>
        <v>0</v>
      </c>
      <c r="M245" s="598">
        <f t="shared" si="61"/>
        <v>0</v>
      </c>
      <c r="N245" s="598">
        <f t="shared" si="70"/>
        <v>0</v>
      </c>
      <c r="P245" s="610"/>
      <c r="V245" s="598">
        <f t="shared" si="71"/>
        <v>0</v>
      </c>
      <c r="W245" s="612">
        <f t="shared" si="72"/>
        <v>234</v>
      </c>
      <c r="X245" s="610"/>
      <c r="Y245" s="610"/>
      <c r="AC245">
        <f t="shared" si="62"/>
        <v>1900</v>
      </c>
      <c r="AD245">
        <f t="shared" si="63"/>
        <v>8</v>
      </c>
      <c r="AE245">
        <f t="shared" si="64"/>
        <v>0</v>
      </c>
      <c r="AF245">
        <f>SUM($AE$10:AE245)</f>
        <v>0</v>
      </c>
      <c r="AG245">
        <f t="shared" si="65"/>
        <v>0</v>
      </c>
    </row>
    <row r="246" spans="6:33" x14ac:dyDescent="0.2">
      <c r="F246" s="610">
        <f t="shared" si="73"/>
        <v>1900</v>
      </c>
      <c r="G246">
        <f t="shared" si="74"/>
        <v>235</v>
      </c>
      <c r="H246" s="612">
        <f t="shared" si="66"/>
        <v>235</v>
      </c>
      <c r="I246" s="598">
        <f t="shared" si="67"/>
        <v>0</v>
      </c>
      <c r="J246" s="598">
        <f t="shared" si="75"/>
        <v>0</v>
      </c>
      <c r="K246" s="598">
        <f t="shared" si="68"/>
        <v>0</v>
      </c>
      <c r="L246" s="598">
        <f t="shared" si="69"/>
        <v>0</v>
      </c>
      <c r="M246" s="598">
        <f t="shared" si="61"/>
        <v>0</v>
      </c>
      <c r="N246" s="598">
        <f t="shared" si="70"/>
        <v>0</v>
      </c>
      <c r="P246" s="610"/>
      <c r="V246" s="598">
        <f t="shared" si="71"/>
        <v>0</v>
      </c>
      <c r="W246" s="612">
        <f t="shared" si="72"/>
        <v>235</v>
      </c>
      <c r="X246" s="610"/>
      <c r="Y246" s="610"/>
      <c r="AC246">
        <f t="shared" si="62"/>
        <v>1900</v>
      </c>
      <c r="AD246">
        <f t="shared" si="63"/>
        <v>8</v>
      </c>
      <c r="AE246">
        <f t="shared" si="64"/>
        <v>0</v>
      </c>
      <c r="AF246">
        <f>SUM($AE$10:AE246)</f>
        <v>0</v>
      </c>
      <c r="AG246">
        <f t="shared" si="65"/>
        <v>0</v>
      </c>
    </row>
    <row r="247" spans="6:33" x14ac:dyDescent="0.2">
      <c r="F247" s="610">
        <f t="shared" si="73"/>
        <v>1900</v>
      </c>
      <c r="G247">
        <f t="shared" si="74"/>
        <v>236</v>
      </c>
      <c r="H247" s="612">
        <f t="shared" si="66"/>
        <v>236</v>
      </c>
      <c r="I247" s="598">
        <f t="shared" si="67"/>
        <v>0</v>
      </c>
      <c r="J247" s="598">
        <f t="shared" si="75"/>
        <v>0</v>
      </c>
      <c r="K247" s="598">
        <f t="shared" si="68"/>
        <v>0</v>
      </c>
      <c r="L247" s="598">
        <f t="shared" si="69"/>
        <v>0</v>
      </c>
      <c r="M247" s="598">
        <f t="shared" si="61"/>
        <v>0</v>
      </c>
      <c r="N247" s="598">
        <f t="shared" si="70"/>
        <v>0</v>
      </c>
      <c r="P247" s="610"/>
      <c r="V247" s="598">
        <f t="shared" si="71"/>
        <v>0</v>
      </c>
      <c r="W247" s="612">
        <f t="shared" si="72"/>
        <v>236</v>
      </c>
      <c r="X247" s="610"/>
      <c r="Y247" s="610"/>
      <c r="AC247">
        <f t="shared" si="62"/>
        <v>1900</v>
      </c>
      <c r="AD247">
        <f t="shared" si="63"/>
        <v>8</v>
      </c>
      <c r="AE247">
        <f t="shared" si="64"/>
        <v>0</v>
      </c>
      <c r="AF247">
        <f>SUM($AE$10:AE247)</f>
        <v>0</v>
      </c>
      <c r="AG247">
        <f t="shared" si="65"/>
        <v>0</v>
      </c>
    </row>
    <row r="248" spans="6:33" x14ac:dyDescent="0.2">
      <c r="F248" s="610">
        <f t="shared" si="73"/>
        <v>1900</v>
      </c>
      <c r="G248">
        <f t="shared" si="74"/>
        <v>237</v>
      </c>
      <c r="H248" s="612">
        <f t="shared" si="66"/>
        <v>237</v>
      </c>
      <c r="I248" s="598">
        <f t="shared" si="67"/>
        <v>0</v>
      </c>
      <c r="J248" s="598">
        <f t="shared" si="75"/>
        <v>0</v>
      </c>
      <c r="K248" s="598">
        <f t="shared" si="68"/>
        <v>0</v>
      </c>
      <c r="L248" s="598">
        <f t="shared" si="69"/>
        <v>0</v>
      </c>
      <c r="M248" s="598">
        <f t="shared" si="61"/>
        <v>0</v>
      </c>
      <c r="N248" s="598">
        <f t="shared" si="70"/>
        <v>0</v>
      </c>
      <c r="P248" s="610"/>
      <c r="V248" s="598">
        <f t="shared" si="71"/>
        <v>0</v>
      </c>
      <c r="W248" s="612">
        <f t="shared" si="72"/>
        <v>237</v>
      </c>
      <c r="X248" s="610"/>
      <c r="Y248" s="610"/>
      <c r="AC248">
        <f t="shared" si="62"/>
        <v>1900</v>
      </c>
      <c r="AD248">
        <f t="shared" si="63"/>
        <v>8</v>
      </c>
      <c r="AE248">
        <f t="shared" si="64"/>
        <v>0</v>
      </c>
      <c r="AF248">
        <f>SUM($AE$10:AE248)</f>
        <v>0</v>
      </c>
      <c r="AG248">
        <f t="shared" si="65"/>
        <v>0</v>
      </c>
    </row>
    <row r="249" spans="6:33" x14ac:dyDescent="0.2">
      <c r="F249" s="610">
        <f t="shared" si="73"/>
        <v>1900</v>
      </c>
      <c r="G249">
        <f t="shared" si="74"/>
        <v>238</v>
      </c>
      <c r="H249" s="612">
        <f t="shared" si="66"/>
        <v>238</v>
      </c>
      <c r="I249" s="598">
        <f t="shared" si="67"/>
        <v>0</v>
      </c>
      <c r="J249" s="598">
        <f t="shared" si="75"/>
        <v>0</v>
      </c>
      <c r="K249" s="598">
        <f t="shared" si="68"/>
        <v>0</v>
      </c>
      <c r="L249" s="598">
        <f t="shared" si="69"/>
        <v>0</v>
      </c>
      <c r="M249" s="598">
        <f t="shared" si="61"/>
        <v>0</v>
      </c>
      <c r="N249" s="598">
        <f t="shared" si="70"/>
        <v>0</v>
      </c>
      <c r="P249" s="610"/>
      <c r="V249" s="598">
        <f t="shared" si="71"/>
        <v>0</v>
      </c>
      <c r="W249" s="612">
        <f t="shared" si="72"/>
        <v>238</v>
      </c>
      <c r="X249" s="610"/>
      <c r="Y249" s="610"/>
      <c r="AC249">
        <f t="shared" si="62"/>
        <v>1900</v>
      </c>
      <c r="AD249">
        <f t="shared" si="63"/>
        <v>8</v>
      </c>
      <c r="AE249">
        <f t="shared" si="64"/>
        <v>0</v>
      </c>
      <c r="AF249">
        <f>SUM($AE$10:AE249)</f>
        <v>0</v>
      </c>
      <c r="AG249">
        <f t="shared" si="65"/>
        <v>0</v>
      </c>
    </row>
    <row r="250" spans="6:33" x14ac:dyDescent="0.2">
      <c r="F250" s="610">
        <f t="shared" si="73"/>
        <v>1900</v>
      </c>
      <c r="G250">
        <f t="shared" si="74"/>
        <v>239</v>
      </c>
      <c r="H250" s="612">
        <f t="shared" si="66"/>
        <v>239</v>
      </c>
      <c r="I250" s="598">
        <f t="shared" si="67"/>
        <v>0</v>
      </c>
      <c r="J250" s="598">
        <f t="shared" si="75"/>
        <v>0</v>
      </c>
      <c r="K250" s="598">
        <f t="shared" si="68"/>
        <v>0</v>
      </c>
      <c r="L250" s="598">
        <f t="shared" si="69"/>
        <v>0</v>
      </c>
      <c r="M250" s="598">
        <f t="shared" si="61"/>
        <v>0</v>
      </c>
      <c r="N250" s="598">
        <f t="shared" si="70"/>
        <v>0</v>
      </c>
      <c r="P250" s="610"/>
      <c r="V250" s="598">
        <f t="shared" si="71"/>
        <v>0</v>
      </c>
      <c r="W250" s="612">
        <f t="shared" si="72"/>
        <v>239</v>
      </c>
      <c r="X250" s="610"/>
      <c r="Y250" s="610"/>
      <c r="AC250">
        <f t="shared" si="62"/>
        <v>1900</v>
      </c>
      <c r="AD250">
        <f t="shared" si="63"/>
        <v>8</v>
      </c>
      <c r="AE250">
        <f t="shared" si="64"/>
        <v>0</v>
      </c>
      <c r="AF250">
        <f>SUM($AE$10:AE250)</f>
        <v>0</v>
      </c>
      <c r="AG250">
        <f t="shared" si="65"/>
        <v>0</v>
      </c>
    </row>
    <row r="251" spans="6:33" x14ac:dyDescent="0.2">
      <c r="F251" s="610">
        <f t="shared" si="73"/>
        <v>1900</v>
      </c>
      <c r="G251">
        <f t="shared" si="74"/>
        <v>240</v>
      </c>
      <c r="H251" s="612">
        <f t="shared" si="66"/>
        <v>240</v>
      </c>
      <c r="I251" s="598">
        <f t="shared" si="67"/>
        <v>0</v>
      </c>
      <c r="J251" s="598">
        <f t="shared" si="75"/>
        <v>0</v>
      </c>
      <c r="K251" s="598">
        <f t="shared" si="68"/>
        <v>0</v>
      </c>
      <c r="L251" s="598">
        <f t="shared" si="69"/>
        <v>0</v>
      </c>
      <c r="M251" s="598">
        <f t="shared" si="61"/>
        <v>0</v>
      </c>
      <c r="N251" s="598">
        <f t="shared" si="70"/>
        <v>0</v>
      </c>
      <c r="P251" s="610"/>
      <c r="V251" s="598">
        <f t="shared" si="71"/>
        <v>0</v>
      </c>
      <c r="W251" s="612">
        <f t="shared" si="72"/>
        <v>240</v>
      </c>
      <c r="X251" s="610"/>
      <c r="Y251" s="610"/>
      <c r="AC251">
        <f t="shared" si="62"/>
        <v>1900</v>
      </c>
      <c r="AD251">
        <f t="shared" si="63"/>
        <v>8</v>
      </c>
      <c r="AE251">
        <f t="shared" si="64"/>
        <v>0</v>
      </c>
      <c r="AF251">
        <f>SUM($AE$10:AE251)</f>
        <v>0</v>
      </c>
      <c r="AG251">
        <f t="shared" si="65"/>
        <v>0</v>
      </c>
    </row>
    <row r="252" spans="6:33" x14ac:dyDescent="0.2">
      <c r="F252" s="610">
        <f t="shared" si="73"/>
        <v>1900</v>
      </c>
      <c r="G252">
        <f t="shared" si="74"/>
        <v>241</v>
      </c>
      <c r="H252" s="612">
        <f t="shared" si="66"/>
        <v>241</v>
      </c>
      <c r="I252" s="598">
        <f t="shared" si="67"/>
        <v>0</v>
      </c>
      <c r="J252" s="598">
        <f t="shared" si="75"/>
        <v>0</v>
      </c>
      <c r="K252" s="598">
        <f t="shared" si="68"/>
        <v>0</v>
      </c>
      <c r="L252" s="598">
        <f t="shared" si="69"/>
        <v>0</v>
      </c>
      <c r="M252" s="598">
        <f t="shared" si="61"/>
        <v>0</v>
      </c>
      <c r="N252" s="598">
        <f t="shared" si="70"/>
        <v>0</v>
      </c>
      <c r="P252" s="610"/>
      <c r="V252" s="598">
        <f t="shared" si="71"/>
        <v>0</v>
      </c>
      <c r="W252" s="612">
        <f t="shared" si="72"/>
        <v>241</v>
      </c>
      <c r="X252" s="610"/>
      <c r="Y252" s="610"/>
      <c r="AC252">
        <f t="shared" si="62"/>
        <v>1900</v>
      </c>
      <c r="AD252">
        <f t="shared" si="63"/>
        <v>8</v>
      </c>
      <c r="AE252">
        <f t="shared" si="64"/>
        <v>0</v>
      </c>
      <c r="AF252">
        <f>SUM($AE$10:AE252)</f>
        <v>0</v>
      </c>
      <c r="AG252">
        <f t="shared" si="65"/>
        <v>0</v>
      </c>
    </row>
    <row r="253" spans="6:33" x14ac:dyDescent="0.2">
      <c r="F253" s="610">
        <f t="shared" si="73"/>
        <v>1900</v>
      </c>
      <c r="G253">
        <f t="shared" si="74"/>
        <v>242</v>
      </c>
      <c r="H253" s="612">
        <f t="shared" si="66"/>
        <v>242</v>
      </c>
      <c r="I253" s="598">
        <f t="shared" si="67"/>
        <v>0</v>
      </c>
      <c r="J253" s="598">
        <f t="shared" si="75"/>
        <v>0</v>
      </c>
      <c r="K253" s="598">
        <f t="shared" si="68"/>
        <v>0</v>
      </c>
      <c r="L253" s="598">
        <f t="shared" si="69"/>
        <v>0</v>
      </c>
      <c r="M253" s="598">
        <f t="shared" si="61"/>
        <v>0</v>
      </c>
      <c r="N253" s="598">
        <f t="shared" si="70"/>
        <v>0</v>
      </c>
      <c r="P253" s="610"/>
      <c r="V253" s="598">
        <f t="shared" si="71"/>
        <v>0</v>
      </c>
      <c r="W253" s="612">
        <f t="shared" si="72"/>
        <v>242</v>
      </c>
      <c r="X253" s="610"/>
      <c r="Y253" s="610"/>
      <c r="AC253">
        <f t="shared" si="62"/>
        <v>1900</v>
      </c>
      <c r="AD253">
        <f t="shared" si="63"/>
        <v>8</v>
      </c>
      <c r="AE253">
        <f t="shared" si="64"/>
        <v>0</v>
      </c>
      <c r="AF253">
        <f>SUM($AE$10:AE253)</f>
        <v>0</v>
      </c>
      <c r="AG253">
        <f t="shared" si="65"/>
        <v>0</v>
      </c>
    </row>
    <row r="254" spans="6:33" x14ac:dyDescent="0.2">
      <c r="F254" s="610">
        <f t="shared" si="73"/>
        <v>1900</v>
      </c>
      <c r="G254">
        <f t="shared" si="74"/>
        <v>243</v>
      </c>
      <c r="H254" s="612">
        <f t="shared" si="66"/>
        <v>243</v>
      </c>
      <c r="I254" s="598">
        <f t="shared" si="67"/>
        <v>0</v>
      </c>
      <c r="J254" s="598">
        <f t="shared" si="75"/>
        <v>0</v>
      </c>
      <c r="K254" s="598">
        <f t="shared" si="68"/>
        <v>0</v>
      </c>
      <c r="L254" s="598">
        <f t="shared" si="69"/>
        <v>0</v>
      </c>
      <c r="M254" s="598">
        <f t="shared" si="61"/>
        <v>0</v>
      </c>
      <c r="N254" s="598">
        <f t="shared" si="70"/>
        <v>0</v>
      </c>
      <c r="P254" s="610"/>
      <c r="V254" s="598">
        <f t="shared" si="71"/>
        <v>0</v>
      </c>
      <c r="W254" s="612">
        <f t="shared" si="72"/>
        <v>243</v>
      </c>
      <c r="X254" s="610"/>
      <c r="Y254" s="610"/>
      <c r="AC254">
        <f t="shared" si="62"/>
        <v>1900</v>
      </c>
      <c r="AD254">
        <f t="shared" si="63"/>
        <v>8</v>
      </c>
      <c r="AE254">
        <f t="shared" si="64"/>
        <v>0</v>
      </c>
      <c r="AF254">
        <f>SUM($AE$10:AE254)</f>
        <v>0</v>
      </c>
      <c r="AG254">
        <f t="shared" si="65"/>
        <v>0</v>
      </c>
    </row>
    <row r="255" spans="6:33" x14ac:dyDescent="0.2">
      <c r="F255" s="610">
        <f t="shared" si="73"/>
        <v>1900</v>
      </c>
      <c r="G255">
        <f t="shared" si="74"/>
        <v>244</v>
      </c>
      <c r="H255" s="612">
        <f t="shared" si="66"/>
        <v>244</v>
      </c>
      <c r="I255" s="598">
        <f t="shared" si="67"/>
        <v>0</v>
      </c>
      <c r="J255" s="598">
        <f t="shared" si="75"/>
        <v>0</v>
      </c>
      <c r="K255" s="598">
        <f t="shared" si="68"/>
        <v>0</v>
      </c>
      <c r="L255" s="598">
        <f t="shared" si="69"/>
        <v>0</v>
      </c>
      <c r="M255" s="598">
        <f t="shared" si="61"/>
        <v>0</v>
      </c>
      <c r="N255" s="598">
        <f t="shared" si="70"/>
        <v>0</v>
      </c>
      <c r="P255" s="610"/>
      <c r="V255" s="598">
        <f t="shared" si="71"/>
        <v>0</v>
      </c>
      <c r="W255" s="612">
        <f t="shared" si="72"/>
        <v>244</v>
      </c>
      <c r="X255" s="610"/>
      <c r="Y255" s="610"/>
      <c r="AC255">
        <f t="shared" si="62"/>
        <v>1900</v>
      </c>
      <c r="AD255">
        <f t="shared" si="63"/>
        <v>8</v>
      </c>
      <c r="AE255">
        <f t="shared" si="64"/>
        <v>0</v>
      </c>
      <c r="AF255">
        <f>SUM($AE$10:AE255)</f>
        <v>0</v>
      </c>
      <c r="AG255">
        <f t="shared" si="65"/>
        <v>0</v>
      </c>
    </row>
    <row r="256" spans="6:33" x14ac:dyDescent="0.2">
      <c r="F256" s="610">
        <f t="shared" si="73"/>
        <v>1900</v>
      </c>
      <c r="G256">
        <f t="shared" si="74"/>
        <v>245</v>
      </c>
      <c r="H256" s="612">
        <f t="shared" si="66"/>
        <v>245</v>
      </c>
      <c r="I256" s="598">
        <f t="shared" si="67"/>
        <v>0</v>
      </c>
      <c r="J256" s="598">
        <f t="shared" si="75"/>
        <v>0</v>
      </c>
      <c r="K256" s="598">
        <f t="shared" si="68"/>
        <v>0</v>
      </c>
      <c r="L256" s="598">
        <f t="shared" si="69"/>
        <v>0</v>
      </c>
      <c r="M256" s="598">
        <f t="shared" si="61"/>
        <v>0</v>
      </c>
      <c r="N256" s="598">
        <f t="shared" si="70"/>
        <v>0</v>
      </c>
      <c r="P256" s="610"/>
      <c r="V256" s="598">
        <f t="shared" si="71"/>
        <v>0</v>
      </c>
      <c r="W256" s="612">
        <f t="shared" si="72"/>
        <v>245</v>
      </c>
      <c r="X256" s="610"/>
      <c r="Y256" s="610"/>
      <c r="AC256">
        <f t="shared" si="62"/>
        <v>1900</v>
      </c>
      <c r="AD256">
        <f t="shared" si="63"/>
        <v>9</v>
      </c>
      <c r="AE256">
        <f t="shared" si="64"/>
        <v>0</v>
      </c>
      <c r="AF256">
        <f>SUM($AE$10:AE256)</f>
        <v>0</v>
      </c>
      <c r="AG256">
        <f t="shared" si="65"/>
        <v>0</v>
      </c>
    </row>
    <row r="257" spans="6:33" x14ac:dyDescent="0.2">
      <c r="F257" s="610">
        <f t="shared" si="73"/>
        <v>1900</v>
      </c>
      <c r="G257">
        <f t="shared" si="74"/>
        <v>246</v>
      </c>
      <c r="H257" s="612">
        <f t="shared" si="66"/>
        <v>246</v>
      </c>
      <c r="I257" s="598">
        <f t="shared" si="67"/>
        <v>0</v>
      </c>
      <c r="J257" s="598">
        <f t="shared" si="75"/>
        <v>0</v>
      </c>
      <c r="K257" s="598">
        <f t="shared" si="68"/>
        <v>0</v>
      </c>
      <c r="L257" s="598">
        <f t="shared" si="69"/>
        <v>0</v>
      </c>
      <c r="M257" s="598">
        <f t="shared" si="61"/>
        <v>0</v>
      </c>
      <c r="N257" s="598">
        <f t="shared" si="70"/>
        <v>0</v>
      </c>
      <c r="P257" s="610"/>
      <c r="V257" s="598">
        <f t="shared" si="71"/>
        <v>0</v>
      </c>
      <c r="W257" s="612">
        <f t="shared" si="72"/>
        <v>246</v>
      </c>
      <c r="X257" s="610"/>
      <c r="Y257" s="610"/>
      <c r="AC257">
        <f t="shared" si="62"/>
        <v>1900</v>
      </c>
      <c r="AD257">
        <f t="shared" si="63"/>
        <v>9</v>
      </c>
      <c r="AE257">
        <f t="shared" si="64"/>
        <v>0</v>
      </c>
      <c r="AF257">
        <f>SUM($AE$10:AE257)</f>
        <v>0</v>
      </c>
      <c r="AG257">
        <f t="shared" si="65"/>
        <v>0</v>
      </c>
    </row>
    <row r="258" spans="6:33" x14ac:dyDescent="0.2">
      <c r="F258" s="610">
        <f t="shared" si="73"/>
        <v>1900</v>
      </c>
      <c r="G258">
        <f t="shared" si="74"/>
        <v>247</v>
      </c>
      <c r="H258" s="612">
        <f t="shared" si="66"/>
        <v>247</v>
      </c>
      <c r="I258" s="598">
        <f t="shared" si="67"/>
        <v>0</v>
      </c>
      <c r="J258" s="598">
        <f t="shared" si="75"/>
        <v>0</v>
      </c>
      <c r="K258" s="598">
        <f t="shared" si="68"/>
        <v>0</v>
      </c>
      <c r="L258" s="598">
        <f t="shared" si="69"/>
        <v>0</v>
      </c>
      <c r="M258" s="598">
        <f t="shared" si="61"/>
        <v>0</v>
      </c>
      <c r="N258" s="598">
        <f t="shared" si="70"/>
        <v>0</v>
      </c>
      <c r="P258" s="610"/>
      <c r="V258" s="598">
        <f t="shared" si="71"/>
        <v>0</v>
      </c>
      <c r="W258" s="612">
        <f t="shared" si="72"/>
        <v>247</v>
      </c>
      <c r="X258" s="610"/>
      <c r="Y258" s="610"/>
      <c r="AC258">
        <f t="shared" si="62"/>
        <v>1900</v>
      </c>
      <c r="AD258">
        <f t="shared" si="63"/>
        <v>9</v>
      </c>
      <c r="AE258">
        <f t="shared" si="64"/>
        <v>0</v>
      </c>
      <c r="AF258">
        <f>SUM($AE$10:AE258)</f>
        <v>0</v>
      </c>
      <c r="AG258">
        <f t="shared" si="65"/>
        <v>0</v>
      </c>
    </row>
    <row r="259" spans="6:33" x14ac:dyDescent="0.2">
      <c r="F259" s="610">
        <f t="shared" si="73"/>
        <v>1900</v>
      </c>
      <c r="G259">
        <f t="shared" si="74"/>
        <v>248</v>
      </c>
      <c r="H259" s="612">
        <f t="shared" si="66"/>
        <v>248</v>
      </c>
      <c r="I259" s="598">
        <f t="shared" si="67"/>
        <v>0</v>
      </c>
      <c r="J259" s="598">
        <f t="shared" si="75"/>
        <v>0</v>
      </c>
      <c r="K259" s="598">
        <f t="shared" si="68"/>
        <v>0</v>
      </c>
      <c r="L259" s="598">
        <f t="shared" si="69"/>
        <v>0</v>
      </c>
      <c r="M259" s="598">
        <f t="shared" si="61"/>
        <v>0</v>
      </c>
      <c r="N259" s="598">
        <f t="shared" si="70"/>
        <v>0</v>
      </c>
      <c r="P259" s="610"/>
      <c r="V259" s="598">
        <f t="shared" si="71"/>
        <v>0</v>
      </c>
      <c r="W259" s="612">
        <f t="shared" si="72"/>
        <v>248</v>
      </c>
      <c r="X259" s="610"/>
      <c r="Y259" s="610"/>
      <c r="AC259">
        <f t="shared" si="62"/>
        <v>1900</v>
      </c>
      <c r="AD259">
        <f t="shared" si="63"/>
        <v>9</v>
      </c>
      <c r="AE259">
        <f t="shared" si="64"/>
        <v>0</v>
      </c>
      <c r="AF259">
        <f>SUM($AE$10:AE259)</f>
        <v>0</v>
      </c>
      <c r="AG259">
        <f t="shared" si="65"/>
        <v>0</v>
      </c>
    </row>
    <row r="260" spans="6:33" x14ac:dyDescent="0.2">
      <c r="F260" s="610">
        <f t="shared" si="73"/>
        <v>1900</v>
      </c>
      <c r="G260">
        <f t="shared" si="74"/>
        <v>249</v>
      </c>
      <c r="H260" s="612">
        <f t="shared" si="66"/>
        <v>249</v>
      </c>
      <c r="I260" s="598">
        <f t="shared" si="67"/>
        <v>0</v>
      </c>
      <c r="J260" s="598">
        <f t="shared" si="75"/>
        <v>0</v>
      </c>
      <c r="K260" s="598">
        <f t="shared" si="68"/>
        <v>0</v>
      </c>
      <c r="L260" s="598">
        <f t="shared" si="69"/>
        <v>0</v>
      </c>
      <c r="M260" s="598">
        <f t="shared" si="61"/>
        <v>0</v>
      </c>
      <c r="N260" s="598">
        <f t="shared" si="70"/>
        <v>0</v>
      </c>
      <c r="P260" s="610"/>
      <c r="V260" s="598">
        <f t="shared" si="71"/>
        <v>0</v>
      </c>
      <c r="W260" s="612">
        <f t="shared" si="72"/>
        <v>249</v>
      </c>
      <c r="X260" s="610"/>
      <c r="Y260" s="610"/>
      <c r="AC260">
        <f t="shared" si="62"/>
        <v>1900</v>
      </c>
      <c r="AD260">
        <f t="shared" si="63"/>
        <v>9</v>
      </c>
      <c r="AE260">
        <f t="shared" si="64"/>
        <v>0</v>
      </c>
      <c r="AF260">
        <f>SUM($AE$10:AE260)</f>
        <v>0</v>
      </c>
      <c r="AG260">
        <f t="shared" si="65"/>
        <v>0</v>
      </c>
    </row>
    <row r="261" spans="6:33" x14ac:dyDescent="0.2">
      <c r="F261" s="610">
        <f t="shared" si="73"/>
        <v>1900</v>
      </c>
      <c r="G261">
        <f t="shared" si="74"/>
        <v>250</v>
      </c>
      <c r="H261" s="612">
        <f t="shared" si="66"/>
        <v>250</v>
      </c>
      <c r="I261" s="598">
        <f t="shared" si="67"/>
        <v>0</v>
      </c>
      <c r="J261" s="598">
        <f t="shared" si="75"/>
        <v>0</v>
      </c>
      <c r="K261" s="598">
        <f t="shared" si="68"/>
        <v>0</v>
      </c>
      <c r="L261" s="598">
        <f t="shared" si="69"/>
        <v>0</v>
      </c>
      <c r="M261" s="598">
        <f t="shared" si="61"/>
        <v>0</v>
      </c>
      <c r="N261" s="598">
        <f t="shared" si="70"/>
        <v>0</v>
      </c>
      <c r="P261" s="610"/>
      <c r="V261" s="598">
        <f t="shared" si="71"/>
        <v>0</v>
      </c>
      <c r="W261" s="612">
        <f t="shared" si="72"/>
        <v>250</v>
      </c>
      <c r="X261" s="610"/>
      <c r="Y261" s="610"/>
      <c r="AC261">
        <f t="shared" si="62"/>
        <v>1900</v>
      </c>
      <c r="AD261">
        <f t="shared" si="63"/>
        <v>9</v>
      </c>
      <c r="AE261">
        <f t="shared" si="64"/>
        <v>0</v>
      </c>
      <c r="AF261">
        <f>SUM($AE$10:AE261)</f>
        <v>0</v>
      </c>
      <c r="AG261">
        <f t="shared" si="65"/>
        <v>0</v>
      </c>
    </row>
    <row r="262" spans="6:33" x14ac:dyDescent="0.2">
      <c r="F262" s="610">
        <f t="shared" si="73"/>
        <v>1900</v>
      </c>
      <c r="G262">
        <f t="shared" si="74"/>
        <v>251</v>
      </c>
      <c r="H262" s="612">
        <f t="shared" si="66"/>
        <v>251</v>
      </c>
      <c r="I262" s="598">
        <f t="shared" si="67"/>
        <v>0</v>
      </c>
      <c r="J262" s="598">
        <f t="shared" si="75"/>
        <v>0</v>
      </c>
      <c r="K262" s="598">
        <f t="shared" si="68"/>
        <v>0</v>
      </c>
      <c r="L262" s="598">
        <f t="shared" si="69"/>
        <v>0</v>
      </c>
      <c r="M262" s="598">
        <f t="shared" si="61"/>
        <v>0</v>
      </c>
      <c r="N262" s="598">
        <f t="shared" si="70"/>
        <v>0</v>
      </c>
      <c r="P262" s="610"/>
      <c r="V262" s="598">
        <f t="shared" si="71"/>
        <v>0</v>
      </c>
      <c r="W262" s="612">
        <f t="shared" si="72"/>
        <v>251</v>
      </c>
      <c r="X262" s="610"/>
      <c r="Y262" s="610"/>
      <c r="AC262">
        <f t="shared" si="62"/>
        <v>1900</v>
      </c>
      <c r="AD262">
        <f t="shared" si="63"/>
        <v>9</v>
      </c>
      <c r="AE262">
        <f t="shared" si="64"/>
        <v>0</v>
      </c>
      <c r="AF262">
        <f>SUM($AE$10:AE262)</f>
        <v>0</v>
      </c>
      <c r="AG262">
        <f t="shared" si="65"/>
        <v>0</v>
      </c>
    </row>
    <row r="263" spans="6:33" x14ac:dyDescent="0.2">
      <c r="F263" s="610">
        <f t="shared" si="73"/>
        <v>1900</v>
      </c>
      <c r="G263">
        <f t="shared" si="74"/>
        <v>252</v>
      </c>
      <c r="H263" s="612">
        <f t="shared" si="66"/>
        <v>252</v>
      </c>
      <c r="I263" s="598">
        <f t="shared" si="67"/>
        <v>0</v>
      </c>
      <c r="J263" s="598">
        <f t="shared" si="75"/>
        <v>0</v>
      </c>
      <c r="K263" s="598">
        <f t="shared" si="68"/>
        <v>0</v>
      </c>
      <c r="L263" s="598">
        <f t="shared" si="69"/>
        <v>0</v>
      </c>
      <c r="M263" s="598">
        <f t="shared" si="61"/>
        <v>0</v>
      </c>
      <c r="N263" s="598">
        <f t="shared" si="70"/>
        <v>0</v>
      </c>
      <c r="P263" s="610"/>
      <c r="V263" s="598">
        <f t="shared" si="71"/>
        <v>0</v>
      </c>
      <c r="W263" s="612">
        <f t="shared" si="72"/>
        <v>252</v>
      </c>
      <c r="X263" s="610"/>
      <c r="Y263" s="610"/>
      <c r="AC263">
        <f t="shared" si="62"/>
        <v>1900</v>
      </c>
      <c r="AD263">
        <f t="shared" si="63"/>
        <v>9</v>
      </c>
      <c r="AE263">
        <f t="shared" si="64"/>
        <v>0</v>
      </c>
      <c r="AF263">
        <f>SUM($AE$10:AE263)</f>
        <v>0</v>
      </c>
      <c r="AG263">
        <f t="shared" si="65"/>
        <v>0</v>
      </c>
    </row>
    <row r="264" spans="6:33" x14ac:dyDescent="0.2">
      <c r="F264" s="610">
        <f t="shared" si="73"/>
        <v>1900</v>
      </c>
      <c r="G264">
        <f t="shared" si="74"/>
        <v>253</v>
      </c>
      <c r="H264" s="612">
        <f t="shared" si="66"/>
        <v>253</v>
      </c>
      <c r="I264" s="598">
        <f t="shared" si="67"/>
        <v>0</v>
      </c>
      <c r="J264" s="598">
        <f t="shared" si="75"/>
        <v>0</v>
      </c>
      <c r="K264" s="598">
        <f t="shared" si="68"/>
        <v>0</v>
      </c>
      <c r="L264" s="598">
        <f t="shared" si="69"/>
        <v>0</v>
      </c>
      <c r="M264" s="598">
        <f t="shared" si="61"/>
        <v>0</v>
      </c>
      <c r="N264" s="598">
        <f t="shared" si="70"/>
        <v>0</v>
      </c>
      <c r="P264" s="610"/>
      <c r="V264" s="598">
        <f t="shared" si="71"/>
        <v>0</v>
      </c>
      <c r="W264" s="612">
        <f t="shared" si="72"/>
        <v>253</v>
      </c>
      <c r="X264" s="610"/>
      <c r="Y264" s="610"/>
      <c r="AC264">
        <f t="shared" si="62"/>
        <v>1900</v>
      </c>
      <c r="AD264">
        <f t="shared" si="63"/>
        <v>9</v>
      </c>
      <c r="AE264">
        <f t="shared" si="64"/>
        <v>0</v>
      </c>
      <c r="AF264">
        <f>SUM($AE$10:AE264)</f>
        <v>0</v>
      </c>
      <c r="AG264">
        <f t="shared" si="65"/>
        <v>0</v>
      </c>
    </row>
    <row r="265" spans="6:33" x14ac:dyDescent="0.2">
      <c r="F265" s="610">
        <f t="shared" si="73"/>
        <v>1900</v>
      </c>
      <c r="G265">
        <f t="shared" si="74"/>
        <v>254</v>
      </c>
      <c r="H265" s="612">
        <f t="shared" si="66"/>
        <v>254</v>
      </c>
      <c r="I265" s="598">
        <f t="shared" si="67"/>
        <v>0</v>
      </c>
      <c r="J265" s="598">
        <f t="shared" si="75"/>
        <v>0</v>
      </c>
      <c r="K265" s="598">
        <f t="shared" si="68"/>
        <v>0</v>
      </c>
      <c r="L265" s="598">
        <f t="shared" si="69"/>
        <v>0</v>
      </c>
      <c r="M265" s="598">
        <f t="shared" si="61"/>
        <v>0</v>
      </c>
      <c r="N265" s="598">
        <f t="shared" si="70"/>
        <v>0</v>
      </c>
      <c r="P265" s="610"/>
      <c r="V265" s="598">
        <f t="shared" si="71"/>
        <v>0</v>
      </c>
      <c r="W265" s="612">
        <f t="shared" si="72"/>
        <v>254</v>
      </c>
      <c r="X265" s="610"/>
      <c r="Y265" s="610"/>
      <c r="AC265">
        <f t="shared" si="62"/>
        <v>1900</v>
      </c>
      <c r="AD265">
        <f t="shared" si="63"/>
        <v>9</v>
      </c>
      <c r="AE265">
        <f t="shared" si="64"/>
        <v>0</v>
      </c>
      <c r="AF265">
        <f>SUM($AE$10:AE265)</f>
        <v>0</v>
      </c>
      <c r="AG265">
        <f t="shared" si="65"/>
        <v>0</v>
      </c>
    </row>
    <row r="266" spans="6:33" x14ac:dyDescent="0.2">
      <c r="F266" s="610">
        <f t="shared" si="73"/>
        <v>1900</v>
      </c>
      <c r="G266">
        <f t="shared" si="74"/>
        <v>255</v>
      </c>
      <c r="H266" s="612">
        <f t="shared" si="66"/>
        <v>255</v>
      </c>
      <c r="I266" s="598">
        <f t="shared" si="67"/>
        <v>0</v>
      </c>
      <c r="J266" s="598">
        <f t="shared" si="75"/>
        <v>0</v>
      </c>
      <c r="K266" s="598">
        <f t="shared" si="68"/>
        <v>0</v>
      </c>
      <c r="L266" s="598">
        <f t="shared" si="69"/>
        <v>0</v>
      </c>
      <c r="M266" s="598">
        <f t="shared" si="61"/>
        <v>0</v>
      </c>
      <c r="N266" s="598">
        <f t="shared" si="70"/>
        <v>0</v>
      </c>
      <c r="P266" s="610"/>
      <c r="V266" s="598">
        <f t="shared" si="71"/>
        <v>0</v>
      </c>
      <c r="W266" s="612">
        <f t="shared" si="72"/>
        <v>255</v>
      </c>
      <c r="X266" s="610"/>
      <c r="Y266" s="610"/>
      <c r="AC266">
        <f t="shared" si="62"/>
        <v>1900</v>
      </c>
      <c r="AD266">
        <f t="shared" si="63"/>
        <v>9</v>
      </c>
      <c r="AE266">
        <f t="shared" si="64"/>
        <v>0</v>
      </c>
      <c r="AF266">
        <f>SUM($AE$10:AE266)</f>
        <v>0</v>
      </c>
      <c r="AG266">
        <f t="shared" si="65"/>
        <v>0</v>
      </c>
    </row>
    <row r="267" spans="6:33" x14ac:dyDescent="0.2">
      <c r="F267" s="610">
        <f t="shared" si="73"/>
        <v>1900</v>
      </c>
      <c r="G267">
        <f t="shared" si="74"/>
        <v>256</v>
      </c>
      <c r="H267" s="612">
        <f t="shared" si="66"/>
        <v>256</v>
      </c>
      <c r="I267" s="598">
        <f t="shared" si="67"/>
        <v>0</v>
      </c>
      <c r="J267" s="598">
        <f t="shared" si="75"/>
        <v>0</v>
      </c>
      <c r="K267" s="598">
        <f t="shared" si="68"/>
        <v>0</v>
      </c>
      <c r="L267" s="598">
        <f t="shared" si="69"/>
        <v>0</v>
      </c>
      <c r="M267" s="598">
        <f t="shared" ref="M267:M330" si="76">IF(AND(H267&gt;$C$7,H267&lt;$C$8),$C$5,0)</f>
        <v>0</v>
      </c>
      <c r="N267" s="598">
        <f t="shared" si="70"/>
        <v>0</v>
      </c>
      <c r="P267" s="610"/>
      <c r="V267" s="598">
        <f t="shared" si="71"/>
        <v>0</v>
      </c>
      <c r="W267" s="612">
        <f t="shared" si="72"/>
        <v>256</v>
      </c>
      <c r="X267" s="610"/>
      <c r="Y267" s="610"/>
      <c r="AC267">
        <f t="shared" ref="AC267:AC330" si="77">YEAR(H267)</f>
        <v>1900</v>
      </c>
      <c r="AD267">
        <f t="shared" ref="AD267:AD330" si="78">MONTH(H267)</f>
        <v>9</v>
      </c>
      <c r="AE267">
        <f t="shared" ref="AE267:AE330" si="79">IF(AND(AD267&lt;&gt;AD266,H266&gt;=$C$6,H267&lt;=$C$7),$C$11,0)</f>
        <v>0</v>
      </c>
      <c r="AF267">
        <f>SUM($AE$10:AE267)</f>
        <v>0</v>
      </c>
      <c r="AG267">
        <f t="shared" ref="AG267:AG330" si="80">IF(G267&lt;=$C$9,$D$4*IF(H267&lt;=$C$7,AF267,0),0)</f>
        <v>0</v>
      </c>
    </row>
    <row r="268" spans="6:33" x14ac:dyDescent="0.2">
      <c r="F268" s="610">
        <f t="shared" si="73"/>
        <v>1900</v>
      </c>
      <c r="G268">
        <f t="shared" si="74"/>
        <v>257</v>
      </c>
      <c r="H268" s="612">
        <f t="shared" ref="H268:H331" si="81">$C$6+G268</f>
        <v>257</v>
      </c>
      <c r="I268" s="598">
        <f t="shared" ref="I268:I331" si="82">IF(H268&lt;=$C$7,G268*($C$5/$C$9),0)</f>
        <v>0</v>
      </c>
      <c r="J268" s="598">
        <f t="shared" si="75"/>
        <v>0</v>
      </c>
      <c r="K268" s="598">
        <f t="shared" ref="K268:K331" si="83">IF(G268&lt;=$C$9,I268*$D$4,0)</f>
        <v>0</v>
      </c>
      <c r="L268" s="598">
        <f t="shared" ref="L268:L331" si="84">IF(G268&lt;=$C$9,$D$4*IF(H268&lt;=$C$7,J268,0),0)</f>
        <v>0</v>
      </c>
      <c r="M268" s="598">
        <f t="shared" si="76"/>
        <v>0</v>
      </c>
      <c r="N268" s="598">
        <f t="shared" ref="N268:N331" si="85">IF(AND(H268&gt;$C$7,H268&lt;$C$8),$C$5*$D$4,0)</f>
        <v>0</v>
      </c>
      <c r="P268" s="610"/>
      <c r="V268" s="598">
        <f t="shared" ref="V268:V331" si="86">IF(I268-I267+M268-M267&lt;0,0,I268-I267+M268-M267)</f>
        <v>0</v>
      </c>
      <c r="W268" s="612">
        <f t="shared" ref="W268:W331" si="87">H268</f>
        <v>257</v>
      </c>
      <c r="X268" s="610"/>
      <c r="Y268" s="610"/>
      <c r="AC268">
        <f t="shared" si="77"/>
        <v>1900</v>
      </c>
      <c r="AD268">
        <f t="shared" si="78"/>
        <v>9</v>
      </c>
      <c r="AE268">
        <f t="shared" si="79"/>
        <v>0</v>
      </c>
      <c r="AF268">
        <f>SUM($AE$10:AE268)</f>
        <v>0</v>
      </c>
      <c r="AG268">
        <f t="shared" si="80"/>
        <v>0</v>
      </c>
    </row>
    <row r="269" spans="6:33" x14ac:dyDescent="0.2">
      <c r="F269" s="610">
        <f t="shared" ref="F269:F332" si="88">YEAR(H269)</f>
        <v>1900</v>
      </c>
      <c r="G269">
        <f t="shared" ref="G269:G332" si="89">1+G268</f>
        <v>258</v>
      </c>
      <c r="H269" s="612">
        <f t="shared" si="81"/>
        <v>258</v>
      </c>
      <c r="I269" s="598">
        <f t="shared" si="82"/>
        <v>0</v>
      </c>
      <c r="J269" s="598">
        <f t="shared" ref="J269:J332" si="90">IF(H269&lt;=$C$7,$C$5/2,0)</f>
        <v>0</v>
      </c>
      <c r="K269" s="598">
        <f t="shared" si="83"/>
        <v>0</v>
      </c>
      <c r="L269" s="598">
        <f t="shared" si="84"/>
        <v>0</v>
      </c>
      <c r="M269" s="598">
        <f t="shared" si="76"/>
        <v>0</v>
      </c>
      <c r="N269" s="598">
        <f t="shared" si="85"/>
        <v>0</v>
      </c>
      <c r="P269" s="610"/>
      <c r="V269" s="598">
        <f t="shared" si="86"/>
        <v>0</v>
      </c>
      <c r="W269" s="612">
        <f t="shared" si="87"/>
        <v>258</v>
      </c>
      <c r="X269" s="610"/>
      <c r="Y269" s="610"/>
      <c r="AC269">
        <f t="shared" si="77"/>
        <v>1900</v>
      </c>
      <c r="AD269">
        <f t="shared" si="78"/>
        <v>9</v>
      </c>
      <c r="AE269">
        <f t="shared" si="79"/>
        <v>0</v>
      </c>
      <c r="AF269">
        <f>SUM($AE$10:AE269)</f>
        <v>0</v>
      </c>
      <c r="AG269">
        <f t="shared" si="80"/>
        <v>0</v>
      </c>
    </row>
    <row r="270" spans="6:33" x14ac:dyDescent="0.2">
      <c r="F270" s="610">
        <f t="shared" si="88"/>
        <v>1900</v>
      </c>
      <c r="G270">
        <f t="shared" si="89"/>
        <v>259</v>
      </c>
      <c r="H270" s="612">
        <f t="shared" si="81"/>
        <v>259</v>
      </c>
      <c r="I270" s="598">
        <f t="shared" si="82"/>
        <v>0</v>
      </c>
      <c r="J270" s="598">
        <f t="shared" si="90"/>
        <v>0</v>
      </c>
      <c r="K270" s="598">
        <f t="shared" si="83"/>
        <v>0</v>
      </c>
      <c r="L270" s="598">
        <f t="shared" si="84"/>
        <v>0</v>
      </c>
      <c r="M270" s="598">
        <f t="shared" si="76"/>
        <v>0</v>
      </c>
      <c r="N270" s="598">
        <f t="shared" si="85"/>
        <v>0</v>
      </c>
      <c r="P270" s="610"/>
      <c r="V270" s="598">
        <f t="shared" si="86"/>
        <v>0</v>
      </c>
      <c r="W270" s="612">
        <f t="shared" si="87"/>
        <v>259</v>
      </c>
      <c r="X270" s="610"/>
      <c r="Y270" s="610"/>
      <c r="AC270">
        <f t="shared" si="77"/>
        <v>1900</v>
      </c>
      <c r="AD270">
        <f t="shared" si="78"/>
        <v>9</v>
      </c>
      <c r="AE270">
        <f t="shared" si="79"/>
        <v>0</v>
      </c>
      <c r="AF270">
        <f>SUM($AE$10:AE270)</f>
        <v>0</v>
      </c>
      <c r="AG270">
        <f t="shared" si="80"/>
        <v>0</v>
      </c>
    </row>
    <row r="271" spans="6:33" x14ac:dyDescent="0.2">
      <c r="F271" s="610">
        <f t="shared" si="88"/>
        <v>1900</v>
      </c>
      <c r="G271">
        <f t="shared" si="89"/>
        <v>260</v>
      </c>
      <c r="H271" s="612">
        <f t="shared" si="81"/>
        <v>260</v>
      </c>
      <c r="I271" s="598">
        <f t="shared" si="82"/>
        <v>0</v>
      </c>
      <c r="J271" s="598">
        <f t="shared" si="90"/>
        <v>0</v>
      </c>
      <c r="K271" s="598">
        <f t="shared" si="83"/>
        <v>0</v>
      </c>
      <c r="L271" s="598">
        <f t="shared" si="84"/>
        <v>0</v>
      </c>
      <c r="M271" s="598">
        <f t="shared" si="76"/>
        <v>0</v>
      </c>
      <c r="N271" s="598">
        <f t="shared" si="85"/>
        <v>0</v>
      </c>
      <c r="P271" s="610"/>
      <c r="V271" s="598">
        <f t="shared" si="86"/>
        <v>0</v>
      </c>
      <c r="W271" s="612">
        <f t="shared" si="87"/>
        <v>260</v>
      </c>
      <c r="X271" s="610"/>
      <c r="Y271" s="610"/>
      <c r="AC271">
        <f t="shared" si="77"/>
        <v>1900</v>
      </c>
      <c r="AD271">
        <f t="shared" si="78"/>
        <v>9</v>
      </c>
      <c r="AE271">
        <f t="shared" si="79"/>
        <v>0</v>
      </c>
      <c r="AF271">
        <f>SUM($AE$10:AE271)</f>
        <v>0</v>
      </c>
      <c r="AG271">
        <f t="shared" si="80"/>
        <v>0</v>
      </c>
    </row>
    <row r="272" spans="6:33" x14ac:dyDescent="0.2">
      <c r="F272" s="610">
        <f t="shared" si="88"/>
        <v>1900</v>
      </c>
      <c r="G272">
        <f t="shared" si="89"/>
        <v>261</v>
      </c>
      <c r="H272" s="612">
        <f t="shared" si="81"/>
        <v>261</v>
      </c>
      <c r="I272" s="598">
        <f t="shared" si="82"/>
        <v>0</v>
      </c>
      <c r="J272" s="598">
        <f t="shared" si="90"/>
        <v>0</v>
      </c>
      <c r="K272" s="598">
        <f t="shared" si="83"/>
        <v>0</v>
      </c>
      <c r="L272" s="598">
        <f t="shared" si="84"/>
        <v>0</v>
      </c>
      <c r="M272" s="598">
        <f t="shared" si="76"/>
        <v>0</v>
      </c>
      <c r="N272" s="598">
        <f t="shared" si="85"/>
        <v>0</v>
      </c>
      <c r="P272" s="610"/>
      <c r="V272" s="598">
        <f t="shared" si="86"/>
        <v>0</v>
      </c>
      <c r="W272" s="612">
        <f t="shared" si="87"/>
        <v>261</v>
      </c>
      <c r="X272" s="610"/>
      <c r="Y272" s="610"/>
      <c r="AC272">
        <f t="shared" si="77"/>
        <v>1900</v>
      </c>
      <c r="AD272">
        <f t="shared" si="78"/>
        <v>9</v>
      </c>
      <c r="AE272">
        <f t="shared" si="79"/>
        <v>0</v>
      </c>
      <c r="AF272">
        <f>SUM($AE$10:AE272)</f>
        <v>0</v>
      </c>
      <c r="AG272">
        <f t="shared" si="80"/>
        <v>0</v>
      </c>
    </row>
    <row r="273" spans="6:33" x14ac:dyDescent="0.2">
      <c r="F273" s="610">
        <f t="shared" si="88"/>
        <v>1900</v>
      </c>
      <c r="G273">
        <f t="shared" si="89"/>
        <v>262</v>
      </c>
      <c r="H273" s="612">
        <f t="shared" si="81"/>
        <v>262</v>
      </c>
      <c r="I273" s="598">
        <f t="shared" si="82"/>
        <v>0</v>
      </c>
      <c r="J273" s="598">
        <f t="shared" si="90"/>
        <v>0</v>
      </c>
      <c r="K273" s="598">
        <f t="shared" si="83"/>
        <v>0</v>
      </c>
      <c r="L273" s="598">
        <f t="shared" si="84"/>
        <v>0</v>
      </c>
      <c r="M273" s="598">
        <f t="shared" si="76"/>
        <v>0</v>
      </c>
      <c r="N273" s="598">
        <f t="shared" si="85"/>
        <v>0</v>
      </c>
      <c r="P273" s="610"/>
      <c r="V273" s="598">
        <f t="shared" si="86"/>
        <v>0</v>
      </c>
      <c r="W273" s="612">
        <f t="shared" si="87"/>
        <v>262</v>
      </c>
      <c r="X273" s="610"/>
      <c r="Y273" s="610"/>
      <c r="AC273">
        <f t="shared" si="77"/>
        <v>1900</v>
      </c>
      <c r="AD273">
        <f t="shared" si="78"/>
        <v>9</v>
      </c>
      <c r="AE273">
        <f t="shared" si="79"/>
        <v>0</v>
      </c>
      <c r="AF273">
        <f>SUM($AE$10:AE273)</f>
        <v>0</v>
      </c>
      <c r="AG273">
        <f t="shared" si="80"/>
        <v>0</v>
      </c>
    </row>
    <row r="274" spans="6:33" x14ac:dyDescent="0.2">
      <c r="F274" s="610">
        <f t="shared" si="88"/>
        <v>1900</v>
      </c>
      <c r="G274">
        <f t="shared" si="89"/>
        <v>263</v>
      </c>
      <c r="H274" s="612">
        <f t="shared" si="81"/>
        <v>263</v>
      </c>
      <c r="I274" s="598">
        <f t="shared" si="82"/>
        <v>0</v>
      </c>
      <c r="J274" s="598">
        <f t="shared" si="90"/>
        <v>0</v>
      </c>
      <c r="K274" s="598">
        <f t="shared" si="83"/>
        <v>0</v>
      </c>
      <c r="L274" s="598">
        <f t="shared" si="84"/>
        <v>0</v>
      </c>
      <c r="M274" s="598">
        <f t="shared" si="76"/>
        <v>0</v>
      </c>
      <c r="N274" s="598">
        <f t="shared" si="85"/>
        <v>0</v>
      </c>
      <c r="P274" s="610"/>
      <c r="V274" s="598">
        <f t="shared" si="86"/>
        <v>0</v>
      </c>
      <c r="W274" s="612">
        <f t="shared" si="87"/>
        <v>263</v>
      </c>
      <c r="X274" s="610"/>
      <c r="Y274" s="610"/>
      <c r="AC274">
        <f t="shared" si="77"/>
        <v>1900</v>
      </c>
      <c r="AD274">
        <f t="shared" si="78"/>
        <v>9</v>
      </c>
      <c r="AE274">
        <f t="shared" si="79"/>
        <v>0</v>
      </c>
      <c r="AF274">
        <f>SUM($AE$10:AE274)</f>
        <v>0</v>
      </c>
      <c r="AG274">
        <f t="shared" si="80"/>
        <v>0</v>
      </c>
    </row>
    <row r="275" spans="6:33" x14ac:dyDescent="0.2">
      <c r="F275" s="610">
        <f t="shared" si="88"/>
        <v>1900</v>
      </c>
      <c r="G275">
        <f t="shared" si="89"/>
        <v>264</v>
      </c>
      <c r="H275" s="612">
        <f t="shared" si="81"/>
        <v>264</v>
      </c>
      <c r="I275" s="598">
        <f t="shared" si="82"/>
        <v>0</v>
      </c>
      <c r="J275" s="598">
        <f t="shared" si="90"/>
        <v>0</v>
      </c>
      <c r="K275" s="598">
        <f t="shared" si="83"/>
        <v>0</v>
      </c>
      <c r="L275" s="598">
        <f t="shared" si="84"/>
        <v>0</v>
      </c>
      <c r="M275" s="598">
        <f t="shared" si="76"/>
        <v>0</v>
      </c>
      <c r="N275" s="598">
        <f t="shared" si="85"/>
        <v>0</v>
      </c>
      <c r="P275" s="610"/>
      <c r="V275" s="598">
        <f t="shared" si="86"/>
        <v>0</v>
      </c>
      <c r="W275" s="612">
        <f t="shared" si="87"/>
        <v>264</v>
      </c>
      <c r="X275" s="610"/>
      <c r="Y275" s="610"/>
      <c r="AC275">
        <f t="shared" si="77"/>
        <v>1900</v>
      </c>
      <c r="AD275">
        <f t="shared" si="78"/>
        <v>9</v>
      </c>
      <c r="AE275">
        <f t="shared" si="79"/>
        <v>0</v>
      </c>
      <c r="AF275">
        <f>SUM($AE$10:AE275)</f>
        <v>0</v>
      </c>
      <c r="AG275">
        <f t="shared" si="80"/>
        <v>0</v>
      </c>
    </row>
    <row r="276" spans="6:33" x14ac:dyDescent="0.2">
      <c r="F276" s="610">
        <f t="shared" si="88"/>
        <v>1900</v>
      </c>
      <c r="G276">
        <f t="shared" si="89"/>
        <v>265</v>
      </c>
      <c r="H276" s="612">
        <f t="shared" si="81"/>
        <v>265</v>
      </c>
      <c r="I276" s="598">
        <f t="shared" si="82"/>
        <v>0</v>
      </c>
      <c r="J276" s="598">
        <f t="shared" si="90"/>
        <v>0</v>
      </c>
      <c r="K276" s="598">
        <f t="shared" si="83"/>
        <v>0</v>
      </c>
      <c r="L276" s="598">
        <f t="shared" si="84"/>
        <v>0</v>
      </c>
      <c r="M276" s="598">
        <f t="shared" si="76"/>
        <v>0</v>
      </c>
      <c r="N276" s="598">
        <f t="shared" si="85"/>
        <v>0</v>
      </c>
      <c r="P276" s="610"/>
      <c r="V276" s="598">
        <f t="shared" si="86"/>
        <v>0</v>
      </c>
      <c r="W276" s="612">
        <f t="shared" si="87"/>
        <v>265</v>
      </c>
      <c r="X276" s="610"/>
      <c r="Y276" s="610"/>
      <c r="AC276">
        <f t="shared" si="77"/>
        <v>1900</v>
      </c>
      <c r="AD276">
        <f t="shared" si="78"/>
        <v>9</v>
      </c>
      <c r="AE276">
        <f t="shared" si="79"/>
        <v>0</v>
      </c>
      <c r="AF276">
        <f>SUM($AE$10:AE276)</f>
        <v>0</v>
      </c>
      <c r="AG276">
        <f t="shared" si="80"/>
        <v>0</v>
      </c>
    </row>
    <row r="277" spans="6:33" x14ac:dyDescent="0.2">
      <c r="F277" s="610">
        <f t="shared" si="88"/>
        <v>1900</v>
      </c>
      <c r="G277">
        <f t="shared" si="89"/>
        <v>266</v>
      </c>
      <c r="H277" s="612">
        <f t="shared" si="81"/>
        <v>266</v>
      </c>
      <c r="I277" s="598">
        <f t="shared" si="82"/>
        <v>0</v>
      </c>
      <c r="J277" s="598">
        <f t="shared" si="90"/>
        <v>0</v>
      </c>
      <c r="K277" s="598">
        <f t="shared" si="83"/>
        <v>0</v>
      </c>
      <c r="L277" s="598">
        <f t="shared" si="84"/>
        <v>0</v>
      </c>
      <c r="M277" s="598">
        <f t="shared" si="76"/>
        <v>0</v>
      </c>
      <c r="N277" s="598">
        <f t="shared" si="85"/>
        <v>0</v>
      </c>
      <c r="P277" s="610"/>
      <c r="V277" s="598">
        <f t="shared" si="86"/>
        <v>0</v>
      </c>
      <c r="W277" s="612">
        <f t="shared" si="87"/>
        <v>266</v>
      </c>
      <c r="X277" s="610"/>
      <c r="Y277" s="610"/>
      <c r="AC277">
        <f t="shared" si="77"/>
        <v>1900</v>
      </c>
      <c r="AD277">
        <f t="shared" si="78"/>
        <v>9</v>
      </c>
      <c r="AE277">
        <f t="shared" si="79"/>
        <v>0</v>
      </c>
      <c r="AF277">
        <f>SUM($AE$10:AE277)</f>
        <v>0</v>
      </c>
      <c r="AG277">
        <f t="shared" si="80"/>
        <v>0</v>
      </c>
    </row>
    <row r="278" spans="6:33" x14ac:dyDescent="0.2">
      <c r="F278" s="610">
        <f t="shared" si="88"/>
        <v>1900</v>
      </c>
      <c r="G278">
        <f t="shared" si="89"/>
        <v>267</v>
      </c>
      <c r="H278" s="612">
        <f t="shared" si="81"/>
        <v>267</v>
      </c>
      <c r="I278" s="598">
        <f t="shared" si="82"/>
        <v>0</v>
      </c>
      <c r="J278" s="598">
        <f t="shared" si="90"/>
        <v>0</v>
      </c>
      <c r="K278" s="598">
        <f t="shared" si="83"/>
        <v>0</v>
      </c>
      <c r="L278" s="598">
        <f t="shared" si="84"/>
        <v>0</v>
      </c>
      <c r="M278" s="598">
        <f t="shared" si="76"/>
        <v>0</v>
      </c>
      <c r="N278" s="598">
        <f t="shared" si="85"/>
        <v>0</v>
      </c>
      <c r="P278" s="610"/>
      <c r="V278" s="598">
        <f t="shared" si="86"/>
        <v>0</v>
      </c>
      <c r="W278" s="612">
        <f t="shared" si="87"/>
        <v>267</v>
      </c>
      <c r="X278" s="610"/>
      <c r="Y278" s="610"/>
      <c r="AC278">
        <f t="shared" si="77"/>
        <v>1900</v>
      </c>
      <c r="AD278">
        <f t="shared" si="78"/>
        <v>9</v>
      </c>
      <c r="AE278">
        <f t="shared" si="79"/>
        <v>0</v>
      </c>
      <c r="AF278">
        <f>SUM($AE$10:AE278)</f>
        <v>0</v>
      </c>
      <c r="AG278">
        <f t="shared" si="80"/>
        <v>0</v>
      </c>
    </row>
    <row r="279" spans="6:33" x14ac:dyDescent="0.2">
      <c r="F279" s="610">
        <f t="shared" si="88"/>
        <v>1900</v>
      </c>
      <c r="G279">
        <f t="shared" si="89"/>
        <v>268</v>
      </c>
      <c r="H279" s="612">
        <f t="shared" si="81"/>
        <v>268</v>
      </c>
      <c r="I279" s="598">
        <f t="shared" si="82"/>
        <v>0</v>
      </c>
      <c r="J279" s="598">
        <f t="shared" si="90"/>
        <v>0</v>
      </c>
      <c r="K279" s="598">
        <f t="shared" si="83"/>
        <v>0</v>
      </c>
      <c r="L279" s="598">
        <f t="shared" si="84"/>
        <v>0</v>
      </c>
      <c r="M279" s="598">
        <f t="shared" si="76"/>
        <v>0</v>
      </c>
      <c r="N279" s="598">
        <f t="shared" si="85"/>
        <v>0</v>
      </c>
      <c r="P279" s="610"/>
      <c r="V279" s="598">
        <f t="shared" si="86"/>
        <v>0</v>
      </c>
      <c r="W279" s="612">
        <f t="shared" si="87"/>
        <v>268</v>
      </c>
      <c r="X279" s="610"/>
      <c r="Y279" s="610"/>
      <c r="AC279">
        <f t="shared" si="77"/>
        <v>1900</v>
      </c>
      <c r="AD279">
        <f t="shared" si="78"/>
        <v>9</v>
      </c>
      <c r="AE279">
        <f t="shared" si="79"/>
        <v>0</v>
      </c>
      <c r="AF279">
        <f>SUM($AE$10:AE279)</f>
        <v>0</v>
      </c>
      <c r="AG279">
        <f t="shared" si="80"/>
        <v>0</v>
      </c>
    </row>
    <row r="280" spans="6:33" x14ac:dyDescent="0.2">
      <c r="F280" s="610">
        <f t="shared" si="88"/>
        <v>1900</v>
      </c>
      <c r="G280">
        <f t="shared" si="89"/>
        <v>269</v>
      </c>
      <c r="H280" s="612">
        <f t="shared" si="81"/>
        <v>269</v>
      </c>
      <c r="I280" s="598">
        <f t="shared" si="82"/>
        <v>0</v>
      </c>
      <c r="J280" s="598">
        <f t="shared" si="90"/>
        <v>0</v>
      </c>
      <c r="K280" s="598">
        <f t="shared" si="83"/>
        <v>0</v>
      </c>
      <c r="L280" s="598">
        <f t="shared" si="84"/>
        <v>0</v>
      </c>
      <c r="M280" s="598">
        <f t="shared" si="76"/>
        <v>0</v>
      </c>
      <c r="N280" s="598">
        <f t="shared" si="85"/>
        <v>0</v>
      </c>
      <c r="P280" s="610"/>
      <c r="V280" s="598">
        <f t="shared" si="86"/>
        <v>0</v>
      </c>
      <c r="W280" s="612">
        <f t="shared" si="87"/>
        <v>269</v>
      </c>
      <c r="X280" s="610"/>
      <c r="Y280" s="610"/>
      <c r="AC280">
        <f t="shared" si="77"/>
        <v>1900</v>
      </c>
      <c r="AD280">
        <f t="shared" si="78"/>
        <v>9</v>
      </c>
      <c r="AE280">
        <f t="shared" si="79"/>
        <v>0</v>
      </c>
      <c r="AF280">
        <f>SUM($AE$10:AE280)</f>
        <v>0</v>
      </c>
      <c r="AG280">
        <f t="shared" si="80"/>
        <v>0</v>
      </c>
    </row>
    <row r="281" spans="6:33" x14ac:dyDescent="0.2">
      <c r="F281" s="610">
        <f t="shared" si="88"/>
        <v>1900</v>
      </c>
      <c r="G281">
        <f t="shared" si="89"/>
        <v>270</v>
      </c>
      <c r="H281" s="612">
        <f t="shared" si="81"/>
        <v>270</v>
      </c>
      <c r="I281" s="598">
        <f t="shared" si="82"/>
        <v>0</v>
      </c>
      <c r="J281" s="598">
        <f t="shared" si="90"/>
        <v>0</v>
      </c>
      <c r="K281" s="598">
        <f t="shared" si="83"/>
        <v>0</v>
      </c>
      <c r="L281" s="598">
        <f t="shared" si="84"/>
        <v>0</v>
      </c>
      <c r="M281" s="598">
        <f t="shared" si="76"/>
        <v>0</v>
      </c>
      <c r="N281" s="598">
        <f t="shared" si="85"/>
        <v>0</v>
      </c>
      <c r="P281" s="610"/>
      <c r="V281" s="598">
        <f t="shared" si="86"/>
        <v>0</v>
      </c>
      <c r="W281" s="612">
        <f t="shared" si="87"/>
        <v>270</v>
      </c>
      <c r="X281" s="610"/>
      <c r="Y281" s="610"/>
      <c r="AC281">
        <f t="shared" si="77"/>
        <v>1900</v>
      </c>
      <c r="AD281">
        <f t="shared" si="78"/>
        <v>9</v>
      </c>
      <c r="AE281">
        <f t="shared" si="79"/>
        <v>0</v>
      </c>
      <c r="AF281">
        <f>SUM($AE$10:AE281)</f>
        <v>0</v>
      </c>
      <c r="AG281">
        <f t="shared" si="80"/>
        <v>0</v>
      </c>
    </row>
    <row r="282" spans="6:33" x14ac:dyDescent="0.2">
      <c r="F282" s="610">
        <f t="shared" si="88"/>
        <v>1900</v>
      </c>
      <c r="G282">
        <f t="shared" si="89"/>
        <v>271</v>
      </c>
      <c r="H282" s="612">
        <f t="shared" si="81"/>
        <v>271</v>
      </c>
      <c r="I282" s="598">
        <f t="shared" si="82"/>
        <v>0</v>
      </c>
      <c r="J282" s="598">
        <f t="shared" si="90"/>
        <v>0</v>
      </c>
      <c r="K282" s="598">
        <f t="shared" si="83"/>
        <v>0</v>
      </c>
      <c r="L282" s="598">
        <f t="shared" si="84"/>
        <v>0</v>
      </c>
      <c r="M282" s="598">
        <f t="shared" si="76"/>
        <v>0</v>
      </c>
      <c r="N282" s="598">
        <f t="shared" si="85"/>
        <v>0</v>
      </c>
      <c r="P282" s="610"/>
      <c r="V282" s="598">
        <f t="shared" si="86"/>
        <v>0</v>
      </c>
      <c r="W282" s="612">
        <f t="shared" si="87"/>
        <v>271</v>
      </c>
      <c r="X282" s="610"/>
      <c r="Y282" s="610"/>
      <c r="AC282">
        <f t="shared" si="77"/>
        <v>1900</v>
      </c>
      <c r="AD282">
        <f t="shared" si="78"/>
        <v>9</v>
      </c>
      <c r="AE282">
        <f t="shared" si="79"/>
        <v>0</v>
      </c>
      <c r="AF282">
        <f>SUM($AE$10:AE282)</f>
        <v>0</v>
      </c>
      <c r="AG282">
        <f t="shared" si="80"/>
        <v>0</v>
      </c>
    </row>
    <row r="283" spans="6:33" x14ac:dyDescent="0.2">
      <c r="F283" s="610">
        <f t="shared" si="88"/>
        <v>1900</v>
      </c>
      <c r="G283">
        <f t="shared" si="89"/>
        <v>272</v>
      </c>
      <c r="H283" s="612">
        <f t="shared" si="81"/>
        <v>272</v>
      </c>
      <c r="I283" s="598">
        <f t="shared" si="82"/>
        <v>0</v>
      </c>
      <c r="J283" s="598">
        <f t="shared" si="90"/>
        <v>0</v>
      </c>
      <c r="K283" s="598">
        <f t="shared" si="83"/>
        <v>0</v>
      </c>
      <c r="L283" s="598">
        <f t="shared" si="84"/>
        <v>0</v>
      </c>
      <c r="M283" s="598">
        <f t="shared" si="76"/>
        <v>0</v>
      </c>
      <c r="N283" s="598">
        <f t="shared" si="85"/>
        <v>0</v>
      </c>
      <c r="P283" s="610"/>
      <c r="V283" s="598">
        <f t="shared" si="86"/>
        <v>0</v>
      </c>
      <c r="W283" s="612">
        <f t="shared" si="87"/>
        <v>272</v>
      </c>
      <c r="X283" s="610"/>
      <c r="Y283" s="610"/>
      <c r="AC283">
        <f t="shared" si="77"/>
        <v>1900</v>
      </c>
      <c r="AD283">
        <f t="shared" si="78"/>
        <v>9</v>
      </c>
      <c r="AE283">
        <f t="shared" si="79"/>
        <v>0</v>
      </c>
      <c r="AF283">
        <f>SUM($AE$10:AE283)</f>
        <v>0</v>
      </c>
      <c r="AG283">
        <f t="shared" si="80"/>
        <v>0</v>
      </c>
    </row>
    <row r="284" spans="6:33" x14ac:dyDescent="0.2">
      <c r="F284" s="610">
        <f t="shared" si="88"/>
        <v>1900</v>
      </c>
      <c r="G284">
        <f t="shared" si="89"/>
        <v>273</v>
      </c>
      <c r="H284" s="612">
        <f t="shared" si="81"/>
        <v>273</v>
      </c>
      <c r="I284" s="598">
        <f t="shared" si="82"/>
        <v>0</v>
      </c>
      <c r="J284" s="598">
        <f t="shared" si="90"/>
        <v>0</v>
      </c>
      <c r="K284" s="598">
        <f t="shared" si="83"/>
        <v>0</v>
      </c>
      <c r="L284" s="598">
        <f t="shared" si="84"/>
        <v>0</v>
      </c>
      <c r="M284" s="598">
        <f t="shared" si="76"/>
        <v>0</v>
      </c>
      <c r="N284" s="598">
        <f t="shared" si="85"/>
        <v>0</v>
      </c>
      <c r="P284" s="610"/>
      <c r="V284" s="598">
        <f t="shared" si="86"/>
        <v>0</v>
      </c>
      <c r="W284" s="612">
        <f t="shared" si="87"/>
        <v>273</v>
      </c>
      <c r="X284" s="610"/>
      <c r="Y284" s="610"/>
      <c r="AC284">
        <f t="shared" si="77"/>
        <v>1900</v>
      </c>
      <c r="AD284">
        <f t="shared" si="78"/>
        <v>9</v>
      </c>
      <c r="AE284">
        <f t="shared" si="79"/>
        <v>0</v>
      </c>
      <c r="AF284">
        <f>SUM($AE$10:AE284)</f>
        <v>0</v>
      </c>
      <c r="AG284">
        <f t="shared" si="80"/>
        <v>0</v>
      </c>
    </row>
    <row r="285" spans="6:33" x14ac:dyDescent="0.2">
      <c r="F285" s="610">
        <f t="shared" si="88"/>
        <v>1900</v>
      </c>
      <c r="G285">
        <f t="shared" si="89"/>
        <v>274</v>
      </c>
      <c r="H285" s="612">
        <f t="shared" si="81"/>
        <v>274</v>
      </c>
      <c r="I285" s="598">
        <f t="shared" si="82"/>
        <v>0</v>
      </c>
      <c r="J285" s="598">
        <f t="shared" si="90"/>
        <v>0</v>
      </c>
      <c r="K285" s="598">
        <f t="shared" si="83"/>
        <v>0</v>
      </c>
      <c r="L285" s="598">
        <f t="shared" si="84"/>
        <v>0</v>
      </c>
      <c r="M285" s="598">
        <f t="shared" si="76"/>
        <v>0</v>
      </c>
      <c r="N285" s="598">
        <f t="shared" si="85"/>
        <v>0</v>
      </c>
      <c r="P285" s="610"/>
      <c r="V285" s="598">
        <f t="shared" si="86"/>
        <v>0</v>
      </c>
      <c r="W285" s="612">
        <f t="shared" si="87"/>
        <v>274</v>
      </c>
      <c r="X285" s="610"/>
      <c r="Y285" s="610"/>
      <c r="AC285">
        <f t="shared" si="77"/>
        <v>1900</v>
      </c>
      <c r="AD285">
        <f t="shared" si="78"/>
        <v>9</v>
      </c>
      <c r="AE285">
        <f t="shared" si="79"/>
        <v>0</v>
      </c>
      <c r="AF285">
        <f>SUM($AE$10:AE285)</f>
        <v>0</v>
      </c>
      <c r="AG285">
        <f t="shared" si="80"/>
        <v>0</v>
      </c>
    </row>
    <row r="286" spans="6:33" x14ac:dyDescent="0.2">
      <c r="F286" s="610">
        <f t="shared" si="88"/>
        <v>1900</v>
      </c>
      <c r="G286">
        <f t="shared" si="89"/>
        <v>275</v>
      </c>
      <c r="H286" s="612">
        <f t="shared" si="81"/>
        <v>275</v>
      </c>
      <c r="I286" s="598">
        <f t="shared" si="82"/>
        <v>0</v>
      </c>
      <c r="J286" s="598">
        <f t="shared" si="90"/>
        <v>0</v>
      </c>
      <c r="K286" s="598">
        <f t="shared" si="83"/>
        <v>0</v>
      </c>
      <c r="L286" s="598">
        <f t="shared" si="84"/>
        <v>0</v>
      </c>
      <c r="M286" s="598">
        <f t="shared" si="76"/>
        <v>0</v>
      </c>
      <c r="N286" s="598">
        <f t="shared" si="85"/>
        <v>0</v>
      </c>
      <c r="P286" s="610"/>
      <c r="V286" s="598">
        <f t="shared" si="86"/>
        <v>0</v>
      </c>
      <c r="W286" s="612">
        <f t="shared" si="87"/>
        <v>275</v>
      </c>
      <c r="X286" s="610"/>
      <c r="Y286" s="610"/>
      <c r="AC286">
        <f t="shared" si="77"/>
        <v>1900</v>
      </c>
      <c r="AD286">
        <f t="shared" si="78"/>
        <v>10</v>
      </c>
      <c r="AE286">
        <f t="shared" si="79"/>
        <v>0</v>
      </c>
      <c r="AF286">
        <f>SUM($AE$10:AE286)</f>
        <v>0</v>
      </c>
      <c r="AG286">
        <f t="shared" si="80"/>
        <v>0</v>
      </c>
    </row>
    <row r="287" spans="6:33" x14ac:dyDescent="0.2">
      <c r="F287" s="610">
        <f t="shared" si="88"/>
        <v>1900</v>
      </c>
      <c r="G287">
        <f t="shared" si="89"/>
        <v>276</v>
      </c>
      <c r="H287" s="612">
        <f t="shared" si="81"/>
        <v>276</v>
      </c>
      <c r="I287" s="598">
        <f t="shared" si="82"/>
        <v>0</v>
      </c>
      <c r="J287" s="598">
        <f t="shared" si="90"/>
        <v>0</v>
      </c>
      <c r="K287" s="598">
        <f t="shared" si="83"/>
        <v>0</v>
      </c>
      <c r="L287" s="598">
        <f t="shared" si="84"/>
        <v>0</v>
      </c>
      <c r="M287" s="598">
        <f t="shared" si="76"/>
        <v>0</v>
      </c>
      <c r="N287" s="598">
        <f t="shared" si="85"/>
        <v>0</v>
      </c>
      <c r="P287" s="610"/>
      <c r="V287" s="598">
        <f t="shared" si="86"/>
        <v>0</v>
      </c>
      <c r="W287" s="612">
        <f t="shared" si="87"/>
        <v>276</v>
      </c>
      <c r="X287" s="610"/>
      <c r="Y287" s="610"/>
      <c r="AC287">
        <f t="shared" si="77"/>
        <v>1900</v>
      </c>
      <c r="AD287">
        <f t="shared" si="78"/>
        <v>10</v>
      </c>
      <c r="AE287">
        <f t="shared" si="79"/>
        <v>0</v>
      </c>
      <c r="AF287">
        <f>SUM($AE$10:AE287)</f>
        <v>0</v>
      </c>
      <c r="AG287">
        <f t="shared" si="80"/>
        <v>0</v>
      </c>
    </row>
    <row r="288" spans="6:33" x14ac:dyDescent="0.2">
      <c r="F288" s="610">
        <f t="shared" si="88"/>
        <v>1900</v>
      </c>
      <c r="G288">
        <f t="shared" si="89"/>
        <v>277</v>
      </c>
      <c r="H288" s="612">
        <f t="shared" si="81"/>
        <v>277</v>
      </c>
      <c r="I288" s="598">
        <f t="shared" si="82"/>
        <v>0</v>
      </c>
      <c r="J288" s="598">
        <f t="shared" si="90"/>
        <v>0</v>
      </c>
      <c r="K288" s="598">
        <f t="shared" si="83"/>
        <v>0</v>
      </c>
      <c r="L288" s="598">
        <f t="shared" si="84"/>
        <v>0</v>
      </c>
      <c r="M288" s="598">
        <f t="shared" si="76"/>
        <v>0</v>
      </c>
      <c r="N288" s="598">
        <f t="shared" si="85"/>
        <v>0</v>
      </c>
      <c r="P288" s="610"/>
      <c r="V288" s="598">
        <f t="shared" si="86"/>
        <v>0</v>
      </c>
      <c r="W288" s="612">
        <f t="shared" si="87"/>
        <v>277</v>
      </c>
      <c r="X288" s="610"/>
      <c r="Y288" s="610"/>
      <c r="AC288">
        <f t="shared" si="77"/>
        <v>1900</v>
      </c>
      <c r="AD288">
        <f t="shared" si="78"/>
        <v>10</v>
      </c>
      <c r="AE288">
        <f t="shared" si="79"/>
        <v>0</v>
      </c>
      <c r="AF288">
        <f>SUM($AE$10:AE288)</f>
        <v>0</v>
      </c>
      <c r="AG288">
        <f t="shared" si="80"/>
        <v>0</v>
      </c>
    </row>
    <row r="289" spans="6:33" x14ac:dyDescent="0.2">
      <c r="F289" s="610">
        <f t="shared" si="88"/>
        <v>1900</v>
      </c>
      <c r="G289">
        <f t="shared" si="89"/>
        <v>278</v>
      </c>
      <c r="H289" s="612">
        <f t="shared" si="81"/>
        <v>278</v>
      </c>
      <c r="I289" s="598">
        <f t="shared" si="82"/>
        <v>0</v>
      </c>
      <c r="J289" s="598">
        <f t="shared" si="90"/>
        <v>0</v>
      </c>
      <c r="K289" s="598">
        <f t="shared" si="83"/>
        <v>0</v>
      </c>
      <c r="L289" s="598">
        <f t="shared" si="84"/>
        <v>0</v>
      </c>
      <c r="M289" s="598">
        <f t="shared" si="76"/>
        <v>0</v>
      </c>
      <c r="N289" s="598">
        <f t="shared" si="85"/>
        <v>0</v>
      </c>
      <c r="P289" s="610"/>
      <c r="V289" s="598">
        <f t="shared" si="86"/>
        <v>0</v>
      </c>
      <c r="W289" s="612">
        <f t="shared" si="87"/>
        <v>278</v>
      </c>
      <c r="X289" s="610"/>
      <c r="Y289" s="610"/>
      <c r="AC289">
        <f t="shared" si="77"/>
        <v>1900</v>
      </c>
      <c r="AD289">
        <f t="shared" si="78"/>
        <v>10</v>
      </c>
      <c r="AE289">
        <f t="shared" si="79"/>
        <v>0</v>
      </c>
      <c r="AF289">
        <f>SUM($AE$10:AE289)</f>
        <v>0</v>
      </c>
      <c r="AG289">
        <f t="shared" si="80"/>
        <v>0</v>
      </c>
    </row>
    <row r="290" spans="6:33" x14ac:dyDescent="0.2">
      <c r="F290" s="610">
        <f t="shared" si="88"/>
        <v>1900</v>
      </c>
      <c r="G290">
        <f t="shared" si="89"/>
        <v>279</v>
      </c>
      <c r="H290" s="612">
        <f t="shared" si="81"/>
        <v>279</v>
      </c>
      <c r="I290" s="598">
        <f t="shared" si="82"/>
        <v>0</v>
      </c>
      <c r="J290" s="598">
        <f t="shared" si="90"/>
        <v>0</v>
      </c>
      <c r="K290" s="598">
        <f t="shared" si="83"/>
        <v>0</v>
      </c>
      <c r="L290" s="598">
        <f t="shared" si="84"/>
        <v>0</v>
      </c>
      <c r="M290" s="598">
        <f t="shared" si="76"/>
        <v>0</v>
      </c>
      <c r="N290" s="598">
        <f t="shared" si="85"/>
        <v>0</v>
      </c>
      <c r="P290" s="610"/>
      <c r="V290" s="598">
        <f t="shared" si="86"/>
        <v>0</v>
      </c>
      <c r="W290" s="612">
        <f t="shared" si="87"/>
        <v>279</v>
      </c>
      <c r="X290" s="610"/>
      <c r="Y290" s="610"/>
      <c r="AC290">
        <f t="shared" si="77"/>
        <v>1900</v>
      </c>
      <c r="AD290">
        <f t="shared" si="78"/>
        <v>10</v>
      </c>
      <c r="AE290">
        <f t="shared" si="79"/>
        <v>0</v>
      </c>
      <c r="AF290">
        <f>SUM($AE$10:AE290)</f>
        <v>0</v>
      </c>
      <c r="AG290">
        <f t="shared" si="80"/>
        <v>0</v>
      </c>
    </row>
    <row r="291" spans="6:33" x14ac:dyDescent="0.2">
      <c r="F291" s="610">
        <f t="shared" si="88"/>
        <v>1900</v>
      </c>
      <c r="G291">
        <f t="shared" si="89"/>
        <v>280</v>
      </c>
      <c r="H291" s="612">
        <f t="shared" si="81"/>
        <v>280</v>
      </c>
      <c r="I291" s="598">
        <f t="shared" si="82"/>
        <v>0</v>
      </c>
      <c r="J291" s="598">
        <f t="shared" si="90"/>
        <v>0</v>
      </c>
      <c r="K291" s="598">
        <f t="shared" si="83"/>
        <v>0</v>
      </c>
      <c r="L291" s="598">
        <f t="shared" si="84"/>
        <v>0</v>
      </c>
      <c r="M291" s="598">
        <f t="shared" si="76"/>
        <v>0</v>
      </c>
      <c r="N291" s="598">
        <f t="shared" si="85"/>
        <v>0</v>
      </c>
      <c r="P291" s="610"/>
      <c r="V291" s="598">
        <f t="shared" si="86"/>
        <v>0</v>
      </c>
      <c r="W291" s="612">
        <f t="shared" si="87"/>
        <v>280</v>
      </c>
      <c r="X291" s="610"/>
      <c r="Y291" s="610"/>
      <c r="AC291">
        <f t="shared" si="77"/>
        <v>1900</v>
      </c>
      <c r="AD291">
        <f t="shared" si="78"/>
        <v>10</v>
      </c>
      <c r="AE291">
        <f t="shared" si="79"/>
        <v>0</v>
      </c>
      <c r="AF291">
        <f>SUM($AE$10:AE291)</f>
        <v>0</v>
      </c>
      <c r="AG291">
        <f t="shared" si="80"/>
        <v>0</v>
      </c>
    </row>
    <row r="292" spans="6:33" x14ac:dyDescent="0.2">
      <c r="F292" s="610">
        <f t="shared" si="88"/>
        <v>1900</v>
      </c>
      <c r="G292">
        <f t="shared" si="89"/>
        <v>281</v>
      </c>
      <c r="H292" s="612">
        <f t="shared" si="81"/>
        <v>281</v>
      </c>
      <c r="I292" s="598">
        <f t="shared" si="82"/>
        <v>0</v>
      </c>
      <c r="J292" s="598">
        <f t="shared" si="90"/>
        <v>0</v>
      </c>
      <c r="K292" s="598">
        <f t="shared" si="83"/>
        <v>0</v>
      </c>
      <c r="L292" s="598">
        <f t="shared" si="84"/>
        <v>0</v>
      </c>
      <c r="M292" s="598">
        <f t="shared" si="76"/>
        <v>0</v>
      </c>
      <c r="N292" s="598">
        <f t="shared" si="85"/>
        <v>0</v>
      </c>
      <c r="P292" s="610"/>
      <c r="V292" s="598">
        <f t="shared" si="86"/>
        <v>0</v>
      </c>
      <c r="W292" s="612">
        <f t="shared" si="87"/>
        <v>281</v>
      </c>
      <c r="X292" s="610"/>
      <c r="Y292" s="610"/>
      <c r="AC292">
        <f t="shared" si="77"/>
        <v>1900</v>
      </c>
      <c r="AD292">
        <f t="shared" si="78"/>
        <v>10</v>
      </c>
      <c r="AE292">
        <f t="shared" si="79"/>
        <v>0</v>
      </c>
      <c r="AF292">
        <f>SUM($AE$10:AE292)</f>
        <v>0</v>
      </c>
      <c r="AG292">
        <f t="shared" si="80"/>
        <v>0</v>
      </c>
    </row>
    <row r="293" spans="6:33" x14ac:dyDescent="0.2">
      <c r="F293" s="610">
        <f t="shared" si="88"/>
        <v>1900</v>
      </c>
      <c r="G293">
        <f t="shared" si="89"/>
        <v>282</v>
      </c>
      <c r="H293" s="612">
        <f t="shared" si="81"/>
        <v>282</v>
      </c>
      <c r="I293" s="598">
        <f t="shared" si="82"/>
        <v>0</v>
      </c>
      <c r="J293" s="598">
        <f t="shared" si="90"/>
        <v>0</v>
      </c>
      <c r="K293" s="598">
        <f t="shared" si="83"/>
        <v>0</v>
      </c>
      <c r="L293" s="598">
        <f t="shared" si="84"/>
        <v>0</v>
      </c>
      <c r="M293" s="598">
        <f t="shared" si="76"/>
        <v>0</v>
      </c>
      <c r="N293" s="598">
        <f t="shared" si="85"/>
        <v>0</v>
      </c>
      <c r="P293" s="610"/>
      <c r="V293" s="598">
        <f t="shared" si="86"/>
        <v>0</v>
      </c>
      <c r="W293" s="612">
        <f t="shared" si="87"/>
        <v>282</v>
      </c>
      <c r="X293" s="610"/>
      <c r="Y293" s="610"/>
      <c r="AC293">
        <f t="shared" si="77"/>
        <v>1900</v>
      </c>
      <c r="AD293">
        <f t="shared" si="78"/>
        <v>10</v>
      </c>
      <c r="AE293">
        <f t="shared" si="79"/>
        <v>0</v>
      </c>
      <c r="AF293">
        <f>SUM($AE$10:AE293)</f>
        <v>0</v>
      </c>
      <c r="AG293">
        <f t="shared" si="80"/>
        <v>0</v>
      </c>
    </row>
    <row r="294" spans="6:33" x14ac:dyDescent="0.2">
      <c r="F294" s="610">
        <f t="shared" si="88"/>
        <v>1900</v>
      </c>
      <c r="G294">
        <f t="shared" si="89"/>
        <v>283</v>
      </c>
      <c r="H294" s="612">
        <f t="shared" si="81"/>
        <v>283</v>
      </c>
      <c r="I294" s="598">
        <f t="shared" si="82"/>
        <v>0</v>
      </c>
      <c r="J294" s="598">
        <f t="shared" si="90"/>
        <v>0</v>
      </c>
      <c r="K294" s="598">
        <f t="shared" si="83"/>
        <v>0</v>
      </c>
      <c r="L294" s="598">
        <f t="shared" si="84"/>
        <v>0</v>
      </c>
      <c r="M294" s="598">
        <f t="shared" si="76"/>
        <v>0</v>
      </c>
      <c r="N294" s="598">
        <f t="shared" si="85"/>
        <v>0</v>
      </c>
      <c r="P294" s="610"/>
      <c r="V294" s="598">
        <f t="shared" si="86"/>
        <v>0</v>
      </c>
      <c r="W294" s="612">
        <f t="shared" si="87"/>
        <v>283</v>
      </c>
      <c r="X294" s="610"/>
      <c r="Y294" s="610"/>
      <c r="AC294">
        <f t="shared" si="77"/>
        <v>1900</v>
      </c>
      <c r="AD294">
        <f t="shared" si="78"/>
        <v>10</v>
      </c>
      <c r="AE294">
        <f t="shared" si="79"/>
        <v>0</v>
      </c>
      <c r="AF294">
        <f>SUM($AE$10:AE294)</f>
        <v>0</v>
      </c>
      <c r="AG294">
        <f t="shared" si="80"/>
        <v>0</v>
      </c>
    </row>
    <row r="295" spans="6:33" x14ac:dyDescent="0.2">
      <c r="F295" s="610">
        <f t="shared" si="88"/>
        <v>1900</v>
      </c>
      <c r="G295">
        <f t="shared" si="89"/>
        <v>284</v>
      </c>
      <c r="H295" s="612">
        <f t="shared" si="81"/>
        <v>284</v>
      </c>
      <c r="I295" s="598">
        <f t="shared" si="82"/>
        <v>0</v>
      </c>
      <c r="J295" s="598">
        <f t="shared" si="90"/>
        <v>0</v>
      </c>
      <c r="K295" s="598">
        <f t="shared" si="83"/>
        <v>0</v>
      </c>
      <c r="L295" s="598">
        <f t="shared" si="84"/>
        <v>0</v>
      </c>
      <c r="M295" s="598">
        <f t="shared" si="76"/>
        <v>0</v>
      </c>
      <c r="N295" s="598">
        <f t="shared" si="85"/>
        <v>0</v>
      </c>
      <c r="P295" s="610"/>
      <c r="V295" s="598">
        <f t="shared" si="86"/>
        <v>0</v>
      </c>
      <c r="W295" s="612">
        <f t="shared" si="87"/>
        <v>284</v>
      </c>
      <c r="X295" s="610"/>
      <c r="Y295" s="610"/>
      <c r="AC295">
        <f t="shared" si="77"/>
        <v>1900</v>
      </c>
      <c r="AD295">
        <f t="shared" si="78"/>
        <v>10</v>
      </c>
      <c r="AE295">
        <f t="shared" si="79"/>
        <v>0</v>
      </c>
      <c r="AF295">
        <f>SUM($AE$10:AE295)</f>
        <v>0</v>
      </c>
      <c r="AG295">
        <f t="shared" si="80"/>
        <v>0</v>
      </c>
    </row>
    <row r="296" spans="6:33" x14ac:dyDescent="0.2">
      <c r="F296" s="610">
        <f t="shared" si="88"/>
        <v>1900</v>
      </c>
      <c r="G296">
        <f t="shared" si="89"/>
        <v>285</v>
      </c>
      <c r="H296" s="612">
        <f t="shared" si="81"/>
        <v>285</v>
      </c>
      <c r="I296" s="598">
        <f t="shared" si="82"/>
        <v>0</v>
      </c>
      <c r="J296" s="598">
        <f t="shared" si="90"/>
        <v>0</v>
      </c>
      <c r="K296" s="598">
        <f t="shared" si="83"/>
        <v>0</v>
      </c>
      <c r="L296" s="598">
        <f t="shared" si="84"/>
        <v>0</v>
      </c>
      <c r="M296" s="598">
        <f t="shared" si="76"/>
        <v>0</v>
      </c>
      <c r="N296" s="598">
        <f t="shared" si="85"/>
        <v>0</v>
      </c>
      <c r="P296" s="610"/>
      <c r="V296" s="598">
        <f t="shared" si="86"/>
        <v>0</v>
      </c>
      <c r="W296" s="612">
        <f t="shared" si="87"/>
        <v>285</v>
      </c>
      <c r="X296" s="610"/>
      <c r="Y296" s="610"/>
      <c r="AC296">
        <f t="shared" si="77"/>
        <v>1900</v>
      </c>
      <c r="AD296">
        <f t="shared" si="78"/>
        <v>10</v>
      </c>
      <c r="AE296">
        <f t="shared" si="79"/>
        <v>0</v>
      </c>
      <c r="AF296">
        <f>SUM($AE$10:AE296)</f>
        <v>0</v>
      </c>
      <c r="AG296">
        <f t="shared" si="80"/>
        <v>0</v>
      </c>
    </row>
    <row r="297" spans="6:33" x14ac:dyDescent="0.2">
      <c r="F297" s="610">
        <f t="shared" si="88"/>
        <v>1900</v>
      </c>
      <c r="G297">
        <f t="shared" si="89"/>
        <v>286</v>
      </c>
      <c r="H297" s="612">
        <f t="shared" si="81"/>
        <v>286</v>
      </c>
      <c r="I297" s="598">
        <f t="shared" si="82"/>
        <v>0</v>
      </c>
      <c r="J297" s="598">
        <f t="shared" si="90"/>
        <v>0</v>
      </c>
      <c r="K297" s="598">
        <f t="shared" si="83"/>
        <v>0</v>
      </c>
      <c r="L297" s="598">
        <f t="shared" si="84"/>
        <v>0</v>
      </c>
      <c r="M297" s="598">
        <f t="shared" si="76"/>
        <v>0</v>
      </c>
      <c r="N297" s="598">
        <f t="shared" si="85"/>
        <v>0</v>
      </c>
      <c r="P297" s="610"/>
      <c r="V297" s="598">
        <f t="shared" si="86"/>
        <v>0</v>
      </c>
      <c r="W297" s="612">
        <f t="shared" si="87"/>
        <v>286</v>
      </c>
      <c r="X297" s="610"/>
      <c r="Y297" s="610"/>
      <c r="AC297">
        <f t="shared" si="77"/>
        <v>1900</v>
      </c>
      <c r="AD297">
        <f t="shared" si="78"/>
        <v>10</v>
      </c>
      <c r="AE297">
        <f t="shared" si="79"/>
        <v>0</v>
      </c>
      <c r="AF297">
        <f>SUM($AE$10:AE297)</f>
        <v>0</v>
      </c>
      <c r="AG297">
        <f t="shared" si="80"/>
        <v>0</v>
      </c>
    </row>
    <row r="298" spans="6:33" x14ac:dyDescent="0.2">
      <c r="F298" s="610">
        <f t="shared" si="88"/>
        <v>1900</v>
      </c>
      <c r="G298">
        <f t="shared" si="89"/>
        <v>287</v>
      </c>
      <c r="H298" s="612">
        <f t="shared" si="81"/>
        <v>287</v>
      </c>
      <c r="I298" s="598">
        <f t="shared" si="82"/>
        <v>0</v>
      </c>
      <c r="J298" s="598">
        <f t="shared" si="90"/>
        <v>0</v>
      </c>
      <c r="K298" s="598">
        <f t="shared" si="83"/>
        <v>0</v>
      </c>
      <c r="L298" s="598">
        <f t="shared" si="84"/>
        <v>0</v>
      </c>
      <c r="M298" s="598">
        <f t="shared" si="76"/>
        <v>0</v>
      </c>
      <c r="N298" s="598">
        <f t="shared" si="85"/>
        <v>0</v>
      </c>
      <c r="P298" s="610"/>
      <c r="V298" s="598">
        <f t="shared" si="86"/>
        <v>0</v>
      </c>
      <c r="W298" s="612">
        <f t="shared" si="87"/>
        <v>287</v>
      </c>
      <c r="X298" s="610"/>
      <c r="Y298" s="610"/>
      <c r="AC298">
        <f t="shared" si="77"/>
        <v>1900</v>
      </c>
      <c r="AD298">
        <f t="shared" si="78"/>
        <v>10</v>
      </c>
      <c r="AE298">
        <f t="shared" si="79"/>
        <v>0</v>
      </c>
      <c r="AF298">
        <f>SUM($AE$10:AE298)</f>
        <v>0</v>
      </c>
      <c r="AG298">
        <f t="shared" si="80"/>
        <v>0</v>
      </c>
    </row>
    <row r="299" spans="6:33" x14ac:dyDescent="0.2">
      <c r="F299" s="610">
        <f t="shared" si="88"/>
        <v>1900</v>
      </c>
      <c r="G299">
        <f t="shared" si="89"/>
        <v>288</v>
      </c>
      <c r="H299" s="612">
        <f t="shared" si="81"/>
        <v>288</v>
      </c>
      <c r="I299" s="598">
        <f t="shared" si="82"/>
        <v>0</v>
      </c>
      <c r="J299" s="598">
        <f t="shared" si="90"/>
        <v>0</v>
      </c>
      <c r="K299" s="598">
        <f t="shared" si="83"/>
        <v>0</v>
      </c>
      <c r="L299" s="598">
        <f t="shared" si="84"/>
        <v>0</v>
      </c>
      <c r="M299" s="598">
        <f t="shared" si="76"/>
        <v>0</v>
      </c>
      <c r="N299" s="598">
        <f t="shared" si="85"/>
        <v>0</v>
      </c>
      <c r="P299" s="610"/>
      <c r="V299" s="598">
        <f t="shared" si="86"/>
        <v>0</v>
      </c>
      <c r="W299" s="612">
        <f t="shared" si="87"/>
        <v>288</v>
      </c>
      <c r="X299" s="610"/>
      <c r="Y299" s="610"/>
      <c r="AC299">
        <f t="shared" si="77"/>
        <v>1900</v>
      </c>
      <c r="AD299">
        <f t="shared" si="78"/>
        <v>10</v>
      </c>
      <c r="AE299">
        <f t="shared" si="79"/>
        <v>0</v>
      </c>
      <c r="AF299">
        <f>SUM($AE$10:AE299)</f>
        <v>0</v>
      </c>
      <c r="AG299">
        <f t="shared" si="80"/>
        <v>0</v>
      </c>
    </row>
    <row r="300" spans="6:33" x14ac:dyDescent="0.2">
      <c r="F300" s="610">
        <f t="shared" si="88"/>
        <v>1900</v>
      </c>
      <c r="G300">
        <f t="shared" si="89"/>
        <v>289</v>
      </c>
      <c r="H300" s="612">
        <f t="shared" si="81"/>
        <v>289</v>
      </c>
      <c r="I300" s="598">
        <f t="shared" si="82"/>
        <v>0</v>
      </c>
      <c r="J300" s="598">
        <f t="shared" si="90"/>
        <v>0</v>
      </c>
      <c r="K300" s="598">
        <f t="shared" si="83"/>
        <v>0</v>
      </c>
      <c r="L300" s="598">
        <f t="shared" si="84"/>
        <v>0</v>
      </c>
      <c r="M300" s="598">
        <f t="shared" si="76"/>
        <v>0</v>
      </c>
      <c r="N300" s="598">
        <f t="shared" si="85"/>
        <v>0</v>
      </c>
      <c r="P300" s="610"/>
      <c r="V300" s="598">
        <f t="shared" si="86"/>
        <v>0</v>
      </c>
      <c r="W300" s="612">
        <f t="shared" si="87"/>
        <v>289</v>
      </c>
      <c r="X300" s="610"/>
      <c r="Y300" s="610"/>
      <c r="AC300">
        <f t="shared" si="77"/>
        <v>1900</v>
      </c>
      <c r="AD300">
        <f t="shared" si="78"/>
        <v>10</v>
      </c>
      <c r="AE300">
        <f t="shared" si="79"/>
        <v>0</v>
      </c>
      <c r="AF300">
        <f>SUM($AE$10:AE300)</f>
        <v>0</v>
      </c>
      <c r="AG300">
        <f t="shared" si="80"/>
        <v>0</v>
      </c>
    </row>
    <row r="301" spans="6:33" x14ac:dyDescent="0.2">
      <c r="F301" s="610">
        <f t="shared" si="88"/>
        <v>1900</v>
      </c>
      <c r="G301">
        <f t="shared" si="89"/>
        <v>290</v>
      </c>
      <c r="H301" s="612">
        <f t="shared" si="81"/>
        <v>290</v>
      </c>
      <c r="I301" s="598">
        <f t="shared" si="82"/>
        <v>0</v>
      </c>
      <c r="J301" s="598">
        <f t="shared" si="90"/>
        <v>0</v>
      </c>
      <c r="K301" s="598">
        <f t="shared" si="83"/>
        <v>0</v>
      </c>
      <c r="L301" s="598">
        <f t="shared" si="84"/>
        <v>0</v>
      </c>
      <c r="M301" s="598">
        <f t="shared" si="76"/>
        <v>0</v>
      </c>
      <c r="N301" s="598">
        <f t="shared" si="85"/>
        <v>0</v>
      </c>
      <c r="P301" s="610"/>
      <c r="V301" s="598">
        <f t="shared" si="86"/>
        <v>0</v>
      </c>
      <c r="W301" s="612">
        <f t="shared" si="87"/>
        <v>290</v>
      </c>
      <c r="X301" s="610"/>
      <c r="Y301" s="610"/>
      <c r="AC301">
        <f t="shared" si="77"/>
        <v>1900</v>
      </c>
      <c r="AD301">
        <f t="shared" si="78"/>
        <v>10</v>
      </c>
      <c r="AE301">
        <f t="shared" si="79"/>
        <v>0</v>
      </c>
      <c r="AF301">
        <f>SUM($AE$10:AE301)</f>
        <v>0</v>
      </c>
      <c r="AG301">
        <f t="shared" si="80"/>
        <v>0</v>
      </c>
    </row>
    <row r="302" spans="6:33" x14ac:dyDescent="0.2">
      <c r="F302" s="610">
        <f t="shared" si="88"/>
        <v>1900</v>
      </c>
      <c r="G302">
        <f t="shared" si="89"/>
        <v>291</v>
      </c>
      <c r="H302" s="612">
        <f t="shared" si="81"/>
        <v>291</v>
      </c>
      <c r="I302" s="598">
        <f t="shared" si="82"/>
        <v>0</v>
      </c>
      <c r="J302" s="598">
        <f t="shared" si="90"/>
        <v>0</v>
      </c>
      <c r="K302" s="598">
        <f t="shared" si="83"/>
        <v>0</v>
      </c>
      <c r="L302" s="598">
        <f t="shared" si="84"/>
        <v>0</v>
      </c>
      <c r="M302" s="598">
        <f t="shared" si="76"/>
        <v>0</v>
      </c>
      <c r="N302" s="598">
        <f t="shared" si="85"/>
        <v>0</v>
      </c>
      <c r="P302" s="610"/>
      <c r="V302" s="598">
        <f t="shared" si="86"/>
        <v>0</v>
      </c>
      <c r="W302" s="612">
        <f t="shared" si="87"/>
        <v>291</v>
      </c>
      <c r="X302" s="610"/>
      <c r="Y302" s="610"/>
      <c r="AC302">
        <f t="shared" si="77"/>
        <v>1900</v>
      </c>
      <c r="AD302">
        <f t="shared" si="78"/>
        <v>10</v>
      </c>
      <c r="AE302">
        <f t="shared" si="79"/>
        <v>0</v>
      </c>
      <c r="AF302">
        <f>SUM($AE$10:AE302)</f>
        <v>0</v>
      </c>
      <c r="AG302">
        <f t="shared" si="80"/>
        <v>0</v>
      </c>
    </row>
    <row r="303" spans="6:33" x14ac:dyDescent="0.2">
      <c r="F303" s="610">
        <f t="shared" si="88"/>
        <v>1900</v>
      </c>
      <c r="G303">
        <f t="shared" si="89"/>
        <v>292</v>
      </c>
      <c r="H303" s="612">
        <f t="shared" si="81"/>
        <v>292</v>
      </c>
      <c r="I303" s="598">
        <f t="shared" si="82"/>
        <v>0</v>
      </c>
      <c r="J303" s="598">
        <f t="shared" si="90"/>
        <v>0</v>
      </c>
      <c r="K303" s="598">
        <f t="shared" si="83"/>
        <v>0</v>
      </c>
      <c r="L303" s="598">
        <f t="shared" si="84"/>
        <v>0</v>
      </c>
      <c r="M303" s="598">
        <f t="shared" si="76"/>
        <v>0</v>
      </c>
      <c r="N303" s="598">
        <f t="shared" si="85"/>
        <v>0</v>
      </c>
      <c r="P303" s="610"/>
      <c r="V303" s="598">
        <f t="shared" si="86"/>
        <v>0</v>
      </c>
      <c r="W303" s="612">
        <f t="shared" si="87"/>
        <v>292</v>
      </c>
      <c r="X303" s="610"/>
      <c r="Y303" s="610"/>
      <c r="AC303">
        <f t="shared" si="77"/>
        <v>1900</v>
      </c>
      <c r="AD303">
        <f t="shared" si="78"/>
        <v>10</v>
      </c>
      <c r="AE303">
        <f t="shared" si="79"/>
        <v>0</v>
      </c>
      <c r="AF303">
        <f>SUM($AE$10:AE303)</f>
        <v>0</v>
      </c>
      <c r="AG303">
        <f t="shared" si="80"/>
        <v>0</v>
      </c>
    </row>
    <row r="304" spans="6:33" x14ac:dyDescent="0.2">
      <c r="F304" s="610">
        <f t="shared" si="88"/>
        <v>1900</v>
      </c>
      <c r="G304">
        <f t="shared" si="89"/>
        <v>293</v>
      </c>
      <c r="H304" s="612">
        <f t="shared" si="81"/>
        <v>293</v>
      </c>
      <c r="I304" s="598">
        <f t="shared" si="82"/>
        <v>0</v>
      </c>
      <c r="J304" s="598">
        <f t="shared" si="90"/>
        <v>0</v>
      </c>
      <c r="K304" s="598">
        <f t="shared" si="83"/>
        <v>0</v>
      </c>
      <c r="L304" s="598">
        <f t="shared" si="84"/>
        <v>0</v>
      </c>
      <c r="M304" s="598">
        <f t="shared" si="76"/>
        <v>0</v>
      </c>
      <c r="N304" s="598">
        <f t="shared" si="85"/>
        <v>0</v>
      </c>
      <c r="P304" s="610"/>
      <c r="V304" s="598">
        <f t="shared" si="86"/>
        <v>0</v>
      </c>
      <c r="W304" s="612">
        <f t="shared" si="87"/>
        <v>293</v>
      </c>
      <c r="X304" s="610"/>
      <c r="Y304" s="610"/>
      <c r="AC304">
        <f t="shared" si="77"/>
        <v>1900</v>
      </c>
      <c r="AD304">
        <f t="shared" si="78"/>
        <v>10</v>
      </c>
      <c r="AE304">
        <f t="shared" si="79"/>
        <v>0</v>
      </c>
      <c r="AF304">
        <f>SUM($AE$10:AE304)</f>
        <v>0</v>
      </c>
      <c r="AG304">
        <f t="shared" si="80"/>
        <v>0</v>
      </c>
    </row>
    <row r="305" spans="6:33" x14ac:dyDescent="0.2">
      <c r="F305" s="610">
        <f t="shared" si="88"/>
        <v>1900</v>
      </c>
      <c r="G305">
        <f t="shared" si="89"/>
        <v>294</v>
      </c>
      <c r="H305" s="612">
        <f t="shared" si="81"/>
        <v>294</v>
      </c>
      <c r="I305" s="598">
        <f t="shared" si="82"/>
        <v>0</v>
      </c>
      <c r="J305" s="598">
        <f t="shared" si="90"/>
        <v>0</v>
      </c>
      <c r="K305" s="598">
        <f t="shared" si="83"/>
        <v>0</v>
      </c>
      <c r="L305" s="598">
        <f t="shared" si="84"/>
        <v>0</v>
      </c>
      <c r="M305" s="598">
        <f t="shared" si="76"/>
        <v>0</v>
      </c>
      <c r="N305" s="598">
        <f t="shared" si="85"/>
        <v>0</v>
      </c>
      <c r="P305" s="610"/>
      <c r="V305" s="598">
        <f t="shared" si="86"/>
        <v>0</v>
      </c>
      <c r="W305" s="612">
        <f t="shared" si="87"/>
        <v>294</v>
      </c>
      <c r="X305" s="610"/>
      <c r="Y305" s="610"/>
      <c r="AC305">
        <f t="shared" si="77"/>
        <v>1900</v>
      </c>
      <c r="AD305">
        <f t="shared" si="78"/>
        <v>10</v>
      </c>
      <c r="AE305">
        <f t="shared" si="79"/>
        <v>0</v>
      </c>
      <c r="AF305">
        <f>SUM($AE$10:AE305)</f>
        <v>0</v>
      </c>
      <c r="AG305">
        <f t="shared" si="80"/>
        <v>0</v>
      </c>
    </row>
    <row r="306" spans="6:33" x14ac:dyDescent="0.2">
      <c r="F306" s="610">
        <f t="shared" si="88"/>
        <v>1900</v>
      </c>
      <c r="G306">
        <f t="shared" si="89"/>
        <v>295</v>
      </c>
      <c r="H306" s="612">
        <f t="shared" si="81"/>
        <v>295</v>
      </c>
      <c r="I306" s="598">
        <f t="shared" si="82"/>
        <v>0</v>
      </c>
      <c r="J306" s="598">
        <f t="shared" si="90"/>
        <v>0</v>
      </c>
      <c r="K306" s="598">
        <f t="shared" si="83"/>
        <v>0</v>
      </c>
      <c r="L306" s="598">
        <f t="shared" si="84"/>
        <v>0</v>
      </c>
      <c r="M306" s="598">
        <f t="shared" si="76"/>
        <v>0</v>
      </c>
      <c r="N306" s="598">
        <f t="shared" si="85"/>
        <v>0</v>
      </c>
      <c r="P306" s="610"/>
      <c r="V306" s="598">
        <f t="shared" si="86"/>
        <v>0</v>
      </c>
      <c r="W306" s="612">
        <f t="shared" si="87"/>
        <v>295</v>
      </c>
      <c r="X306" s="610"/>
      <c r="Y306" s="610"/>
      <c r="AC306">
        <f t="shared" si="77"/>
        <v>1900</v>
      </c>
      <c r="AD306">
        <f t="shared" si="78"/>
        <v>10</v>
      </c>
      <c r="AE306">
        <f t="shared" si="79"/>
        <v>0</v>
      </c>
      <c r="AF306">
        <f>SUM($AE$10:AE306)</f>
        <v>0</v>
      </c>
      <c r="AG306">
        <f t="shared" si="80"/>
        <v>0</v>
      </c>
    </row>
    <row r="307" spans="6:33" x14ac:dyDescent="0.2">
      <c r="F307" s="610">
        <f t="shared" si="88"/>
        <v>1900</v>
      </c>
      <c r="G307">
        <f t="shared" si="89"/>
        <v>296</v>
      </c>
      <c r="H307" s="612">
        <f t="shared" si="81"/>
        <v>296</v>
      </c>
      <c r="I307" s="598">
        <f t="shared" si="82"/>
        <v>0</v>
      </c>
      <c r="J307" s="598">
        <f t="shared" si="90"/>
        <v>0</v>
      </c>
      <c r="K307" s="598">
        <f t="shared" si="83"/>
        <v>0</v>
      </c>
      <c r="L307" s="598">
        <f t="shared" si="84"/>
        <v>0</v>
      </c>
      <c r="M307" s="598">
        <f t="shared" si="76"/>
        <v>0</v>
      </c>
      <c r="N307" s="598">
        <f t="shared" si="85"/>
        <v>0</v>
      </c>
      <c r="P307" s="610"/>
      <c r="V307" s="598">
        <f t="shared" si="86"/>
        <v>0</v>
      </c>
      <c r="W307" s="612">
        <f t="shared" si="87"/>
        <v>296</v>
      </c>
      <c r="X307" s="610"/>
      <c r="Y307" s="610"/>
      <c r="AC307">
        <f t="shared" si="77"/>
        <v>1900</v>
      </c>
      <c r="AD307">
        <f t="shared" si="78"/>
        <v>10</v>
      </c>
      <c r="AE307">
        <f t="shared" si="79"/>
        <v>0</v>
      </c>
      <c r="AF307">
        <f>SUM($AE$10:AE307)</f>
        <v>0</v>
      </c>
      <c r="AG307">
        <f t="shared" si="80"/>
        <v>0</v>
      </c>
    </row>
    <row r="308" spans="6:33" x14ac:dyDescent="0.2">
      <c r="F308" s="610">
        <f t="shared" si="88"/>
        <v>1900</v>
      </c>
      <c r="G308">
        <f t="shared" si="89"/>
        <v>297</v>
      </c>
      <c r="H308" s="612">
        <f t="shared" si="81"/>
        <v>297</v>
      </c>
      <c r="I308" s="598">
        <f t="shared" si="82"/>
        <v>0</v>
      </c>
      <c r="J308" s="598">
        <f t="shared" si="90"/>
        <v>0</v>
      </c>
      <c r="K308" s="598">
        <f t="shared" si="83"/>
        <v>0</v>
      </c>
      <c r="L308" s="598">
        <f t="shared" si="84"/>
        <v>0</v>
      </c>
      <c r="M308" s="598">
        <f t="shared" si="76"/>
        <v>0</v>
      </c>
      <c r="N308" s="598">
        <f t="shared" si="85"/>
        <v>0</v>
      </c>
      <c r="P308" s="610"/>
      <c r="V308" s="598">
        <f t="shared" si="86"/>
        <v>0</v>
      </c>
      <c r="W308" s="612">
        <f t="shared" si="87"/>
        <v>297</v>
      </c>
      <c r="X308" s="610"/>
      <c r="Y308" s="610"/>
      <c r="AC308">
        <f t="shared" si="77"/>
        <v>1900</v>
      </c>
      <c r="AD308">
        <f t="shared" si="78"/>
        <v>10</v>
      </c>
      <c r="AE308">
        <f t="shared" si="79"/>
        <v>0</v>
      </c>
      <c r="AF308">
        <f>SUM($AE$10:AE308)</f>
        <v>0</v>
      </c>
      <c r="AG308">
        <f t="shared" si="80"/>
        <v>0</v>
      </c>
    </row>
    <row r="309" spans="6:33" x14ac:dyDescent="0.2">
      <c r="F309" s="610">
        <f t="shared" si="88"/>
        <v>1900</v>
      </c>
      <c r="G309">
        <f t="shared" si="89"/>
        <v>298</v>
      </c>
      <c r="H309" s="612">
        <f t="shared" si="81"/>
        <v>298</v>
      </c>
      <c r="I309" s="598">
        <f t="shared" si="82"/>
        <v>0</v>
      </c>
      <c r="J309" s="598">
        <f t="shared" si="90"/>
        <v>0</v>
      </c>
      <c r="K309" s="598">
        <f t="shared" si="83"/>
        <v>0</v>
      </c>
      <c r="L309" s="598">
        <f t="shared" si="84"/>
        <v>0</v>
      </c>
      <c r="M309" s="598">
        <f t="shared" si="76"/>
        <v>0</v>
      </c>
      <c r="N309" s="598">
        <f t="shared" si="85"/>
        <v>0</v>
      </c>
      <c r="P309" s="610"/>
      <c r="V309" s="598">
        <f t="shared" si="86"/>
        <v>0</v>
      </c>
      <c r="W309" s="612">
        <f t="shared" si="87"/>
        <v>298</v>
      </c>
      <c r="X309" s="610"/>
      <c r="Y309" s="610"/>
      <c r="AC309">
        <f t="shared" si="77"/>
        <v>1900</v>
      </c>
      <c r="AD309">
        <f t="shared" si="78"/>
        <v>10</v>
      </c>
      <c r="AE309">
        <f t="shared" si="79"/>
        <v>0</v>
      </c>
      <c r="AF309">
        <f>SUM($AE$10:AE309)</f>
        <v>0</v>
      </c>
      <c r="AG309">
        <f t="shared" si="80"/>
        <v>0</v>
      </c>
    </row>
    <row r="310" spans="6:33" x14ac:dyDescent="0.2">
      <c r="F310" s="610">
        <f t="shared" si="88"/>
        <v>1900</v>
      </c>
      <c r="G310">
        <f t="shared" si="89"/>
        <v>299</v>
      </c>
      <c r="H310" s="612">
        <f t="shared" si="81"/>
        <v>299</v>
      </c>
      <c r="I310" s="598">
        <f t="shared" si="82"/>
        <v>0</v>
      </c>
      <c r="J310" s="598">
        <f t="shared" si="90"/>
        <v>0</v>
      </c>
      <c r="K310" s="598">
        <f t="shared" si="83"/>
        <v>0</v>
      </c>
      <c r="L310" s="598">
        <f t="shared" si="84"/>
        <v>0</v>
      </c>
      <c r="M310" s="598">
        <f t="shared" si="76"/>
        <v>0</v>
      </c>
      <c r="N310" s="598">
        <f t="shared" si="85"/>
        <v>0</v>
      </c>
      <c r="P310" s="610"/>
      <c r="V310" s="598">
        <f t="shared" si="86"/>
        <v>0</v>
      </c>
      <c r="W310" s="612">
        <f t="shared" si="87"/>
        <v>299</v>
      </c>
      <c r="X310" s="610"/>
      <c r="Y310" s="610"/>
      <c r="AC310">
        <f t="shared" si="77"/>
        <v>1900</v>
      </c>
      <c r="AD310">
        <f t="shared" si="78"/>
        <v>10</v>
      </c>
      <c r="AE310">
        <f t="shared" si="79"/>
        <v>0</v>
      </c>
      <c r="AF310">
        <f>SUM($AE$10:AE310)</f>
        <v>0</v>
      </c>
      <c r="AG310">
        <f t="shared" si="80"/>
        <v>0</v>
      </c>
    </row>
    <row r="311" spans="6:33" x14ac:dyDescent="0.2">
      <c r="F311" s="610">
        <f t="shared" si="88"/>
        <v>1900</v>
      </c>
      <c r="G311">
        <f t="shared" si="89"/>
        <v>300</v>
      </c>
      <c r="H311" s="612">
        <f t="shared" si="81"/>
        <v>300</v>
      </c>
      <c r="I311" s="598">
        <f t="shared" si="82"/>
        <v>0</v>
      </c>
      <c r="J311" s="598">
        <f t="shared" si="90"/>
        <v>0</v>
      </c>
      <c r="K311" s="598">
        <f t="shared" si="83"/>
        <v>0</v>
      </c>
      <c r="L311" s="598">
        <f t="shared" si="84"/>
        <v>0</v>
      </c>
      <c r="M311" s="598">
        <f t="shared" si="76"/>
        <v>0</v>
      </c>
      <c r="N311" s="598">
        <f t="shared" si="85"/>
        <v>0</v>
      </c>
      <c r="P311" s="610"/>
      <c r="V311" s="598">
        <f t="shared" si="86"/>
        <v>0</v>
      </c>
      <c r="W311" s="612">
        <f t="shared" si="87"/>
        <v>300</v>
      </c>
      <c r="X311" s="610"/>
      <c r="Y311" s="610"/>
      <c r="AC311">
        <f t="shared" si="77"/>
        <v>1900</v>
      </c>
      <c r="AD311">
        <f t="shared" si="78"/>
        <v>10</v>
      </c>
      <c r="AE311">
        <f t="shared" si="79"/>
        <v>0</v>
      </c>
      <c r="AF311">
        <f>SUM($AE$10:AE311)</f>
        <v>0</v>
      </c>
      <c r="AG311">
        <f t="shared" si="80"/>
        <v>0</v>
      </c>
    </row>
    <row r="312" spans="6:33" x14ac:dyDescent="0.2">
      <c r="F312" s="610">
        <f t="shared" si="88"/>
        <v>1900</v>
      </c>
      <c r="G312">
        <f t="shared" si="89"/>
        <v>301</v>
      </c>
      <c r="H312" s="612">
        <f t="shared" si="81"/>
        <v>301</v>
      </c>
      <c r="I312" s="598">
        <f t="shared" si="82"/>
        <v>0</v>
      </c>
      <c r="J312" s="598">
        <f t="shared" si="90"/>
        <v>0</v>
      </c>
      <c r="K312" s="598">
        <f t="shared" si="83"/>
        <v>0</v>
      </c>
      <c r="L312" s="598">
        <f t="shared" si="84"/>
        <v>0</v>
      </c>
      <c r="M312" s="598">
        <f t="shared" si="76"/>
        <v>0</v>
      </c>
      <c r="N312" s="598">
        <f t="shared" si="85"/>
        <v>0</v>
      </c>
      <c r="P312" s="610"/>
      <c r="V312" s="598">
        <f t="shared" si="86"/>
        <v>0</v>
      </c>
      <c r="W312" s="612">
        <f t="shared" si="87"/>
        <v>301</v>
      </c>
      <c r="X312" s="610"/>
      <c r="Y312" s="610"/>
      <c r="AC312">
        <f t="shared" si="77"/>
        <v>1900</v>
      </c>
      <c r="AD312">
        <f t="shared" si="78"/>
        <v>10</v>
      </c>
      <c r="AE312">
        <f t="shared" si="79"/>
        <v>0</v>
      </c>
      <c r="AF312">
        <f>SUM($AE$10:AE312)</f>
        <v>0</v>
      </c>
      <c r="AG312">
        <f t="shared" si="80"/>
        <v>0</v>
      </c>
    </row>
    <row r="313" spans="6:33" x14ac:dyDescent="0.2">
      <c r="F313" s="610">
        <f t="shared" si="88"/>
        <v>1900</v>
      </c>
      <c r="G313">
        <f t="shared" si="89"/>
        <v>302</v>
      </c>
      <c r="H313" s="612">
        <f t="shared" si="81"/>
        <v>302</v>
      </c>
      <c r="I313" s="598">
        <f t="shared" si="82"/>
        <v>0</v>
      </c>
      <c r="J313" s="598">
        <f t="shared" si="90"/>
        <v>0</v>
      </c>
      <c r="K313" s="598">
        <f t="shared" si="83"/>
        <v>0</v>
      </c>
      <c r="L313" s="598">
        <f t="shared" si="84"/>
        <v>0</v>
      </c>
      <c r="M313" s="598">
        <f t="shared" si="76"/>
        <v>0</v>
      </c>
      <c r="N313" s="598">
        <f t="shared" si="85"/>
        <v>0</v>
      </c>
      <c r="P313" s="610"/>
      <c r="V313" s="598">
        <f t="shared" si="86"/>
        <v>0</v>
      </c>
      <c r="W313" s="612">
        <f t="shared" si="87"/>
        <v>302</v>
      </c>
      <c r="X313" s="610"/>
      <c r="Y313" s="610"/>
      <c r="AC313">
        <f t="shared" si="77"/>
        <v>1900</v>
      </c>
      <c r="AD313">
        <f t="shared" si="78"/>
        <v>10</v>
      </c>
      <c r="AE313">
        <f t="shared" si="79"/>
        <v>0</v>
      </c>
      <c r="AF313">
        <f>SUM($AE$10:AE313)</f>
        <v>0</v>
      </c>
      <c r="AG313">
        <f t="shared" si="80"/>
        <v>0</v>
      </c>
    </row>
    <row r="314" spans="6:33" x14ac:dyDescent="0.2">
      <c r="F314" s="610">
        <f t="shared" si="88"/>
        <v>1900</v>
      </c>
      <c r="G314">
        <f t="shared" si="89"/>
        <v>303</v>
      </c>
      <c r="H314" s="612">
        <f t="shared" si="81"/>
        <v>303</v>
      </c>
      <c r="I314" s="598">
        <f t="shared" si="82"/>
        <v>0</v>
      </c>
      <c r="J314" s="598">
        <f t="shared" si="90"/>
        <v>0</v>
      </c>
      <c r="K314" s="598">
        <f t="shared" si="83"/>
        <v>0</v>
      </c>
      <c r="L314" s="598">
        <f t="shared" si="84"/>
        <v>0</v>
      </c>
      <c r="M314" s="598">
        <f t="shared" si="76"/>
        <v>0</v>
      </c>
      <c r="N314" s="598">
        <f t="shared" si="85"/>
        <v>0</v>
      </c>
      <c r="P314" s="610"/>
      <c r="V314" s="598">
        <f t="shared" si="86"/>
        <v>0</v>
      </c>
      <c r="W314" s="612">
        <f t="shared" si="87"/>
        <v>303</v>
      </c>
      <c r="X314" s="610"/>
      <c r="Y314" s="610"/>
      <c r="AC314">
        <f t="shared" si="77"/>
        <v>1900</v>
      </c>
      <c r="AD314">
        <f t="shared" si="78"/>
        <v>10</v>
      </c>
      <c r="AE314">
        <f t="shared" si="79"/>
        <v>0</v>
      </c>
      <c r="AF314">
        <f>SUM($AE$10:AE314)</f>
        <v>0</v>
      </c>
      <c r="AG314">
        <f t="shared" si="80"/>
        <v>0</v>
      </c>
    </row>
    <row r="315" spans="6:33" x14ac:dyDescent="0.2">
      <c r="F315" s="610">
        <f t="shared" si="88"/>
        <v>1900</v>
      </c>
      <c r="G315">
        <f t="shared" si="89"/>
        <v>304</v>
      </c>
      <c r="H315" s="612">
        <f t="shared" si="81"/>
        <v>304</v>
      </c>
      <c r="I315" s="598">
        <f t="shared" si="82"/>
        <v>0</v>
      </c>
      <c r="J315" s="598">
        <f t="shared" si="90"/>
        <v>0</v>
      </c>
      <c r="K315" s="598">
        <f t="shared" si="83"/>
        <v>0</v>
      </c>
      <c r="L315" s="598">
        <f t="shared" si="84"/>
        <v>0</v>
      </c>
      <c r="M315" s="598">
        <f t="shared" si="76"/>
        <v>0</v>
      </c>
      <c r="N315" s="598">
        <f t="shared" si="85"/>
        <v>0</v>
      </c>
      <c r="P315" s="610"/>
      <c r="V315" s="598">
        <f t="shared" si="86"/>
        <v>0</v>
      </c>
      <c r="W315" s="612">
        <f t="shared" si="87"/>
        <v>304</v>
      </c>
      <c r="X315" s="610"/>
      <c r="Y315" s="610"/>
      <c r="AC315">
        <f t="shared" si="77"/>
        <v>1900</v>
      </c>
      <c r="AD315">
        <f t="shared" si="78"/>
        <v>10</v>
      </c>
      <c r="AE315">
        <f t="shared" si="79"/>
        <v>0</v>
      </c>
      <c r="AF315">
        <f>SUM($AE$10:AE315)</f>
        <v>0</v>
      </c>
      <c r="AG315">
        <f t="shared" si="80"/>
        <v>0</v>
      </c>
    </row>
    <row r="316" spans="6:33" x14ac:dyDescent="0.2">
      <c r="F316" s="610">
        <f t="shared" si="88"/>
        <v>1900</v>
      </c>
      <c r="G316">
        <f t="shared" si="89"/>
        <v>305</v>
      </c>
      <c r="H316" s="612">
        <f t="shared" si="81"/>
        <v>305</v>
      </c>
      <c r="I316" s="598">
        <f t="shared" si="82"/>
        <v>0</v>
      </c>
      <c r="J316" s="598">
        <f t="shared" si="90"/>
        <v>0</v>
      </c>
      <c r="K316" s="598">
        <f t="shared" si="83"/>
        <v>0</v>
      </c>
      <c r="L316" s="598">
        <f t="shared" si="84"/>
        <v>0</v>
      </c>
      <c r="M316" s="598">
        <f t="shared" si="76"/>
        <v>0</v>
      </c>
      <c r="N316" s="598">
        <f t="shared" si="85"/>
        <v>0</v>
      </c>
      <c r="P316" s="610"/>
      <c r="V316" s="598">
        <f t="shared" si="86"/>
        <v>0</v>
      </c>
      <c r="W316" s="612">
        <f t="shared" si="87"/>
        <v>305</v>
      </c>
      <c r="X316" s="610"/>
      <c r="Y316" s="610"/>
      <c r="AC316">
        <f t="shared" si="77"/>
        <v>1900</v>
      </c>
      <c r="AD316">
        <f t="shared" si="78"/>
        <v>10</v>
      </c>
      <c r="AE316">
        <f t="shared" si="79"/>
        <v>0</v>
      </c>
      <c r="AF316">
        <f>SUM($AE$10:AE316)</f>
        <v>0</v>
      </c>
      <c r="AG316">
        <f t="shared" si="80"/>
        <v>0</v>
      </c>
    </row>
    <row r="317" spans="6:33" x14ac:dyDescent="0.2">
      <c r="F317" s="610">
        <f t="shared" si="88"/>
        <v>1900</v>
      </c>
      <c r="G317">
        <f t="shared" si="89"/>
        <v>306</v>
      </c>
      <c r="H317" s="612">
        <f t="shared" si="81"/>
        <v>306</v>
      </c>
      <c r="I317" s="598">
        <f t="shared" si="82"/>
        <v>0</v>
      </c>
      <c r="J317" s="598">
        <f t="shared" si="90"/>
        <v>0</v>
      </c>
      <c r="K317" s="598">
        <f t="shared" si="83"/>
        <v>0</v>
      </c>
      <c r="L317" s="598">
        <f t="shared" si="84"/>
        <v>0</v>
      </c>
      <c r="M317" s="598">
        <f t="shared" si="76"/>
        <v>0</v>
      </c>
      <c r="N317" s="598">
        <f t="shared" si="85"/>
        <v>0</v>
      </c>
      <c r="P317" s="610"/>
      <c r="V317" s="598">
        <f t="shared" si="86"/>
        <v>0</v>
      </c>
      <c r="W317" s="612">
        <f t="shared" si="87"/>
        <v>306</v>
      </c>
      <c r="X317" s="610"/>
      <c r="Y317" s="610"/>
      <c r="AC317">
        <f t="shared" si="77"/>
        <v>1900</v>
      </c>
      <c r="AD317">
        <f t="shared" si="78"/>
        <v>11</v>
      </c>
      <c r="AE317">
        <f t="shared" si="79"/>
        <v>0</v>
      </c>
      <c r="AF317">
        <f>SUM($AE$10:AE317)</f>
        <v>0</v>
      </c>
      <c r="AG317">
        <f t="shared" si="80"/>
        <v>0</v>
      </c>
    </row>
    <row r="318" spans="6:33" x14ac:dyDescent="0.2">
      <c r="F318" s="610">
        <f t="shared" si="88"/>
        <v>1900</v>
      </c>
      <c r="G318">
        <f t="shared" si="89"/>
        <v>307</v>
      </c>
      <c r="H318" s="612">
        <f t="shared" si="81"/>
        <v>307</v>
      </c>
      <c r="I318" s="598">
        <f t="shared" si="82"/>
        <v>0</v>
      </c>
      <c r="J318" s="598">
        <f t="shared" si="90"/>
        <v>0</v>
      </c>
      <c r="K318" s="598">
        <f t="shared" si="83"/>
        <v>0</v>
      </c>
      <c r="L318" s="598">
        <f t="shared" si="84"/>
        <v>0</v>
      </c>
      <c r="M318" s="598">
        <f t="shared" si="76"/>
        <v>0</v>
      </c>
      <c r="N318" s="598">
        <f t="shared" si="85"/>
        <v>0</v>
      </c>
      <c r="P318" s="610"/>
      <c r="V318" s="598">
        <f t="shared" si="86"/>
        <v>0</v>
      </c>
      <c r="W318" s="612">
        <f t="shared" si="87"/>
        <v>307</v>
      </c>
      <c r="X318" s="610"/>
      <c r="Y318" s="610"/>
      <c r="AC318">
        <f t="shared" si="77"/>
        <v>1900</v>
      </c>
      <c r="AD318">
        <f t="shared" si="78"/>
        <v>11</v>
      </c>
      <c r="AE318">
        <f t="shared" si="79"/>
        <v>0</v>
      </c>
      <c r="AF318">
        <f>SUM($AE$10:AE318)</f>
        <v>0</v>
      </c>
      <c r="AG318">
        <f t="shared" si="80"/>
        <v>0</v>
      </c>
    </row>
    <row r="319" spans="6:33" x14ac:dyDescent="0.2">
      <c r="F319" s="610">
        <f t="shared" si="88"/>
        <v>1900</v>
      </c>
      <c r="G319">
        <f t="shared" si="89"/>
        <v>308</v>
      </c>
      <c r="H319" s="612">
        <f t="shared" si="81"/>
        <v>308</v>
      </c>
      <c r="I319" s="598">
        <f t="shared" si="82"/>
        <v>0</v>
      </c>
      <c r="J319" s="598">
        <f t="shared" si="90"/>
        <v>0</v>
      </c>
      <c r="K319" s="598">
        <f t="shared" si="83"/>
        <v>0</v>
      </c>
      <c r="L319" s="598">
        <f t="shared" si="84"/>
        <v>0</v>
      </c>
      <c r="M319" s="598">
        <f t="shared" si="76"/>
        <v>0</v>
      </c>
      <c r="N319" s="598">
        <f t="shared" si="85"/>
        <v>0</v>
      </c>
      <c r="P319" s="610"/>
      <c r="V319" s="598">
        <f t="shared" si="86"/>
        <v>0</v>
      </c>
      <c r="W319" s="612">
        <f t="shared" si="87"/>
        <v>308</v>
      </c>
      <c r="X319" s="610"/>
      <c r="Y319" s="610"/>
      <c r="AC319">
        <f t="shared" si="77"/>
        <v>1900</v>
      </c>
      <c r="AD319">
        <f t="shared" si="78"/>
        <v>11</v>
      </c>
      <c r="AE319">
        <f t="shared" si="79"/>
        <v>0</v>
      </c>
      <c r="AF319">
        <f>SUM($AE$10:AE319)</f>
        <v>0</v>
      </c>
      <c r="AG319">
        <f t="shared" si="80"/>
        <v>0</v>
      </c>
    </row>
    <row r="320" spans="6:33" x14ac:dyDescent="0.2">
      <c r="F320" s="610">
        <f t="shared" si="88"/>
        <v>1900</v>
      </c>
      <c r="G320">
        <f t="shared" si="89"/>
        <v>309</v>
      </c>
      <c r="H320" s="612">
        <f t="shared" si="81"/>
        <v>309</v>
      </c>
      <c r="I320" s="598">
        <f t="shared" si="82"/>
        <v>0</v>
      </c>
      <c r="J320" s="598">
        <f t="shared" si="90"/>
        <v>0</v>
      </c>
      <c r="K320" s="598">
        <f t="shared" si="83"/>
        <v>0</v>
      </c>
      <c r="L320" s="598">
        <f t="shared" si="84"/>
        <v>0</v>
      </c>
      <c r="M320" s="598">
        <f t="shared" si="76"/>
        <v>0</v>
      </c>
      <c r="N320" s="598">
        <f t="shared" si="85"/>
        <v>0</v>
      </c>
      <c r="P320" s="610"/>
      <c r="V320" s="598">
        <f t="shared" si="86"/>
        <v>0</v>
      </c>
      <c r="W320" s="612">
        <f t="shared" si="87"/>
        <v>309</v>
      </c>
      <c r="X320" s="610"/>
      <c r="Y320" s="610"/>
      <c r="AC320">
        <f t="shared" si="77"/>
        <v>1900</v>
      </c>
      <c r="AD320">
        <f t="shared" si="78"/>
        <v>11</v>
      </c>
      <c r="AE320">
        <f t="shared" si="79"/>
        <v>0</v>
      </c>
      <c r="AF320">
        <f>SUM($AE$10:AE320)</f>
        <v>0</v>
      </c>
      <c r="AG320">
        <f t="shared" si="80"/>
        <v>0</v>
      </c>
    </row>
    <row r="321" spans="6:33" x14ac:dyDescent="0.2">
      <c r="F321" s="610">
        <f t="shared" si="88"/>
        <v>1900</v>
      </c>
      <c r="G321">
        <f t="shared" si="89"/>
        <v>310</v>
      </c>
      <c r="H321" s="612">
        <f t="shared" si="81"/>
        <v>310</v>
      </c>
      <c r="I321" s="598">
        <f t="shared" si="82"/>
        <v>0</v>
      </c>
      <c r="J321" s="598">
        <f t="shared" si="90"/>
        <v>0</v>
      </c>
      <c r="K321" s="598">
        <f t="shared" si="83"/>
        <v>0</v>
      </c>
      <c r="L321" s="598">
        <f t="shared" si="84"/>
        <v>0</v>
      </c>
      <c r="M321" s="598">
        <f t="shared" si="76"/>
        <v>0</v>
      </c>
      <c r="N321" s="598">
        <f t="shared" si="85"/>
        <v>0</v>
      </c>
      <c r="P321" s="610"/>
      <c r="V321" s="598">
        <f t="shared" si="86"/>
        <v>0</v>
      </c>
      <c r="W321" s="612">
        <f t="shared" si="87"/>
        <v>310</v>
      </c>
      <c r="X321" s="610"/>
      <c r="Y321" s="610"/>
      <c r="AC321">
        <f t="shared" si="77"/>
        <v>1900</v>
      </c>
      <c r="AD321">
        <f t="shared" si="78"/>
        <v>11</v>
      </c>
      <c r="AE321">
        <f t="shared" si="79"/>
        <v>0</v>
      </c>
      <c r="AF321">
        <f>SUM($AE$10:AE321)</f>
        <v>0</v>
      </c>
      <c r="AG321">
        <f t="shared" si="80"/>
        <v>0</v>
      </c>
    </row>
    <row r="322" spans="6:33" x14ac:dyDescent="0.2">
      <c r="F322" s="610">
        <f t="shared" si="88"/>
        <v>1900</v>
      </c>
      <c r="G322">
        <f t="shared" si="89"/>
        <v>311</v>
      </c>
      <c r="H322" s="612">
        <f t="shared" si="81"/>
        <v>311</v>
      </c>
      <c r="I322" s="598">
        <f t="shared" si="82"/>
        <v>0</v>
      </c>
      <c r="J322" s="598">
        <f t="shared" si="90"/>
        <v>0</v>
      </c>
      <c r="K322" s="598">
        <f t="shared" si="83"/>
        <v>0</v>
      </c>
      <c r="L322" s="598">
        <f t="shared" si="84"/>
        <v>0</v>
      </c>
      <c r="M322" s="598">
        <f t="shared" si="76"/>
        <v>0</v>
      </c>
      <c r="N322" s="598">
        <f t="shared" si="85"/>
        <v>0</v>
      </c>
      <c r="P322" s="610"/>
      <c r="V322" s="598">
        <f t="shared" si="86"/>
        <v>0</v>
      </c>
      <c r="W322" s="612">
        <f t="shared" si="87"/>
        <v>311</v>
      </c>
      <c r="X322" s="610"/>
      <c r="Y322" s="610"/>
      <c r="AC322">
        <f t="shared" si="77"/>
        <v>1900</v>
      </c>
      <c r="AD322">
        <f t="shared" si="78"/>
        <v>11</v>
      </c>
      <c r="AE322">
        <f t="shared" si="79"/>
        <v>0</v>
      </c>
      <c r="AF322">
        <f>SUM($AE$10:AE322)</f>
        <v>0</v>
      </c>
      <c r="AG322">
        <f t="shared" si="80"/>
        <v>0</v>
      </c>
    </row>
    <row r="323" spans="6:33" x14ac:dyDescent="0.2">
      <c r="F323" s="610">
        <f t="shared" si="88"/>
        <v>1900</v>
      </c>
      <c r="G323">
        <f t="shared" si="89"/>
        <v>312</v>
      </c>
      <c r="H323" s="612">
        <f t="shared" si="81"/>
        <v>312</v>
      </c>
      <c r="I323" s="598">
        <f t="shared" si="82"/>
        <v>0</v>
      </c>
      <c r="J323" s="598">
        <f t="shared" si="90"/>
        <v>0</v>
      </c>
      <c r="K323" s="598">
        <f t="shared" si="83"/>
        <v>0</v>
      </c>
      <c r="L323" s="598">
        <f t="shared" si="84"/>
        <v>0</v>
      </c>
      <c r="M323" s="598">
        <f t="shared" si="76"/>
        <v>0</v>
      </c>
      <c r="N323" s="598">
        <f t="shared" si="85"/>
        <v>0</v>
      </c>
      <c r="P323" s="610"/>
      <c r="V323" s="598">
        <f t="shared" si="86"/>
        <v>0</v>
      </c>
      <c r="W323" s="612">
        <f t="shared" si="87"/>
        <v>312</v>
      </c>
      <c r="X323" s="610"/>
      <c r="Y323" s="610"/>
      <c r="AC323">
        <f t="shared" si="77"/>
        <v>1900</v>
      </c>
      <c r="AD323">
        <f t="shared" si="78"/>
        <v>11</v>
      </c>
      <c r="AE323">
        <f t="shared" si="79"/>
        <v>0</v>
      </c>
      <c r="AF323">
        <f>SUM($AE$10:AE323)</f>
        <v>0</v>
      </c>
      <c r="AG323">
        <f t="shared" si="80"/>
        <v>0</v>
      </c>
    </row>
    <row r="324" spans="6:33" x14ac:dyDescent="0.2">
      <c r="F324" s="610">
        <f t="shared" si="88"/>
        <v>1900</v>
      </c>
      <c r="G324">
        <f t="shared" si="89"/>
        <v>313</v>
      </c>
      <c r="H324" s="612">
        <f t="shared" si="81"/>
        <v>313</v>
      </c>
      <c r="I324" s="598">
        <f t="shared" si="82"/>
        <v>0</v>
      </c>
      <c r="J324" s="598">
        <f t="shared" si="90"/>
        <v>0</v>
      </c>
      <c r="K324" s="598">
        <f t="shared" si="83"/>
        <v>0</v>
      </c>
      <c r="L324" s="598">
        <f t="shared" si="84"/>
        <v>0</v>
      </c>
      <c r="M324" s="598">
        <f t="shared" si="76"/>
        <v>0</v>
      </c>
      <c r="N324" s="598">
        <f t="shared" si="85"/>
        <v>0</v>
      </c>
      <c r="P324" s="610"/>
      <c r="V324" s="598">
        <f t="shared" si="86"/>
        <v>0</v>
      </c>
      <c r="W324" s="612">
        <f t="shared" si="87"/>
        <v>313</v>
      </c>
      <c r="X324" s="610"/>
      <c r="Y324" s="610"/>
      <c r="AC324">
        <f t="shared" si="77"/>
        <v>1900</v>
      </c>
      <c r="AD324">
        <f t="shared" si="78"/>
        <v>11</v>
      </c>
      <c r="AE324">
        <f t="shared" si="79"/>
        <v>0</v>
      </c>
      <c r="AF324">
        <f>SUM($AE$10:AE324)</f>
        <v>0</v>
      </c>
      <c r="AG324">
        <f t="shared" si="80"/>
        <v>0</v>
      </c>
    </row>
    <row r="325" spans="6:33" x14ac:dyDescent="0.2">
      <c r="F325" s="610">
        <f t="shared" si="88"/>
        <v>1900</v>
      </c>
      <c r="G325">
        <f t="shared" si="89"/>
        <v>314</v>
      </c>
      <c r="H325" s="612">
        <f t="shared" si="81"/>
        <v>314</v>
      </c>
      <c r="I325" s="598">
        <f t="shared" si="82"/>
        <v>0</v>
      </c>
      <c r="J325" s="598">
        <f t="shared" si="90"/>
        <v>0</v>
      </c>
      <c r="K325" s="598">
        <f t="shared" si="83"/>
        <v>0</v>
      </c>
      <c r="L325" s="598">
        <f t="shared" si="84"/>
        <v>0</v>
      </c>
      <c r="M325" s="598">
        <f t="shared" si="76"/>
        <v>0</v>
      </c>
      <c r="N325" s="598">
        <f t="shared" si="85"/>
        <v>0</v>
      </c>
      <c r="P325" s="610"/>
      <c r="V325" s="598">
        <f t="shared" si="86"/>
        <v>0</v>
      </c>
      <c r="W325" s="612">
        <f t="shared" si="87"/>
        <v>314</v>
      </c>
      <c r="X325" s="610"/>
      <c r="Y325" s="610"/>
      <c r="AC325">
        <f t="shared" si="77"/>
        <v>1900</v>
      </c>
      <c r="AD325">
        <f t="shared" si="78"/>
        <v>11</v>
      </c>
      <c r="AE325">
        <f t="shared" si="79"/>
        <v>0</v>
      </c>
      <c r="AF325">
        <f>SUM($AE$10:AE325)</f>
        <v>0</v>
      </c>
      <c r="AG325">
        <f t="shared" si="80"/>
        <v>0</v>
      </c>
    </row>
    <row r="326" spans="6:33" x14ac:dyDescent="0.2">
      <c r="F326" s="610">
        <f t="shared" si="88"/>
        <v>1900</v>
      </c>
      <c r="G326">
        <f t="shared" si="89"/>
        <v>315</v>
      </c>
      <c r="H326" s="612">
        <f t="shared" si="81"/>
        <v>315</v>
      </c>
      <c r="I326" s="598">
        <f t="shared" si="82"/>
        <v>0</v>
      </c>
      <c r="J326" s="598">
        <f t="shared" si="90"/>
        <v>0</v>
      </c>
      <c r="K326" s="598">
        <f t="shared" si="83"/>
        <v>0</v>
      </c>
      <c r="L326" s="598">
        <f t="shared" si="84"/>
        <v>0</v>
      </c>
      <c r="M326" s="598">
        <f t="shared" si="76"/>
        <v>0</v>
      </c>
      <c r="N326" s="598">
        <f t="shared" si="85"/>
        <v>0</v>
      </c>
      <c r="P326" s="610"/>
      <c r="V326" s="598">
        <f t="shared" si="86"/>
        <v>0</v>
      </c>
      <c r="W326" s="612">
        <f t="shared" si="87"/>
        <v>315</v>
      </c>
      <c r="X326" s="610"/>
      <c r="Y326" s="610"/>
      <c r="AC326">
        <f t="shared" si="77"/>
        <v>1900</v>
      </c>
      <c r="AD326">
        <f t="shared" si="78"/>
        <v>11</v>
      </c>
      <c r="AE326">
        <f t="shared" si="79"/>
        <v>0</v>
      </c>
      <c r="AF326">
        <f>SUM($AE$10:AE326)</f>
        <v>0</v>
      </c>
      <c r="AG326">
        <f t="shared" si="80"/>
        <v>0</v>
      </c>
    </row>
    <row r="327" spans="6:33" x14ac:dyDescent="0.2">
      <c r="F327" s="610">
        <f t="shared" si="88"/>
        <v>1900</v>
      </c>
      <c r="G327">
        <f t="shared" si="89"/>
        <v>316</v>
      </c>
      <c r="H327" s="612">
        <f t="shared" si="81"/>
        <v>316</v>
      </c>
      <c r="I327" s="598">
        <f t="shared" si="82"/>
        <v>0</v>
      </c>
      <c r="J327" s="598">
        <f t="shared" si="90"/>
        <v>0</v>
      </c>
      <c r="K327" s="598">
        <f t="shared" si="83"/>
        <v>0</v>
      </c>
      <c r="L327" s="598">
        <f t="shared" si="84"/>
        <v>0</v>
      </c>
      <c r="M327" s="598">
        <f t="shared" si="76"/>
        <v>0</v>
      </c>
      <c r="N327" s="598">
        <f t="shared" si="85"/>
        <v>0</v>
      </c>
      <c r="P327" s="610"/>
      <c r="V327" s="598">
        <f t="shared" si="86"/>
        <v>0</v>
      </c>
      <c r="W327" s="612">
        <f t="shared" si="87"/>
        <v>316</v>
      </c>
      <c r="X327" s="610"/>
      <c r="Y327" s="610"/>
      <c r="AC327">
        <f t="shared" si="77"/>
        <v>1900</v>
      </c>
      <c r="AD327">
        <f t="shared" si="78"/>
        <v>11</v>
      </c>
      <c r="AE327">
        <f t="shared" si="79"/>
        <v>0</v>
      </c>
      <c r="AF327">
        <f>SUM($AE$10:AE327)</f>
        <v>0</v>
      </c>
      <c r="AG327">
        <f t="shared" si="80"/>
        <v>0</v>
      </c>
    </row>
    <row r="328" spans="6:33" x14ac:dyDescent="0.2">
      <c r="F328" s="610">
        <f t="shared" si="88"/>
        <v>1900</v>
      </c>
      <c r="G328">
        <f t="shared" si="89"/>
        <v>317</v>
      </c>
      <c r="H328" s="612">
        <f t="shared" si="81"/>
        <v>317</v>
      </c>
      <c r="I328" s="598">
        <f t="shared" si="82"/>
        <v>0</v>
      </c>
      <c r="J328" s="598">
        <f t="shared" si="90"/>
        <v>0</v>
      </c>
      <c r="K328" s="598">
        <f t="shared" si="83"/>
        <v>0</v>
      </c>
      <c r="L328" s="598">
        <f t="shared" si="84"/>
        <v>0</v>
      </c>
      <c r="M328" s="598">
        <f t="shared" si="76"/>
        <v>0</v>
      </c>
      <c r="N328" s="598">
        <f t="shared" si="85"/>
        <v>0</v>
      </c>
      <c r="P328" s="610"/>
      <c r="V328" s="598">
        <f t="shared" si="86"/>
        <v>0</v>
      </c>
      <c r="W328" s="612">
        <f t="shared" si="87"/>
        <v>317</v>
      </c>
      <c r="X328" s="610"/>
      <c r="Y328" s="610"/>
      <c r="AC328">
        <f t="shared" si="77"/>
        <v>1900</v>
      </c>
      <c r="AD328">
        <f t="shared" si="78"/>
        <v>11</v>
      </c>
      <c r="AE328">
        <f t="shared" si="79"/>
        <v>0</v>
      </c>
      <c r="AF328">
        <f>SUM($AE$10:AE328)</f>
        <v>0</v>
      </c>
      <c r="AG328">
        <f t="shared" si="80"/>
        <v>0</v>
      </c>
    </row>
    <row r="329" spans="6:33" x14ac:dyDescent="0.2">
      <c r="F329" s="610">
        <f t="shared" si="88"/>
        <v>1900</v>
      </c>
      <c r="G329">
        <f t="shared" si="89"/>
        <v>318</v>
      </c>
      <c r="H329" s="612">
        <f t="shared" si="81"/>
        <v>318</v>
      </c>
      <c r="I329" s="598">
        <f t="shared" si="82"/>
        <v>0</v>
      </c>
      <c r="J329" s="598">
        <f t="shared" si="90"/>
        <v>0</v>
      </c>
      <c r="K329" s="598">
        <f t="shared" si="83"/>
        <v>0</v>
      </c>
      <c r="L329" s="598">
        <f t="shared" si="84"/>
        <v>0</v>
      </c>
      <c r="M329" s="598">
        <f t="shared" si="76"/>
        <v>0</v>
      </c>
      <c r="N329" s="598">
        <f t="shared" si="85"/>
        <v>0</v>
      </c>
      <c r="P329" s="610"/>
      <c r="V329" s="598">
        <f t="shared" si="86"/>
        <v>0</v>
      </c>
      <c r="W329" s="612">
        <f t="shared" si="87"/>
        <v>318</v>
      </c>
      <c r="X329" s="610"/>
      <c r="Y329" s="610"/>
      <c r="AC329">
        <f t="shared" si="77"/>
        <v>1900</v>
      </c>
      <c r="AD329">
        <f t="shared" si="78"/>
        <v>11</v>
      </c>
      <c r="AE329">
        <f t="shared" si="79"/>
        <v>0</v>
      </c>
      <c r="AF329">
        <f>SUM($AE$10:AE329)</f>
        <v>0</v>
      </c>
      <c r="AG329">
        <f t="shared" si="80"/>
        <v>0</v>
      </c>
    </row>
    <row r="330" spans="6:33" x14ac:dyDescent="0.2">
      <c r="F330" s="610">
        <f t="shared" si="88"/>
        <v>1900</v>
      </c>
      <c r="G330">
        <f t="shared" si="89"/>
        <v>319</v>
      </c>
      <c r="H330" s="612">
        <f t="shared" si="81"/>
        <v>319</v>
      </c>
      <c r="I330" s="598">
        <f t="shared" si="82"/>
        <v>0</v>
      </c>
      <c r="J330" s="598">
        <f t="shared" si="90"/>
        <v>0</v>
      </c>
      <c r="K330" s="598">
        <f t="shared" si="83"/>
        <v>0</v>
      </c>
      <c r="L330" s="598">
        <f t="shared" si="84"/>
        <v>0</v>
      </c>
      <c r="M330" s="598">
        <f t="shared" si="76"/>
        <v>0</v>
      </c>
      <c r="N330" s="598">
        <f t="shared" si="85"/>
        <v>0</v>
      </c>
      <c r="P330" s="610"/>
      <c r="V330" s="598">
        <f t="shared" si="86"/>
        <v>0</v>
      </c>
      <c r="W330" s="612">
        <f t="shared" si="87"/>
        <v>319</v>
      </c>
      <c r="X330" s="610"/>
      <c r="Y330" s="610"/>
      <c r="AC330">
        <f t="shared" si="77"/>
        <v>1900</v>
      </c>
      <c r="AD330">
        <f t="shared" si="78"/>
        <v>11</v>
      </c>
      <c r="AE330">
        <f t="shared" si="79"/>
        <v>0</v>
      </c>
      <c r="AF330">
        <f>SUM($AE$10:AE330)</f>
        <v>0</v>
      </c>
      <c r="AG330">
        <f t="shared" si="80"/>
        <v>0</v>
      </c>
    </row>
    <row r="331" spans="6:33" x14ac:dyDescent="0.2">
      <c r="F331" s="610">
        <f t="shared" si="88"/>
        <v>1900</v>
      </c>
      <c r="G331">
        <f t="shared" si="89"/>
        <v>320</v>
      </c>
      <c r="H331" s="612">
        <f t="shared" si="81"/>
        <v>320</v>
      </c>
      <c r="I331" s="598">
        <f t="shared" si="82"/>
        <v>0</v>
      </c>
      <c r="J331" s="598">
        <f t="shared" si="90"/>
        <v>0</v>
      </c>
      <c r="K331" s="598">
        <f t="shared" si="83"/>
        <v>0</v>
      </c>
      <c r="L331" s="598">
        <f t="shared" si="84"/>
        <v>0</v>
      </c>
      <c r="M331" s="598">
        <f t="shared" ref="M331:M394" si="91">IF(AND(H331&gt;$C$7,H331&lt;$C$8),$C$5,0)</f>
        <v>0</v>
      </c>
      <c r="N331" s="598">
        <f t="shared" si="85"/>
        <v>0</v>
      </c>
      <c r="P331" s="610"/>
      <c r="V331" s="598">
        <f t="shared" si="86"/>
        <v>0</v>
      </c>
      <c r="W331" s="612">
        <f t="shared" si="87"/>
        <v>320</v>
      </c>
      <c r="X331" s="610"/>
      <c r="Y331" s="610"/>
      <c r="AC331">
        <f t="shared" ref="AC331:AC394" si="92">YEAR(H331)</f>
        <v>1900</v>
      </c>
      <c r="AD331">
        <f t="shared" ref="AD331:AD394" si="93">MONTH(H331)</f>
        <v>11</v>
      </c>
      <c r="AE331">
        <f t="shared" ref="AE331:AE394" si="94">IF(AND(AD331&lt;&gt;AD330,H330&gt;=$C$6,H331&lt;=$C$7),$C$11,0)</f>
        <v>0</v>
      </c>
      <c r="AF331">
        <f>SUM($AE$10:AE331)</f>
        <v>0</v>
      </c>
      <c r="AG331">
        <f t="shared" ref="AG331:AG394" si="95">IF(G331&lt;=$C$9,$D$4*IF(H331&lt;=$C$7,AF331,0),0)</f>
        <v>0</v>
      </c>
    </row>
    <row r="332" spans="6:33" x14ac:dyDescent="0.2">
      <c r="F332" s="610">
        <f t="shared" si="88"/>
        <v>1900</v>
      </c>
      <c r="G332">
        <f t="shared" si="89"/>
        <v>321</v>
      </c>
      <c r="H332" s="612">
        <f t="shared" ref="H332:H395" si="96">$C$6+G332</f>
        <v>321</v>
      </c>
      <c r="I332" s="598">
        <f t="shared" ref="I332:I395" si="97">IF(H332&lt;=$C$7,G332*($C$5/$C$9),0)</f>
        <v>0</v>
      </c>
      <c r="J332" s="598">
        <f t="shared" si="90"/>
        <v>0</v>
      </c>
      <c r="K332" s="598">
        <f t="shared" ref="K332:K395" si="98">IF(G332&lt;=$C$9,I332*$D$4,0)</f>
        <v>0</v>
      </c>
      <c r="L332" s="598">
        <f t="shared" ref="L332:L395" si="99">IF(G332&lt;=$C$9,$D$4*IF(H332&lt;=$C$7,J332,0),0)</f>
        <v>0</v>
      </c>
      <c r="M332" s="598">
        <f t="shared" si="91"/>
        <v>0</v>
      </c>
      <c r="N332" s="598">
        <f t="shared" ref="N332:N395" si="100">IF(AND(H332&gt;$C$7,H332&lt;$C$8),$C$5*$D$4,0)</f>
        <v>0</v>
      </c>
      <c r="P332" s="610"/>
      <c r="V332" s="598">
        <f t="shared" ref="V332:V395" si="101">IF(I332-I331+M332-M331&lt;0,0,I332-I331+M332-M331)</f>
        <v>0</v>
      </c>
      <c r="W332" s="612">
        <f t="shared" ref="W332:W395" si="102">H332</f>
        <v>321</v>
      </c>
      <c r="X332" s="610"/>
      <c r="Y332" s="610"/>
      <c r="AC332">
        <f t="shared" si="92"/>
        <v>1900</v>
      </c>
      <c r="AD332">
        <f t="shared" si="93"/>
        <v>11</v>
      </c>
      <c r="AE332">
        <f t="shared" si="94"/>
        <v>0</v>
      </c>
      <c r="AF332">
        <f>SUM($AE$10:AE332)</f>
        <v>0</v>
      </c>
      <c r="AG332">
        <f t="shared" si="95"/>
        <v>0</v>
      </c>
    </row>
    <row r="333" spans="6:33" x14ac:dyDescent="0.2">
      <c r="F333" s="610">
        <f t="shared" ref="F333:F396" si="103">YEAR(H333)</f>
        <v>1900</v>
      </c>
      <c r="G333">
        <f t="shared" ref="G333:G396" si="104">1+G332</f>
        <v>322</v>
      </c>
      <c r="H333" s="612">
        <f t="shared" si="96"/>
        <v>322</v>
      </c>
      <c r="I333" s="598">
        <f t="shared" si="97"/>
        <v>0</v>
      </c>
      <c r="J333" s="598">
        <f t="shared" ref="J333:J396" si="105">IF(H333&lt;=$C$7,$C$5/2,0)</f>
        <v>0</v>
      </c>
      <c r="K333" s="598">
        <f t="shared" si="98"/>
        <v>0</v>
      </c>
      <c r="L333" s="598">
        <f t="shared" si="99"/>
        <v>0</v>
      </c>
      <c r="M333" s="598">
        <f t="shared" si="91"/>
        <v>0</v>
      </c>
      <c r="N333" s="598">
        <f t="shared" si="100"/>
        <v>0</v>
      </c>
      <c r="P333" s="610"/>
      <c r="V333" s="598">
        <f t="shared" si="101"/>
        <v>0</v>
      </c>
      <c r="W333" s="612">
        <f t="shared" si="102"/>
        <v>322</v>
      </c>
      <c r="X333" s="610"/>
      <c r="Y333" s="610"/>
      <c r="AC333">
        <f t="shared" si="92"/>
        <v>1900</v>
      </c>
      <c r="AD333">
        <f t="shared" si="93"/>
        <v>11</v>
      </c>
      <c r="AE333">
        <f t="shared" si="94"/>
        <v>0</v>
      </c>
      <c r="AF333">
        <f>SUM($AE$10:AE333)</f>
        <v>0</v>
      </c>
      <c r="AG333">
        <f t="shared" si="95"/>
        <v>0</v>
      </c>
    </row>
    <row r="334" spans="6:33" x14ac:dyDescent="0.2">
      <c r="F334" s="610">
        <f t="shared" si="103"/>
        <v>1900</v>
      </c>
      <c r="G334">
        <f t="shared" si="104"/>
        <v>323</v>
      </c>
      <c r="H334" s="612">
        <f t="shared" si="96"/>
        <v>323</v>
      </c>
      <c r="I334" s="598">
        <f t="shared" si="97"/>
        <v>0</v>
      </c>
      <c r="J334" s="598">
        <f t="shared" si="105"/>
        <v>0</v>
      </c>
      <c r="K334" s="598">
        <f t="shared" si="98"/>
        <v>0</v>
      </c>
      <c r="L334" s="598">
        <f t="shared" si="99"/>
        <v>0</v>
      </c>
      <c r="M334" s="598">
        <f t="shared" si="91"/>
        <v>0</v>
      </c>
      <c r="N334" s="598">
        <f t="shared" si="100"/>
        <v>0</v>
      </c>
      <c r="P334" s="610"/>
      <c r="V334" s="598">
        <f t="shared" si="101"/>
        <v>0</v>
      </c>
      <c r="W334" s="612">
        <f t="shared" si="102"/>
        <v>323</v>
      </c>
      <c r="X334" s="610"/>
      <c r="Y334" s="610"/>
      <c r="AC334">
        <f t="shared" si="92"/>
        <v>1900</v>
      </c>
      <c r="AD334">
        <f t="shared" si="93"/>
        <v>11</v>
      </c>
      <c r="AE334">
        <f t="shared" si="94"/>
        <v>0</v>
      </c>
      <c r="AF334">
        <f>SUM($AE$10:AE334)</f>
        <v>0</v>
      </c>
      <c r="AG334">
        <f t="shared" si="95"/>
        <v>0</v>
      </c>
    </row>
    <row r="335" spans="6:33" x14ac:dyDescent="0.2">
      <c r="F335" s="610">
        <f t="shared" si="103"/>
        <v>1900</v>
      </c>
      <c r="G335">
        <f t="shared" si="104"/>
        <v>324</v>
      </c>
      <c r="H335" s="612">
        <f t="shared" si="96"/>
        <v>324</v>
      </c>
      <c r="I335" s="598">
        <f t="shared" si="97"/>
        <v>0</v>
      </c>
      <c r="J335" s="598">
        <f t="shared" si="105"/>
        <v>0</v>
      </c>
      <c r="K335" s="598">
        <f t="shared" si="98"/>
        <v>0</v>
      </c>
      <c r="L335" s="598">
        <f t="shared" si="99"/>
        <v>0</v>
      </c>
      <c r="M335" s="598">
        <f t="shared" si="91"/>
        <v>0</v>
      </c>
      <c r="N335" s="598">
        <f t="shared" si="100"/>
        <v>0</v>
      </c>
      <c r="P335" s="610"/>
      <c r="V335" s="598">
        <f t="shared" si="101"/>
        <v>0</v>
      </c>
      <c r="W335" s="612">
        <f t="shared" si="102"/>
        <v>324</v>
      </c>
      <c r="X335" s="610"/>
      <c r="Y335" s="610"/>
      <c r="AC335">
        <f t="shared" si="92"/>
        <v>1900</v>
      </c>
      <c r="AD335">
        <f t="shared" si="93"/>
        <v>11</v>
      </c>
      <c r="AE335">
        <f t="shared" si="94"/>
        <v>0</v>
      </c>
      <c r="AF335">
        <f>SUM($AE$10:AE335)</f>
        <v>0</v>
      </c>
      <c r="AG335">
        <f t="shared" si="95"/>
        <v>0</v>
      </c>
    </row>
    <row r="336" spans="6:33" x14ac:dyDescent="0.2">
      <c r="F336" s="610">
        <f t="shared" si="103"/>
        <v>1900</v>
      </c>
      <c r="G336">
        <f t="shared" si="104"/>
        <v>325</v>
      </c>
      <c r="H336" s="612">
        <f t="shared" si="96"/>
        <v>325</v>
      </c>
      <c r="I336" s="598">
        <f t="shared" si="97"/>
        <v>0</v>
      </c>
      <c r="J336" s="598">
        <f t="shared" si="105"/>
        <v>0</v>
      </c>
      <c r="K336" s="598">
        <f t="shared" si="98"/>
        <v>0</v>
      </c>
      <c r="L336" s="598">
        <f t="shared" si="99"/>
        <v>0</v>
      </c>
      <c r="M336" s="598">
        <f t="shared" si="91"/>
        <v>0</v>
      </c>
      <c r="N336" s="598">
        <f t="shared" si="100"/>
        <v>0</v>
      </c>
      <c r="P336" s="610"/>
      <c r="V336" s="598">
        <f t="shared" si="101"/>
        <v>0</v>
      </c>
      <c r="W336" s="612">
        <f t="shared" si="102"/>
        <v>325</v>
      </c>
      <c r="X336" s="610"/>
      <c r="Y336" s="610"/>
      <c r="AC336">
        <f t="shared" si="92"/>
        <v>1900</v>
      </c>
      <c r="AD336">
        <f t="shared" si="93"/>
        <v>11</v>
      </c>
      <c r="AE336">
        <f t="shared" si="94"/>
        <v>0</v>
      </c>
      <c r="AF336">
        <f>SUM($AE$10:AE336)</f>
        <v>0</v>
      </c>
      <c r="AG336">
        <f t="shared" si="95"/>
        <v>0</v>
      </c>
    </row>
    <row r="337" spans="6:33" x14ac:dyDescent="0.2">
      <c r="F337" s="610">
        <f t="shared" si="103"/>
        <v>1900</v>
      </c>
      <c r="G337">
        <f t="shared" si="104"/>
        <v>326</v>
      </c>
      <c r="H337" s="612">
        <f t="shared" si="96"/>
        <v>326</v>
      </c>
      <c r="I337" s="598">
        <f t="shared" si="97"/>
        <v>0</v>
      </c>
      <c r="J337" s="598">
        <f t="shared" si="105"/>
        <v>0</v>
      </c>
      <c r="K337" s="598">
        <f t="shared" si="98"/>
        <v>0</v>
      </c>
      <c r="L337" s="598">
        <f t="shared" si="99"/>
        <v>0</v>
      </c>
      <c r="M337" s="598">
        <f t="shared" si="91"/>
        <v>0</v>
      </c>
      <c r="N337" s="598">
        <f t="shared" si="100"/>
        <v>0</v>
      </c>
      <c r="P337" s="610"/>
      <c r="V337" s="598">
        <f t="shared" si="101"/>
        <v>0</v>
      </c>
      <c r="W337" s="612">
        <f t="shared" si="102"/>
        <v>326</v>
      </c>
      <c r="X337" s="610"/>
      <c r="Y337" s="610"/>
      <c r="AC337">
        <f t="shared" si="92"/>
        <v>1900</v>
      </c>
      <c r="AD337">
        <f t="shared" si="93"/>
        <v>11</v>
      </c>
      <c r="AE337">
        <f t="shared" si="94"/>
        <v>0</v>
      </c>
      <c r="AF337">
        <f>SUM($AE$10:AE337)</f>
        <v>0</v>
      </c>
      <c r="AG337">
        <f t="shared" si="95"/>
        <v>0</v>
      </c>
    </row>
    <row r="338" spans="6:33" x14ac:dyDescent="0.2">
      <c r="F338" s="610">
        <f t="shared" si="103"/>
        <v>1900</v>
      </c>
      <c r="G338">
        <f t="shared" si="104"/>
        <v>327</v>
      </c>
      <c r="H338" s="612">
        <f t="shared" si="96"/>
        <v>327</v>
      </c>
      <c r="I338" s="598">
        <f t="shared" si="97"/>
        <v>0</v>
      </c>
      <c r="J338" s="598">
        <f t="shared" si="105"/>
        <v>0</v>
      </c>
      <c r="K338" s="598">
        <f t="shared" si="98"/>
        <v>0</v>
      </c>
      <c r="L338" s="598">
        <f t="shared" si="99"/>
        <v>0</v>
      </c>
      <c r="M338" s="598">
        <f t="shared" si="91"/>
        <v>0</v>
      </c>
      <c r="N338" s="598">
        <f t="shared" si="100"/>
        <v>0</v>
      </c>
      <c r="P338" s="610"/>
      <c r="V338" s="598">
        <f t="shared" si="101"/>
        <v>0</v>
      </c>
      <c r="W338" s="612">
        <f t="shared" si="102"/>
        <v>327</v>
      </c>
      <c r="X338" s="610"/>
      <c r="Y338" s="610"/>
      <c r="AC338">
        <f t="shared" si="92"/>
        <v>1900</v>
      </c>
      <c r="AD338">
        <f t="shared" si="93"/>
        <v>11</v>
      </c>
      <c r="AE338">
        <f t="shared" si="94"/>
        <v>0</v>
      </c>
      <c r="AF338">
        <f>SUM($AE$10:AE338)</f>
        <v>0</v>
      </c>
      <c r="AG338">
        <f t="shared" si="95"/>
        <v>0</v>
      </c>
    </row>
    <row r="339" spans="6:33" x14ac:dyDescent="0.2">
      <c r="F339" s="610">
        <f t="shared" si="103"/>
        <v>1900</v>
      </c>
      <c r="G339">
        <f t="shared" si="104"/>
        <v>328</v>
      </c>
      <c r="H339" s="612">
        <f t="shared" si="96"/>
        <v>328</v>
      </c>
      <c r="I339" s="598">
        <f t="shared" si="97"/>
        <v>0</v>
      </c>
      <c r="J339" s="598">
        <f t="shared" si="105"/>
        <v>0</v>
      </c>
      <c r="K339" s="598">
        <f t="shared" si="98"/>
        <v>0</v>
      </c>
      <c r="L339" s="598">
        <f t="shared" si="99"/>
        <v>0</v>
      </c>
      <c r="M339" s="598">
        <f t="shared" si="91"/>
        <v>0</v>
      </c>
      <c r="N339" s="598">
        <f t="shared" si="100"/>
        <v>0</v>
      </c>
      <c r="P339" s="610"/>
      <c r="V339" s="598">
        <f t="shared" si="101"/>
        <v>0</v>
      </c>
      <c r="W339" s="612">
        <f t="shared" si="102"/>
        <v>328</v>
      </c>
      <c r="X339" s="610"/>
      <c r="Y339" s="610"/>
      <c r="AC339">
        <f t="shared" si="92"/>
        <v>1900</v>
      </c>
      <c r="AD339">
        <f t="shared" si="93"/>
        <v>11</v>
      </c>
      <c r="AE339">
        <f t="shared" si="94"/>
        <v>0</v>
      </c>
      <c r="AF339">
        <f>SUM($AE$10:AE339)</f>
        <v>0</v>
      </c>
      <c r="AG339">
        <f t="shared" si="95"/>
        <v>0</v>
      </c>
    </row>
    <row r="340" spans="6:33" x14ac:dyDescent="0.2">
      <c r="F340" s="610">
        <f t="shared" si="103"/>
        <v>1900</v>
      </c>
      <c r="G340">
        <f t="shared" si="104"/>
        <v>329</v>
      </c>
      <c r="H340" s="612">
        <f t="shared" si="96"/>
        <v>329</v>
      </c>
      <c r="I340" s="598">
        <f t="shared" si="97"/>
        <v>0</v>
      </c>
      <c r="J340" s="598">
        <f t="shared" si="105"/>
        <v>0</v>
      </c>
      <c r="K340" s="598">
        <f t="shared" si="98"/>
        <v>0</v>
      </c>
      <c r="L340" s="598">
        <f t="shared" si="99"/>
        <v>0</v>
      </c>
      <c r="M340" s="598">
        <f t="shared" si="91"/>
        <v>0</v>
      </c>
      <c r="N340" s="598">
        <f t="shared" si="100"/>
        <v>0</v>
      </c>
      <c r="P340" s="610"/>
      <c r="V340" s="598">
        <f t="shared" si="101"/>
        <v>0</v>
      </c>
      <c r="W340" s="612">
        <f t="shared" si="102"/>
        <v>329</v>
      </c>
      <c r="X340" s="610"/>
      <c r="Y340" s="610"/>
      <c r="AC340">
        <f t="shared" si="92"/>
        <v>1900</v>
      </c>
      <c r="AD340">
        <f t="shared" si="93"/>
        <v>11</v>
      </c>
      <c r="AE340">
        <f t="shared" si="94"/>
        <v>0</v>
      </c>
      <c r="AF340">
        <f>SUM($AE$10:AE340)</f>
        <v>0</v>
      </c>
      <c r="AG340">
        <f t="shared" si="95"/>
        <v>0</v>
      </c>
    </row>
    <row r="341" spans="6:33" x14ac:dyDescent="0.2">
      <c r="F341" s="610">
        <f t="shared" si="103"/>
        <v>1900</v>
      </c>
      <c r="G341">
        <f t="shared" si="104"/>
        <v>330</v>
      </c>
      <c r="H341" s="612">
        <f t="shared" si="96"/>
        <v>330</v>
      </c>
      <c r="I341" s="598">
        <f t="shared" si="97"/>
        <v>0</v>
      </c>
      <c r="J341" s="598">
        <f t="shared" si="105"/>
        <v>0</v>
      </c>
      <c r="K341" s="598">
        <f t="shared" si="98"/>
        <v>0</v>
      </c>
      <c r="L341" s="598">
        <f t="shared" si="99"/>
        <v>0</v>
      </c>
      <c r="M341" s="598">
        <f t="shared" si="91"/>
        <v>0</v>
      </c>
      <c r="N341" s="598">
        <f t="shared" si="100"/>
        <v>0</v>
      </c>
      <c r="P341" s="610"/>
      <c r="V341" s="598">
        <f t="shared" si="101"/>
        <v>0</v>
      </c>
      <c r="W341" s="612">
        <f t="shared" si="102"/>
        <v>330</v>
      </c>
      <c r="X341" s="610"/>
      <c r="Y341" s="610"/>
      <c r="AC341">
        <f t="shared" si="92"/>
        <v>1900</v>
      </c>
      <c r="AD341">
        <f t="shared" si="93"/>
        <v>11</v>
      </c>
      <c r="AE341">
        <f t="shared" si="94"/>
        <v>0</v>
      </c>
      <c r="AF341">
        <f>SUM($AE$10:AE341)</f>
        <v>0</v>
      </c>
      <c r="AG341">
        <f t="shared" si="95"/>
        <v>0</v>
      </c>
    </row>
    <row r="342" spans="6:33" x14ac:dyDescent="0.2">
      <c r="F342" s="610">
        <f t="shared" si="103"/>
        <v>1900</v>
      </c>
      <c r="G342">
        <f t="shared" si="104"/>
        <v>331</v>
      </c>
      <c r="H342" s="612">
        <f t="shared" si="96"/>
        <v>331</v>
      </c>
      <c r="I342" s="598">
        <f t="shared" si="97"/>
        <v>0</v>
      </c>
      <c r="J342" s="598">
        <f t="shared" si="105"/>
        <v>0</v>
      </c>
      <c r="K342" s="598">
        <f t="shared" si="98"/>
        <v>0</v>
      </c>
      <c r="L342" s="598">
        <f t="shared" si="99"/>
        <v>0</v>
      </c>
      <c r="M342" s="598">
        <f t="shared" si="91"/>
        <v>0</v>
      </c>
      <c r="N342" s="598">
        <f t="shared" si="100"/>
        <v>0</v>
      </c>
      <c r="P342" s="610"/>
      <c r="V342" s="598">
        <f t="shared" si="101"/>
        <v>0</v>
      </c>
      <c r="W342" s="612">
        <f t="shared" si="102"/>
        <v>331</v>
      </c>
      <c r="X342" s="610"/>
      <c r="Y342" s="610"/>
      <c r="AC342">
        <f t="shared" si="92"/>
        <v>1900</v>
      </c>
      <c r="AD342">
        <f t="shared" si="93"/>
        <v>11</v>
      </c>
      <c r="AE342">
        <f t="shared" si="94"/>
        <v>0</v>
      </c>
      <c r="AF342">
        <f>SUM($AE$10:AE342)</f>
        <v>0</v>
      </c>
      <c r="AG342">
        <f t="shared" si="95"/>
        <v>0</v>
      </c>
    </row>
    <row r="343" spans="6:33" x14ac:dyDescent="0.2">
      <c r="F343" s="610">
        <f t="shared" si="103"/>
        <v>1900</v>
      </c>
      <c r="G343">
        <f t="shared" si="104"/>
        <v>332</v>
      </c>
      <c r="H343" s="612">
        <f t="shared" si="96"/>
        <v>332</v>
      </c>
      <c r="I343" s="598">
        <f t="shared" si="97"/>
        <v>0</v>
      </c>
      <c r="J343" s="598">
        <f t="shared" si="105"/>
        <v>0</v>
      </c>
      <c r="K343" s="598">
        <f t="shared" si="98"/>
        <v>0</v>
      </c>
      <c r="L343" s="598">
        <f t="shared" si="99"/>
        <v>0</v>
      </c>
      <c r="M343" s="598">
        <f t="shared" si="91"/>
        <v>0</v>
      </c>
      <c r="N343" s="598">
        <f t="shared" si="100"/>
        <v>0</v>
      </c>
      <c r="P343" s="610"/>
      <c r="V343" s="598">
        <f t="shared" si="101"/>
        <v>0</v>
      </c>
      <c r="W343" s="612">
        <f t="shared" si="102"/>
        <v>332</v>
      </c>
      <c r="X343" s="610"/>
      <c r="Y343" s="610"/>
      <c r="AC343">
        <f t="shared" si="92"/>
        <v>1900</v>
      </c>
      <c r="AD343">
        <f t="shared" si="93"/>
        <v>11</v>
      </c>
      <c r="AE343">
        <f t="shared" si="94"/>
        <v>0</v>
      </c>
      <c r="AF343">
        <f>SUM($AE$10:AE343)</f>
        <v>0</v>
      </c>
      <c r="AG343">
        <f t="shared" si="95"/>
        <v>0</v>
      </c>
    </row>
    <row r="344" spans="6:33" x14ac:dyDescent="0.2">
      <c r="F344" s="610">
        <f t="shared" si="103"/>
        <v>1900</v>
      </c>
      <c r="G344">
        <f t="shared" si="104"/>
        <v>333</v>
      </c>
      <c r="H344" s="612">
        <f t="shared" si="96"/>
        <v>333</v>
      </c>
      <c r="I344" s="598">
        <f t="shared" si="97"/>
        <v>0</v>
      </c>
      <c r="J344" s="598">
        <f t="shared" si="105"/>
        <v>0</v>
      </c>
      <c r="K344" s="598">
        <f t="shared" si="98"/>
        <v>0</v>
      </c>
      <c r="L344" s="598">
        <f t="shared" si="99"/>
        <v>0</v>
      </c>
      <c r="M344" s="598">
        <f t="shared" si="91"/>
        <v>0</v>
      </c>
      <c r="N344" s="598">
        <f t="shared" si="100"/>
        <v>0</v>
      </c>
      <c r="P344" s="610"/>
      <c r="V344" s="598">
        <f t="shared" si="101"/>
        <v>0</v>
      </c>
      <c r="W344" s="612">
        <f t="shared" si="102"/>
        <v>333</v>
      </c>
      <c r="X344" s="610"/>
      <c r="Y344" s="610"/>
      <c r="AC344">
        <f t="shared" si="92"/>
        <v>1900</v>
      </c>
      <c r="AD344">
        <f t="shared" si="93"/>
        <v>11</v>
      </c>
      <c r="AE344">
        <f t="shared" si="94"/>
        <v>0</v>
      </c>
      <c r="AF344">
        <f>SUM($AE$10:AE344)</f>
        <v>0</v>
      </c>
      <c r="AG344">
        <f t="shared" si="95"/>
        <v>0</v>
      </c>
    </row>
    <row r="345" spans="6:33" x14ac:dyDescent="0.2">
      <c r="F345" s="610">
        <f t="shared" si="103"/>
        <v>1900</v>
      </c>
      <c r="G345">
        <f t="shared" si="104"/>
        <v>334</v>
      </c>
      <c r="H345" s="612">
        <f t="shared" si="96"/>
        <v>334</v>
      </c>
      <c r="I345" s="598">
        <f t="shared" si="97"/>
        <v>0</v>
      </c>
      <c r="J345" s="598">
        <f t="shared" si="105"/>
        <v>0</v>
      </c>
      <c r="K345" s="598">
        <f t="shared" si="98"/>
        <v>0</v>
      </c>
      <c r="L345" s="598">
        <f t="shared" si="99"/>
        <v>0</v>
      </c>
      <c r="M345" s="598">
        <f t="shared" si="91"/>
        <v>0</v>
      </c>
      <c r="N345" s="598">
        <f t="shared" si="100"/>
        <v>0</v>
      </c>
      <c r="P345" s="610"/>
      <c r="V345" s="598">
        <f t="shared" si="101"/>
        <v>0</v>
      </c>
      <c r="W345" s="612">
        <f t="shared" si="102"/>
        <v>334</v>
      </c>
      <c r="X345" s="610"/>
      <c r="Y345" s="610"/>
      <c r="AC345">
        <f t="shared" si="92"/>
        <v>1900</v>
      </c>
      <c r="AD345">
        <f t="shared" si="93"/>
        <v>11</v>
      </c>
      <c r="AE345">
        <f t="shared" si="94"/>
        <v>0</v>
      </c>
      <c r="AF345">
        <f>SUM($AE$10:AE345)</f>
        <v>0</v>
      </c>
      <c r="AG345">
        <f t="shared" si="95"/>
        <v>0</v>
      </c>
    </row>
    <row r="346" spans="6:33" x14ac:dyDescent="0.2">
      <c r="F346" s="610">
        <f t="shared" si="103"/>
        <v>1900</v>
      </c>
      <c r="G346">
        <f t="shared" si="104"/>
        <v>335</v>
      </c>
      <c r="H346" s="612">
        <f t="shared" si="96"/>
        <v>335</v>
      </c>
      <c r="I346" s="598">
        <f t="shared" si="97"/>
        <v>0</v>
      </c>
      <c r="J346" s="598">
        <f t="shared" si="105"/>
        <v>0</v>
      </c>
      <c r="K346" s="598">
        <f t="shared" si="98"/>
        <v>0</v>
      </c>
      <c r="L346" s="598">
        <f t="shared" si="99"/>
        <v>0</v>
      </c>
      <c r="M346" s="598">
        <f t="shared" si="91"/>
        <v>0</v>
      </c>
      <c r="N346" s="598">
        <f t="shared" si="100"/>
        <v>0</v>
      </c>
      <c r="P346" s="610"/>
      <c r="V346" s="598">
        <f t="shared" si="101"/>
        <v>0</v>
      </c>
      <c r="W346" s="612">
        <f t="shared" si="102"/>
        <v>335</v>
      </c>
      <c r="X346" s="610"/>
      <c r="Y346" s="610"/>
      <c r="AC346">
        <f t="shared" si="92"/>
        <v>1900</v>
      </c>
      <c r="AD346">
        <f t="shared" si="93"/>
        <v>11</v>
      </c>
      <c r="AE346">
        <f t="shared" si="94"/>
        <v>0</v>
      </c>
      <c r="AF346">
        <f>SUM($AE$10:AE346)</f>
        <v>0</v>
      </c>
      <c r="AG346">
        <f t="shared" si="95"/>
        <v>0</v>
      </c>
    </row>
    <row r="347" spans="6:33" x14ac:dyDescent="0.2">
      <c r="F347" s="610">
        <f t="shared" si="103"/>
        <v>1900</v>
      </c>
      <c r="G347">
        <f t="shared" si="104"/>
        <v>336</v>
      </c>
      <c r="H347" s="612">
        <f t="shared" si="96"/>
        <v>336</v>
      </c>
      <c r="I347" s="598">
        <f t="shared" si="97"/>
        <v>0</v>
      </c>
      <c r="J347" s="598">
        <f t="shared" si="105"/>
        <v>0</v>
      </c>
      <c r="K347" s="598">
        <f t="shared" si="98"/>
        <v>0</v>
      </c>
      <c r="L347" s="598">
        <f t="shared" si="99"/>
        <v>0</v>
      </c>
      <c r="M347" s="598">
        <f t="shared" si="91"/>
        <v>0</v>
      </c>
      <c r="N347" s="598">
        <f t="shared" si="100"/>
        <v>0</v>
      </c>
      <c r="P347" s="610"/>
      <c r="V347" s="598">
        <f t="shared" si="101"/>
        <v>0</v>
      </c>
      <c r="W347" s="612">
        <f t="shared" si="102"/>
        <v>336</v>
      </c>
      <c r="X347" s="610"/>
      <c r="Y347" s="610"/>
      <c r="AC347">
        <f t="shared" si="92"/>
        <v>1900</v>
      </c>
      <c r="AD347">
        <f t="shared" si="93"/>
        <v>12</v>
      </c>
      <c r="AE347">
        <f t="shared" si="94"/>
        <v>0</v>
      </c>
      <c r="AF347">
        <f>SUM($AE$10:AE347)</f>
        <v>0</v>
      </c>
      <c r="AG347">
        <f t="shared" si="95"/>
        <v>0</v>
      </c>
    </row>
    <row r="348" spans="6:33" x14ac:dyDescent="0.2">
      <c r="F348" s="610">
        <f t="shared" si="103"/>
        <v>1900</v>
      </c>
      <c r="G348">
        <f t="shared" si="104"/>
        <v>337</v>
      </c>
      <c r="H348" s="612">
        <f t="shared" si="96"/>
        <v>337</v>
      </c>
      <c r="I348" s="598">
        <f t="shared" si="97"/>
        <v>0</v>
      </c>
      <c r="J348" s="598">
        <f t="shared" si="105"/>
        <v>0</v>
      </c>
      <c r="K348" s="598">
        <f t="shared" si="98"/>
        <v>0</v>
      </c>
      <c r="L348" s="598">
        <f t="shared" si="99"/>
        <v>0</v>
      </c>
      <c r="M348" s="598">
        <f t="shared" si="91"/>
        <v>0</v>
      </c>
      <c r="N348" s="598">
        <f t="shared" si="100"/>
        <v>0</v>
      </c>
      <c r="P348" s="610"/>
      <c r="V348" s="598">
        <f t="shared" si="101"/>
        <v>0</v>
      </c>
      <c r="W348" s="612">
        <f t="shared" si="102"/>
        <v>337</v>
      </c>
      <c r="X348" s="610"/>
      <c r="Y348" s="610"/>
      <c r="AC348">
        <f t="shared" si="92"/>
        <v>1900</v>
      </c>
      <c r="AD348">
        <f t="shared" si="93"/>
        <v>12</v>
      </c>
      <c r="AE348">
        <f t="shared" si="94"/>
        <v>0</v>
      </c>
      <c r="AF348">
        <f>SUM($AE$10:AE348)</f>
        <v>0</v>
      </c>
      <c r="AG348">
        <f t="shared" si="95"/>
        <v>0</v>
      </c>
    </row>
    <row r="349" spans="6:33" x14ac:dyDescent="0.2">
      <c r="F349" s="610">
        <f t="shared" si="103"/>
        <v>1900</v>
      </c>
      <c r="G349">
        <f t="shared" si="104"/>
        <v>338</v>
      </c>
      <c r="H349" s="612">
        <f t="shared" si="96"/>
        <v>338</v>
      </c>
      <c r="I349" s="598">
        <f t="shared" si="97"/>
        <v>0</v>
      </c>
      <c r="J349" s="598">
        <f t="shared" si="105"/>
        <v>0</v>
      </c>
      <c r="K349" s="598">
        <f t="shared" si="98"/>
        <v>0</v>
      </c>
      <c r="L349" s="598">
        <f t="shared" si="99"/>
        <v>0</v>
      </c>
      <c r="M349" s="598">
        <f t="shared" si="91"/>
        <v>0</v>
      </c>
      <c r="N349" s="598">
        <f t="shared" si="100"/>
        <v>0</v>
      </c>
      <c r="P349" s="610"/>
      <c r="V349" s="598">
        <f t="shared" si="101"/>
        <v>0</v>
      </c>
      <c r="W349" s="612">
        <f t="shared" si="102"/>
        <v>338</v>
      </c>
      <c r="X349" s="610"/>
      <c r="Y349" s="610"/>
      <c r="AC349">
        <f t="shared" si="92"/>
        <v>1900</v>
      </c>
      <c r="AD349">
        <f t="shared" si="93"/>
        <v>12</v>
      </c>
      <c r="AE349">
        <f t="shared" si="94"/>
        <v>0</v>
      </c>
      <c r="AF349">
        <f>SUM($AE$10:AE349)</f>
        <v>0</v>
      </c>
      <c r="AG349">
        <f t="shared" si="95"/>
        <v>0</v>
      </c>
    </row>
    <row r="350" spans="6:33" x14ac:dyDescent="0.2">
      <c r="F350" s="610">
        <f t="shared" si="103"/>
        <v>1900</v>
      </c>
      <c r="G350">
        <f t="shared" si="104"/>
        <v>339</v>
      </c>
      <c r="H350" s="612">
        <f t="shared" si="96"/>
        <v>339</v>
      </c>
      <c r="I350" s="598">
        <f t="shared" si="97"/>
        <v>0</v>
      </c>
      <c r="J350" s="598">
        <f t="shared" si="105"/>
        <v>0</v>
      </c>
      <c r="K350" s="598">
        <f t="shared" si="98"/>
        <v>0</v>
      </c>
      <c r="L350" s="598">
        <f t="shared" si="99"/>
        <v>0</v>
      </c>
      <c r="M350" s="598">
        <f t="shared" si="91"/>
        <v>0</v>
      </c>
      <c r="N350" s="598">
        <f t="shared" si="100"/>
        <v>0</v>
      </c>
      <c r="P350" s="610"/>
      <c r="V350" s="598">
        <f t="shared" si="101"/>
        <v>0</v>
      </c>
      <c r="W350" s="612">
        <f t="shared" si="102"/>
        <v>339</v>
      </c>
      <c r="X350" s="610"/>
      <c r="Y350" s="610"/>
      <c r="AC350">
        <f t="shared" si="92"/>
        <v>1900</v>
      </c>
      <c r="AD350">
        <f t="shared" si="93"/>
        <v>12</v>
      </c>
      <c r="AE350">
        <f t="shared" si="94"/>
        <v>0</v>
      </c>
      <c r="AF350">
        <f>SUM($AE$10:AE350)</f>
        <v>0</v>
      </c>
      <c r="AG350">
        <f t="shared" si="95"/>
        <v>0</v>
      </c>
    </row>
    <row r="351" spans="6:33" x14ac:dyDescent="0.2">
      <c r="F351" s="610">
        <f t="shared" si="103"/>
        <v>1900</v>
      </c>
      <c r="G351">
        <f t="shared" si="104"/>
        <v>340</v>
      </c>
      <c r="H351" s="612">
        <f t="shared" si="96"/>
        <v>340</v>
      </c>
      <c r="I351" s="598">
        <f t="shared" si="97"/>
        <v>0</v>
      </c>
      <c r="J351" s="598">
        <f t="shared" si="105"/>
        <v>0</v>
      </c>
      <c r="K351" s="598">
        <f t="shared" si="98"/>
        <v>0</v>
      </c>
      <c r="L351" s="598">
        <f t="shared" si="99"/>
        <v>0</v>
      </c>
      <c r="M351" s="598">
        <f t="shared" si="91"/>
        <v>0</v>
      </c>
      <c r="N351" s="598">
        <f t="shared" si="100"/>
        <v>0</v>
      </c>
      <c r="P351" s="610"/>
      <c r="V351" s="598">
        <f t="shared" si="101"/>
        <v>0</v>
      </c>
      <c r="W351" s="612">
        <f t="shared" si="102"/>
        <v>340</v>
      </c>
      <c r="X351" s="610"/>
      <c r="Y351" s="610"/>
      <c r="AC351">
        <f t="shared" si="92"/>
        <v>1900</v>
      </c>
      <c r="AD351">
        <f t="shared" si="93"/>
        <v>12</v>
      </c>
      <c r="AE351">
        <f t="shared" si="94"/>
        <v>0</v>
      </c>
      <c r="AF351">
        <f>SUM($AE$10:AE351)</f>
        <v>0</v>
      </c>
      <c r="AG351">
        <f t="shared" si="95"/>
        <v>0</v>
      </c>
    </row>
    <row r="352" spans="6:33" x14ac:dyDescent="0.2">
      <c r="F352" s="610">
        <f t="shared" si="103"/>
        <v>1900</v>
      </c>
      <c r="G352">
        <f t="shared" si="104"/>
        <v>341</v>
      </c>
      <c r="H352" s="612">
        <f t="shared" si="96"/>
        <v>341</v>
      </c>
      <c r="I352" s="598">
        <f t="shared" si="97"/>
        <v>0</v>
      </c>
      <c r="J352" s="598">
        <f t="shared" si="105"/>
        <v>0</v>
      </c>
      <c r="K352" s="598">
        <f t="shared" si="98"/>
        <v>0</v>
      </c>
      <c r="L352" s="598">
        <f t="shared" si="99"/>
        <v>0</v>
      </c>
      <c r="M352" s="598">
        <f t="shared" si="91"/>
        <v>0</v>
      </c>
      <c r="N352" s="598">
        <f t="shared" si="100"/>
        <v>0</v>
      </c>
      <c r="P352" s="610"/>
      <c r="V352" s="598">
        <f t="shared" si="101"/>
        <v>0</v>
      </c>
      <c r="W352" s="612">
        <f t="shared" si="102"/>
        <v>341</v>
      </c>
      <c r="X352" s="610"/>
      <c r="Y352" s="610"/>
      <c r="AC352">
        <f t="shared" si="92"/>
        <v>1900</v>
      </c>
      <c r="AD352">
        <f t="shared" si="93"/>
        <v>12</v>
      </c>
      <c r="AE352">
        <f t="shared" si="94"/>
        <v>0</v>
      </c>
      <c r="AF352">
        <f>SUM($AE$10:AE352)</f>
        <v>0</v>
      </c>
      <c r="AG352">
        <f t="shared" si="95"/>
        <v>0</v>
      </c>
    </row>
    <row r="353" spans="6:33" x14ac:dyDescent="0.2">
      <c r="F353" s="610">
        <f t="shared" si="103"/>
        <v>1900</v>
      </c>
      <c r="G353">
        <f t="shared" si="104"/>
        <v>342</v>
      </c>
      <c r="H353" s="612">
        <f t="shared" si="96"/>
        <v>342</v>
      </c>
      <c r="I353" s="598">
        <f t="shared" si="97"/>
        <v>0</v>
      </c>
      <c r="J353" s="598">
        <f t="shared" si="105"/>
        <v>0</v>
      </c>
      <c r="K353" s="598">
        <f t="shared" si="98"/>
        <v>0</v>
      </c>
      <c r="L353" s="598">
        <f t="shared" si="99"/>
        <v>0</v>
      </c>
      <c r="M353" s="598">
        <f t="shared" si="91"/>
        <v>0</v>
      </c>
      <c r="N353" s="598">
        <f t="shared" si="100"/>
        <v>0</v>
      </c>
      <c r="P353" s="610"/>
      <c r="V353" s="598">
        <f t="shared" si="101"/>
        <v>0</v>
      </c>
      <c r="W353" s="612">
        <f t="shared" si="102"/>
        <v>342</v>
      </c>
      <c r="X353" s="610"/>
      <c r="Y353" s="610"/>
      <c r="AC353">
        <f t="shared" si="92"/>
        <v>1900</v>
      </c>
      <c r="AD353">
        <f t="shared" si="93"/>
        <v>12</v>
      </c>
      <c r="AE353">
        <f t="shared" si="94"/>
        <v>0</v>
      </c>
      <c r="AF353">
        <f>SUM($AE$10:AE353)</f>
        <v>0</v>
      </c>
      <c r="AG353">
        <f t="shared" si="95"/>
        <v>0</v>
      </c>
    </row>
    <row r="354" spans="6:33" x14ac:dyDescent="0.2">
      <c r="F354" s="610">
        <f t="shared" si="103"/>
        <v>1900</v>
      </c>
      <c r="G354">
        <f t="shared" si="104"/>
        <v>343</v>
      </c>
      <c r="H354" s="612">
        <f t="shared" si="96"/>
        <v>343</v>
      </c>
      <c r="I354" s="598">
        <f t="shared" si="97"/>
        <v>0</v>
      </c>
      <c r="J354" s="598">
        <f t="shared" si="105"/>
        <v>0</v>
      </c>
      <c r="K354" s="598">
        <f t="shared" si="98"/>
        <v>0</v>
      </c>
      <c r="L354" s="598">
        <f t="shared" si="99"/>
        <v>0</v>
      </c>
      <c r="M354" s="598">
        <f t="shared" si="91"/>
        <v>0</v>
      </c>
      <c r="N354" s="598">
        <f t="shared" si="100"/>
        <v>0</v>
      </c>
      <c r="P354" s="610"/>
      <c r="V354" s="598">
        <f t="shared" si="101"/>
        <v>0</v>
      </c>
      <c r="W354" s="612">
        <f t="shared" si="102"/>
        <v>343</v>
      </c>
      <c r="X354" s="610"/>
      <c r="Y354" s="610"/>
      <c r="AC354">
        <f t="shared" si="92"/>
        <v>1900</v>
      </c>
      <c r="AD354">
        <f t="shared" si="93"/>
        <v>12</v>
      </c>
      <c r="AE354">
        <f t="shared" si="94"/>
        <v>0</v>
      </c>
      <c r="AF354">
        <f>SUM($AE$10:AE354)</f>
        <v>0</v>
      </c>
      <c r="AG354">
        <f t="shared" si="95"/>
        <v>0</v>
      </c>
    </row>
    <row r="355" spans="6:33" x14ac:dyDescent="0.2">
      <c r="F355" s="610">
        <f t="shared" si="103"/>
        <v>1900</v>
      </c>
      <c r="G355">
        <f t="shared" si="104"/>
        <v>344</v>
      </c>
      <c r="H355" s="612">
        <f t="shared" si="96"/>
        <v>344</v>
      </c>
      <c r="I355" s="598">
        <f t="shared" si="97"/>
        <v>0</v>
      </c>
      <c r="J355" s="598">
        <f t="shared" si="105"/>
        <v>0</v>
      </c>
      <c r="K355" s="598">
        <f t="shared" si="98"/>
        <v>0</v>
      </c>
      <c r="L355" s="598">
        <f t="shared" si="99"/>
        <v>0</v>
      </c>
      <c r="M355" s="598">
        <f t="shared" si="91"/>
        <v>0</v>
      </c>
      <c r="N355" s="598">
        <f t="shared" si="100"/>
        <v>0</v>
      </c>
      <c r="P355" s="610"/>
      <c r="V355" s="598">
        <f t="shared" si="101"/>
        <v>0</v>
      </c>
      <c r="W355" s="612">
        <f t="shared" si="102"/>
        <v>344</v>
      </c>
      <c r="X355" s="610"/>
      <c r="Y355" s="610"/>
      <c r="AC355">
        <f t="shared" si="92"/>
        <v>1900</v>
      </c>
      <c r="AD355">
        <f t="shared" si="93"/>
        <v>12</v>
      </c>
      <c r="AE355">
        <f t="shared" si="94"/>
        <v>0</v>
      </c>
      <c r="AF355">
        <f>SUM($AE$10:AE355)</f>
        <v>0</v>
      </c>
      <c r="AG355">
        <f t="shared" si="95"/>
        <v>0</v>
      </c>
    </row>
    <row r="356" spans="6:33" x14ac:dyDescent="0.2">
      <c r="F356" s="610">
        <f t="shared" si="103"/>
        <v>1900</v>
      </c>
      <c r="G356">
        <f t="shared" si="104"/>
        <v>345</v>
      </c>
      <c r="H356" s="612">
        <f t="shared" si="96"/>
        <v>345</v>
      </c>
      <c r="I356" s="598">
        <f t="shared" si="97"/>
        <v>0</v>
      </c>
      <c r="J356" s="598">
        <f t="shared" si="105"/>
        <v>0</v>
      </c>
      <c r="K356" s="598">
        <f t="shared" si="98"/>
        <v>0</v>
      </c>
      <c r="L356" s="598">
        <f t="shared" si="99"/>
        <v>0</v>
      </c>
      <c r="M356" s="598">
        <f t="shared" si="91"/>
        <v>0</v>
      </c>
      <c r="N356" s="598">
        <f t="shared" si="100"/>
        <v>0</v>
      </c>
      <c r="P356" s="610"/>
      <c r="V356" s="598">
        <f t="shared" si="101"/>
        <v>0</v>
      </c>
      <c r="W356" s="612">
        <f t="shared" si="102"/>
        <v>345</v>
      </c>
      <c r="X356" s="610"/>
      <c r="Y356" s="610"/>
      <c r="AC356">
        <f t="shared" si="92"/>
        <v>1900</v>
      </c>
      <c r="AD356">
        <f t="shared" si="93"/>
        <v>12</v>
      </c>
      <c r="AE356">
        <f t="shared" si="94"/>
        <v>0</v>
      </c>
      <c r="AF356">
        <f>SUM($AE$10:AE356)</f>
        <v>0</v>
      </c>
      <c r="AG356">
        <f t="shared" si="95"/>
        <v>0</v>
      </c>
    </row>
    <row r="357" spans="6:33" x14ac:dyDescent="0.2">
      <c r="F357" s="610">
        <f t="shared" si="103"/>
        <v>1900</v>
      </c>
      <c r="G357">
        <f t="shared" si="104"/>
        <v>346</v>
      </c>
      <c r="H357" s="612">
        <f t="shared" si="96"/>
        <v>346</v>
      </c>
      <c r="I357" s="598">
        <f t="shared" si="97"/>
        <v>0</v>
      </c>
      <c r="J357" s="598">
        <f t="shared" si="105"/>
        <v>0</v>
      </c>
      <c r="K357" s="598">
        <f t="shared" si="98"/>
        <v>0</v>
      </c>
      <c r="L357" s="598">
        <f t="shared" si="99"/>
        <v>0</v>
      </c>
      <c r="M357" s="598">
        <f t="shared" si="91"/>
        <v>0</v>
      </c>
      <c r="N357" s="598">
        <f t="shared" si="100"/>
        <v>0</v>
      </c>
      <c r="P357" s="610"/>
      <c r="V357" s="598">
        <f t="shared" si="101"/>
        <v>0</v>
      </c>
      <c r="W357" s="612">
        <f t="shared" si="102"/>
        <v>346</v>
      </c>
      <c r="X357" s="610"/>
      <c r="Y357" s="610"/>
      <c r="AC357">
        <f t="shared" si="92"/>
        <v>1900</v>
      </c>
      <c r="AD357">
        <f t="shared" si="93"/>
        <v>12</v>
      </c>
      <c r="AE357">
        <f t="shared" si="94"/>
        <v>0</v>
      </c>
      <c r="AF357">
        <f>SUM($AE$10:AE357)</f>
        <v>0</v>
      </c>
      <c r="AG357">
        <f t="shared" si="95"/>
        <v>0</v>
      </c>
    </row>
    <row r="358" spans="6:33" x14ac:dyDescent="0.2">
      <c r="F358" s="610">
        <f t="shared" si="103"/>
        <v>1900</v>
      </c>
      <c r="G358">
        <f t="shared" si="104"/>
        <v>347</v>
      </c>
      <c r="H358" s="612">
        <f t="shared" si="96"/>
        <v>347</v>
      </c>
      <c r="I358" s="598">
        <f t="shared" si="97"/>
        <v>0</v>
      </c>
      <c r="J358" s="598">
        <f t="shared" si="105"/>
        <v>0</v>
      </c>
      <c r="K358" s="598">
        <f t="shared" si="98"/>
        <v>0</v>
      </c>
      <c r="L358" s="598">
        <f t="shared" si="99"/>
        <v>0</v>
      </c>
      <c r="M358" s="598">
        <f t="shared" si="91"/>
        <v>0</v>
      </c>
      <c r="N358" s="598">
        <f t="shared" si="100"/>
        <v>0</v>
      </c>
      <c r="P358" s="610"/>
      <c r="V358" s="598">
        <f t="shared" si="101"/>
        <v>0</v>
      </c>
      <c r="W358" s="612">
        <f t="shared" si="102"/>
        <v>347</v>
      </c>
      <c r="X358" s="610"/>
      <c r="Y358" s="610"/>
      <c r="AC358">
        <f t="shared" si="92"/>
        <v>1900</v>
      </c>
      <c r="AD358">
        <f t="shared" si="93"/>
        <v>12</v>
      </c>
      <c r="AE358">
        <f t="shared" si="94"/>
        <v>0</v>
      </c>
      <c r="AF358">
        <f>SUM($AE$10:AE358)</f>
        <v>0</v>
      </c>
      <c r="AG358">
        <f t="shared" si="95"/>
        <v>0</v>
      </c>
    </row>
    <row r="359" spans="6:33" x14ac:dyDescent="0.2">
      <c r="F359" s="610">
        <f t="shared" si="103"/>
        <v>1900</v>
      </c>
      <c r="G359">
        <f t="shared" si="104"/>
        <v>348</v>
      </c>
      <c r="H359" s="612">
        <f t="shared" si="96"/>
        <v>348</v>
      </c>
      <c r="I359" s="598">
        <f t="shared" si="97"/>
        <v>0</v>
      </c>
      <c r="J359" s="598">
        <f t="shared" si="105"/>
        <v>0</v>
      </c>
      <c r="K359" s="598">
        <f t="shared" si="98"/>
        <v>0</v>
      </c>
      <c r="L359" s="598">
        <f t="shared" si="99"/>
        <v>0</v>
      </c>
      <c r="M359" s="598">
        <f t="shared" si="91"/>
        <v>0</v>
      </c>
      <c r="N359" s="598">
        <f t="shared" si="100"/>
        <v>0</v>
      </c>
      <c r="P359" s="610"/>
      <c r="V359" s="598">
        <f t="shared" si="101"/>
        <v>0</v>
      </c>
      <c r="W359" s="612">
        <f t="shared" si="102"/>
        <v>348</v>
      </c>
      <c r="X359" s="610"/>
      <c r="Y359" s="610"/>
      <c r="AC359">
        <f t="shared" si="92"/>
        <v>1900</v>
      </c>
      <c r="AD359">
        <f t="shared" si="93"/>
        <v>12</v>
      </c>
      <c r="AE359">
        <f t="shared" si="94"/>
        <v>0</v>
      </c>
      <c r="AF359">
        <f>SUM($AE$10:AE359)</f>
        <v>0</v>
      </c>
      <c r="AG359">
        <f t="shared" si="95"/>
        <v>0</v>
      </c>
    </row>
    <row r="360" spans="6:33" x14ac:dyDescent="0.2">
      <c r="F360" s="610">
        <f t="shared" si="103"/>
        <v>1900</v>
      </c>
      <c r="G360">
        <f t="shared" si="104"/>
        <v>349</v>
      </c>
      <c r="H360" s="612">
        <f t="shared" si="96"/>
        <v>349</v>
      </c>
      <c r="I360" s="598">
        <f t="shared" si="97"/>
        <v>0</v>
      </c>
      <c r="J360" s="598">
        <f t="shared" si="105"/>
        <v>0</v>
      </c>
      <c r="K360" s="598">
        <f t="shared" si="98"/>
        <v>0</v>
      </c>
      <c r="L360" s="598">
        <f t="shared" si="99"/>
        <v>0</v>
      </c>
      <c r="M360" s="598">
        <f t="shared" si="91"/>
        <v>0</v>
      </c>
      <c r="N360" s="598">
        <f t="shared" si="100"/>
        <v>0</v>
      </c>
      <c r="P360" s="610"/>
      <c r="V360" s="598">
        <f t="shared" si="101"/>
        <v>0</v>
      </c>
      <c r="W360" s="612">
        <f t="shared" si="102"/>
        <v>349</v>
      </c>
      <c r="X360" s="610"/>
      <c r="Y360" s="610"/>
      <c r="AC360">
        <f t="shared" si="92"/>
        <v>1900</v>
      </c>
      <c r="AD360">
        <f t="shared" si="93"/>
        <v>12</v>
      </c>
      <c r="AE360">
        <f t="shared" si="94"/>
        <v>0</v>
      </c>
      <c r="AF360">
        <f>SUM($AE$10:AE360)</f>
        <v>0</v>
      </c>
      <c r="AG360">
        <f t="shared" si="95"/>
        <v>0</v>
      </c>
    </row>
    <row r="361" spans="6:33" x14ac:dyDescent="0.2">
      <c r="F361" s="610">
        <f t="shared" si="103"/>
        <v>1900</v>
      </c>
      <c r="G361">
        <f t="shared" si="104"/>
        <v>350</v>
      </c>
      <c r="H361" s="612">
        <f t="shared" si="96"/>
        <v>350</v>
      </c>
      <c r="I361" s="598">
        <f t="shared" si="97"/>
        <v>0</v>
      </c>
      <c r="J361" s="598">
        <f t="shared" si="105"/>
        <v>0</v>
      </c>
      <c r="K361" s="598">
        <f t="shared" si="98"/>
        <v>0</v>
      </c>
      <c r="L361" s="598">
        <f t="shared" si="99"/>
        <v>0</v>
      </c>
      <c r="M361" s="598">
        <f t="shared" si="91"/>
        <v>0</v>
      </c>
      <c r="N361" s="598">
        <f t="shared" si="100"/>
        <v>0</v>
      </c>
      <c r="P361" s="610"/>
      <c r="V361" s="598">
        <f t="shared" si="101"/>
        <v>0</v>
      </c>
      <c r="W361" s="612">
        <f t="shared" si="102"/>
        <v>350</v>
      </c>
      <c r="X361" s="610"/>
      <c r="Y361" s="610"/>
      <c r="AC361">
        <f t="shared" si="92"/>
        <v>1900</v>
      </c>
      <c r="AD361">
        <f t="shared" si="93"/>
        <v>12</v>
      </c>
      <c r="AE361">
        <f t="shared" si="94"/>
        <v>0</v>
      </c>
      <c r="AF361">
        <f>SUM($AE$10:AE361)</f>
        <v>0</v>
      </c>
      <c r="AG361">
        <f t="shared" si="95"/>
        <v>0</v>
      </c>
    </row>
    <row r="362" spans="6:33" x14ac:dyDescent="0.2">
      <c r="F362" s="610">
        <f t="shared" si="103"/>
        <v>1900</v>
      </c>
      <c r="G362">
        <f t="shared" si="104"/>
        <v>351</v>
      </c>
      <c r="H362" s="612">
        <f t="shared" si="96"/>
        <v>351</v>
      </c>
      <c r="I362" s="598">
        <f t="shared" si="97"/>
        <v>0</v>
      </c>
      <c r="J362" s="598">
        <f t="shared" si="105"/>
        <v>0</v>
      </c>
      <c r="K362" s="598">
        <f t="shared" si="98"/>
        <v>0</v>
      </c>
      <c r="L362" s="598">
        <f t="shared" si="99"/>
        <v>0</v>
      </c>
      <c r="M362" s="598">
        <f t="shared" si="91"/>
        <v>0</v>
      </c>
      <c r="N362" s="598">
        <f t="shared" si="100"/>
        <v>0</v>
      </c>
      <c r="P362" s="610"/>
      <c r="V362" s="598">
        <f t="shared" si="101"/>
        <v>0</v>
      </c>
      <c r="W362" s="612">
        <f t="shared" si="102"/>
        <v>351</v>
      </c>
      <c r="X362" s="610"/>
      <c r="Y362" s="610"/>
      <c r="AC362">
        <f t="shared" si="92"/>
        <v>1900</v>
      </c>
      <c r="AD362">
        <f t="shared" si="93"/>
        <v>12</v>
      </c>
      <c r="AE362">
        <f t="shared" si="94"/>
        <v>0</v>
      </c>
      <c r="AF362">
        <f>SUM($AE$10:AE362)</f>
        <v>0</v>
      </c>
      <c r="AG362">
        <f t="shared" si="95"/>
        <v>0</v>
      </c>
    </row>
    <row r="363" spans="6:33" x14ac:dyDescent="0.2">
      <c r="F363" s="610">
        <f t="shared" si="103"/>
        <v>1900</v>
      </c>
      <c r="G363">
        <f t="shared" si="104"/>
        <v>352</v>
      </c>
      <c r="H363" s="612">
        <f t="shared" si="96"/>
        <v>352</v>
      </c>
      <c r="I363" s="598">
        <f t="shared" si="97"/>
        <v>0</v>
      </c>
      <c r="J363" s="598">
        <f t="shared" si="105"/>
        <v>0</v>
      </c>
      <c r="K363" s="598">
        <f t="shared" si="98"/>
        <v>0</v>
      </c>
      <c r="L363" s="598">
        <f t="shared" si="99"/>
        <v>0</v>
      </c>
      <c r="M363" s="598">
        <f t="shared" si="91"/>
        <v>0</v>
      </c>
      <c r="N363" s="598">
        <f t="shared" si="100"/>
        <v>0</v>
      </c>
      <c r="P363" s="610"/>
      <c r="V363" s="598">
        <f t="shared" si="101"/>
        <v>0</v>
      </c>
      <c r="W363" s="612">
        <f t="shared" si="102"/>
        <v>352</v>
      </c>
      <c r="X363" s="610"/>
      <c r="Y363" s="610"/>
      <c r="AC363">
        <f t="shared" si="92"/>
        <v>1900</v>
      </c>
      <c r="AD363">
        <f t="shared" si="93"/>
        <v>12</v>
      </c>
      <c r="AE363">
        <f t="shared" si="94"/>
        <v>0</v>
      </c>
      <c r="AF363">
        <f>SUM($AE$10:AE363)</f>
        <v>0</v>
      </c>
      <c r="AG363">
        <f t="shared" si="95"/>
        <v>0</v>
      </c>
    </row>
    <row r="364" spans="6:33" x14ac:dyDescent="0.2">
      <c r="F364" s="610">
        <f t="shared" si="103"/>
        <v>1900</v>
      </c>
      <c r="G364">
        <f t="shared" si="104"/>
        <v>353</v>
      </c>
      <c r="H364" s="612">
        <f t="shared" si="96"/>
        <v>353</v>
      </c>
      <c r="I364" s="598">
        <f t="shared" si="97"/>
        <v>0</v>
      </c>
      <c r="J364" s="598">
        <f t="shared" si="105"/>
        <v>0</v>
      </c>
      <c r="K364" s="598">
        <f t="shared" si="98"/>
        <v>0</v>
      </c>
      <c r="L364" s="598">
        <f t="shared" si="99"/>
        <v>0</v>
      </c>
      <c r="M364" s="598">
        <f t="shared" si="91"/>
        <v>0</v>
      </c>
      <c r="N364" s="598">
        <f t="shared" si="100"/>
        <v>0</v>
      </c>
      <c r="P364" s="610"/>
      <c r="V364" s="598">
        <f t="shared" si="101"/>
        <v>0</v>
      </c>
      <c r="W364" s="612">
        <f t="shared" si="102"/>
        <v>353</v>
      </c>
      <c r="X364" s="610"/>
      <c r="Y364" s="610"/>
      <c r="AC364">
        <f t="shared" si="92"/>
        <v>1900</v>
      </c>
      <c r="AD364">
        <f t="shared" si="93"/>
        <v>12</v>
      </c>
      <c r="AE364">
        <f t="shared" si="94"/>
        <v>0</v>
      </c>
      <c r="AF364">
        <f>SUM($AE$10:AE364)</f>
        <v>0</v>
      </c>
      <c r="AG364">
        <f t="shared" si="95"/>
        <v>0</v>
      </c>
    </row>
    <row r="365" spans="6:33" x14ac:dyDescent="0.2">
      <c r="F365" s="610">
        <f t="shared" si="103"/>
        <v>1900</v>
      </c>
      <c r="G365">
        <f t="shared" si="104"/>
        <v>354</v>
      </c>
      <c r="H365" s="612">
        <f t="shared" si="96"/>
        <v>354</v>
      </c>
      <c r="I365" s="598">
        <f t="shared" si="97"/>
        <v>0</v>
      </c>
      <c r="J365" s="598">
        <f t="shared" si="105"/>
        <v>0</v>
      </c>
      <c r="K365" s="598">
        <f t="shared" si="98"/>
        <v>0</v>
      </c>
      <c r="L365" s="598">
        <f t="shared" si="99"/>
        <v>0</v>
      </c>
      <c r="M365" s="598">
        <f t="shared" si="91"/>
        <v>0</v>
      </c>
      <c r="N365" s="598">
        <f t="shared" si="100"/>
        <v>0</v>
      </c>
      <c r="P365" s="610"/>
      <c r="V365" s="598">
        <f t="shared" si="101"/>
        <v>0</v>
      </c>
      <c r="W365" s="612">
        <f t="shared" si="102"/>
        <v>354</v>
      </c>
      <c r="X365" s="610"/>
      <c r="Y365" s="610"/>
      <c r="AC365">
        <f t="shared" si="92"/>
        <v>1900</v>
      </c>
      <c r="AD365">
        <f t="shared" si="93"/>
        <v>12</v>
      </c>
      <c r="AE365">
        <f t="shared" si="94"/>
        <v>0</v>
      </c>
      <c r="AF365">
        <f>SUM($AE$10:AE365)</f>
        <v>0</v>
      </c>
      <c r="AG365">
        <f t="shared" si="95"/>
        <v>0</v>
      </c>
    </row>
    <row r="366" spans="6:33" x14ac:dyDescent="0.2">
      <c r="F366" s="610">
        <f t="shared" si="103"/>
        <v>1900</v>
      </c>
      <c r="G366">
        <f t="shared" si="104"/>
        <v>355</v>
      </c>
      <c r="H366" s="612">
        <f t="shared" si="96"/>
        <v>355</v>
      </c>
      <c r="I366" s="598">
        <f t="shared" si="97"/>
        <v>0</v>
      </c>
      <c r="J366" s="598">
        <f t="shared" si="105"/>
        <v>0</v>
      </c>
      <c r="K366" s="598">
        <f t="shared" si="98"/>
        <v>0</v>
      </c>
      <c r="L366" s="598">
        <f t="shared" si="99"/>
        <v>0</v>
      </c>
      <c r="M366" s="598">
        <f t="shared" si="91"/>
        <v>0</v>
      </c>
      <c r="N366" s="598">
        <f t="shared" si="100"/>
        <v>0</v>
      </c>
      <c r="P366" s="610"/>
      <c r="V366" s="598">
        <f t="shared" si="101"/>
        <v>0</v>
      </c>
      <c r="W366" s="612">
        <f t="shared" si="102"/>
        <v>355</v>
      </c>
      <c r="X366" s="610"/>
      <c r="Y366" s="610"/>
      <c r="AC366">
        <f t="shared" si="92"/>
        <v>1900</v>
      </c>
      <c r="AD366">
        <f t="shared" si="93"/>
        <v>12</v>
      </c>
      <c r="AE366">
        <f t="shared" si="94"/>
        <v>0</v>
      </c>
      <c r="AF366">
        <f>SUM($AE$10:AE366)</f>
        <v>0</v>
      </c>
      <c r="AG366">
        <f t="shared" si="95"/>
        <v>0</v>
      </c>
    </row>
    <row r="367" spans="6:33" x14ac:dyDescent="0.2">
      <c r="F367" s="610">
        <f t="shared" si="103"/>
        <v>1900</v>
      </c>
      <c r="G367">
        <f t="shared" si="104"/>
        <v>356</v>
      </c>
      <c r="H367" s="612">
        <f t="shared" si="96"/>
        <v>356</v>
      </c>
      <c r="I367" s="598">
        <f t="shared" si="97"/>
        <v>0</v>
      </c>
      <c r="J367" s="598">
        <f t="shared" si="105"/>
        <v>0</v>
      </c>
      <c r="K367" s="598">
        <f t="shared" si="98"/>
        <v>0</v>
      </c>
      <c r="L367" s="598">
        <f t="shared" si="99"/>
        <v>0</v>
      </c>
      <c r="M367" s="598">
        <f t="shared" si="91"/>
        <v>0</v>
      </c>
      <c r="N367" s="598">
        <f t="shared" si="100"/>
        <v>0</v>
      </c>
      <c r="P367" s="610"/>
      <c r="V367" s="598">
        <f t="shared" si="101"/>
        <v>0</v>
      </c>
      <c r="W367" s="612">
        <f t="shared" si="102"/>
        <v>356</v>
      </c>
      <c r="X367" s="610"/>
      <c r="Y367" s="610"/>
      <c r="AC367">
        <f t="shared" si="92"/>
        <v>1900</v>
      </c>
      <c r="AD367">
        <f t="shared" si="93"/>
        <v>12</v>
      </c>
      <c r="AE367">
        <f t="shared" si="94"/>
        <v>0</v>
      </c>
      <c r="AF367">
        <f>SUM($AE$10:AE367)</f>
        <v>0</v>
      </c>
      <c r="AG367">
        <f t="shared" si="95"/>
        <v>0</v>
      </c>
    </row>
    <row r="368" spans="6:33" x14ac:dyDescent="0.2">
      <c r="F368" s="610">
        <f t="shared" si="103"/>
        <v>1900</v>
      </c>
      <c r="G368">
        <f t="shared" si="104"/>
        <v>357</v>
      </c>
      <c r="H368" s="612">
        <f t="shared" si="96"/>
        <v>357</v>
      </c>
      <c r="I368" s="598">
        <f t="shared" si="97"/>
        <v>0</v>
      </c>
      <c r="J368" s="598">
        <f t="shared" si="105"/>
        <v>0</v>
      </c>
      <c r="K368" s="598">
        <f t="shared" si="98"/>
        <v>0</v>
      </c>
      <c r="L368" s="598">
        <f t="shared" si="99"/>
        <v>0</v>
      </c>
      <c r="M368" s="598">
        <f t="shared" si="91"/>
        <v>0</v>
      </c>
      <c r="N368" s="598">
        <f t="shared" si="100"/>
        <v>0</v>
      </c>
      <c r="P368" s="610"/>
      <c r="V368" s="598">
        <f t="shared" si="101"/>
        <v>0</v>
      </c>
      <c r="W368" s="612">
        <f t="shared" si="102"/>
        <v>357</v>
      </c>
      <c r="X368" s="610"/>
      <c r="Y368" s="610"/>
      <c r="AC368">
        <f t="shared" si="92"/>
        <v>1900</v>
      </c>
      <c r="AD368">
        <f t="shared" si="93"/>
        <v>12</v>
      </c>
      <c r="AE368">
        <f t="shared" si="94"/>
        <v>0</v>
      </c>
      <c r="AF368">
        <f>SUM($AE$10:AE368)</f>
        <v>0</v>
      </c>
      <c r="AG368">
        <f t="shared" si="95"/>
        <v>0</v>
      </c>
    </row>
    <row r="369" spans="6:33" x14ac:dyDescent="0.2">
      <c r="F369" s="610">
        <f t="shared" si="103"/>
        <v>1900</v>
      </c>
      <c r="G369">
        <f t="shared" si="104"/>
        <v>358</v>
      </c>
      <c r="H369" s="612">
        <f t="shared" si="96"/>
        <v>358</v>
      </c>
      <c r="I369" s="598">
        <f t="shared" si="97"/>
        <v>0</v>
      </c>
      <c r="J369" s="598">
        <f t="shared" si="105"/>
        <v>0</v>
      </c>
      <c r="K369" s="598">
        <f t="shared" si="98"/>
        <v>0</v>
      </c>
      <c r="L369" s="598">
        <f t="shared" si="99"/>
        <v>0</v>
      </c>
      <c r="M369" s="598">
        <f t="shared" si="91"/>
        <v>0</v>
      </c>
      <c r="N369" s="598">
        <f t="shared" si="100"/>
        <v>0</v>
      </c>
      <c r="P369" s="610"/>
      <c r="V369" s="598">
        <f t="shared" si="101"/>
        <v>0</v>
      </c>
      <c r="W369" s="612">
        <f t="shared" si="102"/>
        <v>358</v>
      </c>
      <c r="X369" s="610"/>
      <c r="Y369" s="610"/>
      <c r="AC369">
        <f t="shared" si="92"/>
        <v>1900</v>
      </c>
      <c r="AD369">
        <f t="shared" si="93"/>
        <v>12</v>
      </c>
      <c r="AE369">
        <f t="shared" si="94"/>
        <v>0</v>
      </c>
      <c r="AF369">
        <f>SUM($AE$10:AE369)</f>
        <v>0</v>
      </c>
      <c r="AG369">
        <f t="shared" si="95"/>
        <v>0</v>
      </c>
    </row>
    <row r="370" spans="6:33" x14ac:dyDescent="0.2">
      <c r="F370" s="610">
        <f t="shared" si="103"/>
        <v>1900</v>
      </c>
      <c r="G370">
        <f t="shared" si="104"/>
        <v>359</v>
      </c>
      <c r="H370" s="612">
        <f t="shared" si="96"/>
        <v>359</v>
      </c>
      <c r="I370" s="598">
        <f t="shared" si="97"/>
        <v>0</v>
      </c>
      <c r="J370" s="598">
        <f t="shared" si="105"/>
        <v>0</v>
      </c>
      <c r="K370" s="598">
        <f t="shared" si="98"/>
        <v>0</v>
      </c>
      <c r="L370" s="598">
        <f t="shared" si="99"/>
        <v>0</v>
      </c>
      <c r="M370" s="598">
        <f t="shared" si="91"/>
        <v>0</v>
      </c>
      <c r="N370" s="598">
        <f t="shared" si="100"/>
        <v>0</v>
      </c>
      <c r="P370" s="610"/>
      <c r="V370" s="598">
        <f t="shared" si="101"/>
        <v>0</v>
      </c>
      <c r="W370" s="612">
        <f t="shared" si="102"/>
        <v>359</v>
      </c>
      <c r="X370" s="610"/>
      <c r="Y370" s="610"/>
      <c r="AC370">
        <f t="shared" si="92"/>
        <v>1900</v>
      </c>
      <c r="AD370">
        <f t="shared" si="93"/>
        <v>12</v>
      </c>
      <c r="AE370">
        <f t="shared" si="94"/>
        <v>0</v>
      </c>
      <c r="AF370">
        <f>SUM($AE$10:AE370)</f>
        <v>0</v>
      </c>
      <c r="AG370">
        <f t="shared" si="95"/>
        <v>0</v>
      </c>
    </row>
    <row r="371" spans="6:33" x14ac:dyDescent="0.2">
      <c r="F371" s="610">
        <f t="shared" si="103"/>
        <v>1900</v>
      </c>
      <c r="G371">
        <f t="shared" si="104"/>
        <v>360</v>
      </c>
      <c r="H371" s="612">
        <f t="shared" si="96"/>
        <v>360</v>
      </c>
      <c r="I371" s="598">
        <f t="shared" si="97"/>
        <v>0</v>
      </c>
      <c r="J371" s="598">
        <f t="shared" si="105"/>
        <v>0</v>
      </c>
      <c r="K371" s="598">
        <f t="shared" si="98"/>
        <v>0</v>
      </c>
      <c r="L371" s="598">
        <f t="shared" si="99"/>
        <v>0</v>
      </c>
      <c r="M371" s="598">
        <f t="shared" si="91"/>
        <v>0</v>
      </c>
      <c r="N371" s="598">
        <f t="shared" si="100"/>
        <v>0</v>
      </c>
      <c r="P371" s="610"/>
      <c r="V371" s="598">
        <f t="shared" si="101"/>
        <v>0</v>
      </c>
      <c r="W371" s="612">
        <f t="shared" si="102"/>
        <v>360</v>
      </c>
      <c r="X371" s="610"/>
      <c r="Y371" s="610"/>
      <c r="AC371">
        <f t="shared" si="92"/>
        <v>1900</v>
      </c>
      <c r="AD371">
        <f t="shared" si="93"/>
        <v>12</v>
      </c>
      <c r="AE371">
        <f t="shared" si="94"/>
        <v>0</v>
      </c>
      <c r="AF371">
        <f>SUM($AE$10:AE371)</f>
        <v>0</v>
      </c>
      <c r="AG371">
        <f t="shared" si="95"/>
        <v>0</v>
      </c>
    </row>
    <row r="372" spans="6:33" x14ac:dyDescent="0.2">
      <c r="F372" s="610">
        <f t="shared" si="103"/>
        <v>1900</v>
      </c>
      <c r="G372">
        <f t="shared" si="104"/>
        <v>361</v>
      </c>
      <c r="H372" s="612">
        <f t="shared" si="96"/>
        <v>361</v>
      </c>
      <c r="I372" s="598">
        <f t="shared" si="97"/>
        <v>0</v>
      </c>
      <c r="J372" s="598">
        <f t="shared" si="105"/>
        <v>0</v>
      </c>
      <c r="K372" s="598">
        <f t="shared" si="98"/>
        <v>0</v>
      </c>
      <c r="L372" s="598">
        <f t="shared" si="99"/>
        <v>0</v>
      </c>
      <c r="M372" s="598">
        <f t="shared" si="91"/>
        <v>0</v>
      </c>
      <c r="N372" s="598">
        <f t="shared" si="100"/>
        <v>0</v>
      </c>
      <c r="P372" s="610"/>
      <c r="V372" s="598">
        <f t="shared" si="101"/>
        <v>0</v>
      </c>
      <c r="W372" s="612">
        <f t="shared" si="102"/>
        <v>361</v>
      </c>
      <c r="X372" s="610"/>
      <c r="Y372" s="610"/>
      <c r="AC372">
        <f t="shared" si="92"/>
        <v>1900</v>
      </c>
      <c r="AD372">
        <f t="shared" si="93"/>
        <v>12</v>
      </c>
      <c r="AE372">
        <f t="shared" si="94"/>
        <v>0</v>
      </c>
      <c r="AF372">
        <f>SUM($AE$10:AE372)</f>
        <v>0</v>
      </c>
      <c r="AG372">
        <f t="shared" si="95"/>
        <v>0</v>
      </c>
    </row>
    <row r="373" spans="6:33" x14ac:dyDescent="0.2">
      <c r="F373" s="610">
        <f t="shared" si="103"/>
        <v>1900</v>
      </c>
      <c r="G373">
        <f t="shared" si="104"/>
        <v>362</v>
      </c>
      <c r="H373" s="612">
        <f t="shared" si="96"/>
        <v>362</v>
      </c>
      <c r="I373" s="598">
        <f t="shared" si="97"/>
        <v>0</v>
      </c>
      <c r="J373" s="598">
        <f t="shared" si="105"/>
        <v>0</v>
      </c>
      <c r="K373" s="598">
        <f t="shared" si="98"/>
        <v>0</v>
      </c>
      <c r="L373" s="598">
        <f t="shared" si="99"/>
        <v>0</v>
      </c>
      <c r="M373" s="598">
        <f t="shared" si="91"/>
        <v>0</v>
      </c>
      <c r="N373" s="598">
        <f t="shared" si="100"/>
        <v>0</v>
      </c>
      <c r="P373" s="610"/>
      <c r="V373" s="598">
        <f t="shared" si="101"/>
        <v>0</v>
      </c>
      <c r="W373" s="612">
        <f t="shared" si="102"/>
        <v>362</v>
      </c>
      <c r="X373" s="610"/>
      <c r="Y373" s="610"/>
      <c r="AC373">
        <f t="shared" si="92"/>
        <v>1900</v>
      </c>
      <c r="AD373">
        <f t="shared" si="93"/>
        <v>12</v>
      </c>
      <c r="AE373">
        <f t="shared" si="94"/>
        <v>0</v>
      </c>
      <c r="AF373">
        <f>SUM($AE$10:AE373)</f>
        <v>0</v>
      </c>
      <c r="AG373">
        <f t="shared" si="95"/>
        <v>0</v>
      </c>
    </row>
    <row r="374" spans="6:33" x14ac:dyDescent="0.2">
      <c r="F374" s="610">
        <f t="shared" si="103"/>
        <v>1900</v>
      </c>
      <c r="G374">
        <f t="shared" si="104"/>
        <v>363</v>
      </c>
      <c r="H374" s="612">
        <f t="shared" si="96"/>
        <v>363</v>
      </c>
      <c r="I374" s="598">
        <f t="shared" si="97"/>
        <v>0</v>
      </c>
      <c r="J374" s="598">
        <f t="shared" si="105"/>
        <v>0</v>
      </c>
      <c r="K374" s="598">
        <f t="shared" si="98"/>
        <v>0</v>
      </c>
      <c r="L374" s="598">
        <f t="shared" si="99"/>
        <v>0</v>
      </c>
      <c r="M374" s="598">
        <f t="shared" si="91"/>
        <v>0</v>
      </c>
      <c r="N374" s="598">
        <f t="shared" si="100"/>
        <v>0</v>
      </c>
      <c r="P374" s="610"/>
      <c r="V374" s="598">
        <f t="shared" si="101"/>
        <v>0</v>
      </c>
      <c r="W374" s="612">
        <f t="shared" si="102"/>
        <v>363</v>
      </c>
      <c r="X374" s="610"/>
      <c r="Y374" s="610"/>
      <c r="AC374">
        <f t="shared" si="92"/>
        <v>1900</v>
      </c>
      <c r="AD374">
        <f t="shared" si="93"/>
        <v>12</v>
      </c>
      <c r="AE374">
        <f t="shared" si="94"/>
        <v>0</v>
      </c>
      <c r="AF374">
        <f>SUM($AE$10:AE374)</f>
        <v>0</v>
      </c>
      <c r="AG374">
        <f t="shared" si="95"/>
        <v>0</v>
      </c>
    </row>
    <row r="375" spans="6:33" x14ac:dyDescent="0.2">
      <c r="F375" s="610">
        <f t="shared" si="103"/>
        <v>1900</v>
      </c>
      <c r="G375">
        <f t="shared" si="104"/>
        <v>364</v>
      </c>
      <c r="H375" s="612">
        <f t="shared" si="96"/>
        <v>364</v>
      </c>
      <c r="I375" s="598">
        <f t="shared" si="97"/>
        <v>0</v>
      </c>
      <c r="J375" s="598">
        <f t="shared" si="105"/>
        <v>0</v>
      </c>
      <c r="K375" s="598">
        <f t="shared" si="98"/>
        <v>0</v>
      </c>
      <c r="L375" s="598">
        <f t="shared" si="99"/>
        <v>0</v>
      </c>
      <c r="M375" s="598">
        <f t="shared" si="91"/>
        <v>0</v>
      </c>
      <c r="N375" s="598">
        <f t="shared" si="100"/>
        <v>0</v>
      </c>
      <c r="P375" s="610"/>
      <c r="V375" s="598">
        <f t="shared" si="101"/>
        <v>0</v>
      </c>
      <c r="W375" s="612">
        <f t="shared" si="102"/>
        <v>364</v>
      </c>
      <c r="X375" s="610"/>
      <c r="Y375" s="610"/>
      <c r="AC375">
        <f t="shared" si="92"/>
        <v>1900</v>
      </c>
      <c r="AD375">
        <f t="shared" si="93"/>
        <v>12</v>
      </c>
      <c r="AE375">
        <f t="shared" si="94"/>
        <v>0</v>
      </c>
      <c r="AF375">
        <f>SUM($AE$10:AE375)</f>
        <v>0</v>
      </c>
      <c r="AG375">
        <f t="shared" si="95"/>
        <v>0</v>
      </c>
    </row>
    <row r="376" spans="6:33" x14ac:dyDescent="0.2">
      <c r="F376" s="610">
        <f t="shared" si="103"/>
        <v>1900</v>
      </c>
      <c r="G376">
        <f t="shared" si="104"/>
        <v>365</v>
      </c>
      <c r="H376" s="612">
        <f t="shared" si="96"/>
        <v>365</v>
      </c>
      <c r="I376" s="598">
        <f t="shared" si="97"/>
        <v>0</v>
      </c>
      <c r="J376" s="598">
        <f t="shared" si="105"/>
        <v>0</v>
      </c>
      <c r="K376" s="598">
        <f t="shared" si="98"/>
        <v>0</v>
      </c>
      <c r="L376" s="598">
        <f t="shared" si="99"/>
        <v>0</v>
      </c>
      <c r="M376" s="598">
        <f t="shared" si="91"/>
        <v>0</v>
      </c>
      <c r="N376" s="598">
        <f t="shared" si="100"/>
        <v>0</v>
      </c>
      <c r="P376" s="610"/>
      <c r="V376" s="598">
        <f t="shared" si="101"/>
        <v>0</v>
      </c>
      <c r="W376" s="612">
        <f t="shared" si="102"/>
        <v>365</v>
      </c>
      <c r="X376" s="610"/>
      <c r="Y376" s="610"/>
      <c r="AC376">
        <f t="shared" si="92"/>
        <v>1900</v>
      </c>
      <c r="AD376">
        <f t="shared" si="93"/>
        <v>12</v>
      </c>
      <c r="AE376">
        <f t="shared" si="94"/>
        <v>0</v>
      </c>
      <c r="AF376">
        <f>SUM($AE$10:AE376)</f>
        <v>0</v>
      </c>
      <c r="AG376">
        <f t="shared" si="95"/>
        <v>0</v>
      </c>
    </row>
    <row r="377" spans="6:33" x14ac:dyDescent="0.2">
      <c r="F377" s="610">
        <f t="shared" si="103"/>
        <v>1900</v>
      </c>
      <c r="G377">
        <f t="shared" si="104"/>
        <v>366</v>
      </c>
      <c r="H377" s="612">
        <f t="shared" si="96"/>
        <v>366</v>
      </c>
      <c r="I377" s="598">
        <f t="shared" si="97"/>
        <v>0</v>
      </c>
      <c r="J377" s="598">
        <f t="shared" si="105"/>
        <v>0</v>
      </c>
      <c r="K377" s="598">
        <f t="shared" si="98"/>
        <v>0</v>
      </c>
      <c r="L377" s="598">
        <f t="shared" si="99"/>
        <v>0</v>
      </c>
      <c r="M377" s="598">
        <f t="shared" si="91"/>
        <v>0</v>
      </c>
      <c r="N377" s="598">
        <f t="shared" si="100"/>
        <v>0</v>
      </c>
      <c r="P377" s="610"/>
      <c r="V377" s="598">
        <f t="shared" si="101"/>
        <v>0</v>
      </c>
      <c r="W377" s="612">
        <f t="shared" si="102"/>
        <v>366</v>
      </c>
      <c r="X377" s="610"/>
      <c r="Y377" s="610"/>
      <c r="AC377">
        <f t="shared" si="92"/>
        <v>1900</v>
      </c>
      <c r="AD377">
        <f t="shared" si="93"/>
        <v>12</v>
      </c>
      <c r="AE377">
        <f t="shared" si="94"/>
        <v>0</v>
      </c>
      <c r="AF377">
        <f>SUM($AE$10:AE377)</f>
        <v>0</v>
      </c>
      <c r="AG377">
        <f t="shared" si="95"/>
        <v>0</v>
      </c>
    </row>
    <row r="378" spans="6:33" x14ac:dyDescent="0.2">
      <c r="F378" s="610">
        <f t="shared" si="103"/>
        <v>1901</v>
      </c>
      <c r="G378">
        <f t="shared" si="104"/>
        <v>367</v>
      </c>
      <c r="H378" s="612">
        <f t="shared" si="96"/>
        <v>367</v>
      </c>
      <c r="I378" s="598">
        <f t="shared" si="97"/>
        <v>0</v>
      </c>
      <c r="J378" s="598">
        <f t="shared" si="105"/>
        <v>0</v>
      </c>
      <c r="K378" s="598">
        <f t="shared" si="98"/>
        <v>0</v>
      </c>
      <c r="L378" s="598">
        <f t="shared" si="99"/>
        <v>0</v>
      </c>
      <c r="M378" s="598">
        <f t="shared" si="91"/>
        <v>0</v>
      </c>
      <c r="N378" s="598">
        <f t="shared" si="100"/>
        <v>0</v>
      </c>
      <c r="P378" s="610"/>
      <c r="V378" s="598">
        <f t="shared" si="101"/>
        <v>0</v>
      </c>
      <c r="W378" s="612">
        <f t="shared" si="102"/>
        <v>367</v>
      </c>
      <c r="X378" s="610"/>
      <c r="Y378" s="610"/>
      <c r="AC378">
        <f t="shared" si="92"/>
        <v>1901</v>
      </c>
      <c r="AD378">
        <f t="shared" si="93"/>
        <v>1</v>
      </c>
      <c r="AE378">
        <f t="shared" si="94"/>
        <v>0</v>
      </c>
      <c r="AF378">
        <f>SUM($AE$10:AE378)</f>
        <v>0</v>
      </c>
      <c r="AG378">
        <f t="shared" si="95"/>
        <v>0</v>
      </c>
    </row>
    <row r="379" spans="6:33" x14ac:dyDescent="0.2">
      <c r="F379" s="610">
        <f t="shared" si="103"/>
        <v>1901</v>
      </c>
      <c r="G379">
        <f t="shared" si="104"/>
        <v>368</v>
      </c>
      <c r="H379" s="612">
        <f t="shared" si="96"/>
        <v>368</v>
      </c>
      <c r="I379" s="598">
        <f t="shared" si="97"/>
        <v>0</v>
      </c>
      <c r="J379" s="598">
        <f t="shared" si="105"/>
        <v>0</v>
      </c>
      <c r="K379" s="598">
        <f t="shared" si="98"/>
        <v>0</v>
      </c>
      <c r="L379" s="598">
        <f t="shared" si="99"/>
        <v>0</v>
      </c>
      <c r="M379" s="598">
        <f t="shared" si="91"/>
        <v>0</v>
      </c>
      <c r="N379" s="598">
        <f t="shared" si="100"/>
        <v>0</v>
      </c>
      <c r="P379" s="610"/>
      <c r="V379" s="598">
        <f t="shared" si="101"/>
        <v>0</v>
      </c>
      <c r="W379" s="612">
        <f t="shared" si="102"/>
        <v>368</v>
      </c>
      <c r="X379" s="610"/>
      <c r="Y379" s="610"/>
      <c r="AC379">
        <f t="shared" si="92"/>
        <v>1901</v>
      </c>
      <c r="AD379">
        <f t="shared" si="93"/>
        <v>1</v>
      </c>
      <c r="AE379">
        <f t="shared" si="94"/>
        <v>0</v>
      </c>
      <c r="AF379">
        <f>SUM($AE$10:AE379)</f>
        <v>0</v>
      </c>
      <c r="AG379">
        <f t="shared" si="95"/>
        <v>0</v>
      </c>
    </row>
    <row r="380" spans="6:33" x14ac:dyDescent="0.2">
      <c r="F380" s="610">
        <f t="shared" si="103"/>
        <v>1901</v>
      </c>
      <c r="G380">
        <f t="shared" si="104"/>
        <v>369</v>
      </c>
      <c r="H380" s="612">
        <f t="shared" si="96"/>
        <v>369</v>
      </c>
      <c r="I380" s="598">
        <f t="shared" si="97"/>
        <v>0</v>
      </c>
      <c r="J380" s="598">
        <f t="shared" si="105"/>
        <v>0</v>
      </c>
      <c r="K380" s="598">
        <f t="shared" si="98"/>
        <v>0</v>
      </c>
      <c r="L380" s="598">
        <f t="shared" si="99"/>
        <v>0</v>
      </c>
      <c r="M380" s="598">
        <f t="shared" si="91"/>
        <v>0</v>
      </c>
      <c r="N380" s="598">
        <f t="shared" si="100"/>
        <v>0</v>
      </c>
      <c r="P380" s="610"/>
      <c r="V380" s="598">
        <f t="shared" si="101"/>
        <v>0</v>
      </c>
      <c r="W380" s="612">
        <f t="shared" si="102"/>
        <v>369</v>
      </c>
      <c r="X380" s="610"/>
      <c r="Y380" s="610"/>
      <c r="AC380">
        <f t="shared" si="92"/>
        <v>1901</v>
      </c>
      <c r="AD380">
        <f t="shared" si="93"/>
        <v>1</v>
      </c>
      <c r="AE380">
        <f t="shared" si="94"/>
        <v>0</v>
      </c>
      <c r="AF380">
        <f>SUM($AE$10:AE380)</f>
        <v>0</v>
      </c>
      <c r="AG380">
        <f t="shared" si="95"/>
        <v>0</v>
      </c>
    </row>
    <row r="381" spans="6:33" x14ac:dyDescent="0.2">
      <c r="F381" s="610">
        <f t="shared" si="103"/>
        <v>1901</v>
      </c>
      <c r="G381">
        <f t="shared" si="104"/>
        <v>370</v>
      </c>
      <c r="H381" s="612">
        <f t="shared" si="96"/>
        <v>370</v>
      </c>
      <c r="I381" s="598">
        <f t="shared" si="97"/>
        <v>0</v>
      </c>
      <c r="J381" s="598">
        <f t="shared" si="105"/>
        <v>0</v>
      </c>
      <c r="K381" s="598">
        <f t="shared" si="98"/>
        <v>0</v>
      </c>
      <c r="L381" s="598">
        <f t="shared" si="99"/>
        <v>0</v>
      </c>
      <c r="M381" s="598">
        <f t="shared" si="91"/>
        <v>0</v>
      </c>
      <c r="N381" s="598">
        <f t="shared" si="100"/>
        <v>0</v>
      </c>
      <c r="P381" s="610"/>
      <c r="V381" s="598">
        <f t="shared" si="101"/>
        <v>0</v>
      </c>
      <c r="W381" s="612">
        <f t="shared" si="102"/>
        <v>370</v>
      </c>
      <c r="X381" s="610"/>
      <c r="Y381" s="610"/>
      <c r="AC381">
        <f t="shared" si="92"/>
        <v>1901</v>
      </c>
      <c r="AD381">
        <f t="shared" si="93"/>
        <v>1</v>
      </c>
      <c r="AE381">
        <f t="shared" si="94"/>
        <v>0</v>
      </c>
      <c r="AF381">
        <f>SUM($AE$10:AE381)</f>
        <v>0</v>
      </c>
      <c r="AG381">
        <f t="shared" si="95"/>
        <v>0</v>
      </c>
    </row>
    <row r="382" spans="6:33" x14ac:dyDescent="0.2">
      <c r="F382" s="610">
        <f t="shared" si="103"/>
        <v>1901</v>
      </c>
      <c r="G382">
        <f t="shared" si="104"/>
        <v>371</v>
      </c>
      <c r="H382" s="612">
        <f t="shared" si="96"/>
        <v>371</v>
      </c>
      <c r="I382" s="598">
        <f t="shared" si="97"/>
        <v>0</v>
      </c>
      <c r="J382" s="598">
        <f t="shared" si="105"/>
        <v>0</v>
      </c>
      <c r="K382" s="598">
        <f t="shared" si="98"/>
        <v>0</v>
      </c>
      <c r="L382" s="598">
        <f t="shared" si="99"/>
        <v>0</v>
      </c>
      <c r="M382" s="598">
        <f t="shared" si="91"/>
        <v>0</v>
      </c>
      <c r="N382" s="598">
        <f t="shared" si="100"/>
        <v>0</v>
      </c>
      <c r="P382" s="610"/>
      <c r="V382" s="598">
        <f t="shared" si="101"/>
        <v>0</v>
      </c>
      <c r="W382" s="612">
        <f t="shared" si="102"/>
        <v>371</v>
      </c>
      <c r="X382" s="610"/>
      <c r="Y382" s="610"/>
      <c r="AC382">
        <f t="shared" si="92"/>
        <v>1901</v>
      </c>
      <c r="AD382">
        <f t="shared" si="93"/>
        <v>1</v>
      </c>
      <c r="AE382">
        <f t="shared" si="94"/>
        <v>0</v>
      </c>
      <c r="AF382">
        <f>SUM($AE$10:AE382)</f>
        <v>0</v>
      </c>
      <c r="AG382">
        <f t="shared" si="95"/>
        <v>0</v>
      </c>
    </row>
    <row r="383" spans="6:33" x14ac:dyDescent="0.2">
      <c r="F383" s="610">
        <f t="shared" si="103"/>
        <v>1901</v>
      </c>
      <c r="G383">
        <f t="shared" si="104"/>
        <v>372</v>
      </c>
      <c r="H383" s="612">
        <f t="shared" si="96"/>
        <v>372</v>
      </c>
      <c r="I383" s="598">
        <f t="shared" si="97"/>
        <v>0</v>
      </c>
      <c r="J383" s="598">
        <f t="shared" si="105"/>
        <v>0</v>
      </c>
      <c r="K383" s="598">
        <f t="shared" si="98"/>
        <v>0</v>
      </c>
      <c r="L383" s="598">
        <f t="shared" si="99"/>
        <v>0</v>
      </c>
      <c r="M383" s="598">
        <f t="shared" si="91"/>
        <v>0</v>
      </c>
      <c r="N383" s="598">
        <f t="shared" si="100"/>
        <v>0</v>
      </c>
      <c r="P383" s="610"/>
      <c r="V383" s="598">
        <f t="shared" si="101"/>
        <v>0</v>
      </c>
      <c r="W383" s="612">
        <f t="shared" si="102"/>
        <v>372</v>
      </c>
      <c r="X383" s="610"/>
      <c r="Y383" s="610"/>
      <c r="AC383">
        <f t="shared" si="92"/>
        <v>1901</v>
      </c>
      <c r="AD383">
        <f t="shared" si="93"/>
        <v>1</v>
      </c>
      <c r="AE383">
        <f t="shared" si="94"/>
        <v>0</v>
      </c>
      <c r="AF383">
        <f>SUM($AE$10:AE383)</f>
        <v>0</v>
      </c>
      <c r="AG383">
        <f t="shared" si="95"/>
        <v>0</v>
      </c>
    </row>
    <row r="384" spans="6:33" x14ac:dyDescent="0.2">
      <c r="F384" s="610">
        <f t="shared" si="103"/>
        <v>1901</v>
      </c>
      <c r="G384">
        <f t="shared" si="104"/>
        <v>373</v>
      </c>
      <c r="H384" s="612">
        <f t="shared" si="96"/>
        <v>373</v>
      </c>
      <c r="I384" s="598">
        <f t="shared" si="97"/>
        <v>0</v>
      </c>
      <c r="J384" s="598">
        <f t="shared" si="105"/>
        <v>0</v>
      </c>
      <c r="K384" s="598">
        <f t="shared" si="98"/>
        <v>0</v>
      </c>
      <c r="L384" s="598">
        <f t="shared" si="99"/>
        <v>0</v>
      </c>
      <c r="M384" s="598">
        <f t="shared" si="91"/>
        <v>0</v>
      </c>
      <c r="N384" s="598">
        <f t="shared" si="100"/>
        <v>0</v>
      </c>
      <c r="P384" s="610"/>
      <c r="V384" s="598">
        <f t="shared" si="101"/>
        <v>0</v>
      </c>
      <c r="W384" s="612">
        <f t="shared" si="102"/>
        <v>373</v>
      </c>
      <c r="X384" s="610"/>
      <c r="Y384" s="610"/>
      <c r="AC384">
        <f t="shared" si="92"/>
        <v>1901</v>
      </c>
      <c r="AD384">
        <f t="shared" si="93"/>
        <v>1</v>
      </c>
      <c r="AE384">
        <f t="shared" si="94"/>
        <v>0</v>
      </c>
      <c r="AF384">
        <f>SUM($AE$10:AE384)</f>
        <v>0</v>
      </c>
      <c r="AG384">
        <f t="shared" si="95"/>
        <v>0</v>
      </c>
    </row>
    <row r="385" spans="6:33" x14ac:dyDescent="0.2">
      <c r="F385" s="610">
        <f t="shared" si="103"/>
        <v>1901</v>
      </c>
      <c r="G385">
        <f t="shared" si="104"/>
        <v>374</v>
      </c>
      <c r="H385" s="612">
        <f t="shared" si="96"/>
        <v>374</v>
      </c>
      <c r="I385" s="598">
        <f t="shared" si="97"/>
        <v>0</v>
      </c>
      <c r="J385" s="598">
        <f t="shared" si="105"/>
        <v>0</v>
      </c>
      <c r="K385" s="598">
        <f t="shared" si="98"/>
        <v>0</v>
      </c>
      <c r="L385" s="598">
        <f t="shared" si="99"/>
        <v>0</v>
      </c>
      <c r="M385" s="598">
        <f t="shared" si="91"/>
        <v>0</v>
      </c>
      <c r="N385" s="598">
        <f t="shared" si="100"/>
        <v>0</v>
      </c>
      <c r="P385" s="610"/>
      <c r="V385" s="598">
        <f t="shared" si="101"/>
        <v>0</v>
      </c>
      <c r="W385" s="612">
        <f t="shared" si="102"/>
        <v>374</v>
      </c>
      <c r="X385" s="610"/>
      <c r="Y385" s="610"/>
      <c r="AC385">
        <f t="shared" si="92"/>
        <v>1901</v>
      </c>
      <c r="AD385">
        <f t="shared" si="93"/>
        <v>1</v>
      </c>
      <c r="AE385">
        <f t="shared" si="94"/>
        <v>0</v>
      </c>
      <c r="AF385">
        <f>SUM($AE$10:AE385)</f>
        <v>0</v>
      </c>
      <c r="AG385">
        <f t="shared" si="95"/>
        <v>0</v>
      </c>
    </row>
    <row r="386" spans="6:33" x14ac:dyDescent="0.2">
      <c r="F386" s="610">
        <f t="shared" si="103"/>
        <v>1901</v>
      </c>
      <c r="G386">
        <f t="shared" si="104"/>
        <v>375</v>
      </c>
      <c r="H386" s="612">
        <f t="shared" si="96"/>
        <v>375</v>
      </c>
      <c r="I386" s="598">
        <f t="shared" si="97"/>
        <v>0</v>
      </c>
      <c r="J386" s="598">
        <f t="shared" si="105"/>
        <v>0</v>
      </c>
      <c r="K386" s="598">
        <f t="shared" si="98"/>
        <v>0</v>
      </c>
      <c r="L386" s="598">
        <f t="shared" si="99"/>
        <v>0</v>
      </c>
      <c r="M386" s="598">
        <f t="shared" si="91"/>
        <v>0</v>
      </c>
      <c r="N386" s="598">
        <f t="shared" si="100"/>
        <v>0</v>
      </c>
      <c r="P386" s="610"/>
      <c r="V386" s="598">
        <f t="shared" si="101"/>
        <v>0</v>
      </c>
      <c r="W386" s="612">
        <f t="shared" si="102"/>
        <v>375</v>
      </c>
      <c r="X386" s="610"/>
      <c r="Y386" s="610"/>
      <c r="AC386">
        <f t="shared" si="92"/>
        <v>1901</v>
      </c>
      <c r="AD386">
        <f t="shared" si="93"/>
        <v>1</v>
      </c>
      <c r="AE386">
        <f t="shared" si="94"/>
        <v>0</v>
      </c>
      <c r="AF386">
        <f>SUM($AE$10:AE386)</f>
        <v>0</v>
      </c>
      <c r="AG386">
        <f t="shared" si="95"/>
        <v>0</v>
      </c>
    </row>
    <row r="387" spans="6:33" x14ac:dyDescent="0.2">
      <c r="F387" s="610">
        <f t="shared" si="103"/>
        <v>1901</v>
      </c>
      <c r="G387">
        <f t="shared" si="104"/>
        <v>376</v>
      </c>
      <c r="H387" s="612">
        <f t="shared" si="96"/>
        <v>376</v>
      </c>
      <c r="I387" s="598">
        <f t="shared" si="97"/>
        <v>0</v>
      </c>
      <c r="J387" s="598">
        <f t="shared" si="105"/>
        <v>0</v>
      </c>
      <c r="K387" s="598">
        <f t="shared" si="98"/>
        <v>0</v>
      </c>
      <c r="L387" s="598">
        <f t="shared" si="99"/>
        <v>0</v>
      </c>
      <c r="M387" s="598">
        <f t="shared" si="91"/>
        <v>0</v>
      </c>
      <c r="N387" s="598">
        <f t="shared" si="100"/>
        <v>0</v>
      </c>
      <c r="P387" s="610"/>
      <c r="V387" s="598">
        <f t="shared" si="101"/>
        <v>0</v>
      </c>
      <c r="W387" s="612">
        <f t="shared" si="102"/>
        <v>376</v>
      </c>
      <c r="X387" s="610"/>
      <c r="Y387" s="610"/>
      <c r="AC387">
        <f t="shared" si="92"/>
        <v>1901</v>
      </c>
      <c r="AD387">
        <f t="shared" si="93"/>
        <v>1</v>
      </c>
      <c r="AE387">
        <f t="shared" si="94"/>
        <v>0</v>
      </c>
      <c r="AF387">
        <f>SUM($AE$10:AE387)</f>
        <v>0</v>
      </c>
      <c r="AG387">
        <f t="shared" si="95"/>
        <v>0</v>
      </c>
    </row>
    <row r="388" spans="6:33" x14ac:dyDescent="0.2">
      <c r="F388" s="610">
        <f t="shared" si="103"/>
        <v>1901</v>
      </c>
      <c r="G388">
        <f t="shared" si="104"/>
        <v>377</v>
      </c>
      <c r="H388" s="612">
        <f t="shared" si="96"/>
        <v>377</v>
      </c>
      <c r="I388" s="598">
        <f t="shared" si="97"/>
        <v>0</v>
      </c>
      <c r="J388" s="598">
        <f t="shared" si="105"/>
        <v>0</v>
      </c>
      <c r="K388" s="598">
        <f t="shared" si="98"/>
        <v>0</v>
      </c>
      <c r="L388" s="598">
        <f t="shared" si="99"/>
        <v>0</v>
      </c>
      <c r="M388" s="598">
        <f t="shared" si="91"/>
        <v>0</v>
      </c>
      <c r="N388" s="598">
        <f t="shared" si="100"/>
        <v>0</v>
      </c>
      <c r="P388" s="610"/>
      <c r="V388" s="598">
        <f t="shared" si="101"/>
        <v>0</v>
      </c>
      <c r="W388" s="612">
        <f t="shared" si="102"/>
        <v>377</v>
      </c>
      <c r="X388" s="610"/>
      <c r="Y388" s="610"/>
      <c r="AC388">
        <f t="shared" si="92"/>
        <v>1901</v>
      </c>
      <c r="AD388">
        <f t="shared" si="93"/>
        <v>1</v>
      </c>
      <c r="AE388">
        <f t="shared" si="94"/>
        <v>0</v>
      </c>
      <c r="AF388">
        <f>SUM($AE$10:AE388)</f>
        <v>0</v>
      </c>
      <c r="AG388">
        <f t="shared" si="95"/>
        <v>0</v>
      </c>
    </row>
    <row r="389" spans="6:33" x14ac:dyDescent="0.2">
      <c r="F389" s="610">
        <f t="shared" si="103"/>
        <v>1901</v>
      </c>
      <c r="G389">
        <f t="shared" si="104"/>
        <v>378</v>
      </c>
      <c r="H389" s="612">
        <f t="shared" si="96"/>
        <v>378</v>
      </c>
      <c r="I389" s="598">
        <f t="shared" si="97"/>
        <v>0</v>
      </c>
      <c r="J389" s="598">
        <f t="shared" si="105"/>
        <v>0</v>
      </c>
      <c r="K389" s="598">
        <f t="shared" si="98"/>
        <v>0</v>
      </c>
      <c r="L389" s="598">
        <f t="shared" si="99"/>
        <v>0</v>
      </c>
      <c r="M389" s="598">
        <f t="shared" si="91"/>
        <v>0</v>
      </c>
      <c r="N389" s="598">
        <f t="shared" si="100"/>
        <v>0</v>
      </c>
      <c r="P389" s="610"/>
      <c r="V389" s="598">
        <f t="shared" si="101"/>
        <v>0</v>
      </c>
      <c r="W389" s="612">
        <f t="shared" si="102"/>
        <v>378</v>
      </c>
      <c r="X389" s="610"/>
      <c r="Y389" s="610"/>
      <c r="AC389">
        <f t="shared" si="92"/>
        <v>1901</v>
      </c>
      <c r="AD389">
        <f t="shared" si="93"/>
        <v>1</v>
      </c>
      <c r="AE389">
        <f t="shared" si="94"/>
        <v>0</v>
      </c>
      <c r="AF389">
        <f>SUM($AE$10:AE389)</f>
        <v>0</v>
      </c>
      <c r="AG389">
        <f t="shared" si="95"/>
        <v>0</v>
      </c>
    </row>
    <row r="390" spans="6:33" x14ac:dyDescent="0.2">
      <c r="F390" s="610">
        <f t="shared" si="103"/>
        <v>1901</v>
      </c>
      <c r="G390">
        <f t="shared" si="104"/>
        <v>379</v>
      </c>
      <c r="H390" s="612">
        <f t="shared" si="96"/>
        <v>379</v>
      </c>
      <c r="I390" s="598">
        <f t="shared" si="97"/>
        <v>0</v>
      </c>
      <c r="J390" s="598">
        <f t="shared" si="105"/>
        <v>0</v>
      </c>
      <c r="K390" s="598">
        <f t="shared" si="98"/>
        <v>0</v>
      </c>
      <c r="L390" s="598">
        <f t="shared" si="99"/>
        <v>0</v>
      </c>
      <c r="M390" s="598">
        <f t="shared" si="91"/>
        <v>0</v>
      </c>
      <c r="N390" s="598">
        <f t="shared" si="100"/>
        <v>0</v>
      </c>
      <c r="P390" s="610"/>
      <c r="V390" s="598">
        <f t="shared" si="101"/>
        <v>0</v>
      </c>
      <c r="W390" s="612">
        <f t="shared" si="102"/>
        <v>379</v>
      </c>
      <c r="X390" s="610"/>
      <c r="Y390" s="610"/>
      <c r="AC390">
        <f t="shared" si="92"/>
        <v>1901</v>
      </c>
      <c r="AD390">
        <f t="shared" si="93"/>
        <v>1</v>
      </c>
      <c r="AE390">
        <f t="shared" si="94"/>
        <v>0</v>
      </c>
      <c r="AF390">
        <f>SUM($AE$10:AE390)</f>
        <v>0</v>
      </c>
      <c r="AG390">
        <f t="shared" si="95"/>
        <v>0</v>
      </c>
    </row>
    <row r="391" spans="6:33" x14ac:dyDescent="0.2">
      <c r="F391" s="610">
        <f t="shared" si="103"/>
        <v>1901</v>
      </c>
      <c r="G391">
        <f t="shared" si="104"/>
        <v>380</v>
      </c>
      <c r="H391" s="612">
        <f t="shared" si="96"/>
        <v>380</v>
      </c>
      <c r="I391" s="598">
        <f t="shared" si="97"/>
        <v>0</v>
      </c>
      <c r="J391" s="598">
        <f t="shared" si="105"/>
        <v>0</v>
      </c>
      <c r="K391" s="598">
        <f t="shared" si="98"/>
        <v>0</v>
      </c>
      <c r="L391" s="598">
        <f t="shared" si="99"/>
        <v>0</v>
      </c>
      <c r="M391" s="598">
        <f t="shared" si="91"/>
        <v>0</v>
      </c>
      <c r="N391" s="598">
        <f t="shared" si="100"/>
        <v>0</v>
      </c>
      <c r="P391" s="610"/>
      <c r="V391" s="598">
        <f t="shared" si="101"/>
        <v>0</v>
      </c>
      <c r="W391" s="612">
        <f t="shared" si="102"/>
        <v>380</v>
      </c>
      <c r="X391" s="610"/>
      <c r="Y391" s="610"/>
      <c r="AC391">
        <f t="shared" si="92"/>
        <v>1901</v>
      </c>
      <c r="AD391">
        <f t="shared" si="93"/>
        <v>1</v>
      </c>
      <c r="AE391">
        <f t="shared" si="94"/>
        <v>0</v>
      </c>
      <c r="AF391">
        <f>SUM($AE$10:AE391)</f>
        <v>0</v>
      </c>
      <c r="AG391">
        <f t="shared" si="95"/>
        <v>0</v>
      </c>
    </row>
    <row r="392" spans="6:33" x14ac:dyDescent="0.2">
      <c r="F392" s="610">
        <f t="shared" si="103"/>
        <v>1901</v>
      </c>
      <c r="G392">
        <f t="shared" si="104"/>
        <v>381</v>
      </c>
      <c r="H392" s="612">
        <f t="shared" si="96"/>
        <v>381</v>
      </c>
      <c r="I392" s="598">
        <f t="shared" si="97"/>
        <v>0</v>
      </c>
      <c r="J392" s="598">
        <f t="shared" si="105"/>
        <v>0</v>
      </c>
      <c r="K392" s="598">
        <f t="shared" si="98"/>
        <v>0</v>
      </c>
      <c r="L392" s="598">
        <f t="shared" si="99"/>
        <v>0</v>
      </c>
      <c r="M392" s="598">
        <f t="shared" si="91"/>
        <v>0</v>
      </c>
      <c r="N392" s="598">
        <f t="shared" si="100"/>
        <v>0</v>
      </c>
      <c r="P392" s="610"/>
      <c r="V392" s="598">
        <f t="shared" si="101"/>
        <v>0</v>
      </c>
      <c r="W392" s="612">
        <f t="shared" si="102"/>
        <v>381</v>
      </c>
      <c r="X392" s="610"/>
      <c r="Y392" s="610"/>
      <c r="AC392">
        <f t="shared" si="92"/>
        <v>1901</v>
      </c>
      <c r="AD392">
        <f t="shared" si="93"/>
        <v>1</v>
      </c>
      <c r="AE392">
        <f t="shared" si="94"/>
        <v>0</v>
      </c>
      <c r="AF392">
        <f>SUM($AE$10:AE392)</f>
        <v>0</v>
      </c>
      <c r="AG392">
        <f t="shared" si="95"/>
        <v>0</v>
      </c>
    </row>
    <row r="393" spans="6:33" x14ac:dyDescent="0.2">
      <c r="F393" s="610">
        <f t="shared" si="103"/>
        <v>1901</v>
      </c>
      <c r="G393">
        <f t="shared" si="104"/>
        <v>382</v>
      </c>
      <c r="H393" s="612">
        <f t="shared" si="96"/>
        <v>382</v>
      </c>
      <c r="I393" s="598">
        <f t="shared" si="97"/>
        <v>0</v>
      </c>
      <c r="J393" s="598">
        <f t="shared" si="105"/>
        <v>0</v>
      </c>
      <c r="K393" s="598">
        <f t="shared" si="98"/>
        <v>0</v>
      </c>
      <c r="L393" s="598">
        <f t="shared" si="99"/>
        <v>0</v>
      </c>
      <c r="M393" s="598">
        <f t="shared" si="91"/>
        <v>0</v>
      </c>
      <c r="N393" s="598">
        <f t="shared" si="100"/>
        <v>0</v>
      </c>
      <c r="P393" s="610"/>
      <c r="V393" s="598">
        <f t="shared" si="101"/>
        <v>0</v>
      </c>
      <c r="W393" s="612">
        <f t="shared" si="102"/>
        <v>382</v>
      </c>
      <c r="X393" s="610"/>
      <c r="Y393" s="610"/>
      <c r="AC393">
        <f t="shared" si="92"/>
        <v>1901</v>
      </c>
      <c r="AD393">
        <f t="shared" si="93"/>
        <v>1</v>
      </c>
      <c r="AE393">
        <f t="shared" si="94"/>
        <v>0</v>
      </c>
      <c r="AF393">
        <f>SUM($AE$10:AE393)</f>
        <v>0</v>
      </c>
      <c r="AG393">
        <f t="shared" si="95"/>
        <v>0</v>
      </c>
    </row>
    <row r="394" spans="6:33" x14ac:dyDescent="0.2">
      <c r="F394" s="610">
        <f t="shared" si="103"/>
        <v>1901</v>
      </c>
      <c r="G394">
        <f t="shared" si="104"/>
        <v>383</v>
      </c>
      <c r="H394" s="612">
        <f t="shared" si="96"/>
        <v>383</v>
      </c>
      <c r="I394" s="598">
        <f t="shared" si="97"/>
        <v>0</v>
      </c>
      <c r="J394" s="598">
        <f t="shared" si="105"/>
        <v>0</v>
      </c>
      <c r="K394" s="598">
        <f t="shared" si="98"/>
        <v>0</v>
      </c>
      <c r="L394" s="598">
        <f t="shared" si="99"/>
        <v>0</v>
      </c>
      <c r="M394" s="598">
        <f t="shared" si="91"/>
        <v>0</v>
      </c>
      <c r="N394" s="598">
        <f t="shared" si="100"/>
        <v>0</v>
      </c>
      <c r="P394" s="610"/>
      <c r="V394" s="598">
        <f t="shared" si="101"/>
        <v>0</v>
      </c>
      <c r="W394" s="612">
        <f t="shared" si="102"/>
        <v>383</v>
      </c>
      <c r="X394" s="610"/>
      <c r="Y394" s="610"/>
      <c r="AC394">
        <f t="shared" si="92"/>
        <v>1901</v>
      </c>
      <c r="AD394">
        <f t="shared" si="93"/>
        <v>1</v>
      </c>
      <c r="AE394">
        <f t="shared" si="94"/>
        <v>0</v>
      </c>
      <c r="AF394">
        <f>SUM($AE$10:AE394)</f>
        <v>0</v>
      </c>
      <c r="AG394">
        <f t="shared" si="95"/>
        <v>0</v>
      </c>
    </row>
    <row r="395" spans="6:33" x14ac:dyDescent="0.2">
      <c r="F395" s="610">
        <f t="shared" si="103"/>
        <v>1901</v>
      </c>
      <c r="G395">
        <f t="shared" si="104"/>
        <v>384</v>
      </c>
      <c r="H395" s="612">
        <f t="shared" si="96"/>
        <v>384</v>
      </c>
      <c r="I395" s="598">
        <f t="shared" si="97"/>
        <v>0</v>
      </c>
      <c r="J395" s="598">
        <f t="shared" si="105"/>
        <v>0</v>
      </c>
      <c r="K395" s="598">
        <f t="shared" si="98"/>
        <v>0</v>
      </c>
      <c r="L395" s="598">
        <f t="shared" si="99"/>
        <v>0</v>
      </c>
      <c r="M395" s="598">
        <f t="shared" ref="M395:M458" si="106">IF(AND(H395&gt;$C$7,H395&lt;$C$8),$C$5,0)</f>
        <v>0</v>
      </c>
      <c r="N395" s="598">
        <f t="shared" si="100"/>
        <v>0</v>
      </c>
      <c r="P395" s="610"/>
      <c r="V395" s="598">
        <f t="shared" si="101"/>
        <v>0</v>
      </c>
      <c r="W395" s="612">
        <f t="shared" si="102"/>
        <v>384</v>
      </c>
      <c r="X395" s="610"/>
      <c r="Y395" s="610"/>
      <c r="AC395">
        <f t="shared" ref="AC395:AC458" si="107">YEAR(H395)</f>
        <v>1901</v>
      </c>
      <c r="AD395">
        <f t="shared" ref="AD395:AD458" si="108">MONTH(H395)</f>
        <v>1</v>
      </c>
      <c r="AE395">
        <f t="shared" ref="AE395:AE458" si="109">IF(AND(AD395&lt;&gt;AD394,H394&gt;=$C$6,H395&lt;=$C$7),$C$11,0)</f>
        <v>0</v>
      </c>
      <c r="AF395">
        <f>SUM($AE$10:AE395)</f>
        <v>0</v>
      </c>
      <c r="AG395">
        <f t="shared" ref="AG395:AG458" si="110">IF(G395&lt;=$C$9,$D$4*IF(H395&lt;=$C$7,AF395,0),0)</f>
        <v>0</v>
      </c>
    </row>
    <row r="396" spans="6:33" x14ac:dyDescent="0.2">
      <c r="F396" s="610">
        <f t="shared" si="103"/>
        <v>1901</v>
      </c>
      <c r="G396">
        <f t="shared" si="104"/>
        <v>385</v>
      </c>
      <c r="H396" s="612">
        <f t="shared" ref="H396:H459" si="111">$C$6+G396</f>
        <v>385</v>
      </c>
      <c r="I396" s="598">
        <f t="shared" ref="I396:I459" si="112">IF(H396&lt;=$C$7,G396*($C$5/$C$9),0)</f>
        <v>0</v>
      </c>
      <c r="J396" s="598">
        <f t="shared" si="105"/>
        <v>0</v>
      </c>
      <c r="K396" s="598">
        <f t="shared" ref="K396:K459" si="113">IF(G396&lt;=$C$9,I396*$D$4,0)</f>
        <v>0</v>
      </c>
      <c r="L396" s="598">
        <f t="shared" ref="L396:L459" si="114">IF(G396&lt;=$C$9,$D$4*IF(H396&lt;=$C$7,J396,0),0)</f>
        <v>0</v>
      </c>
      <c r="M396" s="598">
        <f t="shared" si="106"/>
        <v>0</v>
      </c>
      <c r="N396" s="598">
        <f t="shared" ref="N396:N459" si="115">IF(AND(H396&gt;$C$7,H396&lt;$C$8),$C$5*$D$4,0)</f>
        <v>0</v>
      </c>
      <c r="P396" s="610"/>
      <c r="V396" s="598">
        <f t="shared" ref="V396:V459" si="116">IF(I396-I395+M396-M395&lt;0,0,I396-I395+M396-M395)</f>
        <v>0</v>
      </c>
      <c r="W396" s="612">
        <f t="shared" ref="W396:W459" si="117">H396</f>
        <v>385</v>
      </c>
      <c r="X396" s="610"/>
      <c r="Y396" s="610"/>
      <c r="AC396">
        <f t="shared" si="107"/>
        <v>1901</v>
      </c>
      <c r="AD396">
        <f t="shared" si="108"/>
        <v>1</v>
      </c>
      <c r="AE396">
        <f t="shared" si="109"/>
        <v>0</v>
      </c>
      <c r="AF396">
        <f>SUM($AE$10:AE396)</f>
        <v>0</v>
      </c>
      <c r="AG396">
        <f t="shared" si="110"/>
        <v>0</v>
      </c>
    </row>
    <row r="397" spans="6:33" x14ac:dyDescent="0.2">
      <c r="F397" s="610">
        <f t="shared" ref="F397:F460" si="118">YEAR(H397)</f>
        <v>1901</v>
      </c>
      <c r="G397">
        <f t="shared" ref="G397:G460" si="119">1+G396</f>
        <v>386</v>
      </c>
      <c r="H397" s="612">
        <f t="shared" si="111"/>
        <v>386</v>
      </c>
      <c r="I397" s="598">
        <f t="shared" si="112"/>
        <v>0</v>
      </c>
      <c r="J397" s="598">
        <f t="shared" ref="J397:J460" si="120">IF(H397&lt;=$C$7,$C$5/2,0)</f>
        <v>0</v>
      </c>
      <c r="K397" s="598">
        <f t="shared" si="113"/>
        <v>0</v>
      </c>
      <c r="L397" s="598">
        <f t="shared" si="114"/>
        <v>0</v>
      </c>
      <c r="M397" s="598">
        <f t="shared" si="106"/>
        <v>0</v>
      </c>
      <c r="N397" s="598">
        <f t="shared" si="115"/>
        <v>0</v>
      </c>
      <c r="P397" s="610"/>
      <c r="V397" s="598">
        <f t="shared" si="116"/>
        <v>0</v>
      </c>
      <c r="W397" s="612">
        <f t="shared" si="117"/>
        <v>386</v>
      </c>
      <c r="X397" s="610"/>
      <c r="Y397" s="610"/>
      <c r="AC397">
        <f t="shared" si="107"/>
        <v>1901</v>
      </c>
      <c r="AD397">
        <f t="shared" si="108"/>
        <v>1</v>
      </c>
      <c r="AE397">
        <f t="shared" si="109"/>
        <v>0</v>
      </c>
      <c r="AF397">
        <f>SUM($AE$10:AE397)</f>
        <v>0</v>
      </c>
      <c r="AG397">
        <f t="shared" si="110"/>
        <v>0</v>
      </c>
    </row>
    <row r="398" spans="6:33" x14ac:dyDescent="0.2">
      <c r="F398" s="610">
        <f t="shared" si="118"/>
        <v>1901</v>
      </c>
      <c r="G398">
        <f t="shared" si="119"/>
        <v>387</v>
      </c>
      <c r="H398" s="612">
        <f t="shared" si="111"/>
        <v>387</v>
      </c>
      <c r="I398" s="598">
        <f t="shared" si="112"/>
        <v>0</v>
      </c>
      <c r="J398" s="598">
        <f t="shared" si="120"/>
        <v>0</v>
      </c>
      <c r="K398" s="598">
        <f t="shared" si="113"/>
        <v>0</v>
      </c>
      <c r="L398" s="598">
        <f t="shared" si="114"/>
        <v>0</v>
      </c>
      <c r="M398" s="598">
        <f t="shared" si="106"/>
        <v>0</v>
      </c>
      <c r="N398" s="598">
        <f t="shared" si="115"/>
        <v>0</v>
      </c>
      <c r="P398" s="610"/>
      <c r="V398" s="598">
        <f t="shared" si="116"/>
        <v>0</v>
      </c>
      <c r="W398" s="612">
        <f t="shared" si="117"/>
        <v>387</v>
      </c>
      <c r="X398" s="610"/>
      <c r="Y398" s="610"/>
      <c r="AC398">
        <f t="shared" si="107"/>
        <v>1901</v>
      </c>
      <c r="AD398">
        <f t="shared" si="108"/>
        <v>1</v>
      </c>
      <c r="AE398">
        <f t="shared" si="109"/>
        <v>0</v>
      </c>
      <c r="AF398">
        <f>SUM($AE$10:AE398)</f>
        <v>0</v>
      </c>
      <c r="AG398">
        <f t="shared" si="110"/>
        <v>0</v>
      </c>
    </row>
    <row r="399" spans="6:33" x14ac:dyDescent="0.2">
      <c r="F399" s="610">
        <f t="shared" si="118"/>
        <v>1901</v>
      </c>
      <c r="G399">
        <f t="shared" si="119"/>
        <v>388</v>
      </c>
      <c r="H399" s="612">
        <f t="shared" si="111"/>
        <v>388</v>
      </c>
      <c r="I399" s="598">
        <f t="shared" si="112"/>
        <v>0</v>
      </c>
      <c r="J399" s="598">
        <f t="shared" si="120"/>
        <v>0</v>
      </c>
      <c r="K399" s="598">
        <f t="shared" si="113"/>
        <v>0</v>
      </c>
      <c r="L399" s="598">
        <f t="shared" si="114"/>
        <v>0</v>
      </c>
      <c r="M399" s="598">
        <f t="shared" si="106"/>
        <v>0</v>
      </c>
      <c r="N399" s="598">
        <f t="shared" si="115"/>
        <v>0</v>
      </c>
      <c r="P399" s="610"/>
      <c r="V399" s="598">
        <f t="shared" si="116"/>
        <v>0</v>
      </c>
      <c r="W399" s="612">
        <f t="shared" si="117"/>
        <v>388</v>
      </c>
      <c r="X399" s="610"/>
      <c r="Y399" s="610"/>
      <c r="AC399">
        <f t="shared" si="107"/>
        <v>1901</v>
      </c>
      <c r="AD399">
        <f t="shared" si="108"/>
        <v>1</v>
      </c>
      <c r="AE399">
        <f t="shared" si="109"/>
        <v>0</v>
      </c>
      <c r="AF399">
        <f>SUM($AE$10:AE399)</f>
        <v>0</v>
      </c>
      <c r="AG399">
        <f t="shared" si="110"/>
        <v>0</v>
      </c>
    </row>
    <row r="400" spans="6:33" x14ac:dyDescent="0.2">
      <c r="F400" s="610">
        <f t="shared" si="118"/>
        <v>1901</v>
      </c>
      <c r="G400">
        <f t="shared" si="119"/>
        <v>389</v>
      </c>
      <c r="H400" s="612">
        <f t="shared" si="111"/>
        <v>389</v>
      </c>
      <c r="I400" s="598">
        <f t="shared" si="112"/>
        <v>0</v>
      </c>
      <c r="J400" s="598">
        <f t="shared" si="120"/>
        <v>0</v>
      </c>
      <c r="K400" s="598">
        <f t="shared" si="113"/>
        <v>0</v>
      </c>
      <c r="L400" s="598">
        <f t="shared" si="114"/>
        <v>0</v>
      </c>
      <c r="M400" s="598">
        <f t="shared" si="106"/>
        <v>0</v>
      </c>
      <c r="N400" s="598">
        <f t="shared" si="115"/>
        <v>0</v>
      </c>
      <c r="P400" s="610"/>
      <c r="V400" s="598">
        <f t="shared" si="116"/>
        <v>0</v>
      </c>
      <c r="W400" s="612">
        <f t="shared" si="117"/>
        <v>389</v>
      </c>
      <c r="X400" s="610"/>
      <c r="Y400" s="610"/>
      <c r="AC400">
        <f t="shared" si="107"/>
        <v>1901</v>
      </c>
      <c r="AD400">
        <f t="shared" si="108"/>
        <v>1</v>
      </c>
      <c r="AE400">
        <f t="shared" si="109"/>
        <v>0</v>
      </c>
      <c r="AF400">
        <f>SUM($AE$10:AE400)</f>
        <v>0</v>
      </c>
      <c r="AG400">
        <f t="shared" si="110"/>
        <v>0</v>
      </c>
    </row>
    <row r="401" spans="6:33" x14ac:dyDescent="0.2">
      <c r="F401" s="610">
        <f t="shared" si="118"/>
        <v>1901</v>
      </c>
      <c r="G401">
        <f t="shared" si="119"/>
        <v>390</v>
      </c>
      <c r="H401" s="612">
        <f t="shared" si="111"/>
        <v>390</v>
      </c>
      <c r="I401" s="598">
        <f t="shared" si="112"/>
        <v>0</v>
      </c>
      <c r="J401" s="598">
        <f t="shared" si="120"/>
        <v>0</v>
      </c>
      <c r="K401" s="598">
        <f t="shared" si="113"/>
        <v>0</v>
      </c>
      <c r="L401" s="598">
        <f t="shared" si="114"/>
        <v>0</v>
      </c>
      <c r="M401" s="598">
        <f t="shared" si="106"/>
        <v>0</v>
      </c>
      <c r="N401" s="598">
        <f t="shared" si="115"/>
        <v>0</v>
      </c>
      <c r="P401" s="610"/>
      <c r="V401" s="598">
        <f t="shared" si="116"/>
        <v>0</v>
      </c>
      <c r="W401" s="612">
        <f t="shared" si="117"/>
        <v>390</v>
      </c>
      <c r="X401" s="610"/>
      <c r="Y401" s="610"/>
      <c r="AC401">
        <f t="shared" si="107"/>
        <v>1901</v>
      </c>
      <c r="AD401">
        <f t="shared" si="108"/>
        <v>1</v>
      </c>
      <c r="AE401">
        <f t="shared" si="109"/>
        <v>0</v>
      </c>
      <c r="AF401">
        <f>SUM($AE$10:AE401)</f>
        <v>0</v>
      </c>
      <c r="AG401">
        <f t="shared" si="110"/>
        <v>0</v>
      </c>
    </row>
    <row r="402" spans="6:33" x14ac:dyDescent="0.2">
      <c r="F402" s="610">
        <f t="shared" si="118"/>
        <v>1901</v>
      </c>
      <c r="G402">
        <f t="shared" si="119"/>
        <v>391</v>
      </c>
      <c r="H402" s="612">
        <f t="shared" si="111"/>
        <v>391</v>
      </c>
      <c r="I402" s="598">
        <f t="shared" si="112"/>
        <v>0</v>
      </c>
      <c r="J402" s="598">
        <f t="shared" si="120"/>
        <v>0</v>
      </c>
      <c r="K402" s="598">
        <f t="shared" si="113"/>
        <v>0</v>
      </c>
      <c r="L402" s="598">
        <f t="shared" si="114"/>
        <v>0</v>
      </c>
      <c r="M402" s="598">
        <f t="shared" si="106"/>
        <v>0</v>
      </c>
      <c r="N402" s="598">
        <f t="shared" si="115"/>
        <v>0</v>
      </c>
      <c r="P402" s="610"/>
      <c r="V402" s="598">
        <f t="shared" si="116"/>
        <v>0</v>
      </c>
      <c r="W402" s="612">
        <f t="shared" si="117"/>
        <v>391</v>
      </c>
      <c r="X402" s="610"/>
      <c r="Y402" s="610"/>
      <c r="AC402">
        <f t="shared" si="107"/>
        <v>1901</v>
      </c>
      <c r="AD402">
        <f t="shared" si="108"/>
        <v>1</v>
      </c>
      <c r="AE402">
        <f t="shared" si="109"/>
        <v>0</v>
      </c>
      <c r="AF402">
        <f>SUM($AE$10:AE402)</f>
        <v>0</v>
      </c>
      <c r="AG402">
        <f t="shared" si="110"/>
        <v>0</v>
      </c>
    </row>
    <row r="403" spans="6:33" x14ac:dyDescent="0.2">
      <c r="F403" s="610">
        <f t="shared" si="118"/>
        <v>1901</v>
      </c>
      <c r="G403">
        <f t="shared" si="119"/>
        <v>392</v>
      </c>
      <c r="H403" s="612">
        <f t="shared" si="111"/>
        <v>392</v>
      </c>
      <c r="I403" s="598">
        <f t="shared" si="112"/>
        <v>0</v>
      </c>
      <c r="J403" s="598">
        <f t="shared" si="120"/>
        <v>0</v>
      </c>
      <c r="K403" s="598">
        <f t="shared" si="113"/>
        <v>0</v>
      </c>
      <c r="L403" s="598">
        <f t="shared" si="114"/>
        <v>0</v>
      </c>
      <c r="M403" s="598">
        <f t="shared" si="106"/>
        <v>0</v>
      </c>
      <c r="N403" s="598">
        <f t="shared" si="115"/>
        <v>0</v>
      </c>
      <c r="P403" s="610"/>
      <c r="V403" s="598">
        <f t="shared" si="116"/>
        <v>0</v>
      </c>
      <c r="W403" s="612">
        <f t="shared" si="117"/>
        <v>392</v>
      </c>
      <c r="X403" s="610"/>
      <c r="Y403" s="610"/>
      <c r="AC403">
        <f t="shared" si="107"/>
        <v>1901</v>
      </c>
      <c r="AD403">
        <f t="shared" si="108"/>
        <v>1</v>
      </c>
      <c r="AE403">
        <f t="shared" si="109"/>
        <v>0</v>
      </c>
      <c r="AF403">
        <f>SUM($AE$10:AE403)</f>
        <v>0</v>
      </c>
      <c r="AG403">
        <f t="shared" si="110"/>
        <v>0</v>
      </c>
    </row>
    <row r="404" spans="6:33" x14ac:dyDescent="0.2">
      <c r="F404" s="610">
        <f t="shared" si="118"/>
        <v>1901</v>
      </c>
      <c r="G404">
        <f t="shared" si="119"/>
        <v>393</v>
      </c>
      <c r="H404" s="612">
        <f t="shared" si="111"/>
        <v>393</v>
      </c>
      <c r="I404" s="598">
        <f t="shared" si="112"/>
        <v>0</v>
      </c>
      <c r="J404" s="598">
        <f t="shared" si="120"/>
        <v>0</v>
      </c>
      <c r="K404" s="598">
        <f t="shared" si="113"/>
        <v>0</v>
      </c>
      <c r="L404" s="598">
        <f t="shared" si="114"/>
        <v>0</v>
      </c>
      <c r="M404" s="598">
        <f t="shared" si="106"/>
        <v>0</v>
      </c>
      <c r="N404" s="598">
        <f t="shared" si="115"/>
        <v>0</v>
      </c>
      <c r="P404" s="610"/>
      <c r="V404" s="598">
        <f t="shared" si="116"/>
        <v>0</v>
      </c>
      <c r="W404" s="612">
        <f t="shared" si="117"/>
        <v>393</v>
      </c>
      <c r="X404" s="610"/>
      <c r="Y404" s="610"/>
      <c r="AC404">
        <f t="shared" si="107"/>
        <v>1901</v>
      </c>
      <c r="AD404">
        <f t="shared" si="108"/>
        <v>1</v>
      </c>
      <c r="AE404">
        <f t="shared" si="109"/>
        <v>0</v>
      </c>
      <c r="AF404">
        <f>SUM($AE$10:AE404)</f>
        <v>0</v>
      </c>
      <c r="AG404">
        <f t="shared" si="110"/>
        <v>0</v>
      </c>
    </row>
    <row r="405" spans="6:33" x14ac:dyDescent="0.2">
      <c r="F405" s="610">
        <f t="shared" si="118"/>
        <v>1901</v>
      </c>
      <c r="G405">
        <f t="shared" si="119"/>
        <v>394</v>
      </c>
      <c r="H405" s="612">
        <f t="shared" si="111"/>
        <v>394</v>
      </c>
      <c r="I405" s="598">
        <f t="shared" si="112"/>
        <v>0</v>
      </c>
      <c r="J405" s="598">
        <f t="shared" si="120"/>
        <v>0</v>
      </c>
      <c r="K405" s="598">
        <f t="shared" si="113"/>
        <v>0</v>
      </c>
      <c r="L405" s="598">
        <f t="shared" si="114"/>
        <v>0</v>
      </c>
      <c r="M405" s="598">
        <f t="shared" si="106"/>
        <v>0</v>
      </c>
      <c r="N405" s="598">
        <f t="shared" si="115"/>
        <v>0</v>
      </c>
      <c r="P405" s="610"/>
      <c r="V405" s="598">
        <f t="shared" si="116"/>
        <v>0</v>
      </c>
      <c r="W405" s="612">
        <f t="shared" si="117"/>
        <v>394</v>
      </c>
      <c r="X405" s="610"/>
      <c r="Y405" s="610"/>
      <c r="AC405">
        <f t="shared" si="107"/>
        <v>1901</v>
      </c>
      <c r="AD405">
        <f t="shared" si="108"/>
        <v>1</v>
      </c>
      <c r="AE405">
        <f t="shared" si="109"/>
        <v>0</v>
      </c>
      <c r="AF405">
        <f>SUM($AE$10:AE405)</f>
        <v>0</v>
      </c>
      <c r="AG405">
        <f t="shared" si="110"/>
        <v>0</v>
      </c>
    </row>
    <row r="406" spans="6:33" x14ac:dyDescent="0.2">
      <c r="F406" s="610">
        <f t="shared" si="118"/>
        <v>1901</v>
      </c>
      <c r="G406">
        <f t="shared" si="119"/>
        <v>395</v>
      </c>
      <c r="H406" s="612">
        <f t="shared" si="111"/>
        <v>395</v>
      </c>
      <c r="I406" s="598">
        <f t="shared" si="112"/>
        <v>0</v>
      </c>
      <c r="J406" s="598">
        <f t="shared" si="120"/>
        <v>0</v>
      </c>
      <c r="K406" s="598">
        <f t="shared" si="113"/>
        <v>0</v>
      </c>
      <c r="L406" s="598">
        <f t="shared" si="114"/>
        <v>0</v>
      </c>
      <c r="M406" s="598">
        <f t="shared" si="106"/>
        <v>0</v>
      </c>
      <c r="N406" s="598">
        <f t="shared" si="115"/>
        <v>0</v>
      </c>
      <c r="P406" s="610"/>
      <c r="V406" s="598">
        <f t="shared" si="116"/>
        <v>0</v>
      </c>
      <c r="W406" s="612">
        <f t="shared" si="117"/>
        <v>395</v>
      </c>
      <c r="X406" s="610"/>
      <c r="Y406" s="610"/>
      <c r="AC406">
        <f t="shared" si="107"/>
        <v>1901</v>
      </c>
      <c r="AD406">
        <f t="shared" si="108"/>
        <v>1</v>
      </c>
      <c r="AE406">
        <f t="shared" si="109"/>
        <v>0</v>
      </c>
      <c r="AF406">
        <f>SUM($AE$10:AE406)</f>
        <v>0</v>
      </c>
      <c r="AG406">
        <f t="shared" si="110"/>
        <v>0</v>
      </c>
    </row>
    <row r="407" spans="6:33" x14ac:dyDescent="0.2">
      <c r="F407" s="610">
        <f t="shared" si="118"/>
        <v>1901</v>
      </c>
      <c r="G407">
        <f t="shared" si="119"/>
        <v>396</v>
      </c>
      <c r="H407" s="612">
        <f t="shared" si="111"/>
        <v>396</v>
      </c>
      <c r="I407" s="598">
        <f t="shared" si="112"/>
        <v>0</v>
      </c>
      <c r="J407" s="598">
        <f t="shared" si="120"/>
        <v>0</v>
      </c>
      <c r="K407" s="598">
        <f t="shared" si="113"/>
        <v>0</v>
      </c>
      <c r="L407" s="598">
        <f t="shared" si="114"/>
        <v>0</v>
      </c>
      <c r="M407" s="598">
        <f t="shared" si="106"/>
        <v>0</v>
      </c>
      <c r="N407" s="598">
        <f t="shared" si="115"/>
        <v>0</v>
      </c>
      <c r="P407" s="610"/>
      <c r="V407" s="598">
        <f t="shared" si="116"/>
        <v>0</v>
      </c>
      <c r="W407" s="612">
        <f t="shared" si="117"/>
        <v>396</v>
      </c>
      <c r="X407" s="610"/>
      <c r="Y407" s="610"/>
      <c r="AC407">
        <f t="shared" si="107"/>
        <v>1901</v>
      </c>
      <c r="AD407">
        <f t="shared" si="108"/>
        <v>1</v>
      </c>
      <c r="AE407">
        <f t="shared" si="109"/>
        <v>0</v>
      </c>
      <c r="AF407">
        <f>SUM($AE$10:AE407)</f>
        <v>0</v>
      </c>
      <c r="AG407">
        <f t="shared" si="110"/>
        <v>0</v>
      </c>
    </row>
    <row r="408" spans="6:33" x14ac:dyDescent="0.2">
      <c r="F408" s="610">
        <f t="shared" si="118"/>
        <v>1901</v>
      </c>
      <c r="G408">
        <f t="shared" si="119"/>
        <v>397</v>
      </c>
      <c r="H408" s="612">
        <f t="shared" si="111"/>
        <v>397</v>
      </c>
      <c r="I408" s="598">
        <f t="shared" si="112"/>
        <v>0</v>
      </c>
      <c r="J408" s="598">
        <f t="shared" si="120"/>
        <v>0</v>
      </c>
      <c r="K408" s="598">
        <f t="shared" si="113"/>
        <v>0</v>
      </c>
      <c r="L408" s="598">
        <f t="shared" si="114"/>
        <v>0</v>
      </c>
      <c r="M408" s="598">
        <f t="shared" si="106"/>
        <v>0</v>
      </c>
      <c r="N408" s="598">
        <f t="shared" si="115"/>
        <v>0</v>
      </c>
      <c r="P408" s="610"/>
      <c r="V408" s="598">
        <f t="shared" si="116"/>
        <v>0</v>
      </c>
      <c r="W408" s="612">
        <f t="shared" si="117"/>
        <v>397</v>
      </c>
      <c r="X408" s="610"/>
      <c r="Y408" s="610"/>
      <c r="AC408">
        <f t="shared" si="107"/>
        <v>1901</v>
      </c>
      <c r="AD408">
        <f t="shared" si="108"/>
        <v>1</v>
      </c>
      <c r="AE408">
        <f t="shared" si="109"/>
        <v>0</v>
      </c>
      <c r="AF408">
        <f>SUM($AE$10:AE408)</f>
        <v>0</v>
      </c>
      <c r="AG408">
        <f t="shared" si="110"/>
        <v>0</v>
      </c>
    </row>
    <row r="409" spans="6:33" x14ac:dyDescent="0.2">
      <c r="F409" s="610">
        <f t="shared" si="118"/>
        <v>1901</v>
      </c>
      <c r="G409">
        <f t="shared" si="119"/>
        <v>398</v>
      </c>
      <c r="H409" s="612">
        <f t="shared" si="111"/>
        <v>398</v>
      </c>
      <c r="I409" s="598">
        <f t="shared" si="112"/>
        <v>0</v>
      </c>
      <c r="J409" s="598">
        <f t="shared" si="120"/>
        <v>0</v>
      </c>
      <c r="K409" s="598">
        <f t="shared" si="113"/>
        <v>0</v>
      </c>
      <c r="L409" s="598">
        <f t="shared" si="114"/>
        <v>0</v>
      </c>
      <c r="M409" s="598">
        <f t="shared" si="106"/>
        <v>0</v>
      </c>
      <c r="N409" s="598">
        <f t="shared" si="115"/>
        <v>0</v>
      </c>
      <c r="P409" s="610"/>
      <c r="V409" s="598">
        <f t="shared" si="116"/>
        <v>0</v>
      </c>
      <c r="W409" s="612">
        <f t="shared" si="117"/>
        <v>398</v>
      </c>
      <c r="X409" s="610"/>
      <c r="Y409" s="610"/>
      <c r="AC409">
        <f t="shared" si="107"/>
        <v>1901</v>
      </c>
      <c r="AD409">
        <f t="shared" si="108"/>
        <v>2</v>
      </c>
      <c r="AE409">
        <f t="shared" si="109"/>
        <v>0</v>
      </c>
      <c r="AF409">
        <f>SUM($AE$10:AE409)</f>
        <v>0</v>
      </c>
      <c r="AG409">
        <f t="shared" si="110"/>
        <v>0</v>
      </c>
    </row>
    <row r="410" spans="6:33" x14ac:dyDescent="0.2">
      <c r="F410" s="610">
        <f t="shared" si="118"/>
        <v>1901</v>
      </c>
      <c r="G410">
        <f t="shared" si="119"/>
        <v>399</v>
      </c>
      <c r="H410" s="612">
        <f t="shared" si="111"/>
        <v>399</v>
      </c>
      <c r="I410" s="598">
        <f t="shared" si="112"/>
        <v>0</v>
      </c>
      <c r="J410" s="598">
        <f t="shared" si="120"/>
        <v>0</v>
      </c>
      <c r="K410" s="598">
        <f t="shared" si="113"/>
        <v>0</v>
      </c>
      <c r="L410" s="598">
        <f t="shared" si="114"/>
        <v>0</v>
      </c>
      <c r="M410" s="598">
        <f t="shared" si="106"/>
        <v>0</v>
      </c>
      <c r="N410" s="598">
        <f t="shared" si="115"/>
        <v>0</v>
      </c>
      <c r="P410" s="610"/>
      <c r="V410" s="598">
        <f t="shared" si="116"/>
        <v>0</v>
      </c>
      <c r="W410" s="612">
        <f t="shared" si="117"/>
        <v>399</v>
      </c>
      <c r="X410" s="610"/>
      <c r="Y410" s="610"/>
      <c r="AC410">
        <f t="shared" si="107"/>
        <v>1901</v>
      </c>
      <c r="AD410">
        <f t="shared" si="108"/>
        <v>2</v>
      </c>
      <c r="AE410">
        <f t="shared" si="109"/>
        <v>0</v>
      </c>
      <c r="AF410">
        <f>SUM($AE$10:AE410)</f>
        <v>0</v>
      </c>
      <c r="AG410">
        <f t="shared" si="110"/>
        <v>0</v>
      </c>
    </row>
    <row r="411" spans="6:33" x14ac:dyDescent="0.2">
      <c r="F411" s="610">
        <f t="shared" si="118"/>
        <v>1901</v>
      </c>
      <c r="G411">
        <f t="shared" si="119"/>
        <v>400</v>
      </c>
      <c r="H411" s="612">
        <f t="shared" si="111"/>
        <v>400</v>
      </c>
      <c r="I411" s="598">
        <f t="shared" si="112"/>
        <v>0</v>
      </c>
      <c r="J411" s="598">
        <f t="shared" si="120"/>
        <v>0</v>
      </c>
      <c r="K411" s="598">
        <f t="shared" si="113"/>
        <v>0</v>
      </c>
      <c r="L411" s="598">
        <f t="shared" si="114"/>
        <v>0</v>
      </c>
      <c r="M411" s="598">
        <f t="shared" si="106"/>
        <v>0</v>
      </c>
      <c r="N411" s="598">
        <f t="shared" si="115"/>
        <v>0</v>
      </c>
      <c r="P411" s="610"/>
      <c r="V411" s="598">
        <f t="shared" si="116"/>
        <v>0</v>
      </c>
      <c r="W411" s="612">
        <f t="shared" si="117"/>
        <v>400</v>
      </c>
      <c r="X411" s="610"/>
      <c r="Y411" s="610"/>
      <c r="AC411">
        <f t="shared" si="107"/>
        <v>1901</v>
      </c>
      <c r="AD411">
        <f t="shared" si="108"/>
        <v>2</v>
      </c>
      <c r="AE411">
        <f t="shared" si="109"/>
        <v>0</v>
      </c>
      <c r="AF411">
        <f>SUM($AE$10:AE411)</f>
        <v>0</v>
      </c>
      <c r="AG411">
        <f t="shared" si="110"/>
        <v>0</v>
      </c>
    </row>
    <row r="412" spans="6:33" x14ac:dyDescent="0.2">
      <c r="F412" s="610">
        <f t="shared" si="118"/>
        <v>1901</v>
      </c>
      <c r="G412">
        <f t="shared" si="119"/>
        <v>401</v>
      </c>
      <c r="H412" s="612">
        <f t="shared" si="111"/>
        <v>401</v>
      </c>
      <c r="I412" s="598">
        <f t="shared" si="112"/>
        <v>0</v>
      </c>
      <c r="J412" s="598">
        <f t="shared" si="120"/>
        <v>0</v>
      </c>
      <c r="K412" s="598">
        <f t="shared" si="113"/>
        <v>0</v>
      </c>
      <c r="L412" s="598">
        <f t="shared" si="114"/>
        <v>0</v>
      </c>
      <c r="M412" s="598">
        <f t="shared" si="106"/>
        <v>0</v>
      </c>
      <c r="N412" s="598">
        <f t="shared" si="115"/>
        <v>0</v>
      </c>
      <c r="P412" s="610"/>
      <c r="V412" s="598">
        <f t="shared" si="116"/>
        <v>0</v>
      </c>
      <c r="W412" s="612">
        <f t="shared" si="117"/>
        <v>401</v>
      </c>
      <c r="X412" s="610"/>
      <c r="Y412" s="610"/>
      <c r="AC412">
        <f t="shared" si="107"/>
        <v>1901</v>
      </c>
      <c r="AD412">
        <f t="shared" si="108"/>
        <v>2</v>
      </c>
      <c r="AE412">
        <f t="shared" si="109"/>
        <v>0</v>
      </c>
      <c r="AF412">
        <f>SUM($AE$10:AE412)</f>
        <v>0</v>
      </c>
      <c r="AG412">
        <f t="shared" si="110"/>
        <v>0</v>
      </c>
    </row>
    <row r="413" spans="6:33" x14ac:dyDescent="0.2">
      <c r="F413" s="610">
        <f t="shared" si="118"/>
        <v>1901</v>
      </c>
      <c r="G413">
        <f t="shared" si="119"/>
        <v>402</v>
      </c>
      <c r="H413" s="612">
        <f t="shared" si="111"/>
        <v>402</v>
      </c>
      <c r="I413" s="598">
        <f t="shared" si="112"/>
        <v>0</v>
      </c>
      <c r="J413" s="598">
        <f t="shared" si="120"/>
        <v>0</v>
      </c>
      <c r="K413" s="598">
        <f t="shared" si="113"/>
        <v>0</v>
      </c>
      <c r="L413" s="598">
        <f t="shared" si="114"/>
        <v>0</v>
      </c>
      <c r="M413" s="598">
        <f t="shared" si="106"/>
        <v>0</v>
      </c>
      <c r="N413" s="598">
        <f t="shared" si="115"/>
        <v>0</v>
      </c>
      <c r="P413" s="610"/>
      <c r="V413" s="598">
        <f t="shared" si="116"/>
        <v>0</v>
      </c>
      <c r="W413" s="612">
        <f t="shared" si="117"/>
        <v>402</v>
      </c>
      <c r="X413" s="610"/>
      <c r="Y413" s="610"/>
      <c r="AC413">
        <f t="shared" si="107"/>
        <v>1901</v>
      </c>
      <c r="AD413">
        <f t="shared" si="108"/>
        <v>2</v>
      </c>
      <c r="AE413">
        <f t="shared" si="109"/>
        <v>0</v>
      </c>
      <c r="AF413">
        <f>SUM($AE$10:AE413)</f>
        <v>0</v>
      </c>
      <c r="AG413">
        <f t="shared" si="110"/>
        <v>0</v>
      </c>
    </row>
    <row r="414" spans="6:33" x14ac:dyDescent="0.2">
      <c r="F414" s="610">
        <f t="shared" si="118"/>
        <v>1901</v>
      </c>
      <c r="G414">
        <f t="shared" si="119"/>
        <v>403</v>
      </c>
      <c r="H414" s="612">
        <f t="shared" si="111"/>
        <v>403</v>
      </c>
      <c r="I414" s="598">
        <f t="shared" si="112"/>
        <v>0</v>
      </c>
      <c r="J414" s="598">
        <f t="shared" si="120"/>
        <v>0</v>
      </c>
      <c r="K414" s="598">
        <f t="shared" si="113"/>
        <v>0</v>
      </c>
      <c r="L414" s="598">
        <f t="shared" si="114"/>
        <v>0</v>
      </c>
      <c r="M414" s="598">
        <f t="shared" si="106"/>
        <v>0</v>
      </c>
      <c r="N414" s="598">
        <f t="shared" si="115"/>
        <v>0</v>
      </c>
      <c r="P414" s="610"/>
      <c r="V414" s="598">
        <f t="shared" si="116"/>
        <v>0</v>
      </c>
      <c r="W414" s="612">
        <f t="shared" si="117"/>
        <v>403</v>
      </c>
      <c r="X414" s="610"/>
      <c r="Y414" s="610"/>
      <c r="AC414">
        <f t="shared" si="107"/>
        <v>1901</v>
      </c>
      <c r="AD414">
        <f t="shared" si="108"/>
        <v>2</v>
      </c>
      <c r="AE414">
        <f t="shared" si="109"/>
        <v>0</v>
      </c>
      <c r="AF414">
        <f>SUM($AE$10:AE414)</f>
        <v>0</v>
      </c>
      <c r="AG414">
        <f t="shared" si="110"/>
        <v>0</v>
      </c>
    </row>
    <row r="415" spans="6:33" x14ac:dyDescent="0.2">
      <c r="F415" s="610">
        <f t="shared" si="118"/>
        <v>1901</v>
      </c>
      <c r="G415">
        <f t="shared" si="119"/>
        <v>404</v>
      </c>
      <c r="H415" s="612">
        <f t="shared" si="111"/>
        <v>404</v>
      </c>
      <c r="I415" s="598">
        <f t="shared" si="112"/>
        <v>0</v>
      </c>
      <c r="J415" s="598">
        <f t="shared" si="120"/>
        <v>0</v>
      </c>
      <c r="K415" s="598">
        <f t="shared" si="113"/>
        <v>0</v>
      </c>
      <c r="L415" s="598">
        <f t="shared" si="114"/>
        <v>0</v>
      </c>
      <c r="M415" s="598">
        <f t="shared" si="106"/>
        <v>0</v>
      </c>
      <c r="N415" s="598">
        <f t="shared" si="115"/>
        <v>0</v>
      </c>
      <c r="P415" s="610"/>
      <c r="V415" s="598">
        <f t="shared" si="116"/>
        <v>0</v>
      </c>
      <c r="W415" s="612">
        <f t="shared" si="117"/>
        <v>404</v>
      </c>
      <c r="X415" s="610"/>
      <c r="Y415" s="610"/>
      <c r="AC415">
        <f t="shared" si="107"/>
        <v>1901</v>
      </c>
      <c r="AD415">
        <f t="shared" si="108"/>
        <v>2</v>
      </c>
      <c r="AE415">
        <f t="shared" si="109"/>
        <v>0</v>
      </c>
      <c r="AF415">
        <f>SUM($AE$10:AE415)</f>
        <v>0</v>
      </c>
      <c r="AG415">
        <f t="shared" si="110"/>
        <v>0</v>
      </c>
    </row>
    <row r="416" spans="6:33" x14ac:dyDescent="0.2">
      <c r="F416" s="610">
        <f t="shared" si="118"/>
        <v>1901</v>
      </c>
      <c r="G416">
        <f t="shared" si="119"/>
        <v>405</v>
      </c>
      <c r="H416" s="612">
        <f t="shared" si="111"/>
        <v>405</v>
      </c>
      <c r="I416" s="598">
        <f t="shared" si="112"/>
        <v>0</v>
      </c>
      <c r="J416" s="598">
        <f t="shared" si="120"/>
        <v>0</v>
      </c>
      <c r="K416" s="598">
        <f t="shared" si="113"/>
        <v>0</v>
      </c>
      <c r="L416" s="598">
        <f t="shared" si="114"/>
        <v>0</v>
      </c>
      <c r="M416" s="598">
        <f t="shared" si="106"/>
        <v>0</v>
      </c>
      <c r="N416" s="598">
        <f t="shared" si="115"/>
        <v>0</v>
      </c>
      <c r="P416" s="610"/>
      <c r="V416" s="598">
        <f t="shared" si="116"/>
        <v>0</v>
      </c>
      <c r="W416" s="612">
        <f t="shared" si="117"/>
        <v>405</v>
      </c>
      <c r="X416" s="610"/>
      <c r="Y416" s="610"/>
      <c r="AC416">
        <f t="shared" si="107"/>
        <v>1901</v>
      </c>
      <c r="AD416">
        <f t="shared" si="108"/>
        <v>2</v>
      </c>
      <c r="AE416">
        <f t="shared" si="109"/>
        <v>0</v>
      </c>
      <c r="AF416">
        <f>SUM($AE$10:AE416)</f>
        <v>0</v>
      </c>
      <c r="AG416">
        <f t="shared" si="110"/>
        <v>0</v>
      </c>
    </row>
    <row r="417" spans="6:33" x14ac:dyDescent="0.2">
      <c r="F417" s="610">
        <f t="shared" si="118"/>
        <v>1901</v>
      </c>
      <c r="G417">
        <f t="shared" si="119"/>
        <v>406</v>
      </c>
      <c r="H417" s="612">
        <f t="shared" si="111"/>
        <v>406</v>
      </c>
      <c r="I417" s="598">
        <f t="shared" si="112"/>
        <v>0</v>
      </c>
      <c r="J417" s="598">
        <f t="shared" si="120"/>
        <v>0</v>
      </c>
      <c r="K417" s="598">
        <f t="shared" si="113"/>
        <v>0</v>
      </c>
      <c r="L417" s="598">
        <f t="shared" si="114"/>
        <v>0</v>
      </c>
      <c r="M417" s="598">
        <f t="shared" si="106"/>
        <v>0</v>
      </c>
      <c r="N417" s="598">
        <f t="shared" si="115"/>
        <v>0</v>
      </c>
      <c r="P417" s="610"/>
      <c r="V417" s="598">
        <f t="shared" si="116"/>
        <v>0</v>
      </c>
      <c r="W417" s="612">
        <f t="shared" si="117"/>
        <v>406</v>
      </c>
      <c r="X417" s="610"/>
      <c r="Y417" s="610"/>
      <c r="AC417">
        <f t="shared" si="107"/>
        <v>1901</v>
      </c>
      <c r="AD417">
        <f t="shared" si="108"/>
        <v>2</v>
      </c>
      <c r="AE417">
        <f t="shared" si="109"/>
        <v>0</v>
      </c>
      <c r="AF417">
        <f>SUM($AE$10:AE417)</f>
        <v>0</v>
      </c>
      <c r="AG417">
        <f t="shared" si="110"/>
        <v>0</v>
      </c>
    </row>
    <row r="418" spans="6:33" x14ac:dyDescent="0.2">
      <c r="F418" s="610">
        <f t="shared" si="118"/>
        <v>1901</v>
      </c>
      <c r="G418">
        <f t="shared" si="119"/>
        <v>407</v>
      </c>
      <c r="H418" s="612">
        <f t="shared" si="111"/>
        <v>407</v>
      </c>
      <c r="I418" s="598">
        <f t="shared" si="112"/>
        <v>0</v>
      </c>
      <c r="J418" s="598">
        <f t="shared" si="120"/>
        <v>0</v>
      </c>
      <c r="K418" s="598">
        <f t="shared" si="113"/>
        <v>0</v>
      </c>
      <c r="L418" s="598">
        <f t="shared" si="114"/>
        <v>0</v>
      </c>
      <c r="M418" s="598">
        <f t="shared" si="106"/>
        <v>0</v>
      </c>
      <c r="N418" s="598">
        <f t="shared" si="115"/>
        <v>0</v>
      </c>
      <c r="P418" s="610"/>
      <c r="V418" s="598">
        <f t="shared" si="116"/>
        <v>0</v>
      </c>
      <c r="W418" s="612">
        <f t="shared" si="117"/>
        <v>407</v>
      </c>
      <c r="X418" s="610"/>
      <c r="Y418" s="610"/>
      <c r="AC418">
        <f t="shared" si="107"/>
        <v>1901</v>
      </c>
      <c r="AD418">
        <f t="shared" si="108"/>
        <v>2</v>
      </c>
      <c r="AE418">
        <f t="shared" si="109"/>
        <v>0</v>
      </c>
      <c r="AF418">
        <f>SUM($AE$10:AE418)</f>
        <v>0</v>
      </c>
      <c r="AG418">
        <f t="shared" si="110"/>
        <v>0</v>
      </c>
    </row>
    <row r="419" spans="6:33" x14ac:dyDescent="0.2">
      <c r="F419" s="610">
        <f t="shared" si="118"/>
        <v>1901</v>
      </c>
      <c r="G419">
        <f t="shared" si="119"/>
        <v>408</v>
      </c>
      <c r="H419" s="612">
        <f t="shared" si="111"/>
        <v>408</v>
      </c>
      <c r="I419" s="598">
        <f t="shared" si="112"/>
        <v>0</v>
      </c>
      <c r="J419" s="598">
        <f t="shared" si="120"/>
        <v>0</v>
      </c>
      <c r="K419" s="598">
        <f t="shared" si="113"/>
        <v>0</v>
      </c>
      <c r="L419" s="598">
        <f t="shared" si="114"/>
        <v>0</v>
      </c>
      <c r="M419" s="598">
        <f t="shared" si="106"/>
        <v>0</v>
      </c>
      <c r="N419" s="598">
        <f t="shared" si="115"/>
        <v>0</v>
      </c>
      <c r="P419" s="610"/>
      <c r="V419" s="598">
        <f t="shared" si="116"/>
        <v>0</v>
      </c>
      <c r="W419" s="612">
        <f t="shared" si="117"/>
        <v>408</v>
      </c>
      <c r="X419" s="610"/>
      <c r="Y419" s="610"/>
      <c r="AC419">
        <f t="shared" si="107"/>
        <v>1901</v>
      </c>
      <c r="AD419">
        <f t="shared" si="108"/>
        <v>2</v>
      </c>
      <c r="AE419">
        <f t="shared" si="109"/>
        <v>0</v>
      </c>
      <c r="AF419">
        <f>SUM($AE$10:AE419)</f>
        <v>0</v>
      </c>
      <c r="AG419">
        <f t="shared" si="110"/>
        <v>0</v>
      </c>
    </row>
    <row r="420" spans="6:33" x14ac:dyDescent="0.2">
      <c r="F420" s="610">
        <f t="shared" si="118"/>
        <v>1901</v>
      </c>
      <c r="G420">
        <f t="shared" si="119"/>
        <v>409</v>
      </c>
      <c r="H420" s="612">
        <f t="shared" si="111"/>
        <v>409</v>
      </c>
      <c r="I420" s="598">
        <f t="shared" si="112"/>
        <v>0</v>
      </c>
      <c r="J420" s="598">
        <f t="shared" si="120"/>
        <v>0</v>
      </c>
      <c r="K420" s="598">
        <f t="shared" si="113"/>
        <v>0</v>
      </c>
      <c r="L420" s="598">
        <f t="shared" si="114"/>
        <v>0</v>
      </c>
      <c r="M420" s="598">
        <f t="shared" si="106"/>
        <v>0</v>
      </c>
      <c r="N420" s="598">
        <f t="shared" si="115"/>
        <v>0</v>
      </c>
      <c r="P420" s="610"/>
      <c r="V420" s="598">
        <f t="shared" si="116"/>
        <v>0</v>
      </c>
      <c r="W420" s="612">
        <f t="shared" si="117"/>
        <v>409</v>
      </c>
      <c r="X420" s="610"/>
      <c r="Y420" s="610"/>
      <c r="AC420">
        <f t="shared" si="107"/>
        <v>1901</v>
      </c>
      <c r="AD420">
        <f t="shared" si="108"/>
        <v>2</v>
      </c>
      <c r="AE420">
        <f t="shared" si="109"/>
        <v>0</v>
      </c>
      <c r="AF420">
        <f>SUM($AE$10:AE420)</f>
        <v>0</v>
      </c>
      <c r="AG420">
        <f t="shared" si="110"/>
        <v>0</v>
      </c>
    </row>
    <row r="421" spans="6:33" x14ac:dyDescent="0.2">
      <c r="F421" s="610">
        <f t="shared" si="118"/>
        <v>1901</v>
      </c>
      <c r="G421">
        <f t="shared" si="119"/>
        <v>410</v>
      </c>
      <c r="H421" s="612">
        <f t="shared" si="111"/>
        <v>410</v>
      </c>
      <c r="I421" s="598">
        <f t="shared" si="112"/>
        <v>0</v>
      </c>
      <c r="J421" s="598">
        <f t="shared" si="120"/>
        <v>0</v>
      </c>
      <c r="K421" s="598">
        <f t="shared" si="113"/>
        <v>0</v>
      </c>
      <c r="L421" s="598">
        <f t="shared" si="114"/>
        <v>0</v>
      </c>
      <c r="M421" s="598">
        <f t="shared" si="106"/>
        <v>0</v>
      </c>
      <c r="N421" s="598">
        <f t="shared" si="115"/>
        <v>0</v>
      </c>
      <c r="P421" s="610"/>
      <c r="V421" s="598">
        <f t="shared" si="116"/>
        <v>0</v>
      </c>
      <c r="W421" s="612">
        <f t="shared" si="117"/>
        <v>410</v>
      </c>
      <c r="X421" s="610"/>
      <c r="Y421" s="610"/>
      <c r="AC421">
        <f t="shared" si="107"/>
        <v>1901</v>
      </c>
      <c r="AD421">
        <f t="shared" si="108"/>
        <v>2</v>
      </c>
      <c r="AE421">
        <f t="shared" si="109"/>
        <v>0</v>
      </c>
      <c r="AF421">
        <f>SUM($AE$10:AE421)</f>
        <v>0</v>
      </c>
      <c r="AG421">
        <f t="shared" si="110"/>
        <v>0</v>
      </c>
    </row>
    <row r="422" spans="6:33" x14ac:dyDescent="0.2">
      <c r="F422" s="610">
        <f t="shared" si="118"/>
        <v>1901</v>
      </c>
      <c r="G422">
        <f t="shared" si="119"/>
        <v>411</v>
      </c>
      <c r="H422" s="612">
        <f t="shared" si="111"/>
        <v>411</v>
      </c>
      <c r="I422" s="598">
        <f t="shared" si="112"/>
        <v>0</v>
      </c>
      <c r="J422" s="598">
        <f t="shared" si="120"/>
        <v>0</v>
      </c>
      <c r="K422" s="598">
        <f t="shared" si="113"/>
        <v>0</v>
      </c>
      <c r="L422" s="598">
        <f t="shared" si="114"/>
        <v>0</v>
      </c>
      <c r="M422" s="598">
        <f t="shared" si="106"/>
        <v>0</v>
      </c>
      <c r="N422" s="598">
        <f t="shared" si="115"/>
        <v>0</v>
      </c>
      <c r="P422" s="610"/>
      <c r="V422" s="598">
        <f t="shared" si="116"/>
        <v>0</v>
      </c>
      <c r="W422" s="612">
        <f t="shared" si="117"/>
        <v>411</v>
      </c>
      <c r="X422" s="610"/>
      <c r="Y422" s="610"/>
      <c r="AC422">
        <f t="shared" si="107"/>
        <v>1901</v>
      </c>
      <c r="AD422">
        <f t="shared" si="108"/>
        <v>2</v>
      </c>
      <c r="AE422">
        <f t="shared" si="109"/>
        <v>0</v>
      </c>
      <c r="AF422">
        <f>SUM($AE$10:AE422)</f>
        <v>0</v>
      </c>
      <c r="AG422">
        <f t="shared" si="110"/>
        <v>0</v>
      </c>
    </row>
    <row r="423" spans="6:33" x14ac:dyDescent="0.2">
      <c r="F423" s="610">
        <f t="shared" si="118"/>
        <v>1901</v>
      </c>
      <c r="G423">
        <f t="shared" si="119"/>
        <v>412</v>
      </c>
      <c r="H423" s="612">
        <f t="shared" si="111"/>
        <v>412</v>
      </c>
      <c r="I423" s="598">
        <f t="shared" si="112"/>
        <v>0</v>
      </c>
      <c r="J423" s="598">
        <f t="shared" si="120"/>
        <v>0</v>
      </c>
      <c r="K423" s="598">
        <f t="shared" si="113"/>
        <v>0</v>
      </c>
      <c r="L423" s="598">
        <f t="shared" si="114"/>
        <v>0</v>
      </c>
      <c r="M423" s="598">
        <f t="shared" si="106"/>
        <v>0</v>
      </c>
      <c r="N423" s="598">
        <f t="shared" si="115"/>
        <v>0</v>
      </c>
      <c r="P423" s="610"/>
      <c r="V423" s="598">
        <f t="shared" si="116"/>
        <v>0</v>
      </c>
      <c r="W423" s="612">
        <f t="shared" si="117"/>
        <v>412</v>
      </c>
      <c r="X423" s="610"/>
      <c r="Y423" s="610"/>
      <c r="AC423">
        <f t="shared" si="107"/>
        <v>1901</v>
      </c>
      <c r="AD423">
        <f t="shared" si="108"/>
        <v>2</v>
      </c>
      <c r="AE423">
        <f t="shared" si="109"/>
        <v>0</v>
      </c>
      <c r="AF423">
        <f>SUM($AE$10:AE423)</f>
        <v>0</v>
      </c>
      <c r="AG423">
        <f t="shared" si="110"/>
        <v>0</v>
      </c>
    </row>
    <row r="424" spans="6:33" x14ac:dyDescent="0.2">
      <c r="F424" s="610">
        <f t="shared" si="118"/>
        <v>1901</v>
      </c>
      <c r="G424">
        <f t="shared" si="119"/>
        <v>413</v>
      </c>
      <c r="H424" s="612">
        <f t="shared" si="111"/>
        <v>413</v>
      </c>
      <c r="I424" s="598">
        <f t="shared" si="112"/>
        <v>0</v>
      </c>
      <c r="J424" s="598">
        <f t="shared" si="120"/>
        <v>0</v>
      </c>
      <c r="K424" s="598">
        <f t="shared" si="113"/>
        <v>0</v>
      </c>
      <c r="L424" s="598">
        <f t="shared" si="114"/>
        <v>0</v>
      </c>
      <c r="M424" s="598">
        <f t="shared" si="106"/>
        <v>0</v>
      </c>
      <c r="N424" s="598">
        <f t="shared" si="115"/>
        <v>0</v>
      </c>
      <c r="P424" s="610"/>
      <c r="V424" s="598">
        <f t="shared" si="116"/>
        <v>0</v>
      </c>
      <c r="W424" s="612">
        <f t="shared" si="117"/>
        <v>413</v>
      </c>
      <c r="X424" s="610"/>
      <c r="Y424" s="610"/>
      <c r="AC424">
        <f t="shared" si="107"/>
        <v>1901</v>
      </c>
      <c r="AD424">
        <f t="shared" si="108"/>
        <v>2</v>
      </c>
      <c r="AE424">
        <f t="shared" si="109"/>
        <v>0</v>
      </c>
      <c r="AF424">
        <f>SUM($AE$10:AE424)</f>
        <v>0</v>
      </c>
      <c r="AG424">
        <f t="shared" si="110"/>
        <v>0</v>
      </c>
    </row>
    <row r="425" spans="6:33" x14ac:dyDescent="0.2">
      <c r="F425" s="610">
        <f t="shared" si="118"/>
        <v>1901</v>
      </c>
      <c r="G425">
        <f t="shared" si="119"/>
        <v>414</v>
      </c>
      <c r="H425" s="612">
        <f t="shared" si="111"/>
        <v>414</v>
      </c>
      <c r="I425" s="598">
        <f t="shared" si="112"/>
        <v>0</v>
      </c>
      <c r="J425" s="598">
        <f t="shared" si="120"/>
        <v>0</v>
      </c>
      <c r="K425" s="598">
        <f t="shared" si="113"/>
        <v>0</v>
      </c>
      <c r="L425" s="598">
        <f t="shared" si="114"/>
        <v>0</v>
      </c>
      <c r="M425" s="598">
        <f t="shared" si="106"/>
        <v>0</v>
      </c>
      <c r="N425" s="598">
        <f t="shared" si="115"/>
        <v>0</v>
      </c>
      <c r="P425" s="610"/>
      <c r="V425" s="598">
        <f t="shared" si="116"/>
        <v>0</v>
      </c>
      <c r="W425" s="612">
        <f t="shared" si="117"/>
        <v>414</v>
      </c>
      <c r="X425" s="610"/>
      <c r="Y425" s="610"/>
      <c r="AC425">
        <f t="shared" si="107"/>
        <v>1901</v>
      </c>
      <c r="AD425">
        <f t="shared" si="108"/>
        <v>2</v>
      </c>
      <c r="AE425">
        <f t="shared" si="109"/>
        <v>0</v>
      </c>
      <c r="AF425">
        <f>SUM($AE$10:AE425)</f>
        <v>0</v>
      </c>
      <c r="AG425">
        <f t="shared" si="110"/>
        <v>0</v>
      </c>
    </row>
    <row r="426" spans="6:33" x14ac:dyDescent="0.2">
      <c r="F426" s="610">
        <f t="shared" si="118"/>
        <v>1901</v>
      </c>
      <c r="G426">
        <f t="shared" si="119"/>
        <v>415</v>
      </c>
      <c r="H426" s="612">
        <f t="shared" si="111"/>
        <v>415</v>
      </c>
      <c r="I426" s="598">
        <f t="shared" si="112"/>
        <v>0</v>
      </c>
      <c r="J426" s="598">
        <f t="shared" si="120"/>
        <v>0</v>
      </c>
      <c r="K426" s="598">
        <f t="shared" si="113"/>
        <v>0</v>
      </c>
      <c r="L426" s="598">
        <f t="shared" si="114"/>
        <v>0</v>
      </c>
      <c r="M426" s="598">
        <f t="shared" si="106"/>
        <v>0</v>
      </c>
      <c r="N426" s="598">
        <f t="shared" si="115"/>
        <v>0</v>
      </c>
      <c r="P426" s="610"/>
      <c r="V426" s="598">
        <f t="shared" si="116"/>
        <v>0</v>
      </c>
      <c r="W426" s="612">
        <f t="shared" si="117"/>
        <v>415</v>
      </c>
      <c r="X426" s="610"/>
      <c r="Y426" s="610"/>
      <c r="AC426">
        <f t="shared" si="107"/>
        <v>1901</v>
      </c>
      <c r="AD426">
        <f t="shared" si="108"/>
        <v>2</v>
      </c>
      <c r="AE426">
        <f t="shared" si="109"/>
        <v>0</v>
      </c>
      <c r="AF426">
        <f>SUM($AE$10:AE426)</f>
        <v>0</v>
      </c>
      <c r="AG426">
        <f t="shared" si="110"/>
        <v>0</v>
      </c>
    </row>
    <row r="427" spans="6:33" x14ac:dyDescent="0.2">
      <c r="F427" s="610">
        <f t="shared" si="118"/>
        <v>1901</v>
      </c>
      <c r="G427">
        <f t="shared" si="119"/>
        <v>416</v>
      </c>
      <c r="H427" s="612">
        <f t="shared" si="111"/>
        <v>416</v>
      </c>
      <c r="I427" s="598">
        <f t="shared" si="112"/>
        <v>0</v>
      </c>
      <c r="J427" s="598">
        <f t="shared" si="120"/>
        <v>0</v>
      </c>
      <c r="K427" s="598">
        <f t="shared" si="113"/>
        <v>0</v>
      </c>
      <c r="L427" s="598">
        <f t="shared" si="114"/>
        <v>0</v>
      </c>
      <c r="M427" s="598">
        <f t="shared" si="106"/>
        <v>0</v>
      </c>
      <c r="N427" s="598">
        <f t="shared" si="115"/>
        <v>0</v>
      </c>
      <c r="P427" s="610"/>
      <c r="V427" s="598">
        <f t="shared" si="116"/>
        <v>0</v>
      </c>
      <c r="W427" s="612">
        <f t="shared" si="117"/>
        <v>416</v>
      </c>
      <c r="X427" s="610"/>
      <c r="Y427" s="610"/>
      <c r="AC427">
        <f t="shared" si="107"/>
        <v>1901</v>
      </c>
      <c r="AD427">
        <f t="shared" si="108"/>
        <v>2</v>
      </c>
      <c r="AE427">
        <f t="shared" si="109"/>
        <v>0</v>
      </c>
      <c r="AF427">
        <f>SUM($AE$10:AE427)</f>
        <v>0</v>
      </c>
      <c r="AG427">
        <f t="shared" si="110"/>
        <v>0</v>
      </c>
    </row>
    <row r="428" spans="6:33" x14ac:dyDescent="0.2">
      <c r="F428" s="610">
        <f t="shared" si="118"/>
        <v>1901</v>
      </c>
      <c r="G428">
        <f t="shared" si="119"/>
        <v>417</v>
      </c>
      <c r="H428" s="612">
        <f t="shared" si="111"/>
        <v>417</v>
      </c>
      <c r="I428" s="598">
        <f t="shared" si="112"/>
        <v>0</v>
      </c>
      <c r="J428" s="598">
        <f t="shared" si="120"/>
        <v>0</v>
      </c>
      <c r="K428" s="598">
        <f t="shared" si="113"/>
        <v>0</v>
      </c>
      <c r="L428" s="598">
        <f t="shared" si="114"/>
        <v>0</v>
      </c>
      <c r="M428" s="598">
        <f t="shared" si="106"/>
        <v>0</v>
      </c>
      <c r="N428" s="598">
        <f t="shared" si="115"/>
        <v>0</v>
      </c>
      <c r="P428" s="610"/>
      <c r="V428" s="598">
        <f t="shared" si="116"/>
        <v>0</v>
      </c>
      <c r="W428" s="612">
        <f t="shared" si="117"/>
        <v>417</v>
      </c>
      <c r="X428" s="610"/>
      <c r="Y428" s="610"/>
      <c r="AC428">
        <f t="shared" si="107"/>
        <v>1901</v>
      </c>
      <c r="AD428">
        <f t="shared" si="108"/>
        <v>2</v>
      </c>
      <c r="AE428">
        <f t="shared" si="109"/>
        <v>0</v>
      </c>
      <c r="AF428">
        <f>SUM($AE$10:AE428)</f>
        <v>0</v>
      </c>
      <c r="AG428">
        <f t="shared" si="110"/>
        <v>0</v>
      </c>
    </row>
    <row r="429" spans="6:33" x14ac:dyDescent="0.2">
      <c r="F429" s="610">
        <f t="shared" si="118"/>
        <v>1901</v>
      </c>
      <c r="G429">
        <f t="shared" si="119"/>
        <v>418</v>
      </c>
      <c r="H429" s="612">
        <f t="shared" si="111"/>
        <v>418</v>
      </c>
      <c r="I429" s="598">
        <f t="shared" si="112"/>
        <v>0</v>
      </c>
      <c r="J429" s="598">
        <f t="shared" si="120"/>
        <v>0</v>
      </c>
      <c r="K429" s="598">
        <f t="shared" si="113"/>
        <v>0</v>
      </c>
      <c r="L429" s="598">
        <f t="shared" si="114"/>
        <v>0</v>
      </c>
      <c r="M429" s="598">
        <f t="shared" si="106"/>
        <v>0</v>
      </c>
      <c r="N429" s="598">
        <f t="shared" si="115"/>
        <v>0</v>
      </c>
      <c r="P429" s="610"/>
      <c r="V429" s="598">
        <f t="shared" si="116"/>
        <v>0</v>
      </c>
      <c r="W429" s="612">
        <f t="shared" si="117"/>
        <v>418</v>
      </c>
      <c r="X429" s="610"/>
      <c r="Y429" s="610"/>
      <c r="AC429">
        <f t="shared" si="107"/>
        <v>1901</v>
      </c>
      <c r="AD429">
        <f t="shared" si="108"/>
        <v>2</v>
      </c>
      <c r="AE429">
        <f t="shared" si="109"/>
        <v>0</v>
      </c>
      <c r="AF429">
        <f>SUM($AE$10:AE429)</f>
        <v>0</v>
      </c>
      <c r="AG429">
        <f t="shared" si="110"/>
        <v>0</v>
      </c>
    </row>
    <row r="430" spans="6:33" x14ac:dyDescent="0.2">
      <c r="F430" s="610">
        <f t="shared" si="118"/>
        <v>1901</v>
      </c>
      <c r="G430">
        <f t="shared" si="119"/>
        <v>419</v>
      </c>
      <c r="H430" s="612">
        <f t="shared" si="111"/>
        <v>419</v>
      </c>
      <c r="I430" s="598">
        <f t="shared" si="112"/>
        <v>0</v>
      </c>
      <c r="J430" s="598">
        <f t="shared" si="120"/>
        <v>0</v>
      </c>
      <c r="K430" s="598">
        <f t="shared" si="113"/>
        <v>0</v>
      </c>
      <c r="L430" s="598">
        <f t="shared" si="114"/>
        <v>0</v>
      </c>
      <c r="M430" s="598">
        <f t="shared" si="106"/>
        <v>0</v>
      </c>
      <c r="N430" s="598">
        <f t="shared" si="115"/>
        <v>0</v>
      </c>
      <c r="P430" s="610"/>
      <c r="V430" s="598">
        <f t="shared" si="116"/>
        <v>0</v>
      </c>
      <c r="W430" s="612">
        <f t="shared" si="117"/>
        <v>419</v>
      </c>
      <c r="X430" s="610"/>
      <c r="Y430" s="610"/>
      <c r="AC430">
        <f t="shared" si="107"/>
        <v>1901</v>
      </c>
      <c r="AD430">
        <f t="shared" si="108"/>
        <v>2</v>
      </c>
      <c r="AE430">
        <f t="shared" si="109"/>
        <v>0</v>
      </c>
      <c r="AF430">
        <f>SUM($AE$10:AE430)</f>
        <v>0</v>
      </c>
      <c r="AG430">
        <f t="shared" si="110"/>
        <v>0</v>
      </c>
    </row>
    <row r="431" spans="6:33" x14ac:dyDescent="0.2">
      <c r="F431" s="610">
        <f t="shared" si="118"/>
        <v>1901</v>
      </c>
      <c r="G431">
        <f t="shared" si="119"/>
        <v>420</v>
      </c>
      <c r="H431" s="612">
        <f t="shared" si="111"/>
        <v>420</v>
      </c>
      <c r="I431" s="598">
        <f t="shared" si="112"/>
        <v>0</v>
      </c>
      <c r="J431" s="598">
        <f t="shared" si="120"/>
        <v>0</v>
      </c>
      <c r="K431" s="598">
        <f t="shared" si="113"/>
        <v>0</v>
      </c>
      <c r="L431" s="598">
        <f t="shared" si="114"/>
        <v>0</v>
      </c>
      <c r="M431" s="598">
        <f t="shared" si="106"/>
        <v>0</v>
      </c>
      <c r="N431" s="598">
        <f t="shared" si="115"/>
        <v>0</v>
      </c>
      <c r="P431" s="610"/>
      <c r="V431" s="598">
        <f t="shared" si="116"/>
        <v>0</v>
      </c>
      <c r="W431" s="612">
        <f t="shared" si="117"/>
        <v>420</v>
      </c>
      <c r="X431" s="610"/>
      <c r="Y431" s="610"/>
      <c r="AC431">
        <f t="shared" si="107"/>
        <v>1901</v>
      </c>
      <c r="AD431">
        <f t="shared" si="108"/>
        <v>2</v>
      </c>
      <c r="AE431">
        <f t="shared" si="109"/>
        <v>0</v>
      </c>
      <c r="AF431">
        <f>SUM($AE$10:AE431)</f>
        <v>0</v>
      </c>
      <c r="AG431">
        <f t="shared" si="110"/>
        <v>0</v>
      </c>
    </row>
    <row r="432" spans="6:33" x14ac:dyDescent="0.2">
      <c r="F432" s="610">
        <f t="shared" si="118"/>
        <v>1901</v>
      </c>
      <c r="G432">
        <f t="shared" si="119"/>
        <v>421</v>
      </c>
      <c r="H432" s="612">
        <f t="shared" si="111"/>
        <v>421</v>
      </c>
      <c r="I432" s="598">
        <f t="shared" si="112"/>
        <v>0</v>
      </c>
      <c r="J432" s="598">
        <f t="shared" si="120"/>
        <v>0</v>
      </c>
      <c r="K432" s="598">
        <f t="shared" si="113"/>
        <v>0</v>
      </c>
      <c r="L432" s="598">
        <f t="shared" si="114"/>
        <v>0</v>
      </c>
      <c r="M432" s="598">
        <f t="shared" si="106"/>
        <v>0</v>
      </c>
      <c r="N432" s="598">
        <f t="shared" si="115"/>
        <v>0</v>
      </c>
      <c r="P432" s="610"/>
      <c r="V432" s="598">
        <f t="shared" si="116"/>
        <v>0</v>
      </c>
      <c r="W432" s="612">
        <f t="shared" si="117"/>
        <v>421</v>
      </c>
      <c r="X432" s="610"/>
      <c r="Y432" s="610"/>
      <c r="AC432">
        <f t="shared" si="107"/>
        <v>1901</v>
      </c>
      <c r="AD432">
        <f t="shared" si="108"/>
        <v>2</v>
      </c>
      <c r="AE432">
        <f t="shared" si="109"/>
        <v>0</v>
      </c>
      <c r="AF432">
        <f>SUM($AE$10:AE432)</f>
        <v>0</v>
      </c>
      <c r="AG432">
        <f t="shared" si="110"/>
        <v>0</v>
      </c>
    </row>
    <row r="433" spans="6:33" x14ac:dyDescent="0.2">
      <c r="F433" s="610">
        <f t="shared" si="118"/>
        <v>1901</v>
      </c>
      <c r="G433">
        <f t="shared" si="119"/>
        <v>422</v>
      </c>
      <c r="H433" s="612">
        <f t="shared" si="111"/>
        <v>422</v>
      </c>
      <c r="I433" s="598">
        <f t="shared" si="112"/>
        <v>0</v>
      </c>
      <c r="J433" s="598">
        <f t="shared" si="120"/>
        <v>0</v>
      </c>
      <c r="K433" s="598">
        <f t="shared" si="113"/>
        <v>0</v>
      </c>
      <c r="L433" s="598">
        <f t="shared" si="114"/>
        <v>0</v>
      </c>
      <c r="M433" s="598">
        <f t="shared" si="106"/>
        <v>0</v>
      </c>
      <c r="N433" s="598">
        <f t="shared" si="115"/>
        <v>0</v>
      </c>
      <c r="P433" s="610"/>
      <c r="V433" s="598">
        <f t="shared" si="116"/>
        <v>0</v>
      </c>
      <c r="W433" s="612">
        <f t="shared" si="117"/>
        <v>422</v>
      </c>
      <c r="X433" s="610"/>
      <c r="Y433" s="610"/>
      <c r="AC433">
        <f t="shared" si="107"/>
        <v>1901</v>
      </c>
      <c r="AD433">
        <f t="shared" si="108"/>
        <v>2</v>
      </c>
      <c r="AE433">
        <f t="shared" si="109"/>
        <v>0</v>
      </c>
      <c r="AF433">
        <f>SUM($AE$10:AE433)</f>
        <v>0</v>
      </c>
      <c r="AG433">
        <f t="shared" si="110"/>
        <v>0</v>
      </c>
    </row>
    <row r="434" spans="6:33" x14ac:dyDescent="0.2">
      <c r="F434" s="610">
        <f t="shared" si="118"/>
        <v>1901</v>
      </c>
      <c r="G434">
        <f t="shared" si="119"/>
        <v>423</v>
      </c>
      <c r="H434" s="612">
        <f t="shared" si="111"/>
        <v>423</v>
      </c>
      <c r="I434" s="598">
        <f t="shared" si="112"/>
        <v>0</v>
      </c>
      <c r="J434" s="598">
        <f t="shared" si="120"/>
        <v>0</v>
      </c>
      <c r="K434" s="598">
        <f t="shared" si="113"/>
        <v>0</v>
      </c>
      <c r="L434" s="598">
        <f t="shared" si="114"/>
        <v>0</v>
      </c>
      <c r="M434" s="598">
        <f t="shared" si="106"/>
        <v>0</v>
      </c>
      <c r="N434" s="598">
        <f t="shared" si="115"/>
        <v>0</v>
      </c>
      <c r="P434" s="610"/>
      <c r="V434" s="598">
        <f t="shared" si="116"/>
        <v>0</v>
      </c>
      <c r="W434" s="612">
        <f t="shared" si="117"/>
        <v>423</v>
      </c>
      <c r="X434" s="610"/>
      <c r="Y434" s="610"/>
      <c r="AC434">
        <f t="shared" si="107"/>
        <v>1901</v>
      </c>
      <c r="AD434">
        <f t="shared" si="108"/>
        <v>2</v>
      </c>
      <c r="AE434">
        <f t="shared" si="109"/>
        <v>0</v>
      </c>
      <c r="AF434">
        <f>SUM($AE$10:AE434)</f>
        <v>0</v>
      </c>
      <c r="AG434">
        <f t="shared" si="110"/>
        <v>0</v>
      </c>
    </row>
    <row r="435" spans="6:33" x14ac:dyDescent="0.2">
      <c r="F435" s="610">
        <f t="shared" si="118"/>
        <v>1901</v>
      </c>
      <c r="G435">
        <f t="shared" si="119"/>
        <v>424</v>
      </c>
      <c r="H435" s="612">
        <f t="shared" si="111"/>
        <v>424</v>
      </c>
      <c r="I435" s="598">
        <f t="shared" si="112"/>
        <v>0</v>
      </c>
      <c r="J435" s="598">
        <f t="shared" si="120"/>
        <v>0</v>
      </c>
      <c r="K435" s="598">
        <f t="shared" si="113"/>
        <v>0</v>
      </c>
      <c r="L435" s="598">
        <f t="shared" si="114"/>
        <v>0</v>
      </c>
      <c r="M435" s="598">
        <f t="shared" si="106"/>
        <v>0</v>
      </c>
      <c r="N435" s="598">
        <f t="shared" si="115"/>
        <v>0</v>
      </c>
      <c r="P435" s="610"/>
      <c r="V435" s="598">
        <f t="shared" si="116"/>
        <v>0</v>
      </c>
      <c r="W435" s="612">
        <f t="shared" si="117"/>
        <v>424</v>
      </c>
      <c r="X435" s="610"/>
      <c r="Y435" s="610"/>
      <c r="AC435">
        <f t="shared" si="107"/>
        <v>1901</v>
      </c>
      <c r="AD435">
        <f t="shared" si="108"/>
        <v>2</v>
      </c>
      <c r="AE435">
        <f t="shared" si="109"/>
        <v>0</v>
      </c>
      <c r="AF435">
        <f>SUM($AE$10:AE435)</f>
        <v>0</v>
      </c>
      <c r="AG435">
        <f t="shared" si="110"/>
        <v>0</v>
      </c>
    </row>
    <row r="436" spans="6:33" x14ac:dyDescent="0.2">
      <c r="F436" s="610">
        <f t="shared" si="118"/>
        <v>1901</v>
      </c>
      <c r="G436">
        <f t="shared" si="119"/>
        <v>425</v>
      </c>
      <c r="H436" s="612">
        <f t="shared" si="111"/>
        <v>425</v>
      </c>
      <c r="I436" s="598">
        <f t="shared" si="112"/>
        <v>0</v>
      </c>
      <c r="J436" s="598">
        <f t="shared" si="120"/>
        <v>0</v>
      </c>
      <c r="K436" s="598">
        <f t="shared" si="113"/>
        <v>0</v>
      </c>
      <c r="L436" s="598">
        <f t="shared" si="114"/>
        <v>0</v>
      </c>
      <c r="M436" s="598">
        <f t="shared" si="106"/>
        <v>0</v>
      </c>
      <c r="N436" s="598">
        <f t="shared" si="115"/>
        <v>0</v>
      </c>
      <c r="P436" s="610"/>
      <c r="V436" s="598">
        <f t="shared" si="116"/>
        <v>0</v>
      </c>
      <c r="W436" s="612">
        <f t="shared" si="117"/>
        <v>425</v>
      </c>
      <c r="X436" s="610"/>
      <c r="Y436" s="610"/>
      <c r="AC436">
        <f t="shared" si="107"/>
        <v>1901</v>
      </c>
      <c r="AD436">
        <f t="shared" si="108"/>
        <v>2</v>
      </c>
      <c r="AE436">
        <f t="shared" si="109"/>
        <v>0</v>
      </c>
      <c r="AF436">
        <f>SUM($AE$10:AE436)</f>
        <v>0</v>
      </c>
      <c r="AG436">
        <f t="shared" si="110"/>
        <v>0</v>
      </c>
    </row>
    <row r="437" spans="6:33" x14ac:dyDescent="0.2">
      <c r="F437" s="610">
        <f t="shared" si="118"/>
        <v>1901</v>
      </c>
      <c r="G437">
        <f t="shared" si="119"/>
        <v>426</v>
      </c>
      <c r="H437" s="612">
        <f t="shared" si="111"/>
        <v>426</v>
      </c>
      <c r="I437" s="598">
        <f t="shared" si="112"/>
        <v>0</v>
      </c>
      <c r="J437" s="598">
        <f t="shared" si="120"/>
        <v>0</v>
      </c>
      <c r="K437" s="598">
        <f t="shared" si="113"/>
        <v>0</v>
      </c>
      <c r="L437" s="598">
        <f t="shared" si="114"/>
        <v>0</v>
      </c>
      <c r="M437" s="598">
        <f t="shared" si="106"/>
        <v>0</v>
      </c>
      <c r="N437" s="598">
        <f t="shared" si="115"/>
        <v>0</v>
      </c>
      <c r="P437" s="610"/>
      <c r="V437" s="598">
        <f t="shared" si="116"/>
        <v>0</v>
      </c>
      <c r="W437" s="612">
        <f t="shared" si="117"/>
        <v>426</v>
      </c>
      <c r="X437" s="610"/>
      <c r="Y437" s="610"/>
      <c r="AC437">
        <f t="shared" si="107"/>
        <v>1901</v>
      </c>
      <c r="AD437">
        <f t="shared" si="108"/>
        <v>3</v>
      </c>
      <c r="AE437">
        <f t="shared" si="109"/>
        <v>0</v>
      </c>
      <c r="AF437">
        <f>SUM($AE$10:AE437)</f>
        <v>0</v>
      </c>
      <c r="AG437">
        <f t="shared" si="110"/>
        <v>0</v>
      </c>
    </row>
    <row r="438" spans="6:33" x14ac:dyDescent="0.2">
      <c r="F438" s="610">
        <f t="shared" si="118"/>
        <v>1901</v>
      </c>
      <c r="G438">
        <f t="shared" si="119"/>
        <v>427</v>
      </c>
      <c r="H438" s="612">
        <f t="shared" si="111"/>
        <v>427</v>
      </c>
      <c r="I438" s="598">
        <f t="shared" si="112"/>
        <v>0</v>
      </c>
      <c r="J438" s="598">
        <f t="shared" si="120"/>
        <v>0</v>
      </c>
      <c r="K438" s="598">
        <f t="shared" si="113"/>
        <v>0</v>
      </c>
      <c r="L438" s="598">
        <f t="shared" si="114"/>
        <v>0</v>
      </c>
      <c r="M438" s="598">
        <f t="shared" si="106"/>
        <v>0</v>
      </c>
      <c r="N438" s="598">
        <f t="shared" si="115"/>
        <v>0</v>
      </c>
      <c r="P438" s="610"/>
      <c r="V438" s="598">
        <f t="shared" si="116"/>
        <v>0</v>
      </c>
      <c r="W438" s="612">
        <f t="shared" si="117"/>
        <v>427</v>
      </c>
      <c r="X438" s="610"/>
      <c r="Y438" s="610"/>
      <c r="AC438">
        <f t="shared" si="107"/>
        <v>1901</v>
      </c>
      <c r="AD438">
        <f t="shared" si="108"/>
        <v>3</v>
      </c>
      <c r="AE438">
        <f t="shared" si="109"/>
        <v>0</v>
      </c>
      <c r="AF438">
        <f>SUM($AE$10:AE438)</f>
        <v>0</v>
      </c>
      <c r="AG438">
        <f t="shared" si="110"/>
        <v>0</v>
      </c>
    </row>
    <row r="439" spans="6:33" x14ac:dyDescent="0.2">
      <c r="F439" s="610">
        <f t="shared" si="118"/>
        <v>1901</v>
      </c>
      <c r="G439">
        <f t="shared" si="119"/>
        <v>428</v>
      </c>
      <c r="H439" s="612">
        <f t="shared" si="111"/>
        <v>428</v>
      </c>
      <c r="I439" s="598">
        <f t="shared" si="112"/>
        <v>0</v>
      </c>
      <c r="J439" s="598">
        <f t="shared" si="120"/>
        <v>0</v>
      </c>
      <c r="K439" s="598">
        <f t="shared" si="113"/>
        <v>0</v>
      </c>
      <c r="L439" s="598">
        <f t="shared" si="114"/>
        <v>0</v>
      </c>
      <c r="M439" s="598">
        <f t="shared" si="106"/>
        <v>0</v>
      </c>
      <c r="N439" s="598">
        <f t="shared" si="115"/>
        <v>0</v>
      </c>
      <c r="P439" s="610"/>
      <c r="V439" s="598">
        <f t="shared" si="116"/>
        <v>0</v>
      </c>
      <c r="W439" s="612">
        <f t="shared" si="117"/>
        <v>428</v>
      </c>
      <c r="X439" s="610"/>
      <c r="Y439" s="610"/>
      <c r="AC439">
        <f t="shared" si="107"/>
        <v>1901</v>
      </c>
      <c r="AD439">
        <f t="shared" si="108"/>
        <v>3</v>
      </c>
      <c r="AE439">
        <f t="shared" si="109"/>
        <v>0</v>
      </c>
      <c r="AF439">
        <f>SUM($AE$10:AE439)</f>
        <v>0</v>
      </c>
      <c r="AG439">
        <f t="shared" si="110"/>
        <v>0</v>
      </c>
    </row>
    <row r="440" spans="6:33" x14ac:dyDescent="0.2">
      <c r="F440" s="610">
        <f t="shared" si="118"/>
        <v>1901</v>
      </c>
      <c r="G440">
        <f t="shared" si="119"/>
        <v>429</v>
      </c>
      <c r="H440" s="612">
        <f t="shared" si="111"/>
        <v>429</v>
      </c>
      <c r="I440" s="598">
        <f t="shared" si="112"/>
        <v>0</v>
      </c>
      <c r="J440" s="598">
        <f t="shared" si="120"/>
        <v>0</v>
      </c>
      <c r="K440" s="598">
        <f t="shared" si="113"/>
        <v>0</v>
      </c>
      <c r="L440" s="598">
        <f t="shared" si="114"/>
        <v>0</v>
      </c>
      <c r="M440" s="598">
        <f t="shared" si="106"/>
        <v>0</v>
      </c>
      <c r="N440" s="598">
        <f t="shared" si="115"/>
        <v>0</v>
      </c>
      <c r="P440" s="610"/>
      <c r="V440" s="598">
        <f t="shared" si="116"/>
        <v>0</v>
      </c>
      <c r="W440" s="612">
        <f t="shared" si="117"/>
        <v>429</v>
      </c>
      <c r="X440" s="610"/>
      <c r="Y440" s="610"/>
      <c r="AC440">
        <f t="shared" si="107"/>
        <v>1901</v>
      </c>
      <c r="AD440">
        <f t="shared" si="108"/>
        <v>3</v>
      </c>
      <c r="AE440">
        <f t="shared" si="109"/>
        <v>0</v>
      </c>
      <c r="AF440">
        <f>SUM($AE$10:AE440)</f>
        <v>0</v>
      </c>
      <c r="AG440">
        <f t="shared" si="110"/>
        <v>0</v>
      </c>
    </row>
    <row r="441" spans="6:33" x14ac:dyDescent="0.2">
      <c r="F441" s="610">
        <f t="shared" si="118"/>
        <v>1901</v>
      </c>
      <c r="G441">
        <f t="shared" si="119"/>
        <v>430</v>
      </c>
      <c r="H441" s="612">
        <f t="shared" si="111"/>
        <v>430</v>
      </c>
      <c r="I441" s="598">
        <f t="shared" si="112"/>
        <v>0</v>
      </c>
      <c r="J441" s="598">
        <f t="shared" si="120"/>
        <v>0</v>
      </c>
      <c r="K441" s="598">
        <f t="shared" si="113"/>
        <v>0</v>
      </c>
      <c r="L441" s="598">
        <f t="shared" si="114"/>
        <v>0</v>
      </c>
      <c r="M441" s="598">
        <f t="shared" si="106"/>
        <v>0</v>
      </c>
      <c r="N441" s="598">
        <f t="shared" si="115"/>
        <v>0</v>
      </c>
      <c r="P441" s="610"/>
      <c r="V441" s="598">
        <f t="shared" si="116"/>
        <v>0</v>
      </c>
      <c r="W441" s="612">
        <f t="shared" si="117"/>
        <v>430</v>
      </c>
      <c r="X441" s="610"/>
      <c r="Y441" s="610"/>
      <c r="AC441">
        <f t="shared" si="107"/>
        <v>1901</v>
      </c>
      <c r="AD441">
        <f t="shared" si="108"/>
        <v>3</v>
      </c>
      <c r="AE441">
        <f t="shared" si="109"/>
        <v>0</v>
      </c>
      <c r="AF441">
        <f>SUM($AE$10:AE441)</f>
        <v>0</v>
      </c>
      <c r="AG441">
        <f t="shared" si="110"/>
        <v>0</v>
      </c>
    </row>
    <row r="442" spans="6:33" x14ac:dyDescent="0.2">
      <c r="F442" s="610">
        <f t="shared" si="118"/>
        <v>1901</v>
      </c>
      <c r="G442">
        <f t="shared" si="119"/>
        <v>431</v>
      </c>
      <c r="H442" s="612">
        <f t="shared" si="111"/>
        <v>431</v>
      </c>
      <c r="I442" s="598">
        <f t="shared" si="112"/>
        <v>0</v>
      </c>
      <c r="J442" s="598">
        <f t="shared" si="120"/>
        <v>0</v>
      </c>
      <c r="K442" s="598">
        <f t="shared" si="113"/>
        <v>0</v>
      </c>
      <c r="L442" s="598">
        <f t="shared" si="114"/>
        <v>0</v>
      </c>
      <c r="M442" s="598">
        <f t="shared" si="106"/>
        <v>0</v>
      </c>
      <c r="N442" s="598">
        <f t="shared" si="115"/>
        <v>0</v>
      </c>
      <c r="P442" s="610"/>
      <c r="V442" s="598">
        <f t="shared" si="116"/>
        <v>0</v>
      </c>
      <c r="W442" s="612">
        <f t="shared" si="117"/>
        <v>431</v>
      </c>
      <c r="X442" s="610"/>
      <c r="Y442" s="610"/>
      <c r="AC442">
        <f t="shared" si="107"/>
        <v>1901</v>
      </c>
      <c r="AD442">
        <f t="shared" si="108"/>
        <v>3</v>
      </c>
      <c r="AE442">
        <f t="shared" si="109"/>
        <v>0</v>
      </c>
      <c r="AF442">
        <f>SUM($AE$10:AE442)</f>
        <v>0</v>
      </c>
      <c r="AG442">
        <f t="shared" si="110"/>
        <v>0</v>
      </c>
    </row>
    <row r="443" spans="6:33" x14ac:dyDescent="0.2">
      <c r="F443" s="610">
        <f t="shared" si="118"/>
        <v>1901</v>
      </c>
      <c r="G443">
        <f t="shared" si="119"/>
        <v>432</v>
      </c>
      <c r="H443" s="612">
        <f t="shared" si="111"/>
        <v>432</v>
      </c>
      <c r="I443" s="598">
        <f t="shared" si="112"/>
        <v>0</v>
      </c>
      <c r="J443" s="598">
        <f t="shared" si="120"/>
        <v>0</v>
      </c>
      <c r="K443" s="598">
        <f t="shared" si="113"/>
        <v>0</v>
      </c>
      <c r="L443" s="598">
        <f t="shared" si="114"/>
        <v>0</v>
      </c>
      <c r="M443" s="598">
        <f t="shared" si="106"/>
        <v>0</v>
      </c>
      <c r="N443" s="598">
        <f t="shared" si="115"/>
        <v>0</v>
      </c>
      <c r="P443" s="610"/>
      <c r="V443" s="598">
        <f t="shared" si="116"/>
        <v>0</v>
      </c>
      <c r="W443" s="612">
        <f t="shared" si="117"/>
        <v>432</v>
      </c>
      <c r="X443" s="610"/>
      <c r="Y443" s="610"/>
      <c r="AC443">
        <f t="shared" si="107"/>
        <v>1901</v>
      </c>
      <c r="AD443">
        <f t="shared" si="108"/>
        <v>3</v>
      </c>
      <c r="AE443">
        <f t="shared" si="109"/>
        <v>0</v>
      </c>
      <c r="AF443">
        <f>SUM($AE$10:AE443)</f>
        <v>0</v>
      </c>
      <c r="AG443">
        <f t="shared" si="110"/>
        <v>0</v>
      </c>
    </row>
    <row r="444" spans="6:33" x14ac:dyDescent="0.2">
      <c r="F444" s="610">
        <f t="shared" si="118"/>
        <v>1901</v>
      </c>
      <c r="G444">
        <f t="shared" si="119"/>
        <v>433</v>
      </c>
      <c r="H444" s="612">
        <f t="shared" si="111"/>
        <v>433</v>
      </c>
      <c r="I444" s="598">
        <f t="shared" si="112"/>
        <v>0</v>
      </c>
      <c r="J444" s="598">
        <f t="shared" si="120"/>
        <v>0</v>
      </c>
      <c r="K444" s="598">
        <f t="shared" si="113"/>
        <v>0</v>
      </c>
      <c r="L444" s="598">
        <f t="shared" si="114"/>
        <v>0</v>
      </c>
      <c r="M444" s="598">
        <f t="shared" si="106"/>
        <v>0</v>
      </c>
      <c r="N444" s="598">
        <f t="shared" si="115"/>
        <v>0</v>
      </c>
      <c r="P444" s="610"/>
      <c r="V444" s="598">
        <f t="shared" si="116"/>
        <v>0</v>
      </c>
      <c r="W444" s="612">
        <f t="shared" si="117"/>
        <v>433</v>
      </c>
      <c r="X444" s="610"/>
      <c r="Y444" s="610"/>
      <c r="AC444">
        <f t="shared" si="107"/>
        <v>1901</v>
      </c>
      <c r="AD444">
        <f t="shared" si="108"/>
        <v>3</v>
      </c>
      <c r="AE444">
        <f t="shared" si="109"/>
        <v>0</v>
      </c>
      <c r="AF444">
        <f>SUM($AE$10:AE444)</f>
        <v>0</v>
      </c>
      <c r="AG444">
        <f t="shared" si="110"/>
        <v>0</v>
      </c>
    </row>
    <row r="445" spans="6:33" x14ac:dyDescent="0.2">
      <c r="F445" s="610">
        <f t="shared" si="118"/>
        <v>1901</v>
      </c>
      <c r="G445">
        <f t="shared" si="119"/>
        <v>434</v>
      </c>
      <c r="H445" s="612">
        <f t="shared" si="111"/>
        <v>434</v>
      </c>
      <c r="I445" s="598">
        <f t="shared" si="112"/>
        <v>0</v>
      </c>
      <c r="J445" s="598">
        <f t="shared" si="120"/>
        <v>0</v>
      </c>
      <c r="K445" s="598">
        <f t="shared" si="113"/>
        <v>0</v>
      </c>
      <c r="L445" s="598">
        <f t="shared" si="114"/>
        <v>0</v>
      </c>
      <c r="M445" s="598">
        <f t="shared" si="106"/>
        <v>0</v>
      </c>
      <c r="N445" s="598">
        <f t="shared" si="115"/>
        <v>0</v>
      </c>
      <c r="P445" s="610"/>
      <c r="V445" s="598">
        <f t="shared" si="116"/>
        <v>0</v>
      </c>
      <c r="W445" s="612">
        <f t="shared" si="117"/>
        <v>434</v>
      </c>
      <c r="X445" s="610"/>
      <c r="Y445" s="610"/>
      <c r="AC445">
        <f t="shared" si="107"/>
        <v>1901</v>
      </c>
      <c r="AD445">
        <f t="shared" si="108"/>
        <v>3</v>
      </c>
      <c r="AE445">
        <f t="shared" si="109"/>
        <v>0</v>
      </c>
      <c r="AF445">
        <f>SUM($AE$10:AE445)</f>
        <v>0</v>
      </c>
      <c r="AG445">
        <f t="shared" si="110"/>
        <v>0</v>
      </c>
    </row>
    <row r="446" spans="6:33" x14ac:dyDescent="0.2">
      <c r="F446" s="610">
        <f t="shared" si="118"/>
        <v>1901</v>
      </c>
      <c r="G446">
        <f t="shared" si="119"/>
        <v>435</v>
      </c>
      <c r="H446" s="612">
        <f t="shared" si="111"/>
        <v>435</v>
      </c>
      <c r="I446" s="598">
        <f t="shared" si="112"/>
        <v>0</v>
      </c>
      <c r="J446" s="598">
        <f t="shared" si="120"/>
        <v>0</v>
      </c>
      <c r="K446" s="598">
        <f t="shared" si="113"/>
        <v>0</v>
      </c>
      <c r="L446" s="598">
        <f t="shared" si="114"/>
        <v>0</v>
      </c>
      <c r="M446" s="598">
        <f t="shared" si="106"/>
        <v>0</v>
      </c>
      <c r="N446" s="598">
        <f t="shared" si="115"/>
        <v>0</v>
      </c>
      <c r="P446" s="610"/>
      <c r="V446" s="598">
        <f t="shared" si="116"/>
        <v>0</v>
      </c>
      <c r="W446" s="612">
        <f t="shared" si="117"/>
        <v>435</v>
      </c>
      <c r="X446" s="610"/>
      <c r="Y446" s="610"/>
      <c r="AC446">
        <f t="shared" si="107"/>
        <v>1901</v>
      </c>
      <c r="AD446">
        <f t="shared" si="108"/>
        <v>3</v>
      </c>
      <c r="AE446">
        <f t="shared" si="109"/>
        <v>0</v>
      </c>
      <c r="AF446">
        <f>SUM($AE$10:AE446)</f>
        <v>0</v>
      </c>
      <c r="AG446">
        <f t="shared" si="110"/>
        <v>0</v>
      </c>
    </row>
    <row r="447" spans="6:33" x14ac:dyDescent="0.2">
      <c r="F447" s="610">
        <f t="shared" si="118"/>
        <v>1901</v>
      </c>
      <c r="G447">
        <f t="shared" si="119"/>
        <v>436</v>
      </c>
      <c r="H447" s="612">
        <f t="shared" si="111"/>
        <v>436</v>
      </c>
      <c r="I447" s="598">
        <f t="shared" si="112"/>
        <v>0</v>
      </c>
      <c r="J447" s="598">
        <f t="shared" si="120"/>
        <v>0</v>
      </c>
      <c r="K447" s="598">
        <f t="shared" si="113"/>
        <v>0</v>
      </c>
      <c r="L447" s="598">
        <f t="shared" si="114"/>
        <v>0</v>
      </c>
      <c r="M447" s="598">
        <f t="shared" si="106"/>
        <v>0</v>
      </c>
      <c r="N447" s="598">
        <f t="shared" si="115"/>
        <v>0</v>
      </c>
      <c r="P447" s="610"/>
      <c r="V447" s="598">
        <f t="shared" si="116"/>
        <v>0</v>
      </c>
      <c r="W447" s="612">
        <f t="shared" si="117"/>
        <v>436</v>
      </c>
      <c r="X447" s="610"/>
      <c r="Y447" s="610"/>
      <c r="AC447">
        <f t="shared" si="107"/>
        <v>1901</v>
      </c>
      <c r="AD447">
        <f t="shared" si="108"/>
        <v>3</v>
      </c>
      <c r="AE447">
        <f t="shared" si="109"/>
        <v>0</v>
      </c>
      <c r="AF447">
        <f>SUM($AE$10:AE447)</f>
        <v>0</v>
      </c>
      <c r="AG447">
        <f t="shared" si="110"/>
        <v>0</v>
      </c>
    </row>
    <row r="448" spans="6:33" x14ac:dyDescent="0.2">
      <c r="F448" s="610">
        <f t="shared" si="118"/>
        <v>1901</v>
      </c>
      <c r="G448">
        <f t="shared" si="119"/>
        <v>437</v>
      </c>
      <c r="H448" s="612">
        <f t="shared" si="111"/>
        <v>437</v>
      </c>
      <c r="I448" s="598">
        <f t="shared" si="112"/>
        <v>0</v>
      </c>
      <c r="J448" s="598">
        <f t="shared" si="120"/>
        <v>0</v>
      </c>
      <c r="K448" s="598">
        <f t="shared" si="113"/>
        <v>0</v>
      </c>
      <c r="L448" s="598">
        <f t="shared" si="114"/>
        <v>0</v>
      </c>
      <c r="M448" s="598">
        <f t="shared" si="106"/>
        <v>0</v>
      </c>
      <c r="N448" s="598">
        <f t="shared" si="115"/>
        <v>0</v>
      </c>
      <c r="P448" s="610"/>
      <c r="V448" s="598">
        <f t="shared" si="116"/>
        <v>0</v>
      </c>
      <c r="W448" s="612">
        <f t="shared" si="117"/>
        <v>437</v>
      </c>
      <c r="X448" s="610"/>
      <c r="Y448" s="610"/>
      <c r="AC448">
        <f t="shared" si="107"/>
        <v>1901</v>
      </c>
      <c r="AD448">
        <f t="shared" si="108"/>
        <v>3</v>
      </c>
      <c r="AE448">
        <f t="shared" si="109"/>
        <v>0</v>
      </c>
      <c r="AF448">
        <f>SUM($AE$10:AE448)</f>
        <v>0</v>
      </c>
      <c r="AG448">
        <f t="shared" si="110"/>
        <v>0</v>
      </c>
    </row>
    <row r="449" spans="6:33" x14ac:dyDescent="0.2">
      <c r="F449" s="610">
        <f t="shared" si="118"/>
        <v>1901</v>
      </c>
      <c r="G449">
        <f t="shared" si="119"/>
        <v>438</v>
      </c>
      <c r="H449" s="612">
        <f t="shared" si="111"/>
        <v>438</v>
      </c>
      <c r="I449" s="598">
        <f t="shared" si="112"/>
        <v>0</v>
      </c>
      <c r="J449" s="598">
        <f t="shared" si="120"/>
        <v>0</v>
      </c>
      <c r="K449" s="598">
        <f t="shared" si="113"/>
        <v>0</v>
      </c>
      <c r="L449" s="598">
        <f t="shared" si="114"/>
        <v>0</v>
      </c>
      <c r="M449" s="598">
        <f t="shared" si="106"/>
        <v>0</v>
      </c>
      <c r="N449" s="598">
        <f t="shared" si="115"/>
        <v>0</v>
      </c>
      <c r="P449" s="610"/>
      <c r="V449" s="598">
        <f t="shared" si="116"/>
        <v>0</v>
      </c>
      <c r="W449" s="612">
        <f t="shared" si="117"/>
        <v>438</v>
      </c>
      <c r="X449" s="610"/>
      <c r="Y449" s="610"/>
      <c r="AC449">
        <f t="shared" si="107"/>
        <v>1901</v>
      </c>
      <c r="AD449">
        <f t="shared" si="108"/>
        <v>3</v>
      </c>
      <c r="AE449">
        <f t="shared" si="109"/>
        <v>0</v>
      </c>
      <c r="AF449">
        <f>SUM($AE$10:AE449)</f>
        <v>0</v>
      </c>
      <c r="AG449">
        <f t="shared" si="110"/>
        <v>0</v>
      </c>
    </row>
    <row r="450" spans="6:33" x14ac:dyDescent="0.2">
      <c r="F450" s="610">
        <f t="shared" si="118"/>
        <v>1901</v>
      </c>
      <c r="G450">
        <f t="shared" si="119"/>
        <v>439</v>
      </c>
      <c r="H450" s="612">
        <f t="shared" si="111"/>
        <v>439</v>
      </c>
      <c r="I450" s="598">
        <f t="shared" si="112"/>
        <v>0</v>
      </c>
      <c r="J450" s="598">
        <f t="shared" si="120"/>
        <v>0</v>
      </c>
      <c r="K450" s="598">
        <f t="shared" si="113"/>
        <v>0</v>
      </c>
      <c r="L450" s="598">
        <f t="shared" si="114"/>
        <v>0</v>
      </c>
      <c r="M450" s="598">
        <f t="shared" si="106"/>
        <v>0</v>
      </c>
      <c r="N450" s="598">
        <f t="shared" si="115"/>
        <v>0</v>
      </c>
      <c r="P450" s="610"/>
      <c r="V450" s="598">
        <f t="shared" si="116"/>
        <v>0</v>
      </c>
      <c r="W450" s="612">
        <f t="shared" si="117"/>
        <v>439</v>
      </c>
      <c r="X450" s="610"/>
      <c r="Y450" s="610"/>
      <c r="AC450">
        <f t="shared" si="107"/>
        <v>1901</v>
      </c>
      <c r="AD450">
        <f t="shared" si="108"/>
        <v>3</v>
      </c>
      <c r="AE450">
        <f t="shared" si="109"/>
        <v>0</v>
      </c>
      <c r="AF450">
        <f>SUM($AE$10:AE450)</f>
        <v>0</v>
      </c>
      <c r="AG450">
        <f t="shared" si="110"/>
        <v>0</v>
      </c>
    </row>
    <row r="451" spans="6:33" x14ac:dyDescent="0.2">
      <c r="F451" s="610">
        <f t="shared" si="118"/>
        <v>1901</v>
      </c>
      <c r="G451">
        <f t="shared" si="119"/>
        <v>440</v>
      </c>
      <c r="H451" s="612">
        <f t="shared" si="111"/>
        <v>440</v>
      </c>
      <c r="I451" s="598">
        <f t="shared" si="112"/>
        <v>0</v>
      </c>
      <c r="J451" s="598">
        <f t="shared" si="120"/>
        <v>0</v>
      </c>
      <c r="K451" s="598">
        <f t="shared" si="113"/>
        <v>0</v>
      </c>
      <c r="L451" s="598">
        <f t="shared" si="114"/>
        <v>0</v>
      </c>
      <c r="M451" s="598">
        <f t="shared" si="106"/>
        <v>0</v>
      </c>
      <c r="N451" s="598">
        <f t="shared" si="115"/>
        <v>0</v>
      </c>
      <c r="P451" s="610"/>
      <c r="V451" s="598">
        <f t="shared" si="116"/>
        <v>0</v>
      </c>
      <c r="W451" s="612">
        <f t="shared" si="117"/>
        <v>440</v>
      </c>
      <c r="X451" s="610"/>
      <c r="Y451" s="610"/>
      <c r="AC451">
        <f t="shared" si="107"/>
        <v>1901</v>
      </c>
      <c r="AD451">
        <f t="shared" si="108"/>
        <v>3</v>
      </c>
      <c r="AE451">
        <f t="shared" si="109"/>
        <v>0</v>
      </c>
      <c r="AF451">
        <f>SUM($AE$10:AE451)</f>
        <v>0</v>
      </c>
      <c r="AG451">
        <f t="shared" si="110"/>
        <v>0</v>
      </c>
    </row>
    <row r="452" spans="6:33" x14ac:dyDescent="0.2">
      <c r="F452" s="610">
        <f t="shared" si="118"/>
        <v>1901</v>
      </c>
      <c r="G452">
        <f t="shared" si="119"/>
        <v>441</v>
      </c>
      <c r="H452" s="612">
        <f t="shared" si="111"/>
        <v>441</v>
      </c>
      <c r="I452" s="598">
        <f t="shared" si="112"/>
        <v>0</v>
      </c>
      <c r="J452" s="598">
        <f t="shared" si="120"/>
        <v>0</v>
      </c>
      <c r="K452" s="598">
        <f t="shared" si="113"/>
        <v>0</v>
      </c>
      <c r="L452" s="598">
        <f t="shared" si="114"/>
        <v>0</v>
      </c>
      <c r="M452" s="598">
        <f t="shared" si="106"/>
        <v>0</v>
      </c>
      <c r="N452" s="598">
        <f t="shared" si="115"/>
        <v>0</v>
      </c>
      <c r="P452" s="610"/>
      <c r="V452" s="598">
        <f t="shared" si="116"/>
        <v>0</v>
      </c>
      <c r="W452" s="612">
        <f t="shared" si="117"/>
        <v>441</v>
      </c>
      <c r="X452" s="610"/>
      <c r="Y452" s="610"/>
      <c r="AC452">
        <f t="shared" si="107"/>
        <v>1901</v>
      </c>
      <c r="AD452">
        <f t="shared" si="108"/>
        <v>3</v>
      </c>
      <c r="AE452">
        <f t="shared" si="109"/>
        <v>0</v>
      </c>
      <c r="AF452">
        <f>SUM($AE$10:AE452)</f>
        <v>0</v>
      </c>
      <c r="AG452">
        <f t="shared" si="110"/>
        <v>0</v>
      </c>
    </row>
    <row r="453" spans="6:33" x14ac:dyDescent="0.2">
      <c r="F453" s="610">
        <f t="shared" si="118"/>
        <v>1901</v>
      </c>
      <c r="G453">
        <f t="shared" si="119"/>
        <v>442</v>
      </c>
      <c r="H453" s="612">
        <f t="shared" si="111"/>
        <v>442</v>
      </c>
      <c r="I453" s="598">
        <f t="shared" si="112"/>
        <v>0</v>
      </c>
      <c r="J453" s="598">
        <f t="shared" si="120"/>
        <v>0</v>
      </c>
      <c r="K453" s="598">
        <f t="shared" si="113"/>
        <v>0</v>
      </c>
      <c r="L453" s="598">
        <f t="shared" si="114"/>
        <v>0</v>
      </c>
      <c r="M453" s="598">
        <f t="shared" si="106"/>
        <v>0</v>
      </c>
      <c r="N453" s="598">
        <f t="shared" si="115"/>
        <v>0</v>
      </c>
      <c r="P453" s="610"/>
      <c r="V453" s="598">
        <f t="shared" si="116"/>
        <v>0</v>
      </c>
      <c r="W453" s="612">
        <f t="shared" si="117"/>
        <v>442</v>
      </c>
      <c r="X453" s="610"/>
      <c r="Y453" s="610"/>
      <c r="AC453">
        <f t="shared" si="107"/>
        <v>1901</v>
      </c>
      <c r="AD453">
        <f t="shared" si="108"/>
        <v>3</v>
      </c>
      <c r="AE453">
        <f t="shared" si="109"/>
        <v>0</v>
      </c>
      <c r="AF453">
        <f>SUM($AE$10:AE453)</f>
        <v>0</v>
      </c>
      <c r="AG453">
        <f t="shared" si="110"/>
        <v>0</v>
      </c>
    </row>
    <row r="454" spans="6:33" x14ac:dyDescent="0.2">
      <c r="F454" s="610">
        <f t="shared" si="118"/>
        <v>1901</v>
      </c>
      <c r="G454">
        <f t="shared" si="119"/>
        <v>443</v>
      </c>
      <c r="H454" s="612">
        <f t="shared" si="111"/>
        <v>443</v>
      </c>
      <c r="I454" s="598">
        <f t="shared" si="112"/>
        <v>0</v>
      </c>
      <c r="J454" s="598">
        <f t="shared" si="120"/>
        <v>0</v>
      </c>
      <c r="K454" s="598">
        <f t="shared" si="113"/>
        <v>0</v>
      </c>
      <c r="L454" s="598">
        <f t="shared" si="114"/>
        <v>0</v>
      </c>
      <c r="M454" s="598">
        <f t="shared" si="106"/>
        <v>0</v>
      </c>
      <c r="N454" s="598">
        <f t="shared" si="115"/>
        <v>0</v>
      </c>
      <c r="P454" s="610"/>
      <c r="V454" s="598">
        <f t="shared" si="116"/>
        <v>0</v>
      </c>
      <c r="W454" s="612">
        <f t="shared" si="117"/>
        <v>443</v>
      </c>
      <c r="X454" s="610"/>
      <c r="Y454" s="610"/>
      <c r="AC454">
        <f t="shared" si="107"/>
        <v>1901</v>
      </c>
      <c r="AD454">
        <f t="shared" si="108"/>
        <v>3</v>
      </c>
      <c r="AE454">
        <f t="shared" si="109"/>
        <v>0</v>
      </c>
      <c r="AF454">
        <f>SUM($AE$10:AE454)</f>
        <v>0</v>
      </c>
      <c r="AG454">
        <f t="shared" si="110"/>
        <v>0</v>
      </c>
    </row>
    <row r="455" spans="6:33" x14ac:dyDescent="0.2">
      <c r="F455" s="610">
        <f t="shared" si="118"/>
        <v>1901</v>
      </c>
      <c r="G455">
        <f t="shared" si="119"/>
        <v>444</v>
      </c>
      <c r="H455" s="612">
        <f t="shared" si="111"/>
        <v>444</v>
      </c>
      <c r="I455" s="598">
        <f t="shared" si="112"/>
        <v>0</v>
      </c>
      <c r="J455" s="598">
        <f t="shared" si="120"/>
        <v>0</v>
      </c>
      <c r="K455" s="598">
        <f t="shared" si="113"/>
        <v>0</v>
      </c>
      <c r="L455" s="598">
        <f t="shared" si="114"/>
        <v>0</v>
      </c>
      <c r="M455" s="598">
        <f t="shared" si="106"/>
        <v>0</v>
      </c>
      <c r="N455" s="598">
        <f t="shared" si="115"/>
        <v>0</v>
      </c>
      <c r="P455" s="610"/>
      <c r="V455" s="598">
        <f t="shared" si="116"/>
        <v>0</v>
      </c>
      <c r="W455" s="612">
        <f t="shared" si="117"/>
        <v>444</v>
      </c>
      <c r="X455" s="610"/>
      <c r="Y455" s="610"/>
      <c r="AC455">
        <f t="shared" si="107"/>
        <v>1901</v>
      </c>
      <c r="AD455">
        <f t="shared" si="108"/>
        <v>3</v>
      </c>
      <c r="AE455">
        <f t="shared" si="109"/>
        <v>0</v>
      </c>
      <c r="AF455">
        <f>SUM($AE$10:AE455)</f>
        <v>0</v>
      </c>
      <c r="AG455">
        <f t="shared" si="110"/>
        <v>0</v>
      </c>
    </row>
    <row r="456" spans="6:33" x14ac:dyDescent="0.2">
      <c r="F456" s="610">
        <f t="shared" si="118"/>
        <v>1901</v>
      </c>
      <c r="G456">
        <f t="shared" si="119"/>
        <v>445</v>
      </c>
      <c r="H456" s="612">
        <f t="shared" si="111"/>
        <v>445</v>
      </c>
      <c r="I456" s="598">
        <f t="shared" si="112"/>
        <v>0</v>
      </c>
      <c r="J456" s="598">
        <f t="shared" si="120"/>
        <v>0</v>
      </c>
      <c r="K456" s="598">
        <f t="shared" si="113"/>
        <v>0</v>
      </c>
      <c r="L456" s="598">
        <f t="shared" si="114"/>
        <v>0</v>
      </c>
      <c r="M456" s="598">
        <f t="shared" si="106"/>
        <v>0</v>
      </c>
      <c r="N456" s="598">
        <f t="shared" si="115"/>
        <v>0</v>
      </c>
      <c r="P456" s="610"/>
      <c r="V456" s="598">
        <f t="shared" si="116"/>
        <v>0</v>
      </c>
      <c r="W456" s="612">
        <f t="shared" si="117"/>
        <v>445</v>
      </c>
      <c r="X456" s="610"/>
      <c r="Y456" s="610"/>
      <c r="AC456">
        <f t="shared" si="107"/>
        <v>1901</v>
      </c>
      <c r="AD456">
        <f t="shared" si="108"/>
        <v>3</v>
      </c>
      <c r="AE456">
        <f t="shared" si="109"/>
        <v>0</v>
      </c>
      <c r="AF456">
        <f>SUM($AE$10:AE456)</f>
        <v>0</v>
      </c>
      <c r="AG456">
        <f t="shared" si="110"/>
        <v>0</v>
      </c>
    </row>
    <row r="457" spans="6:33" x14ac:dyDescent="0.2">
      <c r="F457" s="610">
        <f t="shared" si="118"/>
        <v>1901</v>
      </c>
      <c r="G457">
        <f t="shared" si="119"/>
        <v>446</v>
      </c>
      <c r="H457" s="612">
        <f t="shared" si="111"/>
        <v>446</v>
      </c>
      <c r="I457" s="598">
        <f t="shared" si="112"/>
        <v>0</v>
      </c>
      <c r="J457" s="598">
        <f t="shared" si="120"/>
        <v>0</v>
      </c>
      <c r="K457" s="598">
        <f t="shared" si="113"/>
        <v>0</v>
      </c>
      <c r="L457" s="598">
        <f t="shared" si="114"/>
        <v>0</v>
      </c>
      <c r="M457" s="598">
        <f t="shared" si="106"/>
        <v>0</v>
      </c>
      <c r="N457" s="598">
        <f t="shared" si="115"/>
        <v>0</v>
      </c>
      <c r="P457" s="610"/>
      <c r="V457" s="598">
        <f t="shared" si="116"/>
        <v>0</v>
      </c>
      <c r="W457" s="612">
        <f t="shared" si="117"/>
        <v>446</v>
      </c>
      <c r="X457" s="610"/>
      <c r="Y457" s="610"/>
      <c r="AC457">
        <f t="shared" si="107"/>
        <v>1901</v>
      </c>
      <c r="AD457">
        <f t="shared" si="108"/>
        <v>3</v>
      </c>
      <c r="AE457">
        <f t="shared" si="109"/>
        <v>0</v>
      </c>
      <c r="AF457">
        <f>SUM($AE$10:AE457)</f>
        <v>0</v>
      </c>
      <c r="AG457">
        <f t="shared" si="110"/>
        <v>0</v>
      </c>
    </row>
    <row r="458" spans="6:33" x14ac:dyDescent="0.2">
      <c r="F458" s="610">
        <f t="shared" si="118"/>
        <v>1901</v>
      </c>
      <c r="G458">
        <f t="shared" si="119"/>
        <v>447</v>
      </c>
      <c r="H458" s="612">
        <f t="shared" si="111"/>
        <v>447</v>
      </c>
      <c r="I458" s="598">
        <f t="shared" si="112"/>
        <v>0</v>
      </c>
      <c r="J458" s="598">
        <f t="shared" si="120"/>
        <v>0</v>
      </c>
      <c r="K458" s="598">
        <f t="shared" si="113"/>
        <v>0</v>
      </c>
      <c r="L458" s="598">
        <f t="shared" si="114"/>
        <v>0</v>
      </c>
      <c r="M458" s="598">
        <f t="shared" si="106"/>
        <v>0</v>
      </c>
      <c r="N458" s="598">
        <f t="shared" si="115"/>
        <v>0</v>
      </c>
      <c r="P458" s="610"/>
      <c r="V458" s="598">
        <f t="shared" si="116"/>
        <v>0</v>
      </c>
      <c r="W458" s="612">
        <f t="shared" si="117"/>
        <v>447</v>
      </c>
      <c r="X458" s="610"/>
      <c r="Y458" s="610"/>
      <c r="AC458">
        <f t="shared" si="107"/>
        <v>1901</v>
      </c>
      <c r="AD458">
        <f t="shared" si="108"/>
        <v>3</v>
      </c>
      <c r="AE458">
        <f t="shared" si="109"/>
        <v>0</v>
      </c>
      <c r="AF458">
        <f>SUM($AE$10:AE458)</f>
        <v>0</v>
      </c>
      <c r="AG458">
        <f t="shared" si="110"/>
        <v>0</v>
      </c>
    </row>
    <row r="459" spans="6:33" x14ac:dyDescent="0.2">
      <c r="F459" s="610">
        <f t="shared" si="118"/>
        <v>1901</v>
      </c>
      <c r="G459">
        <f t="shared" si="119"/>
        <v>448</v>
      </c>
      <c r="H459" s="612">
        <f t="shared" si="111"/>
        <v>448</v>
      </c>
      <c r="I459" s="598">
        <f t="shared" si="112"/>
        <v>0</v>
      </c>
      <c r="J459" s="598">
        <f t="shared" si="120"/>
        <v>0</v>
      </c>
      <c r="K459" s="598">
        <f t="shared" si="113"/>
        <v>0</v>
      </c>
      <c r="L459" s="598">
        <f t="shared" si="114"/>
        <v>0</v>
      </c>
      <c r="M459" s="598">
        <f t="shared" ref="M459:M522" si="121">IF(AND(H459&gt;$C$7,H459&lt;$C$8),$C$5,0)</f>
        <v>0</v>
      </c>
      <c r="N459" s="598">
        <f t="shared" si="115"/>
        <v>0</v>
      </c>
      <c r="P459" s="610"/>
      <c r="V459" s="598">
        <f t="shared" si="116"/>
        <v>0</v>
      </c>
      <c r="W459" s="612">
        <f t="shared" si="117"/>
        <v>448</v>
      </c>
      <c r="X459" s="610"/>
      <c r="Y459" s="610"/>
      <c r="AC459">
        <f t="shared" ref="AC459:AC522" si="122">YEAR(H459)</f>
        <v>1901</v>
      </c>
      <c r="AD459">
        <f t="shared" ref="AD459:AD522" si="123">MONTH(H459)</f>
        <v>3</v>
      </c>
      <c r="AE459">
        <f t="shared" ref="AE459:AE522" si="124">IF(AND(AD459&lt;&gt;AD458,H458&gt;=$C$6,H459&lt;=$C$7),$C$11,0)</f>
        <v>0</v>
      </c>
      <c r="AF459">
        <f>SUM($AE$10:AE459)</f>
        <v>0</v>
      </c>
      <c r="AG459">
        <f t="shared" ref="AG459:AG522" si="125">IF(G459&lt;=$C$9,$D$4*IF(H459&lt;=$C$7,AF459,0),0)</f>
        <v>0</v>
      </c>
    </row>
    <row r="460" spans="6:33" x14ac:dyDescent="0.2">
      <c r="F460" s="610">
        <f t="shared" si="118"/>
        <v>1901</v>
      </c>
      <c r="G460">
        <f t="shared" si="119"/>
        <v>449</v>
      </c>
      <c r="H460" s="612">
        <f t="shared" ref="H460:H523" si="126">$C$6+G460</f>
        <v>449</v>
      </c>
      <c r="I460" s="598">
        <f t="shared" ref="I460:I523" si="127">IF(H460&lt;=$C$7,G460*($C$5/$C$9),0)</f>
        <v>0</v>
      </c>
      <c r="J460" s="598">
        <f t="shared" si="120"/>
        <v>0</v>
      </c>
      <c r="K460" s="598">
        <f t="shared" ref="K460:K523" si="128">IF(G460&lt;=$C$9,I460*$D$4,0)</f>
        <v>0</v>
      </c>
      <c r="L460" s="598">
        <f t="shared" ref="L460:L523" si="129">IF(G460&lt;=$C$9,$D$4*IF(H460&lt;=$C$7,J460,0),0)</f>
        <v>0</v>
      </c>
      <c r="M460" s="598">
        <f t="shared" si="121"/>
        <v>0</v>
      </c>
      <c r="N460" s="598">
        <f t="shared" ref="N460:N523" si="130">IF(AND(H460&gt;$C$7,H460&lt;$C$8),$C$5*$D$4,0)</f>
        <v>0</v>
      </c>
      <c r="P460" s="610"/>
      <c r="V460" s="598">
        <f t="shared" ref="V460:V523" si="131">IF(I460-I459+M460-M459&lt;0,0,I460-I459+M460-M459)</f>
        <v>0</v>
      </c>
      <c r="W460" s="612">
        <f t="shared" ref="W460:W523" si="132">H460</f>
        <v>449</v>
      </c>
      <c r="X460" s="610"/>
      <c r="Y460" s="610"/>
      <c r="AC460">
        <f t="shared" si="122"/>
        <v>1901</v>
      </c>
      <c r="AD460">
        <f t="shared" si="123"/>
        <v>3</v>
      </c>
      <c r="AE460">
        <f t="shared" si="124"/>
        <v>0</v>
      </c>
      <c r="AF460">
        <f>SUM($AE$10:AE460)</f>
        <v>0</v>
      </c>
      <c r="AG460">
        <f t="shared" si="125"/>
        <v>0</v>
      </c>
    </row>
    <row r="461" spans="6:33" x14ac:dyDescent="0.2">
      <c r="F461" s="610">
        <f t="shared" ref="F461:F524" si="133">YEAR(H461)</f>
        <v>1901</v>
      </c>
      <c r="G461">
        <f t="shared" ref="G461:G524" si="134">1+G460</f>
        <v>450</v>
      </c>
      <c r="H461" s="612">
        <f t="shared" si="126"/>
        <v>450</v>
      </c>
      <c r="I461" s="598">
        <f t="shared" si="127"/>
        <v>0</v>
      </c>
      <c r="J461" s="598">
        <f t="shared" ref="J461:J524" si="135">IF(H461&lt;=$C$7,$C$5/2,0)</f>
        <v>0</v>
      </c>
      <c r="K461" s="598">
        <f t="shared" si="128"/>
        <v>0</v>
      </c>
      <c r="L461" s="598">
        <f t="shared" si="129"/>
        <v>0</v>
      </c>
      <c r="M461" s="598">
        <f t="shared" si="121"/>
        <v>0</v>
      </c>
      <c r="N461" s="598">
        <f t="shared" si="130"/>
        <v>0</v>
      </c>
      <c r="P461" s="610"/>
      <c r="V461" s="598">
        <f t="shared" si="131"/>
        <v>0</v>
      </c>
      <c r="W461" s="612">
        <f t="shared" si="132"/>
        <v>450</v>
      </c>
      <c r="X461" s="610"/>
      <c r="Y461" s="610"/>
      <c r="AC461">
        <f t="shared" si="122"/>
        <v>1901</v>
      </c>
      <c r="AD461">
        <f t="shared" si="123"/>
        <v>3</v>
      </c>
      <c r="AE461">
        <f t="shared" si="124"/>
        <v>0</v>
      </c>
      <c r="AF461">
        <f>SUM($AE$10:AE461)</f>
        <v>0</v>
      </c>
      <c r="AG461">
        <f t="shared" si="125"/>
        <v>0</v>
      </c>
    </row>
    <row r="462" spans="6:33" x14ac:dyDescent="0.2">
      <c r="F462" s="610">
        <f t="shared" si="133"/>
        <v>1901</v>
      </c>
      <c r="G462">
        <f t="shared" si="134"/>
        <v>451</v>
      </c>
      <c r="H462" s="612">
        <f t="shared" si="126"/>
        <v>451</v>
      </c>
      <c r="I462" s="598">
        <f t="shared" si="127"/>
        <v>0</v>
      </c>
      <c r="J462" s="598">
        <f t="shared" si="135"/>
        <v>0</v>
      </c>
      <c r="K462" s="598">
        <f t="shared" si="128"/>
        <v>0</v>
      </c>
      <c r="L462" s="598">
        <f t="shared" si="129"/>
        <v>0</v>
      </c>
      <c r="M462" s="598">
        <f t="shared" si="121"/>
        <v>0</v>
      </c>
      <c r="N462" s="598">
        <f t="shared" si="130"/>
        <v>0</v>
      </c>
      <c r="P462" s="610"/>
      <c r="V462" s="598">
        <f t="shared" si="131"/>
        <v>0</v>
      </c>
      <c r="W462" s="612">
        <f t="shared" si="132"/>
        <v>451</v>
      </c>
      <c r="X462" s="610"/>
      <c r="Y462" s="610"/>
      <c r="AC462">
        <f t="shared" si="122"/>
        <v>1901</v>
      </c>
      <c r="AD462">
        <f t="shared" si="123"/>
        <v>3</v>
      </c>
      <c r="AE462">
        <f t="shared" si="124"/>
        <v>0</v>
      </c>
      <c r="AF462">
        <f>SUM($AE$10:AE462)</f>
        <v>0</v>
      </c>
      <c r="AG462">
        <f t="shared" si="125"/>
        <v>0</v>
      </c>
    </row>
    <row r="463" spans="6:33" x14ac:dyDescent="0.2">
      <c r="F463" s="610">
        <f t="shared" si="133"/>
        <v>1901</v>
      </c>
      <c r="G463">
        <f t="shared" si="134"/>
        <v>452</v>
      </c>
      <c r="H463" s="612">
        <f t="shared" si="126"/>
        <v>452</v>
      </c>
      <c r="I463" s="598">
        <f t="shared" si="127"/>
        <v>0</v>
      </c>
      <c r="J463" s="598">
        <f t="shared" si="135"/>
        <v>0</v>
      </c>
      <c r="K463" s="598">
        <f t="shared" si="128"/>
        <v>0</v>
      </c>
      <c r="L463" s="598">
        <f t="shared" si="129"/>
        <v>0</v>
      </c>
      <c r="M463" s="598">
        <f t="shared" si="121"/>
        <v>0</v>
      </c>
      <c r="N463" s="598">
        <f t="shared" si="130"/>
        <v>0</v>
      </c>
      <c r="P463" s="610"/>
      <c r="V463" s="598">
        <f t="shared" si="131"/>
        <v>0</v>
      </c>
      <c r="W463" s="612">
        <f t="shared" si="132"/>
        <v>452</v>
      </c>
      <c r="X463" s="610"/>
      <c r="Y463" s="610"/>
      <c r="AC463">
        <f t="shared" si="122"/>
        <v>1901</v>
      </c>
      <c r="AD463">
        <f t="shared" si="123"/>
        <v>3</v>
      </c>
      <c r="AE463">
        <f t="shared" si="124"/>
        <v>0</v>
      </c>
      <c r="AF463">
        <f>SUM($AE$10:AE463)</f>
        <v>0</v>
      </c>
      <c r="AG463">
        <f t="shared" si="125"/>
        <v>0</v>
      </c>
    </row>
    <row r="464" spans="6:33" x14ac:dyDescent="0.2">
      <c r="F464" s="610">
        <f t="shared" si="133"/>
        <v>1901</v>
      </c>
      <c r="G464">
        <f t="shared" si="134"/>
        <v>453</v>
      </c>
      <c r="H464" s="612">
        <f t="shared" si="126"/>
        <v>453</v>
      </c>
      <c r="I464" s="598">
        <f t="shared" si="127"/>
        <v>0</v>
      </c>
      <c r="J464" s="598">
        <f t="shared" si="135"/>
        <v>0</v>
      </c>
      <c r="K464" s="598">
        <f t="shared" si="128"/>
        <v>0</v>
      </c>
      <c r="L464" s="598">
        <f t="shared" si="129"/>
        <v>0</v>
      </c>
      <c r="M464" s="598">
        <f t="shared" si="121"/>
        <v>0</v>
      </c>
      <c r="N464" s="598">
        <f t="shared" si="130"/>
        <v>0</v>
      </c>
      <c r="P464" s="610"/>
      <c r="V464" s="598">
        <f t="shared" si="131"/>
        <v>0</v>
      </c>
      <c r="W464" s="612">
        <f t="shared" si="132"/>
        <v>453</v>
      </c>
      <c r="X464" s="610"/>
      <c r="Y464" s="610"/>
      <c r="AC464">
        <f t="shared" si="122"/>
        <v>1901</v>
      </c>
      <c r="AD464">
        <f t="shared" si="123"/>
        <v>3</v>
      </c>
      <c r="AE464">
        <f t="shared" si="124"/>
        <v>0</v>
      </c>
      <c r="AF464">
        <f>SUM($AE$10:AE464)</f>
        <v>0</v>
      </c>
      <c r="AG464">
        <f t="shared" si="125"/>
        <v>0</v>
      </c>
    </row>
    <row r="465" spans="6:33" x14ac:dyDescent="0.2">
      <c r="F465" s="610">
        <f t="shared" si="133"/>
        <v>1901</v>
      </c>
      <c r="G465">
        <f t="shared" si="134"/>
        <v>454</v>
      </c>
      <c r="H465" s="612">
        <f t="shared" si="126"/>
        <v>454</v>
      </c>
      <c r="I465" s="598">
        <f t="shared" si="127"/>
        <v>0</v>
      </c>
      <c r="J465" s="598">
        <f t="shared" si="135"/>
        <v>0</v>
      </c>
      <c r="K465" s="598">
        <f t="shared" si="128"/>
        <v>0</v>
      </c>
      <c r="L465" s="598">
        <f t="shared" si="129"/>
        <v>0</v>
      </c>
      <c r="M465" s="598">
        <f t="shared" si="121"/>
        <v>0</v>
      </c>
      <c r="N465" s="598">
        <f t="shared" si="130"/>
        <v>0</v>
      </c>
      <c r="P465" s="610"/>
      <c r="V465" s="598">
        <f t="shared" si="131"/>
        <v>0</v>
      </c>
      <c r="W465" s="612">
        <f t="shared" si="132"/>
        <v>454</v>
      </c>
      <c r="X465" s="610"/>
      <c r="Y465" s="610"/>
      <c r="AC465">
        <f t="shared" si="122"/>
        <v>1901</v>
      </c>
      <c r="AD465">
        <f t="shared" si="123"/>
        <v>3</v>
      </c>
      <c r="AE465">
        <f t="shared" si="124"/>
        <v>0</v>
      </c>
      <c r="AF465">
        <f>SUM($AE$10:AE465)</f>
        <v>0</v>
      </c>
      <c r="AG465">
        <f t="shared" si="125"/>
        <v>0</v>
      </c>
    </row>
    <row r="466" spans="6:33" x14ac:dyDescent="0.2">
      <c r="F466" s="610">
        <f t="shared" si="133"/>
        <v>1901</v>
      </c>
      <c r="G466">
        <f t="shared" si="134"/>
        <v>455</v>
      </c>
      <c r="H466" s="612">
        <f t="shared" si="126"/>
        <v>455</v>
      </c>
      <c r="I466" s="598">
        <f t="shared" si="127"/>
        <v>0</v>
      </c>
      <c r="J466" s="598">
        <f t="shared" si="135"/>
        <v>0</v>
      </c>
      <c r="K466" s="598">
        <f t="shared" si="128"/>
        <v>0</v>
      </c>
      <c r="L466" s="598">
        <f t="shared" si="129"/>
        <v>0</v>
      </c>
      <c r="M466" s="598">
        <f t="shared" si="121"/>
        <v>0</v>
      </c>
      <c r="N466" s="598">
        <f t="shared" si="130"/>
        <v>0</v>
      </c>
      <c r="P466" s="610"/>
      <c r="V466" s="598">
        <f t="shared" si="131"/>
        <v>0</v>
      </c>
      <c r="W466" s="612">
        <f t="shared" si="132"/>
        <v>455</v>
      </c>
      <c r="X466" s="610"/>
      <c r="Y466" s="610"/>
      <c r="AC466">
        <f t="shared" si="122"/>
        <v>1901</v>
      </c>
      <c r="AD466">
        <f t="shared" si="123"/>
        <v>3</v>
      </c>
      <c r="AE466">
        <f t="shared" si="124"/>
        <v>0</v>
      </c>
      <c r="AF466">
        <f>SUM($AE$10:AE466)</f>
        <v>0</v>
      </c>
      <c r="AG466">
        <f t="shared" si="125"/>
        <v>0</v>
      </c>
    </row>
    <row r="467" spans="6:33" x14ac:dyDescent="0.2">
      <c r="F467" s="610">
        <f t="shared" si="133"/>
        <v>1901</v>
      </c>
      <c r="G467">
        <f t="shared" si="134"/>
        <v>456</v>
      </c>
      <c r="H467" s="612">
        <f t="shared" si="126"/>
        <v>456</v>
      </c>
      <c r="I467" s="598">
        <f t="shared" si="127"/>
        <v>0</v>
      </c>
      <c r="J467" s="598">
        <f t="shared" si="135"/>
        <v>0</v>
      </c>
      <c r="K467" s="598">
        <f t="shared" si="128"/>
        <v>0</v>
      </c>
      <c r="L467" s="598">
        <f t="shared" si="129"/>
        <v>0</v>
      </c>
      <c r="M467" s="598">
        <f t="shared" si="121"/>
        <v>0</v>
      </c>
      <c r="N467" s="598">
        <f t="shared" si="130"/>
        <v>0</v>
      </c>
      <c r="P467" s="610"/>
      <c r="V467" s="598">
        <f t="shared" si="131"/>
        <v>0</v>
      </c>
      <c r="W467" s="612">
        <f t="shared" si="132"/>
        <v>456</v>
      </c>
      <c r="X467" s="610"/>
      <c r="Y467" s="610"/>
      <c r="AC467">
        <f t="shared" si="122"/>
        <v>1901</v>
      </c>
      <c r="AD467">
        <f t="shared" si="123"/>
        <v>3</v>
      </c>
      <c r="AE467">
        <f t="shared" si="124"/>
        <v>0</v>
      </c>
      <c r="AF467">
        <f>SUM($AE$10:AE467)</f>
        <v>0</v>
      </c>
      <c r="AG467">
        <f t="shared" si="125"/>
        <v>0</v>
      </c>
    </row>
    <row r="468" spans="6:33" x14ac:dyDescent="0.2">
      <c r="F468" s="610">
        <f t="shared" si="133"/>
        <v>1901</v>
      </c>
      <c r="G468">
        <f t="shared" si="134"/>
        <v>457</v>
      </c>
      <c r="H468" s="612">
        <f t="shared" si="126"/>
        <v>457</v>
      </c>
      <c r="I468" s="598">
        <f t="shared" si="127"/>
        <v>0</v>
      </c>
      <c r="J468" s="598">
        <f t="shared" si="135"/>
        <v>0</v>
      </c>
      <c r="K468" s="598">
        <f t="shared" si="128"/>
        <v>0</v>
      </c>
      <c r="L468" s="598">
        <f t="shared" si="129"/>
        <v>0</v>
      </c>
      <c r="M468" s="598">
        <f t="shared" si="121"/>
        <v>0</v>
      </c>
      <c r="N468" s="598">
        <f t="shared" si="130"/>
        <v>0</v>
      </c>
      <c r="P468" s="610"/>
      <c r="V468" s="598">
        <f t="shared" si="131"/>
        <v>0</v>
      </c>
      <c r="W468" s="612">
        <f t="shared" si="132"/>
        <v>457</v>
      </c>
      <c r="X468" s="610"/>
      <c r="Y468" s="610"/>
      <c r="AC468">
        <f t="shared" si="122"/>
        <v>1901</v>
      </c>
      <c r="AD468">
        <f t="shared" si="123"/>
        <v>4</v>
      </c>
      <c r="AE468">
        <f t="shared" si="124"/>
        <v>0</v>
      </c>
      <c r="AF468">
        <f>SUM($AE$10:AE468)</f>
        <v>0</v>
      </c>
      <c r="AG468">
        <f t="shared" si="125"/>
        <v>0</v>
      </c>
    </row>
    <row r="469" spans="6:33" x14ac:dyDescent="0.2">
      <c r="F469" s="610">
        <f t="shared" si="133"/>
        <v>1901</v>
      </c>
      <c r="G469">
        <f t="shared" si="134"/>
        <v>458</v>
      </c>
      <c r="H469" s="612">
        <f t="shared" si="126"/>
        <v>458</v>
      </c>
      <c r="I469" s="598">
        <f t="shared" si="127"/>
        <v>0</v>
      </c>
      <c r="J469" s="598">
        <f t="shared" si="135"/>
        <v>0</v>
      </c>
      <c r="K469" s="598">
        <f t="shared" si="128"/>
        <v>0</v>
      </c>
      <c r="L469" s="598">
        <f t="shared" si="129"/>
        <v>0</v>
      </c>
      <c r="M469" s="598">
        <f t="shared" si="121"/>
        <v>0</v>
      </c>
      <c r="N469" s="598">
        <f t="shared" si="130"/>
        <v>0</v>
      </c>
      <c r="P469" s="610"/>
      <c r="V469" s="598">
        <f t="shared" si="131"/>
        <v>0</v>
      </c>
      <c r="W469" s="612">
        <f t="shared" si="132"/>
        <v>458</v>
      </c>
      <c r="X469" s="610"/>
      <c r="Y469" s="610"/>
      <c r="AC469">
        <f t="shared" si="122"/>
        <v>1901</v>
      </c>
      <c r="AD469">
        <f t="shared" si="123"/>
        <v>4</v>
      </c>
      <c r="AE469">
        <f t="shared" si="124"/>
        <v>0</v>
      </c>
      <c r="AF469">
        <f>SUM($AE$10:AE469)</f>
        <v>0</v>
      </c>
      <c r="AG469">
        <f t="shared" si="125"/>
        <v>0</v>
      </c>
    </row>
    <row r="470" spans="6:33" x14ac:dyDescent="0.2">
      <c r="F470" s="610">
        <f t="shared" si="133"/>
        <v>1901</v>
      </c>
      <c r="G470">
        <f t="shared" si="134"/>
        <v>459</v>
      </c>
      <c r="H470" s="612">
        <f t="shared" si="126"/>
        <v>459</v>
      </c>
      <c r="I470" s="598">
        <f t="shared" si="127"/>
        <v>0</v>
      </c>
      <c r="J470" s="598">
        <f t="shared" si="135"/>
        <v>0</v>
      </c>
      <c r="K470" s="598">
        <f t="shared" si="128"/>
        <v>0</v>
      </c>
      <c r="L470" s="598">
        <f t="shared" si="129"/>
        <v>0</v>
      </c>
      <c r="M470" s="598">
        <f t="shared" si="121"/>
        <v>0</v>
      </c>
      <c r="N470" s="598">
        <f t="shared" si="130"/>
        <v>0</v>
      </c>
      <c r="P470" s="610"/>
      <c r="V470" s="598">
        <f t="shared" si="131"/>
        <v>0</v>
      </c>
      <c r="W470" s="612">
        <f t="shared" si="132"/>
        <v>459</v>
      </c>
      <c r="X470" s="610"/>
      <c r="Y470" s="610"/>
      <c r="AC470">
        <f t="shared" si="122"/>
        <v>1901</v>
      </c>
      <c r="AD470">
        <f t="shared" si="123"/>
        <v>4</v>
      </c>
      <c r="AE470">
        <f t="shared" si="124"/>
        <v>0</v>
      </c>
      <c r="AF470">
        <f>SUM($AE$10:AE470)</f>
        <v>0</v>
      </c>
      <c r="AG470">
        <f t="shared" si="125"/>
        <v>0</v>
      </c>
    </row>
    <row r="471" spans="6:33" x14ac:dyDescent="0.2">
      <c r="F471" s="610">
        <f t="shared" si="133"/>
        <v>1901</v>
      </c>
      <c r="G471">
        <f t="shared" si="134"/>
        <v>460</v>
      </c>
      <c r="H471" s="612">
        <f t="shared" si="126"/>
        <v>460</v>
      </c>
      <c r="I471" s="598">
        <f t="shared" si="127"/>
        <v>0</v>
      </c>
      <c r="J471" s="598">
        <f t="shared" si="135"/>
        <v>0</v>
      </c>
      <c r="K471" s="598">
        <f t="shared" si="128"/>
        <v>0</v>
      </c>
      <c r="L471" s="598">
        <f t="shared" si="129"/>
        <v>0</v>
      </c>
      <c r="M471" s="598">
        <f t="shared" si="121"/>
        <v>0</v>
      </c>
      <c r="N471" s="598">
        <f t="shared" si="130"/>
        <v>0</v>
      </c>
      <c r="P471" s="610"/>
      <c r="V471" s="598">
        <f t="shared" si="131"/>
        <v>0</v>
      </c>
      <c r="W471" s="612">
        <f t="shared" si="132"/>
        <v>460</v>
      </c>
      <c r="X471" s="610"/>
      <c r="Y471" s="610"/>
      <c r="AC471">
        <f t="shared" si="122"/>
        <v>1901</v>
      </c>
      <c r="AD471">
        <f t="shared" si="123"/>
        <v>4</v>
      </c>
      <c r="AE471">
        <f t="shared" si="124"/>
        <v>0</v>
      </c>
      <c r="AF471">
        <f>SUM($AE$10:AE471)</f>
        <v>0</v>
      </c>
      <c r="AG471">
        <f t="shared" si="125"/>
        <v>0</v>
      </c>
    </row>
    <row r="472" spans="6:33" x14ac:dyDescent="0.2">
      <c r="F472" s="610">
        <f t="shared" si="133"/>
        <v>1901</v>
      </c>
      <c r="G472">
        <f t="shared" si="134"/>
        <v>461</v>
      </c>
      <c r="H472" s="612">
        <f t="shared" si="126"/>
        <v>461</v>
      </c>
      <c r="I472" s="598">
        <f t="shared" si="127"/>
        <v>0</v>
      </c>
      <c r="J472" s="598">
        <f t="shared" si="135"/>
        <v>0</v>
      </c>
      <c r="K472" s="598">
        <f t="shared" si="128"/>
        <v>0</v>
      </c>
      <c r="L472" s="598">
        <f t="shared" si="129"/>
        <v>0</v>
      </c>
      <c r="M472" s="598">
        <f t="shared" si="121"/>
        <v>0</v>
      </c>
      <c r="N472" s="598">
        <f t="shared" si="130"/>
        <v>0</v>
      </c>
      <c r="P472" s="610"/>
      <c r="V472" s="598">
        <f t="shared" si="131"/>
        <v>0</v>
      </c>
      <c r="W472" s="612">
        <f t="shared" si="132"/>
        <v>461</v>
      </c>
      <c r="X472" s="610"/>
      <c r="Y472" s="610"/>
      <c r="AC472">
        <f t="shared" si="122"/>
        <v>1901</v>
      </c>
      <c r="AD472">
        <f t="shared" si="123"/>
        <v>4</v>
      </c>
      <c r="AE472">
        <f t="shared" si="124"/>
        <v>0</v>
      </c>
      <c r="AF472">
        <f>SUM($AE$10:AE472)</f>
        <v>0</v>
      </c>
      <c r="AG472">
        <f t="shared" si="125"/>
        <v>0</v>
      </c>
    </row>
    <row r="473" spans="6:33" x14ac:dyDescent="0.2">
      <c r="F473" s="610">
        <f t="shared" si="133"/>
        <v>1901</v>
      </c>
      <c r="G473">
        <f t="shared" si="134"/>
        <v>462</v>
      </c>
      <c r="H473" s="612">
        <f t="shared" si="126"/>
        <v>462</v>
      </c>
      <c r="I473" s="598">
        <f t="shared" si="127"/>
        <v>0</v>
      </c>
      <c r="J473" s="598">
        <f t="shared" si="135"/>
        <v>0</v>
      </c>
      <c r="K473" s="598">
        <f t="shared" si="128"/>
        <v>0</v>
      </c>
      <c r="L473" s="598">
        <f t="shared" si="129"/>
        <v>0</v>
      </c>
      <c r="M473" s="598">
        <f t="shared" si="121"/>
        <v>0</v>
      </c>
      <c r="N473" s="598">
        <f t="shared" si="130"/>
        <v>0</v>
      </c>
      <c r="P473" s="610"/>
      <c r="V473" s="598">
        <f t="shared" si="131"/>
        <v>0</v>
      </c>
      <c r="W473" s="612">
        <f t="shared" si="132"/>
        <v>462</v>
      </c>
      <c r="X473" s="610"/>
      <c r="Y473" s="610"/>
      <c r="AC473">
        <f t="shared" si="122"/>
        <v>1901</v>
      </c>
      <c r="AD473">
        <f t="shared" si="123"/>
        <v>4</v>
      </c>
      <c r="AE473">
        <f t="shared" si="124"/>
        <v>0</v>
      </c>
      <c r="AF473">
        <f>SUM($AE$10:AE473)</f>
        <v>0</v>
      </c>
      <c r="AG473">
        <f t="shared" si="125"/>
        <v>0</v>
      </c>
    </row>
    <row r="474" spans="6:33" x14ac:dyDescent="0.2">
      <c r="F474" s="610">
        <f t="shared" si="133"/>
        <v>1901</v>
      </c>
      <c r="G474">
        <f t="shared" si="134"/>
        <v>463</v>
      </c>
      <c r="H474" s="612">
        <f t="shared" si="126"/>
        <v>463</v>
      </c>
      <c r="I474" s="598">
        <f t="shared" si="127"/>
        <v>0</v>
      </c>
      <c r="J474" s="598">
        <f t="shared" si="135"/>
        <v>0</v>
      </c>
      <c r="K474" s="598">
        <f t="shared" si="128"/>
        <v>0</v>
      </c>
      <c r="L474" s="598">
        <f t="shared" si="129"/>
        <v>0</v>
      </c>
      <c r="M474" s="598">
        <f t="shared" si="121"/>
        <v>0</v>
      </c>
      <c r="N474" s="598">
        <f t="shared" si="130"/>
        <v>0</v>
      </c>
      <c r="P474" s="610"/>
      <c r="V474" s="598">
        <f t="shared" si="131"/>
        <v>0</v>
      </c>
      <c r="W474" s="612">
        <f t="shared" si="132"/>
        <v>463</v>
      </c>
      <c r="X474" s="610"/>
      <c r="Y474" s="610"/>
      <c r="AC474">
        <f t="shared" si="122"/>
        <v>1901</v>
      </c>
      <c r="AD474">
        <f t="shared" si="123"/>
        <v>4</v>
      </c>
      <c r="AE474">
        <f t="shared" si="124"/>
        <v>0</v>
      </c>
      <c r="AF474">
        <f>SUM($AE$10:AE474)</f>
        <v>0</v>
      </c>
      <c r="AG474">
        <f t="shared" si="125"/>
        <v>0</v>
      </c>
    </row>
    <row r="475" spans="6:33" x14ac:dyDescent="0.2">
      <c r="F475" s="610">
        <f t="shared" si="133"/>
        <v>1901</v>
      </c>
      <c r="G475">
        <f t="shared" si="134"/>
        <v>464</v>
      </c>
      <c r="H475" s="612">
        <f t="shared" si="126"/>
        <v>464</v>
      </c>
      <c r="I475" s="598">
        <f t="shared" si="127"/>
        <v>0</v>
      </c>
      <c r="J475" s="598">
        <f t="shared" si="135"/>
        <v>0</v>
      </c>
      <c r="K475" s="598">
        <f t="shared" si="128"/>
        <v>0</v>
      </c>
      <c r="L475" s="598">
        <f t="shared" si="129"/>
        <v>0</v>
      </c>
      <c r="M475" s="598">
        <f t="shared" si="121"/>
        <v>0</v>
      </c>
      <c r="N475" s="598">
        <f t="shared" si="130"/>
        <v>0</v>
      </c>
      <c r="P475" s="610"/>
      <c r="V475" s="598">
        <f t="shared" si="131"/>
        <v>0</v>
      </c>
      <c r="W475" s="612">
        <f t="shared" si="132"/>
        <v>464</v>
      </c>
      <c r="X475" s="610"/>
      <c r="Y475" s="610"/>
      <c r="AC475">
        <f t="shared" si="122"/>
        <v>1901</v>
      </c>
      <c r="AD475">
        <f t="shared" si="123"/>
        <v>4</v>
      </c>
      <c r="AE475">
        <f t="shared" si="124"/>
        <v>0</v>
      </c>
      <c r="AF475">
        <f>SUM($AE$10:AE475)</f>
        <v>0</v>
      </c>
      <c r="AG475">
        <f t="shared" si="125"/>
        <v>0</v>
      </c>
    </row>
    <row r="476" spans="6:33" x14ac:dyDescent="0.2">
      <c r="F476" s="610">
        <f t="shared" si="133"/>
        <v>1901</v>
      </c>
      <c r="G476">
        <f t="shared" si="134"/>
        <v>465</v>
      </c>
      <c r="H476" s="612">
        <f t="shared" si="126"/>
        <v>465</v>
      </c>
      <c r="I476" s="598">
        <f t="shared" si="127"/>
        <v>0</v>
      </c>
      <c r="J476" s="598">
        <f t="shared" si="135"/>
        <v>0</v>
      </c>
      <c r="K476" s="598">
        <f t="shared" si="128"/>
        <v>0</v>
      </c>
      <c r="L476" s="598">
        <f t="shared" si="129"/>
        <v>0</v>
      </c>
      <c r="M476" s="598">
        <f t="shared" si="121"/>
        <v>0</v>
      </c>
      <c r="N476" s="598">
        <f t="shared" si="130"/>
        <v>0</v>
      </c>
      <c r="P476" s="610"/>
      <c r="V476" s="598">
        <f t="shared" si="131"/>
        <v>0</v>
      </c>
      <c r="W476" s="612">
        <f t="shared" si="132"/>
        <v>465</v>
      </c>
      <c r="X476" s="610"/>
      <c r="Y476" s="610"/>
      <c r="AC476">
        <f t="shared" si="122"/>
        <v>1901</v>
      </c>
      <c r="AD476">
        <f t="shared" si="123"/>
        <v>4</v>
      </c>
      <c r="AE476">
        <f t="shared" si="124"/>
        <v>0</v>
      </c>
      <c r="AF476">
        <f>SUM($AE$10:AE476)</f>
        <v>0</v>
      </c>
      <c r="AG476">
        <f t="shared" si="125"/>
        <v>0</v>
      </c>
    </row>
    <row r="477" spans="6:33" x14ac:dyDescent="0.2">
      <c r="F477" s="610">
        <f t="shared" si="133"/>
        <v>1901</v>
      </c>
      <c r="G477">
        <f t="shared" si="134"/>
        <v>466</v>
      </c>
      <c r="H477" s="612">
        <f t="shared" si="126"/>
        <v>466</v>
      </c>
      <c r="I477" s="598">
        <f t="shared" si="127"/>
        <v>0</v>
      </c>
      <c r="J477" s="598">
        <f t="shared" si="135"/>
        <v>0</v>
      </c>
      <c r="K477" s="598">
        <f t="shared" si="128"/>
        <v>0</v>
      </c>
      <c r="L477" s="598">
        <f t="shared" si="129"/>
        <v>0</v>
      </c>
      <c r="M477" s="598">
        <f t="shared" si="121"/>
        <v>0</v>
      </c>
      <c r="N477" s="598">
        <f t="shared" si="130"/>
        <v>0</v>
      </c>
      <c r="P477" s="610"/>
      <c r="V477" s="598">
        <f t="shared" si="131"/>
        <v>0</v>
      </c>
      <c r="W477" s="612">
        <f t="shared" si="132"/>
        <v>466</v>
      </c>
      <c r="X477" s="610"/>
      <c r="Y477" s="610"/>
      <c r="AC477">
        <f t="shared" si="122"/>
        <v>1901</v>
      </c>
      <c r="AD477">
        <f t="shared" si="123"/>
        <v>4</v>
      </c>
      <c r="AE477">
        <f t="shared" si="124"/>
        <v>0</v>
      </c>
      <c r="AF477">
        <f>SUM($AE$10:AE477)</f>
        <v>0</v>
      </c>
      <c r="AG477">
        <f t="shared" si="125"/>
        <v>0</v>
      </c>
    </row>
    <row r="478" spans="6:33" x14ac:dyDescent="0.2">
      <c r="F478" s="610">
        <f t="shared" si="133"/>
        <v>1901</v>
      </c>
      <c r="G478">
        <f t="shared" si="134"/>
        <v>467</v>
      </c>
      <c r="H478" s="612">
        <f t="shared" si="126"/>
        <v>467</v>
      </c>
      <c r="I478" s="598">
        <f t="shared" si="127"/>
        <v>0</v>
      </c>
      <c r="J478" s="598">
        <f t="shared" si="135"/>
        <v>0</v>
      </c>
      <c r="K478" s="598">
        <f t="shared" si="128"/>
        <v>0</v>
      </c>
      <c r="L478" s="598">
        <f t="shared" si="129"/>
        <v>0</v>
      </c>
      <c r="M478" s="598">
        <f t="shared" si="121"/>
        <v>0</v>
      </c>
      <c r="N478" s="598">
        <f t="shared" si="130"/>
        <v>0</v>
      </c>
      <c r="P478" s="610"/>
      <c r="V478" s="598">
        <f t="shared" si="131"/>
        <v>0</v>
      </c>
      <c r="W478" s="612">
        <f t="shared" si="132"/>
        <v>467</v>
      </c>
      <c r="X478" s="610"/>
      <c r="Y478" s="610"/>
      <c r="AC478">
        <f t="shared" si="122"/>
        <v>1901</v>
      </c>
      <c r="AD478">
        <f t="shared" si="123"/>
        <v>4</v>
      </c>
      <c r="AE478">
        <f t="shared" si="124"/>
        <v>0</v>
      </c>
      <c r="AF478">
        <f>SUM($AE$10:AE478)</f>
        <v>0</v>
      </c>
      <c r="AG478">
        <f t="shared" si="125"/>
        <v>0</v>
      </c>
    </row>
    <row r="479" spans="6:33" x14ac:dyDescent="0.2">
      <c r="F479" s="610">
        <f t="shared" si="133"/>
        <v>1901</v>
      </c>
      <c r="G479">
        <f t="shared" si="134"/>
        <v>468</v>
      </c>
      <c r="H479" s="612">
        <f t="shared" si="126"/>
        <v>468</v>
      </c>
      <c r="I479" s="598">
        <f t="shared" si="127"/>
        <v>0</v>
      </c>
      <c r="J479" s="598">
        <f t="shared" si="135"/>
        <v>0</v>
      </c>
      <c r="K479" s="598">
        <f t="shared" si="128"/>
        <v>0</v>
      </c>
      <c r="L479" s="598">
        <f t="shared" si="129"/>
        <v>0</v>
      </c>
      <c r="M479" s="598">
        <f t="shared" si="121"/>
        <v>0</v>
      </c>
      <c r="N479" s="598">
        <f t="shared" si="130"/>
        <v>0</v>
      </c>
      <c r="P479" s="610"/>
      <c r="V479" s="598">
        <f t="shared" si="131"/>
        <v>0</v>
      </c>
      <c r="W479" s="612">
        <f t="shared" si="132"/>
        <v>468</v>
      </c>
      <c r="X479" s="610"/>
      <c r="Y479" s="610"/>
      <c r="AC479">
        <f t="shared" si="122"/>
        <v>1901</v>
      </c>
      <c r="AD479">
        <f t="shared" si="123"/>
        <v>4</v>
      </c>
      <c r="AE479">
        <f t="shared" si="124"/>
        <v>0</v>
      </c>
      <c r="AF479">
        <f>SUM($AE$10:AE479)</f>
        <v>0</v>
      </c>
      <c r="AG479">
        <f t="shared" si="125"/>
        <v>0</v>
      </c>
    </row>
    <row r="480" spans="6:33" x14ac:dyDescent="0.2">
      <c r="F480" s="610">
        <f t="shared" si="133"/>
        <v>1901</v>
      </c>
      <c r="G480">
        <f t="shared" si="134"/>
        <v>469</v>
      </c>
      <c r="H480" s="612">
        <f t="shared" si="126"/>
        <v>469</v>
      </c>
      <c r="I480" s="598">
        <f t="shared" si="127"/>
        <v>0</v>
      </c>
      <c r="J480" s="598">
        <f t="shared" si="135"/>
        <v>0</v>
      </c>
      <c r="K480" s="598">
        <f t="shared" si="128"/>
        <v>0</v>
      </c>
      <c r="L480" s="598">
        <f t="shared" si="129"/>
        <v>0</v>
      </c>
      <c r="M480" s="598">
        <f t="shared" si="121"/>
        <v>0</v>
      </c>
      <c r="N480" s="598">
        <f t="shared" si="130"/>
        <v>0</v>
      </c>
      <c r="P480" s="610"/>
      <c r="V480" s="598">
        <f t="shared" si="131"/>
        <v>0</v>
      </c>
      <c r="W480" s="612">
        <f t="shared" si="132"/>
        <v>469</v>
      </c>
      <c r="X480" s="610"/>
      <c r="Y480" s="610"/>
      <c r="AC480">
        <f t="shared" si="122"/>
        <v>1901</v>
      </c>
      <c r="AD480">
        <f t="shared" si="123"/>
        <v>4</v>
      </c>
      <c r="AE480">
        <f t="shared" si="124"/>
        <v>0</v>
      </c>
      <c r="AF480">
        <f>SUM($AE$10:AE480)</f>
        <v>0</v>
      </c>
      <c r="AG480">
        <f t="shared" si="125"/>
        <v>0</v>
      </c>
    </row>
    <row r="481" spans="6:33" x14ac:dyDescent="0.2">
      <c r="F481" s="610">
        <f t="shared" si="133"/>
        <v>1901</v>
      </c>
      <c r="G481">
        <f t="shared" si="134"/>
        <v>470</v>
      </c>
      <c r="H481" s="612">
        <f t="shared" si="126"/>
        <v>470</v>
      </c>
      <c r="I481" s="598">
        <f t="shared" si="127"/>
        <v>0</v>
      </c>
      <c r="J481" s="598">
        <f t="shared" si="135"/>
        <v>0</v>
      </c>
      <c r="K481" s="598">
        <f t="shared" si="128"/>
        <v>0</v>
      </c>
      <c r="L481" s="598">
        <f t="shared" si="129"/>
        <v>0</v>
      </c>
      <c r="M481" s="598">
        <f t="shared" si="121"/>
        <v>0</v>
      </c>
      <c r="N481" s="598">
        <f t="shared" si="130"/>
        <v>0</v>
      </c>
      <c r="P481" s="610"/>
      <c r="V481" s="598">
        <f t="shared" si="131"/>
        <v>0</v>
      </c>
      <c r="W481" s="612">
        <f t="shared" si="132"/>
        <v>470</v>
      </c>
      <c r="X481" s="610"/>
      <c r="Y481" s="610"/>
      <c r="AC481">
        <f t="shared" si="122"/>
        <v>1901</v>
      </c>
      <c r="AD481">
        <f t="shared" si="123"/>
        <v>4</v>
      </c>
      <c r="AE481">
        <f t="shared" si="124"/>
        <v>0</v>
      </c>
      <c r="AF481">
        <f>SUM($AE$10:AE481)</f>
        <v>0</v>
      </c>
      <c r="AG481">
        <f t="shared" si="125"/>
        <v>0</v>
      </c>
    </row>
    <row r="482" spans="6:33" x14ac:dyDescent="0.2">
      <c r="F482" s="610">
        <f t="shared" si="133"/>
        <v>1901</v>
      </c>
      <c r="G482">
        <f t="shared" si="134"/>
        <v>471</v>
      </c>
      <c r="H482" s="612">
        <f t="shared" si="126"/>
        <v>471</v>
      </c>
      <c r="I482" s="598">
        <f t="shared" si="127"/>
        <v>0</v>
      </c>
      <c r="J482" s="598">
        <f t="shared" si="135"/>
        <v>0</v>
      </c>
      <c r="K482" s="598">
        <f t="shared" si="128"/>
        <v>0</v>
      </c>
      <c r="L482" s="598">
        <f t="shared" si="129"/>
        <v>0</v>
      </c>
      <c r="M482" s="598">
        <f t="shared" si="121"/>
        <v>0</v>
      </c>
      <c r="N482" s="598">
        <f t="shared" si="130"/>
        <v>0</v>
      </c>
      <c r="P482" s="610"/>
      <c r="V482" s="598">
        <f t="shared" si="131"/>
        <v>0</v>
      </c>
      <c r="W482" s="612">
        <f t="shared" si="132"/>
        <v>471</v>
      </c>
      <c r="X482" s="610"/>
      <c r="Y482" s="610"/>
      <c r="AC482">
        <f t="shared" si="122"/>
        <v>1901</v>
      </c>
      <c r="AD482">
        <f t="shared" si="123"/>
        <v>4</v>
      </c>
      <c r="AE482">
        <f t="shared" si="124"/>
        <v>0</v>
      </c>
      <c r="AF482">
        <f>SUM($AE$10:AE482)</f>
        <v>0</v>
      </c>
      <c r="AG482">
        <f t="shared" si="125"/>
        <v>0</v>
      </c>
    </row>
    <row r="483" spans="6:33" x14ac:dyDescent="0.2">
      <c r="F483" s="610">
        <f t="shared" si="133"/>
        <v>1901</v>
      </c>
      <c r="G483">
        <f t="shared" si="134"/>
        <v>472</v>
      </c>
      <c r="H483" s="612">
        <f t="shared" si="126"/>
        <v>472</v>
      </c>
      <c r="I483" s="598">
        <f t="shared" si="127"/>
        <v>0</v>
      </c>
      <c r="J483" s="598">
        <f t="shared" si="135"/>
        <v>0</v>
      </c>
      <c r="K483" s="598">
        <f t="shared" si="128"/>
        <v>0</v>
      </c>
      <c r="L483" s="598">
        <f t="shared" si="129"/>
        <v>0</v>
      </c>
      <c r="M483" s="598">
        <f t="shared" si="121"/>
        <v>0</v>
      </c>
      <c r="N483" s="598">
        <f t="shared" si="130"/>
        <v>0</v>
      </c>
      <c r="P483" s="610"/>
      <c r="V483" s="598">
        <f t="shared" si="131"/>
        <v>0</v>
      </c>
      <c r="W483" s="612">
        <f t="shared" si="132"/>
        <v>472</v>
      </c>
      <c r="X483" s="610"/>
      <c r="Y483" s="610"/>
      <c r="AC483">
        <f t="shared" si="122"/>
        <v>1901</v>
      </c>
      <c r="AD483">
        <f t="shared" si="123"/>
        <v>4</v>
      </c>
      <c r="AE483">
        <f t="shared" si="124"/>
        <v>0</v>
      </c>
      <c r="AF483">
        <f>SUM($AE$10:AE483)</f>
        <v>0</v>
      </c>
      <c r="AG483">
        <f t="shared" si="125"/>
        <v>0</v>
      </c>
    </row>
    <row r="484" spans="6:33" x14ac:dyDescent="0.2">
      <c r="F484" s="610">
        <f t="shared" si="133"/>
        <v>1901</v>
      </c>
      <c r="G484">
        <f t="shared" si="134"/>
        <v>473</v>
      </c>
      <c r="H484" s="612">
        <f t="shared" si="126"/>
        <v>473</v>
      </c>
      <c r="I484" s="598">
        <f t="shared" si="127"/>
        <v>0</v>
      </c>
      <c r="J484" s="598">
        <f t="shared" si="135"/>
        <v>0</v>
      </c>
      <c r="K484" s="598">
        <f t="shared" si="128"/>
        <v>0</v>
      </c>
      <c r="L484" s="598">
        <f t="shared" si="129"/>
        <v>0</v>
      </c>
      <c r="M484" s="598">
        <f t="shared" si="121"/>
        <v>0</v>
      </c>
      <c r="N484" s="598">
        <f t="shared" si="130"/>
        <v>0</v>
      </c>
      <c r="P484" s="610"/>
      <c r="V484" s="598">
        <f t="shared" si="131"/>
        <v>0</v>
      </c>
      <c r="W484" s="612">
        <f t="shared" si="132"/>
        <v>473</v>
      </c>
      <c r="X484" s="610"/>
      <c r="Y484" s="610"/>
      <c r="AC484">
        <f t="shared" si="122"/>
        <v>1901</v>
      </c>
      <c r="AD484">
        <f t="shared" si="123"/>
        <v>4</v>
      </c>
      <c r="AE484">
        <f t="shared" si="124"/>
        <v>0</v>
      </c>
      <c r="AF484">
        <f>SUM($AE$10:AE484)</f>
        <v>0</v>
      </c>
      <c r="AG484">
        <f t="shared" si="125"/>
        <v>0</v>
      </c>
    </row>
    <row r="485" spans="6:33" x14ac:dyDescent="0.2">
      <c r="F485" s="610">
        <f t="shared" si="133"/>
        <v>1901</v>
      </c>
      <c r="G485">
        <f t="shared" si="134"/>
        <v>474</v>
      </c>
      <c r="H485" s="612">
        <f t="shared" si="126"/>
        <v>474</v>
      </c>
      <c r="I485" s="598">
        <f t="shared" si="127"/>
        <v>0</v>
      </c>
      <c r="J485" s="598">
        <f t="shared" si="135"/>
        <v>0</v>
      </c>
      <c r="K485" s="598">
        <f t="shared" si="128"/>
        <v>0</v>
      </c>
      <c r="L485" s="598">
        <f t="shared" si="129"/>
        <v>0</v>
      </c>
      <c r="M485" s="598">
        <f t="shared" si="121"/>
        <v>0</v>
      </c>
      <c r="N485" s="598">
        <f t="shared" si="130"/>
        <v>0</v>
      </c>
      <c r="P485" s="610"/>
      <c r="V485" s="598">
        <f t="shared" si="131"/>
        <v>0</v>
      </c>
      <c r="W485" s="612">
        <f t="shared" si="132"/>
        <v>474</v>
      </c>
      <c r="X485" s="610"/>
      <c r="Y485" s="610"/>
      <c r="AC485">
        <f t="shared" si="122"/>
        <v>1901</v>
      </c>
      <c r="AD485">
        <f t="shared" si="123"/>
        <v>4</v>
      </c>
      <c r="AE485">
        <f t="shared" si="124"/>
        <v>0</v>
      </c>
      <c r="AF485">
        <f>SUM($AE$10:AE485)</f>
        <v>0</v>
      </c>
      <c r="AG485">
        <f t="shared" si="125"/>
        <v>0</v>
      </c>
    </row>
    <row r="486" spans="6:33" x14ac:dyDescent="0.2">
      <c r="F486" s="610">
        <f t="shared" si="133"/>
        <v>1901</v>
      </c>
      <c r="G486">
        <f t="shared" si="134"/>
        <v>475</v>
      </c>
      <c r="H486" s="612">
        <f t="shared" si="126"/>
        <v>475</v>
      </c>
      <c r="I486" s="598">
        <f t="shared" si="127"/>
        <v>0</v>
      </c>
      <c r="J486" s="598">
        <f t="shared" si="135"/>
        <v>0</v>
      </c>
      <c r="K486" s="598">
        <f t="shared" si="128"/>
        <v>0</v>
      </c>
      <c r="L486" s="598">
        <f t="shared" si="129"/>
        <v>0</v>
      </c>
      <c r="M486" s="598">
        <f t="shared" si="121"/>
        <v>0</v>
      </c>
      <c r="N486" s="598">
        <f t="shared" si="130"/>
        <v>0</v>
      </c>
      <c r="P486" s="610"/>
      <c r="V486" s="598">
        <f t="shared" si="131"/>
        <v>0</v>
      </c>
      <c r="W486" s="612">
        <f t="shared" si="132"/>
        <v>475</v>
      </c>
      <c r="X486" s="610"/>
      <c r="Y486" s="610"/>
      <c r="AC486">
        <f t="shared" si="122"/>
        <v>1901</v>
      </c>
      <c r="AD486">
        <f t="shared" si="123"/>
        <v>4</v>
      </c>
      <c r="AE486">
        <f t="shared" si="124"/>
        <v>0</v>
      </c>
      <c r="AF486">
        <f>SUM($AE$10:AE486)</f>
        <v>0</v>
      </c>
      <c r="AG486">
        <f t="shared" si="125"/>
        <v>0</v>
      </c>
    </row>
    <row r="487" spans="6:33" x14ac:dyDescent="0.2">
      <c r="F487" s="610">
        <f t="shared" si="133"/>
        <v>1901</v>
      </c>
      <c r="G487">
        <f t="shared" si="134"/>
        <v>476</v>
      </c>
      <c r="H487" s="612">
        <f t="shared" si="126"/>
        <v>476</v>
      </c>
      <c r="I487" s="598">
        <f t="shared" si="127"/>
        <v>0</v>
      </c>
      <c r="J487" s="598">
        <f t="shared" si="135"/>
        <v>0</v>
      </c>
      <c r="K487" s="598">
        <f t="shared" si="128"/>
        <v>0</v>
      </c>
      <c r="L487" s="598">
        <f t="shared" si="129"/>
        <v>0</v>
      </c>
      <c r="M487" s="598">
        <f t="shared" si="121"/>
        <v>0</v>
      </c>
      <c r="N487" s="598">
        <f t="shared" si="130"/>
        <v>0</v>
      </c>
      <c r="P487" s="610"/>
      <c r="V487" s="598">
        <f t="shared" si="131"/>
        <v>0</v>
      </c>
      <c r="W487" s="612">
        <f t="shared" si="132"/>
        <v>476</v>
      </c>
      <c r="X487" s="610"/>
      <c r="Y487" s="610"/>
      <c r="AC487">
        <f t="shared" si="122"/>
        <v>1901</v>
      </c>
      <c r="AD487">
        <f t="shared" si="123"/>
        <v>4</v>
      </c>
      <c r="AE487">
        <f t="shared" si="124"/>
        <v>0</v>
      </c>
      <c r="AF487">
        <f>SUM($AE$10:AE487)</f>
        <v>0</v>
      </c>
      <c r="AG487">
        <f t="shared" si="125"/>
        <v>0</v>
      </c>
    </row>
    <row r="488" spans="6:33" x14ac:dyDescent="0.2">
      <c r="F488" s="610">
        <f t="shared" si="133"/>
        <v>1901</v>
      </c>
      <c r="G488">
        <f t="shared" si="134"/>
        <v>477</v>
      </c>
      <c r="H488" s="612">
        <f t="shared" si="126"/>
        <v>477</v>
      </c>
      <c r="I488" s="598">
        <f t="shared" si="127"/>
        <v>0</v>
      </c>
      <c r="J488" s="598">
        <f t="shared" si="135"/>
        <v>0</v>
      </c>
      <c r="K488" s="598">
        <f t="shared" si="128"/>
        <v>0</v>
      </c>
      <c r="L488" s="598">
        <f t="shared" si="129"/>
        <v>0</v>
      </c>
      <c r="M488" s="598">
        <f t="shared" si="121"/>
        <v>0</v>
      </c>
      <c r="N488" s="598">
        <f t="shared" si="130"/>
        <v>0</v>
      </c>
      <c r="P488" s="610"/>
      <c r="V488" s="598">
        <f t="shared" si="131"/>
        <v>0</v>
      </c>
      <c r="W488" s="612">
        <f t="shared" si="132"/>
        <v>477</v>
      </c>
      <c r="X488" s="610"/>
      <c r="Y488" s="610"/>
      <c r="AC488">
        <f t="shared" si="122"/>
        <v>1901</v>
      </c>
      <c r="AD488">
        <f t="shared" si="123"/>
        <v>4</v>
      </c>
      <c r="AE488">
        <f t="shared" si="124"/>
        <v>0</v>
      </c>
      <c r="AF488">
        <f>SUM($AE$10:AE488)</f>
        <v>0</v>
      </c>
      <c r="AG488">
        <f t="shared" si="125"/>
        <v>0</v>
      </c>
    </row>
    <row r="489" spans="6:33" x14ac:dyDescent="0.2">
      <c r="F489" s="610">
        <f t="shared" si="133"/>
        <v>1901</v>
      </c>
      <c r="G489">
        <f t="shared" si="134"/>
        <v>478</v>
      </c>
      <c r="H489" s="612">
        <f t="shared" si="126"/>
        <v>478</v>
      </c>
      <c r="I489" s="598">
        <f t="shared" si="127"/>
        <v>0</v>
      </c>
      <c r="J489" s="598">
        <f t="shared" si="135"/>
        <v>0</v>
      </c>
      <c r="K489" s="598">
        <f t="shared" si="128"/>
        <v>0</v>
      </c>
      <c r="L489" s="598">
        <f t="shared" si="129"/>
        <v>0</v>
      </c>
      <c r="M489" s="598">
        <f t="shared" si="121"/>
        <v>0</v>
      </c>
      <c r="N489" s="598">
        <f t="shared" si="130"/>
        <v>0</v>
      </c>
      <c r="P489" s="610"/>
      <c r="V489" s="598">
        <f t="shared" si="131"/>
        <v>0</v>
      </c>
      <c r="W489" s="612">
        <f t="shared" si="132"/>
        <v>478</v>
      </c>
      <c r="X489" s="610"/>
      <c r="Y489" s="610"/>
      <c r="AC489">
        <f t="shared" si="122"/>
        <v>1901</v>
      </c>
      <c r="AD489">
        <f t="shared" si="123"/>
        <v>4</v>
      </c>
      <c r="AE489">
        <f t="shared" si="124"/>
        <v>0</v>
      </c>
      <c r="AF489">
        <f>SUM($AE$10:AE489)</f>
        <v>0</v>
      </c>
      <c r="AG489">
        <f t="shared" si="125"/>
        <v>0</v>
      </c>
    </row>
    <row r="490" spans="6:33" x14ac:dyDescent="0.2">
      <c r="F490" s="610">
        <f t="shared" si="133"/>
        <v>1901</v>
      </c>
      <c r="G490">
        <f t="shared" si="134"/>
        <v>479</v>
      </c>
      <c r="H490" s="612">
        <f t="shared" si="126"/>
        <v>479</v>
      </c>
      <c r="I490" s="598">
        <f t="shared" si="127"/>
        <v>0</v>
      </c>
      <c r="J490" s="598">
        <f t="shared" si="135"/>
        <v>0</v>
      </c>
      <c r="K490" s="598">
        <f t="shared" si="128"/>
        <v>0</v>
      </c>
      <c r="L490" s="598">
        <f t="shared" si="129"/>
        <v>0</v>
      </c>
      <c r="M490" s="598">
        <f t="shared" si="121"/>
        <v>0</v>
      </c>
      <c r="N490" s="598">
        <f t="shared" si="130"/>
        <v>0</v>
      </c>
      <c r="P490" s="610"/>
      <c r="V490" s="598">
        <f t="shared" si="131"/>
        <v>0</v>
      </c>
      <c r="W490" s="612">
        <f t="shared" si="132"/>
        <v>479</v>
      </c>
      <c r="X490" s="610"/>
      <c r="Y490" s="610"/>
      <c r="AC490">
        <f t="shared" si="122"/>
        <v>1901</v>
      </c>
      <c r="AD490">
        <f t="shared" si="123"/>
        <v>4</v>
      </c>
      <c r="AE490">
        <f t="shared" si="124"/>
        <v>0</v>
      </c>
      <c r="AF490">
        <f>SUM($AE$10:AE490)</f>
        <v>0</v>
      </c>
      <c r="AG490">
        <f t="shared" si="125"/>
        <v>0</v>
      </c>
    </row>
    <row r="491" spans="6:33" x14ac:dyDescent="0.2">
      <c r="F491" s="610">
        <f t="shared" si="133"/>
        <v>1901</v>
      </c>
      <c r="G491">
        <f t="shared" si="134"/>
        <v>480</v>
      </c>
      <c r="H491" s="612">
        <f t="shared" si="126"/>
        <v>480</v>
      </c>
      <c r="I491" s="598">
        <f t="shared" si="127"/>
        <v>0</v>
      </c>
      <c r="J491" s="598">
        <f t="shared" si="135"/>
        <v>0</v>
      </c>
      <c r="K491" s="598">
        <f t="shared" si="128"/>
        <v>0</v>
      </c>
      <c r="L491" s="598">
        <f t="shared" si="129"/>
        <v>0</v>
      </c>
      <c r="M491" s="598">
        <f t="shared" si="121"/>
        <v>0</v>
      </c>
      <c r="N491" s="598">
        <f t="shared" si="130"/>
        <v>0</v>
      </c>
      <c r="P491" s="610"/>
      <c r="V491" s="598">
        <f t="shared" si="131"/>
        <v>0</v>
      </c>
      <c r="W491" s="612">
        <f t="shared" si="132"/>
        <v>480</v>
      </c>
      <c r="X491" s="610"/>
      <c r="Y491" s="610"/>
      <c r="AC491">
        <f t="shared" si="122"/>
        <v>1901</v>
      </c>
      <c r="AD491">
        <f t="shared" si="123"/>
        <v>4</v>
      </c>
      <c r="AE491">
        <f t="shared" si="124"/>
        <v>0</v>
      </c>
      <c r="AF491">
        <f>SUM($AE$10:AE491)</f>
        <v>0</v>
      </c>
      <c r="AG491">
        <f t="shared" si="125"/>
        <v>0</v>
      </c>
    </row>
    <row r="492" spans="6:33" x14ac:dyDescent="0.2">
      <c r="F492" s="610">
        <f t="shared" si="133"/>
        <v>1901</v>
      </c>
      <c r="G492">
        <f t="shared" si="134"/>
        <v>481</v>
      </c>
      <c r="H492" s="612">
        <f t="shared" si="126"/>
        <v>481</v>
      </c>
      <c r="I492" s="598">
        <f t="shared" si="127"/>
        <v>0</v>
      </c>
      <c r="J492" s="598">
        <f t="shared" si="135"/>
        <v>0</v>
      </c>
      <c r="K492" s="598">
        <f t="shared" si="128"/>
        <v>0</v>
      </c>
      <c r="L492" s="598">
        <f t="shared" si="129"/>
        <v>0</v>
      </c>
      <c r="M492" s="598">
        <f t="shared" si="121"/>
        <v>0</v>
      </c>
      <c r="N492" s="598">
        <f t="shared" si="130"/>
        <v>0</v>
      </c>
      <c r="P492" s="610"/>
      <c r="V492" s="598">
        <f t="shared" si="131"/>
        <v>0</v>
      </c>
      <c r="W492" s="612">
        <f t="shared" si="132"/>
        <v>481</v>
      </c>
      <c r="X492" s="610"/>
      <c r="Y492" s="610"/>
      <c r="AC492">
        <f t="shared" si="122"/>
        <v>1901</v>
      </c>
      <c r="AD492">
        <f t="shared" si="123"/>
        <v>4</v>
      </c>
      <c r="AE492">
        <f t="shared" si="124"/>
        <v>0</v>
      </c>
      <c r="AF492">
        <f>SUM($AE$10:AE492)</f>
        <v>0</v>
      </c>
      <c r="AG492">
        <f t="shared" si="125"/>
        <v>0</v>
      </c>
    </row>
    <row r="493" spans="6:33" x14ac:dyDescent="0.2">
      <c r="F493" s="610">
        <f t="shared" si="133"/>
        <v>1901</v>
      </c>
      <c r="G493">
        <f t="shared" si="134"/>
        <v>482</v>
      </c>
      <c r="H493" s="612">
        <f t="shared" si="126"/>
        <v>482</v>
      </c>
      <c r="I493" s="598">
        <f t="shared" si="127"/>
        <v>0</v>
      </c>
      <c r="J493" s="598">
        <f t="shared" si="135"/>
        <v>0</v>
      </c>
      <c r="K493" s="598">
        <f t="shared" si="128"/>
        <v>0</v>
      </c>
      <c r="L493" s="598">
        <f t="shared" si="129"/>
        <v>0</v>
      </c>
      <c r="M493" s="598">
        <f t="shared" si="121"/>
        <v>0</v>
      </c>
      <c r="N493" s="598">
        <f t="shared" si="130"/>
        <v>0</v>
      </c>
      <c r="P493" s="610"/>
      <c r="V493" s="598">
        <f t="shared" si="131"/>
        <v>0</v>
      </c>
      <c r="W493" s="612">
        <f t="shared" si="132"/>
        <v>482</v>
      </c>
      <c r="X493" s="610"/>
      <c r="Y493" s="610"/>
      <c r="AC493">
        <f t="shared" si="122"/>
        <v>1901</v>
      </c>
      <c r="AD493">
        <f t="shared" si="123"/>
        <v>4</v>
      </c>
      <c r="AE493">
        <f t="shared" si="124"/>
        <v>0</v>
      </c>
      <c r="AF493">
        <f>SUM($AE$10:AE493)</f>
        <v>0</v>
      </c>
      <c r="AG493">
        <f t="shared" si="125"/>
        <v>0</v>
      </c>
    </row>
    <row r="494" spans="6:33" x14ac:dyDescent="0.2">
      <c r="F494" s="610">
        <f t="shared" si="133"/>
        <v>1901</v>
      </c>
      <c r="G494">
        <f t="shared" si="134"/>
        <v>483</v>
      </c>
      <c r="H494" s="612">
        <f t="shared" si="126"/>
        <v>483</v>
      </c>
      <c r="I494" s="598">
        <f t="shared" si="127"/>
        <v>0</v>
      </c>
      <c r="J494" s="598">
        <f t="shared" si="135"/>
        <v>0</v>
      </c>
      <c r="K494" s="598">
        <f t="shared" si="128"/>
        <v>0</v>
      </c>
      <c r="L494" s="598">
        <f t="shared" si="129"/>
        <v>0</v>
      </c>
      <c r="M494" s="598">
        <f t="shared" si="121"/>
        <v>0</v>
      </c>
      <c r="N494" s="598">
        <f t="shared" si="130"/>
        <v>0</v>
      </c>
      <c r="P494" s="610"/>
      <c r="V494" s="598">
        <f t="shared" si="131"/>
        <v>0</v>
      </c>
      <c r="W494" s="612">
        <f t="shared" si="132"/>
        <v>483</v>
      </c>
      <c r="X494" s="610"/>
      <c r="Y494" s="610"/>
      <c r="AC494">
        <f t="shared" si="122"/>
        <v>1901</v>
      </c>
      <c r="AD494">
        <f t="shared" si="123"/>
        <v>4</v>
      </c>
      <c r="AE494">
        <f t="shared" si="124"/>
        <v>0</v>
      </c>
      <c r="AF494">
        <f>SUM($AE$10:AE494)</f>
        <v>0</v>
      </c>
      <c r="AG494">
        <f t="shared" si="125"/>
        <v>0</v>
      </c>
    </row>
    <row r="495" spans="6:33" x14ac:dyDescent="0.2">
      <c r="F495" s="610">
        <f t="shared" si="133"/>
        <v>1901</v>
      </c>
      <c r="G495">
        <f t="shared" si="134"/>
        <v>484</v>
      </c>
      <c r="H495" s="612">
        <f t="shared" si="126"/>
        <v>484</v>
      </c>
      <c r="I495" s="598">
        <f t="shared" si="127"/>
        <v>0</v>
      </c>
      <c r="J495" s="598">
        <f t="shared" si="135"/>
        <v>0</v>
      </c>
      <c r="K495" s="598">
        <f t="shared" si="128"/>
        <v>0</v>
      </c>
      <c r="L495" s="598">
        <f t="shared" si="129"/>
        <v>0</v>
      </c>
      <c r="M495" s="598">
        <f t="shared" si="121"/>
        <v>0</v>
      </c>
      <c r="N495" s="598">
        <f t="shared" si="130"/>
        <v>0</v>
      </c>
      <c r="P495" s="610"/>
      <c r="V495" s="598">
        <f t="shared" si="131"/>
        <v>0</v>
      </c>
      <c r="W495" s="612">
        <f t="shared" si="132"/>
        <v>484</v>
      </c>
      <c r="X495" s="610"/>
      <c r="Y495" s="610"/>
      <c r="AC495">
        <f t="shared" si="122"/>
        <v>1901</v>
      </c>
      <c r="AD495">
        <f t="shared" si="123"/>
        <v>4</v>
      </c>
      <c r="AE495">
        <f t="shared" si="124"/>
        <v>0</v>
      </c>
      <c r="AF495">
        <f>SUM($AE$10:AE495)</f>
        <v>0</v>
      </c>
      <c r="AG495">
        <f t="shared" si="125"/>
        <v>0</v>
      </c>
    </row>
    <row r="496" spans="6:33" x14ac:dyDescent="0.2">
      <c r="F496" s="610">
        <f t="shared" si="133"/>
        <v>1901</v>
      </c>
      <c r="G496">
        <f t="shared" si="134"/>
        <v>485</v>
      </c>
      <c r="H496" s="612">
        <f t="shared" si="126"/>
        <v>485</v>
      </c>
      <c r="I496" s="598">
        <f t="shared" si="127"/>
        <v>0</v>
      </c>
      <c r="J496" s="598">
        <f t="shared" si="135"/>
        <v>0</v>
      </c>
      <c r="K496" s="598">
        <f t="shared" si="128"/>
        <v>0</v>
      </c>
      <c r="L496" s="598">
        <f t="shared" si="129"/>
        <v>0</v>
      </c>
      <c r="M496" s="598">
        <f t="shared" si="121"/>
        <v>0</v>
      </c>
      <c r="N496" s="598">
        <f t="shared" si="130"/>
        <v>0</v>
      </c>
      <c r="P496" s="610"/>
      <c r="V496" s="598">
        <f t="shared" si="131"/>
        <v>0</v>
      </c>
      <c r="W496" s="612">
        <f t="shared" si="132"/>
        <v>485</v>
      </c>
      <c r="X496" s="610"/>
      <c r="Y496" s="610"/>
      <c r="AC496">
        <f t="shared" si="122"/>
        <v>1901</v>
      </c>
      <c r="AD496">
        <f t="shared" si="123"/>
        <v>4</v>
      </c>
      <c r="AE496">
        <f t="shared" si="124"/>
        <v>0</v>
      </c>
      <c r="AF496">
        <f>SUM($AE$10:AE496)</f>
        <v>0</v>
      </c>
      <c r="AG496">
        <f t="shared" si="125"/>
        <v>0</v>
      </c>
    </row>
    <row r="497" spans="6:33" x14ac:dyDescent="0.2">
      <c r="F497" s="610">
        <f t="shared" si="133"/>
        <v>1901</v>
      </c>
      <c r="G497">
        <f t="shared" si="134"/>
        <v>486</v>
      </c>
      <c r="H497" s="612">
        <f t="shared" si="126"/>
        <v>486</v>
      </c>
      <c r="I497" s="598">
        <f t="shared" si="127"/>
        <v>0</v>
      </c>
      <c r="J497" s="598">
        <f t="shared" si="135"/>
        <v>0</v>
      </c>
      <c r="K497" s="598">
        <f t="shared" si="128"/>
        <v>0</v>
      </c>
      <c r="L497" s="598">
        <f t="shared" si="129"/>
        <v>0</v>
      </c>
      <c r="M497" s="598">
        <f t="shared" si="121"/>
        <v>0</v>
      </c>
      <c r="N497" s="598">
        <f t="shared" si="130"/>
        <v>0</v>
      </c>
      <c r="P497" s="610"/>
      <c r="V497" s="598">
        <f t="shared" si="131"/>
        <v>0</v>
      </c>
      <c r="W497" s="612">
        <f t="shared" si="132"/>
        <v>486</v>
      </c>
      <c r="X497" s="610"/>
      <c r="Y497" s="610"/>
      <c r="AC497">
        <f t="shared" si="122"/>
        <v>1901</v>
      </c>
      <c r="AD497">
        <f t="shared" si="123"/>
        <v>4</v>
      </c>
      <c r="AE497">
        <f t="shared" si="124"/>
        <v>0</v>
      </c>
      <c r="AF497">
        <f>SUM($AE$10:AE497)</f>
        <v>0</v>
      </c>
      <c r="AG497">
        <f t="shared" si="125"/>
        <v>0</v>
      </c>
    </row>
    <row r="498" spans="6:33" x14ac:dyDescent="0.2">
      <c r="F498" s="610">
        <f t="shared" si="133"/>
        <v>1901</v>
      </c>
      <c r="G498">
        <f t="shared" si="134"/>
        <v>487</v>
      </c>
      <c r="H498" s="612">
        <f t="shared" si="126"/>
        <v>487</v>
      </c>
      <c r="I498" s="598">
        <f t="shared" si="127"/>
        <v>0</v>
      </c>
      <c r="J498" s="598">
        <f t="shared" si="135"/>
        <v>0</v>
      </c>
      <c r="K498" s="598">
        <f t="shared" si="128"/>
        <v>0</v>
      </c>
      <c r="L498" s="598">
        <f t="shared" si="129"/>
        <v>0</v>
      </c>
      <c r="M498" s="598">
        <f t="shared" si="121"/>
        <v>0</v>
      </c>
      <c r="N498" s="598">
        <f t="shared" si="130"/>
        <v>0</v>
      </c>
      <c r="P498" s="610"/>
      <c r="Q498" s="594"/>
      <c r="V498" s="598">
        <f t="shared" si="131"/>
        <v>0</v>
      </c>
      <c r="W498" s="612">
        <f t="shared" si="132"/>
        <v>487</v>
      </c>
      <c r="X498" s="610"/>
      <c r="Y498" s="610"/>
      <c r="AC498">
        <f t="shared" si="122"/>
        <v>1901</v>
      </c>
      <c r="AD498">
        <f t="shared" si="123"/>
        <v>5</v>
      </c>
      <c r="AE498">
        <f t="shared" si="124"/>
        <v>0</v>
      </c>
      <c r="AF498">
        <f>SUM($AE$10:AE498)</f>
        <v>0</v>
      </c>
      <c r="AG498">
        <f t="shared" si="125"/>
        <v>0</v>
      </c>
    </row>
    <row r="499" spans="6:33" x14ac:dyDescent="0.2">
      <c r="F499" s="610">
        <f t="shared" si="133"/>
        <v>1901</v>
      </c>
      <c r="G499">
        <f t="shared" si="134"/>
        <v>488</v>
      </c>
      <c r="H499" s="612">
        <f t="shared" si="126"/>
        <v>488</v>
      </c>
      <c r="I499" s="598">
        <f t="shared" si="127"/>
        <v>0</v>
      </c>
      <c r="J499" s="598">
        <f t="shared" si="135"/>
        <v>0</v>
      </c>
      <c r="K499" s="598">
        <f t="shared" si="128"/>
        <v>0</v>
      </c>
      <c r="L499" s="598">
        <f t="shared" si="129"/>
        <v>0</v>
      </c>
      <c r="M499" s="598">
        <f t="shared" si="121"/>
        <v>0</v>
      </c>
      <c r="N499" s="598">
        <f t="shared" si="130"/>
        <v>0</v>
      </c>
      <c r="P499" s="610"/>
      <c r="V499" s="598">
        <f t="shared" si="131"/>
        <v>0</v>
      </c>
      <c r="W499" s="612">
        <f t="shared" si="132"/>
        <v>488</v>
      </c>
      <c r="X499" s="610"/>
      <c r="Y499" s="610"/>
      <c r="AC499">
        <f t="shared" si="122"/>
        <v>1901</v>
      </c>
      <c r="AD499">
        <f t="shared" si="123"/>
        <v>5</v>
      </c>
      <c r="AE499">
        <f t="shared" si="124"/>
        <v>0</v>
      </c>
      <c r="AF499">
        <f>SUM($AE$10:AE499)</f>
        <v>0</v>
      </c>
      <c r="AG499">
        <f t="shared" si="125"/>
        <v>0</v>
      </c>
    </row>
    <row r="500" spans="6:33" x14ac:dyDescent="0.2">
      <c r="F500" s="610">
        <f t="shared" si="133"/>
        <v>1901</v>
      </c>
      <c r="G500">
        <f t="shared" si="134"/>
        <v>489</v>
      </c>
      <c r="H500" s="612">
        <f t="shared" si="126"/>
        <v>489</v>
      </c>
      <c r="I500" s="598">
        <f t="shared" si="127"/>
        <v>0</v>
      </c>
      <c r="J500" s="598">
        <f t="shared" si="135"/>
        <v>0</v>
      </c>
      <c r="K500" s="598">
        <f t="shared" si="128"/>
        <v>0</v>
      </c>
      <c r="L500" s="598">
        <f t="shared" si="129"/>
        <v>0</v>
      </c>
      <c r="M500" s="598">
        <f t="shared" si="121"/>
        <v>0</v>
      </c>
      <c r="N500" s="598">
        <f t="shared" si="130"/>
        <v>0</v>
      </c>
      <c r="P500" s="610"/>
      <c r="Q500" s="612"/>
      <c r="V500" s="598">
        <f t="shared" si="131"/>
        <v>0</v>
      </c>
      <c r="W500" s="612">
        <f t="shared" si="132"/>
        <v>489</v>
      </c>
      <c r="X500" s="610"/>
      <c r="Y500" s="610"/>
      <c r="AC500">
        <f t="shared" si="122"/>
        <v>1901</v>
      </c>
      <c r="AD500">
        <f t="shared" si="123"/>
        <v>5</v>
      </c>
      <c r="AE500">
        <f t="shared" si="124"/>
        <v>0</v>
      </c>
      <c r="AF500">
        <f>SUM($AE$10:AE500)</f>
        <v>0</v>
      </c>
      <c r="AG500">
        <f t="shared" si="125"/>
        <v>0</v>
      </c>
    </row>
    <row r="501" spans="6:33" x14ac:dyDescent="0.2">
      <c r="F501" s="610">
        <f t="shared" si="133"/>
        <v>1901</v>
      </c>
      <c r="G501">
        <f t="shared" si="134"/>
        <v>490</v>
      </c>
      <c r="H501" s="612">
        <f t="shared" si="126"/>
        <v>490</v>
      </c>
      <c r="I501" s="598">
        <f t="shared" si="127"/>
        <v>0</v>
      </c>
      <c r="J501" s="598">
        <f t="shared" si="135"/>
        <v>0</v>
      </c>
      <c r="K501" s="598">
        <f t="shared" si="128"/>
        <v>0</v>
      </c>
      <c r="L501" s="598">
        <f t="shared" si="129"/>
        <v>0</v>
      </c>
      <c r="M501" s="598">
        <f t="shared" si="121"/>
        <v>0</v>
      </c>
      <c r="N501" s="598">
        <f t="shared" si="130"/>
        <v>0</v>
      </c>
      <c r="P501" s="610"/>
      <c r="Q501" s="612"/>
      <c r="V501" s="598">
        <f t="shared" si="131"/>
        <v>0</v>
      </c>
      <c r="W501" s="612">
        <f t="shared" si="132"/>
        <v>490</v>
      </c>
      <c r="X501" s="610"/>
      <c r="Y501" s="610"/>
      <c r="AC501">
        <f t="shared" si="122"/>
        <v>1901</v>
      </c>
      <c r="AD501">
        <f t="shared" si="123"/>
        <v>5</v>
      </c>
      <c r="AE501">
        <f t="shared" si="124"/>
        <v>0</v>
      </c>
      <c r="AF501">
        <f>SUM($AE$10:AE501)</f>
        <v>0</v>
      </c>
      <c r="AG501">
        <f t="shared" si="125"/>
        <v>0</v>
      </c>
    </row>
    <row r="502" spans="6:33" x14ac:dyDescent="0.2">
      <c r="F502" s="610">
        <f t="shared" si="133"/>
        <v>1901</v>
      </c>
      <c r="G502">
        <f t="shared" si="134"/>
        <v>491</v>
      </c>
      <c r="H502" s="612">
        <f t="shared" si="126"/>
        <v>491</v>
      </c>
      <c r="I502" s="598">
        <f t="shared" si="127"/>
        <v>0</v>
      </c>
      <c r="J502" s="598">
        <f t="shared" si="135"/>
        <v>0</v>
      </c>
      <c r="K502" s="598">
        <f t="shared" si="128"/>
        <v>0</v>
      </c>
      <c r="L502" s="598">
        <f t="shared" si="129"/>
        <v>0</v>
      </c>
      <c r="M502" s="598">
        <f t="shared" si="121"/>
        <v>0</v>
      </c>
      <c r="N502" s="598">
        <f t="shared" si="130"/>
        <v>0</v>
      </c>
      <c r="P502" s="610"/>
      <c r="V502" s="598">
        <f t="shared" si="131"/>
        <v>0</v>
      </c>
      <c r="W502" s="612">
        <f t="shared" si="132"/>
        <v>491</v>
      </c>
      <c r="X502" s="610"/>
      <c r="Y502" s="610"/>
      <c r="AC502">
        <f t="shared" si="122"/>
        <v>1901</v>
      </c>
      <c r="AD502">
        <f t="shared" si="123"/>
        <v>5</v>
      </c>
      <c r="AE502">
        <f t="shared" si="124"/>
        <v>0</v>
      </c>
      <c r="AF502">
        <f>SUM($AE$10:AE502)</f>
        <v>0</v>
      </c>
      <c r="AG502">
        <f t="shared" si="125"/>
        <v>0</v>
      </c>
    </row>
    <row r="503" spans="6:33" x14ac:dyDescent="0.2">
      <c r="F503" s="610">
        <f t="shared" si="133"/>
        <v>1901</v>
      </c>
      <c r="G503">
        <f t="shared" si="134"/>
        <v>492</v>
      </c>
      <c r="H503" s="612">
        <f t="shared" si="126"/>
        <v>492</v>
      </c>
      <c r="I503" s="598">
        <f t="shared" si="127"/>
        <v>0</v>
      </c>
      <c r="J503" s="598">
        <f t="shared" si="135"/>
        <v>0</v>
      </c>
      <c r="K503" s="598">
        <f t="shared" si="128"/>
        <v>0</v>
      </c>
      <c r="L503" s="598">
        <f t="shared" si="129"/>
        <v>0</v>
      </c>
      <c r="M503" s="598">
        <f t="shared" si="121"/>
        <v>0</v>
      </c>
      <c r="N503" s="598">
        <f t="shared" si="130"/>
        <v>0</v>
      </c>
      <c r="P503" s="610"/>
      <c r="V503" s="598">
        <f t="shared" si="131"/>
        <v>0</v>
      </c>
      <c r="W503" s="612">
        <f t="shared" si="132"/>
        <v>492</v>
      </c>
      <c r="X503" s="610"/>
      <c r="Y503" s="610"/>
      <c r="AC503">
        <f t="shared" si="122"/>
        <v>1901</v>
      </c>
      <c r="AD503">
        <f t="shared" si="123"/>
        <v>5</v>
      </c>
      <c r="AE503">
        <f t="shared" si="124"/>
        <v>0</v>
      </c>
      <c r="AF503">
        <f>SUM($AE$10:AE503)</f>
        <v>0</v>
      </c>
      <c r="AG503">
        <f t="shared" si="125"/>
        <v>0</v>
      </c>
    </row>
    <row r="504" spans="6:33" x14ac:dyDescent="0.2">
      <c r="F504" s="610">
        <f t="shared" si="133"/>
        <v>1901</v>
      </c>
      <c r="G504">
        <f t="shared" si="134"/>
        <v>493</v>
      </c>
      <c r="H504" s="612">
        <f t="shared" si="126"/>
        <v>493</v>
      </c>
      <c r="I504" s="598">
        <f t="shared" si="127"/>
        <v>0</v>
      </c>
      <c r="J504" s="598">
        <f t="shared" si="135"/>
        <v>0</v>
      </c>
      <c r="K504" s="598">
        <f t="shared" si="128"/>
        <v>0</v>
      </c>
      <c r="L504" s="598">
        <f t="shared" si="129"/>
        <v>0</v>
      </c>
      <c r="M504" s="598">
        <f t="shared" si="121"/>
        <v>0</v>
      </c>
      <c r="N504" s="598">
        <f t="shared" si="130"/>
        <v>0</v>
      </c>
      <c r="P504" s="610"/>
      <c r="V504" s="598">
        <f t="shared" si="131"/>
        <v>0</v>
      </c>
      <c r="W504" s="612">
        <f t="shared" si="132"/>
        <v>493</v>
      </c>
      <c r="X504" s="610"/>
      <c r="Y504" s="610"/>
      <c r="AC504">
        <f t="shared" si="122"/>
        <v>1901</v>
      </c>
      <c r="AD504">
        <f t="shared" si="123"/>
        <v>5</v>
      </c>
      <c r="AE504">
        <f t="shared" si="124"/>
        <v>0</v>
      </c>
      <c r="AF504">
        <f>SUM($AE$10:AE504)</f>
        <v>0</v>
      </c>
      <c r="AG504">
        <f t="shared" si="125"/>
        <v>0</v>
      </c>
    </row>
    <row r="505" spans="6:33" x14ac:dyDescent="0.2">
      <c r="F505" s="610">
        <f t="shared" si="133"/>
        <v>1901</v>
      </c>
      <c r="G505">
        <f t="shared" si="134"/>
        <v>494</v>
      </c>
      <c r="H505" s="612">
        <f t="shared" si="126"/>
        <v>494</v>
      </c>
      <c r="I505" s="598">
        <f t="shared" si="127"/>
        <v>0</v>
      </c>
      <c r="J505" s="598">
        <f t="shared" si="135"/>
        <v>0</v>
      </c>
      <c r="K505" s="598">
        <f t="shared" si="128"/>
        <v>0</v>
      </c>
      <c r="L505" s="598">
        <f t="shared" si="129"/>
        <v>0</v>
      </c>
      <c r="M505" s="598">
        <f t="shared" si="121"/>
        <v>0</v>
      </c>
      <c r="N505" s="598">
        <f t="shared" si="130"/>
        <v>0</v>
      </c>
      <c r="P505" s="610"/>
      <c r="V505" s="598">
        <f t="shared" si="131"/>
        <v>0</v>
      </c>
      <c r="W505" s="612">
        <f t="shared" si="132"/>
        <v>494</v>
      </c>
      <c r="X505" s="610"/>
      <c r="Y505" s="610"/>
      <c r="AC505">
        <f t="shared" si="122"/>
        <v>1901</v>
      </c>
      <c r="AD505">
        <f t="shared" si="123"/>
        <v>5</v>
      </c>
      <c r="AE505">
        <f t="shared" si="124"/>
        <v>0</v>
      </c>
      <c r="AF505">
        <f>SUM($AE$10:AE505)</f>
        <v>0</v>
      </c>
      <c r="AG505">
        <f t="shared" si="125"/>
        <v>0</v>
      </c>
    </row>
    <row r="506" spans="6:33" x14ac:dyDescent="0.2">
      <c r="F506" s="610">
        <f t="shared" si="133"/>
        <v>1901</v>
      </c>
      <c r="G506">
        <f t="shared" si="134"/>
        <v>495</v>
      </c>
      <c r="H506" s="612">
        <f t="shared" si="126"/>
        <v>495</v>
      </c>
      <c r="I506" s="598">
        <f t="shared" si="127"/>
        <v>0</v>
      </c>
      <c r="J506" s="598">
        <f t="shared" si="135"/>
        <v>0</v>
      </c>
      <c r="K506" s="598">
        <f t="shared" si="128"/>
        <v>0</v>
      </c>
      <c r="L506" s="598">
        <f t="shared" si="129"/>
        <v>0</v>
      </c>
      <c r="M506" s="598">
        <f t="shared" si="121"/>
        <v>0</v>
      </c>
      <c r="N506" s="598">
        <f t="shared" si="130"/>
        <v>0</v>
      </c>
      <c r="P506" s="610"/>
      <c r="V506" s="598">
        <f t="shared" si="131"/>
        <v>0</v>
      </c>
      <c r="W506" s="612">
        <f t="shared" si="132"/>
        <v>495</v>
      </c>
      <c r="X506" s="610"/>
      <c r="Y506" s="610"/>
      <c r="AC506">
        <f t="shared" si="122"/>
        <v>1901</v>
      </c>
      <c r="AD506">
        <f t="shared" si="123"/>
        <v>5</v>
      </c>
      <c r="AE506">
        <f t="shared" si="124"/>
        <v>0</v>
      </c>
      <c r="AF506">
        <f>SUM($AE$10:AE506)</f>
        <v>0</v>
      </c>
      <c r="AG506">
        <f t="shared" si="125"/>
        <v>0</v>
      </c>
    </row>
    <row r="507" spans="6:33" x14ac:dyDescent="0.2">
      <c r="F507" s="610">
        <f t="shared" si="133"/>
        <v>1901</v>
      </c>
      <c r="G507">
        <f t="shared" si="134"/>
        <v>496</v>
      </c>
      <c r="H507" s="612">
        <f t="shared" si="126"/>
        <v>496</v>
      </c>
      <c r="I507" s="598">
        <f t="shared" si="127"/>
        <v>0</v>
      </c>
      <c r="J507" s="598">
        <f t="shared" si="135"/>
        <v>0</v>
      </c>
      <c r="K507" s="598">
        <f t="shared" si="128"/>
        <v>0</v>
      </c>
      <c r="L507" s="598">
        <f t="shared" si="129"/>
        <v>0</v>
      </c>
      <c r="M507" s="598">
        <f t="shared" si="121"/>
        <v>0</v>
      </c>
      <c r="N507" s="598">
        <f t="shared" si="130"/>
        <v>0</v>
      </c>
      <c r="P507" s="610"/>
      <c r="V507" s="598">
        <f t="shared" si="131"/>
        <v>0</v>
      </c>
      <c r="W507" s="612">
        <f t="shared" si="132"/>
        <v>496</v>
      </c>
      <c r="X507" s="610"/>
      <c r="Y507" s="610"/>
      <c r="AC507">
        <f t="shared" si="122"/>
        <v>1901</v>
      </c>
      <c r="AD507">
        <f t="shared" si="123"/>
        <v>5</v>
      </c>
      <c r="AE507">
        <f t="shared" si="124"/>
        <v>0</v>
      </c>
      <c r="AF507">
        <f>SUM($AE$10:AE507)</f>
        <v>0</v>
      </c>
      <c r="AG507">
        <f t="shared" si="125"/>
        <v>0</v>
      </c>
    </row>
    <row r="508" spans="6:33" x14ac:dyDescent="0.2">
      <c r="F508" s="610">
        <f t="shared" si="133"/>
        <v>1901</v>
      </c>
      <c r="G508">
        <f t="shared" si="134"/>
        <v>497</v>
      </c>
      <c r="H508" s="612">
        <f t="shared" si="126"/>
        <v>497</v>
      </c>
      <c r="I508" s="598">
        <f t="shared" si="127"/>
        <v>0</v>
      </c>
      <c r="J508" s="598">
        <f t="shared" si="135"/>
        <v>0</v>
      </c>
      <c r="K508" s="598">
        <f t="shared" si="128"/>
        <v>0</v>
      </c>
      <c r="L508" s="598">
        <f t="shared" si="129"/>
        <v>0</v>
      </c>
      <c r="M508" s="598">
        <f t="shared" si="121"/>
        <v>0</v>
      </c>
      <c r="N508" s="598">
        <f t="shared" si="130"/>
        <v>0</v>
      </c>
      <c r="P508" s="610"/>
      <c r="V508" s="598">
        <f t="shared" si="131"/>
        <v>0</v>
      </c>
      <c r="W508" s="612">
        <f t="shared" si="132"/>
        <v>497</v>
      </c>
      <c r="X508" s="610"/>
      <c r="Y508" s="610"/>
      <c r="AC508">
        <f t="shared" si="122"/>
        <v>1901</v>
      </c>
      <c r="AD508">
        <f t="shared" si="123"/>
        <v>5</v>
      </c>
      <c r="AE508">
        <f t="shared" si="124"/>
        <v>0</v>
      </c>
      <c r="AF508">
        <f>SUM($AE$10:AE508)</f>
        <v>0</v>
      </c>
      <c r="AG508">
        <f t="shared" si="125"/>
        <v>0</v>
      </c>
    </row>
    <row r="509" spans="6:33" x14ac:dyDescent="0.2">
      <c r="F509" s="610">
        <f t="shared" si="133"/>
        <v>1901</v>
      </c>
      <c r="G509">
        <f t="shared" si="134"/>
        <v>498</v>
      </c>
      <c r="H509" s="612">
        <f t="shared" si="126"/>
        <v>498</v>
      </c>
      <c r="I509" s="598">
        <f t="shared" si="127"/>
        <v>0</v>
      </c>
      <c r="J509" s="598">
        <f t="shared" si="135"/>
        <v>0</v>
      </c>
      <c r="K509" s="598">
        <f t="shared" si="128"/>
        <v>0</v>
      </c>
      <c r="L509" s="598">
        <f t="shared" si="129"/>
        <v>0</v>
      </c>
      <c r="M509" s="598">
        <f t="shared" si="121"/>
        <v>0</v>
      </c>
      <c r="N509" s="598">
        <f t="shared" si="130"/>
        <v>0</v>
      </c>
      <c r="P509" s="610"/>
      <c r="V509" s="598">
        <f t="shared" si="131"/>
        <v>0</v>
      </c>
      <c r="W509" s="612">
        <f t="shared" si="132"/>
        <v>498</v>
      </c>
      <c r="X509" s="610"/>
      <c r="Y509" s="610"/>
      <c r="AC509">
        <f t="shared" si="122"/>
        <v>1901</v>
      </c>
      <c r="AD509">
        <f t="shared" si="123"/>
        <v>5</v>
      </c>
      <c r="AE509">
        <f t="shared" si="124"/>
        <v>0</v>
      </c>
      <c r="AF509">
        <f>SUM($AE$10:AE509)</f>
        <v>0</v>
      </c>
      <c r="AG509">
        <f t="shared" si="125"/>
        <v>0</v>
      </c>
    </row>
    <row r="510" spans="6:33" x14ac:dyDescent="0.2">
      <c r="F510" s="610">
        <f t="shared" si="133"/>
        <v>1901</v>
      </c>
      <c r="G510">
        <f t="shared" si="134"/>
        <v>499</v>
      </c>
      <c r="H510" s="612">
        <f t="shared" si="126"/>
        <v>499</v>
      </c>
      <c r="I510" s="598">
        <f t="shared" si="127"/>
        <v>0</v>
      </c>
      <c r="J510" s="598">
        <f t="shared" si="135"/>
        <v>0</v>
      </c>
      <c r="K510" s="598">
        <f t="shared" si="128"/>
        <v>0</v>
      </c>
      <c r="L510" s="598">
        <f t="shared" si="129"/>
        <v>0</v>
      </c>
      <c r="M510" s="598">
        <f t="shared" si="121"/>
        <v>0</v>
      </c>
      <c r="N510" s="598">
        <f t="shared" si="130"/>
        <v>0</v>
      </c>
      <c r="P510" s="610"/>
      <c r="V510" s="598">
        <f t="shared" si="131"/>
        <v>0</v>
      </c>
      <c r="W510" s="612">
        <f t="shared" si="132"/>
        <v>499</v>
      </c>
      <c r="X510" s="610"/>
      <c r="Y510" s="610"/>
      <c r="AC510">
        <f t="shared" si="122"/>
        <v>1901</v>
      </c>
      <c r="AD510">
        <f t="shared" si="123"/>
        <v>5</v>
      </c>
      <c r="AE510">
        <f t="shared" si="124"/>
        <v>0</v>
      </c>
      <c r="AF510">
        <f>SUM($AE$10:AE510)</f>
        <v>0</v>
      </c>
      <c r="AG510">
        <f t="shared" si="125"/>
        <v>0</v>
      </c>
    </row>
    <row r="511" spans="6:33" x14ac:dyDescent="0.2">
      <c r="F511" s="610">
        <f t="shared" si="133"/>
        <v>1901</v>
      </c>
      <c r="G511">
        <f t="shared" si="134"/>
        <v>500</v>
      </c>
      <c r="H511" s="612">
        <f t="shared" si="126"/>
        <v>500</v>
      </c>
      <c r="I511" s="598">
        <f t="shared" si="127"/>
        <v>0</v>
      </c>
      <c r="J511" s="598">
        <f t="shared" si="135"/>
        <v>0</v>
      </c>
      <c r="K511" s="598">
        <f t="shared" si="128"/>
        <v>0</v>
      </c>
      <c r="L511" s="598">
        <f t="shared" si="129"/>
        <v>0</v>
      </c>
      <c r="M511" s="598">
        <f t="shared" si="121"/>
        <v>0</v>
      </c>
      <c r="N511" s="598">
        <f t="shared" si="130"/>
        <v>0</v>
      </c>
      <c r="P511" s="610"/>
      <c r="V511" s="598">
        <f t="shared" si="131"/>
        <v>0</v>
      </c>
      <c r="W511" s="612">
        <f t="shared" si="132"/>
        <v>500</v>
      </c>
      <c r="X511" s="610"/>
      <c r="Y511" s="610"/>
      <c r="AC511">
        <f t="shared" si="122"/>
        <v>1901</v>
      </c>
      <c r="AD511">
        <f t="shared" si="123"/>
        <v>5</v>
      </c>
      <c r="AE511">
        <f t="shared" si="124"/>
        <v>0</v>
      </c>
      <c r="AF511">
        <f>SUM($AE$10:AE511)</f>
        <v>0</v>
      </c>
      <c r="AG511">
        <f t="shared" si="125"/>
        <v>0</v>
      </c>
    </row>
    <row r="512" spans="6:33" x14ac:dyDescent="0.2">
      <c r="F512" s="610">
        <f t="shared" si="133"/>
        <v>1901</v>
      </c>
      <c r="G512">
        <f t="shared" si="134"/>
        <v>501</v>
      </c>
      <c r="H512" s="612">
        <f t="shared" si="126"/>
        <v>501</v>
      </c>
      <c r="I512" s="598">
        <f t="shared" si="127"/>
        <v>0</v>
      </c>
      <c r="J512" s="598">
        <f t="shared" si="135"/>
        <v>0</v>
      </c>
      <c r="K512" s="598">
        <f t="shared" si="128"/>
        <v>0</v>
      </c>
      <c r="L512" s="598">
        <f t="shared" si="129"/>
        <v>0</v>
      </c>
      <c r="M512" s="598">
        <f t="shared" si="121"/>
        <v>0</v>
      </c>
      <c r="N512" s="598">
        <f t="shared" si="130"/>
        <v>0</v>
      </c>
      <c r="P512" s="610"/>
      <c r="V512" s="598">
        <f t="shared" si="131"/>
        <v>0</v>
      </c>
      <c r="W512" s="612">
        <f t="shared" si="132"/>
        <v>501</v>
      </c>
      <c r="X512" s="610"/>
      <c r="Y512" s="610"/>
      <c r="AC512">
        <f t="shared" si="122"/>
        <v>1901</v>
      </c>
      <c r="AD512">
        <f t="shared" si="123"/>
        <v>5</v>
      </c>
      <c r="AE512">
        <f t="shared" si="124"/>
        <v>0</v>
      </c>
      <c r="AF512">
        <f>SUM($AE$10:AE512)</f>
        <v>0</v>
      </c>
      <c r="AG512">
        <f t="shared" si="125"/>
        <v>0</v>
      </c>
    </row>
    <row r="513" spans="6:33" x14ac:dyDescent="0.2">
      <c r="F513" s="610">
        <f t="shared" si="133"/>
        <v>1901</v>
      </c>
      <c r="G513">
        <f t="shared" si="134"/>
        <v>502</v>
      </c>
      <c r="H513" s="612">
        <f t="shared" si="126"/>
        <v>502</v>
      </c>
      <c r="I513" s="598">
        <f t="shared" si="127"/>
        <v>0</v>
      </c>
      <c r="J513" s="598">
        <f t="shared" si="135"/>
        <v>0</v>
      </c>
      <c r="K513" s="598">
        <f t="shared" si="128"/>
        <v>0</v>
      </c>
      <c r="L513" s="598">
        <f t="shared" si="129"/>
        <v>0</v>
      </c>
      <c r="M513" s="598">
        <f t="shared" si="121"/>
        <v>0</v>
      </c>
      <c r="N513" s="598">
        <f t="shared" si="130"/>
        <v>0</v>
      </c>
      <c r="P513" s="610"/>
      <c r="V513" s="598">
        <f t="shared" si="131"/>
        <v>0</v>
      </c>
      <c r="W513" s="612">
        <f t="shared" si="132"/>
        <v>502</v>
      </c>
      <c r="X513" s="610"/>
      <c r="Y513" s="610"/>
      <c r="AC513">
        <f t="shared" si="122"/>
        <v>1901</v>
      </c>
      <c r="AD513">
        <f t="shared" si="123"/>
        <v>5</v>
      </c>
      <c r="AE513">
        <f t="shared" si="124"/>
        <v>0</v>
      </c>
      <c r="AF513">
        <f>SUM($AE$10:AE513)</f>
        <v>0</v>
      </c>
      <c r="AG513">
        <f t="shared" si="125"/>
        <v>0</v>
      </c>
    </row>
    <row r="514" spans="6:33" x14ac:dyDescent="0.2">
      <c r="F514" s="610">
        <f t="shared" si="133"/>
        <v>1901</v>
      </c>
      <c r="G514">
        <f t="shared" si="134"/>
        <v>503</v>
      </c>
      <c r="H514" s="612">
        <f t="shared" si="126"/>
        <v>503</v>
      </c>
      <c r="I514" s="598">
        <f t="shared" si="127"/>
        <v>0</v>
      </c>
      <c r="J514" s="598">
        <f t="shared" si="135"/>
        <v>0</v>
      </c>
      <c r="K514" s="598">
        <f t="shared" si="128"/>
        <v>0</v>
      </c>
      <c r="L514" s="598">
        <f t="shared" si="129"/>
        <v>0</v>
      </c>
      <c r="M514" s="598">
        <f t="shared" si="121"/>
        <v>0</v>
      </c>
      <c r="N514" s="598">
        <f t="shared" si="130"/>
        <v>0</v>
      </c>
      <c r="P514" s="610"/>
      <c r="V514" s="598">
        <f t="shared" si="131"/>
        <v>0</v>
      </c>
      <c r="W514" s="612">
        <f t="shared" si="132"/>
        <v>503</v>
      </c>
      <c r="X514" s="610"/>
      <c r="Y514" s="610"/>
      <c r="AC514">
        <f t="shared" si="122"/>
        <v>1901</v>
      </c>
      <c r="AD514">
        <f t="shared" si="123"/>
        <v>5</v>
      </c>
      <c r="AE514">
        <f t="shared" si="124"/>
        <v>0</v>
      </c>
      <c r="AF514">
        <f>SUM($AE$10:AE514)</f>
        <v>0</v>
      </c>
      <c r="AG514">
        <f t="shared" si="125"/>
        <v>0</v>
      </c>
    </row>
    <row r="515" spans="6:33" x14ac:dyDescent="0.2">
      <c r="F515" s="610">
        <f t="shared" si="133"/>
        <v>1901</v>
      </c>
      <c r="G515">
        <f t="shared" si="134"/>
        <v>504</v>
      </c>
      <c r="H515" s="612">
        <f t="shared" si="126"/>
        <v>504</v>
      </c>
      <c r="I515" s="598">
        <f t="shared" si="127"/>
        <v>0</v>
      </c>
      <c r="J515" s="598">
        <f t="shared" si="135"/>
        <v>0</v>
      </c>
      <c r="K515" s="598">
        <f t="shared" si="128"/>
        <v>0</v>
      </c>
      <c r="L515" s="598">
        <f t="shared" si="129"/>
        <v>0</v>
      </c>
      <c r="M515" s="598">
        <f t="shared" si="121"/>
        <v>0</v>
      </c>
      <c r="N515" s="598">
        <f t="shared" si="130"/>
        <v>0</v>
      </c>
      <c r="P515" s="610"/>
      <c r="V515" s="598">
        <f t="shared" si="131"/>
        <v>0</v>
      </c>
      <c r="W515" s="612">
        <f t="shared" si="132"/>
        <v>504</v>
      </c>
      <c r="X515" s="610"/>
      <c r="Y515" s="610"/>
      <c r="AC515">
        <f t="shared" si="122"/>
        <v>1901</v>
      </c>
      <c r="AD515">
        <f t="shared" si="123"/>
        <v>5</v>
      </c>
      <c r="AE515">
        <f t="shared" si="124"/>
        <v>0</v>
      </c>
      <c r="AF515">
        <f>SUM($AE$10:AE515)</f>
        <v>0</v>
      </c>
      <c r="AG515">
        <f t="shared" si="125"/>
        <v>0</v>
      </c>
    </row>
    <row r="516" spans="6:33" x14ac:dyDescent="0.2">
      <c r="F516" s="610">
        <f t="shared" si="133"/>
        <v>1901</v>
      </c>
      <c r="G516">
        <f t="shared" si="134"/>
        <v>505</v>
      </c>
      <c r="H516" s="612">
        <f t="shared" si="126"/>
        <v>505</v>
      </c>
      <c r="I516" s="598">
        <f t="shared" si="127"/>
        <v>0</v>
      </c>
      <c r="J516" s="598">
        <f t="shared" si="135"/>
        <v>0</v>
      </c>
      <c r="K516" s="598">
        <f t="shared" si="128"/>
        <v>0</v>
      </c>
      <c r="L516" s="598">
        <f t="shared" si="129"/>
        <v>0</v>
      </c>
      <c r="M516" s="598">
        <f t="shared" si="121"/>
        <v>0</v>
      </c>
      <c r="N516" s="598">
        <f t="shared" si="130"/>
        <v>0</v>
      </c>
      <c r="P516" s="610"/>
      <c r="V516" s="598">
        <f t="shared" si="131"/>
        <v>0</v>
      </c>
      <c r="W516" s="612">
        <f t="shared" si="132"/>
        <v>505</v>
      </c>
      <c r="X516" s="610"/>
      <c r="Y516" s="610"/>
      <c r="AC516">
        <f t="shared" si="122"/>
        <v>1901</v>
      </c>
      <c r="AD516">
        <f t="shared" si="123"/>
        <v>5</v>
      </c>
      <c r="AE516">
        <f t="shared" si="124"/>
        <v>0</v>
      </c>
      <c r="AF516">
        <f>SUM($AE$10:AE516)</f>
        <v>0</v>
      </c>
      <c r="AG516">
        <f t="shared" si="125"/>
        <v>0</v>
      </c>
    </row>
    <row r="517" spans="6:33" x14ac:dyDescent="0.2">
      <c r="F517" s="610">
        <f t="shared" si="133"/>
        <v>1901</v>
      </c>
      <c r="G517">
        <f t="shared" si="134"/>
        <v>506</v>
      </c>
      <c r="H517" s="612">
        <f t="shared" si="126"/>
        <v>506</v>
      </c>
      <c r="I517" s="598">
        <f t="shared" si="127"/>
        <v>0</v>
      </c>
      <c r="J517" s="598">
        <f t="shared" si="135"/>
        <v>0</v>
      </c>
      <c r="K517" s="598">
        <f t="shared" si="128"/>
        <v>0</v>
      </c>
      <c r="L517" s="598">
        <f t="shared" si="129"/>
        <v>0</v>
      </c>
      <c r="M517" s="598">
        <f t="shared" si="121"/>
        <v>0</v>
      </c>
      <c r="N517" s="598">
        <f t="shared" si="130"/>
        <v>0</v>
      </c>
      <c r="P517" s="610"/>
      <c r="V517" s="598">
        <f t="shared" si="131"/>
        <v>0</v>
      </c>
      <c r="W517" s="612">
        <f t="shared" si="132"/>
        <v>506</v>
      </c>
      <c r="X517" s="610"/>
      <c r="Y517" s="610"/>
      <c r="AC517">
        <f t="shared" si="122"/>
        <v>1901</v>
      </c>
      <c r="AD517">
        <f t="shared" si="123"/>
        <v>5</v>
      </c>
      <c r="AE517">
        <f t="shared" si="124"/>
        <v>0</v>
      </c>
      <c r="AF517">
        <f>SUM($AE$10:AE517)</f>
        <v>0</v>
      </c>
      <c r="AG517">
        <f t="shared" si="125"/>
        <v>0</v>
      </c>
    </row>
    <row r="518" spans="6:33" x14ac:dyDescent="0.2">
      <c r="F518" s="610">
        <f t="shared" si="133"/>
        <v>1901</v>
      </c>
      <c r="G518">
        <f t="shared" si="134"/>
        <v>507</v>
      </c>
      <c r="H518" s="612">
        <f t="shared" si="126"/>
        <v>507</v>
      </c>
      <c r="I518" s="598">
        <f t="shared" si="127"/>
        <v>0</v>
      </c>
      <c r="J518" s="598">
        <f t="shared" si="135"/>
        <v>0</v>
      </c>
      <c r="K518" s="598">
        <f t="shared" si="128"/>
        <v>0</v>
      </c>
      <c r="L518" s="598">
        <f t="shared" si="129"/>
        <v>0</v>
      </c>
      <c r="M518" s="598">
        <f t="shared" si="121"/>
        <v>0</v>
      </c>
      <c r="N518" s="598">
        <f t="shared" si="130"/>
        <v>0</v>
      </c>
      <c r="P518" s="610"/>
      <c r="V518" s="598">
        <f t="shared" si="131"/>
        <v>0</v>
      </c>
      <c r="W518" s="612">
        <f t="shared" si="132"/>
        <v>507</v>
      </c>
      <c r="X518" s="610"/>
      <c r="Y518" s="610"/>
      <c r="AC518">
        <f t="shared" si="122"/>
        <v>1901</v>
      </c>
      <c r="AD518">
        <f t="shared" si="123"/>
        <v>5</v>
      </c>
      <c r="AE518">
        <f t="shared" si="124"/>
        <v>0</v>
      </c>
      <c r="AF518">
        <f>SUM($AE$10:AE518)</f>
        <v>0</v>
      </c>
      <c r="AG518">
        <f t="shared" si="125"/>
        <v>0</v>
      </c>
    </row>
    <row r="519" spans="6:33" x14ac:dyDescent="0.2">
      <c r="F519" s="610">
        <f t="shared" si="133"/>
        <v>1901</v>
      </c>
      <c r="G519">
        <f t="shared" si="134"/>
        <v>508</v>
      </c>
      <c r="H519" s="612">
        <f t="shared" si="126"/>
        <v>508</v>
      </c>
      <c r="I519" s="598">
        <f t="shared" si="127"/>
        <v>0</v>
      </c>
      <c r="J519" s="598">
        <f t="shared" si="135"/>
        <v>0</v>
      </c>
      <c r="K519" s="598">
        <f t="shared" si="128"/>
        <v>0</v>
      </c>
      <c r="L519" s="598">
        <f t="shared" si="129"/>
        <v>0</v>
      </c>
      <c r="M519" s="598">
        <f t="shared" si="121"/>
        <v>0</v>
      </c>
      <c r="N519" s="598">
        <f t="shared" si="130"/>
        <v>0</v>
      </c>
      <c r="P519" s="610"/>
      <c r="V519" s="598">
        <f t="shared" si="131"/>
        <v>0</v>
      </c>
      <c r="W519" s="612">
        <f t="shared" si="132"/>
        <v>508</v>
      </c>
      <c r="X519" s="610"/>
      <c r="Y519" s="610"/>
      <c r="AC519">
        <f t="shared" si="122"/>
        <v>1901</v>
      </c>
      <c r="AD519">
        <f t="shared" si="123"/>
        <v>5</v>
      </c>
      <c r="AE519">
        <f t="shared" si="124"/>
        <v>0</v>
      </c>
      <c r="AF519">
        <f>SUM($AE$10:AE519)</f>
        <v>0</v>
      </c>
      <c r="AG519">
        <f t="shared" si="125"/>
        <v>0</v>
      </c>
    </row>
    <row r="520" spans="6:33" x14ac:dyDescent="0.2">
      <c r="F520" s="610">
        <f t="shared" si="133"/>
        <v>1901</v>
      </c>
      <c r="G520">
        <f t="shared" si="134"/>
        <v>509</v>
      </c>
      <c r="H520" s="612">
        <f t="shared" si="126"/>
        <v>509</v>
      </c>
      <c r="I520" s="598">
        <f t="shared" si="127"/>
        <v>0</v>
      </c>
      <c r="J520" s="598">
        <f t="shared" si="135"/>
        <v>0</v>
      </c>
      <c r="K520" s="598">
        <f t="shared" si="128"/>
        <v>0</v>
      </c>
      <c r="L520" s="598">
        <f t="shared" si="129"/>
        <v>0</v>
      </c>
      <c r="M520" s="598">
        <f t="shared" si="121"/>
        <v>0</v>
      </c>
      <c r="N520" s="598">
        <f t="shared" si="130"/>
        <v>0</v>
      </c>
      <c r="P520" s="610"/>
      <c r="V520" s="598">
        <f t="shared" si="131"/>
        <v>0</v>
      </c>
      <c r="W520" s="612">
        <f t="shared" si="132"/>
        <v>509</v>
      </c>
      <c r="X520" s="610"/>
      <c r="Y520" s="610"/>
      <c r="AC520">
        <f t="shared" si="122"/>
        <v>1901</v>
      </c>
      <c r="AD520">
        <f t="shared" si="123"/>
        <v>5</v>
      </c>
      <c r="AE520">
        <f t="shared" si="124"/>
        <v>0</v>
      </c>
      <c r="AF520">
        <f>SUM($AE$10:AE520)</f>
        <v>0</v>
      </c>
      <c r="AG520">
        <f t="shared" si="125"/>
        <v>0</v>
      </c>
    </row>
    <row r="521" spans="6:33" x14ac:dyDescent="0.2">
      <c r="F521" s="610">
        <f t="shared" si="133"/>
        <v>1901</v>
      </c>
      <c r="G521">
        <f t="shared" si="134"/>
        <v>510</v>
      </c>
      <c r="H521" s="612">
        <f t="shared" si="126"/>
        <v>510</v>
      </c>
      <c r="I521" s="598">
        <f t="shared" si="127"/>
        <v>0</v>
      </c>
      <c r="J521" s="598">
        <f t="shared" si="135"/>
        <v>0</v>
      </c>
      <c r="K521" s="598">
        <f t="shared" si="128"/>
        <v>0</v>
      </c>
      <c r="L521" s="598">
        <f t="shared" si="129"/>
        <v>0</v>
      </c>
      <c r="M521" s="598">
        <f t="shared" si="121"/>
        <v>0</v>
      </c>
      <c r="N521" s="598">
        <f t="shared" si="130"/>
        <v>0</v>
      </c>
      <c r="P521" s="610"/>
      <c r="V521" s="598">
        <f t="shared" si="131"/>
        <v>0</v>
      </c>
      <c r="W521" s="612">
        <f t="shared" si="132"/>
        <v>510</v>
      </c>
      <c r="X521" s="610"/>
      <c r="Y521" s="610"/>
      <c r="AC521">
        <f t="shared" si="122"/>
        <v>1901</v>
      </c>
      <c r="AD521">
        <f t="shared" si="123"/>
        <v>5</v>
      </c>
      <c r="AE521">
        <f t="shared" si="124"/>
        <v>0</v>
      </c>
      <c r="AF521">
        <f>SUM($AE$10:AE521)</f>
        <v>0</v>
      </c>
      <c r="AG521">
        <f t="shared" si="125"/>
        <v>0</v>
      </c>
    </row>
    <row r="522" spans="6:33" x14ac:dyDescent="0.2">
      <c r="F522" s="610">
        <f t="shared" si="133"/>
        <v>1901</v>
      </c>
      <c r="G522">
        <f t="shared" si="134"/>
        <v>511</v>
      </c>
      <c r="H522" s="612">
        <f t="shared" si="126"/>
        <v>511</v>
      </c>
      <c r="I522" s="598">
        <f t="shared" si="127"/>
        <v>0</v>
      </c>
      <c r="J522" s="598">
        <f t="shared" si="135"/>
        <v>0</v>
      </c>
      <c r="K522" s="598">
        <f t="shared" si="128"/>
        <v>0</v>
      </c>
      <c r="L522" s="598">
        <f t="shared" si="129"/>
        <v>0</v>
      </c>
      <c r="M522" s="598">
        <f t="shared" si="121"/>
        <v>0</v>
      </c>
      <c r="N522" s="598">
        <f t="shared" si="130"/>
        <v>0</v>
      </c>
      <c r="P522" s="610"/>
      <c r="V522" s="598">
        <f t="shared" si="131"/>
        <v>0</v>
      </c>
      <c r="W522" s="612">
        <f t="shared" si="132"/>
        <v>511</v>
      </c>
      <c r="X522" s="610"/>
      <c r="Y522" s="610"/>
      <c r="AC522">
        <f t="shared" si="122"/>
        <v>1901</v>
      </c>
      <c r="AD522">
        <f t="shared" si="123"/>
        <v>5</v>
      </c>
      <c r="AE522">
        <f t="shared" si="124"/>
        <v>0</v>
      </c>
      <c r="AF522">
        <f>SUM($AE$10:AE522)</f>
        <v>0</v>
      </c>
      <c r="AG522">
        <f t="shared" si="125"/>
        <v>0</v>
      </c>
    </row>
    <row r="523" spans="6:33" x14ac:dyDescent="0.2">
      <c r="F523" s="610">
        <f t="shared" si="133"/>
        <v>1901</v>
      </c>
      <c r="G523">
        <f t="shared" si="134"/>
        <v>512</v>
      </c>
      <c r="H523" s="612">
        <f t="shared" si="126"/>
        <v>512</v>
      </c>
      <c r="I523" s="598">
        <f t="shared" si="127"/>
        <v>0</v>
      </c>
      <c r="J523" s="598">
        <f t="shared" si="135"/>
        <v>0</v>
      </c>
      <c r="K523" s="598">
        <f t="shared" si="128"/>
        <v>0</v>
      </c>
      <c r="L523" s="598">
        <f t="shared" si="129"/>
        <v>0</v>
      </c>
      <c r="M523" s="598">
        <f t="shared" ref="M523:M586" si="136">IF(AND(H523&gt;$C$7,H523&lt;$C$8),$C$5,0)</f>
        <v>0</v>
      </c>
      <c r="N523" s="598">
        <f t="shared" si="130"/>
        <v>0</v>
      </c>
      <c r="P523" s="610"/>
      <c r="V523" s="598">
        <f t="shared" si="131"/>
        <v>0</v>
      </c>
      <c r="W523" s="612">
        <f t="shared" si="132"/>
        <v>512</v>
      </c>
      <c r="X523" s="610"/>
      <c r="Y523" s="610"/>
      <c r="AC523">
        <f t="shared" ref="AC523:AC586" si="137">YEAR(H523)</f>
        <v>1901</v>
      </c>
      <c r="AD523">
        <f t="shared" ref="AD523:AD586" si="138">MONTH(H523)</f>
        <v>5</v>
      </c>
      <c r="AE523">
        <f t="shared" ref="AE523:AE586" si="139">IF(AND(AD523&lt;&gt;AD522,H522&gt;=$C$6,H523&lt;=$C$7),$C$11,0)</f>
        <v>0</v>
      </c>
      <c r="AF523">
        <f>SUM($AE$10:AE523)</f>
        <v>0</v>
      </c>
      <c r="AG523">
        <f t="shared" ref="AG523:AG586" si="140">IF(G523&lt;=$C$9,$D$4*IF(H523&lt;=$C$7,AF523,0),0)</f>
        <v>0</v>
      </c>
    </row>
    <row r="524" spans="6:33" x14ac:dyDescent="0.2">
      <c r="F524" s="610">
        <f t="shared" si="133"/>
        <v>1901</v>
      </c>
      <c r="G524">
        <f t="shared" si="134"/>
        <v>513</v>
      </c>
      <c r="H524" s="612">
        <f t="shared" ref="H524:H587" si="141">$C$6+G524</f>
        <v>513</v>
      </c>
      <c r="I524" s="598">
        <f t="shared" ref="I524:I587" si="142">IF(H524&lt;=$C$7,G524*($C$5/$C$9),0)</f>
        <v>0</v>
      </c>
      <c r="J524" s="598">
        <f t="shared" si="135"/>
        <v>0</v>
      </c>
      <c r="K524" s="598">
        <f t="shared" ref="K524:K587" si="143">IF(G524&lt;=$C$9,I524*$D$4,0)</f>
        <v>0</v>
      </c>
      <c r="L524" s="598">
        <f t="shared" ref="L524:L587" si="144">IF(G524&lt;=$C$9,$D$4*IF(H524&lt;=$C$7,J524,0),0)</f>
        <v>0</v>
      </c>
      <c r="M524" s="598">
        <f t="shared" si="136"/>
        <v>0</v>
      </c>
      <c r="N524" s="598">
        <f t="shared" ref="N524:N587" si="145">IF(AND(H524&gt;$C$7,H524&lt;$C$8),$C$5*$D$4,0)</f>
        <v>0</v>
      </c>
      <c r="P524" s="610"/>
      <c r="V524" s="598">
        <f t="shared" ref="V524:V587" si="146">IF(I524-I523+M524-M523&lt;0,0,I524-I523+M524-M523)</f>
        <v>0</v>
      </c>
      <c r="W524" s="612">
        <f t="shared" ref="W524:W587" si="147">H524</f>
        <v>513</v>
      </c>
      <c r="X524" s="610"/>
      <c r="Y524" s="610"/>
      <c r="AC524">
        <f t="shared" si="137"/>
        <v>1901</v>
      </c>
      <c r="AD524">
        <f t="shared" si="138"/>
        <v>5</v>
      </c>
      <c r="AE524">
        <f t="shared" si="139"/>
        <v>0</v>
      </c>
      <c r="AF524">
        <f>SUM($AE$10:AE524)</f>
        <v>0</v>
      </c>
      <c r="AG524">
        <f t="shared" si="140"/>
        <v>0</v>
      </c>
    </row>
    <row r="525" spans="6:33" x14ac:dyDescent="0.2">
      <c r="F525" s="610">
        <f t="shared" ref="F525:F588" si="148">YEAR(H525)</f>
        <v>1901</v>
      </c>
      <c r="G525">
        <f t="shared" ref="G525:G588" si="149">1+G524</f>
        <v>514</v>
      </c>
      <c r="H525" s="612">
        <f t="shared" si="141"/>
        <v>514</v>
      </c>
      <c r="I525" s="598">
        <f t="shared" si="142"/>
        <v>0</v>
      </c>
      <c r="J525" s="598">
        <f t="shared" ref="J525:J588" si="150">IF(H525&lt;=$C$7,$C$5/2,0)</f>
        <v>0</v>
      </c>
      <c r="K525" s="598">
        <f t="shared" si="143"/>
        <v>0</v>
      </c>
      <c r="L525" s="598">
        <f t="shared" si="144"/>
        <v>0</v>
      </c>
      <c r="M525" s="598">
        <f t="shared" si="136"/>
        <v>0</v>
      </c>
      <c r="N525" s="598">
        <f t="shared" si="145"/>
        <v>0</v>
      </c>
      <c r="P525" s="610"/>
      <c r="V525" s="598">
        <f t="shared" si="146"/>
        <v>0</v>
      </c>
      <c r="W525" s="612">
        <f t="shared" si="147"/>
        <v>514</v>
      </c>
      <c r="X525" s="610"/>
      <c r="Y525" s="610"/>
      <c r="AC525">
        <f t="shared" si="137"/>
        <v>1901</v>
      </c>
      <c r="AD525">
        <f t="shared" si="138"/>
        <v>5</v>
      </c>
      <c r="AE525">
        <f t="shared" si="139"/>
        <v>0</v>
      </c>
      <c r="AF525">
        <f>SUM($AE$10:AE525)</f>
        <v>0</v>
      </c>
      <c r="AG525">
        <f t="shared" si="140"/>
        <v>0</v>
      </c>
    </row>
    <row r="526" spans="6:33" x14ac:dyDescent="0.2">
      <c r="F526" s="610">
        <f t="shared" si="148"/>
        <v>1901</v>
      </c>
      <c r="G526">
        <f t="shared" si="149"/>
        <v>515</v>
      </c>
      <c r="H526" s="612">
        <f t="shared" si="141"/>
        <v>515</v>
      </c>
      <c r="I526" s="598">
        <f t="shared" si="142"/>
        <v>0</v>
      </c>
      <c r="J526" s="598">
        <f t="shared" si="150"/>
        <v>0</v>
      </c>
      <c r="K526" s="598">
        <f t="shared" si="143"/>
        <v>0</v>
      </c>
      <c r="L526" s="598">
        <f t="shared" si="144"/>
        <v>0</v>
      </c>
      <c r="M526" s="598">
        <f t="shared" si="136"/>
        <v>0</v>
      </c>
      <c r="N526" s="598">
        <f t="shared" si="145"/>
        <v>0</v>
      </c>
      <c r="P526" s="610"/>
      <c r="V526" s="598">
        <f t="shared" si="146"/>
        <v>0</v>
      </c>
      <c r="W526" s="612">
        <f t="shared" si="147"/>
        <v>515</v>
      </c>
      <c r="X526" s="610"/>
      <c r="Y526" s="610"/>
      <c r="AC526">
        <f t="shared" si="137"/>
        <v>1901</v>
      </c>
      <c r="AD526">
        <f t="shared" si="138"/>
        <v>5</v>
      </c>
      <c r="AE526">
        <f t="shared" si="139"/>
        <v>0</v>
      </c>
      <c r="AF526">
        <f>SUM($AE$10:AE526)</f>
        <v>0</v>
      </c>
      <c r="AG526">
        <f t="shared" si="140"/>
        <v>0</v>
      </c>
    </row>
    <row r="527" spans="6:33" x14ac:dyDescent="0.2">
      <c r="F527" s="610">
        <f t="shared" si="148"/>
        <v>1901</v>
      </c>
      <c r="G527">
        <f t="shared" si="149"/>
        <v>516</v>
      </c>
      <c r="H527" s="612">
        <f t="shared" si="141"/>
        <v>516</v>
      </c>
      <c r="I527" s="598">
        <f t="shared" si="142"/>
        <v>0</v>
      </c>
      <c r="J527" s="598">
        <f t="shared" si="150"/>
        <v>0</v>
      </c>
      <c r="K527" s="598">
        <f t="shared" si="143"/>
        <v>0</v>
      </c>
      <c r="L527" s="598">
        <f t="shared" si="144"/>
        <v>0</v>
      </c>
      <c r="M527" s="598">
        <f t="shared" si="136"/>
        <v>0</v>
      </c>
      <c r="N527" s="598">
        <f t="shared" si="145"/>
        <v>0</v>
      </c>
      <c r="P527" s="610"/>
      <c r="V527" s="598">
        <f t="shared" si="146"/>
        <v>0</v>
      </c>
      <c r="W527" s="612">
        <f t="shared" si="147"/>
        <v>516</v>
      </c>
      <c r="X527" s="610"/>
      <c r="Y527" s="610"/>
      <c r="AC527">
        <f t="shared" si="137"/>
        <v>1901</v>
      </c>
      <c r="AD527">
        <f t="shared" si="138"/>
        <v>5</v>
      </c>
      <c r="AE527">
        <f t="shared" si="139"/>
        <v>0</v>
      </c>
      <c r="AF527">
        <f>SUM($AE$10:AE527)</f>
        <v>0</v>
      </c>
      <c r="AG527">
        <f t="shared" si="140"/>
        <v>0</v>
      </c>
    </row>
    <row r="528" spans="6:33" x14ac:dyDescent="0.2">
      <c r="F528" s="610">
        <f t="shared" si="148"/>
        <v>1901</v>
      </c>
      <c r="G528">
        <f t="shared" si="149"/>
        <v>517</v>
      </c>
      <c r="H528" s="612">
        <f t="shared" si="141"/>
        <v>517</v>
      </c>
      <c r="I528" s="598">
        <f t="shared" si="142"/>
        <v>0</v>
      </c>
      <c r="J528" s="598">
        <f t="shared" si="150"/>
        <v>0</v>
      </c>
      <c r="K528" s="598">
        <f t="shared" si="143"/>
        <v>0</v>
      </c>
      <c r="L528" s="598">
        <f t="shared" si="144"/>
        <v>0</v>
      </c>
      <c r="M528" s="598">
        <f t="shared" si="136"/>
        <v>0</v>
      </c>
      <c r="N528" s="598">
        <f t="shared" si="145"/>
        <v>0</v>
      </c>
      <c r="P528" s="610"/>
      <c r="V528" s="598">
        <f t="shared" si="146"/>
        <v>0</v>
      </c>
      <c r="W528" s="612">
        <f t="shared" si="147"/>
        <v>517</v>
      </c>
      <c r="X528" s="610"/>
      <c r="Y528" s="610"/>
      <c r="AC528">
        <f t="shared" si="137"/>
        <v>1901</v>
      </c>
      <c r="AD528">
        <f t="shared" si="138"/>
        <v>5</v>
      </c>
      <c r="AE528">
        <f t="shared" si="139"/>
        <v>0</v>
      </c>
      <c r="AF528">
        <f>SUM($AE$10:AE528)</f>
        <v>0</v>
      </c>
      <c r="AG528">
        <f t="shared" si="140"/>
        <v>0</v>
      </c>
    </row>
    <row r="529" spans="6:33" x14ac:dyDescent="0.2">
      <c r="F529" s="610">
        <f t="shared" si="148"/>
        <v>1901</v>
      </c>
      <c r="G529">
        <f t="shared" si="149"/>
        <v>518</v>
      </c>
      <c r="H529" s="612">
        <f t="shared" si="141"/>
        <v>518</v>
      </c>
      <c r="I529" s="598">
        <f t="shared" si="142"/>
        <v>0</v>
      </c>
      <c r="J529" s="598">
        <f t="shared" si="150"/>
        <v>0</v>
      </c>
      <c r="K529" s="598">
        <f t="shared" si="143"/>
        <v>0</v>
      </c>
      <c r="L529" s="598">
        <f t="shared" si="144"/>
        <v>0</v>
      </c>
      <c r="M529" s="598">
        <f t="shared" si="136"/>
        <v>0</v>
      </c>
      <c r="N529" s="598">
        <f t="shared" si="145"/>
        <v>0</v>
      </c>
      <c r="P529" s="610"/>
      <c r="V529" s="598">
        <f t="shared" si="146"/>
        <v>0</v>
      </c>
      <c r="W529" s="612">
        <f t="shared" si="147"/>
        <v>518</v>
      </c>
      <c r="X529" s="610"/>
      <c r="Y529" s="610"/>
      <c r="AC529">
        <f t="shared" si="137"/>
        <v>1901</v>
      </c>
      <c r="AD529">
        <f t="shared" si="138"/>
        <v>6</v>
      </c>
      <c r="AE529">
        <f t="shared" si="139"/>
        <v>0</v>
      </c>
      <c r="AF529">
        <f>SUM($AE$10:AE529)</f>
        <v>0</v>
      </c>
      <c r="AG529">
        <f t="shared" si="140"/>
        <v>0</v>
      </c>
    </row>
    <row r="530" spans="6:33" x14ac:dyDescent="0.2">
      <c r="F530" s="610">
        <f t="shared" si="148"/>
        <v>1901</v>
      </c>
      <c r="G530">
        <f t="shared" si="149"/>
        <v>519</v>
      </c>
      <c r="H530" s="612">
        <f t="shared" si="141"/>
        <v>519</v>
      </c>
      <c r="I530" s="598">
        <f t="shared" si="142"/>
        <v>0</v>
      </c>
      <c r="J530" s="598">
        <f t="shared" si="150"/>
        <v>0</v>
      </c>
      <c r="K530" s="598">
        <f t="shared" si="143"/>
        <v>0</v>
      </c>
      <c r="L530" s="598">
        <f t="shared" si="144"/>
        <v>0</v>
      </c>
      <c r="M530" s="598">
        <f t="shared" si="136"/>
        <v>0</v>
      </c>
      <c r="N530" s="598">
        <f t="shared" si="145"/>
        <v>0</v>
      </c>
      <c r="P530" s="610"/>
      <c r="V530" s="598">
        <f t="shared" si="146"/>
        <v>0</v>
      </c>
      <c r="W530" s="612">
        <f t="shared" si="147"/>
        <v>519</v>
      </c>
      <c r="X530" s="610"/>
      <c r="Y530" s="610"/>
      <c r="AC530">
        <f t="shared" si="137"/>
        <v>1901</v>
      </c>
      <c r="AD530">
        <f t="shared" si="138"/>
        <v>6</v>
      </c>
      <c r="AE530">
        <f t="shared" si="139"/>
        <v>0</v>
      </c>
      <c r="AF530">
        <f>SUM($AE$10:AE530)</f>
        <v>0</v>
      </c>
      <c r="AG530">
        <f t="shared" si="140"/>
        <v>0</v>
      </c>
    </row>
    <row r="531" spans="6:33" x14ac:dyDescent="0.2">
      <c r="F531" s="610">
        <f t="shared" si="148"/>
        <v>1901</v>
      </c>
      <c r="G531">
        <f t="shared" si="149"/>
        <v>520</v>
      </c>
      <c r="H531" s="612">
        <f t="shared" si="141"/>
        <v>520</v>
      </c>
      <c r="I531" s="598">
        <f t="shared" si="142"/>
        <v>0</v>
      </c>
      <c r="J531" s="598">
        <f t="shared" si="150"/>
        <v>0</v>
      </c>
      <c r="K531" s="598">
        <f t="shared" si="143"/>
        <v>0</v>
      </c>
      <c r="L531" s="598">
        <f t="shared" si="144"/>
        <v>0</v>
      </c>
      <c r="M531" s="598">
        <f t="shared" si="136"/>
        <v>0</v>
      </c>
      <c r="N531" s="598">
        <f t="shared" si="145"/>
        <v>0</v>
      </c>
      <c r="P531" s="610"/>
      <c r="V531" s="598">
        <f t="shared" si="146"/>
        <v>0</v>
      </c>
      <c r="W531" s="612">
        <f t="shared" si="147"/>
        <v>520</v>
      </c>
      <c r="X531" s="610"/>
      <c r="Y531" s="610"/>
      <c r="AC531">
        <f t="shared" si="137"/>
        <v>1901</v>
      </c>
      <c r="AD531">
        <f t="shared" si="138"/>
        <v>6</v>
      </c>
      <c r="AE531">
        <f t="shared" si="139"/>
        <v>0</v>
      </c>
      <c r="AF531">
        <f>SUM($AE$10:AE531)</f>
        <v>0</v>
      </c>
      <c r="AG531">
        <f t="shared" si="140"/>
        <v>0</v>
      </c>
    </row>
    <row r="532" spans="6:33" x14ac:dyDescent="0.2">
      <c r="F532" s="610">
        <f t="shared" si="148"/>
        <v>1901</v>
      </c>
      <c r="G532">
        <f t="shared" si="149"/>
        <v>521</v>
      </c>
      <c r="H532" s="612">
        <f t="shared" si="141"/>
        <v>521</v>
      </c>
      <c r="I532" s="598">
        <f t="shared" si="142"/>
        <v>0</v>
      </c>
      <c r="J532" s="598">
        <f t="shared" si="150"/>
        <v>0</v>
      </c>
      <c r="K532" s="598">
        <f t="shared" si="143"/>
        <v>0</v>
      </c>
      <c r="L532" s="598">
        <f t="shared" si="144"/>
        <v>0</v>
      </c>
      <c r="M532" s="598">
        <f t="shared" si="136"/>
        <v>0</v>
      </c>
      <c r="N532" s="598">
        <f t="shared" si="145"/>
        <v>0</v>
      </c>
      <c r="P532" s="610"/>
      <c r="V532" s="598">
        <f t="shared" si="146"/>
        <v>0</v>
      </c>
      <c r="W532" s="612">
        <f t="shared" si="147"/>
        <v>521</v>
      </c>
      <c r="X532" s="610"/>
      <c r="Y532" s="610"/>
      <c r="AC532">
        <f t="shared" si="137"/>
        <v>1901</v>
      </c>
      <c r="AD532">
        <f t="shared" si="138"/>
        <v>6</v>
      </c>
      <c r="AE532">
        <f t="shared" si="139"/>
        <v>0</v>
      </c>
      <c r="AF532">
        <f>SUM($AE$10:AE532)</f>
        <v>0</v>
      </c>
      <c r="AG532">
        <f t="shared" si="140"/>
        <v>0</v>
      </c>
    </row>
    <row r="533" spans="6:33" x14ac:dyDescent="0.2">
      <c r="F533" s="610">
        <f t="shared" si="148"/>
        <v>1901</v>
      </c>
      <c r="G533">
        <f t="shared" si="149"/>
        <v>522</v>
      </c>
      <c r="H533" s="612">
        <f t="shared" si="141"/>
        <v>522</v>
      </c>
      <c r="I533" s="598">
        <f t="shared" si="142"/>
        <v>0</v>
      </c>
      <c r="J533" s="598">
        <f t="shared" si="150"/>
        <v>0</v>
      </c>
      <c r="K533" s="598">
        <f t="shared" si="143"/>
        <v>0</v>
      </c>
      <c r="L533" s="598">
        <f t="shared" si="144"/>
        <v>0</v>
      </c>
      <c r="M533" s="598">
        <f t="shared" si="136"/>
        <v>0</v>
      </c>
      <c r="N533" s="598">
        <f t="shared" si="145"/>
        <v>0</v>
      </c>
      <c r="P533" s="610"/>
      <c r="V533" s="598">
        <f t="shared" si="146"/>
        <v>0</v>
      </c>
      <c r="W533" s="612">
        <f t="shared" si="147"/>
        <v>522</v>
      </c>
      <c r="X533" s="610"/>
      <c r="Y533" s="610"/>
      <c r="AC533">
        <f t="shared" si="137"/>
        <v>1901</v>
      </c>
      <c r="AD533">
        <f t="shared" si="138"/>
        <v>6</v>
      </c>
      <c r="AE533">
        <f t="shared" si="139"/>
        <v>0</v>
      </c>
      <c r="AF533">
        <f>SUM($AE$10:AE533)</f>
        <v>0</v>
      </c>
      <c r="AG533">
        <f t="shared" si="140"/>
        <v>0</v>
      </c>
    </row>
    <row r="534" spans="6:33" x14ac:dyDescent="0.2">
      <c r="F534" s="610">
        <f t="shared" si="148"/>
        <v>1901</v>
      </c>
      <c r="G534">
        <f t="shared" si="149"/>
        <v>523</v>
      </c>
      <c r="H534" s="612">
        <f t="shared" si="141"/>
        <v>523</v>
      </c>
      <c r="I534" s="598">
        <f t="shared" si="142"/>
        <v>0</v>
      </c>
      <c r="J534" s="598">
        <f t="shared" si="150"/>
        <v>0</v>
      </c>
      <c r="K534" s="598">
        <f t="shared" si="143"/>
        <v>0</v>
      </c>
      <c r="L534" s="598">
        <f t="shared" si="144"/>
        <v>0</v>
      </c>
      <c r="M534" s="598">
        <f t="shared" si="136"/>
        <v>0</v>
      </c>
      <c r="N534" s="598">
        <f t="shared" si="145"/>
        <v>0</v>
      </c>
      <c r="P534" s="610"/>
      <c r="V534" s="598">
        <f t="shared" si="146"/>
        <v>0</v>
      </c>
      <c r="W534" s="612">
        <f t="shared" si="147"/>
        <v>523</v>
      </c>
      <c r="X534" s="610"/>
      <c r="Y534" s="610"/>
      <c r="AC534">
        <f t="shared" si="137"/>
        <v>1901</v>
      </c>
      <c r="AD534">
        <f t="shared" si="138"/>
        <v>6</v>
      </c>
      <c r="AE534">
        <f t="shared" si="139"/>
        <v>0</v>
      </c>
      <c r="AF534">
        <f>SUM($AE$10:AE534)</f>
        <v>0</v>
      </c>
      <c r="AG534">
        <f t="shared" si="140"/>
        <v>0</v>
      </c>
    </row>
    <row r="535" spans="6:33" x14ac:dyDescent="0.2">
      <c r="F535" s="610">
        <f t="shared" si="148"/>
        <v>1901</v>
      </c>
      <c r="G535">
        <f t="shared" si="149"/>
        <v>524</v>
      </c>
      <c r="H535" s="612">
        <f t="shared" si="141"/>
        <v>524</v>
      </c>
      <c r="I535" s="598">
        <f t="shared" si="142"/>
        <v>0</v>
      </c>
      <c r="J535" s="598">
        <f t="shared" si="150"/>
        <v>0</v>
      </c>
      <c r="K535" s="598">
        <f t="shared" si="143"/>
        <v>0</v>
      </c>
      <c r="L535" s="598">
        <f t="shared" si="144"/>
        <v>0</v>
      </c>
      <c r="M535" s="598">
        <f t="shared" si="136"/>
        <v>0</v>
      </c>
      <c r="N535" s="598">
        <f t="shared" si="145"/>
        <v>0</v>
      </c>
      <c r="P535" s="610"/>
      <c r="V535" s="598">
        <f t="shared" si="146"/>
        <v>0</v>
      </c>
      <c r="W535" s="612">
        <f t="shared" si="147"/>
        <v>524</v>
      </c>
      <c r="X535" s="610"/>
      <c r="Y535" s="610"/>
      <c r="AC535">
        <f t="shared" si="137"/>
        <v>1901</v>
      </c>
      <c r="AD535">
        <f t="shared" si="138"/>
        <v>6</v>
      </c>
      <c r="AE535">
        <f t="shared" si="139"/>
        <v>0</v>
      </c>
      <c r="AF535">
        <f>SUM($AE$10:AE535)</f>
        <v>0</v>
      </c>
      <c r="AG535">
        <f t="shared" si="140"/>
        <v>0</v>
      </c>
    </row>
    <row r="536" spans="6:33" x14ac:dyDescent="0.2">
      <c r="F536" s="610">
        <f t="shared" si="148"/>
        <v>1901</v>
      </c>
      <c r="G536">
        <f t="shared" si="149"/>
        <v>525</v>
      </c>
      <c r="H536" s="612">
        <f t="shared" si="141"/>
        <v>525</v>
      </c>
      <c r="I536" s="598">
        <f t="shared" si="142"/>
        <v>0</v>
      </c>
      <c r="J536" s="598">
        <f t="shared" si="150"/>
        <v>0</v>
      </c>
      <c r="K536" s="598">
        <f t="shared" si="143"/>
        <v>0</v>
      </c>
      <c r="L536" s="598">
        <f t="shared" si="144"/>
        <v>0</v>
      </c>
      <c r="M536" s="598">
        <f t="shared" si="136"/>
        <v>0</v>
      </c>
      <c r="N536" s="598">
        <f t="shared" si="145"/>
        <v>0</v>
      </c>
      <c r="P536" s="610"/>
      <c r="V536" s="598">
        <f t="shared" si="146"/>
        <v>0</v>
      </c>
      <c r="W536" s="612">
        <f t="shared" si="147"/>
        <v>525</v>
      </c>
      <c r="X536" s="610"/>
      <c r="Y536" s="610"/>
      <c r="AC536">
        <f t="shared" si="137"/>
        <v>1901</v>
      </c>
      <c r="AD536">
        <f t="shared" si="138"/>
        <v>6</v>
      </c>
      <c r="AE536">
        <f t="shared" si="139"/>
        <v>0</v>
      </c>
      <c r="AF536">
        <f>SUM($AE$10:AE536)</f>
        <v>0</v>
      </c>
      <c r="AG536">
        <f t="shared" si="140"/>
        <v>0</v>
      </c>
    </row>
    <row r="537" spans="6:33" x14ac:dyDescent="0.2">
      <c r="F537" s="610">
        <f t="shared" si="148"/>
        <v>1901</v>
      </c>
      <c r="G537">
        <f t="shared" si="149"/>
        <v>526</v>
      </c>
      <c r="H537" s="612">
        <f t="shared" si="141"/>
        <v>526</v>
      </c>
      <c r="I537" s="598">
        <f t="shared" si="142"/>
        <v>0</v>
      </c>
      <c r="J537" s="598">
        <f t="shared" si="150"/>
        <v>0</v>
      </c>
      <c r="K537" s="598">
        <f t="shared" si="143"/>
        <v>0</v>
      </c>
      <c r="L537" s="598">
        <f t="shared" si="144"/>
        <v>0</v>
      </c>
      <c r="M537" s="598">
        <f t="shared" si="136"/>
        <v>0</v>
      </c>
      <c r="N537" s="598">
        <f t="shared" si="145"/>
        <v>0</v>
      </c>
      <c r="P537" s="610"/>
      <c r="V537" s="598">
        <f t="shared" si="146"/>
        <v>0</v>
      </c>
      <c r="W537" s="612">
        <f t="shared" si="147"/>
        <v>526</v>
      </c>
      <c r="X537" s="610"/>
      <c r="Y537" s="610"/>
      <c r="AC537">
        <f t="shared" si="137"/>
        <v>1901</v>
      </c>
      <c r="AD537">
        <f t="shared" si="138"/>
        <v>6</v>
      </c>
      <c r="AE537">
        <f t="shared" si="139"/>
        <v>0</v>
      </c>
      <c r="AF537">
        <f>SUM($AE$10:AE537)</f>
        <v>0</v>
      </c>
      <c r="AG537">
        <f t="shared" si="140"/>
        <v>0</v>
      </c>
    </row>
    <row r="538" spans="6:33" x14ac:dyDescent="0.2">
      <c r="F538" s="610">
        <f t="shared" si="148"/>
        <v>1901</v>
      </c>
      <c r="G538">
        <f t="shared" si="149"/>
        <v>527</v>
      </c>
      <c r="H538" s="612">
        <f t="shared" si="141"/>
        <v>527</v>
      </c>
      <c r="I538" s="598">
        <f t="shared" si="142"/>
        <v>0</v>
      </c>
      <c r="J538" s="598">
        <f t="shared" si="150"/>
        <v>0</v>
      </c>
      <c r="K538" s="598">
        <f t="shared" si="143"/>
        <v>0</v>
      </c>
      <c r="L538" s="598">
        <f t="shared" si="144"/>
        <v>0</v>
      </c>
      <c r="M538" s="598">
        <f t="shared" si="136"/>
        <v>0</v>
      </c>
      <c r="N538" s="598">
        <f t="shared" si="145"/>
        <v>0</v>
      </c>
      <c r="P538" s="610"/>
      <c r="V538" s="598">
        <f t="shared" si="146"/>
        <v>0</v>
      </c>
      <c r="W538" s="612">
        <f t="shared" si="147"/>
        <v>527</v>
      </c>
      <c r="X538" s="610"/>
      <c r="Y538" s="610"/>
      <c r="AC538">
        <f t="shared" si="137"/>
        <v>1901</v>
      </c>
      <c r="AD538">
        <f t="shared" si="138"/>
        <v>6</v>
      </c>
      <c r="AE538">
        <f t="shared" si="139"/>
        <v>0</v>
      </c>
      <c r="AF538">
        <f>SUM($AE$10:AE538)</f>
        <v>0</v>
      </c>
      <c r="AG538">
        <f t="shared" si="140"/>
        <v>0</v>
      </c>
    </row>
    <row r="539" spans="6:33" x14ac:dyDescent="0.2">
      <c r="F539" s="610">
        <f t="shared" si="148"/>
        <v>1901</v>
      </c>
      <c r="G539">
        <f t="shared" si="149"/>
        <v>528</v>
      </c>
      <c r="H539" s="612">
        <f t="shared" si="141"/>
        <v>528</v>
      </c>
      <c r="I539" s="598">
        <f t="shared" si="142"/>
        <v>0</v>
      </c>
      <c r="J539" s="598">
        <f t="shared" si="150"/>
        <v>0</v>
      </c>
      <c r="K539" s="598">
        <f t="shared" si="143"/>
        <v>0</v>
      </c>
      <c r="L539" s="598">
        <f t="shared" si="144"/>
        <v>0</v>
      </c>
      <c r="M539" s="598">
        <f t="shared" si="136"/>
        <v>0</v>
      </c>
      <c r="N539" s="598">
        <f t="shared" si="145"/>
        <v>0</v>
      </c>
      <c r="P539" s="610"/>
      <c r="V539" s="598">
        <f t="shared" si="146"/>
        <v>0</v>
      </c>
      <c r="W539" s="612">
        <f t="shared" si="147"/>
        <v>528</v>
      </c>
      <c r="X539" s="610"/>
      <c r="Y539" s="610"/>
      <c r="AC539">
        <f t="shared" si="137"/>
        <v>1901</v>
      </c>
      <c r="AD539">
        <f t="shared" si="138"/>
        <v>6</v>
      </c>
      <c r="AE539">
        <f t="shared" si="139"/>
        <v>0</v>
      </c>
      <c r="AF539">
        <f>SUM($AE$10:AE539)</f>
        <v>0</v>
      </c>
      <c r="AG539">
        <f t="shared" si="140"/>
        <v>0</v>
      </c>
    </row>
    <row r="540" spans="6:33" x14ac:dyDescent="0.2">
      <c r="F540" s="610">
        <f t="shared" si="148"/>
        <v>1901</v>
      </c>
      <c r="G540">
        <f t="shared" si="149"/>
        <v>529</v>
      </c>
      <c r="H540" s="612">
        <f t="shared" si="141"/>
        <v>529</v>
      </c>
      <c r="I540" s="598">
        <f t="shared" si="142"/>
        <v>0</v>
      </c>
      <c r="J540" s="598">
        <f t="shared" si="150"/>
        <v>0</v>
      </c>
      <c r="K540" s="598">
        <f t="shared" si="143"/>
        <v>0</v>
      </c>
      <c r="L540" s="598">
        <f t="shared" si="144"/>
        <v>0</v>
      </c>
      <c r="M540" s="598">
        <f t="shared" si="136"/>
        <v>0</v>
      </c>
      <c r="N540" s="598">
        <f t="shared" si="145"/>
        <v>0</v>
      </c>
      <c r="P540" s="610"/>
      <c r="V540" s="598">
        <f t="shared" si="146"/>
        <v>0</v>
      </c>
      <c r="W540" s="612">
        <f t="shared" si="147"/>
        <v>529</v>
      </c>
      <c r="X540" s="610"/>
      <c r="Y540" s="610"/>
      <c r="AC540">
        <f t="shared" si="137"/>
        <v>1901</v>
      </c>
      <c r="AD540">
        <f t="shared" si="138"/>
        <v>6</v>
      </c>
      <c r="AE540">
        <f t="shared" si="139"/>
        <v>0</v>
      </c>
      <c r="AF540">
        <f>SUM($AE$10:AE540)</f>
        <v>0</v>
      </c>
      <c r="AG540">
        <f t="shared" si="140"/>
        <v>0</v>
      </c>
    </row>
    <row r="541" spans="6:33" x14ac:dyDescent="0.2">
      <c r="F541" s="610">
        <f t="shared" si="148"/>
        <v>1901</v>
      </c>
      <c r="G541">
        <f t="shared" si="149"/>
        <v>530</v>
      </c>
      <c r="H541" s="612">
        <f t="shared" si="141"/>
        <v>530</v>
      </c>
      <c r="I541" s="598">
        <f t="shared" si="142"/>
        <v>0</v>
      </c>
      <c r="J541" s="598">
        <f t="shared" si="150"/>
        <v>0</v>
      </c>
      <c r="K541" s="598">
        <f t="shared" si="143"/>
        <v>0</v>
      </c>
      <c r="L541" s="598">
        <f t="shared" si="144"/>
        <v>0</v>
      </c>
      <c r="M541" s="598">
        <f t="shared" si="136"/>
        <v>0</v>
      </c>
      <c r="N541" s="598">
        <f t="shared" si="145"/>
        <v>0</v>
      </c>
      <c r="P541" s="610"/>
      <c r="V541" s="598">
        <f t="shared" si="146"/>
        <v>0</v>
      </c>
      <c r="W541" s="612">
        <f t="shared" si="147"/>
        <v>530</v>
      </c>
      <c r="X541" s="610"/>
      <c r="Y541" s="610"/>
      <c r="AC541">
        <f t="shared" si="137"/>
        <v>1901</v>
      </c>
      <c r="AD541">
        <f t="shared" si="138"/>
        <v>6</v>
      </c>
      <c r="AE541">
        <f t="shared" si="139"/>
        <v>0</v>
      </c>
      <c r="AF541">
        <f>SUM($AE$10:AE541)</f>
        <v>0</v>
      </c>
      <c r="AG541">
        <f t="shared" si="140"/>
        <v>0</v>
      </c>
    </row>
    <row r="542" spans="6:33" x14ac:dyDescent="0.2">
      <c r="F542" s="610">
        <f t="shared" si="148"/>
        <v>1901</v>
      </c>
      <c r="G542">
        <f t="shared" si="149"/>
        <v>531</v>
      </c>
      <c r="H542" s="612">
        <f t="shared" si="141"/>
        <v>531</v>
      </c>
      <c r="I542" s="598">
        <f t="shared" si="142"/>
        <v>0</v>
      </c>
      <c r="J542" s="598">
        <f t="shared" si="150"/>
        <v>0</v>
      </c>
      <c r="K542" s="598">
        <f t="shared" si="143"/>
        <v>0</v>
      </c>
      <c r="L542" s="598">
        <f t="shared" si="144"/>
        <v>0</v>
      </c>
      <c r="M542" s="598">
        <f t="shared" si="136"/>
        <v>0</v>
      </c>
      <c r="N542" s="598">
        <f t="shared" si="145"/>
        <v>0</v>
      </c>
      <c r="P542" s="610"/>
      <c r="V542" s="598">
        <f t="shared" si="146"/>
        <v>0</v>
      </c>
      <c r="W542" s="612">
        <f t="shared" si="147"/>
        <v>531</v>
      </c>
      <c r="X542" s="610"/>
      <c r="Y542" s="610"/>
      <c r="AC542">
        <f t="shared" si="137"/>
        <v>1901</v>
      </c>
      <c r="AD542">
        <f t="shared" si="138"/>
        <v>6</v>
      </c>
      <c r="AE542">
        <f t="shared" si="139"/>
        <v>0</v>
      </c>
      <c r="AF542">
        <f>SUM($AE$10:AE542)</f>
        <v>0</v>
      </c>
      <c r="AG542">
        <f t="shared" si="140"/>
        <v>0</v>
      </c>
    </row>
    <row r="543" spans="6:33" x14ac:dyDescent="0.2">
      <c r="F543" s="610">
        <f t="shared" si="148"/>
        <v>1901</v>
      </c>
      <c r="G543">
        <f t="shared" si="149"/>
        <v>532</v>
      </c>
      <c r="H543" s="612">
        <f t="shared" si="141"/>
        <v>532</v>
      </c>
      <c r="I543" s="598">
        <f t="shared" si="142"/>
        <v>0</v>
      </c>
      <c r="J543" s="598">
        <f t="shared" si="150"/>
        <v>0</v>
      </c>
      <c r="K543" s="598">
        <f t="shared" si="143"/>
        <v>0</v>
      </c>
      <c r="L543" s="598">
        <f t="shared" si="144"/>
        <v>0</v>
      </c>
      <c r="M543" s="598">
        <f t="shared" si="136"/>
        <v>0</v>
      </c>
      <c r="N543" s="598">
        <f t="shared" si="145"/>
        <v>0</v>
      </c>
      <c r="P543" s="610"/>
      <c r="V543" s="598">
        <f t="shared" si="146"/>
        <v>0</v>
      </c>
      <c r="W543" s="612">
        <f t="shared" si="147"/>
        <v>532</v>
      </c>
      <c r="X543" s="610"/>
      <c r="Y543" s="610"/>
      <c r="AC543">
        <f t="shared" si="137"/>
        <v>1901</v>
      </c>
      <c r="AD543">
        <f t="shared" si="138"/>
        <v>6</v>
      </c>
      <c r="AE543">
        <f t="shared" si="139"/>
        <v>0</v>
      </c>
      <c r="AF543">
        <f>SUM($AE$10:AE543)</f>
        <v>0</v>
      </c>
      <c r="AG543">
        <f t="shared" si="140"/>
        <v>0</v>
      </c>
    </row>
    <row r="544" spans="6:33" x14ac:dyDescent="0.2">
      <c r="F544" s="610">
        <f t="shared" si="148"/>
        <v>1901</v>
      </c>
      <c r="G544">
        <f t="shared" si="149"/>
        <v>533</v>
      </c>
      <c r="H544" s="612">
        <f t="shared" si="141"/>
        <v>533</v>
      </c>
      <c r="I544" s="598">
        <f t="shared" si="142"/>
        <v>0</v>
      </c>
      <c r="J544" s="598">
        <f t="shared" si="150"/>
        <v>0</v>
      </c>
      <c r="K544" s="598">
        <f t="shared" si="143"/>
        <v>0</v>
      </c>
      <c r="L544" s="598">
        <f t="shared" si="144"/>
        <v>0</v>
      </c>
      <c r="M544" s="598">
        <f t="shared" si="136"/>
        <v>0</v>
      </c>
      <c r="N544" s="598">
        <f t="shared" si="145"/>
        <v>0</v>
      </c>
      <c r="P544" s="610"/>
      <c r="V544" s="598">
        <f t="shared" si="146"/>
        <v>0</v>
      </c>
      <c r="W544" s="612">
        <f t="shared" si="147"/>
        <v>533</v>
      </c>
      <c r="X544" s="610"/>
      <c r="Y544" s="610"/>
      <c r="AC544">
        <f t="shared" si="137"/>
        <v>1901</v>
      </c>
      <c r="AD544">
        <f t="shared" si="138"/>
        <v>6</v>
      </c>
      <c r="AE544">
        <f t="shared" si="139"/>
        <v>0</v>
      </c>
      <c r="AF544">
        <f>SUM($AE$10:AE544)</f>
        <v>0</v>
      </c>
      <c r="AG544">
        <f t="shared" si="140"/>
        <v>0</v>
      </c>
    </row>
    <row r="545" spans="6:33" x14ac:dyDescent="0.2">
      <c r="F545" s="610">
        <f t="shared" si="148"/>
        <v>1901</v>
      </c>
      <c r="G545">
        <f t="shared" si="149"/>
        <v>534</v>
      </c>
      <c r="H545" s="612">
        <f t="shared" si="141"/>
        <v>534</v>
      </c>
      <c r="I545" s="598">
        <f t="shared" si="142"/>
        <v>0</v>
      </c>
      <c r="J545" s="598">
        <f t="shared" si="150"/>
        <v>0</v>
      </c>
      <c r="K545" s="598">
        <f t="shared" si="143"/>
        <v>0</v>
      </c>
      <c r="L545" s="598">
        <f t="shared" si="144"/>
        <v>0</v>
      </c>
      <c r="M545" s="598">
        <f t="shared" si="136"/>
        <v>0</v>
      </c>
      <c r="N545" s="598">
        <f t="shared" si="145"/>
        <v>0</v>
      </c>
      <c r="P545" s="610"/>
      <c r="V545" s="598">
        <f t="shared" si="146"/>
        <v>0</v>
      </c>
      <c r="W545" s="612">
        <f t="shared" si="147"/>
        <v>534</v>
      </c>
      <c r="X545" s="610"/>
      <c r="Y545" s="610"/>
      <c r="AC545">
        <f t="shared" si="137"/>
        <v>1901</v>
      </c>
      <c r="AD545">
        <f t="shared" si="138"/>
        <v>6</v>
      </c>
      <c r="AE545">
        <f t="shared" si="139"/>
        <v>0</v>
      </c>
      <c r="AF545">
        <f>SUM($AE$10:AE545)</f>
        <v>0</v>
      </c>
      <c r="AG545">
        <f t="shared" si="140"/>
        <v>0</v>
      </c>
    </row>
    <row r="546" spans="6:33" x14ac:dyDescent="0.2">
      <c r="F546" s="610">
        <f t="shared" si="148"/>
        <v>1901</v>
      </c>
      <c r="G546">
        <f t="shared" si="149"/>
        <v>535</v>
      </c>
      <c r="H546" s="612">
        <f t="shared" si="141"/>
        <v>535</v>
      </c>
      <c r="I546" s="598">
        <f t="shared" si="142"/>
        <v>0</v>
      </c>
      <c r="J546" s="598">
        <f t="shared" si="150"/>
        <v>0</v>
      </c>
      <c r="K546" s="598">
        <f t="shared" si="143"/>
        <v>0</v>
      </c>
      <c r="L546" s="598">
        <f t="shared" si="144"/>
        <v>0</v>
      </c>
      <c r="M546" s="598">
        <f t="shared" si="136"/>
        <v>0</v>
      </c>
      <c r="N546" s="598">
        <f t="shared" si="145"/>
        <v>0</v>
      </c>
      <c r="P546" s="610"/>
      <c r="V546" s="598">
        <f t="shared" si="146"/>
        <v>0</v>
      </c>
      <c r="W546" s="612">
        <f t="shared" si="147"/>
        <v>535</v>
      </c>
      <c r="X546" s="610"/>
      <c r="Y546" s="610"/>
      <c r="AC546">
        <f t="shared" si="137"/>
        <v>1901</v>
      </c>
      <c r="AD546">
        <f t="shared" si="138"/>
        <v>6</v>
      </c>
      <c r="AE546">
        <f t="shared" si="139"/>
        <v>0</v>
      </c>
      <c r="AF546">
        <f>SUM($AE$10:AE546)</f>
        <v>0</v>
      </c>
      <c r="AG546">
        <f t="shared" si="140"/>
        <v>0</v>
      </c>
    </row>
    <row r="547" spans="6:33" x14ac:dyDescent="0.2">
      <c r="F547" s="610">
        <f t="shared" si="148"/>
        <v>1901</v>
      </c>
      <c r="G547">
        <f t="shared" si="149"/>
        <v>536</v>
      </c>
      <c r="H547" s="612">
        <f t="shared" si="141"/>
        <v>536</v>
      </c>
      <c r="I547" s="598">
        <f t="shared" si="142"/>
        <v>0</v>
      </c>
      <c r="J547" s="598">
        <f t="shared" si="150"/>
        <v>0</v>
      </c>
      <c r="K547" s="598">
        <f t="shared" si="143"/>
        <v>0</v>
      </c>
      <c r="L547" s="598">
        <f t="shared" si="144"/>
        <v>0</v>
      </c>
      <c r="M547" s="598">
        <f t="shared" si="136"/>
        <v>0</v>
      </c>
      <c r="N547" s="598">
        <f t="shared" si="145"/>
        <v>0</v>
      </c>
      <c r="P547" s="610"/>
      <c r="V547" s="598">
        <f t="shared" si="146"/>
        <v>0</v>
      </c>
      <c r="W547" s="612">
        <f t="shared" si="147"/>
        <v>536</v>
      </c>
      <c r="X547" s="610"/>
      <c r="Y547" s="610"/>
      <c r="AC547">
        <f t="shared" si="137"/>
        <v>1901</v>
      </c>
      <c r="AD547">
        <f t="shared" si="138"/>
        <v>6</v>
      </c>
      <c r="AE547">
        <f t="shared" si="139"/>
        <v>0</v>
      </c>
      <c r="AF547">
        <f>SUM($AE$10:AE547)</f>
        <v>0</v>
      </c>
      <c r="AG547">
        <f t="shared" si="140"/>
        <v>0</v>
      </c>
    </row>
    <row r="548" spans="6:33" x14ac:dyDescent="0.2">
      <c r="F548" s="610">
        <f t="shared" si="148"/>
        <v>1901</v>
      </c>
      <c r="G548">
        <f t="shared" si="149"/>
        <v>537</v>
      </c>
      <c r="H548" s="612">
        <f t="shared" si="141"/>
        <v>537</v>
      </c>
      <c r="I548" s="598">
        <f t="shared" si="142"/>
        <v>0</v>
      </c>
      <c r="J548" s="598">
        <f t="shared" si="150"/>
        <v>0</v>
      </c>
      <c r="K548" s="598">
        <f t="shared" si="143"/>
        <v>0</v>
      </c>
      <c r="L548" s="598">
        <f t="shared" si="144"/>
        <v>0</v>
      </c>
      <c r="M548" s="598">
        <f t="shared" si="136"/>
        <v>0</v>
      </c>
      <c r="N548" s="598">
        <f t="shared" si="145"/>
        <v>0</v>
      </c>
      <c r="P548" s="610"/>
      <c r="V548" s="598">
        <f t="shared" si="146"/>
        <v>0</v>
      </c>
      <c r="W548" s="612">
        <f t="shared" si="147"/>
        <v>537</v>
      </c>
      <c r="X548" s="610"/>
      <c r="Y548" s="610"/>
      <c r="AC548">
        <f t="shared" si="137"/>
        <v>1901</v>
      </c>
      <c r="AD548">
        <f t="shared" si="138"/>
        <v>6</v>
      </c>
      <c r="AE548">
        <f t="shared" si="139"/>
        <v>0</v>
      </c>
      <c r="AF548">
        <f>SUM($AE$10:AE548)</f>
        <v>0</v>
      </c>
      <c r="AG548">
        <f t="shared" si="140"/>
        <v>0</v>
      </c>
    </row>
    <row r="549" spans="6:33" x14ac:dyDescent="0.2">
      <c r="F549" s="610">
        <f t="shared" si="148"/>
        <v>1901</v>
      </c>
      <c r="G549">
        <f t="shared" si="149"/>
        <v>538</v>
      </c>
      <c r="H549" s="612">
        <f t="shared" si="141"/>
        <v>538</v>
      </c>
      <c r="I549" s="598">
        <f t="shared" si="142"/>
        <v>0</v>
      </c>
      <c r="J549" s="598">
        <f t="shared" si="150"/>
        <v>0</v>
      </c>
      <c r="K549" s="598">
        <f t="shared" si="143"/>
        <v>0</v>
      </c>
      <c r="L549" s="598">
        <f t="shared" si="144"/>
        <v>0</v>
      </c>
      <c r="M549" s="598">
        <f t="shared" si="136"/>
        <v>0</v>
      </c>
      <c r="N549" s="598">
        <f t="shared" si="145"/>
        <v>0</v>
      </c>
      <c r="P549" s="610"/>
      <c r="V549" s="598">
        <f t="shared" si="146"/>
        <v>0</v>
      </c>
      <c r="W549" s="612">
        <f t="shared" si="147"/>
        <v>538</v>
      </c>
      <c r="X549" s="610"/>
      <c r="Y549" s="610"/>
      <c r="AC549">
        <f t="shared" si="137"/>
        <v>1901</v>
      </c>
      <c r="AD549">
        <f t="shared" si="138"/>
        <v>6</v>
      </c>
      <c r="AE549">
        <f t="shared" si="139"/>
        <v>0</v>
      </c>
      <c r="AF549">
        <f>SUM($AE$10:AE549)</f>
        <v>0</v>
      </c>
      <c r="AG549">
        <f t="shared" si="140"/>
        <v>0</v>
      </c>
    </row>
    <row r="550" spans="6:33" x14ac:dyDescent="0.2">
      <c r="F550" s="610">
        <f t="shared" si="148"/>
        <v>1901</v>
      </c>
      <c r="G550">
        <f t="shared" si="149"/>
        <v>539</v>
      </c>
      <c r="H550" s="612">
        <f t="shared" si="141"/>
        <v>539</v>
      </c>
      <c r="I550" s="598">
        <f t="shared" si="142"/>
        <v>0</v>
      </c>
      <c r="J550" s="598">
        <f t="shared" si="150"/>
        <v>0</v>
      </c>
      <c r="K550" s="598">
        <f t="shared" si="143"/>
        <v>0</v>
      </c>
      <c r="L550" s="598">
        <f t="shared" si="144"/>
        <v>0</v>
      </c>
      <c r="M550" s="598">
        <f t="shared" si="136"/>
        <v>0</v>
      </c>
      <c r="N550" s="598">
        <f t="shared" si="145"/>
        <v>0</v>
      </c>
      <c r="P550" s="610"/>
      <c r="V550" s="598">
        <f t="shared" si="146"/>
        <v>0</v>
      </c>
      <c r="W550" s="612">
        <f t="shared" si="147"/>
        <v>539</v>
      </c>
      <c r="X550" s="610"/>
      <c r="Y550" s="610"/>
      <c r="AC550">
        <f t="shared" si="137"/>
        <v>1901</v>
      </c>
      <c r="AD550">
        <f t="shared" si="138"/>
        <v>6</v>
      </c>
      <c r="AE550">
        <f t="shared" si="139"/>
        <v>0</v>
      </c>
      <c r="AF550">
        <f>SUM($AE$10:AE550)</f>
        <v>0</v>
      </c>
      <c r="AG550">
        <f t="shared" si="140"/>
        <v>0</v>
      </c>
    </row>
    <row r="551" spans="6:33" x14ac:dyDescent="0.2">
      <c r="F551" s="610">
        <f t="shared" si="148"/>
        <v>1901</v>
      </c>
      <c r="G551">
        <f t="shared" si="149"/>
        <v>540</v>
      </c>
      <c r="H551" s="612">
        <f t="shared" si="141"/>
        <v>540</v>
      </c>
      <c r="I551" s="598">
        <f t="shared" si="142"/>
        <v>0</v>
      </c>
      <c r="J551" s="598">
        <f t="shared" si="150"/>
        <v>0</v>
      </c>
      <c r="K551" s="598">
        <f t="shared" si="143"/>
        <v>0</v>
      </c>
      <c r="L551" s="598">
        <f t="shared" si="144"/>
        <v>0</v>
      </c>
      <c r="M551" s="598">
        <f t="shared" si="136"/>
        <v>0</v>
      </c>
      <c r="N551" s="598">
        <f t="shared" si="145"/>
        <v>0</v>
      </c>
      <c r="P551" s="610"/>
      <c r="V551" s="598">
        <f t="shared" si="146"/>
        <v>0</v>
      </c>
      <c r="W551" s="612">
        <f t="shared" si="147"/>
        <v>540</v>
      </c>
      <c r="X551" s="610"/>
      <c r="Y551" s="610"/>
      <c r="AC551">
        <f t="shared" si="137"/>
        <v>1901</v>
      </c>
      <c r="AD551">
        <f t="shared" si="138"/>
        <v>6</v>
      </c>
      <c r="AE551">
        <f t="shared" si="139"/>
        <v>0</v>
      </c>
      <c r="AF551">
        <f>SUM($AE$10:AE551)</f>
        <v>0</v>
      </c>
      <c r="AG551">
        <f t="shared" si="140"/>
        <v>0</v>
      </c>
    </row>
    <row r="552" spans="6:33" x14ac:dyDescent="0.2">
      <c r="F552" s="610">
        <f t="shared" si="148"/>
        <v>1901</v>
      </c>
      <c r="G552">
        <f t="shared" si="149"/>
        <v>541</v>
      </c>
      <c r="H552" s="612">
        <f t="shared" si="141"/>
        <v>541</v>
      </c>
      <c r="I552" s="598">
        <f t="shared" si="142"/>
        <v>0</v>
      </c>
      <c r="J552" s="598">
        <f t="shared" si="150"/>
        <v>0</v>
      </c>
      <c r="K552" s="598">
        <f t="shared" si="143"/>
        <v>0</v>
      </c>
      <c r="L552" s="598">
        <f t="shared" si="144"/>
        <v>0</v>
      </c>
      <c r="M552" s="598">
        <f t="shared" si="136"/>
        <v>0</v>
      </c>
      <c r="N552" s="598">
        <f t="shared" si="145"/>
        <v>0</v>
      </c>
      <c r="P552" s="610"/>
      <c r="V552" s="598">
        <f t="shared" si="146"/>
        <v>0</v>
      </c>
      <c r="W552" s="612">
        <f t="shared" si="147"/>
        <v>541</v>
      </c>
      <c r="X552" s="610"/>
      <c r="Y552" s="610"/>
      <c r="AC552">
        <f t="shared" si="137"/>
        <v>1901</v>
      </c>
      <c r="AD552">
        <f t="shared" si="138"/>
        <v>6</v>
      </c>
      <c r="AE552">
        <f t="shared" si="139"/>
        <v>0</v>
      </c>
      <c r="AF552">
        <f>SUM($AE$10:AE552)</f>
        <v>0</v>
      </c>
      <c r="AG552">
        <f t="shared" si="140"/>
        <v>0</v>
      </c>
    </row>
    <row r="553" spans="6:33" x14ac:dyDescent="0.2">
      <c r="F553" s="610">
        <f t="shared" si="148"/>
        <v>1901</v>
      </c>
      <c r="G553">
        <f t="shared" si="149"/>
        <v>542</v>
      </c>
      <c r="H553" s="612">
        <f t="shared" si="141"/>
        <v>542</v>
      </c>
      <c r="I553" s="598">
        <f t="shared" si="142"/>
        <v>0</v>
      </c>
      <c r="J553" s="598">
        <f t="shared" si="150"/>
        <v>0</v>
      </c>
      <c r="K553" s="598">
        <f t="shared" si="143"/>
        <v>0</v>
      </c>
      <c r="L553" s="598">
        <f t="shared" si="144"/>
        <v>0</v>
      </c>
      <c r="M553" s="598">
        <f t="shared" si="136"/>
        <v>0</v>
      </c>
      <c r="N553" s="598">
        <f t="shared" si="145"/>
        <v>0</v>
      </c>
      <c r="P553" s="610"/>
      <c r="V553" s="598">
        <f t="shared" si="146"/>
        <v>0</v>
      </c>
      <c r="W553" s="612">
        <f t="shared" si="147"/>
        <v>542</v>
      </c>
      <c r="X553" s="610"/>
      <c r="Y553" s="610"/>
      <c r="AC553">
        <f t="shared" si="137"/>
        <v>1901</v>
      </c>
      <c r="AD553">
        <f t="shared" si="138"/>
        <v>6</v>
      </c>
      <c r="AE553">
        <f t="shared" si="139"/>
        <v>0</v>
      </c>
      <c r="AF553">
        <f>SUM($AE$10:AE553)</f>
        <v>0</v>
      </c>
      <c r="AG553">
        <f t="shared" si="140"/>
        <v>0</v>
      </c>
    </row>
    <row r="554" spans="6:33" x14ac:dyDescent="0.2">
      <c r="F554" s="610">
        <f t="shared" si="148"/>
        <v>1901</v>
      </c>
      <c r="G554">
        <f t="shared" si="149"/>
        <v>543</v>
      </c>
      <c r="H554" s="612">
        <f t="shared" si="141"/>
        <v>543</v>
      </c>
      <c r="I554" s="598">
        <f t="shared" si="142"/>
        <v>0</v>
      </c>
      <c r="J554" s="598">
        <f t="shared" si="150"/>
        <v>0</v>
      </c>
      <c r="K554" s="598">
        <f t="shared" si="143"/>
        <v>0</v>
      </c>
      <c r="L554" s="598">
        <f t="shared" si="144"/>
        <v>0</v>
      </c>
      <c r="M554" s="598">
        <f t="shared" si="136"/>
        <v>0</v>
      </c>
      <c r="N554" s="598">
        <f t="shared" si="145"/>
        <v>0</v>
      </c>
      <c r="P554" s="610"/>
      <c r="V554" s="598">
        <f t="shared" si="146"/>
        <v>0</v>
      </c>
      <c r="W554" s="612">
        <f t="shared" si="147"/>
        <v>543</v>
      </c>
      <c r="X554" s="610"/>
      <c r="Y554" s="610"/>
      <c r="AC554">
        <f t="shared" si="137"/>
        <v>1901</v>
      </c>
      <c r="AD554">
        <f t="shared" si="138"/>
        <v>6</v>
      </c>
      <c r="AE554">
        <f t="shared" si="139"/>
        <v>0</v>
      </c>
      <c r="AF554">
        <f>SUM($AE$10:AE554)</f>
        <v>0</v>
      </c>
      <c r="AG554">
        <f t="shared" si="140"/>
        <v>0</v>
      </c>
    </row>
    <row r="555" spans="6:33" x14ac:dyDescent="0.2">
      <c r="F555" s="610">
        <f t="shared" si="148"/>
        <v>1901</v>
      </c>
      <c r="G555">
        <f t="shared" si="149"/>
        <v>544</v>
      </c>
      <c r="H555" s="612">
        <f t="shared" si="141"/>
        <v>544</v>
      </c>
      <c r="I555" s="598">
        <f t="shared" si="142"/>
        <v>0</v>
      </c>
      <c r="J555" s="598">
        <f t="shared" si="150"/>
        <v>0</v>
      </c>
      <c r="K555" s="598">
        <f t="shared" si="143"/>
        <v>0</v>
      </c>
      <c r="L555" s="598">
        <f t="shared" si="144"/>
        <v>0</v>
      </c>
      <c r="M555" s="598">
        <f t="shared" si="136"/>
        <v>0</v>
      </c>
      <c r="N555" s="598">
        <f t="shared" si="145"/>
        <v>0</v>
      </c>
      <c r="P555" s="610"/>
      <c r="V555" s="598">
        <f t="shared" si="146"/>
        <v>0</v>
      </c>
      <c r="W555" s="612">
        <f t="shared" si="147"/>
        <v>544</v>
      </c>
      <c r="X555" s="610"/>
      <c r="Y555" s="610"/>
      <c r="AC555">
        <f t="shared" si="137"/>
        <v>1901</v>
      </c>
      <c r="AD555">
        <f t="shared" si="138"/>
        <v>6</v>
      </c>
      <c r="AE555">
        <f t="shared" si="139"/>
        <v>0</v>
      </c>
      <c r="AF555">
        <f>SUM($AE$10:AE555)</f>
        <v>0</v>
      </c>
      <c r="AG555">
        <f t="shared" si="140"/>
        <v>0</v>
      </c>
    </row>
    <row r="556" spans="6:33" x14ac:dyDescent="0.2">
      <c r="F556" s="610">
        <f t="shared" si="148"/>
        <v>1901</v>
      </c>
      <c r="G556">
        <f t="shared" si="149"/>
        <v>545</v>
      </c>
      <c r="H556" s="612">
        <f t="shared" si="141"/>
        <v>545</v>
      </c>
      <c r="I556" s="598">
        <f t="shared" si="142"/>
        <v>0</v>
      </c>
      <c r="J556" s="598">
        <f t="shared" si="150"/>
        <v>0</v>
      </c>
      <c r="K556" s="598">
        <f t="shared" si="143"/>
        <v>0</v>
      </c>
      <c r="L556" s="598">
        <f t="shared" si="144"/>
        <v>0</v>
      </c>
      <c r="M556" s="598">
        <f t="shared" si="136"/>
        <v>0</v>
      </c>
      <c r="N556" s="598">
        <f t="shared" si="145"/>
        <v>0</v>
      </c>
      <c r="P556" s="610"/>
      <c r="V556" s="598">
        <f t="shared" si="146"/>
        <v>0</v>
      </c>
      <c r="W556" s="612">
        <f t="shared" si="147"/>
        <v>545</v>
      </c>
      <c r="X556" s="610"/>
      <c r="Y556" s="610"/>
      <c r="AC556">
        <f t="shared" si="137"/>
        <v>1901</v>
      </c>
      <c r="AD556">
        <f t="shared" si="138"/>
        <v>6</v>
      </c>
      <c r="AE556">
        <f t="shared" si="139"/>
        <v>0</v>
      </c>
      <c r="AF556">
        <f>SUM($AE$10:AE556)</f>
        <v>0</v>
      </c>
      <c r="AG556">
        <f t="shared" si="140"/>
        <v>0</v>
      </c>
    </row>
    <row r="557" spans="6:33" x14ac:dyDescent="0.2">
      <c r="F557" s="610">
        <f t="shared" si="148"/>
        <v>1901</v>
      </c>
      <c r="G557">
        <f t="shared" si="149"/>
        <v>546</v>
      </c>
      <c r="H557" s="612">
        <f t="shared" si="141"/>
        <v>546</v>
      </c>
      <c r="I557" s="598">
        <f t="shared" si="142"/>
        <v>0</v>
      </c>
      <c r="J557" s="598">
        <f t="shared" si="150"/>
        <v>0</v>
      </c>
      <c r="K557" s="598">
        <f t="shared" si="143"/>
        <v>0</v>
      </c>
      <c r="L557" s="598">
        <f t="shared" si="144"/>
        <v>0</v>
      </c>
      <c r="M557" s="598">
        <f t="shared" si="136"/>
        <v>0</v>
      </c>
      <c r="N557" s="598">
        <f t="shared" si="145"/>
        <v>0</v>
      </c>
      <c r="P557" s="610"/>
      <c r="V557" s="598">
        <f t="shared" si="146"/>
        <v>0</v>
      </c>
      <c r="W557" s="612">
        <f t="shared" si="147"/>
        <v>546</v>
      </c>
      <c r="X557" s="610"/>
      <c r="Y557" s="610"/>
      <c r="AC557">
        <f t="shared" si="137"/>
        <v>1901</v>
      </c>
      <c r="AD557">
        <f t="shared" si="138"/>
        <v>6</v>
      </c>
      <c r="AE557">
        <f t="shared" si="139"/>
        <v>0</v>
      </c>
      <c r="AF557">
        <f>SUM($AE$10:AE557)</f>
        <v>0</v>
      </c>
      <c r="AG557">
        <f t="shared" si="140"/>
        <v>0</v>
      </c>
    </row>
    <row r="558" spans="6:33" x14ac:dyDescent="0.2">
      <c r="F558" s="610">
        <f t="shared" si="148"/>
        <v>1901</v>
      </c>
      <c r="G558">
        <f t="shared" si="149"/>
        <v>547</v>
      </c>
      <c r="H558" s="612">
        <f t="shared" si="141"/>
        <v>547</v>
      </c>
      <c r="I558" s="598">
        <f t="shared" si="142"/>
        <v>0</v>
      </c>
      <c r="J558" s="598">
        <f t="shared" si="150"/>
        <v>0</v>
      </c>
      <c r="K558" s="598">
        <f t="shared" si="143"/>
        <v>0</v>
      </c>
      <c r="L558" s="598">
        <f t="shared" si="144"/>
        <v>0</v>
      </c>
      <c r="M558" s="598">
        <f t="shared" si="136"/>
        <v>0</v>
      </c>
      <c r="N558" s="598">
        <f t="shared" si="145"/>
        <v>0</v>
      </c>
      <c r="P558" s="610"/>
      <c r="V558" s="598">
        <f t="shared" si="146"/>
        <v>0</v>
      </c>
      <c r="W558" s="612">
        <f t="shared" si="147"/>
        <v>547</v>
      </c>
      <c r="X558" s="610"/>
      <c r="Y558" s="610"/>
      <c r="AC558">
        <f t="shared" si="137"/>
        <v>1901</v>
      </c>
      <c r="AD558">
        <f t="shared" si="138"/>
        <v>6</v>
      </c>
      <c r="AE558">
        <f t="shared" si="139"/>
        <v>0</v>
      </c>
      <c r="AF558">
        <f>SUM($AE$10:AE558)</f>
        <v>0</v>
      </c>
      <c r="AG558">
        <f t="shared" si="140"/>
        <v>0</v>
      </c>
    </row>
    <row r="559" spans="6:33" x14ac:dyDescent="0.2">
      <c r="F559" s="610">
        <f t="shared" si="148"/>
        <v>1901</v>
      </c>
      <c r="G559">
        <f t="shared" si="149"/>
        <v>548</v>
      </c>
      <c r="H559" s="612">
        <f t="shared" si="141"/>
        <v>548</v>
      </c>
      <c r="I559" s="598">
        <f t="shared" si="142"/>
        <v>0</v>
      </c>
      <c r="J559" s="598">
        <f t="shared" si="150"/>
        <v>0</v>
      </c>
      <c r="K559" s="598">
        <f t="shared" si="143"/>
        <v>0</v>
      </c>
      <c r="L559" s="598">
        <f t="shared" si="144"/>
        <v>0</v>
      </c>
      <c r="M559" s="598">
        <f t="shared" si="136"/>
        <v>0</v>
      </c>
      <c r="N559" s="598">
        <f t="shared" si="145"/>
        <v>0</v>
      </c>
      <c r="P559" s="610"/>
      <c r="V559" s="598">
        <f t="shared" si="146"/>
        <v>0</v>
      </c>
      <c r="W559" s="612">
        <f t="shared" si="147"/>
        <v>548</v>
      </c>
      <c r="X559" s="610"/>
      <c r="Y559" s="610"/>
      <c r="AC559">
        <f t="shared" si="137"/>
        <v>1901</v>
      </c>
      <c r="AD559">
        <f t="shared" si="138"/>
        <v>7</v>
      </c>
      <c r="AE559">
        <f t="shared" si="139"/>
        <v>0</v>
      </c>
      <c r="AF559">
        <f>SUM($AE$10:AE559)</f>
        <v>0</v>
      </c>
      <c r="AG559">
        <f t="shared" si="140"/>
        <v>0</v>
      </c>
    </row>
    <row r="560" spans="6:33" x14ac:dyDescent="0.2">
      <c r="F560" s="610">
        <f t="shared" si="148"/>
        <v>1901</v>
      </c>
      <c r="G560">
        <f t="shared" si="149"/>
        <v>549</v>
      </c>
      <c r="H560" s="612">
        <f t="shared" si="141"/>
        <v>549</v>
      </c>
      <c r="I560" s="598">
        <f t="shared" si="142"/>
        <v>0</v>
      </c>
      <c r="J560" s="598">
        <f t="shared" si="150"/>
        <v>0</v>
      </c>
      <c r="K560" s="598">
        <f t="shared" si="143"/>
        <v>0</v>
      </c>
      <c r="L560" s="598">
        <f t="shared" si="144"/>
        <v>0</v>
      </c>
      <c r="M560" s="598">
        <f t="shared" si="136"/>
        <v>0</v>
      </c>
      <c r="N560" s="598">
        <f t="shared" si="145"/>
        <v>0</v>
      </c>
      <c r="P560" s="610"/>
      <c r="V560" s="598">
        <f t="shared" si="146"/>
        <v>0</v>
      </c>
      <c r="W560" s="612">
        <f t="shared" si="147"/>
        <v>549</v>
      </c>
      <c r="X560" s="610"/>
      <c r="Y560" s="610"/>
      <c r="AC560">
        <f t="shared" si="137"/>
        <v>1901</v>
      </c>
      <c r="AD560">
        <f t="shared" si="138"/>
        <v>7</v>
      </c>
      <c r="AE560">
        <f t="shared" si="139"/>
        <v>0</v>
      </c>
      <c r="AF560">
        <f>SUM($AE$10:AE560)</f>
        <v>0</v>
      </c>
      <c r="AG560">
        <f t="shared" si="140"/>
        <v>0</v>
      </c>
    </row>
    <row r="561" spans="6:33" x14ac:dyDescent="0.2">
      <c r="F561" s="610">
        <f t="shared" si="148"/>
        <v>1901</v>
      </c>
      <c r="G561">
        <f t="shared" si="149"/>
        <v>550</v>
      </c>
      <c r="H561" s="612">
        <f t="shared" si="141"/>
        <v>550</v>
      </c>
      <c r="I561" s="598">
        <f t="shared" si="142"/>
        <v>0</v>
      </c>
      <c r="J561" s="598">
        <f t="shared" si="150"/>
        <v>0</v>
      </c>
      <c r="K561" s="598">
        <f t="shared" si="143"/>
        <v>0</v>
      </c>
      <c r="L561" s="598">
        <f t="shared" si="144"/>
        <v>0</v>
      </c>
      <c r="M561" s="598">
        <f t="shared" si="136"/>
        <v>0</v>
      </c>
      <c r="N561" s="598">
        <f t="shared" si="145"/>
        <v>0</v>
      </c>
      <c r="P561" s="610"/>
      <c r="V561" s="598">
        <f t="shared" si="146"/>
        <v>0</v>
      </c>
      <c r="W561" s="612">
        <f t="shared" si="147"/>
        <v>550</v>
      </c>
      <c r="X561" s="610"/>
      <c r="Y561" s="610"/>
      <c r="AC561">
        <f t="shared" si="137"/>
        <v>1901</v>
      </c>
      <c r="AD561">
        <f t="shared" si="138"/>
        <v>7</v>
      </c>
      <c r="AE561">
        <f t="shared" si="139"/>
        <v>0</v>
      </c>
      <c r="AF561">
        <f>SUM($AE$10:AE561)</f>
        <v>0</v>
      </c>
      <c r="AG561">
        <f t="shared" si="140"/>
        <v>0</v>
      </c>
    </row>
    <row r="562" spans="6:33" x14ac:dyDescent="0.2">
      <c r="F562" s="610">
        <f t="shared" si="148"/>
        <v>1901</v>
      </c>
      <c r="G562">
        <f t="shared" si="149"/>
        <v>551</v>
      </c>
      <c r="H562" s="612">
        <f t="shared" si="141"/>
        <v>551</v>
      </c>
      <c r="I562" s="598">
        <f t="shared" si="142"/>
        <v>0</v>
      </c>
      <c r="J562" s="598">
        <f t="shared" si="150"/>
        <v>0</v>
      </c>
      <c r="K562" s="598">
        <f t="shared" si="143"/>
        <v>0</v>
      </c>
      <c r="L562" s="598">
        <f t="shared" si="144"/>
        <v>0</v>
      </c>
      <c r="M562" s="598">
        <f t="shared" si="136"/>
        <v>0</v>
      </c>
      <c r="N562" s="598">
        <f t="shared" si="145"/>
        <v>0</v>
      </c>
      <c r="P562" s="610"/>
      <c r="V562" s="598">
        <f t="shared" si="146"/>
        <v>0</v>
      </c>
      <c r="W562" s="612">
        <f t="shared" si="147"/>
        <v>551</v>
      </c>
      <c r="X562" s="610"/>
      <c r="Y562" s="610"/>
      <c r="AC562">
        <f t="shared" si="137"/>
        <v>1901</v>
      </c>
      <c r="AD562">
        <f t="shared" si="138"/>
        <v>7</v>
      </c>
      <c r="AE562">
        <f t="shared" si="139"/>
        <v>0</v>
      </c>
      <c r="AF562">
        <f>SUM($AE$10:AE562)</f>
        <v>0</v>
      </c>
      <c r="AG562">
        <f t="shared" si="140"/>
        <v>0</v>
      </c>
    </row>
    <row r="563" spans="6:33" x14ac:dyDescent="0.2">
      <c r="F563" s="610">
        <f t="shared" si="148"/>
        <v>1901</v>
      </c>
      <c r="G563">
        <f t="shared" si="149"/>
        <v>552</v>
      </c>
      <c r="H563" s="612">
        <f t="shared" si="141"/>
        <v>552</v>
      </c>
      <c r="I563" s="598">
        <f t="shared" si="142"/>
        <v>0</v>
      </c>
      <c r="J563" s="598">
        <f t="shared" si="150"/>
        <v>0</v>
      </c>
      <c r="K563" s="598">
        <f t="shared" si="143"/>
        <v>0</v>
      </c>
      <c r="L563" s="598">
        <f t="shared" si="144"/>
        <v>0</v>
      </c>
      <c r="M563" s="598">
        <f t="shared" si="136"/>
        <v>0</v>
      </c>
      <c r="N563" s="598">
        <f t="shared" si="145"/>
        <v>0</v>
      </c>
      <c r="P563" s="610"/>
      <c r="V563" s="598">
        <f t="shared" si="146"/>
        <v>0</v>
      </c>
      <c r="W563" s="612">
        <f t="shared" si="147"/>
        <v>552</v>
      </c>
      <c r="X563" s="610"/>
      <c r="Y563" s="610"/>
      <c r="AC563">
        <f t="shared" si="137"/>
        <v>1901</v>
      </c>
      <c r="AD563">
        <f t="shared" si="138"/>
        <v>7</v>
      </c>
      <c r="AE563">
        <f t="shared" si="139"/>
        <v>0</v>
      </c>
      <c r="AF563">
        <f>SUM($AE$10:AE563)</f>
        <v>0</v>
      </c>
      <c r="AG563">
        <f t="shared" si="140"/>
        <v>0</v>
      </c>
    </row>
    <row r="564" spans="6:33" x14ac:dyDescent="0.2">
      <c r="F564" s="610">
        <f t="shared" si="148"/>
        <v>1901</v>
      </c>
      <c r="G564">
        <f t="shared" si="149"/>
        <v>553</v>
      </c>
      <c r="H564" s="612">
        <f t="shared" si="141"/>
        <v>553</v>
      </c>
      <c r="I564" s="598">
        <f t="shared" si="142"/>
        <v>0</v>
      </c>
      <c r="J564" s="598">
        <f t="shared" si="150"/>
        <v>0</v>
      </c>
      <c r="K564" s="598">
        <f t="shared" si="143"/>
        <v>0</v>
      </c>
      <c r="L564" s="598">
        <f t="shared" si="144"/>
        <v>0</v>
      </c>
      <c r="M564" s="598">
        <f t="shared" si="136"/>
        <v>0</v>
      </c>
      <c r="N564" s="598">
        <f t="shared" si="145"/>
        <v>0</v>
      </c>
      <c r="P564" s="610"/>
      <c r="V564" s="598">
        <f t="shared" si="146"/>
        <v>0</v>
      </c>
      <c r="W564" s="612">
        <f t="shared" si="147"/>
        <v>553</v>
      </c>
      <c r="X564" s="610"/>
      <c r="Y564" s="610"/>
      <c r="AC564">
        <f t="shared" si="137"/>
        <v>1901</v>
      </c>
      <c r="AD564">
        <f t="shared" si="138"/>
        <v>7</v>
      </c>
      <c r="AE564">
        <f t="shared" si="139"/>
        <v>0</v>
      </c>
      <c r="AF564">
        <f>SUM($AE$10:AE564)</f>
        <v>0</v>
      </c>
      <c r="AG564">
        <f t="shared" si="140"/>
        <v>0</v>
      </c>
    </row>
    <row r="565" spans="6:33" x14ac:dyDescent="0.2">
      <c r="F565" s="610">
        <f t="shared" si="148"/>
        <v>1901</v>
      </c>
      <c r="G565">
        <f t="shared" si="149"/>
        <v>554</v>
      </c>
      <c r="H565" s="612">
        <f t="shared" si="141"/>
        <v>554</v>
      </c>
      <c r="I565" s="598">
        <f t="shared" si="142"/>
        <v>0</v>
      </c>
      <c r="J565" s="598">
        <f t="shared" si="150"/>
        <v>0</v>
      </c>
      <c r="K565" s="598">
        <f t="shared" si="143"/>
        <v>0</v>
      </c>
      <c r="L565" s="598">
        <f t="shared" si="144"/>
        <v>0</v>
      </c>
      <c r="M565" s="598">
        <f t="shared" si="136"/>
        <v>0</v>
      </c>
      <c r="N565" s="598">
        <f t="shared" si="145"/>
        <v>0</v>
      </c>
      <c r="P565" s="610"/>
      <c r="V565" s="598">
        <f t="shared" si="146"/>
        <v>0</v>
      </c>
      <c r="W565" s="612">
        <f t="shared" si="147"/>
        <v>554</v>
      </c>
      <c r="X565" s="610"/>
      <c r="Y565" s="610"/>
      <c r="AC565">
        <f t="shared" si="137"/>
        <v>1901</v>
      </c>
      <c r="AD565">
        <f t="shared" si="138"/>
        <v>7</v>
      </c>
      <c r="AE565">
        <f t="shared" si="139"/>
        <v>0</v>
      </c>
      <c r="AF565">
        <f>SUM($AE$10:AE565)</f>
        <v>0</v>
      </c>
      <c r="AG565">
        <f t="shared" si="140"/>
        <v>0</v>
      </c>
    </row>
    <row r="566" spans="6:33" x14ac:dyDescent="0.2">
      <c r="F566" s="610">
        <f t="shared" si="148"/>
        <v>1901</v>
      </c>
      <c r="G566">
        <f t="shared" si="149"/>
        <v>555</v>
      </c>
      <c r="H566" s="612">
        <f t="shared" si="141"/>
        <v>555</v>
      </c>
      <c r="I566" s="598">
        <f t="shared" si="142"/>
        <v>0</v>
      </c>
      <c r="J566" s="598">
        <f t="shared" si="150"/>
        <v>0</v>
      </c>
      <c r="K566" s="598">
        <f t="shared" si="143"/>
        <v>0</v>
      </c>
      <c r="L566" s="598">
        <f t="shared" si="144"/>
        <v>0</v>
      </c>
      <c r="M566" s="598">
        <f t="shared" si="136"/>
        <v>0</v>
      </c>
      <c r="N566" s="598">
        <f t="shared" si="145"/>
        <v>0</v>
      </c>
      <c r="P566" s="610"/>
      <c r="V566" s="598">
        <f t="shared" si="146"/>
        <v>0</v>
      </c>
      <c r="W566" s="612">
        <f t="shared" si="147"/>
        <v>555</v>
      </c>
      <c r="X566" s="610"/>
      <c r="Y566" s="610"/>
      <c r="AC566">
        <f t="shared" si="137"/>
        <v>1901</v>
      </c>
      <c r="AD566">
        <f t="shared" si="138"/>
        <v>7</v>
      </c>
      <c r="AE566">
        <f t="shared" si="139"/>
        <v>0</v>
      </c>
      <c r="AF566">
        <f>SUM($AE$10:AE566)</f>
        <v>0</v>
      </c>
      <c r="AG566">
        <f t="shared" si="140"/>
        <v>0</v>
      </c>
    </row>
    <row r="567" spans="6:33" x14ac:dyDescent="0.2">
      <c r="F567" s="610">
        <f t="shared" si="148"/>
        <v>1901</v>
      </c>
      <c r="G567">
        <f t="shared" si="149"/>
        <v>556</v>
      </c>
      <c r="H567" s="612">
        <f t="shared" si="141"/>
        <v>556</v>
      </c>
      <c r="I567" s="598">
        <f t="shared" si="142"/>
        <v>0</v>
      </c>
      <c r="J567" s="598">
        <f t="shared" si="150"/>
        <v>0</v>
      </c>
      <c r="K567" s="598">
        <f t="shared" si="143"/>
        <v>0</v>
      </c>
      <c r="L567" s="598">
        <f t="shared" si="144"/>
        <v>0</v>
      </c>
      <c r="M567" s="598">
        <f t="shared" si="136"/>
        <v>0</v>
      </c>
      <c r="N567" s="598">
        <f t="shared" si="145"/>
        <v>0</v>
      </c>
      <c r="P567" s="610"/>
      <c r="V567" s="598">
        <f t="shared" si="146"/>
        <v>0</v>
      </c>
      <c r="W567" s="612">
        <f t="shared" si="147"/>
        <v>556</v>
      </c>
      <c r="X567" s="610"/>
      <c r="Y567" s="610"/>
      <c r="AC567">
        <f t="shared" si="137"/>
        <v>1901</v>
      </c>
      <c r="AD567">
        <f t="shared" si="138"/>
        <v>7</v>
      </c>
      <c r="AE567">
        <f t="shared" si="139"/>
        <v>0</v>
      </c>
      <c r="AF567">
        <f>SUM($AE$10:AE567)</f>
        <v>0</v>
      </c>
      <c r="AG567">
        <f t="shared" si="140"/>
        <v>0</v>
      </c>
    </row>
    <row r="568" spans="6:33" x14ac:dyDescent="0.2">
      <c r="F568" s="610">
        <f t="shared" si="148"/>
        <v>1901</v>
      </c>
      <c r="G568">
        <f t="shared" si="149"/>
        <v>557</v>
      </c>
      <c r="H568" s="612">
        <f t="shared" si="141"/>
        <v>557</v>
      </c>
      <c r="I568" s="598">
        <f t="shared" si="142"/>
        <v>0</v>
      </c>
      <c r="J568" s="598">
        <f t="shared" si="150"/>
        <v>0</v>
      </c>
      <c r="K568" s="598">
        <f t="shared" si="143"/>
        <v>0</v>
      </c>
      <c r="L568" s="598">
        <f t="shared" si="144"/>
        <v>0</v>
      </c>
      <c r="M568" s="598">
        <f t="shared" si="136"/>
        <v>0</v>
      </c>
      <c r="N568" s="598">
        <f t="shared" si="145"/>
        <v>0</v>
      </c>
      <c r="P568" s="610"/>
      <c r="V568" s="598">
        <f t="shared" si="146"/>
        <v>0</v>
      </c>
      <c r="W568" s="612">
        <f t="shared" si="147"/>
        <v>557</v>
      </c>
      <c r="X568" s="610"/>
      <c r="Y568" s="610"/>
      <c r="AC568">
        <f t="shared" si="137"/>
        <v>1901</v>
      </c>
      <c r="AD568">
        <f t="shared" si="138"/>
        <v>7</v>
      </c>
      <c r="AE568">
        <f t="shared" si="139"/>
        <v>0</v>
      </c>
      <c r="AF568">
        <f>SUM($AE$10:AE568)</f>
        <v>0</v>
      </c>
      <c r="AG568">
        <f t="shared" si="140"/>
        <v>0</v>
      </c>
    </row>
    <row r="569" spans="6:33" x14ac:dyDescent="0.2">
      <c r="F569" s="610">
        <f t="shared" si="148"/>
        <v>1901</v>
      </c>
      <c r="G569">
        <f t="shared" si="149"/>
        <v>558</v>
      </c>
      <c r="H569" s="612">
        <f t="shared" si="141"/>
        <v>558</v>
      </c>
      <c r="I569" s="598">
        <f t="shared" si="142"/>
        <v>0</v>
      </c>
      <c r="J569" s="598">
        <f t="shared" si="150"/>
        <v>0</v>
      </c>
      <c r="K569" s="598">
        <f t="shared" si="143"/>
        <v>0</v>
      </c>
      <c r="L569" s="598">
        <f t="shared" si="144"/>
        <v>0</v>
      </c>
      <c r="M569" s="598">
        <f t="shared" si="136"/>
        <v>0</v>
      </c>
      <c r="N569" s="598">
        <f t="shared" si="145"/>
        <v>0</v>
      </c>
      <c r="P569" s="610"/>
      <c r="V569" s="598">
        <f t="shared" si="146"/>
        <v>0</v>
      </c>
      <c r="W569" s="612">
        <f t="shared" si="147"/>
        <v>558</v>
      </c>
      <c r="X569" s="610"/>
      <c r="Y569" s="610"/>
      <c r="AC569">
        <f t="shared" si="137"/>
        <v>1901</v>
      </c>
      <c r="AD569">
        <f t="shared" si="138"/>
        <v>7</v>
      </c>
      <c r="AE569">
        <f t="shared" si="139"/>
        <v>0</v>
      </c>
      <c r="AF569">
        <f>SUM($AE$10:AE569)</f>
        <v>0</v>
      </c>
      <c r="AG569">
        <f t="shared" si="140"/>
        <v>0</v>
      </c>
    </row>
    <row r="570" spans="6:33" x14ac:dyDescent="0.2">
      <c r="F570" s="610">
        <f t="shared" si="148"/>
        <v>1901</v>
      </c>
      <c r="G570">
        <f t="shared" si="149"/>
        <v>559</v>
      </c>
      <c r="H570" s="612">
        <f t="shared" si="141"/>
        <v>559</v>
      </c>
      <c r="I570" s="598">
        <f t="shared" si="142"/>
        <v>0</v>
      </c>
      <c r="J570" s="598">
        <f t="shared" si="150"/>
        <v>0</v>
      </c>
      <c r="K570" s="598">
        <f t="shared" si="143"/>
        <v>0</v>
      </c>
      <c r="L570" s="598">
        <f t="shared" si="144"/>
        <v>0</v>
      </c>
      <c r="M570" s="598">
        <f t="shared" si="136"/>
        <v>0</v>
      </c>
      <c r="N570" s="598">
        <f t="shared" si="145"/>
        <v>0</v>
      </c>
      <c r="P570" s="610"/>
      <c r="V570" s="598">
        <f t="shared" si="146"/>
        <v>0</v>
      </c>
      <c r="W570" s="612">
        <f t="shared" si="147"/>
        <v>559</v>
      </c>
      <c r="X570" s="610"/>
      <c r="Y570" s="610"/>
      <c r="AC570">
        <f t="shared" si="137"/>
        <v>1901</v>
      </c>
      <c r="AD570">
        <f t="shared" si="138"/>
        <v>7</v>
      </c>
      <c r="AE570">
        <f t="shared" si="139"/>
        <v>0</v>
      </c>
      <c r="AF570">
        <f>SUM($AE$10:AE570)</f>
        <v>0</v>
      </c>
      <c r="AG570">
        <f t="shared" si="140"/>
        <v>0</v>
      </c>
    </row>
    <row r="571" spans="6:33" x14ac:dyDescent="0.2">
      <c r="F571" s="610">
        <f t="shared" si="148"/>
        <v>1901</v>
      </c>
      <c r="G571">
        <f t="shared" si="149"/>
        <v>560</v>
      </c>
      <c r="H571" s="612">
        <f t="shared" si="141"/>
        <v>560</v>
      </c>
      <c r="I571" s="598">
        <f t="shared" si="142"/>
        <v>0</v>
      </c>
      <c r="J571" s="598">
        <f t="shared" si="150"/>
        <v>0</v>
      </c>
      <c r="K571" s="598">
        <f t="shared" si="143"/>
        <v>0</v>
      </c>
      <c r="L571" s="598">
        <f t="shared" si="144"/>
        <v>0</v>
      </c>
      <c r="M571" s="598">
        <f t="shared" si="136"/>
        <v>0</v>
      </c>
      <c r="N571" s="598">
        <f t="shared" si="145"/>
        <v>0</v>
      </c>
      <c r="P571" s="610"/>
      <c r="V571" s="598">
        <f t="shared" si="146"/>
        <v>0</v>
      </c>
      <c r="W571" s="612">
        <f t="shared" si="147"/>
        <v>560</v>
      </c>
      <c r="X571" s="610"/>
      <c r="Y571" s="610"/>
      <c r="AC571">
        <f t="shared" si="137"/>
        <v>1901</v>
      </c>
      <c r="AD571">
        <f t="shared" si="138"/>
        <v>7</v>
      </c>
      <c r="AE571">
        <f t="shared" si="139"/>
        <v>0</v>
      </c>
      <c r="AF571">
        <f>SUM($AE$10:AE571)</f>
        <v>0</v>
      </c>
      <c r="AG571">
        <f t="shared" si="140"/>
        <v>0</v>
      </c>
    </row>
    <row r="572" spans="6:33" x14ac:dyDescent="0.2">
      <c r="F572" s="610">
        <f t="shared" si="148"/>
        <v>1901</v>
      </c>
      <c r="G572">
        <f t="shared" si="149"/>
        <v>561</v>
      </c>
      <c r="H572" s="612">
        <f t="shared" si="141"/>
        <v>561</v>
      </c>
      <c r="I572" s="598">
        <f t="shared" si="142"/>
        <v>0</v>
      </c>
      <c r="J572" s="598">
        <f t="shared" si="150"/>
        <v>0</v>
      </c>
      <c r="K572" s="598">
        <f t="shared" si="143"/>
        <v>0</v>
      </c>
      <c r="L572" s="598">
        <f t="shared" si="144"/>
        <v>0</v>
      </c>
      <c r="M572" s="598">
        <f t="shared" si="136"/>
        <v>0</v>
      </c>
      <c r="N572" s="598">
        <f t="shared" si="145"/>
        <v>0</v>
      </c>
      <c r="P572" s="610"/>
      <c r="V572" s="598">
        <f t="shared" si="146"/>
        <v>0</v>
      </c>
      <c r="W572" s="612">
        <f t="shared" si="147"/>
        <v>561</v>
      </c>
      <c r="X572" s="610"/>
      <c r="Y572" s="610"/>
      <c r="AC572">
        <f t="shared" si="137"/>
        <v>1901</v>
      </c>
      <c r="AD572">
        <f t="shared" si="138"/>
        <v>7</v>
      </c>
      <c r="AE572">
        <f t="shared" si="139"/>
        <v>0</v>
      </c>
      <c r="AF572">
        <f>SUM($AE$10:AE572)</f>
        <v>0</v>
      </c>
      <c r="AG572">
        <f t="shared" si="140"/>
        <v>0</v>
      </c>
    </row>
    <row r="573" spans="6:33" x14ac:dyDescent="0.2">
      <c r="F573" s="610">
        <f t="shared" si="148"/>
        <v>1901</v>
      </c>
      <c r="G573">
        <f t="shared" si="149"/>
        <v>562</v>
      </c>
      <c r="H573" s="612">
        <f t="shared" si="141"/>
        <v>562</v>
      </c>
      <c r="I573" s="598">
        <f t="shared" si="142"/>
        <v>0</v>
      </c>
      <c r="J573" s="598">
        <f t="shared" si="150"/>
        <v>0</v>
      </c>
      <c r="K573" s="598">
        <f t="shared" si="143"/>
        <v>0</v>
      </c>
      <c r="L573" s="598">
        <f t="shared" si="144"/>
        <v>0</v>
      </c>
      <c r="M573" s="598">
        <f t="shared" si="136"/>
        <v>0</v>
      </c>
      <c r="N573" s="598">
        <f t="shared" si="145"/>
        <v>0</v>
      </c>
      <c r="P573" s="610"/>
      <c r="V573" s="598">
        <f t="shared" si="146"/>
        <v>0</v>
      </c>
      <c r="W573" s="612">
        <f t="shared" si="147"/>
        <v>562</v>
      </c>
      <c r="X573" s="610"/>
      <c r="Y573" s="610"/>
      <c r="AC573">
        <f t="shared" si="137"/>
        <v>1901</v>
      </c>
      <c r="AD573">
        <f t="shared" si="138"/>
        <v>7</v>
      </c>
      <c r="AE573">
        <f t="shared" si="139"/>
        <v>0</v>
      </c>
      <c r="AF573">
        <f>SUM($AE$10:AE573)</f>
        <v>0</v>
      </c>
      <c r="AG573">
        <f t="shared" si="140"/>
        <v>0</v>
      </c>
    </row>
    <row r="574" spans="6:33" x14ac:dyDescent="0.2">
      <c r="F574" s="610">
        <f t="shared" si="148"/>
        <v>1901</v>
      </c>
      <c r="G574">
        <f t="shared" si="149"/>
        <v>563</v>
      </c>
      <c r="H574" s="612">
        <f t="shared" si="141"/>
        <v>563</v>
      </c>
      <c r="I574" s="598">
        <f t="shared" si="142"/>
        <v>0</v>
      </c>
      <c r="J574" s="598">
        <f t="shared" si="150"/>
        <v>0</v>
      </c>
      <c r="K574" s="598">
        <f t="shared" si="143"/>
        <v>0</v>
      </c>
      <c r="L574" s="598">
        <f t="shared" si="144"/>
        <v>0</v>
      </c>
      <c r="M574" s="598">
        <f t="shared" si="136"/>
        <v>0</v>
      </c>
      <c r="N574" s="598">
        <f t="shared" si="145"/>
        <v>0</v>
      </c>
      <c r="P574" s="610"/>
      <c r="V574" s="598">
        <f t="shared" si="146"/>
        <v>0</v>
      </c>
      <c r="W574" s="612">
        <f t="shared" si="147"/>
        <v>563</v>
      </c>
      <c r="X574" s="610"/>
      <c r="Y574" s="610"/>
      <c r="AC574">
        <f t="shared" si="137"/>
        <v>1901</v>
      </c>
      <c r="AD574">
        <f t="shared" si="138"/>
        <v>7</v>
      </c>
      <c r="AE574">
        <f t="shared" si="139"/>
        <v>0</v>
      </c>
      <c r="AF574">
        <f>SUM($AE$10:AE574)</f>
        <v>0</v>
      </c>
      <c r="AG574">
        <f t="shared" si="140"/>
        <v>0</v>
      </c>
    </row>
    <row r="575" spans="6:33" x14ac:dyDescent="0.2">
      <c r="F575" s="610">
        <f t="shared" si="148"/>
        <v>1901</v>
      </c>
      <c r="G575">
        <f t="shared" si="149"/>
        <v>564</v>
      </c>
      <c r="H575" s="612">
        <f t="shared" si="141"/>
        <v>564</v>
      </c>
      <c r="I575" s="598">
        <f t="shared" si="142"/>
        <v>0</v>
      </c>
      <c r="J575" s="598">
        <f t="shared" si="150"/>
        <v>0</v>
      </c>
      <c r="K575" s="598">
        <f t="shared" si="143"/>
        <v>0</v>
      </c>
      <c r="L575" s="598">
        <f t="shared" si="144"/>
        <v>0</v>
      </c>
      <c r="M575" s="598">
        <f t="shared" si="136"/>
        <v>0</v>
      </c>
      <c r="N575" s="598">
        <f t="shared" si="145"/>
        <v>0</v>
      </c>
      <c r="P575" s="610"/>
      <c r="V575" s="598">
        <f t="shared" si="146"/>
        <v>0</v>
      </c>
      <c r="W575" s="612">
        <f t="shared" si="147"/>
        <v>564</v>
      </c>
      <c r="X575" s="610"/>
      <c r="Y575" s="610"/>
      <c r="AC575">
        <f t="shared" si="137"/>
        <v>1901</v>
      </c>
      <c r="AD575">
        <f t="shared" si="138"/>
        <v>7</v>
      </c>
      <c r="AE575">
        <f t="shared" si="139"/>
        <v>0</v>
      </c>
      <c r="AF575">
        <f>SUM($AE$10:AE575)</f>
        <v>0</v>
      </c>
      <c r="AG575">
        <f t="shared" si="140"/>
        <v>0</v>
      </c>
    </row>
    <row r="576" spans="6:33" x14ac:dyDescent="0.2">
      <c r="F576" s="610">
        <f t="shared" si="148"/>
        <v>1901</v>
      </c>
      <c r="G576">
        <f t="shared" si="149"/>
        <v>565</v>
      </c>
      <c r="H576" s="612">
        <f t="shared" si="141"/>
        <v>565</v>
      </c>
      <c r="I576" s="598">
        <f t="shared" si="142"/>
        <v>0</v>
      </c>
      <c r="J576" s="598">
        <f t="shared" si="150"/>
        <v>0</v>
      </c>
      <c r="K576" s="598">
        <f t="shared" si="143"/>
        <v>0</v>
      </c>
      <c r="L576" s="598">
        <f t="shared" si="144"/>
        <v>0</v>
      </c>
      <c r="M576" s="598">
        <f t="shared" si="136"/>
        <v>0</v>
      </c>
      <c r="N576" s="598">
        <f t="shared" si="145"/>
        <v>0</v>
      </c>
      <c r="P576" s="610"/>
      <c r="V576" s="598">
        <f t="shared" si="146"/>
        <v>0</v>
      </c>
      <c r="W576" s="612">
        <f t="shared" si="147"/>
        <v>565</v>
      </c>
      <c r="X576" s="610"/>
      <c r="Y576" s="610"/>
      <c r="AC576">
        <f t="shared" si="137"/>
        <v>1901</v>
      </c>
      <c r="AD576">
        <f t="shared" si="138"/>
        <v>7</v>
      </c>
      <c r="AE576">
        <f t="shared" si="139"/>
        <v>0</v>
      </c>
      <c r="AF576">
        <f>SUM($AE$10:AE576)</f>
        <v>0</v>
      </c>
      <c r="AG576">
        <f t="shared" si="140"/>
        <v>0</v>
      </c>
    </row>
    <row r="577" spans="6:33" x14ac:dyDescent="0.2">
      <c r="F577" s="610">
        <f t="shared" si="148"/>
        <v>1901</v>
      </c>
      <c r="G577">
        <f t="shared" si="149"/>
        <v>566</v>
      </c>
      <c r="H577" s="612">
        <f t="shared" si="141"/>
        <v>566</v>
      </c>
      <c r="I577" s="598">
        <f t="shared" si="142"/>
        <v>0</v>
      </c>
      <c r="J577" s="598">
        <f t="shared" si="150"/>
        <v>0</v>
      </c>
      <c r="K577" s="598">
        <f t="shared" si="143"/>
        <v>0</v>
      </c>
      <c r="L577" s="598">
        <f t="shared" si="144"/>
        <v>0</v>
      </c>
      <c r="M577" s="598">
        <f t="shared" si="136"/>
        <v>0</v>
      </c>
      <c r="N577" s="598">
        <f t="shared" si="145"/>
        <v>0</v>
      </c>
      <c r="P577" s="610"/>
      <c r="V577" s="598">
        <f t="shared" si="146"/>
        <v>0</v>
      </c>
      <c r="W577" s="612">
        <f t="shared" si="147"/>
        <v>566</v>
      </c>
      <c r="X577" s="610"/>
      <c r="Y577" s="610"/>
      <c r="AC577">
        <f t="shared" si="137"/>
        <v>1901</v>
      </c>
      <c r="AD577">
        <f t="shared" si="138"/>
        <v>7</v>
      </c>
      <c r="AE577">
        <f t="shared" si="139"/>
        <v>0</v>
      </c>
      <c r="AF577">
        <f>SUM($AE$10:AE577)</f>
        <v>0</v>
      </c>
      <c r="AG577">
        <f t="shared" si="140"/>
        <v>0</v>
      </c>
    </row>
    <row r="578" spans="6:33" x14ac:dyDescent="0.2">
      <c r="F578" s="610">
        <f t="shared" si="148"/>
        <v>1901</v>
      </c>
      <c r="G578">
        <f t="shared" si="149"/>
        <v>567</v>
      </c>
      <c r="H578" s="612">
        <f t="shared" si="141"/>
        <v>567</v>
      </c>
      <c r="I578" s="598">
        <f t="shared" si="142"/>
        <v>0</v>
      </c>
      <c r="J578" s="598">
        <f t="shared" si="150"/>
        <v>0</v>
      </c>
      <c r="K578" s="598">
        <f t="shared" si="143"/>
        <v>0</v>
      </c>
      <c r="L578" s="598">
        <f t="shared" si="144"/>
        <v>0</v>
      </c>
      <c r="M578" s="598">
        <f t="shared" si="136"/>
        <v>0</v>
      </c>
      <c r="N578" s="598">
        <f t="shared" si="145"/>
        <v>0</v>
      </c>
      <c r="P578" s="610"/>
      <c r="V578" s="598">
        <f t="shared" si="146"/>
        <v>0</v>
      </c>
      <c r="W578" s="612">
        <f t="shared" si="147"/>
        <v>567</v>
      </c>
      <c r="X578" s="610"/>
      <c r="Y578" s="610"/>
      <c r="AC578">
        <f t="shared" si="137"/>
        <v>1901</v>
      </c>
      <c r="AD578">
        <f t="shared" si="138"/>
        <v>7</v>
      </c>
      <c r="AE578">
        <f t="shared" si="139"/>
        <v>0</v>
      </c>
      <c r="AF578">
        <f>SUM($AE$10:AE578)</f>
        <v>0</v>
      </c>
      <c r="AG578">
        <f t="shared" si="140"/>
        <v>0</v>
      </c>
    </row>
    <row r="579" spans="6:33" x14ac:dyDescent="0.2">
      <c r="F579" s="610">
        <f t="shared" si="148"/>
        <v>1901</v>
      </c>
      <c r="G579">
        <f t="shared" si="149"/>
        <v>568</v>
      </c>
      <c r="H579" s="612">
        <f t="shared" si="141"/>
        <v>568</v>
      </c>
      <c r="I579" s="598">
        <f t="shared" si="142"/>
        <v>0</v>
      </c>
      <c r="J579" s="598">
        <f t="shared" si="150"/>
        <v>0</v>
      </c>
      <c r="K579" s="598">
        <f t="shared" si="143"/>
        <v>0</v>
      </c>
      <c r="L579" s="598">
        <f t="shared" si="144"/>
        <v>0</v>
      </c>
      <c r="M579" s="598">
        <f t="shared" si="136"/>
        <v>0</v>
      </c>
      <c r="N579" s="598">
        <f t="shared" si="145"/>
        <v>0</v>
      </c>
      <c r="P579" s="610"/>
      <c r="V579" s="598">
        <f t="shared" si="146"/>
        <v>0</v>
      </c>
      <c r="W579" s="612">
        <f t="shared" si="147"/>
        <v>568</v>
      </c>
      <c r="X579" s="610"/>
      <c r="Y579" s="610"/>
      <c r="AC579">
        <f t="shared" si="137"/>
        <v>1901</v>
      </c>
      <c r="AD579">
        <f t="shared" si="138"/>
        <v>7</v>
      </c>
      <c r="AE579">
        <f t="shared" si="139"/>
        <v>0</v>
      </c>
      <c r="AF579">
        <f>SUM($AE$10:AE579)</f>
        <v>0</v>
      </c>
      <c r="AG579">
        <f t="shared" si="140"/>
        <v>0</v>
      </c>
    </row>
    <row r="580" spans="6:33" x14ac:dyDescent="0.2">
      <c r="F580" s="610">
        <f t="shared" si="148"/>
        <v>1901</v>
      </c>
      <c r="G580">
        <f t="shared" si="149"/>
        <v>569</v>
      </c>
      <c r="H580" s="612">
        <f t="shared" si="141"/>
        <v>569</v>
      </c>
      <c r="I580" s="598">
        <f t="shared" si="142"/>
        <v>0</v>
      </c>
      <c r="J580" s="598">
        <f t="shared" si="150"/>
        <v>0</v>
      </c>
      <c r="K580" s="598">
        <f t="shared" si="143"/>
        <v>0</v>
      </c>
      <c r="L580" s="598">
        <f t="shared" si="144"/>
        <v>0</v>
      </c>
      <c r="M580" s="598">
        <f t="shared" si="136"/>
        <v>0</v>
      </c>
      <c r="N580" s="598">
        <f t="shared" si="145"/>
        <v>0</v>
      </c>
      <c r="P580" s="610"/>
      <c r="V580" s="598">
        <f t="shared" si="146"/>
        <v>0</v>
      </c>
      <c r="W580" s="612">
        <f t="shared" si="147"/>
        <v>569</v>
      </c>
      <c r="X580" s="610"/>
      <c r="Y580" s="610"/>
      <c r="AC580">
        <f t="shared" si="137"/>
        <v>1901</v>
      </c>
      <c r="AD580">
        <f t="shared" si="138"/>
        <v>7</v>
      </c>
      <c r="AE580">
        <f t="shared" si="139"/>
        <v>0</v>
      </c>
      <c r="AF580">
        <f>SUM($AE$10:AE580)</f>
        <v>0</v>
      </c>
      <c r="AG580">
        <f t="shared" si="140"/>
        <v>0</v>
      </c>
    </row>
    <row r="581" spans="6:33" x14ac:dyDescent="0.2">
      <c r="F581" s="610">
        <f t="shared" si="148"/>
        <v>1901</v>
      </c>
      <c r="G581">
        <f t="shared" si="149"/>
        <v>570</v>
      </c>
      <c r="H581" s="612">
        <f t="shared" si="141"/>
        <v>570</v>
      </c>
      <c r="I581" s="598">
        <f t="shared" si="142"/>
        <v>0</v>
      </c>
      <c r="J581" s="598">
        <f t="shared" si="150"/>
        <v>0</v>
      </c>
      <c r="K581" s="598">
        <f t="shared" si="143"/>
        <v>0</v>
      </c>
      <c r="L581" s="598">
        <f t="shared" si="144"/>
        <v>0</v>
      </c>
      <c r="M581" s="598">
        <f t="shared" si="136"/>
        <v>0</v>
      </c>
      <c r="N581" s="598">
        <f t="shared" si="145"/>
        <v>0</v>
      </c>
      <c r="P581" s="610"/>
      <c r="V581" s="598">
        <f t="shared" si="146"/>
        <v>0</v>
      </c>
      <c r="W581" s="612">
        <f t="shared" si="147"/>
        <v>570</v>
      </c>
      <c r="X581" s="610"/>
      <c r="Y581" s="610"/>
      <c r="AC581">
        <f t="shared" si="137"/>
        <v>1901</v>
      </c>
      <c r="AD581">
        <f t="shared" si="138"/>
        <v>7</v>
      </c>
      <c r="AE581">
        <f t="shared" si="139"/>
        <v>0</v>
      </c>
      <c r="AF581">
        <f>SUM($AE$10:AE581)</f>
        <v>0</v>
      </c>
      <c r="AG581">
        <f t="shared" si="140"/>
        <v>0</v>
      </c>
    </row>
    <row r="582" spans="6:33" x14ac:dyDescent="0.2">
      <c r="F582" s="610">
        <f t="shared" si="148"/>
        <v>1901</v>
      </c>
      <c r="G582">
        <f t="shared" si="149"/>
        <v>571</v>
      </c>
      <c r="H582" s="612">
        <f t="shared" si="141"/>
        <v>571</v>
      </c>
      <c r="I582" s="598">
        <f t="shared" si="142"/>
        <v>0</v>
      </c>
      <c r="J582" s="598">
        <f t="shared" si="150"/>
        <v>0</v>
      </c>
      <c r="K582" s="598">
        <f t="shared" si="143"/>
        <v>0</v>
      </c>
      <c r="L582" s="598">
        <f t="shared" si="144"/>
        <v>0</v>
      </c>
      <c r="M582" s="598">
        <f t="shared" si="136"/>
        <v>0</v>
      </c>
      <c r="N582" s="598">
        <f t="shared" si="145"/>
        <v>0</v>
      </c>
      <c r="P582" s="610"/>
      <c r="V582" s="598">
        <f t="shared" si="146"/>
        <v>0</v>
      </c>
      <c r="W582" s="612">
        <f t="shared" si="147"/>
        <v>571</v>
      </c>
      <c r="X582" s="610"/>
      <c r="Y582" s="610"/>
      <c r="AC582">
        <f t="shared" si="137"/>
        <v>1901</v>
      </c>
      <c r="AD582">
        <f t="shared" si="138"/>
        <v>7</v>
      </c>
      <c r="AE582">
        <f t="shared" si="139"/>
        <v>0</v>
      </c>
      <c r="AF582">
        <f>SUM($AE$10:AE582)</f>
        <v>0</v>
      </c>
      <c r="AG582">
        <f t="shared" si="140"/>
        <v>0</v>
      </c>
    </row>
    <row r="583" spans="6:33" x14ac:dyDescent="0.2">
      <c r="F583" s="610">
        <f t="shared" si="148"/>
        <v>1901</v>
      </c>
      <c r="G583">
        <f t="shared" si="149"/>
        <v>572</v>
      </c>
      <c r="H583" s="612">
        <f t="shared" si="141"/>
        <v>572</v>
      </c>
      <c r="I583" s="598">
        <f t="shared" si="142"/>
        <v>0</v>
      </c>
      <c r="J583" s="598">
        <f t="shared" si="150"/>
        <v>0</v>
      </c>
      <c r="K583" s="598">
        <f t="shared" si="143"/>
        <v>0</v>
      </c>
      <c r="L583" s="598">
        <f t="shared" si="144"/>
        <v>0</v>
      </c>
      <c r="M583" s="598">
        <f t="shared" si="136"/>
        <v>0</v>
      </c>
      <c r="N583" s="598">
        <f t="shared" si="145"/>
        <v>0</v>
      </c>
      <c r="P583" s="610"/>
      <c r="V583" s="598">
        <f t="shared" si="146"/>
        <v>0</v>
      </c>
      <c r="W583" s="612">
        <f t="shared" si="147"/>
        <v>572</v>
      </c>
      <c r="X583" s="610"/>
      <c r="Y583" s="610"/>
      <c r="AC583">
        <f t="shared" si="137"/>
        <v>1901</v>
      </c>
      <c r="AD583">
        <f t="shared" si="138"/>
        <v>7</v>
      </c>
      <c r="AE583">
        <f t="shared" si="139"/>
        <v>0</v>
      </c>
      <c r="AF583">
        <f>SUM($AE$10:AE583)</f>
        <v>0</v>
      </c>
      <c r="AG583">
        <f t="shared" si="140"/>
        <v>0</v>
      </c>
    </row>
    <row r="584" spans="6:33" x14ac:dyDescent="0.2">
      <c r="F584" s="610">
        <f t="shared" si="148"/>
        <v>1901</v>
      </c>
      <c r="G584">
        <f t="shared" si="149"/>
        <v>573</v>
      </c>
      <c r="H584" s="612">
        <f t="shared" si="141"/>
        <v>573</v>
      </c>
      <c r="I584" s="598">
        <f t="shared" si="142"/>
        <v>0</v>
      </c>
      <c r="J584" s="598">
        <f t="shared" si="150"/>
        <v>0</v>
      </c>
      <c r="K584" s="598">
        <f t="shared" si="143"/>
        <v>0</v>
      </c>
      <c r="L584" s="598">
        <f t="shared" si="144"/>
        <v>0</v>
      </c>
      <c r="M584" s="598">
        <f t="shared" si="136"/>
        <v>0</v>
      </c>
      <c r="N584" s="598">
        <f t="shared" si="145"/>
        <v>0</v>
      </c>
      <c r="P584" s="610"/>
      <c r="V584" s="598">
        <f t="shared" si="146"/>
        <v>0</v>
      </c>
      <c r="W584" s="612">
        <f t="shared" si="147"/>
        <v>573</v>
      </c>
      <c r="X584" s="610"/>
      <c r="Y584" s="610"/>
      <c r="AC584">
        <f t="shared" si="137"/>
        <v>1901</v>
      </c>
      <c r="AD584">
        <f t="shared" si="138"/>
        <v>7</v>
      </c>
      <c r="AE584">
        <f t="shared" si="139"/>
        <v>0</v>
      </c>
      <c r="AF584">
        <f>SUM($AE$10:AE584)</f>
        <v>0</v>
      </c>
      <c r="AG584">
        <f t="shared" si="140"/>
        <v>0</v>
      </c>
    </row>
    <row r="585" spans="6:33" x14ac:dyDescent="0.2">
      <c r="F585" s="610">
        <f t="shared" si="148"/>
        <v>1901</v>
      </c>
      <c r="G585">
        <f t="shared" si="149"/>
        <v>574</v>
      </c>
      <c r="H585" s="612">
        <f t="shared" si="141"/>
        <v>574</v>
      </c>
      <c r="I585" s="598">
        <f t="shared" si="142"/>
        <v>0</v>
      </c>
      <c r="J585" s="598">
        <f t="shared" si="150"/>
        <v>0</v>
      </c>
      <c r="K585" s="598">
        <f t="shared" si="143"/>
        <v>0</v>
      </c>
      <c r="L585" s="598">
        <f t="shared" si="144"/>
        <v>0</v>
      </c>
      <c r="M585" s="598">
        <f t="shared" si="136"/>
        <v>0</v>
      </c>
      <c r="N585" s="598">
        <f t="shared" si="145"/>
        <v>0</v>
      </c>
      <c r="P585" s="610"/>
      <c r="V585" s="598">
        <f t="shared" si="146"/>
        <v>0</v>
      </c>
      <c r="W585" s="612">
        <f t="shared" si="147"/>
        <v>574</v>
      </c>
      <c r="X585" s="610"/>
      <c r="Y585" s="610"/>
      <c r="AC585">
        <f t="shared" si="137"/>
        <v>1901</v>
      </c>
      <c r="AD585">
        <f t="shared" si="138"/>
        <v>7</v>
      </c>
      <c r="AE585">
        <f t="shared" si="139"/>
        <v>0</v>
      </c>
      <c r="AF585">
        <f>SUM($AE$10:AE585)</f>
        <v>0</v>
      </c>
      <c r="AG585">
        <f t="shared" si="140"/>
        <v>0</v>
      </c>
    </row>
    <row r="586" spans="6:33" x14ac:dyDescent="0.2">
      <c r="F586" s="610">
        <f t="shared" si="148"/>
        <v>1901</v>
      </c>
      <c r="G586">
        <f t="shared" si="149"/>
        <v>575</v>
      </c>
      <c r="H586" s="612">
        <f t="shared" si="141"/>
        <v>575</v>
      </c>
      <c r="I586" s="598">
        <f t="shared" si="142"/>
        <v>0</v>
      </c>
      <c r="J586" s="598">
        <f t="shared" si="150"/>
        <v>0</v>
      </c>
      <c r="K586" s="598">
        <f t="shared" si="143"/>
        <v>0</v>
      </c>
      <c r="L586" s="598">
        <f t="shared" si="144"/>
        <v>0</v>
      </c>
      <c r="M586" s="598">
        <f t="shared" si="136"/>
        <v>0</v>
      </c>
      <c r="N586" s="598">
        <f t="shared" si="145"/>
        <v>0</v>
      </c>
      <c r="P586" s="610"/>
      <c r="V586" s="598">
        <f t="shared" si="146"/>
        <v>0</v>
      </c>
      <c r="W586" s="612">
        <f t="shared" si="147"/>
        <v>575</v>
      </c>
      <c r="X586" s="610"/>
      <c r="Y586" s="610"/>
      <c r="AC586">
        <f t="shared" si="137"/>
        <v>1901</v>
      </c>
      <c r="AD586">
        <f t="shared" si="138"/>
        <v>7</v>
      </c>
      <c r="AE586">
        <f t="shared" si="139"/>
        <v>0</v>
      </c>
      <c r="AF586">
        <f>SUM($AE$10:AE586)</f>
        <v>0</v>
      </c>
      <c r="AG586">
        <f t="shared" si="140"/>
        <v>0</v>
      </c>
    </row>
    <row r="587" spans="6:33" x14ac:dyDescent="0.2">
      <c r="F587" s="610">
        <f t="shared" si="148"/>
        <v>1901</v>
      </c>
      <c r="G587">
        <f t="shared" si="149"/>
        <v>576</v>
      </c>
      <c r="H587" s="612">
        <f t="shared" si="141"/>
        <v>576</v>
      </c>
      <c r="I587" s="598">
        <f t="shared" si="142"/>
        <v>0</v>
      </c>
      <c r="J587" s="598">
        <f t="shared" si="150"/>
        <v>0</v>
      </c>
      <c r="K587" s="598">
        <f t="shared" si="143"/>
        <v>0</v>
      </c>
      <c r="L587" s="598">
        <f t="shared" si="144"/>
        <v>0</v>
      </c>
      <c r="M587" s="598">
        <f t="shared" ref="M587:M650" si="151">IF(AND(H587&gt;$C$7,H587&lt;$C$8),$C$5,0)</f>
        <v>0</v>
      </c>
      <c r="N587" s="598">
        <f t="shared" si="145"/>
        <v>0</v>
      </c>
      <c r="P587" s="610"/>
      <c r="V587" s="598">
        <f t="shared" si="146"/>
        <v>0</v>
      </c>
      <c r="W587" s="612">
        <f t="shared" si="147"/>
        <v>576</v>
      </c>
      <c r="X587" s="610"/>
      <c r="Y587" s="610"/>
      <c r="AC587">
        <f t="shared" ref="AC587:AC650" si="152">YEAR(H587)</f>
        <v>1901</v>
      </c>
      <c r="AD587">
        <f t="shared" ref="AD587:AD650" si="153">MONTH(H587)</f>
        <v>7</v>
      </c>
      <c r="AE587">
        <f t="shared" ref="AE587:AE650" si="154">IF(AND(AD587&lt;&gt;AD586,H586&gt;=$C$6,H587&lt;=$C$7),$C$11,0)</f>
        <v>0</v>
      </c>
      <c r="AF587">
        <f>SUM($AE$10:AE587)</f>
        <v>0</v>
      </c>
      <c r="AG587">
        <f t="shared" ref="AG587:AG650" si="155">IF(G587&lt;=$C$9,$D$4*IF(H587&lt;=$C$7,AF587,0),0)</f>
        <v>0</v>
      </c>
    </row>
    <row r="588" spans="6:33" x14ac:dyDescent="0.2">
      <c r="F588" s="610">
        <f t="shared" si="148"/>
        <v>1901</v>
      </c>
      <c r="G588">
        <f t="shared" si="149"/>
        <v>577</v>
      </c>
      <c r="H588" s="612">
        <f t="shared" ref="H588:H651" si="156">$C$6+G588</f>
        <v>577</v>
      </c>
      <c r="I588" s="598">
        <f t="shared" ref="I588:I651" si="157">IF(H588&lt;=$C$7,G588*($C$5/$C$9),0)</f>
        <v>0</v>
      </c>
      <c r="J588" s="598">
        <f t="shared" si="150"/>
        <v>0</v>
      </c>
      <c r="K588" s="598">
        <f t="shared" ref="K588:K651" si="158">IF(G588&lt;=$C$9,I588*$D$4,0)</f>
        <v>0</v>
      </c>
      <c r="L588" s="598">
        <f t="shared" ref="L588:L651" si="159">IF(G588&lt;=$C$9,$D$4*IF(H588&lt;=$C$7,J588,0),0)</f>
        <v>0</v>
      </c>
      <c r="M588" s="598">
        <f t="shared" si="151"/>
        <v>0</v>
      </c>
      <c r="N588" s="598">
        <f t="shared" ref="N588:N651" si="160">IF(AND(H588&gt;$C$7,H588&lt;$C$8),$C$5*$D$4,0)</f>
        <v>0</v>
      </c>
      <c r="P588" s="610"/>
      <c r="V588" s="598">
        <f t="shared" ref="V588:V651" si="161">IF(I588-I587+M588-M587&lt;0,0,I588-I587+M588-M587)</f>
        <v>0</v>
      </c>
      <c r="W588" s="612">
        <f t="shared" ref="W588:W651" si="162">H588</f>
        <v>577</v>
      </c>
      <c r="X588" s="610"/>
      <c r="Y588" s="610"/>
      <c r="AC588">
        <f t="shared" si="152"/>
        <v>1901</v>
      </c>
      <c r="AD588">
        <f t="shared" si="153"/>
        <v>7</v>
      </c>
      <c r="AE588">
        <f t="shared" si="154"/>
        <v>0</v>
      </c>
      <c r="AF588">
        <f>SUM($AE$10:AE588)</f>
        <v>0</v>
      </c>
      <c r="AG588">
        <f t="shared" si="155"/>
        <v>0</v>
      </c>
    </row>
    <row r="589" spans="6:33" x14ac:dyDescent="0.2">
      <c r="F589" s="610">
        <f t="shared" ref="F589:F652" si="163">YEAR(H589)</f>
        <v>1901</v>
      </c>
      <c r="G589">
        <f t="shared" ref="G589:G652" si="164">1+G588</f>
        <v>578</v>
      </c>
      <c r="H589" s="612">
        <f t="shared" si="156"/>
        <v>578</v>
      </c>
      <c r="I589" s="598">
        <f t="shared" si="157"/>
        <v>0</v>
      </c>
      <c r="J589" s="598">
        <f t="shared" ref="J589:J652" si="165">IF(H589&lt;=$C$7,$C$5/2,0)</f>
        <v>0</v>
      </c>
      <c r="K589" s="598">
        <f t="shared" si="158"/>
        <v>0</v>
      </c>
      <c r="L589" s="598">
        <f t="shared" si="159"/>
        <v>0</v>
      </c>
      <c r="M589" s="598">
        <f t="shared" si="151"/>
        <v>0</v>
      </c>
      <c r="N589" s="598">
        <f t="shared" si="160"/>
        <v>0</v>
      </c>
      <c r="P589" s="610"/>
      <c r="V589" s="598">
        <f t="shared" si="161"/>
        <v>0</v>
      </c>
      <c r="W589" s="612">
        <f t="shared" si="162"/>
        <v>578</v>
      </c>
      <c r="X589" s="610"/>
      <c r="Y589" s="610"/>
      <c r="AC589">
        <f t="shared" si="152"/>
        <v>1901</v>
      </c>
      <c r="AD589">
        <f t="shared" si="153"/>
        <v>7</v>
      </c>
      <c r="AE589">
        <f t="shared" si="154"/>
        <v>0</v>
      </c>
      <c r="AF589">
        <f>SUM($AE$10:AE589)</f>
        <v>0</v>
      </c>
      <c r="AG589">
        <f t="shared" si="155"/>
        <v>0</v>
      </c>
    </row>
    <row r="590" spans="6:33" x14ac:dyDescent="0.2">
      <c r="F590" s="610">
        <f t="shared" si="163"/>
        <v>1901</v>
      </c>
      <c r="G590">
        <f t="shared" si="164"/>
        <v>579</v>
      </c>
      <c r="H590" s="612">
        <f t="shared" si="156"/>
        <v>579</v>
      </c>
      <c r="I590" s="598">
        <f t="shared" si="157"/>
        <v>0</v>
      </c>
      <c r="J590" s="598">
        <f t="shared" si="165"/>
        <v>0</v>
      </c>
      <c r="K590" s="598">
        <f t="shared" si="158"/>
        <v>0</v>
      </c>
      <c r="L590" s="598">
        <f t="shared" si="159"/>
        <v>0</v>
      </c>
      <c r="M590" s="598">
        <f t="shared" si="151"/>
        <v>0</v>
      </c>
      <c r="N590" s="598">
        <f t="shared" si="160"/>
        <v>0</v>
      </c>
      <c r="P590" s="610"/>
      <c r="V590" s="598">
        <f t="shared" si="161"/>
        <v>0</v>
      </c>
      <c r="W590" s="612">
        <f t="shared" si="162"/>
        <v>579</v>
      </c>
      <c r="X590" s="610"/>
      <c r="Y590" s="610"/>
      <c r="AC590">
        <f t="shared" si="152"/>
        <v>1901</v>
      </c>
      <c r="AD590">
        <f t="shared" si="153"/>
        <v>8</v>
      </c>
      <c r="AE590">
        <f t="shared" si="154"/>
        <v>0</v>
      </c>
      <c r="AF590">
        <f>SUM($AE$10:AE590)</f>
        <v>0</v>
      </c>
      <c r="AG590">
        <f t="shared" si="155"/>
        <v>0</v>
      </c>
    </row>
    <row r="591" spans="6:33" x14ac:dyDescent="0.2">
      <c r="F591" s="610">
        <f t="shared" si="163"/>
        <v>1901</v>
      </c>
      <c r="G591">
        <f t="shared" si="164"/>
        <v>580</v>
      </c>
      <c r="H591" s="612">
        <f t="shared" si="156"/>
        <v>580</v>
      </c>
      <c r="I591" s="598">
        <f t="shared" si="157"/>
        <v>0</v>
      </c>
      <c r="J591" s="598">
        <f t="shared" si="165"/>
        <v>0</v>
      </c>
      <c r="K591" s="598">
        <f t="shared" si="158"/>
        <v>0</v>
      </c>
      <c r="L591" s="598">
        <f t="shared" si="159"/>
        <v>0</v>
      </c>
      <c r="M591" s="598">
        <f t="shared" si="151"/>
        <v>0</v>
      </c>
      <c r="N591" s="598">
        <f t="shared" si="160"/>
        <v>0</v>
      </c>
      <c r="P591" s="610"/>
      <c r="V591" s="598">
        <f t="shared" si="161"/>
        <v>0</v>
      </c>
      <c r="W591" s="612">
        <f t="shared" si="162"/>
        <v>580</v>
      </c>
      <c r="X591" s="610"/>
      <c r="Y591" s="610"/>
      <c r="AC591">
        <f t="shared" si="152"/>
        <v>1901</v>
      </c>
      <c r="AD591">
        <f t="shared" si="153"/>
        <v>8</v>
      </c>
      <c r="AE591">
        <f t="shared" si="154"/>
        <v>0</v>
      </c>
      <c r="AF591">
        <f>SUM($AE$10:AE591)</f>
        <v>0</v>
      </c>
      <c r="AG591">
        <f t="shared" si="155"/>
        <v>0</v>
      </c>
    </row>
    <row r="592" spans="6:33" x14ac:dyDescent="0.2">
      <c r="F592" s="610">
        <f t="shared" si="163"/>
        <v>1901</v>
      </c>
      <c r="G592">
        <f t="shared" si="164"/>
        <v>581</v>
      </c>
      <c r="H592" s="612">
        <f t="shared" si="156"/>
        <v>581</v>
      </c>
      <c r="I592" s="598">
        <f t="shared" si="157"/>
        <v>0</v>
      </c>
      <c r="J592" s="598">
        <f t="shared" si="165"/>
        <v>0</v>
      </c>
      <c r="K592" s="598">
        <f t="shared" si="158"/>
        <v>0</v>
      </c>
      <c r="L592" s="598">
        <f t="shared" si="159"/>
        <v>0</v>
      </c>
      <c r="M592" s="598">
        <f t="shared" si="151"/>
        <v>0</v>
      </c>
      <c r="N592" s="598">
        <f t="shared" si="160"/>
        <v>0</v>
      </c>
      <c r="P592" s="610"/>
      <c r="V592" s="598">
        <f t="shared" si="161"/>
        <v>0</v>
      </c>
      <c r="W592" s="612">
        <f t="shared" si="162"/>
        <v>581</v>
      </c>
      <c r="X592" s="610"/>
      <c r="Y592" s="610"/>
      <c r="AC592">
        <f t="shared" si="152"/>
        <v>1901</v>
      </c>
      <c r="AD592">
        <f t="shared" si="153"/>
        <v>8</v>
      </c>
      <c r="AE592">
        <f t="shared" si="154"/>
        <v>0</v>
      </c>
      <c r="AF592">
        <f>SUM($AE$10:AE592)</f>
        <v>0</v>
      </c>
      <c r="AG592">
        <f t="shared" si="155"/>
        <v>0</v>
      </c>
    </row>
    <row r="593" spans="6:33" x14ac:dyDescent="0.2">
      <c r="F593" s="610">
        <f t="shared" si="163"/>
        <v>1901</v>
      </c>
      <c r="G593">
        <f t="shared" si="164"/>
        <v>582</v>
      </c>
      <c r="H593" s="612">
        <f t="shared" si="156"/>
        <v>582</v>
      </c>
      <c r="I593" s="598">
        <f t="shared" si="157"/>
        <v>0</v>
      </c>
      <c r="J593" s="598">
        <f t="shared" si="165"/>
        <v>0</v>
      </c>
      <c r="K593" s="598">
        <f t="shared" si="158"/>
        <v>0</v>
      </c>
      <c r="L593" s="598">
        <f t="shared" si="159"/>
        <v>0</v>
      </c>
      <c r="M593" s="598">
        <f t="shared" si="151"/>
        <v>0</v>
      </c>
      <c r="N593" s="598">
        <f t="shared" si="160"/>
        <v>0</v>
      </c>
      <c r="P593" s="610"/>
      <c r="V593" s="598">
        <f t="shared" si="161"/>
        <v>0</v>
      </c>
      <c r="W593" s="612">
        <f t="shared" si="162"/>
        <v>582</v>
      </c>
      <c r="X593" s="610"/>
      <c r="Y593" s="610"/>
      <c r="AC593">
        <f t="shared" si="152"/>
        <v>1901</v>
      </c>
      <c r="AD593">
        <f t="shared" si="153"/>
        <v>8</v>
      </c>
      <c r="AE593">
        <f t="shared" si="154"/>
        <v>0</v>
      </c>
      <c r="AF593">
        <f>SUM($AE$10:AE593)</f>
        <v>0</v>
      </c>
      <c r="AG593">
        <f t="shared" si="155"/>
        <v>0</v>
      </c>
    </row>
    <row r="594" spans="6:33" x14ac:dyDescent="0.2">
      <c r="F594" s="610">
        <f t="shared" si="163"/>
        <v>1901</v>
      </c>
      <c r="G594">
        <f t="shared" si="164"/>
        <v>583</v>
      </c>
      <c r="H594" s="612">
        <f t="shared" si="156"/>
        <v>583</v>
      </c>
      <c r="I594" s="598">
        <f t="shared" si="157"/>
        <v>0</v>
      </c>
      <c r="J594" s="598">
        <f t="shared" si="165"/>
        <v>0</v>
      </c>
      <c r="K594" s="598">
        <f t="shared" si="158"/>
        <v>0</v>
      </c>
      <c r="L594" s="598">
        <f t="shared" si="159"/>
        <v>0</v>
      </c>
      <c r="M594" s="598">
        <f t="shared" si="151"/>
        <v>0</v>
      </c>
      <c r="N594" s="598">
        <f t="shared" si="160"/>
        <v>0</v>
      </c>
      <c r="P594" s="610"/>
      <c r="V594" s="598">
        <f t="shared" si="161"/>
        <v>0</v>
      </c>
      <c r="W594" s="612">
        <f t="shared" si="162"/>
        <v>583</v>
      </c>
      <c r="X594" s="610"/>
      <c r="Y594" s="610"/>
      <c r="AC594">
        <f t="shared" si="152"/>
        <v>1901</v>
      </c>
      <c r="AD594">
        <f t="shared" si="153"/>
        <v>8</v>
      </c>
      <c r="AE594">
        <f t="shared" si="154"/>
        <v>0</v>
      </c>
      <c r="AF594">
        <f>SUM($AE$10:AE594)</f>
        <v>0</v>
      </c>
      <c r="AG594">
        <f t="shared" si="155"/>
        <v>0</v>
      </c>
    </row>
    <row r="595" spans="6:33" x14ac:dyDescent="0.2">
      <c r="F595" s="610">
        <f t="shared" si="163"/>
        <v>1901</v>
      </c>
      <c r="G595">
        <f t="shared" si="164"/>
        <v>584</v>
      </c>
      <c r="H595" s="612">
        <f t="shared" si="156"/>
        <v>584</v>
      </c>
      <c r="I595" s="598">
        <f t="shared" si="157"/>
        <v>0</v>
      </c>
      <c r="J595" s="598">
        <f t="shared" si="165"/>
        <v>0</v>
      </c>
      <c r="K595" s="598">
        <f t="shared" si="158"/>
        <v>0</v>
      </c>
      <c r="L595" s="598">
        <f t="shared" si="159"/>
        <v>0</v>
      </c>
      <c r="M595" s="598">
        <f t="shared" si="151"/>
        <v>0</v>
      </c>
      <c r="N595" s="598">
        <f t="shared" si="160"/>
        <v>0</v>
      </c>
      <c r="P595" s="610"/>
      <c r="V595" s="598">
        <f t="shared" si="161"/>
        <v>0</v>
      </c>
      <c r="W595" s="612">
        <f t="shared" si="162"/>
        <v>584</v>
      </c>
      <c r="X595" s="610"/>
      <c r="Y595" s="610"/>
      <c r="AC595">
        <f t="shared" si="152"/>
        <v>1901</v>
      </c>
      <c r="AD595">
        <f t="shared" si="153"/>
        <v>8</v>
      </c>
      <c r="AE595">
        <f t="shared" si="154"/>
        <v>0</v>
      </c>
      <c r="AF595">
        <f>SUM($AE$10:AE595)</f>
        <v>0</v>
      </c>
      <c r="AG595">
        <f t="shared" si="155"/>
        <v>0</v>
      </c>
    </row>
    <row r="596" spans="6:33" x14ac:dyDescent="0.2">
      <c r="F596" s="610">
        <f t="shared" si="163"/>
        <v>1901</v>
      </c>
      <c r="G596">
        <f t="shared" si="164"/>
        <v>585</v>
      </c>
      <c r="H596" s="612">
        <f t="shared" si="156"/>
        <v>585</v>
      </c>
      <c r="I596" s="598">
        <f t="shared" si="157"/>
        <v>0</v>
      </c>
      <c r="J596" s="598">
        <f t="shared" si="165"/>
        <v>0</v>
      </c>
      <c r="K596" s="598">
        <f t="shared" si="158"/>
        <v>0</v>
      </c>
      <c r="L596" s="598">
        <f t="shared" si="159"/>
        <v>0</v>
      </c>
      <c r="M596" s="598">
        <f t="shared" si="151"/>
        <v>0</v>
      </c>
      <c r="N596" s="598">
        <f t="shared" si="160"/>
        <v>0</v>
      </c>
      <c r="P596" s="610"/>
      <c r="V596" s="598">
        <f t="shared" si="161"/>
        <v>0</v>
      </c>
      <c r="W596" s="612">
        <f t="shared" si="162"/>
        <v>585</v>
      </c>
      <c r="X596" s="610"/>
      <c r="Y596" s="610"/>
      <c r="AC596">
        <f t="shared" si="152"/>
        <v>1901</v>
      </c>
      <c r="AD596">
        <f t="shared" si="153"/>
        <v>8</v>
      </c>
      <c r="AE596">
        <f t="shared" si="154"/>
        <v>0</v>
      </c>
      <c r="AF596">
        <f>SUM($AE$10:AE596)</f>
        <v>0</v>
      </c>
      <c r="AG596">
        <f t="shared" si="155"/>
        <v>0</v>
      </c>
    </row>
    <row r="597" spans="6:33" x14ac:dyDescent="0.2">
      <c r="F597" s="610">
        <f t="shared" si="163"/>
        <v>1901</v>
      </c>
      <c r="G597">
        <f t="shared" si="164"/>
        <v>586</v>
      </c>
      <c r="H597" s="612">
        <f t="shared" si="156"/>
        <v>586</v>
      </c>
      <c r="I597" s="598">
        <f t="shared" si="157"/>
        <v>0</v>
      </c>
      <c r="J597" s="598">
        <f t="shared" si="165"/>
        <v>0</v>
      </c>
      <c r="K597" s="598">
        <f t="shared" si="158"/>
        <v>0</v>
      </c>
      <c r="L597" s="598">
        <f t="shared" si="159"/>
        <v>0</v>
      </c>
      <c r="M597" s="598">
        <f t="shared" si="151"/>
        <v>0</v>
      </c>
      <c r="N597" s="598">
        <f t="shared" si="160"/>
        <v>0</v>
      </c>
      <c r="P597" s="610"/>
      <c r="V597" s="598">
        <f t="shared" si="161"/>
        <v>0</v>
      </c>
      <c r="W597" s="612">
        <f t="shared" si="162"/>
        <v>586</v>
      </c>
      <c r="X597" s="610"/>
      <c r="Y597" s="610"/>
      <c r="AC597">
        <f t="shared" si="152"/>
        <v>1901</v>
      </c>
      <c r="AD597">
        <f t="shared" si="153"/>
        <v>8</v>
      </c>
      <c r="AE597">
        <f t="shared" si="154"/>
        <v>0</v>
      </c>
      <c r="AF597">
        <f>SUM($AE$10:AE597)</f>
        <v>0</v>
      </c>
      <c r="AG597">
        <f t="shared" si="155"/>
        <v>0</v>
      </c>
    </row>
    <row r="598" spans="6:33" x14ac:dyDescent="0.2">
      <c r="F598" s="610">
        <f t="shared" si="163"/>
        <v>1901</v>
      </c>
      <c r="G598">
        <f t="shared" si="164"/>
        <v>587</v>
      </c>
      <c r="H598" s="612">
        <f t="shared" si="156"/>
        <v>587</v>
      </c>
      <c r="I598" s="598">
        <f t="shared" si="157"/>
        <v>0</v>
      </c>
      <c r="J598" s="598">
        <f t="shared" si="165"/>
        <v>0</v>
      </c>
      <c r="K598" s="598">
        <f t="shared" si="158"/>
        <v>0</v>
      </c>
      <c r="L598" s="598">
        <f t="shared" si="159"/>
        <v>0</v>
      </c>
      <c r="M598" s="598">
        <f t="shared" si="151"/>
        <v>0</v>
      </c>
      <c r="N598" s="598">
        <f t="shared" si="160"/>
        <v>0</v>
      </c>
      <c r="P598" s="610"/>
      <c r="V598" s="598">
        <f t="shared" si="161"/>
        <v>0</v>
      </c>
      <c r="W598" s="612">
        <f t="shared" si="162"/>
        <v>587</v>
      </c>
      <c r="X598" s="610"/>
      <c r="Y598" s="610"/>
      <c r="AC598">
        <f t="shared" si="152"/>
        <v>1901</v>
      </c>
      <c r="AD598">
        <f t="shared" si="153"/>
        <v>8</v>
      </c>
      <c r="AE598">
        <f t="shared" si="154"/>
        <v>0</v>
      </c>
      <c r="AF598">
        <f>SUM($AE$10:AE598)</f>
        <v>0</v>
      </c>
      <c r="AG598">
        <f t="shared" si="155"/>
        <v>0</v>
      </c>
    </row>
    <row r="599" spans="6:33" x14ac:dyDescent="0.2">
      <c r="F599" s="610">
        <f t="shared" si="163"/>
        <v>1901</v>
      </c>
      <c r="G599">
        <f t="shared" si="164"/>
        <v>588</v>
      </c>
      <c r="H599" s="612">
        <f t="shared" si="156"/>
        <v>588</v>
      </c>
      <c r="I599" s="598">
        <f t="shared" si="157"/>
        <v>0</v>
      </c>
      <c r="J599" s="598">
        <f t="shared" si="165"/>
        <v>0</v>
      </c>
      <c r="K599" s="598">
        <f t="shared" si="158"/>
        <v>0</v>
      </c>
      <c r="L599" s="598">
        <f t="shared" si="159"/>
        <v>0</v>
      </c>
      <c r="M599" s="598">
        <f t="shared" si="151"/>
        <v>0</v>
      </c>
      <c r="N599" s="598">
        <f t="shared" si="160"/>
        <v>0</v>
      </c>
      <c r="P599" s="610"/>
      <c r="V599" s="598">
        <f t="shared" si="161"/>
        <v>0</v>
      </c>
      <c r="W599" s="612">
        <f t="shared" si="162"/>
        <v>588</v>
      </c>
      <c r="X599" s="610"/>
      <c r="Y599" s="610"/>
      <c r="AC599">
        <f t="shared" si="152"/>
        <v>1901</v>
      </c>
      <c r="AD599">
        <f t="shared" si="153"/>
        <v>8</v>
      </c>
      <c r="AE599">
        <f t="shared" si="154"/>
        <v>0</v>
      </c>
      <c r="AF599">
        <f>SUM($AE$10:AE599)</f>
        <v>0</v>
      </c>
      <c r="AG599">
        <f t="shared" si="155"/>
        <v>0</v>
      </c>
    </row>
    <row r="600" spans="6:33" x14ac:dyDescent="0.2">
      <c r="F600" s="610">
        <f t="shared" si="163"/>
        <v>1901</v>
      </c>
      <c r="G600">
        <f t="shared" si="164"/>
        <v>589</v>
      </c>
      <c r="H600" s="612">
        <f t="shared" si="156"/>
        <v>589</v>
      </c>
      <c r="I600" s="598">
        <f t="shared" si="157"/>
        <v>0</v>
      </c>
      <c r="J600" s="598">
        <f t="shared" si="165"/>
        <v>0</v>
      </c>
      <c r="K600" s="598">
        <f t="shared" si="158"/>
        <v>0</v>
      </c>
      <c r="L600" s="598">
        <f t="shared" si="159"/>
        <v>0</v>
      </c>
      <c r="M600" s="598">
        <f t="shared" si="151"/>
        <v>0</v>
      </c>
      <c r="N600" s="598">
        <f t="shared" si="160"/>
        <v>0</v>
      </c>
      <c r="P600" s="610"/>
      <c r="V600" s="598">
        <f t="shared" si="161"/>
        <v>0</v>
      </c>
      <c r="W600" s="612">
        <f t="shared" si="162"/>
        <v>589</v>
      </c>
      <c r="X600" s="610"/>
      <c r="Y600" s="610"/>
      <c r="AC600">
        <f t="shared" si="152"/>
        <v>1901</v>
      </c>
      <c r="AD600">
        <f t="shared" si="153"/>
        <v>8</v>
      </c>
      <c r="AE600">
        <f t="shared" si="154"/>
        <v>0</v>
      </c>
      <c r="AF600">
        <f>SUM($AE$10:AE600)</f>
        <v>0</v>
      </c>
      <c r="AG600">
        <f t="shared" si="155"/>
        <v>0</v>
      </c>
    </row>
    <row r="601" spans="6:33" x14ac:dyDescent="0.2">
      <c r="F601" s="610">
        <f t="shared" si="163"/>
        <v>1901</v>
      </c>
      <c r="G601">
        <f t="shared" si="164"/>
        <v>590</v>
      </c>
      <c r="H601" s="612">
        <f t="shared" si="156"/>
        <v>590</v>
      </c>
      <c r="I601" s="598">
        <f t="shared" si="157"/>
        <v>0</v>
      </c>
      <c r="J601" s="598">
        <f t="shared" si="165"/>
        <v>0</v>
      </c>
      <c r="K601" s="598">
        <f t="shared" si="158"/>
        <v>0</v>
      </c>
      <c r="L601" s="598">
        <f t="shared" si="159"/>
        <v>0</v>
      </c>
      <c r="M601" s="598">
        <f t="shared" si="151"/>
        <v>0</v>
      </c>
      <c r="N601" s="598">
        <f t="shared" si="160"/>
        <v>0</v>
      </c>
      <c r="P601" s="610"/>
      <c r="V601" s="598">
        <f t="shared" si="161"/>
        <v>0</v>
      </c>
      <c r="W601" s="612">
        <f t="shared" si="162"/>
        <v>590</v>
      </c>
      <c r="X601" s="610"/>
      <c r="Y601" s="610"/>
      <c r="AC601">
        <f t="shared" si="152"/>
        <v>1901</v>
      </c>
      <c r="AD601">
        <f t="shared" si="153"/>
        <v>8</v>
      </c>
      <c r="AE601">
        <f t="shared" si="154"/>
        <v>0</v>
      </c>
      <c r="AF601">
        <f>SUM($AE$10:AE601)</f>
        <v>0</v>
      </c>
      <c r="AG601">
        <f t="shared" si="155"/>
        <v>0</v>
      </c>
    </row>
    <row r="602" spans="6:33" x14ac:dyDescent="0.2">
      <c r="F602" s="610">
        <f t="shared" si="163"/>
        <v>1901</v>
      </c>
      <c r="G602">
        <f t="shared" si="164"/>
        <v>591</v>
      </c>
      <c r="H602" s="612">
        <f t="shared" si="156"/>
        <v>591</v>
      </c>
      <c r="I602" s="598">
        <f t="shared" si="157"/>
        <v>0</v>
      </c>
      <c r="J602" s="598">
        <f t="shared" si="165"/>
        <v>0</v>
      </c>
      <c r="K602" s="598">
        <f t="shared" si="158"/>
        <v>0</v>
      </c>
      <c r="L602" s="598">
        <f t="shared" si="159"/>
        <v>0</v>
      </c>
      <c r="M602" s="598">
        <f t="shared" si="151"/>
        <v>0</v>
      </c>
      <c r="N602" s="598">
        <f t="shared" si="160"/>
        <v>0</v>
      </c>
      <c r="P602" s="610"/>
      <c r="V602" s="598">
        <f t="shared" si="161"/>
        <v>0</v>
      </c>
      <c r="W602" s="612">
        <f t="shared" si="162"/>
        <v>591</v>
      </c>
      <c r="X602" s="610"/>
      <c r="Y602" s="610"/>
      <c r="AC602">
        <f t="shared" si="152"/>
        <v>1901</v>
      </c>
      <c r="AD602">
        <f t="shared" si="153"/>
        <v>8</v>
      </c>
      <c r="AE602">
        <f t="shared" si="154"/>
        <v>0</v>
      </c>
      <c r="AF602">
        <f>SUM($AE$10:AE602)</f>
        <v>0</v>
      </c>
      <c r="AG602">
        <f t="shared" si="155"/>
        <v>0</v>
      </c>
    </row>
    <row r="603" spans="6:33" x14ac:dyDescent="0.2">
      <c r="F603" s="610">
        <f t="shared" si="163"/>
        <v>1901</v>
      </c>
      <c r="G603">
        <f t="shared" si="164"/>
        <v>592</v>
      </c>
      <c r="H603" s="612">
        <f t="shared" si="156"/>
        <v>592</v>
      </c>
      <c r="I603" s="598">
        <f t="shared" si="157"/>
        <v>0</v>
      </c>
      <c r="J603" s="598">
        <f t="shared" si="165"/>
        <v>0</v>
      </c>
      <c r="K603" s="598">
        <f t="shared" si="158"/>
        <v>0</v>
      </c>
      <c r="L603" s="598">
        <f t="shared" si="159"/>
        <v>0</v>
      </c>
      <c r="M603" s="598">
        <f t="shared" si="151"/>
        <v>0</v>
      </c>
      <c r="N603" s="598">
        <f t="shared" si="160"/>
        <v>0</v>
      </c>
      <c r="P603" s="610"/>
      <c r="V603" s="598">
        <f t="shared" si="161"/>
        <v>0</v>
      </c>
      <c r="W603" s="612">
        <f t="shared" si="162"/>
        <v>592</v>
      </c>
      <c r="X603" s="610"/>
      <c r="Y603" s="610"/>
      <c r="AC603">
        <f t="shared" si="152"/>
        <v>1901</v>
      </c>
      <c r="AD603">
        <f t="shared" si="153"/>
        <v>8</v>
      </c>
      <c r="AE603">
        <f t="shared" si="154"/>
        <v>0</v>
      </c>
      <c r="AF603">
        <f>SUM($AE$10:AE603)</f>
        <v>0</v>
      </c>
      <c r="AG603">
        <f t="shared" si="155"/>
        <v>0</v>
      </c>
    </row>
    <row r="604" spans="6:33" x14ac:dyDescent="0.2">
      <c r="F604" s="610">
        <f t="shared" si="163"/>
        <v>1901</v>
      </c>
      <c r="G604">
        <f t="shared" si="164"/>
        <v>593</v>
      </c>
      <c r="H604" s="612">
        <f t="shared" si="156"/>
        <v>593</v>
      </c>
      <c r="I604" s="598">
        <f t="shared" si="157"/>
        <v>0</v>
      </c>
      <c r="J604" s="598">
        <f t="shared" si="165"/>
        <v>0</v>
      </c>
      <c r="K604" s="598">
        <f t="shared" si="158"/>
        <v>0</v>
      </c>
      <c r="L604" s="598">
        <f t="shared" si="159"/>
        <v>0</v>
      </c>
      <c r="M604" s="598">
        <f t="shared" si="151"/>
        <v>0</v>
      </c>
      <c r="N604" s="598">
        <f t="shared" si="160"/>
        <v>0</v>
      </c>
      <c r="P604" s="610"/>
      <c r="V604" s="598">
        <f t="shared" si="161"/>
        <v>0</v>
      </c>
      <c r="W604" s="612">
        <f t="shared" si="162"/>
        <v>593</v>
      </c>
      <c r="X604" s="610"/>
      <c r="Y604" s="610"/>
      <c r="AC604">
        <f t="shared" si="152"/>
        <v>1901</v>
      </c>
      <c r="AD604">
        <f t="shared" si="153"/>
        <v>8</v>
      </c>
      <c r="AE604">
        <f t="shared" si="154"/>
        <v>0</v>
      </c>
      <c r="AF604">
        <f>SUM($AE$10:AE604)</f>
        <v>0</v>
      </c>
      <c r="AG604">
        <f t="shared" si="155"/>
        <v>0</v>
      </c>
    </row>
    <row r="605" spans="6:33" x14ac:dyDescent="0.2">
      <c r="F605" s="610">
        <f t="shared" si="163"/>
        <v>1901</v>
      </c>
      <c r="G605">
        <f t="shared" si="164"/>
        <v>594</v>
      </c>
      <c r="H605" s="612">
        <f t="shared" si="156"/>
        <v>594</v>
      </c>
      <c r="I605" s="598">
        <f t="shared" si="157"/>
        <v>0</v>
      </c>
      <c r="J605" s="598">
        <f t="shared" si="165"/>
        <v>0</v>
      </c>
      <c r="K605" s="598">
        <f t="shared" si="158"/>
        <v>0</v>
      </c>
      <c r="L605" s="598">
        <f t="shared" si="159"/>
        <v>0</v>
      </c>
      <c r="M605" s="598">
        <f t="shared" si="151"/>
        <v>0</v>
      </c>
      <c r="N605" s="598">
        <f t="shared" si="160"/>
        <v>0</v>
      </c>
      <c r="P605" s="610"/>
      <c r="V605" s="598">
        <f t="shared" si="161"/>
        <v>0</v>
      </c>
      <c r="W605" s="612">
        <f t="shared" si="162"/>
        <v>594</v>
      </c>
      <c r="X605" s="610"/>
      <c r="Y605" s="610"/>
      <c r="AC605">
        <f t="shared" si="152"/>
        <v>1901</v>
      </c>
      <c r="AD605">
        <f t="shared" si="153"/>
        <v>8</v>
      </c>
      <c r="AE605">
        <f t="shared" si="154"/>
        <v>0</v>
      </c>
      <c r="AF605">
        <f>SUM($AE$10:AE605)</f>
        <v>0</v>
      </c>
      <c r="AG605">
        <f t="shared" si="155"/>
        <v>0</v>
      </c>
    </row>
    <row r="606" spans="6:33" x14ac:dyDescent="0.2">
      <c r="F606" s="610">
        <f t="shared" si="163"/>
        <v>1901</v>
      </c>
      <c r="G606">
        <f t="shared" si="164"/>
        <v>595</v>
      </c>
      <c r="H606" s="612">
        <f t="shared" si="156"/>
        <v>595</v>
      </c>
      <c r="I606" s="598">
        <f t="shared" si="157"/>
        <v>0</v>
      </c>
      <c r="J606" s="598">
        <f t="shared" si="165"/>
        <v>0</v>
      </c>
      <c r="K606" s="598">
        <f t="shared" si="158"/>
        <v>0</v>
      </c>
      <c r="L606" s="598">
        <f t="shared" si="159"/>
        <v>0</v>
      </c>
      <c r="M606" s="598">
        <f t="shared" si="151"/>
        <v>0</v>
      </c>
      <c r="N606" s="598">
        <f t="shared" si="160"/>
        <v>0</v>
      </c>
      <c r="P606" s="610"/>
      <c r="V606" s="598">
        <f t="shared" si="161"/>
        <v>0</v>
      </c>
      <c r="W606" s="612">
        <f t="shared" si="162"/>
        <v>595</v>
      </c>
      <c r="X606" s="610"/>
      <c r="Y606" s="610"/>
      <c r="AC606">
        <f t="shared" si="152"/>
        <v>1901</v>
      </c>
      <c r="AD606">
        <f t="shared" si="153"/>
        <v>8</v>
      </c>
      <c r="AE606">
        <f t="shared" si="154"/>
        <v>0</v>
      </c>
      <c r="AF606">
        <f>SUM($AE$10:AE606)</f>
        <v>0</v>
      </c>
      <c r="AG606">
        <f t="shared" si="155"/>
        <v>0</v>
      </c>
    </row>
    <row r="607" spans="6:33" x14ac:dyDescent="0.2">
      <c r="F607" s="610">
        <f t="shared" si="163"/>
        <v>1901</v>
      </c>
      <c r="G607">
        <f t="shared" si="164"/>
        <v>596</v>
      </c>
      <c r="H607" s="612">
        <f t="shared" si="156"/>
        <v>596</v>
      </c>
      <c r="I607" s="598">
        <f t="shared" si="157"/>
        <v>0</v>
      </c>
      <c r="J607" s="598">
        <f t="shared" si="165"/>
        <v>0</v>
      </c>
      <c r="K607" s="598">
        <f t="shared" si="158"/>
        <v>0</v>
      </c>
      <c r="L607" s="598">
        <f t="shared" si="159"/>
        <v>0</v>
      </c>
      <c r="M607" s="598">
        <f t="shared" si="151"/>
        <v>0</v>
      </c>
      <c r="N607" s="598">
        <f t="shared" si="160"/>
        <v>0</v>
      </c>
      <c r="P607" s="610"/>
      <c r="V607" s="598">
        <f t="shared" si="161"/>
        <v>0</v>
      </c>
      <c r="W607" s="612">
        <f t="shared" si="162"/>
        <v>596</v>
      </c>
      <c r="X607" s="610"/>
      <c r="Y607" s="610"/>
      <c r="AC607">
        <f t="shared" si="152"/>
        <v>1901</v>
      </c>
      <c r="AD607">
        <f t="shared" si="153"/>
        <v>8</v>
      </c>
      <c r="AE607">
        <f t="shared" si="154"/>
        <v>0</v>
      </c>
      <c r="AF607">
        <f>SUM($AE$10:AE607)</f>
        <v>0</v>
      </c>
      <c r="AG607">
        <f t="shared" si="155"/>
        <v>0</v>
      </c>
    </row>
    <row r="608" spans="6:33" x14ac:dyDescent="0.2">
      <c r="F608" s="610">
        <f t="shared" si="163"/>
        <v>1901</v>
      </c>
      <c r="G608">
        <f t="shared" si="164"/>
        <v>597</v>
      </c>
      <c r="H608" s="612">
        <f t="shared" si="156"/>
        <v>597</v>
      </c>
      <c r="I608" s="598">
        <f t="shared" si="157"/>
        <v>0</v>
      </c>
      <c r="J608" s="598">
        <f t="shared" si="165"/>
        <v>0</v>
      </c>
      <c r="K608" s="598">
        <f t="shared" si="158"/>
        <v>0</v>
      </c>
      <c r="L608" s="598">
        <f t="shared" si="159"/>
        <v>0</v>
      </c>
      <c r="M608" s="598">
        <f t="shared" si="151"/>
        <v>0</v>
      </c>
      <c r="N608" s="598">
        <f t="shared" si="160"/>
        <v>0</v>
      </c>
      <c r="P608" s="610"/>
      <c r="V608" s="598">
        <f t="shared" si="161"/>
        <v>0</v>
      </c>
      <c r="W608" s="612">
        <f t="shared" si="162"/>
        <v>597</v>
      </c>
      <c r="X608" s="610"/>
      <c r="Y608" s="610"/>
      <c r="AC608">
        <f t="shared" si="152"/>
        <v>1901</v>
      </c>
      <c r="AD608">
        <f t="shared" si="153"/>
        <v>8</v>
      </c>
      <c r="AE608">
        <f t="shared" si="154"/>
        <v>0</v>
      </c>
      <c r="AF608">
        <f>SUM($AE$10:AE608)</f>
        <v>0</v>
      </c>
      <c r="AG608">
        <f t="shared" si="155"/>
        <v>0</v>
      </c>
    </row>
    <row r="609" spans="6:33" x14ac:dyDescent="0.2">
      <c r="F609" s="610">
        <f t="shared" si="163"/>
        <v>1901</v>
      </c>
      <c r="G609">
        <f t="shared" si="164"/>
        <v>598</v>
      </c>
      <c r="H609" s="612">
        <f t="shared" si="156"/>
        <v>598</v>
      </c>
      <c r="I609" s="598">
        <f t="shared" si="157"/>
        <v>0</v>
      </c>
      <c r="J609" s="598">
        <f t="shared" si="165"/>
        <v>0</v>
      </c>
      <c r="K609" s="598">
        <f t="shared" si="158"/>
        <v>0</v>
      </c>
      <c r="L609" s="598">
        <f t="shared" si="159"/>
        <v>0</v>
      </c>
      <c r="M609" s="598">
        <f t="shared" si="151"/>
        <v>0</v>
      </c>
      <c r="N609" s="598">
        <f t="shared" si="160"/>
        <v>0</v>
      </c>
      <c r="P609" s="610"/>
      <c r="V609" s="598">
        <f t="shared" si="161"/>
        <v>0</v>
      </c>
      <c r="W609" s="612">
        <f t="shared" si="162"/>
        <v>598</v>
      </c>
      <c r="X609" s="610"/>
      <c r="Y609" s="610"/>
      <c r="AC609">
        <f t="shared" si="152"/>
        <v>1901</v>
      </c>
      <c r="AD609">
        <f t="shared" si="153"/>
        <v>8</v>
      </c>
      <c r="AE609">
        <f t="shared" si="154"/>
        <v>0</v>
      </c>
      <c r="AF609">
        <f>SUM($AE$10:AE609)</f>
        <v>0</v>
      </c>
      <c r="AG609">
        <f t="shared" si="155"/>
        <v>0</v>
      </c>
    </row>
    <row r="610" spans="6:33" x14ac:dyDescent="0.2">
      <c r="F610" s="610">
        <f t="shared" si="163"/>
        <v>1901</v>
      </c>
      <c r="G610">
        <f t="shared" si="164"/>
        <v>599</v>
      </c>
      <c r="H610" s="612">
        <f t="shared" si="156"/>
        <v>599</v>
      </c>
      <c r="I610" s="598">
        <f t="shared" si="157"/>
        <v>0</v>
      </c>
      <c r="J610" s="598">
        <f t="shared" si="165"/>
        <v>0</v>
      </c>
      <c r="K610" s="598">
        <f t="shared" si="158"/>
        <v>0</v>
      </c>
      <c r="L610" s="598">
        <f t="shared" si="159"/>
        <v>0</v>
      </c>
      <c r="M610" s="598">
        <f t="shared" si="151"/>
        <v>0</v>
      </c>
      <c r="N610" s="598">
        <f t="shared" si="160"/>
        <v>0</v>
      </c>
      <c r="P610" s="610"/>
      <c r="V610" s="598">
        <f t="shared" si="161"/>
        <v>0</v>
      </c>
      <c r="W610" s="612">
        <f t="shared" si="162"/>
        <v>599</v>
      </c>
      <c r="X610" s="610"/>
      <c r="Y610" s="610"/>
      <c r="AC610">
        <f t="shared" si="152"/>
        <v>1901</v>
      </c>
      <c r="AD610">
        <f t="shared" si="153"/>
        <v>8</v>
      </c>
      <c r="AE610">
        <f t="shared" si="154"/>
        <v>0</v>
      </c>
      <c r="AF610">
        <f>SUM($AE$10:AE610)</f>
        <v>0</v>
      </c>
      <c r="AG610">
        <f t="shared" si="155"/>
        <v>0</v>
      </c>
    </row>
    <row r="611" spans="6:33" x14ac:dyDescent="0.2">
      <c r="F611" s="610">
        <f t="shared" si="163"/>
        <v>1901</v>
      </c>
      <c r="G611">
        <f t="shared" si="164"/>
        <v>600</v>
      </c>
      <c r="H611" s="612">
        <f t="shared" si="156"/>
        <v>600</v>
      </c>
      <c r="I611" s="598">
        <f t="shared" si="157"/>
        <v>0</v>
      </c>
      <c r="J611" s="598">
        <f t="shared" si="165"/>
        <v>0</v>
      </c>
      <c r="K611" s="598">
        <f t="shared" si="158"/>
        <v>0</v>
      </c>
      <c r="L611" s="598">
        <f t="shared" si="159"/>
        <v>0</v>
      </c>
      <c r="M611" s="598">
        <f t="shared" si="151"/>
        <v>0</v>
      </c>
      <c r="N611" s="598">
        <f t="shared" si="160"/>
        <v>0</v>
      </c>
      <c r="P611" s="610"/>
      <c r="V611" s="598">
        <f t="shared" si="161"/>
        <v>0</v>
      </c>
      <c r="W611" s="612">
        <f t="shared" si="162"/>
        <v>600</v>
      </c>
      <c r="X611" s="610"/>
      <c r="Y611" s="610"/>
      <c r="AC611">
        <f t="shared" si="152"/>
        <v>1901</v>
      </c>
      <c r="AD611">
        <f t="shared" si="153"/>
        <v>8</v>
      </c>
      <c r="AE611">
        <f t="shared" si="154"/>
        <v>0</v>
      </c>
      <c r="AF611">
        <f>SUM($AE$10:AE611)</f>
        <v>0</v>
      </c>
      <c r="AG611">
        <f t="shared" si="155"/>
        <v>0</v>
      </c>
    </row>
    <row r="612" spans="6:33" x14ac:dyDescent="0.2">
      <c r="F612" s="610">
        <f t="shared" si="163"/>
        <v>1901</v>
      </c>
      <c r="G612">
        <f t="shared" si="164"/>
        <v>601</v>
      </c>
      <c r="H612" s="612">
        <f t="shared" si="156"/>
        <v>601</v>
      </c>
      <c r="I612" s="598">
        <f t="shared" si="157"/>
        <v>0</v>
      </c>
      <c r="J612" s="598">
        <f t="shared" si="165"/>
        <v>0</v>
      </c>
      <c r="K612" s="598">
        <f t="shared" si="158"/>
        <v>0</v>
      </c>
      <c r="L612" s="598">
        <f t="shared" si="159"/>
        <v>0</v>
      </c>
      <c r="M612" s="598">
        <f t="shared" si="151"/>
        <v>0</v>
      </c>
      <c r="N612" s="598">
        <f t="shared" si="160"/>
        <v>0</v>
      </c>
      <c r="P612" s="610"/>
      <c r="V612" s="598">
        <f t="shared" si="161"/>
        <v>0</v>
      </c>
      <c r="W612" s="612">
        <f t="shared" si="162"/>
        <v>601</v>
      </c>
      <c r="X612" s="610"/>
      <c r="Y612" s="610"/>
      <c r="AC612">
        <f t="shared" si="152"/>
        <v>1901</v>
      </c>
      <c r="AD612">
        <f t="shared" si="153"/>
        <v>8</v>
      </c>
      <c r="AE612">
        <f t="shared" si="154"/>
        <v>0</v>
      </c>
      <c r="AF612">
        <f>SUM($AE$10:AE612)</f>
        <v>0</v>
      </c>
      <c r="AG612">
        <f t="shared" si="155"/>
        <v>0</v>
      </c>
    </row>
    <row r="613" spans="6:33" x14ac:dyDescent="0.2">
      <c r="F613" s="610">
        <f t="shared" si="163"/>
        <v>1901</v>
      </c>
      <c r="G613">
        <f t="shared" si="164"/>
        <v>602</v>
      </c>
      <c r="H613" s="612">
        <f t="shared" si="156"/>
        <v>602</v>
      </c>
      <c r="I613" s="598">
        <f t="shared" si="157"/>
        <v>0</v>
      </c>
      <c r="J613" s="598">
        <f t="shared" si="165"/>
        <v>0</v>
      </c>
      <c r="K613" s="598">
        <f t="shared" si="158"/>
        <v>0</v>
      </c>
      <c r="L613" s="598">
        <f t="shared" si="159"/>
        <v>0</v>
      </c>
      <c r="M613" s="598">
        <f t="shared" si="151"/>
        <v>0</v>
      </c>
      <c r="N613" s="598">
        <f t="shared" si="160"/>
        <v>0</v>
      </c>
      <c r="P613" s="610"/>
      <c r="V613" s="598">
        <f t="shared" si="161"/>
        <v>0</v>
      </c>
      <c r="W613" s="612">
        <f t="shared" si="162"/>
        <v>602</v>
      </c>
      <c r="X613" s="610"/>
      <c r="Y613" s="610"/>
      <c r="AC613">
        <f t="shared" si="152"/>
        <v>1901</v>
      </c>
      <c r="AD613">
        <f t="shared" si="153"/>
        <v>8</v>
      </c>
      <c r="AE613">
        <f t="shared" si="154"/>
        <v>0</v>
      </c>
      <c r="AF613">
        <f>SUM($AE$10:AE613)</f>
        <v>0</v>
      </c>
      <c r="AG613">
        <f t="shared" si="155"/>
        <v>0</v>
      </c>
    </row>
    <row r="614" spans="6:33" x14ac:dyDescent="0.2">
      <c r="F614" s="610">
        <f t="shared" si="163"/>
        <v>1901</v>
      </c>
      <c r="G614">
        <f t="shared" si="164"/>
        <v>603</v>
      </c>
      <c r="H614" s="612">
        <f t="shared" si="156"/>
        <v>603</v>
      </c>
      <c r="I614" s="598">
        <f t="shared" si="157"/>
        <v>0</v>
      </c>
      <c r="J614" s="598">
        <f t="shared" si="165"/>
        <v>0</v>
      </c>
      <c r="K614" s="598">
        <f t="shared" si="158"/>
        <v>0</v>
      </c>
      <c r="L614" s="598">
        <f t="shared" si="159"/>
        <v>0</v>
      </c>
      <c r="M614" s="598">
        <f t="shared" si="151"/>
        <v>0</v>
      </c>
      <c r="N614" s="598">
        <f t="shared" si="160"/>
        <v>0</v>
      </c>
      <c r="P614" s="610"/>
      <c r="V614" s="598">
        <f t="shared" si="161"/>
        <v>0</v>
      </c>
      <c r="W614" s="612">
        <f t="shared" si="162"/>
        <v>603</v>
      </c>
      <c r="X614" s="610"/>
      <c r="Y614" s="610"/>
      <c r="AC614">
        <f t="shared" si="152"/>
        <v>1901</v>
      </c>
      <c r="AD614">
        <f t="shared" si="153"/>
        <v>8</v>
      </c>
      <c r="AE614">
        <f t="shared" si="154"/>
        <v>0</v>
      </c>
      <c r="AF614">
        <f>SUM($AE$10:AE614)</f>
        <v>0</v>
      </c>
      <c r="AG614">
        <f t="shared" si="155"/>
        <v>0</v>
      </c>
    </row>
    <row r="615" spans="6:33" x14ac:dyDescent="0.2">
      <c r="F615" s="610">
        <f t="shared" si="163"/>
        <v>1901</v>
      </c>
      <c r="G615">
        <f t="shared" si="164"/>
        <v>604</v>
      </c>
      <c r="H615" s="612">
        <f t="shared" si="156"/>
        <v>604</v>
      </c>
      <c r="I615" s="598">
        <f t="shared" si="157"/>
        <v>0</v>
      </c>
      <c r="J615" s="598">
        <f t="shared" si="165"/>
        <v>0</v>
      </c>
      <c r="K615" s="598">
        <f t="shared" si="158"/>
        <v>0</v>
      </c>
      <c r="L615" s="598">
        <f t="shared" si="159"/>
        <v>0</v>
      </c>
      <c r="M615" s="598">
        <f t="shared" si="151"/>
        <v>0</v>
      </c>
      <c r="N615" s="598">
        <f t="shared" si="160"/>
        <v>0</v>
      </c>
      <c r="P615" s="610"/>
      <c r="V615" s="598">
        <f t="shared" si="161"/>
        <v>0</v>
      </c>
      <c r="W615" s="612">
        <f t="shared" si="162"/>
        <v>604</v>
      </c>
      <c r="X615" s="610"/>
      <c r="Y615" s="610"/>
      <c r="AC615">
        <f t="shared" si="152"/>
        <v>1901</v>
      </c>
      <c r="AD615">
        <f t="shared" si="153"/>
        <v>8</v>
      </c>
      <c r="AE615">
        <f t="shared" si="154"/>
        <v>0</v>
      </c>
      <c r="AF615">
        <f>SUM($AE$10:AE615)</f>
        <v>0</v>
      </c>
      <c r="AG615">
        <f t="shared" si="155"/>
        <v>0</v>
      </c>
    </row>
    <row r="616" spans="6:33" x14ac:dyDescent="0.2">
      <c r="F616" s="610">
        <f t="shared" si="163"/>
        <v>1901</v>
      </c>
      <c r="G616">
        <f t="shared" si="164"/>
        <v>605</v>
      </c>
      <c r="H616" s="612">
        <f t="shared" si="156"/>
        <v>605</v>
      </c>
      <c r="I616" s="598">
        <f t="shared" si="157"/>
        <v>0</v>
      </c>
      <c r="J616" s="598">
        <f t="shared" si="165"/>
        <v>0</v>
      </c>
      <c r="K616" s="598">
        <f t="shared" si="158"/>
        <v>0</v>
      </c>
      <c r="L616" s="598">
        <f t="shared" si="159"/>
        <v>0</v>
      </c>
      <c r="M616" s="598">
        <f t="shared" si="151"/>
        <v>0</v>
      </c>
      <c r="N616" s="598">
        <f t="shared" si="160"/>
        <v>0</v>
      </c>
      <c r="P616" s="610"/>
      <c r="V616" s="598">
        <f t="shared" si="161"/>
        <v>0</v>
      </c>
      <c r="W616" s="612">
        <f t="shared" si="162"/>
        <v>605</v>
      </c>
      <c r="X616" s="610"/>
      <c r="Y616" s="610"/>
      <c r="AC616">
        <f t="shared" si="152"/>
        <v>1901</v>
      </c>
      <c r="AD616">
        <f t="shared" si="153"/>
        <v>8</v>
      </c>
      <c r="AE616">
        <f t="shared" si="154"/>
        <v>0</v>
      </c>
      <c r="AF616">
        <f>SUM($AE$10:AE616)</f>
        <v>0</v>
      </c>
      <c r="AG616">
        <f t="shared" si="155"/>
        <v>0</v>
      </c>
    </row>
    <row r="617" spans="6:33" x14ac:dyDescent="0.2">
      <c r="F617" s="610">
        <f t="shared" si="163"/>
        <v>1901</v>
      </c>
      <c r="G617">
        <f t="shared" si="164"/>
        <v>606</v>
      </c>
      <c r="H617" s="612">
        <f t="shared" si="156"/>
        <v>606</v>
      </c>
      <c r="I617" s="598">
        <f t="shared" si="157"/>
        <v>0</v>
      </c>
      <c r="J617" s="598">
        <f t="shared" si="165"/>
        <v>0</v>
      </c>
      <c r="K617" s="598">
        <f t="shared" si="158"/>
        <v>0</v>
      </c>
      <c r="L617" s="598">
        <f t="shared" si="159"/>
        <v>0</v>
      </c>
      <c r="M617" s="598">
        <f t="shared" si="151"/>
        <v>0</v>
      </c>
      <c r="N617" s="598">
        <f t="shared" si="160"/>
        <v>0</v>
      </c>
      <c r="P617" s="610"/>
      <c r="V617" s="598">
        <f t="shared" si="161"/>
        <v>0</v>
      </c>
      <c r="W617" s="612">
        <f t="shared" si="162"/>
        <v>606</v>
      </c>
      <c r="X617" s="610"/>
      <c r="Y617" s="610"/>
      <c r="AC617">
        <f t="shared" si="152"/>
        <v>1901</v>
      </c>
      <c r="AD617">
        <f t="shared" si="153"/>
        <v>8</v>
      </c>
      <c r="AE617">
        <f t="shared" si="154"/>
        <v>0</v>
      </c>
      <c r="AF617">
        <f>SUM($AE$10:AE617)</f>
        <v>0</v>
      </c>
      <c r="AG617">
        <f t="shared" si="155"/>
        <v>0</v>
      </c>
    </row>
    <row r="618" spans="6:33" x14ac:dyDescent="0.2">
      <c r="F618" s="610">
        <f t="shared" si="163"/>
        <v>1901</v>
      </c>
      <c r="G618">
        <f t="shared" si="164"/>
        <v>607</v>
      </c>
      <c r="H618" s="612">
        <f t="shared" si="156"/>
        <v>607</v>
      </c>
      <c r="I618" s="598">
        <f t="shared" si="157"/>
        <v>0</v>
      </c>
      <c r="J618" s="598">
        <f t="shared" si="165"/>
        <v>0</v>
      </c>
      <c r="K618" s="598">
        <f t="shared" si="158"/>
        <v>0</v>
      </c>
      <c r="L618" s="598">
        <f t="shared" si="159"/>
        <v>0</v>
      </c>
      <c r="M618" s="598">
        <f t="shared" si="151"/>
        <v>0</v>
      </c>
      <c r="N618" s="598">
        <f t="shared" si="160"/>
        <v>0</v>
      </c>
      <c r="P618" s="610"/>
      <c r="V618" s="598">
        <f t="shared" si="161"/>
        <v>0</v>
      </c>
      <c r="W618" s="612">
        <f t="shared" si="162"/>
        <v>607</v>
      </c>
      <c r="X618" s="610"/>
      <c r="Y618" s="610"/>
      <c r="AC618">
        <f t="shared" si="152"/>
        <v>1901</v>
      </c>
      <c r="AD618">
        <f t="shared" si="153"/>
        <v>8</v>
      </c>
      <c r="AE618">
        <f t="shared" si="154"/>
        <v>0</v>
      </c>
      <c r="AF618">
        <f>SUM($AE$10:AE618)</f>
        <v>0</v>
      </c>
      <c r="AG618">
        <f t="shared" si="155"/>
        <v>0</v>
      </c>
    </row>
    <row r="619" spans="6:33" x14ac:dyDescent="0.2">
      <c r="F619" s="610">
        <f t="shared" si="163"/>
        <v>1901</v>
      </c>
      <c r="G619">
        <f t="shared" si="164"/>
        <v>608</v>
      </c>
      <c r="H619" s="612">
        <f t="shared" si="156"/>
        <v>608</v>
      </c>
      <c r="I619" s="598">
        <f t="shared" si="157"/>
        <v>0</v>
      </c>
      <c r="J619" s="598">
        <f t="shared" si="165"/>
        <v>0</v>
      </c>
      <c r="K619" s="598">
        <f t="shared" si="158"/>
        <v>0</v>
      </c>
      <c r="L619" s="598">
        <f t="shared" si="159"/>
        <v>0</v>
      </c>
      <c r="M619" s="598">
        <f t="shared" si="151"/>
        <v>0</v>
      </c>
      <c r="N619" s="598">
        <f t="shared" si="160"/>
        <v>0</v>
      </c>
      <c r="P619" s="610"/>
      <c r="V619" s="598">
        <f t="shared" si="161"/>
        <v>0</v>
      </c>
      <c r="W619" s="612">
        <f t="shared" si="162"/>
        <v>608</v>
      </c>
      <c r="X619" s="610"/>
      <c r="Y619" s="610"/>
      <c r="AC619">
        <f t="shared" si="152"/>
        <v>1901</v>
      </c>
      <c r="AD619">
        <f t="shared" si="153"/>
        <v>8</v>
      </c>
      <c r="AE619">
        <f t="shared" si="154"/>
        <v>0</v>
      </c>
      <c r="AF619">
        <f>SUM($AE$10:AE619)</f>
        <v>0</v>
      </c>
      <c r="AG619">
        <f t="shared" si="155"/>
        <v>0</v>
      </c>
    </row>
    <row r="620" spans="6:33" x14ac:dyDescent="0.2">
      <c r="F620" s="610">
        <f t="shared" si="163"/>
        <v>1901</v>
      </c>
      <c r="G620">
        <f t="shared" si="164"/>
        <v>609</v>
      </c>
      <c r="H620" s="612">
        <f t="shared" si="156"/>
        <v>609</v>
      </c>
      <c r="I620" s="598">
        <f t="shared" si="157"/>
        <v>0</v>
      </c>
      <c r="J620" s="598">
        <f t="shared" si="165"/>
        <v>0</v>
      </c>
      <c r="K620" s="598">
        <f t="shared" si="158"/>
        <v>0</v>
      </c>
      <c r="L620" s="598">
        <f t="shared" si="159"/>
        <v>0</v>
      </c>
      <c r="M620" s="598">
        <f t="shared" si="151"/>
        <v>0</v>
      </c>
      <c r="N620" s="598">
        <f t="shared" si="160"/>
        <v>0</v>
      </c>
      <c r="P620" s="610"/>
      <c r="V620" s="598">
        <f t="shared" si="161"/>
        <v>0</v>
      </c>
      <c r="W620" s="612">
        <f t="shared" si="162"/>
        <v>609</v>
      </c>
      <c r="X620" s="610"/>
      <c r="Y620" s="610"/>
      <c r="AC620">
        <f t="shared" si="152"/>
        <v>1901</v>
      </c>
      <c r="AD620">
        <f t="shared" si="153"/>
        <v>8</v>
      </c>
      <c r="AE620">
        <f t="shared" si="154"/>
        <v>0</v>
      </c>
      <c r="AF620">
        <f>SUM($AE$10:AE620)</f>
        <v>0</v>
      </c>
      <c r="AG620">
        <f t="shared" si="155"/>
        <v>0</v>
      </c>
    </row>
    <row r="621" spans="6:33" x14ac:dyDescent="0.2">
      <c r="F621" s="610">
        <f t="shared" si="163"/>
        <v>1901</v>
      </c>
      <c r="G621">
        <f t="shared" si="164"/>
        <v>610</v>
      </c>
      <c r="H621" s="612">
        <f t="shared" si="156"/>
        <v>610</v>
      </c>
      <c r="I621" s="598">
        <f t="shared" si="157"/>
        <v>0</v>
      </c>
      <c r="J621" s="598">
        <f t="shared" si="165"/>
        <v>0</v>
      </c>
      <c r="K621" s="598">
        <f t="shared" si="158"/>
        <v>0</v>
      </c>
      <c r="L621" s="598">
        <f t="shared" si="159"/>
        <v>0</v>
      </c>
      <c r="M621" s="598">
        <f t="shared" si="151"/>
        <v>0</v>
      </c>
      <c r="N621" s="598">
        <f t="shared" si="160"/>
        <v>0</v>
      </c>
      <c r="P621" s="610"/>
      <c r="V621" s="598">
        <f t="shared" si="161"/>
        <v>0</v>
      </c>
      <c r="W621" s="612">
        <f t="shared" si="162"/>
        <v>610</v>
      </c>
      <c r="X621" s="610"/>
      <c r="Y621" s="610"/>
      <c r="AC621">
        <f t="shared" si="152"/>
        <v>1901</v>
      </c>
      <c r="AD621">
        <f t="shared" si="153"/>
        <v>9</v>
      </c>
      <c r="AE621">
        <f t="shared" si="154"/>
        <v>0</v>
      </c>
      <c r="AF621">
        <f>SUM($AE$10:AE621)</f>
        <v>0</v>
      </c>
      <c r="AG621">
        <f t="shared" si="155"/>
        <v>0</v>
      </c>
    </row>
    <row r="622" spans="6:33" x14ac:dyDescent="0.2">
      <c r="F622" s="610">
        <f t="shared" si="163"/>
        <v>1901</v>
      </c>
      <c r="G622">
        <f t="shared" si="164"/>
        <v>611</v>
      </c>
      <c r="H622" s="612">
        <f t="shared" si="156"/>
        <v>611</v>
      </c>
      <c r="I622" s="598">
        <f t="shared" si="157"/>
        <v>0</v>
      </c>
      <c r="J622" s="598">
        <f t="shared" si="165"/>
        <v>0</v>
      </c>
      <c r="K622" s="598">
        <f t="shared" si="158"/>
        <v>0</v>
      </c>
      <c r="L622" s="598">
        <f t="shared" si="159"/>
        <v>0</v>
      </c>
      <c r="M622" s="598">
        <f t="shared" si="151"/>
        <v>0</v>
      </c>
      <c r="N622" s="598">
        <f t="shared" si="160"/>
        <v>0</v>
      </c>
      <c r="P622" s="610"/>
      <c r="V622" s="598">
        <f t="shared" si="161"/>
        <v>0</v>
      </c>
      <c r="W622" s="612">
        <f t="shared" si="162"/>
        <v>611</v>
      </c>
      <c r="X622" s="610"/>
      <c r="Y622" s="610"/>
      <c r="AC622">
        <f t="shared" si="152"/>
        <v>1901</v>
      </c>
      <c r="AD622">
        <f t="shared" si="153"/>
        <v>9</v>
      </c>
      <c r="AE622">
        <f t="shared" si="154"/>
        <v>0</v>
      </c>
      <c r="AF622">
        <f>SUM($AE$10:AE622)</f>
        <v>0</v>
      </c>
      <c r="AG622">
        <f t="shared" si="155"/>
        <v>0</v>
      </c>
    </row>
    <row r="623" spans="6:33" x14ac:dyDescent="0.2">
      <c r="F623" s="610">
        <f t="shared" si="163"/>
        <v>1901</v>
      </c>
      <c r="G623">
        <f t="shared" si="164"/>
        <v>612</v>
      </c>
      <c r="H623" s="612">
        <f t="shared" si="156"/>
        <v>612</v>
      </c>
      <c r="I623" s="598">
        <f t="shared" si="157"/>
        <v>0</v>
      </c>
      <c r="J623" s="598">
        <f t="shared" si="165"/>
        <v>0</v>
      </c>
      <c r="K623" s="598">
        <f t="shared" si="158"/>
        <v>0</v>
      </c>
      <c r="L623" s="598">
        <f t="shared" si="159"/>
        <v>0</v>
      </c>
      <c r="M623" s="598">
        <f t="shared" si="151"/>
        <v>0</v>
      </c>
      <c r="N623" s="598">
        <f t="shared" si="160"/>
        <v>0</v>
      </c>
      <c r="P623" s="610"/>
      <c r="V623" s="598">
        <f t="shared" si="161"/>
        <v>0</v>
      </c>
      <c r="W623" s="612">
        <f t="shared" si="162"/>
        <v>612</v>
      </c>
      <c r="X623" s="610"/>
      <c r="Y623" s="610"/>
      <c r="AC623">
        <f t="shared" si="152"/>
        <v>1901</v>
      </c>
      <c r="AD623">
        <f t="shared" si="153"/>
        <v>9</v>
      </c>
      <c r="AE623">
        <f t="shared" si="154"/>
        <v>0</v>
      </c>
      <c r="AF623">
        <f>SUM($AE$10:AE623)</f>
        <v>0</v>
      </c>
      <c r="AG623">
        <f t="shared" si="155"/>
        <v>0</v>
      </c>
    </row>
    <row r="624" spans="6:33" x14ac:dyDescent="0.2">
      <c r="F624" s="610">
        <f t="shared" si="163"/>
        <v>1901</v>
      </c>
      <c r="G624">
        <f t="shared" si="164"/>
        <v>613</v>
      </c>
      <c r="H624" s="612">
        <f t="shared" si="156"/>
        <v>613</v>
      </c>
      <c r="I624" s="598">
        <f t="shared" si="157"/>
        <v>0</v>
      </c>
      <c r="J624" s="598">
        <f t="shared" si="165"/>
        <v>0</v>
      </c>
      <c r="K624" s="598">
        <f t="shared" si="158"/>
        <v>0</v>
      </c>
      <c r="L624" s="598">
        <f t="shared" si="159"/>
        <v>0</v>
      </c>
      <c r="M624" s="598">
        <f t="shared" si="151"/>
        <v>0</v>
      </c>
      <c r="N624" s="598">
        <f t="shared" si="160"/>
        <v>0</v>
      </c>
      <c r="P624" s="610"/>
      <c r="V624" s="598">
        <f t="shared" si="161"/>
        <v>0</v>
      </c>
      <c r="W624" s="612">
        <f t="shared" si="162"/>
        <v>613</v>
      </c>
      <c r="X624" s="610"/>
      <c r="Y624" s="610"/>
      <c r="AC624">
        <f t="shared" si="152"/>
        <v>1901</v>
      </c>
      <c r="AD624">
        <f t="shared" si="153"/>
        <v>9</v>
      </c>
      <c r="AE624">
        <f t="shared" si="154"/>
        <v>0</v>
      </c>
      <c r="AF624">
        <f>SUM($AE$10:AE624)</f>
        <v>0</v>
      </c>
      <c r="AG624">
        <f t="shared" si="155"/>
        <v>0</v>
      </c>
    </row>
    <row r="625" spans="6:33" x14ac:dyDescent="0.2">
      <c r="F625" s="610">
        <f t="shared" si="163"/>
        <v>1901</v>
      </c>
      <c r="G625">
        <f t="shared" si="164"/>
        <v>614</v>
      </c>
      <c r="H625" s="612">
        <f t="shared" si="156"/>
        <v>614</v>
      </c>
      <c r="I625" s="598">
        <f t="shared" si="157"/>
        <v>0</v>
      </c>
      <c r="J625" s="598">
        <f t="shared" si="165"/>
        <v>0</v>
      </c>
      <c r="K625" s="598">
        <f t="shared" si="158"/>
        <v>0</v>
      </c>
      <c r="L625" s="598">
        <f t="shared" si="159"/>
        <v>0</v>
      </c>
      <c r="M625" s="598">
        <f t="shared" si="151"/>
        <v>0</v>
      </c>
      <c r="N625" s="598">
        <f t="shared" si="160"/>
        <v>0</v>
      </c>
      <c r="P625" s="610"/>
      <c r="V625" s="598">
        <f t="shared" si="161"/>
        <v>0</v>
      </c>
      <c r="W625" s="612">
        <f t="shared" si="162"/>
        <v>614</v>
      </c>
      <c r="X625" s="610"/>
      <c r="Y625" s="610"/>
      <c r="AC625">
        <f t="shared" si="152"/>
        <v>1901</v>
      </c>
      <c r="AD625">
        <f t="shared" si="153"/>
        <v>9</v>
      </c>
      <c r="AE625">
        <f t="shared" si="154"/>
        <v>0</v>
      </c>
      <c r="AF625">
        <f>SUM($AE$10:AE625)</f>
        <v>0</v>
      </c>
      <c r="AG625">
        <f t="shared" si="155"/>
        <v>0</v>
      </c>
    </row>
    <row r="626" spans="6:33" x14ac:dyDescent="0.2">
      <c r="F626" s="610">
        <f t="shared" si="163"/>
        <v>1901</v>
      </c>
      <c r="G626">
        <f t="shared" si="164"/>
        <v>615</v>
      </c>
      <c r="H626" s="612">
        <f t="shared" si="156"/>
        <v>615</v>
      </c>
      <c r="I626" s="598">
        <f t="shared" si="157"/>
        <v>0</v>
      </c>
      <c r="J626" s="598">
        <f t="shared" si="165"/>
        <v>0</v>
      </c>
      <c r="K626" s="598">
        <f t="shared" si="158"/>
        <v>0</v>
      </c>
      <c r="L626" s="598">
        <f t="shared" si="159"/>
        <v>0</v>
      </c>
      <c r="M626" s="598">
        <f t="shared" si="151"/>
        <v>0</v>
      </c>
      <c r="N626" s="598">
        <f t="shared" si="160"/>
        <v>0</v>
      </c>
      <c r="P626" s="610"/>
      <c r="V626" s="598">
        <f t="shared" si="161"/>
        <v>0</v>
      </c>
      <c r="W626" s="612">
        <f t="shared" si="162"/>
        <v>615</v>
      </c>
      <c r="X626" s="610"/>
      <c r="Y626" s="610"/>
      <c r="AC626">
        <f t="shared" si="152"/>
        <v>1901</v>
      </c>
      <c r="AD626">
        <f t="shared" si="153"/>
        <v>9</v>
      </c>
      <c r="AE626">
        <f t="shared" si="154"/>
        <v>0</v>
      </c>
      <c r="AF626">
        <f>SUM($AE$10:AE626)</f>
        <v>0</v>
      </c>
      <c r="AG626">
        <f t="shared" si="155"/>
        <v>0</v>
      </c>
    </row>
    <row r="627" spans="6:33" x14ac:dyDescent="0.2">
      <c r="F627" s="610">
        <f t="shared" si="163"/>
        <v>1901</v>
      </c>
      <c r="G627">
        <f t="shared" si="164"/>
        <v>616</v>
      </c>
      <c r="H627" s="612">
        <f t="shared" si="156"/>
        <v>616</v>
      </c>
      <c r="I627" s="598">
        <f t="shared" si="157"/>
        <v>0</v>
      </c>
      <c r="J627" s="598">
        <f t="shared" si="165"/>
        <v>0</v>
      </c>
      <c r="K627" s="598">
        <f t="shared" si="158"/>
        <v>0</v>
      </c>
      <c r="L627" s="598">
        <f t="shared" si="159"/>
        <v>0</v>
      </c>
      <c r="M627" s="598">
        <f t="shared" si="151"/>
        <v>0</v>
      </c>
      <c r="N627" s="598">
        <f t="shared" si="160"/>
        <v>0</v>
      </c>
      <c r="P627" s="610"/>
      <c r="V627" s="598">
        <f t="shared" si="161"/>
        <v>0</v>
      </c>
      <c r="W627" s="612">
        <f t="shared" si="162"/>
        <v>616</v>
      </c>
      <c r="X627" s="610"/>
      <c r="Y627" s="610"/>
      <c r="AC627">
        <f t="shared" si="152"/>
        <v>1901</v>
      </c>
      <c r="AD627">
        <f t="shared" si="153"/>
        <v>9</v>
      </c>
      <c r="AE627">
        <f t="shared" si="154"/>
        <v>0</v>
      </c>
      <c r="AF627">
        <f>SUM($AE$10:AE627)</f>
        <v>0</v>
      </c>
      <c r="AG627">
        <f t="shared" si="155"/>
        <v>0</v>
      </c>
    </row>
    <row r="628" spans="6:33" x14ac:dyDescent="0.2">
      <c r="F628" s="610">
        <f t="shared" si="163"/>
        <v>1901</v>
      </c>
      <c r="G628">
        <f t="shared" si="164"/>
        <v>617</v>
      </c>
      <c r="H628" s="612">
        <f t="shared" si="156"/>
        <v>617</v>
      </c>
      <c r="I628" s="598">
        <f t="shared" si="157"/>
        <v>0</v>
      </c>
      <c r="J628" s="598">
        <f t="shared" si="165"/>
        <v>0</v>
      </c>
      <c r="K628" s="598">
        <f t="shared" si="158"/>
        <v>0</v>
      </c>
      <c r="L628" s="598">
        <f t="shared" si="159"/>
        <v>0</v>
      </c>
      <c r="M628" s="598">
        <f t="shared" si="151"/>
        <v>0</v>
      </c>
      <c r="N628" s="598">
        <f t="shared" si="160"/>
        <v>0</v>
      </c>
      <c r="P628" s="610"/>
      <c r="V628" s="598">
        <f t="shared" si="161"/>
        <v>0</v>
      </c>
      <c r="W628" s="612">
        <f t="shared" si="162"/>
        <v>617</v>
      </c>
      <c r="X628" s="610"/>
      <c r="Y628" s="610"/>
      <c r="AC628">
        <f t="shared" si="152"/>
        <v>1901</v>
      </c>
      <c r="AD628">
        <f t="shared" si="153"/>
        <v>9</v>
      </c>
      <c r="AE628">
        <f t="shared" si="154"/>
        <v>0</v>
      </c>
      <c r="AF628">
        <f>SUM($AE$10:AE628)</f>
        <v>0</v>
      </c>
      <c r="AG628">
        <f t="shared" si="155"/>
        <v>0</v>
      </c>
    </row>
    <row r="629" spans="6:33" x14ac:dyDescent="0.2">
      <c r="F629" s="610">
        <f t="shared" si="163"/>
        <v>1901</v>
      </c>
      <c r="G629">
        <f t="shared" si="164"/>
        <v>618</v>
      </c>
      <c r="H629" s="612">
        <f t="shared" si="156"/>
        <v>618</v>
      </c>
      <c r="I629" s="598">
        <f t="shared" si="157"/>
        <v>0</v>
      </c>
      <c r="J629" s="598">
        <f t="shared" si="165"/>
        <v>0</v>
      </c>
      <c r="K629" s="598">
        <f t="shared" si="158"/>
        <v>0</v>
      </c>
      <c r="L629" s="598">
        <f t="shared" si="159"/>
        <v>0</v>
      </c>
      <c r="M629" s="598">
        <f t="shared" si="151"/>
        <v>0</v>
      </c>
      <c r="N629" s="598">
        <f t="shared" si="160"/>
        <v>0</v>
      </c>
      <c r="P629" s="610"/>
      <c r="V629" s="598">
        <f t="shared" si="161"/>
        <v>0</v>
      </c>
      <c r="W629" s="612">
        <f t="shared" si="162"/>
        <v>618</v>
      </c>
      <c r="X629" s="610"/>
      <c r="Y629" s="610"/>
      <c r="AC629">
        <f t="shared" si="152"/>
        <v>1901</v>
      </c>
      <c r="AD629">
        <f t="shared" si="153"/>
        <v>9</v>
      </c>
      <c r="AE629">
        <f t="shared" si="154"/>
        <v>0</v>
      </c>
      <c r="AF629">
        <f>SUM($AE$10:AE629)</f>
        <v>0</v>
      </c>
      <c r="AG629">
        <f t="shared" si="155"/>
        <v>0</v>
      </c>
    </row>
    <row r="630" spans="6:33" x14ac:dyDescent="0.2">
      <c r="F630" s="610">
        <f t="shared" si="163"/>
        <v>1901</v>
      </c>
      <c r="G630">
        <f t="shared" si="164"/>
        <v>619</v>
      </c>
      <c r="H630" s="612">
        <f t="shared" si="156"/>
        <v>619</v>
      </c>
      <c r="I630" s="598">
        <f t="shared" si="157"/>
        <v>0</v>
      </c>
      <c r="J630" s="598">
        <f t="shared" si="165"/>
        <v>0</v>
      </c>
      <c r="K630" s="598">
        <f t="shared" si="158"/>
        <v>0</v>
      </c>
      <c r="L630" s="598">
        <f t="shared" si="159"/>
        <v>0</v>
      </c>
      <c r="M630" s="598">
        <f t="shared" si="151"/>
        <v>0</v>
      </c>
      <c r="N630" s="598">
        <f t="shared" si="160"/>
        <v>0</v>
      </c>
      <c r="P630" s="610"/>
      <c r="V630" s="598">
        <f t="shared" si="161"/>
        <v>0</v>
      </c>
      <c r="W630" s="612">
        <f t="shared" si="162"/>
        <v>619</v>
      </c>
      <c r="X630" s="610"/>
      <c r="Y630" s="610"/>
      <c r="AC630">
        <f t="shared" si="152"/>
        <v>1901</v>
      </c>
      <c r="AD630">
        <f t="shared" si="153"/>
        <v>9</v>
      </c>
      <c r="AE630">
        <f t="shared" si="154"/>
        <v>0</v>
      </c>
      <c r="AF630">
        <f>SUM($AE$10:AE630)</f>
        <v>0</v>
      </c>
      <c r="AG630">
        <f t="shared" si="155"/>
        <v>0</v>
      </c>
    </row>
    <row r="631" spans="6:33" x14ac:dyDescent="0.2">
      <c r="F631" s="610">
        <f t="shared" si="163"/>
        <v>1901</v>
      </c>
      <c r="G631">
        <f t="shared" si="164"/>
        <v>620</v>
      </c>
      <c r="H631" s="612">
        <f t="shared" si="156"/>
        <v>620</v>
      </c>
      <c r="I631" s="598">
        <f t="shared" si="157"/>
        <v>0</v>
      </c>
      <c r="J631" s="598">
        <f t="shared" si="165"/>
        <v>0</v>
      </c>
      <c r="K631" s="598">
        <f t="shared" si="158"/>
        <v>0</v>
      </c>
      <c r="L631" s="598">
        <f t="shared" si="159"/>
        <v>0</v>
      </c>
      <c r="M631" s="598">
        <f t="shared" si="151"/>
        <v>0</v>
      </c>
      <c r="N631" s="598">
        <f t="shared" si="160"/>
        <v>0</v>
      </c>
      <c r="P631" s="610"/>
      <c r="V631" s="598">
        <f t="shared" si="161"/>
        <v>0</v>
      </c>
      <c r="W631" s="612">
        <f t="shared" si="162"/>
        <v>620</v>
      </c>
      <c r="X631" s="610"/>
      <c r="Y631" s="610"/>
      <c r="AC631">
        <f t="shared" si="152"/>
        <v>1901</v>
      </c>
      <c r="AD631">
        <f t="shared" si="153"/>
        <v>9</v>
      </c>
      <c r="AE631">
        <f t="shared" si="154"/>
        <v>0</v>
      </c>
      <c r="AF631">
        <f>SUM($AE$10:AE631)</f>
        <v>0</v>
      </c>
      <c r="AG631">
        <f t="shared" si="155"/>
        <v>0</v>
      </c>
    </row>
    <row r="632" spans="6:33" x14ac:dyDescent="0.2">
      <c r="F632" s="610">
        <f t="shared" si="163"/>
        <v>1901</v>
      </c>
      <c r="G632">
        <f t="shared" si="164"/>
        <v>621</v>
      </c>
      <c r="H632" s="612">
        <f t="shared" si="156"/>
        <v>621</v>
      </c>
      <c r="I632" s="598">
        <f t="shared" si="157"/>
        <v>0</v>
      </c>
      <c r="J632" s="598">
        <f t="shared" si="165"/>
        <v>0</v>
      </c>
      <c r="K632" s="598">
        <f t="shared" si="158"/>
        <v>0</v>
      </c>
      <c r="L632" s="598">
        <f t="shared" si="159"/>
        <v>0</v>
      </c>
      <c r="M632" s="598">
        <f t="shared" si="151"/>
        <v>0</v>
      </c>
      <c r="N632" s="598">
        <f t="shared" si="160"/>
        <v>0</v>
      </c>
      <c r="P632" s="610"/>
      <c r="V632" s="598">
        <f t="shared" si="161"/>
        <v>0</v>
      </c>
      <c r="W632" s="612">
        <f t="shared" si="162"/>
        <v>621</v>
      </c>
      <c r="X632" s="610"/>
      <c r="Y632" s="610"/>
      <c r="AC632">
        <f t="shared" si="152"/>
        <v>1901</v>
      </c>
      <c r="AD632">
        <f t="shared" si="153"/>
        <v>9</v>
      </c>
      <c r="AE632">
        <f t="shared" si="154"/>
        <v>0</v>
      </c>
      <c r="AF632">
        <f>SUM($AE$10:AE632)</f>
        <v>0</v>
      </c>
      <c r="AG632">
        <f t="shared" si="155"/>
        <v>0</v>
      </c>
    </row>
    <row r="633" spans="6:33" x14ac:dyDescent="0.2">
      <c r="F633" s="610">
        <f t="shared" si="163"/>
        <v>1901</v>
      </c>
      <c r="G633">
        <f t="shared" si="164"/>
        <v>622</v>
      </c>
      <c r="H633" s="612">
        <f t="shared" si="156"/>
        <v>622</v>
      </c>
      <c r="I633" s="598">
        <f t="shared" si="157"/>
        <v>0</v>
      </c>
      <c r="J633" s="598">
        <f t="shared" si="165"/>
        <v>0</v>
      </c>
      <c r="K633" s="598">
        <f t="shared" si="158"/>
        <v>0</v>
      </c>
      <c r="L633" s="598">
        <f t="shared" si="159"/>
        <v>0</v>
      </c>
      <c r="M633" s="598">
        <f t="shared" si="151"/>
        <v>0</v>
      </c>
      <c r="N633" s="598">
        <f t="shared" si="160"/>
        <v>0</v>
      </c>
      <c r="P633" s="610"/>
      <c r="V633" s="598">
        <f t="shared" si="161"/>
        <v>0</v>
      </c>
      <c r="W633" s="612">
        <f t="shared" si="162"/>
        <v>622</v>
      </c>
      <c r="X633" s="610"/>
      <c r="Y633" s="610"/>
      <c r="AC633">
        <f t="shared" si="152"/>
        <v>1901</v>
      </c>
      <c r="AD633">
        <f t="shared" si="153"/>
        <v>9</v>
      </c>
      <c r="AE633">
        <f t="shared" si="154"/>
        <v>0</v>
      </c>
      <c r="AF633">
        <f>SUM($AE$10:AE633)</f>
        <v>0</v>
      </c>
      <c r="AG633">
        <f t="shared" si="155"/>
        <v>0</v>
      </c>
    </row>
    <row r="634" spans="6:33" x14ac:dyDescent="0.2">
      <c r="F634" s="610">
        <f t="shared" si="163"/>
        <v>1901</v>
      </c>
      <c r="G634">
        <f t="shared" si="164"/>
        <v>623</v>
      </c>
      <c r="H634" s="612">
        <f t="shared" si="156"/>
        <v>623</v>
      </c>
      <c r="I634" s="598">
        <f t="shared" si="157"/>
        <v>0</v>
      </c>
      <c r="J634" s="598">
        <f t="shared" si="165"/>
        <v>0</v>
      </c>
      <c r="K634" s="598">
        <f t="shared" si="158"/>
        <v>0</v>
      </c>
      <c r="L634" s="598">
        <f t="shared" si="159"/>
        <v>0</v>
      </c>
      <c r="M634" s="598">
        <f t="shared" si="151"/>
        <v>0</v>
      </c>
      <c r="N634" s="598">
        <f t="shared" si="160"/>
        <v>0</v>
      </c>
      <c r="P634" s="610"/>
      <c r="V634" s="598">
        <f t="shared" si="161"/>
        <v>0</v>
      </c>
      <c r="W634" s="612">
        <f t="shared" si="162"/>
        <v>623</v>
      </c>
      <c r="X634" s="610"/>
      <c r="Y634" s="610"/>
      <c r="AC634">
        <f t="shared" si="152"/>
        <v>1901</v>
      </c>
      <c r="AD634">
        <f t="shared" si="153"/>
        <v>9</v>
      </c>
      <c r="AE634">
        <f t="shared" si="154"/>
        <v>0</v>
      </c>
      <c r="AF634">
        <f>SUM($AE$10:AE634)</f>
        <v>0</v>
      </c>
      <c r="AG634">
        <f t="shared" si="155"/>
        <v>0</v>
      </c>
    </row>
    <row r="635" spans="6:33" x14ac:dyDescent="0.2">
      <c r="F635" s="610">
        <f t="shared" si="163"/>
        <v>1901</v>
      </c>
      <c r="G635">
        <f t="shared" si="164"/>
        <v>624</v>
      </c>
      <c r="H635" s="612">
        <f t="shared" si="156"/>
        <v>624</v>
      </c>
      <c r="I635" s="598">
        <f t="shared" si="157"/>
        <v>0</v>
      </c>
      <c r="J635" s="598">
        <f t="shared" si="165"/>
        <v>0</v>
      </c>
      <c r="K635" s="598">
        <f t="shared" si="158"/>
        <v>0</v>
      </c>
      <c r="L635" s="598">
        <f t="shared" si="159"/>
        <v>0</v>
      </c>
      <c r="M635" s="598">
        <f t="shared" si="151"/>
        <v>0</v>
      </c>
      <c r="N635" s="598">
        <f t="shared" si="160"/>
        <v>0</v>
      </c>
      <c r="P635" s="610"/>
      <c r="V635" s="598">
        <f t="shared" si="161"/>
        <v>0</v>
      </c>
      <c r="W635" s="612">
        <f t="shared" si="162"/>
        <v>624</v>
      </c>
      <c r="X635" s="610"/>
      <c r="Y635" s="610"/>
      <c r="AC635">
        <f t="shared" si="152"/>
        <v>1901</v>
      </c>
      <c r="AD635">
        <f t="shared" si="153"/>
        <v>9</v>
      </c>
      <c r="AE635">
        <f t="shared" si="154"/>
        <v>0</v>
      </c>
      <c r="AF635">
        <f>SUM($AE$10:AE635)</f>
        <v>0</v>
      </c>
      <c r="AG635">
        <f t="shared" si="155"/>
        <v>0</v>
      </c>
    </row>
    <row r="636" spans="6:33" x14ac:dyDescent="0.2">
      <c r="F636" s="610">
        <f t="shared" si="163"/>
        <v>1901</v>
      </c>
      <c r="G636">
        <f t="shared" si="164"/>
        <v>625</v>
      </c>
      <c r="H636" s="612">
        <f t="shared" si="156"/>
        <v>625</v>
      </c>
      <c r="I636" s="598">
        <f t="shared" si="157"/>
        <v>0</v>
      </c>
      <c r="J636" s="598">
        <f t="shared" si="165"/>
        <v>0</v>
      </c>
      <c r="K636" s="598">
        <f t="shared" si="158"/>
        <v>0</v>
      </c>
      <c r="L636" s="598">
        <f t="shared" si="159"/>
        <v>0</v>
      </c>
      <c r="M636" s="598">
        <f t="shared" si="151"/>
        <v>0</v>
      </c>
      <c r="N636" s="598">
        <f t="shared" si="160"/>
        <v>0</v>
      </c>
      <c r="P636" s="610"/>
      <c r="V636" s="598">
        <f t="shared" si="161"/>
        <v>0</v>
      </c>
      <c r="W636" s="612">
        <f t="shared" si="162"/>
        <v>625</v>
      </c>
      <c r="X636" s="610"/>
      <c r="Y636" s="610"/>
      <c r="AC636">
        <f t="shared" si="152"/>
        <v>1901</v>
      </c>
      <c r="AD636">
        <f t="shared" si="153"/>
        <v>9</v>
      </c>
      <c r="AE636">
        <f t="shared" si="154"/>
        <v>0</v>
      </c>
      <c r="AF636">
        <f>SUM($AE$10:AE636)</f>
        <v>0</v>
      </c>
      <c r="AG636">
        <f t="shared" si="155"/>
        <v>0</v>
      </c>
    </row>
    <row r="637" spans="6:33" x14ac:dyDescent="0.2">
      <c r="F637" s="610">
        <f t="shared" si="163"/>
        <v>1901</v>
      </c>
      <c r="G637">
        <f t="shared" si="164"/>
        <v>626</v>
      </c>
      <c r="H637" s="612">
        <f t="shared" si="156"/>
        <v>626</v>
      </c>
      <c r="I637" s="598">
        <f t="shared" si="157"/>
        <v>0</v>
      </c>
      <c r="J637" s="598">
        <f t="shared" si="165"/>
        <v>0</v>
      </c>
      <c r="K637" s="598">
        <f t="shared" si="158"/>
        <v>0</v>
      </c>
      <c r="L637" s="598">
        <f t="shared" si="159"/>
        <v>0</v>
      </c>
      <c r="M637" s="598">
        <f t="shared" si="151"/>
        <v>0</v>
      </c>
      <c r="N637" s="598">
        <f t="shared" si="160"/>
        <v>0</v>
      </c>
      <c r="P637" s="610"/>
      <c r="V637" s="598">
        <f t="shared" si="161"/>
        <v>0</v>
      </c>
      <c r="W637" s="612">
        <f t="shared" si="162"/>
        <v>626</v>
      </c>
      <c r="X637" s="610"/>
      <c r="Y637" s="610"/>
      <c r="AC637">
        <f t="shared" si="152"/>
        <v>1901</v>
      </c>
      <c r="AD637">
        <f t="shared" si="153"/>
        <v>9</v>
      </c>
      <c r="AE637">
        <f t="shared" si="154"/>
        <v>0</v>
      </c>
      <c r="AF637">
        <f>SUM($AE$10:AE637)</f>
        <v>0</v>
      </c>
      <c r="AG637">
        <f t="shared" si="155"/>
        <v>0</v>
      </c>
    </row>
    <row r="638" spans="6:33" x14ac:dyDescent="0.2">
      <c r="F638" s="610">
        <f t="shared" si="163"/>
        <v>1901</v>
      </c>
      <c r="G638">
        <f t="shared" si="164"/>
        <v>627</v>
      </c>
      <c r="H638" s="612">
        <f t="shared" si="156"/>
        <v>627</v>
      </c>
      <c r="I638" s="598">
        <f t="shared" si="157"/>
        <v>0</v>
      </c>
      <c r="J638" s="598">
        <f t="shared" si="165"/>
        <v>0</v>
      </c>
      <c r="K638" s="598">
        <f t="shared" si="158"/>
        <v>0</v>
      </c>
      <c r="L638" s="598">
        <f t="shared" si="159"/>
        <v>0</v>
      </c>
      <c r="M638" s="598">
        <f t="shared" si="151"/>
        <v>0</v>
      </c>
      <c r="N638" s="598">
        <f t="shared" si="160"/>
        <v>0</v>
      </c>
      <c r="P638" s="610"/>
      <c r="V638" s="598">
        <f t="shared" si="161"/>
        <v>0</v>
      </c>
      <c r="W638" s="612">
        <f t="shared" si="162"/>
        <v>627</v>
      </c>
      <c r="X638" s="610"/>
      <c r="Y638" s="610"/>
      <c r="AC638">
        <f t="shared" si="152"/>
        <v>1901</v>
      </c>
      <c r="AD638">
        <f t="shared" si="153"/>
        <v>9</v>
      </c>
      <c r="AE638">
        <f t="shared" si="154"/>
        <v>0</v>
      </c>
      <c r="AF638">
        <f>SUM($AE$10:AE638)</f>
        <v>0</v>
      </c>
      <c r="AG638">
        <f t="shared" si="155"/>
        <v>0</v>
      </c>
    </row>
    <row r="639" spans="6:33" x14ac:dyDescent="0.2">
      <c r="F639" s="610">
        <f t="shared" si="163"/>
        <v>1901</v>
      </c>
      <c r="G639">
        <f t="shared" si="164"/>
        <v>628</v>
      </c>
      <c r="H639" s="612">
        <f t="shared" si="156"/>
        <v>628</v>
      </c>
      <c r="I639" s="598">
        <f t="shared" si="157"/>
        <v>0</v>
      </c>
      <c r="J639" s="598">
        <f t="shared" si="165"/>
        <v>0</v>
      </c>
      <c r="K639" s="598">
        <f t="shared" si="158"/>
        <v>0</v>
      </c>
      <c r="L639" s="598">
        <f t="shared" si="159"/>
        <v>0</v>
      </c>
      <c r="M639" s="598">
        <f t="shared" si="151"/>
        <v>0</v>
      </c>
      <c r="N639" s="598">
        <f t="shared" si="160"/>
        <v>0</v>
      </c>
      <c r="P639" s="610"/>
      <c r="V639" s="598">
        <f t="shared" si="161"/>
        <v>0</v>
      </c>
      <c r="W639" s="612">
        <f t="shared" si="162"/>
        <v>628</v>
      </c>
      <c r="X639" s="610"/>
      <c r="Y639" s="610"/>
      <c r="AC639">
        <f t="shared" si="152"/>
        <v>1901</v>
      </c>
      <c r="AD639">
        <f t="shared" si="153"/>
        <v>9</v>
      </c>
      <c r="AE639">
        <f t="shared" si="154"/>
        <v>0</v>
      </c>
      <c r="AF639">
        <f>SUM($AE$10:AE639)</f>
        <v>0</v>
      </c>
      <c r="AG639">
        <f t="shared" si="155"/>
        <v>0</v>
      </c>
    </row>
    <row r="640" spans="6:33" x14ac:dyDescent="0.2">
      <c r="F640" s="610">
        <f t="shared" si="163"/>
        <v>1901</v>
      </c>
      <c r="G640">
        <f t="shared" si="164"/>
        <v>629</v>
      </c>
      <c r="H640" s="612">
        <f t="shared" si="156"/>
        <v>629</v>
      </c>
      <c r="I640" s="598">
        <f t="shared" si="157"/>
        <v>0</v>
      </c>
      <c r="J640" s="598">
        <f t="shared" si="165"/>
        <v>0</v>
      </c>
      <c r="K640" s="598">
        <f t="shared" si="158"/>
        <v>0</v>
      </c>
      <c r="L640" s="598">
        <f t="shared" si="159"/>
        <v>0</v>
      </c>
      <c r="M640" s="598">
        <f t="shared" si="151"/>
        <v>0</v>
      </c>
      <c r="N640" s="598">
        <f t="shared" si="160"/>
        <v>0</v>
      </c>
      <c r="P640" s="610"/>
      <c r="V640" s="598">
        <f t="shared" si="161"/>
        <v>0</v>
      </c>
      <c r="W640" s="612">
        <f t="shared" si="162"/>
        <v>629</v>
      </c>
      <c r="X640" s="610"/>
      <c r="Y640" s="610"/>
      <c r="AC640">
        <f t="shared" si="152"/>
        <v>1901</v>
      </c>
      <c r="AD640">
        <f t="shared" si="153"/>
        <v>9</v>
      </c>
      <c r="AE640">
        <f t="shared" si="154"/>
        <v>0</v>
      </c>
      <c r="AF640">
        <f>SUM($AE$10:AE640)</f>
        <v>0</v>
      </c>
      <c r="AG640">
        <f t="shared" si="155"/>
        <v>0</v>
      </c>
    </row>
    <row r="641" spans="6:33" x14ac:dyDescent="0.2">
      <c r="F641" s="610">
        <f t="shared" si="163"/>
        <v>1901</v>
      </c>
      <c r="G641">
        <f t="shared" si="164"/>
        <v>630</v>
      </c>
      <c r="H641" s="612">
        <f t="shared" si="156"/>
        <v>630</v>
      </c>
      <c r="I641" s="598">
        <f t="shared" si="157"/>
        <v>0</v>
      </c>
      <c r="J641" s="598">
        <f t="shared" si="165"/>
        <v>0</v>
      </c>
      <c r="K641" s="598">
        <f t="shared" si="158"/>
        <v>0</v>
      </c>
      <c r="L641" s="598">
        <f t="shared" si="159"/>
        <v>0</v>
      </c>
      <c r="M641" s="598">
        <f t="shared" si="151"/>
        <v>0</v>
      </c>
      <c r="N641" s="598">
        <f t="shared" si="160"/>
        <v>0</v>
      </c>
      <c r="P641" s="610"/>
      <c r="V641" s="598">
        <f t="shared" si="161"/>
        <v>0</v>
      </c>
      <c r="W641" s="612">
        <f t="shared" si="162"/>
        <v>630</v>
      </c>
      <c r="X641" s="610"/>
      <c r="Y641" s="610"/>
      <c r="AC641">
        <f t="shared" si="152"/>
        <v>1901</v>
      </c>
      <c r="AD641">
        <f t="shared" si="153"/>
        <v>9</v>
      </c>
      <c r="AE641">
        <f t="shared" si="154"/>
        <v>0</v>
      </c>
      <c r="AF641">
        <f>SUM($AE$10:AE641)</f>
        <v>0</v>
      </c>
      <c r="AG641">
        <f t="shared" si="155"/>
        <v>0</v>
      </c>
    </row>
    <row r="642" spans="6:33" x14ac:dyDescent="0.2">
      <c r="F642" s="610">
        <f t="shared" si="163"/>
        <v>1901</v>
      </c>
      <c r="G642">
        <f t="shared" si="164"/>
        <v>631</v>
      </c>
      <c r="H642" s="612">
        <f t="shared" si="156"/>
        <v>631</v>
      </c>
      <c r="I642" s="598">
        <f t="shared" si="157"/>
        <v>0</v>
      </c>
      <c r="J642" s="598">
        <f t="shared" si="165"/>
        <v>0</v>
      </c>
      <c r="K642" s="598">
        <f t="shared" si="158"/>
        <v>0</v>
      </c>
      <c r="L642" s="598">
        <f t="shared" si="159"/>
        <v>0</v>
      </c>
      <c r="M642" s="598">
        <f t="shared" si="151"/>
        <v>0</v>
      </c>
      <c r="N642" s="598">
        <f t="shared" si="160"/>
        <v>0</v>
      </c>
      <c r="P642" s="610"/>
      <c r="V642" s="598">
        <f t="shared" si="161"/>
        <v>0</v>
      </c>
      <c r="W642" s="612">
        <f t="shared" si="162"/>
        <v>631</v>
      </c>
      <c r="X642" s="610"/>
      <c r="Y642" s="610"/>
      <c r="AC642">
        <f t="shared" si="152"/>
        <v>1901</v>
      </c>
      <c r="AD642">
        <f t="shared" si="153"/>
        <v>9</v>
      </c>
      <c r="AE642">
        <f t="shared" si="154"/>
        <v>0</v>
      </c>
      <c r="AF642">
        <f>SUM($AE$10:AE642)</f>
        <v>0</v>
      </c>
      <c r="AG642">
        <f t="shared" si="155"/>
        <v>0</v>
      </c>
    </row>
    <row r="643" spans="6:33" x14ac:dyDescent="0.2">
      <c r="F643" s="610">
        <f t="shared" si="163"/>
        <v>1901</v>
      </c>
      <c r="G643">
        <f t="shared" si="164"/>
        <v>632</v>
      </c>
      <c r="H643" s="612">
        <f t="shared" si="156"/>
        <v>632</v>
      </c>
      <c r="I643" s="598">
        <f t="shared" si="157"/>
        <v>0</v>
      </c>
      <c r="J643" s="598">
        <f t="shared" si="165"/>
        <v>0</v>
      </c>
      <c r="K643" s="598">
        <f t="shared" si="158"/>
        <v>0</v>
      </c>
      <c r="L643" s="598">
        <f t="shared" si="159"/>
        <v>0</v>
      </c>
      <c r="M643" s="598">
        <f t="shared" si="151"/>
        <v>0</v>
      </c>
      <c r="N643" s="598">
        <f t="shared" si="160"/>
        <v>0</v>
      </c>
      <c r="P643" s="610"/>
      <c r="V643" s="598">
        <f t="shared" si="161"/>
        <v>0</v>
      </c>
      <c r="W643" s="612">
        <f t="shared" si="162"/>
        <v>632</v>
      </c>
      <c r="X643" s="610"/>
      <c r="Y643" s="610"/>
      <c r="AC643">
        <f t="shared" si="152"/>
        <v>1901</v>
      </c>
      <c r="AD643">
        <f t="shared" si="153"/>
        <v>9</v>
      </c>
      <c r="AE643">
        <f t="shared" si="154"/>
        <v>0</v>
      </c>
      <c r="AF643">
        <f>SUM($AE$10:AE643)</f>
        <v>0</v>
      </c>
      <c r="AG643">
        <f t="shared" si="155"/>
        <v>0</v>
      </c>
    </row>
    <row r="644" spans="6:33" x14ac:dyDescent="0.2">
      <c r="F644" s="610">
        <f t="shared" si="163"/>
        <v>1901</v>
      </c>
      <c r="G644">
        <f t="shared" si="164"/>
        <v>633</v>
      </c>
      <c r="H644" s="612">
        <f t="shared" si="156"/>
        <v>633</v>
      </c>
      <c r="I644" s="598">
        <f t="shared" si="157"/>
        <v>0</v>
      </c>
      <c r="J644" s="598">
        <f t="shared" si="165"/>
        <v>0</v>
      </c>
      <c r="K644" s="598">
        <f t="shared" si="158"/>
        <v>0</v>
      </c>
      <c r="L644" s="598">
        <f t="shared" si="159"/>
        <v>0</v>
      </c>
      <c r="M644" s="598">
        <f t="shared" si="151"/>
        <v>0</v>
      </c>
      <c r="N644" s="598">
        <f t="shared" si="160"/>
        <v>0</v>
      </c>
      <c r="P644" s="610"/>
      <c r="V644" s="598">
        <f t="shared" si="161"/>
        <v>0</v>
      </c>
      <c r="W644" s="612">
        <f t="shared" si="162"/>
        <v>633</v>
      </c>
      <c r="X644" s="610"/>
      <c r="Y644" s="610"/>
      <c r="AC644">
        <f t="shared" si="152"/>
        <v>1901</v>
      </c>
      <c r="AD644">
        <f t="shared" si="153"/>
        <v>9</v>
      </c>
      <c r="AE644">
        <f t="shared" si="154"/>
        <v>0</v>
      </c>
      <c r="AF644">
        <f>SUM($AE$10:AE644)</f>
        <v>0</v>
      </c>
      <c r="AG644">
        <f t="shared" si="155"/>
        <v>0</v>
      </c>
    </row>
    <row r="645" spans="6:33" x14ac:dyDescent="0.2">
      <c r="F645" s="610">
        <f t="shared" si="163"/>
        <v>1901</v>
      </c>
      <c r="G645">
        <f t="shared" si="164"/>
        <v>634</v>
      </c>
      <c r="H645" s="612">
        <f t="shared" si="156"/>
        <v>634</v>
      </c>
      <c r="I645" s="598">
        <f t="shared" si="157"/>
        <v>0</v>
      </c>
      <c r="J645" s="598">
        <f t="shared" si="165"/>
        <v>0</v>
      </c>
      <c r="K645" s="598">
        <f t="shared" si="158"/>
        <v>0</v>
      </c>
      <c r="L645" s="598">
        <f t="shared" si="159"/>
        <v>0</v>
      </c>
      <c r="M645" s="598">
        <f t="shared" si="151"/>
        <v>0</v>
      </c>
      <c r="N645" s="598">
        <f t="shared" si="160"/>
        <v>0</v>
      </c>
      <c r="P645" s="610"/>
      <c r="V645" s="598">
        <f t="shared" si="161"/>
        <v>0</v>
      </c>
      <c r="W645" s="612">
        <f t="shared" si="162"/>
        <v>634</v>
      </c>
      <c r="X645" s="610"/>
      <c r="Y645" s="610"/>
      <c r="AC645">
        <f t="shared" si="152"/>
        <v>1901</v>
      </c>
      <c r="AD645">
        <f t="shared" si="153"/>
        <v>9</v>
      </c>
      <c r="AE645">
        <f t="shared" si="154"/>
        <v>0</v>
      </c>
      <c r="AF645">
        <f>SUM($AE$10:AE645)</f>
        <v>0</v>
      </c>
      <c r="AG645">
        <f t="shared" si="155"/>
        <v>0</v>
      </c>
    </row>
    <row r="646" spans="6:33" x14ac:dyDescent="0.2">
      <c r="F646" s="610">
        <f t="shared" si="163"/>
        <v>1901</v>
      </c>
      <c r="G646">
        <f t="shared" si="164"/>
        <v>635</v>
      </c>
      <c r="H646" s="612">
        <f t="shared" si="156"/>
        <v>635</v>
      </c>
      <c r="I646" s="598">
        <f t="shared" si="157"/>
        <v>0</v>
      </c>
      <c r="J646" s="598">
        <f t="shared" si="165"/>
        <v>0</v>
      </c>
      <c r="K646" s="598">
        <f t="shared" si="158"/>
        <v>0</v>
      </c>
      <c r="L646" s="598">
        <f t="shared" si="159"/>
        <v>0</v>
      </c>
      <c r="M646" s="598">
        <f t="shared" si="151"/>
        <v>0</v>
      </c>
      <c r="N646" s="598">
        <f t="shared" si="160"/>
        <v>0</v>
      </c>
      <c r="P646" s="610"/>
      <c r="V646" s="598">
        <f t="shared" si="161"/>
        <v>0</v>
      </c>
      <c r="W646" s="612">
        <f t="shared" si="162"/>
        <v>635</v>
      </c>
      <c r="X646" s="610"/>
      <c r="Y646" s="610"/>
      <c r="AC646">
        <f t="shared" si="152"/>
        <v>1901</v>
      </c>
      <c r="AD646">
        <f t="shared" si="153"/>
        <v>9</v>
      </c>
      <c r="AE646">
        <f t="shared" si="154"/>
        <v>0</v>
      </c>
      <c r="AF646">
        <f>SUM($AE$10:AE646)</f>
        <v>0</v>
      </c>
      <c r="AG646">
        <f t="shared" si="155"/>
        <v>0</v>
      </c>
    </row>
    <row r="647" spans="6:33" x14ac:dyDescent="0.2">
      <c r="F647" s="610">
        <f t="shared" si="163"/>
        <v>1901</v>
      </c>
      <c r="G647">
        <f t="shared" si="164"/>
        <v>636</v>
      </c>
      <c r="H647" s="612">
        <f t="shared" si="156"/>
        <v>636</v>
      </c>
      <c r="I647" s="598">
        <f t="shared" si="157"/>
        <v>0</v>
      </c>
      <c r="J647" s="598">
        <f t="shared" si="165"/>
        <v>0</v>
      </c>
      <c r="K647" s="598">
        <f t="shared" si="158"/>
        <v>0</v>
      </c>
      <c r="L647" s="598">
        <f t="shared" si="159"/>
        <v>0</v>
      </c>
      <c r="M647" s="598">
        <f t="shared" si="151"/>
        <v>0</v>
      </c>
      <c r="N647" s="598">
        <f t="shared" si="160"/>
        <v>0</v>
      </c>
      <c r="P647" s="610"/>
      <c r="V647" s="598">
        <f t="shared" si="161"/>
        <v>0</v>
      </c>
      <c r="W647" s="612">
        <f t="shared" si="162"/>
        <v>636</v>
      </c>
      <c r="X647" s="610"/>
      <c r="Y647" s="610"/>
      <c r="AC647">
        <f t="shared" si="152"/>
        <v>1901</v>
      </c>
      <c r="AD647">
        <f t="shared" si="153"/>
        <v>9</v>
      </c>
      <c r="AE647">
        <f t="shared" si="154"/>
        <v>0</v>
      </c>
      <c r="AF647">
        <f>SUM($AE$10:AE647)</f>
        <v>0</v>
      </c>
      <c r="AG647">
        <f t="shared" si="155"/>
        <v>0</v>
      </c>
    </row>
    <row r="648" spans="6:33" x14ac:dyDescent="0.2">
      <c r="F648" s="610">
        <f t="shared" si="163"/>
        <v>1901</v>
      </c>
      <c r="G648">
        <f t="shared" si="164"/>
        <v>637</v>
      </c>
      <c r="H648" s="612">
        <f t="shared" si="156"/>
        <v>637</v>
      </c>
      <c r="I648" s="598">
        <f t="shared" si="157"/>
        <v>0</v>
      </c>
      <c r="J648" s="598">
        <f t="shared" si="165"/>
        <v>0</v>
      </c>
      <c r="K648" s="598">
        <f t="shared" si="158"/>
        <v>0</v>
      </c>
      <c r="L648" s="598">
        <f t="shared" si="159"/>
        <v>0</v>
      </c>
      <c r="M648" s="598">
        <f t="shared" si="151"/>
        <v>0</v>
      </c>
      <c r="N648" s="598">
        <f t="shared" si="160"/>
        <v>0</v>
      </c>
      <c r="P648" s="610"/>
      <c r="V648" s="598">
        <f t="shared" si="161"/>
        <v>0</v>
      </c>
      <c r="W648" s="612">
        <f t="shared" si="162"/>
        <v>637</v>
      </c>
      <c r="X648" s="610"/>
      <c r="Y648" s="610"/>
      <c r="AC648">
        <f t="shared" si="152"/>
        <v>1901</v>
      </c>
      <c r="AD648">
        <f t="shared" si="153"/>
        <v>9</v>
      </c>
      <c r="AE648">
        <f t="shared" si="154"/>
        <v>0</v>
      </c>
      <c r="AF648">
        <f>SUM($AE$10:AE648)</f>
        <v>0</v>
      </c>
      <c r="AG648">
        <f t="shared" si="155"/>
        <v>0</v>
      </c>
    </row>
    <row r="649" spans="6:33" x14ac:dyDescent="0.2">
      <c r="F649" s="610">
        <f t="shared" si="163"/>
        <v>1901</v>
      </c>
      <c r="G649">
        <f t="shared" si="164"/>
        <v>638</v>
      </c>
      <c r="H649" s="612">
        <f t="shared" si="156"/>
        <v>638</v>
      </c>
      <c r="I649" s="598">
        <f t="shared" si="157"/>
        <v>0</v>
      </c>
      <c r="J649" s="598">
        <f t="shared" si="165"/>
        <v>0</v>
      </c>
      <c r="K649" s="598">
        <f t="shared" si="158"/>
        <v>0</v>
      </c>
      <c r="L649" s="598">
        <f t="shared" si="159"/>
        <v>0</v>
      </c>
      <c r="M649" s="598">
        <f t="shared" si="151"/>
        <v>0</v>
      </c>
      <c r="N649" s="598">
        <f t="shared" si="160"/>
        <v>0</v>
      </c>
      <c r="P649" s="610"/>
      <c r="V649" s="598">
        <f t="shared" si="161"/>
        <v>0</v>
      </c>
      <c r="W649" s="612">
        <f t="shared" si="162"/>
        <v>638</v>
      </c>
      <c r="X649" s="610"/>
      <c r="Y649" s="610"/>
      <c r="AC649">
        <f t="shared" si="152"/>
        <v>1901</v>
      </c>
      <c r="AD649">
        <f t="shared" si="153"/>
        <v>9</v>
      </c>
      <c r="AE649">
        <f t="shared" si="154"/>
        <v>0</v>
      </c>
      <c r="AF649">
        <f>SUM($AE$10:AE649)</f>
        <v>0</v>
      </c>
      <c r="AG649">
        <f t="shared" si="155"/>
        <v>0</v>
      </c>
    </row>
    <row r="650" spans="6:33" x14ac:dyDescent="0.2">
      <c r="F650" s="610">
        <f t="shared" si="163"/>
        <v>1901</v>
      </c>
      <c r="G650">
        <f t="shared" si="164"/>
        <v>639</v>
      </c>
      <c r="H650" s="612">
        <f t="shared" si="156"/>
        <v>639</v>
      </c>
      <c r="I650" s="598">
        <f t="shared" si="157"/>
        <v>0</v>
      </c>
      <c r="J650" s="598">
        <f t="shared" si="165"/>
        <v>0</v>
      </c>
      <c r="K650" s="598">
        <f t="shared" si="158"/>
        <v>0</v>
      </c>
      <c r="L650" s="598">
        <f t="shared" si="159"/>
        <v>0</v>
      </c>
      <c r="M650" s="598">
        <f t="shared" si="151"/>
        <v>0</v>
      </c>
      <c r="N650" s="598">
        <f t="shared" si="160"/>
        <v>0</v>
      </c>
      <c r="P650" s="610"/>
      <c r="V650" s="598">
        <f t="shared" si="161"/>
        <v>0</v>
      </c>
      <c r="W650" s="612">
        <f t="shared" si="162"/>
        <v>639</v>
      </c>
      <c r="X650" s="610"/>
      <c r="Y650" s="610"/>
      <c r="AC650">
        <f t="shared" si="152"/>
        <v>1901</v>
      </c>
      <c r="AD650">
        <f t="shared" si="153"/>
        <v>9</v>
      </c>
      <c r="AE650">
        <f t="shared" si="154"/>
        <v>0</v>
      </c>
      <c r="AF650">
        <f>SUM($AE$10:AE650)</f>
        <v>0</v>
      </c>
      <c r="AG650">
        <f t="shared" si="155"/>
        <v>0</v>
      </c>
    </row>
    <row r="651" spans="6:33" x14ac:dyDescent="0.2">
      <c r="F651" s="610">
        <f t="shared" si="163"/>
        <v>1901</v>
      </c>
      <c r="G651">
        <f t="shared" si="164"/>
        <v>640</v>
      </c>
      <c r="H651" s="612">
        <f t="shared" si="156"/>
        <v>640</v>
      </c>
      <c r="I651" s="598">
        <f t="shared" si="157"/>
        <v>0</v>
      </c>
      <c r="J651" s="598">
        <f t="shared" si="165"/>
        <v>0</v>
      </c>
      <c r="K651" s="598">
        <f t="shared" si="158"/>
        <v>0</v>
      </c>
      <c r="L651" s="598">
        <f t="shared" si="159"/>
        <v>0</v>
      </c>
      <c r="M651" s="598">
        <f t="shared" ref="M651:M714" si="166">IF(AND(H651&gt;$C$7,H651&lt;$C$8),$C$5,0)</f>
        <v>0</v>
      </c>
      <c r="N651" s="598">
        <f t="shared" si="160"/>
        <v>0</v>
      </c>
      <c r="P651" s="610"/>
      <c r="V651" s="598">
        <f t="shared" si="161"/>
        <v>0</v>
      </c>
      <c r="W651" s="612">
        <f t="shared" si="162"/>
        <v>640</v>
      </c>
      <c r="X651" s="610"/>
      <c r="Y651" s="610"/>
      <c r="AC651">
        <f t="shared" ref="AC651:AC714" si="167">YEAR(H651)</f>
        <v>1901</v>
      </c>
      <c r="AD651">
        <f t="shared" ref="AD651:AD714" si="168">MONTH(H651)</f>
        <v>10</v>
      </c>
      <c r="AE651">
        <f t="shared" ref="AE651:AE714" si="169">IF(AND(AD651&lt;&gt;AD650,H650&gt;=$C$6,H651&lt;=$C$7),$C$11,0)</f>
        <v>0</v>
      </c>
      <c r="AF651">
        <f>SUM($AE$10:AE651)</f>
        <v>0</v>
      </c>
      <c r="AG651">
        <f t="shared" ref="AG651:AG714" si="170">IF(G651&lt;=$C$9,$D$4*IF(H651&lt;=$C$7,AF651,0),0)</f>
        <v>0</v>
      </c>
    </row>
    <row r="652" spans="6:33" x14ac:dyDescent="0.2">
      <c r="F652" s="610">
        <f t="shared" si="163"/>
        <v>1901</v>
      </c>
      <c r="G652">
        <f t="shared" si="164"/>
        <v>641</v>
      </c>
      <c r="H652" s="612">
        <f t="shared" ref="H652:H715" si="171">$C$6+G652</f>
        <v>641</v>
      </c>
      <c r="I652" s="598">
        <f t="shared" ref="I652:I715" si="172">IF(H652&lt;=$C$7,G652*($C$5/$C$9),0)</f>
        <v>0</v>
      </c>
      <c r="J652" s="598">
        <f t="shared" si="165"/>
        <v>0</v>
      </c>
      <c r="K652" s="598">
        <f t="shared" ref="K652:K715" si="173">IF(G652&lt;=$C$9,I652*$D$4,0)</f>
        <v>0</v>
      </c>
      <c r="L652" s="598">
        <f t="shared" ref="L652:L715" si="174">IF(G652&lt;=$C$9,$D$4*IF(H652&lt;=$C$7,J652,0),0)</f>
        <v>0</v>
      </c>
      <c r="M652" s="598">
        <f t="shared" si="166"/>
        <v>0</v>
      </c>
      <c r="N652" s="598">
        <f t="shared" ref="N652:N715" si="175">IF(AND(H652&gt;$C$7,H652&lt;$C$8),$C$5*$D$4,0)</f>
        <v>0</v>
      </c>
      <c r="P652" s="610"/>
      <c r="V652" s="598">
        <f t="shared" ref="V652:V715" si="176">IF(I652-I651+M652-M651&lt;0,0,I652-I651+M652-M651)</f>
        <v>0</v>
      </c>
      <c r="W652" s="612">
        <f t="shared" ref="W652:W715" si="177">H652</f>
        <v>641</v>
      </c>
      <c r="X652" s="610"/>
      <c r="Y652" s="610"/>
      <c r="AC652">
        <f t="shared" si="167"/>
        <v>1901</v>
      </c>
      <c r="AD652">
        <f t="shared" si="168"/>
        <v>10</v>
      </c>
      <c r="AE652">
        <f t="shared" si="169"/>
        <v>0</v>
      </c>
      <c r="AF652">
        <f>SUM($AE$10:AE652)</f>
        <v>0</v>
      </c>
      <c r="AG652">
        <f t="shared" si="170"/>
        <v>0</v>
      </c>
    </row>
    <row r="653" spans="6:33" x14ac:dyDescent="0.2">
      <c r="F653" s="610">
        <f t="shared" ref="F653:F716" si="178">YEAR(H653)</f>
        <v>1901</v>
      </c>
      <c r="G653">
        <f t="shared" ref="G653:G716" si="179">1+G652</f>
        <v>642</v>
      </c>
      <c r="H653" s="612">
        <f t="shared" si="171"/>
        <v>642</v>
      </c>
      <c r="I653" s="598">
        <f t="shared" si="172"/>
        <v>0</v>
      </c>
      <c r="J653" s="598">
        <f t="shared" ref="J653:J716" si="180">IF(H653&lt;=$C$7,$C$5/2,0)</f>
        <v>0</v>
      </c>
      <c r="K653" s="598">
        <f t="shared" si="173"/>
        <v>0</v>
      </c>
      <c r="L653" s="598">
        <f t="shared" si="174"/>
        <v>0</v>
      </c>
      <c r="M653" s="598">
        <f t="shared" si="166"/>
        <v>0</v>
      </c>
      <c r="N653" s="598">
        <f t="shared" si="175"/>
        <v>0</v>
      </c>
      <c r="P653" s="610"/>
      <c r="V653" s="598">
        <f t="shared" si="176"/>
        <v>0</v>
      </c>
      <c r="W653" s="612">
        <f t="shared" si="177"/>
        <v>642</v>
      </c>
      <c r="X653" s="610"/>
      <c r="Y653" s="610"/>
      <c r="AC653">
        <f t="shared" si="167"/>
        <v>1901</v>
      </c>
      <c r="AD653">
        <f t="shared" si="168"/>
        <v>10</v>
      </c>
      <c r="AE653">
        <f t="shared" si="169"/>
        <v>0</v>
      </c>
      <c r="AF653">
        <f>SUM($AE$10:AE653)</f>
        <v>0</v>
      </c>
      <c r="AG653">
        <f t="shared" si="170"/>
        <v>0</v>
      </c>
    </row>
    <row r="654" spans="6:33" x14ac:dyDescent="0.2">
      <c r="F654" s="610">
        <f t="shared" si="178"/>
        <v>1901</v>
      </c>
      <c r="G654">
        <f t="shared" si="179"/>
        <v>643</v>
      </c>
      <c r="H654" s="612">
        <f t="shared" si="171"/>
        <v>643</v>
      </c>
      <c r="I654" s="598">
        <f t="shared" si="172"/>
        <v>0</v>
      </c>
      <c r="J654" s="598">
        <f t="shared" si="180"/>
        <v>0</v>
      </c>
      <c r="K654" s="598">
        <f t="shared" si="173"/>
        <v>0</v>
      </c>
      <c r="L654" s="598">
        <f t="shared" si="174"/>
        <v>0</v>
      </c>
      <c r="M654" s="598">
        <f t="shared" si="166"/>
        <v>0</v>
      </c>
      <c r="N654" s="598">
        <f t="shared" si="175"/>
        <v>0</v>
      </c>
      <c r="P654" s="610"/>
      <c r="V654" s="598">
        <f t="shared" si="176"/>
        <v>0</v>
      </c>
      <c r="W654" s="612">
        <f t="shared" si="177"/>
        <v>643</v>
      </c>
      <c r="X654" s="610"/>
      <c r="Y654" s="610"/>
      <c r="AC654">
        <f t="shared" si="167"/>
        <v>1901</v>
      </c>
      <c r="AD654">
        <f t="shared" si="168"/>
        <v>10</v>
      </c>
      <c r="AE654">
        <f t="shared" si="169"/>
        <v>0</v>
      </c>
      <c r="AF654">
        <f>SUM($AE$10:AE654)</f>
        <v>0</v>
      </c>
      <c r="AG654">
        <f t="shared" si="170"/>
        <v>0</v>
      </c>
    </row>
    <row r="655" spans="6:33" x14ac:dyDescent="0.2">
      <c r="F655" s="610">
        <f t="shared" si="178"/>
        <v>1901</v>
      </c>
      <c r="G655">
        <f t="shared" si="179"/>
        <v>644</v>
      </c>
      <c r="H655" s="612">
        <f t="shared" si="171"/>
        <v>644</v>
      </c>
      <c r="I655" s="598">
        <f t="shared" si="172"/>
        <v>0</v>
      </c>
      <c r="J655" s="598">
        <f t="shared" si="180"/>
        <v>0</v>
      </c>
      <c r="K655" s="598">
        <f t="shared" si="173"/>
        <v>0</v>
      </c>
      <c r="L655" s="598">
        <f t="shared" si="174"/>
        <v>0</v>
      </c>
      <c r="M655" s="598">
        <f t="shared" si="166"/>
        <v>0</v>
      </c>
      <c r="N655" s="598">
        <f t="shared" si="175"/>
        <v>0</v>
      </c>
      <c r="P655" s="610"/>
      <c r="V655" s="598">
        <f t="shared" si="176"/>
        <v>0</v>
      </c>
      <c r="W655" s="612">
        <f t="shared" si="177"/>
        <v>644</v>
      </c>
      <c r="X655" s="610"/>
      <c r="Y655" s="610"/>
      <c r="AC655">
        <f t="shared" si="167"/>
        <v>1901</v>
      </c>
      <c r="AD655">
        <f t="shared" si="168"/>
        <v>10</v>
      </c>
      <c r="AE655">
        <f t="shared" si="169"/>
        <v>0</v>
      </c>
      <c r="AF655">
        <f>SUM($AE$10:AE655)</f>
        <v>0</v>
      </c>
      <c r="AG655">
        <f t="shared" si="170"/>
        <v>0</v>
      </c>
    </row>
    <row r="656" spans="6:33" x14ac:dyDescent="0.2">
      <c r="F656" s="610">
        <f t="shared" si="178"/>
        <v>1901</v>
      </c>
      <c r="G656">
        <f t="shared" si="179"/>
        <v>645</v>
      </c>
      <c r="H656" s="612">
        <f t="shared" si="171"/>
        <v>645</v>
      </c>
      <c r="I656" s="598">
        <f t="shared" si="172"/>
        <v>0</v>
      </c>
      <c r="J656" s="598">
        <f t="shared" si="180"/>
        <v>0</v>
      </c>
      <c r="K656" s="598">
        <f t="shared" si="173"/>
        <v>0</v>
      </c>
      <c r="L656" s="598">
        <f t="shared" si="174"/>
        <v>0</v>
      </c>
      <c r="M656" s="598">
        <f t="shared" si="166"/>
        <v>0</v>
      </c>
      <c r="N656" s="598">
        <f t="shared" si="175"/>
        <v>0</v>
      </c>
      <c r="P656" s="610"/>
      <c r="V656" s="598">
        <f t="shared" si="176"/>
        <v>0</v>
      </c>
      <c r="W656" s="612">
        <f t="shared" si="177"/>
        <v>645</v>
      </c>
      <c r="X656" s="610"/>
      <c r="Y656" s="610"/>
      <c r="AC656">
        <f t="shared" si="167"/>
        <v>1901</v>
      </c>
      <c r="AD656">
        <f t="shared" si="168"/>
        <v>10</v>
      </c>
      <c r="AE656">
        <f t="shared" si="169"/>
        <v>0</v>
      </c>
      <c r="AF656">
        <f>SUM($AE$10:AE656)</f>
        <v>0</v>
      </c>
      <c r="AG656">
        <f t="shared" si="170"/>
        <v>0</v>
      </c>
    </row>
    <row r="657" spans="6:33" x14ac:dyDescent="0.2">
      <c r="F657" s="610">
        <f t="shared" si="178"/>
        <v>1901</v>
      </c>
      <c r="G657">
        <f t="shared" si="179"/>
        <v>646</v>
      </c>
      <c r="H657" s="612">
        <f t="shared" si="171"/>
        <v>646</v>
      </c>
      <c r="I657" s="598">
        <f t="shared" si="172"/>
        <v>0</v>
      </c>
      <c r="J657" s="598">
        <f t="shared" si="180"/>
        <v>0</v>
      </c>
      <c r="K657" s="598">
        <f t="shared" si="173"/>
        <v>0</v>
      </c>
      <c r="L657" s="598">
        <f t="shared" si="174"/>
        <v>0</v>
      </c>
      <c r="M657" s="598">
        <f t="shared" si="166"/>
        <v>0</v>
      </c>
      <c r="N657" s="598">
        <f t="shared" si="175"/>
        <v>0</v>
      </c>
      <c r="P657" s="610"/>
      <c r="V657" s="598">
        <f t="shared" si="176"/>
        <v>0</v>
      </c>
      <c r="W657" s="612">
        <f t="shared" si="177"/>
        <v>646</v>
      </c>
      <c r="X657" s="610"/>
      <c r="Y657" s="610"/>
      <c r="AC657">
        <f t="shared" si="167"/>
        <v>1901</v>
      </c>
      <c r="AD657">
        <f t="shared" si="168"/>
        <v>10</v>
      </c>
      <c r="AE657">
        <f t="shared" si="169"/>
        <v>0</v>
      </c>
      <c r="AF657">
        <f>SUM($AE$10:AE657)</f>
        <v>0</v>
      </c>
      <c r="AG657">
        <f t="shared" si="170"/>
        <v>0</v>
      </c>
    </row>
    <row r="658" spans="6:33" x14ac:dyDescent="0.2">
      <c r="F658" s="610">
        <f t="shared" si="178"/>
        <v>1901</v>
      </c>
      <c r="G658">
        <f t="shared" si="179"/>
        <v>647</v>
      </c>
      <c r="H658" s="612">
        <f t="shared" si="171"/>
        <v>647</v>
      </c>
      <c r="I658" s="598">
        <f t="shared" si="172"/>
        <v>0</v>
      </c>
      <c r="J658" s="598">
        <f t="shared" si="180"/>
        <v>0</v>
      </c>
      <c r="K658" s="598">
        <f t="shared" si="173"/>
        <v>0</v>
      </c>
      <c r="L658" s="598">
        <f t="shared" si="174"/>
        <v>0</v>
      </c>
      <c r="M658" s="598">
        <f t="shared" si="166"/>
        <v>0</v>
      </c>
      <c r="N658" s="598">
        <f t="shared" si="175"/>
        <v>0</v>
      </c>
      <c r="P658" s="610"/>
      <c r="V658" s="598">
        <f t="shared" si="176"/>
        <v>0</v>
      </c>
      <c r="W658" s="612">
        <f t="shared" si="177"/>
        <v>647</v>
      </c>
      <c r="X658" s="610"/>
      <c r="Y658" s="610"/>
      <c r="AC658">
        <f t="shared" si="167"/>
        <v>1901</v>
      </c>
      <c r="AD658">
        <f t="shared" si="168"/>
        <v>10</v>
      </c>
      <c r="AE658">
        <f t="shared" si="169"/>
        <v>0</v>
      </c>
      <c r="AF658">
        <f>SUM($AE$10:AE658)</f>
        <v>0</v>
      </c>
      <c r="AG658">
        <f t="shared" si="170"/>
        <v>0</v>
      </c>
    </row>
    <row r="659" spans="6:33" x14ac:dyDescent="0.2">
      <c r="F659" s="610">
        <f t="shared" si="178"/>
        <v>1901</v>
      </c>
      <c r="G659">
        <f t="shared" si="179"/>
        <v>648</v>
      </c>
      <c r="H659" s="612">
        <f t="shared" si="171"/>
        <v>648</v>
      </c>
      <c r="I659" s="598">
        <f t="shared" si="172"/>
        <v>0</v>
      </c>
      <c r="J659" s="598">
        <f t="shared" si="180"/>
        <v>0</v>
      </c>
      <c r="K659" s="598">
        <f t="shared" si="173"/>
        <v>0</v>
      </c>
      <c r="L659" s="598">
        <f t="shared" si="174"/>
        <v>0</v>
      </c>
      <c r="M659" s="598">
        <f t="shared" si="166"/>
        <v>0</v>
      </c>
      <c r="N659" s="598">
        <f t="shared" si="175"/>
        <v>0</v>
      </c>
      <c r="P659" s="610"/>
      <c r="V659" s="598">
        <f t="shared" si="176"/>
        <v>0</v>
      </c>
      <c r="W659" s="612">
        <f t="shared" si="177"/>
        <v>648</v>
      </c>
      <c r="X659" s="610"/>
      <c r="Y659" s="610"/>
      <c r="AC659">
        <f t="shared" si="167"/>
        <v>1901</v>
      </c>
      <c r="AD659">
        <f t="shared" si="168"/>
        <v>10</v>
      </c>
      <c r="AE659">
        <f t="shared" si="169"/>
        <v>0</v>
      </c>
      <c r="AF659">
        <f>SUM($AE$10:AE659)</f>
        <v>0</v>
      </c>
      <c r="AG659">
        <f t="shared" si="170"/>
        <v>0</v>
      </c>
    </row>
    <row r="660" spans="6:33" x14ac:dyDescent="0.2">
      <c r="F660" s="610">
        <f t="shared" si="178"/>
        <v>1901</v>
      </c>
      <c r="G660">
        <f t="shared" si="179"/>
        <v>649</v>
      </c>
      <c r="H660" s="612">
        <f t="shared" si="171"/>
        <v>649</v>
      </c>
      <c r="I660" s="598">
        <f t="shared" si="172"/>
        <v>0</v>
      </c>
      <c r="J660" s="598">
        <f t="shared" si="180"/>
        <v>0</v>
      </c>
      <c r="K660" s="598">
        <f t="shared" si="173"/>
        <v>0</v>
      </c>
      <c r="L660" s="598">
        <f t="shared" si="174"/>
        <v>0</v>
      </c>
      <c r="M660" s="598">
        <f t="shared" si="166"/>
        <v>0</v>
      </c>
      <c r="N660" s="598">
        <f t="shared" si="175"/>
        <v>0</v>
      </c>
      <c r="P660" s="610"/>
      <c r="V660" s="598">
        <f t="shared" si="176"/>
        <v>0</v>
      </c>
      <c r="W660" s="612">
        <f t="shared" si="177"/>
        <v>649</v>
      </c>
      <c r="X660" s="610"/>
      <c r="Y660" s="610"/>
      <c r="AC660">
        <f t="shared" si="167"/>
        <v>1901</v>
      </c>
      <c r="AD660">
        <f t="shared" si="168"/>
        <v>10</v>
      </c>
      <c r="AE660">
        <f t="shared" si="169"/>
        <v>0</v>
      </c>
      <c r="AF660">
        <f>SUM($AE$10:AE660)</f>
        <v>0</v>
      </c>
      <c r="AG660">
        <f t="shared" si="170"/>
        <v>0</v>
      </c>
    </row>
    <row r="661" spans="6:33" x14ac:dyDescent="0.2">
      <c r="F661" s="610">
        <f t="shared" si="178"/>
        <v>1901</v>
      </c>
      <c r="G661">
        <f t="shared" si="179"/>
        <v>650</v>
      </c>
      <c r="H661" s="612">
        <f t="shared" si="171"/>
        <v>650</v>
      </c>
      <c r="I661" s="598">
        <f t="shared" si="172"/>
        <v>0</v>
      </c>
      <c r="J661" s="598">
        <f t="shared" si="180"/>
        <v>0</v>
      </c>
      <c r="K661" s="598">
        <f t="shared" si="173"/>
        <v>0</v>
      </c>
      <c r="L661" s="598">
        <f t="shared" si="174"/>
        <v>0</v>
      </c>
      <c r="M661" s="598">
        <f t="shared" si="166"/>
        <v>0</v>
      </c>
      <c r="N661" s="598">
        <f t="shared" si="175"/>
        <v>0</v>
      </c>
      <c r="P661" s="610"/>
      <c r="V661" s="598">
        <f t="shared" si="176"/>
        <v>0</v>
      </c>
      <c r="W661" s="612">
        <f t="shared" si="177"/>
        <v>650</v>
      </c>
      <c r="X661" s="610"/>
      <c r="Y661" s="610"/>
      <c r="AC661">
        <f t="shared" si="167"/>
        <v>1901</v>
      </c>
      <c r="AD661">
        <f t="shared" si="168"/>
        <v>10</v>
      </c>
      <c r="AE661">
        <f t="shared" si="169"/>
        <v>0</v>
      </c>
      <c r="AF661">
        <f>SUM($AE$10:AE661)</f>
        <v>0</v>
      </c>
      <c r="AG661">
        <f t="shared" si="170"/>
        <v>0</v>
      </c>
    </row>
    <row r="662" spans="6:33" x14ac:dyDescent="0.2">
      <c r="F662" s="610">
        <f t="shared" si="178"/>
        <v>1901</v>
      </c>
      <c r="G662">
        <f t="shared" si="179"/>
        <v>651</v>
      </c>
      <c r="H662" s="612">
        <f t="shared" si="171"/>
        <v>651</v>
      </c>
      <c r="I662" s="598">
        <f t="shared" si="172"/>
        <v>0</v>
      </c>
      <c r="J662" s="598">
        <f t="shared" si="180"/>
        <v>0</v>
      </c>
      <c r="K662" s="598">
        <f t="shared" si="173"/>
        <v>0</v>
      </c>
      <c r="L662" s="598">
        <f t="shared" si="174"/>
        <v>0</v>
      </c>
      <c r="M662" s="598">
        <f t="shared" si="166"/>
        <v>0</v>
      </c>
      <c r="N662" s="598">
        <f t="shared" si="175"/>
        <v>0</v>
      </c>
      <c r="P662" s="610"/>
      <c r="V662" s="598">
        <f t="shared" si="176"/>
        <v>0</v>
      </c>
      <c r="W662" s="612">
        <f t="shared" si="177"/>
        <v>651</v>
      </c>
      <c r="X662" s="610"/>
      <c r="Y662" s="610"/>
      <c r="AC662">
        <f t="shared" si="167"/>
        <v>1901</v>
      </c>
      <c r="AD662">
        <f t="shared" si="168"/>
        <v>10</v>
      </c>
      <c r="AE662">
        <f t="shared" si="169"/>
        <v>0</v>
      </c>
      <c r="AF662">
        <f>SUM($AE$10:AE662)</f>
        <v>0</v>
      </c>
      <c r="AG662">
        <f t="shared" si="170"/>
        <v>0</v>
      </c>
    </row>
    <row r="663" spans="6:33" x14ac:dyDescent="0.2">
      <c r="F663" s="610">
        <f t="shared" si="178"/>
        <v>1901</v>
      </c>
      <c r="G663">
        <f t="shared" si="179"/>
        <v>652</v>
      </c>
      <c r="H663" s="612">
        <f t="shared" si="171"/>
        <v>652</v>
      </c>
      <c r="I663" s="598">
        <f t="shared" si="172"/>
        <v>0</v>
      </c>
      <c r="J663" s="598">
        <f t="shared" si="180"/>
        <v>0</v>
      </c>
      <c r="K663" s="598">
        <f t="shared" si="173"/>
        <v>0</v>
      </c>
      <c r="L663" s="598">
        <f t="shared" si="174"/>
        <v>0</v>
      </c>
      <c r="M663" s="598">
        <f t="shared" si="166"/>
        <v>0</v>
      </c>
      <c r="N663" s="598">
        <f t="shared" si="175"/>
        <v>0</v>
      </c>
      <c r="P663" s="610"/>
      <c r="V663" s="598">
        <f t="shared" si="176"/>
        <v>0</v>
      </c>
      <c r="W663" s="612">
        <f t="shared" si="177"/>
        <v>652</v>
      </c>
      <c r="X663" s="610"/>
      <c r="Y663" s="610"/>
      <c r="AC663">
        <f t="shared" si="167"/>
        <v>1901</v>
      </c>
      <c r="AD663">
        <f t="shared" si="168"/>
        <v>10</v>
      </c>
      <c r="AE663">
        <f t="shared" si="169"/>
        <v>0</v>
      </c>
      <c r="AF663">
        <f>SUM($AE$10:AE663)</f>
        <v>0</v>
      </c>
      <c r="AG663">
        <f t="shared" si="170"/>
        <v>0</v>
      </c>
    </row>
    <row r="664" spans="6:33" x14ac:dyDescent="0.2">
      <c r="F664" s="610">
        <f t="shared" si="178"/>
        <v>1901</v>
      </c>
      <c r="G664">
        <f t="shared" si="179"/>
        <v>653</v>
      </c>
      <c r="H664" s="612">
        <f t="shared" si="171"/>
        <v>653</v>
      </c>
      <c r="I664" s="598">
        <f t="shared" si="172"/>
        <v>0</v>
      </c>
      <c r="J664" s="598">
        <f t="shared" si="180"/>
        <v>0</v>
      </c>
      <c r="K664" s="598">
        <f t="shared" si="173"/>
        <v>0</v>
      </c>
      <c r="L664" s="598">
        <f t="shared" si="174"/>
        <v>0</v>
      </c>
      <c r="M664" s="598">
        <f t="shared" si="166"/>
        <v>0</v>
      </c>
      <c r="N664" s="598">
        <f t="shared" si="175"/>
        <v>0</v>
      </c>
      <c r="P664" s="610"/>
      <c r="V664" s="598">
        <f t="shared" si="176"/>
        <v>0</v>
      </c>
      <c r="W664" s="612">
        <f t="shared" si="177"/>
        <v>653</v>
      </c>
      <c r="X664" s="610"/>
      <c r="Y664" s="610"/>
      <c r="AC664">
        <f t="shared" si="167"/>
        <v>1901</v>
      </c>
      <c r="AD664">
        <f t="shared" si="168"/>
        <v>10</v>
      </c>
      <c r="AE664">
        <f t="shared" si="169"/>
        <v>0</v>
      </c>
      <c r="AF664">
        <f>SUM($AE$10:AE664)</f>
        <v>0</v>
      </c>
      <c r="AG664">
        <f t="shared" si="170"/>
        <v>0</v>
      </c>
    </row>
    <row r="665" spans="6:33" x14ac:dyDescent="0.2">
      <c r="F665" s="610">
        <f t="shared" si="178"/>
        <v>1901</v>
      </c>
      <c r="G665">
        <f t="shared" si="179"/>
        <v>654</v>
      </c>
      <c r="H665" s="612">
        <f t="shared" si="171"/>
        <v>654</v>
      </c>
      <c r="I665" s="598">
        <f t="shared" si="172"/>
        <v>0</v>
      </c>
      <c r="J665" s="598">
        <f t="shared" si="180"/>
        <v>0</v>
      </c>
      <c r="K665" s="598">
        <f t="shared" si="173"/>
        <v>0</v>
      </c>
      <c r="L665" s="598">
        <f t="shared" si="174"/>
        <v>0</v>
      </c>
      <c r="M665" s="598">
        <f t="shared" si="166"/>
        <v>0</v>
      </c>
      <c r="N665" s="598">
        <f t="shared" si="175"/>
        <v>0</v>
      </c>
      <c r="P665" s="610"/>
      <c r="V665" s="598">
        <f t="shared" si="176"/>
        <v>0</v>
      </c>
      <c r="W665" s="612">
        <f t="shared" si="177"/>
        <v>654</v>
      </c>
      <c r="X665" s="610"/>
      <c r="Y665" s="610"/>
      <c r="AC665">
        <f t="shared" si="167"/>
        <v>1901</v>
      </c>
      <c r="AD665">
        <f t="shared" si="168"/>
        <v>10</v>
      </c>
      <c r="AE665">
        <f t="shared" si="169"/>
        <v>0</v>
      </c>
      <c r="AF665">
        <f>SUM($AE$10:AE665)</f>
        <v>0</v>
      </c>
      <c r="AG665">
        <f t="shared" si="170"/>
        <v>0</v>
      </c>
    </row>
    <row r="666" spans="6:33" x14ac:dyDescent="0.2">
      <c r="F666" s="610">
        <f t="shared" si="178"/>
        <v>1901</v>
      </c>
      <c r="G666">
        <f t="shared" si="179"/>
        <v>655</v>
      </c>
      <c r="H666" s="612">
        <f t="shared" si="171"/>
        <v>655</v>
      </c>
      <c r="I666" s="598">
        <f t="shared" si="172"/>
        <v>0</v>
      </c>
      <c r="J666" s="598">
        <f t="shared" si="180"/>
        <v>0</v>
      </c>
      <c r="K666" s="598">
        <f t="shared" si="173"/>
        <v>0</v>
      </c>
      <c r="L666" s="598">
        <f t="shared" si="174"/>
        <v>0</v>
      </c>
      <c r="M666" s="598">
        <f t="shared" si="166"/>
        <v>0</v>
      </c>
      <c r="N666" s="598">
        <f t="shared" si="175"/>
        <v>0</v>
      </c>
      <c r="P666" s="610"/>
      <c r="V666" s="598">
        <f t="shared" si="176"/>
        <v>0</v>
      </c>
      <c r="W666" s="612">
        <f t="shared" si="177"/>
        <v>655</v>
      </c>
      <c r="X666" s="610"/>
      <c r="Y666" s="610"/>
      <c r="AC666">
        <f t="shared" si="167"/>
        <v>1901</v>
      </c>
      <c r="AD666">
        <f t="shared" si="168"/>
        <v>10</v>
      </c>
      <c r="AE666">
        <f t="shared" si="169"/>
        <v>0</v>
      </c>
      <c r="AF666">
        <f>SUM($AE$10:AE666)</f>
        <v>0</v>
      </c>
      <c r="AG666">
        <f t="shared" si="170"/>
        <v>0</v>
      </c>
    </row>
    <row r="667" spans="6:33" x14ac:dyDescent="0.2">
      <c r="F667" s="610">
        <f t="shared" si="178"/>
        <v>1901</v>
      </c>
      <c r="G667">
        <f t="shared" si="179"/>
        <v>656</v>
      </c>
      <c r="H667" s="612">
        <f t="shared" si="171"/>
        <v>656</v>
      </c>
      <c r="I667" s="598">
        <f t="shared" si="172"/>
        <v>0</v>
      </c>
      <c r="J667" s="598">
        <f t="shared" si="180"/>
        <v>0</v>
      </c>
      <c r="K667" s="598">
        <f t="shared" si="173"/>
        <v>0</v>
      </c>
      <c r="L667" s="598">
        <f t="shared" si="174"/>
        <v>0</v>
      </c>
      <c r="M667" s="598">
        <f t="shared" si="166"/>
        <v>0</v>
      </c>
      <c r="N667" s="598">
        <f t="shared" si="175"/>
        <v>0</v>
      </c>
      <c r="P667" s="610"/>
      <c r="V667" s="598">
        <f t="shared" si="176"/>
        <v>0</v>
      </c>
      <c r="W667" s="612">
        <f t="shared" si="177"/>
        <v>656</v>
      </c>
      <c r="X667" s="610"/>
      <c r="Y667" s="610"/>
      <c r="AC667">
        <f t="shared" si="167"/>
        <v>1901</v>
      </c>
      <c r="AD667">
        <f t="shared" si="168"/>
        <v>10</v>
      </c>
      <c r="AE667">
        <f t="shared" si="169"/>
        <v>0</v>
      </c>
      <c r="AF667">
        <f>SUM($AE$10:AE667)</f>
        <v>0</v>
      </c>
      <c r="AG667">
        <f t="shared" si="170"/>
        <v>0</v>
      </c>
    </row>
    <row r="668" spans="6:33" x14ac:dyDescent="0.2">
      <c r="F668" s="610">
        <f t="shared" si="178"/>
        <v>1901</v>
      </c>
      <c r="G668">
        <f t="shared" si="179"/>
        <v>657</v>
      </c>
      <c r="H668" s="612">
        <f t="shared" si="171"/>
        <v>657</v>
      </c>
      <c r="I668" s="598">
        <f t="shared" si="172"/>
        <v>0</v>
      </c>
      <c r="J668" s="598">
        <f t="shared" si="180"/>
        <v>0</v>
      </c>
      <c r="K668" s="598">
        <f t="shared" si="173"/>
        <v>0</v>
      </c>
      <c r="L668" s="598">
        <f t="shared" si="174"/>
        <v>0</v>
      </c>
      <c r="M668" s="598">
        <f t="shared" si="166"/>
        <v>0</v>
      </c>
      <c r="N668" s="598">
        <f t="shared" si="175"/>
        <v>0</v>
      </c>
      <c r="P668" s="610"/>
      <c r="V668" s="598">
        <f t="shared" si="176"/>
        <v>0</v>
      </c>
      <c r="W668" s="612">
        <f t="shared" si="177"/>
        <v>657</v>
      </c>
      <c r="X668" s="610"/>
      <c r="Y668" s="610"/>
      <c r="AC668">
        <f t="shared" si="167"/>
        <v>1901</v>
      </c>
      <c r="AD668">
        <f t="shared" si="168"/>
        <v>10</v>
      </c>
      <c r="AE668">
        <f t="shared" si="169"/>
        <v>0</v>
      </c>
      <c r="AF668">
        <f>SUM($AE$10:AE668)</f>
        <v>0</v>
      </c>
      <c r="AG668">
        <f t="shared" si="170"/>
        <v>0</v>
      </c>
    </row>
    <row r="669" spans="6:33" x14ac:dyDescent="0.2">
      <c r="F669" s="610">
        <f t="shared" si="178"/>
        <v>1901</v>
      </c>
      <c r="G669">
        <f t="shared" si="179"/>
        <v>658</v>
      </c>
      <c r="H669" s="612">
        <f t="shared" si="171"/>
        <v>658</v>
      </c>
      <c r="I669" s="598">
        <f t="shared" si="172"/>
        <v>0</v>
      </c>
      <c r="J669" s="598">
        <f t="shared" si="180"/>
        <v>0</v>
      </c>
      <c r="K669" s="598">
        <f t="shared" si="173"/>
        <v>0</v>
      </c>
      <c r="L669" s="598">
        <f t="shared" si="174"/>
        <v>0</v>
      </c>
      <c r="M669" s="598">
        <f t="shared" si="166"/>
        <v>0</v>
      </c>
      <c r="N669" s="598">
        <f t="shared" si="175"/>
        <v>0</v>
      </c>
      <c r="P669" s="610"/>
      <c r="V669" s="598">
        <f t="shared" si="176"/>
        <v>0</v>
      </c>
      <c r="W669" s="612">
        <f t="shared" si="177"/>
        <v>658</v>
      </c>
      <c r="X669" s="610"/>
      <c r="Y669" s="610"/>
      <c r="AC669">
        <f t="shared" si="167"/>
        <v>1901</v>
      </c>
      <c r="AD669">
        <f t="shared" si="168"/>
        <v>10</v>
      </c>
      <c r="AE669">
        <f t="shared" si="169"/>
        <v>0</v>
      </c>
      <c r="AF669">
        <f>SUM($AE$10:AE669)</f>
        <v>0</v>
      </c>
      <c r="AG669">
        <f t="shared" si="170"/>
        <v>0</v>
      </c>
    </row>
    <row r="670" spans="6:33" x14ac:dyDescent="0.2">
      <c r="F670" s="610">
        <f t="shared" si="178"/>
        <v>1901</v>
      </c>
      <c r="G670">
        <f t="shared" si="179"/>
        <v>659</v>
      </c>
      <c r="H670" s="612">
        <f t="shared" si="171"/>
        <v>659</v>
      </c>
      <c r="I670" s="598">
        <f t="shared" si="172"/>
        <v>0</v>
      </c>
      <c r="J670" s="598">
        <f t="shared" si="180"/>
        <v>0</v>
      </c>
      <c r="K670" s="598">
        <f t="shared" si="173"/>
        <v>0</v>
      </c>
      <c r="L670" s="598">
        <f t="shared" si="174"/>
        <v>0</v>
      </c>
      <c r="M670" s="598">
        <f t="shared" si="166"/>
        <v>0</v>
      </c>
      <c r="N670" s="598">
        <f t="shared" si="175"/>
        <v>0</v>
      </c>
      <c r="P670" s="610"/>
      <c r="V670" s="598">
        <f t="shared" si="176"/>
        <v>0</v>
      </c>
      <c r="W670" s="612">
        <f t="shared" si="177"/>
        <v>659</v>
      </c>
      <c r="X670" s="610"/>
      <c r="Y670" s="610"/>
      <c r="AC670">
        <f t="shared" si="167"/>
        <v>1901</v>
      </c>
      <c r="AD670">
        <f t="shared" si="168"/>
        <v>10</v>
      </c>
      <c r="AE670">
        <f t="shared" si="169"/>
        <v>0</v>
      </c>
      <c r="AF670">
        <f>SUM($AE$10:AE670)</f>
        <v>0</v>
      </c>
      <c r="AG670">
        <f t="shared" si="170"/>
        <v>0</v>
      </c>
    </row>
    <row r="671" spans="6:33" x14ac:dyDescent="0.2">
      <c r="F671" s="610">
        <f t="shared" si="178"/>
        <v>1901</v>
      </c>
      <c r="G671">
        <f t="shared" si="179"/>
        <v>660</v>
      </c>
      <c r="H671" s="612">
        <f t="shared" si="171"/>
        <v>660</v>
      </c>
      <c r="I671" s="598">
        <f t="shared" si="172"/>
        <v>0</v>
      </c>
      <c r="J671" s="598">
        <f t="shared" si="180"/>
        <v>0</v>
      </c>
      <c r="K671" s="598">
        <f t="shared" si="173"/>
        <v>0</v>
      </c>
      <c r="L671" s="598">
        <f t="shared" si="174"/>
        <v>0</v>
      </c>
      <c r="M671" s="598">
        <f t="shared" si="166"/>
        <v>0</v>
      </c>
      <c r="N671" s="598">
        <f t="shared" si="175"/>
        <v>0</v>
      </c>
      <c r="P671" s="610"/>
      <c r="V671" s="598">
        <f t="shared" si="176"/>
        <v>0</v>
      </c>
      <c r="W671" s="612">
        <f t="shared" si="177"/>
        <v>660</v>
      </c>
      <c r="X671" s="610"/>
      <c r="Y671" s="610"/>
      <c r="AC671">
        <f t="shared" si="167"/>
        <v>1901</v>
      </c>
      <c r="AD671">
        <f t="shared" si="168"/>
        <v>10</v>
      </c>
      <c r="AE671">
        <f t="shared" si="169"/>
        <v>0</v>
      </c>
      <c r="AF671">
        <f>SUM($AE$10:AE671)</f>
        <v>0</v>
      </c>
      <c r="AG671">
        <f t="shared" si="170"/>
        <v>0</v>
      </c>
    </row>
    <row r="672" spans="6:33" x14ac:dyDescent="0.2">
      <c r="F672" s="610">
        <f t="shared" si="178"/>
        <v>1901</v>
      </c>
      <c r="G672">
        <f t="shared" si="179"/>
        <v>661</v>
      </c>
      <c r="H672" s="612">
        <f t="shared" si="171"/>
        <v>661</v>
      </c>
      <c r="I672" s="598">
        <f t="shared" si="172"/>
        <v>0</v>
      </c>
      <c r="J672" s="598">
        <f t="shared" si="180"/>
        <v>0</v>
      </c>
      <c r="K672" s="598">
        <f t="shared" si="173"/>
        <v>0</v>
      </c>
      <c r="L672" s="598">
        <f t="shared" si="174"/>
        <v>0</v>
      </c>
      <c r="M672" s="598">
        <f t="shared" si="166"/>
        <v>0</v>
      </c>
      <c r="N672" s="598">
        <f t="shared" si="175"/>
        <v>0</v>
      </c>
      <c r="P672" s="610"/>
      <c r="V672" s="598">
        <f t="shared" si="176"/>
        <v>0</v>
      </c>
      <c r="W672" s="612">
        <f t="shared" si="177"/>
        <v>661</v>
      </c>
      <c r="X672" s="610"/>
      <c r="Y672" s="610"/>
      <c r="AC672">
        <f t="shared" si="167"/>
        <v>1901</v>
      </c>
      <c r="AD672">
        <f t="shared" si="168"/>
        <v>10</v>
      </c>
      <c r="AE672">
        <f t="shared" si="169"/>
        <v>0</v>
      </c>
      <c r="AF672">
        <f>SUM($AE$10:AE672)</f>
        <v>0</v>
      </c>
      <c r="AG672">
        <f t="shared" si="170"/>
        <v>0</v>
      </c>
    </row>
    <row r="673" spans="6:33" x14ac:dyDescent="0.2">
      <c r="F673" s="610">
        <f t="shared" si="178"/>
        <v>1901</v>
      </c>
      <c r="G673">
        <f t="shared" si="179"/>
        <v>662</v>
      </c>
      <c r="H673" s="612">
        <f t="shared" si="171"/>
        <v>662</v>
      </c>
      <c r="I673" s="598">
        <f t="shared" si="172"/>
        <v>0</v>
      </c>
      <c r="J673" s="598">
        <f t="shared" si="180"/>
        <v>0</v>
      </c>
      <c r="K673" s="598">
        <f t="shared" si="173"/>
        <v>0</v>
      </c>
      <c r="L673" s="598">
        <f t="shared" si="174"/>
        <v>0</v>
      </c>
      <c r="M673" s="598">
        <f t="shared" si="166"/>
        <v>0</v>
      </c>
      <c r="N673" s="598">
        <f t="shared" si="175"/>
        <v>0</v>
      </c>
      <c r="P673" s="610"/>
      <c r="V673" s="598">
        <f t="shared" si="176"/>
        <v>0</v>
      </c>
      <c r="W673" s="612">
        <f t="shared" si="177"/>
        <v>662</v>
      </c>
      <c r="X673" s="610"/>
      <c r="Y673" s="610"/>
      <c r="AC673">
        <f t="shared" si="167"/>
        <v>1901</v>
      </c>
      <c r="AD673">
        <f t="shared" si="168"/>
        <v>10</v>
      </c>
      <c r="AE673">
        <f t="shared" si="169"/>
        <v>0</v>
      </c>
      <c r="AF673">
        <f>SUM($AE$10:AE673)</f>
        <v>0</v>
      </c>
      <c r="AG673">
        <f t="shared" si="170"/>
        <v>0</v>
      </c>
    </row>
    <row r="674" spans="6:33" x14ac:dyDescent="0.2">
      <c r="F674" s="610">
        <f t="shared" si="178"/>
        <v>1901</v>
      </c>
      <c r="G674">
        <f t="shared" si="179"/>
        <v>663</v>
      </c>
      <c r="H674" s="612">
        <f t="shared" si="171"/>
        <v>663</v>
      </c>
      <c r="I674" s="598">
        <f t="shared" si="172"/>
        <v>0</v>
      </c>
      <c r="J674" s="598">
        <f t="shared" si="180"/>
        <v>0</v>
      </c>
      <c r="K674" s="598">
        <f t="shared" si="173"/>
        <v>0</v>
      </c>
      <c r="L674" s="598">
        <f t="shared" si="174"/>
        <v>0</v>
      </c>
      <c r="M674" s="598">
        <f t="shared" si="166"/>
        <v>0</v>
      </c>
      <c r="N674" s="598">
        <f t="shared" si="175"/>
        <v>0</v>
      </c>
      <c r="P674" s="610"/>
      <c r="V674" s="598">
        <f t="shared" si="176"/>
        <v>0</v>
      </c>
      <c r="W674" s="612">
        <f t="shared" si="177"/>
        <v>663</v>
      </c>
      <c r="X674" s="610"/>
      <c r="Y674" s="610"/>
      <c r="AC674">
        <f t="shared" si="167"/>
        <v>1901</v>
      </c>
      <c r="AD674">
        <f t="shared" si="168"/>
        <v>10</v>
      </c>
      <c r="AE674">
        <f t="shared" si="169"/>
        <v>0</v>
      </c>
      <c r="AF674">
        <f>SUM($AE$10:AE674)</f>
        <v>0</v>
      </c>
      <c r="AG674">
        <f t="shared" si="170"/>
        <v>0</v>
      </c>
    </row>
    <row r="675" spans="6:33" x14ac:dyDescent="0.2">
      <c r="F675" s="610">
        <f t="shared" si="178"/>
        <v>1901</v>
      </c>
      <c r="G675">
        <f t="shared" si="179"/>
        <v>664</v>
      </c>
      <c r="H675" s="612">
        <f t="shared" si="171"/>
        <v>664</v>
      </c>
      <c r="I675" s="598">
        <f t="shared" si="172"/>
        <v>0</v>
      </c>
      <c r="J675" s="598">
        <f t="shared" si="180"/>
        <v>0</v>
      </c>
      <c r="K675" s="598">
        <f t="shared" si="173"/>
        <v>0</v>
      </c>
      <c r="L675" s="598">
        <f t="shared" si="174"/>
        <v>0</v>
      </c>
      <c r="M675" s="598">
        <f t="shared" si="166"/>
        <v>0</v>
      </c>
      <c r="N675" s="598">
        <f t="shared" si="175"/>
        <v>0</v>
      </c>
      <c r="P675" s="610"/>
      <c r="V675" s="598">
        <f t="shared" si="176"/>
        <v>0</v>
      </c>
      <c r="W675" s="612">
        <f t="shared" si="177"/>
        <v>664</v>
      </c>
      <c r="X675" s="610"/>
      <c r="Y675" s="610"/>
      <c r="AC675">
        <f t="shared" si="167"/>
        <v>1901</v>
      </c>
      <c r="AD675">
        <f t="shared" si="168"/>
        <v>10</v>
      </c>
      <c r="AE675">
        <f t="shared" si="169"/>
        <v>0</v>
      </c>
      <c r="AF675">
        <f>SUM($AE$10:AE675)</f>
        <v>0</v>
      </c>
      <c r="AG675">
        <f t="shared" si="170"/>
        <v>0</v>
      </c>
    </row>
    <row r="676" spans="6:33" x14ac:dyDescent="0.2">
      <c r="F676" s="610">
        <f t="shared" si="178"/>
        <v>1901</v>
      </c>
      <c r="G676">
        <f t="shared" si="179"/>
        <v>665</v>
      </c>
      <c r="H676" s="612">
        <f t="shared" si="171"/>
        <v>665</v>
      </c>
      <c r="I676" s="598">
        <f t="shared" si="172"/>
        <v>0</v>
      </c>
      <c r="J676" s="598">
        <f t="shared" si="180"/>
        <v>0</v>
      </c>
      <c r="K676" s="598">
        <f t="shared" si="173"/>
        <v>0</v>
      </c>
      <c r="L676" s="598">
        <f t="shared" si="174"/>
        <v>0</v>
      </c>
      <c r="M676" s="598">
        <f t="shared" si="166"/>
        <v>0</v>
      </c>
      <c r="N676" s="598">
        <f t="shared" si="175"/>
        <v>0</v>
      </c>
      <c r="P676" s="610"/>
      <c r="V676" s="598">
        <f t="shared" si="176"/>
        <v>0</v>
      </c>
      <c r="W676" s="612">
        <f t="shared" si="177"/>
        <v>665</v>
      </c>
      <c r="X676" s="610"/>
      <c r="Y676" s="610"/>
      <c r="AC676">
        <f t="shared" si="167"/>
        <v>1901</v>
      </c>
      <c r="AD676">
        <f t="shared" si="168"/>
        <v>10</v>
      </c>
      <c r="AE676">
        <f t="shared" si="169"/>
        <v>0</v>
      </c>
      <c r="AF676">
        <f>SUM($AE$10:AE676)</f>
        <v>0</v>
      </c>
      <c r="AG676">
        <f t="shared" si="170"/>
        <v>0</v>
      </c>
    </row>
    <row r="677" spans="6:33" x14ac:dyDescent="0.2">
      <c r="F677" s="610">
        <f t="shared" si="178"/>
        <v>1901</v>
      </c>
      <c r="G677">
        <f t="shared" si="179"/>
        <v>666</v>
      </c>
      <c r="H677" s="612">
        <f t="shared" si="171"/>
        <v>666</v>
      </c>
      <c r="I677" s="598">
        <f t="shared" si="172"/>
        <v>0</v>
      </c>
      <c r="J677" s="598">
        <f t="shared" si="180"/>
        <v>0</v>
      </c>
      <c r="K677" s="598">
        <f t="shared" si="173"/>
        <v>0</v>
      </c>
      <c r="L677" s="598">
        <f t="shared" si="174"/>
        <v>0</v>
      </c>
      <c r="M677" s="598">
        <f t="shared" si="166"/>
        <v>0</v>
      </c>
      <c r="N677" s="598">
        <f t="shared" si="175"/>
        <v>0</v>
      </c>
      <c r="P677" s="610"/>
      <c r="V677" s="598">
        <f t="shared" si="176"/>
        <v>0</v>
      </c>
      <c r="W677" s="612">
        <f t="shared" si="177"/>
        <v>666</v>
      </c>
      <c r="X677" s="610"/>
      <c r="Y677" s="610"/>
      <c r="AC677">
        <f t="shared" si="167"/>
        <v>1901</v>
      </c>
      <c r="AD677">
        <f t="shared" si="168"/>
        <v>10</v>
      </c>
      <c r="AE677">
        <f t="shared" si="169"/>
        <v>0</v>
      </c>
      <c r="AF677">
        <f>SUM($AE$10:AE677)</f>
        <v>0</v>
      </c>
      <c r="AG677">
        <f t="shared" si="170"/>
        <v>0</v>
      </c>
    </row>
    <row r="678" spans="6:33" x14ac:dyDescent="0.2">
      <c r="F678" s="610">
        <f t="shared" si="178"/>
        <v>1901</v>
      </c>
      <c r="G678">
        <f t="shared" si="179"/>
        <v>667</v>
      </c>
      <c r="H678" s="612">
        <f t="shared" si="171"/>
        <v>667</v>
      </c>
      <c r="I678" s="598">
        <f t="shared" si="172"/>
        <v>0</v>
      </c>
      <c r="J678" s="598">
        <f t="shared" si="180"/>
        <v>0</v>
      </c>
      <c r="K678" s="598">
        <f t="shared" si="173"/>
        <v>0</v>
      </c>
      <c r="L678" s="598">
        <f t="shared" si="174"/>
        <v>0</v>
      </c>
      <c r="M678" s="598">
        <f t="shared" si="166"/>
        <v>0</v>
      </c>
      <c r="N678" s="598">
        <f t="shared" si="175"/>
        <v>0</v>
      </c>
      <c r="P678" s="610"/>
      <c r="V678" s="598">
        <f t="shared" si="176"/>
        <v>0</v>
      </c>
      <c r="W678" s="612">
        <f t="shared" si="177"/>
        <v>667</v>
      </c>
      <c r="X678" s="610"/>
      <c r="Y678" s="610"/>
      <c r="AC678">
        <f t="shared" si="167"/>
        <v>1901</v>
      </c>
      <c r="AD678">
        <f t="shared" si="168"/>
        <v>10</v>
      </c>
      <c r="AE678">
        <f t="shared" si="169"/>
        <v>0</v>
      </c>
      <c r="AF678">
        <f>SUM($AE$10:AE678)</f>
        <v>0</v>
      </c>
      <c r="AG678">
        <f t="shared" si="170"/>
        <v>0</v>
      </c>
    </row>
    <row r="679" spans="6:33" x14ac:dyDescent="0.2">
      <c r="F679" s="610">
        <f t="shared" si="178"/>
        <v>1901</v>
      </c>
      <c r="G679">
        <f t="shared" si="179"/>
        <v>668</v>
      </c>
      <c r="H679" s="612">
        <f t="shared" si="171"/>
        <v>668</v>
      </c>
      <c r="I679" s="598">
        <f t="shared" si="172"/>
        <v>0</v>
      </c>
      <c r="J679" s="598">
        <f t="shared" si="180"/>
        <v>0</v>
      </c>
      <c r="K679" s="598">
        <f t="shared" si="173"/>
        <v>0</v>
      </c>
      <c r="L679" s="598">
        <f t="shared" si="174"/>
        <v>0</v>
      </c>
      <c r="M679" s="598">
        <f t="shared" si="166"/>
        <v>0</v>
      </c>
      <c r="N679" s="598">
        <f t="shared" si="175"/>
        <v>0</v>
      </c>
      <c r="P679" s="610"/>
      <c r="V679" s="598">
        <f t="shared" si="176"/>
        <v>0</v>
      </c>
      <c r="W679" s="612">
        <f t="shared" si="177"/>
        <v>668</v>
      </c>
      <c r="X679" s="610"/>
      <c r="Y679" s="610"/>
      <c r="AC679">
        <f t="shared" si="167"/>
        <v>1901</v>
      </c>
      <c r="AD679">
        <f t="shared" si="168"/>
        <v>10</v>
      </c>
      <c r="AE679">
        <f t="shared" si="169"/>
        <v>0</v>
      </c>
      <c r="AF679">
        <f>SUM($AE$10:AE679)</f>
        <v>0</v>
      </c>
      <c r="AG679">
        <f t="shared" si="170"/>
        <v>0</v>
      </c>
    </row>
    <row r="680" spans="6:33" x14ac:dyDescent="0.2">
      <c r="F680" s="610">
        <f t="shared" si="178"/>
        <v>1901</v>
      </c>
      <c r="G680">
        <f t="shared" si="179"/>
        <v>669</v>
      </c>
      <c r="H680" s="612">
        <f t="shared" si="171"/>
        <v>669</v>
      </c>
      <c r="I680" s="598">
        <f t="shared" si="172"/>
        <v>0</v>
      </c>
      <c r="J680" s="598">
        <f t="shared" si="180"/>
        <v>0</v>
      </c>
      <c r="K680" s="598">
        <f t="shared" si="173"/>
        <v>0</v>
      </c>
      <c r="L680" s="598">
        <f t="shared" si="174"/>
        <v>0</v>
      </c>
      <c r="M680" s="598">
        <f t="shared" si="166"/>
        <v>0</v>
      </c>
      <c r="N680" s="598">
        <f t="shared" si="175"/>
        <v>0</v>
      </c>
      <c r="P680" s="610"/>
      <c r="V680" s="598">
        <f t="shared" si="176"/>
        <v>0</v>
      </c>
      <c r="W680" s="612">
        <f t="shared" si="177"/>
        <v>669</v>
      </c>
      <c r="X680" s="610"/>
      <c r="Y680" s="610"/>
      <c r="AC680">
        <f t="shared" si="167"/>
        <v>1901</v>
      </c>
      <c r="AD680">
        <f t="shared" si="168"/>
        <v>10</v>
      </c>
      <c r="AE680">
        <f t="shared" si="169"/>
        <v>0</v>
      </c>
      <c r="AF680">
        <f>SUM($AE$10:AE680)</f>
        <v>0</v>
      </c>
      <c r="AG680">
        <f t="shared" si="170"/>
        <v>0</v>
      </c>
    </row>
    <row r="681" spans="6:33" x14ac:dyDescent="0.2">
      <c r="F681" s="610">
        <f t="shared" si="178"/>
        <v>1901</v>
      </c>
      <c r="G681">
        <f t="shared" si="179"/>
        <v>670</v>
      </c>
      <c r="H681" s="612">
        <f t="shared" si="171"/>
        <v>670</v>
      </c>
      <c r="I681" s="598">
        <f t="shared" si="172"/>
        <v>0</v>
      </c>
      <c r="J681" s="598">
        <f t="shared" si="180"/>
        <v>0</v>
      </c>
      <c r="K681" s="598">
        <f t="shared" si="173"/>
        <v>0</v>
      </c>
      <c r="L681" s="598">
        <f t="shared" si="174"/>
        <v>0</v>
      </c>
      <c r="M681" s="598">
        <f t="shared" si="166"/>
        <v>0</v>
      </c>
      <c r="N681" s="598">
        <f t="shared" si="175"/>
        <v>0</v>
      </c>
      <c r="P681" s="610"/>
      <c r="V681" s="598">
        <f t="shared" si="176"/>
        <v>0</v>
      </c>
      <c r="W681" s="612">
        <f t="shared" si="177"/>
        <v>670</v>
      </c>
      <c r="X681" s="610"/>
      <c r="Y681" s="610"/>
      <c r="AC681">
        <f t="shared" si="167"/>
        <v>1901</v>
      </c>
      <c r="AD681">
        <f t="shared" si="168"/>
        <v>10</v>
      </c>
      <c r="AE681">
        <f t="shared" si="169"/>
        <v>0</v>
      </c>
      <c r="AF681">
        <f>SUM($AE$10:AE681)</f>
        <v>0</v>
      </c>
      <c r="AG681">
        <f t="shared" si="170"/>
        <v>0</v>
      </c>
    </row>
    <row r="682" spans="6:33" x14ac:dyDescent="0.2">
      <c r="F682" s="610">
        <f t="shared" si="178"/>
        <v>1901</v>
      </c>
      <c r="G682">
        <f t="shared" si="179"/>
        <v>671</v>
      </c>
      <c r="H682" s="612">
        <f t="shared" si="171"/>
        <v>671</v>
      </c>
      <c r="I682" s="598">
        <f t="shared" si="172"/>
        <v>0</v>
      </c>
      <c r="J682" s="598">
        <f t="shared" si="180"/>
        <v>0</v>
      </c>
      <c r="K682" s="598">
        <f t="shared" si="173"/>
        <v>0</v>
      </c>
      <c r="L682" s="598">
        <f t="shared" si="174"/>
        <v>0</v>
      </c>
      <c r="M682" s="598">
        <f t="shared" si="166"/>
        <v>0</v>
      </c>
      <c r="N682" s="598">
        <f t="shared" si="175"/>
        <v>0</v>
      </c>
      <c r="P682" s="610"/>
      <c r="V682" s="598">
        <f t="shared" si="176"/>
        <v>0</v>
      </c>
      <c r="W682" s="612">
        <f t="shared" si="177"/>
        <v>671</v>
      </c>
      <c r="X682" s="610"/>
      <c r="Y682" s="610"/>
      <c r="AC682">
        <f t="shared" si="167"/>
        <v>1901</v>
      </c>
      <c r="AD682">
        <f t="shared" si="168"/>
        <v>11</v>
      </c>
      <c r="AE682">
        <f t="shared" si="169"/>
        <v>0</v>
      </c>
      <c r="AF682">
        <f>SUM($AE$10:AE682)</f>
        <v>0</v>
      </c>
      <c r="AG682">
        <f t="shared" si="170"/>
        <v>0</v>
      </c>
    </row>
    <row r="683" spans="6:33" x14ac:dyDescent="0.2">
      <c r="F683" s="610">
        <f t="shared" si="178"/>
        <v>1901</v>
      </c>
      <c r="G683">
        <f t="shared" si="179"/>
        <v>672</v>
      </c>
      <c r="H683" s="612">
        <f t="shared" si="171"/>
        <v>672</v>
      </c>
      <c r="I683" s="598">
        <f t="shared" si="172"/>
        <v>0</v>
      </c>
      <c r="J683" s="598">
        <f t="shared" si="180"/>
        <v>0</v>
      </c>
      <c r="K683" s="598">
        <f t="shared" si="173"/>
        <v>0</v>
      </c>
      <c r="L683" s="598">
        <f t="shared" si="174"/>
        <v>0</v>
      </c>
      <c r="M683" s="598">
        <f t="shared" si="166"/>
        <v>0</v>
      </c>
      <c r="N683" s="598">
        <f t="shared" si="175"/>
        <v>0</v>
      </c>
      <c r="P683" s="610"/>
      <c r="V683" s="598">
        <f t="shared" si="176"/>
        <v>0</v>
      </c>
      <c r="W683" s="612">
        <f t="shared" si="177"/>
        <v>672</v>
      </c>
      <c r="X683" s="610"/>
      <c r="Y683" s="610"/>
      <c r="AC683">
        <f t="shared" si="167"/>
        <v>1901</v>
      </c>
      <c r="AD683">
        <f t="shared" si="168"/>
        <v>11</v>
      </c>
      <c r="AE683">
        <f t="shared" si="169"/>
        <v>0</v>
      </c>
      <c r="AF683">
        <f>SUM($AE$10:AE683)</f>
        <v>0</v>
      </c>
      <c r="AG683">
        <f t="shared" si="170"/>
        <v>0</v>
      </c>
    </row>
    <row r="684" spans="6:33" x14ac:dyDescent="0.2">
      <c r="F684" s="610">
        <f t="shared" si="178"/>
        <v>1901</v>
      </c>
      <c r="G684">
        <f t="shared" si="179"/>
        <v>673</v>
      </c>
      <c r="H684" s="612">
        <f t="shared" si="171"/>
        <v>673</v>
      </c>
      <c r="I684" s="598">
        <f t="shared" si="172"/>
        <v>0</v>
      </c>
      <c r="J684" s="598">
        <f t="shared" si="180"/>
        <v>0</v>
      </c>
      <c r="K684" s="598">
        <f t="shared" si="173"/>
        <v>0</v>
      </c>
      <c r="L684" s="598">
        <f t="shared" si="174"/>
        <v>0</v>
      </c>
      <c r="M684" s="598">
        <f t="shared" si="166"/>
        <v>0</v>
      </c>
      <c r="N684" s="598">
        <f t="shared" si="175"/>
        <v>0</v>
      </c>
      <c r="P684" s="610"/>
      <c r="V684" s="598">
        <f t="shared" si="176"/>
        <v>0</v>
      </c>
      <c r="W684" s="612">
        <f t="shared" si="177"/>
        <v>673</v>
      </c>
      <c r="X684" s="610"/>
      <c r="Y684" s="610"/>
      <c r="AC684">
        <f t="shared" si="167"/>
        <v>1901</v>
      </c>
      <c r="AD684">
        <f t="shared" si="168"/>
        <v>11</v>
      </c>
      <c r="AE684">
        <f t="shared" si="169"/>
        <v>0</v>
      </c>
      <c r="AF684">
        <f>SUM($AE$10:AE684)</f>
        <v>0</v>
      </c>
      <c r="AG684">
        <f t="shared" si="170"/>
        <v>0</v>
      </c>
    </row>
    <row r="685" spans="6:33" x14ac:dyDescent="0.2">
      <c r="F685" s="610">
        <f t="shared" si="178"/>
        <v>1901</v>
      </c>
      <c r="G685">
        <f t="shared" si="179"/>
        <v>674</v>
      </c>
      <c r="H685" s="612">
        <f t="shared" si="171"/>
        <v>674</v>
      </c>
      <c r="I685" s="598">
        <f t="shared" si="172"/>
        <v>0</v>
      </c>
      <c r="J685" s="598">
        <f t="shared" si="180"/>
        <v>0</v>
      </c>
      <c r="K685" s="598">
        <f t="shared" si="173"/>
        <v>0</v>
      </c>
      <c r="L685" s="598">
        <f t="shared" si="174"/>
        <v>0</v>
      </c>
      <c r="M685" s="598">
        <f t="shared" si="166"/>
        <v>0</v>
      </c>
      <c r="N685" s="598">
        <f t="shared" si="175"/>
        <v>0</v>
      </c>
      <c r="P685" s="610"/>
      <c r="V685" s="598">
        <f t="shared" si="176"/>
        <v>0</v>
      </c>
      <c r="W685" s="612">
        <f t="shared" si="177"/>
        <v>674</v>
      </c>
      <c r="X685" s="610"/>
      <c r="Y685" s="610"/>
      <c r="AC685">
        <f t="shared" si="167"/>
        <v>1901</v>
      </c>
      <c r="AD685">
        <f t="shared" si="168"/>
        <v>11</v>
      </c>
      <c r="AE685">
        <f t="shared" si="169"/>
        <v>0</v>
      </c>
      <c r="AF685">
        <f>SUM($AE$10:AE685)</f>
        <v>0</v>
      </c>
      <c r="AG685">
        <f t="shared" si="170"/>
        <v>0</v>
      </c>
    </row>
    <row r="686" spans="6:33" x14ac:dyDescent="0.2">
      <c r="F686" s="610">
        <f t="shared" si="178"/>
        <v>1901</v>
      </c>
      <c r="G686">
        <f t="shared" si="179"/>
        <v>675</v>
      </c>
      <c r="H686" s="612">
        <f t="shared" si="171"/>
        <v>675</v>
      </c>
      <c r="I686" s="598">
        <f t="shared" si="172"/>
        <v>0</v>
      </c>
      <c r="J686" s="598">
        <f t="shared" si="180"/>
        <v>0</v>
      </c>
      <c r="K686" s="598">
        <f t="shared" si="173"/>
        <v>0</v>
      </c>
      <c r="L686" s="598">
        <f t="shared" si="174"/>
        <v>0</v>
      </c>
      <c r="M686" s="598">
        <f t="shared" si="166"/>
        <v>0</v>
      </c>
      <c r="N686" s="598">
        <f t="shared" si="175"/>
        <v>0</v>
      </c>
      <c r="P686" s="610"/>
      <c r="V686" s="598">
        <f t="shared" si="176"/>
        <v>0</v>
      </c>
      <c r="W686" s="612">
        <f t="shared" si="177"/>
        <v>675</v>
      </c>
      <c r="X686" s="610"/>
      <c r="Y686" s="610"/>
      <c r="AC686">
        <f t="shared" si="167"/>
        <v>1901</v>
      </c>
      <c r="AD686">
        <f t="shared" si="168"/>
        <v>11</v>
      </c>
      <c r="AE686">
        <f t="shared" si="169"/>
        <v>0</v>
      </c>
      <c r="AF686">
        <f>SUM($AE$10:AE686)</f>
        <v>0</v>
      </c>
      <c r="AG686">
        <f t="shared" si="170"/>
        <v>0</v>
      </c>
    </row>
    <row r="687" spans="6:33" x14ac:dyDescent="0.2">
      <c r="F687" s="610">
        <f t="shared" si="178"/>
        <v>1901</v>
      </c>
      <c r="G687">
        <f t="shared" si="179"/>
        <v>676</v>
      </c>
      <c r="H687" s="612">
        <f t="shared" si="171"/>
        <v>676</v>
      </c>
      <c r="I687" s="598">
        <f t="shared" si="172"/>
        <v>0</v>
      </c>
      <c r="J687" s="598">
        <f t="shared" si="180"/>
        <v>0</v>
      </c>
      <c r="K687" s="598">
        <f t="shared" si="173"/>
        <v>0</v>
      </c>
      <c r="L687" s="598">
        <f t="shared" si="174"/>
        <v>0</v>
      </c>
      <c r="M687" s="598">
        <f t="shared" si="166"/>
        <v>0</v>
      </c>
      <c r="N687" s="598">
        <f t="shared" si="175"/>
        <v>0</v>
      </c>
      <c r="P687" s="610"/>
      <c r="V687" s="598">
        <f t="shared" si="176"/>
        <v>0</v>
      </c>
      <c r="W687" s="612">
        <f t="shared" si="177"/>
        <v>676</v>
      </c>
      <c r="X687" s="610"/>
      <c r="Y687" s="610"/>
      <c r="AC687">
        <f t="shared" si="167"/>
        <v>1901</v>
      </c>
      <c r="AD687">
        <f t="shared" si="168"/>
        <v>11</v>
      </c>
      <c r="AE687">
        <f t="shared" si="169"/>
        <v>0</v>
      </c>
      <c r="AF687">
        <f>SUM($AE$10:AE687)</f>
        <v>0</v>
      </c>
      <c r="AG687">
        <f t="shared" si="170"/>
        <v>0</v>
      </c>
    </row>
    <row r="688" spans="6:33" x14ac:dyDescent="0.2">
      <c r="F688" s="610">
        <f t="shared" si="178"/>
        <v>1901</v>
      </c>
      <c r="G688">
        <f t="shared" si="179"/>
        <v>677</v>
      </c>
      <c r="H688" s="612">
        <f t="shared" si="171"/>
        <v>677</v>
      </c>
      <c r="I688" s="598">
        <f t="shared" si="172"/>
        <v>0</v>
      </c>
      <c r="J688" s="598">
        <f t="shared" si="180"/>
        <v>0</v>
      </c>
      <c r="K688" s="598">
        <f t="shared" si="173"/>
        <v>0</v>
      </c>
      <c r="L688" s="598">
        <f t="shared" si="174"/>
        <v>0</v>
      </c>
      <c r="M688" s="598">
        <f t="shared" si="166"/>
        <v>0</v>
      </c>
      <c r="N688" s="598">
        <f t="shared" si="175"/>
        <v>0</v>
      </c>
      <c r="P688" s="610"/>
      <c r="V688" s="598">
        <f t="shared" si="176"/>
        <v>0</v>
      </c>
      <c r="W688" s="612">
        <f t="shared" si="177"/>
        <v>677</v>
      </c>
      <c r="X688" s="610"/>
      <c r="Y688" s="610"/>
      <c r="AC688">
        <f t="shared" si="167"/>
        <v>1901</v>
      </c>
      <c r="AD688">
        <f t="shared" si="168"/>
        <v>11</v>
      </c>
      <c r="AE688">
        <f t="shared" si="169"/>
        <v>0</v>
      </c>
      <c r="AF688">
        <f>SUM($AE$10:AE688)</f>
        <v>0</v>
      </c>
      <c r="AG688">
        <f t="shared" si="170"/>
        <v>0</v>
      </c>
    </row>
    <row r="689" spans="6:33" x14ac:dyDescent="0.2">
      <c r="F689" s="610">
        <f t="shared" si="178"/>
        <v>1901</v>
      </c>
      <c r="G689">
        <f t="shared" si="179"/>
        <v>678</v>
      </c>
      <c r="H689" s="612">
        <f t="shared" si="171"/>
        <v>678</v>
      </c>
      <c r="I689" s="598">
        <f t="shared" si="172"/>
        <v>0</v>
      </c>
      <c r="J689" s="598">
        <f t="shared" si="180"/>
        <v>0</v>
      </c>
      <c r="K689" s="598">
        <f t="shared" si="173"/>
        <v>0</v>
      </c>
      <c r="L689" s="598">
        <f t="shared" si="174"/>
        <v>0</v>
      </c>
      <c r="M689" s="598">
        <f t="shared" si="166"/>
        <v>0</v>
      </c>
      <c r="N689" s="598">
        <f t="shared" si="175"/>
        <v>0</v>
      </c>
      <c r="P689" s="610"/>
      <c r="V689" s="598">
        <f t="shared" si="176"/>
        <v>0</v>
      </c>
      <c r="W689" s="612">
        <f t="shared" si="177"/>
        <v>678</v>
      </c>
      <c r="X689" s="610"/>
      <c r="Y689" s="610"/>
      <c r="AC689">
        <f t="shared" si="167"/>
        <v>1901</v>
      </c>
      <c r="AD689">
        <f t="shared" si="168"/>
        <v>11</v>
      </c>
      <c r="AE689">
        <f t="shared" si="169"/>
        <v>0</v>
      </c>
      <c r="AF689">
        <f>SUM($AE$10:AE689)</f>
        <v>0</v>
      </c>
      <c r="AG689">
        <f t="shared" si="170"/>
        <v>0</v>
      </c>
    </row>
    <row r="690" spans="6:33" x14ac:dyDescent="0.2">
      <c r="F690" s="610">
        <f t="shared" si="178"/>
        <v>1901</v>
      </c>
      <c r="G690">
        <f t="shared" si="179"/>
        <v>679</v>
      </c>
      <c r="H690" s="612">
        <f t="shared" si="171"/>
        <v>679</v>
      </c>
      <c r="I690" s="598">
        <f t="shared" si="172"/>
        <v>0</v>
      </c>
      <c r="J690" s="598">
        <f t="shared" si="180"/>
        <v>0</v>
      </c>
      <c r="K690" s="598">
        <f t="shared" si="173"/>
        <v>0</v>
      </c>
      <c r="L690" s="598">
        <f t="shared" si="174"/>
        <v>0</v>
      </c>
      <c r="M690" s="598">
        <f t="shared" si="166"/>
        <v>0</v>
      </c>
      <c r="N690" s="598">
        <f t="shared" si="175"/>
        <v>0</v>
      </c>
      <c r="P690" s="610"/>
      <c r="V690" s="598">
        <f t="shared" si="176"/>
        <v>0</v>
      </c>
      <c r="W690" s="612">
        <f t="shared" si="177"/>
        <v>679</v>
      </c>
      <c r="X690" s="610"/>
      <c r="Y690" s="610"/>
      <c r="AC690">
        <f t="shared" si="167"/>
        <v>1901</v>
      </c>
      <c r="AD690">
        <f t="shared" si="168"/>
        <v>11</v>
      </c>
      <c r="AE690">
        <f t="shared" si="169"/>
        <v>0</v>
      </c>
      <c r="AF690">
        <f>SUM($AE$10:AE690)</f>
        <v>0</v>
      </c>
      <c r="AG690">
        <f t="shared" si="170"/>
        <v>0</v>
      </c>
    </row>
    <row r="691" spans="6:33" x14ac:dyDescent="0.2">
      <c r="F691" s="610">
        <f t="shared" si="178"/>
        <v>1901</v>
      </c>
      <c r="G691">
        <f t="shared" si="179"/>
        <v>680</v>
      </c>
      <c r="H691" s="612">
        <f t="shared" si="171"/>
        <v>680</v>
      </c>
      <c r="I691" s="598">
        <f t="shared" si="172"/>
        <v>0</v>
      </c>
      <c r="J691" s="598">
        <f t="shared" si="180"/>
        <v>0</v>
      </c>
      <c r="K691" s="598">
        <f t="shared" si="173"/>
        <v>0</v>
      </c>
      <c r="L691" s="598">
        <f t="shared" si="174"/>
        <v>0</v>
      </c>
      <c r="M691" s="598">
        <f t="shared" si="166"/>
        <v>0</v>
      </c>
      <c r="N691" s="598">
        <f t="shared" si="175"/>
        <v>0</v>
      </c>
      <c r="P691" s="610"/>
      <c r="V691" s="598">
        <f t="shared" si="176"/>
        <v>0</v>
      </c>
      <c r="W691" s="612">
        <f t="shared" si="177"/>
        <v>680</v>
      </c>
      <c r="X691" s="610"/>
      <c r="Y691" s="610"/>
      <c r="AC691">
        <f t="shared" si="167"/>
        <v>1901</v>
      </c>
      <c r="AD691">
        <f t="shared" si="168"/>
        <v>11</v>
      </c>
      <c r="AE691">
        <f t="shared" si="169"/>
        <v>0</v>
      </c>
      <c r="AF691">
        <f>SUM($AE$10:AE691)</f>
        <v>0</v>
      </c>
      <c r="AG691">
        <f t="shared" si="170"/>
        <v>0</v>
      </c>
    </row>
    <row r="692" spans="6:33" x14ac:dyDescent="0.2">
      <c r="F692" s="610">
        <f t="shared" si="178"/>
        <v>1901</v>
      </c>
      <c r="G692">
        <f t="shared" si="179"/>
        <v>681</v>
      </c>
      <c r="H692" s="612">
        <f t="shared" si="171"/>
        <v>681</v>
      </c>
      <c r="I692" s="598">
        <f t="shared" si="172"/>
        <v>0</v>
      </c>
      <c r="J692" s="598">
        <f t="shared" si="180"/>
        <v>0</v>
      </c>
      <c r="K692" s="598">
        <f t="shared" si="173"/>
        <v>0</v>
      </c>
      <c r="L692" s="598">
        <f t="shared" si="174"/>
        <v>0</v>
      </c>
      <c r="M692" s="598">
        <f t="shared" si="166"/>
        <v>0</v>
      </c>
      <c r="N692" s="598">
        <f t="shared" si="175"/>
        <v>0</v>
      </c>
      <c r="P692" s="610"/>
      <c r="V692" s="598">
        <f t="shared" si="176"/>
        <v>0</v>
      </c>
      <c r="W692" s="612">
        <f t="shared" si="177"/>
        <v>681</v>
      </c>
      <c r="X692" s="610"/>
      <c r="Y692" s="610"/>
      <c r="AC692">
        <f t="shared" si="167"/>
        <v>1901</v>
      </c>
      <c r="AD692">
        <f t="shared" si="168"/>
        <v>11</v>
      </c>
      <c r="AE692">
        <f t="shared" si="169"/>
        <v>0</v>
      </c>
      <c r="AF692">
        <f>SUM($AE$10:AE692)</f>
        <v>0</v>
      </c>
      <c r="AG692">
        <f t="shared" si="170"/>
        <v>0</v>
      </c>
    </row>
    <row r="693" spans="6:33" x14ac:dyDescent="0.2">
      <c r="F693" s="610">
        <f t="shared" si="178"/>
        <v>1901</v>
      </c>
      <c r="G693">
        <f t="shared" si="179"/>
        <v>682</v>
      </c>
      <c r="H693" s="612">
        <f t="shared" si="171"/>
        <v>682</v>
      </c>
      <c r="I693" s="598">
        <f t="shared" si="172"/>
        <v>0</v>
      </c>
      <c r="J693" s="598">
        <f t="shared" si="180"/>
        <v>0</v>
      </c>
      <c r="K693" s="598">
        <f t="shared" si="173"/>
        <v>0</v>
      </c>
      <c r="L693" s="598">
        <f t="shared" si="174"/>
        <v>0</v>
      </c>
      <c r="M693" s="598">
        <f t="shared" si="166"/>
        <v>0</v>
      </c>
      <c r="N693" s="598">
        <f t="shared" si="175"/>
        <v>0</v>
      </c>
      <c r="P693" s="610"/>
      <c r="V693" s="598">
        <f t="shared" si="176"/>
        <v>0</v>
      </c>
      <c r="W693" s="612">
        <f t="shared" si="177"/>
        <v>682</v>
      </c>
      <c r="X693" s="610"/>
      <c r="Y693" s="610"/>
      <c r="AC693">
        <f t="shared" si="167"/>
        <v>1901</v>
      </c>
      <c r="AD693">
        <f t="shared" si="168"/>
        <v>11</v>
      </c>
      <c r="AE693">
        <f t="shared" si="169"/>
        <v>0</v>
      </c>
      <c r="AF693">
        <f>SUM($AE$10:AE693)</f>
        <v>0</v>
      </c>
      <c r="AG693">
        <f t="shared" si="170"/>
        <v>0</v>
      </c>
    </row>
    <row r="694" spans="6:33" x14ac:dyDescent="0.2">
      <c r="F694" s="610">
        <f t="shared" si="178"/>
        <v>1901</v>
      </c>
      <c r="G694">
        <f t="shared" si="179"/>
        <v>683</v>
      </c>
      <c r="H694" s="612">
        <f t="shared" si="171"/>
        <v>683</v>
      </c>
      <c r="I694" s="598">
        <f t="shared" si="172"/>
        <v>0</v>
      </c>
      <c r="J694" s="598">
        <f t="shared" si="180"/>
        <v>0</v>
      </c>
      <c r="K694" s="598">
        <f t="shared" si="173"/>
        <v>0</v>
      </c>
      <c r="L694" s="598">
        <f t="shared" si="174"/>
        <v>0</v>
      </c>
      <c r="M694" s="598">
        <f t="shared" si="166"/>
        <v>0</v>
      </c>
      <c r="N694" s="598">
        <f t="shared" si="175"/>
        <v>0</v>
      </c>
      <c r="P694" s="610"/>
      <c r="V694" s="598">
        <f t="shared" si="176"/>
        <v>0</v>
      </c>
      <c r="W694" s="612">
        <f t="shared" si="177"/>
        <v>683</v>
      </c>
      <c r="X694" s="610"/>
      <c r="Y694" s="610"/>
      <c r="AC694">
        <f t="shared" si="167"/>
        <v>1901</v>
      </c>
      <c r="AD694">
        <f t="shared" si="168"/>
        <v>11</v>
      </c>
      <c r="AE694">
        <f t="shared" si="169"/>
        <v>0</v>
      </c>
      <c r="AF694">
        <f>SUM($AE$10:AE694)</f>
        <v>0</v>
      </c>
      <c r="AG694">
        <f t="shared" si="170"/>
        <v>0</v>
      </c>
    </row>
    <row r="695" spans="6:33" x14ac:dyDescent="0.2">
      <c r="F695" s="610">
        <f t="shared" si="178"/>
        <v>1901</v>
      </c>
      <c r="G695">
        <f t="shared" si="179"/>
        <v>684</v>
      </c>
      <c r="H695" s="612">
        <f t="shared" si="171"/>
        <v>684</v>
      </c>
      <c r="I695" s="598">
        <f t="shared" si="172"/>
        <v>0</v>
      </c>
      <c r="J695" s="598">
        <f t="shared" si="180"/>
        <v>0</v>
      </c>
      <c r="K695" s="598">
        <f t="shared" si="173"/>
        <v>0</v>
      </c>
      <c r="L695" s="598">
        <f t="shared" si="174"/>
        <v>0</v>
      </c>
      <c r="M695" s="598">
        <f t="shared" si="166"/>
        <v>0</v>
      </c>
      <c r="N695" s="598">
        <f t="shared" si="175"/>
        <v>0</v>
      </c>
      <c r="P695" s="610"/>
      <c r="V695" s="598">
        <f t="shared" si="176"/>
        <v>0</v>
      </c>
      <c r="W695" s="612">
        <f t="shared" si="177"/>
        <v>684</v>
      </c>
      <c r="X695" s="610"/>
      <c r="Y695" s="610"/>
      <c r="AC695">
        <f t="shared" si="167"/>
        <v>1901</v>
      </c>
      <c r="AD695">
        <f t="shared" si="168"/>
        <v>11</v>
      </c>
      <c r="AE695">
        <f t="shared" si="169"/>
        <v>0</v>
      </c>
      <c r="AF695">
        <f>SUM($AE$10:AE695)</f>
        <v>0</v>
      </c>
      <c r="AG695">
        <f t="shared" si="170"/>
        <v>0</v>
      </c>
    </row>
    <row r="696" spans="6:33" x14ac:dyDescent="0.2">
      <c r="F696" s="610">
        <f t="shared" si="178"/>
        <v>1901</v>
      </c>
      <c r="G696">
        <f t="shared" si="179"/>
        <v>685</v>
      </c>
      <c r="H696" s="612">
        <f t="shared" si="171"/>
        <v>685</v>
      </c>
      <c r="I696" s="598">
        <f t="shared" si="172"/>
        <v>0</v>
      </c>
      <c r="J696" s="598">
        <f t="shared" si="180"/>
        <v>0</v>
      </c>
      <c r="K696" s="598">
        <f t="shared" si="173"/>
        <v>0</v>
      </c>
      <c r="L696" s="598">
        <f t="shared" si="174"/>
        <v>0</v>
      </c>
      <c r="M696" s="598">
        <f t="shared" si="166"/>
        <v>0</v>
      </c>
      <c r="N696" s="598">
        <f t="shared" si="175"/>
        <v>0</v>
      </c>
      <c r="P696" s="610"/>
      <c r="V696" s="598">
        <f t="shared" si="176"/>
        <v>0</v>
      </c>
      <c r="W696" s="612">
        <f t="shared" si="177"/>
        <v>685</v>
      </c>
      <c r="X696" s="610"/>
      <c r="Y696" s="610"/>
      <c r="AC696">
        <f t="shared" si="167"/>
        <v>1901</v>
      </c>
      <c r="AD696">
        <f t="shared" si="168"/>
        <v>11</v>
      </c>
      <c r="AE696">
        <f t="shared" si="169"/>
        <v>0</v>
      </c>
      <c r="AF696">
        <f>SUM($AE$10:AE696)</f>
        <v>0</v>
      </c>
      <c r="AG696">
        <f t="shared" si="170"/>
        <v>0</v>
      </c>
    </row>
    <row r="697" spans="6:33" x14ac:dyDescent="0.2">
      <c r="F697" s="610">
        <f t="shared" si="178"/>
        <v>1901</v>
      </c>
      <c r="G697">
        <f t="shared" si="179"/>
        <v>686</v>
      </c>
      <c r="H697" s="612">
        <f t="shared" si="171"/>
        <v>686</v>
      </c>
      <c r="I697" s="598">
        <f t="shared" si="172"/>
        <v>0</v>
      </c>
      <c r="J697" s="598">
        <f t="shared" si="180"/>
        <v>0</v>
      </c>
      <c r="K697" s="598">
        <f t="shared" si="173"/>
        <v>0</v>
      </c>
      <c r="L697" s="598">
        <f t="shared" si="174"/>
        <v>0</v>
      </c>
      <c r="M697" s="598">
        <f t="shared" si="166"/>
        <v>0</v>
      </c>
      <c r="N697" s="598">
        <f t="shared" si="175"/>
        <v>0</v>
      </c>
      <c r="P697" s="610"/>
      <c r="V697" s="598">
        <f t="shared" si="176"/>
        <v>0</v>
      </c>
      <c r="W697" s="612">
        <f t="shared" si="177"/>
        <v>686</v>
      </c>
      <c r="X697" s="610"/>
      <c r="Y697" s="610"/>
      <c r="AC697">
        <f t="shared" si="167"/>
        <v>1901</v>
      </c>
      <c r="AD697">
        <f t="shared" si="168"/>
        <v>11</v>
      </c>
      <c r="AE697">
        <f t="shared" si="169"/>
        <v>0</v>
      </c>
      <c r="AF697">
        <f>SUM($AE$10:AE697)</f>
        <v>0</v>
      </c>
      <c r="AG697">
        <f t="shared" si="170"/>
        <v>0</v>
      </c>
    </row>
    <row r="698" spans="6:33" x14ac:dyDescent="0.2">
      <c r="F698" s="610">
        <f t="shared" si="178"/>
        <v>1901</v>
      </c>
      <c r="G698">
        <f t="shared" si="179"/>
        <v>687</v>
      </c>
      <c r="H698" s="612">
        <f t="shared" si="171"/>
        <v>687</v>
      </c>
      <c r="I698" s="598">
        <f t="shared" si="172"/>
        <v>0</v>
      </c>
      <c r="J698" s="598">
        <f t="shared" si="180"/>
        <v>0</v>
      </c>
      <c r="K698" s="598">
        <f t="shared" si="173"/>
        <v>0</v>
      </c>
      <c r="L698" s="598">
        <f t="shared" si="174"/>
        <v>0</v>
      </c>
      <c r="M698" s="598">
        <f t="shared" si="166"/>
        <v>0</v>
      </c>
      <c r="N698" s="598">
        <f t="shared" si="175"/>
        <v>0</v>
      </c>
      <c r="P698" s="610"/>
      <c r="V698" s="598">
        <f t="shared" si="176"/>
        <v>0</v>
      </c>
      <c r="W698" s="612">
        <f t="shared" si="177"/>
        <v>687</v>
      </c>
      <c r="X698" s="610"/>
      <c r="Y698" s="610"/>
      <c r="AC698">
        <f t="shared" si="167"/>
        <v>1901</v>
      </c>
      <c r="AD698">
        <f t="shared" si="168"/>
        <v>11</v>
      </c>
      <c r="AE698">
        <f t="shared" si="169"/>
        <v>0</v>
      </c>
      <c r="AF698">
        <f>SUM($AE$10:AE698)</f>
        <v>0</v>
      </c>
      <c r="AG698">
        <f t="shared" si="170"/>
        <v>0</v>
      </c>
    </row>
    <row r="699" spans="6:33" x14ac:dyDescent="0.2">
      <c r="F699" s="610">
        <f t="shared" si="178"/>
        <v>1901</v>
      </c>
      <c r="G699">
        <f t="shared" si="179"/>
        <v>688</v>
      </c>
      <c r="H699" s="612">
        <f t="shared" si="171"/>
        <v>688</v>
      </c>
      <c r="I699" s="598">
        <f t="shared" si="172"/>
        <v>0</v>
      </c>
      <c r="J699" s="598">
        <f t="shared" si="180"/>
        <v>0</v>
      </c>
      <c r="K699" s="598">
        <f t="shared" si="173"/>
        <v>0</v>
      </c>
      <c r="L699" s="598">
        <f t="shared" si="174"/>
        <v>0</v>
      </c>
      <c r="M699" s="598">
        <f t="shared" si="166"/>
        <v>0</v>
      </c>
      <c r="N699" s="598">
        <f t="shared" si="175"/>
        <v>0</v>
      </c>
      <c r="P699" s="610"/>
      <c r="V699" s="598">
        <f t="shared" si="176"/>
        <v>0</v>
      </c>
      <c r="W699" s="612">
        <f t="shared" si="177"/>
        <v>688</v>
      </c>
      <c r="X699" s="610"/>
      <c r="Y699" s="610"/>
      <c r="AC699">
        <f t="shared" si="167"/>
        <v>1901</v>
      </c>
      <c r="AD699">
        <f t="shared" si="168"/>
        <v>11</v>
      </c>
      <c r="AE699">
        <f t="shared" si="169"/>
        <v>0</v>
      </c>
      <c r="AF699">
        <f>SUM($AE$10:AE699)</f>
        <v>0</v>
      </c>
      <c r="AG699">
        <f t="shared" si="170"/>
        <v>0</v>
      </c>
    </row>
    <row r="700" spans="6:33" x14ac:dyDescent="0.2">
      <c r="F700" s="610">
        <f t="shared" si="178"/>
        <v>1901</v>
      </c>
      <c r="G700">
        <f t="shared" si="179"/>
        <v>689</v>
      </c>
      <c r="H700" s="612">
        <f t="shared" si="171"/>
        <v>689</v>
      </c>
      <c r="I700" s="598">
        <f t="shared" si="172"/>
        <v>0</v>
      </c>
      <c r="J700" s="598">
        <f t="shared" si="180"/>
        <v>0</v>
      </c>
      <c r="K700" s="598">
        <f t="shared" si="173"/>
        <v>0</v>
      </c>
      <c r="L700" s="598">
        <f t="shared" si="174"/>
        <v>0</v>
      </c>
      <c r="M700" s="598">
        <f t="shared" si="166"/>
        <v>0</v>
      </c>
      <c r="N700" s="598">
        <f t="shared" si="175"/>
        <v>0</v>
      </c>
      <c r="P700" s="610"/>
      <c r="V700" s="598">
        <f t="shared" si="176"/>
        <v>0</v>
      </c>
      <c r="W700" s="612">
        <f t="shared" si="177"/>
        <v>689</v>
      </c>
      <c r="X700" s="610"/>
      <c r="Y700" s="610"/>
      <c r="AC700">
        <f t="shared" si="167"/>
        <v>1901</v>
      </c>
      <c r="AD700">
        <f t="shared" si="168"/>
        <v>11</v>
      </c>
      <c r="AE700">
        <f t="shared" si="169"/>
        <v>0</v>
      </c>
      <c r="AF700">
        <f>SUM($AE$10:AE700)</f>
        <v>0</v>
      </c>
      <c r="AG700">
        <f t="shared" si="170"/>
        <v>0</v>
      </c>
    </row>
    <row r="701" spans="6:33" x14ac:dyDescent="0.2">
      <c r="F701" s="610">
        <f t="shared" si="178"/>
        <v>1901</v>
      </c>
      <c r="G701">
        <f t="shared" si="179"/>
        <v>690</v>
      </c>
      <c r="H701" s="612">
        <f t="shared" si="171"/>
        <v>690</v>
      </c>
      <c r="I701" s="598">
        <f t="shared" si="172"/>
        <v>0</v>
      </c>
      <c r="J701" s="598">
        <f t="shared" si="180"/>
        <v>0</v>
      </c>
      <c r="K701" s="598">
        <f t="shared" si="173"/>
        <v>0</v>
      </c>
      <c r="L701" s="598">
        <f t="shared" si="174"/>
        <v>0</v>
      </c>
      <c r="M701" s="598">
        <f t="shared" si="166"/>
        <v>0</v>
      </c>
      <c r="N701" s="598">
        <f t="shared" si="175"/>
        <v>0</v>
      </c>
      <c r="P701" s="610"/>
      <c r="V701" s="598">
        <f t="shared" si="176"/>
        <v>0</v>
      </c>
      <c r="W701" s="612">
        <f t="shared" si="177"/>
        <v>690</v>
      </c>
      <c r="X701" s="610"/>
      <c r="Y701" s="610"/>
      <c r="AC701">
        <f t="shared" si="167"/>
        <v>1901</v>
      </c>
      <c r="AD701">
        <f t="shared" si="168"/>
        <v>11</v>
      </c>
      <c r="AE701">
        <f t="shared" si="169"/>
        <v>0</v>
      </c>
      <c r="AF701">
        <f>SUM($AE$10:AE701)</f>
        <v>0</v>
      </c>
      <c r="AG701">
        <f t="shared" si="170"/>
        <v>0</v>
      </c>
    </row>
    <row r="702" spans="6:33" x14ac:dyDescent="0.2">
      <c r="F702" s="610">
        <f t="shared" si="178"/>
        <v>1901</v>
      </c>
      <c r="G702">
        <f t="shared" si="179"/>
        <v>691</v>
      </c>
      <c r="H702" s="612">
        <f t="shared" si="171"/>
        <v>691</v>
      </c>
      <c r="I702" s="598">
        <f t="shared" si="172"/>
        <v>0</v>
      </c>
      <c r="J702" s="598">
        <f t="shared" si="180"/>
        <v>0</v>
      </c>
      <c r="K702" s="598">
        <f t="shared" si="173"/>
        <v>0</v>
      </c>
      <c r="L702" s="598">
        <f t="shared" si="174"/>
        <v>0</v>
      </c>
      <c r="M702" s="598">
        <f t="shared" si="166"/>
        <v>0</v>
      </c>
      <c r="N702" s="598">
        <f t="shared" si="175"/>
        <v>0</v>
      </c>
      <c r="P702" s="610"/>
      <c r="V702" s="598">
        <f t="shared" si="176"/>
        <v>0</v>
      </c>
      <c r="W702" s="612">
        <f t="shared" si="177"/>
        <v>691</v>
      </c>
      <c r="X702" s="610"/>
      <c r="Y702" s="610"/>
      <c r="AC702">
        <f t="shared" si="167"/>
        <v>1901</v>
      </c>
      <c r="AD702">
        <f t="shared" si="168"/>
        <v>11</v>
      </c>
      <c r="AE702">
        <f t="shared" si="169"/>
        <v>0</v>
      </c>
      <c r="AF702">
        <f>SUM($AE$10:AE702)</f>
        <v>0</v>
      </c>
      <c r="AG702">
        <f t="shared" si="170"/>
        <v>0</v>
      </c>
    </row>
    <row r="703" spans="6:33" x14ac:dyDescent="0.2">
      <c r="F703" s="610">
        <f t="shared" si="178"/>
        <v>1901</v>
      </c>
      <c r="G703">
        <f t="shared" si="179"/>
        <v>692</v>
      </c>
      <c r="H703" s="612">
        <f t="shared" si="171"/>
        <v>692</v>
      </c>
      <c r="I703" s="598">
        <f t="shared" si="172"/>
        <v>0</v>
      </c>
      <c r="J703" s="598">
        <f t="shared" si="180"/>
        <v>0</v>
      </c>
      <c r="K703" s="598">
        <f t="shared" si="173"/>
        <v>0</v>
      </c>
      <c r="L703" s="598">
        <f t="shared" si="174"/>
        <v>0</v>
      </c>
      <c r="M703" s="598">
        <f t="shared" si="166"/>
        <v>0</v>
      </c>
      <c r="N703" s="598">
        <f t="shared" si="175"/>
        <v>0</v>
      </c>
      <c r="P703" s="610"/>
      <c r="V703" s="598">
        <f t="shared" si="176"/>
        <v>0</v>
      </c>
      <c r="W703" s="612">
        <f t="shared" si="177"/>
        <v>692</v>
      </c>
      <c r="X703" s="610"/>
      <c r="Y703" s="610"/>
      <c r="AC703">
        <f t="shared" si="167"/>
        <v>1901</v>
      </c>
      <c r="AD703">
        <f t="shared" si="168"/>
        <v>11</v>
      </c>
      <c r="AE703">
        <f t="shared" si="169"/>
        <v>0</v>
      </c>
      <c r="AF703">
        <f>SUM($AE$10:AE703)</f>
        <v>0</v>
      </c>
      <c r="AG703">
        <f t="shared" si="170"/>
        <v>0</v>
      </c>
    </row>
    <row r="704" spans="6:33" x14ac:dyDescent="0.2">
      <c r="F704" s="610">
        <f t="shared" si="178"/>
        <v>1901</v>
      </c>
      <c r="G704">
        <f t="shared" si="179"/>
        <v>693</v>
      </c>
      <c r="H704" s="612">
        <f t="shared" si="171"/>
        <v>693</v>
      </c>
      <c r="I704" s="598">
        <f t="shared" si="172"/>
        <v>0</v>
      </c>
      <c r="J704" s="598">
        <f t="shared" si="180"/>
        <v>0</v>
      </c>
      <c r="K704" s="598">
        <f t="shared" si="173"/>
        <v>0</v>
      </c>
      <c r="L704" s="598">
        <f t="shared" si="174"/>
        <v>0</v>
      </c>
      <c r="M704" s="598">
        <f t="shared" si="166"/>
        <v>0</v>
      </c>
      <c r="N704" s="598">
        <f t="shared" si="175"/>
        <v>0</v>
      </c>
      <c r="P704" s="610"/>
      <c r="V704" s="598">
        <f t="shared" si="176"/>
        <v>0</v>
      </c>
      <c r="W704" s="612">
        <f t="shared" si="177"/>
        <v>693</v>
      </c>
      <c r="X704" s="610"/>
      <c r="Y704" s="610"/>
      <c r="AC704">
        <f t="shared" si="167"/>
        <v>1901</v>
      </c>
      <c r="AD704">
        <f t="shared" si="168"/>
        <v>11</v>
      </c>
      <c r="AE704">
        <f t="shared" si="169"/>
        <v>0</v>
      </c>
      <c r="AF704">
        <f>SUM($AE$10:AE704)</f>
        <v>0</v>
      </c>
      <c r="AG704">
        <f t="shared" si="170"/>
        <v>0</v>
      </c>
    </row>
    <row r="705" spans="6:33" x14ac:dyDescent="0.2">
      <c r="F705" s="610">
        <f t="shared" si="178"/>
        <v>1901</v>
      </c>
      <c r="G705">
        <f t="shared" si="179"/>
        <v>694</v>
      </c>
      <c r="H705" s="612">
        <f t="shared" si="171"/>
        <v>694</v>
      </c>
      <c r="I705" s="598">
        <f t="shared" si="172"/>
        <v>0</v>
      </c>
      <c r="J705" s="598">
        <f t="shared" si="180"/>
        <v>0</v>
      </c>
      <c r="K705" s="598">
        <f t="shared" si="173"/>
        <v>0</v>
      </c>
      <c r="L705" s="598">
        <f t="shared" si="174"/>
        <v>0</v>
      </c>
      <c r="M705" s="598">
        <f t="shared" si="166"/>
        <v>0</v>
      </c>
      <c r="N705" s="598">
        <f t="shared" si="175"/>
        <v>0</v>
      </c>
      <c r="P705" s="610"/>
      <c r="V705" s="598">
        <f t="shared" si="176"/>
        <v>0</v>
      </c>
      <c r="W705" s="612">
        <f t="shared" si="177"/>
        <v>694</v>
      </c>
      <c r="X705" s="610"/>
      <c r="Y705" s="610"/>
      <c r="AC705">
        <f t="shared" si="167"/>
        <v>1901</v>
      </c>
      <c r="AD705">
        <f t="shared" si="168"/>
        <v>11</v>
      </c>
      <c r="AE705">
        <f t="shared" si="169"/>
        <v>0</v>
      </c>
      <c r="AF705">
        <f>SUM($AE$10:AE705)</f>
        <v>0</v>
      </c>
      <c r="AG705">
        <f t="shared" si="170"/>
        <v>0</v>
      </c>
    </row>
    <row r="706" spans="6:33" x14ac:dyDescent="0.2">
      <c r="F706" s="610">
        <f t="shared" si="178"/>
        <v>1901</v>
      </c>
      <c r="G706">
        <f t="shared" si="179"/>
        <v>695</v>
      </c>
      <c r="H706" s="612">
        <f t="shared" si="171"/>
        <v>695</v>
      </c>
      <c r="I706" s="598">
        <f t="shared" si="172"/>
        <v>0</v>
      </c>
      <c r="J706" s="598">
        <f t="shared" si="180"/>
        <v>0</v>
      </c>
      <c r="K706" s="598">
        <f t="shared" si="173"/>
        <v>0</v>
      </c>
      <c r="L706" s="598">
        <f t="shared" si="174"/>
        <v>0</v>
      </c>
      <c r="M706" s="598">
        <f t="shared" si="166"/>
        <v>0</v>
      </c>
      <c r="N706" s="598">
        <f t="shared" si="175"/>
        <v>0</v>
      </c>
      <c r="P706" s="610"/>
      <c r="V706" s="598">
        <f t="shared" si="176"/>
        <v>0</v>
      </c>
      <c r="W706" s="612">
        <f t="shared" si="177"/>
        <v>695</v>
      </c>
      <c r="X706" s="610"/>
      <c r="Y706" s="610"/>
      <c r="AC706">
        <f t="shared" si="167"/>
        <v>1901</v>
      </c>
      <c r="AD706">
        <f t="shared" si="168"/>
        <v>11</v>
      </c>
      <c r="AE706">
        <f t="shared" si="169"/>
        <v>0</v>
      </c>
      <c r="AF706">
        <f>SUM($AE$10:AE706)</f>
        <v>0</v>
      </c>
      <c r="AG706">
        <f t="shared" si="170"/>
        <v>0</v>
      </c>
    </row>
    <row r="707" spans="6:33" x14ac:dyDescent="0.2">
      <c r="F707" s="610">
        <f t="shared" si="178"/>
        <v>1901</v>
      </c>
      <c r="G707">
        <f t="shared" si="179"/>
        <v>696</v>
      </c>
      <c r="H707" s="612">
        <f t="shared" si="171"/>
        <v>696</v>
      </c>
      <c r="I707" s="598">
        <f t="shared" si="172"/>
        <v>0</v>
      </c>
      <c r="J707" s="598">
        <f t="shared" si="180"/>
        <v>0</v>
      </c>
      <c r="K707" s="598">
        <f t="shared" si="173"/>
        <v>0</v>
      </c>
      <c r="L707" s="598">
        <f t="shared" si="174"/>
        <v>0</v>
      </c>
      <c r="M707" s="598">
        <f t="shared" si="166"/>
        <v>0</v>
      </c>
      <c r="N707" s="598">
        <f t="shared" si="175"/>
        <v>0</v>
      </c>
      <c r="P707" s="610"/>
      <c r="V707" s="598">
        <f t="shared" si="176"/>
        <v>0</v>
      </c>
      <c r="W707" s="612">
        <f t="shared" si="177"/>
        <v>696</v>
      </c>
      <c r="X707" s="610"/>
      <c r="Y707" s="610"/>
      <c r="AC707">
        <f t="shared" si="167"/>
        <v>1901</v>
      </c>
      <c r="AD707">
        <f t="shared" si="168"/>
        <v>11</v>
      </c>
      <c r="AE707">
        <f t="shared" si="169"/>
        <v>0</v>
      </c>
      <c r="AF707">
        <f>SUM($AE$10:AE707)</f>
        <v>0</v>
      </c>
      <c r="AG707">
        <f t="shared" si="170"/>
        <v>0</v>
      </c>
    </row>
    <row r="708" spans="6:33" x14ac:dyDescent="0.2">
      <c r="F708" s="610">
        <f t="shared" si="178"/>
        <v>1901</v>
      </c>
      <c r="G708">
        <f t="shared" si="179"/>
        <v>697</v>
      </c>
      <c r="H708" s="612">
        <f t="shared" si="171"/>
        <v>697</v>
      </c>
      <c r="I708" s="598">
        <f t="shared" si="172"/>
        <v>0</v>
      </c>
      <c r="J708" s="598">
        <f t="shared" si="180"/>
        <v>0</v>
      </c>
      <c r="K708" s="598">
        <f t="shared" si="173"/>
        <v>0</v>
      </c>
      <c r="L708" s="598">
        <f t="shared" si="174"/>
        <v>0</v>
      </c>
      <c r="M708" s="598">
        <f t="shared" si="166"/>
        <v>0</v>
      </c>
      <c r="N708" s="598">
        <f t="shared" si="175"/>
        <v>0</v>
      </c>
      <c r="P708" s="610"/>
      <c r="V708" s="598">
        <f t="shared" si="176"/>
        <v>0</v>
      </c>
      <c r="W708" s="612">
        <f t="shared" si="177"/>
        <v>697</v>
      </c>
      <c r="X708" s="610"/>
      <c r="Y708" s="610"/>
      <c r="AC708">
        <f t="shared" si="167"/>
        <v>1901</v>
      </c>
      <c r="AD708">
        <f t="shared" si="168"/>
        <v>11</v>
      </c>
      <c r="AE708">
        <f t="shared" si="169"/>
        <v>0</v>
      </c>
      <c r="AF708">
        <f>SUM($AE$10:AE708)</f>
        <v>0</v>
      </c>
      <c r="AG708">
        <f t="shared" si="170"/>
        <v>0</v>
      </c>
    </row>
    <row r="709" spans="6:33" x14ac:dyDescent="0.2">
      <c r="F709" s="610">
        <f t="shared" si="178"/>
        <v>1901</v>
      </c>
      <c r="G709">
        <f t="shared" si="179"/>
        <v>698</v>
      </c>
      <c r="H709" s="612">
        <f t="shared" si="171"/>
        <v>698</v>
      </c>
      <c r="I709" s="598">
        <f t="shared" si="172"/>
        <v>0</v>
      </c>
      <c r="J709" s="598">
        <f t="shared" si="180"/>
        <v>0</v>
      </c>
      <c r="K709" s="598">
        <f t="shared" si="173"/>
        <v>0</v>
      </c>
      <c r="L709" s="598">
        <f t="shared" si="174"/>
        <v>0</v>
      </c>
      <c r="M709" s="598">
        <f t="shared" si="166"/>
        <v>0</v>
      </c>
      <c r="N709" s="598">
        <f t="shared" si="175"/>
        <v>0</v>
      </c>
      <c r="P709" s="610"/>
      <c r="V709" s="598">
        <f t="shared" si="176"/>
        <v>0</v>
      </c>
      <c r="W709" s="612">
        <f t="shared" si="177"/>
        <v>698</v>
      </c>
      <c r="X709" s="610"/>
      <c r="Y709" s="610"/>
      <c r="AC709">
        <f t="shared" si="167"/>
        <v>1901</v>
      </c>
      <c r="AD709">
        <f t="shared" si="168"/>
        <v>11</v>
      </c>
      <c r="AE709">
        <f t="shared" si="169"/>
        <v>0</v>
      </c>
      <c r="AF709">
        <f>SUM($AE$10:AE709)</f>
        <v>0</v>
      </c>
      <c r="AG709">
        <f t="shared" si="170"/>
        <v>0</v>
      </c>
    </row>
    <row r="710" spans="6:33" x14ac:dyDescent="0.2">
      <c r="F710" s="610">
        <f t="shared" si="178"/>
        <v>1901</v>
      </c>
      <c r="G710">
        <f t="shared" si="179"/>
        <v>699</v>
      </c>
      <c r="H710" s="612">
        <f t="shared" si="171"/>
        <v>699</v>
      </c>
      <c r="I710" s="598">
        <f t="shared" si="172"/>
        <v>0</v>
      </c>
      <c r="J710" s="598">
        <f t="shared" si="180"/>
        <v>0</v>
      </c>
      <c r="K710" s="598">
        <f t="shared" si="173"/>
        <v>0</v>
      </c>
      <c r="L710" s="598">
        <f t="shared" si="174"/>
        <v>0</v>
      </c>
      <c r="M710" s="598">
        <f t="shared" si="166"/>
        <v>0</v>
      </c>
      <c r="N710" s="598">
        <f t="shared" si="175"/>
        <v>0</v>
      </c>
      <c r="P710" s="610"/>
      <c r="V710" s="598">
        <f t="shared" si="176"/>
        <v>0</v>
      </c>
      <c r="W710" s="612">
        <f t="shared" si="177"/>
        <v>699</v>
      </c>
      <c r="X710" s="610"/>
      <c r="Y710" s="610"/>
      <c r="AC710">
        <f t="shared" si="167"/>
        <v>1901</v>
      </c>
      <c r="AD710">
        <f t="shared" si="168"/>
        <v>11</v>
      </c>
      <c r="AE710">
        <f t="shared" si="169"/>
        <v>0</v>
      </c>
      <c r="AF710">
        <f>SUM($AE$10:AE710)</f>
        <v>0</v>
      </c>
      <c r="AG710">
        <f t="shared" si="170"/>
        <v>0</v>
      </c>
    </row>
    <row r="711" spans="6:33" x14ac:dyDescent="0.2">
      <c r="F711" s="610">
        <f t="shared" si="178"/>
        <v>1901</v>
      </c>
      <c r="G711">
        <f t="shared" si="179"/>
        <v>700</v>
      </c>
      <c r="H711" s="612">
        <f t="shared" si="171"/>
        <v>700</v>
      </c>
      <c r="I711" s="598">
        <f t="shared" si="172"/>
        <v>0</v>
      </c>
      <c r="J711" s="598">
        <f t="shared" si="180"/>
        <v>0</v>
      </c>
      <c r="K711" s="598">
        <f t="shared" si="173"/>
        <v>0</v>
      </c>
      <c r="L711" s="598">
        <f t="shared" si="174"/>
        <v>0</v>
      </c>
      <c r="M711" s="598">
        <f t="shared" si="166"/>
        <v>0</v>
      </c>
      <c r="N711" s="598">
        <f t="shared" si="175"/>
        <v>0</v>
      </c>
      <c r="P711" s="610"/>
      <c r="V711" s="598">
        <f t="shared" si="176"/>
        <v>0</v>
      </c>
      <c r="W711" s="612">
        <f t="shared" si="177"/>
        <v>700</v>
      </c>
      <c r="X711" s="610"/>
      <c r="Y711" s="610"/>
      <c r="AC711">
        <f t="shared" si="167"/>
        <v>1901</v>
      </c>
      <c r="AD711">
        <f t="shared" si="168"/>
        <v>11</v>
      </c>
      <c r="AE711">
        <f t="shared" si="169"/>
        <v>0</v>
      </c>
      <c r="AF711">
        <f>SUM($AE$10:AE711)</f>
        <v>0</v>
      </c>
      <c r="AG711">
        <f t="shared" si="170"/>
        <v>0</v>
      </c>
    </row>
    <row r="712" spans="6:33" x14ac:dyDescent="0.2">
      <c r="F712" s="610">
        <f t="shared" si="178"/>
        <v>1901</v>
      </c>
      <c r="G712">
        <f t="shared" si="179"/>
        <v>701</v>
      </c>
      <c r="H712" s="612">
        <f t="shared" si="171"/>
        <v>701</v>
      </c>
      <c r="I712" s="598">
        <f t="shared" si="172"/>
        <v>0</v>
      </c>
      <c r="J712" s="598">
        <f t="shared" si="180"/>
        <v>0</v>
      </c>
      <c r="K712" s="598">
        <f t="shared" si="173"/>
        <v>0</v>
      </c>
      <c r="L712" s="598">
        <f t="shared" si="174"/>
        <v>0</v>
      </c>
      <c r="M712" s="598">
        <f t="shared" si="166"/>
        <v>0</v>
      </c>
      <c r="N712" s="598">
        <f t="shared" si="175"/>
        <v>0</v>
      </c>
      <c r="P712" s="610"/>
      <c r="V712" s="598">
        <f t="shared" si="176"/>
        <v>0</v>
      </c>
      <c r="W712" s="612">
        <f t="shared" si="177"/>
        <v>701</v>
      </c>
      <c r="X712" s="610"/>
      <c r="Y712" s="610"/>
      <c r="AC712">
        <f t="shared" si="167"/>
        <v>1901</v>
      </c>
      <c r="AD712">
        <f t="shared" si="168"/>
        <v>12</v>
      </c>
      <c r="AE712">
        <f t="shared" si="169"/>
        <v>0</v>
      </c>
      <c r="AF712">
        <f>SUM($AE$10:AE712)</f>
        <v>0</v>
      </c>
      <c r="AG712">
        <f t="shared" si="170"/>
        <v>0</v>
      </c>
    </row>
    <row r="713" spans="6:33" x14ac:dyDescent="0.2">
      <c r="F713" s="610">
        <f t="shared" si="178"/>
        <v>1901</v>
      </c>
      <c r="G713">
        <f t="shared" si="179"/>
        <v>702</v>
      </c>
      <c r="H713" s="612">
        <f t="shared" si="171"/>
        <v>702</v>
      </c>
      <c r="I713" s="598">
        <f t="shared" si="172"/>
        <v>0</v>
      </c>
      <c r="J713" s="598">
        <f t="shared" si="180"/>
        <v>0</v>
      </c>
      <c r="K713" s="598">
        <f t="shared" si="173"/>
        <v>0</v>
      </c>
      <c r="L713" s="598">
        <f t="shared" si="174"/>
        <v>0</v>
      </c>
      <c r="M713" s="598">
        <f t="shared" si="166"/>
        <v>0</v>
      </c>
      <c r="N713" s="598">
        <f t="shared" si="175"/>
        <v>0</v>
      </c>
      <c r="P713" s="610"/>
      <c r="V713" s="598">
        <f t="shared" si="176"/>
        <v>0</v>
      </c>
      <c r="W713" s="612">
        <f t="shared" si="177"/>
        <v>702</v>
      </c>
      <c r="X713" s="610"/>
      <c r="Y713" s="610"/>
      <c r="AC713">
        <f t="shared" si="167"/>
        <v>1901</v>
      </c>
      <c r="AD713">
        <f t="shared" si="168"/>
        <v>12</v>
      </c>
      <c r="AE713">
        <f t="shared" si="169"/>
        <v>0</v>
      </c>
      <c r="AF713">
        <f>SUM($AE$10:AE713)</f>
        <v>0</v>
      </c>
      <c r="AG713">
        <f t="shared" si="170"/>
        <v>0</v>
      </c>
    </row>
    <row r="714" spans="6:33" x14ac:dyDescent="0.2">
      <c r="F714" s="610">
        <f t="shared" si="178"/>
        <v>1901</v>
      </c>
      <c r="G714">
        <f t="shared" si="179"/>
        <v>703</v>
      </c>
      <c r="H714" s="612">
        <f t="shared" si="171"/>
        <v>703</v>
      </c>
      <c r="I714" s="598">
        <f t="shared" si="172"/>
        <v>0</v>
      </c>
      <c r="J714" s="598">
        <f t="shared" si="180"/>
        <v>0</v>
      </c>
      <c r="K714" s="598">
        <f t="shared" si="173"/>
        <v>0</v>
      </c>
      <c r="L714" s="598">
        <f t="shared" si="174"/>
        <v>0</v>
      </c>
      <c r="M714" s="598">
        <f t="shared" si="166"/>
        <v>0</v>
      </c>
      <c r="N714" s="598">
        <f t="shared" si="175"/>
        <v>0</v>
      </c>
      <c r="P714" s="610"/>
      <c r="V714" s="598">
        <f t="shared" si="176"/>
        <v>0</v>
      </c>
      <c r="W714" s="612">
        <f t="shared" si="177"/>
        <v>703</v>
      </c>
      <c r="X714" s="610"/>
      <c r="Y714" s="610"/>
      <c r="AC714">
        <f t="shared" si="167"/>
        <v>1901</v>
      </c>
      <c r="AD714">
        <f t="shared" si="168"/>
        <v>12</v>
      </c>
      <c r="AE714">
        <f t="shared" si="169"/>
        <v>0</v>
      </c>
      <c r="AF714">
        <f>SUM($AE$10:AE714)</f>
        <v>0</v>
      </c>
      <c r="AG714">
        <f t="shared" si="170"/>
        <v>0</v>
      </c>
    </row>
    <row r="715" spans="6:33" x14ac:dyDescent="0.2">
      <c r="F715" s="610">
        <f t="shared" si="178"/>
        <v>1901</v>
      </c>
      <c r="G715">
        <f t="shared" si="179"/>
        <v>704</v>
      </c>
      <c r="H715" s="612">
        <f t="shared" si="171"/>
        <v>704</v>
      </c>
      <c r="I715" s="598">
        <f t="shared" si="172"/>
        <v>0</v>
      </c>
      <c r="J715" s="598">
        <f t="shared" si="180"/>
        <v>0</v>
      </c>
      <c r="K715" s="598">
        <f t="shared" si="173"/>
        <v>0</v>
      </c>
      <c r="L715" s="598">
        <f t="shared" si="174"/>
        <v>0</v>
      </c>
      <c r="M715" s="598">
        <f t="shared" ref="M715:M778" si="181">IF(AND(H715&gt;$C$7,H715&lt;$C$8),$C$5,0)</f>
        <v>0</v>
      </c>
      <c r="N715" s="598">
        <f t="shared" si="175"/>
        <v>0</v>
      </c>
      <c r="P715" s="610"/>
      <c r="V715" s="598">
        <f t="shared" si="176"/>
        <v>0</v>
      </c>
      <c r="W715" s="612">
        <f t="shared" si="177"/>
        <v>704</v>
      </c>
      <c r="X715" s="610"/>
      <c r="Y715" s="610"/>
      <c r="AC715">
        <f t="shared" ref="AC715:AC778" si="182">YEAR(H715)</f>
        <v>1901</v>
      </c>
      <c r="AD715">
        <f t="shared" ref="AD715:AD778" si="183">MONTH(H715)</f>
        <v>12</v>
      </c>
      <c r="AE715">
        <f t="shared" ref="AE715:AE778" si="184">IF(AND(AD715&lt;&gt;AD714,H714&gt;=$C$6,H715&lt;=$C$7),$C$11,0)</f>
        <v>0</v>
      </c>
      <c r="AF715">
        <f>SUM($AE$10:AE715)</f>
        <v>0</v>
      </c>
      <c r="AG715">
        <f t="shared" ref="AG715:AG778" si="185">IF(G715&lt;=$C$9,$D$4*IF(H715&lt;=$C$7,AF715,0),0)</f>
        <v>0</v>
      </c>
    </row>
    <row r="716" spans="6:33" x14ac:dyDescent="0.2">
      <c r="F716" s="610">
        <f t="shared" si="178"/>
        <v>1901</v>
      </c>
      <c r="G716">
        <f t="shared" si="179"/>
        <v>705</v>
      </c>
      <c r="H716" s="612">
        <f t="shared" ref="H716:H779" si="186">$C$6+G716</f>
        <v>705</v>
      </c>
      <c r="I716" s="598">
        <f t="shared" ref="I716:I779" si="187">IF(H716&lt;=$C$7,G716*($C$5/$C$9),0)</f>
        <v>0</v>
      </c>
      <c r="J716" s="598">
        <f t="shared" si="180"/>
        <v>0</v>
      </c>
      <c r="K716" s="598">
        <f t="shared" ref="K716:K779" si="188">IF(G716&lt;=$C$9,I716*$D$4,0)</f>
        <v>0</v>
      </c>
      <c r="L716" s="598">
        <f t="shared" ref="L716:L779" si="189">IF(G716&lt;=$C$9,$D$4*IF(H716&lt;=$C$7,J716,0),0)</f>
        <v>0</v>
      </c>
      <c r="M716" s="598">
        <f t="shared" si="181"/>
        <v>0</v>
      </c>
      <c r="N716" s="598">
        <f t="shared" ref="N716:N779" si="190">IF(AND(H716&gt;$C$7,H716&lt;$C$8),$C$5*$D$4,0)</f>
        <v>0</v>
      </c>
      <c r="P716" s="610"/>
      <c r="V716" s="598">
        <f t="shared" ref="V716:V779" si="191">IF(I716-I715+M716-M715&lt;0,0,I716-I715+M716-M715)</f>
        <v>0</v>
      </c>
      <c r="W716" s="612">
        <f t="shared" ref="W716:W779" si="192">H716</f>
        <v>705</v>
      </c>
      <c r="X716" s="610"/>
      <c r="Y716" s="610"/>
      <c r="AC716">
        <f t="shared" si="182"/>
        <v>1901</v>
      </c>
      <c r="AD716">
        <f t="shared" si="183"/>
        <v>12</v>
      </c>
      <c r="AE716">
        <f t="shared" si="184"/>
        <v>0</v>
      </c>
      <c r="AF716">
        <f>SUM($AE$10:AE716)</f>
        <v>0</v>
      </c>
      <c r="AG716">
        <f t="shared" si="185"/>
        <v>0</v>
      </c>
    </row>
    <row r="717" spans="6:33" x14ac:dyDescent="0.2">
      <c r="F717" s="610">
        <f t="shared" ref="F717:F780" si="193">YEAR(H717)</f>
        <v>1901</v>
      </c>
      <c r="G717">
        <f t="shared" ref="G717:G780" si="194">1+G716</f>
        <v>706</v>
      </c>
      <c r="H717" s="612">
        <f t="shared" si="186"/>
        <v>706</v>
      </c>
      <c r="I717" s="598">
        <f t="shared" si="187"/>
        <v>0</v>
      </c>
      <c r="J717" s="598">
        <f t="shared" ref="J717:J780" si="195">IF(H717&lt;=$C$7,$C$5/2,0)</f>
        <v>0</v>
      </c>
      <c r="K717" s="598">
        <f t="shared" si="188"/>
        <v>0</v>
      </c>
      <c r="L717" s="598">
        <f t="shared" si="189"/>
        <v>0</v>
      </c>
      <c r="M717" s="598">
        <f t="shared" si="181"/>
        <v>0</v>
      </c>
      <c r="N717" s="598">
        <f t="shared" si="190"/>
        <v>0</v>
      </c>
      <c r="P717" s="610"/>
      <c r="V717" s="598">
        <f t="shared" si="191"/>
        <v>0</v>
      </c>
      <c r="W717" s="612">
        <f t="shared" si="192"/>
        <v>706</v>
      </c>
      <c r="X717" s="610"/>
      <c r="Y717" s="610"/>
      <c r="AC717">
        <f t="shared" si="182"/>
        <v>1901</v>
      </c>
      <c r="AD717">
        <f t="shared" si="183"/>
        <v>12</v>
      </c>
      <c r="AE717">
        <f t="shared" si="184"/>
        <v>0</v>
      </c>
      <c r="AF717">
        <f>SUM($AE$10:AE717)</f>
        <v>0</v>
      </c>
      <c r="AG717">
        <f t="shared" si="185"/>
        <v>0</v>
      </c>
    </row>
    <row r="718" spans="6:33" x14ac:dyDescent="0.2">
      <c r="F718" s="610">
        <f t="shared" si="193"/>
        <v>1901</v>
      </c>
      <c r="G718">
        <f t="shared" si="194"/>
        <v>707</v>
      </c>
      <c r="H718" s="612">
        <f t="shared" si="186"/>
        <v>707</v>
      </c>
      <c r="I718" s="598">
        <f t="shared" si="187"/>
        <v>0</v>
      </c>
      <c r="J718" s="598">
        <f t="shared" si="195"/>
        <v>0</v>
      </c>
      <c r="K718" s="598">
        <f t="shared" si="188"/>
        <v>0</v>
      </c>
      <c r="L718" s="598">
        <f t="shared" si="189"/>
        <v>0</v>
      </c>
      <c r="M718" s="598">
        <f t="shared" si="181"/>
        <v>0</v>
      </c>
      <c r="N718" s="598">
        <f t="shared" si="190"/>
        <v>0</v>
      </c>
      <c r="P718" s="610"/>
      <c r="V718" s="598">
        <f t="shared" si="191"/>
        <v>0</v>
      </c>
      <c r="W718" s="612">
        <f t="shared" si="192"/>
        <v>707</v>
      </c>
      <c r="X718" s="610"/>
      <c r="Y718" s="610"/>
      <c r="AC718">
        <f t="shared" si="182"/>
        <v>1901</v>
      </c>
      <c r="AD718">
        <f t="shared" si="183"/>
        <v>12</v>
      </c>
      <c r="AE718">
        <f t="shared" si="184"/>
        <v>0</v>
      </c>
      <c r="AF718">
        <f>SUM($AE$10:AE718)</f>
        <v>0</v>
      </c>
      <c r="AG718">
        <f t="shared" si="185"/>
        <v>0</v>
      </c>
    </row>
    <row r="719" spans="6:33" x14ac:dyDescent="0.2">
      <c r="F719" s="610">
        <f t="shared" si="193"/>
        <v>1901</v>
      </c>
      <c r="G719">
        <f t="shared" si="194"/>
        <v>708</v>
      </c>
      <c r="H719" s="612">
        <f t="shared" si="186"/>
        <v>708</v>
      </c>
      <c r="I719" s="598">
        <f t="shared" si="187"/>
        <v>0</v>
      </c>
      <c r="J719" s="598">
        <f t="shared" si="195"/>
        <v>0</v>
      </c>
      <c r="K719" s="598">
        <f t="shared" si="188"/>
        <v>0</v>
      </c>
      <c r="L719" s="598">
        <f t="shared" si="189"/>
        <v>0</v>
      </c>
      <c r="M719" s="598">
        <f t="shared" si="181"/>
        <v>0</v>
      </c>
      <c r="N719" s="598">
        <f t="shared" si="190"/>
        <v>0</v>
      </c>
      <c r="P719" s="610"/>
      <c r="V719" s="598">
        <f t="shared" si="191"/>
        <v>0</v>
      </c>
      <c r="W719" s="612">
        <f t="shared" si="192"/>
        <v>708</v>
      </c>
      <c r="X719" s="610"/>
      <c r="Y719" s="610"/>
      <c r="AC719">
        <f t="shared" si="182"/>
        <v>1901</v>
      </c>
      <c r="AD719">
        <f t="shared" si="183"/>
        <v>12</v>
      </c>
      <c r="AE719">
        <f t="shared" si="184"/>
        <v>0</v>
      </c>
      <c r="AF719">
        <f>SUM($AE$10:AE719)</f>
        <v>0</v>
      </c>
      <c r="AG719">
        <f t="shared" si="185"/>
        <v>0</v>
      </c>
    </row>
    <row r="720" spans="6:33" x14ac:dyDescent="0.2">
      <c r="F720" s="610">
        <f t="shared" si="193"/>
        <v>1901</v>
      </c>
      <c r="G720">
        <f t="shared" si="194"/>
        <v>709</v>
      </c>
      <c r="H720" s="612">
        <f t="shared" si="186"/>
        <v>709</v>
      </c>
      <c r="I720" s="598">
        <f t="shared" si="187"/>
        <v>0</v>
      </c>
      <c r="J720" s="598">
        <f t="shared" si="195"/>
        <v>0</v>
      </c>
      <c r="K720" s="598">
        <f t="shared" si="188"/>
        <v>0</v>
      </c>
      <c r="L720" s="598">
        <f t="shared" si="189"/>
        <v>0</v>
      </c>
      <c r="M720" s="598">
        <f t="shared" si="181"/>
        <v>0</v>
      </c>
      <c r="N720" s="598">
        <f t="shared" si="190"/>
        <v>0</v>
      </c>
      <c r="P720" s="610"/>
      <c r="V720" s="598">
        <f t="shared" si="191"/>
        <v>0</v>
      </c>
      <c r="W720" s="612">
        <f t="shared" si="192"/>
        <v>709</v>
      </c>
      <c r="X720" s="610"/>
      <c r="Y720" s="610"/>
      <c r="AC720">
        <f t="shared" si="182"/>
        <v>1901</v>
      </c>
      <c r="AD720">
        <f t="shared" si="183"/>
        <v>12</v>
      </c>
      <c r="AE720">
        <f t="shared" si="184"/>
        <v>0</v>
      </c>
      <c r="AF720">
        <f>SUM($AE$10:AE720)</f>
        <v>0</v>
      </c>
      <c r="AG720">
        <f t="shared" si="185"/>
        <v>0</v>
      </c>
    </row>
    <row r="721" spans="6:33" x14ac:dyDescent="0.2">
      <c r="F721" s="610">
        <f t="shared" si="193"/>
        <v>1901</v>
      </c>
      <c r="G721">
        <f t="shared" si="194"/>
        <v>710</v>
      </c>
      <c r="H721" s="612">
        <f t="shared" si="186"/>
        <v>710</v>
      </c>
      <c r="I721" s="598">
        <f t="shared" si="187"/>
        <v>0</v>
      </c>
      <c r="J721" s="598">
        <f t="shared" si="195"/>
        <v>0</v>
      </c>
      <c r="K721" s="598">
        <f t="shared" si="188"/>
        <v>0</v>
      </c>
      <c r="L721" s="598">
        <f t="shared" si="189"/>
        <v>0</v>
      </c>
      <c r="M721" s="598">
        <f t="shared" si="181"/>
        <v>0</v>
      </c>
      <c r="N721" s="598">
        <f t="shared" si="190"/>
        <v>0</v>
      </c>
      <c r="P721" s="610"/>
      <c r="V721" s="598">
        <f t="shared" si="191"/>
        <v>0</v>
      </c>
      <c r="W721" s="612">
        <f t="shared" si="192"/>
        <v>710</v>
      </c>
      <c r="X721" s="610"/>
      <c r="Y721" s="610"/>
      <c r="AC721">
        <f t="shared" si="182"/>
        <v>1901</v>
      </c>
      <c r="AD721">
        <f t="shared" si="183"/>
        <v>12</v>
      </c>
      <c r="AE721">
        <f t="shared" si="184"/>
        <v>0</v>
      </c>
      <c r="AF721">
        <f>SUM($AE$10:AE721)</f>
        <v>0</v>
      </c>
      <c r="AG721">
        <f t="shared" si="185"/>
        <v>0</v>
      </c>
    </row>
    <row r="722" spans="6:33" x14ac:dyDescent="0.2">
      <c r="F722" s="610">
        <f t="shared" si="193"/>
        <v>1901</v>
      </c>
      <c r="G722">
        <f t="shared" si="194"/>
        <v>711</v>
      </c>
      <c r="H722" s="612">
        <f t="shared" si="186"/>
        <v>711</v>
      </c>
      <c r="I722" s="598">
        <f t="shared" si="187"/>
        <v>0</v>
      </c>
      <c r="J722" s="598">
        <f t="shared" si="195"/>
        <v>0</v>
      </c>
      <c r="K722" s="598">
        <f t="shared" si="188"/>
        <v>0</v>
      </c>
      <c r="L722" s="598">
        <f t="shared" si="189"/>
        <v>0</v>
      </c>
      <c r="M722" s="598">
        <f t="shared" si="181"/>
        <v>0</v>
      </c>
      <c r="N722" s="598">
        <f t="shared" si="190"/>
        <v>0</v>
      </c>
      <c r="P722" s="610"/>
      <c r="V722" s="598">
        <f t="shared" si="191"/>
        <v>0</v>
      </c>
      <c r="W722" s="612">
        <f t="shared" si="192"/>
        <v>711</v>
      </c>
      <c r="X722" s="610"/>
      <c r="Y722" s="610"/>
      <c r="AC722">
        <f t="shared" si="182"/>
        <v>1901</v>
      </c>
      <c r="AD722">
        <f t="shared" si="183"/>
        <v>12</v>
      </c>
      <c r="AE722">
        <f t="shared" si="184"/>
        <v>0</v>
      </c>
      <c r="AF722">
        <f>SUM($AE$10:AE722)</f>
        <v>0</v>
      </c>
      <c r="AG722">
        <f t="shared" si="185"/>
        <v>0</v>
      </c>
    </row>
    <row r="723" spans="6:33" x14ac:dyDescent="0.2">
      <c r="F723" s="610">
        <f t="shared" si="193"/>
        <v>1901</v>
      </c>
      <c r="G723">
        <f t="shared" si="194"/>
        <v>712</v>
      </c>
      <c r="H723" s="612">
        <f t="shared" si="186"/>
        <v>712</v>
      </c>
      <c r="I723" s="598">
        <f t="shared" si="187"/>
        <v>0</v>
      </c>
      <c r="J723" s="598">
        <f t="shared" si="195"/>
        <v>0</v>
      </c>
      <c r="K723" s="598">
        <f t="shared" si="188"/>
        <v>0</v>
      </c>
      <c r="L723" s="598">
        <f t="shared" si="189"/>
        <v>0</v>
      </c>
      <c r="M723" s="598">
        <f t="shared" si="181"/>
        <v>0</v>
      </c>
      <c r="N723" s="598">
        <f t="shared" si="190"/>
        <v>0</v>
      </c>
      <c r="P723" s="610"/>
      <c r="V723" s="598">
        <f t="shared" si="191"/>
        <v>0</v>
      </c>
      <c r="W723" s="612">
        <f t="shared" si="192"/>
        <v>712</v>
      </c>
      <c r="X723" s="610"/>
      <c r="Y723" s="610"/>
      <c r="AC723">
        <f t="shared" si="182"/>
        <v>1901</v>
      </c>
      <c r="AD723">
        <f t="shared" si="183"/>
        <v>12</v>
      </c>
      <c r="AE723">
        <f t="shared" si="184"/>
        <v>0</v>
      </c>
      <c r="AF723">
        <f>SUM($AE$10:AE723)</f>
        <v>0</v>
      </c>
      <c r="AG723">
        <f t="shared" si="185"/>
        <v>0</v>
      </c>
    </row>
    <row r="724" spans="6:33" x14ac:dyDescent="0.2">
      <c r="F724" s="610">
        <f t="shared" si="193"/>
        <v>1901</v>
      </c>
      <c r="G724">
        <f t="shared" si="194"/>
        <v>713</v>
      </c>
      <c r="H724" s="612">
        <f t="shared" si="186"/>
        <v>713</v>
      </c>
      <c r="I724" s="598">
        <f t="shared" si="187"/>
        <v>0</v>
      </c>
      <c r="J724" s="598">
        <f t="shared" si="195"/>
        <v>0</v>
      </c>
      <c r="K724" s="598">
        <f t="shared" si="188"/>
        <v>0</v>
      </c>
      <c r="L724" s="598">
        <f t="shared" si="189"/>
        <v>0</v>
      </c>
      <c r="M724" s="598">
        <f t="shared" si="181"/>
        <v>0</v>
      </c>
      <c r="N724" s="598">
        <f t="shared" si="190"/>
        <v>0</v>
      </c>
      <c r="P724" s="610"/>
      <c r="V724" s="598">
        <f t="shared" si="191"/>
        <v>0</v>
      </c>
      <c r="W724" s="612">
        <f t="shared" si="192"/>
        <v>713</v>
      </c>
      <c r="X724" s="610"/>
      <c r="Y724" s="610"/>
      <c r="AC724">
        <f t="shared" si="182"/>
        <v>1901</v>
      </c>
      <c r="AD724">
        <f t="shared" si="183"/>
        <v>12</v>
      </c>
      <c r="AE724">
        <f t="shared" si="184"/>
        <v>0</v>
      </c>
      <c r="AF724">
        <f>SUM($AE$10:AE724)</f>
        <v>0</v>
      </c>
      <c r="AG724">
        <f t="shared" si="185"/>
        <v>0</v>
      </c>
    </row>
    <row r="725" spans="6:33" x14ac:dyDescent="0.2">
      <c r="F725" s="610">
        <f t="shared" si="193"/>
        <v>1901</v>
      </c>
      <c r="G725">
        <f t="shared" si="194"/>
        <v>714</v>
      </c>
      <c r="H725" s="612">
        <f t="shared" si="186"/>
        <v>714</v>
      </c>
      <c r="I725" s="598">
        <f t="shared" si="187"/>
        <v>0</v>
      </c>
      <c r="J725" s="598">
        <f t="shared" si="195"/>
        <v>0</v>
      </c>
      <c r="K725" s="598">
        <f t="shared" si="188"/>
        <v>0</v>
      </c>
      <c r="L725" s="598">
        <f t="shared" si="189"/>
        <v>0</v>
      </c>
      <c r="M725" s="598">
        <f t="shared" si="181"/>
        <v>0</v>
      </c>
      <c r="N725" s="598">
        <f t="shared" si="190"/>
        <v>0</v>
      </c>
      <c r="P725" s="610"/>
      <c r="V725" s="598">
        <f t="shared" si="191"/>
        <v>0</v>
      </c>
      <c r="W725" s="612">
        <f t="shared" si="192"/>
        <v>714</v>
      </c>
      <c r="X725" s="610"/>
      <c r="Y725" s="610"/>
      <c r="AC725">
        <f t="shared" si="182"/>
        <v>1901</v>
      </c>
      <c r="AD725">
        <f t="shared" si="183"/>
        <v>12</v>
      </c>
      <c r="AE725">
        <f t="shared" si="184"/>
        <v>0</v>
      </c>
      <c r="AF725">
        <f>SUM($AE$10:AE725)</f>
        <v>0</v>
      </c>
      <c r="AG725">
        <f t="shared" si="185"/>
        <v>0</v>
      </c>
    </row>
    <row r="726" spans="6:33" x14ac:dyDescent="0.2">
      <c r="F726" s="610">
        <f t="shared" si="193"/>
        <v>1901</v>
      </c>
      <c r="G726">
        <f t="shared" si="194"/>
        <v>715</v>
      </c>
      <c r="H726" s="612">
        <f t="shared" si="186"/>
        <v>715</v>
      </c>
      <c r="I726" s="598">
        <f t="shared" si="187"/>
        <v>0</v>
      </c>
      <c r="J726" s="598">
        <f t="shared" si="195"/>
        <v>0</v>
      </c>
      <c r="K726" s="598">
        <f t="shared" si="188"/>
        <v>0</v>
      </c>
      <c r="L726" s="598">
        <f t="shared" si="189"/>
        <v>0</v>
      </c>
      <c r="M726" s="598">
        <f t="shared" si="181"/>
        <v>0</v>
      </c>
      <c r="N726" s="598">
        <f t="shared" si="190"/>
        <v>0</v>
      </c>
      <c r="P726" s="610"/>
      <c r="V726" s="598">
        <f t="shared" si="191"/>
        <v>0</v>
      </c>
      <c r="W726" s="612">
        <f t="shared" si="192"/>
        <v>715</v>
      </c>
      <c r="X726" s="610"/>
      <c r="Y726" s="610"/>
      <c r="AC726">
        <f t="shared" si="182"/>
        <v>1901</v>
      </c>
      <c r="AD726">
        <f t="shared" si="183"/>
        <v>12</v>
      </c>
      <c r="AE726">
        <f t="shared" si="184"/>
        <v>0</v>
      </c>
      <c r="AF726">
        <f>SUM($AE$10:AE726)</f>
        <v>0</v>
      </c>
      <c r="AG726">
        <f t="shared" si="185"/>
        <v>0</v>
      </c>
    </row>
    <row r="727" spans="6:33" x14ac:dyDescent="0.2">
      <c r="F727" s="610">
        <f t="shared" si="193"/>
        <v>1901</v>
      </c>
      <c r="G727">
        <f t="shared" si="194"/>
        <v>716</v>
      </c>
      <c r="H727" s="612">
        <f t="shared" si="186"/>
        <v>716</v>
      </c>
      <c r="I727" s="598">
        <f t="shared" si="187"/>
        <v>0</v>
      </c>
      <c r="J727" s="598">
        <f t="shared" si="195"/>
        <v>0</v>
      </c>
      <c r="K727" s="598">
        <f t="shared" si="188"/>
        <v>0</v>
      </c>
      <c r="L727" s="598">
        <f t="shared" si="189"/>
        <v>0</v>
      </c>
      <c r="M727" s="598">
        <f t="shared" si="181"/>
        <v>0</v>
      </c>
      <c r="N727" s="598">
        <f t="shared" si="190"/>
        <v>0</v>
      </c>
      <c r="P727" s="610"/>
      <c r="V727" s="598">
        <f t="shared" si="191"/>
        <v>0</v>
      </c>
      <c r="W727" s="612">
        <f t="shared" si="192"/>
        <v>716</v>
      </c>
      <c r="X727" s="610"/>
      <c r="Y727" s="610"/>
      <c r="AC727">
        <f t="shared" si="182"/>
        <v>1901</v>
      </c>
      <c r="AD727">
        <f t="shared" si="183"/>
        <v>12</v>
      </c>
      <c r="AE727">
        <f t="shared" si="184"/>
        <v>0</v>
      </c>
      <c r="AF727">
        <f>SUM($AE$10:AE727)</f>
        <v>0</v>
      </c>
      <c r="AG727">
        <f t="shared" si="185"/>
        <v>0</v>
      </c>
    </row>
    <row r="728" spans="6:33" x14ac:dyDescent="0.2">
      <c r="F728" s="610">
        <f t="shared" si="193"/>
        <v>1901</v>
      </c>
      <c r="G728">
        <f t="shared" si="194"/>
        <v>717</v>
      </c>
      <c r="H728" s="612">
        <f t="shared" si="186"/>
        <v>717</v>
      </c>
      <c r="I728" s="598">
        <f t="shared" si="187"/>
        <v>0</v>
      </c>
      <c r="J728" s="598">
        <f t="shared" si="195"/>
        <v>0</v>
      </c>
      <c r="K728" s="598">
        <f t="shared" si="188"/>
        <v>0</v>
      </c>
      <c r="L728" s="598">
        <f t="shared" si="189"/>
        <v>0</v>
      </c>
      <c r="M728" s="598">
        <f t="shared" si="181"/>
        <v>0</v>
      </c>
      <c r="N728" s="598">
        <f t="shared" si="190"/>
        <v>0</v>
      </c>
      <c r="P728" s="610"/>
      <c r="V728" s="598">
        <f t="shared" si="191"/>
        <v>0</v>
      </c>
      <c r="W728" s="612">
        <f t="shared" si="192"/>
        <v>717</v>
      </c>
      <c r="X728" s="610"/>
      <c r="Y728" s="610"/>
      <c r="AC728">
        <f t="shared" si="182"/>
        <v>1901</v>
      </c>
      <c r="AD728">
        <f t="shared" si="183"/>
        <v>12</v>
      </c>
      <c r="AE728">
        <f t="shared" si="184"/>
        <v>0</v>
      </c>
      <c r="AF728">
        <f>SUM($AE$10:AE728)</f>
        <v>0</v>
      </c>
      <c r="AG728">
        <f t="shared" si="185"/>
        <v>0</v>
      </c>
    </row>
    <row r="729" spans="6:33" x14ac:dyDescent="0.2">
      <c r="F729" s="610">
        <f t="shared" si="193"/>
        <v>1901</v>
      </c>
      <c r="G729">
        <f t="shared" si="194"/>
        <v>718</v>
      </c>
      <c r="H729" s="612">
        <f t="shared" si="186"/>
        <v>718</v>
      </c>
      <c r="I729" s="598">
        <f t="shared" si="187"/>
        <v>0</v>
      </c>
      <c r="J729" s="598">
        <f t="shared" si="195"/>
        <v>0</v>
      </c>
      <c r="K729" s="598">
        <f t="shared" si="188"/>
        <v>0</v>
      </c>
      <c r="L729" s="598">
        <f t="shared" si="189"/>
        <v>0</v>
      </c>
      <c r="M729" s="598">
        <f t="shared" si="181"/>
        <v>0</v>
      </c>
      <c r="N729" s="598">
        <f t="shared" si="190"/>
        <v>0</v>
      </c>
      <c r="P729" s="610"/>
      <c r="V729" s="598">
        <f t="shared" si="191"/>
        <v>0</v>
      </c>
      <c r="W729" s="612">
        <f t="shared" si="192"/>
        <v>718</v>
      </c>
      <c r="X729" s="610"/>
      <c r="Y729" s="610"/>
      <c r="AC729">
        <f t="shared" si="182"/>
        <v>1901</v>
      </c>
      <c r="AD729">
        <f t="shared" si="183"/>
        <v>12</v>
      </c>
      <c r="AE729">
        <f t="shared" si="184"/>
        <v>0</v>
      </c>
      <c r="AF729">
        <f>SUM($AE$10:AE729)</f>
        <v>0</v>
      </c>
      <c r="AG729">
        <f t="shared" si="185"/>
        <v>0</v>
      </c>
    </row>
    <row r="730" spans="6:33" x14ac:dyDescent="0.2">
      <c r="F730" s="610">
        <f t="shared" si="193"/>
        <v>1901</v>
      </c>
      <c r="G730">
        <f t="shared" si="194"/>
        <v>719</v>
      </c>
      <c r="H730" s="612">
        <f t="shared" si="186"/>
        <v>719</v>
      </c>
      <c r="I730" s="598">
        <f t="shared" si="187"/>
        <v>0</v>
      </c>
      <c r="J730" s="598">
        <f t="shared" si="195"/>
        <v>0</v>
      </c>
      <c r="K730" s="598">
        <f t="shared" si="188"/>
        <v>0</v>
      </c>
      <c r="L730" s="598">
        <f t="shared" si="189"/>
        <v>0</v>
      </c>
      <c r="M730" s="598">
        <f t="shared" si="181"/>
        <v>0</v>
      </c>
      <c r="N730" s="598">
        <f t="shared" si="190"/>
        <v>0</v>
      </c>
      <c r="P730" s="610"/>
      <c r="V730" s="598">
        <f t="shared" si="191"/>
        <v>0</v>
      </c>
      <c r="W730" s="612">
        <f t="shared" si="192"/>
        <v>719</v>
      </c>
      <c r="X730" s="610"/>
      <c r="Y730" s="610"/>
      <c r="AC730">
        <f t="shared" si="182"/>
        <v>1901</v>
      </c>
      <c r="AD730">
        <f t="shared" si="183"/>
        <v>12</v>
      </c>
      <c r="AE730">
        <f t="shared" si="184"/>
        <v>0</v>
      </c>
      <c r="AF730">
        <f>SUM($AE$10:AE730)</f>
        <v>0</v>
      </c>
      <c r="AG730">
        <f t="shared" si="185"/>
        <v>0</v>
      </c>
    </row>
    <row r="731" spans="6:33" x14ac:dyDescent="0.2">
      <c r="F731" s="610">
        <f t="shared" si="193"/>
        <v>1901</v>
      </c>
      <c r="G731">
        <f t="shared" si="194"/>
        <v>720</v>
      </c>
      <c r="H731" s="612">
        <f t="shared" si="186"/>
        <v>720</v>
      </c>
      <c r="I731" s="598">
        <f t="shared" si="187"/>
        <v>0</v>
      </c>
      <c r="J731" s="598">
        <f t="shared" si="195"/>
        <v>0</v>
      </c>
      <c r="K731" s="598">
        <f t="shared" si="188"/>
        <v>0</v>
      </c>
      <c r="L731" s="598">
        <f t="shared" si="189"/>
        <v>0</v>
      </c>
      <c r="M731" s="598">
        <f t="shared" si="181"/>
        <v>0</v>
      </c>
      <c r="N731" s="598">
        <f t="shared" si="190"/>
        <v>0</v>
      </c>
      <c r="P731" s="610"/>
      <c r="V731" s="598">
        <f t="shared" si="191"/>
        <v>0</v>
      </c>
      <c r="W731" s="612">
        <f t="shared" si="192"/>
        <v>720</v>
      </c>
      <c r="X731" s="610"/>
      <c r="Y731" s="610"/>
      <c r="AC731">
        <f t="shared" si="182"/>
        <v>1901</v>
      </c>
      <c r="AD731">
        <f t="shared" si="183"/>
        <v>12</v>
      </c>
      <c r="AE731">
        <f t="shared" si="184"/>
        <v>0</v>
      </c>
      <c r="AF731">
        <f>SUM($AE$10:AE731)</f>
        <v>0</v>
      </c>
      <c r="AG731">
        <f t="shared" si="185"/>
        <v>0</v>
      </c>
    </row>
    <row r="732" spans="6:33" x14ac:dyDescent="0.2">
      <c r="F732" s="610">
        <f t="shared" si="193"/>
        <v>1901</v>
      </c>
      <c r="G732">
        <f t="shared" si="194"/>
        <v>721</v>
      </c>
      <c r="H732" s="612">
        <f t="shared" si="186"/>
        <v>721</v>
      </c>
      <c r="I732" s="598">
        <f t="shared" si="187"/>
        <v>0</v>
      </c>
      <c r="J732" s="598">
        <f t="shared" si="195"/>
        <v>0</v>
      </c>
      <c r="K732" s="598">
        <f t="shared" si="188"/>
        <v>0</v>
      </c>
      <c r="L732" s="598">
        <f t="shared" si="189"/>
        <v>0</v>
      </c>
      <c r="M732" s="598">
        <f t="shared" si="181"/>
        <v>0</v>
      </c>
      <c r="N732" s="598">
        <f t="shared" si="190"/>
        <v>0</v>
      </c>
      <c r="P732" s="610"/>
      <c r="V732" s="598">
        <f t="shared" si="191"/>
        <v>0</v>
      </c>
      <c r="W732" s="612">
        <f t="shared" si="192"/>
        <v>721</v>
      </c>
      <c r="X732" s="610"/>
      <c r="Y732" s="610"/>
      <c r="AC732">
        <f t="shared" si="182"/>
        <v>1901</v>
      </c>
      <c r="AD732">
        <f t="shared" si="183"/>
        <v>12</v>
      </c>
      <c r="AE732">
        <f t="shared" si="184"/>
        <v>0</v>
      </c>
      <c r="AF732">
        <f>SUM($AE$10:AE732)</f>
        <v>0</v>
      </c>
      <c r="AG732">
        <f t="shared" si="185"/>
        <v>0</v>
      </c>
    </row>
    <row r="733" spans="6:33" x14ac:dyDescent="0.2">
      <c r="F733" s="610">
        <f t="shared" si="193"/>
        <v>1901</v>
      </c>
      <c r="G733">
        <f t="shared" si="194"/>
        <v>722</v>
      </c>
      <c r="H733" s="612">
        <f t="shared" si="186"/>
        <v>722</v>
      </c>
      <c r="I733" s="598">
        <f t="shared" si="187"/>
        <v>0</v>
      </c>
      <c r="J733" s="598">
        <f t="shared" si="195"/>
        <v>0</v>
      </c>
      <c r="K733" s="598">
        <f t="shared" si="188"/>
        <v>0</v>
      </c>
      <c r="L733" s="598">
        <f t="shared" si="189"/>
        <v>0</v>
      </c>
      <c r="M733" s="598">
        <f t="shared" si="181"/>
        <v>0</v>
      </c>
      <c r="N733" s="598">
        <f t="shared" si="190"/>
        <v>0</v>
      </c>
      <c r="P733" s="610"/>
      <c r="V733" s="598">
        <f t="shared" si="191"/>
        <v>0</v>
      </c>
      <c r="W733" s="612">
        <f t="shared" si="192"/>
        <v>722</v>
      </c>
      <c r="X733" s="610"/>
      <c r="Y733" s="610"/>
      <c r="AC733">
        <f t="shared" si="182"/>
        <v>1901</v>
      </c>
      <c r="AD733">
        <f t="shared" si="183"/>
        <v>12</v>
      </c>
      <c r="AE733">
        <f t="shared" si="184"/>
        <v>0</v>
      </c>
      <c r="AF733">
        <f>SUM($AE$10:AE733)</f>
        <v>0</v>
      </c>
      <c r="AG733">
        <f t="shared" si="185"/>
        <v>0</v>
      </c>
    </row>
    <row r="734" spans="6:33" x14ac:dyDescent="0.2">
      <c r="F734" s="610">
        <f t="shared" si="193"/>
        <v>1901</v>
      </c>
      <c r="G734">
        <f t="shared" si="194"/>
        <v>723</v>
      </c>
      <c r="H734" s="612">
        <f t="shared" si="186"/>
        <v>723</v>
      </c>
      <c r="I734" s="598">
        <f t="shared" si="187"/>
        <v>0</v>
      </c>
      <c r="J734" s="598">
        <f t="shared" si="195"/>
        <v>0</v>
      </c>
      <c r="K734" s="598">
        <f t="shared" si="188"/>
        <v>0</v>
      </c>
      <c r="L734" s="598">
        <f t="shared" si="189"/>
        <v>0</v>
      </c>
      <c r="M734" s="598">
        <f t="shared" si="181"/>
        <v>0</v>
      </c>
      <c r="N734" s="598">
        <f t="shared" si="190"/>
        <v>0</v>
      </c>
      <c r="P734" s="610"/>
      <c r="V734" s="598">
        <f t="shared" si="191"/>
        <v>0</v>
      </c>
      <c r="W734" s="612">
        <f t="shared" si="192"/>
        <v>723</v>
      </c>
      <c r="X734" s="610"/>
      <c r="Y734" s="610"/>
      <c r="AC734">
        <f t="shared" si="182"/>
        <v>1901</v>
      </c>
      <c r="AD734">
        <f t="shared" si="183"/>
        <v>12</v>
      </c>
      <c r="AE734">
        <f t="shared" si="184"/>
        <v>0</v>
      </c>
      <c r="AF734">
        <f>SUM($AE$10:AE734)</f>
        <v>0</v>
      </c>
      <c r="AG734">
        <f t="shared" si="185"/>
        <v>0</v>
      </c>
    </row>
    <row r="735" spans="6:33" x14ac:dyDescent="0.2">
      <c r="F735" s="610">
        <f t="shared" si="193"/>
        <v>1901</v>
      </c>
      <c r="G735">
        <f t="shared" si="194"/>
        <v>724</v>
      </c>
      <c r="H735" s="612">
        <f t="shared" si="186"/>
        <v>724</v>
      </c>
      <c r="I735" s="598">
        <f t="shared" si="187"/>
        <v>0</v>
      </c>
      <c r="J735" s="598">
        <f t="shared" si="195"/>
        <v>0</v>
      </c>
      <c r="K735" s="598">
        <f t="shared" si="188"/>
        <v>0</v>
      </c>
      <c r="L735" s="598">
        <f t="shared" si="189"/>
        <v>0</v>
      </c>
      <c r="M735" s="598">
        <f t="shared" si="181"/>
        <v>0</v>
      </c>
      <c r="N735" s="598">
        <f t="shared" si="190"/>
        <v>0</v>
      </c>
      <c r="P735" s="610"/>
      <c r="V735" s="598">
        <f t="shared" si="191"/>
        <v>0</v>
      </c>
      <c r="W735" s="612">
        <f t="shared" si="192"/>
        <v>724</v>
      </c>
      <c r="X735" s="610"/>
      <c r="Y735" s="610"/>
      <c r="AC735">
        <f t="shared" si="182"/>
        <v>1901</v>
      </c>
      <c r="AD735">
        <f t="shared" si="183"/>
        <v>12</v>
      </c>
      <c r="AE735">
        <f t="shared" si="184"/>
        <v>0</v>
      </c>
      <c r="AF735">
        <f>SUM($AE$10:AE735)</f>
        <v>0</v>
      </c>
      <c r="AG735">
        <f t="shared" si="185"/>
        <v>0</v>
      </c>
    </row>
    <row r="736" spans="6:33" x14ac:dyDescent="0.2">
      <c r="F736" s="610">
        <f t="shared" si="193"/>
        <v>1901</v>
      </c>
      <c r="G736">
        <f t="shared" si="194"/>
        <v>725</v>
      </c>
      <c r="H736" s="612">
        <f t="shared" si="186"/>
        <v>725</v>
      </c>
      <c r="I736" s="598">
        <f t="shared" si="187"/>
        <v>0</v>
      </c>
      <c r="J736" s="598">
        <f t="shared" si="195"/>
        <v>0</v>
      </c>
      <c r="K736" s="598">
        <f t="shared" si="188"/>
        <v>0</v>
      </c>
      <c r="L736" s="598">
        <f t="shared" si="189"/>
        <v>0</v>
      </c>
      <c r="M736" s="598">
        <f t="shared" si="181"/>
        <v>0</v>
      </c>
      <c r="N736" s="598">
        <f t="shared" si="190"/>
        <v>0</v>
      </c>
      <c r="P736" s="610"/>
      <c r="V736" s="598">
        <f t="shared" si="191"/>
        <v>0</v>
      </c>
      <c r="W736" s="612">
        <f t="shared" si="192"/>
        <v>725</v>
      </c>
      <c r="X736" s="610"/>
      <c r="Y736" s="610"/>
      <c r="AC736">
        <f t="shared" si="182"/>
        <v>1901</v>
      </c>
      <c r="AD736">
        <f t="shared" si="183"/>
        <v>12</v>
      </c>
      <c r="AE736">
        <f t="shared" si="184"/>
        <v>0</v>
      </c>
      <c r="AF736">
        <f>SUM($AE$10:AE736)</f>
        <v>0</v>
      </c>
      <c r="AG736">
        <f t="shared" si="185"/>
        <v>0</v>
      </c>
    </row>
    <row r="737" spans="6:33" x14ac:dyDescent="0.2">
      <c r="F737" s="610">
        <f t="shared" si="193"/>
        <v>1901</v>
      </c>
      <c r="G737">
        <f t="shared" si="194"/>
        <v>726</v>
      </c>
      <c r="H737" s="612">
        <f t="shared" si="186"/>
        <v>726</v>
      </c>
      <c r="I737" s="598">
        <f t="shared" si="187"/>
        <v>0</v>
      </c>
      <c r="J737" s="598">
        <f t="shared" si="195"/>
        <v>0</v>
      </c>
      <c r="K737" s="598">
        <f t="shared" si="188"/>
        <v>0</v>
      </c>
      <c r="L737" s="598">
        <f t="shared" si="189"/>
        <v>0</v>
      </c>
      <c r="M737" s="598">
        <f t="shared" si="181"/>
        <v>0</v>
      </c>
      <c r="N737" s="598">
        <f t="shared" si="190"/>
        <v>0</v>
      </c>
      <c r="P737" s="610"/>
      <c r="V737" s="598">
        <f t="shared" si="191"/>
        <v>0</v>
      </c>
      <c r="W737" s="612">
        <f t="shared" si="192"/>
        <v>726</v>
      </c>
      <c r="X737" s="610"/>
      <c r="Y737" s="610"/>
      <c r="AC737">
        <f t="shared" si="182"/>
        <v>1901</v>
      </c>
      <c r="AD737">
        <f t="shared" si="183"/>
        <v>12</v>
      </c>
      <c r="AE737">
        <f t="shared" si="184"/>
        <v>0</v>
      </c>
      <c r="AF737">
        <f>SUM($AE$10:AE737)</f>
        <v>0</v>
      </c>
      <c r="AG737">
        <f t="shared" si="185"/>
        <v>0</v>
      </c>
    </row>
    <row r="738" spans="6:33" x14ac:dyDescent="0.2">
      <c r="F738" s="610">
        <f t="shared" si="193"/>
        <v>1901</v>
      </c>
      <c r="G738">
        <f t="shared" si="194"/>
        <v>727</v>
      </c>
      <c r="H738" s="612">
        <f t="shared" si="186"/>
        <v>727</v>
      </c>
      <c r="I738" s="598">
        <f t="shared" si="187"/>
        <v>0</v>
      </c>
      <c r="J738" s="598">
        <f t="shared" si="195"/>
        <v>0</v>
      </c>
      <c r="K738" s="598">
        <f t="shared" si="188"/>
        <v>0</v>
      </c>
      <c r="L738" s="598">
        <f t="shared" si="189"/>
        <v>0</v>
      </c>
      <c r="M738" s="598">
        <f t="shared" si="181"/>
        <v>0</v>
      </c>
      <c r="N738" s="598">
        <f t="shared" si="190"/>
        <v>0</v>
      </c>
      <c r="P738" s="610"/>
      <c r="V738" s="598">
        <f t="shared" si="191"/>
        <v>0</v>
      </c>
      <c r="W738" s="612">
        <f t="shared" si="192"/>
        <v>727</v>
      </c>
      <c r="X738" s="610"/>
      <c r="Y738" s="610"/>
      <c r="AC738">
        <f t="shared" si="182"/>
        <v>1901</v>
      </c>
      <c r="AD738">
        <f t="shared" si="183"/>
        <v>12</v>
      </c>
      <c r="AE738">
        <f t="shared" si="184"/>
        <v>0</v>
      </c>
      <c r="AF738">
        <f>SUM($AE$10:AE738)</f>
        <v>0</v>
      </c>
      <c r="AG738">
        <f t="shared" si="185"/>
        <v>0</v>
      </c>
    </row>
    <row r="739" spans="6:33" x14ac:dyDescent="0.2">
      <c r="F739" s="610">
        <f t="shared" si="193"/>
        <v>1901</v>
      </c>
      <c r="G739">
        <f t="shared" si="194"/>
        <v>728</v>
      </c>
      <c r="H739" s="612">
        <f t="shared" si="186"/>
        <v>728</v>
      </c>
      <c r="I739" s="598">
        <f t="shared" si="187"/>
        <v>0</v>
      </c>
      <c r="J739" s="598">
        <f t="shared" si="195"/>
        <v>0</v>
      </c>
      <c r="K739" s="598">
        <f t="shared" si="188"/>
        <v>0</v>
      </c>
      <c r="L739" s="598">
        <f t="shared" si="189"/>
        <v>0</v>
      </c>
      <c r="M739" s="598">
        <f t="shared" si="181"/>
        <v>0</v>
      </c>
      <c r="N739" s="598">
        <f t="shared" si="190"/>
        <v>0</v>
      </c>
      <c r="P739" s="610"/>
      <c r="V739" s="598">
        <f t="shared" si="191"/>
        <v>0</v>
      </c>
      <c r="W739" s="612">
        <f t="shared" si="192"/>
        <v>728</v>
      </c>
      <c r="X739" s="610"/>
      <c r="Y739" s="610"/>
      <c r="AC739">
        <f t="shared" si="182"/>
        <v>1901</v>
      </c>
      <c r="AD739">
        <f t="shared" si="183"/>
        <v>12</v>
      </c>
      <c r="AE739">
        <f t="shared" si="184"/>
        <v>0</v>
      </c>
      <c r="AF739">
        <f>SUM($AE$10:AE739)</f>
        <v>0</v>
      </c>
      <c r="AG739">
        <f t="shared" si="185"/>
        <v>0</v>
      </c>
    </row>
    <row r="740" spans="6:33" x14ac:dyDescent="0.2">
      <c r="F740" s="610">
        <f t="shared" si="193"/>
        <v>1901</v>
      </c>
      <c r="G740">
        <f t="shared" si="194"/>
        <v>729</v>
      </c>
      <c r="H740" s="612">
        <f t="shared" si="186"/>
        <v>729</v>
      </c>
      <c r="I740" s="598">
        <f t="shared" si="187"/>
        <v>0</v>
      </c>
      <c r="J740" s="598">
        <f t="shared" si="195"/>
        <v>0</v>
      </c>
      <c r="K740" s="598">
        <f t="shared" si="188"/>
        <v>0</v>
      </c>
      <c r="L740" s="598">
        <f t="shared" si="189"/>
        <v>0</v>
      </c>
      <c r="M740" s="598">
        <f t="shared" si="181"/>
        <v>0</v>
      </c>
      <c r="N740" s="598">
        <f t="shared" si="190"/>
        <v>0</v>
      </c>
      <c r="P740" s="610"/>
      <c r="V740" s="598">
        <f t="shared" si="191"/>
        <v>0</v>
      </c>
      <c r="W740" s="612">
        <f t="shared" si="192"/>
        <v>729</v>
      </c>
      <c r="X740" s="610"/>
      <c r="Y740" s="610"/>
      <c r="AC740">
        <f t="shared" si="182"/>
        <v>1901</v>
      </c>
      <c r="AD740">
        <f t="shared" si="183"/>
        <v>12</v>
      </c>
      <c r="AE740">
        <f t="shared" si="184"/>
        <v>0</v>
      </c>
      <c r="AF740">
        <f>SUM($AE$10:AE740)</f>
        <v>0</v>
      </c>
      <c r="AG740">
        <f t="shared" si="185"/>
        <v>0</v>
      </c>
    </row>
    <row r="741" spans="6:33" x14ac:dyDescent="0.2">
      <c r="F741" s="610">
        <f t="shared" si="193"/>
        <v>1901</v>
      </c>
      <c r="G741">
        <f t="shared" si="194"/>
        <v>730</v>
      </c>
      <c r="H741" s="612">
        <f t="shared" si="186"/>
        <v>730</v>
      </c>
      <c r="I741" s="598">
        <f t="shared" si="187"/>
        <v>0</v>
      </c>
      <c r="J741" s="598">
        <f t="shared" si="195"/>
        <v>0</v>
      </c>
      <c r="K741" s="598">
        <f t="shared" si="188"/>
        <v>0</v>
      </c>
      <c r="L741" s="598">
        <f t="shared" si="189"/>
        <v>0</v>
      </c>
      <c r="M741" s="598">
        <f t="shared" si="181"/>
        <v>0</v>
      </c>
      <c r="N741" s="598">
        <f t="shared" si="190"/>
        <v>0</v>
      </c>
      <c r="P741" s="610"/>
      <c r="V741" s="598">
        <f t="shared" si="191"/>
        <v>0</v>
      </c>
      <c r="W741" s="612">
        <f t="shared" si="192"/>
        <v>730</v>
      </c>
      <c r="X741" s="610"/>
      <c r="Y741" s="610"/>
      <c r="AC741">
        <f t="shared" si="182"/>
        <v>1901</v>
      </c>
      <c r="AD741">
        <f t="shared" si="183"/>
        <v>12</v>
      </c>
      <c r="AE741">
        <f t="shared" si="184"/>
        <v>0</v>
      </c>
      <c r="AF741">
        <f>SUM($AE$10:AE741)</f>
        <v>0</v>
      </c>
      <c r="AG741">
        <f t="shared" si="185"/>
        <v>0</v>
      </c>
    </row>
    <row r="742" spans="6:33" x14ac:dyDescent="0.2">
      <c r="F742" s="610">
        <f t="shared" si="193"/>
        <v>1901</v>
      </c>
      <c r="G742">
        <f t="shared" si="194"/>
        <v>731</v>
      </c>
      <c r="H742" s="612">
        <f t="shared" si="186"/>
        <v>731</v>
      </c>
      <c r="I742" s="598">
        <f t="shared" si="187"/>
        <v>0</v>
      </c>
      <c r="J742" s="598">
        <f t="shared" si="195"/>
        <v>0</v>
      </c>
      <c r="K742" s="598">
        <f t="shared" si="188"/>
        <v>0</v>
      </c>
      <c r="L742" s="598">
        <f t="shared" si="189"/>
        <v>0</v>
      </c>
      <c r="M742" s="598">
        <f t="shared" si="181"/>
        <v>0</v>
      </c>
      <c r="N742" s="598">
        <f t="shared" si="190"/>
        <v>0</v>
      </c>
      <c r="P742" s="610"/>
      <c r="V742" s="598">
        <f t="shared" si="191"/>
        <v>0</v>
      </c>
      <c r="W742" s="612">
        <f t="shared" si="192"/>
        <v>731</v>
      </c>
      <c r="X742" s="610"/>
      <c r="Y742" s="610"/>
      <c r="AC742">
        <f t="shared" si="182"/>
        <v>1901</v>
      </c>
      <c r="AD742">
        <f t="shared" si="183"/>
        <v>12</v>
      </c>
      <c r="AE742">
        <f t="shared" si="184"/>
        <v>0</v>
      </c>
      <c r="AF742">
        <f>SUM($AE$10:AE742)</f>
        <v>0</v>
      </c>
      <c r="AG742">
        <f t="shared" si="185"/>
        <v>0</v>
      </c>
    </row>
    <row r="743" spans="6:33" x14ac:dyDescent="0.2">
      <c r="F743" s="610">
        <f t="shared" si="193"/>
        <v>1902</v>
      </c>
      <c r="G743">
        <f t="shared" si="194"/>
        <v>732</v>
      </c>
      <c r="H743" s="612">
        <f t="shared" si="186"/>
        <v>732</v>
      </c>
      <c r="I743" s="598">
        <f t="shared" si="187"/>
        <v>0</v>
      </c>
      <c r="J743" s="598">
        <f t="shared" si="195"/>
        <v>0</v>
      </c>
      <c r="K743" s="598">
        <f t="shared" si="188"/>
        <v>0</v>
      </c>
      <c r="L743" s="598">
        <f t="shared" si="189"/>
        <v>0</v>
      </c>
      <c r="M743" s="598">
        <f t="shared" si="181"/>
        <v>0</v>
      </c>
      <c r="N743" s="598">
        <f t="shared" si="190"/>
        <v>0</v>
      </c>
      <c r="P743" s="610"/>
      <c r="V743" s="598">
        <f t="shared" si="191"/>
        <v>0</v>
      </c>
      <c r="W743" s="612">
        <f t="shared" si="192"/>
        <v>732</v>
      </c>
      <c r="X743" s="610"/>
      <c r="Y743" s="610"/>
      <c r="AC743">
        <f t="shared" si="182"/>
        <v>1902</v>
      </c>
      <c r="AD743">
        <f t="shared" si="183"/>
        <v>1</v>
      </c>
      <c r="AE743">
        <f t="shared" si="184"/>
        <v>0</v>
      </c>
      <c r="AF743">
        <f>SUM($AE$10:AE743)</f>
        <v>0</v>
      </c>
      <c r="AG743">
        <f t="shared" si="185"/>
        <v>0</v>
      </c>
    </row>
    <row r="744" spans="6:33" x14ac:dyDescent="0.2">
      <c r="F744" s="610">
        <f t="shared" si="193"/>
        <v>1902</v>
      </c>
      <c r="G744">
        <f t="shared" si="194"/>
        <v>733</v>
      </c>
      <c r="H744" s="612">
        <f t="shared" si="186"/>
        <v>733</v>
      </c>
      <c r="I744" s="598">
        <f t="shared" si="187"/>
        <v>0</v>
      </c>
      <c r="J744" s="598">
        <f t="shared" si="195"/>
        <v>0</v>
      </c>
      <c r="K744" s="598">
        <f t="shared" si="188"/>
        <v>0</v>
      </c>
      <c r="L744" s="598">
        <f t="shared" si="189"/>
        <v>0</v>
      </c>
      <c r="M744" s="598">
        <f t="shared" si="181"/>
        <v>0</v>
      </c>
      <c r="N744" s="598">
        <f t="shared" si="190"/>
        <v>0</v>
      </c>
      <c r="P744" s="610"/>
      <c r="V744" s="598">
        <f t="shared" si="191"/>
        <v>0</v>
      </c>
      <c r="W744" s="612">
        <f t="shared" si="192"/>
        <v>733</v>
      </c>
      <c r="X744" s="610"/>
      <c r="Y744" s="610"/>
      <c r="AC744">
        <f t="shared" si="182"/>
        <v>1902</v>
      </c>
      <c r="AD744">
        <f t="shared" si="183"/>
        <v>1</v>
      </c>
      <c r="AE744">
        <f t="shared" si="184"/>
        <v>0</v>
      </c>
      <c r="AF744">
        <f>SUM($AE$10:AE744)</f>
        <v>0</v>
      </c>
      <c r="AG744">
        <f t="shared" si="185"/>
        <v>0</v>
      </c>
    </row>
    <row r="745" spans="6:33" x14ac:dyDescent="0.2">
      <c r="F745" s="610">
        <f t="shared" si="193"/>
        <v>1902</v>
      </c>
      <c r="G745">
        <f t="shared" si="194"/>
        <v>734</v>
      </c>
      <c r="H745" s="612">
        <f t="shared" si="186"/>
        <v>734</v>
      </c>
      <c r="I745" s="598">
        <f t="shared" si="187"/>
        <v>0</v>
      </c>
      <c r="J745" s="598">
        <f t="shared" si="195"/>
        <v>0</v>
      </c>
      <c r="K745" s="598">
        <f t="shared" si="188"/>
        <v>0</v>
      </c>
      <c r="L745" s="598">
        <f t="shared" si="189"/>
        <v>0</v>
      </c>
      <c r="M745" s="598">
        <f t="shared" si="181"/>
        <v>0</v>
      </c>
      <c r="N745" s="598">
        <f t="shared" si="190"/>
        <v>0</v>
      </c>
      <c r="P745" s="610"/>
      <c r="V745" s="598">
        <f t="shared" si="191"/>
        <v>0</v>
      </c>
      <c r="W745" s="612">
        <f t="shared" si="192"/>
        <v>734</v>
      </c>
      <c r="X745" s="610"/>
      <c r="Y745" s="610"/>
      <c r="AC745">
        <f t="shared" si="182"/>
        <v>1902</v>
      </c>
      <c r="AD745">
        <f t="shared" si="183"/>
        <v>1</v>
      </c>
      <c r="AE745">
        <f t="shared" si="184"/>
        <v>0</v>
      </c>
      <c r="AF745">
        <f>SUM($AE$10:AE745)</f>
        <v>0</v>
      </c>
      <c r="AG745">
        <f t="shared" si="185"/>
        <v>0</v>
      </c>
    </row>
    <row r="746" spans="6:33" x14ac:dyDescent="0.2">
      <c r="F746" s="610">
        <f t="shared" si="193"/>
        <v>1902</v>
      </c>
      <c r="G746">
        <f t="shared" si="194"/>
        <v>735</v>
      </c>
      <c r="H746" s="612">
        <f t="shared" si="186"/>
        <v>735</v>
      </c>
      <c r="I746" s="598">
        <f t="shared" si="187"/>
        <v>0</v>
      </c>
      <c r="J746" s="598">
        <f t="shared" si="195"/>
        <v>0</v>
      </c>
      <c r="K746" s="598">
        <f t="shared" si="188"/>
        <v>0</v>
      </c>
      <c r="L746" s="598">
        <f t="shared" si="189"/>
        <v>0</v>
      </c>
      <c r="M746" s="598">
        <f t="shared" si="181"/>
        <v>0</v>
      </c>
      <c r="N746" s="598">
        <f t="shared" si="190"/>
        <v>0</v>
      </c>
      <c r="P746" s="610"/>
      <c r="V746" s="598">
        <f t="shared" si="191"/>
        <v>0</v>
      </c>
      <c r="W746" s="612">
        <f t="shared" si="192"/>
        <v>735</v>
      </c>
      <c r="X746" s="610"/>
      <c r="Y746" s="610"/>
      <c r="AC746">
        <f t="shared" si="182"/>
        <v>1902</v>
      </c>
      <c r="AD746">
        <f t="shared" si="183"/>
        <v>1</v>
      </c>
      <c r="AE746">
        <f t="shared" si="184"/>
        <v>0</v>
      </c>
      <c r="AF746">
        <f>SUM($AE$10:AE746)</f>
        <v>0</v>
      </c>
      <c r="AG746">
        <f t="shared" si="185"/>
        <v>0</v>
      </c>
    </row>
    <row r="747" spans="6:33" x14ac:dyDescent="0.2">
      <c r="F747" s="610">
        <f t="shared" si="193"/>
        <v>1902</v>
      </c>
      <c r="G747">
        <f t="shared" si="194"/>
        <v>736</v>
      </c>
      <c r="H747" s="612">
        <f t="shared" si="186"/>
        <v>736</v>
      </c>
      <c r="I747" s="598">
        <f t="shared" si="187"/>
        <v>0</v>
      </c>
      <c r="J747" s="598">
        <f t="shared" si="195"/>
        <v>0</v>
      </c>
      <c r="K747" s="598">
        <f t="shared" si="188"/>
        <v>0</v>
      </c>
      <c r="L747" s="598">
        <f t="shared" si="189"/>
        <v>0</v>
      </c>
      <c r="M747" s="598">
        <f t="shared" si="181"/>
        <v>0</v>
      </c>
      <c r="N747" s="598">
        <f t="shared" si="190"/>
        <v>0</v>
      </c>
      <c r="P747" s="610"/>
      <c r="V747" s="598">
        <f t="shared" si="191"/>
        <v>0</v>
      </c>
      <c r="W747" s="612">
        <f t="shared" si="192"/>
        <v>736</v>
      </c>
      <c r="X747" s="610"/>
      <c r="Y747" s="610"/>
      <c r="AC747">
        <f t="shared" si="182"/>
        <v>1902</v>
      </c>
      <c r="AD747">
        <f t="shared" si="183"/>
        <v>1</v>
      </c>
      <c r="AE747">
        <f t="shared" si="184"/>
        <v>0</v>
      </c>
      <c r="AF747">
        <f>SUM($AE$10:AE747)</f>
        <v>0</v>
      </c>
      <c r="AG747">
        <f t="shared" si="185"/>
        <v>0</v>
      </c>
    </row>
    <row r="748" spans="6:33" x14ac:dyDescent="0.2">
      <c r="F748" s="610">
        <f t="shared" si="193"/>
        <v>1902</v>
      </c>
      <c r="G748">
        <f t="shared" si="194"/>
        <v>737</v>
      </c>
      <c r="H748" s="612">
        <f t="shared" si="186"/>
        <v>737</v>
      </c>
      <c r="I748" s="598">
        <f t="shared" si="187"/>
        <v>0</v>
      </c>
      <c r="J748" s="598">
        <f t="shared" si="195"/>
        <v>0</v>
      </c>
      <c r="K748" s="598">
        <f t="shared" si="188"/>
        <v>0</v>
      </c>
      <c r="L748" s="598">
        <f t="shared" si="189"/>
        <v>0</v>
      </c>
      <c r="M748" s="598">
        <f t="shared" si="181"/>
        <v>0</v>
      </c>
      <c r="N748" s="598">
        <f t="shared" si="190"/>
        <v>0</v>
      </c>
      <c r="P748" s="610"/>
      <c r="V748" s="598">
        <f t="shared" si="191"/>
        <v>0</v>
      </c>
      <c r="W748" s="612">
        <f t="shared" si="192"/>
        <v>737</v>
      </c>
      <c r="X748" s="610"/>
      <c r="Y748" s="610"/>
      <c r="AC748">
        <f t="shared" si="182"/>
        <v>1902</v>
      </c>
      <c r="AD748">
        <f t="shared" si="183"/>
        <v>1</v>
      </c>
      <c r="AE748">
        <f t="shared" si="184"/>
        <v>0</v>
      </c>
      <c r="AF748">
        <f>SUM($AE$10:AE748)</f>
        <v>0</v>
      </c>
      <c r="AG748">
        <f t="shared" si="185"/>
        <v>0</v>
      </c>
    </row>
    <row r="749" spans="6:33" x14ac:dyDescent="0.2">
      <c r="F749" s="610">
        <f t="shared" si="193"/>
        <v>1902</v>
      </c>
      <c r="G749">
        <f t="shared" si="194"/>
        <v>738</v>
      </c>
      <c r="H749" s="612">
        <f t="shared" si="186"/>
        <v>738</v>
      </c>
      <c r="I749" s="598">
        <f t="shared" si="187"/>
        <v>0</v>
      </c>
      <c r="J749" s="598">
        <f t="shared" si="195"/>
        <v>0</v>
      </c>
      <c r="K749" s="598">
        <f t="shared" si="188"/>
        <v>0</v>
      </c>
      <c r="L749" s="598">
        <f t="shared" si="189"/>
        <v>0</v>
      </c>
      <c r="M749" s="598">
        <f t="shared" si="181"/>
        <v>0</v>
      </c>
      <c r="N749" s="598">
        <f t="shared" si="190"/>
        <v>0</v>
      </c>
      <c r="P749" s="610"/>
      <c r="V749" s="598">
        <f t="shared" si="191"/>
        <v>0</v>
      </c>
      <c r="W749" s="612">
        <f t="shared" si="192"/>
        <v>738</v>
      </c>
      <c r="X749" s="610"/>
      <c r="Y749" s="610"/>
      <c r="AC749">
        <f t="shared" si="182"/>
        <v>1902</v>
      </c>
      <c r="AD749">
        <f t="shared" si="183"/>
        <v>1</v>
      </c>
      <c r="AE749">
        <f t="shared" si="184"/>
        <v>0</v>
      </c>
      <c r="AF749">
        <f>SUM($AE$10:AE749)</f>
        <v>0</v>
      </c>
      <c r="AG749">
        <f t="shared" si="185"/>
        <v>0</v>
      </c>
    </row>
    <row r="750" spans="6:33" x14ac:dyDescent="0.2">
      <c r="F750" s="610">
        <f t="shared" si="193"/>
        <v>1902</v>
      </c>
      <c r="G750">
        <f t="shared" si="194"/>
        <v>739</v>
      </c>
      <c r="H750" s="612">
        <f t="shared" si="186"/>
        <v>739</v>
      </c>
      <c r="I750" s="598">
        <f t="shared" si="187"/>
        <v>0</v>
      </c>
      <c r="J750" s="598">
        <f t="shared" si="195"/>
        <v>0</v>
      </c>
      <c r="K750" s="598">
        <f t="shared" si="188"/>
        <v>0</v>
      </c>
      <c r="L750" s="598">
        <f t="shared" si="189"/>
        <v>0</v>
      </c>
      <c r="M750" s="598">
        <f t="shared" si="181"/>
        <v>0</v>
      </c>
      <c r="N750" s="598">
        <f t="shared" si="190"/>
        <v>0</v>
      </c>
      <c r="P750" s="610"/>
      <c r="V750" s="598">
        <f t="shared" si="191"/>
        <v>0</v>
      </c>
      <c r="W750" s="612">
        <f t="shared" si="192"/>
        <v>739</v>
      </c>
      <c r="X750" s="610"/>
      <c r="Y750" s="610"/>
      <c r="AC750">
        <f t="shared" si="182"/>
        <v>1902</v>
      </c>
      <c r="AD750">
        <f t="shared" si="183"/>
        <v>1</v>
      </c>
      <c r="AE750">
        <f t="shared" si="184"/>
        <v>0</v>
      </c>
      <c r="AF750">
        <f>SUM($AE$10:AE750)</f>
        <v>0</v>
      </c>
      <c r="AG750">
        <f t="shared" si="185"/>
        <v>0</v>
      </c>
    </row>
    <row r="751" spans="6:33" x14ac:dyDescent="0.2">
      <c r="F751" s="610">
        <f t="shared" si="193"/>
        <v>1902</v>
      </c>
      <c r="G751">
        <f t="shared" si="194"/>
        <v>740</v>
      </c>
      <c r="H751" s="612">
        <f t="shared" si="186"/>
        <v>740</v>
      </c>
      <c r="I751" s="598">
        <f t="shared" si="187"/>
        <v>0</v>
      </c>
      <c r="J751" s="598">
        <f t="shared" si="195"/>
        <v>0</v>
      </c>
      <c r="K751" s="598">
        <f t="shared" si="188"/>
        <v>0</v>
      </c>
      <c r="L751" s="598">
        <f t="shared" si="189"/>
        <v>0</v>
      </c>
      <c r="M751" s="598">
        <f t="shared" si="181"/>
        <v>0</v>
      </c>
      <c r="N751" s="598">
        <f t="shared" si="190"/>
        <v>0</v>
      </c>
      <c r="P751" s="610"/>
      <c r="V751" s="598">
        <f t="shared" si="191"/>
        <v>0</v>
      </c>
      <c r="W751" s="612">
        <f t="shared" si="192"/>
        <v>740</v>
      </c>
      <c r="X751" s="610"/>
      <c r="Y751" s="610"/>
      <c r="AC751">
        <f t="shared" si="182"/>
        <v>1902</v>
      </c>
      <c r="AD751">
        <f t="shared" si="183"/>
        <v>1</v>
      </c>
      <c r="AE751">
        <f t="shared" si="184"/>
        <v>0</v>
      </c>
      <c r="AF751">
        <f>SUM($AE$10:AE751)</f>
        <v>0</v>
      </c>
      <c r="AG751">
        <f t="shared" si="185"/>
        <v>0</v>
      </c>
    </row>
    <row r="752" spans="6:33" x14ac:dyDescent="0.2">
      <c r="F752" s="610">
        <f t="shared" si="193"/>
        <v>1902</v>
      </c>
      <c r="G752">
        <f t="shared" si="194"/>
        <v>741</v>
      </c>
      <c r="H752" s="612">
        <f t="shared" si="186"/>
        <v>741</v>
      </c>
      <c r="I752" s="598">
        <f t="shared" si="187"/>
        <v>0</v>
      </c>
      <c r="J752" s="598">
        <f t="shared" si="195"/>
        <v>0</v>
      </c>
      <c r="K752" s="598">
        <f t="shared" si="188"/>
        <v>0</v>
      </c>
      <c r="L752" s="598">
        <f t="shared" si="189"/>
        <v>0</v>
      </c>
      <c r="M752" s="598">
        <f t="shared" si="181"/>
        <v>0</v>
      </c>
      <c r="N752" s="598">
        <f t="shared" si="190"/>
        <v>0</v>
      </c>
      <c r="P752" s="610"/>
      <c r="V752" s="598">
        <f t="shared" si="191"/>
        <v>0</v>
      </c>
      <c r="W752" s="612">
        <f t="shared" si="192"/>
        <v>741</v>
      </c>
      <c r="X752" s="610"/>
      <c r="Y752" s="610"/>
      <c r="AC752">
        <f t="shared" si="182"/>
        <v>1902</v>
      </c>
      <c r="AD752">
        <f t="shared" si="183"/>
        <v>1</v>
      </c>
      <c r="AE752">
        <f t="shared" si="184"/>
        <v>0</v>
      </c>
      <c r="AF752">
        <f>SUM($AE$10:AE752)</f>
        <v>0</v>
      </c>
      <c r="AG752">
        <f t="shared" si="185"/>
        <v>0</v>
      </c>
    </row>
    <row r="753" spans="6:33" x14ac:dyDescent="0.2">
      <c r="F753" s="610">
        <f t="shared" si="193"/>
        <v>1902</v>
      </c>
      <c r="G753">
        <f t="shared" si="194"/>
        <v>742</v>
      </c>
      <c r="H753" s="612">
        <f t="shared" si="186"/>
        <v>742</v>
      </c>
      <c r="I753" s="598">
        <f t="shared" si="187"/>
        <v>0</v>
      </c>
      <c r="J753" s="598">
        <f t="shared" si="195"/>
        <v>0</v>
      </c>
      <c r="K753" s="598">
        <f t="shared" si="188"/>
        <v>0</v>
      </c>
      <c r="L753" s="598">
        <f t="shared" si="189"/>
        <v>0</v>
      </c>
      <c r="M753" s="598">
        <f t="shared" si="181"/>
        <v>0</v>
      </c>
      <c r="N753" s="598">
        <f t="shared" si="190"/>
        <v>0</v>
      </c>
      <c r="P753" s="610"/>
      <c r="V753" s="598">
        <f t="shared" si="191"/>
        <v>0</v>
      </c>
      <c r="W753" s="612">
        <f t="shared" si="192"/>
        <v>742</v>
      </c>
      <c r="X753" s="610"/>
      <c r="Y753" s="610"/>
      <c r="AC753">
        <f t="shared" si="182"/>
        <v>1902</v>
      </c>
      <c r="AD753">
        <f t="shared" si="183"/>
        <v>1</v>
      </c>
      <c r="AE753">
        <f t="shared" si="184"/>
        <v>0</v>
      </c>
      <c r="AF753">
        <f>SUM($AE$10:AE753)</f>
        <v>0</v>
      </c>
      <c r="AG753">
        <f t="shared" si="185"/>
        <v>0</v>
      </c>
    </row>
    <row r="754" spans="6:33" x14ac:dyDescent="0.2">
      <c r="F754" s="610">
        <f t="shared" si="193"/>
        <v>1902</v>
      </c>
      <c r="G754">
        <f t="shared" si="194"/>
        <v>743</v>
      </c>
      <c r="H754" s="612">
        <f t="shared" si="186"/>
        <v>743</v>
      </c>
      <c r="I754" s="598">
        <f t="shared" si="187"/>
        <v>0</v>
      </c>
      <c r="J754" s="598">
        <f t="shared" si="195"/>
        <v>0</v>
      </c>
      <c r="K754" s="598">
        <f t="shared" si="188"/>
        <v>0</v>
      </c>
      <c r="L754" s="598">
        <f t="shared" si="189"/>
        <v>0</v>
      </c>
      <c r="M754" s="598">
        <f t="shared" si="181"/>
        <v>0</v>
      </c>
      <c r="N754" s="598">
        <f t="shared" si="190"/>
        <v>0</v>
      </c>
      <c r="P754" s="610"/>
      <c r="V754" s="598">
        <f t="shared" si="191"/>
        <v>0</v>
      </c>
      <c r="W754" s="612">
        <f t="shared" si="192"/>
        <v>743</v>
      </c>
      <c r="X754" s="610"/>
      <c r="Y754" s="610"/>
      <c r="AC754">
        <f t="shared" si="182"/>
        <v>1902</v>
      </c>
      <c r="AD754">
        <f t="shared" si="183"/>
        <v>1</v>
      </c>
      <c r="AE754">
        <f t="shared" si="184"/>
        <v>0</v>
      </c>
      <c r="AF754">
        <f>SUM($AE$10:AE754)</f>
        <v>0</v>
      </c>
      <c r="AG754">
        <f t="shared" si="185"/>
        <v>0</v>
      </c>
    </row>
    <row r="755" spans="6:33" x14ac:dyDescent="0.2">
      <c r="F755" s="610">
        <f t="shared" si="193"/>
        <v>1902</v>
      </c>
      <c r="G755">
        <f t="shared" si="194"/>
        <v>744</v>
      </c>
      <c r="H755" s="612">
        <f t="shared" si="186"/>
        <v>744</v>
      </c>
      <c r="I755" s="598">
        <f t="shared" si="187"/>
        <v>0</v>
      </c>
      <c r="J755" s="598">
        <f t="shared" si="195"/>
        <v>0</v>
      </c>
      <c r="K755" s="598">
        <f t="shared" si="188"/>
        <v>0</v>
      </c>
      <c r="L755" s="598">
        <f t="shared" si="189"/>
        <v>0</v>
      </c>
      <c r="M755" s="598">
        <f t="shared" si="181"/>
        <v>0</v>
      </c>
      <c r="N755" s="598">
        <f t="shared" si="190"/>
        <v>0</v>
      </c>
      <c r="P755" s="610"/>
      <c r="V755" s="598">
        <f t="shared" si="191"/>
        <v>0</v>
      </c>
      <c r="W755" s="612">
        <f t="shared" si="192"/>
        <v>744</v>
      </c>
      <c r="X755" s="610"/>
      <c r="Y755" s="610"/>
      <c r="AC755">
        <f t="shared" si="182"/>
        <v>1902</v>
      </c>
      <c r="AD755">
        <f t="shared" si="183"/>
        <v>1</v>
      </c>
      <c r="AE755">
        <f t="shared" si="184"/>
        <v>0</v>
      </c>
      <c r="AF755">
        <f>SUM($AE$10:AE755)</f>
        <v>0</v>
      </c>
      <c r="AG755">
        <f t="shared" si="185"/>
        <v>0</v>
      </c>
    </row>
    <row r="756" spans="6:33" x14ac:dyDescent="0.2">
      <c r="F756" s="610">
        <f t="shared" si="193"/>
        <v>1902</v>
      </c>
      <c r="G756">
        <f t="shared" si="194"/>
        <v>745</v>
      </c>
      <c r="H756" s="612">
        <f t="shared" si="186"/>
        <v>745</v>
      </c>
      <c r="I756" s="598">
        <f t="shared" si="187"/>
        <v>0</v>
      </c>
      <c r="J756" s="598">
        <f t="shared" si="195"/>
        <v>0</v>
      </c>
      <c r="K756" s="598">
        <f t="shared" si="188"/>
        <v>0</v>
      </c>
      <c r="L756" s="598">
        <f t="shared" si="189"/>
        <v>0</v>
      </c>
      <c r="M756" s="598">
        <f t="shared" si="181"/>
        <v>0</v>
      </c>
      <c r="N756" s="598">
        <f t="shared" si="190"/>
        <v>0</v>
      </c>
      <c r="P756" s="610"/>
      <c r="V756" s="598">
        <f t="shared" si="191"/>
        <v>0</v>
      </c>
      <c r="W756" s="612">
        <f t="shared" si="192"/>
        <v>745</v>
      </c>
      <c r="X756" s="610"/>
      <c r="Y756" s="610"/>
      <c r="AC756">
        <f t="shared" si="182"/>
        <v>1902</v>
      </c>
      <c r="AD756">
        <f t="shared" si="183"/>
        <v>1</v>
      </c>
      <c r="AE756">
        <f t="shared" si="184"/>
        <v>0</v>
      </c>
      <c r="AF756">
        <f>SUM($AE$10:AE756)</f>
        <v>0</v>
      </c>
      <c r="AG756">
        <f t="shared" si="185"/>
        <v>0</v>
      </c>
    </row>
    <row r="757" spans="6:33" x14ac:dyDescent="0.2">
      <c r="F757" s="610">
        <f t="shared" si="193"/>
        <v>1902</v>
      </c>
      <c r="G757">
        <f t="shared" si="194"/>
        <v>746</v>
      </c>
      <c r="H757" s="612">
        <f t="shared" si="186"/>
        <v>746</v>
      </c>
      <c r="I757" s="598">
        <f t="shared" si="187"/>
        <v>0</v>
      </c>
      <c r="J757" s="598">
        <f t="shared" si="195"/>
        <v>0</v>
      </c>
      <c r="K757" s="598">
        <f t="shared" si="188"/>
        <v>0</v>
      </c>
      <c r="L757" s="598">
        <f t="shared" si="189"/>
        <v>0</v>
      </c>
      <c r="M757" s="598">
        <f t="shared" si="181"/>
        <v>0</v>
      </c>
      <c r="N757" s="598">
        <f t="shared" si="190"/>
        <v>0</v>
      </c>
      <c r="P757" s="610"/>
      <c r="V757" s="598">
        <f t="shared" si="191"/>
        <v>0</v>
      </c>
      <c r="W757" s="612">
        <f t="shared" si="192"/>
        <v>746</v>
      </c>
      <c r="X757" s="610"/>
      <c r="Y757" s="610"/>
      <c r="AC757">
        <f t="shared" si="182"/>
        <v>1902</v>
      </c>
      <c r="AD757">
        <f t="shared" si="183"/>
        <v>1</v>
      </c>
      <c r="AE757">
        <f t="shared" si="184"/>
        <v>0</v>
      </c>
      <c r="AF757">
        <f>SUM($AE$10:AE757)</f>
        <v>0</v>
      </c>
      <c r="AG757">
        <f t="shared" si="185"/>
        <v>0</v>
      </c>
    </row>
    <row r="758" spans="6:33" x14ac:dyDescent="0.2">
      <c r="F758" s="610">
        <f t="shared" si="193"/>
        <v>1902</v>
      </c>
      <c r="G758">
        <f t="shared" si="194"/>
        <v>747</v>
      </c>
      <c r="H758" s="612">
        <f t="shared" si="186"/>
        <v>747</v>
      </c>
      <c r="I758" s="598">
        <f t="shared" si="187"/>
        <v>0</v>
      </c>
      <c r="J758" s="598">
        <f t="shared" si="195"/>
        <v>0</v>
      </c>
      <c r="K758" s="598">
        <f t="shared" si="188"/>
        <v>0</v>
      </c>
      <c r="L758" s="598">
        <f t="shared" si="189"/>
        <v>0</v>
      </c>
      <c r="M758" s="598">
        <f t="shared" si="181"/>
        <v>0</v>
      </c>
      <c r="N758" s="598">
        <f t="shared" si="190"/>
        <v>0</v>
      </c>
      <c r="P758" s="610"/>
      <c r="V758" s="598">
        <f t="shared" si="191"/>
        <v>0</v>
      </c>
      <c r="W758" s="612">
        <f t="shared" si="192"/>
        <v>747</v>
      </c>
      <c r="X758" s="610"/>
      <c r="Y758" s="610"/>
      <c r="AC758">
        <f t="shared" si="182"/>
        <v>1902</v>
      </c>
      <c r="AD758">
        <f t="shared" si="183"/>
        <v>1</v>
      </c>
      <c r="AE758">
        <f t="shared" si="184"/>
        <v>0</v>
      </c>
      <c r="AF758">
        <f>SUM($AE$10:AE758)</f>
        <v>0</v>
      </c>
      <c r="AG758">
        <f t="shared" si="185"/>
        <v>0</v>
      </c>
    </row>
    <row r="759" spans="6:33" x14ac:dyDescent="0.2">
      <c r="F759" s="610">
        <f t="shared" si="193"/>
        <v>1902</v>
      </c>
      <c r="G759">
        <f t="shared" si="194"/>
        <v>748</v>
      </c>
      <c r="H759" s="612">
        <f t="shared" si="186"/>
        <v>748</v>
      </c>
      <c r="I759" s="598">
        <f t="shared" si="187"/>
        <v>0</v>
      </c>
      <c r="J759" s="598">
        <f t="shared" si="195"/>
        <v>0</v>
      </c>
      <c r="K759" s="598">
        <f t="shared" si="188"/>
        <v>0</v>
      </c>
      <c r="L759" s="598">
        <f t="shared" si="189"/>
        <v>0</v>
      </c>
      <c r="M759" s="598">
        <f t="shared" si="181"/>
        <v>0</v>
      </c>
      <c r="N759" s="598">
        <f t="shared" si="190"/>
        <v>0</v>
      </c>
      <c r="P759" s="610"/>
      <c r="V759" s="598">
        <f t="shared" si="191"/>
        <v>0</v>
      </c>
      <c r="W759" s="612">
        <f t="shared" si="192"/>
        <v>748</v>
      </c>
      <c r="X759" s="610"/>
      <c r="Y759" s="610"/>
      <c r="AC759">
        <f t="shared" si="182"/>
        <v>1902</v>
      </c>
      <c r="AD759">
        <f t="shared" si="183"/>
        <v>1</v>
      </c>
      <c r="AE759">
        <f t="shared" si="184"/>
        <v>0</v>
      </c>
      <c r="AF759">
        <f>SUM($AE$10:AE759)</f>
        <v>0</v>
      </c>
      <c r="AG759">
        <f t="shared" si="185"/>
        <v>0</v>
      </c>
    </row>
    <row r="760" spans="6:33" x14ac:dyDescent="0.2">
      <c r="F760" s="610">
        <f t="shared" si="193"/>
        <v>1902</v>
      </c>
      <c r="G760">
        <f t="shared" si="194"/>
        <v>749</v>
      </c>
      <c r="H760" s="612">
        <f t="shared" si="186"/>
        <v>749</v>
      </c>
      <c r="I760" s="598">
        <f t="shared" si="187"/>
        <v>0</v>
      </c>
      <c r="J760" s="598">
        <f t="shared" si="195"/>
        <v>0</v>
      </c>
      <c r="K760" s="598">
        <f t="shared" si="188"/>
        <v>0</v>
      </c>
      <c r="L760" s="598">
        <f t="shared" si="189"/>
        <v>0</v>
      </c>
      <c r="M760" s="598">
        <f t="shared" si="181"/>
        <v>0</v>
      </c>
      <c r="N760" s="598">
        <f t="shared" si="190"/>
        <v>0</v>
      </c>
      <c r="P760" s="610"/>
      <c r="V760" s="598">
        <f t="shared" si="191"/>
        <v>0</v>
      </c>
      <c r="W760" s="612">
        <f t="shared" si="192"/>
        <v>749</v>
      </c>
      <c r="X760" s="610"/>
      <c r="Y760" s="610"/>
      <c r="AC760">
        <f t="shared" si="182"/>
        <v>1902</v>
      </c>
      <c r="AD760">
        <f t="shared" si="183"/>
        <v>1</v>
      </c>
      <c r="AE760">
        <f t="shared" si="184"/>
        <v>0</v>
      </c>
      <c r="AF760">
        <f>SUM($AE$10:AE760)</f>
        <v>0</v>
      </c>
      <c r="AG760">
        <f t="shared" si="185"/>
        <v>0</v>
      </c>
    </row>
    <row r="761" spans="6:33" x14ac:dyDescent="0.2">
      <c r="F761" s="610">
        <f t="shared" si="193"/>
        <v>1902</v>
      </c>
      <c r="G761">
        <f t="shared" si="194"/>
        <v>750</v>
      </c>
      <c r="H761" s="612">
        <f t="shared" si="186"/>
        <v>750</v>
      </c>
      <c r="I761" s="598">
        <f t="shared" si="187"/>
        <v>0</v>
      </c>
      <c r="J761" s="598">
        <f t="shared" si="195"/>
        <v>0</v>
      </c>
      <c r="K761" s="598">
        <f t="shared" si="188"/>
        <v>0</v>
      </c>
      <c r="L761" s="598">
        <f t="shared" si="189"/>
        <v>0</v>
      </c>
      <c r="M761" s="598">
        <f t="shared" si="181"/>
        <v>0</v>
      </c>
      <c r="N761" s="598">
        <f t="shared" si="190"/>
        <v>0</v>
      </c>
      <c r="P761" s="610"/>
      <c r="V761" s="598">
        <f t="shared" si="191"/>
        <v>0</v>
      </c>
      <c r="W761" s="612">
        <f t="shared" si="192"/>
        <v>750</v>
      </c>
      <c r="X761" s="610"/>
      <c r="Y761" s="610"/>
      <c r="AC761">
        <f t="shared" si="182"/>
        <v>1902</v>
      </c>
      <c r="AD761">
        <f t="shared" si="183"/>
        <v>1</v>
      </c>
      <c r="AE761">
        <f t="shared" si="184"/>
        <v>0</v>
      </c>
      <c r="AF761">
        <f>SUM($AE$10:AE761)</f>
        <v>0</v>
      </c>
      <c r="AG761">
        <f t="shared" si="185"/>
        <v>0</v>
      </c>
    </row>
    <row r="762" spans="6:33" x14ac:dyDescent="0.2">
      <c r="F762" s="610">
        <f t="shared" si="193"/>
        <v>1902</v>
      </c>
      <c r="G762">
        <f t="shared" si="194"/>
        <v>751</v>
      </c>
      <c r="H762" s="612">
        <f t="shared" si="186"/>
        <v>751</v>
      </c>
      <c r="I762" s="598">
        <f t="shared" si="187"/>
        <v>0</v>
      </c>
      <c r="J762" s="598">
        <f t="shared" si="195"/>
        <v>0</v>
      </c>
      <c r="K762" s="598">
        <f t="shared" si="188"/>
        <v>0</v>
      </c>
      <c r="L762" s="598">
        <f t="shared" si="189"/>
        <v>0</v>
      </c>
      <c r="M762" s="598">
        <f t="shared" si="181"/>
        <v>0</v>
      </c>
      <c r="N762" s="598">
        <f t="shared" si="190"/>
        <v>0</v>
      </c>
      <c r="P762" s="610"/>
      <c r="V762" s="598">
        <f t="shared" si="191"/>
        <v>0</v>
      </c>
      <c r="W762" s="612">
        <f t="shared" si="192"/>
        <v>751</v>
      </c>
      <c r="X762" s="610"/>
      <c r="Y762" s="610"/>
      <c r="AC762">
        <f t="shared" si="182"/>
        <v>1902</v>
      </c>
      <c r="AD762">
        <f t="shared" si="183"/>
        <v>1</v>
      </c>
      <c r="AE762">
        <f t="shared" si="184"/>
        <v>0</v>
      </c>
      <c r="AF762">
        <f>SUM($AE$10:AE762)</f>
        <v>0</v>
      </c>
      <c r="AG762">
        <f t="shared" si="185"/>
        <v>0</v>
      </c>
    </row>
    <row r="763" spans="6:33" x14ac:dyDescent="0.2">
      <c r="F763" s="610">
        <f t="shared" si="193"/>
        <v>1902</v>
      </c>
      <c r="G763">
        <f t="shared" si="194"/>
        <v>752</v>
      </c>
      <c r="H763" s="612">
        <f t="shared" si="186"/>
        <v>752</v>
      </c>
      <c r="I763" s="598">
        <f t="shared" si="187"/>
        <v>0</v>
      </c>
      <c r="J763" s="598">
        <f t="shared" si="195"/>
        <v>0</v>
      </c>
      <c r="K763" s="598">
        <f t="shared" si="188"/>
        <v>0</v>
      </c>
      <c r="L763" s="598">
        <f t="shared" si="189"/>
        <v>0</v>
      </c>
      <c r="M763" s="598">
        <f t="shared" si="181"/>
        <v>0</v>
      </c>
      <c r="N763" s="598">
        <f t="shared" si="190"/>
        <v>0</v>
      </c>
      <c r="P763" s="610"/>
      <c r="V763" s="598">
        <f t="shared" si="191"/>
        <v>0</v>
      </c>
      <c r="W763" s="612">
        <f t="shared" si="192"/>
        <v>752</v>
      </c>
      <c r="X763" s="610"/>
      <c r="Y763" s="610"/>
      <c r="AC763">
        <f t="shared" si="182"/>
        <v>1902</v>
      </c>
      <c r="AD763">
        <f t="shared" si="183"/>
        <v>1</v>
      </c>
      <c r="AE763">
        <f t="shared" si="184"/>
        <v>0</v>
      </c>
      <c r="AF763">
        <f>SUM($AE$10:AE763)</f>
        <v>0</v>
      </c>
      <c r="AG763">
        <f t="shared" si="185"/>
        <v>0</v>
      </c>
    </row>
    <row r="764" spans="6:33" x14ac:dyDescent="0.2">
      <c r="F764" s="610">
        <f t="shared" si="193"/>
        <v>1902</v>
      </c>
      <c r="G764">
        <f t="shared" si="194"/>
        <v>753</v>
      </c>
      <c r="H764" s="612">
        <f t="shared" si="186"/>
        <v>753</v>
      </c>
      <c r="I764" s="598">
        <f t="shared" si="187"/>
        <v>0</v>
      </c>
      <c r="J764" s="598">
        <f t="shared" si="195"/>
        <v>0</v>
      </c>
      <c r="K764" s="598">
        <f t="shared" si="188"/>
        <v>0</v>
      </c>
      <c r="L764" s="598">
        <f t="shared" si="189"/>
        <v>0</v>
      </c>
      <c r="M764" s="598">
        <f t="shared" si="181"/>
        <v>0</v>
      </c>
      <c r="N764" s="598">
        <f t="shared" si="190"/>
        <v>0</v>
      </c>
      <c r="P764" s="610"/>
      <c r="V764" s="598">
        <f t="shared" si="191"/>
        <v>0</v>
      </c>
      <c r="W764" s="612">
        <f t="shared" si="192"/>
        <v>753</v>
      </c>
      <c r="X764" s="610"/>
      <c r="Y764" s="610"/>
      <c r="AC764">
        <f t="shared" si="182"/>
        <v>1902</v>
      </c>
      <c r="AD764">
        <f t="shared" si="183"/>
        <v>1</v>
      </c>
      <c r="AE764">
        <f t="shared" si="184"/>
        <v>0</v>
      </c>
      <c r="AF764">
        <f>SUM($AE$10:AE764)</f>
        <v>0</v>
      </c>
      <c r="AG764">
        <f t="shared" si="185"/>
        <v>0</v>
      </c>
    </row>
    <row r="765" spans="6:33" x14ac:dyDescent="0.2">
      <c r="F765" s="610">
        <f t="shared" si="193"/>
        <v>1902</v>
      </c>
      <c r="G765">
        <f t="shared" si="194"/>
        <v>754</v>
      </c>
      <c r="H765" s="612">
        <f t="shared" si="186"/>
        <v>754</v>
      </c>
      <c r="I765" s="598">
        <f t="shared" si="187"/>
        <v>0</v>
      </c>
      <c r="J765" s="598">
        <f t="shared" si="195"/>
        <v>0</v>
      </c>
      <c r="K765" s="598">
        <f t="shared" si="188"/>
        <v>0</v>
      </c>
      <c r="L765" s="598">
        <f t="shared" si="189"/>
        <v>0</v>
      </c>
      <c r="M765" s="598">
        <f t="shared" si="181"/>
        <v>0</v>
      </c>
      <c r="N765" s="598">
        <f t="shared" si="190"/>
        <v>0</v>
      </c>
      <c r="P765" s="610"/>
      <c r="V765" s="598">
        <f t="shared" si="191"/>
        <v>0</v>
      </c>
      <c r="W765" s="612">
        <f t="shared" si="192"/>
        <v>754</v>
      </c>
      <c r="X765" s="610"/>
      <c r="Y765" s="610"/>
      <c r="AC765">
        <f t="shared" si="182"/>
        <v>1902</v>
      </c>
      <c r="AD765">
        <f t="shared" si="183"/>
        <v>1</v>
      </c>
      <c r="AE765">
        <f t="shared" si="184"/>
        <v>0</v>
      </c>
      <c r="AF765">
        <f>SUM($AE$10:AE765)</f>
        <v>0</v>
      </c>
      <c r="AG765">
        <f t="shared" si="185"/>
        <v>0</v>
      </c>
    </row>
    <row r="766" spans="6:33" x14ac:dyDescent="0.2">
      <c r="F766" s="610">
        <f t="shared" si="193"/>
        <v>1902</v>
      </c>
      <c r="G766">
        <f t="shared" si="194"/>
        <v>755</v>
      </c>
      <c r="H766" s="612">
        <f t="shared" si="186"/>
        <v>755</v>
      </c>
      <c r="I766" s="598">
        <f t="shared" si="187"/>
        <v>0</v>
      </c>
      <c r="J766" s="598">
        <f t="shared" si="195"/>
        <v>0</v>
      </c>
      <c r="K766" s="598">
        <f t="shared" si="188"/>
        <v>0</v>
      </c>
      <c r="L766" s="598">
        <f t="shared" si="189"/>
        <v>0</v>
      </c>
      <c r="M766" s="598">
        <f t="shared" si="181"/>
        <v>0</v>
      </c>
      <c r="N766" s="598">
        <f t="shared" si="190"/>
        <v>0</v>
      </c>
      <c r="P766" s="610"/>
      <c r="V766" s="598">
        <f t="shared" si="191"/>
        <v>0</v>
      </c>
      <c r="W766" s="612">
        <f t="shared" si="192"/>
        <v>755</v>
      </c>
      <c r="X766" s="610"/>
      <c r="Y766" s="610"/>
      <c r="AC766">
        <f t="shared" si="182"/>
        <v>1902</v>
      </c>
      <c r="AD766">
        <f t="shared" si="183"/>
        <v>1</v>
      </c>
      <c r="AE766">
        <f t="shared" si="184"/>
        <v>0</v>
      </c>
      <c r="AF766">
        <f>SUM($AE$10:AE766)</f>
        <v>0</v>
      </c>
      <c r="AG766">
        <f t="shared" si="185"/>
        <v>0</v>
      </c>
    </row>
    <row r="767" spans="6:33" x14ac:dyDescent="0.2">
      <c r="F767" s="610">
        <f t="shared" si="193"/>
        <v>1902</v>
      </c>
      <c r="G767">
        <f t="shared" si="194"/>
        <v>756</v>
      </c>
      <c r="H767" s="612">
        <f t="shared" si="186"/>
        <v>756</v>
      </c>
      <c r="I767" s="598">
        <f t="shared" si="187"/>
        <v>0</v>
      </c>
      <c r="J767" s="598">
        <f t="shared" si="195"/>
        <v>0</v>
      </c>
      <c r="K767" s="598">
        <f t="shared" si="188"/>
        <v>0</v>
      </c>
      <c r="L767" s="598">
        <f t="shared" si="189"/>
        <v>0</v>
      </c>
      <c r="M767" s="598">
        <f t="shared" si="181"/>
        <v>0</v>
      </c>
      <c r="N767" s="598">
        <f t="shared" si="190"/>
        <v>0</v>
      </c>
      <c r="P767" s="610"/>
      <c r="V767" s="598">
        <f t="shared" si="191"/>
        <v>0</v>
      </c>
      <c r="W767" s="612">
        <f t="shared" si="192"/>
        <v>756</v>
      </c>
      <c r="X767" s="610"/>
      <c r="Y767" s="610"/>
      <c r="AC767">
        <f t="shared" si="182"/>
        <v>1902</v>
      </c>
      <c r="AD767">
        <f t="shared" si="183"/>
        <v>1</v>
      </c>
      <c r="AE767">
        <f t="shared" si="184"/>
        <v>0</v>
      </c>
      <c r="AF767">
        <f>SUM($AE$10:AE767)</f>
        <v>0</v>
      </c>
      <c r="AG767">
        <f t="shared" si="185"/>
        <v>0</v>
      </c>
    </row>
    <row r="768" spans="6:33" x14ac:dyDescent="0.2">
      <c r="F768" s="610">
        <f t="shared" si="193"/>
        <v>1902</v>
      </c>
      <c r="G768">
        <f t="shared" si="194"/>
        <v>757</v>
      </c>
      <c r="H768" s="612">
        <f t="shared" si="186"/>
        <v>757</v>
      </c>
      <c r="I768" s="598">
        <f t="shared" si="187"/>
        <v>0</v>
      </c>
      <c r="J768" s="598">
        <f t="shared" si="195"/>
        <v>0</v>
      </c>
      <c r="K768" s="598">
        <f t="shared" si="188"/>
        <v>0</v>
      </c>
      <c r="L768" s="598">
        <f t="shared" si="189"/>
        <v>0</v>
      </c>
      <c r="M768" s="598">
        <f t="shared" si="181"/>
        <v>0</v>
      </c>
      <c r="N768" s="598">
        <f t="shared" si="190"/>
        <v>0</v>
      </c>
      <c r="P768" s="610"/>
      <c r="V768" s="598">
        <f t="shared" si="191"/>
        <v>0</v>
      </c>
      <c r="W768" s="612">
        <f t="shared" si="192"/>
        <v>757</v>
      </c>
      <c r="X768" s="610"/>
      <c r="Y768" s="610"/>
      <c r="AC768">
        <f t="shared" si="182"/>
        <v>1902</v>
      </c>
      <c r="AD768">
        <f t="shared" si="183"/>
        <v>1</v>
      </c>
      <c r="AE768">
        <f t="shared" si="184"/>
        <v>0</v>
      </c>
      <c r="AF768">
        <f>SUM($AE$10:AE768)</f>
        <v>0</v>
      </c>
      <c r="AG768">
        <f t="shared" si="185"/>
        <v>0</v>
      </c>
    </row>
    <row r="769" spans="6:33" x14ac:dyDescent="0.2">
      <c r="F769" s="610">
        <f t="shared" si="193"/>
        <v>1902</v>
      </c>
      <c r="G769">
        <f t="shared" si="194"/>
        <v>758</v>
      </c>
      <c r="H769" s="612">
        <f t="shared" si="186"/>
        <v>758</v>
      </c>
      <c r="I769" s="598">
        <f t="shared" si="187"/>
        <v>0</v>
      </c>
      <c r="J769" s="598">
        <f t="shared" si="195"/>
        <v>0</v>
      </c>
      <c r="K769" s="598">
        <f t="shared" si="188"/>
        <v>0</v>
      </c>
      <c r="L769" s="598">
        <f t="shared" si="189"/>
        <v>0</v>
      </c>
      <c r="M769" s="598">
        <f t="shared" si="181"/>
        <v>0</v>
      </c>
      <c r="N769" s="598">
        <f t="shared" si="190"/>
        <v>0</v>
      </c>
      <c r="P769" s="610"/>
      <c r="V769" s="598">
        <f t="shared" si="191"/>
        <v>0</v>
      </c>
      <c r="W769" s="612">
        <f t="shared" si="192"/>
        <v>758</v>
      </c>
      <c r="X769" s="610"/>
      <c r="Y769" s="610"/>
      <c r="AC769">
        <f t="shared" si="182"/>
        <v>1902</v>
      </c>
      <c r="AD769">
        <f t="shared" si="183"/>
        <v>1</v>
      </c>
      <c r="AE769">
        <f t="shared" si="184"/>
        <v>0</v>
      </c>
      <c r="AF769">
        <f>SUM($AE$10:AE769)</f>
        <v>0</v>
      </c>
      <c r="AG769">
        <f t="shared" si="185"/>
        <v>0</v>
      </c>
    </row>
    <row r="770" spans="6:33" x14ac:dyDescent="0.2">
      <c r="F770" s="610">
        <f t="shared" si="193"/>
        <v>1902</v>
      </c>
      <c r="G770">
        <f t="shared" si="194"/>
        <v>759</v>
      </c>
      <c r="H770" s="612">
        <f t="shared" si="186"/>
        <v>759</v>
      </c>
      <c r="I770" s="598">
        <f t="shared" si="187"/>
        <v>0</v>
      </c>
      <c r="J770" s="598">
        <f t="shared" si="195"/>
        <v>0</v>
      </c>
      <c r="K770" s="598">
        <f t="shared" si="188"/>
        <v>0</v>
      </c>
      <c r="L770" s="598">
        <f t="shared" si="189"/>
        <v>0</v>
      </c>
      <c r="M770" s="598">
        <f t="shared" si="181"/>
        <v>0</v>
      </c>
      <c r="N770" s="598">
        <f t="shared" si="190"/>
        <v>0</v>
      </c>
      <c r="P770" s="610"/>
      <c r="V770" s="598">
        <f t="shared" si="191"/>
        <v>0</v>
      </c>
      <c r="W770" s="612">
        <f t="shared" si="192"/>
        <v>759</v>
      </c>
      <c r="X770" s="610"/>
      <c r="Y770" s="610"/>
      <c r="AC770">
        <f t="shared" si="182"/>
        <v>1902</v>
      </c>
      <c r="AD770">
        <f t="shared" si="183"/>
        <v>1</v>
      </c>
      <c r="AE770">
        <f t="shared" si="184"/>
        <v>0</v>
      </c>
      <c r="AF770">
        <f>SUM($AE$10:AE770)</f>
        <v>0</v>
      </c>
      <c r="AG770">
        <f t="shared" si="185"/>
        <v>0</v>
      </c>
    </row>
    <row r="771" spans="6:33" x14ac:dyDescent="0.2">
      <c r="F771" s="610">
        <f t="shared" si="193"/>
        <v>1902</v>
      </c>
      <c r="G771">
        <f t="shared" si="194"/>
        <v>760</v>
      </c>
      <c r="H771" s="612">
        <f t="shared" si="186"/>
        <v>760</v>
      </c>
      <c r="I771" s="598">
        <f t="shared" si="187"/>
        <v>0</v>
      </c>
      <c r="J771" s="598">
        <f t="shared" si="195"/>
        <v>0</v>
      </c>
      <c r="K771" s="598">
        <f t="shared" si="188"/>
        <v>0</v>
      </c>
      <c r="L771" s="598">
        <f t="shared" si="189"/>
        <v>0</v>
      </c>
      <c r="M771" s="598">
        <f t="shared" si="181"/>
        <v>0</v>
      </c>
      <c r="N771" s="598">
        <f t="shared" si="190"/>
        <v>0</v>
      </c>
      <c r="P771" s="610"/>
      <c r="V771" s="598">
        <f t="shared" si="191"/>
        <v>0</v>
      </c>
      <c r="W771" s="612">
        <f t="shared" si="192"/>
        <v>760</v>
      </c>
      <c r="X771" s="610"/>
      <c r="Y771" s="610"/>
      <c r="AC771">
        <f t="shared" si="182"/>
        <v>1902</v>
      </c>
      <c r="AD771">
        <f t="shared" si="183"/>
        <v>1</v>
      </c>
      <c r="AE771">
        <f t="shared" si="184"/>
        <v>0</v>
      </c>
      <c r="AF771">
        <f>SUM($AE$10:AE771)</f>
        <v>0</v>
      </c>
      <c r="AG771">
        <f t="shared" si="185"/>
        <v>0</v>
      </c>
    </row>
    <row r="772" spans="6:33" x14ac:dyDescent="0.2">
      <c r="F772" s="610">
        <f t="shared" si="193"/>
        <v>1902</v>
      </c>
      <c r="G772">
        <f t="shared" si="194"/>
        <v>761</v>
      </c>
      <c r="H772" s="612">
        <f t="shared" si="186"/>
        <v>761</v>
      </c>
      <c r="I772" s="598">
        <f t="shared" si="187"/>
        <v>0</v>
      </c>
      <c r="J772" s="598">
        <f t="shared" si="195"/>
        <v>0</v>
      </c>
      <c r="K772" s="598">
        <f t="shared" si="188"/>
        <v>0</v>
      </c>
      <c r="L772" s="598">
        <f t="shared" si="189"/>
        <v>0</v>
      </c>
      <c r="M772" s="598">
        <f t="shared" si="181"/>
        <v>0</v>
      </c>
      <c r="N772" s="598">
        <f t="shared" si="190"/>
        <v>0</v>
      </c>
      <c r="P772" s="610"/>
      <c r="V772" s="598">
        <f t="shared" si="191"/>
        <v>0</v>
      </c>
      <c r="W772" s="612">
        <f t="shared" si="192"/>
        <v>761</v>
      </c>
      <c r="X772" s="610"/>
      <c r="Y772" s="610"/>
      <c r="AC772">
        <f t="shared" si="182"/>
        <v>1902</v>
      </c>
      <c r="AD772">
        <f t="shared" si="183"/>
        <v>1</v>
      </c>
      <c r="AE772">
        <f t="shared" si="184"/>
        <v>0</v>
      </c>
      <c r="AF772">
        <f>SUM($AE$10:AE772)</f>
        <v>0</v>
      </c>
      <c r="AG772">
        <f t="shared" si="185"/>
        <v>0</v>
      </c>
    </row>
    <row r="773" spans="6:33" x14ac:dyDescent="0.2">
      <c r="F773" s="610">
        <f t="shared" si="193"/>
        <v>1902</v>
      </c>
      <c r="G773">
        <f t="shared" si="194"/>
        <v>762</v>
      </c>
      <c r="H773" s="612">
        <f t="shared" si="186"/>
        <v>762</v>
      </c>
      <c r="I773" s="598">
        <f t="shared" si="187"/>
        <v>0</v>
      </c>
      <c r="J773" s="598">
        <f t="shared" si="195"/>
        <v>0</v>
      </c>
      <c r="K773" s="598">
        <f t="shared" si="188"/>
        <v>0</v>
      </c>
      <c r="L773" s="598">
        <f t="shared" si="189"/>
        <v>0</v>
      </c>
      <c r="M773" s="598">
        <f t="shared" si="181"/>
        <v>0</v>
      </c>
      <c r="N773" s="598">
        <f t="shared" si="190"/>
        <v>0</v>
      </c>
      <c r="P773" s="610"/>
      <c r="V773" s="598">
        <f t="shared" si="191"/>
        <v>0</v>
      </c>
      <c r="W773" s="612">
        <f t="shared" si="192"/>
        <v>762</v>
      </c>
      <c r="X773" s="610"/>
      <c r="Y773" s="610"/>
      <c r="AC773">
        <f t="shared" si="182"/>
        <v>1902</v>
      </c>
      <c r="AD773">
        <f t="shared" si="183"/>
        <v>1</v>
      </c>
      <c r="AE773">
        <f t="shared" si="184"/>
        <v>0</v>
      </c>
      <c r="AF773">
        <f>SUM($AE$10:AE773)</f>
        <v>0</v>
      </c>
      <c r="AG773">
        <f t="shared" si="185"/>
        <v>0</v>
      </c>
    </row>
    <row r="774" spans="6:33" x14ac:dyDescent="0.2">
      <c r="F774" s="610">
        <f t="shared" si="193"/>
        <v>1902</v>
      </c>
      <c r="G774">
        <f t="shared" si="194"/>
        <v>763</v>
      </c>
      <c r="H774" s="612">
        <f t="shared" si="186"/>
        <v>763</v>
      </c>
      <c r="I774" s="598">
        <f t="shared" si="187"/>
        <v>0</v>
      </c>
      <c r="J774" s="598">
        <f t="shared" si="195"/>
        <v>0</v>
      </c>
      <c r="K774" s="598">
        <f t="shared" si="188"/>
        <v>0</v>
      </c>
      <c r="L774" s="598">
        <f t="shared" si="189"/>
        <v>0</v>
      </c>
      <c r="M774" s="598">
        <f t="shared" si="181"/>
        <v>0</v>
      </c>
      <c r="N774" s="598">
        <f t="shared" si="190"/>
        <v>0</v>
      </c>
      <c r="P774" s="610"/>
      <c r="V774" s="598">
        <f t="shared" si="191"/>
        <v>0</v>
      </c>
      <c r="W774" s="612">
        <f t="shared" si="192"/>
        <v>763</v>
      </c>
      <c r="X774" s="610"/>
      <c r="Y774" s="610"/>
      <c r="AC774">
        <f t="shared" si="182"/>
        <v>1902</v>
      </c>
      <c r="AD774">
        <f t="shared" si="183"/>
        <v>2</v>
      </c>
      <c r="AE774">
        <f t="shared" si="184"/>
        <v>0</v>
      </c>
      <c r="AF774">
        <f>SUM($AE$10:AE774)</f>
        <v>0</v>
      </c>
      <c r="AG774">
        <f t="shared" si="185"/>
        <v>0</v>
      </c>
    </row>
    <row r="775" spans="6:33" x14ac:dyDescent="0.2">
      <c r="F775" s="610">
        <f t="shared" si="193"/>
        <v>1902</v>
      </c>
      <c r="G775">
        <f t="shared" si="194"/>
        <v>764</v>
      </c>
      <c r="H775" s="612">
        <f t="shared" si="186"/>
        <v>764</v>
      </c>
      <c r="I775" s="598">
        <f t="shared" si="187"/>
        <v>0</v>
      </c>
      <c r="J775" s="598">
        <f t="shared" si="195"/>
        <v>0</v>
      </c>
      <c r="K775" s="598">
        <f t="shared" si="188"/>
        <v>0</v>
      </c>
      <c r="L775" s="598">
        <f t="shared" si="189"/>
        <v>0</v>
      </c>
      <c r="M775" s="598">
        <f t="shared" si="181"/>
        <v>0</v>
      </c>
      <c r="N775" s="598">
        <f t="shared" si="190"/>
        <v>0</v>
      </c>
      <c r="P775" s="610"/>
      <c r="V775" s="598">
        <f t="shared" si="191"/>
        <v>0</v>
      </c>
      <c r="W775" s="612">
        <f t="shared" si="192"/>
        <v>764</v>
      </c>
      <c r="X775" s="610"/>
      <c r="Y775" s="610"/>
      <c r="AC775">
        <f t="shared" si="182"/>
        <v>1902</v>
      </c>
      <c r="AD775">
        <f t="shared" si="183"/>
        <v>2</v>
      </c>
      <c r="AE775">
        <f t="shared" si="184"/>
        <v>0</v>
      </c>
      <c r="AF775">
        <f>SUM($AE$10:AE775)</f>
        <v>0</v>
      </c>
      <c r="AG775">
        <f t="shared" si="185"/>
        <v>0</v>
      </c>
    </row>
    <row r="776" spans="6:33" x14ac:dyDescent="0.2">
      <c r="F776" s="610">
        <f t="shared" si="193"/>
        <v>1902</v>
      </c>
      <c r="G776">
        <f t="shared" si="194"/>
        <v>765</v>
      </c>
      <c r="H776" s="612">
        <f t="shared" si="186"/>
        <v>765</v>
      </c>
      <c r="I776" s="598">
        <f t="shared" si="187"/>
        <v>0</v>
      </c>
      <c r="J776" s="598">
        <f t="shared" si="195"/>
        <v>0</v>
      </c>
      <c r="K776" s="598">
        <f t="shared" si="188"/>
        <v>0</v>
      </c>
      <c r="L776" s="598">
        <f t="shared" si="189"/>
        <v>0</v>
      </c>
      <c r="M776" s="598">
        <f t="shared" si="181"/>
        <v>0</v>
      </c>
      <c r="N776" s="598">
        <f t="shared" si="190"/>
        <v>0</v>
      </c>
      <c r="P776" s="610"/>
      <c r="V776" s="598">
        <f t="shared" si="191"/>
        <v>0</v>
      </c>
      <c r="W776" s="612">
        <f t="shared" si="192"/>
        <v>765</v>
      </c>
      <c r="X776" s="610"/>
      <c r="Y776" s="610"/>
      <c r="AC776">
        <f t="shared" si="182"/>
        <v>1902</v>
      </c>
      <c r="AD776">
        <f t="shared" si="183"/>
        <v>2</v>
      </c>
      <c r="AE776">
        <f t="shared" si="184"/>
        <v>0</v>
      </c>
      <c r="AF776">
        <f>SUM($AE$10:AE776)</f>
        <v>0</v>
      </c>
      <c r="AG776">
        <f t="shared" si="185"/>
        <v>0</v>
      </c>
    </row>
    <row r="777" spans="6:33" x14ac:dyDescent="0.2">
      <c r="F777" s="610">
        <f t="shared" si="193"/>
        <v>1902</v>
      </c>
      <c r="G777">
        <f t="shared" si="194"/>
        <v>766</v>
      </c>
      <c r="H777" s="612">
        <f t="shared" si="186"/>
        <v>766</v>
      </c>
      <c r="I777" s="598">
        <f t="shared" si="187"/>
        <v>0</v>
      </c>
      <c r="J777" s="598">
        <f t="shared" si="195"/>
        <v>0</v>
      </c>
      <c r="K777" s="598">
        <f t="shared" si="188"/>
        <v>0</v>
      </c>
      <c r="L777" s="598">
        <f t="shared" si="189"/>
        <v>0</v>
      </c>
      <c r="M777" s="598">
        <f t="shared" si="181"/>
        <v>0</v>
      </c>
      <c r="N777" s="598">
        <f t="shared" si="190"/>
        <v>0</v>
      </c>
      <c r="P777" s="610"/>
      <c r="V777" s="598">
        <f t="shared" si="191"/>
        <v>0</v>
      </c>
      <c r="W777" s="612">
        <f t="shared" si="192"/>
        <v>766</v>
      </c>
      <c r="X777" s="610"/>
      <c r="Y777" s="610"/>
      <c r="AC777">
        <f t="shared" si="182"/>
        <v>1902</v>
      </c>
      <c r="AD777">
        <f t="shared" si="183"/>
        <v>2</v>
      </c>
      <c r="AE777">
        <f t="shared" si="184"/>
        <v>0</v>
      </c>
      <c r="AF777">
        <f>SUM($AE$10:AE777)</f>
        <v>0</v>
      </c>
      <c r="AG777">
        <f t="shared" si="185"/>
        <v>0</v>
      </c>
    </row>
    <row r="778" spans="6:33" x14ac:dyDescent="0.2">
      <c r="F778" s="610">
        <f t="shared" si="193"/>
        <v>1902</v>
      </c>
      <c r="G778">
        <f t="shared" si="194"/>
        <v>767</v>
      </c>
      <c r="H778" s="612">
        <f t="shared" si="186"/>
        <v>767</v>
      </c>
      <c r="I778" s="598">
        <f t="shared" si="187"/>
        <v>0</v>
      </c>
      <c r="J778" s="598">
        <f t="shared" si="195"/>
        <v>0</v>
      </c>
      <c r="K778" s="598">
        <f t="shared" si="188"/>
        <v>0</v>
      </c>
      <c r="L778" s="598">
        <f t="shared" si="189"/>
        <v>0</v>
      </c>
      <c r="M778" s="598">
        <f t="shared" si="181"/>
        <v>0</v>
      </c>
      <c r="N778" s="598">
        <f t="shared" si="190"/>
        <v>0</v>
      </c>
      <c r="P778" s="610"/>
      <c r="V778" s="598">
        <f t="shared" si="191"/>
        <v>0</v>
      </c>
      <c r="W778" s="612">
        <f t="shared" si="192"/>
        <v>767</v>
      </c>
      <c r="X778" s="610"/>
      <c r="Y778" s="610"/>
      <c r="AC778">
        <f t="shared" si="182"/>
        <v>1902</v>
      </c>
      <c r="AD778">
        <f t="shared" si="183"/>
        <v>2</v>
      </c>
      <c r="AE778">
        <f t="shared" si="184"/>
        <v>0</v>
      </c>
      <c r="AF778">
        <f>SUM($AE$10:AE778)</f>
        <v>0</v>
      </c>
      <c r="AG778">
        <f t="shared" si="185"/>
        <v>0</v>
      </c>
    </row>
    <row r="779" spans="6:33" x14ac:dyDescent="0.2">
      <c r="F779" s="610">
        <f t="shared" si="193"/>
        <v>1902</v>
      </c>
      <c r="G779">
        <f t="shared" si="194"/>
        <v>768</v>
      </c>
      <c r="H779" s="612">
        <f t="shared" si="186"/>
        <v>768</v>
      </c>
      <c r="I779" s="598">
        <f t="shared" si="187"/>
        <v>0</v>
      </c>
      <c r="J779" s="598">
        <f t="shared" si="195"/>
        <v>0</v>
      </c>
      <c r="K779" s="598">
        <f t="shared" si="188"/>
        <v>0</v>
      </c>
      <c r="L779" s="598">
        <f t="shared" si="189"/>
        <v>0</v>
      </c>
      <c r="M779" s="598">
        <f t="shared" ref="M779:M842" si="196">IF(AND(H779&gt;$C$7,H779&lt;$C$8),$C$5,0)</f>
        <v>0</v>
      </c>
      <c r="N779" s="598">
        <f t="shared" si="190"/>
        <v>0</v>
      </c>
      <c r="P779" s="610"/>
      <c r="V779" s="598">
        <f t="shared" si="191"/>
        <v>0</v>
      </c>
      <c r="W779" s="612">
        <f t="shared" si="192"/>
        <v>768</v>
      </c>
      <c r="X779" s="610"/>
      <c r="Y779" s="610"/>
      <c r="AC779">
        <f t="shared" ref="AC779:AC842" si="197">YEAR(H779)</f>
        <v>1902</v>
      </c>
      <c r="AD779">
        <f t="shared" ref="AD779:AD842" si="198">MONTH(H779)</f>
        <v>2</v>
      </c>
      <c r="AE779">
        <f t="shared" ref="AE779:AE842" si="199">IF(AND(AD779&lt;&gt;AD778,H778&gt;=$C$6,H779&lt;=$C$7),$C$11,0)</f>
        <v>0</v>
      </c>
      <c r="AF779">
        <f>SUM($AE$10:AE779)</f>
        <v>0</v>
      </c>
      <c r="AG779">
        <f t="shared" ref="AG779:AG842" si="200">IF(G779&lt;=$C$9,$D$4*IF(H779&lt;=$C$7,AF779,0),0)</f>
        <v>0</v>
      </c>
    </row>
    <row r="780" spans="6:33" x14ac:dyDescent="0.2">
      <c r="F780" s="610">
        <f t="shared" si="193"/>
        <v>1902</v>
      </c>
      <c r="G780">
        <f t="shared" si="194"/>
        <v>769</v>
      </c>
      <c r="H780" s="612">
        <f t="shared" ref="H780:H843" si="201">$C$6+G780</f>
        <v>769</v>
      </c>
      <c r="I780" s="598">
        <f t="shared" ref="I780:I843" si="202">IF(H780&lt;=$C$7,G780*($C$5/$C$9),0)</f>
        <v>0</v>
      </c>
      <c r="J780" s="598">
        <f t="shared" si="195"/>
        <v>0</v>
      </c>
      <c r="K780" s="598">
        <f t="shared" ref="K780:K843" si="203">IF(G780&lt;=$C$9,I780*$D$4,0)</f>
        <v>0</v>
      </c>
      <c r="L780" s="598">
        <f t="shared" ref="L780:L843" si="204">IF(G780&lt;=$C$9,$D$4*IF(H780&lt;=$C$7,J780,0),0)</f>
        <v>0</v>
      </c>
      <c r="M780" s="598">
        <f t="shared" si="196"/>
        <v>0</v>
      </c>
      <c r="N780" s="598">
        <f t="shared" ref="N780:N843" si="205">IF(AND(H780&gt;$C$7,H780&lt;$C$8),$C$5*$D$4,0)</f>
        <v>0</v>
      </c>
      <c r="P780" s="610"/>
      <c r="V780" s="598">
        <f t="shared" ref="V780:V843" si="206">IF(I780-I779+M780-M779&lt;0,0,I780-I779+M780-M779)</f>
        <v>0</v>
      </c>
      <c r="W780" s="612">
        <f t="shared" ref="W780:W843" si="207">H780</f>
        <v>769</v>
      </c>
      <c r="X780" s="610"/>
      <c r="Y780" s="610"/>
      <c r="AC780">
        <f t="shared" si="197"/>
        <v>1902</v>
      </c>
      <c r="AD780">
        <f t="shared" si="198"/>
        <v>2</v>
      </c>
      <c r="AE780">
        <f t="shared" si="199"/>
        <v>0</v>
      </c>
      <c r="AF780">
        <f>SUM($AE$10:AE780)</f>
        <v>0</v>
      </c>
      <c r="AG780">
        <f t="shared" si="200"/>
        <v>0</v>
      </c>
    </row>
    <row r="781" spans="6:33" x14ac:dyDescent="0.2">
      <c r="F781" s="610">
        <f t="shared" ref="F781:F844" si="208">YEAR(H781)</f>
        <v>1902</v>
      </c>
      <c r="G781">
        <f t="shared" ref="G781:G844" si="209">1+G780</f>
        <v>770</v>
      </c>
      <c r="H781" s="612">
        <f t="shared" si="201"/>
        <v>770</v>
      </c>
      <c r="I781" s="598">
        <f t="shared" si="202"/>
        <v>0</v>
      </c>
      <c r="J781" s="598">
        <f t="shared" ref="J781:J844" si="210">IF(H781&lt;=$C$7,$C$5/2,0)</f>
        <v>0</v>
      </c>
      <c r="K781" s="598">
        <f t="shared" si="203"/>
        <v>0</v>
      </c>
      <c r="L781" s="598">
        <f t="shared" si="204"/>
        <v>0</v>
      </c>
      <c r="M781" s="598">
        <f t="shared" si="196"/>
        <v>0</v>
      </c>
      <c r="N781" s="598">
        <f t="shared" si="205"/>
        <v>0</v>
      </c>
      <c r="P781" s="610"/>
      <c r="V781" s="598">
        <f t="shared" si="206"/>
        <v>0</v>
      </c>
      <c r="W781" s="612">
        <f t="shared" si="207"/>
        <v>770</v>
      </c>
      <c r="X781" s="610"/>
      <c r="Y781" s="610"/>
      <c r="AC781">
        <f t="shared" si="197"/>
        <v>1902</v>
      </c>
      <c r="AD781">
        <f t="shared" si="198"/>
        <v>2</v>
      </c>
      <c r="AE781">
        <f t="shared" si="199"/>
        <v>0</v>
      </c>
      <c r="AF781">
        <f>SUM($AE$10:AE781)</f>
        <v>0</v>
      </c>
      <c r="AG781">
        <f t="shared" si="200"/>
        <v>0</v>
      </c>
    </row>
    <row r="782" spans="6:33" x14ac:dyDescent="0.2">
      <c r="F782" s="610">
        <f t="shared" si="208"/>
        <v>1902</v>
      </c>
      <c r="G782">
        <f t="shared" si="209"/>
        <v>771</v>
      </c>
      <c r="H782" s="612">
        <f t="shared" si="201"/>
        <v>771</v>
      </c>
      <c r="I782" s="598">
        <f t="shared" si="202"/>
        <v>0</v>
      </c>
      <c r="J782" s="598">
        <f t="shared" si="210"/>
        <v>0</v>
      </c>
      <c r="K782" s="598">
        <f t="shared" si="203"/>
        <v>0</v>
      </c>
      <c r="L782" s="598">
        <f t="shared" si="204"/>
        <v>0</v>
      </c>
      <c r="M782" s="598">
        <f t="shared" si="196"/>
        <v>0</v>
      </c>
      <c r="N782" s="598">
        <f t="shared" si="205"/>
        <v>0</v>
      </c>
      <c r="P782" s="610"/>
      <c r="V782" s="598">
        <f t="shared" si="206"/>
        <v>0</v>
      </c>
      <c r="W782" s="612">
        <f t="shared" si="207"/>
        <v>771</v>
      </c>
      <c r="X782" s="610"/>
      <c r="Y782" s="610"/>
      <c r="AC782">
        <f t="shared" si="197"/>
        <v>1902</v>
      </c>
      <c r="AD782">
        <f t="shared" si="198"/>
        <v>2</v>
      </c>
      <c r="AE782">
        <f t="shared" si="199"/>
        <v>0</v>
      </c>
      <c r="AF782">
        <f>SUM($AE$10:AE782)</f>
        <v>0</v>
      </c>
      <c r="AG782">
        <f t="shared" si="200"/>
        <v>0</v>
      </c>
    </row>
    <row r="783" spans="6:33" x14ac:dyDescent="0.2">
      <c r="F783" s="610">
        <f t="shared" si="208"/>
        <v>1902</v>
      </c>
      <c r="G783">
        <f t="shared" si="209"/>
        <v>772</v>
      </c>
      <c r="H783" s="612">
        <f t="shared" si="201"/>
        <v>772</v>
      </c>
      <c r="I783" s="598">
        <f t="shared" si="202"/>
        <v>0</v>
      </c>
      <c r="J783" s="598">
        <f t="shared" si="210"/>
        <v>0</v>
      </c>
      <c r="K783" s="598">
        <f t="shared" si="203"/>
        <v>0</v>
      </c>
      <c r="L783" s="598">
        <f t="shared" si="204"/>
        <v>0</v>
      </c>
      <c r="M783" s="598">
        <f t="shared" si="196"/>
        <v>0</v>
      </c>
      <c r="N783" s="598">
        <f t="shared" si="205"/>
        <v>0</v>
      </c>
      <c r="P783" s="610"/>
      <c r="V783" s="598">
        <f t="shared" si="206"/>
        <v>0</v>
      </c>
      <c r="W783" s="612">
        <f t="shared" si="207"/>
        <v>772</v>
      </c>
      <c r="X783" s="610"/>
      <c r="Y783" s="610"/>
      <c r="AC783">
        <f t="shared" si="197"/>
        <v>1902</v>
      </c>
      <c r="AD783">
        <f t="shared" si="198"/>
        <v>2</v>
      </c>
      <c r="AE783">
        <f t="shared" si="199"/>
        <v>0</v>
      </c>
      <c r="AF783">
        <f>SUM($AE$10:AE783)</f>
        <v>0</v>
      </c>
      <c r="AG783">
        <f t="shared" si="200"/>
        <v>0</v>
      </c>
    </row>
    <row r="784" spans="6:33" x14ac:dyDescent="0.2">
      <c r="F784" s="610">
        <f t="shared" si="208"/>
        <v>1902</v>
      </c>
      <c r="G784">
        <f t="shared" si="209"/>
        <v>773</v>
      </c>
      <c r="H784" s="612">
        <f t="shared" si="201"/>
        <v>773</v>
      </c>
      <c r="I784" s="598">
        <f t="shared" si="202"/>
        <v>0</v>
      </c>
      <c r="J784" s="598">
        <f t="shared" si="210"/>
        <v>0</v>
      </c>
      <c r="K784" s="598">
        <f t="shared" si="203"/>
        <v>0</v>
      </c>
      <c r="L784" s="598">
        <f t="shared" si="204"/>
        <v>0</v>
      </c>
      <c r="M784" s="598">
        <f t="shared" si="196"/>
        <v>0</v>
      </c>
      <c r="N784" s="598">
        <f t="shared" si="205"/>
        <v>0</v>
      </c>
      <c r="P784" s="610"/>
      <c r="V784" s="598">
        <f t="shared" si="206"/>
        <v>0</v>
      </c>
      <c r="W784" s="612">
        <f t="shared" si="207"/>
        <v>773</v>
      </c>
      <c r="X784" s="610"/>
      <c r="Y784" s="610"/>
      <c r="AC784">
        <f t="shared" si="197"/>
        <v>1902</v>
      </c>
      <c r="AD784">
        <f t="shared" si="198"/>
        <v>2</v>
      </c>
      <c r="AE784">
        <f t="shared" si="199"/>
        <v>0</v>
      </c>
      <c r="AF784">
        <f>SUM($AE$10:AE784)</f>
        <v>0</v>
      </c>
      <c r="AG784">
        <f t="shared" si="200"/>
        <v>0</v>
      </c>
    </row>
    <row r="785" spans="6:33" x14ac:dyDescent="0.2">
      <c r="F785" s="610">
        <f t="shared" si="208"/>
        <v>1902</v>
      </c>
      <c r="G785">
        <f t="shared" si="209"/>
        <v>774</v>
      </c>
      <c r="H785" s="612">
        <f t="shared" si="201"/>
        <v>774</v>
      </c>
      <c r="I785" s="598">
        <f t="shared" si="202"/>
        <v>0</v>
      </c>
      <c r="J785" s="598">
        <f t="shared" si="210"/>
        <v>0</v>
      </c>
      <c r="K785" s="598">
        <f t="shared" si="203"/>
        <v>0</v>
      </c>
      <c r="L785" s="598">
        <f t="shared" si="204"/>
        <v>0</v>
      </c>
      <c r="M785" s="598">
        <f t="shared" si="196"/>
        <v>0</v>
      </c>
      <c r="N785" s="598">
        <f t="shared" si="205"/>
        <v>0</v>
      </c>
      <c r="P785" s="610"/>
      <c r="V785" s="598">
        <f t="shared" si="206"/>
        <v>0</v>
      </c>
      <c r="W785" s="612">
        <f t="shared" si="207"/>
        <v>774</v>
      </c>
      <c r="X785" s="610"/>
      <c r="Y785" s="610"/>
      <c r="AC785">
        <f t="shared" si="197"/>
        <v>1902</v>
      </c>
      <c r="AD785">
        <f t="shared" si="198"/>
        <v>2</v>
      </c>
      <c r="AE785">
        <f t="shared" si="199"/>
        <v>0</v>
      </c>
      <c r="AF785">
        <f>SUM($AE$10:AE785)</f>
        <v>0</v>
      </c>
      <c r="AG785">
        <f t="shared" si="200"/>
        <v>0</v>
      </c>
    </row>
    <row r="786" spans="6:33" x14ac:dyDescent="0.2">
      <c r="F786" s="610">
        <f t="shared" si="208"/>
        <v>1902</v>
      </c>
      <c r="G786">
        <f t="shared" si="209"/>
        <v>775</v>
      </c>
      <c r="H786" s="612">
        <f t="shared" si="201"/>
        <v>775</v>
      </c>
      <c r="I786" s="598">
        <f t="shared" si="202"/>
        <v>0</v>
      </c>
      <c r="J786" s="598">
        <f t="shared" si="210"/>
        <v>0</v>
      </c>
      <c r="K786" s="598">
        <f t="shared" si="203"/>
        <v>0</v>
      </c>
      <c r="L786" s="598">
        <f t="shared" si="204"/>
        <v>0</v>
      </c>
      <c r="M786" s="598">
        <f t="shared" si="196"/>
        <v>0</v>
      </c>
      <c r="N786" s="598">
        <f t="shared" si="205"/>
        <v>0</v>
      </c>
      <c r="P786" s="610"/>
      <c r="V786" s="598">
        <f t="shared" si="206"/>
        <v>0</v>
      </c>
      <c r="W786" s="612">
        <f t="shared" si="207"/>
        <v>775</v>
      </c>
      <c r="X786" s="610"/>
      <c r="Y786" s="610"/>
      <c r="AC786">
        <f t="shared" si="197"/>
        <v>1902</v>
      </c>
      <c r="AD786">
        <f t="shared" si="198"/>
        <v>2</v>
      </c>
      <c r="AE786">
        <f t="shared" si="199"/>
        <v>0</v>
      </c>
      <c r="AF786">
        <f>SUM($AE$10:AE786)</f>
        <v>0</v>
      </c>
      <c r="AG786">
        <f t="shared" si="200"/>
        <v>0</v>
      </c>
    </row>
    <row r="787" spans="6:33" x14ac:dyDescent="0.2">
      <c r="F787" s="610">
        <f t="shared" si="208"/>
        <v>1902</v>
      </c>
      <c r="G787">
        <f t="shared" si="209"/>
        <v>776</v>
      </c>
      <c r="H787" s="612">
        <f t="shared" si="201"/>
        <v>776</v>
      </c>
      <c r="I787" s="598">
        <f t="shared" si="202"/>
        <v>0</v>
      </c>
      <c r="J787" s="598">
        <f t="shared" si="210"/>
        <v>0</v>
      </c>
      <c r="K787" s="598">
        <f t="shared" si="203"/>
        <v>0</v>
      </c>
      <c r="L787" s="598">
        <f t="shared" si="204"/>
        <v>0</v>
      </c>
      <c r="M787" s="598">
        <f t="shared" si="196"/>
        <v>0</v>
      </c>
      <c r="N787" s="598">
        <f t="shared" si="205"/>
        <v>0</v>
      </c>
      <c r="P787" s="610"/>
      <c r="V787" s="598">
        <f t="shared" si="206"/>
        <v>0</v>
      </c>
      <c r="W787" s="612">
        <f t="shared" si="207"/>
        <v>776</v>
      </c>
      <c r="X787" s="610"/>
      <c r="Y787" s="610"/>
      <c r="AC787">
        <f t="shared" si="197"/>
        <v>1902</v>
      </c>
      <c r="AD787">
        <f t="shared" si="198"/>
        <v>2</v>
      </c>
      <c r="AE787">
        <f t="shared" si="199"/>
        <v>0</v>
      </c>
      <c r="AF787">
        <f>SUM($AE$10:AE787)</f>
        <v>0</v>
      </c>
      <c r="AG787">
        <f t="shared" si="200"/>
        <v>0</v>
      </c>
    </row>
    <row r="788" spans="6:33" x14ac:dyDescent="0.2">
      <c r="F788" s="610">
        <f t="shared" si="208"/>
        <v>1902</v>
      </c>
      <c r="G788">
        <f t="shared" si="209"/>
        <v>777</v>
      </c>
      <c r="H788" s="612">
        <f t="shared" si="201"/>
        <v>777</v>
      </c>
      <c r="I788" s="598">
        <f t="shared" si="202"/>
        <v>0</v>
      </c>
      <c r="J788" s="598">
        <f t="shared" si="210"/>
        <v>0</v>
      </c>
      <c r="K788" s="598">
        <f t="shared" si="203"/>
        <v>0</v>
      </c>
      <c r="L788" s="598">
        <f t="shared" si="204"/>
        <v>0</v>
      </c>
      <c r="M788" s="598">
        <f t="shared" si="196"/>
        <v>0</v>
      </c>
      <c r="N788" s="598">
        <f t="shared" si="205"/>
        <v>0</v>
      </c>
      <c r="P788" s="610"/>
      <c r="V788" s="598">
        <f t="shared" si="206"/>
        <v>0</v>
      </c>
      <c r="W788" s="612">
        <f t="shared" si="207"/>
        <v>777</v>
      </c>
      <c r="X788" s="610"/>
      <c r="Y788" s="610"/>
      <c r="AC788">
        <f t="shared" si="197"/>
        <v>1902</v>
      </c>
      <c r="AD788">
        <f t="shared" si="198"/>
        <v>2</v>
      </c>
      <c r="AE788">
        <f t="shared" si="199"/>
        <v>0</v>
      </c>
      <c r="AF788">
        <f>SUM($AE$10:AE788)</f>
        <v>0</v>
      </c>
      <c r="AG788">
        <f t="shared" si="200"/>
        <v>0</v>
      </c>
    </row>
    <row r="789" spans="6:33" x14ac:dyDescent="0.2">
      <c r="F789" s="610">
        <f t="shared" si="208"/>
        <v>1902</v>
      </c>
      <c r="G789">
        <f t="shared" si="209"/>
        <v>778</v>
      </c>
      <c r="H789" s="612">
        <f t="shared" si="201"/>
        <v>778</v>
      </c>
      <c r="I789" s="598">
        <f t="shared" si="202"/>
        <v>0</v>
      </c>
      <c r="J789" s="598">
        <f t="shared" si="210"/>
        <v>0</v>
      </c>
      <c r="K789" s="598">
        <f t="shared" si="203"/>
        <v>0</v>
      </c>
      <c r="L789" s="598">
        <f t="shared" si="204"/>
        <v>0</v>
      </c>
      <c r="M789" s="598">
        <f t="shared" si="196"/>
        <v>0</v>
      </c>
      <c r="N789" s="598">
        <f t="shared" si="205"/>
        <v>0</v>
      </c>
      <c r="P789" s="610"/>
      <c r="V789" s="598">
        <f t="shared" si="206"/>
        <v>0</v>
      </c>
      <c r="W789" s="612">
        <f t="shared" si="207"/>
        <v>778</v>
      </c>
      <c r="X789" s="610"/>
      <c r="Y789" s="610"/>
      <c r="AC789">
        <f t="shared" si="197"/>
        <v>1902</v>
      </c>
      <c r="AD789">
        <f t="shared" si="198"/>
        <v>2</v>
      </c>
      <c r="AE789">
        <f t="shared" si="199"/>
        <v>0</v>
      </c>
      <c r="AF789">
        <f>SUM($AE$10:AE789)</f>
        <v>0</v>
      </c>
      <c r="AG789">
        <f t="shared" si="200"/>
        <v>0</v>
      </c>
    </row>
    <row r="790" spans="6:33" x14ac:dyDescent="0.2">
      <c r="F790" s="610">
        <f t="shared" si="208"/>
        <v>1902</v>
      </c>
      <c r="G790">
        <f t="shared" si="209"/>
        <v>779</v>
      </c>
      <c r="H790" s="612">
        <f t="shared" si="201"/>
        <v>779</v>
      </c>
      <c r="I790" s="598">
        <f t="shared" si="202"/>
        <v>0</v>
      </c>
      <c r="J790" s="598">
        <f t="shared" si="210"/>
        <v>0</v>
      </c>
      <c r="K790" s="598">
        <f t="shared" si="203"/>
        <v>0</v>
      </c>
      <c r="L790" s="598">
        <f t="shared" si="204"/>
        <v>0</v>
      </c>
      <c r="M790" s="598">
        <f t="shared" si="196"/>
        <v>0</v>
      </c>
      <c r="N790" s="598">
        <f t="shared" si="205"/>
        <v>0</v>
      </c>
      <c r="P790" s="610"/>
      <c r="V790" s="598">
        <f t="shared" si="206"/>
        <v>0</v>
      </c>
      <c r="W790" s="612">
        <f t="shared" si="207"/>
        <v>779</v>
      </c>
      <c r="X790" s="610"/>
      <c r="Y790" s="610"/>
      <c r="AC790">
        <f t="shared" si="197"/>
        <v>1902</v>
      </c>
      <c r="AD790">
        <f t="shared" si="198"/>
        <v>2</v>
      </c>
      <c r="AE790">
        <f t="shared" si="199"/>
        <v>0</v>
      </c>
      <c r="AF790">
        <f>SUM($AE$10:AE790)</f>
        <v>0</v>
      </c>
      <c r="AG790">
        <f t="shared" si="200"/>
        <v>0</v>
      </c>
    </row>
    <row r="791" spans="6:33" x14ac:dyDescent="0.2">
      <c r="F791" s="610">
        <f t="shared" si="208"/>
        <v>1902</v>
      </c>
      <c r="G791">
        <f t="shared" si="209"/>
        <v>780</v>
      </c>
      <c r="H791" s="612">
        <f t="shared" si="201"/>
        <v>780</v>
      </c>
      <c r="I791" s="598">
        <f t="shared" si="202"/>
        <v>0</v>
      </c>
      <c r="J791" s="598">
        <f t="shared" si="210"/>
        <v>0</v>
      </c>
      <c r="K791" s="598">
        <f t="shared" si="203"/>
        <v>0</v>
      </c>
      <c r="L791" s="598">
        <f t="shared" si="204"/>
        <v>0</v>
      </c>
      <c r="M791" s="598">
        <f t="shared" si="196"/>
        <v>0</v>
      </c>
      <c r="N791" s="598">
        <f t="shared" si="205"/>
        <v>0</v>
      </c>
      <c r="P791" s="610"/>
      <c r="V791" s="598">
        <f t="shared" si="206"/>
        <v>0</v>
      </c>
      <c r="W791" s="612">
        <f t="shared" si="207"/>
        <v>780</v>
      </c>
      <c r="X791" s="610"/>
      <c r="Y791" s="610"/>
      <c r="AC791">
        <f t="shared" si="197"/>
        <v>1902</v>
      </c>
      <c r="AD791">
        <f t="shared" si="198"/>
        <v>2</v>
      </c>
      <c r="AE791">
        <f t="shared" si="199"/>
        <v>0</v>
      </c>
      <c r="AF791">
        <f>SUM($AE$10:AE791)</f>
        <v>0</v>
      </c>
      <c r="AG791">
        <f t="shared" si="200"/>
        <v>0</v>
      </c>
    </row>
    <row r="792" spans="6:33" x14ac:dyDescent="0.2">
      <c r="F792" s="610">
        <f t="shared" si="208"/>
        <v>1902</v>
      </c>
      <c r="G792">
        <f t="shared" si="209"/>
        <v>781</v>
      </c>
      <c r="H792" s="612">
        <f t="shared" si="201"/>
        <v>781</v>
      </c>
      <c r="I792" s="598">
        <f t="shared" si="202"/>
        <v>0</v>
      </c>
      <c r="J792" s="598">
        <f t="shared" si="210"/>
        <v>0</v>
      </c>
      <c r="K792" s="598">
        <f t="shared" si="203"/>
        <v>0</v>
      </c>
      <c r="L792" s="598">
        <f t="shared" si="204"/>
        <v>0</v>
      </c>
      <c r="M792" s="598">
        <f t="shared" si="196"/>
        <v>0</v>
      </c>
      <c r="N792" s="598">
        <f t="shared" si="205"/>
        <v>0</v>
      </c>
      <c r="P792" s="610"/>
      <c r="V792" s="598">
        <f t="shared" si="206"/>
        <v>0</v>
      </c>
      <c r="W792" s="612">
        <f t="shared" si="207"/>
        <v>781</v>
      </c>
      <c r="X792" s="610"/>
      <c r="Y792" s="610"/>
      <c r="AC792">
        <f t="shared" si="197"/>
        <v>1902</v>
      </c>
      <c r="AD792">
        <f t="shared" si="198"/>
        <v>2</v>
      </c>
      <c r="AE792">
        <f t="shared" si="199"/>
        <v>0</v>
      </c>
      <c r="AF792">
        <f>SUM($AE$10:AE792)</f>
        <v>0</v>
      </c>
      <c r="AG792">
        <f t="shared" si="200"/>
        <v>0</v>
      </c>
    </row>
    <row r="793" spans="6:33" x14ac:dyDescent="0.2">
      <c r="F793" s="610">
        <f t="shared" si="208"/>
        <v>1902</v>
      </c>
      <c r="G793">
        <f t="shared" si="209"/>
        <v>782</v>
      </c>
      <c r="H793" s="612">
        <f t="shared" si="201"/>
        <v>782</v>
      </c>
      <c r="I793" s="598">
        <f t="shared" si="202"/>
        <v>0</v>
      </c>
      <c r="J793" s="598">
        <f t="shared" si="210"/>
        <v>0</v>
      </c>
      <c r="K793" s="598">
        <f t="shared" si="203"/>
        <v>0</v>
      </c>
      <c r="L793" s="598">
        <f t="shared" si="204"/>
        <v>0</v>
      </c>
      <c r="M793" s="598">
        <f t="shared" si="196"/>
        <v>0</v>
      </c>
      <c r="N793" s="598">
        <f t="shared" si="205"/>
        <v>0</v>
      </c>
      <c r="P793" s="610"/>
      <c r="V793" s="598">
        <f t="shared" si="206"/>
        <v>0</v>
      </c>
      <c r="W793" s="612">
        <f t="shared" si="207"/>
        <v>782</v>
      </c>
      <c r="X793" s="610"/>
      <c r="Y793" s="610"/>
      <c r="AC793">
        <f t="shared" si="197"/>
        <v>1902</v>
      </c>
      <c r="AD793">
        <f t="shared" si="198"/>
        <v>2</v>
      </c>
      <c r="AE793">
        <f t="shared" si="199"/>
        <v>0</v>
      </c>
      <c r="AF793">
        <f>SUM($AE$10:AE793)</f>
        <v>0</v>
      </c>
      <c r="AG793">
        <f t="shared" si="200"/>
        <v>0</v>
      </c>
    </row>
    <row r="794" spans="6:33" x14ac:dyDescent="0.2">
      <c r="F794" s="610">
        <f t="shared" si="208"/>
        <v>1902</v>
      </c>
      <c r="G794">
        <f t="shared" si="209"/>
        <v>783</v>
      </c>
      <c r="H794" s="612">
        <f t="shared" si="201"/>
        <v>783</v>
      </c>
      <c r="I794" s="598">
        <f t="shared" si="202"/>
        <v>0</v>
      </c>
      <c r="J794" s="598">
        <f t="shared" si="210"/>
        <v>0</v>
      </c>
      <c r="K794" s="598">
        <f t="shared" si="203"/>
        <v>0</v>
      </c>
      <c r="L794" s="598">
        <f t="shared" si="204"/>
        <v>0</v>
      </c>
      <c r="M794" s="598">
        <f t="shared" si="196"/>
        <v>0</v>
      </c>
      <c r="N794" s="598">
        <f t="shared" si="205"/>
        <v>0</v>
      </c>
      <c r="P794" s="610"/>
      <c r="V794" s="598">
        <f t="shared" si="206"/>
        <v>0</v>
      </c>
      <c r="W794" s="612">
        <f t="shared" si="207"/>
        <v>783</v>
      </c>
      <c r="X794" s="610"/>
      <c r="Y794" s="610"/>
      <c r="AC794">
        <f t="shared" si="197"/>
        <v>1902</v>
      </c>
      <c r="AD794">
        <f t="shared" si="198"/>
        <v>2</v>
      </c>
      <c r="AE794">
        <f t="shared" si="199"/>
        <v>0</v>
      </c>
      <c r="AF794">
        <f>SUM($AE$10:AE794)</f>
        <v>0</v>
      </c>
      <c r="AG794">
        <f t="shared" si="200"/>
        <v>0</v>
      </c>
    </row>
    <row r="795" spans="6:33" x14ac:dyDescent="0.2">
      <c r="F795" s="610">
        <f t="shared" si="208"/>
        <v>1902</v>
      </c>
      <c r="G795">
        <f t="shared" si="209"/>
        <v>784</v>
      </c>
      <c r="H795" s="612">
        <f t="shared" si="201"/>
        <v>784</v>
      </c>
      <c r="I795" s="598">
        <f t="shared" si="202"/>
        <v>0</v>
      </c>
      <c r="J795" s="598">
        <f t="shared" si="210"/>
        <v>0</v>
      </c>
      <c r="K795" s="598">
        <f t="shared" si="203"/>
        <v>0</v>
      </c>
      <c r="L795" s="598">
        <f t="shared" si="204"/>
        <v>0</v>
      </c>
      <c r="M795" s="598">
        <f t="shared" si="196"/>
        <v>0</v>
      </c>
      <c r="N795" s="598">
        <f t="shared" si="205"/>
        <v>0</v>
      </c>
      <c r="P795" s="610"/>
      <c r="V795" s="598">
        <f t="shared" si="206"/>
        <v>0</v>
      </c>
      <c r="W795" s="612">
        <f t="shared" si="207"/>
        <v>784</v>
      </c>
      <c r="X795" s="610"/>
      <c r="Y795" s="610"/>
      <c r="AC795">
        <f t="shared" si="197"/>
        <v>1902</v>
      </c>
      <c r="AD795">
        <f t="shared" si="198"/>
        <v>2</v>
      </c>
      <c r="AE795">
        <f t="shared" si="199"/>
        <v>0</v>
      </c>
      <c r="AF795">
        <f>SUM($AE$10:AE795)</f>
        <v>0</v>
      </c>
      <c r="AG795">
        <f t="shared" si="200"/>
        <v>0</v>
      </c>
    </row>
    <row r="796" spans="6:33" x14ac:dyDescent="0.2">
      <c r="F796" s="610">
        <f t="shared" si="208"/>
        <v>1902</v>
      </c>
      <c r="G796">
        <f t="shared" si="209"/>
        <v>785</v>
      </c>
      <c r="H796" s="612">
        <f t="shared" si="201"/>
        <v>785</v>
      </c>
      <c r="I796" s="598">
        <f t="shared" si="202"/>
        <v>0</v>
      </c>
      <c r="J796" s="598">
        <f t="shared" si="210"/>
        <v>0</v>
      </c>
      <c r="K796" s="598">
        <f t="shared" si="203"/>
        <v>0</v>
      </c>
      <c r="L796" s="598">
        <f t="shared" si="204"/>
        <v>0</v>
      </c>
      <c r="M796" s="598">
        <f t="shared" si="196"/>
        <v>0</v>
      </c>
      <c r="N796" s="598">
        <f t="shared" si="205"/>
        <v>0</v>
      </c>
      <c r="P796" s="610"/>
      <c r="V796" s="598">
        <f t="shared" si="206"/>
        <v>0</v>
      </c>
      <c r="W796" s="612">
        <f t="shared" si="207"/>
        <v>785</v>
      </c>
      <c r="X796" s="610"/>
      <c r="Y796" s="610"/>
      <c r="AC796">
        <f t="shared" si="197"/>
        <v>1902</v>
      </c>
      <c r="AD796">
        <f t="shared" si="198"/>
        <v>2</v>
      </c>
      <c r="AE796">
        <f t="shared" si="199"/>
        <v>0</v>
      </c>
      <c r="AF796">
        <f>SUM($AE$10:AE796)</f>
        <v>0</v>
      </c>
      <c r="AG796">
        <f t="shared" si="200"/>
        <v>0</v>
      </c>
    </row>
    <row r="797" spans="6:33" x14ac:dyDescent="0.2">
      <c r="F797" s="610">
        <f t="shared" si="208"/>
        <v>1902</v>
      </c>
      <c r="G797">
        <f t="shared" si="209"/>
        <v>786</v>
      </c>
      <c r="H797" s="612">
        <f t="shared" si="201"/>
        <v>786</v>
      </c>
      <c r="I797" s="598">
        <f t="shared" si="202"/>
        <v>0</v>
      </c>
      <c r="J797" s="598">
        <f t="shared" si="210"/>
        <v>0</v>
      </c>
      <c r="K797" s="598">
        <f t="shared" si="203"/>
        <v>0</v>
      </c>
      <c r="L797" s="598">
        <f t="shared" si="204"/>
        <v>0</v>
      </c>
      <c r="M797" s="598">
        <f t="shared" si="196"/>
        <v>0</v>
      </c>
      <c r="N797" s="598">
        <f t="shared" si="205"/>
        <v>0</v>
      </c>
      <c r="P797" s="610"/>
      <c r="V797" s="598">
        <f t="shared" si="206"/>
        <v>0</v>
      </c>
      <c r="W797" s="612">
        <f t="shared" si="207"/>
        <v>786</v>
      </c>
      <c r="X797" s="610"/>
      <c r="Y797" s="610"/>
      <c r="AC797">
        <f t="shared" si="197"/>
        <v>1902</v>
      </c>
      <c r="AD797">
        <f t="shared" si="198"/>
        <v>2</v>
      </c>
      <c r="AE797">
        <f t="shared" si="199"/>
        <v>0</v>
      </c>
      <c r="AF797">
        <f>SUM($AE$10:AE797)</f>
        <v>0</v>
      </c>
      <c r="AG797">
        <f t="shared" si="200"/>
        <v>0</v>
      </c>
    </row>
    <row r="798" spans="6:33" x14ac:dyDescent="0.2">
      <c r="F798" s="610">
        <f t="shared" si="208"/>
        <v>1902</v>
      </c>
      <c r="G798">
        <f t="shared" si="209"/>
        <v>787</v>
      </c>
      <c r="H798" s="612">
        <f t="shared" si="201"/>
        <v>787</v>
      </c>
      <c r="I798" s="598">
        <f t="shared" si="202"/>
        <v>0</v>
      </c>
      <c r="J798" s="598">
        <f t="shared" si="210"/>
        <v>0</v>
      </c>
      <c r="K798" s="598">
        <f t="shared" si="203"/>
        <v>0</v>
      </c>
      <c r="L798" s="598">
        <f t="shared" si="204"/>
        <v>0</v>
      </c>
      <c r="M798" s="598">
        <f t="shared" si="196"/>
        <v>0</v>
      </c>
      <c r="N798" s="598">
        <f t="shared" si="205"/>
        <v>0</v>
      </c>
      <c r="P798" s="610"/>
      <c r="V798" s="598">
        <f t="shared" si="206"/>
        <v>0</v>
      </c>
      <c r="W798" s="612">
        <f t="shared" si="207"/>
        <v>787</v>
      </c>
      <c r="X798" s="610"/>
      <c r="Y798" s="610"/>
      <c r="AC798">
        <f t="shared" si="197"/>
        <v>1902</v>
      </c>
      <c r="AD798">
        <f t="shared" si="198"/>
        <v>2</v>
      </c>
      <c r="AE798">
        <f t="shared" si="199"/>
        <v>0</v>
      </c>
      <c r="AF798">
        <f>SUM($AE$10:AE798)</f>
        <v>0</v>
      </c>
      <c r="AG798">
        <f t="shared" si="200"/>
        <v>0</v>
      </c>
    </row>
    <row r="799" spans="6:33" x14ac:dyDescent="0.2">
      <c r="F799" s="610">
        <f t="shared" si="208"/>
        <v>1902</v>
      </c>
      <c r="G799">
        <f t="shared" si="209"/>
        <v>788</v>
      </c>
      <c r="H799" s="612">
        <f t="shared" si="201"/>
        <v>788</v>
      </c>
      <c r="I799" s="598">
        <f t="shared" si="202"/>
        <v>0</v>
      </c>
      <c r="J799" s="598">
        <f t="shared" si="210"/>
        <v>0</v>
      </c>
      <c r="K799" s="598">
        <f t="shared" si="203"/>
        <v>0</v>
      </c>
      <c r="L799" s="598">
        <f t="shared" si="204"/>
        <v>0</v>
      </c>
      <c r="M799" s="598">
        <f t="shared" si="196"/>
        <v>0</v>
      </c>
      <c r="N799" s="598">
        <f t="shared" si="205"/>
        <v>0</v>
      </c>
      <c r="P799" s="610"/>
      <c r="V799" s="598">
        <f t="shared" si="206"/>
        <v>0</v>
      </c>
      <c r="W799" s="612">
        <f t="shared" si="207"/>
        <v>788</v>
      </c>
      <c r="X799" s="610"/>
      <c r="Y799" s="610"/>
      <c r="AC799">
        <f t="shared" si="197"/>
        <v>1902</v>
      </c>
      <c r="AD799">
        <f t="shared" si="198"/>
        <v>2</v>
      </c>
      <c r="AE799">
        <f t="shared" si="199"/>
        <v>0</v>
      </c>
      <c r="AF799">
        <f>SUM($AE$10:AE799)</f>
        <v>0</v>
      </c>
      <c r="AG799">
        <f t="shared" si="200"/>
        <v>0</v>
      </c>
    </row>
    <row r="800" spans="6:33" x14ac:dyDescent="0.2">
      <c r="F800" s="610">
        <f t="shared" si="208"/>
        <v>1902</v>
      </c>
      <c r="G800">
        <f t="shared" si="209"/>
        <v>789</v>
      </c>
      <c r="H800" s="612">
        <f t="shared" si="201"/>
        <v>789</v>
      </c>
      <c r="I800" s="598">
        <f t="shared" si="202"/>
        <v>0</v>
      </c>
      <c r="J800" s="598">
        <f t="shared" si="210"/>
        <v>0</v>
      </c>
      <c r="K800" s="598">
        <f t="shared" si="203"/>
        <v>0</v>
      </c>
      <c r="L800" s="598">
        <f t="shared" si="204"/>
        <v>0</v>
      </c>
      <c r="M800" s="598">
        <f t="shared" si="196"/>
        <v>0</v>
      </c>
      <c r="N800" s="598">
        <f t="shared" si="205"/>
        <v>0</v>
      </c>
      <c r="P800" s="610"/>
      <c r="V800" s="598">
        <f t="shared" si="206"/>
        <v>0</v>
      </c>
      <c r="W800" s="612">
        <f t="shared" si="207"/>
        <v>789</v>
      </c>
      <c r="X800" s="610"/>
      <c r="Y800" s="610"/>
      <c r="AC800">
        <f t="shared" si="197"/>
        <v>1902</v>
      </c>
      <c r="AD800">
        <f t="shared" si="198"/>
        <v>2</v>
      </c>
      <c r="AE800">
        <f t="shared" si="199"/>
        <v>0</v>
      </c>
      <c r="AF800">
        <f>SUM($AE$10:AE800)</f>
        <v>0</v>
      </c>
      <c r="AG800">
        <f t="shared" si="200"/>
        <v>0</v>
      </c>
    </row>
    <row r="801" spans="6:33" x14ac:dyDescent="0.2">
      <c r="F801" s="610">
        <f t="shared" si="208"/>
        <v>1902</v>
      </c>
      <c r="G801">
        <f t="shared" si="209"/>
        <v>790</v>
      </c>
      <c r="H801" s="612">
        <f t="shared" si="201"/>
        <v>790</v>
      </c>
      <c r="I801" s="598">
        <f t="shared" si="202"/>
        <v>0</v>
      </c>
      <c r="J801" s="598">
        <f t="shared" si="210"/>
        <v>0</v>
      </c>
      <c r="K801" s="598">
        <f t="shared" si="203"/>
        <v>0</v>
      </c>
      <c r="L801" s="598">
        <f t="shared" si="204"/>
        <v>0</v>
      </c>
      <c r="M801" s="598">
        <f t="shared" si="196"/>
        <v>0</v>
      </c>
      <c r="N801" s="598">
        <f t="shared" si="205"/>
        <v>0</v>
      </c>
      <c r="P801" s="610"/>
      <c r="V801" s="598">
        <f t="shared" si="206"/>
        <v>0</v>
      </c>
      <c r="W801" s="612">
        <f t="shared" si="207"/>
        <v>790</v>
      </c>
      <c r="X801" s="610"/>
      <c r="Y801" s="610"/>
      <c r="AC801">
        <f t="shared" si="197"/>
        <v>1902</v>
      </c>
      <c r="AD801">
        <f t="shared" si="198"/>
        <v>2</v>
      </c>
      <c r="AE801">
        <f t="shared" si="199"/>
        <v>0</v>
      </c>
      <c r="AF801">
        <f>SUM($AE$10:AE801)</f>
        <v>0</v>
      </c>
      <c r="AG801">
        <f t="shared" si="200"/>
        <v>0</v>
      </c>
    </row>
    <row r="802" spans="6:33" x14ac:dyDescent="0.2">
      <c r="F802" s="610">
        <f t="shared" si="208"/>
        <v>1902</v>
      </c>
      <c r="G802">
        <f t="shared" si="209"/>
        <v>791</v>
      </c>
      <c r="H802" s="612">
        <f t="shared" si="201"/>
        <v>791</v>
      </c>
      <c r="I802" s="598">
        <f t="shared" si="202"/>
        <v>0</v>
      </c>
      <c r="J802" s="598">
        <f t="shared" si="210"/>
        <v>0</v>
      </c>
      <c r="K802" s="598">
        <f t="shared" si="203"/>
        <v>0</v>
      </c>
      <c r="L802" s="598">
        <f t="shared" si="204"/>
        <v>0</v>
      </c>
      <c r="M802" s="598">
        <f t="shared" si="196"/>
        <v>0</v>
      </c>
      <c r="N802" s="598">
        <f t="shared" si="205"/>
        <v>0</v>
      </c>
      <c r="P802" s="610"/>
      <c r="V802" s="598">
        <f t="shared" si="206"/>
        <v>0</v>
      </c>
      <c r="W802" s="612">
        <f t="shared" si="207"/>
        <v>791</v>
      </c>
      <c r="X802" s="610"/>
      <c r="Y802" s="610"/>
      <c r="AC802">
        <f t="shared" si="197"/>
        <v>1902</v>
      </c>
      <c r="AD802">
        <f t="shared" si="198"/>
        <v>3</v>
      </c>
      <c r="AE802">
        <f t="shared" si="199"/>
        <v>0</v>
      </c>
      <c r="AF802">
        <f>SUM($AE$10:AE802)</f>
        <v>0</v>
      </c>
      <c r="AG802">
        <f t="shared" si="200"/>
        <v>0</v>
      </c>
    </row>
    <row r="803" spans="6:33" x14ac:dyDescent="0.2">
      <c r="F803" s="610">
        <f t="shared" si="208"/>
        <v>1902</v>
      </c>
      <c r="G803">
        <f t="shared" si="209"/>
        <v>792</v>
      </c>
      <c r="H803" s="612">
        <f t="shared" si="201"/>
        <v>792</v>
      </c>
      <c r="I803" s="598">
        <f t="shared" si="202"/>
        <v>0</v>
      </c>
      <c r="J803" s="598">
        <f t="shared" si="210"/>
        <v>0</v>
      </c>
      <c r="K803" s="598">
        <f t="shared" si="203"/>
        <v>0</v>
      </c>
      <c r="L803" s="598">
        <f t="shared" si="204"/>
        <v>0</v>
      </c>
      <c r="M803" s="598">
        <f t="shared" si="196"/>
        <v>0</v>
      </c>
      <c r="N803" s="598">
        <f t="shared" si="205"/>
        <v>0</v>
      </c>
      <c r="P803" s="610"/>
      <c r="V803" s="598">
        <f t="shared" si="206"/>
        <v>0</v>
      </c>
      <c r="W803" s="612">
        <f t="shared" si="207"/>
        <v>792</v>
      </c>
      <c r="X803" s="610"/>
      <c r="Y803" s="610"/>
      <c r="AC803">
        <f t="shared" si="197"/>
        <v>1902</v>
      </c>
      <c r="AD803">
        <f t="shared" si="198"/>
        <v>3</v>
      </c>
      <c r="AE803">
        <f t="shared" si="199"/>
        <v>0</v>
      </c>
      <c r="AF803">
        <f>SUM($AE$10:AE803)</f>
        <v>0</v>
      </c>
      <c r="AG803">
        <f t="shared" si="200"/>
        <v>0</v>
      </c>
    </row>
    <row r="804" spans="6:33" x14ac:dyDescent="0.2">
      <c r="F804" s="610">
        <f t="shared" si="208"/>
        <v>1902</v>
      </c>
      <c r="G804">
        <f t="shared" si="209"/>
        <v>793</v>
      </c>
      <c r="H804" s="612">
        <f t="shared" si="201"/>
        <v>793</v>
      </c>
      <c r="I804" s="598">
        <f t="shared" si="202"/>
        <v>0</v>
      </c>
      <c r="J804" s="598">
        <f t="shared" si="210"/>
        <v>0</v>
      </c>
      <c r="K804" s="598">
        <f t="shared" si="203"/>
        <v>0</v>
      </c>
      <c r="L804" s="598">
        <f t="shared" si="204"/>
        <v>0</v>
      </c>
      <c r="M804" s="598">
        <f t="shared" si="196"/>
        <v>0</v>
      </c>
      <c r="N804" s="598">
        <f t="shared" si="205"/>
        <v>0</v>
      </c>
      <c r="P804" s="610"/>
      <c r="V804" s="598">
        <f t="shared" si="206"/>
        <v>0</v>
      </c>
      <c r="W804" s="612">
        <f t="shared" si="207"/>
        <v>793</v>
      </c>
      <c r="X804" s="610"/>
      <c r="Y804" s="610"/>
      <c r="AC804">
        <f t="shared" si="197"/>
        <v>1902</v>
      </c>
      <c r="AD804">
        <f t="shared" si="198"/>
        <v>3</v>
      </c>
      <c r="AE804">
        <f t="shared" si="199"/>
        <v>0</v>
      </c>
      <c r="AF804">
        <f>SUM($AE$10:AE804)</f>
        <v>0</v>
      </c>
      <c r="AG804">
        <f t="shared" si="200"/>
        <v>0</v>
      </c>
    </row>
    <row r="805" spans="6:33" x14ac:dyDescent="0.2">
      <c r="F805" s="610">
        <f t="shared" si="208"/>
        <v>1902</v>
      </c>
      <c r="G805">
        <f t="shared" si="209"/>
        <v>794</v>
      </c>
      <c r="H805" s="612">
        <f t="shared" si="201"/>
        <v>794</v>
      </c>
      <c r="I805" s="598">
        <f t="shared" si="202"/>
        <v>0</v>
      </c>
      <c r="J805" s="598">
        <f t="shared" si="210"/>
        <v>0</v>
      </c>
      <c r="K805" s="598">
        <f t="shared" si="203"/>
        <v>0</v>
      </c>
      <c r="L805" s="598">
        <f t="shared" si="204"/>
        <v>0</v>
      </c>
      <c r="M805" s="598">
        <f t="shared" si="196"/>
        <v>0</v>
      </c>
      <c r="N805" s="598">
        <f t="shared" si="205"/>
        <v>0</v>
      </c>
      <c r="P805" s="610"/>
      <c r="V805" s="598">
        <f t="shared" si="206"/>
        <v>0</v>
      </c>
      <c r="W805" s="612">
        <f t="shared" si="207"/>
        <v>794</v>
      </c>
      <c r="X805" s="610"/>
      <c r="Y805" s="610"/>
      <c r="AC805">
        <f t="shared" si="197"/>
        <v>1902</v>
      </c>
      <c r="AD805">
        <f t="shared" si="198"/>
        <v>3</v>
      </c>
      <c r="AE805">
        <f t="shared" si="199"/>
        <v>0</v>
      </c>
      <c r="AF805">
        <f>SUM($AE$10:AE805)</f>
        <v>0</v>
      </c>
      <c r="AG805">
        <f t="shared" si="200"/>
        <v>0</v>
      </c>
    </row>
    <row r="806" spans="6:33" x14ac:dyDescent="0.2">
      <c r="F806" s="610">
        <f t="shared" si="208"/>
        <v>1902</v>
      </c>
      <c r="G806">
        <f t="shared" si="209"/>
        <v>795</v>
      </c>
      <c r="H806" s="612">
        <f t="shared" si="201"/>
        <v>795</v>
      </c>
      <c r="I806" s="598">
        <f t="shared" si="202"/>
        <v>0</v>
      </c>
      <c r="J806" s="598">
        <f t="shared" si="210"/>
        <v>0</v>
      </c>
      <c r="K806" s="598">
        <f t="shared" si="203"/>
        <v>0</v>
      </c>
      <c r="L806" s="598">
        <f t="shared" si="204"/>
        <v>0</v>
      </c>
      <c r="M806" s="598">
        <f t="shared" si="196"/>
        <v>0</v>
      </c>
      <c r="N806" s="598">
        <f t="shared" si="205"/>
        <v>0</v>
      </c>
      <c r="P806" s="610"/>
      <c r="V806" s="598">
        <f t="shared" si="206"/>
        <v>0</v>
      </c>
      <c r="W806" s="612">
        <f t="shared" si="207"/>
        <v>795</v>
      </c>
      <c r="X806" s="610"/>
      <c r="Y806" s="610"/>
      <c r="AC806">
        <f t="shared" si="197"/>
        <v>1902</v>
      </c>
      <c r="AD806">
        <f t="shared" si="198"/>
        <v>3</v>
      </c>
      <c r="AE806">
        <f t="shared" si="199"/>
        <v>0</v>
      </c>
      <c r="AF806">
        <f>SUM($AE$10:AE806)</f>
        <v>0</v>
      </c>
      <c r="AG806">
        <f t="shared" si="200"/>
        <v>0</v>
      </c>
    </row>
    <row r="807" spans="6:33" x14ac:dyDescent="0.2">
      <c r="F807" s="610">
        <f t="shared" si="208"/>
        <v>1902</v>
      </c>
      <c r="G807">
        <f t="shared" si="209"/>
        <v>796</v>
      </c>
      <c r="H807" s="612">
        <f t="shared" si="201"/>
        <v>796</v>
      </c>
      <c r="I807" s="598">
        <f t="shared" si="202"/>
        <v>0</v>
      </c>
      <c r="J807" s="598">
        <f t="shared" si="210"/>
        <v>0</v>
      </c>
      <c r="K807" s="598">
        <f t="shared" si="203"/>
        <v>0</v>
      </c>
      <c r="L807" s="598">
        <f t="shared" si="204"/>
        <v>0</v>
      </c>
      <c r="M807" s="598">
        <f t="shared" si="196"/>
        <v>0</v>
      </c>
      <c r="N807" s="598">
        <f t="shared" si="205"/>
        <v>0</v>
      </c>
      <c r="P807" s="610"/>
      <c r="V807" s="598">
        <f t="shared" si="206"/>
        <v>0</v>
      </c>
      <c r="W807" s="612">
        <f t="shared" si="207"/>
        <v>796</v>
      </c>
      <c r="X807" s="610"/>
      <c r="Y807" s="610"/>
      <c r="AC807">
        <f t="shared" si="197"/>
        <v>1902</v>
      </c>
      <c r="AD807">
        <f t="shared" si="198"/>
        <v>3</v>
      </c>
      <c r="AE807">
        <f t="shared" si="199"/>
        <v>0</v>
      </c>
      <c r="AF807">
        <f>SUM($AE$10:AE807)</f>
        <v>0</v>
      </c>
      <c r="AG807">
        <f t="shared" si="200"/>
        <v>0</v>
      </c>
    </row>
    <row r="808" spans="6:33" x14ac:dyDescent="0.2">
      <c r="F808" s="610">
        <f t="shared" si="208"/>
        <v>1902</v>
      </c>
      <c r="G808">
        <f t="shared" si="209"/>
        <v>797</v>
      </c>
      <c r="H808" s="612">
        <f t="shared" si="201"/>
        <v>797</v>
      </c>
      <c r="I808" s="598">
        <f t="shared" si="202"/>
        <v>0</v>
      </c>
      <c r="J808" s="598">
        <f t="shared" si="210"/>
        <v>0</v>
      </c>
      <c r="K808" s="598">
        <f t="shared" si="203"/>
        <v>0</v>
      </c>
      <c r="L808" s="598">
        <f t="shared" si="204"/>
        <v>0</v>
      </c>
      <c r="M808" s="598">
        <f t="shared" si="196"/>
        <v>0</v>
      </c>
      <c r="N808" s="598">
        <f t="shared" si="205"/>
        <v>0</v>
      </c>
      <c r="P808" s="610"/>
      <c r="V808" s="598">
        <f t="shared" si="206"/>
        <v>0</v>
      </c>
      <c r="W808" s="612">
        <f t="shared" si="207"/>
        <v>797</v>
      </c>
      <c r="X808" s="610"/>
      <c r="Y808" s="610"/>
      <c r="AC808">
        <f t="shared" si="197"/>
        <v>1902</v>
      </c>
      <c r="AD808">
        <f t="shared" si="198"/>
        <v>3</v>
      </c>
      <c r="AE808">
        <f t="shared" si="199"/>
        <v>0</v>
      </c>
      <c r="AF808">
        <f>SUM($AE$10:AE808)</f>
        <v>0</v>
      </c>
      <c r="AG808">
        <f t="shared" si="200"/>
        <v>0</v>
      </c>
    </row>
    <row r="809" spans="6:33" x14ac:dyDescent="0.2">
      <c r="F809" s="610">
        <f t="shared" si="208"/>
        <v>1902</v>
      </c>
      <c r="G809">
        <f t="shared" si="209"/>
        <v>798</v>
      </c>
      <c r="H809" s="612">
        <f t="shared" si="201"/>
        <v>798</v>
      </c>
      <c r="I809" s="598">
        <f t="shared" si="202"/>
        <v>0</v>
      </c>
      <c r="J809" s="598">
        <f t="shared" si="210"/>
        <v>0</v>
      </c>
      <c r="K809" s="598">
        <f t="shared" si="203"/>
        <v>0</v>
      </c>
      <c r="L809" s="598">
        <f t="shared" si="204"/>
        <v>0</v>
      </c>
      <c r="M809" s="598">
        <f t="shared" si="196"/>
        <v>0</v>
      </c>
      <c r="N809" s="598">
        <f t="shared" si="205"/>
        <v>0</v>
      </c>
      <c r="P809" s="610"/>
      <c r="V809" s="598">
        <f t="shared" si="206"/>
        <v>0</v>
      </c>
      <c r="W809" s="612">
        <f t="shared" si="207"/>
        <v>798</v>
      </c>
      <c r="X809" s="610"/>
      <c r="Y809" s="610"/>
      <c r="AC809">
        <f t="shared" si="197"/>
        <v>1902</v>
      </c>
      <c r="AD809">
        <f t="shared" si="198"/>
        <v>3</v>
      </c>
      <c r="AE809">
        <f t="shared" si="199"/>
        <v>0</v>
      </c>
      <c r="AF809">
        <f>SUM($AE$10:AE809)</f>
        <v>0</v>
      </c>
      <c r="AG809">
        <f t="shared" si="200"/>
        <v>0</v>
      </c>
    </row>
    <row r="810" spans="6:33" x14ac:dyDescent="0.2">
      <c r="F810" s="610">
        <f t="shared" si="208"/>
        <v>1902</v>
      </c>
      <c r="G810">
        <f t="shared" si="209"/>
        <v>799</v>
      </c>
      <c r="H810" s="612">
        <f t="shared" si="201"/>
        <v>799</v>
      </c>
      <c r="I810" s="598">
        <f t="shared" si="202"/>
        <v>0</v>
      </c>
      <c r="J810" s="598">
        <f t="shared" si="210"/>
        <v>0</v>
      </c>
      <c r="K810" s="598">
        <f t="shared" si="203"/>
        <v>0</v>
      </c>
      <c r="L810" s="598">
        <f t="shared" si="204"/>
        <v>0</v>
      </c>
      <c r="M810" s="598">
        <f t="shared" si="196"/>
        <v>0</v>
      </c>
      <c r="N810" s="598">
        <f t="shared" si="205"/>
        <v>0</v>
      </c>
      <c r="P810" s="610"/>
      <c r="V810" s="598">
        <f t="shared" si="206"/>
        <v>0</v>
      </c>
      <c r="W810" s="612">
        <f t="shared" si="207"/>
        <v>799</v>
      </c>
      <c r="X810" s="610"/>
      <c r="Y810" s="610"/>
      <c r="AC810">
        <f t="shared" si="197"/>
        <v>1902</v>
      </c>
      <c r="AD810">
        <f t="shared" si="198"/>
        <v>3</v>
      </c>
      <c r="AE810">
        <f t="shared" si="199"/>
        <v>0</v>
      </c>
      <c r="AF810">
        <f>SUM($AE$10:AE810)</f>
        <v>0</v>
      </c>
      <c r="AG810">
        <f t="shared" si="200"/>
        <v>0</v>
      </c>
    </row>
    <row r="811" spans="6:33" x14ac:dyDescent="0.2">
      <c r="F811" s="610">
        <f t="shared" si="208"/>
        <v>1902</v>
      </c>
      <c r="G811">
        <f t="shared" si="209"/>
        <v>800</v>
      </c>
      <c r="H811" s="612">
        <f t="shared" si="201"/>
        <v>800</v>
      </c>
      <c r="I811" s="598">
        <f t="shared" si="202"/>
        <v>0</v>
      </c>
      <c r="J811" s="598">
        <f t="shared" si="210"/>
        <v>0</v>
      </c>
      <c r="K811" s="598">
        <f t="shared" si="203"/>
        <v>0</v>
      </c>
      <c r="L811" s="598">
        <f t="shared" si="204"/>
        <v>0</v>
      </c>
      <c r="M811" s="598">
        <f t="shared" si="196"/>
        <v>0</v>
      </c>
      <c r="N811" s="598">
        <f t="shared" si="205"/>
        <v>0</v>
      </c>
      <c r="P811" s="610"/>
      <c r="V811" s="598">
        <f t="shared" si="206"/>
        <v>0</v>
      </c>
      <c r="W811" s="612">
        <f t="shared" si="207"/>
        <v>800</v>
      </c>
      <c r="X811" s="610"/>
      <c r="Y811" s="610"/>
      <c r="AC811">
        <f t="shared" si="197"/>
        <v>1902</v>
      </c>
      <c r="AD811">
        <f t="shared" si="198"/>
        <v>3</v>
      </c>
      <c r="AE811">
        <f t="shared" si="199"/>
        <v>0</v>
      </c>
      <c r="AF811">
        <f>SUM($AE$10:AE811)</f>
        <v>0</v>
      </c>
      <c r="AG811">
        <f t="shared" si="200"/>
        <v>0</v>
      </c>
    </row>
    <row r="812" spans="6:33" x14ac:dyDescent="0.2">
      <c r="F812" s="610">
        <f t="shared" si="208"/>
        <v>1902</v>
      </c>
      <c r="G812">
        <f t="shared" si="209"/>
        <v>801</v>
      </c>
      <c r="H812" s="612">
        <f t="shared" si="201"/>
        <v>801</v>
      </c>
      <c r="I812" s="598">
        <f t="shared" si="202"/>
        <v>0</v>
      </c>
      <c r="J812" s="598">
        <f t="shared" si="210"/>
        <v>0</v>
      </c>
      <c r="K812" s="598">
        <f t="shared" si="203"/>
        <v>0</v>
      </c>
      <c r="L812" s="598">
        <f t="shared" si="204"/>
        <v>0</v>
      </c>
      <c r="M812" s="598">
        <f t="shared" si="196"/>
        <v>0</v>
      </c>
      <c r="N812" s="598">
        <f t="shared" si="205"/>
        <v>0</v>
      </c>
      <c r="P812" s="610"/>
      <c r="V812" s="598">
        <f t="shared" si="206"/>
        <v>0</v>
      </c>
      <c r="W812" s="612">
        <f t="shared" si="207"/>
        <v>801</v>
      </c>
      <c r="X812" s="610"/>
      <c r="Y812" s="610"/>
      <c r="AC812">
        <f t="shared" si="197"/>
        <v>1902</v>
      </c>
      <c r="AD812">
        <f t="shared" si="198"/>
        <v>3</v>
      </c>
      <c r="AE812">
        <f t="shared" si="199"/>
        <v>0</v>
      </c>
      <c r="AF812">
        <f>SUM($AE$10:AE812)</f>
        <v>0</v>
      </c>
      <c r="AG812">
        <f t="shared" si="200"/>
        <v>0</v>
      </c>
    </row>
    <row r="813" spans="6:33" x14ac:dyDescent="0.2">
      <c r="F813" s="610">
        <f t="shared" si="208"/>
        <v>1902</v>
      </c>
      <c r="G813">
        <f t="shared" si="209"/>
        <v>802</v>
      </c>
      <c r="H813" s="612">
        <f t="shared" si="201"/>
        <v>802</v>
      </c>
      <c r="I813" s="598">
        <f t="shared" si="202"/>
        <v>0</v>
      </c>
      <c r="J813" s="598">
        <f t="shared" si="210"/>
        <v>0</v>
      </c>
      <c r="K813" s="598">
        <f t="shared" si="203"/>
        <v>0</v>
      </c>
      <c r="L813" s="598">
        <f t="shared" si="204"/>
        <v>0</v>
      </c>
      <c r="M813" s="598">
        <f t="shared" si="196"/>
        <v>0</v>
      </c>
      <c r="N813" s="598">
        <f t="shared" si="205"/>
        <v>0</v>
      </c>
      <c r="P813" s="610"/>
      <c r="V813" s="598">
        <f t="shared" si="206"/>
        <v>0</v>
      </c>
      <c r="W813" s="612">
        <f t="shared" si="207"/>
        <v>802</v>
      </c>
      <c r="X813" s="610"/>
      <c r="Y813" s="610"/>
      <c r="AC813">
        <f t="shared" si="197"/>
        <v>1902</v>
      </c>
      <c r="AD813">
        <f t="shared" si="198"/>
        <v>3</v>
      </c>
      <c r="AE813">
        <f t="shared" si="199"/>
        <v>0</v>
      </c>
      <c r="AF813">
        <f>SUM($AE$10:AE813)</f>
        <v>0</v>
      </c>
      <c r="AG813">
        <f t="shared" si="200"/>
        <v>0</v>
      </c>
    </row>
    <row r="814" spans="6:33" x14ac:dyDescent="0.2">
      <c r="F814" s="610">
        <f t="shared" si="208"/>
        <v>1902</v>
      </c>
      <c r="G814">
        <f t="shared" si="209"/>
        <v>803</v>
      </c>
      <c r="H814" s="612">
        <f t="shared" si="201"/>
        <v>803</v>
      </c>
      <c r="I814" s="598">
        <f t="shared" si="202"/>
        <v>0</v>
      </c>
      <c r="J814" s="598">
        <f t="shared" si="210"/>
        <v>0</v>
      </c>
      <c r="K814" s="598">
        <f t="shared" si="203"/>
        <v>0</v>
      </c>
      <c r="L814" s="598">
        <f t="shared" si="204"/>
        <v>0</v>
      </c>
      <c r="M814" s="598">
        <f t="shared" si="196"/>
        <v>0</v>
      </c>
      <c r="N814" s="598">
        <f t="shared" si="205"/>
        <v>0</v>
      </c>
      <c r="P814" s="610"/>
      <c r="V814" s="598">
        <f t="shared" si="206"/>
        <v>0</v>
      </c>
      <c r="W814" s="612">
        <f t="shared" si="207"/>
        <v>803</v>
      </c>
      <c r="X814" s="610"/>
      <c r="Y814" s="610"/>
      <c r="AC814">
        <f t="shared" si="197"/>
        <v>1902</v>
      </c>
      <c r="AD814">
        <f t="shared" si="198"/>
        <v>3</v>
      </c>
      <c r="AE814">
        <f t="shared" si="199"/>
        <v>0</v>
      </c>
      <c r="AF814">
        <f>SUM($AE$10:AE814)</f>
        <v>0</v>
      </c>
      <c r="AG814">
        <f t="shared" si="200"/>
        <v>0</v>
      </c>
    </row>
    <row r="815" spans="6:33" x14ac:dyDescent="0.2">
      <c r="F815" s="610">
        <f t="shared" si="208"/>
        <v>1902</v>
      </c>
      <c r="G815">
        <f t="shared" si="209"/>
        <v>804</v>
      </c>
      <c r="H815" s="612">
        <f t="shared" si="201"/>
        <v>804</v>
      </c>
      <c r="I815" s="598">
        <f t="shared" si="202"/>
        <v>0</v>
      </c>
      <c r="J815" s="598">
        <f t="shared" si="210"/>
        <v>0</v>
      </c>
      <c r="K815" s="598">
        <f t="shared" si="203"/>
        <v>0</v>
      </c>
      <c r="L815" s="598">
        <f t="shared" si="204"/>
        <v>0</v>
      </c>
      <c r="M815" s="598">
        <f t="shared" si="196"/>
        <v>0</v>
      </c>
      <c r="N815" s="598">
        <f t="shared" si="205"/>
        <v>0</v>
      </c>
      <c r="P815" s="610"/>
      <c r="V815" s="598">
        <f t="shared" si="206"/>
        <v>0</v>
      </c>
      <c r="W815" s="612">
        <f t="shared" si="207"/>
        <v>804</v>
      </c>
      <c r="X815" s="610"/>
      <c r="Y815" s="610"/>
      <c r="AC815">
        <f t="shared" si="197"/>
        <v>1902</v>
      </c>
      <c r="AD815">
        <f t="shared" si="198"/>
        <v>3</v>
      </c>
      <c r="AE815">
        <f t="shared" si="199"/>
        <v>0</v>
      </c>
      <c r="AF815">
        <f>SUM($AE$10:AE815)</f>
        <v>0</v>
      </c>
      <c r="AG815">
        <f t="shared" si="200"/>
        <v>0</v>
      </c>
    </row>
    <row r="816" spans="6:33" x14ac:dyDescent="0.2">
      <c r="F816" s="610">
        <f t="shared" si="208"/>
        <v>1902</v>
      </c>
      <c r="G816">
        <f t="shared" si="209"/>
        <v>805</v>
      </c>
      <c r="H816" s="612">
        <f t="shared" si="201"/>
        <v>805</v>
      </c>
      <c r="I816" s="598">
        <f t="shared" si="202"/>
        <v>0</v>
      </c>
      <c r="J816" s="598">
        <f t="shared" si="210"/>
        <v>0</v>
      </c>
      <c r="K816" s="598">
        <f t="shared" si="203"/>
        <v>0</v>
      </c>
      <c r="L816" s="598">
        <f t="shared" si="204"/>
        <v>0</v>
      </c>
      <c r="M816" s="598">
        <f t="shared" si="196"/>
        <v>0</v>
      </c>
      <c r="N816" s="598">
        <f t="shared" si="205"/>
        <v>0</v>
      </c>
      <c r="P816" s="610"/>
      <c r="V816" s="598">
        <f t="shared" si="206"/>
        <v>0</v>
      </c>
      <c r="W816" s="612">
        <f t="shared" si="207"/>
        <v>805</v>
      </c>
      <c r="X816" s="610"/>
      <c r="Y816" s="610"/>
      <c r="AC816">
        <f t="shared" si="197"/>
        <v>1902</v>
      </c>
      <c r="AD816">
        <f t="shared" si="198"/>
        <v>3</v>
      </c>
      <c r="AE816">
        <f t="shared" si="199"/>
        <v>0</v>
      </c>
      <c r="AF816">
        <f>SUM($AE$10:AE816)</f>
        <v>0</v>
      </c>
      <c r="AG816">
        <f t="shared" si="200"/>
        <v>0</v>
      </c>
    </row>
    <row r="817" spans="6:33" x14ac:dyDescent="0.2">
      <c r="F817" s="610">
        <f t="shared" si="208"/>
        <v>1902</v>
      </c>
      <c r="G817">
        <f t="shared" si="209"/>
        <v>806</v>
      </c>
      <c r="H817" s="612">
        <f t="shared" si="201"/>
        <v>806</v>
      </c>
      <c r="I817" s="598">
        <f t="shared" si="202"/>
        <v>0</v>
      </c>
      <c r="J817" s="598">
        <f t="shared" si="210"/>
        <v>0</v>
      </c>
      <c r="K817" s="598">
        <f t="shared" si="203"/>
        <v>0</v>
      </c>
      <c r="L817" s="598">
        <f t="shared" si="204"/>
        <v>0</v>
      </c>
      <c r="M817" s="598">
        <f t="shared" si="196"/>
        <v>0</v>
      </c>
      <c r="N817" s="598">
        <f t="shared" si="205"/>
        <v>0</v>
      </c>
      <c r="P817" s="610"/>
      <c r="V817" s="598">
        <f t="shared" si="206"/>
        <v>0</v>
      </c>
      <c r="W817" s="612">
        <f t="shared" si="207"/>
        <v>806</v>
      </c>
      <c r="X817" s="610"/>
      <c r="Y817" s="610"/>
      <c r="AC817">
        <f t="shared" si="197"/>
        <v>1902</v>
      </c>
      <c r="AD817">
        <f t="shared" si="198"/>
        <v>3</v>
      </c>
      <c r="AE817">
        <f t="shared" si="199"/>
        <v>0</v>
      </c>
      <c r="AF817">
        <f>SUM($AE$10:AE817)</f>
        <v>0</v>
      </c>
      <c r="AG817">
        <f t="shared" si="200"/>
        <v>0</v>
      </c>
    </row>
    <row r="818" spans="6:33" x14ac:dyDescent="0.2">
      <c r="F818" s="610">
        <f t="shared" si="208"/>
        <v>1902</v>
      </c>
      <c r="G818">
        <f t="shared" si="209"/>
        <v>807</v>
      </c>
      <c r="H818" s="612">
        <f t="shared" si="201"/>
        <v>807</v>
      </c>
      <c r="I818" s="598">
        <f t="shared" si="202"/>
        <v>0</v>
      </c>
      <c r="J818" s="598">
        <f t="shared" si="210"/>
        <v>0</v>
      </c>
      <c r="K818" s="598">
        <f t="shared" si="203"/>
        <v>0</v>
      </c>
      <c r="L818" s="598">
        <f t="shared" si="204"/>
        <v>0</v>
      </c>
      <c r="M818" s="598">
        <f t="shared" si="196"/>
        <v>0</v>
      </c>
      <c r="N818" s="598">
        <f t="shared" si="205"/>
        <v>0</v>
      </c>
      <c r="P818" s="610"/>
      <c r="V818" s="598">
        <f t="shared" si="206"/>
        <v>0</v>
      </c>
      <c r="W818" s="612">
        <f t="shared" si="207"/>
        <v>807</v>
      </c>
      <c r="X818" s="610"/>
      <c r="Y818" s="610"/>
      <c r="AC818">
        <f t="shared" si="197"/>
        <v>1902</v>
      </c>
      <c r="AD818">
        <f t="shared" si="198"/>
        <v>3</v>
      </c>
      <c r="AE818">
        <f t="shared" si="199"/>
        <v>0</v>
      </c>
      <c r="AF818">
        <f>SUM($AE$10:AE818)</f>
        <v>0</v>
      </c>
      <c r="AG818">
        <f t="shared" si="200"/>
        <v>0</v>
      </c>
    </row>
    <row r="819" spans="6:33" x14ac:dyDescent="0.2">
      <c r="F819" s="610">
        <f t="shared" si="208"/>
        <v>1902</v>
      </c>
      <c r="G819">
        <f t="shared" si="209"/>
        <v>808</v>
      </c>
      <c r="H819" s="612">
        <f t="shared" si="201"/>
        <v>808</v>
      </c>
      <c r="I819" s="598">
        <f t="shared" si="202"/>
        <v>0</v>
      </c>
      <c r="J819" s="598">
        <f t="shared" si="210"/>
        <v>0</v>
      </c>
      <c r="K819" s="598">
        <f t="shared" si="203"/>
        <v>0</v>
      </c>
      <c r="L819" s="598">
        <f t="shared" si="204"/>
        <v>0</v>
      </c>
      <c r="M819" s="598">
        <f t="shared" si="196"/>
        <v>0</v>
      </c>
      <c r="N819" s="598">
        <f t="shared" si="205"/>
        <v>0</v>
      </c>
      <c r="P819" s="610"/>
      <c r="V819" s="598">
        <f t="shared" si="206"/>
        <v>0</v>
      </c>
      <c r="W819" s="612">
        <f t="shared" si="207"/>
        <v>808</v>
      </c>
      <c r="X819" s="610"/>
      <c r="Y819" s="610"/>
      <c r="AC819">
        <f t="shared" si="197"/>
        <v>1902</v>
      </c>
      <c r="AD819">
        <f t="shared" si="198"/>
        <v>3</v>
      </c>
      <c r="AE819">
        <f t="shared" si="199"/>
        <v>0</v>
      </c>
      <c r="AF819">
        <f>SUM($AE$10:AE819)</f>
        <v>0</v>
      </c>
      <c r="AG819">
        <f t="shared" si="200"/>
        <v>0</v>
      </c>
    </row>
    <row r="820" spans="6:33" x14ac:dyDescent="0.2">
      <c r="F820" s="610">
        <f t="shared" si="208"/>
        <v>1902</v>
      </c>
      <c r="G820">
        <f t="shared" si="209"/>
        <v>809</v>
      </c>
      <c r="H820" s="612">
        <f t="shared" si="201"/>
        <v>809</v>
      </c>
      <c r="I820" s="598">
        <f t="shared" si="202"/>
        <v>0</v>
      </c>
      <c r="J820" s="598">
        <f t="shared" si="210"/>
        <v>0</v>
      </c>
      <c r="K820" s="598">
        <f t="shared" si="203"/>
        <v>0</v>
      </c>
      <c r="L820" s="598">
        <f t="shared" si="204"/>
        <v>0</v>
      </c>
      <c r="M820" s="598">
        <f t="shared" si="196"/>
        <v>0</v>
      </c>
      <c r="N820" s="598">
        <f t="shared" si="205"/>
        <v>0</v>
      </c>
      <c r="P820" s="610"/>
      <c r="V820" s="598">
        <f t="shared" si="206"/>
        <v>0</v>
      </c>
      <c r="W820" s="612">
        <f t="shared" si="207"/>
        <v>809</v>
      </c>
      <c r="X820" s="610"/>
      <c r="Y820" s="610"/>
      <c r="AC820">
        <f t="shared" si="197"/>
        <v>1902</v>
      </c>
      <c r="AD820">
        <f t="shared" si="198"/>
        <v>3</v>
      </c>
      <c r="AE820">
        <f t="shared" si="199"/>
        <v>0</v>
      </c>
      <c r="AF820">
        <f>SUM($AE$10:AE820)</f>
        <v>0</v>
      </c>
      <c r="AG820">
        <f t="shared" si="200"/>
        <v>0</v>
      </c>
    </row>
    <row r="821" spans="6:33" x14ac:dyDescent="0.2">
      <c r="F821" s="610">
        <f t="shared" si="208"/>
        <v>1902</v>
      </c>
      <c r="G821">
        <f t="shared" si="209"/>
        <v>810</v>
      </c>
      <c r="H821" s="612">
        <f t="shared" si="201"/>
        <v>810</v>
      </c>
      <c r="I821" s="598">
        <f t="shared" si="202"/>
        <v>0</v>
      </c>
      <c r="J821" s="598">
        <f t="shared" si="210"/>
        <v>0</v>
      </c>
      <c r="K821" s="598">
        <f t="shared" si="203"/>
        <v>0</v>
      </c>
      <c r="L821" s="598">
        <f t="shared" si="204"/>
        <v>0</v>
      </c>
      <c r="M821" s="598">
        <f t="shared" si="196"/>
        <v>0</v>
      </c>
      <c r="N821" s="598">
        <f t="shared" si="205"/>
        <v>0</v>
      </c>
      <c r="P821" s="610"/>
      <c r="V821" s="598">
        <f t="shared" si="206"/>
        <v>0</v>
      </c>
      <c r="W821" s="612">
        <f t="shared" si="207"/>
        <v>810</v>
      </c>
      <c r="X821" s="610"/>
      <c r="Y821" s="610"/>
      <c r="AC821">
        <f t="shared" si="197"/>
        <v>1902</v>
      </c>
      <c r="AD821">
        <f t="shared" si="198"/>
        <v>3</v>
      </c>
      <c r="AE821">
        <f t="shared" si="199"/>
        <v>0</v>
      </c>
      <c r="AF821">
        <f>SUM($AE$10:AE821)</f>
        <v>0</v>
      </c>
      <c r="AG821">
        <f t="shared" si="200"/>
        <v>0</v>
      </c>
    </row>
    <row r="822" spans="6:33" x14ac:dyDescent="0.2">
      <c r="F822" s="610">
        <f t="shared" si="208"/>
        <v>1902</v>
      </c>
      <c r="G822">
        <f t="shared" si="209"/>
        <v>811</v>
      </c>
      <c r="H822" s="612">
        <f t="shared" si="201"/>
        <v>811</v>
      </c>
      <c r="I822" s="598">
        <f t="shared" si="202"/>
        <v>0</v>
      </c>
      <c r="J822" s="598">
        <f t="shared" si="210"/>
        <v>0</v>
      </c>
      <c r="K822" s="598">
        <f t="shared" si="203"/>
        <v>0</v>
      </c>
      <c r="L822" s="598">
        <f t="shared" si="204"/>
        <v>0</v>
      </c>
      <c r="M822" s="598">
        <f t="shared" si="196"/>
        <v>0</v>
      </c>
      <c r="N822" s="598">
        <f t="shared" si="205"/>
        <v>0</v>
      </c>
      <c r="P822" s="610"/>
      <c r="V822" s="598">
        <f t="shared" si="206"/>
        <v>0</v>
      </c>
      <c r="W822" s="612">
        <f t="shared" si="207"/>
        <v>811</v>
      </c>
      <c r="X822" s="610"/>
      <c r="Y822" s="610"/>
      <c r="AC822">
        <f t="shared" si="197"/>
        <v>1902</v>
      </c>
      <c r="AD822">
        <f t="shared" si="198"/>
        <v>3</v>
      </c>
      <c r="AE822">
        <f t="shared" si="199"/>
        <v>0</v>
      </c>
      <c r="AF822">
        <f>SUM($AE$10:AE822)</f>
        <v>0</v>
      </c>
      <c r="AG822">
        <f t="shared" si="200"/>
        <v>0</v>
      </c>
    </row>
    <row r="823" spans="6:33" x14ac:dyDescent="0.2">
      <c r="F823" s="610">
        <f t="shared" si="208"/>
        <v>1902</v>
      </c>
      <c r="G823">
        <f t="shared" si="209"/>
        <v>812</v>
      </c>
      <c r="H823" s="612">
        <f t="shared" si="201"/>
        <v>812</v>
      </c>
      <c r="I823" s="598">
        <f t="shared" si="202"/>
        <v>0</v>
      </c>
      <c r="J823" s="598">
        <f t="shared" si="210"/>
        <v>0</v>
      </c>
      <c r="K823" s="598">
        <f t="shared" si="203"/>
        <v>0</v>
      </c>
      <c r="L823" s="598">
        <f t="shared" si="204"/>
        <v>0</v>
      </c>
      <c r="M823" s="598">
        <f t="shared" si="196"/>
        <v>0</v>
      </c>
      <c r="N823" s="598">
        <f t="shared" si="205"/>
        <v>0</v>
      </c>
      <c r="P823" s="610"/>
      <c r="V823" s="598">
        <f t="shared" si="206"/>
        <v>0</v>
      </c>
      <c r="W823" s="612">
        <f t="shared" si="207"/>
        <v>812</v>
      </c>
      <c r="X823" s="610"/>
      <c r="Y823" s="610"/>
      <c r="AC823">
        <f t="shared" si="197"/>
        <v>1902</v>
      </c>
      <c r="AD823">
        <f t="shared" si="198"/>
        <v>3</v>
      </c>
      <c r="AE823">
        <f t="shared" si="199"/>
        <v>0</v>
      </c>
      <c r="AF823">
        <f>SUM($AE$10:AE823)</f>
        <v>0</v>
      </c>
      <c r="AG823">
        <f t="shared" si="200"/>
        <v>0</v>
      </c>
    </row>
    <row r="824" spans="6:33" x14ac:dyDescent="0.2">
      <c r="F824" s="610">
        <f t="shared" si="208"/>
        <v>1902</v>
      </c>
      <c r="G824">
        <f t="shared" si="209"/>
        <v>813</v>
      </c>
      <c r="H824" s="612">
        <f t="shared" si="201"/>
        <v>813</v>
      </c>
      <c r="I824" s="598">
        <f t="shared" si="202"/>
        <v>0</v>
      </c>
      <c r="J824" s="598">
        <f t="shared" si="210"/>
        <v>0</v>
      </c>
      <c r="K824" s="598">
        <f t="shared" si="203"/>
        <v>0</v>
      </c>
      <c r="L824" s="598">
        <f t="shared" si="204"/>
        <v>0</v>
      </c>
      <c r="M824" s="598">
        <f t="shared" si="196"/>
        <v>0</v>
      </c>
      <c r="N824" s="598">
        <f t="shared" si="205"/>
        <v>0</v>
      </c>
      <c r="P824" s="610"/>
      <c r="V824" s="598">
        <f t="shared" si="206"/>
        <v>0</v>
      </c>
      <c r="W824" s="612">
        <f t="shared" si="207"/>
        <v>813</v>
      </c>
      <c r="X824" s="610"/>
      <c r="Y824" s="610"/>
      <c r="AC824">
        <f t="shared" si="197"/>
        <v>1902</v>
      </c>
      <c r="AD824">
        <f t="shared" si="198"/>
        <v>3</v>
      </c>
      <c r="AE824">
        <f t="shared" si="199"/>
        <v>0</v>
      </c>
      <c r="AF824">
        <f>SUM($AE$10:AE824)</f>
        <v>0</v>
      </c>
      <c r="AG824">
        <f t="shared" si="200"/>
        <v>0</v>
      </c>
    </row>
    <row r="825" spans="6:33" x14ac:dyDescent="0.2">
      <c r="F825" s="610">
        <f t="shared" si="208"/>
        <v>1902</v>
      </c>
      <c r="G825">
        <f t="shared" si="209"/>
        <v>814</v>
      </c>
      <c r="H825" s="612">
        <f t="shared" si="201"/>
        <v>814</v>
      </c>
      <c r="I825" s="598">
        <f t="shared" si="202"/>
        <v>0</v>
      </c>
      <c r="J825" s="598">
        <f t="shared" si="210"/>
        <v>0</v>
      </c>
      <c r="K825" s="598">
        <f t="shared" si="203"/>
        <v>0</v>
      </c>
      <c r="L825" s="598">
        <f t="shared" si="204"/>
        <v>0</v>
      </c>
      <c r="M825" s="598">
        <f t="shared" si="196"/>
        <v>0</v>
      </c>
      <c r="N825" s="598">
        <f t="shared" si="205"/>
        <v>0</v>
      </c>
      <c r="P825" s="610"/>
      <c r="V825" s="598">
        <f t="shared" si="206"/>
        <v>0</v>
      </c>
      <c r="W825" s="612">
        <f t="shared" si="207"/>
        <v>814</v>
      </c>
      <c r="X825" s="610"/>
      <c r="Y825" s="610"/>
      <c r="AC825">
        <f t="shared" si="197"/>
        <v>1902</v>
      </c>
      <c r="AD825">
        <f t="shared" si="198"/>
        <v>3</v>
      </c>
      <c r="AE825">
        <f t="shared" si="199"/>
        <v>0</v>
      </c>
      <c r="AF825">
        <f>SUM($AE$10:AE825)</f>
        <v>0</v>
      </c>
      <c r="AG825">
        <f t="shared" si="200"/>
        <v>0</v>
      </c>
    </row>
    <row r="826" spans="6:33" x14ac:dyDescent="0.2">
      <c r="F826" s="610">
        <f t="shared" si="208"/>
        <v>1902</v>
      </c>
      <c r="G826">
        <f t="shared" si="209"/>
        <v>815</v>
      </c>
      <c r="H826" s="612">
        <f t="shared" si="201"/>
        <v>815</v>
      </c>
      <c r="I826" s="598">
        <f t="shared" si="202"/>
        <v>0</v>
      </c>
      <c r="J826" s="598">
        <f t="shared" si="210"/>
        <v>0</v>
      </c>
      <c r="K826" s="598">
        <f t="shared" si="203"/>
        <v>0</v>
      </c>
      <c r="L826" s="598">
        <f t="shared" si="204"/>
        <v>0</v>
      </c>
      <c r="M826" s="598">
        <f t="shared" si="196"/>
        <v>0</v>
      </c>
      <c r="N826" s="598">
        <f t="shared" si="205"/>
        <v>0</v>
      </c>
      <c r="P826" s="610"/>
      <c r="V826" s="598">
        <f t="shared" si="206"/>
        <v>0</v>
      </c>
      <c r="W826" s="612">
        <f t="shared" si="207"/>
        <v>815</v>
      </c>
      <c r="X826" s="610"/>
      <c r="Y826" s="610"/>
      <c r="AC826">
        <f t="shared" si="197"/>
        <v>1902</v>
      </c>
      <c r="AD826">
        <f t="shared" si="198"/>
        <v>3</v>
      </c>
      <c r="AE826">
        <f t="shared" si="199"/>
        <v>0</v>
      </c>
      <c r="AF826">
        <f>SUM($AE$10:AE826)</f>
        <v>0</v>
      </c>
      <c r="AG826">
        <f t="shared" si="200"/>
        <v>0</v>
      </c>
    </row>
    <row r="827" spans="6:33" x14ac:dyDescent="0.2">
      <c r="F827" s="610">
        <f t="shared" si="208"/>
        <v>1902</v>
      </c>
      <c r="G827">
        <f t="shared" si="209"/>
        <v>816</v>
      </c>
      <c r="H827" s="612">
        <f t="shared" si="201"/>
        <v>816</v>
      </c>
      <c r="I827" s="598">
        <f t="shared" si="202"/>
        <v>0</v>
      </c>
      <c r="J827" s="598">
        <f t="shared" si="210"/>
        <v>0</v>
      </c>
      <c r="K827" s="598">
        <f t="shared" si="203"/>
        <v>0</v>
      </c>
      <c r="L827" s="598">
        <f t="shared" si="204"/>
        <v>0</v>
      </c>
      <c r="M827" s="598">
        <f t="shared" si="196"/>
        <v>0</v>
      </c>
      <c r="N827" s="598">
        <f t="shared" si="205"/>
        <v>0</v>
      </c>
      <c r="P827" s="610"/>
      <c r="V827" s="598">
        <f t="shared" si="206"/>
        <v>0</v>
      </c>
      <c r="W827" s="612">
        <f t="shared" si="207"/>
        <v>816</v>
      </c>
      <c r="X827" s="610"/>
      <c r="Y827" s="610"/>
      <c r="AC827">
        <f t="shared" si="197"/>
        <v>1902</v>
      </c>
      <c r="AD827">
        <f t="shared" si="198"/>
        <v>3</v>
      </c>
      <c r="AE827">
        <f t="shared" si="199"/>
        <v>0</v>
      </c>
      <c r="AF827">
        <f>SUM($AE$10:AE827)</f>
        <v>0</v>
      </c>
      <c r="AG827">
        <f t="shared" si="200"/>
        <v>0</v>
      </c>
    </row>
    <row r="828" spans="6:33" x14ac:dyDescent="0.2">
      <c r="F828" s="610">
        <f t="shared" si="208"/>
        <v>1902</v>
      </c>
      <c r="G828">
        <f t="shared" si="209"/>
        <v>817</v>
      </c>
      <c r="H828" s="612">
        <f t="shared" si="201"/>
        <v>817</v>
      </c>
      <c r="I828" s="598">
        <f t="shared" si="202"/>
        <v>0</v>
      </c>
      <c r="J828" s="598">
        <f t="shared" si="210"/>
        <v>0</v>
      </c>
      <c r="K828" s="598">
        <f t="shared" si="203"/>
        <v>0</v>
      </c>
      <c r="L828" s="598">
        <f t="shared" si="204"/>
        <v>0</v>
      </c>
      <c r="M828" s="598">
        <f t="shared" si="196"/>
        <v>0</v>
      </c>
      <c r="N828" s="598">
        <f t="shared" si="205"/>
        <v>0</v>
      </c>
      <c r="P828" s="610"/>
      <c r="V828" s="598">
        <f t="shared" si="206"/>
        <v>0</v>
      </c>
      <c r="W828" s="612">
        <f t="shared" si="207"/>
        <v>817</v>
      </c>
      <c r="X828" s="610"/>
      <c r="Y828" s="610"/>
      <c r="AC828">
        <f t="shared" si="197"/>
        <v>1902</v>
      </c>
      <c r="AD828">
        <f t="shared" si="198"/>
        <v>3</v>
      </c>
      <c r="AE828">
        <f t="shared" si="199"/>
        <v>0</v>
      </c>
      <c r="AF828">
        <f>SUM($AE$10:AE828)</f>
        <v>0</v>
      </c>
      <c r="AG828">
        <f t="shared" si="200"/>
        <v>0</v>
      </c>
    </row>
    <row r="829" spans="6:33" x14ac:dyDescent="0.2">
      <c r="F829" s="610">
        <f t="shared" si="208"/>
        <v>1902</v>
      </c>
      <c r="G829">
        <f t="shared" si="209"/>
        <v>818</v>
      </c>
      <c r="H829" s="612">
        <f t="shared" si="201"/>
        <v>818</v>
      </c>
      <c r="I829" s="598">
        <f t="shared" si="202"/>
        <v>0</v>
      </c>
      <c r="J829" s="598">
        <f t="shared" si="210"/>
        <v>0</v>
      </c>
      <c r="K829" s="598">
        <f t="shared" si="203"/>
        <v>0</v>
      </c>
      <c r="L829" s="598">
        <f t="shared" si="204"/>
        <v>0</v>
      </c>
      <c r="M829" s="598">
        <f t="shared" si="196"/>
        <v>0</v>
      </c>
      <c r="N829" s="598">
        <f t="shared" si="205"/>
        <v>0</v>
      </c>
      <c r="P829" s="610"/>
      <c r="V829" s="598">
        <f t="shared" si="206"/>
        <v>0</v>
      </c>
      <c r="W829" s="612">
        <f t="shared" si="207"/>
        <v>818</v>
      </c>
      <c r="X829" s="610"/>
      <c r="Y829" s="610"/>
      <c r="AC829">
        <f t="shared" si="197"/>
        <v>1902</v>
      </c>
      <c r="AD829">
        <f t="shared" si="198"/>
        <v>3</v>
      </c>
      <c r="AE829">
        <f t="shared" si="199"/>
        <v>0</v>
      </c>
      <c r="AF829">
        <f>SUM($AE$10:AE829)</f>
        <v>0</v>
      </c>
      <c r="AG829">
        <f t="shared" si="200"/>
        <v>0</v>
      </c>
    </row>
    <row r="830" spans="6:33" x14ac:dyDescent="0.2">
      <c r="F830" s="610">
        <f t="shared" si="208"/>
        <v>1902</v>
      </c>
      <c r="G830">
        <f t="shared" si="209"/>
        <v>819</v>
      </c>
      <c r="H830" s="612">
        <f t="shared" si="201"/>
        <v>819</v>
      </c>
      <c r="I830" s="598">
        <f t="shared" si="202"/>
        <v>0</v>
      </c>
      <c r="J830" s="598">
        <f t="shared" si="210"/>
        <v>0</v>
      </c>
      <c r="K830" s="598">
        <f t="shared" si="203"/>
        <v>0</v>
      </c>
      <c r="L830" s="598">
        <f t="shared" si="204"/>
        <v>0</v>
      </c>
      <c r="M830" s="598">
        <f t="shared" si="196"/>
        <v>0</v>
      </c>
      <c r="N830" s="598">
        <f t="shared" si="205"/>
        <v>0</v>
      </c>
      <c r="P830" s="610"/>
      <c r="V830" s="598">
        <f t="shared" si="206"/>
        <v>0</v>
      </c>
      <c r="W830" s="612">
        <f t="shared" si="207"/>
        <v>819</v>
      </c>
      <c r="X830" s="610"/>
      <c r="Y830" s="610"/>
      <c r="AC830">
        <f t="shared" si="197"/>
        <v>1902</v>
      </c>
      <c r="AD830">
        <f t="shared" si="198"/>
        <v>3</v>
      </c>
      <c r="AE830">
        <f t="shared" si="199"/>
        <v>0</v>
      </c>
      <c r="AF830">
        <f>SUM($AE$10:AE830)</f>
        <v>0</v>
      </c>
      <c r="AG830">
        <f t="shared" si="200"/>
        <v>0</v>
      </c>
    </row>
    <row r="831" spans="6:33" x14ac:dyDescent="0.2">
      <c r="F831" s="610">
        <f t="shared" si="208"/>
        <v>1902</v>
      </c>
      <c r="G831">
        <f t="shared" si="209"/>
        <v>820</v>
      </c>
      <c r="H831" s="612">
        <f t="shared" si="201"/>
        <v>820</v>
      </c>
      <c r="I831" s="598">
        <f t="shared" si="202"/>
        <v>0</v>
      </c>
      <c r="J831" s="598">
        <f t="shared" si="210"/>
        <v>0</v>
      </c>
      <c r="K831" s="598">
        <f t="shared" si="203"/>
        <v>0</v>
      </c>
      <c r="L831" s="598">
        <f t="shared" si="204"/>
        <v>0</v>
      </c>
      <c r="M831" s="598">
        <f t="shared" si="196"/>
        <v>0</v>
      </c>
      <c r="N831" s="598">
        <f t="shared" si="205"/>
        <v>0</v>
      </c>
      <c r="P831" s="610"/>
      <c r="V831" s="598">
        <f t="shared" si="206"/>
        <v>0</v>
      </c>
      <c r="W831" s="612">
        <f t="shared" si="207"/>
        <v>820</v>
      </c>
      <c r="X831" s="610"/>
      <c r="Y831" s="610"/>
      <c r="AC831">
        <f t="shared" si="197"/>
        <v>1902</v>
      </c>
      <c r="AD831">
        <f t="shared" si="198"/>
        <v>3</v>
      </c>
      <c r="AE831">
        <f t="shared" si="199"/>
        <v>0</v>
      </c>
      <c r="AF831">
        <f>SUM($AE$10:AE831)</f>
        <v>0</v>
      </c>
      <c r="AG831">
        <f t="shared" si="200"/>
        <v>0</v>
      </c>
    </row>
    <row r="832" spans="6:33" x14ac:dyDescent="0.2">
      <c r="F832" s="610">
        <f t="shared" si="208"/>
        <v>1902</v>
      </c>
      <c r="G832">
        <f t="shared" si="209"/>
        <v>821</v>
      </c>
      <c r="H832" s="612">
        <f t="shared" si="201"/>
        <v>821</v>
      </c>
      <c r="I832" s="598">
        <f t="shared" si="202"/>
        <v>0</v>
      </c>
      <c r="J832" s="598">
        <f t="shared" si="210"/>
        <v>0</v>
      </c>
      <c r="K832" s="598">
        <f t="shared" si="203"/>
        <v>0</v>
      </c>
      <c r="L832" s="598">
        <f t="shared" si="204"/>
        <v>0</v>
      </c>
      <c r="M832" s="598">
        <f t="shared" si="196"/>
        <v>0</v>
      </c>
      <c r="N832" s="598">
        <f t="shared" si="205"/>
        <v>0</v>
      </c>
      <c r="P832" s="610"/>
      <c r="V832" s="598">
        <f t="shared" si="206"/>
        <v>0</v>
      </c>
      <c r="W832" s="612">
        <f t="shared" si="207"/>
        <v>821</v>
      </c>
      <c r="X832" s="610"/>
      <c r="Y832" s="610"/>
      <c r="AC832">
        <f t="shared" si="197"/>
        <v>1902</v>
      </c>
      <c r="AD832">
        <f t="shared" si="198"/>
        <v>3</v>
      </c>
      <c r="AE832">
        <f t="shared" si="199"/>
        <v>0</v>
      </c>
      <c r="AF832">
        <f>SUM($AE$10:AE832)</f>
        <v>0</v>
      </c>
      <c r="AG832">
        <f t="shared" si="200"/>
        <v>0</v>
      </c>
    </row>
    <row r="833" spans="6:33" x14ac:dyDescent="0.2">
      <c r="F833" s="610">
        <f t="shared" si="208"/>
        <v>1902</v>
      </c>
      <c r="G833">
        <f t="shared" si="209"/>
        <v>822</v>
      </c>
      <c r="H833" s="612">
        <f t="shared" si="201"/>
        <v>822</v>
      </c>
      <c r="I833" s="598">
        <f t="shared" si="202"/>
        <v>0</v>
      </c>
      <c r="J833" s="598">
        <f t="shared" si="210"/>
        <v>0</v>
      </c>
      <c r="K833" s="598">
        <f t="shared" si="203"/>
        <v>0</v>
      </c>
      <c r="L833" s="598">
        <f t="shared" si="204"/>
        <v>0</v>
      </c>
      <c r="M833" s="598">
        <f t="shared" si="196"/>
        <v>0</v>
      </c>
      <c r="N833" s="598">
        <f t="shared" si="205"/>
        <v>0</v>
      </c>
      <c r="P833" s="610"/>
      <c r="V833" s="598">
        <f t="shared" si="206"/>
        <v>0</v>
      </c>
      <c r="W833" s="612">
        <f t="shared" si="207"/>
        <v>822</v>
      </c>
      <c r="X833" s="610"/>
      <c r="Y833" s="610"/>
      <c r="AC833">
        <f t="shared" si="197"/>
        <v>1902</v>
      </c>
      <c r="AD833">
        <f t="shared" si="198"/>
        <v>4</v>
      </c>
      <c r="AE833">
        <f t="shared" si="199"/>
        <v>0</v>
      </c>
      <c r="AF833">
        <f>SUM($AE$10:AE833)</f>
        <v>0</v>
      </c>
      <c r="AG833">
        <f t="shared" si="200"/>
        <v>0</v>
      </c>
    </row>
    <row r="834" spans="6:33" x14ac:dyDescent="0.2">
      <c r="F834" s="610">
        <f t="shared" si="208"/>
        <v>1902</v>
      </c>
      <c r="G834">
        <f t="shared" si="209"/>
        <v>823</v>
      </c>
      <c r="H834" s="612">
        <f t="shared" si="201"/>
        <v>823</v>
      </c>
      <c r="I834" s="598">
        <f t="shared" si="202"/>
        <v>0</v>
      </c>
      <c r="J834" s="598">
        <f t="shared" si="210"/>
        <v>0</v>
      </c>
      <c r="K834" s="598">
        <f t="shared" si="203"/>
        <v>0</v>
      </c>
      <c r="L834" s="598">
        <f t="shared" si="204"/>
        <v>0</v>
      </c>
      <c r="M834" s="598">
        <f t="shared" si="196"/>
        <v>0</v>
      </c>
      <c r="N834" s="598">
        <f t="shared" si="205"/>
        <v>0</v>
      </c>
      <c r="P834" s="610"/>
      <c r="V834" s="598">
        <f t="shared" si="206"/>
        <v>0</v>
      </c>
      <c r="W834" s="612">
        <f t="shared" si="207"/>
        <v>823</v>
      </c>
      <c r="X834" s="610"/>
      <c r="Y834" s="610"/>
      <c r="AC834">
        <f t="shared" si="197"/>
        <v>1902</v>
      </c>
      <c r="AD834">
        <f t="shared" si="198"/>
        <v>4</v>
      </c>
      <c r="AE834">
        <f t="shared" si="199"/>
        <v>0</v>
      </c>
      <c r="AF834">
        <f>SUM($AE$10:AE834)</f>
        <v>0</v>
      </c>
      <c r="AG834">
        <f t="shared" si="200"/>
        <v>0</v>
      </c>
    </row>
    <row r="835" spans="6:33" x14ac:dyDescent="0.2">
      <c r="F835" s="610">
        <f t="shared" si="208"/>
        <v>1902</v>
      </c>
      <c r="G835">
        <f t="shared" si="209"/>
        <v>824</v>
      </c>
      <c r="H835" s="612">
        <f t="shared" si="201"/>
        <v>824</v>
      </c>
      <c r="I835" s="598">
        <f t="shared" si="202"/>
        <v>0</v>
      </c>
      <c r="J835" s="598">
        <f t="shared" si="210"/>
        <v>0</v>
      </c>
      <c r="K835" s="598">
        <f t="shared" si="203"/>
        <v>0</v>
      </c>
      <c r="L835" s="598">
        <f t="shared" si="204"/>
        <v>0</v>
      </c>
      <c r="M835" s="598">
        <f t="shared" si="196"/>
        <v>0</v>
      </c>
      <c r="N835" s="598">
        <f t="shared" si="205"/>
        <v>0</v>
      </c>
      <c r="P835" s="610"/>
      <c r="V835" s="598">
        <f t="shared" si="206"/>
        <v>0</v>
      </c>
      <c r="W835" s="612">
        <f t="shared" si="207"/>
        <v>824</v>
      </c>
      <c r="X835" s="610"/>
      <c r="Y835" s="610"/>
      <c r="AC835">
        <f t="shared" si="197"/>
        <v>1902</v>
      </c>
      <c r="AD835">
        <f t="shared" si="198"/>
        <v>4</v>
      </c>
      <c r="AE835">
        <f t="shared" si="199"/>
        <v>0</v>
      </c>
      <c r="AF835">
        <f>SUM($AE$10:AE835)</f>
        <v>0</v>
      </c>
      <c r="AG835">
        <f t="shared" si="200"/>
        <v>0</v>
      </c>
    </row>
    <row r="836" spans="6:33" x14ac:dyDescent="0.2">
      <c r="F836" s="610">
        <f t="shared" si="208"/>
        <v>1902</v>
      </c>
      <c r="G836">
        <f t="shared" si="209"/>
        <v>825</v>
      </c>
      <c r="H836" s="612">
        <f t="shared" si="201"/>
        <v>825</v>
      </c>
      <c r="I836" s="598">
        <f t="shared" si="202"/>
        <v>0</v>
      </c>
      <c r="J836" s="598">
        <f t="shared" si="210"/>
        <v>0</v>
      </c>
      <c r="K836" s="598">
        <f t="shared" si="203"/>
        <v>0</v>
      </c>
      <c r="L836" s="598">
        <f t="shared" si="204"/>
        <v>0</v>
      </c>
      <c r="M836" s="598">
        <f t="shared" si="196"/>
        <v>0</v>
      </c>
      <c r="N836" s="598">
        <f t="shared" si="205"/>
        <v>0</v>
      </c>
      <c r="P836" s="610"/>
      <c r="V836" s="598">
        <f t="shared" si="206"/>
        <v>0</v>
      </c>
      <c r="W836" s="612">
        <f t="shared" si="207"/>
        <v>825</v>
      </c>
      <c r="X836" s="610"/>
      <c r="Y836" s="610"/>
      <c r="AC836">
        <f t="shared" si="197"/>
        <v>1902</v>
      </c>
      <c r="AD836">
        <f t="shared" si="198"/>
        <v>4</v>
      </c>
      <c r="AE836">
        <f t="shared" si="199"/>
        <v>0</v>
      </c>
      <c r="AF836">
        <f>SUM($AE$10:AE836)</f>
        <v>0</v>
      </c>
      <c r="AG836">
        <f t="shared" si="200"/>
        <v>0</v>
      </c>
    </row>
    <row r="837" spans="6:33" x14ac:dyDescent="0.2">
      <c r="F837" s="610">
        <f t="shared" si="208"/>
        <v>1902</v>
      </c>
      <c r="G837">
        <f t="shared" si="209"/>
        <v>826</v>
      </c>
      <c r="H837" s="612">
        <f t="shared" si="201"/>
        <v>826</v>
      </c>
      <c r="I837" s="598">
        <f t="shared" si="202"/>
        <v>0</v>
      </c>
      <c r="J837" s="598">
        <f t="shared" si="210"/>
        <v>0</v>
      </c>
      <c r="K837" s="598">
        <f t="shared" si="203"/>
        <v>0</v>
      </c>
      <c r="L837" s="598">
        <f t="shared" si="204"/>
        <v>0</v>
      </c>
      <c r="M837" s="598">
        <f t="shared" si="196"/>
        <v>0</v>
      </c>
      <c r="N837" s="598">
        <f t="shared" si="205"/>
        <v>0</v>
      </c>
      <c r="P837" s="610"/>
      <c r="V837" s="598">
        <f t="shared" si="206"/>
        <v>0</v>
      </c>
      <c r="W837" s="612">
        <f t="shared" si="207"/>
        <v>826</v>
      </c>
      <c r="X837" s="610"/>
      <c r="Y837" s="610"/>
      <c r="AC837">
        <f t="shared" si="197"/>
        <v>1902</v>
      </c>
      <c r="AD837">
        <f t="shared" si="198"/>
        <v>4</v>
      </c>
      <c r="AE837">
        <f t="shared" si="199"/>
        <v>0</v>
      </c>
      <c r="AF837">
        <f>SUM($AE$10:AE837)</f>
        <v>0</v>
      </c>
      <c r="AG837">
        <f t="shared" si="200"/>
        <v>0</v>
      </c>
    </row>
    <row r="838" spans="6:33" x14ac:dyDescent="0.2">
      <c r="F838" s="610">
        <f t="shared" si="208"/>
        <v>1902</v>
      </c>
      <c r="G838">
        <f t="shared" si="209"/>
        <v>827</v>
      </c>
      <c r="H838" s="612">
        <f t="shared" si="201"/>
        <v>827</v>
      </c>
      <c r="I838" s="598">
        <f t="shared" si="202"/>
        <v>0</v>
      </c>
      <c r="J838" s="598">
        <f t="shared" si="210"/>
        <v>0</v>
      </c>
      <c r="K838" s="598">
        <f t="shared" si="203"/>
        <v>0</v>
      </c>
      <c r="L838" s="598">
        <f t="shared" si="204"/>
        <v>0</v>
      </c>
      <c r="M838" s="598">
        <f t="shared" si="196"/>
        <v>0</v>
      </c>
      <c r="N838" s="598">
        <f t="shared" si="205"/>
        <v>0</v>
      </c>
      <c r="P838" s="610"/>
      <c r="V838" s="598">
        <f t="shared" si="206"/>
        <v>0</v>
      </c>
      <c r="W838" s="612">
        <f t="shared" si="207"/>
        <v>827</v>
      </c>
      <c r="X838" s="610"/>
      <c r="Y838" s="610"/>
      <c r="AC838">
        <f t="shared" si="197"/>
        <v>1902</v>
      </c>
      <c r="AD838">
        <f t="shared" si="198"/>
        <v>4</v>
      </c>
      <c r="AE838">
        <f t="shared" si="199"/>
        <v>0</v>
      </c>
      <c r="AF838">
        <f>SUM($AE$10:AE838)</f>
        <v>0</v>
      </c>
      <c r="AG838">
        <f t="shared" si="200"/>
        <v>0</v>
      </c>
    </row>
    <row r="839" spans="6:33" x14ac:dyDescent="0.2">
      <c r="F839" s="610">
        <f t="shared" si="208"/>
        <v>1902</v>
      </c>
      <c r="G839">
        <f t="shared" si="209"/>
        <v>828</v>
      </c>
      <c r="H839" s="612">
        <f t="shared" si="201"/>
        <v>828</v>
      </c>
      <c r="I839" s="598">
        <f t="shared" si="202"/>
        <v>0</v>
      </c>
      <c r="J839" s="598">
        <f t="shared" si="210"/>
        <v>0</v>
      </c>
      <c r="K839" s="598">
        <f t="shared" si="203"/>
        <v>0</v>
      </c>
      <c r="L839" s="598">
        <f t="shared" si="204"/>
        <v>0</v>
      </c>
      <c r="M839" s="598">
        <f t="shared" si="196"/>
        <v>0</v>
      </c>
      <c r="N839" s="598">
        <f t="shared" si="205"/>
        <v>0</v>
      </c>
      <c r="P839" s="610"/>
      <c r="V839" s="598">
        <f t="shared" si="206"/>
        <v>0</v>
      </c>
      <c r="W839" s="612">
        <f t="shared" si="207"/>
        <v>828</v>
      </c>
      <c r="X839" s="610"/>
      <c r="Y839" s="610"/>
      <c r="AC839">
        <f t="shared" si="197"/>
        <v>1902</v>
      </c>
      <c r="AD839">
        <f t="shared" si="198"/>
        <v>4</v>
      </c>
      <c r="AE839">
        <f t="shared" si="199"/>
        <v>0</v>
      </c>
      <c r="AF839">
        <f>SUM($AE$10:AE839)</f>
        <v>0</v>
      </c>
      <c r="AG839">
        <f t="shared" si="200"/>
        <v>0</v>
      </c>
    </row>
    <row r="840" spans="6:33" x14ac:dyDescent="0.2">
      <c r="F840" s="610">
        <f t="shared" si="208"/>
        <v>1902</v>
      </c>
      <c r="G840">
        <f t="shared" si="209"/>
        <v>829</v>
      </c>
      <c r="H840" s="612">
        <f t="shared" si="201"/>
        <v>829</v>
      </c>
      <c r="I840" s="598">
        <f t="shared" si="202"/>
        <v>0</v>
      </c>
      <c r="J840" s="598">
        <f t="shared" si="210"/>
        <v>0</v>
      </c>
      <c r="K840" s="598">
        <f t="shared" si="203"/>
        <v>0</v>
      </c>
      <c r="L840" s="598">
        <f t="shared" si="204"/>
        <v>0</v>
      </c>
      <c r="M840" s="598">
        <f t="shared" si="196"/>
        <v>0</v>
      </c>
      <c r="N840" s="598">
        <f t="shared" si="205"/>
        <v>0</v>
      </c>
      <c r="P840" s="610"/>
      <c r="V840" s="598">
        <f t="shared" si="206"/>
        <v>0</v>
      </c>
      <c r="W840" s="612">
        <f t="shared" si="207"/>
        <v>829</v>
      </c>
      <c r="X840" s="610"/>
      <c r="Y840" s="610"/>
      <c r="AC840">
        <f t="shared" si="197"/>
        <v>1902</v>
      </c>
      <c r="AD840">
        <f t="shared" si="198"/>
        <v>4</v>
      </c>
      <c r="AE840">
        <f t="shared" si="199"/>
        <v>0</v>
      </c>
      <c r="AF840">
        <f>SUM($AE$10:AE840)</f>
        <v>0</v>
      </c>
      <c r="AG840">
        <f t="shared" si="200"/>
        <v>0</v>
      </c>
    </row>
    <row r="841" spans="6:33" x14ac:dyDescent="0.2">
      <c r="F841" s="610">
        <f t="shared" si="208"/>
        <v>1902</v>
      </c>
      <c r="G841">
        <f t="shared" si="209"/>
        <v>830</v>
      </c>
      <c r="H841" s="612">
        <f t="shared" si="201"/>
        <v>830</v>
      </c>
      <c r="I841" s="598">
        <f t="shared" si="202"/>
        <v>0</v>
      </c>
      <c r="J841" s="598">
        <f t="shared" si="210"/>
        <v>0</v>
      </c>
      <c r="K841" s="598">
        <f t="shared" si="203"/>
        <v>0</v>
      </c>
      <c r="L841" s="598">
        <f t="shared" si="204"/>
        <v>0</v>
      </c>
      <c r="M841" s="598">
        <f t="shared" si="196"/>
        <v>0</v>
      </c>
      <c r="N841" s="598">
        <f t="shared" si="205"/>
        <v>0</v>
      </c>
      <c r="P841" s="610"/>
      <c r="V841" s="598">
        <f t="shared" si="206"/>
        <v>0</v>
      </c>
      <c r="W841" s="612">
        <f t="shared" si="207"/>
        <v>830</v>
      </c>
      <c r="X841" s="610"/>
      <c r="Y841" s="610"/>
      <c r="AC841">
        <f t="shared" si="197"/>
        <v>1902</v>
      </c>
      <c r="AD841">
        <f t="shared" si="198"/>
        <v>4</v>
      </c>
      <c r="AE841">
        <f t="shared" si="199"/>
        <v>0</v>
      </c>
      <c r="AF841">
        <f>SUM($AE$10:AE841)</f>
        <v>0</v>
      </c>
      <c r="AG841">
        <f t="shared" si="200"/>
        <v>0</v>
      </c>
    </row>
    <row r="842" spans="6:33" x14ac:dyDescent="0.2">
      <c r="F842" s="610">
        <f t="shared" si="208"/>
        <v>1902</v>
      </c>
      <c r="G842">
        <f t="shared" si="209"/>
        <v>831</v>
      </c>
      <c r="H842" s="612">
        <f t="shared" si="201"/>
        <v>831</v>
      </c>
      <c r="I842" s="598">
        <f t="shared" si="202"/>
        <v>0</v>
      </c>
      <c r="J842" s="598">
        <f t="shared" si="210"/>
        <v>0</v>
      </c>
      <c r="K842" s="598">
        <f t="shared" si="203"/>
        <v>0</v>
      </c>
      <c r="L842" s="598">
        <f t="shared" si="204"/>
        <v>0</v>
      </c>
      <c r="M842" s="598">
        <f t="shared" si="196"/>
        <v>0</v>
      </c>
      <c r="N842" s="598">
        <f t="shared" si="205"/>
        <v>0</v>
      </c>
      <c r="P842" s="610"/>
      <c r="V842" s="598">
        <f t="shared" si="206"/>
        <v>0</v>
      </c>
      <c r="W842" s="612">
        <f t="shared" si="207"/>
        <v>831</v>
      </c>
      <c r="X842" s="610"/>
      <c r="Y842" s="610"/>
      <c r="AC842">
        <f t="shared" si="197"/>
        <v>1902</v>
      </c>
      <c r="AD842">
        <f t="shared" si="198"/>
        <v>4</v>
      </c>
      <c r="AE842">
        <f t="shared" si="199"/>
        <v>0</v>
      </c>
      <c r="AF842">
        <f>SUM($AE$10:AE842)</f>
        <v>0</v>
      </c>
      <c r="AG842">
        <f t="shared" si="200"/>
        <v>0</v>
      </c>
    </row>
    <row r="843" spans="6:33" x14ac:dyDescent="0.2">
      <c r="F843" s="610">
        <f t="shared" si="208"/>
        <v>1902</v>
      </c>
      <c r="G843">
        <f t="shared" si="209"/>
        <v>832</v>
      </c>
      <c r="H843" s="612">
        <f t="shared" si="201"/>
        <v>832</v>
      </c>
      <c r="I843" s="598">
        <f t="shared" si="202"/>
        <v>0</v>
      </c>
      <c r="J843" s="598">
        <f t="shared" si="210"/>
        <v>0</v>
      </c>
      <c r="K843" s="598">
        <f t="shared" si="203"/>
        <v>0</v>
      </c>
      <c r="L843" s="598">
        <f t="shared" si="204"/>
        <v>0</v>
      </c>
      <c r="M843" s="598">
        <f t="shared" ref="M843:M906" si="211">IF(AND(H843&gt;$C$7,H843&lt;$C$8),$C$5,0)</f>
        <v>0</v>
      </c>
      <c r="N843" s="598">
        <f t="shared" si="205"/>
        <v>0</v>
      </c>
      <c r="P843" s="610"/>
      <c r="V843" s="598">
        <f t="shared" si="206"/>
        <v>0</v>
      </c>
      <c r="W843" s="612">
        <f t="shared" si="207"/>
        <v>832</v>
      </c>
      <c r="X843" s="610"/>
      <c r="Y843" s="610"/>
      <c r="AC843">
        <f t="shared" ref="AC843:AC906" si="212">YEAR(H843)</f>
        <v>1902</v>
      </c>
      <c r="AD843">
        <f t="shared" ref="AD843:AD906" si="213">MONTH(H843)</f>
        <v>4</v>
      </c>
      <c r="AE843">
        <f t="shared" ref="AE843:AE906" si="214">IF(AND(AD843&lt;&gt;AD842,H842&gt;=$C$6,H843&lt;=$C$7),$C$11,0)</f>
        <v>0</v>
      </c>
      <c r="AF843">
        <f>SUM($AE$10:AE843)</f>
        <v>0</v>
      </c>
      <c r="AG843">
        <f t="shared" ref="AG843:AG906" si="215">IF(G843&lt;=$C$9,$D$4*IF(H843&lt;=$C$7,AF843,0),0)</f>
        <v>0</v>
      </c>
    </row>
    <row r="844" spans="6:33" x14ac:dyDescent="0.2">
      <c r="F844" s="610">
        <f t="shared" si="208"/>
        <v>1902</v>
      </c>
      <c r="G844">
        <f t="shared" si="209"/>
        <v>833</v>
      </c>
      <c r="H844" s="612">
        <f t="shared" ref="H844:H907" si="216">$C$6+G844</f>
        <v>833</v>
      </c>
      <c r="I844" s="598">
        <f t="shared" ref="I844:I907" si="217">IF(H844&lt;=$C$7,G844*($C$5/$C$9),0)</f>
        <v>0</v>
      </c>
      <c r="J844" s="598">
        <f t="shared" si="210"/>
        <v>0</v>
      </c>
      <c r="K844" s="598">
        <f t="shared" ref="K844:K907" si="218">IF(G844&lt;=$C$9,I844*$D$4,0)</f>
        <v>0</v>
      </c>
      <c r="L844" s="598">
        <f t="shared" ref="L844:L907" si="219">IF(G844&lt;=$C$9,$D$4*IF(H844&lt;=$C$7,J844,0),0)</f>
        <v>0</v>
      </c>
      <c r="M844" s="598">
        <f t="shared" si="211"/>
        <v>0</v>
      </c>
      <c r="N844" s="598">
        <f t="shared" ref="N844:N907" si="220">IF(AND(H844&gt;$C$7,H844&lt;$C$8),$C$5*$D$4,0)</f>
        <v>0</v>
      </c>
      <c r="P844" s="610"/>
      <c r="V844" s="598">
        <f t="shared" ref="V844:V907" si="221">IF(I844-I843+M844-M843&lt;0,0,I844-I843+M844-M843)</f>
        <v>0</v>
      </c>
      <c r="W844" s="612">
        <f t="shared" ref="W844:W907" si="222">H844</f>
        <v>833</v>
      </c>
      <c r="X844" s="610"/>
      <c r="Y844" s="610"/>
      <c r="AC844">
        <f t="shared" si="212"/>
        <v>1902</v>
      </c>
      <c r="AD844">
        <f t="shared" si="213"/>
        <v>4</v>
      </c>
      <c r="AE844">
        <f t="shared" si="214"/>
        <v>0</v>
      </c>
      <c r="AF844">
        <f>SUM($AE$10:AE844)</f>
        <v>0</v>
      </c>
      <c r="AG844">
        <f t="shared" si="215"/>
        <v>0</v>
      </c>
    </row>
    <row r="845" spans="6:33" x14ac:dyDescent="0.2">
      <c r="F845" s="610">
        <f t="shared" ref="F845:F908" si="223">YEAR(H845)</f>
        <v>1902</v>
      </c>
      <c r="G845">
        <f t="shared" ref="G845:G908" si="224">1+G844</f>
        <v>834</v>
      </c>
      <c r="H845" s="612">
        <f t="shared" si="216"/>
        <v>834</v>
      </c>
      <c r="I845" s="598">
        <f t="shared" si="217"/>
        <v>0</v>
      </c>
      <c r="J845" s="598">
        <f t="shared" ref="J845:J908" si="225">IF(H845&lt;=$C$7,$C$5/2,0)</f>
        <v>0</v>
      </c>
      <c r="K845" s="598">
        <f t="shared" si="218"/>
        <v>0</v>
      </c>
      <c r="L845" s="598">
        <f t="shared" si="219"/>
        <v>0</v>
      </c>
      <c r="M845" s="598">
        <f t="shared" si="211"/>
        <v>0</v>
      </c>
      <c r="N845" s="598">
        <f t="shared" si="220"/>
        <v>0</v>
      </c>
      <c r="P845" s="610"/>
      <c r="V845" s="598">
        <f t="shared" si="221"/>
        <v>0</v>
      </c>
      <c r="W845" s="612">
        <f t="shared" si="222"/>
        <v>834</v>
      </c>
      <c r="X845" s="610"/>
      <c r="Y845" s="610"/>
      <c r="AC845">
        <f t="shared" si="212"/>
        <v>1902</v>
      </c>
      <c r="AD845">
        <f t="shared" si="213"/>
        <v>4</v>
      </c>
      <c r="AE845">
        <f t="shared" si="214"/>
        <v>0</v>
      </c>
      <c r="AF845">
        <f>SUM($AE$10:AE845)</f>
        <v>0</v>
      </c>
      <c r="AG845">
        <f t="shared" si="215"/>
        <v>0</v>
      </c>
    </row>
    <row r="846" spans="6:33" x14ac:dyDescent="0.2">
      <c r="F846" s="610">
        <f t="shared" si="223"/>
        <v>1902</v>
      </c>
      <c r="G846">
        <f t="shared" si="224"/>
        <v>835</v>
      </c>
      <c r="H846" s="612">
        <f t="shared" si="216"/>
        <v>835</v>
      </c>
      <c r="I846" s="598">
        <f t="shared" si="217"/>
        <v>0</v>
      </c>
      <c r="J846" s="598">
        <f t="shared" si="225"/>
        <v>0</v>
      </c>
      <c r="K846" s="598">
        <f t="shared" si="218"/>
        <v>0</v>
      </c>
      <c r="L846" s="598">
        <f t="shared" si="219"/>
        <v>0</v>
      </c>
      <c r="M846" s="598">
        <f t="shared" si="211"/>
        <v>0</v>
      </c>
      <c r="N846" s="598">
        <f t="shared" si="220"/>
        <v>0</v>
      </c>
      <c r="P846" s="610"/>
      <c r="V846" s="598">
        <f t="shared" si="221"/>
        <v>0</v>
      </c>
      <c r="W846" s="612">
        <f t="shared" si="222"/>
        <v>835</v>
      </c>
      <c r="X846" s="610"/>
      <c r="Y846" s="610"/>
      <c r="AC846">
        <f t="shared" si="212"/>
        <v>1902</v>
      </c>
      <c r="AD846">
        <f t="shared" si="213"/>
        <v>4</v>
      </c>
      <c r="AE846">
        <f t="shared" si="214"/>
        <v>0</v>
      </c>
      <c r="AF846">
        <f>SUM($AE$10:AE846)</f>
        <v>0</v>
      </c>
      <c r="AG846">
        <f t="shared" si="215"/>
        <v>0</v>
      </c>
    </row>
    <row r="847" spans="6:33" x14ac:dyDescent="0.2">
      <c r="F847" s="610">
        <f t="shared" si="223"/>
        <v>1902</v>
      </c>
      <c r="G847">
        <f t="shared" si="224"/>
        <v>836</v>
      </c>
      <c r="H847" s="612">
        <f t="shared" si="216"/>
        <v>836</v>
      </c>
      <c r="I847" s="598">
        <f t="shared" si="217"/>
        <v>0</v>
      </c>
      <c r="J847" s="598">
        <f t="shared" si="225"/>
        <v>0</v>
      </c>
      <c r="K847" s="598">
        <f t="shared" si="218"/>
        <v>0</v>
      </c>
      <c r="L847" s="598">
        <f t="shared" si="219"/>
        <v>0</v>
      </c>
      <c r="M847" s="598">
        <f t="shared" si="211"/>
        <v>0</v>
      </c>
      <c r="N847" s="598">
        <f t="shared" si="220"/>
        <v>0</v>
      </c>
      <c r="P847" s="610"/>
      <c r="V847" s="598">
        <f t="shared" si="221"/>
        <v>0</v>
      </c>
      <c r="W847" s="612">
        <f t="shared" si="222"/>
        <v>836</v>
      </c>
      <c r="X847" s="610"/>
      <c r="Y847" s="610"/>
      <c r="AC847">
        <f t="shared" si="212"/>
        <v>1902</v>
      </c>
      <c r="AD847">
        <f t="shared" si="213"/>
        <v>4</v>
      </c>
      <c r="AE847">
        <f t="shared" si="214"/>
        <v>0</v>
      </c>
      <c r="AF847">
        <f>SUM($AE$10:AE847)</f>
        <v>0</v>
      </c>
      <c r="AG847">
        <f t="shared" si="215"/>
        <v>0</v>
      </c>
    </row>
    <row r="848" spans="6:33" x14ac:dyDescent="0.2">
      <c r="F848" s="610">
        <f t="shared" si="223"/>
        <v>1902</v>
      </c>
      <c r="G848">
        <f t="shared" si="224"/>
        <v>837</v>
      </c>
      <c r="H848" s="612">
        <f t="shared" si="216"/>
        <v>837</v>
      </c>
      <c r="I848" s="598">
        <f t="shared" si="217"/>
        <v>0</v>
      </c>
      <c r="J848" s="598">
        <f t="shared" si="225"/>
        <v>0</v>
      </c>
      <c r="K848" s="598">
        <f t="shared" si="218"/>
        <v>0</v>
      </c>
      <c r="L848" s="598">
        <f t="shared" si="219"/>
        <v>0</v>
      </c>
      <c r="M848" s="598">
        <f t="shared" si="211"/>
        <v>0</v>
      </c>
      <c r="N848" s="598">
        <f t="shared" si="220"/>
        <v>0</v>
      </c>
      <c r="P848" s="610"/>
      <c r="V848" s="598">
        <f t="shared" si="221"/>
        <v>0</v>
      </c>
      <c r="W848" s="612">
        <f t="shared" si="222"/>
        <v>837</v>
      </c>
      <c r="X848" s="610"/>
      <c r="Y848" s="610"/>
      <c r="AC848">
        <f t="shared" si="212"/>
        <v>1902</v>
      </c>
      <c r="AD848">
        <f t="shared" si="213"/>
        <v>4</v>
      </c>
      <c r="AE848">
        <f t="shared" si="214"/>
        <v>0</v>
      </c>
      <c r="AF848">
        <f>SUM($AE$10:AE848)</f>
        <v>0</v>
      </c>
      <c r="AG848">
        <f t="shared" si="215"/>
        <v>0</v>
      </c>
    </row>
    <row r="849" spans="6:33" x14ac:dyDescent="0.2">
      <c r="F849" s="610">
        <f t="shared" si="223"/>
        <v>1902</v>
      </c>
      <c r="G849">
        <f t="shared" si="224"/>
        <v>838</v>
      </c>
      <c r="H849" s="612">
        <f t="shared" si="216"/>
        <v>838</v>
      </c>
      <c r="I849" s="598">
        <f t="shared" si="217"/>
        <v>0</v>
      </c>
      <c r="J849" s="598">
        <f t="shared" si="225"/>
        <v>0</v>
      </c>
      <c r="K849" s="598">
        <f t="shared" si="218"/>
        <v>0</v>
      </c>
      <c r="L849" s="598">
        <f t="shared" si="219"/>
        <v>0</v>
      </c>
      <c r="M849" s="598">
        <f t="shared" si="211"/>
        <v>0</v>
      </c>
      <c r="N849" s="598">
        <f t="shared" si="220"/>
        <v>0</v>
      </c>
      <c r="P849" s="610"/>
      <c r="V849" s="598">
        <f t="shared" si="221"/>
        <v>0</v>
      </c>
      <c r="W849" s="612">
        <f t="shared" si="222"/>
        <v>838</v>
      </c>
      <c r="X849" s="610"/>
      <c r="Y849" s="610"/>
      <c r="AC849">
        <f t="shared" si="212"/>
        <v>1902</v>
      </c>
      <c r="AD849">
        <f t="shared" si="213"/>
        <v>4</v>
      </c>
      <c r="AE849">
        <f t="shared" si="214"/>
        <v>0</v>
      </c>
      <c r="AF849">
        <f>SUM($AE$10:AE849)</f>
        <v>0</v>
      </c>
      <c r="AG849">
        <f t="shared" si="215"/>
        <v>0</v>
      </c>
    </row>
    <row r="850" spans="6:33" x14ac:dyDescent="0.2">
      <c r="F850" s="610">
        <f t="shared" si="223"/>
        <v>1902</v>
      </c>
      <c r="G850">
        <f t="shared" si="224"/>
        <v>839</v>
      </c>
      <c r="H850" s="612">
        <f t="shared" si="216"/>
        <v>839</v>
      </c>
      <c r="I850" s="598">
        <f t="shared" si="217"/>
        <v>0</v>
      </c>
      <c r="J850" s="598">
        <f t="shared" si="225"/>
        <v>0</v>
      </c>
      <c r="K850" s="598">
        <f t="shared" si="218"/>
        <v>0</v>
      </c>
      <c r="L850" s="598">
        <f t="shared" si="219"/>
        <v>0</v>
      </c>
      <c r="M850" s="598">
        <f t="shared" si="211"/>
        <v>0</v>
      </c>
      <c r="N850" s="598">
        <f t="shared" si="220"/>
        <v>0</v>
      </c>
      <c r="P850" s="610"/>
      <c r="V850" s="598">
        <f t="shared" si="221"/>
        <v>0</v>
      </c>
      <c r="W850" s="612">
        <f t="shared" si="222"/>
        <v>839</v>
      </c>
      <c r="X850" s="610"/>
      <c r="Y850" s="610"/>
      <c r="AC850">
        <f t="shared" si="212"/>
        <v>1902</v>
      </c>
      <c r="AD850">
        <f t="shared" si="213"/>
        <v>4</v>
      </c>
      <c r="AE850">
        <f t="shared" si="214"/>
        <v>0</v>
      </c>
      <c r="AF850">
        <f>SUM($AE$10:AE850)</f>
        <v>0</v>
      </c>
      <c r="AG850">
        <f t="shared" si="215"/>
        <v>0</v>
      </c>
    </row>
    <row r="851" spans="6:33" x14ac:dyDescent="0.2">
      <c r="F851" s="610">
        <f t="shared" si="223"/>
        <v>1902</v>
      </c>
      <c r="G851">
        <f t="shared" si="224"/>
        <v>840</v>
      </c>
      <c r="H851" s="612">
        <f t="shared" si="216"/>
        <v>840</v>
      </c>
      <c r="I851" s="598">
        <f t="shared" si="217"/>
        <v>0</v>
      </c>
      <c r="J851" s="598">
        <f t="shared" si="225"/>
        <v>0</v>
      </c>
      <c r="K851" s="598">
        <f t="shared" si="218"/>
        <v>0</v>
      </c>
      <c r="L851" s="598">
        <f t="shared" si="219"/>
        <v>0</v>
      </c>
      <c r="M851" s="598">
        <f t="shared" si="211"/>
        <v>0</v>
      </c>
      <c r="N851" s="598">
        <f t="shared" si="220"/>
        <v>0</v>
      </c>
      <c r="P851" s="610"/>
      <c r="V851" s="598">
        <f t="shared" si="221"/>
        <v>0</v>
      </c>
      <c r="W851" s="612">
        <f t="shared" si="222"/>
        <v>840</v>
      </c>
      <c r="X851" s="610"/>
      <c r="Y851" s="610"/>
      <c r="AC851">
        <f t="shared" si="212"/>
        <v>1902</v>
      </c>
      <c r="AD851">
        <f t="shared" si="213"/>
        <v>4</v>
      </c>
      <c r="AE851">
        <f t="shared" si="214"/>
        <v>0</v>
      </c>
      <c r="AF851">
        <f>SUM($AE$10:AE851)</f>
        <v>0</v>
      </c>
      <c r="AG851">
        <f t="shared" si="215"/>
        <v>0</v>
      </c>
    </row>
    <row r="852" spans="6:33" x14ac:dyDescent="0.2">
      <c r="F852" s="610">
        <f t="shared" si="223"/>
        <v>1902</v>
      </c>
      <c r="G852">
        <f t="shared" si="224"/>
        <v>841</v>
      </c>
      <c r="H852" s="612">
        <f t="shared" si="216"/>
        <v>841</v>
      </c>
      <c r="I852" s="598">
        <f t="shared" si="217"/>
        <v>0</v>
      </c>
      <c r="J852" s="598">
        <f t="shared" si="225"/>
        <v>0</v>
      </c>
      <c r="K852" s="598">
        <f t="shared" si="218"/>
        <v>0</v>
      </c>
      <c r="L852" s="598">
        <f t="shared" si="219"/>
        <v>0</v>
      </c>
      <c r="M852" s="598">
        <f t="shared" si="211"/>
        <v>0</v>
      </c>
      <c r="N852" s="598">
        <f t="shared" si="220"/>
        <v>0</v>
      </c>
      <c r="P852" s="610"/>
      <c r="V852" s="598">
        <f t="shared" si="221"/>
        <v>0</v>
      </c>
      <c r="W852" s="612">
        <f t="shared" si="222"/>
        <v>841</v>
      </c>
      <c r="X852" s="610"/>
      <c r="Y852" s="610"/>
      <c r="AC852">
        <f t="shared" si="212"/>
        <v>1902</v>
      </c>
      <c r="AD852">
        <f t="shared" si="213"/>
        <v>4</v>
      </c>
      <c r="AE852">
        <f t="shared" si="214"/>
        <v>0</v>
      </c>
      <c r="AF852">
        <f>SUM($AE$10:AE852)</f>
        <v>0</v>
      </c>
      <c r="AG852">
        <f t="shared" si="215"/>
        <v>0</v>
      </c>
    </row>
    <row r="853" spans="6:33" x14ac:dyDescent="0.2">
      <c r="F853" s="610">
        <f t="shared" si="223"/>
        <v>1902</v>
      </c>
      <c r="G853">
        <f t="shared" si="224"/>
        <v>842</v>
      </c>
      <c r="H853" s="612">
        <f t="shared" si="216"/>
        <v>842</v>
      </c>
      <c r="I853" s="598">
        <f t="shared" si="217"/>
        <v>0</v>
      </c>
      <c r="J853" s="598">
        <f t="shared" si="225"/>
        <v>0</v>
      </c>
      <c r="K853" s="598">
        <f t="shared" si="218"/>
        <v>0</v>
      </c>
      <c r="L853" s="598">
        <f t="shared" si="219"/>
        <v>0</v>
      </c>
      <c r="M853" s="598">
        <f t="shared" si="211"/>
        <v>0</v>
      </c>
      <c r="N853" s="598">
        <f t="shared" si="220"/>
        <v>0</v>
      </c>
      <c r="P853" s="610"/>
      <c r="V853" s="598">
        <f t="shared" si="221"/>
        <v>0</v>
      </c>
      <c r="W853" s="612">
        <f t="shared" si="222"/>
        <v>842</v>
      </c>
      <c r="X853" s="610"/>
      <c r="Y853" s="610"/>
      <c r="AC853">
        <f t="shared" si="212"/>
        <v>1902</v>
      </c>
      <c r="AD853">
        <f t="shared" si="213"/>
        <v>4</v>
      </c>
      <c r="AE853">
        <f t="shared" si="214"/>
        <v>0</v>
      </c>
      <c r="AF853">
        <f>SUM($AE$10:AE853)</f>
        <v>0</v>
      </c>
      <c r="AG853">
        <f t="shared" si="215"/>
        <v>0</v>
      </c>
    </row>
    <row r="854" spans="6:33" x14ac:dyDescent="0.2">
      <c r="F854" s="610">
        <f t="shared" si="223"/>
        <v>1902</v>
      </c>
      <c r="G854">
        <f t="shared" si="224"/>
        <v>843</v>
      </c>
      <c r="H854" s="612">
        <f t="shared" si="216"/>
        <v>843</v>
      </c>
      <c r="I854" s="598">
        <f t="shared" si="217"/>
        <v>0</v>
      </c>
      <c r="J854" s="598">
        <f t="shared" si="225"/>
        <v>0</v>
      </c>
      <c r="K854" s="598">
        <f t="shared" si="218"/>
        <v>0</v>
      </c>
      <c r="L854" s="598">
        <f t="shared" si="219"/>
        <v>0</v>
      </c>
      <c r="M854" s="598">
        <f t="shared" si="211"/>
        <v>0</v>
      </c>
      <c r="N854" s="598">
        <f t="shared" si="220"/>
        <v>0</v>
      </c>
      <c r="P854" s="610"/>
      <c r="V854" s="598">
        <f t="shared" si="221"/>
        <v>0</v>
      </c>
      <c r="W854" s="612">
        <f t="shared" si="222"/>
        <v>843</v>
      </c>
      <c r="X854" s="610"/>
      <c r="Y854" s="610"/>
      <c r="AC854">
        <f t="shared" si="212"/>
        <v>1902</v>
      </c>
      <c r="AD854">
        <f t="shared" si="213"/>
        <v>4</v>
      </c>
      <c r="AE854">
        <f t="shared" si="214"/>
        <v>0</v>
      </c>
      <c r="AF854">
        <f>SUM($AE$10:AE854)</f>
        <v>0</v>
      </c>
      <c r="AG854">
        <f t="shared" si="215"/>
        <v>0</v>
      </c>
    </row>
    <row r="855" spans="6:33" x14ac:dyDescent="0.2">
      <c r="F855" s="610">
        <f t="shared" si="223"/>
        <v>1902</v>
      </c>
      <c r="G855">
        <f t="shared" si="224"/>
        <v>844</v>
      </c>
      <c r="H855" s="612">
        <f t="shared" si="216"/>
        <v>844</v>
      </c>
      <c r="I855" s="598">
        <f t="shared" si="217"/>
        <v>0</v>
      </c>
      <c r="J855" s="598">
        <f t="shared" si="225"/>
        <v>0</v>
      </c>
      <c r="K855" s="598">
        <f t="shared" si="218"/>
        <v>0</v>
      </c>
      <c r="L855" s="598">
        <f t="shared" si="219"/>
        <v>0</v>
      </c>
      <c r="M855" s="598">
        <f t="shared" si="211"/>
        <v>0</v>
      </c>
      <c r="N855" s="598">
        <f t="shared" si="220"/>
        <v>0</v>
      </c>
      <c r="P855" s="610"/>
      <c r="V855" s="598">
        <f t="shared" si="221"/>
        <v>0</v>
      </c>
      <c r="W855" s="612">
        <f t="shared" si="222"/>
        <v>844</v>
      </c>
      <c r="X855" s="610"/>
      <c r="Y855" s="610"/>
      <c r="AC855">
        <f t="shared" si="212"/>
        <v>1902</v>
      </c>
      <c r="AD855">
        <f t="shared" si="213"/>
        <v>4</v>
      </c>
      <c r="AE855">
        <f t="shared" si="214"/>
        <v>0</v>
      </c>
      <c r="AF855">
        <f>SUM($AE$10:AE855)</f>
        <v>0</v>
      </c>
      <c r="AG855">
        <f t="shared" si="215"/>
        <v>0</v>
      </c>
    </row>
    <row r="856" spans="6:33" x14ac:dyDescent="0.2">
      <c r="F856" s="610">
        <f t="shared" si="223"/>
        <v>1902</v>
      </c>
      <c r="G856">
        <f t="shared" si="224"/>
        <v>845</v>
      </c>
      <c r="H856" s="612">
        <f t="shared" si="216"/>
        <v>845</v>
      </c>
      <c r="I856" s="598">
        <f t="shared" si="217"/>
        <v>0</v>
      </c>
      <c r="J856" s="598">
        <f t="shared" si="225"/>
        <v>0</v>
      </c>
      <c r="K856" s="598">
        <f t="shared" si="218"/>
        <v>0</v>
      </c>
      <c r="L856" s="598">
        <f t="shared" si="219"/>
        <v>0</v>
      </c>
      <c r="M856" s="598">
        <f t="shared" si="211"/>
        <v>0</v>
      </c>
      <c r="N856" s="598">
        <f t="shared" si="220"/>
        <v>0</v>
      </c>
      <c r="P856" s="610"/>
      <c r="V856" s="598">
        <f t="shared" si="221"/>
        <v>0</v>
      </c>
      <c r="W856" s="612">
        <f t="shared" si="222"/>
        <v>845</v>
      </c>
      <c r="X856" s="610"/>
      <c r="Y856" s="610"/>
      <c r="AC856">
        <f t="shared" si="212"/>
        <v>1902</v>
      </c>
      <c r="AD856">
        <f t="shared" si="213"/>
        <v>4</v>
      </c>
      <c r="AE856">
        <f t="shared" si="214"/>
        <v>0</v>
      </c>
      <c r="AF856">
        <f>SUM($AE$10:AE856)</f>
        <v>0</v>
      </c>
      <c r="AG856">
        <f t="shared" si="215"/>
        <v>0</v>
      </c>
    </row>
    <row r="857" spans="6:33" x14ac:dyDescent="0.2">
      <c r="F857" s="610">
        <f t="shared" si="223"/>
        <v>1902</v>
      </c>
      <c r="G857">
        <f t="shared" si="224"/>
        <v>846</v>
      </c>
      <c r="H857" s="612">
        <f t="shared" si="216"/>
        <v>846</v>
      </c>
      <c r="I857" s="598">
        <f t="shared" si="217"/>
        <v>0</v>
      </c>
      <c r="J857" s="598">
        <f t="shared" si="225"/>
        <v>0</v>
      </c>
      <c r="K857" s="598">
        <f t="shared" si="218"/>
        <v>0</v>
      </c>
      <c r="L857" s="598">
        <f t="shared" si="219"/>
        <v>0</v>
      </c>
      <c r="M857" s="598">
        <f t="shared" si="211"/>
        <v>0</v>
      </c>
      <c r="N857" s="598">
        <f t="shared" si="220"/>
        <v>0</v>
      </c>
      <c r="P857" s="610"/>
      <c r="V857" s="598">
        <f t="shared" si="221"/>
        <v>0</v>
      </c>
      <c r="W857" s="612">
        <f t="shared" si="222"/>
        <v>846</v>
      </c>
      <c r="X857" s="610"/>
      <c r="Y857" s="610"/>
      <c r="AC857">
        <f t="shared" si="212"/>
        <v>1902</v>
      </c>
      <c r="AD857">
        <f t="shared" si="213"/>
        <v>4</v>
      </c>
      <c r="AE857">
        <f t="shared" si="214"/>
        <v>0</v>
      </c>
      <c r="AF857">
        <f>SUM($AE$10:AE857)</f>
        <v>0</v>
      </c>
      <c r="AG857">
        <f t="shared" si="215"/>
        <v>0</v>
      </c>
    </row>
    <row r="858" spans="6:33" x14ac:dyDescent="0.2">
      <c r="F858" s="610">
        <f t="shared" si="223"/>
        <v>1902</v>
      </c>
      <c r="G858">
        <f t="shared" si="224"/>
        <v>847</v>
      </c>
      <c r="H858" s="612">
        <f t="shared" si="216"/>
        <v>847</v>
      </c>
      <c r="I858" s="598">
        <f t="shared" si="217"/>
        <v>0</v>
      </c>
      <c r="J858" s="598">
        <f t="shared" si="225"/>
        <v>0</v>
      </c>
      <c r="K858" s="598">
        <f t="shared" si="218"/>
        <v>0</v>
      </c>
      <c r="L858" s="598">
        <f t="shared" si="219"/>
        <v>0</v>
      </c>
      <c r="M858" s="598">
        <f t="shared" si="211"/>
        <v>0</v>
      </c>
      <c r="N858" s="598">
        <f t="shared" si="220"/>
        <v>0</v>
      </c>
      <c r="P858" s="610"/>
      <c r="V858" s="598">
        <f t="shared" si="221"/>
        <v>0</v>
      </c>
      <c r="W858" s="612">
        <f t="shared" si="222"/>
        <v>847</v>
      </c>
      <c r="X858" s="610"/>
      <c r="Y858" s="610"/>
      <c r="AC858">
        <f t="shared" si="212"/>
        <v>1902</v>
      </c>
      <c r="AD858">
        <f t="shared" si="213"/>
        <v>4</v>
      </c>
      <c r="AE858">
        <f t="shared" si="214"/>
        <v>0</v>
      </c>
      <c r="AF858">
        <f>SUM($AE$10:AE858)</f>
        <v>0</v>
      </c>
      <c r="AG858">
        <f t="shared" si="215"/>
        <v>0</v>
      </c>
    </row>
    <row r="859" spans="6:33" x14ac:dyDescent="0.2">
      <c r="F859" s="610">
        <f t="shared" si="223"/>
        <v>1902</v>
      </c>
      <c r="G859">
        <f t="shared" si="224"/>
        <v>848</v>
      </c>
      <c r="H859" s="612">
        <f t="shared" si="216"/>
        <v>848</v>
      </c>
      <c r="I859" s="598">
        <f t="shared" si="217"/>
        <v>0</v>
      </c>
      <c r="J859" s="598">
        <f t="shared" si="225"/>
        <v>0</v>
      </c>
      <c r="K859" s="598">
        <f t="shared" si="218"/>
        <v>0</v>
      </c>
      <c r="L859" s="598">
        <f t="shared" si="219"/>
        <v>0</v>
      </c>
      <c r="M859" s="598">
        <f t="shared" si="211"/>
        <v>0</v>
      </c>
      <c r="N859" s="598">
        <f t="shared" si="220"/>
        <v>0</v>
      </c>
      <c r="P859" s="610"/>
      <c r="V859" s="598">
        <f t="shared" si="221"/>
        <v>0</v>
      </c>
      <c r="W859" s="612">
        <f t="shared" si="222"/>
        <v>848</v>
      </c>
      <c r="X859" s="610"/>
      <c r="Y859" s="610"/>
      <c r="AC859">
        <f t="shared" si="212"/>
        <v>1902</v>
      </c>
      <c r="AD859">
        <f t="shared" si="213"/>
        <v>4</v>
      </c>
      <c r="AE859">
        <f t="shared" si="214"/>
        <v>0</v>
      </c>
      <c r="AF859">
        <f>SUM($AE$10:AE859)</f>
        <v>0</v>
      </c>
      <c r="AG859">
        <f t="shared" si="215"/>
        <v>0</v>
      </c>
    </row>
    <row r="860" spans="6:33" x14ac:dyDescent="0.2">
      <c r="F860" s="610">
        <f t="shared" si="223"/>
        <v>1902</v>
      </c>
      <c r="G860">
        <f t="shared" si="224"/>
        <v>849</v>
      </c>
      <c r="H860" s="612">
        <f t="shared" si="216"/>
        <v>849</v>
      </c>
      <c r="I860" s="598">
        <f t="shared" si="217"/>
        <v>0</v>
      </c>
      <c r="J860" s="598">
        <f t="shared" si="225"/>
        <v>0</v>
      </c>
      <c r="K860" s="598">
        <f t="shared" si="218"/>
        <v>0</v>
      </c>
      <c r="L860" s="598">
        <f t="shared" si="219"/>
        <v>0</v>
      </c>
      <c r="M860" s="598">
        <f t="shared" si="211"/>
        <v>0</v>
      </c>
      <c r="N860" s="598">
        <f t="shared" si="220"/>
        <v>0</v>
      </c>
      <c r="P860" s="610"/>
      <c r="V860" s="598">
        <f t="shared" si="221"/>
        <v>0</v>
      </c>
      <c r="W860" s="612">
        <f t="shared" si="222"/>
        <v>849</v>
      </c>
      <c r="X860" s="610"/>
      <c r="Y860" s="610"/>
      <c r="AC860">
        <f t="shared" si="212"/>
        <v>1902</v>
      </c>
      <c r="AD860">
        <f t="shared" si="213"/>
        <v>4</v>
      </c>
      <c r="AE860">
        <f t="shared" si="214"/>
        <v>0</v>
      </c>
      <c r="AF860">
        <f>SUM($AE$10:AE860)</f>
        <v>0</v>
      </c>
      <c r="AG860">
        <f t="shared" si="215"/>
        <v>0</v>
      </c>
    </row>
    <row r="861" spans="6:33" x14ac:dyDescent="0.2">
      <c r="F861" s="610">
        <f t="shared" si="223"/>
        <v>1902</v>
      </c>
      <c r="G861">
        <f t="shared" si="224"/>
        <v>850</v>
      </c>
      <c r="H861" s="612">
        <f t="shared" si="216"/>
        <v>850</v>
      </c>
      <c r="I861" s="598">
        <f t="shared" si="217"/>
        <v>0</v>
      </c>
      <c r="J861" s="598">
        <f t="shared" si="225"/>
        <v>0</v>
      </c>
      <c r="K861" s="598">
        <f t="shared" si="218"/>
        <v>0</v>
      </c>
      <c r="L861" s="598">
        <f t="shared" si="219"/>
        <v>0</v>
      </c>
      <c r="M861" s="598">
        <f t="shared" si="211"/>
        <v>0</v>
      </c>
      <c r="N861" s="598">
        <f t="shared" si="220"/>
        <v>0</v>
      </c>
      <c r="P861" s="610"/>
      <c r="V861" s="598">
        <f t="shared" si="221"/>
        <v>0</v>
      </c>
      <c r="W861" s="612">
        <f t="shared" si="222"/>
        <v>850</v>
      </c>
      <c r="X861" s="610"/>
      <c r="Y861" s="610"/>
      <c r="AC861">
        <f t="shared" si="212"/>
        <v>1902</v>
      </c>
      <c r="AD861">
        <f t="shared" si="213"/>
        <v>4</v>
      </c>
      <c r="AE861">
        <f t="shared" si="214"/>
        <v>0</v>
      </c>
      <c r="AF861">
        <f>SUM($AE$10:AE861)</f>
        <v>0</v>
      </c>
      <c r="AG861">
        <f t="shared" si="215"/>
        <v>0</v>
      </c>
    </row>
    <row r="862" spans="6:33" x14ac:dyDescent="0.2">
      <c r="F862" s="610">
        <f t="shared" si="223"/>
        <v>1902</v>
      </c>
      <c r="G862">
        <f t="shared" si="224"/>
        <v>851</v>
      </c>
      <c r="H862" s="612">
        <f t="shared" si="216"/>
        <v>851</v>
      </c>
      <c r="I862" s="598">
        <f t="shared" si="217"/>
        <v>0</v>
      </c>
      <c r="J862" s="598">
        <f t="shared" si="225"/>
        <v>0</v>
      </c>
      <c r="K862" s="598">
        <f t="shared" si="218"/>
        <v>0</v>
      </c>
      <c r="L862" s="598">
        <f t="shared" si="219"/>
        <v>0</v>
      </c>
      <c r="M862" s="598">
        <f t="shared" si="211"/>
        <v>0</v>
      </c>
      <c r="N862" s="598">
        <f t="shared" si="220"/>
        <v>0</v>
      </c>
      <c r="P862" s="610"/>
      <c r="V862" s="598">
        <f t="shared" si="221"/>
        <v>0</v>
      </c>
      <c r="W862" s="612">
        <f t="shared" si="222"/>
        <v>851</v>
      </c>
      <c r="X862" s="610"/>
      <c r="Y862" s="610"/>
      <c r="AC862">
        <f t="shared" si="212"/>
        <v>1902</v>
      </c>
      <c r="AD862">
        <f t="shared" si="213"/>
        <v>4</v>
      </c>
      <c r="AE862">
        <f t="shared" si="214"/>
        <v>0</v>
      </c>
      <c r="AF862">
        <f>SUM($AE$10:AE862)</f>
        <v>0</v>
      </c>
      <c r="AG862">
        <f t="shared" si="215"/>
        <v>0</v>
      </c>
    </row>
    <row r="863" spans="6:33" x14ac:dyDescent="0.2">
      <c r="F863" s="610">
        <f t="shared" si="223"/>
        <v>1902</v>
      </c>
      <c r="G863">
        <f t="shared" si="224"/>
        <v>852</v>
      </c>
      <c r="H863" s="612">
        <f t="shared" si="216"/>
        <v>852</v>
      </c>
      <c r="I863" s="598">
        <f t="shared" si="217"/>
        <v>0</v>
      </c>
      <c r="J863" s="598">
        <f t="shared" si="225"/>
        <v>0</v>
      </c>
      <c r="K863" s="598">
        <f t="shared" si="218"/>
        <v>0</v>
      </c>
      <c r="L863" s="598">
        <f t="shared" si="219"/>
        <v>0</v>
      </c>
      <c r="M863" s="598">
        <f t="shared" si="211"/>
        <v>0</v>
      </c>
      <c r="N863" s="598">
        <f t="shared" si="220"/>
        <v>0</v>
      </c>
      <c r="P863" s="610"/>
      <c r="V863" s="598">
        <f t="shared" si="221"/>
        <v>0</v>
      </c>
      <c r="W863" s="612">
        <f t="shared" si="222"/>
        <v>852</v>
      </c>
      <c r="X863" s="610"/>
      <c r="Y863" s="610"/>
      <c r="AC863">
        <f t="shared" si="212"/>
        <v>1902</v>
      </c>
      <c r="AD863">
        <f t="shared" si="213"/>
        <v>5</v>
      </c>
      <c r="AE863">
        <f t="shared" si="214"/>
        <v>0</v>
      </c>
      <c r="AF863">
        <f>SUM($AE$10:AE863)</f>
        <v>0</v>
      </c>
      <c r="AG863">
        <f t="shared" si="215"/>
        <v>0</v>
      </c>
    </row>
    <row r="864" spans="6:33" x14ac:dyDescent="0.2">
      <c r="F864" s="610">
        <f t="shared" si="223"/>
        <v>1902</v>
      </c>
      <c r="G864">
        <f t="shared" si="224"/>
        <v>853</v>
      </c>
      <c r="H864" s="612">
        <f t="shared" si="216"/>
        <v>853</v>
      </c>
      <c r="I864" s="598">
        <f t="shared" si="217"/>
        <v>0</v>
      </c>
      <c r="J864" s="598">
        <f t="shared" si="225"/>
        <v>0</v>
      </c>
      <c r="K864" s="598">
        <f t="shared" si="218"/>
        <v>0</v>
      </c>
      <c r="L864" s="598">
        <f t="shared" si="219"/>
        <v>0</v>
      </c>
      <c r="M864" s="598">
        <f t="shared" si="211"/>
        <v>0</v>
      </c>
      <c r="N864" s="598">
        <f t="shared" si="220"/>
        <v>0</v>
      </c>
      <c r="P864" s="610"/>
      <c r="V864" s="598">
        <f t="shared" si="221"/>
        <v>0</v>
      </c>
      <c r="W864" s="612">
        <f t="shared" si="222"/>
        <v>853</v>
      </c>
      <c r="X864" s="610"/>
      <c r="Y864" s="610"/>
      <c r="AC864">
        <f t="shared" si="212"/>
        <v>1902</v>
      </c>
      <c r="AD864">
        <f t="shared" si="213"/>
        <v>5</v>
      </c>
      <c r="AE864">
        <f t="shared" si="214"/>
        <v>0</v>
      </c>
      <c r="AF864">
        <f>SUM($AE$10:AE864)</f>
        <v>0</v>
      </c>
      <c r="AG864">
        <f t="shared" si="215"/>
        <v>0</v>
      </c>
    </row>
    <row r="865" spans="6:33" x14ac:dyDescent="0.2">
      <c r="F865" s="610">
        <f t="shared" si="223"/>
        <v>1902</v>
      </c>
      <c r="G865">
        <f t="shared" si="224"/>
        <v>854</v>
      </c>
      <c r="H865" s="612">
        <f t="shared" si="216"/>
        <v>854</v>
      </c>
      <c r="I865" s="598">
        <f t="shared" si="217"/>
        <v>0</v>
      </c>
      <c r="J865" s="598">
        <f t="shared" si="225"/>
        <v>0</v>
      </c>
      <c r="K865" s="598">
        <f t="shared" si="218"/>
        <v>0</v>
      </c>
      <c r="L865" s="598">
        <f t="shared" si="219"/>
        <v>0</v>
      </c>
      <c r="M865" s="598">
        <f t="shared" si="211"/>
        <v>0</v>
      </c>
      <c r="N865" s="598">
        <f t="shared" si="220"/>
        <v>0</v>
      </c>
      <c r="P865" s="610"/>
      <c r="V865" s="598">
        <f t="shared" si="221"/>
        <v>0</v>
      </c>
      <c r="W865" s="612">
        <f t="shared" si="222"/>
        <v>854</v>
      </c>
      <c r="X865" s="610"/>
      <c r="Y865" s="610"/>
      <c r="AC865">
        <f t="shared" si="212"/>
        <v>1902</v>
      </c>
      <c r="AD865">
        <f t="shared" si="213"/>
        <v>5</v>
      </c>
      <c r="AE865">
        <f t="shared" si="214"/>
        <v>0</v>
      </c>
      <c r="AF865">
        <f>SUM($AE$10:AE865)</f>
        <v>0</v>
      </c>
      <c r="AG865">
        <f t="shared" si="215"/>
        <v>0</v>
      </c>
    </row>
    <row r="866" spans="6:33" x14ac:dyDescent="0.2">
      <c r="F866" s="610">
        <f t="shared" si="223"/>
        <v>1902</v>
      </c>
      <c r="G866">
        <f t="shared" si="224"/>
        <v>855</v>
      </c>
      <c r="H866" s="612">
        <f t="shared" si="216"/>
        <v>855</v>
      </c>
      <c r="I866" s="598">
        <f t="shared" si="217"/>
        <v>0</v>
      </c>
      <c r="J866" s="598">
        <f t="shared" si="225"/>
        <v>0</v>
      </c>
      <c r="K866" s="598">
        <f t="shared" si="218"/>
        <v>0</v>
      </c>
      <c r="L866" s="598">
        <f t="shared" si="219"/>
        <v>0</v>
      </c>
      <c r="M866" s="598">
        <f t="shared" si="211"/>
        <v>0</v>
      </c>
      <c r="N866" s="598">
        <f t="shared" si="220"/>
        <v>0</v>
      </c>
      <c r="P866" s="610"/>
      <c r="V866" s="598">
        <f t="shared" si="221"/>
        <v>0</v>
      </c>
      <c r="W866" s="612">
        <f t="shared" si="222"/>
        <v>855</v>
      </c>
      <c r="X866" s="610"/>
      <c r="Y866" s="610"/>
      <c r="AC866">
        <f t="shared" si="212"/>
        <v>1902</v>
      </c>
      <c r="AD866">
        <f t="shared" si="213"/>
        <v>5</v>
      </c>
      <c r="AE866">
        <f t="shared" si="214"/>
        <v>0</v>
      </c>
      <c r="AF866">
        <f>SUM($AE$10:AE866)</f>
        <v>0</v>
      </c>
      <c r="AG866">
        <f t="shared" si="215"/>
        <v>0</v>
      </c>
    </row>
    <row r="867" spans="6:33" x14ac:dyDescent="0.2">
      <c r="F867" s="610">
        <f t="shared" si="223"/>
        <v>1902</v>
      </c>
      <c r="G867">
        <f t="shared" si="224"/>
        <v>856</v>
      </c>
      <c r="H867" s="612">
        <f t="shared" si="216"/>
        <v>856</v>
      </c>
      <c r="I867" s="598">
        <f t="shared" si="217"/>
        <v>0</v>
      </c>
      <c r="J867" s="598">
        <f t="shared" si="225"/>
        <v>0</v>
      </c>
      <c r="K867" s="598">
        <f t="shared" si="218"/>
        <v>0</v>
      </c>
      <c r="L867" s="598">
        <f t="shared" si="219"/>
        <v>0</v>
      </c>
      <c r="M867" s="598">
        <f t="shared" si="211"/>
        <v>0</v>
      </c>
      <c r="N867" s="598">
        <f t="shared" si="220"/>
        <v>0</v>
      </c>
      <c r="P867" s="610"/>
      <c r="V867" s="598">
        <f t="shared" si="221"/>
        <v>0</v>
      </c>
      <c r="W867" s="612">
        <f t="shared" si="222"/>
        <v>856</v>
      </c>
      <c r="X867" s="610"/>
      <c r="Y867" s="610"/>
      <c r="AC867">
        <f t="shared" si="212"/>
        <v>1902</v>
      </c>
      <c r="AD867">
        <f t="shared" si="213"/>
        <v>5</v>
      </c>
      <c r="AE867">
        <f t="shared" si="214"/>
        <v>0</v>
      </c>
      <c r="AF867">
        <f>SUM($AE$10:AE867)</f>
        <v>0</v>
      </c>
      <c r="AG867">
        <f t="shared" si="215"/>
        <v>0</v>
      </c>
    </row>
    <row r="868" spans="6:33" x14ac:dyDescent="0.2">
      <c r="F868" s="610">
        <f t="shared" si="223"/>
        <v>1902</v>
      </c>
      <c r="G868">
        <f t="shared" si="224"/>
        <v>857</v>
      </c>
      <c r="H868" s="612">
        <f t="shared" si="216"/>
        <v>857</v>
      </c>
      <c r="I868" s="598">
        <f t="shared" si="217"/>
        <v>0</v>
      </c>
      <c r="J868" s="598">
        <f t="shared" si="225"/>
        <v>0</v>
      </c>
      <c r="K868" s="598">
        <f t="shared" si="218"/>
        <v>0</v>
      </c>
      <c r="L868" s="598">
        <f t="shared" si="219"/>
        <v>0</v>
      </c>
      <c r="M868" s="598">
        <f t="shared" si="211"/>
        <v>0</v>
      </c>
      <c r="N868" s="598">
        <f t="shared" si="220"/>
        <v>0</v>
      </c>
      <c r="P868" s="610"/>
      <c r="V868" s="598">
        <f t="shared" si="221"/>
        <v>0</v>
      </c>
      <c r="W868" s="612">
        <f t="shared" si="222"/>
        <v>857</v>
      </c>
      <c r="X868" s="610"/>
      <c r="Y868" s="610"/>
      <c r="AC868">
        <f t="shared" si="212"/>
        <v>1902</v>
      </c>
      <c r="AD868">
        <f t="shared" si="213"/>
        <v>5</v>
      </c>
      <c r="AE868">
        <f t="shared" si="214"/>
        <v>0</v>
      </c>
      <c r="AF868">
        <f>SUM($AE$10:AE868)</f>
        <v>0</v>
      </c>
      <c r="AG868">
        <f t="shared" si="215"/>
        <v>0</v>
      </c>
    </row>
    <row r="869" spans="6:33" x14ac:dyDescent="0.2">
      <c r="F869" s="610">
        <f t="shared" si="223"/>
        <v>1902</v>
      </c>
      <c r="G869">
        <f t="shared" si="224"/>
        <v>858</v>
      </c>
      <c r="H869" s="612">
        <f t="shared" si="216"/>
        <v>858</v>
      </c>
      <c r="I869" s="598">
        <f t="shared" si="217"/>
        <v>0</v>
      </c>
      <c r="J869" s="598">
        <f t="shared" si="225"/>
        <v>0</v>
      </c>
      <c r="K869" s="598">
        <f t="shared" si="218"/>
        <v>0</v>
      </c>
      <c r="L869" s="598">
        <f t="shared" si="219"/>
        <v>0</v>
      </c>
      <c r="M869" s="598">
        <f t="shared" si="211"/>
        <v>0</v>
      </c>
      <c r="N869" s="598">
        <f t="shared" si="220"/>
        <v>0</v>
      </c>
      <c r="P869" s="610"/>
      <c r="V869" s="598">
        <f t="shared" si="221"/>
        <v>0</v>
      </c>
      <c r="W869" s="612">
        <f t="shared" si="222"/>
        <v>858</v>
      </c>
      <c r="X869" s="610"/>
      <c r="Y869" s="610"/>
      <c r="AC869">
        <f t="shared" si="212"/>
        <v>1902</v>
      </c>
      <c r="AD869">
        <f t="shared" si="213"/>
        <v>5</v>
      </c>
      <c r="AE869">
        <f t="shared" si="214"/>
        <v>0</v>
      </c>
      <c r="AF869">
        <f>SUM($AE$10:AE869)</f>
        <v>0</v>
      </c>
      <c r="AG869">
        <f t="shared" si="215"/>
        <v>0</v>
      </c>
    </row>
    <row r="870" spans="6:33" x14ac:dyDescent="0.2">
      <c r="F870" s="610">
        <f t="shared" si="223"/>
        <v>1902</v>
      </c>
      <c r="G870">
        <f t="shared" si="224"/>
        <v>859</v>
      </c>
      <c r="H870" s="612">
        <f t="shared" si="216"/>
        <v>859</v>
      </c>
      <c r="I870" s="598">
        <f t="shared" si="217"/>
        <v>0</v>
      </c>
      <c r="J870" s="598">
        <f t="shared" si="225"/>
        <v>0</v>
      </c>
      <c r="K870" s="598">
        <f t="shared" si="218"/>
        <v>0</v>
      </c>
      <c r="L870" s="598">
        <f t="shared" si="219"/>
        <v>0</v>
      </c>
      <c r="M870" s="598">
        <f t="shared" si="211"/>
        <v>0</v>
      </c>
      <c r="N870" s="598">
        <f t="shared" si="220"/>
        <v>0</v>
      </c>
      <c r="P870" s="610"/>
      <c r="V870" s="598">
        <f t="shared" si="221"/>
        <v>0</v>
      </c>
      <c r="W870" s="612">
        <f t="shared" si="222"/>
        <v>859</v>
      </c>
      <c r="X870" s="610"/>
      <c r="Y870" s="610"/>
      <c r="AC870">
        <f t="shared" si="212"/>
        <v>1902</v>
      </c>
      <c r="AD870">
        <f t="shared" si="213"/>
        <v>5</v>
      </c>
      <c r="AE870">
        <f t="shared" si="214"/>
        <v>0</v>
      </c>
      <c r="AF870">
        <f>SUM($AE$10:AE870)</f>
        <v>0</v>
      </c>
      <c r="AG870">
        <f t="shared" si="215"/>
        <v>0</v>
      </c>
    </row>
    <row r="871" spans="6:33" x14ac:dyDescent="0.2">
      <c r="F871" s="610">
        <f t="shared" si="223"/>
        <v>1902</v>
      </c>
      <c r="G871">
        <f t="shared" si="224"/>
        <v>860</v>
      </c>
      <c r="H871" s="612">
        <f t="shared" si="216"/>
        <v>860</v>
      </c>
      <c r="I871" s="598">
        <f t="shared" si="217"/>
        <v>0</v>
      </c>
      <c r="J871" s="598">
        <f t="shared" si="225"/>
        <v>0</v>
      </c>
      <c r="K871" s="598">
        <f t="shared" si="218"/>
        <v>0</v>
      </c>
      <c r="L871" s="598">
        <f t="shared" si="219"/>
        <v>0</v>
      </c>
      <c r="M871" s="598">
        <f t="shared" si="211"/>
        <v>0</v>
      </c>
      <c r="N871" s="598">
        <f t="shared" si="220"/>
        <v>0</v>
      </c>
      <c r="P871" s="610"/>
      <c r="V871" s="598">
        <f t="shared" si="221"/>
        <v>0</v>
      </c>
      <c r="W871" s="612">
        <f t="shared" si="222"/>
        <v>860</v>
      </c>
      <c r="X871" s="610"/>
      <c r="Y871" s="610"/>
      <c r="AC871">
        <f t="shared" si="212"/>
        <v>1902</v>
      </c>
      <c r="AD871">
        <f t="shared" si="213"/>
        <v>5</v>
      </c>
      <c r="AE871">
        <f t="shared" si="214"/>
        <v>0</v>
      </c>
      <c r="AF871">
        <f>SUM($AE$10:AE871)</f>
        <v>0</v>
      </c>
      <c r="AG871">
        <f t="shared" si="215"/>
        <v>0</v>
      </c>
    </row>
    <row r="872" spans="6:33" x14ac:dyDescent="0.2">
      <c r="F872" s="610">
        <f t="shared" si="223"/>
        <v>1902</v>
      </c>
      <c r="G872">
        <f t="shared" si="224"/>
        <v>861</v>
      </c>
      <c r="H872" s="612">
        <f t="shared" si="216"/>
        <v>861</v>
      </c>
      <c r="I872" s="598">
        <f t="shared" si="217"/>
        <v>0</v>
      </c>
      <c r="J872" s="598">
        <f t="shared" si="225"/>
        <v>0</v>
      </c>
      <c r="K872" s="598">
        <f t="shared" si="218"/>
        <v>0</v>
      </c>
      <c r="L872" s="598">
        <f t="shared" si="219"/>
        <v>0</v>
      </c>
      <c r="M872" s="598">
        <f t="shared" si="211"/>
        <v>0</v>
      </c>
      <c r="N872" s="598">
        <f t="shared" si="220"/>
        <v>0</v>
      </c>
      <c r="P872" s="610"/>
      <c r="V872" s="598">
        <f t="shared" si="221"/>
        <v>0</v>
      </c>
      <c r="W872" s="612">
        <f t="shared" si="222"/>
        <v>861</v>
      </c>
      <c r="X872" s="610"/>
      <c r="Y872" s="610"/>
      <c r="AC872">
        <f t="shared" si="212"/>
        <v>1902</v>
      </c>
      <c r="AD872">
        <f t="shared" si="213"/>
        <v>5</v>
      </c>
      <c r="AE872">
        <f t="shared" si="214"/>
        <v>0</v>
      </c>
      <c r="AF872">
        <f>SUM($AE$10:AE872)</f>
        <v>0</v>
      </c>
      <c r="AG872">
        <f t="shared" si="215"/>
        <v>0</v>
      </c>
    </row>
    <row r="873" spans="6:33" x14ac:dyDescent="0.2">
      <c r="F873" s="610">
        <f t="shared" si="223"/>
        <v>1902</v>
      </c>
      <c r="G873">
        <f t="shared" si="224"/>
        <v>862</v>
      </c>
      <c r="H873" s="612">
        <f t="shared" si="216"/>
        <v>862</v>
      </c>
      <c r="I873" s="598">
        <f t="shared" si="217"/>
        <v>0</v>
      </c>
      <c r="J873" s="598">
        <f t="shared" si="225"/>
        <v>0</v>
      </c>
      <c r="K873" s="598">
        <f t="shared" si="218"/>
        <v>0</v>
      </c>
      <c r="L873" s="598">
        <f t="shared" si="219"/>
        <v>0</v>
      </c>
      <c r="M873" s="598">
        <f t="shared" si="211"/>
        <v>0</v>
      </c>
      <c r="N873" s="598">
        <f t="shared" si="220"/>
        <v>0</v>
      </c>
      <c r="P873" s="610"/>
      <c r="V873" s="598">
        <f t="shared" si="221"/>
        <v>0</v>
      </c>
      <c r="W873" s="612">
        <f t="shared" si="222"/>
        <v>862</v>
      </c>
      <c r="X873" s="610"/>
      <c r="Y873" s="610"/>
      <c r="AC873">
        <f t="shared" si="212"/>
        <v>1902</v>
      </c>
      <c r="AD873">
        <f t="shared" si="213"/>
        <v>5</v>
      </c>
      <c r="AE873">
        <f t="shared" si="214"/>
        <v>0</v>
      </c>
      <c r="AF873">
        <f>SUM($AE$10:AE873)</f>
        <v>0</v>
      </c>
      <c r="AG873">
        <f t="shared" si="215"/>
        <v>0</v>
      </c>
    </row>
    <row r="874" spans="6:33" x14ac:dyDescent="0.2">
      <c r="F874" s="610">
        <f t="shared" si="223"/>
        <v>1902</v>
      </c>
      <c r="G874">
        <f t="shared" si="224"/>
        <v>863</v>
      </c>
      <c r="H874" s="612">
        <f t="shared" si="216"/>
        <v>863</v>
      </c>
      <c r="I874" s="598">
        <f t="shared" si="217"/>
        <v>0</v>
      </c>
      <c r="J874" s="598">
        <f t="shared" si="225"/>
        <v>0</v>
      </c>
      <c r="K874" s="598">
        <f t="shared" si="218"/>
        <v>0</v>
      </c>
      <c r="L874" s="598">
        <f t="shared" si="219"/>
        <v>0</v>
      </c>
      <c r="M874" s="598">
        <f t="shared" si="211"/>
        <v>0</v>
      </c>
      <c r="N874" s="598">
        <f t="shared" si="220"/>
        <v>0</v>
      </c>
      <c r="P874" s="610"/>
      <c r="V874" s="598">
        <f t="shared" si="221"/>
        <v>0</v>
      </c>
      <c r="W874" s="612">
        <f t="shared" si="222"/>
        <v>863</v>
      </c>
      <c r="X874" s="610"/>
      <c r="Y874" s="610"/>
      <c r="AC874">
        <f t="shared" si="212"/>
        <v>1902</v>
      </c>
      <c r="AD874">
        <f t="shared" si="213"/>
        <v>5</v>
      </c>
      <c r="AE874">
        <f t="shared" si="214"/>
        <v>0</v>
      </c>
      <c r="AF874">
        <f>SUM($AE$10:AE874)</f>
        <v>0</v>
      </c>
      <c r="AG874">
        <f t="shared" si="215"/>
        <v>0</v>
      </c>
    </row>
    <row r="875" spans="6:33" x14ac:dyDescent="0.2">
      <c r="F875" s="610">
        <f t="shared" si="223"/>
        <v>1902</v>
      </c>
      <c r="G875">
        <f t="shared" si="224"/>
        <v>864</v>
      </c>
      <c r="H875" s="612">
        <f t="shared" si="216"/>
        <v>864</v>
      </c>
      <c r="I875" s="598">
        <f t="shared" si="217"/>
        <v>0</v>
      </c>
      <c r="J875" s="598">
        <f t="shared" si="225"/>
        <v>0</v>
      </c>
      <c r="K875" s="598">
        <f t="shared" si="218"/>
        <v>0</v>
      </c>
      <c r="L875" s="598">
        <f t="shared" si="219"/>
        <v>0</v>
      </c>
      <c r="M875" s="598">
        <f t="shared" si="211"/>
        <v>0</v>
      </c>
      <c r="N875" s="598">
        <f t="shared" si="220"/>
        <v>0</v>
      </c>
      <c r="P875" s="610"/>
      <c r="V875" s="598">
        <f t="shared" si="221"/>
        <v>0</v>
      </c>
      <c r="W875" s="612">
        <f t="shared" si="222"/>
        <v>864</v>
      </c>
      <c r="X875" s="610"/>
      <c r="Y875" s="610"/>
      <c r="AC875">
        <f t="shared" si="212"/>
        <v>1902</v>
      </c>
      <c r="AD875">
        <f t="shared" si="213"/>
        <v>5</v>
      </c>
      <c r="AE875">
        <f t="shared" si="214"/>
        <v>0</v>
      </c>
      <c r="AF875">
        <f>SUM($AE$10:AE875)</f>
        <v>0</v>
      </c>
      <c r="AG875">
        <f t="shared" si="215"/>
        <v>0</v>
      </c>
    </row>
    <row r="876" spans="6:33" x14ac:dyDescent="0.2">
      <c r="F876" s="610">
        <f t="shared" si="223"/>
        <v>1902</v>
      </c>
      <c r="G876">
        <f t="shared" si="224"/>
        <v>865</v>
      </c>
      <c r="H876" s="612">
        <f t="shared" si="216"/>
        <v>865</v>
      </c>
      <c r="I876" s="598">
        <f t="shared" si="217"/>
        <v>0</v>
      </c>
      <c r="J876" s="598">
        <f t="shared" si="225"/>
        <v>0</v>
      </c>
      <c r="K876" s="598">
        <f t="shared" si="218"/>
        <v>0</v>
      </c>
      <c r="L876" s="598">
        <f t="shared" si="219"/>
        <v>0</v>
      </c>
      <c r="M876" s="598">
        <f t="shared" si="211"/>
        <v>0</v>
      </c>
      <c r="N876" s="598">
        <f t="shared" si="220"/>
        <v>0</v>
      </c>
      <c r="P876" s="610"/>
      <c r="V876" s="598">
        <f t="shared" si="221"/>
        <v>0</v>
      </c>
      <c r="W876" s="612">
        <f t="shared" si="222"/>
        <v>865</v>
      </c>
      <c r="X876" s="610"/>
      <c r="Y876" s="610"/>
      <c r="AC876">
        <f t="shared" si="212"/>
        <v>1902</v>
      </c>
      <c r="AD876">
        <f t="shared" si="213"/>
        <v>5</v>
      </c>
      <c r="AE876">
        <f t="shared" si="214"/>
        <v>0</v>
      </c>
      <c r="AF876">
        <f>SUM($AE$10:AE876)</f>
        <v>0</v>
      </c>
      <c r="AG876">
        <f t="shared" si="215"/>
        <v>0</v>
      </c>
    </row>
    <row r="877" spans="6:33" x14ac:dyDescent="0.2">
      <c r="F877" s="610">
        <f t="shared" si="223"/>
        <v>1902</v>
      </c>
      <c r="G877">
        <f t="shared" si="224"/>
        <v>866</v>
      </c>
      <c r="H877" s="612">
        <f t="shared" si="216"/>
        <v>866</v>
      </c>
      <c r="I877" s="598">
        <f t="shared" si="217"/>
        <v>0</v>
      </c>
      <c r="J877" s="598">
        <f t="shared" si="225"/>
        <v>0</v>
      </c>
      <c r="K877" s="598">
        <f t="shared" si="218"/>
        <v>0</v>
      </c>
      <c r="L877" s="598">
        <f t="shared" si="219"/>
        <v>0</v>
      </c>
      <c r="M877" s="598">
        <f t="shared" si="211"/>
        <v>0</v>
      </c>
      <c r="N877" s="598">
        <f t="shared" si="220"/>
        <v>0</v>
      </c>
      <c r="P877" s="610"/>
      <c r="V877" s="598">
        <f t="shared" si="221"/>
        <v>0</v>
      </c>
      <c r="W877" s="612">
        <f t="shared" si="222"/>
        <v>866</v>
      </c>
      <c r="X877" s="610"/>
      <c r="Y877" s="610"/>
      <c r="AC877">
        <f t="shared" si="212"/>
        <v>1902</v>
      </c>
      <c r="AD877">
        <f t="shared" si="213"/>
        <v>5</v>
      </c>
      <c r="AE877">
        <f t="shared" si="214"/>
        <v>0</v>
      </c>
      <c r="AF877">
        <f>SUM($AE$10:AE877)</f>
        <v>0</v>
      </c>
      <c r="AG877">
        <f t="shared" si="215"/>
        <v>0</v>
      </c>
    </row>
    <row r="878" spans="6:33" x14ac:dyDescent="0.2">
      <c r="F878" s="610">
        <f t="shared" si="223"/>
        <v>1902</v>
      </c>
      <c r="G878">
        <f t="shared" si="224"/>
        <v>867</v>
      </c>
      <c r="H878" s="612">
        <f t="shared" si="216"/>
        <v>867</v>
      </c>
      <c r="I878" s="598">
        <f t="shared" si="217"/>
        <v>0</v>
      </c>
      <c r="J878" s="598">
        <f t="shared" si="225"/>
        <v>0</v>
      </c>
      <c r="K878" s="598">
        <f t="shared" si="218"/>
        <v>0</v>
      </c>
      <c r="L878" s="598">
        <f t="shared" si="219"/>
        <v>0</v>
      </c>
      <c r="M878" s="598">
        <f t="shared" si="211"/>
        <v>0</v>
      </c>
      <c r="N878" s="598">
        <f t="shared" si="220"/>
        <v>0</v>
      </c>
      <c r="P878" s="610"/>
      <c r="V878" s="598">
        <f t="shared" si="221"/>
        <v>0</v>
      </c>
      <c r="W878" s="612">
        <f t="shared" si="222"/>
        <v>867</v>
      </c>
      <c r="X878" s="610"/>
      <c r="Y878" s="610"/>
      <c r="AC878">
        <f t="shared" si="212"/>
        <v>1902</v>
      </c>
      <c r="AD878">
        <f t="shared" si="213"/>
        <v>5</v>
      </c>
      <c r="AE878">
        <f t="shared" si="214"/>
        <v>0</v>
      </c>
      <c r="AF878">
        <f>SUM($AE$10:AE878)</f>
        <v>0</v>
      </c>
      <c r="AG878">
        <f t="shared" si="215"/>
        <v>0</v>
      </c>
    </row>
    <row r="879" spans="6:33" x14ac:dyDescent="0.2">
      <c r="F879" s="610">
        <f t="shared" si="223"/>
        <v>1902</v>
      </c>
      <c r="G879">
        <f t="shared" si="224"/>
        <v>868</v>
      </c>
      <c r="H879" s="612">
        <f t="shared" si="216"/>
        <v>868</v>
      </c>
      <c r="I879" s="598">
        <f t="shared" si="217"/>
        <v>0</v>
      </c>
      <c r="J879" s="598">
        <f t="shared" si="225"/>
        <v>0</v>
      </c>
      <c r="K879" s="598">
        <f t="shared" si="218"/>
        <v>0</v>
      </c>
      <c r="L879" s="598">
        <f t="shared" si="219"/>
        <v>0</v>
      </c>
      <c r="M879" s="598">
        <f t="shared" si="211"/>
        <v>0</v>
      </c>
      <c r="N879" s="598">
        <f t="shared" si="220"/>
        <v>0</v>
      </c>
      <c r="P879" s="610"/>
      <c r="V879" s="598">
        <f t="shared" si="221"/>
        <v>0</v>
      </c>
      <c r="W879" s="612">
        <f t="shared" si="222"/>
        <v>868</v>
      </c>
      <c r="X879" s="610"/>
      <c r="Y879" s="610"/>
      <c r="AC879">
        <f t="shared" si="212"/>
        <v>1902</v>
      </c>
      <c r="AD879">
        <f t="shared" si="213"/>
        <v>5</v>
      </c>
      <c r="AE879">
        <f t="shared" si="214"/>
        <v>0</v>
      </c>
      <c r="AF879">
        <f>SUM($AE$10:AE879)</f>
        <v>0</v>
      </c>
      <c r="AG879">
        <f t="shared" si="215"/>
        <v>0</v>
      </c>
    </row>
    <row r="880" spans="6:33" x14ac:dyDescent="0.2">
      <c r="F880" s="610">
        <f t="shared" si="223"/>
        <v>1902</v>
      </c>
      <c r="G880">
        <f t="shared" si="224"/>
        <v>869</v>
      </c>
      <c r="H880" s="612">
        <f t="shared" si="216"/>
        <v>869</v>
      </c>
      <c r="I880" s="598">
        <f t="shared" si="217"/>
        <v>0</v>
      </c>
      <c r="J880" s="598">
        <f t="shared" si="225"/>
        <v>0</v>
      </c>
      <c r="K880" s="598">
        <f t="shared" si="218"/>
        <v>0</v>
      </c>
      <c r="L880" s="598">
        <f t="shared" si="219"/>
        <v>0</v>
      </c>
      <c r="M880" s="598">
        <f t="shared" si="211"/>
        <v>0</v>
      </c>
      <c r="N880" s="598">
        <f t="shared" si="220"/>
        <v>0</v>
      </c>
      <c r="P880" s="610"/>
      <c r="V880" s="598">
        <f t="shared" si="221"/>
        <v>0</v>
      </c>
      <c r="W880" s="612">
        <f t="shared" si="222"/>
        <v>869</v>
      </c>
      <c r="X880" s="610"/>
      <c r="Y880" s="610"/>
      <c r="AC880">
        <f t="shared" si="212"/>
        <v>1902</v>
      </c>
      <c r="AD880">
        <f t="shared" si="213"/>
        <v>5</v>
      </c>
      <c r="AE880">
        <f t="shared" si="214"/>
        <v>0</v>
      </c>
      <c r="AF880">
        <f>SUM($AE$10:AE880)</f>
        <v>0</v>
      </c>
      <c r="AG880">
        <f t="shared" si="215"/>
        <v>0</v>
      </c>
    </row>
    <row r="881" spans="6:33" x14ac:dyDescent="0.2">
      <c r="F881" s="610">
        <f t="shared" si="223"/>
        <v>1902</v>
      </c>
      <c r="G881">
        <f t="shared" si="224"/>
        <v>870</v>
      </c>
      <c r="H881" s="612">
        <f t="shared" si="216"/>
        <v>870</v>
      </c>
      <c r="I881" s="598">
        <f t="shared" si="217"/>
        <v>0</v>
      </c>
      <c r="J881" s="598">
        <f t="shared" si="225"/>
        <v>0</v>
      </c>
      <c r="K881" s="598">
        <f t="shared" si="218"/>
        <v>0</v>
      </c>
      <c r="L881" s="598">
        <f t="shared" si="219"/>
        <v>0</v>
      </c>
      <c r="M881" s="598">
        <f t="shared" si="211"/>
        <v>0</v>
      </c>
      <c r="N881" s="598">
        <f t="shared" si="220"/>
        <v>0</v>
      </c>
      <c r="P881" s="610"/>
      <c r="V881" s="598">
        <f t="shared" si="221"/>
        <v>0</v>
      </c>
      <c r="W881" s="612">
        <f t="shared" si="222"/>
        <v>870</v>
      </c>
      <c r="X881" s="610"/>
      <c r="Y881" s="610"/>
      <c r="AC881">
        <f t="shared" si="212"/>
        <v>1902</v>
      </c>
      <c r="AD881">
        <f t="shared" si="213"/>
        <v>5</v>
      </c>
      <c r="AE881">
        <f t="shared" si="214"/>
        <v>0</v>
      </c>
      <c r="AF881">
        <f>SUM($AE$10:AE881)</f>
        <v>0</v>
      </c>
      <c r="AG881">
        <f t="shared" si="215"/>
        <v>0</v>
      </c>
    </row>
    <row r="882" spans="6:33" x14ac:dyDescent="0.2">
      <c r="F882" s="610">
        <f t="shared" si="223"/>
        <v>1902</v>
      </c>
      <c r="G882">
        <f t="shared" si="224"/>
        <v>871</v>
      </c>
      <c r="H882" s="612">
        <f t="shared" si="216"/>
        <v>871</v>
      </c>
      <c r="I882" s="598">
        <f t="shared" si="217"/>
        <v>0</v>
      </c>
      <c r="J882" s="598">
        <f t="shared" si="225"/>
        <v>0</v>
      </c>
      <c r="K882" s="598">
        <f t="shared" si="218"/>
        <v>0</v>
      </c>
      <c r="L882" s="598">
        <f t="shared" si="219"/>
        <v>0</v>
      </c>
      <c r="M882" s="598">
        <f t="shared" si="211"/>
        <v>0</v>
      </c>
      <c r="N882" s="598">
        <f t="shared" si="220"/>
        <v>0</v>
      </c>
      <c r="P882" s="610"/>
      <c r="V882" s="598">
        <f t="shared" si="221"/>
        <v>0</v>
      </c>
      <c r="W882" s="612">
        <f t="shared" si="222"/>
        <v>871</v>
      </c>
      <c r="X882" s="610"/>
      <c r="Y882" s="610"/>
      <c r="AC882">
        <f t="shared" si="212"/>
        <v>1902</v>
      </c>
      <c r="AD882">
        <f t="shared" si="213"/>
        <v>5</v>
      </c>
      <c r="AE882">
        <f t="shared" si="214"/>
        <v>0</v>
      </c>
      <c r="AF882">
        <f>SUM($AE$10:AE882)</f>
        <v>0</v>
      </c>
      <c r="AG882">
        <f t="shared" si="215"/>
        <v>0</v>
      </c>
    </row>
    <row r="883" spans="6:33" x14ac:dyDescent="0.2">
      <c r="F883" s="610">
        <f t="shared" si="223"/>
        <v>1902</v>
      </c>
      <c r="G883">
        <f t="shared" si="224"/>
        <v>872</v>
      </c>
      <c r="H883" s="612">
        <f t="shared" si="216"/>
        <v>872</v>
      </c>
      <c r="I883" s="598">
        <f t="shared" si="217"/>
        <v>0</v>
      </c>
      <c r="J883" s="598">
        <f t="shared" si="225"/>
        <v>0</v>
      </c>
      <c r="K883" s="598">
        <f t="shared" si="218"/>
        <v>0</v>
      </c>
      <c r="L883" s="598">
        <f t="shared" si="219"/>
        <v>0</v>
      </c>
      <c r="M883" s="598">
        <f t="shared" si="211"/>
        <v>0</v>
      </c>
      <c r="N883" s="598">
        <f t="shared" si="220"/>
        <v>0</v>
      </c>
      <c r="P883" s="610"/>
      <c r="V883" s="598">
        <f t="shared" si="221"/>
        <v>0</v>
      </c>
      <c r="W883" s="612">
        <f t="shared" si="222"/>
        <v>872</v>
      </c>
      <c r="X883" s="610"/>
      <c r="Y883" s="610"/>
      <c r="AC883">
        <f t="shared" si="212"/>
        <v>1902</v>
      </c>
      <c r="AD883">
        <f t="shared" si="213"/>
        <v>5</v>
      </c>
      <c r="AE883">
        <f t="shared" si="214"/>
        <v>0</v>
      </c>
      <c r="AF883">
        <f>SUM($AE$10:AE883)</f>
        <v>0</v>
      </c>
      <c r="AG883">
        <f t="shared" si="215"/>
        <v>0</v>
      </c>
    </row>
    <row r="884" spans="6:33" x14ac:dyDescent="0.2">
      <c r="F884" s="610">
        <f t="shared" si="223"/>
        <v>1902</v>
      </c>
      <c r="G884">
        <f t="shared" si="224"/>
        <v>873</v>
      </c>
      <c r="H884" s="612">
        <f t="shared" si="216"/>
        <v>873</v>
      </c>
      <c r="I884" s="598">
        <f t="shared" si="217"/>
        <v>0</v>
      </c>
      <c r="J884" s="598">
        <f t="shared" si="225"/>
        <v>0</v>
      </c>
      <c r="K884" s="598">
        <f t="shared" si="218"/>
        <v>0</v>
      </c>
      <c r="L884" s="598">
        <f t="shared" si="219"/>
        <v>0</v>
      </c>
      <c r="M884" s="598">
        <f t="shared" si="211"/>
        <v>0</v>
      </c>
      <c r="N884" s="598">
        <f t="shared" si="220"/>
        <v>0</v>
      </c>
      <c r="P884" s="610"/>
      <c r="V884" s="598">
        <f t="shared" si="221"/>
        <v>0</v>
      </c>
      <c r="W884" s="612">
        <f t="shared" si="222"/>
        <v>873</v>
      </c>
      <c r="X884" s="610"/>
      <c r="Y884" s="610"/>
      <c r="AC884">
        <f t="shared" si="212"/>
        <v>1902</v>
      </c>
      <c r="AD884">
        <f t="shared" si="213"/>
        <v>5</v>
      </c>
      <c r="AE884">
        <f t="shared" si="214"/>
        <v>0</v>
      </c>
      <c r="AF884">
        <f>SUM($AE$10:AE884)</f>
        <v>0</v>
      </c>
      <c r="AG884">
        <f t="shared" si="215"/>
        <v>0</v>
      </c>
    </row>
    <row r="885" spans="6:33" x14ac:dyDescent="0.2">
      <c r="F885" s="610">
        <f t="shared" si="223"/>
        <v>1902</v>
      </c>
      <c r="G885">
        <f t="shared" si="224"/>
        <v>874</v>
      </c>
      <c r="H885" s="612">
        <f t="shared" si="216"/>
        <v>874</v>
      </c>
      <c r="I885" s="598">
        <f t="shared" si="217"/>
        <v>0</v>
      </c>
      <c r="J885" s="598">
        <f t="shared" si="225"/>
        <v>0</v>
      </c>
      <c r="K885" s="598">
        <f t="shared" si="218"/>
        <v>0</v>
      </c>
      <c r="L885" s="598">
        <f t="shared" si="219"/>
        <v>0</v>
      </c>
      <c r="M885" s="598">
        <f t="shared" si="211"/>
        <v>0</v>
      </c>
      <c r="N885" s="598">
        <f t="shared" si="220"/>
        <v>0</v>
      </c>
      <c r="P885" s="610"/>
      <c r="V885" s="598">
        <f t="shared" si="221"/>
        <v>0</v>
      </c>
      <c r="W885" s="612">
        <f t="shared" si="222"/>
        <v>874</v>
      </c>
      <c r="X885" s="610"/>
      <c r="Y885" s="610"/>
      <c r="AC885">
        <f t="shared" si="212"/>
        <v>1902</v>
      </c>
      <c r="AD885">
        <f t="shared" si="213"/>
        <v>5</v>
      </c>
      <c r="AE885">
        <f t="shared" si="214"/>
        <v>0</v>
      </c>
      <c r="AF885">
        <f>SUM($AE$10:AE885)</f>
        <v>0</v>
      </c>
      <c r="AG885">
        <f t="shared" si="215"/>
        <v>0</v>
      </c>
    </row>
    <row r="886" spans="6:33" x14ac:dyDescent="0.2">
      <c r="F886" s="610">
        <f t="shared" si="223"/>
        <v>1902</v>
      </c>
      <c r="G886">
        <f t="shared" si="224"/>
        <v>875</v>
      </c>
      <c r="H886" s="612">
        <f t="shared" si="216"/>
        <v>875</v>
      </c>
      <c r="I886" s="598">
        <f t="shared" si="217"/>
        <v>0</v>
      </c>
      <c r="J886" s="598">
        <f t="shared" si="225"/>
        <v>0</v>
      </c>
      <c r="K886" s="598">
        <f t="shared" si="218"/>
        <v>0</v>
      </c>
      <c r="L886" s="598">
        <f t="shared" si="219"/>
        <v>0</v>
      </c>
      <c r="M886" s="598">
        <f t="shared" si="211"/>
        <v>0</v>
      </c>
      <c r="N886" s="598">
        <f t="shared" si="220"/>
        <v>0</v>
      </c>
      <c r="P886" s="610"/>
      <c r="V886" s="598">
        <f t="shared" si="221"/>
        <v>0</v>
      </c>
      <c r="W886" s="612">
        <f t="shared" si="222"/>
        <v>875</v>
      </c>
      <c r="X886" s="610"/>
      <c r="Y886" s="610"/>
      <c r="AC886">
        <f t="shared" si="212"/>
        <v>1902</v>
      </c>
      <c r="AD886">
        <f t="shared" si="213"/>
        <v>5</v>
      </c>
      <c r="AE886">
        <f t="shared" si="214"/>
        <v>0</v>
      </c>
      <c r="AF886">
        <f>SUM($AE$10:AE886)</f>
        <v>0</v>
      </c>
      <c r="AG886">
        <f t="shared" si="215"/>
        <v>0</v>
      </c>
    </row>
    <row r="887" spans="6:33" x14ac:dyDescent="0.2">
      <c r="F887" s="610">
        <f t="shared" si="223"/>
        <v>1902</v>
      </c>
      <c r="G887">
        <f t="shared" si="224"/>
        <v>876</v>
      </c>
      <c r="H887" s="612">
        <f t="shared" si="216"/>
        <v>876</v>
      </c>
      <c r="I887" s="598">
        <f t="shared" si="217"/>
        <v>0</v>
      </c>
      <c r="J887" s="598">
        <f t="shared" si="225"/>
        <v>0</v>
      </c>
      <c r="K887" s="598">
        <f t="shared" si="218"/>
        <v>0</v>
      </c>
      <c r="L887" s="598">
        <f t="shared" si="219"/>
        <v>0</v>
      </c>
      <c r="M887" s="598">
        <f t="shared" si="211"/>
        <v>0</v>
      </c>
      <c r="N887" s="598">
        <f t="shared" si="220"/>
        <v>0</v>
      </c>
      <c r="P887" s="610"/>
      <c r="V887" s="598">
        <f t="shared" si="221"/>
        <v>0</v>
      </c>
      <c r="W887" s="612">
        <f t="shared" si="222"/>
        <v>876</v>
      </c>
      <c r="X887" s="610"/>
      <c r="Y887" s="610"/>
      <c r="AC887">
        <f t="shared" si="212"/>
        <v>1902</v>
      </c>
      <c r="AD887">
        <f t="shared" si="213"/>
        <v>5</v>
      </c>
      <c r="AE887">
        <f t="shared" si="214"/>
        <v>0</v>
      </c>
      <c r="AF887">
        <f>SUM($AE$10:AE887)</f>
        <v>0</v>
      </c>
      <c r="AG887">
        <f t="shared" si="215"/>
        <v>0</v>
      </c>
    </row>
    <row r="888" spans="6:33" x14ac:dyDescent="0.2">
      <c r="F888" s="610">
        <f t="shared" si="223"/>
        <v>1902</v>
      </c>
      <c r="G888">
        <f t="shared" si="224"/>
        <v>877</v>
      </c>
      <c r="H888" s="612">
        <f t="shared" si="216"/>
        <v>877</v>
      </c>
      <c r="I888" s="598">
        <f t="shared" si="217"/>
        <v>0</v>
      </c>
      <c r="J888" s="598">
        <f t="shared" si="225"/>
        <v>0</v>
      </c>
      <c r="K888" s="598">
        <f t="shared" si="218"/>
        <v>0</v>
      </c>
      <c r="L888" s="598">
        <f t="shared" si="219"/>
        <v>0</v>
      </c>
      <c r="M888" s="598">
        <f t="shared" si="211"/>
        <v>0</v>
      </c>
      <c r="N888" s="598">
        <f t="shared" si="220"/>
        <v>0</v>
      </c>
      <c r="P888" s="610"/>
      <c r="V888" s="598">
        <f t="shared" si="221"/>
        <v>0</v>
      </c>
      <c r="W888" s="612">
        <f t="shared" si="222"/>
        <v>877</v>
      </c>
      <c r="X888" s="610"/>
      <c r="Y888" s="610"/>
      <c r="AC888">
        <f t="shared" si="212"/>
        <v>1902</v>
      </c>
      <c r="AD888">
        <f t="shared" si="213"/>
        <v>5</v>
      </c>
      <c r="AE888">
        <f t="shared" si="214"/>
        <v>0</v>
      </c>
      <c r="AF888">
        <f>SUM($AE$10:AE888)</f>
        <v>0</v>
      </c>
      <c r="AG888">
        <f t="shared" si="215"/>
        <v>0</v>
      </c>
    </row>
    <row r="889" spans="6:33" x14ac:dyDescent="0.2">
      <c r="F889" s="610">
        <f t="shared" si="223"/>
        <v>1902</v>
      </c>
      <c r="G889">
        <f t="shared" si="224"/>
        <v>878</v>
      </c>
      <c r="H889" s="612">
        <f t="shared" si="216"/>
        <v>878</v>
      </c>
      <c r="I889" s="598">
        <f t="shared" si="217"/>
        <v>0</v>
      </c>
      <c r="J889" s="598">
        <f t="shared" si="225"/>
        <v>0</v>
      </c>
      <c r="K889" s="598">
        <f t="shared" si="218"/>
        <v>0</v>
      </c>
      <c r="L889" s="598">
        <f t="shared" si="219"/>
        <v>0</v>
      </c>
      <c r="M889" s="598">
        <f t="shared" si="211"/>
        <v>0</v>
      </c>
      <c r="N889" s="598">
        <f t="shared" si="220"/>
        <v>0</v>
      </c>
      <c r="P889" s="610"/>
      <c r="V889" s="598">
        <f t="shared" si="221"/>
        <v>0</v>
      </c>
      <c r="W889" s="612">
        <f t="shared" si="222"/>
        <v>878</v>
      </c>
      <c r="X889" s="610"/>
      <c r="Y889" s="610"/>
      <c r="AC889">
        <f t="shared" si="212"/>
        <v>1902</v>
      </c>
      <c r="AD889">
        <f t="shared" si="213"/>
        <v>5</v>
      </c>
      <c r="AE889">
        <f t="shared" si="214"/>
        <v>0</v>
      </c>
      <c r="AF889">
        <f>SUM($AE$10:AE889)</f>
        <v>0</v>
      </c>
      <c r="AG889">
        <f t="shared" si="215"/>
        <v>0</v>
      </c>
    </row>
    <row r="890" spans="6:33" x14ac:dyDescent="0.2">
      <c r="F890" s="610">
        <f t="shared" si="223"/>
        <v>1902</v>
      </c>
      <c r="G890">
        <f t="shared" si="224"/>
        <v>879</v>
      </c>
      <c r="H890" s="612">
        <f t="shared" si="216"/>
        <v>879</v>
      </c>
      <c r="I890" s="598">
        <f t="shared" si="217"/>
        <v>0</v>
      </c>
      <c r="J890" s="598">
        <f t="shared" si="225"/>
        <v>0</v>
      </c>
      <c r="K890" s="598">
        <f t="shared" si="218"/>
        <v>0</v>
      </c>
      <c r="L890" s="598">
        <f t="shared" si="219"/>
        <v>0</v>
      </c>
      <c r="M890" s="598">
        <f t="shared" si="211"/>
        <v>0</v>
      </c>
      <c r="N890" s="598">
        <f t="shared" si="220"/>
        <v>0</v>
      </c>
      <c r="P890" s="610"/>
      <c r="V890" s="598">
        <f t="shared" si="221"/>
        <v>0</v>
      </c>
      <c r="W890" s="612">
        <f t="shared" si="222"/>
        <v>879</v>
      </c>
      <c r="X890" s="610"/>
      <c r="Y890" s="610"/>
      <c r="AC890">
        <f t="shared" si="212"/>
        <v>1902</v>
      </c>
      <c r="AD890">
        <f t="shared" si="213"/>
        <v>5</v>
      </c>
      <c r="AE890">
        <f t="shared" si="214"/>
        <v>0</v>
      </c>
      <c r="AF890">
        <f>SUM($AE$10:AE890)</f>
        <v>0</v>
      </c>
      <c r="AG890">
        <f t="shared" si="215"/>
        <v>0</v>
      </c>
    </row>
    <row r="891" spans="6:33" x14ac:dyDescent="0.2">
      <c r="F891" s="610">
        <f t="shared" si="223"/>
        <v>1902</v>
      </c>
      <c r="G891">
        <f t="shared" si="224"/>
        <v>880</v>
      </c>
      <c r="H891" s="612">
        <f t="shared" si="216"/>
        <v>880</v>
      </c>
      <c r="I891" s="598">
        <f t="shared" si="217"/>
        <v>0</v>
      </c>
      <c r="J891" s="598">
        <f t="shared" si="225"/>
        <v>0</v>
      </c>
      <c r="K891" s="598">
        <f t="shared" si="218"/>
        <v>0</v>
      </c>
      <c r="L891" s="598">
        <f t="shared" si="219"/>
        <v>0</v>
      </c>
      <c r="M891" s="598">
        <f t="shared" si="211"/>
        <v>0</v>
      </c>
      <c r="N891" s="598">
        <f t="shared" si="220"/>
        <v>0</v>
      </c>
      <c r="P891" s="610"/>
      <c r="V891" s="598">
        <f t="shared" si="221"/>
        <v>0</v>
      </c>
      <c r="W891" s="612">
        <f t="shared" si="222"/>
        <v>880</v>
      </c>
      <c r="X891" s="610"/>
      <c r="Y891" s="610"/>
      <c r="AC891">
        <f t="shared" si="212"/>
        <v>1902</v>
      </c>
      <c r="AD891">
        <f t="shared" si="213"/>
        <v>5</v>
      </c>
      <c r="AE891">
        <f t="shared" si="214"/>
        <v>0</v>
      </c>
      <c r="AF891">
        <f>SUM($AE$10:AE891)</f>
        <v>0</v>
      </c>
      <c r="AG891">
        <f t="shared" si="215"/>
        <v>0</v>
      </c>
    </row>
    <row r="892" spans="6:33" x14ac:dyDescent="0.2">
      <c r="F892" s="610">
        <f t="shared" si="223"/>
        <v>1902</v>
      </c>
      <c r="G892">
        <f t="shared" si="224"/>
        <v>881</v>
      </c>
      <c r="H892" s="612">
        <f t="shared" si="216"/>
        <v>881</v>
      </c>
      <c r="I892" s="598">
        <f t="shared" si="217"/>
        <v>0</v>
      </c>
      <c r="J892" s="598">
        <f t="shared" si="225"/>
        <v>0</v>
      </c>
      <c r="K892" s="598">
        <f t="shared" si="218"/>
        <v>0</v>
      </c>
      <c r="L892" s="598">
        <f t="shared" si="219"/>
        <v>0</v>
      </c>
      <c r="M892" s="598">
        <f t="shared" si="211"/>
        <v>0</v>
      </c>
      <c r="N892" s="598">
        <f t="shared" si="220"/>
        <v>0</v>
      </c>
      <c r="P892" s="610"/>
      <c r="V892" s="598">
        <f t="shared" si="221"/>
        <v>0</v>
      </c>
      <c r="W892" s="612">
        <f t="shared" si="222"/>
        <v>881</v>
      </c>
      <c r="X892" s="610"/>
      <c r="Y892" s="610"/>
      <c r="AC892">
        <f t="shared" si="212"/>
        <v>1902</v>
      </c>
      <c r="AD892">
        <f t="shared" si="213"/>
        <v>5</v>
      </c>
      <c r="AE892">
        <f t="shared" si="214"/>
        <v>0</v>
      </c>
      <c r="AF892">
        <f>SUM($AE$10:AE892)</f>
        <v>0</v>
      </c>
      <c r="AG892">
        <f t="shared" si="215"/>
        <v>0</v>
      </c>
    </row>
    <row r="893" spans="6:33" x14ac:dyDescent="0.2">
      <c r="F893" s="610">
        <f t="shared" si="223"/>
        <v>1902</v>
      </c>
      <c r="G893">
        <f t="shared" si="224"/>
        <v>882</v>
      </c>
      <c r="H893" s="612">
        <f t="shared" si="216"/>
        <v>882</v>
      </c>
      <c r="I893" s="598">
        <f t="shared" si="217"/>
        <v>0</v>
      </c>
      <c r="J893" s="598">
        <f t="shared" si="225"/>
        <v>0</v>
      </c>
      <c r="K893" s="598">
        <f t="shared" si="218"/>
        <v>0</v>
      </c>
      <c r="L893" s="598">
        <f t="shared" si="219"/>
        <v>0</v>
      </c>
      <c r="M893" s="598">
        <f t="shared" si="211"/>
        <v>0</v>
      </c>
      <c r="N893" s="598">
        <f t="shared" si="220"/>
        <v>0</v>
      </c>
      <c r="P893" s="610"/>
      <c r="V893" s="598">
        <f t="shared" si="221"/>
        <v>0</v>
      </c>
      <c r="W893" s="612">
        <f t="shared" si="222"/>
        <v>882</v>
      </c>
      <c r="X893" s="610"/>
      <c r="Y893" s="610"/>
      <c r="AC893">
        <f t="shared" si="212"/>
        <v>1902</v>
      </c>
      <c r="AD893">
        <f t="shared" si="213"/>
        <v>5</v>
      </c>
      <c r="AE893">
        <f t="shared" si="214"/>
        <v>0</v>
      </c>
      <c r="AF893">
        <f>SUM($AE$10:AE893)</f>
        <v>0</v>
      </c>
      <c r="AG893">
        <f t="shared" si="215"/>
        <v>0</v>
      </c>
    </row>
    <row r="894" spans="6:33" x14ac:dyDescent="0.2">
      <c r="F894" s="610">
        <f t="shared" si="223"/>
        <v>1902</v>
      </c>
      <c r="G894">
        <f t="shared" si="224"/>
        <v>883</v>
      </c>
      <c r="H894" s="612">
        <f t="shared" si="216"/>
        <v>883</v>
      </c>
      <c r="I894" s="598">
        <f t="shared" si="217"/>
        <v>0</v>
      </c>
      <c r="J894" s="598">
        <f t="shared" si="225"/>
        <v>0</v>
      </c>
      <c r="K894" s="598">
        <f t="shared" si="218"/>
        <v>0</v>
      </c>
      <c r="L894" s="598">
        <f t="shared" si="219"/>
        <v>0</v>
      </c>
      <c r="M894" s="598">
        <f t="shared" si="211"/>
        <v>0</v>
      </c>
      <c r="N894" s="598">
        <f t="shared" si="220"/>
        <v>0</v>
      </c>
      <c r="P894" s="610"/>
      <c r="V894" s="598">
        <f t="shared" si="221"/>
        <v>0</v>
      </c>
      <c r="W894" s="612">
        <f t="shared" si="222"/>
        <v>883</v>
      </c>
      <c r="X894" s="610"/>
      <c r="Y894" s="610"/>
      <c r="AC894">
        <f t="shared" si="212"/>
        <v>1902</v>
      </c>
      <c r="AD894">
        <f t="shared" si="213"/>
        <v>6</v>
      </c>
      <c r="AE894">
        <f t="shared" si="214"/>
        <v>0</v>
      </c>
      <c r="AF894">
        <f>SUM($AE$10:AE894)</f>
        <v>0</v>
      </c>
      <c r="AG894">
        <f t="shared" si="215"/>
        <v>0</v>
      </c>
    </row>
    <row r="895" spans="6:33" x14ac:dyDescent="0.2">
      <c r="F895" s="610">
        <f t="shared" si="223"/>
        <v>1902</v>
      </c>
      <c r="G895">
        <f t="shared" si="224"/>
        <v>884</v>
      </c>
      <c r="H895" s="612">
        <f t="shared" si="216"/>
        <v>884</v>
      </c>
      <c r="I895" s="598">
        <f t="shared" si="217"/>
        <v>0</v>
      </c>
      <c r="J895" s="598">
        <f t="shared" si="225"/>
        <v>0</v>
      </c>
      <c r="K895" s="598">
        <f t="shared" si="218"/>
        <v>0</v>
      </c>
      <c r="L895" s="598">
        <f t="shared" si="219"/>
        <v>0</v>
      </c>
      <c r="M895" s="598">
        <f t="shared" si="211"/>
        <v>0</v>
      </c>
      <c r="N895" s="598">
        <f t="shared" si="220"/>
        <v>0</v>
      </c>
      <c r="P895" s="610"/>
      <c r="V895" s="598">
        <f t="shared" si="221"/>
        <v>0</v>
      </c>
      <c r="W895" s="612">
        <f t="shared" si="222"/>
        <v>884</v>
      </c>
      <c r="X895" s="610"/>
      <c r="Y895" s="610"/>
      <c r="AC895">
        <f t="shared" si="212"/>
        <v>1902</v>
      </c>
      <c r="AD895">
        <f t="shared" si="213"/>
        <v>6</v>
      </c>
      <c r="AE895">
        <f t="shared" si="214"/>
        <v>0</v>
      </c>
      <c r="AF895">
        <f>SUM($AE$10:AE895)</f>
        <v>0</v>
      </c>
      <c r="AG895">
        <f t="shared" si="215"/>
        <v>0</v>
      </c>
    </row>
    <row r="896" spans="6:33" x14ac:dyDescent="0.2">
      <c r="F896" s="610">
        <f t="shared" si="223"/>
        <v>1902</v>
      </c>
      <c r="G896">
        <f t="shared" si="224"/>
        <v>885</v>
      </c>
      <c r="H896" s="612">
        <f t="shared" si="216"/>
        <v>885</v>
      </c>
      <c r="I896" s="598">
        <f t="shared" si="217"/>
        <v>0</v>
      </c>
      <c r="J896" s="598">
        <f t="shared" si="225"/>
        <v>0</v>
      </c>
      <c r="K896" s="598">
        <f t="shared" si="218"/>
        <v>0</v>
      </c>
      <c r="L896" s="598">
        <f t="shared" si="219"/>
        <v>0</v>
      </c>
      <c r="M896" s="598">
        <f t="shared" si="211"/>
        <v>0</v>
      </c>
      <c r="N896" s="598">
        <f t="shared" si="220"/>
        <v>0</v>
      </c>
      <c r="P896" s="610"/>
      <c r="V896" s="598">
        <f t="shared" si="221"/>
        <v>0</v>
      </c>
      <c r="W896" s="612">
        <f t="shared" si="222"/>
        <v>885</v>
      </c>
      <c r="X896" s="610"/>
      <c r="Y896" s="610"/>
      <c r="AC896">
        <f t="shared" si="212"/>
        <v>1902</v>
      </c>
      <c r="AD896">
        <f t="shared" si="213"/>
        <v>6</v>
      </c>
      <c r="AE896">
        <f t="shared" si="214"/>
        <v>0</v>
      </c>
      <c r="AF896">
        <f>SUM($AE$10:AE896)</f>
        <v>0</v>
      </c>
      <c r="AG896">
        <f t="shared" si="215"/>
        <v>0</v>
      </c>
    </row>
    <row r="897" spans="6:33" x14ac:dyDescent="0.2">
      <c r="F897" s="610">
        <f t="shared" si="223"/>
        <v>1902</v>
      </c>
      <c r="G897">
        <f t="shared" si="224"/>
        <v>886</v>
      </c>
      <c r="H897" s="612">
        <f t="shared" si="216"/>
        <v>886</v>
      </c>
      <c r="I897" s="598">
        <f t="shared" si="217"/>
        <v>0</v>
      </c>
      <c r="J897" s="598">
        <f t="shared" si="225"/>
        <v>0</v>
      </c>
      <c r="K897" s="598">
        <f t="shared" si="218"/>
        <v>0</v>
      </c>
      <c r="L897" s="598">
        <f t="shared" si="219"/>
        <v>0</v>
      </c>
      <c r="M897" s="598">
        <f t="shared" si="211"/>
        <v>0</v>
      </c>
      <c r="N897" s="598">
        <f t="shared" si="220"/>
        <v>0</v>
      </c>
      <c r="P897" s="610"/>
      <c r="V897" s="598">
        <f t="shared" si="221"/>
        <v>0</v>
      </c>
      <c r="W897" s="612">
        <f t="shared" si="222"/>
        <v>886</v>
      </c>
      <c r="X897" s="610"/>
      <c r="Y897" s="610"/>
      <c r="AC897">
        <f t="shared" si="212"/>
        <v>1902</v>
      </c>
      <c r="AD897">
        <f t="shared" si="213"/>
        <v>6</v>
      </c>
      <c r="AE897">
        <f t="shared" si="214"/>
        <v>0</v>
      </c>
      <c r="AF897">
        <f>SUM($AE$10:AE897)</f>
        <v>0</v>
      </c>
      <c r="AG897">
        <f t="shared" si="215"/>
        <v>0</v>
      </c>
    </row>
    <row r="898" spans="6:33" x14ac:dyDescent="0.2">
      <c r="F898" s="610">
        <f t="shared" si="223"/>
        <v>1902</v>
      </c>
      <c r="G898">
        <f t="shared" si="224"/>
        <v>887</v>
      </c>
      <c r="H898" s="612">
        <f t="shared" si="216"/>
        <v>887</v>
      </c>
      <c r="I898" s="598">
        <f t="shared" si="217"/>
        <v>0</v>
      </c>
      <c r="J898" s="598">
        <f t="shared" si="225"/>
        <v>0</v>
      </c>
      <c r="K898" s="598">
        <f t="shared" si="218"/>
        <v>0</v>
      </c>
      <c r="L898" s="598">
        <f t="shared" si="219"/>
        <v>0</v>
      </c>
      <c r="M898" s="598">
        <f t="shared" si="211"/>
        <v>0</v>
      </c>
      <c r="N898" s="598">
        <f t="shared" si="220"/>
        <v>0</v>
      </c>
      <c r="P898" s="610"/>
      <c r="V898" s="598">
        <f t="shared" si="221"/>
        <v>0</v>
      </c>
      <c r="W898" s="612">
        <f t="shared" si="222"/>
        <v>887</v>
      </c>
      <c r="X898" s="610"/>
      <c r="Y898" s="610"/>
      <c r="AC898">
        <f t="shared" si="212"/>
        <v>1902</v>
      </c>
      <c r="AD898">
        <f t="shared" si="213"/>
        <v>6</v>
      </c>
      <c r="AE898">
        <f t="shared" si="214"/>
        <v>0</v>
      </c>
      <c r="AF898">
        <f>SUM($AE$10:AE898)</f>
        <v>0</v>
      </c>
      <c r="AG898">
        <f t="shared" si="215"/>
        <v>0</v>
      </c>
    </row>
    <row r="899" spans="6:33" x14ac:dyDescent="0.2">
      <c r="F899" s="610">
        <f t="shared" si="223"/>
        <v>1902</v>
      </c>
      <c r="G899">
        <f t="shared" si="224"/>
        <v>888</v>
      </c>
      <c r="H899" s="612">
        <f t="shared" si="216"/>
        <v>888</v>
      </c>
      <c r="I899" s="598">
        <f t="shared" si="217"/>
        <v>0</v>
      </c>
      <c r="J899" s="598">
        <f t="shared" si="225"/>
        <v>0</v>
      </c>
      <c r="K899" s="598">
        <f t="shared" si="218"/>
        <v>0</v>
      </c>
      <c r="L899" s="598">
        <f t="shared" si="219"/>
        <v>0</v>
      </c>
      <c r="M899" s="598">
        <f t="shared" si="211"/>
        <v>0</v>
      </c>
      <c r="N899" s="598">
        <f t="shared" si="220"/>
        <v>0</v>
      </c>
      <c r="P899" s="610"/>
      <c r="V899" s="598">
        <f t="shared" si="221"/>
        <v>0</v>
      </c>
      <c r="W899" s="612">
        <f t="shared" si="222"/>
        <v>888</v>
      </c>
      <c r="X899" s="610"/>
      <c r="Y899" s="610"/>
      <c r="AC899">
        <f t="shared" si="212"/>
        <v>1902</v>
      </c>
      <c r="AD899">
        <f t="shared" si="213"/>
        <v>6</v>
      </c>
      <c r="AE899">
        <f t="shared" si="214"/>
        <v>0</v>
      </c>
      <c r="AF899">
        <f>SUM($AE$10:AE899)</f>
        <v>0</v>
      </c>
      <c r="AG899">
        <f t="shared" si="215"/>
        <v>0</v>
      </c>
    </row>
    <row r="900" spans="6:33" x14ac:dyDescent="0.2">
      <c r="F900" s="610">
        <f t="shared" si="223"/>
        <v>1902</v>
      </c>
      <c r="G900">
        <f t="shared" si="224"/>
        <v>889</v>
      </c>
      <c r="H900" s="612">
        <f t="shared" si="216"/>
        <v>889</v>
      </c>
      <c r="I900" s="598">
        <f t="shared" si="217"/>
        <v>0</v>
      </c>
      <c r="J900" s="598">
        <f t="shared" si="225"/>
        <v>0</v>
      </c>
      <c r="K900" s="598">
        <f t="shared" si="218"/>
        <v>0</v>
      </c>
      <c r="L900" s="598">
        <f t="shared" si="219"/>
        <v>0</v>
      </c>
      <c r="M900" s="598">
        <f t="shared" si="211"/>
        <v>0</v>
      </c>
      <c r="N900" s="598">
        <f t="shared" si="220"/>
        <v>0</v>
      </c>
      <c r="P900" s="610"/>
      <c r="V900" s="598">
        <f t="shared" si="221"/>
        <v>0</v>
      </c>
      <c r="W900" s="612">
        <f t="shared" si="222"/>
        <v>889</v>
      </c>
      <c r="X900" s="610"/>
      <c r="Y900" s="610"/>
      <c r="AC900">
        <f t="shared" si="212"/>
        <v>1902</v>
      </c>
      <c r="AD900">
        <f t="shared" si="213"/>
        <v>6</v>
      </c>
      <c r="AE900">
        <f t="shared" si="214"/>
        <v>0</v>
      </c>
      <c r="AF900">
        <f>SUM($AE$10:AE900)</f>
        <v>0</v>
      </c>
      <c r="AG900">
        <f t="shared" si="215"/>
        <v>0</v>
      </c>
    </row>
    <row r="901" spans="6:33" x14ac:dyDescent="0.2">
      <c r="F901" s="610">
        <f t="shared" si="223"/>
        <v>1902</v>
      </c>
      <c r="G901">
        <f t="shared" si="224"/>
        <v>890</v>
      </c>
      <c r="H901" s="612">
        <f t="shared" si="216"/>
        <v>890</v>
      </c>
      <c r="I901" s="598">
        <f t="shared" si="217"/>
        <v>0</v>
      </c>
      <c r="J901" s="598">
        <f t="shared" si="225"/>
        <v>0</v>
      </c>
      <c r="K901" s="598">
        <f t="shared" si="218"/>
        <v>0</v>
      </c>
      <c r="L901" s="598">
        <f t="shared" si="219"/>
        <v>0</v>
      </c>
      <c r="M901" s="598">
        <f t="shared" si="211"/>
        <v>0</v>
      </c>
      <c r="N901" s="598">
        <f t="shared" si="220"/>
        <v>0</v>
      </c>
      <c r="P901" s="610"/>
      <c r="V901" s="598">
        <f t="shared" si="221"/>
        <v>0</v>
      </c>
      <c r="W901" s="612">
        <f t="shared" si="222"/>
        <v>890</v>
      </c>
      <c r="X901" s="610"/>
      <c r="Y901" s="610"/>
      <c r="AC901">
        <f t="shared" si="212"/>
        <v>1902</v>
      </c>
      <c r="AD901">
        <f t="shared" si="213"/>
        <v>6</v>
      </c>
      <c r="AE901">
        <f t="shared" si="214"/>
        <v>0</v>
      </c>
      <c r="AF901">
        <f>SUM($AE$10:AE901)</f>
        <v>0</v>
      </c>
      <c r="AG901">
        <f t="shared" si="215"/>
        <v>0</v>
      </c>
    </row>
    <row r="902" spans="6:33" x14ac:dyDescent="0.2">
      <c r="F902" s="610">
        <f t="shared" si="223"/>
        <v>1902</v>
      </c>
      <c r="G902">
        <f t="shared" si="224"/>
        <v>891</v>
      </c>
      <c r="H902" s="612">
        <f t="shared" si="216"/>
        <v>891</v>
      </c>
      <c r="I902" s="598">
        <f t="shared" si="217"/>
        <v>0</v>
      </c>
      <c r="J902" s="598">
        <f t="shared" si="225"/>
        <v>0</v>
      </c>
      <c r="K902" s="598">
        <f t="shared" si="218"/>
        <v>0</v>
      </c>
      <c r="L902" s="598">
        <f t="shared" si="219"/>
        <v>0</v>
      </c>
      <c r="M902" s="598">
        <f t="shared" si="211"/>
        <v>0</v>
      </c>
      <c r="N902" s="598">
        <f t="shared" si="220"/>
        <v>0</v>
      </c>
      <c r="P902" s="610"/>
      <c r="V902" s="598">
        <f t="shared" si="221"/>
        <v>0</v>
      </c>
      <c r="W902" s="612">
        <f t="shared" si="222"/>
        <v>891</v>
      </c>
      <c r="X902" s="610"/>
      <c r="Y902" s="610"/>
      <c r="AC902">
        <f t="shared" si="212"/>
        <v>1902</v>
      </c>
      <c r="AD902">
        <f t="shared" si="213"/>
        <v>6</v>
      </c>
      <c r="AE902">
        <f t="shared" si="214"/>
        <v>0</v>
      </c>
      <c r="AF902">
        <f>SUM($AE$10:AE902)</f>
        <v>0</v>
      </c>
      <c r="AG902">
        <f t="shared" si="215"/>
        <v>0</v>
      </c>
    </row>
    <row r="903" spans="6:33" x14ac:dyDescent="0.2">
      <c r="F903" s="610">
        <f t="shared" si="223"/>
        <v>1902</v>
      </c>
      <c r="G903">
        <f t="shared" si="224"/>
        <v>892</v>
      </c>
      <c r="H903" s="612">
        <f t="shared" si="216"/>
        <v>892</v>
      </c>
      <c r="I903" s="598">
        <f t="shared" si="217"/>
        <v>0</v>
      </c>
      <c r="J903" s="598">
        <f t="shared" si="225"/>
        <v>0</v>
      </c>
      <c r="K903" s="598">
        <f t="shared" si="218"/>
        <v>0</v>
      </c>
      <c r="L903" s="598">
        <f t="shared" si="219"/>
        <v>0</v>
      </c>
      <c r="M903" s="598">
        <f t="shared" si="211"/>
        <v>0</v>
      </c>
      <c r="N903" s="598">
        <f t="shared" si="220"/>
        <v>0</v>
      </c>
      <c r="P903" s="610"/>
      <c r="V903" s="598">
        <f t="shared" si="221"/>
        <v>0</v>
      </c>
      <c r="W903" s="612">
        <f t="shared" si="222"/>
        <v>892</v>
      </c>
      <c r="X903" s="610"/>
      <c r="Y903" s="610"/>
      <c r="AC903">
        <f t="shared" si="212"/>
        <v>1902</v>
      </c>
      <c r="AD903">
        <f t="shared" si="213"/>
        <v>6</v>
      </c>
      <c r="AE903">
        <f t="shared" si="214"/>
        <v>0</v>
      </c>
      <c r="AF903">
        <f>SUM($AE$10:AE903)</f>
        <v>0</v>
      </c>
      <c r="AG903">
        <f t="shared" si="215"/>
        <v>0</v>
      </c>
    </row>
    <row r="904" spans="6:33" x14ac:dyDescent="0.2">
      <c r="F904" s="610">
        <f t="shared" si="223"/>
        <v>1902</v>
      </c>
      <c r="G904">
        <f t="shared" si="224"/>
        <v>893</v>
      </c>
      <c r="H904" s="612">
        <f t="shared" si="216"/>
        <v>893</v>
      </c>
      <c r="I904" s="598">
        <f t="shared" si="217"/>
        <v>0</v>
      </c>
      <c r="J904" s="598">
        <f t="shared" si="225"/>
        <v>0</v>
      </c>
      <c r="K904" s="598">
        <f t="shared" si="218"/>
        <v>0</v>
      </c>
      <c r="L904" s="598">
        <f t="shared" si="219"/>
        <v>0</v>
      </c>
      <c r="M904" s="598">
        <f t="shared" si="211"/>
        <v>0</v>
      </c>
      <c r="N904" s="598">
        <f t="shared" si="220"/>
        <v>0</v>
      </c>
      <c r="P904" s="610"/>
      <c r="V904" s="598">
        <f t="shared" si="221"/>
        <v>0</v>
      </c>
      <c r="W904" s="612">
        <f t="shared" si="222"/>
        <v>893</v>
      </c>
      <c r="X904" s="610"/>
      <c r="Y904" s="610"/>
      <c r="AC904">
        <f t="shared" si="212"/>
        <v>1902</v>
      </c>
      <c r="AD904">
        <f t="shared" si="213"/>
        <v>6</v>
      </c>
      <c r="AE904">
        <f t="shared" si="214"/>
        <v>0</v>
      </c>
      <c r="AF904">
        <f>SUM($AE$10:AE904)</f>
        <v>0</v>
      </c>
      <c r="AG904">
        <f t="shared" si="215"/>
        <v>0</v>
      </c>
    </row>
    <row r="905" spans="6:33" x14ac:dyDescent="0.2">
      <c r="F905" s="610">
        <f t="shared" si="223"/>
        <v>1902</v>
      </c>
      <c r="G905">
        <f t="shared" si="224"/>
        <v>894</v>
      </c>
      <c r="H905" s="612">
        <f t="shared" si="216"/>
        <v>894</v>
      </c>
      <c r="I905" s="598">
        <f t="shared" si="217"/>
        <v>0</v>
      </c>
      <c r="J905" s="598">
        <f t="shared" si="225"/>
        <v>0</v>
      </c>
      <c r="K905" s="598">
        <f t="shared" si="218"/>
        <v>0</v>
      </c>
      <c r="L905" s="598">
        <f t="shared" si="219"/>
        <v>0</v>
      </c>
      <c r="M905" s="598">
        <f t="shared" si="211"/>
        <v>0</v>
      </c>
      <c r="N905" s="598">
        <f t="shared" si="220"/>
        <v>0</v>
      </c>
      <c r="P905" s="610"/>
      <c r="V905" s="598">
        <f t="shared" si="221"/>
        <v>0</v>
      </c>
      <c r="W905" s="612">
        <f t="shared" si="222"/>
        <v>894</v>
      </c>
      <c r="X905" s="610"/>
      <c r="Y905" s="610"/>
      <c r="AC905">
        <f t="shared" si="212"/>
        <v>1902</v>
      </c>
      <c r="AD905">
        <f t="shared" si="213"/>
        <v>6</v>
      </c>
      <c r="AE905">
        <f t="shared" si="214"/>
        <v>0</v>
      </c>
      <c r="AF905">
        <f>SUM($AE$10:AE905)</f>
        <v>0</v>
      </c>
      <c r="AG905">
        <f t="shared" si="215"/>
        <v>0</v>
      </c>
    </row>
    <row r="906" spans="6:33" x14ac:dyDescent="0.2">
      <c r="F906" s="610">
        <f t="shared" si="223"/>
        <v>1902</v>
      </c>
      <c r="G906">
        <f t="shared" si="224"/>
        <v>895</v>
      </c>
      <c r="H906" s="612">
        <f t="shared" si="216"/>
        <v>895</v>
      </c>
      <c r="I906" s="598">
        <f t="shared" si="217"/>
        <v>0</v>
      </c>
      <c r="J906" s="598">
        <f t="shared" si="225"/>
        <v>0</v>
      </c>
      <c r="K906" s="598">
        <f t="shared" si="218"/>
        <v>0</v>
      </c>
      <c r="L906" s="598">
        <f t="shared" si="219"/>
        <v>0</v>
      </c>
      <c r="M906" s="598">
        <f t="shared" si="211"/>
        <v>0</v>
      </c>
      <c r="N906" s="598">
        <f t="shared" si="220"/>
        <v>0</v>
      </c>
      <c r="P906" s="610"/>
      <c r="V906" s="598">
        <f t="shared" si="221"/>
        <v>0</v>
      </c>
      <c r="W906" s="612">
        <f t="shared" si="222"/>
        <v>895</v>
      </c>
      <c r="X906" s="610"/>
      <c r="Y906" s="610"/>
      <c r="AC906">
        <f t="shared" si="212"/>
        <v>1902</v>
      </c>
      <c r="AD906">
        <f t="shared" si="213"/>
        <v>6</v>
      </c>
      <c r="AE906">
        <f t="shared" si="214"/>
        <v>0</v>
      </c>
      <c r="AF906">
        <f>SUM($AE$10:AE906)</f>
        <v>0</v>
      </c>
      <c r="AG906">
        <f t="shared" si="215"/>
        <v>0</v>
      </c>
    </row>
    <row r="907" spans="6:33" x14ac:dyDescent="0.2">
      <c r="F907" s="610">
        <f t="shared" si="223"/>
        <v>1902</v>
      </c>
      <c r="G907">
        <f t="shared" si="224"/>
        <v>896</v>
      </c>
      <c r="H907" s="612">
        <f t="shared" si="216"/>
        <v>896</v>
      </c>
      <c r="I907" s="598">
        <f t="shared" si="217"/>
        <v>0</v>
      </c>
      <c r="J907" s="598">
        <f t="shared" si="225"/>
        <v>0</v>
      </c>
      <c r="K907" s="598">
        <f t="shared" si="218"/>
        <v>0</v>
      </c>
      <c r="L907" s="598">
        <f t="shared" si="219"/>
        <v>0</v>
      </c>
      <c r="M907" s="598">
        <f t="shared" ref="M907:M970" si="226">IF(AND(H907&gt;$C$7,H907&lt;$C$8),$C$5,0)</f>
        <v>0</v>
      </c>
      <c r="N907" s="598">
        <f t="shared" si="220"/>
        <v>0</v>
      </c>
      <c r="P907" s="610"/>
      <c r="V907" s="598">
        <f t="shared" si="221"/>
        <v>0</v>
      </c>
      <c r="W907" s="612">
        <f t="shared" si="222"/>
        <v>896</v>
      </c>
      <c r="X907" s="610"/>
      <c r="Y907" s="610"/>
      <c r="AC907">
        <f t="shared" ref="AC907:AC970" si="227">YEAR(H907)</f>
        <v>1902</v>
      </c>
      <c r="AD907">
        <f t="shared" ref="AD907:AD970" si="228">MONTH(H907)</f>
        <v>6</v>
      </c>
      <c r="AE907">
        <f t="shared" ref="AE907:AE970" si="229">IF(AND(AD907&lt;&gt;AD906,H906&gt;=$C$6,H907&lt;=$C$7),$C$11,0)</f>
        <v>0</v>
      </c>
      <c r="AF907">
        <f>SUM($AE$10:AE907)</f>
        <v>0</v>
      </c>
      <c r="AG907">
        <f t="shared" ref="AG907:AG970" si="230">IF(G907&lt;=$C$9,$D$4*IF(H907&lt;=$C$7,AF907,0),0)</f>
        <v>0</v>
      </c>
    </row>
    <row r="908" spans="6:33" x14ac:dyDescent="0.2">
      <c r="F908" s="610">
        <f t="shared" si="223"/>
        <v>1902</v>
      </c>
      <c r="G908">
        <f t="shared" si="224"/>
        <v>897</v>
      </c>
      <c r="H908" s="612">
        <f t="shared" ref="H908:H971" si="231">$C$6+G908</f>
        <v>897</v>
      </c>
      <c r="I908" s="598">
        <f t="shared" ref="I908:I971" si="232">IF(H908&lt;=$C$7,G908*($C$5/$C$9),0)</f>
        <v>0</v>
      </c>
      <c r="J908" s="598">
        <f t="shared" si="225"/>
        <v>0</v>
      </c>
      <c r="K908" s="598">
        <f t="shared" ref="K908:K971" si="233">IF(G908&lt;=$C$9,I908*$D$4,0)</f>
        <v>0</v>
      </c>
      <c r="L908" s="598">
        <f t="shared" ref="L908:L971" si="234">IF(G908&lt;=$C$9,$D$4*IF(H908&lt;=$C$7,J908,0),0)</f>
        <v>0</v>
      </c>
      <c r="M908" s="598">
        <f t="shared" si="226"/>
        <v>0</v>
      </c>
      <c r="N908" s="598">
        <f t="shared" ref="N908:N971" si="235">IF(AND(H908&gt;$C$7,H908&lt;$C$8),$C$5*$D$4,0)</f>
        <v>0</v>
      </c>
      <c r="P908" s="610"/>
      <c r="V908" s="598">
        <f t="shared" ref="V908:V971" si="236">IF(I908-I907+M908-M907&lt;0,0,I908-I907+M908-M907)</f>
        <v>0</v>
      </c>
      <c r="W908" s="612">
        <f t="shared" ref="W908:W971" si="237">H908</f>
        <v>897</v>
      </c>
      <c r="X908" s="610"/>
      <c r="Y908" s="610"/>
      <c r="AC908">
        <f t="shared" si="227"/>
        <v>1902</v>
      </c>
      <c r="AD908">
        <f t="shared" si="228"/>
        <v>6</v>
      </c>
      <c r="AE908">
        <f t="shared" si="229"/>
        <v>0</v>
      </c>
      <c r="AF908">
        <f>SUM($AE$10:AE908)</f>
        <v>0</v>
      </c>
      <c r="AG908">
        <f t="shared" si="230"/>
        <v>0</v>
      </c>
    </row>
    <row r="909" spans="6:33" x14ac:dyDescent="0.2">
      <c r="F909" s="610">
        <f t="shared" ref="F909:F972" si="238">YEAR(H909)</f>
        <v>1902</v>
      </c>
      <c r="G909">
        <f t="shared" ref="G909:G972" si="239">1+G908</f>
        <v>898</v>
      </c>
      <c r="H909" s="612">
        <f t="shared" si="231"/>
        <v>898</v>
      </c>
      <c r="I909" s="598">
        <f t="shared" si="232"/>
        <v>0</v>
      </c>
      <c r="J909" s="598">
        <f t="shared" ref="J909:J972" si="240">IF(H909&lt;=$C$7,$C$5/2,0)</f>
        <v>0</v>
      </c>
      <c r="K909" s="598">
        <f t="shared" si="233"/>
        <v>0</v>
      </c>
      <c r="L909" s="598">
        <f t="shared" si="234"/>
        <v>0</v>
      </c>
      <c r="M909" s="598">
        <f t="shared" si="226"/>
        <v>0</v>
      </c>
      <c r="N909" s="598">
        <f t="shared" si="235"/>
        <v>0</v>
      </c>
      <c r="P909" s="610"/>
      <c r="V909" s="598">
        <f t="shared" si="236"/>
        <v>0</v>
      </c>
      <c r="W909" s="612">
        <f t="shared" si="237"/>
        <v>898</v>
      </c>
      <c r="X909" s="610"/>
      <c r="Y909" s="610"/>
      <c r="AC909">
        <f t="shared" si="227"/>
        <v>1902</v>
      </c>
      <c r="AD909">
        <f t="shared" si="228"/>
        <v>6</v>
      </c>
      <c r="AE909">
        <f t="shared" si="229"/>
        <v>0</v>
      </c>
      <c r="AF909">
        <f>SUM($AE$10:AE909)</f>
        <v>0</v>
      </c>
      <c r="AG909">
        <f t="shared" si="230"/>
        <v>0</v>
      </c>
    </row>
    <row r="910" spans="6:33" x14ac:dyDescent="0.2">
      <c r="F910" s="610">
        <f t="shared" si="238"/>
        <v>1902</v>
      </c>
      <c r="G910">
        <f t="shared" si="239"/>
        <v>899</v>
      </c>
      <c r="H910" s="612">
        <f t="shared" si="231"/>
        <v>899</v>
      </c>
      <c r="I910" s="598">
        <f t="shared" si="232"/>
        <v>0</v>
      </c>
      <c r="J910" s="598">
        <f t="shared" si="240"/>
        <v>0</v>
      </c>
      <c r="K910" s="598">
        <f t="shared" si="233"/>
        <v>0</v>
      </c>
      <c r="L910" s="598">
        <f t="shared" si="234"/>
        <v>0</v>
      </c>
      <c r="M910" s="598">
        <f t="shared" si="226"/>
        <v>0</v>
      </c>
      <c r="N910" s="598">
        <f t="shared" si="235"/>
        <v>0</v>
      </c>
      <c r="P910" s="610"/>
      <c r="V910" s="598">
        <f t="shared" si="236"/>
        <v>0</v>
      </c>
      <c r="W910" s="612">
        <f t="shared" si="237"/>
        <v>899</v>
      </c>
      <c r="X910" s="610"/>
      <c r="Y910" s="610"/>
      <c r="AC910">
        <f t="shared" si="227"/>
        <v>1902</v>
      </c>
      <c r="AD910">
        <f t="shared" si="228"/>
        <v>6</v>
      </c>
      <c r="AE910">
        <f t="shared" si="229"/>
        <v>0</v>
      </c>
      <c r="AF910">
        <f>SUM($AE$10:AE910)</f>
        <v>0</v>
      </c>
      <c r="AG910">
        <f t="shared" si="230"/>
        <v>0</v>
      </c>
    </row>
    <row r="911" spans="6:33" x14ac:dyDescent="0.2">
      <c r="F911" s="610">
        <f t="shared" si="238"/>
        <v>1902</v>
      </c>
      <c r="G911">
        <f t="shared" si="239"/>
        <v>900</v>
      </c>
      <c r="H911" s="612">
        <f t="shared" si="231"/>
        <v>900</v>
      </c>
      <c r="I911" s="598">
        <f t="shared" si="232"/>
        <v>0</v>
      </c>
      <c r="J911" s="598">
        <f t="shared" si="240"/>
        <v>0</v>
      </c>
      <c r="K911" s="598">
        <f t="shared" si="233"/>
        <v>0</v>
      </c>
      <c r="L911" s="598">
        <f t="shared" si="234"/>
        <v>0</v>
      </c>
      <c r="M911" s="598">
        <f t="shared" si="226"/>
        <v>0</v>
      </c>
      <c r="N911" s="598">
        <f t="shared" si="235"/>
        <v>0</v>
      </c>
      <c r="P911" s="610"/>
      <c r="V911" s="598">
        <f t="shared" si="236"/>
        <v>0</v>
      </c>
      <c r="W911" s="612">
        <f t="shared" si="237"/>
        <v>900</v>
      </c>
      <c r="X911" s="610"/>
      <c r="Y911" s="610"/>
      <c r="AC911">
        <f t="shared" si="227"/>
        <v>1902</v>
      </c>
      <c r="AD911">
        <f t="shared" si="228"/>
        <v>6</v>
      </c>
      <c r="AE911">
        <f t="shared" si="229"/>
        <v>0</v>
      </c>
      <c r="AF911">
        <f>SUM($AE$10:AE911)</f>
        <v>0</v>
      </c>
      <c r="AG911">
        <f t="shared" si="230"/>
        <v>0</v>
      </c>
    </row>
    <row r="912" spans="6:33" x14ac:dyDescent="0.2">
      <c r="F912" s="610">
        <f t="shared" si="238"/>
        <v>1902</v>
      </c>
      <c r="G912">
        <f t="shared" si="239"/>
        <v>901</v>
      </c>
      <c r="H912" s="612">
        <f t="shared" si="231"/>
        <v>901</v>
      </c>
      <c r="I912" s="598">
        <f t="shared" si="232"/>
        <v>0</v>
      </c>
      <c r="J912" s="598">
        <f t="shared" si="240"/>
        <v>0</v>
      </c>
      <c r="K912" s="598">
        <f t="shared" si="233"/>
        <v>0</v>
      </c>
      <c r="L912" s="598">
        <f t="shared" si="234"/>
        <v>0</v>
      </c>
      <c r="M912" s="598">
        <f t="shared" si="226"/>
        <v>0</v>
      </c>
      <c r="N912" s="598">
        <f t="shared" si="235"/>
        <v>0</v>
      </c>
      <c r="P912" s="610"/>
      <c r="V912" s="598">
        <f t="shared" si="236"/>
        <v>0</v>
      </c>
      <c r="W912" s="612">
        <f t="shared" si="237"/>
        <v>901</v>
      </c>
      <c r="X912" s="610"/>
      <c r="Y912" s="610"/>
      <c r="AC912">
        <f t="shared" si="227"/>
        <v>1902</v>
      </c>
      <c r="AD912">
        <f t="shared" si="228"/>
        <v>6</v>
      </c>
      <c r="AE912">
        <f t="shared" si="229"/>
        <v>0</v>
      </c>
      <c r="AF912">
        <f>SUM($AE$10:AE912)</f>
        <v>0</v>
      </c>
      <c r="AG912">
        <f t="shared" si="230"/>
        <v>0</v>
      </c>
    </row>
    <row r="913" spans="6:33" x14ac:dyDescent="0.2">
      <c r="F913" s="610">
        <f t="shared" si="238"/>
        <v>1902</v>
      </c>
      <c r="G913">
        <f t="shared" si="239"/>
        <v>902</v>
      </c>
      <c r="H913" s="612">
        <f t="shared" si="231"/>
        <v>902</v>
      </c>
      <c r="I913" s="598">
        <f t="shared" si="232"/>
        <v>0</v>
      </c>
      <c r="J913" s="598">
        <f t="shared" si="240"/>
        <v>0</v>
      </c>
      <c r="K913" s="598">
        <f t="shared" si="233"/>
        <v>0</v>
      </c>
      <c r="L913" s="598">
        <f t="shared" si="234"/>
        <v>0</v>
      </c>
      <c r="M913" s="598">
        <f t="shared" si="226"/>
        <v>0</v>
      </c>
      <c r="N913" s="598">
        <f t="shared" si="235"/>
        <v>0</v>
      </c>
      <c r="P913" s="610"/>
      <c r="V913" s="598">
        <f t="shared" si="236"/>
        <v>0</v>
      </c>
      <c r="W913" s="612">
        <f t="shared" si="237"/>
        <v>902</v>
      </c>
      <c r="X913" s="610"/>
      <c r="Y913" s="610"/>
      <c r="AC913">
        <f t="shared" si="227"/>
        <v>1902</v>
      </c>
      <c r="AD913">
        <f t="shared" si="228"/>
        <v>6</v>
      </c>
      <c r="AE913">
        <f t="shared" si="229"/>
        <v>0</v>
      </c>
      <c r="AF913">
        <f>SUM($AE$10:AE913)</f>
        <v>0</v>
      </c>
      <c r="AG913">
        <f t="shared" si="230"/>
        <v>0</v>
      </c>
    </row>
    <row r="914" spans="6:33" x14ac:dyDescent="0.2">
      <c r="F914" s="610">
        <f t="shared" si="238"/>
        <v>1902</v>
      </c>
      <c r="G914">
        <f t="shared" si="239"/>
        <v>903</v>
      </c>
      <c r="H914" s="612">
        <f t="shared" si="231"/>
        <v>903</v>
      </c>
      <c r="I914" s="598">
        <f t="shared" si="232"/>
        <v>0</v>
      </c>
      <c r="J914" s="598">
        <f t="shared" si="240"/>
        <v>0</v>
      </c>
      <c r="K914" s="598">
        <f t="shared" si="233"/>
        <v>0</v>
      </c>
      <c r="L914" s="598">
        <f t="shared" si="234"/>
        <v>0</v>
      </c>
      <c r="M914" s="598">
        <f t="shared" si="226"/>
        <v>0</v>
      </c>
      <c r="N914" s="598">
        <f t="shared" si="235"/>
        <v>0</v>
      </c>
      <c r="P914" s="610"/>
      <c r="V914" s="598">
        <f t="shared" si="236"/>
        <v>0</v>
      </c>
      <c r="W914" s="612">
        <f t="shared" si="237"/>
        <v>903</v>
      </c>
      <c r="X914" s="610"/>
      <c r="Y914" s="610"/>
      <c r="AC914">
        <f t="shared" si="227"/>
        <v>1902</v>
      </c>
      <c r="AD914">
        <f t="shared" si="228"/>
        <v>6</v>
      </c>
      <c r="AE914">
        <f t="shared" si="229"/>
        <v>0</v>
      </c>
      <c r="AF914">
        <f>SUM($AE$10:AE914)</f>
        <v>0</v>
      </c>
      <c r="AG914">
        <f t="shared" si="230"/>
        <v>0</v>
      </c>
    </row>
    <row r="915" spans="6:33" x14ac:dyDescent="0.2">
      <c r="F915" s="610">
        <f t="shared" si="238"/>
        <v>1902</v>
      </c>
      <c r="G915">
        <f t="shared" si="239"/>
        <v>904</v>
      </c>
      <c r="H915" s="612">
        <f t="shared" si="231"/>
        <v>904</v>
      </c>
      <c r="I915" s="598">
        <f t="shared" si="232"/>
        <v>0</v>
      </c>
      <c r="J915" s="598">
        <f t="shared" si="240"/>
        <v>0</v>
      </c>
      <c r="K915" s="598">
        <f t="shared" si="233"/>
        <v>0</v>
      </c>
      <c r="L915" s="598">
        <f t="shared" si="234"/>
        <v>0</v>
      </c>
      <c r="M915" s="598">
        <f t="shared" si="226"/>
        <v>0</v>
      </c>
      <c r="N915" s="598">
        <f t="shared" si="235"/>
        <v>0</v>
      </c>
      <c r="P915" s="610"/>
      <c r="V915" s="598">
        <f t="shared" si="236"/>
        <v>0</v>
      </c>
      <c r="W915" s="612">
        <f t="shared" si="237"/>
        <v>904</v>
      </c>
      <c r="X915" s="610"/>
      <c r="Y915" s="610"/>
      <c r="AC915">
        <f t="shared" si="227"/>
        <v>1902</v>
      </c>
      <c r="AD915">
        <f t="shared" si="228"/>
        <v>6</v>
      </c>
      <c r="AE915">
        <f t="shared" si="229"/>
        <v>0</v>
      </c>
      <c r="AF915">
        <f>SUM($AE$10:AE915)</f>
        <v>0</v>
      </c>
      <c r="AG915">
        <f t="shared" si="230"/>
        <v>0</v>
      </c>
    </row>
    <row r="916" spans="6:33" x14ac:dyDescent="0.2">
      <c r="F916" s="610">
        <f t="shared" si="238"/>
        <v>1902</v>
      </c>
      <c r="G916">
        <f t="shared" si="239"/>
        <v>905</v>
      </c>
      <c r="H916" s="612">
        <f t="shared" si="231"/>
        <v>905</v>
      </c>
      <c r="I916" s="598">
        <f t="shared" si="232"/>
        <v>0</v>
      </c>
      <c r="J916" s="598">
        <f t="shared" si="240"/>
        <v>0</v>
      </c>
      <c r="K916" s="598">
        <f t="shared" si="233"/>
        <v>0</v>
      </c>
      <c r="L916" s="598">
        <f t="shared" si="234"/>
        <v>0</v>
      </c>
      <c r="M916" s="598">
        <f t="shared" si="226"/>
        <v>0</v>
      </c>
      <c r="N916" s="598">
        <f t="shared" si="235"/>
        <v>0</v>
      </c>
      <c r="P916" s="610"/>
      <c r="V916" s="598">
        <f t="shared" si="236"/>
        <v>0</v>
      </c>
      <c r="W916" s="612">
        <f t="shared" si="237"/>
        <v>905</v>
      </c>
      <c r="X916" s="610"/>
      <c r="Y916" s="610"/>
      <c r="AC916">
        <f t="shared" si="227"/>
        <v>1902</v>
      </c>
      <c r="AD916">
        <f t="shared" si="228"/>
        <v>6</v>
      </c>
      <c r="AE916">
        <f t="shared" si="229"/>
        <v>0</v>
      </c>
      <c r="AF916">
        <f>SUM($AE$10:AE916)</f>
        <v>0</v>
      </c>
      <c r="AG916">
        <f t="shared" si="230"/>
        <v>0</v>
      </c>
    </row>
    <row r="917" spans="6:33" x14ac:dyDescent="0.2">
      <c r="F917" s="610">
        <f t="shared" si="238"/>
        <v>1902</v>
      </c>
      <c r="G917">
        <f t="shared" si="239"/>
        <v>906</v>
      </c>
      <c r="H917" s="612">
        <f t="shared" si="231"/>
        <v>906</v>
      </c>
      <c r="I917" s="598">
        <f t="shared" si="232"/>
        <v>0</v>
      </c>
      <c r="J917" s="598">
        <f t="shared" si="240"/>
        <v>0</v>
      </c>
      <c r="K917" s="598">
        <f t="shared" si="233"/>
        <v>0</v>
      </c>
      <c r="L917" s="598">
        <f t="shared" si="234"/>
        <v>0</v>
      </c>
      <c r="M917" s="598">
        <f t="shared" si="226"/>
        <v>0</v>
      </c>
      <c r="N917" s="598">
        <f t="shared" si="235"/>
        <v>0</v>
      </c>
      <c r="P917" s="610"/>
      <c r="V917" s="598">
        <f t="shared" si="236"/>
        <v>0</v>
      </c>
      <c r="W917" s="612">
        <f t="shared" si="237"/>
        <v>906</v>
      </c>
      <c r="X917" s="610"/>
      <c r="Y917" s="610"/>
      <c r="AC917">
        <f t="shared" si="227"/>
        <v>1902</v>
      </c>
      <c r="AD917">
        <f t="shared" si="228"/>
        <v>6</v>
      </c>
      <c r="AE917">
        <f t="shared" si="229"/>
        <v>0</v>
      </c>
      <c r="AF917">
        <f>SUM($AE$10:AE917)</f>
        <v>0</v>
      </c>
      <c r="AG917">
        <f t="shared" si="230"/>
        <v>0</v>
      </c>
    </row>
    <row r="918" spans="6:33" x14ac:dyDescent="0.2">
      <c r="F918" s="610">
        <f t="shared" si="238"/>
        <v>1902</v>
      </c>
      <c r="G918">
        <f t="shared" si="239"/>
        <v>907</v>
      </c>
      <c r="H918" s="612">
        <f t="shared" si="231"/>
        <v>907</v>
      </c>
      <c r="I918" s="598">
        <f t="shared" si="232"/>
        <v>0</v>
      </c>
      <c r="J918" s="598">
        <f t="shared" si="240"/>
        <v>0</v>
      </c>
      <c r="K918" s="598">
        <f t="shared" si="233"/>
        <v>0</v>
      </c>
      <c r="L918" s="598">
        <f t="shared" si="234"/>
        <v>0</v>
      </c>
      <c r="M918" s="598">
        <f t="shared" si="226"/>
        <v>0</v>
      </c>
      <c r="N918" s="598">
        <f t="shared" si="235"/>
        <v>0</v>
      </c>
      <c r="P918" s="610"/>
      <c r="V918" s="598">
        <f t="shared" si="236"/>
        <v>0</v>
      </c>
      <c r="W918" s="612">
        <f t="shared" si="237"/>
        <v>907</v>
      </c>
      <c r="X918" s="610"/>
      <c r="Y918" s="610"/>
      <c r="AC918">
        <f t="shared" si="227"/>
        <v>1902</v>
      </c>
      <c r="AD918">
        <f t="shared" si="228"/>
        <v>6</v>
      </c>
      <c r="AE918">
        <f t="shared" si="229"/>
        <v>0</v>
      </c>
      <c r="AF918">
        <f>SUM($AE$10:AE918)</f>
        <v>0</v>
      </c>
      <c r="AG918">
        <f t="shared" si="230"/>
        <v>0</v>
      </c>
    </row>
    <row r="919" spans="6:33" x14ac:dyDescent="0.2">
      <c r="F919" s="610">
        <f t="shared" si="238"/>
        <v>1902</v>
      </c>
      <c r="G919">
        <f t="shared" si="239"/>
        <v>908</v>
      </c>
      <c r="H919" s="612">
        <f t="shared" si="231"/>
        <v>908</v>
      </c>
      <c r="I919" s="598">
        <f t="shared" si="232"/>
        <v>0</v>
      </c>
      <c r="J919" s="598">
        <f t="shared" si="240"/>
        <v>0</v>
      </c>
      <c r="K919" s="598">
        <f t="shared" si="233"/>
        <v>0</v>
      </c>
      <c r="L919" s="598">
        <f t="shared" si="234"/>
        <v>0</v>
      </c>
      <c r="M919" s="598">
        <f t="shared" si="226"/>
        <v>0</v>
      </c>
      <c r="N919" s="598">
        <f t="shared" si="235"/>
        <v>0</v>
      </c>
      <c r="P919" s="610"/>
      <c r="V919" s="598">
        <f t="shared" si="236"/>
        <v>0</v>
      </c>
      <c r="W919" s="612">
        <f t="shared" si="237"/>
        <v>908</v>
      </c>
      <c r="X919" s="610"/>
      <c r="Y919" s="610"/>
      <c r="AC919">
        <f t="shared" si="227"/>
        <v>1902</v>
      </c>
      <c r="AD919">
        <f t="shared" si="228"/>
        <v>6</v>
      </c>
      <c r="AE919">
        <f t="shared" si="229"/>
        <v>0</v>
      </c>
      <c r="AF919">
        <f>SUM($AE$10:AE919)</f>
        <v>0</v>
      </c>
      <c r="AG919">
        <f t="shared" si="230"/>
        <v>0</v>
      </c>
    </row>
    <row r="920" spans="6:33" x14ac:dyDescent="0.2">
      <c r="F920" s="610">
        <f t="shared" si="238"/>
        <v>1902</v>
      </c>
      <c r="G920">
        <f t="shared" si="239"/>
        <v>909</v>
      </c>
      <c r="H920" s="612">
        <f t="shared" si="231"/>
        <v>909</v>
      </c>
      <c r="I920" s="598">
        <f t="shared" si="232"/>
        <v>0</v>
      </c>
      <c r="J920" s="598">
        <f t="shared" si="240"/>
        <v>0</v>
      </c>
      <c r="K920" s="598">
        <f t="shared" si="233"/>
        <v>0</v>
      </c>
      <c r="L920" s="598">
        <f t="shared" si="234"/>
        <v>0</v>
      </c>
      <c r="M920" s="598">
        <f t="shared" si="226"/>
        <v>0</v>
      </c>
      <c r="N920" s="598">
        <f t="shared" si="235"/>
        <v>0</v>
      </c>
      <c r="P920" s="610"/>
      <c r="V920" s="598">
        <f t="shared" si="236"/>
        <v>0</v>
      </c>
      <c r="W920" s="612">
        <f t="shared" si="237"/>
        <v>909</v>
      </c>
      <c r="X920" s="610"/>
      <c r="Y920" s="610"/>
      <c r="AC920">
        <f t="shared" si="227"/>
        <v>1902</v>
      </c>
      <c r="AD920">
        <f t="shared" si="228"/>
        <v>6</v>
      </c>
      <c r="AE920">
        <f t="shared" si="229"/>
        <v>0</v>
      </c>
      <c r="AF920">
        <f>SUM($AE$10:AE920)</f>
        <v>0</v>
      </c>
      <c r="AG920">
        <f t="shared" si="230"/>
        <v>0</v>
      </c>
    </row>
    <row r="921" spans="6:33" x14ac:dyDescent="0.2">
      <c r="F921" s="610">
        <f t="shared" si="238"/>
        <v>1902</v>
      </c>
      <c r="G921">
        <f t="shared" si="239"/>
        <v>910</v>
      </c>
      <c r="H921" s="612">
        <f t="shared" si="231"/>
        <v>910</v>
      </c>
      <c r="I921" s="598">
        <f t="shared" si="232"/>
        <v>0</v>
      </c>
      <c r="J921" s="598">
        <f t="shared" si="240"/>
        <v>0</v>
      </c>
      <c r="K921" s="598">
        <f t="shared" si="233"/>
        <v>0</v>
      </c>
      <c r="L921" s="598">
        <f t="shared" si="234"/>
        <v>0</v>
      </c>
      <c r="M921" s="598">
        <f t="shared" si="226"/>
        <v>0</v>
      </c>
      <c r="N921" s="598">
        <f t="shared" si="235"/>
        <v>0</v>
      </c>
      <c r="P921" s="610"/>
      <c r="V921" s="598">
        <f t="shared" si="236"/>
        <v>0</v>
      </c>
      <c r="W921" s="612">
        <f t="shared" si="237"/>
        <v>910</v>
      </c>
      <c r="X921" s="610"/>
      <c r="Y921" s="610"/>
      <c r="AC921">
        <f t="shared" si="227"/>
        <v>1902</v>
      </c>
      <c r="AD921">
        <f t="shared" si="228"/>
        <v>6</v>
      </c>
      <c r="AE921">
        <f t="shared" si="229"/>
        <v>0</v>
      </c>
      <c r="AF921">
        <f>SUM($AE$10:AE921)</f>
        <v>0</v>
      </c>
      <c r="AG921">
        <f t="shared" si="230"/>
        <v>0</v>
      </c>
    </row>
    <row r="922" spans="6:33" x14ac:dyDescent="0.2">
      <c r="F922" s="610">
        <f t="shared" si="238"/>
        <v>1902</v>
      </c>
      <c r="G922">
        <f t="shared" si="239"/>
        <v>911</v>
      </c>
      <c r="H922" s="612">
        <f t="shared" si="231"/>
        <v>911</v>
      </c>
      <c r="I922" s="598">
        <f t="shared" si="232"/>
        <v>0</v>
      </c>
      <c r="J922" s="598">
        <f t="shared" si="240"/>
        <v>0</v>
      </c>
      <c r="K922" s="598">
        <f t="shared" si="233"/>
        <v>0</v>
      </c>
      <c r="L922" s="598">
        <f t="shared" si="234"/>
        <v>0</v>
      </c>
      <c r="M922" s="598">
        <f t="shared" si="226"/>
        <v>0</v>
      </c>
      <c r="N922" s="598">
        <f t="shared" si="235"/>
        <v>0</v>
      </c>
      <c r="P922" s="610"/>
      <c r="V922" s="598">
        <f t="shared" si="236"/>
        <v>0</v>
      </c>
      <c r="W922" s="612">
        <f t="shared" si="237"/>
        <v>911</v>
      </c>
      <c r="X922" s="610"/>
      <c r="Y922" s="610"/>
      <c r="AC922">
        <f t="shared" si="227"/>
        <v>1902</v>
      </c>
      <c r="AD922">
        <f t="shared" si="228"/>
        <v>6</v>
      </c>
      <c r="AE922">
        <f t="shared" si="229"/>
        <v>0</v>
      </c>
      <c r="AF922">
        <f>SUM($AE$10:AE922)</f>
        <v>0</v>
      </c>
      <c r="AG922">
        <f t="shared" si="230"/>
        <v>0</v>
      </c>
    </row>
    <row r="923" spans="6:33" x14ac:dyDescent="0.2">
      <c r="F923" s="610">
        <f t="shared" si="238"/>
        <v>1902</v>
      </c>
      <c r="G923">
        <f t="shared" si="239"/>
        <v>912</v>
      </c>
      <c r="H923" s="612">
        <f t="shared" si="231"/>
        <v>912</v>
      </c>
      <c r="I923" s="598">
        <f t="shared" si="232"/>
        <v>0</v>
      </c>
      <c r="J923" s="598">
        <f t="shared" si="240"/>
        <v>0</v>
      </c>
      <c r="K923" s="598">
        <f t="shared" si="233"/>
        <v>0</v>
      </c>
      <c r="L923" s="598">
        <f t="shared" si="234"/>
        <v>0</v>
      </c>
      <c r="M923" s="598">
        <f t="shared" si="226"/>
        <v>0</v>
      </c>
      <c r="N923" s="598">
        <f t="shared" si="235"/>
        <v>0</v>
      </c>
      <c r="P923" s="610"/>
      <c r="V923" s="598">
        <f t="shared" si="236"/>
        <v>0</v>
      </c>
      <c r="W923" s="612">
        <f t="shared" si="237"/>
        <v>912</v>
      </c>
      <c r="X923" s="610"/>
      <c r="Y923" s="610"/>
      <c r="AC923">
        <f t="shared" si="227"/>
        <v>1902</v>
      </c>
      <c r="AD923">
        <f t="shared" si="228"/>
        <v>6</v>
      </c>
      <c r="AE923">
        <f t="shared" si="229"/>
        <v>0</v>
      </c>
      <c r="AF923">
        <f>SUM($AE$10:AE923)</f>
        <v>0</v>
      </c>
      <c r="AG923">
        <f t="shared" si="230"/>
        <v>0</v>
      </c>
    </row>
    <row r="924" spans="6:33" x14ac:dyDescent="0.2">
      <c r="F924" s="610">
        <f t="shared" si="238"/>
        <v>1902</v>
      </c>
      <c r="G924">
        <f t="shared" si="239"/>
        <v>913</v>
      </c>
      <c r="H924" s="612">
        <f t="shared" si="231"/>
        <v>913</v>
      </c>
      <c r="I924" s="598">
        <f t="shared" si="232"/>
        <v>0</v>
      </c>
      <c r="J924" s="598">
        <f t="shared" si="240"/>
        <v>0</v>
      </c>
      <c r="K924" s="598">
        <f t="shared" si="233"/>
        <v>0</v>
      </c>
      <c r="L924" s="598">
        <f t="shared" si="234"/>
        <v>0</v>
      </c>
      <c r="M924" s="598">
        <f t="shared" si="226"/>
        <v>0</v>
      </c>
      <c r="N924" s="598">
        <f t="shared" si="235"/>
        <v>0</v>
      </c>
      <c r="P924" s="610"/>
      <c r="V924" s="598">
        <f t="shared" si="236"/>
        <v>0</v>
      </c>
      <c r="W924" s="612">
        <f t="shared" si="237"/>
        <v>913</v>
      </c>
      <c r="X924" s="610"/>
      <c r="Y924" s="610"/>
      <c r="AC924">
        <f t="shared" si="227"/>
        <v>1902</v>
      </c>
      <c r="AD924">
        <f t="shared" si="228"/>
        <v>7</v>
      </c>
      <c r="AE924">
        <f t="shared" si="229"/>
        <v>0</v>
      </c>
      <c r="AF924">
        <f>SUM($AE$10:AE924)</f>
        <v>0</v>
      </c>
      <c r="AG924">
        <f t="shared" si="230"/>
        <v>0</v>
      </c>
    </row>
    <row r="925" spans="6:33" x14ac:dyDescent="0.2">
      <c r="F925" s="610">
        <f t="shared" si="238"/>
        <v>1902</v>
      </c>
      <c r="G925">
        <f t="shared" si="239"/>
        <v>914</v>
      </c>
      <c r="H925" s="612">
        <f t="shared" si="231"/>
        <v>914</v>
      </c>
      <c r="I925" s="598">
        <f t="shared" si="232"/>
        <v>0</v>
      </c>
      <c r="J925" s="598">
        <f t="shared" si="240"/>
        <v>0</v>
      </c>
      <c r="K925" s="598">
        <f t="shared" si="233"/>
        <v>0</v>
      </c>
      <c r="L925" s="598">
        <f t="shared" si="234"/>
        <v>0</v>
      </c>
      <c r="M925" s="598">
        <f t="shared" si="226"/>
        <v>0</v>
      </c>
      <c r="N925" s="598">
        <f t="shared" si="235"/>
        <v>0</v>
      </c>
      <c r="P925" s="610"/>
      <c r="V925" s="598">
        <f t="shared" si="236"/>
        <v>0</v>
      </c>
      <c r="W925" s="612">
        <f t="shared" si="237"/>
        <v>914</v>
      </c>
      <c r="X925" s="610"/>
      <c r="Y925" s="610"/>
      <c r="AC925">
        <f t="shared" si="227"/>
        <v>1902</v>
      </c>
      <c r="AD925">
        <f t="shared" si="228"/>
        <v>7</v>
      </c>
      <c r="AE925">
        <f t="shared" si="229"/>
        <v>0</v>
      </c>
      <c r="AF925">
        <f>SUM($AE$10:AE925)</f>
        <v>0</v>
      </c>
      <c r="AG925">
        <f t="shared" si="230"/>
        <v>0</v>
      </c>
    </row>
    <row r="926" spans="6:33" x14ac:dyDescent="0.2">
      <c r="F926" s="610">
        <f t="shared" si="238"/>
        <v>1902</v>
      </c>
      <c r="G926">
        <f t="shared" si="239"/>
        <v>915</v>
      </c>
      <c r="H926" s="612">
        <f t="shared" si="231"/>
        <v>915</v>
      </c>
      <c r="I926" s="598">
        <f t="shared" si="232"/>
        <v>0</v>
      </c>
      <c r="J926" s="598">
        <f t="shared" si="240"/>
        <v>0</v>
      </c>
      <c r="K926" s="598">
        <f t="shared" si="233"/>
        <v>0</v>
      </c>
      <c r="L926" s="598">
        <f t="shared" si="234"/>
        <v>0</v>
      </c>
      <c r="M926" s="598">
        <f t="shared" si="226"/>
        <v>0</v>
      </c>
      <c r="N926" s="598">
        <f t="shared" si="235"/>
        <v>0</v>
      </c>
      <c r="P926" s="610"/>
      <c r="V926" s="598">
        <f t="shared" si="236"/>
        <v>0</v>
      </c>
      <c r="W926" s="612">
        <f t="shared" si="237"/>
        <v>915</v>
      </c>
      <c r="X926" s="610"/>
      <c r="Y926" s="610"/>
      <c r="AC926">
        <f t="shared" si="227"/>
        <v>1902</v>
      </c>
      <c r="AD926">
        <f t="shared" si="228"/>
        <v>7</v>
      </c>
      <c r="AE926">
        <f t="shared" si="229"/>
        <v>0</v>
      </c>
      <c r="AF926">
        <f>SUM($AE$10:AE926)</f>
        <v>0</v>
      </c>
      <c r="AG926">
        <f t="shared" si="230"/>
        <v>0</v>
      </c>
    </row>
    <row r="927" spans="6:33" x14ac:dyDescent="0.2">
      <c r="F927" s="610">
        <f t="shared" si="238"/>
        <v>1902</v>
      </c>
      <c r="G927">
        <f t="shared" si="239"/>
        <v>916</v>
      </c>
      <c r="H927" s="612">
        <f t="shared" si="231"/>
        <v>916</v>
      </c>
      <c r="I927" s="598">
        <f t="shared" si="232"/>
        <v>0</v>
      </c>
      <c r="J927" s="598">
        <f t="shared" si="240"/>
        <v>0</v>
      </c>
      <c r="K927" s="598">
        <f t="shared" si="233"/>
        <v>0</v>
      </c>
      <c r="L927" s="598">
        <f t="shared" si="234"/>
        <v>0</v>
      </c>
      <c r="M927" s="598">
        <f t="shared" si="226"/>
        <v>0</v>
      </c>
      <c r="N927" s="598">
        <f t="shared" si="235"/>
        <v>0</v>
      </c>
      <c r="P927" s="610"/>
      <c r="V927" s="598">
        <f t="shared" si="236"/>
        <v>0</v>
      </c>
      <c r="W927" s="612">
        <f t="shared" si="237"/>
        <v>916</v>
      </c>
      <c r="X927" s="610"/>
      <c r="Y927" s="610"/>
      <c r="AC927">
        <f t="shared" si="227"/>
        <v>1902</v>
      </c>
      <c r="AD927">
        <f t="shared" si="228"/>
        <v>7</v>
      </c>
      <c r="AE927">
        <f t="shared" si="229"/>
        <v>0</v>
      </c>
      <c r="AF927">
        <f>SUM($AE$10:AE927)</f>
        <v>0</v>
      </c>
      <c r="AG927">
        <f t="shared" si="230"/>
        <v>0</v>
      </c>
    </row>
    <row r="928" spans="6:33" x14ac:dyDescent="0.2">
      <c r="F928" s="610">
        <f t="shared" si="238"/>
        <v>1902</v>
      </c>
      <c r="G928">
        <f t="shared" si="239"/>
        <v>917</v>
      </c>
      <c r="H928" s="612">
        <f t="shared" si="231"/>
        <v>917</v>
      </c>
      <c r="I928" s="598">
        <f t="shared" si="232"/>
        <v>0</v>
      </c>
      <c r="J928" s="598">
        <f t="shared" si="240"/>
        <v>0</v>
      </c>
      <c r="K928" s="598">
        <f t="shared" si="233"/>
        <v>0</v>
      </c>
      <c r="L928" s="598">
        <f t="shared" si="234"/>
        <v>0</v>
      </c>
      <c r="M928" s="598">
        <f t="shared" si="226"/>
        <v>0</v>
      </c>
      <c r="N928" s="598">
        <f t="shared" si="235"/>
        <v>0</v>
      </c>
      <c r="P928" s="610"/>
      <c r="V928" s="598">
        <f t="shared" si="236"/>
        <v>0</v>
      </c>
      <c r="W928" s="612">
        <f t="shared" si="237"/>
        <v>917</v>
      </c>
      <c r="X928" s="610"/>
      <c r="Y928" s="610"/>
      <c r="AC928">
        <f t="shared" si="227"/>
        <v>1902</v>
      </c>
      <c r="AD928">
        <f t="shared" si="228"/>
        <v>7</v>
      </c>
      <c r="AE928">
        <f t="shared" si="229"/>
        <v>0</v>
      </c>
      <c r="AF928">
        <f>SUM($AE$10:AE928)</f>
        <v>0</v>
      </c>
      <c r="AG928">
        <f t="shared" si="230"/>
        <v>0</v>
      </c>
    </row>
    <row r="929" spans="6:33" x14ac:dyDescent="0.2">
      <c r="F929" s="610">
        <f t="shared" si="238"/>
        <v>1902</v>
      </c>
      <c r="G929">
        <f t="shared" si="239"/>
        <v>918</v>
      </c>
      <c r="H929" s="612">
        <f t="shared" si="231"/>
        <v>918</v>
      </c>
      <c r="I929" s="598">
        <f t="shared" si="232"/>
        <v>0</v>
      </c>
      <c r="J929" s="598">
        <f t="shared" si="240"/>
        <v>0</v>
      </c>
      <c r="K929" s="598">
        <f t="shared" si="233"/>
        <v>0</v>
      </c>
      <c r="L929" s="598">
        <f t="shared" si="234"/>
        <v>0</v>
      </c>
      <c r="M929" s="598">
        <f t="shared" si="226"/>
        <v>0</v>
      </c>
      <c r="N929" s="598">
        <f t="shared" si="235"/>
        <v>0</v>
      </c>
      <c r="P929" s="610"/>
      <c r="V929" s="598">
        <f t="shared" si="236"/>
        <v>0</v>
      </c>
      <c r="W929" s="612">
        <f t="shared" si="237"/>
        <v>918</v>
      </c>
      <c r="X929" s="610"/>
      <c r="Y929" s="610"/>
      <c r="AC929">
        <f t="shared" si="227"/>
        <v>1902</v>
      </c>
      <c r="AD929">
        <f t="shared" si="228"/>
        <v>7</v>
      </c>
      <c r="AE929">
        <f t="shared" si="229"/>
        <v>0</v>
      </c>
      <c r="AF929">
        <f>SUM($AE$10:AE929)</f>
        <v>0</v>
      </c>
      <c r="AG929">
        <f t="shared" si="230"/>
        <v>0</v>
      </c>
    </row>
    <row r="930" spans="6:33" x14ac:dyDescent="0.2">
      <c r="F930" s="610">
        <f t="shared" si="238"/>
        <v>1902</v>
      </c>
      <c r="G930">
        <f t="shared" si="239"/>
        <v>919</v>
      </c>
      <c r="H930" s="612">
        <f t="shared" si="231"/>
        <v>919</v>
      </c>
      <c r="I930" s="598">
        <f t="shared" si="232"/>
        <v>0</v>
      </c>
      <c r="J930" s="598">
        <f t="shared" si="240"/>
        <v>0</v>
      </c>
      <c r="K930" s="598">
        <f t="shared" si="233"/>
        <v>0</v>
      </c>
      <c r="L930" s="598">
        <f t="shared" si="234"/>
        <v>0</v>
      </c>
      <c r="M930" s="598">
        <f t="shared" si="226"/>
        <v>0</v>
      </c>
      <c r="N930" s="598">
        <f t="shared" si="235"/>
        <v>0</v>
      </c>
      <c r="P930" s="610"/>
      <c r="V930" s="598">
        <f t="shared" si="236"/>
        <v>0</v>
      </c>
      <c r="W930" s="612">
        <f t="shared" si="237"/>
        <v>919</v>
      </c>
      <c r="X930" s="610"/>
      <c r="Y930" s="610"/>
      <c r="AC930">
        <f t="shared" si="227"/>
        <v>1902</v>
      </c>
      <c r="AD930">
        <f t="shared" si="228"/>
        <v>7</v>
      </c>
      <c r="AE930">
        <f t="shared" si="229"/>
        <v>0</v>
      </c>
      <c r="AF930">
        <f>SUM($AE$10:AE930)</f>
        <v>0</v>
      </c>
      <c r="AG930">
        <f t="shared" si="230"/>
        <v>0</v>
      </c>
    </row>
    <row r="931" spans="6:33" x14ac:dyDescent="0.2">
      <c r="F931" s="610">
        <f t="shared" si="238"/>
        <v>1902</v>
      </c>
      <c r="G931">
        <f t="shared" si="239"/>
        <v>920</v>
      </c>
      <c r="H931" s="612">
        <f t="shared" si="231"/>
        <v>920</v>
      </c>
      <c r="I931" s="598">
        <f t="shared" si="232"/>
        <v>0</v>
      </c>
      <c r="J931" s="598">
        <f t="shared" si="240"/>
        <v>0</v>
      </c>
      <c r="K931" s="598">
        <f t="shared" si="233"/>
        <v>0</v>
      </c>
      <c r="L931" s="598">
        <f t="shared" si="234"/>
        <v>0</v>
      </c>
      <c r="M931" s="598">
        <f t="shared" si="226"/>
        <v>0</v>
      </c>
      <c r="N931" s="598">
        <f t="shared" si="235"/>
        <v>0</v>
      </c>
      <c r="P931" s="610"/>
      <c r="V931" s="598">
        <f t="shared" si="236"/>
        <v>0</v>
      </c>
      <c r="W931" s="612">
        <f t="shared" si="237"/>
        <v>920</v>
      </c>
      <c r="X931" s="610"/>
      <c r="Y931" s="610"/>
      <c r="AC931">
        <f t="shared" si="227"/>
        <v>1902</v>
      </c>
      <c r="AD931">
        <f t="shared" si="228"/>
        <v>7</v>
      </c>
      <c r="AE931">
        <f t="shared" si="229"/>
        <v>0</v>
      </c>
      <c r="AF931">
        <f>SUM($AE$10:AE931)</f>
        <v>0</v>
      </c>
      <c r="AG931">
        <f t="shared" si="230"/>
        <v>0</v>
      </c>
    </row>
    <row r="932" spans="6:33" x14ac:dyDescent="0.2">
      <c r="F932" s="610">
        <f t="shared" si="238"/>
        <v>1902</v>
      </c>
      <c r="G932">
        <f t="shared" si="239"/>
        <v>921</v>
      </c>
      <c r="H932" s="612">
        <f t="shared" si="231"/>
        <v>921</v>
      </c>
      <c r="I932" s="598">
        <f t="shared" si="232"/>
        <v>0</v>
      </c>
      <c r="J932" s="598">
        <f t="shared" si="240"/>
        <v>0</v>
      </c>
      <c r="K932" s="598">
        <f t="shared" si="233"/>
        <v>0</v>
      </c>
      <c r="L932" s="598">
        <f t="shared" si="234"/>
        <v>0</v>
      </c>
      <c r="M932" s="598">
        <f t="shared" si="226"/>
        <v>0</v>
      </c>
      <c r="N932" s="598">
        <f t="shared" si="235"/>
        <v>0</v>
      </c>
      <c r="P932" s="610"/>
      <c r="V932" s="598">
        <f t="shared" si="236"/>
        <v>0</v>
      </c>
      <c r="W932" s="612">
        <f t="shared" si="237"/>
        <v>921</v>
      </c>
      <c r="X932" s="610"/>
      <c r="Y932" s="610"/>
      <c r="AC932">
        <f t="shared" si="227"/>
        <v>1902</v>
      </c>
      <c r="AD932">
        <f t="shared" si="228"/>
        <v>7</v>
      </c>
      <c r="AE932">
        <f t="shared" si="229"/>
        <v>0</v>
      </c>
      <c r="AF932">
        <f>SUM($AE$10:AE932)</f>
        <v>0</v>
      </c>
      <c r="AG932">
        <f t="shared" si="230"/>
        <v>0</v>
      </c>
    </row>
    <row r="933" spans="6:33" x14ac:dyDescent="0.2">
      <c r="F933" s="610">
        <f t="shared" si="238"/>
        <v>1902</v>
      </c>
      <c r="G933">
        <f t="shared" si="239"/>
        <v>922</v>
      </c>
      <c r="H933" s="612">
        <f t="shared" si="231"/>
        <v>922</v>
      </c>
      <c r="I933" s="598">
        <f t="shared" si="232"/>
        <v>0</v>
      </c>
      <c r="J933" s="598">
        <f t="shared" si="240"/>
        <v>0</v>
      </c>
      <c r="K933" s="598">
        <f t="shared" si="233"/>
        <v>0</v>
      </c>
      <c r="L933" s="598">
        <f t="shared" si="234"/>
        <v>0</v>
      </c>
      <c r="M933" s="598">
        <f t="shared" si="226"/>
        <v>0</v>
      </c>
      <c r="N933" s="598">
        <f t="shared" si="235"/>
        <v>0</v>
      </c>
      <c r="P933" s="610"/>
      <c r="V933" s="598">
        <f t="shared" si="236"/>
        <v>0</v>
      </c>
      <c r="W933" s="612">
        <f t="shared" si="237"/>
        <v>922</v>
      </c>
      <c r="X933" s="610"/>
      <c r="Y933" s="610"/>
      <c r="AC933">
        <f t="shared" si="227"/>
        <v>1902</v>
      </c>
      <c r="AD933">
        <f t="shared" si="228"/>
        <v>7</v>
      </c>
      <c r="AE933">
        <f t="shared" si="229"/>
        <v>0</v>
      </c>
      <c r="AF933">
        <f>SUM($AE$10:AE933)</f>
        <v>0</v>
      </c>
      <c r="AG933">
        <f t="shared" si="230"/>
        <v>0</v>
      </c>
    </row>
    <row r="934" spans="6:33" x14ac:dyDescent="0.2">
      <c r="F934" s="610">
        <f t="shared" si="238"/>
        <v>1902</v>
      </c>
      <c r="G934">
        <f t="shared" si="239"/>
        <v>923</v>
      </c>
      <c r="H934" s="612">
        <f t="shared" si="231"/>
        <v>923</v>
      </c>
      <c r="I934" s="598">
        <f t="shared" si="232"/>
        <v>0</v>
      </c>
      <c r="J934" s="598">
        <f t="shared" si="240"/>
        <v>0</v>
      </c>
      <c r="K934" s="598">
        <f t="shared" si="233"/>
        <v>0</v>
      </c>
      <c r="L934" s="598">
        <f t="shared" si="234"/>
        <v>0</v>
      </c>
      <c r="M934" s="598">
        <f t="shared" si="226"/>
        <v>0</v>
      </c>
      <c r="N934" s="598">
        <f t="shared" si="235"/>
        <v>0</v>
      </c>
      <c r="P934" s="610"/>
      <c r="V934" s="598">
        <f t="shared" si="236"/>
        <v>0</v>
      </c>
      <c r="W934" s="612">
        <f t="shared" si="237"/>
        <v>923</v>
      </c>
      <c r="X934" s="610"/>
      <c r="Y934" s="610"/>
      <c r="AC934">
        <f t="shared" si="227"/>
        <v>1902</v>
      </c>
      <c r="AD934">
        <f t="shared" si="228"/>
        <v>7</v>
      </c>
      <c r="AE934">
        <f t="shared" si="229"/>
        <v>0</v>
      </c>
      <c r="AF934">
        <f>SUM($AE$10:AE934)</f>
        <v>0</v>
      </c>
      <c r="AG934">
        <f t="shared" si="230"/>
        <v>0</v>
      </c>
    </row>
    <row r="935" spans="6:33" x14ac:dyDescent="0.2">
      <c r="F935" s="610">
        <f t="shared" si="238"/>
        <v>1902</v>
      </c>
      <c r="G935">
        <f t="shared" si="239"/>
        <v>924</v>
      </c>
      <c r="H935" s="612">
        <f t="shared" si="231"/>
        <v>924</v>
      </c>
      <c r="I935" s="598">
        <f t="shared" si="232"/>
        <v>0</v>
      </c>
      <c r="J935" s="598">
        <f t="shared" si="240"/>
        <v>0</v>
      </c>
      <c r="K935" s="598">
        <f t="shared" si="233"/>
        <v>0</v>
      </c>
      <c r="L935" s="598">
        <f t="shared" si="234"/>
        <v>0</v>
      </c>
      <c r="M935" s="598">
        <f t="shared" si="226"/>
        <v>0</v>
      </c>
      <c r="N935" s="598">
        <f t="shared" si="235"/>
        <v>0</v>
      </c>
      <c r="P935" s="610"/>
      <c r="V935" s="598">
        <f t="shared" si="236"/>
        <v>0</v>
      </c>
      <c r="W935" s="612">
        <f t="shared" si="237"/>
        <v>924</v>
      </c>
      <c r="X935" s="610"/>
      <c r="Y935" s="610"/>
      <c r="AC935">
        <f t="shared" si="227"/>
        <v>1902</v>
      </c>
      <c r="AD935">
        <f t="shared" si="228"/>
        <v>7</v>
      </c>
      <c r="AE935">
        <f t="shared" si="229"/>
        <v>0</v>
      </c>
      <c r="AF935">
        <f>SUM($AE$10:AE935)</f>
        <v>0</v>
      </c>
      <c r="AG935">
        <f t="shared" si="230"/>
        <v>0</v>
      </c>
    </row>
    <row r="936" spans="6:33" x14ac:dyDescent="0.2">
      <c r="F936" s="610">
        <f t="shared" si="238"/>
        <v>1902</v>
      </c>
      <c r="G936">
        <f t="shared" si="239"/>
        <v>925</v>
      </c>
      <c r="H936" s="612">
        <f t="shared" si="231"/>
        <v>925</v>
      </c>
      <c r="I936" s="598">
        <f t="shared" si="232"/>
        <v>0</v>
      </c>
      <c r="J936" s="598">
        <f t="shared" si="240"/>
        <v>0</v>
      </c>
      <c r="K936" s="598">
        <f t="shared" si="233"/>
        <v>0</v>
      </c>
      <c r="L936" s="598">
        <f t="shared" si="234"/>
        <v>0</v>
      </c>
      <c r="M936" s="598">
        <f t="shared" si="226"/>
        <v>0</v>
      </c>
      <c r="N936" s="598">
        <f t="shared" si="235"/>
        <v>0</v>
      </c>
      <c r="P936" s="610"/>
      <c r="V936" s="598">
        <f t="shared" si="236"/>
        <v>0</v>
      </c>
      <c r="W936" s="612">
        <f t="shared" si="237"/>
        <v>925</v>
      </c>
      <c r="X936" s="610"/>
      <c r="Y936" s="610"/>
      <c r="AC936">
        <f t="shared" si="227"/>
        <v>1902</v>
      </c>
      <c r="AD936">
        <f t="shared" si="228"/>
        <v>7</v>
      </c>
      <c r="AE936">
        <f t="shared" si="229"/>
        <v>0</v>
      </c>
      <c r="AF936">
        <f>SUM($AE$10:AE936)</f>
        <v>0</v>
      </c>
      <c r="AG936">
        <f t="shared" si="230"/>
        <v>0</v>
      </c>
    </row>
    <row r="937" spans="6:33" x14ac:dyDescent="0.2">
      <c r="F937" s="610">
        <f t="shared" si="238"/>
        <v>1902</v>
      </c>
      <c r="G937">
        <f t="shared" si="239"/>
        <v>926</v>
      </c>
      <c r="H937" s="612">
        <f t="shared" si="231"/>
        <v>926</v>
      </c>
      <c r="I937" s="598">
        <f t="shared" si="232"/>
        <v>0</v>
      </c>
      <c r="J937" s="598">
        <f t="shared" si="240"/>
        <v>0</v>
      </c>
      <c r="K937" s="598">
        <f t="shared" si="233"/>
        <v>0</v>
      </c>
      <c r="L937" s="598">
        <f t="shared" si="234"/>
        <v>0</v>
      </c>
      <c r="M937" s="598">
        <f t="shared" si="226"/>
        <v>0</v>
      </c>
      <c r="N937" s="598">
        <f t="shared" si="235"/>
        <v>0</v>
      </c>
      <c r="P937" s="610"/>
      <c r="V937" s="598">
        <f t="shared" si="236"/>
        <v>0</v>
      </c>
      <c r="W937" s="612">
        <f t="shared" si="237"/>
        <v>926</v>
      </c>
      <c r="X937" s="610"/>
      <c r="Y937" s="610"/>
      <c r="AC937">
        <f t="shared" si="227"/>
        <v>1902</v>
      </c>
      <c r="AD937">
        <f t="shared" si="228"/>
        <v>7</v>
      </c>
      <c r="AE937">
        <f t="shared" si="229"/>
        <v>0</v>
      </c>
      <c r="AF937">
        <f>SUM($AE$10:AE937)</f>
        <v>0</v>
      </c>
      <c r="AG937">
        <f t="shared" si="230"/>
        <v>0</v>
      </c>
    </row>
    <row r="938" spans="6:33" x14ac:dyDescent="0.2">
      <c r="F938" s="610">
        <f t="shared" si="238"/>
        <v>1902</v>
      </c>
      <c r="G938">
        <f t="shared" si="239"/>
        <v>927</v>
      </c>
      <c r="H938" s="612">
        <f t="shared" si="231"/>
        <v>927</v>
      </c>
      <c r="I938" s="598">
        <f t="shared" si="232"/>
        <v>0</v>
      </c>
      <c r="J938" s="598">
        <f t="shared" si="240"/>
        <v>0</v>
      </c>
      <c r="K938" s="598">
        <f t="shared" si="233"/>
        <v>0</v>
      </c>
      <c r="L938" s="598">
        <f t="shared" si="234"/>
        <v>0</v>
      </c>
      <c r="M938" s="598">
        <f t="shared" si="226"/>
        <v>0</v>
      </c>
      <c r="N938" s="598">
        <f t="shared" si="235"/>
        <v>0</v>
      </c>
      <c r="P938" s="610"/>
      <c r="V938" s="598">
        <f t="shared" si="236"/>
        <v>0</v>
      </c>
      <c r="W938" s="612">
        <f t="shared" si="237"/>
        <v>927</v>
      </c>
      <c r="X938" s="610"/>
      <c r="Y938" s="610"/>
      <c r="AC938">
        <f t="shared" si="227"/>
        <v>1902</v>
      </c>
      <c r="AD938">
        <f t="shared" si="228"/>
        <v>7</v>
      </c>
      <c r="AE938">
        <f t="shared" si="229"/>
        <v>0</v>
      </c>
      <c r="AF938">
        <f>SUM($AE$10:AE938)</f>
        <v>0</v>
      </c>
      <c r="AG938">
        <f t="shared" si="230"/>
        <v>0</v>
      </c>
    </row>
    <row r="939" spans="6:33" x14ac:dyDescent="0.2">
      <c r="F939" s="610">
        <f t="shared" si="238"/>
        <v>1902</v>
      </c>
      <c r="G939">
        <f t="shared" si="239"/>
        <v>928</v>
      </c>
      <c r="H939" s="612">
        <f t="shared" si="231"/>
        <v>928</v>
      </c>
      <c r="I939" s="598">
        <f t="shared" si="232"/>
        <v>0</v>
      </c>
      <c r="J939" s="598">
        <f t="shared" si="240"/>
        <v>0</v>
      </c>
      <c r="K939" s="598">
        <f t="shared" si="233"/>
        <v>0</v>
      </c>
      <c r="L939" s="598">
        <f t="shared" si="234"/>
        <v>0</v>
      </c>
      <c r="M939" s="598">
        <f t="shared" si="226"/>
        <v>0</v>
      </c>
      <c r="N939" s="598">
        <f t="shared" si="235"/>
        <v>0</v>
      </c>
      <c r="P939" s="610"/>
      <c r="V939" s="598">
        <f t="shared" si="236"/>
        <v>0</v>
      </c>
      <c r="W939" s="612">
        <f t="shared" si="237"/>
        <v>928</v>
      </c>
      <c r="X939" s="610"/>
      <c r="Y939" s="610"/>
      <c r="AC939">
        <f t="shared" si="227"/>
        <v>1902</v>
      </c>
      <c r="AD939">
        <f t="shared" si="228"/>
        <v>7</v>
      </c>
      <c r="AE939">
        <f t="shared" si="229"/>
        <v>0</v>
      </c>
      <c r="AF939">
        <f>SUM($AE$10:AE939)</f>
        <v>0</v>
      </c>
      <c r="AG939">
        <f t="shared" si="230"/>
        <v>0</v>
      </c>
    </row>
    <row r="940" spans="6:33" x14ac:dyDescent="0.2">
      <c r="F940" s="610">
        <f t="shared" si="238"/>
        <v>1902</v>
      </c>
      <c r="G940">
        <f t="shared" si="239"/>
        <v>929</v>
      </c>
      <c r="H940" s="612">
        <f t="shared" si="231"/>
        <v>929</v>
      </c>
      <c r="I940" s="598">
        <f t="shared" si="232"/>
        <v>0</v>
      </c>
      <c r="J940" s="598">
        <f t="shared" si="240"/>
        <v>0</v>
      </c>
      <c r="K940" s="598">
        <f t="shared" si="233"/>
        <v>0</v>
      </c>
      <c r="L940" s="598">
        <f t="shared" si="234"/>
        <v>0</v>
      </c>
      <c r="M940" s="598">
        <f t="shared" si="226"/>
        <v>0</v>
      </c>
      <c r="N940" s="598">
        <f t="shared" si="235"/>
        <v>0</v>
      </c>
      <c r="P940" s="610"/>
      <c r="V940" s="598">
        <f t="shared" si="236"/>
        <v>0</v>
      </c>
      <c r="W940" s="612">
        <f t="shared" si="237"/>
        <v>929</v>
      </c>
      <c r="X940" s="610"/>
      <c r="Y940" s="610"/>
      <c r="AC940">
        <f t="shared" si="227"/>
        <v>1902</v>
      </c>
      <c r="AD940">
        <f t="shared" si="228"/>
        <v>7</v>
      </c>
      <c r="AE940">
        <f t="shared" si="229"/>
        <v>0</v>
      </c>
      <c r="AF940">
        <f>SUM($AE$10:AE940)</f>
        <v>0</v>
      </c>
      <c r="AG940">
        <f t="shared" si="230"/>
        <v>0</v>
      </c>
    </row>
    <row r="941" spans="6:33" x14ac:dyDescent="0.2">
      <c r="F941" s="610">
        <f t="shared" si="238"/>
        <v>1902</v>
      </c>
      <c r="G941">
        <f t="shared" si="239"/>
        <v>930</v>
      </c>
      <c r="H941" s="612">
        <f t="shared" si="231"/>
        <v>930</v>
      </c>
      <c r="I941" s="598">
        <f t="shared" si="232"/>
        <v>0</v>
      </c>
      <c r="J941" s="598">
        <f t="shared" si="240"/>
        <v>0</v>
      </c>
      <c r="K941" s="598">
        <f t="shared" si="233"/>
        <v>0</v>
      </c>
      <c r="L941" s="598">
        <f t="shared" si="234"/>
        <v>0</v>
      </c>
      <c r="M941" s="598">
        <f t="shared" si="226"/>
        <v>0</v>
      </c>
      <c r="N941" s="598">
        <f t="shared" si="235"/>
        <v>0</v>
      </c>
      <c r="P941" s="610"/>
      <c r="V941" s="598">
        <f t="shared" si="236"/>
        <v>0</v>
      </c>
      <c r="W941" s="612">
        <f t="shared" si="237"/>
        <v>930</v>
      </c>
      <c r="X941" s="610"/>
      <c r="Y941" s="610"/>
      <c r="AC941">
        <f t="shared" si="227"/>
        <v>1902</v>
      </c>
      <c r="AD941">
        <f t="shared" si="228"/>
        <v>7</v>
      </c>
      <c r="AE941">
        <f t="shared" si="229"/>
        <v>0</v>
      </c>
      <c r="AF941">
        <f>SUM($AE$10:AE941)</f>
        <v>0</v>
      </c>
      <c r="AG941">
        <f t="shared" si="230"/>
        <v>0</v>
      </c>
    </row>
    <row r="942" spans="6:33" x14ac:dyDescent="0.2">
      <c r="F942" s="610">
        <f t="shared" si="238"/>
        <v>1902</v>
      </c>
      <c r="G942">
        <f t="shared" si="239"/>
        <v>931</v>
      </c>
      <c r="H942" s="612">
        <f t="shared" si="231"/>
        <v>931</v>
      </c>
      <c r="I942" s="598">
        <f t="shared" si="232"/>
        <v>0</v>
      </c>
      <c r="J942" s="598">
        <f t="shared" si="240"/>
        <v>0</v>
      </c>
      <c r="K942" s="598">
        <f t="shared" si="233"/>
        <v>0</v>
      </c>
      <c r="L942" s="598">
        <f t="shared" si="234"/>
        <v>0</v>
      </c>
      <c r="M942" s="598">
        <f t="shared" si="226"/>
        <v>0</v>
      </c>
      <c r="N942" s="598">
        <f t="shared" si="235"/>
        <v>0</v>
      </c>
      <c r="P942" s="610"/>
      <c r="V942" s="598">
        <f t="shared" si="236"/>
        <v>0</v>
      </c>
      <c r="W942" s="612">
        <f t="shared" si="237"/>
        <v>931</v>
      </c>
      <c r="X942" s="610"/>
      <c r="Y942" s="610"/>
      <c r="AC942">
        <f t="shared" si="227"/>
        <v>1902</v>
      </c>
      <c r="AD942">
        <f t="shared" si="228"/>
        <v>7</v>
      </c>
      <c r="AE942">
        <f t="shared" si="229"/>
        <v>0</v>
      </c>
      <c r="AF942">
        <f>SUM($AE$10:AE942)</f>
        <v>0</v>
      </c>
      <c r="AG942">
        <f t="shared" si="230"/>
        <v>0</v>
      </c>
    </row>
    <row r="943" spans="6:33" x14ac:dyDescent="0.2">
      <c r="F943" s="610">
        <f t="shared" si="238"/>
        <v>1902</v>
      </c>
      <c r="G943">
        <f t="shared" si="239"/>
        <v>932</v>
      </c>
      <c r="H943" s="612">
        <f t="shared" si="231"/>
        <v>932</v>
      </c>
      <c r="I943" s="598">
        <f t="shared" si="232"/>
        <v>0</v>
      </c>
      <c r="J943" s="598">
        <f t="shared" si="240"/>
        <v>0</v>
      </c>
      <c r="K943" s="598">
        <f t="shared" si="233"/>
        <v>0</v>
      </c>
      <c r="L943" s="598">
        <f t="shared" si="234"/>
        <v>0</v>
      </c>
      <c r="M943" s="598">
        <f t="shared" si="226"/>
        <v>0</v>
      </c>
      <c r="N943" s="598">
        <f t="shared" si="235"/>
        <v>0</v>
      </c>
      <c r="P943" s="610"/>
      <c r="V943" s="598">
        <f t="shared" si="236"/>
        <v>0</v>
      </c>
      <c r="W943" s="612">
        <f t="shared" si="237"/>
        <v>932</v>
      </c>
      <c r="X943" s="610"/>
      <c r="Y943" s="610"/>
      <c r="AC943">
        <f t="shared" si="227"/>
        <v>1902</v>
      </c>
      <c r="AD943">
        <f t="shared" si="228"/>
        <v>7</v>
      </c>
      <c r="AE943">
        <f t="shared" si="229"/>
        <v>0</v>
      </c>
      <c r="AF943">
        <f>SUM($AE$10:AE943)</f>
        <v>0</v>
      </c>
      <c r="AG943">
        <f t="shared" si="230"/>
        <v>0</v>
      </c>
    </row>
    <row r="944" spans="6:33" x14ac:dyDescent="0.2">
      <c r="F944" s="610">
        <f t="shared" si="238"/>
        <v>1902</v>
      </c>
      <c r="G944">
        <f t="shared" si="239"/>
        <v>933</v>
      </c>
      <c r="H944" s="612">
        <f t="shared" si="231"/>
        <v>933</v>
      </c>
      <c r="I944" s="598">
        <f t="shared" si="232"/>
        <v>0</v>
      </c>
      <c r="J944" s="598">
        <f t="shared" si="240"/>
        <v>0</v>
      </c>
      <c r="K944" s="598">
        <f t="shared" si="233"/>
        <v>0</v>
      </c>
      <c r="L944" s="598">
        <f t="shared" si="234"/>
        <v>0</v>
      </c>
      <c r="M944" s="598">
        <f t="shared" si="226"/>
        <v>0</v>
      </c>
      <c r="N944" s="598">
        <f t="shared" si="235"/>
        <v>0</v>
      </c>
      <c r="P944" s="610"/>
      <c r="V944" s="598">
        <f t="shared" si="236"/>
        <v>0</v>
      </c>
      <c r="W944" s="612">
        <f t="shared" si="237"/>
        <v>933</v>
      </c>
      <c r="X944" s="610"/>
      <c r="Y944" s="610"/>
      <c r="AC944">
        <f t="shared" si="227"/>
        <v>1902</v>
      </c>
      <c r="AD944">
        <f t="shared" si="228"/>
        <v>7</v>
      </c>
      <c r="AE944">
        <f t="shared" si="229"/>
        <v>0</v>
      </c>
      <c r="AF944">
        <f>SUM($AE$10:AE944)</f>
        <v>0</v>
      </c>
      <c r="AG944">
        <f t="shared" si="230"/>
        <v>0</v>
      </c>
    </row>
    <row r="945" spans="6:33" x14ac:dyDescent="0.2">
      <c r="F945" s="610">
        <f t="shared" si="238"/>
        <v>1902</v>
      </c>
      <c r="G945">
        <f t="shared" si="239"/>
        <v>934</v>
      </c>
      <c r="H945" s="612">
        <f t="shared" si="231"/>
        <v>934</v>
      </c>
      <c r="I945" s="598">
        <f t="shared" si="232"/>
        <v>0</v>
      </c>
      <c r="J945" s="598">
        <f t="shared" si="240"/>
        <v>0</v>
      </c>
      <c r="K945" s="598">
        <f t="shared" si="233"/>
        <v>0</v>
      </c>
      <c r="L945" s="598">
        <f t="shared" si="234"/>
        <v>0</v>
      </c>
      <c r="M945" s="598">
        <f t="shared" si="226"/>
        <v>0</v>
      </c>
      <c r="N945" s="598">
        <f t="shared" si="235"/>
        <v>0</v>
      </c>
      <c r="P945" s="610"/>
      <c r="V945" s="598">
        <f t="shared" si="236"/>
        <v>0</v>
      </c>
      <c r="W945" s="612">
        <f t="shared" si="237"/>
        <v>934</v>
      </c>
      <c r="X945" s="610"/>
      <c r="Y945" s="610"/>
      <c r="AC945">
        <f t="shared" si="227"/>
        <v>1902</v>
      </c>
      <c r="AD945">
        <f t="shared" si="228"/>
        <v>7</v>
      </c>
      <c r="AE945">
        <f t="shared" si="229"/>
        <v>0</v>
      </c>
      <c r="AF945">
        <f>SUM($AE$10:AE945)</f>
        <v>0</v>
      </c>
      <c r="AG945">
        <f t="shared" si="230"/>
        <v>0</v>
      </c>
    </row>
    <row r="946" spans="6:33" x14ac:dyDescent="0.2">
      <c r="F946" s="610">
        <f t="shared" si="238"/>
        <v>1902</v>
      </c>
      <c r="G946">
        <f t="shared" si="239"/>
        <v>935</v>
      </c>
      <c r="H946" s="612">
        <f t="shared" si="231"/>
        <v>935</v>
      </c>
      <c r="I946" s="598">
        <f t="shared" si="232"/>
        <v>0</v>
      </c>
      <c r="J946" s="598">
        <f t="shared" si="240"/>
        <v>0</v>
      </c>
      <c r="K946" s="598">
        <f t="shared" si="233"/>
        <v>0</v>
      </c>
      <c r="L946" s="598">
        <f t="shared" si="234"/>
        <v>0</v>
      </c>
      <c r="M946" s="598">
        <f t="shared" si="226"/>
        <v>0</v>
      </c>
      <c r="N946" s="598">
        <f t="shared" si="235"/>
        <v>0</v>
      </c>
      <c r="P946" s="610"/>
      <c r="V946" s="598">
        <f t="shared" si="236"/>
        <v>0</v>
      </c>
      <c r="W946" s="612">
        <f t="shared" si="237"/>
        <v>935</v>
      </c>
      <c r="X946" s="610"/>
      <c r="Y946" s="610"/>
      <c r="AC946">
        <f t="shared" si="227"/>
        <v>1902</v>
      </c>
      <c r="AD946">
        <f t="shared" si="228"/>
        <v>7</v>
      </c>
      <c r="AE946">
        <f t="shared" si="229"/>
        <v>0</v>
      </c>
      <c r="AF946">
        <f>SUM($AE$10:AE946)</f>
        <v>0</v>
      </c>
      <c r="AG946">
        <f t="shared" si="230"/>
        <v>0</v>
      </c>
    </row>
    <row r="947" spans="6:33" x14ac:dyDescent="0.2">
      <c r="F947" s="610">
        <f t="shared" si="238"/>
        <v>1902</v>
      </c>
      <c r="G947">
        <f t="shared" si="239"/>
        <v>936</v>
      </c>
      <c r="H947" s="612">
        <f t="shared" si="231"/>
        <v>936</v>
      </c>
      <c r="I947" s="598">
        <f t="shared" si="232"/>
        <v>0</v>
      </c>
      <c r="J947" s="598">
        <f t="shared" si="240"/>
        <v>0</v>
      </c>
      <c r="K947" s="598">
        <f t="shared" si="233"/>
        <v>0</v>
      </c>
      <c r="L947" s="598">
        <f t="shared" si="234"/>
        <v>0</v>
      </c>
      <c r="M947" s="598">
        <f t="shared" si="226"/>
        <v>0</v>
      </c>
      <c r="N947" s="598">
        <f t="shared" si="235"/>
        <v>0</v>
      </c>
      <c r="P947" s="610"/>
      <c r="V947" s="598">
        <f t="shared" si="236"/>
        <v>0</v>
      </c>
      <c r="W947" s="612">
        <f t="shared" si="237"/>
        <v>936</v>
      </c>
      <c r="X947" s="610"/>
      <c r="Y947" s="610"/>
      <c r="AC947">
        <f t="shared" si="227"/>
        <v>1902</v>
      </c>
      <c r="AD947">
        <f t="shared" si="228"/>
        <v>7</v>
      </c>
      <c r="AE947">
        <f t="shared" si="229"/>
        <v>0</v>
      </c>
      <c r="AF947">
        <f>SUM($AE$10:AE947)</f>
        <v>0</v>
      </c>
      <c r="AG947">
        <f t="shared" si="230"/>
        <v>0</v>
      </c>
    </row>
    <row r="948" spans="6:33" x14ac:dyDescent="0.2">
      <c r="F948" s="610">
        <f t="shared" si="238"/>
        <v>1902</v>
      </c>
      <c r="G948">
        <f t="shared" si="239"/>
        <v>937</v>
      </c>
      <c r="H948" s="612">
        <f t="shared" si="231"/>
        <v>937</v>
      </c>
      <c r="I948" s="598">
        <f t="shared" si="232"/>
        <v>0</v>
      </c>
      <c r="J948" s="598">
        <f t="shared" si="240"/>
        <v>0</v>
      </c>
      <c r="K948" s="598">
        <f t="shared" si="233"/>
        <v>0</v>
      </c>
      <c r="L948" s="598">
        <f t="shared" si="234"/>
        <v>0</v>
      </c>
      <c r="M948" s="598">
        <f t="shared" si="226"/>
        <v>0</v>
      </c>
      <c r="N948" s="598">
        <f t="shared" si="235"/>
        <v>0</v>
      </c>
      <c r="P948" s="610"/>
      <c r="V948" s="598">
        <f t="shared" si="236"/>
        <v>0</v>
      </c>
      <c r="W948" s="612">
        <f t="shared" si="237"/>
        <v>937</v>
      </c>
      <c r="X948" s="610"/>
      <c r="Y948" s="610"/>
      <c r="AC948">
        <f t="shared" si="227"/>
        <v>1902</v>
      </c>
      <c r="AD948">
        <f t="shared" si="228"/>
        <v>7</v>
      </c>
      <c r="AE948">
        <f t="shared" si="229"/>
        <v>0</v>
      </c>
      <c r="AF948">
        <f>SUM($AE$10:AE948)</f>
        <v>0</v>
      </c>
      <c r="AG948">
        <f t="shared" si="230"/>
        <v>0</v>
      </c>
    </row>
    <row r="949" spans="6:33" x14ac:dyDescent="0.2">
      <c r="F949" s="610">
        <f t="shared" si="238"/>
        <v>1902</v>
      </c>
      <c r="G949">
        <f t="shared" si="239"/>
        <v>938</v>
      </c>
      <c r="H949" s="612">
        <f t="shared" si="231"/>
        <v>938</v>
      </c>
      <c r="I949" s="598">
        <f t="shared" si="232"/>
        <v>0</v>
      </c>
      <c r="J949" s="598">
        <f t="shared" si="240"/>
        <v>0</v>
      </c>
      <c r="K949" s="598">
        <f t="shared" si="233"/>
        <v>0</v>
      </c>
      <c r="L949" s="598">
        <f t="shared" si="234"/>
        <v>0</v>
      </c>
      <c r="M949" s="598">
        <f t="shared" si="226"/>
        <v>0</v>
      </c>
      <c r="N949" s="598">
        <f t="shared" si="235"/>
        <v>0</v>
      </c>
      <c r="P949" s="610"/>
      <c r="V949" s="598">
        <f t="shared" si="236"/>
        <v>0</v>
      </c>
      <c r="W949" s="612">
        <f t="shared" si="237"/>
        <v>938</v>
      </c>
      <c r="X949" s="610"/>
      <c r="Y949" s="610"/>
      <c r="AC949">
        <f t="shared" si="227"/>
        <v>1902</v>
      </c>
      <c r="AD949">
        <f t="shared" si="228"/>
        <v>7</v>
      </c>
      <c r="AE949">
        <f t="shared" si="229"/>
        <v>0</v>
      </c>
      <c r="AF949">
        <f>SUM($AE$10:AE949)</f>
        <v>0</v>
      </c>
      <c r="AG949">
        <f t="shared" si="230"/>
        <v>0</v>
      </c>
    </row>
    <row r="950" spans="6:33" x14ac:dyDescent="0.2">
      <c r="F950" s="610">
        <f t="shared" si="238"/>
        <v>1902</v>
      </c>
      <c r="G950">
        <f t="shared" si="239"/>
        <v>939</v>
      </c>
      <c r="H950" s="612">
        <f t="shared" si="231"/>
        <v>939</v>
      </c>
      <c r="I950" s="598">
        <f t="shared" si="232"/>
        <v>0</v>
      </c>
      <c r="J950" s="598">
        <f t="shared" si="240"/>
        <v>0</v>
      </c>
      <c r="K950" s="598">
        <f t="shared" si="233"/>
        <v>0</v>
      </c>
      <c r="L950" s="598">
        <f t="shared" si="234"/>
        <v>0</v>
      </c>
      <c r="M950" s="598">
        <f t="shared" si="226"/>
        <v>0</v>
      </c>
      <c r="N950" s="598">
        <f t="shared" si="235"/>
        <v>0</v>
      </c>
      <c r="P950" s="610"/>
      <c r="V950" s="598">
        <f t="shared" si="236"/>
        <v>0</v>
      </c>
      <c r="W950" s="612">
        <f t="shared" si="237"/>
        <v>939</v>
      </c>
      <c r="X950" s="610"/>
      <c r="Y950" s="610"/>
      <c r="AC950">
        <f t="shared" si="227"/>
        <v>1902</v>
      </c>
      <c r="AD950">
        <f t="shared" si="228"/>
        <v>7</v>
      </c>
      <c r="AE950">
        <f t="shared" si="229"/>
        <v>0</v>
      </c>
      <c r="AF950">
        <f>SUM($AE$10:AE950)</f>
        <v>0</v>
      </c>
      <c r="AG950">
        <f t="shared" si="230"/>
        <v>0</v>
      </c>
    </row>
    <row r="951" spans="6:33" x14ac:dyDescent="0.2">
      <c r="F951" s="610">
        <f t="shared" si="238"/>
        <v>1902</v>
      </c>
      <c r="G951">
        <f t="shared" si="239"/>
        <v>940</v>
      </c>
      <c r="H951" s="612">
        <f t="shared" si="231"/>
        <v>940</v>
      </c>
      <c r="I951" s="598">
        <f t="shared" si="232"/>
        <v>0</v>
      </c>
      <c r="J951" s="598">
        <f t="shared" si="240"/>
        <v>0</v>
      </c>
      <c r="K951" s="598">
        <f t="shared" si="233"/>
        <v>0</v>
      </c>
      <c r="L951" s="598">
        <f t="shared" si="234"/>
        <v>0</v>
      </c>
      <c r="M951" s="598">
        <f t="shared" si="226"/>
        <v>0</v>
      </c>
      <c r="N951" s="598">
        <f t="shared" si="235"/>
        <v>0</v>
      </c>
      <c r="P951" s="610"/>
      <c r="V951" s="598">
        <f t="shared" si="236"/>
        <v>0</v>
      </c>
      <c r="W951" s="612">
        <f t="shared" si="237"/>
        <v>940</v>
      </c>
      <c r="X951" s="610"/>
      <c r="Y951" s="610"/>
      <c r="AC951">
        <f t="shared" si="227"/>
        <v>1902</v>
      </c>
      <c r="AD951">
        <f t="shared" si="228"/>
        <v>7</v>
      </c>
      <c r="AE951">
        <f t="shared" si="229"/>
        <v>0</v>
      </c>
      <c r="AF951">
        <f>SUM($AE$10:AE951)</f>
        <v>0</v>
      </c>
      <c r="AG951">
        <f t="shared" si="230"/>
        <v>0</v>
      </c>
    </row>
    <row r="952" spans="6:33" x14ac:dyDescent="0.2">
      <c r="F952" s="610">
        <f t="shared" si="238"/>
        <v>1902</v>
      </c>
      <c r="G952">
        <f t="shared" si="239"/>
        <v>941</v>
      </c>
      <c r="H952" s="612">
        <f t="shared" si="231"/>
        <v>941</v>
      </c>
      <c r="I952" s="598">
        <f t="shared" si="232"/>
        <v>0</v>
      </c>
      <c r="J952" s="598">
        <f t="shared" si="240"/>
        <v>0</v>
      </c>
      <c r="K952" s="598">
        <f t="shared" si="233"/>
        <v>0</v>
      </c>
      <c r="L952" s="598">
        <f t="shared" si="234"/>
        <v>0</v>
      </c>
      <c r="M952" s="598">
        <f t="shared" si="226"/>
        <v>0</v>
      </c>
      <c r="N952" s="598">
        <f t="shared" si="235"/>
        <v>0</v>
      </c>
      <c r="P952" s="610"/>
      <c r="V952" s="598">
        <f t="shared" si="236"/>
        <v>0</v>
      </c>
      <c r="W952" s="612">
        <f t="shared" si="237"/>
        <v>941</v>
      </c>
      <c r="X952" s="610"/>
      <c r="Y952" s="610"/>
      <c r="AC952">
        <f t="shared" si="227"/>
        <v>1902</v>
      </c>
      <c r="AD952">
        <f t="shared" si="228"/>
        <v>7</v>
      </c>
      <c r="AE952">
        <f t="shared" si="229"/>
        <v>0</v>
      </c>
      <c r="AF952">
        <f>SUM($AE$10:AE952)</f>
        <v>0</v>
      </c>
      <c r="AG952">
        <f t="shared" si="230"/>
        <v>0</v>
      </c>
    </row>
    <row r="953" spans="6:33" x14ac:dyDescent="0.2">
      <c r="F953" s="610">
        <f t="shared" si="238"/>
        <v>1902</v>
      </c>
      <c r="G953">
        <f t="shared" si="239"/>
        <v>942</v>
      </c>
      <c r="H953" s="612">
        <f t="shared" si="231"/>
        <v>942</v>
      </c>
      <c r="I953" s="598">
        <f t="shared" si="232"/>
        <v>0</v>
      </c>
      <c r="J953" s="598">
        <f t="shared" si="240"/>
        <v>0</v>
      </c>
      <c r="K953" s="598">
        <f t="shared" si="233"/>
        <v>0</v>
      </c>
      <c r="L953" s="598">
        <f t="shared" si="234"/>
        <v>0</v>
      </c>
      <c r="M953" s="598">
        <f t="shared" si="226"/>
        <v>0</v>
      </c>
      <c r="N953" s="598">
        <f t="shared" si="235"/>
        <v>0</v>
      </c>
      <c r="P953" s="610"/>
      <c r="V953" s="598">
        <f t="shared" si="236"/>
        <v>0</v>
      </c>
      <c r="W953" s="612">
        <f t="shared" si="237"/>
        <v>942</v>
      </c>
      <c r="X953" s="610"/>
      <c r="Y953" s="610"/>
      <c r="AC953">
        <f t="shared" si="227"/>
        <v>1902</v>
      </c>
      <c r="AD953">
        <f t="shared" si="228"/>
        <v>7</v>
      </c>
      <c r="AE953">
        <f t="shared" si="229"/>
        <v>0</v>
      </c>
      <c r="AF953">
        <f>SUM($AE$10:AE953)</f>
        <v>0</v>
      </c>
      <c r="AG953">
        <f t="shared" si="230"/>
        <v>0</v>
      </c>
    </row>
    <row r="954" spans="6:33" x14ac:dyDescent="0.2">
      <c r="F954" s="610">
        <f t="shared" si="238"/>
        <v>1902</v>
      </c>
      <c r="G954">
        <f t="shared" si="239"/>
        <v>943</v>
      </c>
      <c r="H954" s="612">
        <f t="shared" si="231"/>
        <v>943</v>
      </c>
      <c r="I954" s="598">
        <f t="shared" si="232"/>
        <v>0</v>
      </c>
      <c r="J954" s="598">
        <f t="shared" si="240"/>
        <v>0</v>
      </c>
      <c r="K954" s="598">
        <f t="shared" si="233"/>
        <v>0</v>
      </c>
      <c r="L954" s="598">
        <f t="shared" si="234"/>
        <v>0</v>
      </c>
      <c r="M954" s="598">
        <f t="shared" si="226"/>
        <v>0</v>
      </c>
      <c r="N954" s="598">
        <f t="shared" si="235"/>
        <v>0</v>
      </c>
      <c r="P954" s="610"/>
      <c r="V954" s="598">
        <f t="shared" si="236"/>
        <v>0</v>
      </c>
      <c r="W954" s="612">
        <f t="shared" si="237"/>
        <v>943</v>
      </c>
      <c r="X954" s="610"/>
      <c r="Y954" s="610"/>
      <c r="AC954">
        <f t="shared" si="227"/>
        <v>1902</v>
      </c>
      <c r="AD954">
        <f t="shared" si="228"/>
        <v>7</v>
      </c>
      <c r="AE954">
        <f t="shared" si="229"/>
        <v>0</v>
      </c>
      <c r="AF954">
        <f>SUM($AE$10:AE954)</f>
        <v>0</v>
      </c>
      <c r="AG954">
        <f t="shared" si="230"/>
        <v>0</v>
      </c>
    </row>
    <row r="955" spans="6:33" x14ac:dyDescent="0.2">
      <c r="F955" s="610">
        <f t="shared" si="238"/>
        <v>1902</v>
      </c>
      <c r="G955">
        <f t="shared" si="239"/>
        <v>944</v>
      </c>
      <c r="H955" s="612">
        <f t="shared" si="231"/>
        <v>944</v>
      </c>
      <c r="I955" s="598">
        <f t="shared" si="232"/>
        <v>0</v>
      </c>
      <c r="J955" s="598">
        <f t="shared" si="240"/>
        <v>0</v>
      </c>
      <c r="K955" s="598">
        <f t="shared" si="233"/>
        <v>0</v>
      </c>
      <c r="L955" s="598">
        <f t="shared" si="234"/>
        <v>0</v>
      </c>
      <c r="M955" s="598">
        <f t="shared" si="226"/>
        <v>0</v>
      </c>
      <c r="N955" s="598">
        <f t="shared" si="235"/>
        <v>0</v>
      </c>
      <c r="P955" s="610"/>
      <c r="V955" s="598">
        <f t="shared" si="236"/>
        <v>0</v>
      </c>
      <c r="W955" s="612">
        <f t="shared" si="237"/>
        <v>944</v>
      </c>
      <c r="X955" s="610"/>
      <c r="Y955" s="610"/>
      <c r="AC955">
        <f t="shared" si="227"/>
        <v>1902</v>
      </c>
      <c r="AD955">
        <f t="shared" si="228"/>
        <v>8</v>
      </c>
      <c r="AE955">
        <f t="shared" si="229"/>
        <v>0</v>
      </c>
      <c r="AF955">
        <f>SUM($AE$10:AE955)</f>
        <v>0</v>
      </c>
      <c r="AG955">
        <f t="shared" si="230"/>
        <v>0</v>
      </c>
    </row>
    <row r="956" spans="6:33" x14ac:dyDescent="0.2">
      <c r="F956" s="610">
        <f t="shared" si="238"/>
        <v>1902</v>
      </c>
      <c r="G956">
        <f t="shared" si="239"/>
        <v>945</v>
      </c>
      <c r="H956" s="612">
        <f t="shared" si="231"/>
        <v>945</v>
      </c>
      <c r="I956" s="598">
        <f t="shared" si="232"/>
        <v>0</v>
      </c>
      <c r="J956" s="598">
        <f t="shared" si="240"/>
        <v>0</v>
      </c>
      <c r="K956" s="598">
        <f t="shared" si="233"/>
        <v>0</v>
      </c>
      <c r="L956" s="598">
        <f t="shared" si="234"/>
        <v>0</v>
      </c>
      <c r="M956" s="598">
        <f t="shared" si="226"/>
        <v>0</v>
      </c>
      <c r="N956" s="598">
        <f t="shared" si="235"/>
        <v>0</v>
      </c>
      <c r="P956" s="610"/>
      <c r="V956" s="598">
        <f t="shared" si="236"/>
        <v>0</v>
      </c>
      <c r="W956" s="612">
        <f t="shared" si="237"/>
        <v>945</v>
      </c>
      <c r="X956" s="610"/>
      <c r="Y956" s="610"/>
      <c r="AC956">
        <f t="shared" si="227"/>
        <v>1902</v>
      </c>
      <c r="AD956">
        <f t="shared" si="228"/>
        <v>8</v>
      </c>
      <c r="AE956">
        <f t="shared" si="229"/>
        <v>0</v>
      </c>
      <c r="AF956">
        <f>SUM($AE$10:AE956)</f>
        <v>0</v>
      </c>
      <c r="AG956">
        <f t="shared" si="230"/>
        <v>0</v>
      </c>
    </row>
    <row r="957" spans="6:33" x14ac:dyDescent="0.2">
      <c r="F957" s="610">
        <f t="shared" si="238"/>
        <v>1902</v>
      </c>
      <c r="G957">
        <f t="shared" si="239"/>
        <v>946</v>
      </c>
      <c r="H957" s="612">
        <f t="shared" si="231"/>
        <v>946</v>
      </c>
      <c r="I957" s="598">
        <f t="shared" si="232"/>
        <v>0</v>
      </c>
      <c r="J957" s="598">
        <f t="shared" si="240"/>
        <v>0</v>
      </c>
      <c r="K957" s="598">
        <f t="shared" si="233"/>
        <v>0</v>
      </c>
      <c r="L957" s="598">
        <f t="shared" si="234"/>
        <v>0</v>
      </c>
      <c r="M957" s="598">
        <f t="shared" si="226"/>
        <v>0</v>
      </c>
      <c r="N957" s="598">
        <f t="shared" si="235"/>
        <v>0</v>
      </c>
      <c r="P957" s="610"/>
      <c r="V957" s="598">
        <f t="shared" si="236"/>
        <v>0</v>
      </c>
      <c r="W957" s="612">
        <f t="shared" si="237"/>
        <v>946</v>
      </c>
      <c r="X957" s="610"/>
      <c r="Y957" s="610"/>
      <c r="AC957">
        <f t="shared" si="227"/>
        <v>1902</v>
      </c>
      <c r="AD957">
        <f t="shared" si="228"/>
        <v>8</v>
      </c>
      <c r="AE957">
        <f t="shared" si="229"/>
        <v>0</v>
      </c>
      <c r="AF957">
        <f>SUM($AE$10:AE957)</f>
        <v>0</v>
      </c>
      <c r="AG957">
        <f t="shared" si="230"/>
        <v>0</v>
      </c>
    </row>
    <row r="958" spans="6:33" x14ac:dyDescent="0.2">
      <c r="F958" s="610">
        <f t="shared" si="238"/>
        <v>1902</v>
      </c>
      <c r="G958">
        <f t="shared" si="239"/>
        <v>947</v>
      </c>
      <c r="H958" s="612">
        <f t="shared" si="231"/>
        <v>947</v>
      </c>
      <c r="I958" s="598">
        <f t="shared" si="232"/>
        <v>0</v>
      </c>
      <c r="J958" s="598">
        <f t="shared" si="240"/>
        <v>0</v>
      </c>
      <c r="K958" s="598">
        <f t="shared" si="233"/>
        <v>0</v>
      </c>
      <c r="L958" s="598">
        <f t="shared" si="234"/>
        <v>0</v>
      </c>
      <c r="M958" s="598">
        <f t="shared" si="226"/>
        <v>0</v>
      </c>
      <c r="N958" s="598">
        <f t="shared" si="235"/>
        <v>0</v>
      </c>
      <c r="P958" s="610"/>
      <c r="V958" s="598">
        <f t="shared" si="236"/>
        <v>0</v>
      </c>
      <c r="W958" s="612">
        <f t="shared" si="237"/>
        <v>947</v>
      </c>
      <c r="X958" s="610"/>
      <c r="Y958" s="610"/>
      <c r="AC958">
        <f t="shared" si="227"/>
        <v>1902</v>
      </c>
      <c r="AD958">
        <f t="shared" si="228"/>
        <v>8</v>
      </c>
      <c r="AE958">
        <f t="shared" si="229"/>
        <v>0</v>
      </c>
      <c r="AF958">
        <f>SUM($AE$10:AE958)</f>
        <v>0</v>
      </c>
      <c r="AG958">
        <f t="shared" si="230"/>
        <v>0</v>
      </c>
    </row>
    <row r="959" spans="6:33" x14ac:dyDescent="0.2">
      <c r="F959" s="610">
        <f t="shared" si="238"/>
        <v>1902</v>
      </c>
      <c r="G959">
        <f t="shared" si="239"/>
        <v>948</v>
      </c>
      <c r="H959" s="612">
        <f t="shared" si="231"/>
        <v>948</v>
      </c>
      <c r="I959" s="598">
        <f t="shared" si="232"/>
        <v>0</v>
      </c>
      <c r="J959" s="598">
        <f t="shared" si="240"/>
        <v>0</v>
      </c>
      <c r="K959" s="598">
        <f t="shared" si="233"/>
        <v>0</v>
      </c>
      <c r="L959" s="598">
        <f t="shared" si="234"/>
        <v>0</v>
      </c>
      <c r="M959" s="598">
        <f t="shared" si="226"/>
        <v>0</v>
      </c>
      <c r="N959" s="598">
        <f t="shared" si="235"/>
        <v>0</v>
      </c>
      <c r="P959" s="610"/>
      <c r="V959" s="598">
        <f t="shared" si="236"/>
        <v>0</v>
      </c>
      <c r="W959" s="612">
        <f t="shared" si="237"/>
        <v>948</v>
      </c>
      <c r="X959" s="610"/>
      <c r="Y959" s="610"/>
      <c r="AC959">
        <f t="shared" si="227"/>
        <v>1902</v>
      </c>
      <c r="AD959">
        <f t="shared" si="228"/>
        <v>8</v>
      </c>
      <c r="AE959">
        <f t="shared" si="229"/>
        <v>0</v>
      </c>
      <c r="AF959">
        <f>SUM($AE$10:AE959)</f>
        <v>0</v>
      </c>
      <c r="AG959">
        <f t="shared" si="230"/>
        <v>0</v>
      </c>
    </row>
    <row r="960" spans="6:33" x14ac:dyDescent="0.2">
      <c r="F960" s="610">
        <f t="shared" si="238"/>
        <v>1902</v>
      </c>
      <c r="G960">
        <f t="shared" si="239"/>
        <v>949</v>
      </c>
      <c r="H960" s="612">
        <f t="shared" si="231"/>
        <v>949</v>
      </c>
      <c r="I960" s="598">
        <f t="shared" si="232"/>
        <v>0</v>
      </c>
      <c r="J960" s="598">
        <f t="shared" si="240"/>
        <v>0</v>
      </c>
      <c r="K960" s="598">
        <f t="shared" si="233"/>
        <v>0</v>
      </c>
      <c r="L960" s="598">
        <f t="shared" si="234"/>
        <v>0</v>
      </c>
      <c r="M960" s="598">
        <f t="shared" si="226"/>
        <v>0</v>
      </c>
      <c r="N960" s="598">
        <f t="shared" si="235"/>
        <v>0</v>
      </c>
      <c r="P960" s="610"/>
      <c r="V960" s="598">
        <f t="shared" si="236"/>
        <v>0</v>
      </c>
      <c r="W960" s="612">
        <f t="shared" si="237"/>
        <v>949</v>
      </c>
      <c r="X960" s="610"/>
      <c r="Y960" s="610"/>
      <c r="AC960">
        <f t="shared" si="227"/>
        <v>1902</v>
      </c>
      <c r="AD960">
        <f t="shared" si="228"/>
        <v>8</v>
      </c>
      <c r="AE960">
        <f t="shared" si="229"/>
        <v>0</v>
      </c>
      <c r="AF960">
        <f>SUM($AE$10:AE960)</f>
        <v>0</v>
      </c>
      <c r="AG960">
        <f t="shared" si="230"/>
        <v>0</v>
      </c>
    </row>
    <row r="961" spans="6:33" x14ac:dyDescent="0.2">
      <c r="F961" s="610">
        <f t="shared" si="238"/>
        <v>1902</v>
      </c>
      <c r="G961">
        <f t="shared" si="239"/>
        <v>950</v>
      </c>
      <c r="H961" s="612">
        <f t="shared" si="231"/>
        <v>950</v>
      </c>
      <c r="I961" s="598">
        <f t="shared" si="232"/>
        <v>0</v>
      </c>
      <c r="J961" s="598">
        <f t="shared" si="240"/>
        <v>0</v>
      </c>
      <c r="K961" s="598">
        <f t="shared" si="233"/>
        <v>0</v>
      </c>
      <c r="L961" s="598">
        <f t="shared" si="234"/>
        <v>0</v>
      </c>
      <c r="M961" s="598">
        <f t="shared" si="226"/>
        <v>0</v>
      </c>
      <c r="N961" s="598">
        <f t="shared" si="235"/>
        <v>0</v>
      </c>
      <c r="P961" s="610"/>
      <c r="V961" s="598">
        <f t="shared" si="236"/>
        <v>0</v>
      </c>
      <c r="W961" s="612">
        <f t="shared" si="237"/>
        <v>950</v>
      </c>
      <c r="X961" s="610"/>
      <c r="Y961" s="610"/>
      <c r="AC961">
        <f t="shared" si="227"/>
        <v>1902</v>
      </c>
      <c r="AD961">
        <f t="shared" si="228"/>
        <v>8</v>
      </c>
      <c r="AE961">
        <f t="shared" si="229"/>
        <v>0</v>
      </c>
      <c r="AF961">
        <f>SUM($AE$10:AE961)</f>
        <v>0</v>
      </c>
      <c r="AG961">
        <f t="shared" si="230"/>
        <v>0</v>
      </c>
    </row>
    <row r="962" spans="6:33" x14ac:dyDescent="0.2">
      <c r="F962" s="610">
        <f t="shared" si="238"/>
        <v>1902</v>
      </c>
      <c r="G962">
        <f t="shared" si="239"/>
        <v>951</v>
      </c>
      <c r="H962" s="612">
        <f t="shared" si="231"/>
        <v>951</v>
      </c>
      <c r="I962" s="598">
        <f t="shared" si="232"/>
        <v>0</v>
      </c>
      <c r="J962" s="598">
        <f t="shared" si="240"/>
        <v>0</v>
      </c>
      <c r="K962" s="598">
        <f t="shared" si="233"/>
        <v>0</v>
      </c>
      <c r="L962" s="598">
        <f t="shared" si="234"/>
        <v>0</v>
      </c>
      <c r="M962" s="598">
        <f t="shared" si="226"/>
        <v>0</v>
      </c>
      <c r="N962" s="598">
        <f t="shared" si="235"/>
        <v>0</v>
      </c>
      <c r="P962" s="610"/>
      <c r="V962" s="598">
        <f t="shared" si="236"/>
        <v>0</v>
      </c>
      <c r="W962" s="612">
        <f t="shared" si="237"/>
        <v>951</v>
      </c>
      <c r="X962" s="610"/>
      <c r="Y962" s="610"/>
      <c r="AC962">
        <f t="shared" si="227"/>
        <v>1902</v>
      </c>
      <c r="AD962">
        <f t="shared" si="228"/>
        <v>8</v>
      </c>
      <c r="AE962">
        <f t="shared" si="229"/>
        <v>0</v>
      </c>
      <c r="AF962">
        <f>SUM($AE$10:AE962)</f>
        <v>0</v>
      </c>
      <c r="AG962">
        <f t="shared" si="230"/>
        <v>0</v>
      </c>
    </row>
    <row r="963" spans="6:33" x14ac:dyDescent="0.2">
      <c r="F963" s="610">
        <f t="shared" si="238"/>
        <v>1902</v>
      </c>
      <c r="G963">
        <f t="shared" si="239"/>
        <v>952</v>
      </c>
      <c r="H963" s="612">
        <f t="shared" si="231"/>
        <v>952</v>
      </c>
      <c r="I963" s="598">
        <f t="shared" si="232"/>
        <v>0</v>
      </c>
      <c r="J963" s="598">
        <f t="shared" si="240"/>
        <v>0</v>
      </c>
      <c r="K963" s="598">
        <f t="shared" si="233"/>
        <v>0</v>
      </c>
      <c r="L963" s="598">
        <f t="shared" si="234"/>
        <v>0</v>
      </c>
      <c r="M963" s="598">
        <f t="shared" si="226"/>
        <v>0</v>
      </c>
      <c r="N963" s="598">
        <f t="shared" si="235"/>
        <v>0</v>
      </c>
      <c r="P963" s="610"/>
      <c r="V963" s="598">
        <f t="shared" si="236"/>
        <v>0</v>
      </c>
      <c r="W963" s="612">
        <f t="shared" si="237"/>
        <v>952</v>
      </c>
      <c r="X963" s="610"/>
      <c r="Y963" s="610"/>
      <c r="AC963">
        <f t="shared" si="227"/>
        <v>1902</v>
      </c>
      <c r="AD963">
        <f t="shared" si="228"/>
        <v>8</v>
      </c>
      <c r="AE963">
        <f t="shared" si="229"/>
        <v>0</v>
      </c>
      <c r="AF963">
        <f>SUM($AE$10:AE963)</f>
        <v>0</v>
      </c>
      <c r="AG963">
        <f t="shared" si="230"/>
        <v>0</v>
      </c>
    </row>
    <row r="964" spans="6:33" x14ac:dyDescent="0.2">
      <c r="F964" s="610">
        <f t="shared" si="238"/>
        <v>1902</v>
      </c>
      <c r="G964">
        <f t="shared" si="239"/>
        <v>953</v>
      </c>
      <c r="H964" s="612">
        <f t="shared" si="231"/>
        <v>953</v>
      </c>
      <c r="I964" s="598">
        <f t="shared" si="232"/>
        <v>0</v>
      </c>
      <c r="J964" s="598">
        <f t="shared" si="240"/>
        <v>0</v>
      </c>
      <c r="K964" s="598">
        <f t="shared" si="233"/>
        <v>0</v>
      </c>
      <c r="L964" s="598">
        <f t="shared" si="234"/>
        <v>0</v>
      </c>
      <c r="M964" s="598">
        <f t="shared" si="226"/>
        <v>0</v>
      </c>
      <c r="N964" s="598">
        <f t="shared" si="235"/>
        <v>0</v>
      </c>
      <c r="P964" s="610"/>
      <c r="V964" s="598">
        <f t="shared" si="236"/>
        <v>0</v>
      </c>
      <c r="W964" s="612">
        <f t="shared" si="237"/>
        <v>953</v>
      </c>
      <c r="X964" s="610"/>
      <c r="Y964" s="610"/>
      <c r="AC964">
        <f t="shared" si="227"/>
        <v>1902</v>
      </c>
      <c r="AD964">
        <f t="shared" si="228"/>
        <v>8</v>
      </c>
      <c r="AE964">
        <f t="shared" si="229"/>
        <v>0</v>
      </c>
      <c r="AF964">
        <f>SUM($AE$10:AE964)</f>
        <v>0</v>
      </c>
      <c r="AG964">
        <f t="shared" si="230"/>
        <v>0</v>
      </c>
    </row>
    <row r="965" spans="6:33" x14ac:dyDescent="0.2">
      <c r="F965" s="610">
        <f t="shared" si="238"/>
        <v>1902</v>
      </c>
      <c r="G965">
        <f t="shared" si="239"/>
        <v>954</v>
      </c>
      <c r="H965" s="612">
        <f t="shared" si="231"/>
        <v>954</v>
      </c>
      <c r="I965" s="598">
        <f t="shared" si="232"/>
        <v>0</v>
      </c>
      <c r="J965" s="598">
        <f t="shared" si="240"/>
        <v>0</v>
      </c>
      <c r="K965" s="598">
        <f t="shared" si="233"/>
        <v>0</v>
      </c>
      <c r="L965" s="598">
        <f t="shared" si="234"/>
        <v>0</v>
      </c>
      <c r="M965" s="598">
        <f t="shared" si="226"/>
        <v>0</v>
      </c>
      <c r="N965" s="598">
        <f t="shared" si="235"/>
        <v>0</v>
      </c>
      <c r="P965" s="610"/>
      <c r="V965" s="598">
        <f t="shared" si="236"/>
        <v>0</v>
      </c>
      <c r="W965" s="612">
        <f t="shared" si="237"/>
        <v>954</v>
      </c>
      <c r="X965" s="610"/>
      <c r="Y965" s="610"/>
      <c r="AC965">
        <f t="shared" si="227"/>
        <v>1902</v>
      </c>
      <c r="AD965">
        <f t="shared" si="228"/>
        <v>8</v>
      </c>
      <c r="AE965">
        <f t="shared" si="229"/>
        <v>0</v>
      </c>
      <c r="AF965">
        <f>SUM($AE$10:AE965)</f>
        <v>0</v>
      </c>
      <c r="AG965">
        <f t="shared" si="230"/>
        <v>0</v>
      </c>
    </row>
    <row r="966" spans="6:33" x14ac:dyDescent="0.2">
      <c r="F966" s="610">
        <f t="shared" si="238"/>
        <v>1902</v>
      </c>
      <c r="G966">
        <f t="shared" si="239"/>
        <v>955</v>
      </c>
      <c r="H966" s="612">
        <f t="shared" si="231"/>
        <v>955</v>
      </c>
      <c r="I966" s="598">
        <f t="shared" si="232"/>
        <v>0</v>
      </c>
      <c r="J966" s="598">
        <f t="shared" si="240"/>
        <v>0</v>
      </c>
      <c r="K966" s="598">
        <f t="shared" si="233"/>
        <v>0</v>
      </c>
      <c r="L966" s="598">
        <f t="shared" si="234"/>
        <v>0</v>
      </c>
      <c r="M966" s="598">
        <f t="shared" si="226"/>
        <v>0</v>
      </c>
      <c r="N966" s="598">
        <f t="shared" si="235"/>
        <v>0</v>
      </c>
      <c r="P966" s="610"/>
      <c r="V966" s="598">
        <f t="shared" si="236"/>
        <v>0</v>
      </c>
      <c r="W966" s="612">
        <f t="shared" si="237"/>
        <v>955</v>
      </c>
      <c r="X966" s="610"/>
      <c r="Y966" s="610"/>
      <c r="AC966">
        <f t="shared" si="227"/>
        <v>1902</v>
      </c>
      <c r="AD966">
        <f t="shared" si="228"/>
        <v>8</v>
      </c>
      <c r="AE966">
        <f t="shared" si="229"/>
        <v>0</v>
      </c>
      <c r="AF966">
        <f>SUM($AE$10:AE966)</f>
        <v>0</v>
      </c>
      <c r="AG966">
        <f t="shared" si="230"/>
        <v>0</v>
      </c>
    </row>
    <row r="967" spans="6:33" x14ac:dyDescent="0.2">
      <c r="F967" s="610">
        <f t="shared" si="238"/>
        <v>1902</v>
      </c>
      <c r="G967">
        <f t="shared" si="239"/>
        <v>956</v>
      </c>
      <c r="H967" s="612">
        <f t="shared" si="231"/>
        <v>956</v>
      </c>
      <c r="I967" s="598">
        <f t="shared" si="232"/>
        <v>0</v>
      </c>
      <c r="J967" s="598">
        <f t="shared" si="240"/>
        <v>0</v>
      </c>
      <c r="K967" s="598">
        <f t="shared" si="233"/>
        <v>0</v>
      </c>
      <c r="L967" s="598">
        <f t="shared" si="234"/>
        <v>0</v>
      </c>
      <c r="M967" s="598">
        <f t="shared" si="226"/>
        <v>0</v>
      </c>
      <c r="N967" s="598">
        <f t="shared" si="235"/>
        <v>0</v>
      </c>
      <c r="P967" s="610"/>
      <c r="V967" s="598">
        <f t="shared" si="236"/>
        <v>0</v>
      </c>
      <c r="W967" s="612">
        <f t="shared" si="237"/>
        <v>956</v>
      </c>
      <c r="X967" s="610"/>
      <c r="Y967" s="610"/>
      <c r="AC967">
        <f t="shared" si="227"/>
        <v>1902</v>
      </c>
      <c r="AD967">
        <f t="shared" si="228"/>
        <v>8</v>
      </c>
      <c r="AE967">
        <f t="shared" si="229"/>
        <v>0</v>
      </c>
      <c r="AF967">
        <f>SUM($AE$10:AE967)</f>
        <v>0</v>
      </c>
      <c r="AG967">
        <f t="shared" si="230"/>
        <v>0</v>
      </c>
    </row>
    <row r="968" spans="6:33" x14ac:dyDescent="0.2">
      <c r="F968" s="610">
        <f t="shared" si="238"/>
        <v>1902</v>
      </c>
      <c r="G968">
        <f t="shared" si="239"/>
        <v>957</v>
      </c>
      <c r="H968" s="612">
        <f t="shared" si="231"/>
        <v>957</v>
      </c>
      <c r="I968" s="598">
        <f t="shared" si="232"/>
        <v>0</v>
      </c>
      <c r="J968" s="598">
        <f t="shared" si="240"/>
        <v>0</v>
      </c>
      <c r="K968" s="598">
        <f t="shared" si="233"/>
        <v>0</v>
      </c>
      <c r="L968" s="598">
        <f t="shared" si="234"/>
        <v>0</v>
      </c>
      <c r="M968" s="598">
        <f t="shared" si="226"/>
        <v>0</v>
      </c>
      <c r="N968" s="598">
        <f t="shared" si="235"/>
        <v>0</v>
      </c>
      <c r="P968" s="610"/>
      <c r="V968" s="598">
        <f t="shared" si="236"/>
        <v>0</v>
      </c>
      <c r="W968" s="612">
        <f t="shared" si="237"/>
        <v>957</v>
      </c>
      <c r="X968" s="610"/>
      <c r="Y968" s="610"/>
      <c r="AC968">
        <f t="shared" si="227"/>
        <v>1902</v>
      </c>
      <c r="AD968">
        <f t="shared" si="228"/>
        <v>8</v>
      </c>
      <c r="AE968">
        <f t="shared" si="229"/>
        <v>0</v>
      </c>
      <c r="AF968">
        <f>SUM($AE$10:AE968)</f>
        <v>0</v>
      </c>
      <c r="AG968">
        <f t="shared" si="230"/>
        <v>0</v>
      </c>
    </row>
    <row r="969" spans="6:33" x14ac:dyDescent="0.2">
      <c r="F969" s="610">
        <f t="shared" si="238"/>
        <v>1902</v>
      </c>
      <c r="G969">
        <f t="shared" si="239"/>
        <v>958</v>
      </c>
      <c r="H969" s="612">
        <f t="shared" si="231"/>
        <v>958</v>
      </c>
      <c r="I969" s="598">
        <f t="shared" si="232"/>
        <v>0</v>
      </c>
      <c r="J969" s="598">
        <f t="shared" si="240"/>
        <v>0</v>
      </c>
      <c r="K969" s="598">
        <f t="shared" si="233"/>
        <v>0</v>
      </c>
      <c r="L969" s="598">
        <f t="shared" si="234"/>
        <v>0</v>
      </c>
      <c r="M969" s="598">
        <f t="shared" si="226"/>
        <v>0</v>
      </c>
      <c r="N969" s="598">
        <f t="shared" si="235"/>
        <v>0</v>
      </c>
      <c r="P969" s="610"/>
      <c r="V969" s="598">
        <f t="shared" si="236"/>
        <v>0</v>
      </c>
      <c r="W969" s="612">
        <f t="shared" si="237"/>
        <v>958</v>
      </c>
      <c r="X969" s="610"/>
      <c r="Y969" s="610"/>
      <c r="AC969">
        <f t="shared" si="227"/>
        <v>1902</v>
      </c>
      <c r="AD969">
        <f t="shared" si="228"/>
        <v>8</v>
      </c>
      <c r="AE969">
        <f t="shared" si="229"/>
        <v>0</v>
      </c>
      <c r="AF969">
        <f>SUM($AE$10:AE969)</f>
        <v>0</v>
      </c>
      <c r="AG969">
        <f t="shared" si="230"/>
        <v>0</v>
      </c>
    </row>
    <row r="970" spans="6:33" x14ac:dyDescent="0.2">
      <c r="F970" s="610">
        <f t="shared" si="238"/>
        <v>1902</v>
      </c>
      <c r="G970">
        <f t="shared" si="239"/>
        <v>959</v>
      </c>
      <c r="H970" s="612">
        <f t="shared" si="231"/>
        <v>959</v>
      </c>
      <c r="I970" s="598">
        <f t="shared" si="232"/>
        <v>0</v>
      </c>
      <c r="J970" s="598">
        <f t="shared" si="240"/>
        <v>0</v>
      </c>
      <c r="K970" s="598">
        <f t="shared" si="233"/>
        <v>0</v>
      </c>
      <c r="L970" s="598">
        <f t="shared" si="234"/>
        <v>0</v>
      </c>
      <c r="M970" s="598">
        <f t="shared" si="226"/>
        <v>0</v>
      </c>
      <c r="N970" s="598">
        <f t="shared" si="235"/>
        <v>0</v>
      </c>
      <c r="P970" s="610"/>
      <c r="V970" s="598">
        <f t="shared" si="236"/>
        <v>0</v>
      </c>
      <c r="W970" s="612">
        <f t="shared" si="237"/>
        <v>959</v>
      </c>
      <c r="X970" s="610"/>
      <c r="Y970" s="610"/>
      <c r="AC970">
        <f t="shared" si="227"/>
        <v>1902</v>
      </c>
      <c r="AD970">
        <f t="shared" si="228"/>
        <v>8</v>
      </c>
      <c r="AE970">
        <f t="shared" si="229"/>
        <v>0</v>
      </c>
      <c r="AF970">
        <f>SUM($AE$10:AE970)</f>
        <v>0</v>
      </c>
      <c r="AG970">
        <f t="shared" si="230"/>
        <v>0</v>
      </c>
    </row>
    <row r="971" spans="6:33" x14ac:dyDescent="0.2">
      <c r="F971" s="610">
        <f t="shared" si="238"/>
        <v>1902</v>
      </c>
      <c r="G971">
        <f t="shared" si="239"/>
        <v>960</v>
      </c>
      <c r="H971" s="612">
        <f t="shared" si="231"/>
        <v>960</v>
      </c>
      <c r="I971" s="598">
        <f t="shared" si="232"/>
        <v>0</v>
      </c>
      <c r="J971" s="598">
        <f t="shared" si="240"/>
        <v>0</v>
      </c>
      <c r="K971" s="598">
        <f t="shared" si="233"/>
        <v>0</v>
      </c>
      <c r="L971" s="598">
        <f t="shared" si="234"/>
        <v>0</v>
      </c>
      <c r="M971" s="598">
        <f t="shared" ref="M971:M1034" si="241">IF(AND(H971&gt;$C$7,H971&lt;$C$8),$C$5,0)</f>
        <v>0</v>
      </c>
      <c r="N971" s="598">
        <f t="shared" si="235"/>
        <v>0</v>
      </c>
      <c r="P971" s="610"/>
      <c r="V971" s="598">
        <f t="shared" si="236"/>
        <v>0</v>
      </c>
      <c r="W971" s="612">
        <f t="shared" si="237"/>
        <v>960</v>
      </c>
      <c r="X971" s="610"/>
      <c r="Y971" s="610"/>
      <c r="AC971">
        <f t="shared" ref="AC971:AC1034" si="242">YEAR(H971)</f>
        <v>1902</v>
      </c>
      <c r="AD971">
        <f t="shared" ref="AD971:AD1034" si="243">MONTH(H971)</f>
        <v>8</v>
      </c>
      <c r="AE971">
        <f t="shared" ref="AE971:AE1034" si="244">IF(AND(AD971&lt;&gt;AD970,H970&gt;=$C$6,H971&lt;=$C$7),$C$11,0)</f>
        <v>0</v>
      </c>
      <c r="AF971">
        <f>SUM($AE$10:AE971)</f>
        <v>0</v>
      </c>
      <c r="AG971">
        <f t="shared" ref="AG971:AG1034" si="245">IF(G971&lt;=$C$9,$D$4*IF(H971&lt;=$C$7,AF971,0),0)</f>
        <v>0</v>
      </c>
    </row>
    <row r="972" spans="6:33" x14ac:dyDescent="0.2">
      <c r="F972" s="610">
        <f t="shared" si="238"/>
        <v>1902</v>
      </c>
      <c r="G972">
        <f t="shared" si="239"/>
        <v>961</v>
      </c>
      <c r="H972" s="612">
        <f t="shared" ref="H972:H1035" si="246">$C$6+G972</f>
        <v>961</v>
      </c>
      <c r="I972" s="598">
        <f t="shared" ref="I972:I1035" si="247">IF(H972&lt;=$C$7,G972*($C$5/$C$9),0)</f>
        <v>0</v>
      </c>
      <c r="J972" s="598">
        <f t="shared" si="240"/>
        <v>0</v>
      </c>
      <c r="K972" s="598">
        <f t="shared" ref="K972:K1035" si="248">IF(G972&lt;=$C$9,I972*$D$4,0)</f>
        <v>0</v>
      </c>
      <c r="L972" s="598">
        <f t="shared" ref="L972:L1035" si="249">IF(G972&lt;=$C$9,$D$4*IF(H972&lt;=$C$7,J972,0),0)</f>
        <v>0</v>
      </c>
      <c r="M972" s="598">
        <f t="shared" si="241"/>
        <v>0</v>
      </c>
      <c r="N972" s="598">
        <f t="shared" ref="N972:N1035" si="250">IF(AND(H972&gt;$C$7,H972&lt;$C$8),$C$5*$D$4,0)</f>
        <v>0</v>
      </c>
      <c r="P972" s="610"/>
      <c r="V972" s="598">
        <f t="shared" ref="V972:V1035" si="251">IF(I972-I971+M972-M971&lt;0,0,I972-I971+M972-M971)</f>
        <v>0</v>
      </c>
      <c r="W972" s="612">
        <f t="shared" ref="W972:W1035" si="252">H972</f>
        <v>961</v>
      </c>
      <c r="X972" s="610"/>
      <c r="Y972" s="610"/>
      <c r="AC972">
        <f t="shared" si="242"/>
        <v>1902</v>
      </c>
      <c r="AD972">
        <f t="shared" si="243"/>
        <v>8</v>
      </c>
      <c r="AE972">
        <f t="shared" si="244"/>
        <v>0</v>
      </c>
      <c r="AF972">
        <f>SUM($AE$10:AE972)</f>
        <v>0</v>
      </c>
      <c r="AG972">
        <f t="shared" si="245"/>
        <v>0</v>
      </c>
    </row>
    <row r="973" spans="6:33" x14ac:dyDescent="0.2">
      <c r="F973" s="610">
        <f t="shared" ref="F973:F1036" si="253">YEAR(H973)</f>
        <v>1902</v>
      </c>
      <c r="G973">
        <f t="shared" ref="G973:G1036" si="254">1+G972</f>
        <v>962</v>
      </c>
      <c r="H973" s="612">
        <f t="shared" si="246"/>
        <v>962</v>
      </c>
      <c r="I973" s="598">
        <f t="shared" si="247"/>
        <v>0</v>
      </c>
      <c r="J973" s="598">
        <f t="shared" ref="J973:J1036" si="255">IF(H973&lt;=$C$7,$C$5/2,0)</f>
        <v>0</v>
      </c>
      <c r="K973" s="598">
        <f t="shared" si="248"/>
        <v>0</v>
      </c>
      <c r="L973" s="598">
        <f t="shared" si="249"/>
        <v>0</v>
      </c>
      <c r="M973" s="598">
        <f t="shared" si="241"/>
        <v>0</v>
      </c>
      <c r="N973" s="598">
        <f t="shared" si="250"/>
        <v>0</v>
      </c>
      <c r="P973" s="610"/>
      <c r="V973" s="598">
        <f t="shared" si="251"/>
        <v>0</v>
      </c>
      <c r="W973" s="612">
        <f t="shared" si="252"/>
        <v>962</v>
      </c>
      <c r="X973" s="610"/>
      <c r="Y973" s="610"/>
      <c r="AC973">
        <f t="shared" si="242"/>
        <v>1902</v>
      </c>
      <c r="AD973">
        <f t="shared" si="243"/>
        <v>8</v>
      </c>
      <c r="AE973">
        <f t="shared" si="244"/>
        <v>0</v>
      </c>
      <c r="AF973">
        <f>SUM($AE$10:AE973)</f>
        <v>0</v>
      </c>
      <c r="AG973">
        <f t="shared" si="245"/>
        <v>0</v>
      </c>
    </row>
    <row r="974" spans="6:33" x14ac:dyDescent="0.2">
      <c r="F974" s="610">
        <f t="shared" si="253"/>
        <v>1902</v>
      </c>
      <c r="G974">
        <f t="shared" si="254"/>
        <v>963</v>
      </c>
      <c r="H974" s="612">
        <f t="shared" si="246"/>
        <v>963</v>
      </c>
      <c r="I974" s="598">
        <f t="shared" si="247"/>
        <v>0</v>
      </c>
      <c r="J974" s="598">
        <f t="shared" si="255"/>
        <v>0</v>
      </c>
      <c r="K974" s="598">
        <f t="shared" si="248"/>
        <v>0</v>
      </c>
      <c r="L974" s="598">
        <f t="shared" si="249"/>
        <v>0</v>
      </c>
      <c r="M974" s="598">
        <f t="shared" si="241"/>
        <v>0</v>
      </c>
      <c r="N974" s="598">
        <f t="shared" si="250"/>
        <v>0</v>
      </c>
      <c r="P974" s="610"/>
      <c r="V974" s="598">
        <f t="shared" si="251"/>
        <v>0</v>
      </c>
      <c r="W974" s="612">
        <f t="shared" si="252"/>
        <v>963</v>
      </c>
      <c r="X974" s="610"/>
      <c r="Y974" s="610"/>
      <c r="AC974">
        <f t="shared" si="242"/>
        <v>1902</v>
      </c>
      <c r="AD974">
        <f t="shared" si="243"/>
        <v>8</v>
      </c>
      <c r="AE974">
        <f t="shared" si="244"/>
        <v>0</v>
      </c>
      <c r="AF974">
        <f>SUM($AE$10:AE974)</f>
        <v>0</v>
      </c>
      <c r="AG974">
        <f t="shared" si="245"/>
        <v>0</v>
      </c>
    </row>
    <row r="975" spans="6:33" x14ac:dyDescent="0.2">
      <c r="F975" s="610">
        <f t="shared" si="253"/>
        <v>1902</v>
      </c>
      <c r="G975">
        <f t="shared" si="254"/>
        <v>964</v>
      </c>
      <c r="H975" s="612">
        <f t="shared" si="246"/>
        <v>964</v>
      </c>
      <c r="I975" s="598">
        <f t="shared" si="247"/>
        <v>0</v>
      </c>
      <c r="J975" s="598">
        <f t="shared" si="255"/>
        <v>0</v>
      </c>
      <c r="K975" s="598">
        <f t="shared" si="248"/>
        <v>0</v>
      </c>
      <c r="L975" s="598">
        <f t="shared" si="249"/>
        <v>0</v>
      </c>
      <c r="M975" s="598">
        <f t="shared" si="241"/>
        <v>0</v>
      </c>
      <c r="N975" s="598">
        <f t="shared" si="250"/>
        <v>0</v>
      </c>
      <c r="P975" s="610"/>
      <c r="V975" s="598">
        <f t="shared" si="251"/>
        <v>0</v>
      </c>
      <c r="W975" s="612">
        <f t="shared" si="252"/>
        <v>964</v>
      </c>
      <c r="X975" s="610"/>
      <c r="Y975" s="610"/>
      <c r="AC975">
        <f t="shared" si="242"/>
        <v>1902</v>
      </c>
      <c r="AD975">
        <f t="shared" si="243"/>
        <v>8</v>
      </c>
      <c r="AE975">
        <f t="shared" si="244"/>
        <v>0</v>
      </c>
      <c r="AF975">
        <f>SUM($AE$10:AE975)</f>
        <v>0</v>
      </c>
      <c r="AG975">
        <f t="shared" si="245"/>
        <v>0</v>
      </c>
    </row>
    <row r="976" spans="6:33" x14ac:dyDescent="0.2">
      <c r="F976" s="610">
        <f t="shared" si="253"/>
        <v>1902</v>
      </c>
      <c r="G976">
        <f t="shared" si="254"/>
        <v>965</v>
      </c>
      <c r="H976" s="612">
        <f t="shared" si="246"/>
        <v>965</v>
      </c>
      <c r="I976" s="598">
        <f t="shared" si="247"/>
        <v>0</v>
      </c>
      <c r="J976" s="598">
        <f t="shared" si="255"/>
        <v>0</v>
      </c>
      <c r="K976" s="598">
        <f t="shared" si="248"/>
        <v>0</v>
      </c>
      <c r="L976" s="598">
        <f t="shared" si="249"/>
        <v>0</v>
      </c>
      <c r="M976" s="598">
        <f t="shared" si="241"/>
        <v>0</v>
      </c>
      <c r="N976" s="598">
        <f t="shared" si="250"/>
        <v>0</v>
      </c>
      <c r="P976" s="610"/>
      <c r="V976" s="598">
        <f t="shared" si="251"/>
        <v>0</v>
      </c>
      <c r="W976" s="612">
        <f t="shared" si="252"/>
        <v>965</v>
      </c>
      <c r="X976" s="610"/>
      <c r="Y976" s="610"/>
      <c r="AC976">
        <f t="shared" si="242"/>
        <v>1902</v>
      </c>
      <c r="AD976">
        <f t="shared" si="243"/>
        <v>8</v>
      </c>
      <c r="AE976">
        <f t="shared" si="244"/>
        <v>0</v>
      </c>
      <c r="AF976">
        <f>SUM($AE$10:AE976)</f>
        <v>0</v>
      </c>
      <c r="AG976">
        <f t="shared" si="245"/>
        <v>0</v>
      </c>
    </row>
    <row r="977" spans="6:33" x14ac:dyDescent="0.2">
      <c r="F977" s="610">
        <f t="shared" si="253"/>
        <v>1902</v>
      </c>
      <c r="G977">
        <f t="shared" si="254"/>
        <v>966</v>
      </c>
      <c r="H977" s="612">
        <f t="shared" si="246"/>
        <v>966</v>
      </c>
      <c r="I977" s="598">
        <f t="shared" si="247"/>
        <v>0</v>
      </c>
      <c r="J977" s="598">
        <f t="shared" si="255"/>
        <v>0</v>
      </c>
      <c r="K977" s="598">
        <f t="shared" si="248"/>
        <v>0</v>
      </c>
      <c r="L977" s="598">
        <f t="shared" si="249"/>
        <v>0</v>
      </c>
      <c r="M977" s="598">
        <f t="shared" si="241"/>
        <v>0</v>
      </c>
      <c r="N977" s="598">
        <f t="shared" si="250"/>
        <v>0</v>
      </c>
      <c r="P977" s="610"/>
      <c r="V977" s="598">
        <f t="shared" si="251"/>
        <v>0</v>
      </c>
      <c r="W977" s="612">
        <f t="shared" si="252"/>
        <v>966</v>
      </c>
      <c r="X977" s="610"/>
      <c r="Y977" s="610"/>
      <c r="AC977">
        <f t="shared" si="242"/>
        <v>1902</v>
      </c>
      <c r="AD977">
        <f t="shared" si="243"/>
        <v>8</v>
      </c>
      <c r="AE977">
        <f t="shared" si="244"/>
        <v>0</v>
      </c>
      <c r="AF977">
        <f>SUM($AE$10:AE977)</f>
        <v>0</v>
      </c>
      <c r="AG977">
        <f t="shared" si="245"/>
        <v>0</v>
      </c>
    </row>
    <row r="978" spans="6:33" x14ac:dyDescent="0.2">
      <c r="F978" s="610">
        <f t="shared" si="253"/>
        <v>1902</v>
      </c>
      <c r="G978">
        <f t="shared" si="254"/>
        <v>967</v>
      </c>
      <c r="H978" s="612">
        <f t="shared" si="246"/>
        <v>967</v>
      </c>
      <c r="I978" s="598">
        <f t="shared" si="247"/>
        <v>0</v>
      </c>
      <c r="J978" s="598">
        <f t="shared" si="255"/>
        <v>0</v>
      </c>
      <c r="K978" s="598">
        <f t="shared" si="248"/>
        <v>0</v>
      </c>
      <c r="L978" s="598">
        <f t="shared" si="249"/>
        <v>0</v>
      </c>
      <c r="M978" s="598">
        <f t="shared" si="241"/>
        <v>0</v>
      </c>
      <c r="N978" s="598">
        <f t="shared" si="250"/>
        <v>0</v>
      </c>
      <c r="P978" s="610"/>
      <c r="V978" s="598">
        <f t="shared" si="251"/>
        <v>0</v>
      </c>
      <c r="W978" s="612">
        <f t="shared" si="252"/>
        <v>967</v>
      </c>
      <c r="X978" s="610"/>
      <c r="Y978" s="610"/>
      <c r="AC978">
        <f t="shared" si="242"/>
        <v>1902</v>
      </c>
      <c r="AD978">
        <f t="shared" si="243"/>
        <v>8</v>
      </c>
      <c r="AE978">
        <f t="shared" si="244"/>
        <v>0</v>
      </c>
      <c r="AF978">
        <f>SUM($AE$10:AE978)</f>
        <v>0</v>
      </c>
      <c r="AG978">
        <f t="shared" si="245"/>
        <v>0</v>
      </c>
    </row>
    <row r="979" spans="6:33" x14ac:dyDescent="0.2">
      <c r="F979" s="610">
        <f t="shared" si="253"/>
        <v>1902</v>
      </c>
      <c r="G979">
        <f t="shared" si="254"/>
        <v>968</v>
      </c>
      <c r="H979" s="612">
        <f t="shared" si="246"/>
        <v>968</v>
      </c>
      <c r="I979" s="598">
        <f t="shared" si="247"/>
        <v>0</v>
      </c>
      <c r="J979" s="598">
        <f t="shared" si="255"/>
        <v>0</v>
      </c>
      <c r="K979" s="598">
        <f t="shared" si="248"/>
        <v>0</v>
      </c>
      <c r="L979" s="598">
        <f t="shared" si="249"/>
        <v>0</v>
      </c>
      <c r="M979" s="598">
        <f t="shared" si="241"/>
        <v>0</v>
      </c>
      <c r="N979" s="598">
        <f t="shared" si="250"/>
        <v>0</v>
      </c>
      <c r="P979" s="610"/>
      <c r="V979" s="598">
        <f t="shared" si="251"/>
        <v>0</v>
      </c>
      <c r="W979" s="612">
        <f t="shared" si="252"/>
        <v>968</v>
      </c>
      <c r="X979" s="610"/>
      <c r="Y979" s="610"/>
      <c r="AC979">
        <f t="shared" si="242"/>
        <v>1902</v>
      </c>
      <c r="AD979">
        <f t="shared" si="243"/>
        <v>8</v>
      </c>
      <c r="AE979">
        <f t="shared" si="244"/>
        <v>0</v>
      </c>
      <c r="AF979">
        <f>SUM($AE$10:AE979)</f>
        <v>0</v>
      </c>
      <c r="AG979">
        <f t="shared" si="245"/>
        <v>0</v>
      </c>
    </row>
    <row r="980" spans="6:33" x14ac:dyDescent="0.2">
      <c r="F980" s="610">
        <f t="shared" si="253"/>
        <v>1902</v>
      </c>
      <c r="G980">
        <f t="shared" si="254"/>
        <v>969</v>
      </c>
      <c r="H980" s="612">
        <f t="shared" si="246"/>
        <v>969</v>
      </c>
      <c r="I980" s="598">
        <f t="shared" si="247"/>
        <v>0</v>
      </c>
      <c r="J980" s="598">
        <f t="shared" si="255"/>
        <v>0</v>
      </c>
      <c r="K980" s="598">
        <f t="shared" si="248"/>
        <v>0</v>
      </c>
      <c r="L980" s="598">
        <f t="shared" si="249"/>
        <v>0</v>
      </c>
      <c r="M980" s="598">
        <f t="shared" si="241"/>
        <v>0</v>
      </c>
      <c r="N980" s="598">
        <f t="shared" si="250"/>
        <v>0</v>
      </c>
      <c r="P980" s="610"/>
      <c r="V980" s="598">
        <f t="shared" si="251"/>
        <v>0</v>
      </c>
      <c r="W980" s="612">
        <f t="shared" si="252"/>
        <v>969</v>
      </c>
      <c r="X980" s="610"/>
      <c r="Y980" s="610"/>
      <c r="AC980">
        <f t="shared" si="242"/>
        <v>1902</v>
      </c>
      <c r="AD980">
        <f t="shared" si="243"/>
        <v>8</v>
      </c>
      <c r="AE980">
        <f t="shared" si="244"/>
        <v>0</v>
      </c>
      <c r="AF980">
        <f>SUM($AE$10:AE980)</f>
        <v>0</v>
      </c>
      <c r="AG980">
        <f t="shared" si="245"/>
        <v>0</v>
      </c>
    </row>
    <row r="981" spans="6:33" x14ac:dyDescent="0.2">
      <c r="F981" s="610">
        <f t="shared" si="253"/>
        <v>1902</v>
      </c>
      <c r="G981">
        <f t="shared" si="254"/>
        <v>970</v>
      </c>
      <c r="H981" s="612">
        <f t="shared" si="246"/>
        <v>970</v>
      </c>
      <c r="I981" s="598">
        <f t="shared" si="247"/>
        <v>0</v>
      </c>
      <c r="J981" s="598">
        <f t="shared" si="255"/>
        <v>0</v>
      </c>
      <c r="K981" s="598">
        <f t="shared" si="248"/>
        <v>0</v>
      </c>
      <c r="L981" s="598">
        <f t="shared" si="249"/>
        <v>0</v>
      </c>
      <c r="M981" s="598">
        <f t="shared" si="241"/>
        <v>0</v>
      </c>
      <c r="N981" s="598">
        <f t="shared" si="250"/>
        <v>0</v>
      </c>
      <c r="P981" s="610"/>
      <c r="V981" s="598">
        <f t="shared" si="251"/>
        <v>0</v>
      </c>
      <c r="W981" s="612">
        <f t="shared" si="252"/>
        <v>970</v>
      </c>
      <c r="X981" s="610"/>
      <c r="Y981" s="610"/>
      <c r="AC981">
        <f t="shared" si="242"/>
        <v>1902</v>
      </c>
      <c r="AD981">
        <f t="shared" si="243"/>
        <v>8</v>
      </c>
      <c r="AE981">
        <f t="shared" si="244"/>
        <v>0</v>
      </c>
      <c r="AF981">
        <f>SUM($AE$10:AE981)</f>
        <v>0</v>
      </c>
      <c r="AG981">
        <f t="shared" si="245"/>
        <v>0</v>
      </c>
    </row>
    <row r="982" spans="6:33" x14ac:dyDescent="0.2">
      <c r="F982" s="610">
        <f t="shared" si="253"/>
        <v>1902</v>
      </c>
      <c r="G982">
        <f t="shared" si="254"/>
        <v>971</v>
      </c>
      <c r="H982" s="612">
        <f t="shared" si="246"/>
        <v>971</v>
      </c>
      <c r="I982" s="598">
        <f t="shared" si="247"/>
        <v>0</v>
      </c>
      <c r="J982" s="598">
        <f t="shared" si="255"/>
        <v>0</v>
      </c>
      <c r="K982" s="598">
        <f t="shared" si="248"/>
        <v>0</v>
      </c>
      <c r="L982" s="598">
        <f t="shared" si="249"/>
        <v>0</v>
      </c>
      <c r="M982" s="598">
        <f t="shared" si="241"/>
        <v>0</v>
      </c>
      <c r="N982" s="598">
        <f t="shared" si="250"/>
        <v>0</v>
      </c>
      <c r="P982" s="610"/>
      <c r="V982" s="598">
        <f t="shared" si="251"/>
        <v>0</v>
      </c>
      <c r="W982" s="612">
        <f t="shared" si="252"/>
        <v>971</v>
      </c>
      <c r="X982" s="610"/>
      <c r="Y982" s="610"/>
      <c r="AC982">
        <f t="shared" si="242"/>
        <v>1902</v>
      </c>
      <c r="AD982">
        <f t="shared" si="243"/>
        <v>8</v>
      </c>
      <c r="AE982">
        <f t="shared" si="244"/>
        <v>0</v>
      </c>
      <c r="AF982">
        <f>SUM($AE$10:AE982)</f>
        <v>0</v>
      </c>
      <c r="AG982">
        <f t="shared" si="245"/>
        <v>0</v>
      </c>
    </row>
    <row r="983" spans="6:33" x14ac:dyDescent="0.2">
      <c r="F983" s="610">
        <f t="shared" si="253"/>
        <v>1902</v>
      </c>
      <c r="G983">
        <f t="shared" si="254"/>
        <v>972</v>
      </c>
      <c r="H983" s="612">
        <f t="shared" si="246"/>
        <v>972</v>
      </c>
      <c r="I983" s="598">
        <f t="shared" si="247"/>
        <v>0</v>
      </c>
      <c r="J983" s="598">
        <f t="shared" si="255"/>
        <v>0</v>
      </c>
      <c r="K983" s="598">
        <f t="shared" si="248"/>
        <v>0</v>
      </c>
      <c r="L983" s="598">
        <f t="shared" si="249"/>
        <v>0</v>
      </c>
      <c r="M983" s="598">
        <f t="shared" si="241"/>
        <v>0</v>
      </c>
      <c r="N983" s="598">
        <f t="shared" si="250"/>
        <v>0</v>
      </c>
      <c r="P983" s="610"/>
      <c r="V983" s="598">
        <f t="shared" si="251"/>
        <v>0</v>
      </c>
      <c r="W983" s="612">
        <f t="shared" si="252"/>
        <v>972</v>
      </c>
      <c r="X983" s="610"/>
      <c r="Y983" s="610"/>
      <c r="AC983">
        <f t="shared" si="242"/>
        <v>1902</v>
      </c>
      <c r="AD983">
        <f t="shared" si="243"/>
        <v>8</v>
      </c>
      <c r="AE983">
        <f t="shared" si="244"/>
        <v>0</v>
      </c>
      <c r="AF983">
        <f>SUM($AE$10:AE983)</f>
        <v>0</v>
      </c>
      <c r="AG983">
        <f t="shared" si="245"/>
        <v>0</v>
      </c>
    </row>
    <row r="984" spans="6:33" x14ac:dyDescent="0.2">
      <c r="F984" s="610">
        <f t="shared" si="253"/>
        <v>1902</v>
      </c>
      <c r="G984">
        <f t="shared" si="254"/>
        <v>973</v>
      </c>
      <c r="H984" s="612">
        <f t="shared" si="246"/>
        <v>973</v>
      </c>
      <c r="I984" s="598">
        <f t="shared" si="247"/>
        <v>0</v>
      </c>
      <c r="J984" s="598">
        <f t="shared" si="255"/>
        <v>0</v>
      </c>
      <c r="K984" s="598">
        <f t="shared" si="248"/>
        <v>0</v>
      </c>
      <c r="L984" s="598">
        <f t="shared" si="249"/>
        <v>0</v>
      </c>
      <c r="M984" s="598">
        <f t="shared" si="241"/>
        <v>0</v>
      </c>
      <c r="N984" s="598">
        <f t="shared" si="250"/>
        <v>0</v>
      </c>
      <c r="P984" s="610"/>
      <c r="V984" s="598">
        <f t="shared" si="251"/>
        <v>0</v>
      </c>
      <c r="W984" s="612">
        <f t="shared" si="252"/>
        <v>973</v>
      </c>
      <c r="X984" s="610"/>
      <c r="Y984" s="610"/>
      <c r="AC984">
        <f t="shared" si="242"/>
        <v>1902</v>
      </c>
      <c r="AD984">
        <f t="shared" si="243"/>
        <v>8</v>
      </c>
      <c r="AE984">
        <f t="shared" si="244"/>
        <v>0</v>
      </c>
      <c r="AF984">
        <f>SUM($AE$10:AE984)</f>
        <v>0</v>
      </c>
      <c r="AG984">
        <f t="shared" si="245"/>
        <v>0</v>
      </c>
    </row>
    <row r="985" spans="6:33" x14ac:dyDescent="0.2">
      <c r="F985" s="610">
        <f t="shared" si="253"/>
        <v>1902</v>
      </c>
      <c r="G985">
        <f t="shared" si="254"/>
        <v>974</v>
      </c>
      <c r="H985" s="612">
        <f t="shared" si="246"/>
        <v>974</v>
      </c>
      <c r="I985" s="598">
        <f t="shared" si="247"/>
        <v>0</v>
      </c>
      <c r="J985" s="598">
        <f t="shared" si="255"/>
        <v>0</v>
      </c>
      <c r="K985" s="598">
        <f t="shared" si="248"/>
        <v>0</v>
      </c>
      <c r="L985" s="598">
        <f t="shared" si="249"/>
        <v>0</v>
      </c>
      <c r="M985" s="598">
        <f t="shared" si="241"/>
        <v>0</v>
      </c>
      <c r="N985" s="598">
        <f t="shared" si="250"/>
        <v>0</v>
      </c>
      <c r="P985" s="610"/>
      <c r="V985" s="598">
        <f t="shared" si="251"/>
        <v>0</v>
      </c>
      <c r="W985" s="612">
        <f t="shared" si="252"/>
        <v>974</v>
      </c>
      <c r="X985" s="610"/>
      <c r="Y985" s="610"/>
      <c r="AC985">
        <f t="shared" si="242"/>
        <v>1902</v>
      </c>
      <c r="AD985">
        <f t="shared" si="243"/>
        <v>8</v>
      </c>
      <c r="AE985">
        <f t="shared" si="244"/>
        <v>0</v>
      </c>
      <c r="AF985">
        <f>SUM($AE$10:AE985)</f>
        <v>0</v>
      </c>
      <c r="AG985">
        <f t="shared" si="245"/>
        <v>0</v>
      </c>
    </row>
    <row r="986" spans="6:33" x14ac:dyDescent="0.2">
      <c r="F986" s="610">
        <f t="shared" si="253"/>
        <v>1902</v>
      </c>
      <c r="G986">
        <f t="shared" si="254"/>
        <v>975</v>
      </c>
      <c r="H986" s="612">
        <f t="shared" si="246"/>
        <v>975</v>
      </c>
      <c r="I986" s="598">
        <f t="shared" si="247"/>
        <v>0</v>
      </c>
      <c r="J986" s="598">
        <f t="shared" si="255"/>
        <v>0</v>
      </c>
      <c r="K986" s="598">
        <f t="shared" si="248"/>
        <v>0</v>
      </c>
      <c r="L986" s="598">
        <f t="shared" si="249"/>
        <v>0</v>
      </c>
      <c r="M986" s="598">
        <f t="shared" si="241"/>
        <v>0</v>
      </c>
      <c r="N986" s="598">
        <f t="shared" si="250"/>
        <v>0</v>
      </c>
      <c r="P986" s="610"/>
      <c r="V986" s="598">
        <f t="shared" si="251"/>
        <v>0</v>
      </c>
      <c r="W986" s="612">
        <f t="shared" si="252"/>
        <v>975</v>
      </c>
      <c r="X986" s="610"/>
      <c r="Y986" s="610"/>
      <c r="AC986">
        <f t="shared" si="242"/>
        <v>1902</v>
      </c>
      <c r="AD986">
        <f t="shared" si="243"/>
        <v>9</v>
      </c>
      <c r="AE986">
        <f t="shared" si="244"/>
        <v>0</v>
      </c>
      <c r="AF986">
        <f>SUM($AE$10:AE986)</f>
        <v>0</v>
      </c>
      <c r="AG986">
        <f t="shared" si="245"/>
        <v>0</v>
      </c>
    </row>
    <row r="987" spans="6:33" x14ac:dyDescent="0.2">
      <c r="F987" s="610">
        <f t="shared" si="253"/>
        <v>1902</v>
      </c>
      <c r="G987">
        <f t="shared" si="254"/>
        <v>976</v>
      </c>
      <c r="H987" s="612">
        <f t="shared" si="246"/>
        <v>976</v>
      </c>
      <c r="I987" s="598">
        <f t="shared" si="247"/>
        <v>0</v>
      </c>
      <c r="J987" s="598">
        <f t="shared" si="255"/>
        <v>0</v>
      </c>
      <c r="K987" s="598">
        <f t="shared" si="248"/>
        <v>0</v>
      </c>
      <c r="L987" s="598">
        <f t="shared" si="249"/>
        <v>0</v>
      </c>
      <c r="M987" s="598">
        <f t="shared" si="241"/>
        <v>0</v>
      </c>
      <c r="N987" s="598">
        <f t="shared" si="250"/>
        <v>0</v>
      </c>
      <c r="P987" s="610"/>
      <c r="V987" s="598">
        <f t="shared" si="251"/>
        <v>0</v>
      </c>
      <c r="W987" s="612">
        <f t="shared" si="252"/>
        <v>976</v>
      </c>
      <c r="X987" s="610"/>
      <c r="Y987" s="610"/>
      <c r="AC987">
        <f t="shared" si="242"/>
        <v>1902</v>
      </c>
      <c r="AD987">
        <f t="shared" si="243"/>
        <v>9</v>
      </c>
      <c r="AE987">
        <f t="shared" si="244"/>
        <v>0</v>
      </c>
      <c r="AF987">
        <f>SUM($AE$10:AE987)</f>
        <v>0</v>
      </c>
      <c r="AG987">
        <f t="shared" si="245"/>
        <v>0</v>
      </c>
    </row>
    <row r="988" spans="6:33" x14ac:dyDescent="0.2">
      <c r="F988" s="610">
        <f t="shared" si="253"/>
        <v>1902</v>
      </c>
      <c r="G988">
        <f t="shared" si="254"/>
        <v>977</v>
      </c>
      <c r="H988" s="612">
        <f t="shared" si="246"/>
        <v>977</v>
      </c>
      <c r="I988" s="598">
        <f t="shared" si="247"/>
        <v>0</v>
      </c>
      <c r="J988" s="598">
        <f t="shared" si="255"/>
        <v>0</v>
      </c>
      <c r="K988" s="598">
        <f t="shared" si="248"/>
        <v>0</v>
      </c>
      <c r="L988" s="598">
        <f t="shared" si="249"/>
        <v>0</v>
      </c>
      <c r="M988" s="598">
        <f t="shared" si="241"/>
        <v>0</v>
      </c>
      <c r="N988" s="598">
        <f t="shared" si="250"/>
        <v>0</v>
      </c>
      <c r="P988" s="610"/>
      <c r="V988" s="598">
        <f t="shared" si="251"/>
        <v>0</v>
      </c>
      <c r="W988" s="612">
        <f t="shared" si="252"/>
        <v>977</v>
      </c>
      <c r="X988" s="610"/>
      <c r="Y988" s="610"/>
      <c r="AC988">
        <f t="shared" si="242"/>
        <v>1902</v>
      </c>
      <c r="AD988">
        <f t="shared" si="243"/>
        <v>9</v>
      </c>
      <c r="AE988">
        <f t="shared" si="244"/>
        <v>0</v>
      </c>
      <c r="AF988">
        <f>SUM($AE$10:AE988)</f>
        <v>0</v>
      </c>
      <c r="AG988">
        <f t="shared" si="245"/>
        <v>0</v>
      </c>
    </row>
    <row r="989" spans="6:33" x14ac:dyDescent="0.2">
      <c r="F989" s="610">
        <f t="shared" si="253"/>
        <v>1902</v>
      </c>
      <c r="G989">
        <f t="shared" si="254"/>
        <v>978</v>
      </c>
      <c r="H989" s="612">
        <f t="shared" si="246"/>
        <v>978</v>
      </c>
      <c r="I989" s="598">
        <f t="shared" si="247"/>
        <v>0</v>
      </c>
      <c r="J989" s="598">
        <f t="shared" si="255"/>
        <v>0</v>
      </c>
      <c r="K989" s="598">
        <f t="shared" si="248"/>
        <v>0</v>
      </c>
      <c r="L989" s="598">
        <f t="shared" si="249"/>
        <v>0</v>
      </c>
      <c r="M989" s="598">
        <f t="shared" si="241"/>
        <v>0</v>
      </c>
      <c r="N989" s="598">
        <f t="shared" si="250"/>
        <v>0</v>
      </c>
      <c r="P989" s="610"/>
      <c r="V989" s="598">
        <f t="shared" si="251"/>
        <v>0</v>
      </c>
      <c r="W989" s="612">
        <f t="shared" si="252"/>
        <v>978</v>
      </c>
      <c r="X989" s="610"/>
      <c r="Y989" s="610"/>
      <c r="AC989">
        <f t="shared" si="242"/>
        <v>1902</v>
      </c>
      <c r="AD989">
        <f t="shared" si="243"/>
        <v>9</v>
      </c>
      <c r="AE989">
        <f t="shared" si="244"/>
        <v>0</v>
      </c>
      <c r="AF989">
        <f>SUM($AE$10:AE989)</f>
        <v>0</v>
      </c>
      <c r="AG989">
        <f t="shared" si="245"/>
        <v>0</v>
      </c>
    </row>
    <row r="990" spans="6:33" x14ac:dyDescent="0.2">
      <c r="F990" s="610">
        <f t="shared" si="253"/>
        <v>1902</v>
      </c>
      <c r="G990">
        <f t="shared" si="254"/>
        <v>979</v>
      </c>
      <c r="H990" s="612">
        <f t="shared" si="246"/>
        <v>979</v>
      </c>
      <c r="I990" s="598">
        <f t="shared" si="247"/>
        <v>0</v>
      </c>
      <c r="J990" s="598">
        <f t="shared" si="255"/>
        <v>0</v>
      </c>
      <c r="K990" s="598">
        <f t="shared" si="248"/>
        <v>0</v>
      </c>
      <c r="L990" s="598">
        <f t="shared" si="249"/>
        <v>0</v>
      </c>
      <c r="M990" s="598">
        <f t="shared" si="241"/>
        <v>0</v>
      </c>
      <c r="N990" s="598">
        <f t="shared" si="250"/>
        <v>0</v>
      </c>
      <c r="P990" s="610"/>
      <c r="V990" s="598">
        <f t="shared" si="251"/>
        <v>0</v>
      </c>
      <c r="W990" s="612">
        <f t="shared" si="252"/>
        <v>979</v>
      </c>
      <c r="X990" s="610"/>
      <c r="Y990" s="610"/>
      <c r="AC990">
        <f t="shared" si="242"/>
        <v>1902</v>
      </c>
      <c r="AD990">
        <f t="shared" si="243"/>
        <v>9</v>
      </c>
      <c r="AE990">
        <f t="shared" si="244"/>
        <v>0</v>
      </c>
      <c r="AF990">
        <f>SUM($AE$10:AE990)</f>
        <v>0</v>
      </c>
      <c r="AG990">
        <f t="shared" si="245"/>
        <v>0</v>
      </c>
    </row>
    <row r="991" spans="6:33" x14ac:dyDescent="0.2">
      <c r="F991" s="610">
        <f t="shared" si="253"/>
        <v>1902</v>
      </c>
      <c r="G991">
        <f t="shared" si="254"/>
        <v>980</v>
      </c>
      <c r="H991" s="612">
        <f t="shared" si="246"/>
        <v>980</v>
      </c>
      <c r="I991" s="598">
        <f t="shared" si="247"/>
        <v>0</v>
      </c>
      <c r="J991" s="598">
        <f t="shared" si="255"/>
        <v>0</v>
      </c>
      <c r="K991" s="598">
        <f t="shared" si="248"/>
        <v>0</v>
      </c>
      <c r="L991" s="598">
        <f t="shared" si="249"/>
        <v>0</v>
      </c>
      <c r="M991" s="598">
        <f t="shared" si="241"/>
        <v>0</v>
      </c>
      <c r="N991" s="598">
        <f t="shared" si="250"/>
        <v>0</v>
      </c>
      <c r="P991" s="610"/>
      <c r="V991" s="598">
        <f t="shared" si="251"/>
        <v>0</v>
      </c>
      <c r="W991" s="612">
        <f t="shared" si="252"/>
        <v>980</v>
      </c>
      <c r="X991" s="610"/>
      <c r="Y991" s="610"/>
      <c r="AC991">
        <f t="shared" si="242"/>
        <v>1902</v>
      </c>
      <c r="AD991">
        <f t="shared" si="243"/>
        <v>9</v>
      </c>
      <c r="AE991">
        <f t="shared" si="244"/>
        <v>0</v>
      </c>
      <c r="AF991">
        <f>SUM($AE$10:AE991)</f>
        <v>0</v>
      </c>
      <c r="AG991">
        <f t="shared" si="245"/>
        <v>0</v>
      </c>
    </row>
    <row r="992" spans="6:33" x14ac:dyDescent="0.2">
      <c r="F992" s="610">
        <f t="shared" si="253"/>
        <v>1902</v>
      </c>
      <c r="G992">
        <f t="shared" si="254"/>
        <v>981</v>
      </c>
      <c r="H992" s="612">
        <f t="shared" si="246"/>
        <v>981</v>
      </c>
      <c r="I992" s="598">
        <f t="shared" si="247"/>
        <v>0</v>
      </c>
      <c r="J992" s="598">
        <f t="shared" si="255"/>
        <v>0</v>
      </c>
      <c r="K992" s="598">
        <f t="shared" si="248"/>
        <v>0</v>
      </c>
      <c r="L992" s="598">
        <f t="shared" si="249"/>
        <v>0</v>
      </c>
      <c r="M992" s="598">
        <f t="shared" si="241"/>
        <v>0</v>
      </c>
      <c r="N992" s="598">
        <f t="shared" si="250"/>
        <v>0</v>
      </c>
      <c r="P992" s="610"/>
      <c r="V992" s="598">
        <f t="shared" si="251"/>
        <v>0</v>
      </c>
      <c r="W992" s="612">
        <f t="shared" si="252"/>
        <v>981</v>
      </c>
      <c r="X992" s="610"/>
      <c r="Y992" s="610"/>
      <c r="AC992">
        <f t="shared" si="242"/>
        <v>1902</v>
      </c>
      <c r="AD992">
        <f t="shared" si="243"/>
        <v>9</v>
      </c>
      <c r="AE992">
        <f t="shared" si="244"/>
        <v>0</v>
      </c>
      <c r="AF992">
        <f>SUM($AE$10:AE992)</f>
        <v>0</v>
      </c>
      <c r="AG992">
        <f t="shared" si="245"/>
        <v>0</v>
      </c>
    </row>
    <row r="993" spans="6:33" x14ac:dyDescent="0.2">
      <c r="F993" s="610">
        <f t="shared" si="253"/>
        <v>1902</v>
      </c>
      <c r="G993">
        <f t="shared" si="254"/>
        <v>982</v>
      </c>
      <c r="H993" s="612">
        <f t="shared" si="246"/>
        <v>982</v>
      </c>
      <c r="I993" s="598">
        <f t="shared" si="247"/>
        <v>0</v>
      </c>
      <c r="J993" s="598">
        <f t="shared" si="255"/>
        <v>0</v>
      </c>
      <c r="K993" s="598">
        <f t="shared" si="248"/>
        <v>0</v>
      </c>
      <c r="L993" s="598">
        <f t="shared" si="249"/>
        <v>0</v>
      </c>
      <c r="M993" s="598">
        <f t="shared" si="241"/>
        <v>0</v>
      </c>
      <c r="N993" s="598">
        <f t="shared" si="250"/>
        <v>0</v>
      </c>
      <c r="P993" s="610"/>
      <c r="V993" s="598">
        <f t="shared" si="251"/>
        <v>0</v>
      </c>
      <c r="W993" s="612">
        <f t="shared" si="252"/>
        <v>982</v>
      </c>
      <c r="X993" s="610"/>
      <c r="Y993" s="610"/>
      <c r="AC993">
        <f t="shared" si="242"/>
        <v>1902</v>
      </c>
      <c r="AD993">
        <f t="shared" si="243"/>
        <v>9</v>
      </c>
      <c r="AE993">
        <f t="shared" si="244"/>
        <v>0</v>
      </c>
      <c r="AF993">
        <f>SUM($AE$10:AE993)</f>
        <v>0</v>
      </c>
      <c r="AG993">
        <f t="shared" si="245"/>
        <v>0</v>
      </c>
    </row>
    <row r="994" spans="6:33" x14ac:dyDescent="0.2">
      <c r="F994" s="610">
        <f t="shared" si="253"/>
        <v>1902</v>
      </c>
      <c r="G994">
        <f t="shared" si="254"/>
        <v>983</v>
      </c>
      <c r="H994" s="612">
        <f t="shared" si="246"/>
        <v>983</v>
      </c>
      <c r="I994" s="598">
        <f t="shared" si="247"/>
        <v>0</v>
      </c>
      <c r="J994" s="598">
        <f t="shared" si="255"/>
        <v>0</v>
      </c>
      <c r="K994" s="598">
        <f t="shared" si="248"/>
        <v>0</v>
      </c>
      <c r="L994" s="598">
        <f t="shared" si="249"/>
        <v>0</v>
      </c>
      <c r="M994" s="598">
        <f t="shared" si="241"/>
        <v>0</v>
      </c>
      <c r="N994" s="598">
        <f t="shared" si="250"/>
        <v>0</v>
      </c>
      <c r="P994" s="610"/>
      <c r="V994" s="598">
        <f t="shared" si="251"/>
        <v>0</v>
      </c>
      <c r="W994" s="612">
        <f t="shared" si="252"/>
        <v>983</v>
      </c>
      <c r="X994" s="610"/>
      <c r="Y994" s="610"/>
      <c r="AC994">
        <f t="shared" si="242"/>
        <v>1902</v>
      </c>
      <c r="AD994">
        <f t="shared" si="243"/>
        <v>9</v>
      </c>
      <c r="AE994">
        <f t="shared" si="244"/>
        <v>0</v>
      </c>
      <c r="AF994">
        <f>SUM($AE$10:AE994)</f>
        <v>0</v>
      </c>
      <c r="AG994">
        <f t="shared" si="245"/>
        <v>0</v>
      </c>
    </row>
    <row r="995" spans="6:33" x14ac:dyDescent="0.2">
      <c r="F995" s="610">
        <f t="shared" si="253"/>
        <v>1902</v>
      </c>
      <c r="G995">
        <f t="shared" si="254"/>
        <v>984</v>
      </c>
      <c r="H995" s="612">
        <f t="shared" si="246"/>
        <v>984</v>
      </c>
      <c r="I995" s="598">
        <f t="shared" si="247"/>
        <v>0</v>
      </c>
      <c r="J995" s="598">
        <f t="shared" si="255"/>
        <v>0</v>
      </c>
      <c r="K995" s="598">
        <f t="shared" si="248"/>
        <v>0</v>
      </c>
      <c r="L995" s="598">
        <f t="shared" si="249"/>
        <v>0</v>
      </c>
      <c r="M995" s="598">
        <f t="shared" si="241"/>
        <v>0</v>
      </c>
      <c r="N995" s="598">
        <f t="shared" si="250"/>
        <v>0</v>
      </c>
      <c r="P995" s="610"/>
      <c r="V995" s="598">
        <f t="shared" si="251"/>
        <v>0</v>
      </c>
      <c r="W995" s="612">
        <f t="shared" si="252"/>
        <v>984</v>
      </c>
      <c r="X995" s="610"/>
      <c r="Y995" s="610"/>
      <c r="AC995">
        <f t="shared" si="242"/>
        <v>1902</v>
      </c>
      <c r="AD995">
        <f t="shared" si="243"/>
        <v>9</v>
      </c>
      <c r="AE995">
        <f t="shared" si="244"/>
        <v>0</v>
      </c>
      <c r="AF995">
        <f>SUM($AE$10:AE995)</f>
        <v>0</v>
      </c>
      <c r="AG995">
        <f t="shared" si="245"/>
        <v>0</v>
      </c>
    </row>
    <row r="996" spans="6:33" x14ac:dyDescent="0.2">
      <c r="F996" s="610">
        <f t="shared" si="253"/>
        <v>1902</v>
      </c>
      <c r="G996">
        <f t="shared" si="254"/>
        <v>985</v>
      </c>
      <c r="H996" s="612">
        <f t="shared" si="246"/>
        <v>985</v>
      </c>
      <c r="I996" s="598">
        <f t="shared" si="247"/>
        <v>0</v>
      </c>
      <c r="J996" s="598">
        <f t="shared" si="255"/>
        <v>0</v>
      </c>
      <c r="K996" s="598">
        <f t="shared" si="248"/>
        <v>0</v>
      </c>
      <c r="L996" s="598">
        <f t="shared" si="249"/>
        <v>0</v>
      </c>
      <c r="M996" s="598">
        <f t="shared" si="241"/>
        <v>0</v>
      </c>
      <c r="N996" s="598">
        <f t="shared" si="250"/>
        <v>0</v>
      </c>
      <c r="P996" s="610"/>
      <c r="V996" s="598">
        <f t="shared" si="251"/>
        <v>0</v>
      </c>
      <c r="W996" s="612">
        <f t="shared" si="252"/>
        <v>985</v>
      </c>
      <c r="X996" s="610"/>
      <c r="Y996" s="610"/>
      <c r="AC996">
        <f t="shared" si="242"/>
        <v>1902</v>
      </c>
      <c r="AD996">
        <f t="shared" si="243"/>
        <v>9</v>
      </c>
      <c r="AE996">
        <f t="shared" si="244"/>
        <v>0</v>
      </c>
      <c r="AF996">
        <f>SUM($AE$10:AE996)</f>
        <v>0</v>
      </c>
      <c r="AG996">
        <f t="shared" si="245"/>
        <v>0</v>
      </c>
    </row>
    <row r="997" spans="6:33" x14ac:dyDescent="0.2">
      <c r="F997" s="610">
        <f t="shared" si="253"/>
        <v>1902</v>
      </c>
      <c r="G997">
        <f t="shared" si="254"/>
        <v>986</v>
      </c>
      <c r="H997" s="612">
        <f t="shared" si="246"/>
        <v>986</v>
      </c>
      <c r="I997" s="598">
        <f t="shared" si="247"/>
        <v>0</v>
      </c>
      <c r="J997" s="598">
        <f t="shared" si="255"/>
        <v>0</v>
      </c>
      <c r="K997" s="598">
        <f t="shared" si="248"/>
        <v>0</v>
      </c>
      <c r="L997" s="598">
        <f t="shared" si="249"/>
        <v>0</v>
      </c>
      <c r="M997" s="598">
        <f t="shared" si="241"/>
        <v>0</v>
      </c>
      <c r="N997" s="598">
        <f t="shared" si="250"/>
        <v>0</v>
      </c>
      <c r="P997" s="610"/>
      <c r="V997" s="598">
        <f t="shared" si="251"/>
        <v>0</v>
      </c>
      <c r="W997" s="612">
        <f t="shared" si="252"/>
        <v>986</v>
      </c>
      <c r="X997" s="610"/>
      <c r="Y997" s="610"/>
      <c r="AC997">
        <f t="shared" si="242"/>
        <v>1902</v>
      </c>
      <c r="AD997">
        <f t="shared" si="243"/>
        <v>9</v>
      </c>
      <c r="AE997">
        <f t="shared" si="244"/>
        <v>0</v>
      </c>
      <c r="AF997">
        <f>SUM($AE$10:AE997)</f>
        <v>0</v>
      </c>
      <c r="AG997">
        <f t="shared" si="245"/>
        <v>0</v>
      </c>
    </row>
    <row r="998" spans="6:33" x14ac:dyDescent="0.2">
      <c r="F998" s="610">
        <f t="shared" si="253"/>
        <v>1902</v>
      </c>
      <c r="G998">
        <f t="shared" si="254"/>
        <v>987</v>
      </c>
      <c r="H998" s="612">
        <f t="shared" si="246"/>
        <v>987</v>
      </c>
      <c r="I998" s="598">
        <f t="shared" si="247"/>
        <v>0</v>
      </c>
      <c r="J998" s="598">
        <f t="shared" si="255"/>
        <v>0</v>
      </c>
      <c r="K998" s="598">
        <f t="shared" si="248"/>
        <v>0</v>
      </c>
      <c r="L998" s="598">
        <f t="shared" si="249"/>
        <v>0</v>
      </c>
      <c r="M998" s="598">
        <f t="shared" si="241"/>
        <v>0</v>
      </c>
      <c r="N998" s="598">
        <f t="shared" si="250"/>
        <v>0</v>
      </c>
      <c r="P998" s="610"/>
      <c r="V998" s="598">
        <f t="shared" si="251"/>
        <v>0</v>
      </c>
      <c r="W998" s="612">
        <f t="shared" si="252"/>
        <v>987</v>
      </c>
      <c r="X998" s="610"/>
      <c r="Y998" s="610"/>
      <c r="AC998">
        <f t="shared" si="242"/>
        <v>1902</v>
      </c>
      <c r="AD998">
        <f t="shared" si="243"/>
        <v>9</v>
      </c>
      <c r="AE998">
        <f t="shared" si="244"/>
        <v>0</v>
      </c>
      <c r="AF998">
        <f>SUM($AE$10:AE998)</f>
        <v>0</v>
      </c>
      <c r="AG998">
        <f t="shared" si="245"/>
        <v>0</v>
      </c>
    </row>
    <row r="999" spans="6:33" x14ac:dyDescent="0.2">
      <c r="F999" s="610">
        <f t="shared" si="253"/>
        <v>1902</v>
      </c>
      <c r="G999">
        <f t="shared" si="254"/>
        <v>988</v>
      </c>
      <c r="H999" s="612">
        <f t="shared" si="246"/>
        <v>988</v>
      </c>
      <c r="I999" s="598">
        <f t="shared" si="247"/>
        <v>0</v>
      </c>
      <c r="J999" s="598">
        <f t="shared" si="255"/>
        <v>0</v>
      </c>
      <c r="K999" s="598">
        <f t="shared" si="248"/>
        <v>0</v>
      </c>
      <c r="L999" s="598">
        <f t="shared" si="249"/>
        <v>0</v>
      </c>
      <c r="M999" s="598">
        <f t="shared" si="241"/>
        <v>0</v>
      </c>
      <c r="N999" s="598">
        <f t="shared" si="250"/>
        <v>0</v>
      </c>
      <c r="P999" s="610"/>
      <c r="V999" s="598">
        <f t="shared" si="251"/>
        <v>0</v>
      </c>
      <c r="W999" s="612">
        <f t="shared" si="252"/>
        <v>988</v>
      </c>
      <c r="X999" s="610"/>
      <c r="Y999" s="610"/>
      <c r="AC999">
        <f t="shared" si="242"/>
        <v>1902</v>
      </c>
      <c r="AD999">
        <f t="shared" si="243"/>
        <v>9</v>
      </c>
      <c r="AE999">
        <f t="shared" si="244"/>
        <v>0</v>
      </c>
      <c r="AF999">
        <f>SUM($AE$10:AE999)</f>
        <v>0</v>
      </c>
      <c r="AG999">
        <f t="shared" si="245"/>
        <v>0</v>
      </c>
    </row>
    <row r="1000" spans="6:33" x14ac:dyDescent="0.2">
      <c r="F1000" s="610">
        <f t="shared" si="253"/>
        <v>1902</v>
      </c>
      <c r="G1000">
        <f t="shared" si="254"/>
        <v>989</v>
      </c>
      <c r="H1000" s="612">
        <f t="shared" si="246"/>
        <v>989</v>
      </c>
      <c r="I1000" s="598">
        <f t="shared" si="247"/>
        <v>0</v>
      </c>
      <c r="J1000" s="598">
        <f t="shared" si="255"/>
        <v>0</v>
      </c>
      <c r="K1000" s="598">
        <f t="shared" si="248"/>
        <v>0</v>
      </c>
      <c r="L1000" s="598">
        <f t="shared" si="249"/>
        <v>0</v>
      </c>
      <c r="M1000" s="598">
        <f t="shared" si="241"/>
        <v>0</v>
      </c>
      <c r="N1000" s="598">
        <f t="shared" si="250"/>
        <v>0</v>
      </c>
      <c r="P1000" s="610"/>
      <c r="V1000" s="598">
        <f t="shared" si="251"/>
        <v>0</v>
      </c>
      <c r="W1000" s="612">
        <f t="shared" si="252"/>
        <v>989</v>
      </c>
      <c r="X1000" s="610"/>
      <c r="Y1000" s="610"/>
      <c r="AC1000">
        <f t="shared" si="242"/>
        <v>1902</v>
      </c>
      <c r="AD1000">
        <f t="shared" si="243"/>
        <v>9</v>
      </c>
      <c r="AE1000">
        <f t="shared" si="244"/>
        <v>0</v>
      </c>
      <c r="AF1000">
        <f>SUM($AE$10:AE1000)</f>
        <v>0</v>
      </c>
      <c r="AG1000">
        <f t="shared" si="245"/>
        <v>0</v>
      </c>
    </row>
    <row r="1001" spans="6:33" x14ac:dyDescent="0.2">
      <c r="F1001" s="610">
        <f t="shared" si="253"/>
        <v>1902</v>
      </c>
      <c r="G1001">
        <f t="shared" si="254"/>
        <v>990</v>
      </c>
      <c r="H1001" s="612">
        <f t="shared" si="246"/>
        <v>990</v>
      </c>
      <c r="I1001" s="598">
        <f t="shared" si="247"/>
        <v>0</v>
      </c>
      <c r="J1001" s="598">
        <f t="shared" si="255"/>
        <v>0</v>
      </c>
      <c r="K1001" s="598">
        <f t="shared" si="248"/>
        <v>0</v>
      </c>
      <c r="L1001" s="598">
        <f t="shared" si="249"/>
        <v>0</v>
      </c>
      <c r="M1001" s="598">
        <f t="shared" si="241"/>
        <v>0</v>
      </c>
      <c r="N1001" s="598">
        <f t="shared" si="250"/>
        <v>0</v>
      </c>
      <c r="P1001" s="610"/>
      <c r="V1001" s="598">
        <f t="shared" si="251"/>
        <v>0</v>
      </c>
      <c r="W1001" s="612">
        <f t="shared" si="252"/>
        <v>990</v>
      </c>
      <c r="X1001" s="610"/>
      <c r="Y1001" s="610"/>
      <c r="AC1001">
        <f t="shared" si="242"/>
        <v>1902</v>
      </c>
      <c r="AD1001">
        <f t="shared" si="243"/>
        <v>9</v>
      </c>
      <c r="AE1001">
        <f t="shared" si="244"/>
        <v>0</v>
      </c>
      <c r="AF1001">
        <f>SUM($AE$10:AE1001)</f>
        <v>0</v>
      </c>
      <c r="AG1001">
        <f t="shared" si="245"/>
        <v>0</v>
      </c>
    </row>
    <row r="1002" spans="6:33" x14ac:dyDescent="0.2">
      <c r="F1002" s="610">
        <f t="shared" si="253"/>
        <v>1902</v>
      </c>
      <c r="G1002">
        <f t="shared" si="254"/>
        <v>991</v>
      </c>
      <c r="H1002" s="612">
        <f t="shared" si="246"/>
        <v>991</v>
      </c>
      <c r="I1002" s="598">
        <f t="shared" si="247"/>
        <v>0</v>
      </c>
      <c r="J1002" s="598">
        <f t="shared" si="255"/>
        <v>0</v>
      </c>
      <c r="K1002" s="598">
        <f t="shared" si="248"/>
        <v>0</v>
      </c>
      <c r="L1002" s="598">
        <f t="shared" si="249"/>
        <v>0</v>
      </c>
      <c r="M1002" s="598">
        <f t="shared" si="241"/>
        <v>0</v>
      </c>
      <c r="N1002" s="598">
        <f t="shared" si="250"/>
        <v>0</v>
      </c>
      <c r="P1002" s="610"/>
      <c r="V1002" s="598">
        <f t="shared" si="251"/>
        <v>0</v>
      </c>
      <c r="W1002" s="612">
        <f t="shared" si="252"/>
        <v>991</v>
      </c>
      <c r="X1002" s="610"/>
      <c r="Y1002" s="610"/>
      <c r="AC1002">
        <f t="shared" si="242"/>
        <v>1902</v>
      </c>
      <c r="AD1002">
        <f t="shared" si="243"/>
        <v>9</v>
      </c>
      <c r="AE1002">
        <f t="shared" si="244"/>
        <v>0</v>
      </c>
      <c r="AF1002">
        <f>SUM($AE$10:AE1002)</f>
        <v>0</v>
      </c>
      <c r="AG1002">
        <f t="shared" si="245"/>
        <v>0</v>
      </c>
    </row>
    <row r="1003" spans="6:33" x14ac:dyDescent="0.2">
      <c r="F1003" s="610">
        <f t="shared" si="253"/>
        <v>1902</v>
      </c>
      <c r="G1003">
        <f t="shared" si="254"/>
        <v>992</v>
      </c>
      <c r="H1003" s="612">
        <f t="shared" si="246"/>
        <v>992</v>
      </c>
      <c r="I1003" s="598">
        <f t="shared" si="247"/>
        <v>0</v>
      </c>
      <c r="J1003" s="598">
        <f t="shared" si="255"/>
        <v>0</v>
      </c>
      <c r="K1003" s="598">
        <f t="shared" si="248"/>
        <v>0</v>
      </c>
      <c r="L1003" s="598">
        <f t="shared" si="249"/>
        <v>0</v>
      </c>
      <c r="M1003" s="598">
        <f t="shared" si="241"/>
        <v>0</v>
      </c>
      <c r="N1003" s="598">
        <f t="shared" si="250"/>
        <v>0</v>
      </c>
      <c r="P1003" s="610"/>
      <c r="V1003" s="598">
        <f t="shared" si="251"/>
        <v>0</v>
      </c>
      <c r="W1003" s="612">
        <f t="shared" si="252"/>
        <v>992</v>
      </c>
      <c r="X1003" s="610"/>
      <c r="Y1003" s="610"/>
      <c r="AC1003">
        <f t="shared" si="242"/>
        <v>1902</v>
      </c>
      <c r="AD1003">
        <f t="shared" si="243"/>
        <v>9</v>
      </c>
      <c r="AE1003">
        <f t="shared" si="244"/>
        <v>0</v>
      </c>
      <c r="AF1003">
        <f>SUM($AE$10:AE1003)</f>
        <v>0</v>
      </c>
      <c r="AG1003">
        <f t="shared" si="245"/>
        <v>0</v>
      </c>
    </row>
    <row r="1004" spans="6:33" x14ac:dyDescent="0.2">
      <c r="F1004" s="610">
        <f t="shared" si="253"/>
        <v>1902</v>
      </c>
      <c r="G1004">
        <f t="shared" si="254"/>
        <v>993</v>
      </c>
      <c r="H1004" s="612">
        <f t="shared" si="246"/>
        <v>993</v>
      </c>
      <c r="I1004" s="598">
        <f t="shared" si="247"/>
        <v>0</v>
      </c>
      <c r="J1004" s="598">
        <f t="shared" si="255"/>
        <v>0</v>
      </c>
      <c r="K1004" s="598">
        <f t="shared" si="248"/>
        <v>0</v>
      </c>
      <c r="L1004" s="598">
        <f t="shared" si="249"/>
        <v>0</v>
      </c>
      <c r="M1004" s="598">
        <f t="shared" si="241"/>
        <v>0</v>
      </c>
      <c r="N1004" s="598">
        <f t="shared" si="250"/>
        <v>0</v>
      </c>
      <c r="P1004" s="610"/>
      <c r="V1004" s="598">
        <f t="shared" si="251"/>
        <v>0</v>
      </c>
      <c r="W1004" s="612">
        <f t="shared" si="252"/>
        <v>993</v>
      </c>
      <c r="X1004" s="610"/>
      <c r="Y1004" s="610"/>
      <c r="AC1004">
        <f t="shared" si="242"/>
        <v>1902</v>
      </c>
      <c r="AD1004">
        <f t="shared" si="243"/>
        <v>9</v>
      </c>
      <c r="AE1004">
        <f t="shared" si="244"/>
        <v>0</v>
      </c>
      <c r="AF1004">
        <f>SUM($AE$10:AE1004)</f>
        <v>0</v>
      </c>
      <c r="AG1004">
        <f t="shared" si="245"/>
        <v>0</v>
      </c>
    </row>
    <row r="1005" spans="6:33" x14ac:dyDescent="0.2">
      <c r="F1005" s="610">
        <f t="shared" si="253"/>
        <v>1902</v>
      </c>
      <c r="G1005">
        <f t="shared" si="254"/>
        <v>994</v>
      </c>
      <c r="H1005" s="612">
        <f t="shared" si="246"/>
        <v>994</v>
      </c>
      <c r="I1005" s="598">
        <f t="shared" si="247"/>
        <v>0</v>
      </c>
      <c r="J1005" s="598">
        <f t="shared" si="255"/>
        <v>0</v>
      </c>
      <c r="K1005" s="598">
        <f t="shared" si="248"/>
        <v>0</v>
      </c>
      <c r="L1005" s="598">
        <f t="shared" si="249"/>
        <v>0</v>
      </c>
      <c r="M1005" s="598">
        <f t="shared" si="241"/>
        <v>0</v>
      </c>
      <c r="N1005" s="598">
        <f t="shared" si="250"/>
        <v>0</v>
      </c>
      <c r="P1005" s="610"/>
      <c r="V1005" s="598">
        <f t="shared" si="251"/>
        <v>0</v>
      </c>
      <c r="W1005" s="612">
        <f t="shared" si="252"/>
        <v>994</v>
      </c>
      <c r="X1005" s="610"/>
      <c r="Y1005" s="610"/>
      <c r="AC1005">
        <f t="shared" si="242"/>
        <v>1902</v>
      </c>
      <c r="AD1005">
        <f t="shared" si="243"/>
        <v>9</v>
      </c>
      <c r="AE1005">
        <f t="shared" si="244"/>
        <v>0</v>
      </c>
      <c r="AF1005">
        <f>SUM($AE$10:AE1005)</f>
        <v>0</v>
      </c>
      <c r="AG1005">
        <f t="shared" si="245"/>
        <v>0</v>
      </c>
    </row>
    <row r="1006" spans="6:33" x14ac:dyDescent="0.2">
      <c r="F1006" s="610">
        <f t="shared" si="253"/>
        <v>1902</v>
      </c>
      <c r="G1006">
        <f t="shared" si="254"/>
        <v>995</v>
      </c>
      <c r="H1006" s="612">
        <f t="shared" si="246"/>
        <v>995</v>
      </c>
      <c r="I1006" s="598">
        <f t="shared" si="247"/>
        <v>0</v>
      </c>
      <c r="J1006" s="598">
        <f t="shared" si="255"/>
        <v>0</v>
      </c>
      <c r="K1006" s="598">
        <f t="shared" si="248"/>
        <v>0</v>
      </c>
      <c r="L1006" s="598">
        <f t="shared" si="249"/>
        <v>0</v>
      </c>
      <c r="M1006" s="598">
        <f t="shared" si="241"/>
        <v>0</v>
      </c>
      <c r="N1006" s="598">
        <f t="shared" si="250"/>
        <v>0</v>
      </c>
      <c r="P1006" s="610"/>
      <c r="V1006" s="598">
        <f t="shared" si="251"/>
        <v>0</v>
      </c>
      <c r="W1006" s="612">
        <f t="shared" si="252"/>
        <v>995</v>
      </c>
      <c r="X1006" s="610"/>
      <c r="Y1006" s="610"/>
      <c r="AC1006">
        <f t="shared" si="242"/>
        <v>1902</v>
      </c>
      <c r="AD1006">
        <f t="shared" si="243"/>
        <v>9</v>
      </c>
      <c r="AE1006">
        <f t="shared" si="244"/>
        <v>0</v>
      </c>
      <c r="AF1006">
        <f>SUM($AE$10:AE1006)</f>
        <v>0</v>
      </c>
      <c r="AG1006">
        <f t="shared" si="245"/>
        <v>0</v>
      </c>
    </row>
    <row r="1007" spans="6:33" x14ac:dyDescent="0.2">
      <c r="F1007" s="610">
        <f t="shared" si="253"/>
        <v>1902</v>
      </c>
      <c r="G1007">
        <f t="shared" si="254"/>
        <v>996</v>
      </c>
      <c r="H1007" s="612">
        <f t="shared" si="246"/>
        <v>996</v>
      </c>
      <c r="I1007" s="598">
        <f t="shared" si="247"/>
        <v>0</v>
      </c>
      <c r="J1007" s="598">
        <f t="shared" si="255"/>
        <v>0</v>
      </c>
      <c r="K1007" s="598">
        <f t="shared" si="248"/>
        <v>0</v>
      </c>
      <c r="L1007" s="598">
        <f t="shared" si="249"/>
        <v>0</v>
      </c>
      <c r="M1007" s="598">
        <f t="shared" si="241"/>
        <v>0</v>
      </c>
      <c r="N1007" s="598">
        <f t="shared" si="250"/>
        <v>0</v>
      </c>
      <c r="P1007" s="610"/>
      <c r="V1007" s="598">
        <f t="shared" si="251"/>
        <v>0</v>
      </c>
      <c r="W1007" s="612">
        <f t="shared" si="252"/>
        <v>996</v>
      </c>
      <c r="X1007" s="610"/>
      <c r="Y1007" s="610"/>
      <c r="AC1007">
        <f t="shared" si="242"/>
        <v>1902</v>
      </c>
      <c r="AD1007">
        <f t="shared" si="243"/>
        <v>9</v>
      </c>
      <c r="AE1007">
        <f t="shared" si="244"/>
        <v>0</v>
      </c>
      <c r="AF1007">
        <f>SUM($AE$10:AE1007)</f>
        <v>0</v>
      </c>
      <c r="AG1007">
        <f t="shared" si="245"/>
        <v>0</v>
      </c>
    </row>
    <row r="1008" spans="6:33" x14ac:dyDescent="0.2">
      <c r="F1008" s="610">
        <f t="shared" si="253"/>
        <v>1902</v>
      </c>
      <c r="G1008">
        <f t="shared" si="254"/>
        <v>997</v>
      </c>
      <c r="H1008" s="612">
        <f t="shared" si="246"/>
        <v>997</v>
      </c>
      <c r="I1008" s="598">
        <f t="shared" si="247"/>
        <v>0</v>
      </c>
      <c r="J1008" s="598">
        <f t="shared" si="255"/>
        <v>0</v>
      </c>
      <c r="K1008" s="598">
        <f t="shared" si="248"/>
        <v>0</v>
      </c>
      <c r="L1008" s="598">
        <f t="shared" si="249"/>
        <v>0</v>
      </c>
      <c r="M1008" s="598">
        <f t="shared" si="241"/>
        <v>0</v>
      </c>
      <c r="N1008" s="598">
        <f t="shared" si="250"/>
        <v>0</v>
      </c>
      <c r="P1008" s="610"/>
      <c r="V1008" s="598">
        <f t="shared" si="251"/>
        <v>0</v>
      </c>
      <c r="W1008" s="612">
        <f t="shared" si="252"/>
        <v>997</v>
      </c>
      <c r="X1008" s="610"/>
      <c r="Y1008" s="610"/>
      <c r="AC1008">
        <f t="shared" si="242"/>
        <v>1902</v>
      </c>
      <c r="AD1008">
        <f t="shared" si="243"/>
        <v>9</v>
      </c>
      <c r="AE1008">
        <f t="shared" si="244"/>
        <v>0</v>
      </c>
      <c r="AF1008">
        <f>SUM($AE$10:AE1008)</f>
        <v>0</v>
      </c>
      <c r="AG1008">
        <f t="shared" si="245"/>
        <v>0</v>
      </c>
    </row>
    <row r="1009" spans="6:33" x14ac:dyDescent="0.2">
      <c r="F1009" s="610">
        <f t="shared" si="253"/>
        <v>1902</v>
      </c>
      <c r="G1009">
        <f t="shared" si="254"/>
        <v>998</v>
      </c>
      <c r="H1009" s="612">
        <f t="shared" si="246"/>
        <v>998</v>
      </c>
      <c r="I1009" s="598">
        <f t="shared" si="247"/>
        <v>0</v>
      </c>
      <c r="J1009" s="598">
        <f t="shared" si="255"/>
        <v>0</v>
      </c>
      <c r="K1009" s="598">
        <f t="shared" si="248"/>
        <v>0</v>
      </c>
      <c r="L1009" s="598">
        <f t="shared" si="249"/>
        <v>0</v>
      </c>
      <c r="M1009" s="598">
        <f t="shared" si="241"/>
        <v>0</v>
      </c>
      <c r="N1009" s="598">
        <f t="shared" si="250"/>
        <v>0</v>
      </c>
      <c r="P1009" s="610"/>
      <c r="V1009" s="598">
        <f t="shared" si="251"/>
        <v>0</v>
      </c>
      <c r="W1009" s="612">
        <f t="shared" si="252"/>
        <v>998</v>
      </c>
      <c r="X1009" s="610"/>
      <c r="Y1009" s="610"/>
      <c r="AC1009">
        <f t="shared" si="242"/>
        <v>1902</v>
      </c>
      <c r="AD1009">
        <f t="shared" si="243"/>
        <v>9</v>
      </c>
      <c r="AE1009">
        <f t="shared" si="244"/>
        <v>0</v>
      </c>
      <c r="AF1009">
        <f>SUM($AE$10:AE1009)</f>
        <v>0</v>
      </c>
      <c r="AG1009">
        <f t="shared" si="245"/>
        <v>0</v>
      </c>
    </row>
    <row r="1010" spans="6:33" x14ac:dyDescent="0.2">
      <c r="F1010" s="610">
        <f t="shared" si="253"/>
        <v>1902</v>
      </c>
      <c r="G1010">
        <f t="shared" si="254"/>
        <v>999</v>
      </c>
      <c r="H1010" s="612">
        <f t="shared" si="246"/>
        <v>999</v>
      </c>
      <c r="I1010" s="598">
        <f t="shared" si="247"/>
        <v>0</v>
      </c>
      <c r="J1010" s="598">
        <f t="shared" si="255"/>
        <v>0</v>
      </c>
      <c r="K1010" s="598">
        <f t="shared" si="248"/>
        <v>0</v>
      </c>
      <c r="L1010" s="598">
        <f t="shared" si="249"/>
        <v>0</v>
      </c>
      <c r="M1010" s="598">
        <f t="shared" si="241"/>
        <v>0</v>
      </c>
      <c r="N1010" s="598">
        <f t="shared" si="250"/>
        <v>0</v>
      </c>
      <c r="P1010" s="610"/>
      <c r="V1010" s="598">
        <f t="shared" si="251"/>
        <v>0</v>
      </c>
      <c r="W1010" s="612">
        <f t="shared" si="252"/>
        <v>999</v>
      </c>
      <c r="X1010" s="610"/>
      <c r="Y1010" s="610"/>
      <c r="AC1010">
        <f t="shared" si="242"/>
        <v>1902</v>
      </c>
      <c r="AD1010">
        <f t="shared" si="243"/>
        <v>9</v>
      </c>
      <c r="AE1010">
        <f t="shared" si="244"/>
        <v>0</v>
      </c>
      <c r="AF1010">
        <f>SUM($AE$10:AE1010)</f>
        <v>0</v>
      </c>
      <c r="AG1010">
        <f t="shared" si="245"/>
        <v>0</v>
      </c>
    </row>
    <row r="1011" spans="6:33" x14ac:dyDescent="0.2">
      <c r="F1011" s="610">
        <f t="shared" si="253"/>
        <v>1902</v>
      </c>
      <c r="G1011">
        <f t="shared" si="254"/>
        <v>1000</v>
      </c>
      <c r="H1011" s="612">
        <f t="shared" si="246"/>
        <v>1000</v>
      </c>
      <c r="I1011" s="598">
        <f t="shared" si="247"/>
        <v>0</v>
      </c>
      <c r="J1011" s="598">
        <f t="shared" si="255"/>
        <v>0</v>
      </c>
      <c r="K1011" s="598">
        <f t="shared" si="248"/>
        <v>0</v>
      </c>
      <c r="L1011" s="598">
        <f t="shared" si="249"/>
        <v>0</v>
      </c>
      <c r="M1011" s="598">
        <f t="shared" si="241"/>
        <v>0</v>
      </c>
      <c r="N1011" s="598">
        <f t="shared" si="250"/>
        <v>0</v>
      </c>
      <c r="P1011" s="610"/>
      <c r="V1011" s="598">
        <f t="shared" si="251"/>
        <v>0</v>
      </c>
      <c r="W1011" s="612">
        <f t="shared" si="252"/>
        <v>1000</v>
      </c>
      <c r="X1011" s="610"/>
      <c r="Y1011" s="610"/>
      <c r="AC1011">
        <f t="shared" si="242"/>
        <v>1902</v>
      </c>
      <c r="AD1011">
        <f t="shared" si="243"/>
        <v>9</v>
      </c>
      <c r="AE1011">
        <f t="shared" si="244"/>
        <v>0</v>
      </c>
      <c r="AF1011">
        <f>SUM($AE$10:AE1011)</f>
        <v>0</v>
      </c>
      <c r="AG1011">
        <f t="shared" si="245"/>
        <v>0</v>
      </c>
    </row>
    <row r="1012" spans="6:33" x14ac:dyDescent="0.2">
      <c r="F1012" s="610">
        <f t="shared" si="253"/>
        <v>1902</v>
      </c>
      <c r="G1012">
        <f t="shared" si="254"/>
        <v>1001</v>
      </c>
      <c r="H1012" s="612">
        <f t="shared" si="246"/>
        <v>1001</v>
      </c>
      <c r="I1012" s="598">
        <f t="shared" si="247"/>
        <v>0</v>
      </c>
      <c r="J1012" s="598">
        <f t="shared" si="255"/>
        <v>0</v>
      </c>
      <c r="K1012" s="598">
        <f t="shared" si="248"/>
        <v>0</v>
      </c>
      <c r="L1012" s="598">
        <f t="shared" si="249"/>
        <v>0</v>
      </c>
      <c r="M1012" s="598">
        <f t="shared" si="241"/>
        <v>0</v>
      </c>
      <c r="N1012" s="598">
        <f t="shared" si="250"/>
        <v>0</v>
      </c>
      <c r="P1012" s="610"/>
      <c r="V1012" s="598">
        <f t="shared" si="251"/>
        <v>0</v>
      </c>
      <c r="W1012" s="612">
        <f t="shared" si="252"/>
        <v>1001</v>
      </c>
      <c r="X1012" s="610"/>
      <c r="Y1012" s="610"/>
      <c r="AC1012">
        <f t="shared" si="242"/>
        <v>1902</v>
      </c>
      <c r="AD1012">
        <f t="shared" si="243"/>
        <v>9</v>
      </c>
      <c r="AE1012">
        <f t="shared" si="244"/>
        <v>0</v>
      </c>
      <c r="AF1012">
        <f>SUM($AE$10:AE1012)</f>
        <v>0</v>
      </c>
      <c r="AG1012">
        <f t="shared" si="245"/>
        <v>0</v>
      </c>
    </row>
    <row r="1013" spans="6:33" x14ac:dyDescent="0.2">
      <c r="F1013" s="610">
        <f t="shared" si="253"/>
        <v>1902</v>
      </c>
      <c r="G1013">
        <f t="shared" si="254"/>
        <v>1002</v>
      </c>
      <c r="H1013" s="612">
        <f t="shared" si="246"/>
        <v>1002</v>
      </c>
      <c r="I1013" s="598">
        <f t="shared" si="247"/>
        <v>0</v>
      </c>
      <c r="J1013" s="598">
        <f t="shared" si="255"/>
        <v>0</v>
      </c>
      <c r="K1013" s="598">
        <f t="shared" si="248"/>
        <v>0</v>
      </c>
      <c r="L1013" s="598">
        <f t="shared" si="249"/>
        <v>0</v>
      </c>
      <c r="M1013" s="598">
        <f t="shared" si="241"/>
        <v>0</v>
      </c>
      <c r="N1013" s="598">
        <f t="shared" si="250"/>
        <v>0</v>
      </c>
      <c r="P1013" s="610"/>
      <c r="V1013" s="598">
        <f t="shared" si="251"/>
        <v>0</v>
      </c>
      <c r="W1013" s="612">
        <f t="shared" si="252"/>
        <v>1002</v>
      </c>
      <c r="X1013" s="610"/>
      <c r="Y1013" s="610"/>
      <c r="AC1013">
        <f t="shared" si="242"/>
        <v>1902</v>
      </c>
      <c r="AD1013">
        <f t="shared" si="243"/>
        <v>9</v>
      </c>
      <c r="AE1013">
        <f t="shared" si="244"/>
        <v>0</v>
      </c>
      <c r="AF1013">
        <f>SUM($AE$10:AE1013)</f>
        <v>0</v>
      </c>
      <c r="AG1013">
        <f t="shared" si="245"/>
        <v>0</v>
      </c>
    </row>
    <row r="1014" spans="6:33" x14ac:dyDescent="0.2">
      <c r="F1014" s="610">
        <f t="shared" si="253"/>
        <v>1902</v>
      </c>
      <c r="G1014">
        <f t="shared" si="254"/>
        <v>1003</v>
      </c>
      <c r="H1014" s="612">
        <f t="shared" si="246"/>
        <v>1003</v>
      </c>
      <c r="I1014" s="598">
        <f t="shared" si="247"/>
        <v>0</v>
      </c>
      <c r="J1014" s="598">
        <f t="shared" si="255"/>
        <v>0</v>
      </c>
      <c r="K1014" s="598">
        <f t="shared" si="248"/>
        <v>0</v>
      </c>
      <c r="L1014" s="598">
        <f t="shared" si="249"/>
        <v>0</v>
      </c>
      <c r="M1014" s="598">
        <f t="shared" si="241"/>
        <v>0</v>
      </c>
      <c r="N1014" s="598">
        <f t="shared" si="250"/>
        <v>0</v>
      </c>
      <c r="P1014" s="610"/>
      <c r="V1014" s="598">
        <f t="shared" si="251"/>
        <v>0</v>
      </c>
      <c r="W1014" s="612">
        <f t="shared" si="252"/>
        <v>1003</v>
      </c>
      <c r="X1014" s="610"/>
      <c r="Y1014" s="610"/>
      <c r="AC1014">
        <f t="shared" si="242"/>
        <v>1902</v>
      </c>
      <c r="AD1014">
        <f t="shared" si="243"/>
        <v>9</v>
      </c>
      <c r="AE1014">
        <f t="shared" si="244"/>
        <v>0</v>
      </c>
      <c r="AF1014">
        <f>SUM($AE$10:AE1014)</f>
        <v>0</v>
      </c>
      <c r="AG1014">
        <f t="shared" si="245"/>
        <v>0</v>
      </c>
    </row>
    <row r="1015" spans="6:33" x14ac:dyDescent="0.2">
      <c r="F1015" s="610">
        <f t="shared" si="253"/>
        <v>1902</v>
      </c>
      <c r="G1015">
        <f t="shared" si="254"/>
        <v>1004</v>
      </c>
      <c r="H1015" s="612">
        <f t="shared" si="246"/>
        <v>1004</v>
      </c>
      <c r="I1015" s="598">
        <f t="shared" si="247"/>
        <v>0</v>
      </c>
      <c r="J1015" s="598">
        <f t="shared" si="255"/>
        <v>0</v>
      </c>
      <c r="K1015" s="598">
        <f t="shared" si="248"/>
        <v>0</v>
      </c>
      <c r="L1015" s="598">
        <f t="shared" si="249"/>
        <v>0</v>
      </c>
      <c r="M1015" s="598">
        <f t="shared" si="241"/>
        <v>0</v>
      </c>
      <c r="N1015" s="598">
        <f t="shared" si="250"/>
        <v>0</v>
      </c>
      <c r="P1015" s="610"/>
      <c r="V1015" s="598">
        <f t="shared" si="251"/>
        <v>0</v>
      </c>
      <c r="W1015" s="612">
        <f t="shared" si="252"/>
        <v>1004</v>
      </c>
      <c r="X1015" s="610"/>
      <c r="Y1015" s="610"/>
      <c r="AC1015">
        <f t="shared" si="242"/>
        <v>1902</v>
      </c>
      <c r="AD1015">
        <f t="shared" si="243"/>
        <v>9</v>
      </c>
      <c r="AE1015">
        <f t="shared" si="244"/>
        <v>0</v>
      </c>
      <c r="AF1015">
        <f>SUM($AE$10:AE1015)</f>
        <v>0</v>
      </c>
      <c r="AG1015">
        <f t="shared" si="245"/>
        <v>0</v>
      </c>
    </row>
    <row r="1016" spans="6:33" x14ac:dyDescent="0.2">
      <c r="F1016" s="610">
        <f t="shared" si="253"/>
        <v>1902</v>
      </c>
      <c r="G1016">
        <f t="shared" si="254"/>
        <v>1005</v>
      </c>
      <c r="H1016" s="612">
        <f t="shared" si="246"/>
        <v>1005</v>
      </c>
      <c r="I1016" s="598">
        <f t="shared" si="247"/>
        <v>0</v>
      </c>
      <c r="J1016" s="598">
        <f t="shared" si="255"/>
        <v>0</v>
      </c>
      <c r="K1016" s="598">
        <f t="shared" si="248"/>
        <v>0</v>
      </c>
      <c r="L1016" s="598">
        <f t="shared" si="249"/>
        <v>0</v>
      </c>
      <c r="M1016" s="598">
        <f t="shared" si="241"/>
        <v>0</v>
      </c>
      <c r="N1016" s="598">
        <f t="shared" si="250"/>
        <v>0</v>
      </c>
      <c r="P1016" s="610"/>
      <c r="V1016" s="598">
        <f t="shared" si="251"/>
        <v>0</v>
      </c>
      <c r="W1016" s="612">
        <f t="shared" si="252"/>
        <v>1005</v>
      </c>
      <c r="X1016" s="610"/>
      <c r="Y1016" s="610"/>
      <c r="AC1016">
        <f t="shared" si="242"/>
        <v>1902</v>
      </c>
      <c r="AD1016">
        <f t="shared" si="243"/>
        <v>10</v>
      </c>
      <c r="AE1016">
        <f t="shared" si="244"/>
        <v>0</v>
      </c>
      <c r="AF1016">
        <f>SUM($AE$10:AE1016)</f>
        <v>0</v>
      </c>
      <c r="AG1016">
        <f t="shared" si="245"/>
        <v>0</v>
      </c>
    </row>
    <row r="1017" spans="6:33" x14ac:dyDescent="0.2">
      <c r="F1017" s="610">
        <f t="shared" si="253"/>
        <v>1902</v>
      </c>
      <c r="G1017">
        <f t="shared" si="254"/>
        <v>1006</v>
      </c>
      <c r="H1017" s="612">
        <f t="shared" si="246"/>
        <v>1006</v>
      </c>
      <c r="I1017" s="598">
        <f t="shared" si="247"/>
        <v>0</v>
      </c>
      <c r="J1017" s="598">
        <f t="shared" si="255"/>
        <v>0</v>
      </c>
      <c r="K1017" s="598">
        <f t="shared" si="248"/>
        <v>0</v>
      </c>
      <c r="L1017" s="598">
        <f t="shared" si="249"/>
        <v>0</v>
      </c>
      <c r="M1017" s="598">
        <f t="shared" si="241"/>
        <v>0</v>
      </c>
      <c r="N1017" s="598">
        <f t="shared" si="250"/>
        <v>0</v>
      </c>
      <c r="P1017" s="610"/>
      <c r="V1017" s="598">
        <f t="shared" si="251"/>
        <v>0</v>
      </c>
      <c r="W1017" s="612">
        <f t="shared" si="252"/>
        <v>1006</v>
      </c>
      <c r="X1017" s="610"/>
      <c r="Y1017" s="610"/>
      <c r="AC1017">
        <f t="shared" si="242"/>
        <v>1902</v>
      </c>
      <c r="AD1017">
        <f t="shared" si="243"/>
        <v>10</v>
      </c>
      <c r="AE1017">
        <f t="shared" si="244"/>
        <v>0</v>
      </c>
      <c r="AF1017">
        <f>SUM($AE$10:AE1017)</f>
        <v>0</v>
      </c>
      <c r="AG1017">
        <f t="shared" si="245"/>
        <v>0</v>
      </c>
    </row>
    <row r="1018" spans="6:33" x14ac:dyDescent="0.2">
      <c r="F1018" s="610">
        <f t="shared" si="253"/>
        <v>1902</v>
      </c>
      <c r="G1018">
        <f t="shared" si="254"/>
        <v>1007</v>
      </c>
      <c r="H1018" s="612">
        <f t="shared" si="246"/>
        <v>1007</v>
      </c>
      <c r="I1018" s="598">
        <f t="shared" si="247"/>
        <v>0</v>
      </c>
      <c r="J1018" s="598">
        <f t="shared" si="255"/>
        <v>0</v>
      </c>
      <c r="K1018" s="598">
        <f t="shared" si="248"/>
        <v>0</v>
      </c>
      <c r="L1018" s="598">
        <f t="shared" si="249"/>
        <v>0</v>
      </c>
      <c r="M1018" s="598">
        <f t="shared" si="241"/>
        <v>0</v>
      </c>
      <c r="N1018" s="598">
        <f t="shared" si="250"/>
        <v>0</v>
      </c>
      <c r="P1018" s="610"/>
      <c r="V1018" s="598">
        <f t="shared" si="251"/>
        <v>0</v>
      </c>
      <c r="W1018" s="612">
        <f t="shared" si="252"/>
        <v>1007</v>
      </c>
      <c r="X1018" s="610"/>
      <c r="Y1018" s="610"/>
      <c r="AC1018">
        <f t="shared" si="242"/>
        <v>1902</v>
      </c>
      <c r="AD1018">
        <f t="shared" si="243"/>
        <v>10</v>
      </c>
      <c r="AE1018">
        <f t="shared" si="244"/>
        <v>0</v>
      </c>
      <c r="AF1018">
        <f>SUM($AE$10:AE1018)</f>
        <v>0</v>
      </c>
      <c r="AG1018">
        <f t="shared" si="245"/>
        <v>0</v>
      </c>
    </row>
    <row r="1019" spans="6:33" x14ac:dyDescent="0.2">
      <c r="F1019" s="610">
        <f t="shared" si="253"/>
        <v>1902</v>
      </c>
      <c r="G1019">
        <f t="shared" si="254"/>
        <v>1008</v>
      </c>
      <c r="H1019" s="612">
        <f t="shared" si="246"/>
        <v>1008</v>
      </c>
      <c r="I1019" s="598">
        <f t="shared" si="247"/>
        <v>0</v>
      </c>
      <c r="J1019" s="598">
        <f t="shared" si="255"/>
        <v>0</v>
      </c>
      <c r="K1019" s="598">
        <f t="shared" si="248"/>
        <v>0</v>
      </c>
      <c r="L1019" s="598">
        <f t="shared" si="249"/>
        <v>0</v>
      </c>
      <c r="M1019" s="598">
        <f t="shared" si="241"/>
        <v>0</v>
      </c>
      <c r="N1019" s="598">
        <f t="shared" si="250"/>
        <v>0</v>
      </c>
      <c r="P1019" s="610"/>
      <c r="V1019" s="598">
        <f t="shared" si="251"/>
        <v>0</v>
      </c>
      <c r="W1019" s="612">
        <f t="shared" si="252"/>
        <v>1008</v>
      </c>
      <c r="X1019" s="610"/>
      <c r="Y1019" s="610"/>
      <c r="AC1019">
        <f t="shared" si="242"/>
        <v>1902</v>
      </c>
      <c r="AD1019">
        <f t="shared" si="243"/>
        <v>10</v>
      </c>
      <c r="AE1019">
        <f t="shared" si="244"/>
        <v>0</v>
      </c>
      <c r="AF1019">
        <f>SUM($AE$10:AE1019)</f>
        <v>0</v>
      </c>
      <c r="AG1019">
        <f t="shared" si="245"/>
        <v>0</v>
      </c>
    </row>
    <row r="1020" spans="6:33" x14ac:dyDescent="0.2">
      <c r="F1020" s="610">
        <f t="shared" si="253"/>
        <v>1902</v>
      </c>
      <c r="G1020">
        <f t="shared" si="254"/>
        <v>1009</v>
      </c>
      <c r="H1020" s="612">
        <f t="shared" si="246"/>
        <v>1009</v>
      </c>
      <c r="I1020" s="598">
        <f t="shared" si="247"/>
        <v>0</v>
      </c>
      <c r="J1020" s="598">
        <f t="shared" si="255"/>
        <v>0</v>
      </c>
      <c r="K1020" s="598">
        <f t="shared" si="248"/>
        <v>0</v>
      </c>
      <c r="L1020" s="598">
        <f t="shared" si="249"/>
        <v>0</v>
      </c>
      <c r="M1020" s="598">
        <f t="shared" si="241"/>
        <v>0</v>
      </c>
      <c r="N1020" s="598">
        <f t="shared" si="250"/>
        <v>0</v>
      </c>
      <c r="P1020" s="610"/>
      <c r="V1020" s="598">
        <f t="shared" si="251"/>
        <v>0</v>
      </c>
      <c r="W1020" s="612">
        <f t="shared" si="252"/>
        <v>1009</v>
      </c>
      <c r="X1020" s="610"/>
      <c r="Y1020" s="610"/>
      <c r="AC1020">
        <f t="shared" si="242"/>
        <v>1902</v>
      </c>
      <c r="AD1020">
        <f t="shared" si="243"/>
        <v>10</v>
      </c>
      <c r="AE1020">
        <f t="shared" si="244"/>
        <v>0</v>
      </c>
      <c r="AF1020">
        <f>SUM($AE$10:AE1020)</f>
        <v>0</v>
      </c>
      <c r="AG1020">
        <f t="shared" si="245"/>
        <v>0</v>
      </c>
    </row>
    <row r="1021" spans="6:33" x14ac:dyDescent="0.2">
      <c r="F1021" s="610">
        <f t="shared" si="253"/>
        <v>1902</v>
      </c>
      <c r="G1021">
        <f t="shared" si="254"/>
        <v>1010</v>
      </c>
      <c r="H1021" s="612">
        <f t="shared" si="246"/>
        <v>1010</v>
      </c>
      <c r="I1021" s="598">
        <f t="shared" si="247"/>
        <v>0</v>
      </c>
      <c r="J1021" s="598">
        <f t="shared" si="255"/>
        <v>0</v>
      </c>
      <c r="K1021" s="598">
        <f t="shared" si="248"/>
        <v>0</v>
      </c>
      <c r="L1021" s="598">
        <f t="shared" si="249"/>
        <v>0</v>
      </c>
      <c r="M1021" s="598">
        <f t="shared" si="241"/>
        <v>0</v>
      </c>
      <c r="N1021" s="598">
        <f t="shared" si="250"/>
        <v>0</v>
      </c>
      <c r="P1021" s="610"/>
      <c r="V1021" s="598">
        <f t="shared" si="251"/>
        <v>0</v>
      </c>
      <c r="W1021" s="612">
        <f t="shared" si="252"/>
        <v>1010</v>
      </c>
      <c r="X1021" s="610"/>
      <c r="Y1021" s="610"/>
      <c r="AC1021">
        <f t="shared" si="242"/>
        <v>1902</v>
      </c>
      <c r="AD1021">
        <f t="shared" si="243"/>
        <v>10</v>
      </c>
      <c r="AE1021">
        <f t="shared" si="244"/>
        <v>0</v>
      </c>
      <c r="AF1021">
        <f>SUM($AE$10:AE1021)</f>
        <v>0</v>
      </c>
      <c r="AG1021">
        <f t="shared" si="245"/>
        <v>0</v>
      </c>
    </row>
    <row r="1022" spans="6:33" x14ac:dyDescent="0.2">
      <c r="F1022" s="610">
        <f t="shared" si="253"/>
        <v>1902</v>
      </c>
      <c r="G1022">
        <f t="shared" si="254"/>
        <v>1011</v>
      </c>
      <c r="H1022" s="612">
        <f t="shared" si="246"/>
        <v>1011</v>
      </c>
      <c r="I1022" s="598">
        <f t="shared" si="247"/>
        <v>0</v>
      </c>
      <c r="J1022" s="598">
        <f t="shared" si="255"/>
        <v>0</v>
      </c>
      <c r="K1022" s="598">
        <f t="shared" si="248"/>
        <v>0</v>
      </c>
      <c r="L1022" s="598">
        <f t="shared" si="249"/>
        <v>0</v>
      </c>
      <c r="M1022" s="598">
        <f t="shared" si="241"/>
        <v>0</v>
      </c>
      <c r="N1022" s="598">
        <f t="shared" si="250"/>
        <v>0</v>
      </c>
      <c r="P1022" s="610"/>
      <c r="V1022" s="598">
        <f t="shared" si="251"/>
        <v>0</v>
      </c>
      <c r="W1022" s="612">
        <f t="shared" si="252"/>
        <v>1011</v>
      </c>
      <c r="X1022" s="610"/>
      <c r="Y1022" s="610"/>
      <c r="AC1022">
        <f t="shared" si="242"/>
        <v>1902</v>
      </c>
      <c r="AD1022">
        <f t="shared" si="243"/>
        <v>10</v>
      </c>
      <c r="AE1022">
        <f t="shared" si="244"/>
        <v>0</v>
      </c>
      <c r="AF1022">
        <f>SUM($AE$10:AE1022)</f>
        <v>0</v>
      </c>
      <c r="AG1022">
        <f t="shared" si="245"/>
        <v>0</v>
      </c>
    </row>
    <row r="1023" spans="6:33" x14ac:dyDescent="0.2">
      <c r="F1023" s="610">
        <f t="shared" si="253"/>
        <v>1902</v>
      </c>
      <c r="G1023">
        <f t="shared" si="254"/>
        <v>1012</v>
      </c>
      <c r="H1023" s="612">
        <f t="shared" si="246"/>
        <v>1012</v>
      </c>
      <c r="I1023" s="598">
        <f t="shared" si="247"/>
        <v>0</v>
      </c>
      <c r="J1023" s="598">
        <f t="shared" si="255"/>
        <v>0</v>
      </c>
      <c r="K1023" s="598">
        <f t="shared" si="248"/>
        <v>0</v>
      </c>
      <c r="L1023" s="598">
        <f t="shared" si="249"/>
        <v>0</v>
      </c>
      <c r="M1023" s="598">
        <f t="shared" si="241"/>
        <v>0</v>
      </c>
      <c r="N1023" s="598">
        <f t="shared" si="250"/>
        <v>0</v>
      </c>
      <c r="P1023" s="610"/>
      <c r="V1023" s="598">
        <f t="shared" si="251"/>
        <v>0</v>
      </c>
      <c r="W1023" s="612">
        <f t="shared" si="252"/>
        <v>1012</v>
      </c>
      <c r="X1023" s="610"/>
      <c r="Y1023" s="610"/>
      <c r="AC1023">
        <f t="shared" si="242"/>
        <v>1902</v>
      </c>
      <c r="AD1023">
        <f t="shared" si="243"/>
        <v>10</v>
      </c>
      <c r="AE1023">
        <f t="shared" si="244"/>
        <v>0</v>
      </c>
      <c r="AF1023">
        <f>SUM($AE$10:AE1023)</f>
        <v>0</v>
      </c>
      <c r="AG1023">
        <f t="shared" si="245"/>
        <v>0</v>
      </c>
    </row>
    <row r="1024" spans="6:33" x14ac:dyDescent="0.2">
      <c r="F1024" s="610">
        <f t="shared" si="253"/>
        <v>1902</v>
      </c>
      <c r="G1024">
        <f t="shared" si="254"/>
        <v>1013</v>
      </c>
      <c r="H1024" s="612">
        <f t="shared" si="246"/>
        <v>1013</v>
      </c>
      <c r="I1024" s="598">
        <f t="shared" si="247"/>
        <v>0</v>
      </c>
      <c r="J1024" s="598">
        <f t="shared" si="255"/>
        <v>0</v>
      </c>
      <c r="K1024" s="598">
        <f t="shared" si="248"/>
        <v>0</v>
      </c>
      <c r="L1024" s="598">
        <f t="shared" si="249"/>
        <v>0</v>
      </c>
      <c r="M1024" s="598">
        <f t="shared" si="241"/>
        <v>0</v>
      </c>
      <c r="N1024" s="598">
        <f t="shared" si="250"/>
        <v>0</v>
      </c>
      <c r="P1024" s="610"/>
      <c r="V1024" s="598">
        <f t="shared" si="251"/>
        <v>0</v>
      </c>
      <c r="W1024" s="612">
        <f t="shared" si="252"/>
        <v>1013</v>
      </c>
      <c r="X1024" s="610"/>
      <c r="Y1024" s="610"/>
      <c r="AC1024">
        <f t="shared" si="242"/>
        <v>1902</v>
      </c>
      <c r="AD1024">
        <f t="shared" si="243"/>
        <v>10</v>
      </c>
      <c r="AE1024">
        <f t="shared" si="244"/>
        <v>0</v>
      </c>
      <c r="AF1024">
        <f>SUM($AE$10:AE1024)</f>
        <v>0</v>
      </c>
      <c r="AG1024">
        <f t="shared" si="245"/>
        <v>0</v>
      </c>
    </row>
    <row r="1025" spans="6:33" x14ac:dyDescent="0.2">
      <c r="F1025" s="610">
        <f t="shared" si="253"/>
        <v>1902</v>
      </c>
      <c r="G1025">
        <f t="shared" si="254"/>
        <v>1014</v>
      </c>
      <c r="H1025" s="612">
        <f t="shared" si="246"/>
        <v>1014</v>
      </c>
      <c r="I1025" s="598">
        <f t="shared" si="247"/>
        <v>0</v>
      </c>
      <c r="J1025" s="598">
        <f t="shared" si="255"/>
        <v>0</v>
      </c>
      <c r="K1025" s="598">
        <f t="shared" si="248"/>
        <v>0</v>
      </c>
      <c r="L1025" s="598">
        <f t="shared" si="249"/>
        <v>0</v>
      </c>
      <c r="M1025" s="598">
        <f t="shared" si="241"/>
        <v>0</v>
      </c>
      <c r="N1025" s="598">
        <f t="shared" si="250"/>
        <v>0</v>
      </c>
      <c r="P1025" s="610"/>
      <c r="V1025" s="598">
        <f t="shared" si="251"/>
        <v>0</v>
      </c>
      <c r="W1025" s="612">
        <f t="shared" si="252"/>
        <v>1014</v>
      </c>
      <c r="X1025" s="610"/>
      <c r="Y1025" s="610"/>
      <c r="AC1025">
        <f t="shared" si="242"/>
        <v>1902</v>
      </c>
      <c r="AD1025">
        <f t="shared" si="243"/>
        <v>10</v>
      </c>
      <c r="AE1025">
        <f t="shared" si="244"/>
        <v>0</v>
      </c>
      <c r="AF1025">
        <f>SUM($AE$10:AE1025)</f>
        <v>0</v>
      </c>
      <c r="AG1025">
        <f t="shared" si="245"/>
        <v>0</v>
      </c>
    </row>
    <row r="1026" spans="6:33" x14ac:dyDescent="0.2">
      <c r="F1026" s="610">
        <f t="shared" si="253"/>
        <v>1902</v>
      </c>
      <c r="G1026">
        <f t="shared" si="254"/>
        <v>1015</v>
      </c>
      <c r="H1026" s="612">
        <f t="shared" si="246"/>
        <v>1015</v>
      </c>
      <c r="I1026" s="598">
        <f t="shared" si="247"/>
        <v>0</v>
      </c>
      <c r="J1026" s="598">
        <f t="shared" si="255"/>
        <v>0</v>
      </c>
      <c r="K1026" s="598">
        <f t="shared" si="248"/>
        <v>0</v>
      </c>
      <c r="L1026" s="598">
        <f t="shared" si="249"/>
        <v>0</v>
      </c>
      <c r="M1026" s="598">
        <f t="shared" si="241"/>
        <v>0</v>
      </c>
      <c r="N1026" s="598">
        <f t="shared" si="250"/>
        <v>0</v>
      </c>
      <c r="P1026" s="610"/>
      <c r="V1026" s="598">
        <f t="shared" si="251"/>
        <v>0</v>
      </c>
      <c r="W1026" s="612">
        <f t="shared" si="252"/>
        <v>1015</v>
      </c>
      <c r="X1026" s="610"/>
      <c r="Y1026" s="610"/>
      <c r="AC1026">
        <f t="shared" si="242"/>
        <v>1902</v>
      </c>
      <c r="AD1026">
        <f t="shared" si="243"/>
        <v>10</v>
      </c>
      <c r="AE1026">
        <f t="shared" si="244"/>
        <v>0</v>
      </c>
      <c r="AF1026">
        <f>SUM($AE$10:AE1026)</f>
        <v>0</v>
      </c>
      <c r="AG1026">
        <f t="shared" si="245"/>
        <v>0</v>
      </c>
    </row>
    <row r="1027" spans="6:33" x14ac:dyDescent="0.2">
      <c r="F1027" s="610">
        <f t="shared" si="253"/>
        <v>1902</v>
      </c>
      <c r="G1027">
        <f t="shared" si="254"/>
        <v>1016</v>
      </c>
      <c r="H1027" s="612">
        <f t="shared" si="246"/>
        <v>1016</v>
      </c>
      <c r="I1027" s="598">
        <f t="shared" si="247"/>
        <v>0</v>
      </c>
      <c r="J1027" s="598">
        <f t="shared" si="255"/>
        <v>0</v>
      </c>
      <c r="K1027" s="598">
        <f t="shared" si="248"/>
        <v>0</v>
      </c>
      <c r="L1027" s="598">
        <f t="shared" si="249"/>
        <v>0</v>
      </c>
      <c r="M1027" s="598">
        <f t="shared" si="241"/>
        <v>0</v>
      </c>
      <c r="N1027" s="598">
        <f t="shared" si="250"/>
        <v>0</v>
      </c>
      <c r="P1027" s="610"/>
      <c r="V1027" s="598">
        <f t="shared" si="251"/>
        <v>0</v>
      </c>
      <c r="W1027" s="612">
        <f t="shared" si="252"/>
        <v>1016</v>
      </c>
      <c r="X1027" s="610"/>
      <c r="Y1027" s="610"/>
      <c r="AC1027">
        <f t="shared" si="242"/>
        <v>1902</v>
      </c>
      <c r="AD1027">
        <f t="shared" si="243"/>
        <v>10</v>
      </c>
      <c r="AE1027">
        <f t="shared" si="244"/>
        <v>0</v>
      </c>
      <c r="AF1027">
        <f>SUM($AE$10:AE1027)</f>
        <v>0</v>
      </c>
      <c r="AG1027">
        <f t="shared" si="245"/>
        <v>0</v>
      </c>
    </row>
    <row r="1028" spans="6:33" x14ac:dyDescent="0.2">
      <c r="F1028" s="610">
        <f t="shared" si="253"/>
        <v>1902</v>
      </c>
      <c r="G1028">
        <f t="shared" si="254"/>
        <v>1017</v>
      </c>
      <c r="H1028" s="612">
        <f t="shared" si="246"/>
        <v>1017</v>
      </c>
      <c r="I1028" s="598">
        <f t="shared" si="247"/>
        <v>0</v>
      </c>
      <c r="J1028" s="598">
        <f t="shared" si="255"/>
        <v>0</v>
      </c>
      <c r="K1028" s="598">
        <f t="shared" si="248"/>
        <v>0</v>
      </c>
      <c r="L1028" s="598">
        <f t="shared" si="249"/>
        <v>0</v>
      </c>
      <c r="M1028" s="598">
        <f t="shared" si="241"/>
        <v>0</v>
      </c>
      <c r="N1028" s="598">
        <f t="shared" si="250"/>
        <v>0</v>
      </c>
      <c r="P1028" s="610"/>
      <c r="V1028" s="598">
        <f t="shared" si="251"/>
        <v>0</v>
      </c>
      <c r="W1028" s="612">
        <f t="shared" si="252"/>
        <v>1017</v>
      </c>
      <c r="X1028" s="610"/>
      <c r="Y1028" s="610"/>
      <c r="AC1028">
        <f t="shared" si="242"/>
        <v>1902</v>
      </c>
      <c r="AD1028">
        <f t="shared" si="243"/>
        <v>10</v>
      </c>
      <c r="AE1028">
        <f t="shared" si="244"/>
        <v>0</v>
      </c>
      <c r="AF1028">
        <f>SUM($AE$10:AE1028)</f>
        <v>0</v>
      </c>
      <c r="AG1028">
        <f t="shared" si="245"/>
        <v>0</v>
      </c>
    </row>
    <row r="1029" spans="6:33" x14ac:dyDescent="0.2">
      <c r="F1029" s="610">
        <f t="shared" si="253"/>
        <v>1902</v>
      </c>
      <c r="G1029">
        <f t="shared" si="254"/>
        <v>1018</v>
      </c>
      <c r="H1029" s="612">
        <f t="shared" si="246"/>
        <v>1018</v>
      </c>
      <c r="I1029" s="598">
        <f t="shared" si="247"/>
        <v>0</v>
      </c>
      <c r="J1029" s="598">
        <f t="shared" si="255"/>
        <v>0</v>
      </c>
      <c r="K1029" s="598">
        <f t="shared" si="248"/>
        <v>0</v>
      </c>
      <c r="L1029" s="598">
        <f t="shared" si="249"/>
        <v>0</v>
      </c>
      <c r="M1029" s="598">
        <f t="shared" si="241"/>
        <v>0</v>
      </c>
      <c r="N1029" s="598">
        <f t="shared" si="250"/>
        <v>0</v>
      </c>
      <c r="P1029" s="610"/>
      <c r="V1029" s="598">
        <f t="shared" si="251"/>
        <v>0</v>
      </c>
      <c r="W1029" s="612">
        <f t="shared" si="252"/>
        <v>1018</v>
      </c>
      <c r="X1029" s="610"/>
      <c r="Y1029" s="610"/>
      <c r="AC1029">
        <f t="shared" si="242"/>
        <v>1902</v>
      </c>
      <c r="AD1029">
        <f t="shared" si="243"/>
        <v>10</v>
      </c>
      <c r="AE1029">
        <f t="shared" si="244"/>
        <v>0</v>
      </c>
      <c r="AF1029">
        <f>SUM($AE$10:AE1029)</f>
        <v>0</v>
      </c>
      <c r="AG1029">
        <f t="shared" si="245"/>
        <v>0</v>
      </c>
    </row>
    <row r="1030" spans="6:33" x14ac:dyDescent="0.2">
      <c r="F1030" s="610">
        <f t="shared" si="253"/>
        <v>1902</v>
      </c>
      <c r="G1030">
        <f t="shared" si="254"/>
        <v>1019</v>
      </c>
      <c r="H1030" s="612">
        <f t="shared" si="246"/>
        <v>1019</v>
      </c>
      <c r="I1030" s="598">
        <f t="shared" si="247"/>
        <v>0</v>
      </c>
      <c r="J1030" s="598">
        <f t="shared" si="255"/>
        <v>0</v>
      </c>
      <c r="K1030" s="598">
        <f t="shared" si="248"/>
        <v>0</v>
      </c>
      <c r="L1030" s="598">
        <f t="shared" si="249"/>
        <v>0</v>
      </c>
      <c r="M1030" s="598">
        <f t="shared" si="241"/>
        <v>0</v>
      </c>
      <c r="N1030" s="598">
        <f t="shared" si="250"/>
        <v>0</v>
      </c>
      <c r="P1030" s="610"/>
      <c r="V1030" s="598">
        <f t="shared" si="251"/>
        <v>0</v>
      </c>
      <c r="W1030" s="612">
        <f t="shared" si="252"/>
        <v>1019</v>
      </c>
      <c r="X1030" s="610"/>
      <c r="Y1030" s="610"/>
      <c r="AC1030">
        <f t="shared" si="242"/>
        <v>1902</v>
      </c>
      <c r="AD1030">
        <f t="shared" si="243"/>
        <v>10</v>
      </c>
      <c r="AE1030">
        <f t="shared" si="244"/>
        <v>0</v>
      </c>
      <c r="AF1030">
        <f>SUM($AE$10:AE1030)</f>
        <v>0</v>
      </c>
      <c r="AG1030">
        <f t="shared" si="245"/>
        <v>0</v>
      </c>
    </row>
    <row r="1031" spans="6:33" x14ac:dyDescent="0.2">
      <c r="F1031" s="610">
        <f t="shared" si="253"/>
        <v>1902</v>
      </c>
      <c r="G1031">
        <f t="shared" si="254"/>
        <v>1020</v>
      </c>
      <c r="H1031" s="612">
        <f t="shared" si="246"/>
        <v>1020</v>
      </c>
      <c r="I1031" s="598">
        <f t="shared" si="247"/>
        <v>0</v>
      </c>
      <c r="J1031" s="598">
        <f t="shared" si="255"/>
        <v>0</v>
      </c>
      <c r="K1031" s="598">
        <f t="shared" si="248"/>
        <v>0</v>
      </c>
      <c r="L1031" s="598">
        <f t="shared" si="249"/>
        <v>0</v>
      </c>
      <c r="M1031" s="598">
        <f t="shared" si="241"/>
        <v>0</v>
      </c>
      <c r="N1031" s="598">
        <f t="shared" si="250"/>
        <v>0</v>
      </c>
      <c r="P1031" s="610"/>
      <c r="V1031" s="598">
        <f t="shared" si="251"/>
        <v>0</v>
      </c>
      <c r="W1031" s="612">
        <f t="shared" si="252"/>
        <v>1020</v>
      </c>
      <c r="X1031" s="610"/>
      <c r="Y1031" s="610"/>
      <c r="AC1031">
        <f t="shared" si="242"/>
        <v>1902</v>
      </c>
      <c r="AD1031">
        <f t="shared" si="243"/>
        <v>10</v>
      </c>
      <c r="AE1031">
        <f t="shared" si="244"/>
        <v>0</v>
      </c>
      <c r="AF1031">
        <f>SUM($AE$10:AE1031)</f>
        <v>0</v>
      </c>
      <c r="AG1031">
        <f t="shared" si="245"/>
        <v>0</v>
      </c>
    </row>
    <row r="1032" spans="6:33" x14ac:dyDescent="0.2">
      <c r="F1032" s="610">
        <f t="shared" si="253"/>
        <v>1902</v>
      </c>
      <c r="G1032">
        <f t="shared" si="254"/>
        <v>1021</v>
      </c>
      <c r="H1032" s="612">
        <f t="shared" si="246"/>
        <v>1021</v>
      </c>
      <c r="I1032" s="598">
        <f t="shared" si="247"/>
        <v>0</v>
      </c>
      <c r="J1032" s="598">
        <f t="shared" si="255"/>
        <v>0</v>
      </c>
      <c r="K1032" s="598">
        <f t="shared" si="248"/>
        <v>0</v>
      </c>
      <c r="L1032" s="598">
        <f t="shared" si="249"/>
        <v>0</v>
      </c>
      <c r="M1032" s="598">
        <f t="shared" si="241"/>
        <v>0</v>
      </c>
      <c r="N1032" s="598">
        <f t="shared" si="250"/>
        <v>0</v>
      </c>
      <c r="P1032" s="610"/>
      <c r="V1032" s="598">
        <f t="shared" si="251"/>
        <v>0</v>
      </c>
      <c r="W1032" s="612">
        <f t="shared" si="252"/>
        <v>1021</v>
      </c>
      <c r="X1032" s="610"/>
      <c r="Y1032" s="610"/>
      <c r="AC1032">
        <f t="shared" si="242"/>
        <v>1902</v>
      </c>
      <c r="AD1032">
        <f t="shared" si="243"/>
        <v>10</v>
      </c>
      <c r="AE1032">
        <f t="shared" si="244"/>
        <v>0</v>
      </c>
      <c r="AF1032">
        <f>SUM($AE$10:AE1032)</f>
        <v>0</v>
      </c>
      <c r="AG1032">
        <f t="shared" si="245"/>
        <v>0</v>
      </c>
    </row>
    <row r="1033" spans="6:33" x14ac:dyDescent="0.2">
      <c r="F1033" s="610">
        <f t="shared" si="253"/>
        <v>1902</v>
      </c>
      <c r="G1033">
        <f t="shared" si="254"/>
        <v>1022</v>
      </c>
      <c r="H1033" s="612">
        <f t="shared" si="246"/>
        <v>1022</v>
      </c>
      <c r="I1033" s="598">
        <f t="shared" si="247"/>
        <v>0</v>
      </c>
      <c r="J1033" s="598">
        <f t="shared" si="255"/>
        <v>0</v>
      </c>
      <c r="K1033" s="598">
        <f t="shared" si="248"/>
        <v>0</v>
      </c>
      <c r="L1033" s="598">
        <f t="shared" si="249"/>
        <v>0</v>
      </c>
      <c r="M1033" s="598">
        <f t="shared" si="241"/>
        <v>0</v>
      </c>
      <c r="N1033" s="598">
        <f t="shared" si="250"/>
        <v>0</v>
      </c>
      <c r="P1033" s="610"/>
      <c r="V1033" s="598">
        <f t="shared" si="251"/>
        <v>0</v>
      </c>
      <c r="W1033" s="612">
        <f t="shared" si="252"/>
        <v>1022</v>
      </c>
      <c r="X1033" s="610"/>
      <c r="Y1033" s="610"/>
      <c r="AC1033">
        <f t="shared" si="242"/>
        <v>1902</v>
      </c>
      <c r="AD1033">
        <f t="shared" si="243"/>
        <v>10</v>
      </c>
      <c r="AE1033">
        <f t="shared" si="244"/>
        <v>0</v>
      </c>
      <c r="AF1033">
        <f>SUM($AE$10:AE1033)</f>
        <v>0</v>
      </c>
      <c r="AG1033">
        <f t="shared" si="245"/>
        <v>0</v>
      </c>
    </row>
    <row r="1034" spans="6:33" x14ac:dyDescent="0.2">
      <c r="F1034" s="610">
        <f t="shared" si="253"/>
        <v>1902</v>
      </c>
      <c r="G1034">
        <f t="shared" si="254"/>
        <v>1023</v>
      </c>
      <c r="H1034" s="612">
        <f t="shared" si="246"/>
        <v>1023</v>
      </c>
      <c r="I1034" s="598">
        <f t="shared" si="247"/>
        <v>0</v>
      </c>
      <c r="J1034" s="598">
        <f t="shared" si="255"/>
        <v>0</v>
      </c>
      <c r="K1034" s="598">
        <f t="shared" si="248"/>
        <v>0</v>
      </c>
      <c r="L1034" s="598">
        <f t="shared" si="249"/>
        <v>0</v>
      </c>
      <c r="M1034" s="598">
        <f t="shared" si="241"/>
        <v>0</v>
      </c>
      <c r="N1034" s="598">
        <f t="shared" si="250"/>
        <v>0</v>
      </c>
      <c r="P1034" s="610"/>
      <c r="V1034" s="598">
        <f t="shared" si="251"/>
        <v>0</v>
      </c>
      <c r="W1034" s="612">
        <f t="shared" si="252"/>
        <v>1023</v>
      </c>
      <c r="X1034" s="610"/>
      <c r="Y1034" s="610"/>
      <c r="AC1034">
        <f t="shared" si="242"/>
        <v>1902</v>
      </c>
      <c r="AD1034">
        <f t="shared" si="243"/>
        <v>10</v>
      </c>
      <c r="AE1034">
        <f t="shared" si="244"/>
        <v>0</v>
      </c>
      <c r="AF1034">
        <f>SUM($AE$10:AE1034)</f>
        <v>0</v>
      </c>
      <c r="AG1034">
        <f t="shared" si="245"/>
        <v>0</v>
      </c>
    </row>
    <row r="1035" spans="6:33" x14ac:dyDescent="0.2">
      <c r="F1035" s="610">
        <f t="shared" si="253"/>
        <v>1902</v>
      </c>
      <c r="G1035">
        <f t="shared" si="254"/>
        <v>1024</v>
      </c>
      <c r="H1035" s="612">
        <f t="shared" si="246"/>
        <v>1024</v>
      </c>
      <c r="I1035" s="598">
        <f t="shared" si="247"/>
        <v>0</v>
      </c>
      <c r="J1035" s="598">
        <f t="shared" si="255"/>
        <v>0</v>
      </c>
      <c r="K1035" s="598">
        <f t="shared" si="248"/>
        <v>0</v>
      </c>
      <c r="L1035" s="598">
        <f t="shared" si="249"/>
        <v>0</v>
      </c>
      <c r="M1035" s="598">
        <f t="shared" ref="M1035:M1098" si="256">IF(AND(H1035&gt;$C$7,H1035&lt;$C$8),$C$5,0)</f>
        <v>0</v>
      </c>
      <c r="N1035" s="598">
        <f t="shared" si="250"/>
        <v>0</v>
      </c>
      <c r="P1035" s="610"/>
      <c r="V1035" s="598">
        <f t="shared" si="251"/>
        <v>0</v>
      </c>
      <c r="W1035" s="612">
        <f t="shared" si="252"/>
        <v>1024</v>
      </c>
      <c r="X1035" s="610"/>
      <c r="Y1035" s="610"/>
      <c r="AC1035">
        <f t="shared" ref="AC1035:AC1098" si="257">YEAR(H1035)</f>
        <v>1902</v>
      </c>
      <c r="AD1035">
        <f t="shared" ref="AD1035:AD1098" si="258">MONTH(H1035)</f>
        <v>10</v>
      </c>
      <c r="AE1035">
        <f t="shared" ref="AE1035:AE1098" si="259">IF(AND(AD1035&lt;&gt;AD1034,H1034&gt;=$C$6,H1035&lt;=$C$7),$C$11,0)</f>
        <v>0</v>
      </c>
      <c r="AF1035">
        <f>SUM($AE$10:AE1035)</f>
        <v>0</v>
      </c>
      <c r="AG1035">
        <f t="shared" ref="AG1035:AG1098" si="260">IF(G1035&lt;=$C$9,$D$4*IF(H1035&lt;=$C$7,AF1035,0),0)</f>
        <v>0</v>
      </c>
    </row>
    <row r="1036" spans="6:33" x14ac:dyDescent="0.2">
      <c r="F1036" s="610">
        <f t="shared" si="253"/>
        <v>1902</v>
      </c>
      <c r="G1036">
        <f t="shared" si="254"/>
        <v>1025</v>
      </c>
      <c r="H1036" s="612">
        <f t="shared" ref="H1036:H1099" si="261">$C$6+G1036</f>
        <v>1025</v>
      </c>
      <c r="I1036" s="598">
        <f t="shared" ref="I1036:I1099" si="262">IF(H1036&lt;=$C$7,G1036*($C$5/$C$9),0)</f>
        <v>0</v>
      </c>
      <c r="J1036" s="598">
        <f t="shared" si="255"/>
        <v>0</v>
      </c>
      <c r="K1036" s="598">
        <f t="shared" ref="K1036:K1099" si="263">IF(G1036&lt;=$C$9,I1036*$D$4,0)</f>
        <v>0</v>
      </c>
      <c r="L1036" s="598">
        <f t="shared" ref="L1036:L1099" si="264">IF(G1036&lt;=$C$9,$D$4*IF(H1036&lt;=$C$7,J1036,0),0)</f>
        <v>0</v>
      </c>
      <c r="M1036" s="598">
        <f t="shared" si="256"/>
        <v>0</v>
      </c>
      <c r="N1036" s="598">
        <f t="shared" ref="N1036:N1099" si="265">IF(AND(H1036&gt;$C$7,H1036&lt;$C$8),$C$5*$D$4,0)</f>
        <v>0</v>
      </c>
      <c r="P1036" s="610"/>
      <c r="V1036" s="598">
        <f t="shared" ref="V1036:V1099" si="266">IF(I1036-I1035+M1036-M1035&lt;0,0,I1036-I1035+M1036-M1035)</f>
        <v>0</v>
      </c>
      <c r="W1036" s="612">
        <f t="shared" ref="W1036:W1099" si="267">H1036</f>
        <v>1025</v>
      </c>
      <c r="X1036" s="610"/>
      <c r="Y1036" s="610"/>
      <c r="AC1036">
        <f t="shared" si="257"/>
        <v>1902</v>
      </c>
      <c r="AD1036">
        <f t="shared" si="258"/>
        <v>10</v>
      </c>
      <c r="AE1036">
        <f t="shared" si="259"/>
        <v>0</v>
      </c>
      <c r="AF1036">
        <f>SUM($AE$10:AE1036)</f>
        <v>0</v>
      </c>
      <c r="AG1036">
        <f t="shared" si="260"/>
        <v>0</v>
      </c>
    </row>
    <row r="1037" spans="6:33" x14ac:dyDescent="0.2">
      <c r="F1037" s="610">
        <f t="shared" ref="F1037:F1100" si="268">YEAR(H1037)</f>
        <v>1902</v>
      </c>
      <c r="G1037">
        <f t="shared" ref="G1037:G1100" si="269">1+G1036</f>
        <v>1026</v>
      </c>
      <c r="H1037" s="612">
        <f t="shared" si="261"/>
        <v>1026</v>
      </c>
      <c r="I1037" s="598">
        <f t="shared" si="262"/>
        <v>0</v>
      </c>
      <c r="J1037" s="598">
        <f t="shared" ref="J1037:J1100" si="270">IF(H1037&lt;=$C$7,$C$5/2,0)</f>
        <v>0</v>
      </c>
      <c r="K1037" s="598">
        <f t="shared" si="263"/>
        <v>0</v>
      </c>
      <c r="L1037" s="598">
        <f t="shared" si="264"/>
        <v>0</v>
      </c>
      <c r="M1037" s="598">
        <f t="shared" si="256"/>
        <v>0</v>
      </c>
      <c r="N1037" s="598">
        <f t="shared" si="265"/>
        <v>0</v>
      </c>
      <c r="P1037" s="610"/>
      <c r="V1037" s="598">
        <f t="shared" si="266"/>
        <v>0</v>
      </c>
      <c r="W1037" s="612">
        <f t="shared" si="267"/>
        <v>1026</v>
      </c>
      <c r="X1037" s="610"/>
      <c r="Y1037" s="610"/>
      <c r="AC1037">
        <f t="shared" si="257"/>
        <v>1902</v>
      </c>
      <c r="AD1037">
        <f t="shared" si="258"/>
        <v>10</v>
      </c>
      <c r="AE1037">
        <f t="shared" si="259"/>
        <v>0</v>
      </c>
      <c r="AF1037">
        <f>SUM($AE$10:AE1037)</f>
        <v>0</v>
      </c>
      <c r="AG1037">
        <f t="shared" si="260"/>
        <v>0</v>
      </c>
    </row>
    <row r="1038" spans="6:33" x14ac:dyDescent="0.2">
      <c r="F1038" s="610">
        <f t="shared" si="268"/>
        <v>1902</v>
      </c>
      <c r="G1038">
        <f t="shared" si="269"/>
        <v>1027</v>
      </c>
      <c r="H1038" s="612">
        <f t="shared" si="261"/>
        <v>1027</v>
      </c>
      <c r="I1038" s="598">
        <f t="shared" si="262"/>
        <v>0</v>
      </c>
      <c r="J1038" s="598">
        <f t="shared" si="270"/>
        <v>0</v>
      </c>
      <c r="K1038" s="598">
        <f t="shared" si="263"/>
        <v>0</v>
      </c>
      <c r="L1038" s="598">
        <f t="shared" si="264"/>
        <v>0</v>
      </c>
      <c r="M1038" s="598">
        <f t="shared" si="256"/>
        <v>0</v>
      </c>
      <c r="N1038" s="598">
        <f t="shared" si="265"/>
        <v>0</v>
      </c>
      <c r="P1038" s="610"/>
      <c r="V1038" s="598">
        <f t="shared" si="266"/>
        <v>0</v>
      </c>
      <c r="W1038" s="612">
        <f t="shared" si="267"/>
        <v>1027</v>
      </c>
      <c r="X1038" s="610"/>
      <c r="Y1038" s="610"/>
      <c r="AC1038">
        <f t="shared" si="257"/>
        <v>1902</v>
      </c>
      <c r="AD1038">
        <f t="shared" si="258"/>
        <v>10</v>
      </c>
      <c r="AE1038">
        <f t="shared" si="259"/>
        <v>0</v>
      </c>
      <c r="AF1038">
        <f>SUM($AE$10:AE1038)</f>
        <v>0</v>
      </c>
      <c r="AG1038">
        <f t="shared" si="260"/>
        <v>0</v>
      </c>
    </row>
    <row r="1039" spans="6:33" x14ac:dyDescent="0.2">
      <c r="F1039" s="610">
        <f t="shared" si="268"/>
        <v>1902</v>
      </c>
      <c r="G1039">
        <f t="shared" si="269"/>
        <v>1028</v>
      </c>
      <c r="H1039" s="612">
        <f t="shared" si="261"/>
        <v>1028</v>
      </c>
      <c r="I1039" s="598">
        <f t="shared" si="262"/>
        <v>0</v>
      </c>
      <c r="J1039" s="598">
        <f t="shared" si="270"/>
        <v>0</v>
      </c>
      <c r="K1039" s="598">
        <f t="shared" si="263"/>
        <v>0</v>
      </c>
      <c r="L1039" s="598">
        <f t="shared" si="264"/>
        <v>0</v>
      </c>
      <c r="M1039" s="598">
        <f t="shared" si="256"/>
        <v>0</v>
      </c>
      <c r="N1039" s="598">
        <f t="shared" si="265"/>
        <v>0</v>
      </c>
      <c r="P1039" s="610"/>
      <c r="V1039" s="598">
        <f t="shared" si="266"/>
        <v>0</v>
      </c>
      <c r="W1039" s="612">
        <f t="shared" si="267"/>
        <v>1028</v>
      </c>
      <c r="X1039" s="610"/>
      <c r="Y1039" s="610"/>
      <c r="AC1039">
        <f t="shared" si="257"/>
        <v>1902</v>
      </c>
      <c r="AD1039">
        <f t="shared" si="258"/>
        <v>10</v>
      </c>
      <c r="AE1039">
        <f t="shared" si="259"/>
        <v>0</v>
      </c>
      <c r="AF1039">
        <f>SUM($AE$10:AE1039)</f>
        <v>0</v>
      </c>
      <c r="AG1039">
        <f t="shared" si="260"/>
        <v>0</v>
      </c>
    </row>
    <row r="1040" spans="6:33" x14ac:dyDescent="0.2">
      <c r="F1040" s="610">
        <f t="shared" si="268"/>
        <v>1902</v>
      </c>
      <c r="G1040">
        <f t="shared" si="269"/>
        <v>1029</v>
      </c>
      <c r="H1040" s="612">
        <f t="shared" si="261"/>
        <v>1029</v>
      </c>
      <c r="I1040" s="598">
        <f t="shared" si="262"/>
        <v>0</v>
      </c>
      <c r="J1040" s="598">
        <f t="shared" si="270"/>
        <v>0</v>
      </c>
      <c r="K1040" s="598">
        <f t="shared" si="263"/>
        <v>0</v>
      </c>
      <c r="L1040" s="598">
        <f t="shared" si="264"/>
        <v>0</v>
      </c>
      <c r="M1040" s="598">
        <f t="shared" si="256"/>
        <v>0</v>
      </c>
      <c r="N1040" s="598">
        <f t="shared" si="265"/>
        <v>0</v>
      </c>
      <c r="P1040" s="610"/>
      <c r="V1040" s="598">
        <f t="shared" si="266"/>
        <v>0</v>
      </c>
      <c r="W1040" s="612">
        <f t="shared" si="267"/>
        <v>1029</v>
      </c>
      <c r="X1040" s="610"/>
      <c r="Y1040" s="610"/>
      <c r="AC1040">
        <f t="shared" si="257"/>
        <v>1902</v>
      </c>
      <c r="AD1040">
        <f t="shared" si="258"/>
        <v>10</v>
      </c>
      <c r="AE1040">
        <f t="shared" si="259"/>
        <v>0</v>
      </c>
      <c r="AF1040">
        <f>SUM($AE$10:AE1040)</f>
        <v>0</v>
      </c>
      <c r="AG1040">
        <f t="shared" si="260"/>
        <v>0</v>
      </c>
    </row>
    <row r="1041" spans="6:33" x14ac:dyDescent="0.2">
      <c r="F1041" s="610">
        <f t="shared" si="268"/>
        <v>1902</v>
      </c>
      <c r="G1041">
        <f t="shared" si="269"/>
        <v>1030</v>
      </c>
      <c r="H1041" s="612">
        <f t="shared" si="261"/>
        <v>1030</v>
      </c>
      <c r="I1041" s="598">
        <f t="shared" si="262"/>
        <v>0</v>
      </c>
      <c r="J1041" s="598">
        <f t="shared" si="270"/>
        <v>0</v>
      </c>
      <c r="K1041" s="598">
        <f t="shared" si="263"/>
        <v>0</v>
      </c>
      <c r="L1041" s="598">
        <f t="shared" si="264"/>
        <v>0</v>
      </c>
      <c r="M1041" s="598">
        <f t="shared" si="256"/>
        <v>0</v>
      </c>
      <c r="N1041" s="598">
        <f t="shared" si="265"/>
        <v>0</v>
      </c>
      <c r="P1041" s="610"/>
      <c r="V1041" s="598">
        <f t="shared" si="266"/>
        <v>0</v>
      </c>
      <c r="W1041" s="612">
        <f t="shared" si="267"/>
        <v>1030</v>
      </c>
      <c r="X1041" s="610"/>
      <c r="Y1041" s="610"/>
      <c r="AC1041">
        <f t="shared" si="257"/>
        <v>1902</v>
      </c>
      <c r="AD1041">
        <f t="shared" si="258"/>
        <v>10</v>
      </c>
      <c r="AE1041">
        <f t="shared" si="259"/>
        <v>0</v>
      </c>
      <c r="AF1041">
        <f>SUM($AE$10:AE1041)</f>
        <v>0</v>
      </c>
      <c r="AG1041">
        <f t="shared" si="260"/>
        <v>0</v>
      </c>
    </row>
    <row r="1042" spans="6:33" x14ac:dyDescent="0.2">
      <c r="F1042" s="610">
        <f t="shared" si="268"/>
        <v>1902</v>
      </c>
      <c r="G1042">
        <f t="shared" si="269"/>
        <v>1031</v>
      </c>
      <c r="H1042" s="612">
        <f t="shared" si="261"/>
        <v>1031</v>
      </c>
      <c r="I1042" s="598">
        <f t="shared" si="262"/>
        <v>0</v>
      </c>
      <c r="J1042" s="598">
        <f t="shared" si="270"/>
        <v>0</v>
      </c>
      <c r="K1042" s="598">
        <f t="shared" si="263"/>
        <v>0</v>
      </c>
      <c r="L1042" s="598">
        <f t="shared" si="264"/>
        <v>0</v>
      </c>
      <c r="M1042" s="598">
        <f t="shared" si="256"/>
        <v>0</v>
      </c>
      <c r="N1042" s="598">
        <f t="shared" si="265"/>
        <v>0</v>
      </c>
      <c r="P1042" s="610"/>
      <c r="V1042" s="598">
        <f t="shared" si="266"/>
        <v>0</v>
      </c>
      <c r="W1042" s="612">
        <f t="shared" si="267"/>
        <v>1031</v>
      </c>
      <c r="X1042" s="610"/>
      <c r="Y1042" s="610"/>
      <c r="AC1042">
        <f t="shared" si="257"/>
        <v>1902</v>
      </c>
      <c r="AD1042">
        <f t="shared" si="258"/>
        <v>10</v>
      </c>
      <c r="AE1042">
        <f t="shared" si="259"/>
        <v>0</v>
      </c>
      <c r="AF1042">
        <f>SUM($AE$10:AE1042)</f>
        <v>0</v>
      </c>
      <c r="AG1042">
        <f t="shared" si="260"/>
        <v>0</v>
      </c>
    </row>
    <row r="1043" spans="6:33" x14ac:dyDescent="0.2">
      <c r="F1043" s="610">
        <f t="shared" si="268"/>
        <v>1902</v>
      </c>
      <c r="G1043">
        <f t="shared" si="269"/>
        <v>1032</v>
      </c>
      <c r="H1043" s="612">
        <f t="shared" si="261"/>
        <v>1032</v>
      </c>
      <c r="I1043" s="598">
        <f t="shared" si="262"/>
        <v>0</v>
      </c>
      <c r="J1043" s="598">
        <f t="shared" si="270"/>
        <v>0</v>
      </c>
      <c r="K1043" s="598">
        <f t="shared" si="263"/>
        <v>0</v>
      </c>
      <c r="L1043" s="598">
        <f t="shared" si="264"/>
        <v>0</v>
      </c>
      <c r="M1043" s="598">
        <f t="shared" si="256"/>
        <v>0</v>
      </c>
      <c r="N1043" s="598">
        <f t="shared" si="265"/>
        <v>0</v>
      </c>
      <c r="P1043" s="610"/>
      <c r="V1043" s="598">
        <f t="shared" si="266"/>
        <v>0</v>
      </c>
      <c r="W1043" s="612">
        <f t="shared" si="267"/>
        <v>1032</v>
      </c>
      <c r="X1043" s="610"/>
      <c r="Y1043" s="610"/>
      <c r="AC1043">
        <f t="shared" si="257"/>
        <v>1902</v>
      </c>
      <c r="AD1043">
        <f t="shared" si="258"/>
        <v>10</v>
      </c>
      <c r="AE1043">
        <f t="shared" si="259"/>
        <v>0</v>
      </c>
      <c r="AF1043">
        <f>SUM($AE$10:AE1043)</f>
        <v>0</v>
      </c>
      <c r="AG1043">
        <f t="shared" si="260"/>
        <v>0</v>
      </c>
    </row>
    <row r="1044" spans="6:33" x14ac:dyDescent="0.2">
      <c r="F1044" s="610">
        <f t="shared" si="268"/>
        <v>1902</v>
      </c>
      <c r="G1044">
        <f t="shared" si="269"/>
        <v>1033</v>
      </c>
      <c r="H1044" s="612">
        <f t="shared" si="261"/>
        <v>1033</v>
      </c>
      <c r="I1044" s="598">
        <f t="shared" si="262"/>
        <v>0</v>
      </c>
      <c r="J1044" s="598">
        <f t="shared" si="270"/>
        <v>0</v>
      </c>
      <c r="K1044" s="598">
        <f t="shared" si="263"/>
        <v>0</v>
      </c>
      <c r="L1044" s="598">
        <f t="shared" si="264"/>
        <v>0</v>
      </c>
      <c r="M1044" s="598">
        <f t="shared" si="256"/>
        <v>0</v>
      </c>
      <c r="N1044" s="598">
        <f t="shared" si="265"/>
        <v>0</v>
      </c>
      <c r="P1044" s="610"/>
      <c r="V1044" s="598">
        <f t="shared" si="266"/>
        <v>0</v>
      </c>
      <c r="W1044" s="612">
        <f t="shared" si="267"/>
        <v>1033</v>
      </c>
      <c r="X1044" s="610"/>
      <c r="Y1044" s="610"/>
      <c r="AC1044">
        <f t="shared" si="257"/>
        <v>1902</v>
      </c>
      <c r="AD1044">
        <f t="shared" si="258"/>
        <v>10</v>
      </c>
      <c r="AE1044">
        <f t="shared" si="259"/>
        <v>0</v>
      </c>
      <c r="AF1044">
        <f>SUM($AE$10:AE1044)</f>
        <v>0</v>
      </c>
      <c r="AG1044">
        <f t="shared" si="260"/>
        <v>0</v>
      </c>
    </row>
    <row r="1045" spans="6:33" x14ac:dyDescent="0.2">
      <c r="F1045" s="610">
        <f t="shared" si="268"/>
        <v>1902</v>
      </c>
      <c r="G1045">
        <f t="shared" si="269"/>
        <v>1034</v>
      </c>
      <c r="H1045" s="612">
        <f t="shared" si="261"/>
        <v>1034</v>
      </c>
      <c r="I1045" s="598">
        <f t="shared" si="262"/>
        <v>0</v>
      </c>
      <c r="J1045" s="598">
        <f t="shared" si="270"/>
        <v>0</v>
      </c>
      <c r="K1045" s="598">
        <f t="shared" si="263"/>
        <v>0</v>
      </c>
      <c r="L1045" s="598">
        <f t="shared" si="264"/>
        <v>0</v>
      </c>
      <c r="M1045" s="598">
        <f t="shared" si="256"/>
        <v>0</v>
      </c>
      <c r="N1045" s="598">
        <f t="shared" si="265"/>
        <v>0</v>
      </c>
      <c r="P1045" s="610"/>
      <c r="V1045" s="598">
        <f t="shared" si="266"/>
        <v>0</v>
      </c>
      <c r="W1045" s="612">
        <f t="shared" si="267"/>
        <v>1034</v>
      </c>
      <c r="X1045" s="610"/>
      <c r="Y1045" s="610"/>
      <c r="AC1045">
        <f t="shared" si="257"/>
        <v>1902</v>
      </c>
      <c r="AD1045">
        <f t="shared" si="258"/>
        <v>10</v>
      </c>
      <c r="AE1045">
        <f t="shared" si="259"/>
        <v>0</v>
      </c>
      <c r="AF1045">
        <f>SUM($AE$10:AE1045)</f>
        <v>0</v>
      </c>
      <c r="AG1045">
        <f t="shared" si="260"/>
        <v>0</v>
      </c>
    </row>
    <row r="1046" spans="6:33" x14ac:dyDescent="0.2">
      <c r="F1046" s="610">
        <f t="shared" si="268"/>
        <v>1902</v>
      </c>
      <c r="G1046">
        <f t="shared" si="269"/>
        <v>1035</v>
      </c>
      <c r="H1046" s="612">
        <f t="shared" si="261"/>
        <v>1035</v>
      </c>
      <c r="I1046" s="598">
        <f t="shared" si="262"/>
        <v>0</v>
      </c>
      <c r="J1046" s="598">
        <f t="shared" si="270"/>
        <v>0</v>
      </c>
      <c r="K1046" s="598">
        <f t="shared" si="263"/>
        <v>0</v>
      </c>
      <c r="L1046" s="598">
        <f t="shared" si="264"/>
        <v>0</v>
      </c>
      <c r="M1046" s="598">
        <f t="shared" si="256"/>
        <v>0</v>
      </c>
      <c r="N1046" s="598">
        <f t="shared" si="265"/>
        <v>0</v>
      </c>
      <c r="P1046" s="610"/>
      <c r="V1046" s="598">
        <f t="shared" si="266"/>
        <v>0</v>
      </c>
      <c r="W1046" s="612">
        <f t="shared" si="267"/>
        <v>1035</v>
      </c>
      <c r="X1046" s="610"/>
      <c r="Y1046" s="610"/>
      <c r="AC1046">
        <f t="shared" si="257"/>
        <v>1902</v>
      </c>
      <c r="AD1046">
        <f t="shared" si="258"/>
        <v>10</v>
      </c>
      <c r="AE1046">
        <f t="shared" si="259"/>
        <v>0</v>
      </c>
      <c r="AF1046">
        <f>SUM($AE$10:AE1046)</f>
        <v>0</v>
      </c>
      <c r="AG1046">
        <f t="shared" si="260"/>
        <v>0</v>
      </c>
    </row>
    <row r="1047" spans="6:33" x14ac:dyDescent="0.2">
      <c r="F1047" s="610">
        <f t="shared" si="268"/>
        <v>1902</v>
      </c>
      <c r="G1047">
        <f t="shared" si="269"/>
        <v>1036</v>
      </c>
      <c r="H1047" s="612">
        <f t="shared" si="261"/>
        <v>1036</v>
      </c>
      <c r="I1047" s="598">
        <f t="shared" si="262"/>
        <v>0</v>
      </c>
      <c r="J1047" s="598">
        <f t="shared" si="270"/>
        <v>0</v>
      </c>
      <c r="K1047" s="598">
        <f t="shared" si="263"/>
        <v>0</v>
      </c>
      <c r="L1047" s="598">
        <f t="shared" si="264"/>
        <v>0</v>
      </c>
      <c r="M1047" s="598">
        <f t="shared" si="256"/>
        <v>0</v>
      </c>
      <c r="N1047" s="598">
        <f t="shared" si="265"/>
        <v>0</v>
      </c>
      <c r="P1047" s="610"/>
      <c r="V1047" s="598">
        <f t="shared" si="266"/>
        <v>0</v>
      </c>
      <c r="W1047" s="612">
        <f t="shared" si="267"/>
        <v>1036</v>
      </c>
      <c r="X1047" s="610"/>
      <c r="Y1047" s="610"/>
      <c r="AC1047">
        <f t="shared" si="257"/>
        <v>1902</v>
      </c>
      <c r="AD1047">
        <f t="shared" si="258"/>
        <v>11</v>
      </c>
      <c r="AE1047">
        <f t="shared" si="259"/>
        <v>0</v>
      </c>
      <c r="AF1047">
        <f>SUM($AE$10:AE1047)</f>
        <v>0</v>
      </c>
      <c r="AG1047">
        <f t="shared" si="260"/>
        <v>0</v>
      </c>
    </row>
    <row r="1048" spans="6:33" x14ac:dyDescent="0.2">
      <c r="F1048" s="610">
        <f t="shared" si="268"/>
        <v>1902</v>
      </c>
      <c r="G1048">
        <f t="shared" si="269"/>
        <v>1037</v>
      </c>
      <c r="H1048" s="612">
        <f t="shared" si="261"/>
        <v>1037</v>
      </c>
      <c r="I1048" s="598">
        <f t="shared" si="262"/>
        <v>0</v>
      </c>
      <c r="J1048" s="598">
        <f t="shared" si="270"/>
        <v>0</v>
      </c>
      <c r="K1048" s="598">
        <f t="shared" si="263"/>
        <v>0</v>
      </c>
      <c r="L1048" s="598">
        <f t="shared" si="264"/>
        <v>0</v>
      </c>
      <c r="M1048" s="598">
        <f t="shared" si="256"/>
        <v>0</v>
      </c>
      <c r="N1048" s="598">
        <f t="shared" si="265"/>
        <v>0</v>
      </c>
      <c r="P1048" s="610"/>
      <c r="V1048" s="598">
        <f t="shared" si="266"/>
        <v>0</v>
      </c>
      <c r="W1048" s="612">
        <f t="shared" si="267"/>
        <v>1037</v>
      </c>
      <c r="X1048" s="610"/>
      <c r="Y1048" s="610"/>
      <c r="AC1048">
        <f t="shared" si="257"/>
        <v>1902</v>
      </c>
      <c r="AD1048">
        <f t="shared" si="258"/>
        <v>11</v>
      </c>
      <c r="AE1048">
        <f t="shared" si="259"/>
        <v>0</v>
      </c>
      <c r="AF1048">
        <f>SUM($AE$10:AE1048)</f>
        <v>0</v>
      </c>
      <c r="AG1048">
        <f t="shared" si="260"/>
        <v>0</v>
      </c>
    </row>
    <row r="1049" spans="6:33" x14ac:dyDescent="0.2">
      <c r="F1049" s="610">
        <f t="shared" si="268"/>
        <v>1902</v>
      </c>
      <c r="G1049">
        <f t="shared" si="269"/>
        <v>1038</v>
      </c>
      <c r="H1049" s="612">
        <f t="shared" si="261"/>
        <v>1038</v>
      </c>
      <c r="I1049" s="598">
        <f t="shared" si="262"/>
        <v>0</v>
      </c>
      <c r="J1049" s="598">
        <f t="shared" si="270"/>
        <v>0</v>
      </c>
      <c r="K1049" s="598">
        <f t="shared" si="263"/>
        <v>0</v>
      </c>
      <c r="L1049" s="598">
        <f t="shared" si="264"/>
        <v>0</v>
      </c>
      <c r="M1049" s="598">
        <f t="shared" si="256"/>
        <v>0</v>
      </c>
      <c r="N1049" s="598">
        <f t="shared" si="265"/>
        <v>0</v>
      </c>
      <c r="P1049" s="610"/>
      <c r="V1049" s="598">
        <f t="shared" si="266"/>
        <v>0</v>
      </c>
      <c r="W1049" s="612">
        <f t="shared" si="267"/>
        <v>1038</v>
      </c>
      <c r="X1049" s="610"/>
      <c r="Y1049" s="610"/>
      <c r="AC1049">
        <f t="shared" si="257"/>
        <v>1902</v>
      </c>
      <c r="AD1049">
        <f t="shared" si="258"/>
        <v>11</v>
      </c>
      <c r="AE1049">
        <f t="shared" si="259"/>
        <v>0</v>
      </c>
      <c r="AF1049">
        <f>SUM($AE$10:AE1049)</f>
        <v>0</v>
      </c>
      <c r="AG1049">
        <f t="shared" si="260"/>
        <v>0</v>
      </c>
    </row>
    <row r="1050" spans="6:33" x14ac:dyDescent="0.2">
      <c r="F1050" s="610">
        <f t="shared" si="268"/>
        <v>1902</v>
      </c>
      <c r="G1050">
        <f t="shared" si="269"/>
        <v>1039</v>
      </c>
      <c r="H1050" s="612">
        <f t="shared" si="261"/>
        <v>1039</v>
      </c>
      <c r="I1050" s="598">
        <f t="shared" si="262"/>
        <v>0</v>
      </c>
      <c r="J1050" s="598">
        <f t="shared" si="270"/>
        <v>0</v>
      </c>
      <c r="K1050" s="598">
        <f t="shared" si="263"/>
        <v>0</v>
      </c>
      <c r="L1050" s="598">
        <f t="shared" si="264"/>
        <v>0</v>
      </c>
      <c r="M1050" s="598">
        <f t="shared" si="256"/>
        <v>0</v>
      </c>
      <c r="N1050" s="598">
        <f t="shared" si="265"/>
        <v>0</v>
      </c>
      <c r="P1050" s="610"/>
      <c r="V1050" s="598">
        <f t="shared" si="266"/>
        <v>0</v>
      </c>
      <c r="W1050" s="612">
        <f t="shared" si="267"/>
        <v>1039</v>
      </c>
      <c r="X1050" s="610"/>
      <c r="Y1050" s="610"/>
      <c r="AC1050">
        <f t="shared" si="257"/>
        <v>1902</v>
      </c>
      <c r="AD1050">
        <f t="shared" si="258"/>
        <v>11</v>
      </c>
      <c r="AE1050">
        <f t="shared" si="259"/>
        <v>0</v>
      </c>
      <c r="AF1050">
        <f>SUM($AE$10:AE1050)</f>
        <v>0</v>
      </c>
      <c r="AG1050">
        <f t="shared" si="260"/>
        <v>0</v>
      </c>
    </row>
    <row r="1051" spans="6:33" x14ac:dyDescent="0.2">
      <c r="F1051" s="610">
        <f t="shared" si="268"/>
        <v>1902</v>
      </c>
      <c r="G1051">
        <f t="shared" si="269"/>
        <v>1040</v>
      </c>
      <c r="H1051" s="612">
        <f t="shared" si="261"/>
        <v>1040</v>
      </c>
      <c r="I1051" s="598">
        <f t="shared" si="262"/>
        <v>0</v>
      </c>
      <c r="J1051" s="598">
        <f t="shared" si="270"/>
        <v>0</v>
      </c>
      <c r="K1051" s="598">
        <f t="shared" si="263"/>
        <v>0</v>
      </c>
      <c r="L1051" s="598">
        <f t="shared" si="264"/>
        <v>0</v>
      </c>
      <c r="M1051" s="598">
        <f t="shared" si="256"/>
        <v>0</v>
      </c>
      <c r="N1051" s="598">
        <f t="shared" si="265"/>
        <v>0</v>
      </c>
      <c r="P1051" s="610"/>
      <c r="V1051" s="598">
        <f t="shared" si="266"/>
        <v>0</v>
      </c>
      <c r="W1051" s="612">
        <f t="shared" si="267"/>
        <v>1040</v>
      </c>
      <c r="X1051" s="610"/>
      <c r="Y1051" s="610"/>
      <c r="AC1051">
        <f t="shared" si="257"/>
        <v>1902</v>
      </c>
      <c r="AD1051">
        <f t="shared" si="258"/>
        <v>11</v>
      </c>
      <c r="AE1051">
        <f t="shared" si="259"/>
        <v>0</v>
      </c>
      <c r="AF1051">
        <f>SUM($AE$10:AE1051)</f>
        <v>0</v>
      </c>
      <c r="AG1051">
        <f t="shared" si="260"/>
        <v>0</v>
      </c>
    </row>
    <row r="1052" spans="6:33" x14ac:dyDescent="0.2">
      <c r="F1052" s="610">
        <f t="shared" si="268"/>
        <v>1902</v>
      </c>
      <c r="G1052">
        <f t="shared" si="269"/>
        <v>1041</v>
      </c>
      <c r="H1052" s="612">
        <f t="shared" si="261"/>
        <v>1041</v>
      </c>
      <c r="I1052" s="598">
        <f t="shared" si="262"/>
        <v>0</v>
      </c>
      <c r="J1052" s="598">
        <f t="shared" si="270"/>
        <v>0</v>
      </c>
      <c r="K1052" s="598">
        <f t="shared" si="263"/>
        <v>0</v>
      </c>
      <c r="L1052" s="598">
        <f t="shared" si="264"/>
        <v>0</v>
      </c>
      <c r="M1052" s="598">
        <f t="shared" si="256"/>
        <v>0</v>
      </c>
      <c r="N1052" s="598">
        <f t="shared" si="265"/>
        <v>0</v>
      </c>
      <c r="P1052" s="610"/>
      <c r="V1052" s="598">
        <f t="shared" si="266"/>
        <v>0</v>
      </c>
      <c r="W1052" s="612">
        <f t="shared" si="267"/>
        <v>1041</v>
      </c>
      <c r="X1052" s="610"/>
      <c r="Y1052" s="610"/>
      <c r="AC1052">
        <f t="shared" si="257"/>
        <v>1902</v>
      </c>
      <c r="AD1052">
        <f t="shared" si="258"/>
        <v>11</v>
      </c>
      <c r="AE1052">
        <f t="shared" si="259"/>
        <v>0</v>
      </c>
      <c r="AF1052">
        <f>SUM($AE$10:AE1052)</f>
        <v>0</v>
      </c>
      <c r="AG1052">
        <f t="shared" si="260"/>
        <v>0</v>
      </c>
    </row>
    <row r="1053" spans="6:33" x14ac:dyDescent="0.2">
      <c r="F1053" s="610">
        <f t="shared" si="268"/>
        <v>1902</v>
      </c>
      <c r="G1053">
        <f t="shared" si="269"/>
        <v>1042</v>
      </c>
      <c r="H1053" s="612">
        <f t="shared" si="261"/>
        <v>1042</v>
      </c>
      <c r="I1053" s="598">
        <f t="shared" si="262"/>
        <v>0</v>
      </c>
      <c r="J1053" s="598">
        <f t="shared" si="270"/>
        <v>0</v>
      </c>
      <c r="K1053" s="598">
        <f t="shared" si="263"/>
        <v>0</v>
      </c>
      <c r="L1053" s="598">
        <f t="shared" si="264"/>
        <v>0</v>
      </c>
      <c r="M1053" s="598">
        <f t="shared" si="256"/>
        <v>0</v>
      </c>
      <c r="N1053" s="598">
        <f t="shared" si="265"/>
        <v>0</v>
      </c>
      <c r="P1053" s="610"/>
      <c r="V1053" s="598">
        <f t="shared" si="266"/>
        <v>0</v>
      </c>
      <c r="W1053" s="612">
        <f t="shared" si="267"/>
        <v>1042</v>
      </c>
      <c r="X1053" s="610"/>
      <c r="Y1053" s="610"/>
      <c r="AC1053">
        <f t="shared" si="257"/>
        <v>1902</v>
      </c>
      <c r="AD1053">
        <f t="shared" si="258"/>
        <v>11</v>
      </c>
      <c r="AE1053">
        <f t="shared" si="259"/>
        <v>0</v>
      </c>
      <c r="AF1053">
        <f>SUM($AE$10:AE1053)</f>
        <v>0</v>
      </c>
      <c r="AG1053">
        <f t="shared" si="260"/>
        <v>0</v>
      </c>
    </row>
    <row r="1054" spans="6:33" x14ac:dyDescent="0.2">
      <c r="F1054" s="610">
        <f t="shared" si="268"/>
        <v>1902</v>
      </c>
      <c r="G1054">
        <f t="shared" si="269"/>
        <v>1043</v>
      </c>
      <c r="H1054" s="612">
        <f t="shared" si="261"/>
        <v>1043</v>
      </c>
      <c r="I1054" s="598">
        <f t="shared" si="262"/>
        <v>0</v>
      </c>
      <c r="J1054" s="598">
        <f t="shared" si="270"/>
        <v>0</v>
      </c>
      <c r="K1054" s="598">
        <f t="shared" si="263"/>
        <v>0</v>
      </c>
      <c r="L1054" s="598">
        <f t="shared" si="264"/>
        <v>0</v>
      </c>
      <c r="M1054" s="598">
        <f t="shared" si="256"/>
        <v>0</v>
      </c>
      <c r="N1054" s="598">
        <f t="shared" si="265"/>
        <v>0</v>
      </c>
      <c r="P1054" s="610"/>
      <c r="V1054" s="598">
        <f t="shared" si="266"/>
        <v>0</v>
      </c>
      <c r="W1054" s="612">
        <f t="shared" si="267"/>
        <v>1043</v>
      </c>
      <c r="X1054" s="610"/>
      <c r="Y1054" s="610"/>
      <c r="AC1054">
        <f t="shared" si="257"/>
        <v>1902</v>
      </c>
      <c r="AD1054">
        <f t="shared" si="258"/>
        <v>11</v>
      </c>
      <c r="AE1054">
        <f t="shared" si="259"/>
        <v>0</v>
      </c>
      <c r="AF1054">
        <f>SUM($AE$10:AE1054)</f>
        <v>0</v>
      </c>
      <c r="AG1054">
        <f t="shared" si="260"/>
        <v>0</v>
      </c>
    </row>
    <row r="1055" spans="6:33" x14ac:dyDescent="0.2">
      <c r="F1055" s="610">
        <f t="shared" si="268"/>
        <v>1902</v>
      </c>
      <c r="G1055">
        <f t="shared" si="269"/>
        <v>1044</v>
      </c>
      <c r="H1055" s="612">
        <f t="shared" si="261"/>
        <v>1044</v>
      </c>
      <c r="I1055" s="598">
        <f t="shared" si="262"/>
        <v>0</v>
      </c>
      <c r="J1055" s="598">
        <f t="shared" si="270"/>
        <v>0</v>
      </c>
      <c r="K1055" s="598">
        <f t="shared" si="263"/>
        <v>0</v>
      </c>
      <c r="L1055" s="598">
        <f t="shared" si="264"/>
        <v>0</v>
      </c>
      <c r="M1055" s="598">
        <f t="shared" si="256"/>
        <v>0</v>
      </c>
      <c r="N1055" s="598">
        <f t="shared" si="265"/>
        <v>0</v>
      </c>
      <c r="P1055" s="610"/>
      <c r="V1055" s="598">
        <f t="shared" si="266"/>
        <v>0</v>
      </c>
      <c r="W1055" s="612">
        <f t="shared" si="267"/>
        <v>1044</v>
      </c>
      <c r="X1055" s="610"/>
      <c r="Y1055" s="610"/>
      <c r="AC1055">
        <f t="shared" si="257"/>
        <v>1902</v>
      </c>
      <c r="AD1055">
        <f t="shared" si="258"/>
        <v>11</v>
      </c>
      <c r="AE1055">
        <f t="shared" si="259"/>
        <v>0</v>
      </c>
      <c r="AF1055">
        <f>SUM($AE$10:AE1055)</f>
        <v>0</v>
      </c>
      <c r="AG1055">
        <f t="shared" si="260"/>
        <v>0</v>
      </c>
    </row>
    <row r="1056" spans="6:33" x14ac:dyDescent="0.2">
      <c r="F1056" s="610">
        <f t="shared" si="268"/>
        <v>1902</v>
      </c>
      <c r="G1056">
        <f t="shared" si="269"/>
        <v>1045</v>
      </c>
      <c r="H1056" s="612">
        <f t="shared" si="261"/>
        <v>1045</v>
      </c>
      <c r="I1056" s="598">
        <f t="shared" si="262"/>
        <v>0</v>
      </c>
      <c r="J1056" s="598">
        <f t="shared" si="270"/>
        <v>0</v>
      </c>
      <c r="K1056" s="598">
        <f t="shared" si="263"/>
        <v>0</v>
      </c>
      <c r="L1056" s="598">
        <f t="shared" si="264"/>
        <v>0</v>
      </c>
      <c r="M1056" s="598">
        <f t="shared" si="256"/>
        <v>0</v>
      </c>
      <c r="N1056" s="598">
        <f t="shared" si="265"/>
        <v>0</v>
      </c>
      <c r="P1056" s="610"/>
      <c r="V1056" s="598">
        <f t="shared" si="266"/>
        <v>0</v>
      </c>
      <c r="W1056" s="612">
        <f t="shared" si="267"/>
        <v>1045</v>
      </c>
      <c r="X1056" s="610"/>
      <c r="Y1056" s="610"/>
      <c r="AC1056">
        <f t="shared" si="257"/>
        <v>1902</v>
      </c>
      <c r="AD1056">
        <f t="shared" si="258"/>
        <v>11</v>
      </c>
      <c r="AE1056">
        <f t="shared" si="259"/>
        <v>0</v>
      </c>
      <c r="AF1056">
        <f>SUM($AE$10:AE1056)</f>
        <v>0</v>
      </c>
      <c r="AG1056">
        <f t="shared" si="260"/>
        <v>0</v>
      </c>
    </row>
    <row r="1057" spans="6:33" x14ac:dyDescent="0.2">
      <c r="F1057" s="610">
        <f t="shared" si="268"/>
        <v>1902</v>
      </c>
      <c r="G1057">
        <f t="shared" si="269"/>
        <v>1046</v>
      </c>
      <c r="H1057" s="612">
        <f t="shared" si="261"/>
        <v>1046</v>
      </c>
      <c r="I1057" s="598">
        <f t="shared" si="262"/>
        <v>0</v>
      </c>
      <c r="J1057" s="598">
        <f t="shared" si="270"/>
        <v>0</v>
      </c>
      <c r="K1057" s="598">
        <f t="shared" si="263"/>
        <v>0</v>
      </c>
      <c r="L1057" s="598">
        <f t="shared" si="264"/>
        <v>0</v>
      </c>
      <c r="M1057" s="598">
        <f t="shared" si="256"/>
        <v>0</v>
      </c>
      <c r="N1057" s="598">
        <f t="shared" si="265"/>
        <v>0</v>
      </c>
      <c r="P1057" s="610"/>
      <c r="V1057" s="598">
        <f t="shared" si="266"/>
        <v>0</v>
      </c>
      <c r="W1057" s="612">
        <f t="shared" si="267"/>
        <v>1046</v>
      </c>
      <c r="X1057" s="610"/>
      <c r="Y1057" s="610"/>
      <c r="AC1057">
        <f t="shared" si="257"/>
        <v>1902</v>
      </c>
      <c r="AD1057">
        <f t="shared" si="258"/>
        <v>11</v>
      </c>
      <c r="AE1057">
        <f t="shared" si="259"/>
        <v>0</v>
      </c>
      <c r="AF1057">
        <f>SUM($AE$10:AE1057)</f>
        <v>0</v>
      </c>
      <c r="AG1057">
        <f t="shared" si="260"/>
        <v>0</v>
      </c>
    </row>
    <row r="1058" spans="6:33" x14ac:dyDescent="0.2">
      <c r="F1058" s="610">
        <f t="shared" si="268"/>
        <v>1902</v>
      </c>
      <c r="G1058">
        <f t="shared" si="269"/>
        <v>1047</v>
      </c>
      <c r="H1058" s="612">
        <f t="shared" si="261"/>
        <v>1047</v>
      </c>
      <c r="I1058" s="598">
        <f t="shared" si="262"/>
        <v>0</v>
      </c>
      <c r="J1058" s="598">
        <f t="shared" si="270"/>
        <v>0</v>
      </c>
      <c r="K1058" s="598">
        <f t="shared" si="263"/>
        <v>0</v>
      </c>
      <c r="L1058" s="598">
        <f t="shared" si="264"/>
        <v>0</v>
      </c>
      <c r="M1058" s="598">
        <f t="shared" si="256"/>
        <v>0</v>
      </c>
      <c r="N1058" s="598">
        <f t="shared" si="265"/>
        <v>0</v>
      </c>
      <c r="P1058" s="610"/>
      <c r="V1058" s="598">
        <f t="shared" si="266"/>
        <v>0</v>
      </c>
      <c r="W1058" s="612">
        <f t="shared" si="267"/>
        <v>1047</v>
      </c>
      <c r="X1058" s="610"/>
      <c r="Y1058" s="610"/>
      <c r="AC1058">
        <f t="shared" si="257"/>
        <v>1902</v>
      </c>
      <c r="AD1058">
        <f t="shared" si="258"/>
        <v>11</v>
      </c>
      <c r="AE1058">
        <f t="shared" si="259"/>
        <v>0</v>
      </c>
      <c r="AF1058">
        <f>SUM($AE$10:AE1058)</f>
        <v>0</v>
      </c>
      <c r="AG1058">
        <f t="shared" si="260"/>
        <v>0</v>
      </c>
    </row>
    <row r="1059" spans="6:33" x14ac:dyDescent="0.2">
      <c r="F1059" s="610">
        <f t="shared" si="268"/>
        <v>1902</v>
      </c>
      <c r="G1059">
        <f t="shared" si="269"/>
        <v>1048</v>
      </c>
      <c r="H1059" s="612">
        <f t="shared" si="261"/>
        <v>1048</v>
      </c>
      <c r="I1059" s="598">
        <f t="shared" si="262"/>
        <v>0</v>
      </c>
      <c r="J1059" s="598">
        <f t="shared" si="270"/>
        <v>0</v>
      </c>
      <c r="K1059" s="598">
        <f t="shared" si="263"/>
        <v>0</v>
      </c>
      <c r="L1059" s="598">
        <f t="shared" si="264"/>
        <v>0</v>
      </c>
      <c r="M1059" s="598">
        <f t="shared" si="256"/>
        <v>0</v>
      </c>
      <c r="N1059" s="598">
        <f t="shared" si="265"/>
        <v>0</v>
      </c>
      <c r="P1059" s="610"/>
      <c r="V1059" s="598">
        <f t="shared" si="266"/>
        <v>0</v>
      </c>
      <c r="W1059" s="612">
        <f t="shared" si="267"/>
        <v>1048</v>
      </c>
      <c r="X1059" s="610"/>
      <c r="Y1059" s="610"/>
      <c r="AC1059">
        <f t="shared" si="257"/>
        <v>1902</v>
      </c>
      <c r="AD1059">
        <f t="shared" si="258"/>
        <v>11</v>
      </c>
      <c r="AE1059">
        <f t="shared" si="259"/>
        <v>0</v>
      </c>
      <c r="AF1059">
        <f>SUM($AE$10:AE1059)</f>
        <v>0</v>
      </c>
      <c r="AG1059">
        <f t="shared" si="260"/>
        <v>0</v>
      </c>
    </row>
    <row r="1060" spans="6:33" x14ac:dyDescent="0.2">
      <c r="F1060" s="610">
        <f t="shared" si="268"/>
        <v>1902</v>
      </c>
      <c r="G1060">
        <f t="shared" si="269"/>
        <v>1049</v>
      </c>
      <c r="H1060" s="612">
        <f t="shared" si="261"/>
        <v>1049</v>
      </c>
      <c r="I1060" s="598">
        <f t="shared" si="262"/>
        <v>0</v>
      </c>
      <c r="J1060" s="598">
        <f t="shared" si="270"/>
        <v>0</v>
      </c>
      <c r="K1060" s="598">
        <f t="shared" si="263"/>
        <v>0</v>
      </c>
      <c r="L1060" s="598">
        <f t="shared" si="264"/>
        <v>0</v>
      </c>
      <c r="M1060" s="598">
        <f t="shared" si="256"/>
        <v>0</v>
      </c>
      <c r="N1060" s="598">
        <f t="shared" si="265"/>
        <v>0</v>
      </c>
      <c r="P1060" s="610"/>
      <c r="V1060" s="598">
        <f t="shared" si="266"/>
        <v>0</v>
      </c>
      <c r="W1060" s="612">
        <f t="shared" si="267"/>
        <v>1049</v>
      </c>
      <c r="X1060" s="610"/>
      <c r="Y1060" s="610"/>
      <c r="AC1060">
        <f t="shared" si="257"/>
        <v>1902</v>
      </c>
      <c r="AD1060">
        <f t="shared" si="258"/>
        <v>11</v>
      </c>
      <c r="AE1060">
        <f t="shared" si="259"/>
        <v>0</v>
      </c>
      <c r="AF1060">
        <f>SUM($AE$10:AE1060)</f>
        <v>0</v>
      </c>
      <c r="AG1060">
        <f t="shared" si="260"/>
        <v>0</v>
      </c>
    </row>
    <row r="1061" spans="6:33" x14ac:dyDescent="0.2">
      <c r="F1061" s="610">
        <f t="shared" si="268"/>
        <v>1902</v>
      </c>
      <c r="G1061">
        <f t="shared" si="269"/>
        <v>1050</v>
      </c>
      <c r="H1061" s="612">
        <f t="shared" si="261"/>
        <v>1050</v>
      </c>
      <c r="I1061" s="598">
        <f t="shared" si="262"/>
        <v>0</v>
      </c>
      <c r="J1061" s="598">
        <f t="shared" si="270"/>
        <v>0</v>
      </c>
      <c r="K1061" s="598">
        <f t="shared" si="263"/>
        <v>0</v>
      </c>
      <c r="L1061" s="598">
        <f t="shared" si="264"/>
        <v>0</v>
      </c>
      <c r="M1061" s="598">
        <f t="shared" si="256"/>
        <v>0</v>
      </c>
      <c r="N1061" s="598">
        <f t="shared" si="265"/>
        <v>0</v>
      </c>
      <c r="P1061" s="610"/>
      <c r="V1061" s="598">
        <f t="shared" si="266"/>
        <v>0</v>
      </c>
      <c r="W1061" s="612">
        <f t="shared" si="267"/>
        <v>1050</v>
      </c>
      <c r="X1061" s="610"/>
      <c r="Y1061" s="610"/>
      <c r="AC1061">
        <f t="shared" si="257"/>
        <v>1902</v>
      </c>
      <c r="AD1061">
        <f t="shared" si="258"/>
        <v>11</v>
      </c>
      <c r="AE1061">
        <f t="shared" si="259"/>
        <v>0</v>
      </c>
      <c r="AF1061">
        <f>SUM($AE$10:AE1061)</f>
        <v>0</v>
      </c>
      <c r="AG1061">
        <f t="shared" si="260"/>
        <v>0</v>
      </c>
    </row>
    <row r="1062" spans="6:33" x14ac:dyDescent="0.2">
      <c r="F1062" s="610">
        <f t="shared" si="268"/>
        <v>1902</v>
      </c>
      <c r="G1062">
        <f t="shared" si="269"/>
        <v>1051</v>
      </c>
      <c r="H1062" s="612">
        <f t="shared" si="261"/>
        <v>1051</v>
      </c>
      <c r="I1062" s="598">
        <f t="shared" si="262"/>
        <v>0</v>
      </c>
      <c r="J1062" s="598">
        <f t="shared" si="270"/>
        <v>0</v>
      </c>
      <c r="K1062" s="598">
        <f t="shared" si="263"/>
        <v>0</v>
      </c>
      <c r="L1062" s="598">
        <f t="shared" si="264"/>
        <v>0</v>
      </c>
      <c r="M1062" s="598">
        <f t="shared" si="256"/>
        <v>0</v>
      </c>
      <c r="N1062" s="598">
        <f t="shared" si="265"/>
        <v>0</v>
      </c>
      <c r="P1062" s="610"/>
      <c r="V1062" s="598">
        <f t="shared" si="266"/>
        <v>0</v>
      </c>
      <c r="W1062" s="612">
        <f t="shared" si="267"/>
        <v>1051</v>
      </c>
      <c r="X1062" s="610"/>
      <c r="Y1062" s="610"/>
      <c r="AC1062">
        <f t="shared" si="257"/>
        <v>1902</v>
      </c>
      <c r="AD1062">
        <f t="shared" si="258"/>
        <v>11</v>
      </c>
      <c r="AE1062">
        <f t="shared" si="259"/>
        <v>0</v>
      </c>
      <c r="AF1062">
        <f>SUM($AE$10:AE1062)</f>
        <v>0</v>
      </c>
      <c r="AG1062">
        <f t="shared" si="260"/>
        <v>0</v>
      </c>
    </row>
    <row r="1063" spans="6:33" x14ac:dyDescent="0.2">
      <c r="F1063" s="610">
        <f t="shared" si="268"/>
        <v>1902</v>
      </c>
      <c r="G1063">
        <f t="shared" si="269"/>
        <v>1052</v>
      </c>
      <c r="H1063" s="612">
        <f t="shared" si="261"/>
        <v>1052</v>
      </c>
      <c r="I1063" s="598">
        <f t="shared" si="262"/>
        <v>0</v>
      </c>
      <c r="J1063" s="598">
        <f t="shared" si="270"/>
        <v>0</v>
      </c>
      <c r="K1063" s="598">
        <f t="shared" si="263"/>
        <v>0</v>
      </c>
      <c r="L1063" s="598">
        <f t="shared" si="264"/>
        <v>0</v>
      </c>
      <c r="M1063" s="598">
        <f t="shared" si="256"/>
        <v>0</v>
      </c>
      <c r="N1063" s="598">
        <f t="shared" si="265"/>
        <v>0</v>
      </c>
      <c r="P1063" s="610"/>
      <c r="V1063" s="598">
        <f t="shared" si="266"/>
        <v>0</v>
      </c>
      <c r="W1063" s="612">
        <f t="shared" si="267"/>
        <v>1052</v>
      </c>
      <c r="X1063" s="610"/>
      <c r="Y1063" s="610"/>
      <c r="AC1063">
        <f t="shared" si="257"/>
        <v>1902</v>
      </c>
      <c r="AD1063">
        <f t="shared" si="258"/>
        <v>11</v>
      </c>
      <c r="AE1063">
        <f t="shared" si="259"/>
        <v>0</v>
      </c>
      <c r="AF1063">
        <f>SUM($AE$10:AE1063)</f>
        <v>0</v>
      </c>
      <c r="AG1063">
        <f t="shared" si="260"/>
        <v>0</v>
      </c>
    </row>
    <row r="1064" spans="6:33" x14ac:dyDescent="0.2">
      <c r="F1064" s="610">
        <f t="shared" si="268"/>
        <v>1902</v>
      </c>
      <c r="G1064">
        <f t="shared" si="269"/>
        <v>1053</v>
      </c>
      <c r="H1064" s="612">
        <f t="shared" si="261"/>
        <v>1053</v>
      </c>
      <c r="I1064" s="598">
        <f t="shared" si="262"/>
        <v>0</v>
      </c>
      <c r="J1064" s="598">
        <f t="shared" si="270"/>
        <v>0</v>
      </c>
      <c r="K1064" s="598">
        <f t="shared" si="263"/>
        <v>0</v>
      </c>
      <c r="L1064" s="598">
        <f t="shared" si="264"/>
        <v>0</v>
      </c>
      <c r="M1064" s="598">
        <f t="shared" si="256"/>
        <v>0</v>
      </c>
      <c r="N1064" s="598">
        <f t="shared" si="265"/>
        <v>0</v>
      </c>
      <c r="P1064" s="610"/>
      <c r="V1064" s="598">
        <f t="shared" si="266"/>
        <v>0</v>
      </c>
      <c r="W1064" s="612">
        <f t="shared" si="267"/>
        <v>1053</v>
      </c>
      <c r="X1064" s="610"/>
      <c r="Y1064" s="610"/>
      <c r="AC1064">
        <f t="shared" si="257"/>
        <v>1902</v>
      </c>
      <c r="AD1064">
        <f t="shared" si="258"/>
        <v>11</v>
      </c>
      <c r="AE1064">
        <f t="shared" si="259"/>
        <v>0</v>
      </c>
      <c r="AF1064">
        <f>SUM($AE$10:AE1064)</f>
        <v>0</v>
      </c>
      <c r="AG1064">
        <f t="shared" si="260"/>
        <v>0</v>
      </c>
    </row>
    <row r="1065" spans="6:33" x14ac:dyDescent="0.2">
      <c r="F1065" s="610">
        <f t="shared" si="268"/>
        <v>1902</v>
      </c>
      <c r="G1065">
        <f t="shared" si="269"/>
        <v>1054</v>
      </c>
      <c r="H1065" s="612">
        <f t="shared" si="261"/>
        <v>1054</v>
      </c>
      <c r="I1065" s="598">
        <f t="shared" si="262"/>
        <v>0</v>
      </c>
      <c r="J1065" s="598">
        <f t="shared" si="270"/>
        <v>0</v>
      </c>
      <c r="K1065" s="598">
        <f t="shared" si="263"/>
        <v>0</v>
      </c>
      <c r="L1065" s="598">
        <f t="shared" si="264"/>
        <v>0</v>
      </c>
      <c r="M1065" s="598">
        <f t="shared" si="256"/>
        <v>0</v>
      </c>
      <c r="N1065" s="598">
        <f t="shared" si="265"/>
        <v>0</v>
      </c>
      <c r="P1065" s="610"/>
      <c r="V1065" s="598">
        <f t="shared" si="266"/>
        <v>0</v>
      </c>
      <c r="W1065" s="612">
        <f t="shared" si="267"/>
        <v>1054</v>
      </c>
      <c r="X1065" s="610"/>
      <c r="Y1065" s="610"/>
      <c r="AC1065">
        <f t="shared" si="257"/>
        <v>1902</v>
      </c>
      <c r="AD1065">
        <f t="shared" si="258"/>
        <v>11</v>
      </c>
      <c r="AE1065">
        <f t="shared" si="259"/>
        <v>0</v>
      </c>
      <c r="AF1065">
        <f>SUM($AE$10:AE1065)</f>
        <v>0</v>
      </c>
      <c r="AG1065">
        <f t="shared" si="260"/>
        <v>0</v>
      </c>
    </row>
    <row r="1066" spans="6:33" x14ac:dyDescent="0.2">
      <c r="F1066" s="610">
        <f t="shared" si="268"/>
        <v>1902</v>
      </c>
      <c r="G1066">
        <f t="shared" si="269"/>
        <v>1055</v>
      </c>
      <c r="H1066" s="612">
        <f t="shared" si="261"/>
        <v>1055</v>
      </c>
      <c r="I1066" s="598">
        <f t="shared" si="262"/>
        <v>0</v>
      </c>
      <c r="J1066" s="598">
        <f t="shared" si="270"/>
        <v>0</v>
      </c>
      <c r="K1066" s="598">
        <f t="shared" si="263"/>
        <v>0</v>
      </c>
      <c r="L1066" s="598">
        <f t="shared" si="264"/>
        <v>0</v>
      </c>
      <c r="M1066" s="598">
        <f t="shared" si="256"/>
        <v>0</v>
      </c>
      <c r="N1066" s="598">
        <f t="shared" si="265"/>
        <v>0</v>
      </c>
      <c r="P1066" s="610"/>
      <c r="V1066" s="598">
        <f t="shared" si="266"/>
        <v>0</v>
      </c>
      <c r="W1066" s="612">
        <f t="shared" si="267"/>
        <v>1055</v>
      </c>
      <c r="X1066" s="610"/>
      <c r="Y1066" s="610"/>
      <c r="AC1066">
        <f t="shared" si="257"/>
        <v>1902</v>
      </c>
      <c r="AD1066">
        <f t="shared" si="258"/>
        <v>11</v>
      </c>
      <c r="AE1066">
        <f t="shared" si="259"/>
        <v>0</v>
      </c>
      <c r="AF1066">
        <f>SUM($AE$10:AE1066)</f>
        <v>0</v>
      </c>
      <c r="AG1066">
        <f t="shared" si="260"/>
        <v>0</v>
      </c>
    </row>
    <row r="1067" spans="6:33" x14ac:dyDescent="0.2">
      <c r="F1067" s="610">
        <f t="shared" si="268"/>
        <v>1902</v>
      </c>
      <c r="G1067">
        <f t="shared" si="269"/>
        <v>1056</v>
      </c>
      <c r="H1067" s="612">
        <f t="shared" si="261"/>
        <v>1056</v>
      </c>
      <c r="I1067" s="598">
        <f t="shared" si="262"/>
        <v>0</v>
      </c>
      <c r="J1067" s="598">
        <f t="shared" si="270"/>
        <v>0</v>
      </c>
      <c r="K1067" s="598">
        <f t="shared" si="263"/>
        <v>0</v>
      </c>
      <c r="L1067" s="598">
        <f t="shared" si="264"/>
        <v>0</v>
      </c>
      <c r="M1067" s="598">
        <f t="shared" si="256"/>
        <v>0</v>
      </c>
      <c r="N1067" s="598">
        <f t="shared" si="265"/>
        <v>0</v>
      </c>
      <c r="P1067" s="610"/>
      <c r="V1067" s="598">
        <f t="shared" si="266"/>
        <v>0</v>
      </c>
      <c r="W1067" s="612">
        <f t="shared" si="267"/>
        <v>1056</v>
      </c>
      <c r="X1067" s="610"/>
      <c r="Y1067" s="610"/>
      <c r="AC1067">
        <f t="shared" si="257"/>
        <v>1902</v>
      </c>
      <c r="AD1067">
        <f t="shared" si="258"/>
        <v>11</v>
      </c>
      <c r="AE1067">
        <f t="shared" si="259"/>
        <v>0</v>
      </c>
      <c r="AF1067">
        <f>SUM($AE$10:AE1067)</f>
        <v>0</v>
      </c>
      <c r="AG1067">
        <f t="shared" si="260"/>
        <v>0</v>
      </c>
    </row>
    <row r="1068" spans="6:33" x14ac:dyDescent="0.2">
      <c r="F1068" s="610">
        <f t="shared" si="268"/>
        <v>1902</v>
      </c>
      <c r="G1068">
        <f t="shared" si="269"/>
        <v>1057</v>
      </c>
      <c r="H1068" s="612">
        <f t="shared" si="261"/>
        <v>1057</v>
      </c>
      <c r="I1068" s="598">
        <f t="shared" si="262"/>
        <v>0</v>
      </c>
      <c r="J1068" s="598">
        <f t="shared" si="270"/>
        <v>0</v>
      </c>
      <c r="K1068" s="598">
        <f t="shared" si="263"/>
        <v>0</v>
      </c>
      <c r="L1068" s="598">
        <f t="shared" si="264"/>
        <v>0</v>
      </c>
      <c r="M1068" s="598">
        <f t="shared" si="256"/>
        <v>0</v>
      </c>
      <c r="N1068" s="598">
        <f t="shared" si="265"/>
        <v>0</v>
      </c>
      <c r="P1068" s="610"/>
      <c r="V1068" s="598">
        <f t="shared" si="266"/>
        <v>0</v>
      </c>
      <c r="W1068" s="612">
        <f t="shared" si="267"/>
        <v>1057</v>
      </c>
      <c r="X1068" s="610"/>
      <c r="Y1068" s="610"/>
      <c r="AC1068">
        <f t="shared" si="257"/>
        <v>1902</v>
      </c>
      <c r="AD1068">
        <f t="shared" si="258"/>
        <v>11</v>
      </c>
      <c r="AE1068">
        <f t="shared" si="259"/>
        <v>0</v>
      </c>
      <c r="AF1068">
        <f>SUM($AE$10:AE1068)</f>
        <v>0</v>
      </c>
      <c r="AG1068">
        <f t="shared" si="260"/>
        <v>0</v>
      </c>
    </row>
    <row r="1069" spans="6:33" x14ac:dyDescent="0.2">
      <c r="F1069" s="610">
        <f t="shared" si="268"/>
        <v>1902</v>
      </c>
      <c r="G1069">
        <f t="shared" si="269"/>
        <v>1058</v>
      </c>
      <c r="H1069" s="612">
        <f t="shared" si="261"/>
        <v>1058</v>
      </c>
      <c r="I1069" s="598">
        <f t="shared" si="262"/>
        <v>0</v>
      </c>
      <c r="J1069" s="598">
        <f t="shared" si="270"/>
        <v>0</v>
      </c>
      <c r="K1069" s="598">
        <f t="shared" si="263"/>
        <v>0</v>
      </c>
      <c r="L1069" s="598">
        <f t="shared" si="264"/>
        <v>0</v>
      </c>
      <c r="M1069" s="598">
        <f t="shared" si="256"/>
        <v>0</v>
      </c>
      <c r="N1069" s="598">
        <f t="shared" si="265"/>
        <v>0</v>
      </c>
      <c r="P1069" s="610"/>
      <c r="V1069" s="598">
        <f t="shared" si="266"/>
        <v>0</v>
      </c>
      <c r="W1069" s="612">
        <f t="shared" si="267"/>
        <v>1058</v>
      </c>
      <c r="X1069" s="610"/>
      <c r="Y1069" s="610"/>
      <c r="AC1069">
        <f t="shared" si="257"/>
        <v>1902</v>
      </c>
      <c r="AD1069">
        <f t="shared" si="258"/>
        <v>11</v>
      </c>
      <c r="AE1069">
        <f t="shared" si="259"/>
        <v>0</v>
      </c>
      <c r="AF1069">
        <f>SUM($AE$10:AE1069)</f>
        <v>0</v>
      </c>
      <c r="AG1069">
        <f t="shared" si="260"/>
        <v>0</v>
      </c>
    </row>
    <row r="1070" spans="6:33" x14ac:dyDescent="0.2">
      <c r="F1070" s="610">
        <f t="shared" si="268"/>
        <v>1902</v>
      </c>
      <c r="G1070">
        <f t="shared" si="269"/>
        <v>1059</v>
      </c>
      <c r="H1070" s="612">
        <f t="shared" si="261"/>
        <v>1059</v>
      </c>
      <c r="I1070" s="598">
        <f t="shared" si="262"/>
        <v>0</v>
      </c>
      <c r="J1070" s="598">
        <f t="shared" si="270"/>
        <v>0</v>
      </c>
      <c r="K1070" s="598">
        <f t="shared" si="263"/>
        <v>0</v>
      </c>
      <c r="L1070" s="598">
        <f t="shared" si="264"/>
        <v>0</v>
      </c>
      <c r="M1070" s="598">
        <f t="shared" si="256"/>
        <v>0</v>
      </c>
      <c r="N1070" s="598">
        <f t="shared" si="265"/>
        <v>0</v>
      </c>
      <c r="P1070" s="610"/>
      <c r="V1070" s="598">
        <f t="shared" si="266"/>
        <v>0</v>
      </c>
      <c r="W1070" s="612">
        <f t="shared" si="267"/>
        <v>1059</v>
      </c>
      <c r="X1070" s="610"/>
      <c r="Y1070" s="610"/>
      <c r="AC1070">
        <f t="shared" si="257"/>
        <v>1902</v>
      </c>
      <c r="AD1070">
        <f t="shared" si="258"/>
        <v>11</v>
      </c>
      <c r="AE1070">
        <f t="shared" si="259"/>
        <v>0</v>
      </c>
      <c r="AF1070">
        <f>SUM($AE$10:AE1070)</f>
        <v>0</v>
      </c>
      <c r="AG1070">
        <f t="shared" si="260"/>
        <v>0</v>
      </c>
    </row>
    <row r="1071" spans="6:33" x14ac:dyDescent="0.2">
      <c r="F1071" s="610">
        <f t="shared" si="268"/>
        <v>1902</v>
      </c>
      <c r="G1071">
        <f t="shared" si="269"/>
        <v>1060</v>
      </c>
      <c r="H1071" s="612">
        <f t="shared" si="261"/>
        <v>1060</v>
      </c>
      <c r="I1071" s="598">
        <f t="shared" si="262"/>
        <v>0</v>
      </c>
      <c r="J1071" s="598">
        <f t="shared" si="270"/>
        <v>0</v>
      </c>
      <c r="K1071" s="598">
        <f t="shared" si="263"/>
        <v>0</v>
      </c>
      <c r="L1071" s="598">
        <f t="shared" si="264"/>
        <v>0</v>
      </c>
      <c r="M1071" s="598">
        <f t="shared" si="256"/>
        <v>0</v>
      </c>
      <c r="N1071" s="598">
        <f t="shared" si="265"/>
        <v>0</v>
      </c>
      <c r="P1071" s="610"/>
      <c r="V1071" s="598">
        <f t="shared" si="266"/>
        <v>0</v>
      </c>
      <c r="W1071" s="612">
        <f t="shared" si="267"/>
        <v>1060</v>
      </c>
      <c r="X1071" s="610"/>
      <c r="Y1071" s="610"/>
      <c r="AC1071">
        <f t="shared" si="257"/>
        <v>1902</v>
      </c>
      <c r="AD1071">
        <f t="shared" si="258"/>
        <v>11</v>
      </c>
      <c r="AE1071">
        <f t="shared" si="259"/>
        <v>0</v>
      </c>
      <c r="AF1071">
        <f>SUM($AE$10:AE1071)</f>
        <v>0</v>
      </c>
      <c r="AG1071">
        <f t="shared" si="260"/>
        <v>0</v>
      </c>
    </row>
    <row r="1072" spans="6:33" x14ac:dyDescent="0.2">
      <c r="F1072" s="610">
        <f t="shared" si="268"/>
        <v>1902</v>
      </c>
      <c r="G1072">
        <f t="shared" si="269"/>
        <v>1061</v>
      </c>
      <c r="H1072" s="612">
        <f t="shared" si="261"/>
        <v>1061</v>
      </c>
      <c r="I1072" s="598">
        <f t="shared" si="262"/>
        <v>0</v>
      </c>
      <c r="J1072" s="598">
        <f t="shared" si="270"/>
        <v>0</v>
      </c>
      <c r="K1072" s="598">
        <f t="shared" si="263"/>
        <v>0</v>
      </c>
      <c r="L1072" s="598">
        <f t="shared" si="264"/>
        <v>0</v>
      </c>
      <c r="M1072" s="598">
        <f t="shared" si="256"/>
        <v>0</v>
      </c>
      <c r="N1072" s="598">
        <f t="shared" si="265"/>
        <v>0</v>
      </c>
      <c r="P1072" s="610"/>
      <c r="V1072" s="598">
        <f t="shared" si="266"/>
        <v>0</v>
      </c>
      <c r="W1072" s="612">
        <f t="shared" si="267"/>
        <v>1061</v>
      </c>
      <c r="X1072" s="610"/>
      <c r="Y1072" s="610"/>
      <c r="AC1072">
        <f t="shared" si="257"/>
        <v>1902</v>
      </c>
      <c r="AD1072">
        <f t="shared" si="258"/>
        <v>11</v>
      </c>
      <c r="AE1072">
        <f t="shared" si="259"/>
        <v>0</v>
      </c>
      <c r="AF1072">
        <f>SUM($AE$10:AE1072)</f>
        <v>0</v>
      </c>
      <c r="AG1072">
        <f t="shared" si="260"/>
        <v>0</v>
      </c>
    </row>
    <row r="1073" spans="6:33" x14ac:dyDescent="0.2">
      <c r="F1073" s="610">
        <f t="shared" si="268"/>
        <v>1902</v>
      </c>
      <c r="G1073">
        <f t="shared" si="269"/>
        <v>1062</v>
      </c>
      <c r="H1073" s="612">
        <f t="shared" si="261"/>
        <v>1062</v>
      </c>
      <c r="I1073" s="598">
        <f t="shared" si="262"/>
        <v>0</v>
      </c>
      <c r="J1073" s="598">
        <f t="shared" si="270"/>
        <v>0</v>
      </c>
      <c r="K1073" s="598">
        <f t="shared" si="263"/>
        <v>0</v>
      </c>
      <c r="L1073" s="598">
        <f t="shared" si="264"/>
        <v>0</v>
      </c>
      <c r="M1073" s="598">
        <f t="shared" si="256"/>
        <v>0</v>
      </c>
      <c r="N1073" s="598">
        <f t="shared" si="265"/>
        <v>0</v>
      </c>
      <c r="P1073" s="610"/>
      <c r="V1073" s="598">
        <f t="shared" si="266"/>
        <v>0</v>
      </c>
      <c r="W1073" s="612">
        <f t="shared" si="267"/>
        <v>1062</v>
      </c>
      <c r="X1073" s="610"/>
      <c r="Y1073" s="610"/>
      <c r="AC1073">
        <f t="shared" si="257"/>
        <v>1902</v>
      </c>
      <c r="AD1073">
        <f t="shared" si="258"/>
        <v>11</v>
      </c>
      <c r="AE1073">
        <f t="shared" si="259"/>
        <v>0</v>
      </c>
      <c r="AF1073">
        <f>SUM($AE$10:AE1073)</f>
        <v>0</v>
      </c>
      <c r="AG1073">
        <f t="shared" si="260"/>
        <v>0</v>
      </c>
    </row>
    <row r="1074" spans="6:33" x14ac:dyDescent="0.2">
      <c r="F1074" s="610">
        <f t="shared" si="268"/>
        <v>1902</v>
      </c>
      <c r="G1074">
        <f t="shared" si="269"/>
        <v>1063</v>
      </c>
      <c r="H1074" s="612">
        <f t="shared" si="261"/>
        <v>1063</v>
      </c>
      <c r="I1074" s="598">
        <f t="shared" si="262"/>
        <v>0</v>
      </c>
      <c r="J1074" s="598">
        <f t="shared" si="270"/>
        <v>0</v>
      </c>
      <c r="K1074" s="598">
        <f t="shared" si="263"/>
        <v>0</v>
      </c>
      <c r="L1074" s="598">
        <f t="shared" si="264"/>
        <v>0</v>
      </c>
      <c r="M1074" s="598">
        <f t="shared" si="256"/>
        <v>0</v>
      </c>
      <c r="N1074" s="598">
        <f t="shared" si="265"/>
        <v>0</v>
      </c>
      <c r="P1074" s="610"/>
      <c r="V1074" s="598">
        <f t="shared" si="266"/>
        <v>0</v>
      </c>
      <c r="W1074" s="612">
        <f t="shared" si="267"/>
        <v>1063</v>
      </c>
      <c r="X1074" s="610"/>
      <c r="Y1074" s="610"/>
      <c r="AC1074">
        <f t="shared" si="257"/>
        <v>1902</v>
      </c>
      <c r="AD1074">
        <f t="shared" si="258"/>
        <v>11</v>
      </c>
      <c r="AE1074">
        <f t="shared" si="259"/>
        <v>0</v>
      </c>
      <c r="AF1074">
        <f>SUM($AE$10:AE1074)</f>
        <v>0</v>
      </c>
      <c r="AG1074">
        <f t="shared" si="260"/>
        <v>0</v>
      </c>
    </row>
    <row r="1075" spans="6:33" x14ac:dyDescent="0.2">
      <c r="F1075" s="610">
        <f t="shared" si="268"/>
        <v>1902</v>
      </c>
      <c r="G1075">
        <f t="shared" si="269"/>
        <v>1064</v>
      </c>
      <c r="H1075" s="612">
        <f t="shared" si="261"/>
        <v>1064</v>
      </c>
      <c r="I1075" s="598">
        <f t="shared" si="262"/>
        <v>0</v>
      </c>
      <c r="J1075" s="598">
        <f t="shared" si="270"/>
        <v>0</v>
      </c>
      <c r="K1075" s="598">
        <f t="shared" si="263"/>
        <v>0</v>
      </c>
      <c r="L1075" s="598">
        <f t="shared" si="264"/>
        <v>0</v>
      </c>
      <c r="M1075" s="598">
        <f t="shared" si="256"/>
        <v>0</v>
      </c>
      <c r="N1075" s="598">
        <f t="shared" si="265"/>
        <v>0</v>
      </c>
      <c r="P1075" s="610"/>
      <c r="V1075" s="598">
        <f t="shared" si="266"/>
        <v>0</v>
      </c>
      <c r="W1075" s="612">
        <f t="shared" si="267"/>
        <v>1064</v>
      </c>
      <c r="X1075" s="610"/>
      <c r="Y1075" s="610"/>
      <c r="AC1075">
        <f t="shared" si="257"/>
        <v>1902</v>
      </c>
      <c r="AD1075">
        <f t="shared" si="258"/>
        <v>11</v>
      </c>
      <c r="AE1075">
        <f t="shared" si="259"/>
        <v>0</v>
      </c>
      <c r="AF1075">
        <f>SUM($AE$10:AE1075)</f>
        <v>0</v>
      </c>
      <c r="AG1075">
        <f t="shared" si="260"/>
        <v>0</v>
      </c>
    </row>
    <row r="1076" spans="6:33" x14ac:dyDescent="0.2">
      <c r="F1076" s="610">
        <f t="shared" si="268"/>
        <v>1902</v>
      </c>
      <c r="G1076">
        <f t="shared" si="269"/>
        <v>1065</v>
      </c>
      <c r="H1076" s="612">
        <f t="shared" si="261"/>
        <v>1065</v>
      </c>
      <c r="I1076" s="598">
        <f t="shared" si="262"/>
        <v>0</v>
      </c>
      <c r="J1076" s="598">
        <f t="shared" si="270"/>
        <v>0</v>
      </c>
      <c r="K1076" s="598">
        <f t="shared" si="263"/>
        <v>0</v>
      </c>
      <c r="L1076" s="598">
        <f t="shared" si="264"/>
        <v>0</v>
      </c>
      <c r="M1076" s="598">
        <f t="shared" si="256"/>
        <v>0</v>
      </c>
      <c r="N1076" s="598">
        <f t="shared" si="265"/>
        <v>0</v>
      </c>
      <c r="P1076" s="610"/>
      <c r="V1076" s="598">
        <f t="shared" si="266"/>
        <v>0</v>
      </c>
      <c r="W1076" s="612">
        <f t="shared" si="267"/>
        <v>1065</v>
      </c>
      <c r="X1076" s="610"/>
      <c r="Y1076" s="610"/>
      <c r="AC1076">
        <f t="shared" si="257"/>
        <v>1902</v>
      </c>
      <c r="AD1076">
        <f t="shared" si="258"/>
        <v>11</v>
      </c>
      <c r="AE1076">
        <f t="shared" si="259"/>
        <v>0</v>
      </c>
      <c r="AF1076">
        <f>SUM($AE$10:AE1076)</f>
        <v>0</v>
      </c>
      <c r="AG1076">
        <f t="shared" si="260"/>
        <v>0</v>
      </c>
    </row>
    <row r="1077" spans="6:33" x14ac:dyDescent="0.2">
      <c r="F1077" s="610">
        <f t="shared" si="268"/>
        <v>1902</v>
      </c>
      <c r="G1077">
        <f t="shared" si="269"/>
        <v>1066</v>
      </c>
      <c r="H1077" s="612">
        <f t="shared" si="261"/>
        <v>1066</v>
      </c>
      <c r="I1077" s="598">
        <f t="shared" si="262"/>
        <v>0</v>
      </c>
      <c r="J1077" s="598">
        <f t="shared" si="270"/>
        <v>0</v>
      </c>
      <c r="K1077" s="598">
        <f t="shared" si="263"/>
        <v>0</v>
      </c>
      <c r="L1077" s="598">
        <f t="shared" si="264"/>
        <v>0</v>
      </c>
      <c r="M1077" s="598">
        <f t="shared" si="256"/>
        <v>0</v>
      </c>
      <c r="N1077" s="598">
        <f t="shared" si="265"/>
        <v>0</v>
      </c>
      <c r="P1077" s="610"/>
      <c r="V1077" s="598">
        <f t="shared" si="266"/>
        <v>0</v>
      </c>
      <c r="W1077" s="612">
        <f t="shared" si="267"/>
        <v>1066</v>
      </c>
      <c r="X1077" s="610"/>
      <c r="Y1077" s="610"/>
      <c r="AC1077">
        <f t="shared" si="257"/>
        <v>1902</v>
      </c>
      <c r="AD1077">
        <f t="shared" si="258"/>
        <v>12</v>
      </c>
      <c r="AE1077">
        <f t="shared" si="259"/>
        <v>0</v>
      </c>
      <c r="AF1077">
        <f>SUM($AE$10:AE1077)</f>
        <v>0</v>
      </c>
      <c r="AG1077">
        <f t="shared" si="260"/>
        <v>0</v>
      </c>
    </row>
    <row r="1078" spans="6:33" x14ac:dyDescent="0.2">
      <c r="F1078" s="610">
        <f t="shared" si="268"/>
        <v>1902</v>
      </c>
      <c r="G1078">
        <f t="shared" si="269"/>
        <v>1067</v>
      </c>
      <c r="H1078" s="612">
        <f t="shared" si="261"/>
        <v>1067</v>
      </c>
      <c r="I1078" s="598">
        <f t="shared" si="262"/>
        <v>0</v>
      </c>
      <c r="J1078" s="598">
        <f t="shared" si="270"/>
        <v>0</v>
      </c>
      <c r="K1078" s="598">
        <f t="shared" si="263"/>
        <v>0</v>
      </c>
      <c r="L1078" s="598">
        <f t="shared" si="264"/>
        <v>0</v>
      </c>
      <c r="M1078" s="598">
        <f t="shared" si="256"/>
        <v>0</v>
      </c>
      <c r="N1078" s="598">
        <f t="shared" si="265"/>
        <v>0</v>
      </c>
      <c r="P1078" s="610"/>
      <c r="V1078" s="598">
        <f t="shared" si="266"/>
        <v>0</v>
      </c>
      <c r="W1078" s="612">
        <f t="shared" si="267"/>
        <v>1067</v>
      </c>
      <c r="X1078" s="610"/>
      <c r="Y1078" s="610"/>
      <c r="AC1078">
        <f t="shared" si="257"/>
        <v>1902</v>
      </c>
      <c r="AD1078">
        <f t="shared" si="258"/>
        <v>12</v>
      </c>
      <c r="AE1078">
        <f t="shared" si="259"/>
        <v>0</v>
      </c>
      <c r="AF1078">
        <f>SUM($AE$10:AE1078)</f>
        <v>0</v>
      </c>
      <c r="AG1078">
        <f t="shared" si="260"/>
        <v>0</v>
      </c>
    </row>
    <row r="1079" spans="6:33" x14ac:dyDescent="0.2">
      <c r="F1079" s="610">
        <f t="shared" si="268"/>
        <v>1902</v>
      </c>
      <c r="G1079">
        <f t="shared" si="269"/>
        <v>1068</v>
      </c>
      <c r="H1079" s="612">
        <f t="shared" si="261"/>
        <v>1068</v>
      </c>
      <c r="I1079" s="598">
        <f t="shared" si="262"/>
        <v>0</v>
      </c>
      <c r="J1079" s="598">
        <f t="shared" si="270"/>
        <v>0</v>
      </c>
      <c r="K1079" s="598">
        <f t="shared" si="263"/>
        <v>0</v>
      </c>
      <c r="L1079" s="598">
        <f t="shared" si="264"/>
        <v>0</v>
      </c>
      <c r="M1079" s="598">
        <f t="shared" si="256"/>
        <v>0</v>
      </c>
      <c r="N1079" s="598">
        <f t="shared" si="265"/>
        <v>0</v>
      </c>
      <c r="P1079" s="610"/>
      <c r="V1079" s="598">
        <f t="shared" si="266"/>
        <v>0</v>
      </c>
      <c r="W1079" s="612">
        <f t="shared" si="267"/>
        <v>1068</v>
      </c>
      <c r="X1079" s="610"/>
      <c r="Y1079" s="610"/>
      <c r="AC1079">
        <f t="shared" si="257"/>
        <v>1902</v>
      </c>
      <c r="AD1079">
        <f t="shared" si="258"/>
        <v>12</v>
      </c>
      <c r="AE1079">
        <f t="shared" si="259"/>
        <v>0</v>
      </c>
      <c r="AF1079">
        <f>SUM($AE$10:AE1079)</f>
        <v>0</v>
      </c>
      <c r="AG1079">
        <f t="shared" si="260"/>
        <v>0</v>
      </c>
    </row>
    <row r="1080" spans="6:33" x14ac:dyDescent="0.2">
      <c r="F1080" s="610">
        <f t="shared" si="268"/>
        <v>1902</v>
      </c>
      <c r="G1080">
        <f t="shared" si="269"/>
        <v>1069</v>
      </c>
      <c r="H1080" s="612">
        <f t="shared" si="261"/>
        <v>1069</v>
      </c>
      <c r="I1080" s="598">
        <f t="shared" si="262"/>
        <v>0</v>
      </c>
      <c r="J1080" s="598">
        <f t="shared" si="270"/>
        <v>0</v>
      </c>
      <c r="K1080" s="598">
        <f t="shared" si="263"/>
        <v>0</v>
      </c>
      <c r="L1080" s="598">
        <f t="shared" si="264"/>
        <v>0</v>
      </c>
      <c r="M1080" s="598">
        <f t="shared" si="256"/>
        <v>0</v>
      </c>
      <c r="N1080" s="598">
        <f t="shared" si="265"/>
        <v>0</v>
      </c>
      <c r="P1080" s="610"/>
      <c r="V1080" s="598">
        <f t="shared" si="266"/>
        <v>0</v>
      </c>
      <c r="W1080" s="612">
        <f t="shared" si="267"/>
        <v>1069</v>
      </c>
      <c r="X1080" s="610"/>
      <c r="Y1080" s="610"/>
      <c r="AC1080">
        <f t="shared" si="257"/>
        <v>1902</v>
      </c>
      <c r="AD1080">
        <f t="shared" si="258"/>
        <v>12</v>
      </c>
      <c r="AE1080">
        <f t="shared" si="259"/>
        <v>0</v>
      </c>
      <c r="AF1080">
        <f>SUM($AE$10:AE1080)</f>
        <v>0</v>
      </c>
      <c r="AG1080">
        <f t="shared" si="260"/>
        <v>0</v>
      </c>
    </row>
    <row r="1081" spans="6:33" x14ac:dyDescent="0.2">
      <c r="F1081" s="610">
        <f t="shared" si="268"/>
        <v>1902</v>
      </c>
      <c r="G1081">
        <f t="shared" si="269"/>
        <v>1070</v>
      </c>
      <c r="H1081" s="612">
        <f t="shared" si="261"/>
        <v>1070</v>
      </c>
      <c r="I1081" s="598">
        <f t="shared" si="262"/>
        <v>0</v>
      </c>
      <c r="J1081" s="598">
        <f t="shared" si="270"/>
        <v>0</v>
      </c>
      <c r="K1081" s="598">
        <f t="shared" si="263"/>
        <v>0</v>
      </c>
      <c r="L1081" s="598">
        <f t="shared" si="264"/>
        <v>0</v>
      </c>
      <c r="M1081" s="598">
        <f t="shared" si="256"/>
        <v>0</v>
      </c>
      <c r="N1081" s="598">
        <f t="shared" si="265"/>
        <v>0</v>
      </c>
      <c r="P1081" s="610"/>
      <c r="V1081" s="598">
        <f t="shared" si="266"/>
        <v>0</v>
      </c>
      <c r="W1081" s="612">
        <f t="shared" si="267"/>
        <v>1070</v>
      </c>
      <c r="X1081" s="610"/>
      <c r="Y1081" s="610"/>
      <c r="AC1081">
        <f t="shared" si="257"/>
        <v>1902</v>
      </c>
      <c r="AD1081">
        <f t="shared" si="258"/>
        <v>12</v>
      </c>
      <c r="AE1081">
        <f t="shared" si="259"/>
        <v>0</v>
      </c>
      <c r="AF1081">
        <f>SUM($AE$10:AE1081)</f>
        <v>0</v>
      </c>
      <c r="AG1081">
        <f t="shared" si="260"/>
        <v>0</v>
      </c>
    </row>
    <row r="1082" spans="6:33" x14ac:dyDescent="0.2">
      <c r="F1082" s="610">
        <f t="shared" si="268"/>
        <v>1902</v>
      </c>
      <c r="G1082">
        <f t="shared" si="269"/>
        <v>1071</v>
      </c>
      <c r="H1082" s="612">
        <f t="shared" si="261"/>
        <v>1071</v>
      </c>
      <c r="I1082" s="598">
        <f t="shared" si="262"/>
        <v>0</v>
      </c>
      <c r="J1082" s="598">
        <f t="shared" si="270"/>
        <v>0</v>
      </c>
      <c r="K1082" s="598">
        <f t="shared" si="263"/>
        <v>0</v>
      </c>
      <c r="L1082" s="598">
        <f t="shared" si="264"/>
        <v>0</v>
      </c>
      <c r="M1082" s="598">
        <f t="shared" si="256"/>
        <v>0</v>
      </c>
      <c r="N1082" s="598">
        <f t="shared" si="265"/>
        <v>0</v>
      </c>
      <c r="P1082" s="610"/>
      <c r="V1082" s="598">
        <f t="shared" si="266"/>
        <v>0</v>
      </c>
      <c r="W1082" s="612">
        <f t="shared" si="267"/>
        <v>1071</v>
      </c>
      <c r="X1082" s="610"/>
      <c r="Y1082" s="610"/>
      <c r="AC1082">
        <f t="shared" si="257"/>
        <v>1902</v>
      </c>
      <c r="AD1082">
        <f t="shared" si="258"/>
        <v>12</v>
      </c>
      <c r="AE1082">
        <f t="shared" si="259"/>
        <v>0</v>
      </c>
      <c r="AF1082">
        <f>SUM($AE$10:AE1082)</f>
        <v>0</v>
      </c>
      <c r="AG1082">
        <f t="shared" si="260"/>
        <v>0</v>
      </c>
    </row>
    <row r="1083" spans="6:33" x14ac:dyDescent="0.2">
      <c r="F1083" s="610">
        <f t="shared" si="268"/>
        <v>1902</v>
      </c>
      <c r="G1083">
        <f t="shared" si="269"/>
        <v>1072</v>
      </c>
      <c r="H1083" s="612">
        <f t="shared" si="261"/>
        <v>1072</v>
      </c>
      <c r="I1083" s="598">
        <f t="shared" si="262"/>
        <v>0</v>
      </c>
      <c r="J1083" s="598">
        <f t="shared" si="270"/>
        <v>0</v>
      </c>
      <c r="K1083" s="598">
        <f t="shared" si="263"/>
        <v>0</v>
      </c>
      <c r="L1083" s="598">
        <f t="shared" si="264"/>
        <v>0</v>
      </c>
      <c r="M1083" s="598">
        <f t="shared" si="256"/>
        <v>0</v>
      </c>
      <c r="N1083" s="598">
        <f t="shared" si="265"/>
        <v>0</v>
      </c>
      <c r="P1083" s="610"/>
      <c r="V1083" s="598">
        <f t="shared" si="266"/>
        <v>0</v>
      </c>
      <c r="W1083" s="612">
        <f t="shared" si="267"/>
        <v>1072</v>
      </c>
      <c r="X1083" s="610"/>
      <c r="Y1083" s="610"/>
      <c r="AC1083">
        <f t="shared" si="257"/>
        <v>1902</v>
      </c>
      <c r="AD1083">
        <f t="shared" si="258"/>
        <v>12</v>
      </c>
      <c r="AE1083">
        <f t="shared" si="259"/>
        <v>0</v>
      </c>
      <c r="AF1083">
        <f>SUM($AE$10:AE1083)</f>
        <v>0</v>
      </c>
      <c r="AG1083">
        <f t="shared" si="260"/>
        <v>0</v>
      </c>
    </row>
    <row r="1084" spans="6:33" x14ac:dyDescent="0.2">
      <c r="F1084" s="610">
        <f t="shared" si="268"/>
        <v>1902</v>
      </c>
      <c r="G1084">
        <f t="shared" si="269"/>
        <v>1073</v>
      </c>
      <c r="H1084" s="612">
        <f t="shared" si="261"/>
        <v>1073</v>
      </c>
      <c r="I1084" s="598">
        <f t="shared" si="262"/>
        <v>0</v>
      </c>
      <c r="J1084" s="598">
        <f t="shared" si="270"/>
        <v>0</v>
      </c>
      <c r="K1084" s="598">
        <f t="shared" si="263"/>
        <v>0</v>
      </c>
      <c r="L1084" s="598">
        <f t="shared" si="264"/>
        <v>0</v>
      </c>
      <c r="M1084" s="598">
        <f t="shared" si="256"/>
        <v>0</v>
      </c>
      <c r="N1084" s="598">
        <f t="shared" si="265"/>
        <v>0</v>
      </c>
      <c r="P1084" s="610"/>
      <c r="V1084" s="598">
        <f t="shared" si="266"/>
        <v>0</v>
      </c>
      <c r="W1084" s="612">
        <f t="shared" si="267"/>
        <v>1073</v>
      </c>
      <c r="X1084" s="610"/>
      <c r="Y1084" s="610"/>
      <c r="AC1084">
        <f t="shared" si="257"/>
        <v>1902</v>
      </c>
      <c r="AD1084">
        <f t="shared" si="258"/>
        <v>12</v>
      </c>
      <c r="AE1084">
        <f t="shared" si="259"/>
        <v>0</v>
      </c>
      <c r="AF1084">
        <f>SUM($AE$10:AE1084)</f>
        <v>0</v>
      </c>
      <c r="AG1084">
        <f t="shared" si="260"/>
        <v>0</v>
      </c>
    </row>
    <row r="1085" spans="6:33" x14ac:dyDescent="0.2">
      <c r="F1085" s="610">
        <f t="shared" si="268"/>
        <v>1902</v>
      </c>
      <c r="G1085">
        <f t="shared" si="269"/>
        <v>1074</v>
      </c>
      <c r="H1085" s="612">
        <f t="shared" si="261"/>
        <v>1074</v>
      </c>
      <c r="I1085" s="598">
        <f t="shared" si="262"/>
        <v>0</v>
      </c>
      <c r="J1085" s="598">
        <f t="shared" si="270"/>
        <v>0</v>
      </c>
      <c r="K1085" s="598">
        <f t="shared" si="263"/>
        <v>0</v>
      </c>
      <c r="L1085" s="598">
        <f t="shared" si="264"/>
        <v>0</v>
      </c>
      <c r="M1085" s="598">
        <f t="shared" si="256"/>
        <v>0</v>
      </c>
      <c r="N1085" s="598">
        <f t="shared" si="265"/>
        <v>0</v>
      </c>
      <c r="P1085" s="610"/>
      <c r="V1085" s="598">
        <f t="shared" si="266"/>
        <v>0</v>
      </c>
      <c r="W1085" s="612">
        <f t="shared" si="267"/>
        <v>1074</v>
      </c>
      <c r="X1085" s="610"/>
      <c r="Y1085" s="610"/>
      <c r="AC1085">
        <f t="shared" si="257"/>
        <v>1902</v>
      </c>
      <c r="AD1085">
        <f t="shared" si="258"/>
        <v>12</v>
      </c>
      <c r="AE1085">
        <f t="shared" si="259"/>
        <v>0</v>
      </c>
      <c r="AF1085">
        <f>SUM($AE$10:AE1085)</f>
        <v>0</v>
      </c>
      <c r="AG1085">
        <f t="shared" si="260"/>
        <v>0</v>
      </c>
    </row>
    <row r="1086" spans="6:33" x14ac:dyDescent="0.2">
      <c r="F1086" s="610">
        <f t="shared" si="268"/>
        <v>1902</v>
      </c>
      <c r="G1086">
        <f t="shared" si="269"/>
        <v>1075</v>
      </c>
      <c r="H1086" s="612">
        <f t="shared" si="261"/>
        <v>1075</v>
      </c>
      <c r="I1086" s="598">
        <f t="shared" si="262"/>
        <v>0</v>
      </c>
      <c r="J1086" s="598">
        <f t="shared" si="270"/>
        <v>0</v>
      </c>
      <c r="K1086" s="598">
        <f t="shared" si="263"/>
        <v>0</v>
      </c>
      <c r="L1086" s="598">
        <f t="shared" si="264"/>
        <v>0</v>
      </c>
      <c r="M1086" s="598">
        <f t="shared" si="256"/>
        <v>0</v>
      </c>
      <c r="N1086" s="598">
        <f t="shared" si="265"/>
        <v>0</v>
      </c>
      <c r="P1086" s="610"/>
      <c r="V1086" s="598">
        <f t="shared" si="266"/>
        <v>0</v>
      </c>
      <c r="W1086" s="612">
        <f t="shared" si="267"/>
        <v>1075</v>
      </c>
      <c r="X1086" s="610"/>
      <c r="Y1086" s="610"/>
      <c r="AC1086">
        <f t="shared" si="257"/>
        <v>1902</v>
      </c>
      <c r="AD1086">
        <f t="shared" si="258"/>
        <v>12</v>
      </c>
      <c r="AE1086">
        <f t="shared" si="259"/>
        <v>0</v>
      </c>
      <c r="AF1086">
        <f>SUM($AE$10:AE1086)</f>
        <v>0</v>
      </c>
      <c r="AG1086">
        <f t="shared" si="260"/>
        <v>0</v>
      </c>
    </row>
    <row r="1087" spans="6:33" x14ac:dyDescent="0.2">
      <c r="F1087" s="610">
        <f t="shared" si="268"/>
        <v>1902</v>
      </c>
      <c r="G1087">
        <f t="shared" si="269"/>
        <v>1076</v>
      </c>
      <c r="H1087" s="612">
        <f t="shared" si="261"/>
        <v>1076</v>
      </c>
      <c r="I1087" s="598">
        <f t="shared" si="262"/>
        <v>0</v>
      </c>
      <c r="J1087" s="598">
        <f t="shared" si="270"/>
        <v>0</v>
      </c>
      <c r="K1087" s="598">
        <f t="shared" si="263"/>
        <v>0</v>
      </c>
      <c r="L1087" s="598">
        <f t="shared" si="264"/>
        <v>0</v>
      </c>
      <c r="M1087" s="598">
        <f t="shared" si="256"/>
        <v>0</v>
      </c>
      <c r="N1087" s="598">
        <f t="shared" si="265"/>
        <v>0</v>
      </c>
      <c r="P1087" s="610"/>
      <c r="V1087" s="598">
        <f t="shared" si="266"/>
        <v>0</v>
      </c>
      <c r="W1087" s="612">
        <f t="shared" si="267"/>
        <v>1076</v>
      </c>
      <c r="X1087" s="610"/>
      <c r="Y1087" s="610"/>
      <c r="AC1087">
        <f t="shared" si="257"/>
        <v>1902</v>
      </c>
      <c r="AD1087">
        <f t="shared" si="258"/>
        <v>12</v>
      </c>
      <c r="AE1087">
        <f t="shared" si="259"/>
        <v>0</v>
      </c>
      <c r="AF1087">
        <f>SUM($AE$10:AE1087)</f>
        <v>0</v>
      </c>
      <c r="AG1087">
        <f t="shared" si="260"/>
        <v>0</v>
      </c>
    </row>
    <row r="1088" spans="6:33" x14ac:dyDescent="0.2">
      <c r="F1088" s="610">
        <f t="shared" si="268"/>
        <v>1902</v>
      </c>
      <c r="G1088">
        <f t="shared" si="269"/>
        <v>1077</v>
      </c>
      <c r="H1088" s="612">
        <f t="shared" si="261"/>
        <v>1077</v>
      </c>
      <c r="I1088" s="598">
        <f t="shared" si="262"/>
        <v>0</v>
      </c>
      <c r="J1088" s="598">
        <f t="shared" si="270"/>
        <v>0</v>
      </c>
      <c r="K1088" s="598">
        <f t="shared" si="263"/>
        <v>0</v>
      </c>
      <c r="L1088" s="598">
        <f t="shared" si="264"/>
        <v>0</v>
      </c>
      <c r="M1088" s="598">
        <f t="shared" si="256"/>
        <v>0</v>
      </c>
      <c r="N1088" s="598">
        <f t="shared" si="265"/>
        <v>0</v>
      </c>
      <c r="P1088" s="610"/>
      <c r="V1088" s="598">
        <f t="shared" si="266"/>
        <v>0</v>
      </c>
      <c r="W1088" s="612">
        <f t="shared" si="267"/>
        <v>1077</v>
      </c>
      <c r="X1088" s="610"/>
      <c r="Y1088" s="610"/>
      <c r="AC1088">
        <f t="shared" si="257"/>
        <v>1902</v>
      </c>
      <c r="AD1088">
        <f t="shared" si="258"/>
        <v>12</v>
      </c>
      <c r="AE1088">
        <f t="shared" si="259"/>
        <v>0</v>
      </c>
      <c r="AF1088">
        <f>SUM($AE$10:AE1088)</f>
        <v>0</v>
      </c>
      <c r="AG1088">
        <f t="shared" si="260"/>
        <v>0</v>
      </c>
    </row>
    <row r="1089" spans="6:33" x14ac:dyDescent="0.2">
      <c r="F1089" s="610">
        <f t="shared" si="268"/>
        <v>1902</v>
      </c>
      <c r="G1089">
        <f t="shared" si="269"/>
        <v>1078</v>
      </c>
      <c r="H1089" s="612">
        <f t="shared" si="261"/>
        <v>1078</v>
      </c>
      <c r="I1089" s="598">
        <f t="shared" si="262"/>
        <v>0</v>
      </c>
      <c r="J1089" s="598">
        <f t="shared" si="270"/>
        <v>0</v>
      </c>
      <c r="K1089" s="598">
        <f t="shared" si="263"/>
        <v>0</v>
      </c>
      <c r="L1089" s="598">
        <f t="shared" si="264"/>
        <v>0</v>
      </c>
      <c r="M1089" s="598">
        <f t="shared" si="256"/>
        <v>0</v>
      </c>
      <c r="N1089" s="598">
        <f t="shared" si="265"/>
        <v>0</v>
      </c>
      <c r="P1089" s="610"/>
      <c r="V1089" s="598">
        <f t="shared" si="266"/>
        <v>0</v>
      </c>
      <c r="W1089" s="612">
        <f t="shared" si="267"/>
        <v>1078</v>
      </c>
      <c r="X1089" s="610"/>
      <c r="Y1089" s="610"/>
      <c r="AC1089">
        <f t="shared" si="257"/>
        <v>1902</v>
      </c>
      <c r="AD1089">
        <f t="shared" si="258"/>
        <v>12</v>
      </c>
      <c r="AE1089">
        <f t="shared" si="259"/>
        <v>0</v>
      </c>
      <c r="AF1089">
        <f>SUM($AE$10:AE1089)</f>
        <v>0</v>
      </c>
      <c r="AG1089">
        <f t="shared" si="260"/>
        <v>0</v>
      </c>
    </row>
    <row r="1090" spans="6:33" x14ac:dyDescent="0.2">
      <c r="F1090" s="610">
        <f t="shared" si="268"/>
        <v>1902</v>
      </c>
      <c r="G1090">
        <f t="shared" si="269"/>
        <v>1079</v>
      </c>
      <c r="H1090" s="612">
        <f t="shared" si="261"/>
        <v>1079</v>
      </c>
      <c r="I1090" s="598">
        <f t="shared" si="262"/>
        <v>0</v>
      </c>
      <c r="J1090" s="598">
        <f t="shared" si="270"/>
        <v>0</v>
      </c>
      <c r="K1090" s="598">
        <f t="shared" si="263"/>
        <v>0</v>
      </c>
      <c r="L1090" s="598">
        <f t="shared" si="264"/>
        <v>0</v>
      </c>
      <c r="M1090" s="598">
        <f t="shared" si="256"/>
        <v>0</v>
      </c>
      <c r="N1090" s="598">
        <f t="shared" si="265"/>
        <v>0</v>
      </c>
      <c r="P1090" s="610"/>
      <c r="V1090" s="598">
        <f t="shared" si="266"/>
        <v>0</v>
      </c>
      <c r="W1090" s="612">
        <f t="shared" si="267"/>
        <v>1079</v>
      </c>
      <c r="X1090" s="610"/>
      <c r="Y1090" s="610"/>
      <c r="AC1090">
        <f t="shared" si="257"/>
        <v>1902</v>
      </c>
      <c r="AD1090">
        <f t="shared" si="258"/>
        <v>12</v>
      </c>
      <c r="AE1090">
        <f t="shared" si="259"/>
        <v>0</v>
      </c>
      <c r="AF1090">
        <f>SUM($AE$10:AE1090)</f>
        <v>0</v>
      </c>
      <c r="AG1090">
        <f t="shared" si="260"/>
        <v>0</v>
      </c>
    </row>
    <row r="1091" spans="6:33" x14ac:dyDescent="0.2">
      <c r="F1091" s="610">
        <f t="shared" si="268"/>
        <v>1902</v>
      </c>
      <c r="G1091">
        <f t="shared" si="269"/>
        <v>1080</v>
      </c>
      <c r="H1091" s="612">
        <f t="shared" si="261"/>
        <v>1080</v>
      </c>
      <c r="I1091" s="598">
        <f t="shared" si="262"/>
        <v>0</v>
      </c>
      <c r="J1091" s="598">
        <f t="shared" si="270"/>
        <v>0</v>
      </c>
      <c r="K1091" s="598">
        <f t="shared" si="263"/>
        <v>0</v>
      </c>
      <c r="L1091" s="598">
        <f t="shared" si="264"/>
        <v>0</v>
      </c>
      <c r="M1091" s="598">
        <f t="shared" si="256"/>
        <v>0</v>
      </c>
      <c r="N1091" s="598">
        <f t="shared" si="265"/>
        <v>0</v>
      </c>
      <c r="P1091" s="610"/>
      <c r="V1091" s="598">
        <f t="shared" si="266"/>
        <v>0</v>
      </c>
      <c r="W1091" s="612">
        <f t="shared" si="267"/>
        <v>1080</v>
      </c>
      <c r="X1091" s="610"/>
      <c r="Y1091" s="610"/>
      <c r="AC1091">
        <f t="shared" si="257"/>
        <v>1902</v>
      </c>
      <c r="AD1091">
        <f t="shared" si="258"/>
        <v>12</v>
      </c>
      <c r="AE1091">
        <f t="shared" si="259"/>
        <v>0</v>
      </c>
      <c r="AF1091">
        <f>SUM($AE$10:AE1091)</f>
        <v>0</v>
      </c>
      <c r="AG1091">
        <f t="shared" si="260"/>
        <v>0</v>
      </c>
    </row>
    <row r="1092" spans="6:33" x14ac:dyDescent="0.2">
      <c r="F1092" s="610">
        <f t="shared" si="268"/>
        <v>1902</v>
      </c>
      <c r="G1092">
        <f t="shared" si="269"/>
        <v>1081</v>
      </c>
      <c r="H1092" s="612">
        <f t="shared" si="261"/>
        <v>1081</v>
      </c>
      <c r="I1092" s="598">
        <f t="shared" si="262"/>
        <v>0</v>
      </c>
      <c r="J1092" s="598">
        <f t="shared" si="270"/>
        <v>0</v>
      </c>
      <c r="K1092" s="598">
        <f t="shared" si="263"/>
        <v>0</v>
      </c>
      <c r="L1092" s="598">
        <f t="shared" si="264"/>
        <v>0</v>
      </c>
      <c r="M1092" s="598">
        <f t="shared" si="256"/>
        <v>0</v>
      </c>
      <c r="N1092" s="598">
        <f t="shared" si="265"/>
        <v>0</v>
      </c>
      <c r="P1092" s="610"/>
      <c r="V1092" s="598">
        <f t="shared" si="266"/>
        <v>0</v>
      </c>
      <c r="W1092" s="612">
        <f t="shared" si="267"/>
        <v>1081</v>
      </c>
      <c r="X1092" s="610"/>
      <c r="Y1092" s="610"/>
      <c r="AC1092">
        <f t="shared" si="257"/>
        <v>1902</v>
      </c>
      <c r="AD1092">
        <f t="shared" si="258"/>
        <v>12</v>
      </c>
      <c r="AE1092">
        <f t="shared" si="259"/>
        <v>0</v>
      </c>
      <c r="AF1092">
        <f>SUM($AE$10:AE1092)</f>
        <v>0</v>
      </c>
      <c r="AG1092">
        <f t="shared" si="260"/>
        <v>0</v>
      </c>
    </row>
    <row r="1093" spans="6:33" x14ac:dyDescent="0.2">
      <c r="F1093" s="610">
        <f t="shared" si="268"/>
        <v>1902</v>
      </c>
      <c r="G1093">
        <f t="shared" si="269"/>
        <v>1082</v>
      </c>
      <c r="H1093" s="612">
        <f t="shared" si="261"/>
        <v>1082</v>
      </c>
      <c r="I1093" s="598">
        <f t="shared" si="262"/>
        <v>0</v>
      </c>
      <c r="J1093" s="598">
        <f t="shared" si="270"/>
        <v>0</v>
      </c>
      <c r="K1093" s="598">
        <f t="shared" si="263"/>
        <v>0</v>
      </c>
      <c r="L1093" s="598">
        <f t="shared" si="264"/>
        <v>0</v>
      </c>
      <c r="M1093" s="598">
        <f t="shared" si="256"/>
        <v>0</v>
      </c>
      <c r="N1093" s="598">
        <f t="shared" si="265"/>
        <v>0</v>
      </c>
      <c r="P1093" s="610"/>
      <c r="V1093" s="598">
        <f t="shared" si="266"/>
        <v>0</v>
      </c>
      <c r="W1093" s="612">
        <f t="shared" si="267"/>
        <v>1082</v>
      </c>
      <c r="X1093" s="610"/>
      <c r="Y1093" s="610"/>
      <c r="AC1093">
        <f t="shared" si="257"/>
        <v>1902</v>
      </c>
      <c r="AD1093">
        <f t="shared" si="258"/>
        <v>12</v>
      </c>
      <c r="AE1093">
        <f t="shared" si="259"/>
        <v>0</v>
      </c>
      <c r="AF1093">
        <f>SUM($AE$10:AE1093)</f>
        <v>0</v>
      </c>
      <c r="AG1093">
        <f t="shared" si="260"/>
        <v>0</v>
      </c>
    </row>
    <row r="1094" spans="6:33" x14ac:dyDescent="0.2">
      <c r="F1094" s="610">
        <f t="shared" si="268"/>
        <v>1902</v>
      </c>
      <c r="G1094">
        <f t="shared" si="269"/>
        <v>1083</v>
      </c>
      <c r="H1094" s="612">
        <f t="shared" si="261"/>
        <v>1083</v>
      </c>
      <c r="I1094" s="598">
        <f t="shared" si="262"/>
        <v>0</v>
      </c>
      <c r="J1094" s="598">
        <f t="shared" si="270"/>
        <v>0</v>
      </c>
      <c r="K1094" s="598">
        <f t="shared" si="263"/>
        <v>0</v>
      </c>
      <c r="L1094" s="598">
        <f t="shared" si="264"/>
        <v>0</v>
      </c>
      <c r="M1094" s="598">
        <f t="shared" si="256"/>
        <v>0</v>
      </c>
      <c r="N1094" s="598">
        <f t="shared" si="265"/>
        <v>0</v>
      </c>
      <c r="P1094" s="610"/>
      <c r="V1094" s="598">
        <f t="shared" si="266"/>
        <v>0</v>
      </c>
      <c r="W1094" s="612">
        <f t="shared" si="267"/>
        <v>1083</v>
      </c>
      <c r="X1094" s="610"/>
      <c r="Y1094" s="610"/>
      <c r="AC1094">
        <f t="shared" si="257"/>
        <v>1902</v>
      </c>
      <c r="AD1094">
        <f t="shared" si="258"/>
        <v>12</v>
      </c>
      <c r="AE1094">
        <f t="shared" si="259"/>
        <v>0</v>
      </c>
      <c r="AF1094">
        <f>SUM($AE$10:AE1094)</f>
        <v>0</v>
      </c>
      <c r="AG1094">
        <f t="shared" si="260"/>
        <v>0</v>
      </c>
    </row>
    <row r="1095" spans="6:33" x14ac:dyDescent="0.2">
      <c r="F1095" s="610">
        <f t="shared" si="268"/>
        <v>1902</v>
      </c>
      <c r="G1095">
        <f t="shared" si="269"/>
        <v>1084</v>
      </c>
      <c r="H1095" s="612">
        <f t="shared" si="261"/>
        <v>1084</v>
      </c>
      <c r="I1095" s="598">
        <f t="shared" si="262"/>
        <v>0</v>
      </c>
      <c r="J1095" s="598">
        <f t="shared" si="270"/>
        <v>0</v>
      </c>
      <c r="K1095" s="598">
        <f t="shared" si="263"/>
        <v>0</v>
      </c>
      <c r="L1095" s="598">
        <f t="shared" si="264"/>
        <v>0</v>
      </c>
      <c r="M1095" s="598">
        <f t="shared" si="256"/>
        <v>0</v>
      </c>
      <c r="N1095" s="598">
        <f t="shared" si="265"/>
        <v>0</v>
      </c>
      <c r="P1095" s="610"/>
      <c r="V1095" s="598">
        <f t="shared" si="266"/>
        <v>0</v>
      </c>
      <c r="W1095" s="612">
        <f t="shared" si="267"/>
        <v>1084</v>
      </c>
      <c r="X1095" s="610"/>
      <c r="Y1095" s="610"/>
      <c r="AC1095">
        <f t="shared" si="257"/>
        <v>1902</v>
      </c>
      <c r="AD1095">
        <f t="shared" si="258"/>
        <v>12</v>
      </c>
      <c r="AE1095">
        <f t="shared" si="259"/>
        <v>0</v>
      </c>
      <c r="AF1095">
        <f>SUM($AE$10:AE1095)</f>
        <v>0</v>
      </c>
      <c r="AG1095">
        <f t="shared" si="260"/>
        <v>0</v>
      </c>
    </row>
    <row r="1096" spans="6:33" x14ac:dyDescent="0.2">
      <c r="F1096" s="610">
        <f t="shared" si="268"/>
        <v>1902</v>
      </c>
      <c r="G1096">
        <f t="shared" si="269"/>
        <v>1085</v>
      </c>
      <c r="H1096" s="612">
        <f t="shared" si="261"/>
        <v>1085</v>
      </c>
      <c r="I1096" s="598">
        <f t="shared" si="262"/>
        <v>0</v>
      </c>
      <c r="J1096" s="598">
        <f t="shared" si="270"/>
        <v>0</v>
      </c>
      <c r="K1096" s="598">
        <f t="shared" si="263"/>
        <v>0</v>
      </c>
      <c r="L1096" s="598">
        <f t="shared" si="264"/>
        <v>0</v>
      </c>
      <c r="M1096" s="598">
        <f t="shared" si="256"/>
        <v>0</v>
      </c>
      <c r="N1096" s="598">
        <f t="shared" si="265"/>
        <v>0</v>
      </c>
      <c r="P1096" s="610"/>
      <c r="V1096" s="598">
        <f t="shared" si="266"/>
        <v>0</v>
      </c>
      <c r="W1096" s="612">
        <f t="shared" si="267"/>
        <v>1085</v>
      </c>
      <c r="X1096" s="610"/>
      <c r="Y1096" s="610"/>
      <c r="AC1096">
        <f t="shared" si="257"/>
        <v>1902</v>
      </c>
      <c r="AD1096">
        <f t="shared" si="258"/>
        <v>12</v>
      </c>
      <c r="AE1096">
        <f t="shared" si="259"/>
        <v>0</v>
      </c>
      <c r="AF1096">
        <f>SUM($AE$10:AE1096)</f>
        <v>0</v>
      </c>
      <c r="AG1096">
        <f t="shared" si="260"/>
        <v>0</v>
      </c>
    </row>
    <row r="1097" spans="6:33" x14ac:dyDescent="0.2">
      <c r="F1097" s="610">
        <f t="shared" si="268"/>
        <v>1902</v>
      </c>
      <c r="G1097">
        <f t="shared" si="269"/>
        <v>1086</v>
      </c>
      <c r="H1097" s="612">
        <f t="shared" si="261"/>
        <v>1086</v>
      </c>
      <c r="I1097" s="598">
        <f t="shared" si="262"/>
        <v>0</v>
      </c>
      <c r="J1097" s="598">
        <f t="shared" si="270"/>
        <v>0</v>
      </c>
      <c r="K1097" s="598">
        <f t="shared" si="263"/>
        <v>0</v>
      </c>
      <c r="L1097" s="598">
        <f t="shared" si="264"/>
        <v>0</v>
      </c>
      <c r="M1097" s="598">
        <f t="shared" si="256"/>
        <v>0</v>
      </c>
      <c r="N1097" s="598">
        <f t="shared" si="265"/>
        <v>0</v>
      </c>
      <c r="P1097" s="610"/>
      <c r="V1097" s="598">
        <f t="shared" si="266"/>
        <v>0</v>
      </c>
      <c r="W1097" s="612">
        <f t="shared" si="267"/>
        <v>1086</v>
      </c>
      <c r="X1097" s="610"/>
      <c r="Y1097" s="610"/>
      <c r="AC1097">
        <f t="shared" si="257"/>
        <v>1902</v>
      </c>
      <c r="AD1097">
        <f t="shared" si="258"/>
        <v>12</v>
      </c>
      <c r="AE1097">
        <f t="shared" si="259"/>
        <v>0</v>
      </c>
      <c r="AF1097">
        <f>SUM($AE$10:AE1097)</f>
        <v>0</v>
      </c>
      <c r="AG1097">
        <f t="shared" si="260"/>
        <v>0</v>
      </c>
    </row>
    <row r="1098" spans="6:33" x14ac:dyDescent="0.2">
      <c r="F1098" s="610">
        <f t="shared" si="268"/>
        <v>1902</v>
      </c>
      <c r="G1098">
        <f t="shared" si="269"/>
        <v>1087</v>
      </c>
      <c r="H1098" s="612">
        <f t="shared" si="261"/>
        <v>1087</v>
      </c>
      <c r="I1098" s="598">
        <f t="shared" si="262"/>
        <v>0</v>
      </c>
      <c r="J1098" s="598">
        <f t="shared" si="270"/>
        <v>0</v>
      </c>
      <c r="K1098" s="598">
        <f t="shared" si="263"/>
        <v>0</v>
      </c>
      <c r="L1098" s="598">
        <f t="shared" si="264"/>
        <v>0</v>
      </c>
      <c r="M1098" s="598">
        <f t="shared" si="256"/>
        <v>0</v>
      </c>
      <c r="N1098" s="598">
        <f t="shared" si="265"/>
        <v>0</v>
      </c>
      <c r="P1098" s="610"/>
      <c r="V1098" s="598">
        <f t="shared" si="266"/>
        <v>0</v>
      </c>
      <c r="W1098" s="612">
        <f t="shared" si="267"/>
        <v>1087</v>
      </c>
      <c r="X1098" s="610"/>
      <c r="Y1098" s="610"/>
      <c r="AC1098">
        <f t="shared" si="257"/>
        <v>1902</v>
      </c>
      <c r="AD1098">
        <f t="shared" si="258"/>
        <v>12</v>
      </c>
      <c r="AE1098">
        <f t="shared" si="259"/>
        <v>0</v>
      </c>
      <c r="AF1098">
        <f>SUM($AE$10:AE1098)</f>
        <v>0</v>
      </c>
      <c r="AG1098">
        <f t="shared" si="260"/>
        <v>0</v>
      </c>
    </row>
    <row r="1099" spans="6:33" x14ac:dyDescent="0.2">
      <c r="F1099" s="610">
        <f t="shared" si="268"/>
        <v>1902</v>
      </c>
      <c r="G1099">
        <f t="shared" si="269"/>
        <v>1088</v>
      </c>
      <c r="H1099" s="612">
        <f t="shared" si="261"/>
        <v>1088</v>
      </c>
      <c r="I1099" s="598">
        <f t="shared" si="262"/>
        <v>0</v>
      </c>
      <c r="J1099" s="598">
        <f t="shared" si="270"/>
        <v>0</v>
      </c>
      <c r="K1099" s="598">
        <f t="shared" si="263"/>
        <v>0</v>
      </c>
      <c r="L1099" s="598">
        <f t="shared" si="264"/>
        <v>0</v>
      </c>
      <c r="M1099" s="598">
        <f t="shared" ref="M1099:M1162" si="271">IF(AND(H1099&gt;$C$7,H1099&lt;$C$8),$C$5,0)</f>
        <v>0</v>
      </c>
      <c r="N1099" s="598">
        <f t="shared" si="265"/>
        <v>0</v>
      </c>
      <c r="P1099" s="610"/>
      <c r="V1099" s="598">
        <f t="shared" si="266"/>
        <v>0</v>
      </c>
      <c r="W1099" s="612">
        <f t="shared" si="267"/>
        <v>1088</v>
      </c>
      <c r="X1099" s="610"/>
      <c r="Y1099" s="610"/>
      <c r="AC1099">
        <f t="shared" ref="AC1099:AC1162" si="272">YEAR(H1099)</f>
        <v>1902</v>
      </c>
      <c r="AD1099">
        <f t="shared" ref="AD1099:AD1162" si="273">MONTH(H1099)</f>
        <v>12</v>
      </c>
      <c r="AE1099">
        <f t="shared" ref="AE1099:AE1162" si="274">IF(AND(AD1099&lt;&gt;AD1098,H1098&gt;=$C$6,H1099&lt;=$C$7),$C$11,0)</f>
        <v>0</v>
      </c>
      <c r="AF1099">
        <f>SUM($AE$10:AE1099)</f>
        <v>0</v>
      </c>
      <c r="AG1099">
        <f t="shared" ref="AG1099:AG1162" si="275">IF(G1099&lt;=$C$9,$D$4*IF(H1099&lt;=$C$7,AF1099,0),0)</f>
        <v>0</v>
      </c>
    </row>
    <row r="1100" spans="6:33" x14ac:dyDescent="0.2">
      <c r="F1100" s="610">
        <f t="shared" si="268"/>
        <v>1902</v>
      </c>
      <c r="G1100">
        <f t="shared" si="269"/>
        <v>1089</v>
      </c>
      <c r="H1100" s="612">
        <f t="shared" ref="H1100:H1163" si="276">$C$6+G1100</f>
        <v>1089</v>
      </c>
      <c r="I1100" s="598">
        <f t="shared" ref="I1100:I1163" si="277">IF(H1100&lt;=$C$7,G1100*($C$5/$C$9),0)</f>
        <v>0</v>
      </c>
      <c r="J1100" s="598">
        <f t="shared" si="270"/>
        <v>0</v>
      </c>
      <c r="K1100" s="598">
        <f t="shared" ref="K1100:K1163" si="278">IF(G1100&lt;=$C$9,I1100*$D$4,0)</f>
        <v>0</v>
      </c>
      <c r="L1100" s="598">
        <f t="shared" ref="L1100:L1163" si="279">IF(G1100&lt;=$C$9,$D$4*IF(H1100&lt;=$C$7,J1100,0),0)</f>
        <v>0</v>
      </c>
      <c r="M1100" s="598">
        <f t="shared" si="271"/>
        <v>0</v>
      </c>
      <c r="N1100" s="598">
        <f t="shared" ref="N1100:N1163" si="280">IF(AND(H1100&gt;$C$7,H1100&lt;$C$8),$C$5*$D$4,0)</f>
        <v>0</v>
      </c>
      <c r="P1100" s="610"/>
      <c r="V1100" s="598">
        <f t="shared" ref="V1100:V1163" si="281">IF(I1100-I1099+M1100-M1099&lt;0,0,I1100-I1099+M1100-M1099)</f>
        <v>0</v>
      </c>
      <c r="W1100" s="612">
        <f t="shared" ref="W1100:W1163" si="282">H1100</f>
        <v>1089</v>
      </c>
      <c r="X1100" s="610"/>
      <c r="Y1100" s="610"/>
      <c r="AC1100">
        <f t="shared" si="272"/>
        <v>1902</v>
      </c>
      <c r="AD1100">
        <f t="shared" si="273"/>
        <v>12</v>
      </c>
      <c r="AE1100">
        <f t="shared" si="274"/>
        <v>0</v>
      </c>
      <c r="AF1100">
        <f>SUM($AE$10:AE1100)</f>
        <v>0</v>
      </c>
      <c r="AG1100">
        <f t="shared" si="275"/>
        <v>0</v>
      </c>
    </row>
    <row r="1101" spans="6:33" x14ac:dyDescent="0.2">
      <c r="F1101" s="610">
        <f t="shared" ref="F1101:F1164" si="283">YEAR(H1101)</f>
        <v>1902</v>
      </c>
      <c r="G1101">
        <f t="shared" ref="G1101:G1164" si="284">1+G1100</f>
        <v>1090</v>
      </c>
      <c r="H1101" s="612">
        <f t="shared" si="276"/>
        <v>1090</v>
      </c>
      <c r="I1101" s="598">
        <f t="shared" si="277"/>
        <v>0</v>
      </c>
      <c r="J1101" s="598">
        <f t="shared" ref="J1101:J1164" si="285">IF(H1101&lt;=$C$7,$C$5/2,0)</f>
        <v>0</v>
      </c>
      <c r="K1101" s="598">
        <f t="shared" si="278"/>
        <v>0</v>
      </c>
      <c r="L1101" s="598">
        <f t="shared" si="279"/>
        <v>0</v>
      </c>
      <c r="M1101" s="598">
        <f t="shared" si="271"/>
        <v>0</v>
      </c>
      <c r="N1101" s="598">
        <f t="shared" si="280"/>
        <v>0</v>
      </c>
      <c r="P1101" s="610"/>
      <c r="V1101" s="598">
        <f t="shared" si="281"/>
        <v>0</v>
      </c>
      <c r="W1101" s="612">
        <f t="shared" si="282"/>
        <v>1090</v>
      </c>
      <c r="X1101" s="610"/>
      <c r="Y1101" s="610"/>
      <c r="AC1101">
        <f t="shared" si="272"/>
        <v>1902</v>
      </c>
      <c r="AD1101">
        <f t="shared" si="273"/>
        <v>12</v>
      </c>
      <c r="AE1101">
        <f t="shared" si="274"/>
        <v>0</v>
      </c>
      <c r="AF1101">
        <f>SUM($AE$10:AE1101)</f>
        <v>0</v>
      </c>
      <c r="AG1101">
        <f t="shared" si="275"/>
        <v>0</v>
      </c>
    </row>
    <row r="1102" spans="6:33" x14ac:dyDescent="0.2">
      <c r="F1102" s="610">
        <f t="shared" si="283"/>
        <v>1902</v>
      </c>
      <c r="G1102">
        <f t="shared" si="284"/>
        <v>1091</v>
      </c>
      <c r="H1102" s="612">
        <f t="shared" si="276"/>
        <v>1091</v>
      </c>
      <c r="I1102" s="598">
        <f t="shared" si="277"/>
        <v>0</v>
      </c>
      <c r="J1102" s="598">
        <f t="shared" si="285"/>
        <v>0</v>
      </c>
      <c r="K1102" s="598">
        <f t="shared" si="278"/>
        <v>0</v>
      </c>
      <c r="L1102" s="598">
        <f t="shared" si="279"/>
        <v>0</v>
      </c>
      <c r="M1102" s="598">
        <f t="shared" si="271"/>
        <v>0</v>
      </c>
      <c r="N1102" s="598">
        <f t="shared" si="280"/>
        <v>0</v>
      </c>
      <c r="P1102" s="610"/>
      <c r="V1102" s="598">
        <f t="shared" si="281"/>
        <v>0</v>
      </c>
      <c r="W1102" s="612">
        <f t="shared" si="282"/>
        <v>1091</v>
      </c>
      <c r="X1102" s="610"/>
      <c r="Y1102" s="610"/>
      <c r="AC1102">
        <f t="shared" si="272"/>
        <v>1902</v>
      </c>
      <c r="AD1102">
        <f t="shared" si="273"/>
        <v>12</v>
      </c>
      <c r="AE1102">
        <f t="shared" si="274"/>
        <v>0</v>
      </c>
      <c r="AF1102">
        <f>SUM($AE$10:AE1102)</f>
        <v>0</v>
      </c>
      <c r="AG1102">
        <f t="shared" si="275"/>
        <v>0</v>
      </c>
    </row>
    <row r="1103" spans="6:33" x14ac:dyDescent="0.2">
      <c r="F1103" s="610">
        <f t="shared" si="283"/>
        <v>1902</v>
      </c>
      <c r="G1103">
        <f t="shared" si="284"/>
        <v>1092</v>
      </c>
      <c r="H1103" s="612">
        <f t="shared" si="276"/>
        <v>1092</v>
      </c>
      <c r="I1103" s="598">
        <f t="shared" si="277"/>
        <v>0</v>
      </c>
      <c r="J1103" s="598">
        <f t="shared" si="285"/>
        <v>0</v>
      </c>
      <c r="K1103" s="598">
        <f t="shared" si="278"/>
        <v>0</v>
      </c>
      <c r="L1103" s="598">
        <f t="shared" si="279"/>
        <v>0</v>
      </c>
      <c r="M1103" s="598">
        <f t="shared" si="271"/>
        <v>0</v>
      </c>
      <c r="N1103" s="598">
        <f t="shared" si="280"/>
        <v>0</v>
      </c>
      <c r="P1103" s="610"/>
      <c r="V1103" s="598">
        <f t="shared" si="281"/>
        <v>0</v>
      </c>
      <c r="W1103" s="612">
        <f t="shared" si="282"/>
        <v>1092</v>
      </c>
      <c r="X1103" s="610"/>
      <c r="Y1103" s="610"/>
      <c r="AC1103">
        <f t="shared" si="272"/>
        <v>1902</v>
      </c>
      <c r="AD1103">
        <f t="shared" si="273"/>
        <v>12</v>
      </c>
      <c r="AE1103">
        <f t="shared" si="274"/>
        <v>0</v>
      </c>
      <c r="AF1103">
        <f>SUM($AE$10:AE1103)</f>
        <v>0</v>
      </c>
      <c r="AG1103">
        <f t="shared" si="275"/>
        <v>0</v>
      </c>
    </row>
    <row r="1104" spans="6:33" x14ac:dyDescent="0.2">
      <c r="F1104" s="610">
        <f t="shared" si="283"/>
        <v>1902</v>
      </c>
      <c r="G1104">
        <f t="shared" si="284"/>
        <v>1093</v>
      </c>
      <c r="H1104" s="612">
        <f t="shared" si="276"/>
        <v>1093</v>
      </c>
      <c r="I1104" s="598">
        <f t="shared" si="277"/>
        <v>0</v>
      </c>
      <c r="J1104" s="598">
        <f t="shared" si="285"/>
        <v>0</v>
      </c>
      <c r="K1104" s="598">
        <f t="shared" si="278"/>
        <v>0</v>
      </c>
      <c r="L1104" s="598">
        <f t="shared" si="279"/>
        <v>0</v>
      </c>
      <c r="M1104" s="598">
        <f t="shared" si="271"/>
        <v>0</v>
      </c>
      <c r="N1104" s="598">
        <f t="shared" si="280"/>
        <v>0</v>
      </c>
      <c r="P1104" s="610"/>
      <c r="V1104" s="598">
        <f t="shared" si="281"/>
        <v>0</v>
      </c>
      <c r="W1104" s="612">
        <f t="shared" si="282"/>
        <v>1093</v>
      </c>
      <c r="X1104" s="610"/>
      <c r="Y1104" s="610"/>
      <c r="AC1104">
        <f t="shared" si="272"/>
        <v>1902</v>
      </c>
      <c r="AD1104">
        <f t="shared" si="273"/>
        <v>12</v>
      </c>
      <c r="AE1104">
        <f t="shared" si="274"/>
        <v>0</v>
      </c>
      <c r="AF1104">
        <f>SUM($AE$10:AE1104)</f>
        <v>0</v>
      </c>
      <c r="AG1104">
        <f t="shared" si="275"/>
        <v>0</v>
      </c>
    </row>
    <row r="1105" spans="6:33" x14ac:dyDescent="0.2">
      <c r="F1105" s="610">
        <f t="shared" si="283"/>
        <v>1902</v>
      </c>
      <c r="G1105">
        <f t="shared" si="284"/>
        <v>1094</v>
      </c>
      <c r="H1105" s="612">
        <f t="shared" si="276"/>
        <v>1094</v>
      </c>
      <c r="I1105" s="598">
        <f t="shared" si="277"/>
        <v>0</v>
      </c>
      <c r="J1105" s="598">
        <f t="shared" si="285"/>
        <v>0</v>
      </c>
      <c r="K1105" s="598">
        <f t="shared" si="278"/>
        <v>0</v>
      </c>
      <c r="L1105" s="598">
        <f t="shared" si="279"/>
        <v>0</v>
      </c>
      <c r="M1105" s="598">
        <f t="shared" si="271"/>
        <v>0</v>
      </c>
      <c r="N1105" s="598">
        <f t="shared" si="280"/>
        <v>0</v>
      </c>
      <c r="P1105" s="610"/>
      <c r="V1105" s="598">
        <f t="shared" si="281"/>
        <v>0</v>
      </c>
      <c r="W1105" s="612">
        <f t="shared" si="282"/>
        <v>1094</v>
      </c>
      <c r="X1105" s="610"/>
      <c r="Y1105" s="610"/>
      <c r="AC1105">
        <f t="shared" si="272"/>
        <v>1902</v>
      </c>
      <c r="AD1105">
        <f t="shared" si="273"/>
        <v>12</v>
      </c>
      <c r="AE1105">
        <f t="shared" si="274"/>
        <v>0</v>
      </c>
      <c r="AF1105">
        <f>SUM($AE$10:AE1105)</f>
        <v>0</v>
      </c>
      <c r="AG1105">
        <f t="shared" si="275"/>
        <v>0</v>
      </c>
    </row>
    <row r="1106" spans="6:33" x14ac:dyDescent="0.2">
      <c r="F1106" s="610">
        <f t="shared" si="283"/>
        <v>1902</v>
      </c>
      <c r="G1106">
        <f t="shared" si="284"/>
        <v>1095</v>
      </c>
      <c r="H1106" s="612">
        <f t="shared" si="276"/>
        <v>1095</v>
      </c>
      <c r="I1106" s="598">
        <f t="shared" si="277"/>
        <v>0</v>
      </c>
      <c r="J1106" s="598">
        <f t="shared" si="285"/>
        <v>0</v>
      </c>
      <c r="K1106" s="598">
        <f t="shared" si="278"/>
        <v>0</v>
      </c>
      <c r="L1106" s="598">
        <f t="shared" si="279"/>
        <v>0</v>
      </c>
      <c r="M1106" s="598">
        <f t="shared" si="271"/>
        <v>0</v>
      </c>
      <c r="N1106" s="598">
        <f t="shared" si="280"/>
        <v>0</v>
      </c>
      <c r="P1106" s="610"/>
      <c r="V1106" s="598">
        <f t="shared" si="281"/>
        <v>0</v>
      </c>
      <c r="W1106" s="612">
        <f t="shared" si="282"/>
        <v>1095</v>
      </c>
      <c r="X1106" s="610"/>
      <c r="Y1106" s="610"/>
      <c r="AC1106">
        <f t="shared" si="272"/>
        <v>1902</v>
      </c>
      <c r="AD1106">
        <f t="shared" si="273"/>
        <v>12</v>
      </c>
      <c r="AE1106">
        <f t="shared" si="274"/>
        <v>0</v>
      </c>
      <c r="AF1106">
        <f>SUM($AE$10:AE1106)</f>
        <v>0</v>
      </c>
      <c r="AG1106">
        <f t="shared" si="275"/>
        <v>0</v>
      </c>
    </row>
    <row r="1107" spans="6:33" x14ac:dyDescent="0.2">
      <c r="F1107" s="610">
        <f t="shared" si="283"/>
        <v>1902</v>
      </c>
      <c r="G1107">
        <f t="shared" si="284"/>
        <v>1096</v>
      </c>
      <c r="H1107" s="612">
        <f t="shared" si="276"/>
        <v>1096</v>
      </c>
      <c r="I1107" s="598">
        <f t="shared" si="277"/>
        <v>0</v>
      </c>
      <c r="J1107" s="598">
        <f t="shared" si="285"/>
        <v>0</v>
      </c>
      <c r="K1107" s="598">
        <f t="shared" si="278"/>
        <v>0</v>
      </c>
      <c r="L1107" s="598">
        <f t="shared" si="279"/>
        <v>0</v>
      </c>
      <c r="M1107" s="598">
        <f t="shared" si="271"/>
        <v>0</v>
      </c>
      <c r="N1107" s="598">
        <f t="shared" si="280"/>
        <v>0</v>
      </c>
      <c r="P1107" s="610"/>
      <c r="V1107" s="598">
        <f t="shared" si="281"/>
        <v>0</v>
      </c>
      <c r="W1107" s="612">
        <f t="shared" si="282"/>
        <v>1096</v>
      </c>
      <c r="X1107" s="610"/>
      <c r="Y1107" s="610"/>
      <c r="AC1107">
        <f t="shared" si="272"/>
        <v>1902</v>
      </c>
      <c r="AD1107">
        <f t="shared" si="273"/>
        <v>12</v>
      </c>
      <c r="AE1107">
        <f t="shared" si="274"/>
        <v>0</v>
      </c>
      <c r="AF1107">
        <f>SUM($AE$10:AE1107)</f>
        <v>0</v>
      </c>
      <c r="AG1107">
        <f t="shared" si="275"/>
        <v>0</v>
      </c>
    </row>
    <row r="1108" spans="6:33" x14ac:dyDescent="0.2">
      <c r="F1108" s="610">
        <f t="shared" si="283"/>
        <v>1903</v>
      </c>
      <c r="G1108">
        <f t="shared" si="284"/>
        <v>1097</v>
      </c>
      <c r="H1108" s="612">
        <f t="shared" si="276"/>
        <v>1097</v>
      </c>
      <c r="I1108" s="598">
        <f t="shared" si="277"/>
        <v>0</v>
      </c>
      <c r="J1108" s="598">
        <f t="shared" si="285"/>
        <v>0</v>
      </c>
      <c r="K1108" s="598">
        <f t="shared" si="278"/>
        <v>0</v>
      </c>
      <c r="L1108" s="598">
        <f t="shared" si="279"/>
        <v>0</v>
      </c>
      <c r="M1108" s="598">
        <f t="shared" si="271"/>
        <v>0</v>
      </c>
      <c r="N1108" s="598">
        <f t="shared" si="280"/>
        <v>0</v>
      </c>
      <c r="P1108" s="610"/>
      <c r="V1108" s="598">
        <f t="shared" si="281"/>
        <v>0</v>
      </c>
      <c r="W1108" s="612">
        <f t="shared" si="282"/>
        <v>1097</v>
      </c>
      <c r="X1108" s="610"/>
      <c r="Y1108" s="610"/>
      <c r="AC1108">
        <f t="shared" si="272"/>
        <v>1903</v>
      </c>
      <c r="AD1108">
        <f t="shared" si="273"/>
        <v>1</v>
      </c>
      <c r="AE1108">
        <f t="shared" si="274"/>
        <v>0</v>
      </c>
      <c r="AF1108">
        <f>SUM($AE$10:AE1108)</f>
        <v>0</v>
      </c>
      <c r="AG1108">
        <f t="shared" si="275"/>
        <v>0</v>
      </c>
    </row>
    <row r="1109" spans="6:33" x14ac:dyDescent="0.2">
      <c r="F1109" s="610">
        <f t="shared" si="283"/>
        <v>1903</v>
      </c>
      <c r="G1109">
        <f t="shared" si="284"/>
        <v>1098</v>
      </c>
      <c r="H1109" s="612">
        <f t="shared" si="276"/>
        <v>1098</v>
      </c>
      <c r="I1109" s="598">
        <f t="shared" si="277"/>
        <v>0</v>
      </c>
      <c r="J1109" s="598">
        <f t="shared" si="285"/>
        <v>0</v>
      </c>
      <c r="K1109" s="598">
        <f t="shared" si="278"/>
        <v>0</v>
      </c>
      <c r="L1109" s="598">
        <f t="shared" si="279"/>
        <v>0</v>
      </c>
      <c r="M1109" s="598">
        <f t="shared" si="271"/>
        <v>0</v>
      </c>
      <c r="N1109" s="598">
        <f t="shared" si="280"/>
        <v>0</v>
      </c>
      <c r="P1109" s="610"/>
      <c r="V1109" s="598">
        <f t="shared" si="281"/>
        <v>0</v>
      </c>
      <c r="W1109" s="612">
        <f t="shared" si="282"/>
        <v>1098</v>
      </c>
      <c r="X1109" s="610"/>
      <c r="Y1109" s="610"/>
      <c r="AC1109">
        <f t="shared" si="272"/>
        <v>1903</v>
      </c>
      <c r="AD1109">
        <f t="shared" si="273"/>
        <v>1</v>
      </c>
      <c r="AE1109">
        <f t="shared" si="274"/>
        <v>0</v>
      </c>
      <c r="AF1109">
        <f>SUM($AE$10:AE1109)</f>
        <v>0</v>
      </c>
      <c r="AG1109">
        <f t="shared" si="275"/>
        <v>0</v>
      </c>
    </row>
    <row r="1110" spans="6:33" x14ac:dyDescent="0.2">
      <c r="F1110" s="610">
        <f t="shared" si="283"/>
        <v>1903</v>
      </c>
      <c r="G1110">
        <f t="shared" si="284"/>
        <v>1099</v>
      </c>
      <c r="H1110" s="612">
        <f t="shared" si="276"/>
        <v>1099</v>
      </c>
      <c r="I1110" s="598">
        <f t="shared" si="277"/>
        <v>0</v>
      </c>
      <c r="J1110" s="598">
        <f t="shared" si="285"/>
        <v>0</v>
      </c>
      <c r="K1110" s="598">
        <f t="shared" si="278"/>
        <v>0</v>
      </c>
      <c r="L1110" s="598">
        <f t="shared" si="279"/>
        <v>0</v>
      </c>
      <c r="M1110" s="598">
        <f t="shared" si="271"/>
        <v>0</v>
      </c>
      <c r="N1110" s="598">
        <f t="shared" si="280"/>
        <v>0</v>
      </c>
      <c r="P1110" s="610"/>
      <c r="V1110" s="598">
        <f t="shared" si="281"/>
        <v>0</v>
      </c>
      <c r="W1110" s="612">
        <f t="shared" si="282"/>
        <v>1099</v>
      </c>
      <c r="X1110" s="610"/>
      <c r="Y1110" s="610"/>
      <c r="AC1110">
        <f t="shared" si="272"/>
        <v>1903</v>
      </c>
      <c r="AD1110">
        <f t="shared" si="273"/>
        <v>1</v>
      </c>
      <c r="AE1110">
        <f t="shared" si="274"/>
        <v>0</v>
      </c>
      <c r="AF1110">
        <f>SUM($AE$10:AE1110)</f>
        <v>0</v>
      </c>
      <c r="AG1110">
        <f t="shared" si="275"/>
        <v>0</v>
      </c>
    </row>
    <row r="1111" spans="6:33" x14ac:dyDescent="0.2">
      <c r="F1111" s="610">
        <f t="shared" si="283"/>
        <v>1903</v>
      </c>
      <c r="G1111">
        <f t="shared" si="284"/>
        <v>1100</v>
      </c>
      <c r="H1111" s="612">
        <f t="shared" si="276"/>
        <v>1100</v>
      </c>
      <c r="I1111" s="598">
        <f t="shared" si="277"/>
        <v>0</v>
      </c>
      <c r="J1111" s="598">
        <f t="shared" si="285"/>
        <v>0</v>
      </c>
      <c r="K1111" s="598">
        <f t="shared" si="278"/>
        <v>0</v>
      </c>
      <c r="L1111" s="598">
        <f t="shared" si="279"/>
        <v>0</v>
      </c>
      <c r="M1111" s="598">
        <f t="shared" si="271"/>
        <v>0</v>
      </c>
      <c r="N1111" s="598">
        <f t="shared" si="280"/>
        <v>0</v>
      </c>
      <c r="P1111" s="610"/>
      <c r="V1111" s="598">
        <f t="shared" si="281"/>
        <v>0</v>
      </c>
      <c r="W1111" s="612">
        <f t="shared" si="282"/>
        <v>1100</v>
      </c>
      <c r="X1111" s="610"/>
      <c r="Y1111" s="610"/>
      <c r="AC1111">
        <f t="shared" si="272"/>
        <v>1903</v>
      </c>
      <c r="AD1111">
        <f t="shared" si="273"/>
        <v>1</v>
      </c>
      <c r="AE1111">
        <f t="shared" si="274"/>
        <v>0</v>
      </c>
      <c r="AF1111">
        <f>SUM($AE$10:AE1111)</f>
        <v>0</v>
      </c>
      <c r="AG1111">
        <f t="shared" si="275"/>
        <v>0</v>
      </c>
    </row>
    <row r="1112" spans="6:33" x14ac:dyDescent="0.2">
      <c r="F1112" s="610">
        <f t="shared" si="283"/>
        <v>1903</v>
      </c>
      <c r="G1112">
        <f t="shared" si="284"/>
        <v>1101</v>
      </c>
      <c r="H1112" s="612">
        <f t="shared" si="276"/>
        <v>1101</v>
      </c>
      <c r="I1112" s="598">
        <f t="shared" si="277"/>
        <v>0</v>
      </c>
      <c r="J1112" s="598">
        <f t="shared" si="285"/>
        <v>0</v>
      </c>
      <c r="K1112" s="598">
        <f t="shared" si="278"/>
        <v>0</v>
      </c>
      <c r="L1112" s="598">
        <f t="shared" si="279"/>
        <v>0</v>
      </c>
      <c r="M1112" s="598">
        <f t="shared" si="271"/>
        <v>0</v>
      </c>
      <c r="N1112" s="598">
        <f t="shared" si="280"/>
        <v>0</v>
      </c>
      <c r="P1112" s="610"/>
      <c r="V1112" s="598">
        <f t="shared" si="281"/>
        <v>0</v>
      </c>
      <c r="W1112" s="612">
        <f t="shared" si="282"/>
        <v>1101</v>
      </c>
      <c r="X1112" s="610"/>
      <c r="Y1112" s="610"/>
      <c r="AC1112">
        <f t="shared" si="272"/>
        <v>1903</v>
      </c>
      <c r="AD1112">
        <f t="shared" si="273"/>
        <v>1</v>
      </c>
      <c r="AE1112">
        <f t="shared" si="274"/>
        <v>0</v>
      </c>
      <c r="AF1112">
        <f>SUM($AE$10:AE1112)</f>
        <v>0</v>
      </c>
      <c r="AG1112">
        <f t="shared" si="275"/>
        <v>0</v>
      </c>
    </row>
    <row r="1113" spans="6:33" x14ac:dyDescent="0.2">
      <c r="F1113" s="610">
        <f t="shared" si="283"/>
        <v>1903</v>
      </c>
      <c r="G1113">
        <f t="shared" si="284"/>
        <v>1102</v>
      </c>
      <c r="H1113" s="612">
        <f t="shared" si="276"/>
        <v>1102</v>
      </c>
      <c r="I1113" s="598">
        <f t="shared" si="277"/>
        <v>0</v>
      </c>
      <c r="J1113" s="598">
        <f t="shared" si="285"/>
        <v>0</v>
      </c>
      <c r="K1113" s="598">
        <f t="shared" si="278"/>
        <v>0</v>
      </c>
      <c r="L1113" s="598">
        <f t="shared" si="279"/>
        <v>0</v>
      </c>
      <c r="M1113" s="598">
        <f t="shared" si="271"/>
        <v>0</v>
      </c>
      <c r="N1113" s="598">
        <f t="shared" si="280"/>
        <v>0</v>
      </c>
      <c r="P1113" s="610"/>
      <c r="V1113" s="598">
        <f t="shared" si="281"/>
        <v>0</v>
      </c>
      <c r="W1113" s="612">
        <f t="shared" si="282"/>
        <v>1102</v>
      </c>
      <c r="X1113" s="610"/>
      <c r="Y1113" s="610"/>
      <c r="AC1113">
        <f t="shared" si="272"/>
        <v>1903</v>
      </c>
      <c r="AD1113">
        <f t="shared" si="273"/>
        <v>1</v>
      </c>
      <c r="AE1113">
        <f t="shared" si="274"/>
        <v>0</v>
      </c>
      <c r="AF1113">
        <f>SUM($AE$10:AE1113)</f>
        <v>0</v>
      </c>
      <c r="AG1113">
        <f t="shared" si="275"/>
        <v>0</v>
      </c>
    </row>
    <row r="1114" spans="6:33" x14ac:dyDescent="0.2">
      <c r="F1114" s="610">
        <f t="shared" si="283"/>
        <v>1903</v>
      </c>
      <c r="G1114">
        <f t="shared" si="284"/>
        <v>1103</v>
      </c>
      <c r="H1114" s="612">
        <f t="shared" si="276"/>
        <v>1103</v>
      </c>
      <c r="I1114" s="598">
        <f t="shared" si="277"/>
        <v>0</v>
      </c>
      <c r="J1114" s="598">
        <f t="shared" si="285"/>
        <v>0</v>
      </c>
      <c r="K1114" s="598">
        <f t="shared" si="278"/>
        <v>0</v>
      </c>
      <c r="L1114" s="598">
        <f t="shared" si="279"/>
        <v>0</v>
      </c>
      <c r="M1114" s="598">
        <f t="shared" si="271"/>
        <v>0</v>
      </c>
      <c r="N1114" s="598">
        <f t="shared" si="280"/>
        <v>0</v>
      </c>
      <c r="P1114" s="610"/>
      <c r="V1114" s="598">
        <f t="shared" si="281"/>
        <v>0</v>
      </c>
      <c r="W1114" s="612">
        <f t="shared" si="282"/>
        <v>1103</v>
      </c>
      <c r="X1114" s="610"/>
      <c r="Y1114" s="610"/>
      <c r="AC1114">
        <f t="shared" si="272"/>
        <v>1903</v>
      </c>
      <c r="AD1114">
        <f t="shared" si="273"/>
        <v>1</v>
      </c>
      <c r="AE1114">
        <f t="shared" si="274"/>
        <v>0</v>
      </c>
      <c r="AF1114">
        <f>SUM($AE$10:AE1114)</f>
        <v>0</v>
      </c>
      <c r="AG1114">
        <f t="shared" si="275"/>
        <v>0</v>
      </c>
    </row>
    <row r="1115" spans="6:33" x14ac:dyDescent="0.2">
      <c r="F1115" s="610">
        <f t="shared" si="283"/>
        <v>1903</v>
      </c>
      <c r="G1115">
        <f t="shared" si="284"/>
        <v>1104</v>
      </c>
      <c r="H1115" s="612">
        <f t="shared" si="276"/>
        <v>1104</v>
      </c>
      <c r="I1115" s="598">
        <f t="shared" si="277"/>
        <v>0</v>
      </c>
      <c r="J1115" s="598">
        <f t="shared" si="285"/>
        <v>0</v>
      </c>
      <c r="K1115" s="598">
        <f t="shared" si="278"/>
        <v>0</v>
      </c>
      <c r="L1115" s="598">
        <f t="shared" si="279"/>
        <v>0</v>
      </c>
      <c r="M1115" s="598">
        <f t="shared" si="271"/>
        <v>0</v>
      </c>
      <c r="N1115" s="598">
        <f t="shared" si="280"/>
        <v>0</v>
      </c>
      <c r="P1115" s="610"/>
      <c r="V1115" s="598">
        <f t="shared" si="281"/>
        <v>0</v>
      </c>
      <c r="W1115" s="612">
        <f t="shared" si="282"/>
        <v>1104</v>
      </c>
      <c r="X1115" s="610"/>
      <c r="Y1115" s="610"/>
      <c r="AC1115">
        <f t="shared" si="272"/>
        <v>1903</v>
      </c>
      <c r="AD1115">
        <f t="shared" si="273"/>
        <v>1</v>
      </c>
      <c r="AE1115">
        <f t="shared" si="274"/>
        <v>0</v>
      </c>
      <c r="AF1115">
        <f>SUM($AE$10:AE1115)</f>
        <v>0</v>
      </c>
      <c r="AG1115">
        <f t="shared" si="275"/>
        <v>0</v>
      </c>
    </row>
    <row r="1116" spans="6:33" x14ac:dyDescent="0.2">
      <c r="F1116" s="610">
        <f t="shared" si="283"/>
        <v>1903</v>
      </c>
      <c r="G1116">
        <f t="shared" si="284"/>
        <v>1105</v>
      </c>
      <c r="H1116" s="612">
        <f t="shared" si="276"/>
        <v>1105</v>
      </c>
      <c r="I1116" s="598">
        <f t="shared" si="277"/>
        <v>0</v>
      </c>
      <c r="J1116" s="598">
        <f t="shared" si="285"/>
        <v>0</v>
      </c>
      <c r="K1116" s="598">
        <f t="shared" si="278"/>
        <v>0</v>
      </c>
      <c r="L1116" s="598">
        <f t="shared" si="279"/>
        <v>0</v>
      </c>
      <c r="M1116" s="598">
        <f t="shared" si="271"/>
        <v>0</v>
      </c>
      <c r="N1116" s="598">
        <f t="shared" si="280"/>
        <v>0</v>
      </c>
      <c r="P1116" s="610"/>
      <c r="V1116" s="598">
        <f t="shared" si="281"/>
        <v>0</v>
      </c>
      <c r="W1116" s="612">
        <f t="shared" si="282"/>
        <v>1105</v>
      </c>
      <c r="X1116" s="610"/>
      <c r="Y1116" s="610"/>
      <c r="AC1116">
        <f t="shared" si="272"/>
        <v>1903</v>
      </c>
      <c r="AD1116">
        <f t="shared" si="273"/>
        <v>1</v>
      </c>
      <c r="AE1116">
        <f t="shared" si="274"/>
        <v>0</v>
      </c>
      <c r="AF1116">
        <f>SUM($AE$10:AE1116)</f>
        <v>0</v>
      </c>
      <c r="AG1116">
        <f t="shared" si="275"/>
        <v>0</v>
      </c>
    </row>
    <row r="1117" spans="6:33" x14ac:dyDescent="0.2">
      <c r="F1117" s="610">
        <f t="shared" si="283"/>
        <v>1903</v>
      </c>
      <c r="G1117">
        <f t="shared" si="284"/>
        <v>1106</v>
      </c>
      <c r="H1117" s="612">
        <f t="shared" si="276"/>
        <v>1106</v>
      </c>
      <c r="I1117" s="598">
        <f t="shared" si="277"/>
        <v>0</v>
      </c>
      <c r="J1117" s="598">
        <f t="shared" si="285"/>
        <v>0</v>
      </c>
      <c r="K1117" s="598">
        <f t="shared" si="278"/>
        <v>0</v>
      </c>
      <c r="L1117" s="598">
        <f t="shared" si="279"/>
        <v>0</v>
      </c>
      <c r="M1117" s="598">
        <f t="shared" si="271"/>
        <v>0</v>
      </c>
      <c r="N1117" s="598">
        <f t="shared" si="280"/>
        <v>0</v>
      </c>
      <c r="P1117" s="610"/>
      <c r="V1117" s="598">
        <f t="shared" si="281"/>
        <v>0</v>
      </c>
      <c r="W1117" s="612">
        <f t="shared" si="282"/>
        <v>1106</v>
      </c>
      <c r="X1117" s="610"/>
      <c r="Y1117" s="610"/>
      <c r="AC1117">
        <f t="shared" si="272"/>
        <v>1903</v>
      </c>
      <c r="AD1117">
        <f t="shared" si="273"/>
        <v>1</v>
      </c>
      <c r="AE1117">
        <f t="shared" si="274"/>
        <v>0</v>
      </c>
      <c r="AF1117">
        <f>SUM($AE$10:AE1117)</f>
        <v>0</v>
      </c>
      <c r="AG1117">
        <f t="shared" si="275"/>
        <v>0</v>
      </c>
    </row>
    <row r="1118" spans="6:33" x14ac:dyDescent="0.2">
      <c r="F1118" s="610">
        <f t="shared" si="283"/>
        <v>1903</v>
      </c>
      <c r="G1118">
        <f t="shared" si="284"/>
        <v>1107</v>
      </c>
      <c r="H1118" s="612">
        <f t="shared" si="276"/>
        <v>1107</v>
      </c>
      <c r="I1118" s="598">
        <f t="shared" si="277"/>
        <v>0</v>
      </c>
      <c r="J1118" s="598">
        <f t="shared" si="285"/>
        <v>0</v>
      </c>
      <c r="K1118" s="598">
        <f t="shared" si="278"/>
        <v>0</v>
      </c>
      <c r="L1118" s="598">
        <f t="shared" si="279"/>
        <v>0</v>
      </c>
      <c r="M1118" s="598">
        <f t="shared" si="271"/>
        <v>0</v>
      </c>
      <c r="N1118" s="598">
        <f t="shared" si="280"/>
        <v>0</v>
      </c>
      <c r="P1118" s="610"/>
      <c r="V1118" s="598">
        <f t="shared" si="281"/>
        <v>0</v>
      </c>
      <c r="W1118" s="612">
        <f t="shared" si="282"/>
        <v>1107</v>
      </c>
      <c r="X1118" s="610"/>
      <c r="Y1118" s="610"/>
      <c r="AC1118">
        <f t="shared" si="272"/>
        <v>1903</v>
      </c>
      <c r="AD1118">
        <f t="shared" si="273"/>
        <v>1</v>
      </c>
      <c r="AE1118">
        <f t="shared" si="274"/>
        <v>0</v>
      </c>
      <c r="AF1118">
        <f>SUM($AE$10:AE1118)</f>
        <v>0</v>
      </c>
      <c r="AG1118">
        <f t="shared" si="275"/>
        <v>0</v>
      </c>
    </row>
    <row r="1119" spans="6:33" x14ac:dyDescent="0.2">
      <c r="F1119" s="610">
        <f t="shared" si="283"/>
        <v>1903</v>
      </c>
      <c r="G1119">
        <f t="shared" si="284"/>
        <v>1108</v>
      </c>
      <c r="H1119" s="612">
        <f t="shared" si="276"/>
        <v>1108</v>
      </c>
      <c r="I1119" s="598">
        <f t="shared" si="277"/>
        <v>0</v>
      </c>
      <c r="J1119" s="598">
        <f t="shared" si="285"/>
        <v>0</v>
      </c>
      <c r="K1119" s="598">
        <f t="shared" si="278"/>
        <v>0</v>
      </c>
      <c r="L1119" s="598">
        <f t="shared" si="279"/>
        <v>0</v>
      </c>
      <c r="M1119" s="598">
        <f t="shared" si="271"/>
        <v>0</v>
      </c>
      <c r="N1119" s="598">
        <f t="shared" si="280"/>
        <v>0</v>
      </c>
      <c r="P1119" s="610"/>
      <c r="V1119" s="598">
        <f t="shared" si="281"/>
        <v>0</v>
      </c>
      <c r="W1119" s="612">
        <f t="shared" si="282"/>
        <v>1108</v>
      </c>
      <c r="X1119" s="610"/>
      <c r="Y1119" s="610"/>
      <c r="AC1119">
        <f t="shared" si="272"/>
        <v>1903</v>
      </c>
      <c r="AD1119">
        <f t="shared" si="273"/>
        <v>1</v>
      </c>
      <c r="AE1119">
        <f t="shared" si="274"/>
        <v>0</v>
      </c>
      <c r="AF1119">
        <f>SUM($AE$10:AE1119)</f>
        <v>0</v>
      </c>
      <c r="AG1119">
        <f t="shared" si="275"/>
        <v>0</v>
      </c>
    </row>
    <row r="1120" spans="6:33" x14ac:dyDescent="0.2">
      <c r="F1120" s="610">
        <f t="shared" si="283"/>
        <v>1903</v>
      </c>
      <c r="G1120">
        <f t="shared" si="284"/>
        <v>1109</v>
      </c>
      <c r="H1120" s="612">
        <f t="shared" si="276"/>
        <v>1109</v>
      </c>
      <c r="I1120" s="598">
        <f t="shared" si="277"/>
        <v>0</v>
      </c>
      <c r="J1120" s="598">
        <f t="shared" si="285"/>
        <v>0</v>
      </c>
      <c r="K1120" s="598">
        <f t="shared" si="278"/>
        <v>0</v>
      </c>
      <c r="L1120" s="598">
        <f t="shared" si="279"/>
        <v>0</v>
      </c>
      <c r="M1120" s="598">
        <f t="shared" si="271"/>
        <v>0</v>
      </c>
      <c r="N1120" s="598">
        <f t="shared" si="280"/>
        <v>0</v>
      </c>
      <c r="P1120" s="610"/>
      <c r="V1120" s="598">
        <f t="shared" si="281"/>
        <v>0</v>
      </c>
      <c r="W1120" s="612">
        <f t="shared" si="282"/>
        <v>1109</v>
      </c>
      <c r="X1120" s="610"/>
      <c r="Y1120" s="610"/>
      <c r="AC1120">
        <f t="shared" si="272"/>
        <v>1903</v>
      </c>
      <c r="AD1120">
        <f t="shared" si="273"/>
        <v>1</v>
      </c>
      <c r="AE1120">
        <f t="shared" si="274"/>
        <v>0</v>
      </c>
      <c r="AF1120">
        <f>SUM($AE$10:AE1120)</f>
        <v>0</v>
      </c>
      <c r="AG1120">
        <f t="shared" si="275"/>
        <v>0</v>
      </c>
    </row>
    <row r="1121" spans="6:33" x14ac:dyDescent="0.2">
      <c r="F1121" s="610">
        <f t="shared" si="283"/>
        <v>1903</v>
      </c>
      <c r="G1121">
        <f t="shared" si="284"/>
        <v>1110</v>
      </c>
      <c r="H1121" s="612">
        <f t="shared" si="276"/>
        <v>1110</v>
      </c>
      <c r="I1121" s="598">
        <f t="shared" si="277"/>
        <v>0</v>
      </c>
      <c r="J1121" s="598">
        <f t="shared" si="285"/>
        <v>0</v>
      </c>
      <c r="K1121" s="598">
        <f t="shared" si="278"/>
        <v>0</v>
      </c>
      <c r="L1121" s="598">
        <f t="shared" si="279"/>
        <v>0</v>
      </c>
      <c r="M1121" s="598">
        <f t="shared" si="271"/>
        <v>0</v>
      </c>
      <c r="N1121" s="598">
        <f t="shared" si="280"/>
        <v>0</v>
      </c>
      <c r="P1121" s="610"/>
      <c r="V1121" s="598">
        <f t="shared" si="281"/>
        <v>0</v>
      </c>
      <c r="W1121" s="612">
        <f t="shared" si="282"/>
        <v>1110</v>
      </c>
      <c r="X1121" s="610"/>
      <c r="Y1121" s="610"/>
      <c r="AC1121">
        <f t="shared" si="272"/>
        <v>1903</v>
      </c>
      <c r="AD1121">
        <f t="shared" si="273"/>
        <v>1</v>
      </c>
      <c r="AE1121">
        <f t="shared" si="274"/>
        <v>0</v>
      </c>
      <c r="AF1121">
        <f>SUM($AE$10:AE1121)</f>
        <v>0</v>
      </c>
      <c r="AG1121">
        <f t="shared" si="275"/>
        <v>0</v>
      </c>
    </row>
    <row r="1122" spans="6:33" x14ac:dyDescent="0.2">
      <c r="F1122" s="610">
        <f t="shared" si="283"/>
        <v>1903</v>
      </c>
      <c r="G1122">
        <f t="shared" si="284"/>
        <v>1111</v>
      </c>
      <c r="H1122" s="612">
        <f t="shared" si="276"/>
        <v>1111</v>
      </c>
      <c r="I1122" s="598">
        <f t="shared" si="277"/>
        <v>0</v>
      </c>
      <c r="J1122" s="598">
        <f t="shared" si="285"/>
        <v>0</v>
      </c>
      <c r="K1122" s="598">
        <f t="shared" si="278"/>
        <v>0</v>
      </c>
      <c r="L1122" s="598">
        <f t="shared" si="279"/>
        <v>0</v>
      </c>
      <c r="M1122" s="598">
        <f t="shared" si="271"/>
        <v>0</v>
      </c>
      <c r="N1122" s="598">
        <f t="shared" si="280"/>
        <v>0</v>
      </c>
      <c r="P1122" s="610"/>
      <c r="V1122" s="598">
        <f t="shared" si="281"/>
        <v>0</v>
      </c>
      <c r="W1122" s="612">
        <f t="shared" si="282"/>
        <v>1111</v>
      </c>
      <c r="X1122" s="610"/>
      <c r="Y1122" s="610"/>
      <c r="AC1122">
        <f t="shared" si="272"/>
        <v>1903</v>
      </c>
      <c r="AD1122">
        <f t="shared" si="273"/>
        <v>1</v>
      </c>
      <c r="AE1122">
        <f t="shared" si="274"/>
        <v>0</v>
      </c>
      <c r="AF1122">
        <f>SUM($AE$10:AE1122)</f>
        <v>0</v>
      </c>
      <c r="AG1122">
        <f t="shared" si="275"/>
        <v>0</v>
      </c>
    </row>
    <row r="1123" spans="6:33" x14ac:dyDescent="0.2">
      <c r="F1123" s="610">
        <f t="shared" si="283"/>
        <v>1903</v>
      </c>
      <c r="G1123">
        <f t="shared" si="284"/>
        <v>1112</v>
      </c>
      <c r="H1123" s="612">
        <f t="shared" si="276"/>
        <v>1112</v>
      </c>
      <c r="I1123" s="598">
        <f t="shared" si="277"/>
        <v>0</v>
      </c>
      <c r="J1123" s="598">
        <f t="shared" si="285"/>
        <v>0</v>
      </c>
      <c r="K1123" s="598">
        <f t="shared" si="278"/>
        <v>0</v>
      </c>
      <c r="L1123" s="598">
        <f t="shared" si="279"/>
        <v>0</v>
      </c>
      <c r="M1123" s="598">
        <f t="shared" si="271"/>
        <v>0</v>
      </c>
      <c r="N1123" s="598">
        <f t="shared" si="280"/>
        <v>0</v>
      </c>
      <c r="P1123" s="610"/>
      <c r="V1123" s="598">
        <f t="shared" si="281"/>
        <v>0</v>
      </c>
      <c r="W1123" s="612">
        <f t="shared" si="282"/>
        <v>1112</v>
      </c>
      <c r="X1123" s="610"/>
      <c r="Y1123" s="610"/>
      <c r="AC1123">
        <f t="shared" si="272"/>
        <v>1903</v>
      </c>
      <c r="AD1123">
        <f t="shared" si="273"/>
        <v>1</v>
      </c>
      <c r="AE1123">
        <f t="shared" si="274"/>
        <v>0</v>
      </c>
      <c r="AF1123">
        <f>SUM($AE$10:AE1123)</f>
        <v>0</v>
      </c>
      <c r="AG1123">
        <f t="shared" si="275"/>
        <v>0</v>
      </c>
    </row>
    <row r="1124" spans="6:33" x14ac:dyDescent="0.2">
      <c r="F1124" s="610">
        <f t="shared" si="283"/>
        <v>1903</v>
      </c>
      <c r="G1124">
        <f t="shared" si="284"/>
        <v>1113</v>
      </c>
      <c r="H1124" s="612">
        <f t="shared" si="276"/>
        <v>1113</v>
      </c>
      <c r="I1124" s="598">
        <f t="shared" si="277"/>
        <v>0</v>
      </c>
      <c r="J1124" s="598">
        <f t="shared" si="285"/>
        <v>0</v>
      </c>
      <c r="K1124" s="598">
        <f t="shared" si="278"/>
        <v>0</v>
      </c>
      <c r="L1124" s="598">
        <f t="shared" si="279"/>
        <v>0</v>
      </c>
      <c r="M1124" s="598">
        <f t="shared" si="271"/>
        <v>0</v>
      </c>
      <c r="N1124" s="598">
        <f t="shared" si="280"/>
        <v>0</v>
      </c>
      <c r="P1124" s="610"/>
      <c r="V1124" s="598">
        <f t="shared" si="281"/>
        <v>0</v>
      </c>
      <c r="W1124" s="612">
        <f t="shared" si="282"/>
        <v>1113</v>
      </c>
      <c r="X1124" s="610"/>
      <c r="Y1124" s="610"/>
      <c r="AC1124">
        <f t="shared" si="272"/>
        <v>1903</v>
      </c>
      <c r="AD1124">
        <f t="shared" si="273"/>
        <v>1</v>
      </c>
      <c r="AE1124">
        <f t="shared" si="274"/>
        <v>0</v>
      </c>
      <c r="AF1124">
        <f>SUM($AE$10:AE1124)</f>
        <v>0</v>
      </c>
      <c r="AG1124">
        <f t="shared" si="275"/>
        <v>0</v>
      </c>
    </row>
    <row r="1125" spans="6:33" x14ac:dyDescent="0.2">
      <c r="F1125" s="610">
        <f t="shared" si="283"/>
        <v>1903</v>
      </c>
      <c r="G1125">
        <f t="shared" si="284"/>
        <v>1114</v>
      </c>
      <c r="H1125" s="612">
        <f t="shared" si="276"/>
        <v>1114</v>
      </c>
      <c r="I1125" s="598">
        <f t="shared" si="277"/>
        <v>0</v>
      </c>
      <c r="J1125" s="598">
        <f t="shared" si="285"/>
        <v>0</v>
      </c>
      <c r="K1125" s="598">
        <f t="shared" si="278"/>
        <v>0</v>
      </c>
      <c r="L1125" s="598">
        <f t="shared" si="279"/>
        <v>0</v>
      </c>
      <c r="M1125" s="598">
        <f t="shared" si="271"/>
        <v>0</v>
      </c>
      <c r="N1125" s="598">
        <f t="shared" si="280"/>
        <v>0</v>
      </c>
      <c r="P1125" s="610"/>
      <c r="V1125" s="598">
        <f t="shared" si="281"/>
        <v>0</v>
      </c>
      <c r="W1125" s="612">
        <f t="shared" si="282"/>
        <v>1114</v>
      </c>
      <c r="X1125" s="610"/>
      <c r="Y1125" s="610"/>
      <c r="AC1125">
        <f t="shared" si="272"/>
        <v>1903</v>
      </c>
      <c r="AD1125">
        <f t="shared" si="273"/>
        <v>1</v>
      </c>
      <c r="AE1125">
        <f t="shared" si="274"/>
        <v>0</v>
      </c>
      <c r="AF1125">
        <f>SUM($AE$10:AE1125)</f>
        <v>0</v>
      </c>
      <c r="AG1125">
        <f t="shared" si="275"/>
        <v>0</v>
      </c>
    </row>
    <row r="1126" spans="6:33" x14ac:dyDescent="0.2">
      <c r="F1126" s="610">
        <f t="shared" si="283"/>
        <v>1903</v>
      </c>
      <c r="G1126">
        <f t="shared" si="284"/>
        <v>1115</v>
      </c>
      <c r="H1126" s="612">
        <f t="shared" si="276"/>
        <v>1115</v>
      </c>
      <c r="I1126" s="598">
        <f t="shared" si="277"/>
        <v>0</v>
      </c>
      <c r="J1126" s="598">
        <f t="shared" si="285"/>
        <v>0</v>
      </c>
      <c r="K1126" s="598">
        <f t="shared" si="278"/>
        <v>0</v>
      </c>
      <c r="L1126" s="598">
        <f t="shared" si="279"/>
        <v>0</v>
      </c>
      <c r="M1126" s="598">
        <f t="shared" si="271"/>
        <v>0</v>
      </c>
      <c r="N1126" s="598">
        <f t="shared" si="280"/>
        <v>0</v>
      </c>
      <c r="P1126" s="610"/>
      <c r="V1126" s="598">
        <f t="shared" si="281"/>
        <v>0</v>
      </c>
      <c r="W1126" s="612">
        <f t="shared" si="282"/>
        <v>1115</v>
      </c>
      <c r="X1126" s="610"/>
      <c r="Y1126" s="610"/>
      <c r="AC1126">
        <f t="shared" si="272"/>
        <v>1903</v>
      </c>
      <c r="AD1126">
        <f t="shared" si="273"/>
        <v>1</v>
      </c>
      <c r="AE1126">
        <f t="shared" si="274"/>
        <v>0</v>
      </c>
      <c r="AF1126">
        <f>SUM($AE$10:AE1126)</f>
        <v>0</v>
      </c>
      <c r="AG1126">
        <f t="shared" si="275"/>
        <v>0</v>
      </c>
    </row>
    <row r="1127" spans="6:33" x14ac:dyDescent="0.2">
      <c r="F1127" s="610">
        <f t="shared" si="283"/>
        <v>1903</v>
      </c>
      <c r="G1127">
        <f t="shared" si="284"/>
        <v>1116</v>
      </c>
      <c r="H1127" s="612">
        <f t="shared" si="276"/>
        <v>1116</v>
      </c>
      <c r="I1127" s="598">
        <f t="shared" si="277"/>
        <v>0</v>
      </c>
      <c r="J1127" s="598">
        <f t="shared" si="285"/>
        <v>0</v>
      </c>
      <c r="K1127" s="598">
        <f t="shared" si="278"/>
        <v>0</v>
      </c>
      <c r="L1127" s="598">
        <f t="shared" si="279"/>
        <v>0</v>
      </c>
      <c r="M1127" s="598">
        <f t="shared" si="271"/>
        <v>0</v>
      </c>
      <c r="N1127" s="598">
        <f t="shared" si="280"/>
        <v>0</v>
      </c>
      <c r="P1127" s="610"/>
      <c r="V1127" s="598">
        <f t="shared" si="281"/>
        <v>0</v>
      </c>
      <c r="W1127" s="612">
        <f t="shared" si="282"/>
        <v>1116</v>
      </c>
      <c r="X1127" s="610"/>
      <c r="Y1127" s="610"/>
      <c r="AC1127">
        <f t="shared" si="272"/>
        <v>1903</v>
      </c>
      <c r="AD1127">
        <f t="shared" si="273"/>
        <v>1</v>
      </c>
      <c r="AE1127">
        <f t="shared" si="274"/>
        <v>0</v>
      </c>
      <c r="AF1127">
        <f>SUM($AE$10:AE1127)</f>
        <v>0</v>
      </c>
      <c r="AG1127">
        <f t="shared" si="275"/>
        <v>0</v>
      </c>
    </row>
    <row r="1128" spans="6:33" x14ac:dyDescent="0.2">
      <c r="F1128" s="610">
        <f t="shared" si="283"/>
        <v>1903</v>
      </c>
      <c r="G1128">
        <f t="shared" si="284"/>
        <v>1117</v>
      </c>
      <c r="H1128" s="612">
        <f t="shared" si="276"/>
        <v>1117</v>
      </c>
      <c r="I1128" s="598">
        <f t="shared" si="277"/>
        <v>0</v>
      </c>
      <c r="J1128" s="598">
        <f t="shared" si="285"/>
        <v>0</v>
      </c>
      <c r="K1128" s="598">
        <f t="shared" si="278"/>
        <v>0</v>
      </c>
      <c r="L1128" s="598">
        <f t="shared" si="279"/>
        <v>0</v>
      </c>
      <c r="M1128" s="598">
        <f t="shared" si="271"/>
        <v>0</v>
      </c>
      <c r="N1128" s="598">
        <f t="shared" si="280"/>
        <v>0</v>
      </c>
      <c r="P1128" s="610"/>
      <c r="V1128" s="598">
        <f t="shared" si="281"/>
        <v>0</v>
      </c>
      <c r="W1128" s="612">
        <f t="shared" si="282"/>
        <v>1117</v>
      </c>
      <c r="X1128" s="610"/>
      <c r="Y1128" s="610"/>
      <c r="AC1128">
        <f t="shared" si="272"/>
        <v>1903</v>
      </c>
      <c r="AD1128">
        <f t="shared" si="273"/>
        <v>1</v>
      </c>
      <c r="AE1128">
        <f t="shared" si="274"/>
        <v>0</v>
      </c>
      <c r="AF1128">
        <f>SUM($AE$10:AE1128)</f>
        <v>0</v>
      </c>
      <c r="AG1128">
        <f t="shared" si="275"/>
        <v>0</v>
      </c>
    </row>
    <row r="1129" spans="6:33" x14ac:dyDescent="0.2">
      <c r="F1129" s="610">
        <f t="shared" si="283"/>
        <v>1903</v>
      </c>
      <c r="G1129">
        <f t="shared" si="284"/>
        <v>1118</v>
      </c>
      <c r="H1129" s="612">
        <f t="shared" si="276"/>
        <v>1118</v>
      </c>
      <c r="I1129" s="598">
        <f t="shared" si="277"/>
        <v>0</v>
      </c>
      <c r="J1129" s="598">
        <f t="shared" si="285"/>
        <v>0</v>
      </c>
      <c r="K1129" s="598">
        <f t="shared" si="278"/>
        <v>0</v>
      </c>
      <c r="L1129" s="598">
        <f t="shared" si="279"/>
        <v>0</v>
      </c>
      <c r="M1129" s="598">
        <f t="shared" si="271"/>
        <v>0</v>
      </c>
      <c r="N1129" s="598">
        <f t="shared" si="280"/>
        <v>0</v>
      </c>
      <c r="P1129" s="610"/>
      <c r="V1129" s="598">
        <f t="shared" si="281"/>
        <v>0</v>
      </c>
      <c r="W1129" s="612">
        <f t="shared" si="282"/>
        <v>1118</v>
      </c>
      <c r="X1129" s="610"/>
      <c r="Y1129" s="610"/>
      <c r="AC1129">
        <f t="shared" si="272"/>
        <v>1903</v>
      </c>
      <c r="AD1129">
        <f t="shared" si="273"/>
        <v>1</v>
      </c>
      <c r="AE1129">
        <f t="shared" si="274"/>
        <v>0</v>
      </c>
      <c r="AF1129">
        <f>SUM($AE$10:AE1129)</f>
        <v>0</v>
      </c>
      <c r="AG1129">
        <f t="shared" si="275"/>
        <v>0</v>
      </c>
    </row>
    <row r="1130" spans="6:33" x14ac:dyDescent="0.2">
      <c r="F1130" s="610">
        <f t="shared" si="283"/>
        <v>1903</v>
      </c>
      <c r="G1130">
        <f t="shared" si="284"/>
        <v>1119</v>
      </c>
      <c r="H1130" s="612">
        <f t="shared" si="276"/>
        <v>1119</v>
      </c>
      <c r="I1130" s="598">
        <f t="shared" si="277"/>
        <v>0</v>
      </c>
      <c r="J1130" s="598">
        <f t="shared" si="285"/>
        <v>0</v>
      </c>
      <c r="K1130" s="598">
        <f t="shared" si="278"/>
        <v>0</v>
      </c>
      <c r="L1130" s="598">
        <f t="shared" si="279"/>
        <v>0</v>
      </c>
      <c r="M1130" s="598">
        <f t="shared" si="271"/>
        <v>0</v>
      </c>
      <c r="N1130" s="598">
        <f t="shared" si="280"/>
        <v>0</v>
      </c>
      <c r="P1130" s="610"/>
      <c r="V1130" s="598">
        <f t="shared" si="281"/>
        <v>0</v>
      </c>
      <c r="W1130" s="612">
        <f t="shared" si="282"/>
        <v>1119</v>
      </c>
      <c r="X1130" s="610"/>
      <c r="Y1130" s="610"/>
      <c r="AC1130">
        <f t="shared" si="272"/>
        <v>1903</v>
      </c>
      <c r="AD1130">
        <f t="shared" si="273"/>
        <v>1</v>
      </c>
      <c r="AE1130">
        <f t="shared" si="274"/>
        <v>0</v>
      </c>
      <c r="AF1130">
        <f>SUM($AE$10:AE1130)</f>
        <v>0</v>
      </c>
      <c r="AG1130">
        <f t="shared" si="275"/>
        <v>0</v>
      </c>
    </row>
    <row r="1131" spans="6:33" x14ac:dyDescent="0.2">
      <c r="F1131" s="610">
        <f t="shared" si="283"/>
        <v>1903</v>
      </c>
      <c r="G1131">
        <f t="shared" si="284"/>
        <v>1120</v>
      </c>
      <c r="H1131" s="612">
        <f t="shared" si="276"/>
        <v>1120</v>
      </c>
      <c r="I1131" s="598">
        <f t="shared" si="277"/>
        <v>0</v>
      </c>
      <c r="J1131" s="598">
        <f t="shared" si="285"/>
        <v>0</v>
      </c>
      <c r="K1131" s="598">
        <f t="shared" si="278"/>
        <v>0</v>
      </c>
      <c r="L1131" s="598">
        <f t="shared" si="279"/>
        <v>0</v>
      </c>
      <c r="M1131" s="598">
        <f t="shared" si="271"/>
        <v>0</v>
      </c>
      <c r="N1131" s="598">
        <f t="shared" si="280"/>
        <v>0</v>
      </c>
      <c r="P1131" s="610"/>
      <c r="V1131" s="598">
        <f t="shared" si="281"/>
        <v>0</v>
      </c>
      <c r="W1131" s="612">
        <f t="shared" si="282"/>
        <v>1120</v>
      </c>
      <c r="X1131" s="610"/>
      <c r="Y1131" s="610"/>
      <c r="AC1131">
        <f t="shared" si="272"/>
        <v>1903</v>
      </c>
      <c r="AD1131">
        <f t="shared" si="273"/>
        <v>1</v>
      </c>
      <c r="AE1131">
        <f t="shared" si="274"/>
        <v>0</v>
      </c>
      <c r="AF1131">
        <f>SUM($AE$10:AE1131)</f>
        <v>0</v>
      </c>
      <c r="AG1131">
        <f t="shared" si="275"/>
        <v>0</v>
      </c>
    </row>
    <row r="1132" spans="6:33" x14ac:dyDescent="0.2">
      <c r="F1132" s="610">
        <f t="shared" si="283"/>
        <v>1903</v>
      </c>
      <c r="G1132">
        <f t="shared" si="284"/>
        <v>1121</v>
      </c>
      <c r="H1132" s="612">
        <f t="shared" si="276"/>
        <v>1121</v>
      </c>
      <c r="I1132" s="598">
        <f t="shared" si="277"/>
        <v>0</v>
      </c>
      <c r="J1132" s="598">
        <f t="shared" si="285"/>
        <v>0</v>
      </c>
      <c r="K1132" s="598">
        <f t="shared" si="278"/>
        <v>0</v>
      </c>
      <c r="L1132" s="598">
        <f t="shared" si="279"/>
        <v>0</v>
      </c>
      <c r="M1132" s="598">
        <f t="shared" si="271"/>
        <v>0</v>
      </c>
      <c r="N1132" s="598">
        <f t="shared" si="280"/>
        <v>0</v>
      </c>
      <c r="P1132" s="610"/>
      <c r="V1132" s="598">
        <f t="shared" si="281"/>
        <v>0</v>
      </c>
      <c r="W1132" s="612">
        <f t="shared" si="282"/>
        <v>1121</v>
      </c>
      <c r="X1132" s="610"/>
      <c r="Y1132" s="610"/>
      <c r="AC1132">
        <f t="shared" si="272"/>
        <v>1903</v>
      </c>
      <c r="AD1132">
        <f t="shared" si="273"/>
        <v>1</v>
      </c>
      <c r="AE1132">
        <f t="shared" si="274"/>
        <v>0</v>
      </c>
      <c r="AF1132">
        <f>SUM($AE$10:AE1132)</f>
        <v>0</v>
      </c>
      <c r="AG1132">
        <f t="shared" si="275"/>
        <v>0</v>
      </c>
    </row>
    <row r="1133" spans="6:33" x14ac:dyDescent="0.2">
      <c r="F1133" s="610">
        <f t="shared" si="283"/>
        <v>1903</v>
      </c>
      <c r="G1133">
        <f t="shared" si="284"/>
        <v>1122</v>
      </c>
      <c r="H1133" s="612">
        <f t="shared" si="276"/>
        <v>1122</v>
      </c>
      <c r="I1133" s="598">
        <f t="shared" si="277"/>
        <v>0</v>
      </c>
      <c r="J1133" s="598">
        <f t="shared" si="285"/>
        <v>0</v>
      </c>
      <c r="K1133" s="598">
        <f t="shared" si="278"/>
        <v>0</v>
      </c>
      <c r="L1133" s="598">
        <f t="shared" si="279"/>
        <v>0</v>
      </c>
      <c r="M1133" s="598">
        <f t="shared" si="271"/>
        <v>0</v>
      </c>
      <c r="N1133" s="598">
        <f t="shared" si="280"/>
        <v>0</v>
      </c>
      <c r="P1133" s="610"/>
      <c r="V1133" s="598">
        <f t="shared" si="281"/>
        <v>0</v>
      </c>
      <c r="W1133" s="612">
        <f t="shared" si="282"/>
        <v>1122</v>
      </c>
      <c r="X1133" s="610"/>
      <c r="Y1133" s="610"/>
      <c r="AC1133">
        <f t="shared" si="272"/>
        <v>1903</v>
      </c>
      <c r="AD1133">
        <f t="shared" si="273"/>
        <v>1</v>
      </c>
      <c r="AE1133">
        <f t="shared" si="274"/>
        <v>0</v>
      </c>
      <c r="AF1133">
        <f>SUM($AE$10:AE1133)</f>
        <v>0</v>
      </c>
      <c r="AG1133">
        <f t="shared" si="275"/>
        <v>0</v>
      </c>
    </row>
    <row r="1134" spans="6:33" x14ac:dyDescent="0.2">
      <c r="F1134" s="610">
        <f t="shared" si="283"/>
        <v>1903</v>
      </c>
      <c r="G1134">
        <f t="shared" si="284"/>
        <v>1123</v>
      </c>
      <c r="H1134" s="612">
        <f t="shared" si="276"/>
        <v>1123</v>
      </c>
      <c r="I1134" s="598">
        <f t="shared" si="277"/>
        <v>0</v>
      </c>
      <c r="J1134" s="598">
        <f t="shared" si="285"/>
        <v>0</v>
      </c>
      <c r="K1134" s="598">
        <f t="shared" si="278"/>
        <v>0</v>
      </c>
      <c r="L1134" s="598">
        <f t="shared" si="279"/>
        <v>0</v>
      </c>
      <c r="M1134" s="598">
        <f t="shared" si="271"/>
        <v>0</v>
      </c>
      <c r="N1134" s="598">
        <f t="shared" si="280"/>
        <v>0</v>
      </c>
      <c r="P1134" s="610"/>
      <c r="V1134" s="598">
        <f t="shared" si="281"/>
        <v>0</v>
      </c>
      <c r="W1134" s="612">
        <f t="shared" si="282"/>
        <v>1123</v>
      </c>
      <c r="X1134" s="610"/>
      <c r="Y1134" s="610"/>
      <c r="AC1134">
        <f t="shared" si="272"/>
        <v>1903</v>
      </c>
      <c r="AD1134">
        <f t="shared" si="273"/>
        <v>1</v>
      </c>
      <c r="AE1134">
        <f t="shared" si="274"/>
        <v>0</v>
      </c>
      <c r="AF1134">
        <f>SUM($AE$10:AE1134)</f>
        <v>0</v>
      </c>
      <c r="AG1134">
        <f t="shared" si="275"/>
        <v>0</v>
      </c>
    </row>
    <row r="1135" spans="6:33" x14ac:dyDescent="0.2">
      <c r="F1135" s="610">
        <f t="shared" si="283"/>
        <v>1903</v>
      </c>
      <c r="G1135">
        <f t="shared" si="284"/>
        <v>1124</v>
      </c>
      <c r="H1135" s="612">
        <f t="shared" si="276"/>
        <v>1124</v>
      </c>
      <c r="I1135" s="598">
        <f t="shared" si="277"/>
        <v>0</v>
      </c>
      <c r="J1135" s="598">
        <f t="shared" si="285"/>
        <v>0</v>
      </c>
      <c r="K1135" s="598">
        <f t="shared" si="278"/>
        <v>0</v>
      </c>
      <c r="L1135" s="598">
        <f t="shared" si="279"/>
        <v>0</v>
      </c>
      <c r="M1135" s="598">
        <f t="shared" si="271"/>
        <v>0</v>
      </c>
      <c r="N1135" s="598">
        <f t="shared" si="280"/>
        <v>0</v>
      </c>
      <c r="P1135" s="610"/>
      <c r="V1135" s="598">
        <f t="shared" si="281"/>
        <v>0</v>
      </c>
      <c r="W1135" s="612">
        <f t="shared" si="282"/>
        <v>1124</v>
      </c>
      <c r="X1135" s="610"/>
      <c r="Y1135" s="610"/>
      <c r="AC1135">
        <f t="shared" si="272"/>
        <v>1903</v>
      </c>
      <c r="AD1135">
        <f t="shared" si="273"/>
        <v>1</v>
      </c>
      <c r="AE1135">
        <f t="shared" si="274"/>
        <v>0</v>
      </c>
      <c r="AF1135">
        <f>SUM($AE$10:AE1135)</f>
        <v>0</v>
      </c>
      <c r="AG1135">
        <f t="shared" si="275"/>
        <v>0</v>
      </c>
    </row>
    <row r="1136" spans="6:33" x14ac:dyDescent="0.2">
      <c r="F1136" s="610">
        <f t="shared" si="283"/>
        <v>1903</v>
      </c>
      <c r="G1136">
        <f t="shared" si="284"/>
        <v>1125</v>
      </c>
      <c r="H1136" s="612">
        <f t="shared" si="276"/>
        <v>1125</v>
      </c>
      <c r="I1136" s="598">
        <f t="shared" si="277"/>
        <v>0</v>
      </c>
      <c r="J1136" s="598">
        <f t="shared" si="285"/>
        <v>0</v>
      </c>
      <c r="K1136" s="598">
        <f t="shared" si="278"/>
        <v>0</v>
      </c>
      <c r="L1136" s="598">
        <f t="shared" si="279"/>
        <v>0</v>
      </c>
      <c r="M1136" s="598">
        <f t="shared" si="271"/>
        <v>0</v>
      </c>
      <c r="N1136" s="598">
        <f t="shared" si="280"/>
        <v>0</v>
      </c>
      <c r="P1136" s="610"/>
      <c r="V1136" s="598">
        <f t="shared" si="281"/>
        <v>0</v>
      </c>
      <c r="W1136" s="612">
        <f t="shared" si="282"/>
        <v>1125</v>
      </c>
      <c r="X1136" s="610"/>
      <c r="Y1136" s="610"/>
      <c r="AC1136">
        <f t="shared" si="272"/>
        <v>1903</v>
      </c>
      <c r="AD1136">
        <f t="shared" si="273"/>
        <v>1</v>
      </c>
      <c r="AE1136">
        <f t="shared" si="274"/>
        <v>0</v>
      </c>
      <c r="AF1136">
        <f>SUM($AE$10:AE1136)</f>
        <v>0</v>
      </c>
      <c r="AG1136">
        <f t="shared" si="275"/>
        <v>0</v>
      </c>
    </row>
    <row r="1137" spans="6:33" x14ac:dyDescent="0.2">
      <c r="F1137" s="610">
        <f t="shared" si="283"/>
        <v>1903</v>
      </c>
      <c r="G1137">
        <f t="shared" si="284"/>
        <v>1126</v>
      </c>
      <c r="H1137" s="612">
        <f t="shared" si="276"/>
        <v>1126</v>
      </c>
      <c r="I1137" s="598">
        <f t="shared" si="277"/>
        <v>0</v>
      </c>
      <c r="J1137" s="598">
        <f t="shared" si="285"/>
        <v>0</v>
      </c>
      <c r="K1137" s="598">
        <f t="shared" si="278"/>
        <v>0</v>
      </c>
      <c r="L1137" s="598">
        <f t="shared" si="279"/>
        <v>0</v>
      </c>
      <c r="M1137" s="598">
        <f t="shared" si="271"/>
        <v>0</v>
      </c>
      <c r="N1137" s="598">
        <f t="shared" si="280"/>
        <v>0</v>
      </c>
      <c r="P1137" s="610"/>
      <c r="V1137" s="598">
        <f t="shared" si="281"/>
        <v>0</v>
      </c>
      <c r="W1137" s="612">
        <f t="shared" si="282"/>
        <v>1126</v>
      </c>
      <c r="X1137" s="610"/>
      <c r="Y1137" s="610"/>
      <c r="AC1137">
        <f t="shared" si="272"/>
        <v>1903</v>
      </c>
      <c r="AD1137">
        <f t="shared" si="273"/>
        <v>1</v>
      </c>
      <c r="AE1137">
        <f t="shared" si="274"/>
        <v>0</v>
      </c>
      <c r="AF1137">
        <f>SUM($AE$10:AE1137)</f>
        <v>0</v>
      </c>
      <c r="AG1137">
        <f t="shared" si="275"/>
        <v>0</v>
      </c>
    </row>
    <row r="1138" spans="6:33" x14ac:dyDescent="0.2">
      <c r="F1138" s="610">
        <f t="shared" si="283"/>
        <v>1903</v>
      </c>
      <c r="G1138">
        <f t="shared" si="284"/>
        <v>1127</v>
      </c>
      <c r="H1138" s="612">
        <f t="shared" si="276"/>
        <v>1127</v>
      </c>
      <c r="I1138" s="598">
        <f t="shared" si="277"/>
        <v>0</v>
      </c>
      <c r="J1138" s="598">
        <f t="shared" si="285"/>
        <v>0</v>
      </c>
      <c r="K1138" s="598">
        <f t="shared" si="278"/>
        <v>0</v>
      </c>
      <c r="L1138" s="598">
        <f t="shared" si="279"/>
        <v>0</v>
      </c>
      <c r="M1138" s="598">
        <f t="shared" si="271"/>
        <v>0</v>
      </c>
      <c r="N1138" s="598">
        <f t="shared" si="280"/>
        <v>0</v>
      </c>
      <c r="P1138" s="610"/>
      <c r="V1138" s="598">
        <f t="shared" si="281"/>
        <v>0</v>
      </c>
      <c r="W1138" s="612">
        <f t="shared" si="282"/>
        <v>1127</v>
      </c>
      <c r="X1138" s="610"/>
      <c r="Y1138" s="610"/>
      <c r="AC1138">
        <f t="shared" si="272"/>
        <v>1903</v>
      </c>
      <c r="AD1138">
        <f t="shared" si="273"/>
        <v>1</v>
      </c>
      <c r="AE1138">
        <f t="shared" si="274"/>
        <v>0</v>
      </c>
      <c r="AF1138">
        <f>SUM($AE$10:AE1138)</f>
        <v>0</v>
      </c>
      <c r="AG1138">
        <f t="shared" si="275"/>
        <v>0</v>
      </c>
    </row>
    <row r="1139" spans="6:33" x14ac:dyDescent="0.2">
      <c r="F1139" s="610">
        <f t="shared" si="283"/>
        <v>1903</v>
      </c>
      <c r="G1139">
        <f t="shared" si="284"/>
        <v>1128</v>
      </c>
      <c r="H1139" s="612">
        <f t="shared" si="276"/>
        <v>1128</v>
      </c>
      <c r="I1139" s="598">
        <f t="shared" si="277"/>
        <v>0</v>
      </c>
      <c r="J1139" s="598">
        <f t="shared" si="285"/>
        <v>0</v>
      </c>
      <c r="K1139" s="598">
        <f t="shared" si="278"/>
        <v>0</v>
      </c>
      <c r="L1139" s="598">
        <f t="shared" si="279"/>
        <v>0</v>
      </c>
      <c r="M1139" s="598">
        <f t="shared" si="271"/>
        <v>0</v>
      </c>
      <c r="N1139" s="598">
        <f t="shared" si="280"/>
        <v>0</v>
      </c>
      <c r="P1139" s="610"/>
      <c r="V1139" s="598">
        <f t="shared" si="281"/>
        <v>0</v>
      </c>
      <c r="W1139" s="612">
        <f t="shared" si="282"/>
        <v>1128</v>
      </c>
      <c r="X1139" s="610"/>
      <c r="Y1139" s="610"/>
      <c r="AC1139">
        <f t="shared" si="272"/>
        <v>1903</v>
      </c>
      <c r="AD1139">
        <f t="shared" si="273"/>
        <v>2</v>
      </c>
      <c r="AE1139">
        <f t="shared" si="274"/>
        <v>0</v>
      </c>
      <c r="AF1139">
        <f>SUM($AE$10:AE1139)</f>
        <v>0</v>
      </c>
      <c r="AG1139">
        <f t="shared" si="275"/>
        <v>0</v>
      </c>
    </row>
    <row r="1140" spans="6:33" x14ac:dyDescent="0.2">
      <c r="F1140" s="610">
        <f t="shared" si="283"/>
        <v>1903</v>
      </c>
      <c r="G1140">
        <f t="shared" si="284"/>
        <v>1129</v>
      </c>
      <c r="H1140" s="612">
        <f t="shared" si="276"/>
        <v>1129</v>
      </c>
      <c r="I1140" s="598">
        <f t="shared" si="277"/>
        <v>0</v>
      </c>
      <c r="J1140" s="598">
        <f t="shared" si="285"/>
        <v>0</v>
      </c>
      <c r="K1140" s="598">
        <f t="shared" si="278"/>
        <v>0</v>
      </c>
      <c r="L1140" s="598">
        <f t="shared" si="279"/>
        <v>0</v>
      </c>
      <c r="M1140" s="598">
        <f t="shared" si="271"/>
        <v>0</v>
      </c>
      <c r="N1140" s="598">
        <f t="shared" si="280"/>
        <v>0</v>
      </c>
      <c r="P1140" s="610"/>
      <c r="V1140" s="598">
        <f t="shared" si="281"/>
        <v>0</v>
      </c>
      <c r="W1140" s="612">
        <f t="shared" si="282"/>
        <v>1129</v>
      </c>
      <c r="X1140" s="610"/>
      <c r="Y1140" s="610"/>
      <c r="AC1140">
        <f t="shared" si="272"/>
        <v>1903</v>
      </c>
      <c r="AD1140">
        <f t="shared" si="273"/>
        <v>2</v>
      </c>
      <c r="AE1140">
        <f t="shared" si="274"/>
        <v>0</v>
      </c>
      <c r="AF1140">
        <f>SUM($AE$10:AE1140)</f>
        <v>0</v>
      </c>
      <c r="AG1140">
        <f t="shared" si="275"/>
        <v>0</v>
      </c>
    </row>
    <row r="1141" spans="6:33" x14ac:dyDescent="0.2">
      <c r="F1141" s="610">
        <f t="shared" si="283"/>
        <v>1903</v>
      </c>
      <c r="G1141">
        <f t="shared" si="284"/>
        <v>1130</v>
      </c>
      <c r="H1141" s="612">
        <f t="shared" si="276"/>
        <v>1130</v>
      </c>
      <c r="I1141" s="598">
        <f t="shared" si="277"/>
        <v>0</v>
      </c>
      <c r="J1141" s="598">
        <f t="shared" si="285"/>
        <v>0</v>
      </c>
      <c r="K1141" s="598">
        <f t="shared" si="278"/>
        <v>0</v>
      </c>
      <c r="L1141" s="598">
        <f t="shared" si="279"/>
        <v>0</v>
      </c>
      <c r="M1141" s="598">
        <f t="shared" si="271"/>
        <v>0</v>
      </c>
      <c r="N1141" s="598">
        <f t="shared" si="280"/>
        <v>0</v>
      </c>
      <c r="P1141" s="610"/>
      <c r="V1141" s="598">
        <f t="shared" si="281"/>
        <v>0</v>
      </c>
      <c r="W1141" s="612">
        <f t="shared" si="282"/>
        <v>1130</v>
      </c>
      <c r="X1141" s="610"/>
      <c r="Y1141" s="610"/>
      <c r="AC1141">
        <f t="shared" si="272"/>
        <v>1903</v>
      </c>
      <c r="AD1141">
        <f t="shared" si="273"/>
        <v>2</v>
      </c>
      <c r="AE1141">
        <f t="shared" si="274"/>
        <v>0</v>
      </c>
      <c r="AF1141">
        <f>SUM($AE$10:AE1141)</f>
        <v>0</v>
      </c>
      <c r="AG1141">
        <f t="shared" si="275"/>
        <v>0</v>
      </c>
    </row>
    <row r="1142" spans="6:33" x14ac:dyDescent="0.2">
      <c r="F1142" s="610">
        <f t="shared" si="283"/>
        <v>1903</v>
      </c>
      <c r="G1142">
        <f t="shared" si="284"/>
        <v>1131</v>
      </c>
      <c r="H1142" s="612">
        <f t="shared" si="276"/>
        <v>1131</v>
      </c>
      <c r="I1142" s="598">
        <f t="shared" si="277"/>
        <v>0</v>
      </c>
      <c r="J1142" s="598">
        <f t="shared" si="285"/>
        <v>0</v>
      </c>
      <c r="K1142" s="598">
        <f t="shared" si="278"/>
        <v>0</v>
      </c>
      <c r="L1142" s="598">
        <f t="shared" si="279"/>
        <v>0</v>
      </c>
      <c r="M1142" s="598">
        <f t="shared" si="271"/>
        <v>0</v>
      </c>
      <c r="N1142" s="598">
        <f t="shared" si="280"/>
        <v>0</v>
      </c>
      <c r="P1142" s="610"/>
      <c r="V1142" s="598">
        <f t="shared" si="281"/>
        <v>0</v>
      </c>
      <c r="W1142" s="612">
        <f t="shared" si="282"/>
        <v>1131</v>
      </c>
      <c r="X1142" s="610"/>
      <c r="Y1142" s="610"/>
      <c r="AC1142">
        <f t="shared" si="272"/>
        <v>1903</v>
      </c>
      <c r="AD1142">
        <f t="shared" si="273"/>
        <v>2</v>
      </c>
      <c r="AE1142">
        <f t="shared" si="274"/>
        <v>0</v>
      </c>
      <c r="AF1142">
        <f>SUM($AE$10:AE1142)</f>
        <v>0</v>
      </c>
      <c r="AG1142">
        <f t="shared" si="275"/>
        <v>0</v>
      </c>
    </row>
    <row r="1143" spans="6:33" x14ac:dyDescent="0.2">
      <c r="F1143" s="610">
        <f t="shared" si="283"/>
        <v>1903</v>
      </c>
      <c r="G1143">
        <f t="shared" si="284"/>
        <v>1132</v>
      </c>
      <c r="H1143" s="612">
        <f t="shared" si="276"/>
        <v>1132</v>
      </c>
      <c r="I1143" s="598">
        <f t="shared" si="277"/>
        <v>0</v>
      </c>
      <c r="J1143" s="598">
        <f t="shared" si="285"/>
        <v>0</v>
      </c>
      <c r="K1143" s="598">
        <f t="shared" si="278"/>
        <v>0</v>
      </c>
      <c r="L1143" s="598">
        <f t="shared" si="279"/>
        <v>0</v>
      </c>
      <c r="M1143" s="598">
        <f t="shared" si="271"/>
        <v>0</v>
      </c>
      <c r="N1143" s="598">
        <f t="shared" si="280"/>
        <v>0</v>
      </c>
      <c r="P1143" s="610"/>
      <c r="V1143" s="598">
        <f t="shared" si="281"/>
        <v>0</v>
      </c>
      <c r="W1143" s="612">
        <f t="shared" si="282"/>
        <v>1132</v>
      </c>
      <c r="X1143" s="610"/>
      <c r="Y1143" s="610"/>
      <c r="AC1143">
        <f t="shared" si="272"/>
        <v>1903</v>
      </c>
      <c r="AD1143">
        <f t="shared" si="273"/>
        <v>2</v>
      </c>
      <c r="AE1143">
        <f t="shared" si="274"/>
        <v>0</v>
      </c>
      <c r="AF1143">
        <f>SUM($AE$10:AE1143)</f>
        <v>0</v>
      </c>
      <c r="AG1143">
        <f t="shared" si="275"/>
        <v>0</v>
      </c>
    </row>
    <row r="1144" spans="6:33" x14ac:dyDescent="0.2">
      <c r="F1144" s="610">
        <f t="shared" si="283"/>
        <v>1903</v>
      </c>
      <c r="G1144">
        <f t="shared" si="284"/>
        <v>1133</v>
      </c>
      <c r="H1144" s="612">
        <f t="shared" si="276"/>
        <v>1133</v>
      </c>
      <c r="I1144" s="598">
        <f t="shared" si="277"/>
        <v>0</v>
      </c>
      <c r="J1144" s="598">
        <f t="shared" si="285"/>
        <v>0</v>
      </c>
      <c r="K1144" s="598">
        <f t="shared" si="278"/>
        <v>0</v>
      </c>
      <c r="L1144" s="598">
        <f t="shared" si="279"/>
        <v>0</v>
      </c>
      <c r="M1144" s="598">
        <f t="shared" si="271"/>
        <v>0</v>
      </c>
      <c r="N1144" s="598">
        <f t="shared" si="280"/>
        <v>0</v>
      </c>
      <c r="P1144" s="610"/>
      <c r="V1144" s="598">
        <f t="shared" si="281"/>
        <v>0</v>
      </c>
      <c r="W1144" s="612">
        <f t="shared" si="282"/>
        <v>1133</v>
      </c>
      <c r="X1144" s="610"/>
      <c r="Y1144" s="610"/>
      <c r="AC1144">
        <f t="shared" si="272"/>
        <v>1903</v>
      </c>
      <c r="AD1144">
        <f t="shared" si="273"/>
        <v>2</v>
      </c>
      <c r="AE1144">
        <f t="shared" si="274"/>
        <v>0</v>
      </c>
      <c r="AF1144">
        <f>SUM($AE$10:AE1144)</f>
        <v>0</v>
      </c>
      <c r="AG1144">
        <f t="shared" si="275"/>
        <v>0</v>
      </c>
    </row>
    <row r="1145" spans="6:33" x14ac:dyDescent="0.2">
      <c r="F1145" s="610">
        <f t="shared" si="283"/>
        <v>1903</v>
      </c>
      <c r="G1145">
        <f t="shared" si="284"/>
        <v>1134</v>
      </c>
      <c r="H1145" s="612">
        <f t="shared" si="276"/>
        <v>1134</v>
      </c>
      <c r="I1145" s="598">
        <f t="shared" si="277"/>
        <v>0</v>
      </c>
      <c r="J1145" s="598">
        <f t="shared" si="285"/>
        <v>0</v>
      </c>
      <c r="K1145" s="598">
        <f t="shared" si="278"/>
        <v>0</v>
      </c>
      <c r="L1145" s="598">
        <f t="shared" si="279"/>
        <v>0</v>
      </c>
      <c r="M1145" s="598">
        <f t="shared" si="271"/>
        <v>0</v>
      </c>
      <c r="N1145" s="598">
        <f t="shared" si="280"/>
        <v>0</v>
      </c>
      <c r="P1145" s="610"/>
      <c r="V1145" s="598">
        <f t="shared" si="281"/>
        <v>0</v>
      </c>
      <c r="W1145" s="612">
        <f t="shared" si="282"/>
        <v>1134</v>
      </c>
      <c r="X1145" s="610"/>
      <c r="Y1145" s="610"/>
      <c r="AC1145">
        <f t="shared" si="272"/>
        <v>1903</v>
      </c>
      <c r="AD1145">
        <f t="shared" si="273"/>
        <v>2</v>
      </c>
      <c r="AE1145">
        <f t="shared" si="274"/>
        <v>0</v>
      </c>
      <c r="AF1145">
        <f>SUM($AE$10:AE1145)</f>
        <v>0</v>
      </c>
      <c r="AG1145">
        <f t="shared" si="275"/>
        <v>0</v>
      </c>
    </row>
    <row r="1146" spans="6:33" x14ac:dyDescent="0.2">
      <c r="F1146" s="610">
        <f t="shared" si="283"/>
        <v>1903</v>
      </c>
      <c r="G1146">
        <f t="shared" si="284"/>
        <v>1135</v>
      </c>
      <c r="H1146" s="612">
        <f t="shared" si="276"/>
        <v>1135</v>
      </c>
      <c r="I1146" s="598">
        <f t="shared" si="277"/>
        <v>0</v>
      </c>
      <c r="J1146" s="598">
        <f t="shared" si="285"/>
        <v>0</v>
      </c>
      <c r="K1146" s="598">
        <f t="shared" si="278"/>
        <v>0</v>
      </c>
      <c r="L1146" s="598">
        <f t="shared" si="279"/>
        <v>0</v>
      </c>
      <c r="M1146" s="598">
        <f t="shared" si="271"/>
        <v>0</v>
      </c>
      <c r="N1146" s="598">
        <f t="shared" si="280"/>
        <v>0</v>
      </c>
      <c r="P1146" s="610"/>
      <c r="V1146" s="598">
        <f t="shared" si="281"/>
        <v>0</v>
      </c>
      <c r="W1146" s="612">
        <f t="shared" si="282"/>
        <v>1135</v>
      </c>
      <c r="X1146" s="610"/>
      <c r="Y1146" s="610"/>
      <c r="AC1146">
        <f t="shared" si="272"/>
        <v>1903</v>
      </c>
      <c r="AD1146">
        <f t="shared" si="273"/>
        <v>2</v>
      </c>
      <c r="AE1146">
        <f t="shared" si="274"/>
        <v>0</v>
      </c>
      <c r="AF1146">
        <f>SUM($AE$10:AE1146)</f>
        <v>0</v>
      </c>
      <c r="AG1146">
        <f t="shared" si="275"/>
        <v>0</v>
      </c>
    </row>
    <row r="1147" spans="6:33" x14ac:dyDescent="0.2">
      <c r="F1147" s="610">
        <f t="shared" si="283"/>
        <v>1903</v>
      </c>
      <c r="G1147">
        <f t="shared" si="284"/>
        <v>1136</v>
      </c>
      <c r="H1147" s="612">
        <f t="shared" si="276"/>
        <v>1136</v>
      </c>
      <c r="I1147" s="598">
        <f t="shared" si="277"/>
        <v>0</v>
      </c>
      <c r="J1147" s="598">
        <f t="shared" si="285"/>
        <v>0</v>
      </c>
      <c r="K1147" s="598">
        <f t="shared" si="278"/>
        <v>0</v>
      </c>
      <c r="L1147" s="598">
        <f t="shared" si="279"/>
        <v>0</v>
      </c>
      <c r="M1147" s="598">
        <f t="shared" si="271"/>
        <v>0</v>
      </c>
      <c r="N1147" s="598">
        <f t="shared" si="280"/>
        <v>0</v>
      </c>
      <c r="P1147" s="610"/>
      <c r="V1147" s="598">
        <f t="shared" si="281"/>
        <v>0</v>
      </c>
      <c r="W1147" s="612">
        <f t="shared" si="282"/>
        <v>1136</v>
      </c>
      <c r="X1147" s="610"/>
      <c r="Y1147" s="610"/>
      <c r="AC1147">
        <f t="shared" si="272"/>
        <v>1903</v>
      </c>
      <c r="AD1147">
        <f t="shared" si="273"/>
        <v>2</v>
      </c>
      <c r="AE1147">
        <f t="shared" si="274"/>
        <v>0</v>
      </c>
      <c r="AF1147">
        <f>SUM($AE$10:AE1147)</f>
        <v>0</v>
      </c>
      <c r="AG1147">
        <f t="shared" si="275"/>
        <v>0</v>
      </c>
    </row>
    <row r="1148" spans="6:33" x14ac:dyDescent="0.2">
      <c r="F1148" s="610">
        <f t="shared" si="283"/>
        <v>1903</v>
      </c>
      <c r="G1148">
        <f t="shared" si="284"/>
        <v>1137</v>
      </c>
      <c r="H1148" s="612">
        <f t="shared" si="276"/>
        <v>1137</v>
      </c>
      <c r="I1148" s="598">
        <f t="shared" si="277"/>
        <v>0</v>
      </c>
      <c r="J1148" s="598">
        <f t="shared" si="285"/>
        <v>0</v>
      </c>
      <c r="K1148" s="598">
        <f t="shared" si="278"/>
        <v>0</v>
      </c>
      <c r="L1148" s="598">
        <f t="shared" si="279"/>
        <v>0</v>
      </c>
      <c r="M1148" s="598">
        <f t="shared" si="271"/>
        <v>0</v>
      </c>
      <c r="N1148" s="598">
        <f t="shared" si="280"/>
        <v>0</v>
      </c>
      <c r="P1148" s="610"/>
      <c r="V1148" s="598">
        <f t="shared" si="281"/>
        <v>0</v>
      </c>
      <c r="W1148" s="612">
        <f t="shared" si="282"/>
        <v>1137</v>
      </c>
      <c r="X1148" s="610"/>
      <c r="Y1148" s="610"/>
      <c r="AC1148">
        <f t="shared" si="272"/>
        <v>1903</v>
      </c>
      <c r="AD1148">
        <f t="shared" si="273"/>
        <v>2</v>
      </c>
      <c r="AE1148">
        <f t="shared" si="274"/>
        <v>0</v>
      </c>
      <c r="AF1148">
        <f>SUM($AE$10:AE1148)</f>
        <v>0</v>
      </c>
      <c r="AG1148">
        <f t="shared" si="275"/>
        <v>0</v>
      </c>
    </row>
    <row r="1149" spans="6:33" x14ac:dyDescent="0.2">
      <c r="F1149" s="610">
        <f t="shared" si="283"/>
        <v>1903</v>
      </c>
      <c r="G1149">
        <f t="shared" si="284"/>
        <v>1138</v>
      </c>
      <c r="H1149" s="612">
        <f t="shared" si="276"/>
        <v>1138</v>
      </c>
      <c r="I1149" s="598">
        <f t="shared" si="277"/>
        <v>0</v>
      </c>
      <c r="J1149" s="598">
        <f t="shared" si="285"/>
        <v>0</v>
      </c>
      <c r="K1149" s="598">
        <f t="shared" si="278"/>
        <v>0</v>
      </c>
      <c r="L1149" s="598">
        <f t="shared" si="279"/>
        <v>0</v>
      </c>
      <c r="M1149" s="598">
        <f t="shared" si="271"/>
        <v>0</v>
      </c>
      <c r="N1149" s="598">
        <f t="shared" si="280"/>
        <v>0</v>
      </c>
      <c r="P1149" s="610"/>
      <c r="V1149" s="598">
        <f t="shared" si="281"/>
        <v>0</v>
      </c>
      <c r="W1149" s="612">
        <f t="shared" si="282"/>
        <v>1138</v>
      </c>
      <c r="X1149" s="610"/>
      <c r="Y1149" s="610"/>
      <c r="AC1149">
        <f t="shared" si="272"/>
        <v>1903</v>
      </c>
      <c r="AD1149">
        <f t="shared" si="273"/>
        <v>2</v>
      </c>
      <c r="AE1149">
        <f t="shared" si="274"/>
        <v>0</v>
      </c>
      <c r="AF1149">
        <f>SUM($AE$10:AE1149)</f>
        <v>0</v>
      </c>
      <c r="AG1149">
        <f t="shared" si="275"/>
        <v>0</v>
      </c>
    </row>
    <row r="1150" spans="6:33" x14ac:dyDescent="0.2">
      <c r="F1150" s="610">
        <f t="shared" si="283"/>
        <v>1903</v>
      </c>
      <c r="G1150">
        <f t="shared" si="284"/>
        <v>1139</v>
      </c>
      <c r="H1150" s="612">
        <f t="shared" si="276"/>
        <v>1139</v>
      </c>
      <c r="I1150" s="598">
        <f t="shared" si="277"/>
        <v>0</v>
      </c>
      <c r="J1150" s="598">
        <f t="shared" si="285"/>
        <v>0</v>
      </c>
      <c r="K1150" s="598">
        <f t="shared" si="278"/>
        <v>0</v>
      </c>
      <c r="L1150" s="598">
        <f t="shared" si="279"/>
        <v>0</v>
      </c>
      <c r="M1150" s="598">
        <f t="shared" si="271"/>
        <v>0</v>
      </c>
      <c r="N1150" s="598">
        <f t="shared" si="280"/>
        <v>0</v>
      </c>
      <c r="P1150" s="610"/>
      <c r="V1150" s="598">
        <f t="shared" si="281"/>
        <v>0</v>
      </c>
      <c r="W1150" s="612">
        <f t="shared" si="282"/>
        <v>1139</v>
      </c>
      <c r="X1150" s="610"/>
      <c r="Y1150" s="610"/>
      <c r="AC1150">
        <f t="shared" si="272"/>
        <v>1903</v>
      </c>
      <c r="AD1150">
        <f t="shared" si="273"/>
        <v>2</v>
      </c>
      <c r="AE1150">
        <f t="shared" si="274"/>
        <v>0</v>
      </c>
      <c r="AF1150">
        <f>SUM($AE$10:AE1150)</f>
        <v>0</v>
      </c>
      <c r="AG1150">
        <f t="shared" si="275"/>
        <v>0</v>
      </c>
    </row>
    <row r="1151" spans="6:33" x14ac:dyDescent="0.2">
      <c r="F1151" s="610">
        <f t="shared" si="283"/>
        <v>1903</v>
      </c>
      <c r="G1151">
        <f t="shared" si="284"/>
        <v>1140</v>
      </c>
      <c r="H1151" s="612">
        <f t="shared" si="276"/>
        <v>1140</v>
      </c>
      <c r="I1151" s="598">
        <f t="shared" si="277"/>
        <v>0</v>
      </c>
      <c r="J1151" s="598">
        <f t="shared" si="285"/>
        <v>0</v>
      </c>
      <c r="K1151" s="598">
        <f t="shared" si="278"/>
        <v>0</v>
      </c>
      <c r="L1151" s="598">
        <f t="shared" si="279"/>
        <v>0</v>
      </c>
      <c r="M1151" s="598">
        <f t="shared" si="271"/>
        <v>0</v>
      </c>
      <c r="N1151" s="598">
        <f t="shared" si="280"/>
        <v>0</v>
      </c>
      <c r="P1151" s="610"/>
      <c r="V1151" s="598">
        <f t="shared" si="281"/>
        <v>0</v>
      </c>
      <c r="W1151" s="612">
        <f t="shared" si="282"/>
        <v>1140</v>
      </c>
      <c r="X1151" s="610"/>
      <c r="Y1151" s="610"/>
      <c r="AC1151">
        <f t="shared" si="272"/>
        <v>1903</v>
      </c>
      <c r="AD1151">
        <f t="shared" si="273"/>
        <v>2</v>
      </c>
      <c r="AE1151">
        <f t="shared" si="274"/>
        <v>0</v>
      </c>
      <c r="AF1151">
        <f>SUM($AE$10:AE1151)</f>
        <v>0</v>
      </c>
      <c r="AG1151">
        <f t="shared" si="275"/>
        <v>0</v>
      </c>
    </row>
    <row r="1152" spans="6:33" x14ac:dyDescent="0.2">
      <c r="F1152" s="610">
        <f t="shared" si="283"/>
        <v>1903</v>
      </c>
      <c r="G1152">
        <f t="shared" si="284"/>
        <v>1141</v>
      </c>
      <c r="H1152" s="612">
        <f t="shared" si="276"/>
        <v>1141</v>
      </c>
      <c r="I1152" s="598">
        <f t="shared" si="277"/>
        <v>0</v>
      </c>
      <c r="J1152" s="598">
        <f t="shared" si="285"/>
        <v>0</v>
      </c>
      <c r="K1152" s="598">
        <f t="shared" si="278"/>
        <v>0</v>
      </c>
      <c r="L1152" s="598">
        <f t="shared" si="279"/>
        <v>0</v>
      </c>
      <c r="M1152" s="598">
        <f t="shared" si="271"/>
        <v>0</v>
      </c>
      <c r="N1152" s="598">
        <f t="shared" si="280"/>
        <v>0</v>
      </c>
      <c r="P1152" s="610"/>
      <c r="V1152" s="598">
        <f t="shared" si="281"/>
        <v>0</v>
      </c>
      <c r="W1152" s="612">
        <f t="shared" si="282"/>
        <v>1141</v>
      </c>
      <c r="X1152" s="610"/>
      <c r="Y1152" s="610"/>
      <c r="AC1152">
        <f t="shared" si="272"/>
        <v>1903</v>
      </c>
      <c r="AD1152">
        <f t="shared" si="273"/>
        <v>2</v>
      </c>
      <c r="AE1152">
        <f t="shared" si="274"/>
        <v>0</v>
      </c>
      <c r="AF1152">
        <f>SUM($AE$10:AE1152)</f>
        <v>0</v>
      </c>
      <c r="AG1152">
        <f t="shared" si="275"/>
        <v>0</v>
      </c>
    </row>
    <row r="1153" spans="6:33" x14ac:dyDescent="0.2">
      <c r="F1153" s="610">
        <f t="shared" si="283"/>
        <v>1903</v>
      </c>
      <c r="G1153">
        <f t="shared" si="284"/>
        <v>1142</v>
      </c>
      <c r="H1153" s="612">
        <f t="shared" si="276"/>
        <v>1142</v>
      </c>
      <c r="I1153" s="598">
        <f t="shared" si="277"/>
        <v>0</v>
      </c>
      <c r="J1153" s="598">
        <f t="shared" si="285"/>
        <v>0</v>
      </c>
      <c r="K1153" s="598">
        <f t="shared" si="278"/>
        <v>0</v>
      </c>
      <c r="L1153" s="598">
        <f t="shared" si="279"/>
        <v>0</v>
      </c>
      <c r="M1153" s="598">
        <f t="shared" si="271"/>
        <v>0</v>
      </c>
      <c r="N1153" s="598">
        <f t="shared" si="280"/>
        <v>0</v>
      </c>
      <c r="P1153" s="610"/>
      <c r="V1153" s="598">
        <f t="shared" si="281"/>
        <v>0</v>
      </c>
      <c r="W1153" s="612">
        <f t="shared" si="282"/>
        <v>1142</v>
      </c>
      <c r="X1153" s="610"/>
      <c r="Y1153" s="610"/>
      <c r="AC1153">
        <f t="shared" si="272"/>
        <v>1903</v>
      </c>
      <c r="AD1153">
        <f t="shared" si="273"/>
        <v>2</v>
      </c>
      <c r="AE1153">
        <f t="shared" si="274"/>
        <v>0</v>
      </c>
      <c r="AF1153">
        <f>SUM($AE$10:AE1153)</f>
        <v>0</v>
      </c>
      <c r="AG1153">
        <f t="shared" si="275"/>
        <v>0</v>
      </c>
    </row>
    <row r="1154" spans="6:33" x14ac:dyDescent="0.2">
      <c r="F1154" s="610">
        <f t="shared" si="283"/>
        <v>1903</v>
      </c>
      <c r="G1154">
        <f t="shared" si="284"/>
        <v>1143</v>
      </c>
      <c r="H1154" s="612">
        <f t="shared" si="276"/>
        <v>1143</v>
      </c>
      <c r="I1154" s="598">
        <f t="shared" si="277"/>
        <v>0</v>
      </c>
      <c r="J1154" s="598">
        <f t="shared" si="285"/>
        <v>0</v>
      </c>
      <c r="K1154" s="598">
        <f t="shared" si="278"/>
        <v>0</v>
      </c>
      <c r="L1154" s="598">
        <f t="shared" si="279"/>
        <v>0</v>
      </c>
      <c r="M1154" s="598">
        <f t="shared" si="271"/>
        <v>0</v>
      </c>
      <c r="N1154" s="598">
        <f t="shared" si="280"/>
        <v>0</v>
      </c>
      <c r="P1154" s="610"/>
      <c r="V1154" s="598">
        <f t="shared" si="281"/>
        <v>0</v>
      </c>
      <c r="W1154" s="612">
        <f t="shared" si="282"/>
        <v>1143</v>
      </c>
      <c r="X1154" s="610"/>
      <c r="Y1154" s="610"/>
      <c r="AC1154">
        <f t="shared" si="272"/>
        <v>1903</v>
      </c>
      <c r="AD1154">
        <f t="shared" si="273"/>
        <v>2</v>
      </c>
      <c r="AE1154">
        <f t="shared" si="274"/>
        <v>0</v>
      </c>
      <c r="AF1154">
        <f>SUM($AE$10:AE1154)</f>
        <v>0</v>
      </c>
      <c r="AG1154">
        <f t="shared" si="275"/>
        <v>0</v>
      </c>
    </row>
    <row r="1155" spans="6:33" x14ac:dyDescent="0.2">
      <c r="F1155" s="610">
        <f t="shared" si="283"/>
        <v>1903</v>
      </c>
      <c r="G1155">
        <f t="shared" si="284"/>
        <v>1144</v>
      </c>
      <c r="H1155" s="612">
        <f t="shared" si="276"/>
        <v>1144</v>
      </c>
      <c r="I1155" s="598">
        <f t="shared" si="277"/>
        <v>0</v>
      </c>
      <c r="J1155" s="598">
        <f t="shared" si="285"/>
        <v>0</v>
      </c>
      <c r="K1155" s="598">
        <f t="shared" si="278"/>
        <v>0</v>
      </c>
      <c r="L1155" s="598">
        <f t="shared" si="279"/>
        <v>0</v>
      </c>
      <c r="M1155" s="598">
        <f t="shared" si="271"/>
        <v>0</v>
      </c>
      <c r="N1155" s="598">
        <f t="shared" si="280"/>
        <v>0</v>
      </c>
      <c r="P1155" s="610"/>
      <c r="V1155" s="598">
        <f t="shared" si="281"/>
        <v>0</v>
      </c>
      <c r="W1155" s="612">
        <f t="shared" si="282"/>
        <v>1144</v>
      </c>
      <c r="X1155" s="610"/>
      <c r="Y1155" s="610"/>
      <c r="AC1155">
        <f t="shared" si="272"/>
        <v>1903</v>
      </c>
      <c r="AD1155">
        <f t="shared" si="273"/>
        <v>2</v>
      </c>
      <c r="AE1155">
        <f t="shared" si="274"/>
        <v>0</v>
      </c>
      <c r="AF1155">
        <f>SUM($AE$10:AE1155)</f>
        <v>0</v>
      </c>
      <c r="AG1155">
        <f t="shared" si="275"/>
        <v>0</v>
      </c>
    </row>
    <row r="1156" spans="6:33" x14ac:dyDescent="0.2">
      <c r="F1156" s="610">
        <f t="shared" si="283"/>
        <v>1903</v>
      </c>
      <c r="G1156">
        <f t="shared" si="284"/>
        <v>1145</v>
      </c>
      <c r="H1156" s="612">
        <f t="shared" si="276"/>
        <v>1145</v>
      </c>
      <c r="I1156" s="598">
        <f t="shared" si="277"/>
        <v>0</v>
      </c>
      <c r="J1156" s="598">
        <f t="shared" si="285"/>
        <v>0</v>
      </c>
      <c r="K1156" s="598">
        <f t="shared" si="278"/>
        <v>0</v>
      </c>
      <c r="L1156" s="598">
        <f t="shared" si="279"/>
        <v>0</v>
      </c>
      <c r="M1156" s="598">
        <f t="shared" si="271"/>
        <v>0</v>
      </c>
      <c r="N1156" s="598">
        <f t="shared" si="280"/>
        <v>0</v>
      </c>
      <c r="P1156" s="610"/>
      <c r="V1156" s="598">
        <f t="shared" si="281"/>
        <v>0</v>
      </c>
      <c r="W1156" s="612">
        <f t="shared" si="282"/>
        <v>1145</v>
      </c>
      <c r="X1156" s="610"/>
      <c r="Y1156" s="610"/>
      <c r="AC1156">
        <f t="shared" si="272"/>
        <v>1903</v>
      </c>
      <c r="AD1156">
        <f t="shared" si="273"/>
        <v>2</v>
      </c>
      <c r="AE1156">
        <f t="shared" si="274"/>
        <v>0</v>
      </c>
      <c r="AF1156">
        <f>SUM($AE$10:AE1156)</f>
        <v>0</v>
      </c>
      <c r="AG1156">
        <f t="shared" si="275"/>
        <v>0</v>
      </c>
    </row>
    <row r="1157" spans="6:33" x14ac:dyDescent="0.2">
      <c r="F1157" s="610">
        <f t="shared" si="283"/>
        <v>1903</v>
      </c>
      <c r="G1157">
        <f t="shared" si="284"/>
        <v>1146</v>
      </c>
      <c r="H1157" s="612">
        <f t="shared" si="276"/>
        <v>1146</v>
      </c>
      <c r="I1157" s="598">
        <f t="shared" si="277"/>
        <v>0</v>
      </c>
      <c r="J1157" s="598">
        <f t="shared" si="285"/>
        <v>0</v>
      </c>
      <c r="K1157" s="598">
        <f t="shared" si="278"/>
        <v>0</v>
      </c>
      <c r="L1157" s="598">
        <f t="shared" si="279"/>
        <v>0</v>
      </c>
      <c r="M1157" s="598">
        <f t="shared" si="271"/>
        <v>0</v>
      </c>
      <c r="N1157" s="598">
        <f t="shared" si="280"/>
        <v>0</v>
      </c>
      <c r="P1157" s="610"/>
      <c r="V1157" s="598">
        <f t="shared" si="281"/>
        <v>0</v>
      </c>
      <c r="W1157" s="612">
        <f t="shared" si="282"/>
        <v>1146</v>
      </c>
      <c r="X1157" s="610"/>
      <c r="Y1157" s="610"/>
      <c r="AC1157">
        <f t="shared" si="272"/>
        <v>1903</v>
      </c>
      <c r="AD1157">
        <f t="shared" si="273"/>
        <v>2</v>
      </c>
      <c r="AE1157">
        <f t="shared" si="274"/>
        <v>0</v>
      </c>
      <c r="AF1157">
        <f>SUM($AE$10:AE1157)</f>
        <v>0</v>
      </c>
      <c r="AG1157">
        <f t="shared" si="275"/>
        <v>0</v>
      </c>
    </row>
    <row r="1158" spans="6:33" x14ac:dyDescent="0.2">
      <c r="F1158" s="610">
        <f t="shared" si="283"/>
        <v>1903</v>
      </c>
      <c r="G1158">
        <f t="shared" si="284"/>
        <v>1147</v>
      </c>
      <c r="H1158" s="612">
        <f t="shared" si="276"/>
        <v>1147</v>
      </c>
      <c r="I1158" s="598">
        <f t="shared" si="277"/>
        <v>0</v>
      </c>
      <c r="J1158" s="598">
        <f t="shared" si="285"/>
        <v>0</v>
      </c>
      <c r="K1158" s="598">
        <f t="shared" si="278"/>
        <v>0</v>
      </c>
      <c r="L1158" s="598">
        <f t="shared" si="279"/>
        <v>0</v>
      </c>
      <c r="M1158" s="598">
        <f t="shared" si="271"/>
        <v>0</v>
      </c>
      <c r="N1158" s="598">
        <f t="shared" si="280"/>
        <v>0</v>
      </c>
      <c r="P1158" s="610"/>
      <c r="V1158" s="598">
        <f t="shared" si="281"/>
        <v>0</v>
      </c>
      <c r="W1158" s="612">
        <f t="shared" si="282"/>
        <v>1147</v>
      </c>
      <c r="X1158" s="610"/>
      <c r="Y1158" s="610"/>
      <c r="AC1158">
        <f t="shared" si="272"/>
        <v>1903</v>
      </c>
      <c r="AD1158">
        <f t="shared" si="273"/>
        <v>2</v>
      </c>
      <c r="AE1158">
        <f t="shared" si="274"/>
        <v>0</v>
      </c>
      <c r="AF1158">
        <f>SUM($AE$10:AE1158)</f>
        <v>0</v>
      </c>
      <c r="AG1158">
        <f t="shared" si="275"/>
        <v>0</v>
      </c>
    </row>
    <row r="1159" spans="6:33" x14ac:dyDescent="0.2">
      <c r="F1159" s="610">
        <f t="shared" si="283"/>
        <v>1903</v>
      </c>
      <c r="G1159">
        <f t="shared" si="284"/>
        <v>1148</v>
      </c>
      <c r="H1159" s="612">
        <f t="shared" si="276"/>
        <v>1148</v>
      </c>
      <c r="I1159" s="598">
        <f t="shared" si="277"/>
        <v>0</v>
      </c>
      <c r="J1159" s="598">
        <f t="shared" si="285"/>
        <v>0</v>
      </c>
      <c r="K1159" s="598">
        <f t="shared" si="278"/>
        <v>0</v>
      </c>
      <c r="L1159" s="598">
        <f t="shared" si="279"/>
        <v>0</v>
      </c>
      <c r="M1159" s="598">
        <f t="shared" si="271"/>
        <v>0</v>
      </c>
      <c r="N1159" s="598">
        <f t="shared" si="280"/>
        <v>0</v>
      </c>
      <c r="P1159" s="610"/>
      <c r="V1159" s="598">
        <f t="shared" si="281"/>
        <v>0</v>
      </c>
      <c r="W1159" s="612">
        <f t="shared" si="282"/>
        <v>1148</v>
      </c>
      <c r="X1159" s="610"/>
      <c r="Y1159" s="610"/>
      <c r="AC1159">
        <f t="shared" si="272"/>
        <v>1903</v>
      </c>
      <c r="AD1159">
        <f t="shared" si="273"/>
        <v>2</v>
      </c>
      <c r="AE1159">
        <f t="shared" si="274"/>
        <v>0</v>
      </c>
      <c r="AF1159">
        <f>SUM($AE$10:AE1159)</f>
        <v>0</v>
      </c>
      <c r="AG1159">
        <f t="shared" si="275"/>
        <v>0</v>
      </c>
    </row>
    <row r="1160" spans="6:33" x14ac:dyDescent="0.2">
      <c r="F1160" s="610">
        <f t="shared" si="283"/>
        <v>1903</v>
      </c>
      <c r="G1160">
        <f t="shared" si="284"/>
        <v>1149</v>
      </c>
      <c r="H1160" s="612">
        <f t="shared" si="276"/>
        <v>1149</v>
      </c>
      <c r="I1160" s="598">
        <f t="shared" si="277"/>
        <v>0</v>
      </c>
      <c r="J1160" s="598">
        <f t="shared" si="285"/>
        <v>0</v>
      </c>
      <c r="K1160" s="598">
        <f t="shared" si="278"/>
        <v>0</v>
      </c>
      <c r="L1160" s="598">
        <f t="shared" si="279"/>
        <v>0</v>
      </c>
      <c r="M1160" s="598">
        <f t="shared" si="271"/>
        <v>0</v>
      </c>
      <c r="N1160" s="598">
        <f t="shared" si="280"/>
        <v>0</v>
      </c>
      <c r="P1160" s="610"/>
      <c r="V1160" s="598">
        <f t="shared" si="281"/>
        <v>0</v>
      </c>
      <c r="W1160" s="612">
        <f t="shared" si="282"/>
        <v>1149</v>
      </c>
      <c r="X1160" s="610"/>
      <c r="Y1160" s="610"/>
      <c r="AC1160">
        <f t="shared" si="272"/>
        <v>1903</v>
      </c>
      <c r="AD1160">
        <f t="shared" si="273"/>
        <v>2</v>
      </c>
      <c r="AE1160">
        <f t="shared" si="274"/>
        <v>0</v>
      </c>
      <c r="AF1160">
        <f>SUM($AE$10:AE1160)</f>
        <v>0</v>
      </c>
      <c r="AG1160">
        <f t="shared" si="275"/>
        <v>0</v>
      </c>
    </row>
    <row r="1161" spans="6:33" x14ac:dyDescent="0.2">
      <c r="F1161" s="610">
        <f t="shared" si="283"/>
        <v>1903</v>
      </c>
      <c r="G1161">
        <f t="shared" si="284"/>
        <v>1150</v>
      </c>
      <c r="H1161" s="612">
        <f t="shared" si="276"/>
        <v>1150</v>
      </c>
      <c r="I1161" s="598">
        <f t="shared" si="277"/>
        <v>0</v>
      </c>
      <c r="J1161" s="598">
        <f t="shared" si="285"/>
        <v>0</v>
      </c>
      <c r="K1161" s="598">
        <f t="shared" si="278"/>
        <v>0</v>
      </c>
      <c r="L1161" s="598">
        <f t="shared" si="279"/>
        <v>0</v>
      </c>
      <c r="M1161" s="598">
        <f t="shared" si="271"/>
        <v>0</v>
      </c>
      <c r="N1161" s="598">
        <f t="shared" si="280"/>
        <v>0</v>
      </c>
      <c r="P1161" s="610"/>
      <c r="V1161" s="598">
        <f t="shared" si="281"/>
        <v>0</v>
      </c>
      <c r="W1161" s="612">
        <f t="shared" si="282"/>
        <v>1150</v>
      </c>
      <c r="X1161" s="610"/>
      <c r="Y1161" s="610"/>
      <c r="AC1161">
        <f t="shared" si="272"/>
        <v>1903</v>
      </c>
      <c r="AD1161">
        <f t="shared" si="273"/>
        <v>2</v>
      </c>
      <c r="AE1161">
        <f t="shared" si="274"/>
        <v>0</v>
      </c>
      <c r="AF1161">
        <f>SUM($AE$10:AE1161)</f>
        <v>0</v>
      </c>
      <c r="AG1161">
        <f t="shared" si="275"/>
        <v>0</v>
      </c>
    </row>
    <row r="1162" spans="6:33" x14ac:dyDescent="0.2">
      <c r="F1162" s="610">
        <f t="shared" si="283"/>
        <v>1903</v>
      </c>
      <c r="G1162">
        <f t="shared" si="284"/>
        <v>1151</v>
      </c>
      <c r="H1162" s="612">
        <f t="shared" si="276"/>
        <v>1151</v>
      </c>
      <c r="I1162" s="598">
        <f t="shared" si="277"/>
        <v>0</v>
      </c>
      <c r="J1162" s="598">
        <f t="shared" si="285"/>
        <v>0</v>
      </c>
      <c r="K1162" s="598">
        <f t="shared" si="278"/>
        <v>0</v>
      </c>
      <c r="L1162" s="598">
        <f t="shared" si="279"/>
        <v>0</v>
      </c>
      <c r="M1162" s="598">
        <f t="shared" si="271"/>
        <v>0</v>
      </c>
      <c r="N1162" s="598">
        <f t="shared" si="280"/>
        <v>0</v>
      </c>
      <c r="P1162" s="610"/>
      <c r="V1162" s="598">
        <f t="shared" si="281"/>
        <v>0</v>
      </c>
      <c r="W1162" s="612">
        <f t="shared" si="282"/>
        <v>1151</v>
      </c>
      <c r="X1162" s="610"/>
      <c r="Y1162" s="610"/>
      <c r="AC1162">
        <f t="shared" si="272"/>
        <v>1903</v>
      </c>
      <c r="AD1162">
        <f t="shared" si="273"/>
        <v>2</v>
      </c>
      <c r="AE1162">
        <f t="shared" si="274"/>
        <v>0</v>
      </c>
      <c r="AF1162">
        <f>SUM($AE$10:AE1162)</f>
        <v>0</v>
      </c>
      <c r="AG1162">
        <f t="shared" si="275"/>
        <v>0</v>
      </c>
    </row>
    <row r="1163" spans="6:33" x14ac:dyDescent="0.2">
      <c r="F1163" s="610">
        <f t="shared" si="283"/>
        <v>1903</v>
      </c>
      <c r="G1163">
        <f t="shared" si="284"/>
        <v>1152</v>
      </c>
      <c r="H1163" s="612">
        <f t="shared" si="276"/>
        <v>1152</v>
      </c>
      <c r="I1163" s="598">
        <f t="shared" si="277"/>
        <v>0</v>
      </c>
      <c r="J1163" s="598">
        <f t="shared" si="285"/>
        <v>0</v>
      </c>
      <c r="K1163" s="598">
        <f t="shared" si="278"/>
        <v>0</v>
      </c>
      <c r="L1163" s="598">
        <f t="shared" si="279"/>
        <v>0</v>
      </c>
      <c r="M1163" s="598">
        <f t="shared" ref="M1163:M1226" si="286">IF(AND(H1163&gt;$C$7,H1163&lt;$C$8),$C$5,0)</f>
        <v>0</v>
      </c>
      <c r="N1163" s="598">
        <f t="shared" si="280"/>
        <v>0</v>
      </c>
      <c r="P1163" s="610"/>
      <c r="V1163" s="598">
        <f t="shared" si="281"/>
        <v>0</v>
      </c>
      <c r="W1163" s="612">
        <f t="shared" si="282"/>
        <v>1152</v>
      </c>
      <c r="X1163" s="610"/>
      <c r="Y1163" s="610"/>
      <c r="AC1163">
        <f t="shared" ref="AC1163:AC1226" si="287">YEAR(H1163)</f>
        <v>1903</v>
      </c>
      <c r="AD1163">
        <f t="shared" ref="AD1163:AD1226" si="288">MONTH(H1163)</f>
        <v>2</v>
      </c>
      <c r="AE1163">
        <f t="shared" ref="AE1163:AE1226" si="289">IF(AND(AD1163&lt;&gt;AD1162,H1162&gt;=$C$6,H1163&lt;=$C$7),$C$11,0)</f>
        <v>0</v>
      </c>
      <c r="AF1163">
        <f>SUM($AE$10:AE1163)</f>
        <v>0</v>
      </c>
      <c r="AG1163">
        <f t="shared" ref="AG1163:AG1226" si="290">IF(G1163&lt;=$C$9,$D$4*IF(H1163&lt;=$C$7,AF1163,0),0)</f>
        <v>0</v>
      </c>
    </row>
    <row r="1164" spans="6:33" x14ac:dyDescent="0.2">
      <c r="F1164" s="610">
        <f t="shared" si="283"/>
        <v>1903</v>
      </c>
      <c r="G1164">
        <f t="shared" si="284"/>
        <v>1153</v>
      </c>
      <c r="H1164" s="612">
        <f t="shared" ref="H1164:H1227" si="291">$C$6+G1164</f>
        <v>1153</v>
      </c>
      <c r="I1164" s="598">
        <f t="shared" ref="I1164:I1227" si="292">IF(H1164&lt;=$C$7,G1164*($C$5/$C$9),0)</f>
        <v>0</v>
      </c>
      <c r="J1164" s="598">
        <f t="shared" si="285"/>
        <v>0</v>
      </c>
      <c r="K1164" s="598">
        <f t="shared" ref="K1164:K1227" si="293">IF(G1164&lt;=$C$9,I1164*$D$4,0)</f>
        <v>0</v>
      </c>
      <c r="L1164" s="598">
        <f t="shared" ref="L1164:L1227" si="294">IF(G1164&lt;=$C$9,$D$4*IF(H1164&lt;=$C$7,J1164,0),0)</f>
        <v>0</v>
      </c>
      <c r="M1164" s="598">
        <f t="shared" si="286"/>
        <v>0</v>
      </c>
      <c r="N1164" s="598">
        <f t="shared" ref="N1164:N1227" si="295">IF(AND(H1164&gt;$C$7,H1164&lt;$C$8),$C$5*$D$4,0)</f>
        <v>0</v>
      </c>
      <c r="P1164" s="610"/>
      <c r="V1164" s="598">
        <f t="shared" ref="V1164:V1227" si="296">IF(I1164-I1163+M1164-M1163&lt;0,0,I1164-I1163+M1164-M1163)</f>
        <v>0</v>
      </c>
      <c r="W1164" s="612">
        <f t="shared" ref="W1164:W1227" si="297">H1164</f>
        <v>1153</v>
      </c>
      <c r="X1164" s="610"/>
      <c r="Y1164" s="610"/>
      <c r="AC1164">
        <f t="shared" si="287"/>
        <v>1903</v>
      </c>
      <c r="AD1164">
        <f t="shared" si="288"/>
        <v>2</v>
      </c>
      <c r="AE1164">
        <f t="shared" si="289"/>
        <v>0</v>
      </c>
      <c r="AF1164">
        <f>SUM($AE$10:AE1164)</f>
        <v>0</v>
      </c>
      <c r="AG1164">
        <f t="shared" si="290"/>
        <v>0</v>
      </c>
    </row>
    <row r="1165" spans="6:33" x14ac:dyDescent="0.2">
      <c r="F1165" s="610">
        <f t="shared" ref="F1165:F1228" si="298">YEAR(H1165)</f>
        <v>1903</v>
      </c>
      <c r="G1165">
        <f t="shared" ref="G1165:G1228" si="299">1+G1164</f>
        <v>1154</v>
      </c>
      <c r="H1165" s="612">
        <f t="shared" si="291"/>
        <v>1154</v>
      </c>
      <c r="I1165" s="598">
        <f t="shared" si="292"/>
        <v>0</v>
      </c>
      <c r="J1165" s="598">
        <f t="shared" ref="J1165:J1228" si="300">IF(H1165&lt;=$C$7,$C$5/2,0)</f>
        <v>0</v>
      </c>
      <c r="K1165" s="598">
        <f t="shared" si="293"/>
        <v>0</v>
      </c>
      <c r="L1165" s="598">
        <f t="shared" si="294"/>
        <v>0</v>
      </c>
      <c r="M1165" s="598">
        <f t="shared" si="286"/>
        <v>0</v>
      </c>
      <c r="N1165" s="598">
        <f t="shared" si="295"/>
        <v>0</v>
      </c>
      <c r="P1165" s="610"/>
      <c r="V1165" s="598">
        <f t="shared" si="296"/>
        <v>0</v>
      </c>
      <c r="W1165" s="612">
        <f t="shared" si="297"/>
        <v>1154</v>
      </c>
      <c r="X1165" s="610"/>
      <c r="Y1165" s="610"/>
      <c r="AC1165">
        <f t="shared" si="287"/>
        <v>1903</v>
      </c>
      <c r="AD1165">
        <f t="shared" si="288"/>
        <v>2</v>
      </c>
      <c r="AE1165">
        <f t="shared" si="289"/>
        <v>0</v>
      </c>
      <c r="AF1165">
        <f>SUM($AE$10:AE1165)</f>
        <v>0</v>
      </c>
      <c r="AG1165">
        <f t="shared" si="290"/>
        <v>0</v>
      </c>
    </row>
    <row r="1166" spans="6:33" x14ac:dyDescent="0.2">
      <c r="F1166" s="610">
        <f t="shared" si="298"/>
        <v>1903</v>
      </c>
      <c r="G1166">
        <f t="shared" si="299"/>
        <v>1155</v>
      </c>
      <c r="H1166" s="612">
        <f t="shared" si="291"/>
        <v>1155</v>
      </c>
      <c r="I1166" s="598">
        <f t="shared" si="292"/>
        <v>0</v>
      </c>
      <c r="J1166" s="598">
        <f t="shared" si="300"/>
        <v>0</v>
      </c>
      <c r="K1166" s="598">
        <f t="shared" si="293"/>
        <v>0</v>
      </c>
      <c r="L1166" s="598">
        <f t="shared" si="294"/>
        <v>0</v>
      </c>
      <c r="M1166" s="598">
        <f t="shared" si="286"/>
        <v>0</v>
      </c>
      <c r="N1166" s="598">
        <f t="shared" si="295"/>
        <v>0</v>
      </c>
      <c r="P1166" s="610"/>
      <c r="V1166" s="598">
        <f t="shared" si="296"/>
        <v>0</v>
      </c>
      <c r="W1166" s="612">
        <f t="shared" si="297"/>
        <v>1155</v>
      </c>
      <c r="X1166" s="610"/>
      <c r="Y1166" s="610"/>
      <c r="AC1166">
        <f t="shared" si="287"/>
        <v>1903</v>
      </c>
      <c r="AD1166">
        <f t="shared" si="288"/>
        <v>2</v>
      </c>
      <c r="AE1166">
        <f t="shared" si="289"/>
        <v>0</v>
      </c>
      <c r="AF1166">
        <f>SUM($AE$10:AE1166)</f>
        <v>0</v>
      </c>
      <c r="AG1166">
        <f t="shared" si="290"/>
        <v>0</v>
      </c>
    </row>
    <row r="1167" spans="6:33" x14ac:dyDescent="0.2">
      <c r="F1167" s="610">
        <f t="shared" si="298"/>
        <v>1903</v>
      </c>
      <c r="G1167">
        <f t="shared" si="299"/>
        <v>1156</v>
      </c>
      <c r="H1167" s="612">
        <f t="shared" si="291"/>
        <v>1156</v>
      </c>
      <c r="I1167" s="598">
        <f t="shared" si="292"/>
        <v>0</v>
      </c>
      <c r="J1167" s="598">
        <f t="shared" si="300"/>
        <v>0</v>
      </c>
      <c r="K1167" s="598">
        <f t="shared" si="293"/>
        <v>0</v>
      </c>
      <c r="L1167" s="598">
        <f t="shared" si="294"/>
        <v>0</v>
      </c>
      <c r="M1167" s="598">
        <f t="shared" si="286"/>
        <v>0</v>
      </c>
      <c r="N1167" s="598">
        <f t="shared" si="295"/>
        <v>0</v>
      </c>
      <c r="P1167" s="610"/>
      <c r="V1167" s="598">
        <f t="shared" si="296"/>
        <v>0</v>
      </c>
      <c r="W1167" s="612">
        <f t="shared" si="297"/>
        <v>1156</v>
      </c>
      <c r="X1167" s="610"/>
      <c r="Y1167" s="610"/>
      <c r="AC1167">
        <f t="shared" si="287"/>
        <v>1903</v>
      </c>
      <c r="AD1167">
        <f t="shared" si="288"/>
        <v>3</v>
      </c>
      <c r="AE1167">
        <f t="shared" si="289"/>
        <v>0</v>
      </c>
      <c r="AF1167">
        <f>SUM($AE$10:AE1167)</f>
        <v>0</v>
      </c>
      <c r="AG1167">
        <f t="shared" si="290"/>
        <v>0</v>
      </c>
    </row>
    <row r="1168" spans="6:33" x14ac:dyDescent="0.2">
      <c r="F1168" s="610">
        <f t="shared" si="298"/>
        <v>1903</v>
      </c>
      <c r="G1168">
        <f t="shared" si="299"/>
        <v>1157</v>
      </c>
      <c r="H1168" s="612">
        <f t="shared" si="291"/>
        <v>1157</v>
      </c>
      <c r="I1168" s="598">
        <f t="shared" si="292"/>
        <v>0</v>
      </c>
      <c r="J1168" s="598">
        <f t="shared" si="300"/>
        <v>0</v>
      </c>
      <c r="K1168" s="598">
        <f t="shared" si="293"/>
        <v>0</v>
      </c>
      <c r="L1168" s="598">
        <f t="shared" si="294"/>
        <v>0</v>
      </c>
      <c r="M1168" s="598">
        <f t="shared" si="286"/>
        <v>0</v>
      </c>
      <c r="N1168" s="598">
        <f t="shared" si="295"/>
        <v>0</v>
      </c>
      <c r="P1168" s="610"/>
      <c r="V1168" s="598">
        <f t="shared" si="296"/>
        <v>0</v>
      </c>
      <c r="W1168" s="612">
        <f t="shared" si="297"/>
        <v>1157</v>
      </c>
      <c r="X1168" s="610"/>
      <c r="Y1168" s="610"/>
      <c r="AC1168">
        <f t="shared" si="287"/>
        <v>1903</v>
      </c>
      <c r="AD1168">
        <f t="shared" si="288"/>
        <v>3</v>
      </c>
      <c r="AE1168">
        <f t="shared" si="289"/>
        <v>0</v>
      </c>
      <c r="AF1168">
        <f>SUM($AE$10:AE1168)</f>
        <v>0</v>
      </c>
      <c r="AG1168">
        <f t="shared" si="290"/>
        <v>0</v>
      </c>
    </row>
    <row r="1169" spans="6:33" x14ac:dyDescent="0.2">
      <c r="F1169" s="610">
        <f t="shared" si="298"/>
        <v>1903</v>
      </c>
      <c r="G1169">
        <f t="shared" si="299"/>
        <v>1158</v>
      </c>
      <c r="H1169" s="612">
        <f t="shared" si="291"/>
        <v>1158</v>
      </c>
      <c r="I1169" s="598">
        <f t="shared" si="292"/>
        <v>0</v>
      </c>
      <c r="J1169" s="598">
        <f t="shared" si="300"/>
        <v>0</v>
      </c>
      <c r="K1169" s="598">
        <f t="shared" si="293"/>
        <v>0</v>
      </c>
      <c r="L1169" s="598">
        <f t="shared" si="294"/>
        <v>0</v>
      </c>
      <c r="M1169" s="598">
        <f t="shared" si="286"/>
        <v>0</v>
      </c>
      <c r="N1169" s="598">
        <f t="shared" si="295"/>
        <v>0</v>
      </c>
      <c r="P1169" s="610"/>
      <c r="V1169" s="598">
        <f t="shared" si="296"/>
        <v>0</v>
      </c>
      <c r="W1169" s="612">
        <f t="shared" si="297"/>
        <v>1158</v>
      </c>
      <c r="X1169" s="610"/>
      <c r="Y1169" s="610"/>
      <c r="AC1169">
        <f t="shared" si="287"/>
        <v>1903</v>
      </c>
      <c r="AD1169">
        <f t="shared" si="288"/>
        <v>3</v>
      </c>
      <c r="AE1169">
        <f t="shared" si="289"/>
        <v>0</v>
      </c>
      <c r="AF1169">
        <f>SUM($AE$10:AE1169)</f>
        <v>0</v>
      </c>
      <c r="AG1169">
        <f t="shared" si="290"/>
        <v>0</v>
      </c>
    </row>
    <row r="1170" spans="6:33" x14ac:dyDescent="0.2">
      <c r="F1170" s="610">
        <f t="shared" si="298"/>
        <v>1903</v>
      </c>
      <c r="G1170">
        <f t="shared" si="299"/>
        <v>1159</v>
      </c>
      <c r="H1170" s="612">
        <f t="shared" si="291"/>
        <v>1159</v>
      </c>
      <c r="I1170" s="598">
        <f t="shared" si="292"/>
        <v>0</v>
      </c>
      <c r="J1170" s="598">
        <f t="shared" si="300"/>
        <v>0</v>
      </c>
      <c r="K1170" s="598">
        <f t="shared" si="293"/>
        <v>0</v>
      </c>
      <c r="L1170" s="598">
        <f t="shared" si="294"/>
        <v>0</v>
      </c>
      <c r="M1170" s="598">
        <f t="shared" si="286"/>
        <v>0</v>
      </c>
      <c r="N1170" s="598">
        <f t="shared" si="295"/>
        <v>0</v>
      </c>
      <c r="P1170" s="610"/>
      <c r="V1170" s="598">
        <f t="shared" si="296"/>
        <v>0</v>
      </c>
      <c r="W1170" s="612">
        <f t="shared" si="297"/>
        <v>1159</v>
      </c>
      <c r="X1170" s="610"/>
      <c r="Y1170" s="610"/>
      <c r="AC1170">
        <f t="shared" si="287"/>
        <v>1903</v>
      </c>
      <c r="AD1170">
        <f t="shared" si="288"/>
        <v>3</v>
      </c>
      <c r="AE1170">
        <f t="shared" si="289"/>
        <v>0</v>
      </c>
      <c r="AF1170">
        <f>SUM($AE$10:AE1170)</f>
        <v>0</v>
      </c>
      <c r="AG1170">
        <f t="shared" si="290"/>
        <v>0</v>
      </c>
    </row>
    <row r="1171" spans="6:33" x14ac:dyDescent="0.2">
      <c r="F1171" s="610">
        <f t="shared" si="298"/>
        <v>1903</v>
      </c>
      <c r="G1171">
        <f t="shared" si="299"/>
        <v>1160</v>
      </c>
      <c r="H1171" s="612">
        <f t="shared" si="291"/>
        <v>1160</v>
      </c>
      <c r="I1171" s="598">
        <f t="shared" si="292"/>
        <v>0</v>
      </c>
      <c r="J1171" s="598">
        <f t="shared" si="300"/>
        <v>0</v>
      </c>
      <c r="K1171" s="598">
        <f t="shared" si="293"/>
        <v>0</v>
      </c>
      <c r="L1171" s="598">
        <f t="shared" si="294"/>
        <v>0</v>
      </c>
      <c r="M1171" s="598">
        <f t="shared" si="286"/>
        <v>0</v>
      </c>
      <c r="N1171" s="598">
        <f t="shared" si="295"/>
        <v>0</v>
      </c>
      <c r="P1171" s="610"/>
      <c r="V1171" s="598">
        <f t="shared" si="296"/>
        <v>0</v>
      </c>
      <c r="W1171" s="612">
        <f t="shared" si="297"/>
        <v>1160</v>
      </c>
      <c r="X1171" s="610"/>
      <c r="Y1171" s="610"/>
      <c r="AC1171">
        <f t="shared" si="287"/>
        <v>1903</v>
      </c>
      <c r="AD1171">
        <f t="shared" si="288"/>
        <v>3</v>
      </c>
      <c r="AE1171">
        <f t="shared" si="289"/>
        <v>0</v>
      </c>
      <c r="AF1171">
        <f>SUM($AE$10:AE1171)</f>
        <v>0</v>
      </c>
      <c r="AG1171">
        <f t="shared" si="290"/>
        <v>0</v>
      </c>
    </row>
    <row r="1172" spans="6:33" x14ac:dyDescent="0.2">
      <c r="F1172" s="610">
        <f t="shared" si="298"/>
        <v>1903</v>
      </c>
      <c r="G1172">
        <f t="shared" si="299"/>
        <v>1161</v>
      </c>
      <c r="H1172" s="612">
        <f t="shared" si="291"/>
        <v>1161</v>
      </c>
      <c r="I1172" s="598">
        <f t="shared" si="292"/>
        <v>0</v>
      </c>
      <c r="J1172" s="598">
        <f t="shared" si="300"/>
        <v>0</v>
      </c>
      <c r="K1172" s="598">
        <f t="shared" si="293"/>
        <v>0</v>
      </c>
      <c r="L1172" s="598">
        <f t="shared" si="294"/>
        <v>0</v>
      </c>
      <c r="M1172" s="598">
        <f t="shared" si="286"/>
        <v>0</v>
      </c>
      <c r="N1172" s="598">
        <f t="shared" si="295"/>
        <v>0</v>
      </c>
      <c r="P1172" s="610"/>
      <c r="V1172" s="598">
        <f t="shared" si="296"/>
        <v>0</v>
      </c>
      <c r="W1172" s="612">
        <f t="shared" si="297"/>
        <v>1161</v>
      </c>
      <c r="X1172" s="610"/>
      <c r="Y1172" s="610"/>
      <c r="AC1172">
        <f t="shared" si="287"/>
        <v>1903</v>
      </c>
      <c r="AD1172">
        <f t="shared" si="288"/>
        <v>3</v>
      </c>
      <c r="AE1172">
        <f t="shared" si="289"/>
        <v>0</v>
      </c>
      <c r="AF1172">
        <f>SUM($AE$10:AE1172)</f>
        <v>0</v>
      </c>
      <c r="AG1172">
        <f t="shared" si="290"/>
        <v>0</v>
      </c>
    </row>
    <row r="1173" spans="6:33" x14ac:dyDescent="0.2">
      <c r="F1173" s="610">
        <f t="shared" si="298"/>
        <v>1903</v>
      </c>
      <c r="G1173">
        <f t="shared" si="299"/>
        <v>1162</v>
      </c>
      <c r="H1173" s="612">
        <f t="shared" si="291"/>
        <v>1162</v>
      </c>
      <c r="I1173" s="598">
        <f t="shared" si="292"/>
        <v>0</v>
      </c>
      <c r="J1173" s="598">
        <f t="shared" si="300"/>
        <v>0</v>
      </c>
      <c r="K1173" s="598">
        <f t="shared" si="293"/>
        <v>0</v>
      </c>
      <c r="L1173" s="598">
        <f t="shared" si="294"/>
        <v>0</v>
      </c>
      <c r="M1173" s="598">
        <f t="shared" si="286"/>
        <v>0</v>
      </c>
      <c r="N1173" s="598">
        <f t="shared" si="295"/>
        <v>0</v>
      </c>
      <c r="P1173" s="610"/>
      <c r="V1173" s="598">
        <f t="shared" si="296"/>
        <v>0</v>
      </c>
      <c r="W1173" s="612">
        <f t="shared" si="297"/>
        <v>1162</v>
      </c>
      <c r="X1173" s="610"/>
      <c r="Y1173" s="610"/>
      <c r="AC1173">
        <f t="shared" si="287"/>
        <v>1903</v>
      </c>
      <c r="AD1173">
        <f t="shared" si="288"/>
        <v>3</v>
      </c>
      <c r="AE1173">
        <f t="shared" si="289"/>
        <v>0</v>
      </c>
      <c r="AF1173">
        <f>SUM($AE$10:AE1173)</f>
        <v>0</v>
      </c>
      <c r="AG1173">
        <f t="shared" si="290"/>
        <v>0</v>
      </c>
    </row>
    <row r="1174" spans="6:33" x14ac:dyDescent="0.2">
      <c r="F1174" s="610">
        <f t="shared" si="298"/>
        <v>1903</v>
      </c>
      <c r="G1174">
        <f t="shared" si="299"/>
        <v>1163</v>
      </c>
      <c r="H1174" s="612">
        <f t="shared" si="291"/>
        <v>1163</v>
      </c>
      <c r="I1174" s="598">
        <f t="shared" si="292"/>
        <v>0</v>
      </c>
      <c r="J1174" s="598">
        <f t="shared" si="300"/>
        <v>0</v>
      </c>
      <c r="K1174" s="598">
        <f t="shared" si="293"/>
        <v>0</v>
      </c>
      <c r="L1174" s="598">
        <f t="shared" si="294"/>
        <v>0</v>
      </c>
      <c r="M1174" s="598">
        <f t="shared" si="286"/>
        <v>0</v>
      </c>
      <c r="N1174" s="598">
        <f t="shared" si="295"/>
        <v>0</v>
      </c>
      <c r="P1174" s="610"/>
      <c r="V1174" s="598">
        <f t="shared" si="296"/>
        <v>0</v>
      </c>
      <c r="W1174" s="612">
        <f t="shared" si="297"/>
        <v>1163</v>
      </c>
      <c r="X1174" s="610"/>
      <c r="Y1174" s="610"/>
      <c r="AC1174">
        <f t="shared" si="287"/>
        <v>1903</v>
      </c>
      <c r="AD1174">
        <f t="shared" si="288"/>
        <v>3</v>
      </c>
      <c r="AE1174">
        <f t="shared" si="289"/>
        <v>0</v>
      </c>
      <c r="AF1174">
        <f>SUM($AE$10:AE1174)</f>
        <v>0</v>
      </c>
      <c r="AG1174">
        <f t="shared" si="290"/>
        <v>0</v>
      </c>
    </row>
    <row r="1175" spans="6:33" x14ac:dyDescent="0.2">
      <c r="F1175" s="610">
        <f t="shared" si="298"/>
        <v>1903</v>
      </c>
      <c r="G1175">
        <f t="shared" si="299"/>
        <v>1164</v>
      </c>
      <c r="H1175" s="612">
        <f t="shared" si="291"/>
        <v>1164</v>
      </c>
      <c r="I1175" s="598">
        <f t="shared" si="292"/>
        <v>0</v>
      </c>
      <c r="J1175" s="598">
        <f t="shared" si="300"/>
        <v>0</v>
      </c>
      <c r="K1175" s="598">
        <f t="shared" si="293"/>
        <v>0</v>
      </c>
      <c r="L1175" s="598">
        <f t="shared" si="294"/>
        <v>0</v>
      </c>
      <c r="M1175" s="598">
        <f t="shared" si="286"/>
        <v>0</v>
      </c>
      <c r="N1175" s="598">
        <f t="shared" si="295"/>
        <v>0</v>
      </c>
      <c r="P1175" s="610"/>
      <c r="V1175" s="598">
        <f t="shared" si="296"/>
        <v>0</v>
      </c>
      <c r="W1175" s="612">
        <f t="shared" si="297"/>
        <v>1164</v>
      </c>
      <c r="X1175" s="610"/>
      <c r="Y1175" s="610"/>
      <c r="AC1175">
        <f t="shared" si="287"/>
        <v>1903</v>
      </c>
      <c r="AD1175">
        <f t="shared" si="288"/>
        <v>3</v>
      </c>
      <c r="AE1175">
        <f t="shared" si="289"/>
        <v>0</v>
      </c>
      <c r="AF1175">
        <f>SUM($AE$10:AE1175)</f>
        <v>0</v>
      </c>
      <c r="AG1175">
        <f t="shared" si="290"/>
        <v>0</v>
      </c>
    </row>
    <row r="1176" spans="6:33" x14ac:dyDescent="0.2">
      <c r="F1176" s="610">
        <f t="shared" si="298"/>
        <v>1903</v>
      </c>
      <c r="G1176">
        <f t="shared" si="299"/>
        <v>1165</v>
      </c>
      <c r="H1176" s="612">
        <f t="shared" si="291"/>
        <v>1165</v>
      </c>
      <c r="I1176" s="598">
        <f t="shared" si="292"/>
        <v>0</v>
      </c>
      <c r="J1176" s="598">
        <f t="shared" si="300"/>
        <v>0</v>
      </c>
      <c r="K1176" s="598">
        <f t="shared" si="293"/>
        <v>0</v>
      </c>
      <c r="L1176" s="598">
        <f t="shared" si="294"/>
        <v>0</v>
      </c>
      <c r="M1176" s="598">
        <f t="shared" si="286"/>
        <v>0</v>
      </c>
      <c r="N1176" s="598">
        <f t="shared" si="295"/>
        <v>0</v>
      </c>
      <c r="P1176" s="610"/>
      <c r="V1176" s="598">
        <f t="shared" si="296"/>
        <v>0</v>
      </c>
      <c r="W1176" s="612">
        <f t="shared" si="297"/>
        <v>1165</v>
      </c>
      <c r="X1176" s="610"/>
      <c r="Y1176" s="610"/>
      <c r="AC1176">
        <f t="shared" si="287"/>
        <v>1903</v>
      </c>
      <c r="AD1176">
        <f t="shared" si="288"/>
        <v>3</v>
      </c>
      <c r="AE1176">
        <f t="shared" si="289"/>
        <v>0</v>
      </c>
      <c r="AF1176">
        <f>SUM($AE$10:AE1176)</f>
        <v>0</v>
      </c>
      <c r="AG1176">
        <f t="shared" si="290"/>
        <v>0</v>
      </c>
    </row>
    <row r="1177" spans="6:33" x14ac:dyDescent="0.2">
      <c r="F1177" s="610">
        <f t="shared" si="298"/>
        <v>1903</v>
      </c>
      <c r="G1177">
        <f t="shared" si="299"/>
        <v>1166</v>
      </c>
      <c r="H1177" s="612">
        <f t="shared" si="291"/>
        <v>1166</v>
      </c>
      <c r="I1177" s="598">
        <f t="shared" si="292"/>
        <v>0</v>
      </c>
      <c r="J1177" s="598">
        <f t="shared" si="300"/>
        <v>0</v>
      </c>
      <c r="K1177" s="598">
        <f t="shared" si="293"/>
        <v>0</v>
      </c>
      <c r="L1177" s="598">
        <f t="shared" si="294"/>
        <v>0</v>
      </c>
      <c r="M1177" s="598">
        <f t="shared" si="286"/>
        <v>0</v>
      </c>
      <c r="N1177" s="598">
        <f t="shared" si="295"/>
        <v>0</v>
      </c>
      <c r="P1177" s="610"/>
      <c r="V1177" s="598">
        <f t="shared" si="296"/>
        <v>0</v>
      </c>
      <c r="W1177" s="612">
        <f t="shared" si="297"/>
        <v>1166</v>
      </c>
      <c r="X1177" s="610"/>
      <c r="Y1177" s="610"/>
      <c r="AC1177">
        <f t="shared" si="287"/>
        <v>1903</v>
      </c>
      <c r="AD1177">
        <f t="shared" si="288"/>
        <v>3</v>
      </c>
      <c r="AE1177">
        <f t="shared" si="289"/>
        <v>0</v>
      </c>
      <c r="AF1177">
        <f>SUM($AE$10:AE1177)</f>
        <v>0</v>
      </c>
      <c r="AG1177">
        <f t="shared" si="290"/>
        <v>0</v>
      </c>
    </row>
    <row r="1178" spans="6:33" x14ac:dyDescent="0.2">
      <c r="F1178" s="610">
        <f t="shared" si="298"/>
        <v>1903</v>
      </c>
      <c r="G1178">
        <f t="shared" si="299"/>
        <v>1167</v>
      </c>
      <c r="H1178" s="612">
        <f t="shared" si="291"/>
        <v>1167</v>
      </c>
      <c r="I1178" s="598">
        <f t="shared" si="292"/>
        <v>0</v>
      </c>
      <c r="J1178" s="598">
        <f t="shared" si="300"/>
        <v>0</v>
      </c>
      <c r="K1178" s="598">
        <f t="shared" si="293"/>
        <v>0</v>
      </c>
      <c r="L1178" s="598">
        <f t="shared" si="294"/>
        <v>0</v>
      </c>
      <c r="M1178" s="598">
        <f t="shared" si="286"/>
        <v>0</v>
      </c>
      <c r="N1178" s="598">
        <f t="shared" si="295"/>
        <v>0</v>
      </c>
      <c r="P1178" s="610"/>
      <c r="V1178" s="598">
        <f t="shared" si="296"/>
        <v>0</v>
      </c>
      <c r="W1178" s="612">
        <f t="shared" si="297"/>
        <v>1167</v>
      </c>
      <c r="X1178" s="610"/>
      <c r="Y1178" s="610"/>
      <c r="AC1178">
        <f t="shared" si="287"/>
        <v>1903</v>
      </c>
      <c r="AD1178">
        <f t="shared" si="288"/>
        <v>3</v>
      </c>
      <c r="AE1178">
        <f t="shared" si="289"/>
        <v>0</v>
      </c>
      <c r="AF1178">
        <f>SUM($AE$10:AE1178)</f>
        <v>0</v>
      </c>
      <c r="AG1178">
        <f t="shared" si="290"/>
        <v>0</v>
      </c>
    </row>
    <row r="1179" spans="6:33" x14ac:dyDescent="0.2">
      <c r="F1179" s="610">
        <f t="shared" si="298"/>
        <v>1903</v>
      </c>
      <c r="G1179">
        <f t="shared" si="299"/>
        <v>1168</v>
      </c>
      <c r="H1179" s="612">
        <f t="shared" si="291"/>
        <v>1168</v>
      </c>
      <c r="I1179" s="598">
        <f t="shared" si="292"/>
        <v>0</v>
      </c>
      <c r="J1179" s="598">
        <f t="shared" si="300"/>
        <v>0</v>
      </c>
      <c r="K1179" s="598">
        <f t="shared" si="293"/>
        <v>0</v>
      </c>
      <c r="L1179" s="598">
        <f t="shared" si="294"/>
        <v>0</v>
      </c>
      <c r="M1179" s="598">
        <f t="shared" si="286"/>
        <v>0</v>
      </c>
      <c r="N1179" s="598">
        <f t="shared" si="295"/>
        <v>0</v>
      </c>
      <c r="P1179" s="610"/>
      <c r="V1179" s="598">
        <f t="shared" si="296"/>
        <v>0</v>
      </c>
      <c r="W1179" s="612">
        <f t="shared" si="297"/>
        <v>1168</v>
      </c>
      <c r="X1179" s="610"/>
      <c r="Y1179" s="610"/>
      <c r="AC1179">
        <f t="shared" si="287"/>
        <v>1903</v>
      </c>
      <c r="AD1179">
        <f t="shared" si="288"/>
        <v>3</v>
      </c>
      <c r="AE1179">
        <f t="shared" si="289"/>
        <v>0</v>
      </c>
      <c r="AF1179">
        <f>SUM($AE$10:AE1179)</f>
        <v>0</v>
      </c>
      <c r="AG1179">
        <f t="shared" si="290"/>
        <v>0</v>
      </c>
    </row>
    <row r="1180" spans="6:33" x14ac:dyDescent="0.2">
      <c r="F1180" s="610">
        <f t="shared" si="298"/>
        <v>1903</v>
      </c>
      <c r="G1180">
        <f t="shared" si="299"/>
        <v>1169</v>
      </c>
      <c r="H1180" s="612">
        <f t="shared" si="291"/>
        <v>1169</v>
      </c>
      <c r="I1180" s="598">
        <f t="shared" si="292"/>
        <v>0</v>
      </c>
      <c r="J1180" s="598">
        <f t="shared" si="300"/>
        <v>0</v>
      </c>
      <c r="K1180" s="598">
        <f t="shared" si="293"/>
        <v>0</v>
      </c>
      <c r="L1180" s="598">
        <f t="shared" si="294"/>
        <v>0</v>
      </c>
      <c r="M1180" s="598">
        <f t="shared" si="286"/>
        <v>0</v>
      </c>
      <c r="N1180" s="598">
        <f t="shared" si="295"/>
        <v>0</v>
      </c>
      <c r="P1180" s="610"/>
      <c r="V1180" s="598">
        <f t="shared" si="296"/>
        <v>0</v>
      </c>
      <c r="W1180" s="612">
        <f t="shared" si="297"/>
        <v>1169</v>
      </c>
      <c r="X1180" s="610"/>
      <c r="Y1180" s="610"/>
      <c r="AC1180">
        <f t="shared" si="287"/>
        <v>1903</v>
      </c>
      <c r="AD1180">
        <f t="shared" si="288"/>
        <v>3</v>
      </c>
      <c r="AE1180">
        <f t="shared" si="289"/>
        <v>0</v>
      </c>
      <c r="AF1180">
        <f>SUM($AE$10:AE1180)</f>
        <v>0</v>
      </c>
      <c r="AG1180">
        <f t="shared" si="290"/>
        <v>0</v>
      </c>
    </row>
    <row r="1181" spans="6:33" x14ac:dyDescent="0.2">
      <c r="F1181" s="610">
        <f t="shared" si="298"/>
        <v>1903</v>
      </c>
      <c r="G1181">
        <f t="shared" si="299"/>
        <v>1170</v>
      </c>
      <c r="H1181" s="612">
        <f t="shared" si="291"/>
        <v>1170</v>
      </c>
      <c r="I1181" s="598">
        <f t="shared" si="292"/>
        <v>0</v>
      </c>
      <c r="J1181" s="598">
        <f t="shared" si="300"/>
        <v>0</v>
      </c>
      <c r="K1181" s="598">
        <f t="shared" si="293"/>
        <v>0</v>
      </c>
      <c r="L1181" s="598">
        <f t="shared" si="294"/>
        <v>0</v>
      </c>
      <c r="M1181" s="598">
        <f t="shared" si="286"/>
        <v>0</v>
      </c>
      <c r="N1181" s="598">
        <f t="shared" si="295"/>
        <v>0</v>
      </c>
      <c r="P1181" s="610"/>
      <c r="V1181" s="598">
        <f t="shared" si="296"/>
        <v>0</v>
      </c>
      <c r="W1181" s="612">
        <f t="shared" si="297"/>
        <v>1170</v>
      </c>
      <c r="X1181" s="610"/>
      <c r="Y1181" s="610"/>
      <c r="AC1181">
        <f t="shared" si="287"/>
        <v>1903</v>
      </c>
      <c r="AD1181">
        <f t="shared" si="288"/>
        <v>3</v>
      </c>
      <c r="AE1181">
        <f t="shared" si="289"/>
        <v>0</v>
      </c>
      <c r="AF1181">
        <f>SUM($AE$10:AE1181)</f>
        <v>0</v>
      </c>
      <c r="AG1181">
        <f t="shared" si="290"/>
        <v>0</v>
      </c>
    </row>
    <row r="1182" spans="6:33" x14ac:dyDescent="0.2">
      <c r="F1182" s="610">
        <f t="shared" si="298"/>
        <v>1903</v>
      </c>
      <c r="G1182">
        <f t="shared" si="299"/>
        <v>1171</v>
      </c>
      <c r="H1182" s="612">
        <f t="shared" si="291"/>
        <v>1171</v>
      </c>
      <c r="I1182" s="598">
        <f t="shared" si="292"/>
        <v>0</v>
      </c>
      <c r="J1182" s="598">
        <f t="shared" si="300"/>
        <v>0</v>
      </c>
      <c r="K1182" s="598">
        <f t="shared" si="293"/>
        <v>0</v>
      </c>
      <c r="L1182" s="598">
        <f t="shared" si="294"/>
        <v>0</v>
      </c>
      <c r="M1182" s="598">
        <f t="shared" si="286"/>
        <v>0</v>
      </c>
      <c r="N1182" s="598">
        <f t="shared" si="295"/>
        <v>0</v>
      </c>
      <c r="P1182" s="610"/>
      <c r="V1182" s="598">
        <f t="shared" si="296"/>
        <v>0</v>
      </c>
      <c r="W1182" s="612">
        <f t="shared" si="297"/>
        <v>1171</v>
      </c>
      <c r="X1182" s="610"/>
      <c r="Y1182" s="610"/>
      <c r="AC1182">
        <f t="shared" si="287"/>
        <v>1903</v>
      </c>
      <c r="AD1182">
        <f t="shared" si="288"/>
        <v>3</v>
      </c>
      <c r="AE1182">
        <f t="shared" si="289"/>
        <v>0</v>
      </c>
      <c r="AF1182">
        <f>SUM($AE$10:AE1182)</f>
        <v>0</v>
      </c>
      <c r="AG1182">
        <f t="shared" si="290"/>
        <v>0</v>
      </c>
    </row>
    <row r="1183" spans="6:33" x14ac:dyDescent="0.2">
      <c r="F1183" s="610">
        <f t="shared" si="298"/>
        <v>1903</v>
      </c>
      <c r="G1183">
        <f t="shared" si="299"/>
        <v>1172</v>
      </c>
      <c r="H1183" s="612">
        <f t="shared" si="291"/>
        <v>1172</v>
      </c>
      <c r="I1183" s="598">
        <f t="shared" si="292"/>
        <v>0</v>
      </c>
      <c r="J1183" s="598">
        <f t="shared" si="300"/>
        <v>0</v>
      </c>
      <c r="K1183" s="598">
        <f t="shared" si="293"/>
        <v>0</v>
      </c>
      <c r="L1183" s="598">
        <f t="shared" si="294"/>
        <v>0</v>
      </c>
      <c r="M1183" s="598">
        <f t="shared" si="286"/>
        <v>0</v>
      </c>
      <c r="N1183" s="598">
        <f t="shared" si="295"/>
        <v>0</v>
      </c>
      <c r="P1183" s="610"/>
      <c r="V1183" s="598">
        <f t="shared" si="296"/>
        <v>0</v>
      </c>
      <c r="W1183" s="612">
        <f t="shared" si="297"/>
        <v>1172</v>
      </c>
      <c r="X1183" s="610"/>
      <c r="Y1183" s="610"/>
      <c r="AC1183">
        <f t="shared" si="287"/>
        <v>1903</v>
      </c>
      <c r="AD1183">
        <f t="shared" si="288"/>
        <v>3</v>
      </c>
      <c r="AE1183">
        <f t="shared" si="289"/>
        <v>0</v>
      </c>
      <c r="AF1183">
        <f>SUM($AE$10:AE1183)</f>
        <v>0</v>
      </c>
      <c r="AG1183">
        <f t="shared" si="290"/>
        <v>0</v>
      </c>
    </row>
    <row r="1184" spans="6:33" x14ac:dyDescent="0.2">
      <c r="F1184" s="610">
        <f t="shared" si="298"/>
        <v>1903</v>
      </c>
      <c r="G1184">
        <f t="shared" si="299"/>
        <v>1173</v>
      </c>
      <c r="H1184" s="612">
        <f t="shared" si="291"/>
        <v>1173</v>
      </c>
      <c r="I1184" s="598">
        <f t="shared" si="292"/>
        <v>0</v>
      </c>
      <c r="J1184" s="598">
        <f t="shared" si="300"/>
        <v>0</v>
      </c>
      <c r="K1184" s="598">
        <f t="shared" si="293"/>
        <v>0</v>
      </c>
      <c r="L1184" s="598">
        <f t="shared" si="294"/>
        <v>0</v>
      </c>
      <c r="M1184" s="598">
        <f t="shared" si="286"/>
        <v>0</v>
      </c>
      <c r="N1184" s="598">
        <f t="shared" si="295"/>
        <v>0</v>
      </c>
      <c r="P1184" s="610"/>
      <c r="V1184" s="598">
        <f t="shared" si="296"/>
        <v>0</v>
      </c>
      <c r="W1184" s="612">
        <f t="shared" si="297"/>
        <v>1173</v>
      </c>
      <c r="X1184" s="610"/>
      <c r="Y1184" s="610"/>
      <c r="AC1184">
        <f t="shared" si="287"/>
        <v>1903</v>
      </c>
      <c r="AD1184">
        <f t="shared" si="288"/>
        <v>3</v>
      </c>
      <c r="AE1184">
        <f t="shared" si="289"/>
        <v>0</v>
      </c>
      <c r="AF1184">
        <f>SUM($AE$10:AE1184)</f>
        <v>0</v>
      </c>
      <c r="AG1184">
        <f t="shared" si="290"/>
        <v>0</v>
      </c>
    </row>
    <row r="1185" spans="6:33" x14ac:dyDescent="0.2">
      <c r="F1185" s="610">
        <f t="shared" si="298"/>
        <v>1903</v>
      </c>
      <c r="G1185">
        <f t="shared" si="299"/>
        <v>1174</v>
      </c>
      <c r="H1185" s="612">
        <f t="shared" si="291"/>
        <v>1174</v>
      </c>
      <c r="I1185" s="598">
        <f t="shared" si="292"/>
        <v>0</v>
      </c>
      <c r="J1185" s="598">
        <f t="shared" si="300"/>
        <v>0</v>
      </c>
      <c r="K1185" s="598">
        <f t="shared" si="293"/>
        <v>0</v>
      </c>
      <c r="L1185" s="598">
        <f t="shared" si="294"/>
        <v>0</v>
      </c>
      <c r="M1185" s="598">
        <f t="shared" si="286"/>
        <v>0</v>
      </c>
      <c r="N1185" s="598">
        <f t="shared" si="295"/>
        <v>0</v>
      </c>
      <c r="P1185" s="610"/>
      <c r="V1185" s="598">
        <f t="shared" si="296"/>
        <v>0</v>
      </c>
      <c r="W1185" s="612">
        <f t="shared" si="297"/>
        <v>1174</v>
      </c>
      <c r="X1185" s="610"/>
      <c r="Y1185" s="610"/>
      <c r="AC1185">
        <f t="shared" si="287"/>
        <v>1903</v>
      </c>
      <c r="AD1185">
        <f t="shared" si="288"/>
        <v>3</v>
      </c>
      <c r="AE1185">
        <f t="shared" si="289"/>
        <v>0</v>
      </c>
      <c r="AF1185">
        <f>SUM($AE$10:AE1185)</f>
        <v>0</v>
      </c>
      <c r="AG1185">
        <f t="shared" si="290"/>
        <v>0</v>
      </c>
    </row>
    <row r="1186" spans="6:33" x14ac:dyDescent="0.2">
      <c r="F1186" s="610">
        <f t="shared" si="298"/>
        <v>1903</v>
      </c>
      <c r="G1186">
        <f t="shared" si="299"/>
        <v>1175</v>
      </c>
      <c r="H1186" s="612">
        <f t="shared" si="291"/>
        <v>1175</v>
      </c>
      <c r="I1186" s="598">
        <f t="shared" si="292"/>
        <v>0</v>
      </c>
      <c r="J1186" s="598">
        <f t="shared" si="300"/>
        <v>0</v>
      </c>
      <c r="K1186" s="598">
        <f t="shared" si="293"/>
        <v>0</v>
      </c>
      <c r="L1186" s="598">
        <f t="shared" si="294"/>
        <v>0</v>
      </c>
      <c r="M1186" s="598">
        <f t="shared" si="286"/>
        <v>0</v>
      </c>
      <c r="N1186" s="598">
        <f t="shared" si="295"/>
        <v>0</v>
      </c>
      <c r="P1186" s="610"/>
      <c r="V1186" s="598">
        <f t="shared" si="296"/>
        <v>0</v>
      </c>
      <c r="W1186" s="612">
        <f t="shared" si="297"/>
        <v>1175</v>
      </c>
      <c r="X1186" s="610"/>
      <c r="Y1186" s="610"/>
      <c r="AC1186">
        <f t="shared" si="287"/>
        <v>1903</v>
      </c>
      <c r="AD1186">
        <f t="shared" si="288"/>
        <v>3</v>
      </c>
      <c r="AE1186">
        <f t="shared" si="289"/>
        <v>0</v>
      </c>
      <c r="AF1186">
        <f>SUM($AE$10:AE1186)</f>
        <v>0</v>
      </c>
      <c r="AG1186">
        <f t="shared" si="290"/>
        <v>0</v>
      </c>
    </row>
    <row r="1187" spans="6:33" x14ac:dyDescent="0.2">
      <c r="F1187" s="610">
        <f t="shared" si="298"/>
        <v>1903</v>
      </c>
      <c r="G1187">
        <f t="shared" si="299"/>
        <v>1176</v>
      </c>
      <c r="H1187" s="612">
        <f t="shared" si="291"/>
        <v>1176</v>
      </c>
      <c r="I1187" s="598">
        <f t="shared" si="292"/>
        <v>0</v>
      </c>
      <c r="J1187" s="598">
        <f t="shared" si="300"/>
        <v>0</v>
      </c>
      <c r="K1187" s="598">
        <f t="shared" si="293"/>
        <v>0</v>
      </c>
      <c r="L1187" s="598">
        <f t="shared" si="294"/>
        <v>0</v>
      </c>
      <c r="M1187" s="598">
        <f t="shared" si="286"/>
        <v>0</v>
      </c>
      <c r="N1187" s="598">
        <f t="shared" si="295"/>
        <v>0</v>
      </c>
      <c r="P1187" s="610"/>
      <c r="V1187" s="598">
        <f t="shared" si="296"/>
        <v>0</v>
      </c>
      <c r="W1187" s="612">
        <f t="shared" si="297"/>
        <v>1176</v>
      </c>
      <c r="X1187" s="610"/>
      <c r="Y1187" s="610"/>
      <c r="AC1187">
        <f t="shared" si="287"/>
        <v>1903</v>
      </c>
      <c r="AD1187">
        <f t="shared" si="288"/>
        <v>3</v>
      </c>
      <c r="AE1187">
        <f t="shared" si="289"/>
        <v>0</v>
      </c>
      <c r="AF1187">
        <f>SUM($AE$10:AE1187)</f>
        <v>0</v>
      </c>
      <c r="AG1187">
        <f t="shared" si="290"/>
        <v>0</v>
      </c>
    </row>
    <row r="1188" spans="6:33" x14ac:dyDescent="0.2">
      <c r="F1188" s="610">
        <f t="shared" si="298"/>
        <v>1903</v>
      </c>
      <c r="G1188">
        <f t="shared" si="299"/>
        <v>1177</v>
      </c>
      <c r="H1188" s="612">
        <f t="shared" si="291"/>
        <v>1177</v>
      </c>
      <c r="I1188" s="598">
        <f t="shared" si="292"/>
        <v>0</v>
      </c>
      <c r="J1188" s="598">
        <f t="shared" si="300"/>
        <v>0</v>
      </c>
      <c r="K1188" s="598">
        <f t="shared" si="293"/>
        <v>0</v>
      </c>
      <c r="L1188" s="598">
        <f t="shared" si="294"/>
        <v>0</v>
      </c>
      <c r="M1188" s="598">
        <f t="shared" si="286"/>
        <v>0</v>
      </c>
      <c r="N1188" s="598">
        <f t="shared" si="295"/>
        <v>0</v>
      </c>
      <c r="P1188" s="610"/>
      <c r="V1188" s="598">
        <f t="shared" si="296"/>
        <v>0</v>
      </c>
      <c r="W1188" s="612">
        <f t="shared" si="297"/>
        <v>1177</v>
      </c>
      <c r="X1188" s="610"/>
      <c r="Y1188" s="610"/>
      <c r="AC1188">
        <f t="shared" si="287"/>
        <v>1903</v>
      </c>
      <c r="AD1188">
        <f t="shared" si="288"/>
        <v>3</v>
      </c>
      <c r="AE1188">
        <f t="shared" si="289"/>
        <v>0</v>
      </c>
      <c r="AF1188">
        <f>SUM($AE$10:AE1188)</f>
        <v>0</v>
      </c>
      <c r="AG1188">
        <f t="shared" si="290"/>
        <v>0</v>
      </c>
    </row>
    <row r="1189" spans="6:33" x14ac:dyDescent="0.2">
      <c r="F1189" s="610">
        <f t="shared" si="298"/>
        <v>1903</v>
      </c>
      <c r="G1189">
        <f t="shared" si="299"/>
        <v>1178</v>
      </c>
      <c r="H1189" s="612">
        <f t="shared" si="291"/>
        <v>1178</v>
      </c>
      <c r="I1189" s="598">
        <f t="shared" si="292"/>
        <v>0</v>
      </c>
      <c r="J1189" s="598">
        <f t="shared" si="300"/>
        <v>0</v>
      </c>
      <c r="K1189" s="598">
        <f t="shared" si="293"/>
        <v>0</v>
      </c>
      <c r="L1189" s="598">
        <f t="shared" si="294"/>
        <v>0</v>
      </c>
      <c r="M1189" s="598">
        <f t="shared" si="286"/>
        <v>0</v>
      </c>
      <c r="N1189" s="598">
        <f t="shared" si="295"/>
        <v>0</v>
      </c>
      <c r="P1189" s="610"/>
      <c r="V1189" s="598">
        <f t="shared" si="296"/>
        <v>0</v>
      </c>
      <c r="W1189" s="612">
        <f t="shared" si="297"/>
        <v>1178</v>
      </c>
      <c r="X1189" s="610"/>
      <c r="Y1189" s="610"/>
      <c r="AC1189">
        <f t="shared" si="287"/>
        <v>1903</v>
      </c>
      <c r="AD1189">
        <f t="shared" si="288"/>
        <v>3</v>
      </c>
      <c r="AE1189">
        <f t="shared" si="289"/>
        <v>0</v>
      </c>
      <c r="AF1189">
        <f>SUM($AE$10:AE1189)</f>
        <v>0</v>
      </c>
      <c r="AG1189">
        <f t="shared" si="290"/>
        <v>0</v>
      </c>
    </row>
    <row r="1190" spans="6:33" x14ac:dyDescent="0.2">
      <c r="F1190" s="610">
        <f t="shared" si="298"/>
        <v>1903</v>
      </c>
      <c r="G1190">
        <f t="shared" si="299"/>
        <v>1179</v>
      </c>
      <c r="H1190" s="612">
        <f t="shared" si="291"/>
        <v>1179</v>
      </c>
      <c r="I1190" s="598">
        <f t="shared" si="292"/>
        <v>0</v>
      </c>
      <c r="J1190" s="598">
        <f t="shared" si="300"/>
        <v>0</v>
      </c>
      <c r="K1190" s="598">
        <f t="shared" si="293"/>
        <v>0</v>
      </c>
      <c r="L1190" s="598">
        <f t="shared" si="294"/>
        <v>0</v>
      </c>
      <c r="M1190" s="598">
        <f t="shared" si="286"/>
        <v>0</v>
      </c>
      <c r="N1190" s="598">
        <f t="shared" si="295"/>
        <v>0</v>
      </c>
      <c r="P1190" s="610"/>
      <c r="V1190" s="598">
        <f t="shared" si="296"/>
        <v>0</v>
      </c>
      <c r="W1190" s="612">
        <f t="shared" si="297"/>
        <v>1179</v>
      </c>
      <c r="X1190" s="610"/>
      <c r="Y1190" s="610"/>
      <c r="AC1190">
        <f t="shared" si="287"/>
        <v>1903</v>
      </c>
      <c r="AD1190">
        <f t="shared" si="288"/>
        <v>3</v>
      </c>
      <c r="AE1190">
        <f t="shared" si="289"/>
        <v>0</v>
      </c>
      <c r="AF1190">
        <f>SUM($AE$10:AE1190)</f>
        <v>0</v>
      </c>
      <c r="AG1190">
        <f t="shared" si="290"/>
        <v>0</v>
      </c>
    </row>
    <row r="1191" spans="6:33" x14ac:dyDescent="0.2">
      <c r="F1191" s="610">
        <f t="shared" si="298"/>
        <v>1903</v>
      </c>
      <c r="G1191">
        <f t="shared" si="299"/>
        <v>1180</v>
      </c>
      <c r="H1191" s="612">
        <f t="shared" si="291"/>
        <v>1180</v>
      </c>
      <c r="I1191" s="598">
        <f t="shared" si="292"/>
        <v>0</v>
      </c>
      <c r="J1191" s="598">
        <f t="shared" si="300"/>
        <v>0</v>
      </c>
      <c r="K1191" s="598">
        <f t="shared" si="293"/>
        <v>0</v>
      </c>
      <c r="L1191" s="598">
        <f t="shared" si="294"/>
        <v>0</v>
      </c>
      <c r="M1191" s="598">
        <f t="shared" si="286"/>
        <v>0</v>
      </c>
      <c r="N1191" s="598">
        <f t="shared" si="295"/>
        <v>0</v>
      </c>
      <c r="P1191" s="610"/>
      <c r="V1191" s="598">
        <f t="shared" si="296"/>
        <v>0</v>
      </c>
      <c r="W1191" s="612">
        <f t="shared" si="297"/>
        <v>1180</v>
      </c>
      <c r="X1191" s="610"/>
      <c r="Y1191" s="610"/>
      <c r="AC1191">
        <f t="shared" si="287"/>
        <v>1903</v>
      </c>
      <c r="AD1191">
        <f t="shared" si="288"/>
        <v>3</v>
      </c>
      <c r="AE1191">
        <f t="shared" si="289"/>
        <v>0</v>
      </c>
      <c r="AF1191">
        <f>SUM($AE$10:AE1191)</f>
        <v>0</v>
      </c>
      <c r="AG1191">
        <f t="shared" si="290"/>
        <v>0</v>
      </c>
    </row>
    <row r="1192" spans="6:33" x14ac:dyDescent="0.2">
      <c r="F1192" s="610">
        <f t="shared" si="298"/>
        <v>1903</v>
      </c>
      <c r="G1192">
        <f t="shared" si="299"/>
        <v>1181</v>
      </c>
      <c r="H1192" s="612">
        <f t="shared" si="291"/>
        <v>1181</v>
      </c>
      <c r="I1192" s="598">
        <f t="shared" si="292"/>
        <v>0</v>
      </c>
      <c r="J1192" s="598">
        <f t="shared" si="300"/>
        <v>0</v>
      </c>
      <c r="K1192" s="598">
        <f t="shared" si="293"/>
        <v>0</v>
      </c>
      <c r="L1192" s="598">
        <f t="shared" si="294"/>
        <v>0</v>
      </c>
      <c r="M1192" s="598">
        <f t="shared" si="286"/>
        <v>0</v>
      </c>
      <c r="N1192" s="598">
        <f t="shared" si="295"/>
        <v>0</v>
      </c>
      <c r="P1192" s="610"/>
      <c r="V1192" s="598">
        <f t="shared" si="296"/>
        <v>0</v>
      </c>
      <c r="W1192" s="612">
        <f t="shared" si="297"/>
        <v>1181</v>
      </c>
      <c r="X1192" s="610"/>
      <c r="Y1192" s="610"/>
      <c r="AC1192">
        <f t="shared" si="287"/>
        <v>1903</v>
      </c>
      <c r="AD1192">
        <f t="shared" si="288"/>
        <v>3</v>
      </c>
      <c r="AE1192">
        <f t="shared" si="289"/>
        <v>0</v>
      </c>
      <c r="AF1192">
        <f>SUM($AE$10:AE1192)</f>
        <v>0</v>
      </c>
      <c r="AG1192">
        <f t="shared" si="290"/>
        <v>0</v>
      </c>
    </row>
    <row r="1193" spans="6:33" x14ac:dyDescent="0.2">
      <c r="F1193" s="610">
        <f t="shared" si="298"/>
        <v>1903</v>
      </c>
      <c r="G1193">
        <f t="shared" si="299"/>
        <v>1182</v>
      </c>
      <c r="H1193" s="612">
        <f t="shared" si="291"/>
        <v>1182</v>
      </c>
      <c r="I1193" s="598">
        <f t="shared" si="292"/>
        <v>0</v>
      </c>
      <c r="J1193" s="598">
        <f t="shared" si="300"/>
        <v>0</v>
      </c>
      <c r="K1193" s="598">
        <f t="shared" si="293"/>
        <v>0</v>
      </c>
      <c r="L1193" s="598">
        <f t="shared" si="294"/>
        <v>0</v>
      </c>
      <c r="M1193" s="598">
        <f t="shared" si="286"/>
        <v>0</v>
      </c>
      <c r="N1193" s="598">
        <f t="shared" si="295"/>
        <v>0</v>
      </c>
      <c r="P1193" s="610"/>
      <c r="V1193" s="598">
        <f t="shared" si="296"/>
        <v>0</v>
      </c>
      <c r="W1193" s="612">
        <f t="shared" si="297"/>
        <v>1182</v>
      </c>
      <c r="X1193" s="610"/>
      <c r="Y1193" s="610"/>
      <c r="AC1193">
        <f t="shared" si="287"/>
        <v>1903</v>
      </c>
      <c r="AD1193">
        <f t="shared" si="288"/>
        <v>3</v>
      </c>
      <c r="AE1193">
        <f t="shared" si="289"/>
        <v>0</v>
      </c>
      <c r="AF1193">
        <f>SUM($AE$10:AE1193)</f>
        <v>0</v>
      </c>
      <c r="AG1193">
        <f t="shared" si="290"/>
        <v>0</v>
      </c>
    </row>
    <row r="1194" spans="6:33" x14ac:dyDescent="0.2">
      <c r="F1194" s="610">
        <f t="shared" si="298"/>
        <v>1903</v>
      </c>
      <c r="G1194">
        <f t="shared" si="299"/>
        <v>1183</v>
      </c>
      <c r="H1194" s="612">
        <f t="shared" si="291"/>
        <v>1183</v>
      </c>
      <c r="I1194" s="598">
        <f t="shared" si="292"/>
        <v>0</v>
      </c>
      <c r="J1194" s="598">
        <f t="shared" si="300"/>
        <v>0</v>
      </c>
      <c r="K1194" s="598">
        <f t="shared" si="293"/>
        <v>0</v>
      </c>
      <c r="L1194" s="598">
        <f t="shared" si="294"/>
        <v>0</v>
      </c>
      <c r="M1194" s="598">
        <f t="shared" si="286"/>
        <v>0</v>
      </c>
      <c r="N1194" s="598">
        <f t="shared" si="295"/>
        <v>0</v>
      </c>
      <c r="P1194" s="610"/>
      <c r="V1194" s="598">
        <f t="shared" si="296"/>
        <v>0</v>
      </c>
      <c r="W1194" s="612">
        <f t="shared" si="297"/>
        <v>1183</v>
      </c>
      <c r="X1194" s="610"/>
      <c r="Y1194" s="610"/>
      <c r="AC1194">
        <f t="shared" si="287"/>
        <v>1903</v>
      </c>
      <c r="AD1194">
        <f t="shared" si="288"/>
        <v>3</v>
      </c>
      <c r="AE1194">
        <f t="shared" si="289"/>
        <v>0</v>
      </c>
      <c r="AF1194">
        <f>SUM($AE$10:AE1194)</f>
        <v>0</v>
      </c>
      <c r="AG1194">
        <f t="shared" si="290"/>
        <v>0</v>
      </c>
    </row>
    <row r="1195" spans="6:33" x14ac:dyDescent="0.2">
      <c r="F1195" s="610">
        <f t="shared" si="298"/>
        <v>1903</v>
      </c>
      <c r="G1195">
        <f t="shared" si="299"/>
        <v>1184</v>
      </c>
      <c r="H1195" s="612">
        <f t="shared" si="291"/>
        <v>1184</v>
      </c>
      <c r="I1195" s="598">
        <f t="shared" si="292"/>
        <v>0</v>
      </c>
      <c r="J1195" s="598">
        <f t="shared" si="300"/>
        <v>0</v>
      </c>
      <c r="K1195" s="598">
        <f t="shared" si="293"/>
        <v>0</v>
      </c>
      <c r="L1195" s="598">
        <f t="shared" si="294"/>
        <v>0</v>
      </c>
      <c r="M1195" s="598">
        <f t="shared" si="286"/>
        <v>0</v>
      </c>
      <c r="N1195" s="598">
        <f t="shared" si="295"/>
        <v>0</v>
      </c>
      <c r="P1195" s="610"/>
      <c r="V1195" s="598">
        <f t="shared" si="296"/>
        <v>0</v>
      </c>
      <c r="W1195" s="612">
        <f t="shared" si="297"/>
        <v>1184</v>
      </c>
      <c r="X1195" s="610"/>
      <c r="Y1195" s="610"/>
      <c r="AC1195">
        <f t="shared" si="287"/>
        <v>1903</v>
      </c>
      <c r="AD1195">
        <f t="shared" si="288"/>
        <v>3</v>
      </c>
      <c r="AE1195">
        <f t="shared" si="289"/>
        <v>0</v>
      </c>
      <c r="AF1195">
        <f>SUM($AE$10:AE1195)</f>
        <v>0</v>
      </c>
      <c r="AG1195">
        <f t="shared" si="290"/>
        <v>0</v>
      </c>
    </row>
    <row r="1196" spans="6:33" x14ac:dyDescent="0.2">
      <c r="F1196" s="610">
        <f t="shared" si="298"/>
        <v>1903</v>
      </c>
      <c r="G1196">
        <f t="shared" si="299"/>
        <v>1185</v>
      </c>
      <c r="H1196" s="612">
        <f t="shared" si="291"/>
        <v>1185</v>
      </c>
      <c r="I1196" s="598">
        <f t="shared" si="292"/>
        <v>0</v>
      </c>
      <c r="J1196" s="598">
        <f t="shared" si="300"/>
        <v>0</v>
      </c>
      <c r="K1196" s="598">
        <f t="shared" si="293"/>
        <v>0</v>
      </c>
      <c r="L1196" s="598">
        <f t="shared" si="294"/>
        <v>0</v>
      </c>
      <c r="M1196" s="598">
        <f t="shared" si="286"/>
        <v>0</v>
      </c>
      <c r="N1196" s="598">
        <f t="shared" si="295"/>
        <v>0</v>
      </c>
      <c r="P1196" s="610"/>
      <c r="V1196" s="598">
        <f t="shared" si="296"/>
        <v>0</v>
      </c>
      <c r="W1196" s="612">
        <f t="shared" si="297"/>
        <v>1185</v>
      </c>
      <c r="X1196" s="610"/>
      <c r="Y1196" s="610"/>
      <c r="AC1196">
        <f t="shared" si="287"/>
        <v>1903</v>
      </c>
      <c r="AD1196">
        <f t="shared" si="288"/>
        <v>3</v>
      </c>
      <c r="AE1196">
        <f t="shared" si="289"/>
        <v>0</v>
      </c>
      <c r="AF1196">
        <f>SUM($AE$10:AE1196)</f>
        <v>0</v>
      </c>
      <c r="AG1196">
        <f t="shared" si="290"/>
        <v>0</v>
      </c>
    </row>
    <row r="1197" spans="6:33" x14ac:dyDescent="0.2">
      <c r="F1197" s="610">
        <f t="shared" si="298"/>
        <v>1903</v>
      </c>
      <c r="G1197">
        <f t="shared" si="299"/>
        <v>1186</v>
      </c>
      <c r="H1197" s="612">
        <f t="shared" si="291"/>
        <v>1186</v>
      </c>
      <c r="I1197" s="598">
        <f t="shared" si="292"/>
        <v>0</v>
      </c>
      <c r="J1197" s="598">
        <f t="shared" si="300"/>
        <v>0</v>
      </c>
      <c r="K1197" s="598">
        <f t="shared" si="293"/>
        <v>0</v>
      </c>
      <c r="L1197" s="598">
        <f t="shared" si="294"/>
        <v>0</v>
      </c>
      <c r="M1197" s="598">
        <f t="shared" si="286"/>
        <v>0</v>
      </c>
      <c r="N1197" s="598">
        <f t="shared" si="295"/>
        <v>0</v>
      </c>
      <c r="P1197" s="610"/>
      <c r="V1197" s="598">
        <f t="shared" si="296"/>
        <v>0</v>
      </c>
      <c r="W1197" s="612">
        <f t="shared" si="297"/>
        <v>1186</v>
      </c>
      <c r="X1197" s="610"/>
      <c r="Y1197" s="610"/>
      <c r="AC1197">
        <f t="shared" si="287"/>
        <v>1903</v>
      </c>
      <c r="AD1197">
        <f t="shared" si="288"/>
        <v>3</v>
      </c>
      <c r="AE1197">
        <f t="shared" si="289"/>
        <v>0</v>
      </c>
      <c r="AF1197">
        <f>SUM($AE$10:AE1197)</f>
        <v>0</v>
      </c>
      <c r="AG1197">
        <f t="shared" si="290"/>
        <v>0</v>
      </c>
    </row>
    <row r="1198" spans="6:33" x14ac:dyDescent="0.2">
      <c r="F1198" s="610">
        <f t="shared" si="298"/>
        <v>1903</v>
      </c>
      <c r="G1198">
        <f t="shared" si="299"/>
        <v>1187</v>
      </c>
      <c r="H1198" s="612">
        <f t="shared" si="291"/>
        <v>1187</v>
      </c>
      <c r="I1198" s="598">
        <f t="shared" si="292"/>
        <v>0</v>
      </c>
      <c r="J1198" s="598">
        <f t="shared" si="300"/>
        <v>0</v>
      </c>
      <c r="K1198" s="598">
        <f t="shared" si="293"/>
        <v>0</v>
      </c>
      <c r="L1198" s="598">
        <f t="shared" si="294"/>
        <v>0</v>
      </c>
      <c r="M1198" s="598">
        <f t="shared" si="286"/>
        <v>0</v>
      </c>
      <c r="N1198" s="598">
        <f t="shared" si="295"/>
        <v>0</v>
      </c>
      <c r="P1198" s="610"/>
      <c r="V1198" s="598">
        <f t="shared" si="296"/>
        <v>0</v>
      </c>
      <c r="W1198" s="612">
        <f t="shared" si="297"/>
        <v>1187</v>
      </c>
      <c r="X1198" s="610"/>
      <c r="Y1198" s="610"/>
      <c r="AC1198">
        <f t="shared" si="287"/>
        <v>1903</v>
      </c>
      <c r="AD1198">
        <f t="shared" si="288"/>
        <v>4</v>
      </c>
      <c r="AE1198">
        <f t="shared" si="289"/>
        <v>0</v>
      </c>
      <c r="AF1198">
        <f>SUM($AE$10:AE1198)</f>
        <v>0</v>
      </c>
      <c r="AG1198">
        <f t="shared" si="290"/>
        <v>0</v>
      </c>
    </row>
    <row r="1199" spans="6:33" x14ac:dyDescent="0.2">
      <c r="F1199" s="610">
        <f t="shared" si="298"/>
        <v>1903</v>
      </c>
      <c r="G1199">
        <f t="shared" si="299"/>
        <v>1188</v>
      </c>
      <c r="H1199" s="612">
        <f t="shared" si="291"/>
        <v>1188</v>
      </c>
      <c r="I1199" s="598">
        <f t="shared" si="292"/>
        <v>0</v>
      </c>
      <c r="J1199" s="598">
        <f t="shared" si="300"/>
        <v>0</v>
      </c>
      <c r="K1199" s="598">
        <f t="shared" si="293"/>
        <v>0</v>
      </c>
      <c r="L1199" s="598">
        <f t="shared" si="294"/>
        <v>0</v>
      </c>
      <c r="M1199" s="598">
        <f t="shared" si="286"/>
        <v>0</v>
      </c>
      <c r="N1199" s="598">
        <f t="shared" si="295"/>
        <v>0</v>
      </c>
      <c r="P1199" s="610"/>
      <c r="V1199" s="598">
        <f t="shared" si="296"/>
        <v>0</v>
      </c>
      <c r="W1199" s="612">
        <f t="shared" si="297"/>
        <v>1188</v>
      </c>
      <c r="X1199" s="610"/>
      <c r="Y1199" s="610"/>
      <c r="AC1199">
        <f t="shared" si="287"/>
        <v>1903</v>
      </c>
      <c r="AD1199">
        <f t="shared" si="288"/>
        <v>4</v>
      </c>
      <c r="AE1199">
        <f t="shared" si="289"/>
        <v>0</v>
      </c>
      <c r="AF1199">
        <f>SUM($AE$10:AE1199)</f>
        <v>0</v>
      </c>
      <c r="AG1199">
        <f t="shared" si="290"/>
        <v>0</v>
      </c>
    </row>
    <row r="1200" spans="6:33" x14ac:dyDescent="0.2">
      <c r="F1200" s="610">
        <f t="shared" si="298"/>
        <v>1903</v>
      </c>
      <c r="G1200">
        <f t="shared" si="299"/>
        <v>1189</v>
      </c>
      <c r="H1200" s="612">
        <f t="shared" si="291"/>
        <v>1189</v>
      </c>
      <c r="I1200" s="598">
        <f t="shared" si="292"/>
        <v>0</v>
      </c>
      <c r="J1200" s="598">
        <f t="shared" si="300"/>
        <v>0</v>
      </c>
      <c r="K1200" s="598">
        <f t="shared" si="293"/>
        <v>0</v>
      </c>
      <c r="L1200" s="598">
        <f t="shared" si="294"/>
        <v>0</v>
      </c>
      <c r="M1200" s="598">
        <f t="shared" si="286"/>
        <v>0</v>
      </c>
      <c r="N1200" s="598">
        <f t="shared" si="295"/>
        <v>0</v>
      </c>
      <c r="P1200" s="610"/>
      <c r="V1200" s="598">
        <f t="shared" si="296"/>
        <v>0</v>
      </c>
      <c r="W1200" s="612">
        <f t="shared" si="297"/>
        <v>1189</v>
      </c>
      <c r="X1200" s="610"/>
      <c r="Y1200" s="610"/>
      <c r="AC1200">
        <f t="shared" si="287"/>
        <v>1903</v>
      </c>
      <c r="AD1200">
        <f t="shared" si="288"/>
        <v>4</v>
      </c>
      <c r="AE1200">
        <f t="shared" si="289"/>
        <v>0</v>
      </c>
      <c r="AF1200">
        <f>SUM($AE$10:AE1200)</f>
        <v>0</v>
      </c>
      <c r="AG1200">
        <f t="shared" si="290"/>
        <v>0</v>
      </c>
    </row>
    <row r="1201" spans="6:33" x14ac:dyDescent="0.2">
      <c r="F1201" s="610">
        <f t="shared" si="298"/>
        <v>1903</v>
      </c>
      <c r="G1201">
        <f t="shared" si="299"/>
        <v>1190</v>
      </c>
      <c r="H1201" s="612">
        <f t="shared" si="291"/>
        <v>1190</v>
      </c>
      <c r="I1201" s="598">
        <f t="shared" si="292"/>
        <v>0</v>
      </c>
      <c r="J1201" s="598">
        <f t="shared" si="300"/>
        <v>0</v>
      </c>
      <c r="K1201" s="598">
        <f t="shared" si="293"/>
        <v>0</v>
      </c>
      <c r="L1201" s="598">
        <f t="shared" si="294"/>
        <v>0</v>
      </c>
      <c r="M1201" s="598">
        <f t="shared" si="286"/>
        <v>0</v>
      </c>
      <c r="N1201" s="598">
        <f t="shared" si="295"/>
        <v>0</v>
      </c>
      <c r="P1201" s="610"/>
      <c r="V1201" s="598">
        <f t="shared" si="296"/>
        <v>0</v>
      </c>
      <c r="W1201" s="612">
        <f t="shared" si="297"/>
        <v>1190</v>
      </c>
      <c r="X1201" s="610"/>
      <c r="Y1201" s="610"/>
      <c r="AC1201">
        <f t="shared" si="287"/>
        <v>1903</v>
      </c>
      <c r="AD1201">
        <f t="shared" si="288"/>
        <v>4</v>
      </c>
      <c r="AE1201">
        <f t="shared" si="289"/>
        <v>0</v>
      </c>
      <c r="AF1201">
        <f>SUM($AE$10:AE1201)</f>
        <v>0</v>
      </c>
      <c r="AG1201">
        <f t="shared" si="290"/>
        <v>0</v>
      </c>
    </row>
    <row r="1202" spans="6:33" x14ac:dyDescent="0.2">
      <c r="F1202" s="610">
        <f t="shared" si="298"/>
        <v>1903</v>
      </c>
      <c r="G1202">
        <f t="shared" si="299"/>
        <v>1191</v>
      </c>
      <c r="H1202" s="612">
        <f t="shared" si="291"/>
        <v>1191</v>
      </c>
      <c r="I1202" s="598">
        <f t="shared" si="292"/>
        <v>0</v>
      </c>
      <c r="J1202" s="598">
        <f t="shared" si="300"/>
        <v>0</v>
      </c>
      <c r="K1202" s="598">
        <f t="shared" si="293"/>
        <v>0</v>
      </c>
      <c r="L1202" s="598">
        <f t="shared" si="294"/>
        <v>0</v>
      </c>
      <c r="M1202" s="598">
        <f t="shared" si="286"/>
        <v>0</v>
      </c>
      <c r="N1202" s="598">
        <f t="shared" si="295"/>
        <v>0</v>
      </c>
      <c r="P1202" s="610"/>
      <c r="V1202" s="598">
        <f t="shared" si="296"/>
        <v>0</v>
      </c>
      <c r="W1202" s="612">
        <f t="shared" si="297"/>
        <v>1191</v>
      </c>
      <c r="X1202" s="610"/>
      <c r="Y1202" s="610"/>
      <c r="AC1202">
        <f t="shared" si="287"/>
        <v>1903</v>
      </c>
      <c r="AD1202">
        <f t="shared" si="288"/>
        <v>4</v>
      </c>
      <c r="AE1202">
        <f t="shared" si="289"/>
        <v>0</v>
      </c>
      <c r="AF1202">
        <f>SUM($AE$10:AE1202)</f>
        <v>0</v>
      </c>
      <c r="AG1202">
        <f t="shared" si="290"/>
        <v>0</v>
      </c>
    </row>
    <row r="1203" spans="6:33" x14ac:dyDescent="0.2">
      <c r="F1203" s="610">
        <f t="shared" si="298"/>
        <v>1903</v>
      </c>
      <c r="G1203">
        <f t="shared" si="299"/>
        <v>1192</v>
      </c>
      <c r="H1203" s="612">
        <f t="shared" si="291"/>
        <v>1192</v>
      </c>
      <c r="I1203" s="598">
        <f t="shared" si="292"/>
        <v>0</v>
      </c>
      <c r="J1203" s="598">
        <f t="shared" si="300"/>
        <v>0</v>
      </c>
      <c r="K1203" s="598">
        <f t="shared" si="293"/>
        <v>0</v>
      </c>
      <c r="L1203" s="598">
        <f t="shared" si="294"/>
        <v>0</v>
      </c>
      <c r="M1203" s="598">
        <f t="shared" si="286"/>
        <v>0</v>
      </c>
      <c r="N1203" s="598">
        <f t="shared" si="295"/>
        <v>0</v>
      </c>
      <c r="P1203" s="610"/>
      <c r="V1203" s="598">
        <f t="shared" si="296"/>
        <v>0</v>
      </c>
      <c r="W1203" s="612">
        <f t="shared" si="297"/>
        <v>1192</v>
      </c>
      <c r="X1203" s="610"/>
      <c r="Y1203" s="610"/>
      <c r="AC1203">
        <f t="shared" si="287"/>
        <v>1903</v>
      </c>
      <c r="AD1203">
        <f t="shared" si="288"/>
        <v>4</v>
      </c>
      <c r="AE1203">
        <f t="shared" si="289"/>
        <v>0</v>
      </c>
      <c r="AF1203">
        <f>SUM($AE$10:AE1203)</f>
        <v>0</v>
      </c>
      <c r="AG1203">
        <f t="shared" si="290"/>
        <v>0</v>
      </c>
    </row>
    <row r="1204" spans="6:33" x14ac:dyDescent="0.2">
      <c r="F1204" s="610">
        <f t="shared" si="298"/>
        <v>1903</v>
      </c>
      <c r="G1204">
        <f t="shared" si="299"/>
        <v>1193</v>
      </c>
      <c r="H1204" s="612">
        <f t="shared" si="291"/>
        <v>1193</v>
      </c>
      <c r="I1204" s="598">
        <f t="shared" si="292"/>
        <v>0</v>
      </c>
      <c r="J1204" s="598">
        <f t="shared" si="300"/>
        <v>0</v>
      </c>
      <c r="K1204" s="598">
        <f t="shared" si="293"/>
        <v>0</v>
      </c>
      <c r="L1204" s="598">
        <f t="shared" si="294"/>
        <v>0</v>
      </c>
      <c r="M1204" s="598">
        <f t="shared" si="286"/>
        <v>0</v>
      </c>
      <c r="N1204" s="598">
        <f t="shared" si="295"/>
        <v>0</v>
      </c>
      <c r="P1204" s="610"/>
      <c r="V1204" s="598">
        <f t="shared" si="296"/>
        <v>0</v>
      </c>
      <c r="W1204" s="612">
        <f t="shared" si="297"/>
        <v>1193</v>
      </c>
      <c r="X1204" s="610"/>
      <c r="Y1204" s="610"/>
      <c r="AC1204">
        <f t="shared" si="287"/>
        <v>1903</v>
      </c>
      <c r="AD1204">
        <f t="shared" si="288"/>
        <v>4</v>
      </c>
      <c r="AE1204">
        <f t="shared" si="289"/>
        <v>0</v>
      </c>
      <c r="AF1204">
        <f>SUM($AE$10:AE1204)</f>
        <v>0</v>
      </c>
      <c r="AG1204">
        <f t="shared" si="290"/>
        <v>0</v>
      </c>
    </row>
    <row r="1205" spans="6:33" x14ac:dyDescent="0.2">
      <c r="F1205" s="610">
        <f t="shared" si="298"/>
        <v>1903</v>
      </c>
      <c r="G1205">
        <f t="shared" si="299"/>
        <v>1194</v>
      </c>
      <c r="H1205" s="612">
        <f t="shared" si="291"/>
        <v>1194</v>
      </c>
      <c r="I1205" s="598">
        <f t="shared" si="292"/>
        <v>0</v>
      </c>
      <c r="J1205" s="598">
        <f t="shared" si="300"/>
        <v>0</v>
      </c>
      <c r="K1205" s="598">
        <f t="shared" si="293"/>
        <v>0</v>
      </c>
      <c r="L1205" s="598">
        <f t="shared" si="294"/>
        <v>0</v>
      </c>
      <c r="M1205" s="598">
        <f t="shared" si="286"/>
        <v>0</v>
      </c>
      <c r="N1205" s="598">
        <f t="shared" si="295"/>
        <v>0</v>
      </c>
      <c r="P1205" s="610"/>
      <c r="V1205" s="598">
        <f t="shared" si="296"/>
        <v>0</v>
      </c>
      <c r="W1205" s="612">
        <f t="shared" si="297"/>
        <v>1194</v>
      </c>
      <c r="X1205" s="610"/>
      <c r="Y1205" s="610"/>
      <c r="AC1205">
        <f t="shared" si="287"/>
        <v>1903</v>
      </c>
      <c r="AD1205">
        <f t="shared" si="288"/>
        <v>4</v>
      </c>
      <c r="AE1205">
        <f t="shared" si="289"/>
        <v>0</v>
      </c>
      <c r="AF1205">
        <f>SUM($AE$10:AE1205)</f>
        <v>0</v>
      </c>
      <c r="AG1205">
        <f t="shared" si="290"/>
        <v>0</v>
      </c>
    </row>
    <row r="1206" spans="6:33" x14ac:dyDescent="0.2">
      <c r="F1206" s="610">
        <f t="shared" si="298"/>
        <v>1903</v>
      </c>
      <c r="G1206">
        <f t="shared" si="299"/>
        <v>1195</v>
      </c>
      <c r="H1206" s="612">
        <f t="shared" si="291"/>
        <v>1195</v>
      </c>
      <c r="I1206" s="598">
        <f t="shared" si="292"/>
        <v>0</v>
      </c>
      <c r="J1206" s="598">
        <f t="shared" si="300"/>
        <v>0</v>
      </c>
      <c r="K1206" s="598">
        <f t="shared" si="293"/>
        <v>0</v>
      </c>
      <c r="L1206" s="598">
        <f t="shared" si="294"/>
        <v>0</v>
      </c>
      <c r="M1206" s="598">
        <f t="shared" si="286"/>
        <v>0</v>
      </c>
      <c r="N1206" s="598">
        <f t="shared" si="295"/>
        <v>0</v>
      </c>
      <c r="P1206" s="610"/>
      <c r="V1206" s="598">
        <f t="shared" si="296"/>
        <v>0</v>
      </c>
      <c r="W1206" s="612">
        <f t="shared" si="297"/>
        <v>1195</v>
      </c>
      <c r="X1206" s="610"/>
      <c r="Y1206" s="610"/>
      <c r="AC1206">
        <f t="shared" si="287"/>
        <v>1903</v>
      </c>
      <c r="AD1206">
        <f t="shared" si="288"/>
        <v>4</v>
      </c>
      <c r="AE1206">
        <f t="shared" si="289"/>
        <v>0</v>
      </c>
      <c r="AF1206">
        <f>SUM($AE$10:AE1206)</f>
        <v>0</v>
      </c>
      <c r="AG1206">
        <f t="shared" si="290"/>
        <v>0</v>
      </c>
    </row>
    <row r="1207" spans="6:33" x14ac:dyDescent="0.2">
      <c r="F1207" s="610">
        <f t="shared" si="298"/>
        <v>1903</v>
      </c>
      <c r="G1207">
        <f t="shared" si="299"/>
        <v>1196</v>
      </c>
      <c r="H1207" s="612">
        <f t="shared" si="291"/>
        <v>1196</v>
      </c>
      <c r="I1207" s="598">
        <f t="shared" si="292"/>
        <v>0</v>
      </c>
      <c r="J1207" s="598">
        <f t="shared" si="300"/>
        <v>0</v>
      </c>
      <c r="K1207" s="598">
        <f t="shared" si="293"/>
        <v>0</v>
      </c>
      <c r="L1207" s="598">
        <f t="shared" si="294"/>
        <v>0</v>
      </c>
      <c r="M1207" s="598">
        <f t="shared" si="286"/>
        <v>0</v>
      </c>
      <c r="N1207" s="598">
        <f t="shared" si="295"/>
        <v>0</v>
      </c>
      <c r="P1207" s="610"/>
      <c r="V1207" s="598">
        <f t="shared" si="296"/>
        <v>0</v>
      </c>
      <c r="W1207" s="612">
        <f t="shared" si="297"/>
        <v>1196</v>
      </c>
      <c r="X1207" s="610"/>
      <c r="Y1207" s="610"/>
      <c r="AC1207">
        <f t="shared" si="287"/>
        <v>1903</v>
      </c>
      <c r="AD1207">
        <f t="shared" si="288"/>
        <v>4</v>
      </c>
      <c r="AE1207">
        <f t="shared" si="289"/>
        <v>0</v>
      </c>
      <c r="AF1207">
        <f>SUM($AE$10:AE1207)</f>
        <v>0</v>
      </c>
      <c r="AG1207">
        <f t="shared" si="290"/>
        <v>0</v>
      </c>
    </row>
    <row r="1208" spans="6:33" x14ac:dyDescent="0.2">
      <c r="F1208" s="610">
        <f t="shared" si="298"/>
        <v>1903</v>
      </c>
      <c r="G1208">
        <f t="shared" si="299"/>
        <v>1197</v>
      </c>
      <c r="H1208" s="612">
        <f t="shared" si="291"/>
        <v>1197</v>
      </c>
      <c r="I1208" s="598">
        <f t="shared" si="292"/>
        <v>0</v>
      </c>
      <c r="J1208" s="598">
        <f t="shared" si="300"/>
        <v>0</v>
      </c>
      <c r="K1208" s="598">
        <f t="shared" si="293"/>
        <v>0</v>
      </c>
      <c r="L1208" s="598">
        <f t="shared" si="294"/>
        <v>0</v>
      </c>
      <c r="M1208" s="598">
        <f t="shared" si="286"/>
        <v>0</v>
      </c>
      <c r="N1208" s="598">
        <f t="shared" si="295"/>
        <v>0</v>
      </c>
      <c r="P1208" s="610"/>
      <c r="V1208" s="598">
        <f t="shared" si="296"/>
        <v>0</v>
      </c>
      <c r="W1208" s="612">
        <f t="shared" si="297"/>
        <v>1197</v>
      </c>
      <c r="X1208" s="610"/>
      <c r="Y1208" s="610"/>
      <c r="AC1208">
        <f t="shared" si="287"/>
        <v>1903</v>
      </c>
      <c r="AD1208">
        <f t="shared" si="288"/>
        <v>4</v>
      </c>
      <c r="AE1208">
        <f t="shared" si="289"/>
        <v>0</v>
      </c>
      <c r="AF1208">
        <f>SUM($AE$10:AE1208)</f>
        <v>0</v>
      </c>
      <c r="AG1208">
        <f t="shared" si="290"/>
        <v>0</v>
      </c>
    </row>
    <row r="1209" spans="6:33" x14ac:dyDescent="0.2">
      <c r="F1209" s="610">
        <f t="shared" si="298"/>
        <v>1903</v>
      </c>
      <c r="G1209">
        <f t="shared" si="299"/>
        <v>1198</v>
      </c>
      <c r="H1209" s="612">
        <f t="shared" si="291"/>
        <v>1198</v>
      </c>
      <c r="I1209" s="598">
        <f t="shared" si="292"/>
        <v>0</v>
      </c>
      <c r="J1209" s="598">
        <f t="shared" si="300"/>
        <v>0</v>
      </c>
      <c r="K1209" s="598">
        <f t="shared" si="293"/>
        <v>0</v>
      </c>
      <c r="L1209" s="598">
        <f t="shared" si="294"/>
        <v>0</v>
      </c>
      <c r="M1209" s="598">
        <f t="shared" si="286"/>
        <v>0</v>
      </c>
      <c r="N1209" s="598">
        <f t="shared" si="295"/>
        <v>0</v>
      </c>
      <c r="P1209" s="610"/>
      <c r="V1209" s="598">
        <f t="shared" si="296"/>
        <v>0</v>
      </c>
      <c r="W1209" s="612">
        <f t="shared" si="297"/>
        <v>1198</v>
      </c>
      <c r="X1209" s="610"/>
      <c r="Y1209" s="610"/>
      <c r="AC1209">
        <f t="shared" si="287"/>
        <v>1903</v>
      </c>
      <c r="AD1209">
        <f t="shared" si="288"/>
        <v>4</v>
      </c>
      <c r="AE1209">
        <f t="shared" si="289"/>
        <v>0</v>
      </c>
      <c r="AF1209">
        <f>SUM($AE$10:AE1209)</f>
        <v>0</v>
      </c>
      <c r="AG1209">
        <f t="shared" si="290"/>
        <v>0</v>
      </c>
    </row>
    <row r="1210" spans="6:33" x14ac:dyDescent="0.2">
      <c r="F1210" s="610">
        <f t="shared" si="298"/>
        <v>1903</v>
      </c>
      <c r="G1210">
        <f t="shared" si="299"/>
        <v>1199</v>
      </c>
      <c r="H1210" s="612">
        <f t="shared" si="291"/>
        <v>1199</v>
      </c>
      <c r="I1210" s="598">
        <f t="shared" si="292"/>
        <v>0</v>
      </c>
      <c r="J1210" s="598">
        <f t="shared" si="300"/>
        <v>0</v>
      </c>
      <c r="K1210" s="598">
        <f t="shared" si="293"/>
        <v>0</v>
      </c>
      <c r="L1210" s="598">
        <f t="shared" si="294"/>
        <v>0</v>
      </c>
      <c r="M1210" s="598">
        <f t="shared" si="286"/>
        <v>0</v>
      </c>
      <c r="N1210" s="598">
        <f t="shared" si="295"/>
        <v>0</v>
      </c>
      <c r="P1210" s="610"/>
      <c r="V1210" s="598">
        <f t="shared" si="296"/>
        <v>0</v>
      </c>
      <c r="W1210" s="612">
        <f t="shared" si="297"/>
        <v>1199</v>
      </c>
      <c r="X1210" s="610"/>
      <c r="Y1210" s="610"/>
      <c r="AC1210">
        <f t="shared" si="287"/>
        <v>1903</v>
      </c>
      <c r="AD1210">
        <f t="shared" si="288"/>
        <v>4</v>
      </c>
      <c r="AE1210">
        <f t="shared" si="289"/>
        <v>0</v>
      </c>
      <c r="AF1210">
        <f>SUM($AE$10:AE1210)</f>
        <v>0</v>
      </c>
      <c r="AG1210">
        <f t="shared" si="290"/>
        <v>0</v>
      </c>
    </row>
    <row r="1211" spans="6:33" x14ac:dyDescent="0.2">
      <c r="F1211" s="610">
        <f t="shared" si="298"/>
        <v>1903</v>
      </c>
      <c r="G1211">
        <f t="shared" si="299"/>
        <v>1200</v>
      </c>
      <c r="H1211" s="612">
        <f t="shared" si="291"/>
        <v>1200</v>
      </c>
      <c r="I1211" s="598">
        <f t="shared" si="292"/>
        <v>0</v>
      </c>
      <c r="J1211" s="598">
        <f t="shared" si="300"/>
        <v>0</v>
      </c>
      <c r="K1211" s="598">
        <f t="shared" si="293"/>
        <v>0</v>
      </c>
      <c r="L1211" s="598">
        <f t="shared" si="294"/>
        <v>0</v>
      </c>
      <c r="M1211" s="598">
        <f t="shared" si="286"/>
        <v>0</v>
      </c>
      <c r="N1211" s="598">
        <f t="shared" si="295"/>
        <v>0</v>
      </c>
      <c r="P1211" s="610"/>
      <c r="V1211" s="598">
        <f t="shared" si="296"/>
        <v>0</v>
      </c>
      <c r="W1211" s="612">
        <f t="shared" si="297"/>
        <v>1200</v>
      </c>
      <c r="X1211" s="610"/>
      <c r="Y1211" s="610"/>
      <c r="AC1211">
        <f t="shared" si="287"/>
        <v>1903</v>
      </c>
      <c r="AD1211">
        <f t="shared" si="288"/>
        <v>4</v>
      </c>
      <c r="AE1211">
        <f t="shared" si="289"/>
        <v>0</v>
      </c>
      <c r="AF1211">
        <f>SUM($AE$10:AE1211)</f>
        <v>0</v>
      </c>
      <c r="AG1211">
        <f t="shared" si="290"/>
        <v>0</v>
      </c>
    </row>
    <row r="1212" spans="6:33" x14ac:dyDescent="0.2">
      <c r="F1212" s="610">
        <f t="shared" si="298"/>
        <v>1903</v>
      </c>
      <c r="G1212">
        <f t="shared" si="299"/>
        <v>1201</v>
      </c>
      <c r="H1212" s="612">
        <f t="shared" si="291"/>
        <v>1201</v>
      </c>
      <c r="I1212" s="598">
        <f t="shared" si="292"/>
        <v>0</v>
      </c>
      <c r="J1212" s="598">
        <f t="shared" si="300"/>
        <v>0</v>
      </c>
      <c r="K1212" s="598">
        <f t="shared" si="293"/>
        <v>0</v>
      </c>
      <c r="L1212" s="598">
        <f t="shared" si="294"/>
        <v>0</v>
      </c>
      <c r="M1212" s="598">
        <f t="shared" si="286"/>
        <v>0</v>
      </c>
      <c r="N1212" s="598">
        <f t="shared" si="295"/>
        <v>0</v>
      </c>
      <c r="P1212" s="610"/>
      <c r="V1212" s="598">
        <f t="shared" si="296"/>
        <v>0</v>
      </c>
      <c r="W1212" s="612">
        <f t="shared" si="297"/>
        <v>1201</v>
      </c>
      <c r="X1212" s="610"/>
      <c r="Y1212" s="610"/>
      <c r="AC1212">
        <f t="shared" si="287"/>
        <v>1903</v>
      </c>
      <c r="AD1212">
        <f t="shared" si="288"/>
        <v>4</v>
      </c>
      <c r="AE1212">
        <f t="shared" si="289"/>
        <v>0</v>
      </c>
      <c r="AF1212">
        <f>SUM($AE$10:AE1212)</f>
        <v>0</v>
      </c>
      <c r="AG1212">
        <f t="shared" si="290"/>
        <v>0</v>
      </c>
    </row>
    <row r="1213" spans="6:33" x14ac:dyDescent="0.2">
      <c r="F1213" s="610">
        <f t="shared" si="298"/>
        <v>1903</v>
      </c>
      <c r="G1213">
        <f t="shared" si="299"/>
        <v>1202</v>
      </c>
      <c r="H1213" s="612">
        <f t="shared" si="291"/>
        <v>1202</v>
      </c>
      <c r="I1213" s="598">
        <f t="shared" si="292"/>
        <v>0</v>
      </c>
      <c r="J1213" s="598">
        <f t="shared" si="300"/>
        <v>0</v>
      </c>
      <c r="K1213" s="598">
        <f t="shared" si="293"/>
        <v>0</v>
      </c>
      <c r="L1213" s="598">
        <f t="shared" si="294"/>
        <v>0</v>
      </c>
      <c r="M1213" s="598">
        <f t="shared" si="286"/>
        <v>0</v>
      </c>
      <c r="N1213" s="598">
        <f t="shared" si="295"/>
        <v>0</v>
      </c>
      <c r="P1213" s="610"/>
      <c r="V1213" s="598">
        <f t="shared" si="296"/>
        <v>0</v>
      </c>
      <c r="W1213" s="612">
        <f t="shared" si="297"/>
        <v>1202</v>
      </c>
      <c r="X1213" s="610"/>
      <c r="Y1213" s="610"/>
      <c r="AC1213">
        <f t="shared" si="287"/>
        <v>1903</v>
      </c>
      <c r="AD1213">
        <f t="shared" si="288"/>
        <v>4</v>
      </c>
      <c r="AE1213">
        <f t="shared" si="289"/>
        <v>0</v>
      </c>
      <c r="AF1213">
        <f>SUM($AE$10:AE1213)</f>
        <v>0</v>
      </c>
      <c r="AG1213">
        <f t="shared" si="290"/>
        <v>0</v>
      </c>
    </row>
    <row r="1214" spans="6:33" x14ac:dyDescent="0.2">
      <c r="F1214" s="610">
        <f t="shared" si="298"/>
        <v>1903</v>
      </c>
      <c r="G1214">
        <f t="shared" si="299"/>
        <v>1203</v>
      </c>
      <c r="H1214" s="612">
        <f t="shared" si="291"/>
        <v>1203</v>
      </c>
      <c r="I1214" s="598">
        <f t="shared" si="292"/>
        <v>0</v>
      </c>
      <c r="J1214" s="598">
        <f t="shared" si="300"/>
        <v>0</v>
      </c>
      <c r="K1214" s="598">
        <f t="shared" si="293"/>
        <v>0</v>
      </c>
      <c r="L1214" s="598">
        <f t="shared" si="294"/>
        <v>0</v>
      </c>
      <c r="M1214" s="598">
        <f t="shared" si="286"/>
        <v>0</v>
      </c>
      <c r="N1214" s="598">
        <f t="shared" si="295"/>
        <v>0</v>
      </c>
      <c r="P1214" s="610"/>
      <c r="V1214" s="598">
        <f t="shared" si="296"/>
        <v>0</v>
      </c>
      <c r="W1214" s="612">
        <f t="shared" si="297"/>
        <v>1203</v>
      </c>
      <c r="X1214" s="610"/>
      <c r="Y1214" s="610"/>
      <c r="AC1214">
        <f t="shared" si="287"/>
        <v>1903</v>
      </c>
      <c r="AD1214">
        <f t="shared" si="288"/>
        <v>4</v>
      </c>
      <c r="AE1214">
        <f t="shared" si="289"/>
        <v>0</v>
      </c>
      <c r="AF1214">
        <f>SUM($AE$10:AE1214)</f>
        <v>0</v>
      </c>
      <c r="AG1214">
        <f t="shared" si="290"/>
        <v>0</v>
      </c>
    </row>
    <row r="1215" spans="6:33" x14ac:dyDescent="0.2">
      <c r="F1215" s="610">
        <f t="shared" si="298"/>
        <v>1903</v>
      </c>
      <c r="G1215">
        <f t="shared" si="299"/>
        <v>1204</v>
      </c>
      <c r="H1215" s="612">
        <f t="shared" si="291"/>
        <v>1204</v>
      </c>
      <c r="I1215" s="598">
        <f t="shared" si="292"/>
        <v>0</v>
      </c>
      <c r="J1215" s="598">
        <f t="shared" si="300"/>
        <v>0</v>
      </c>
      <c r="K1215" s="598">
        <f t="shared" si="293"/>
        <v>0</v>
      </c>
      <c r="L1215" s="598">
        <f t="shared" si="294"/>
        <v>0</v>
      </c>
      <c r="M1215" s="598">
        <f t="shared" si="286"/>
        <v>0</v>
      </c>
      <c r="N1215" s="598">
        <f t="shared" si="295"/>
        <v>0</v>
      </c>
      <c r="P1215" s="610"/>
      <c r="V1215" s="598">
        <f t="shared" si="296"/>
        <v>0</v>
      </c>
      <c r="W1215" s="612">
        <f t="shared" si="297"/>
        <v>1204</v>
      </c>
      <c r="X1215" s="610"/>
      <c r="Y1215" s="610"/>
      <c r="AC1215">
        <f t="shared" si="287"/>
        <v>1903</v>
      </c>
      <c r="AD1215">
        <f t="shared" si="288"/>
        <v>4</v>
      </c>
      <c r="AE1215">
        <f t="shared" si="289"/>
        <v>0</v>
      </c>
      <c r="AF1215">
        <f>SUM($AE$10:AE1215)</f>
        <v>0</v>
      </c>
      <c r="AG1215">
        <f t="shared" si="290"/>
        <v>0</v>
      </c>
    </row>
    <row r="1216" spans="6:33" x14ac:dyDescent="0.2">
      <c r="F1216" s="610">
        <f t="shared" si="298"/>
        <v>1903</v>
      </c>
      <c r="G1216">
        <f t="shared" si="299"/>
        <v>1205</v>
      </c>
      <c r="H1216" s="612">
        <f t="shared" si="291"/>
        <v>1205</v>
      </c>
      <c r="I1216" s="598">
        <f t="shared" si="292"/>
        <v>0</v>
      </c>
      <c r="J1216" s="598">
        <f t="shared" si="300"/>
        <v>0</v>
      </c>
      <c r="K1216" s="598">
        <f t="shared" si="293"/>
        <v>0</v>
      </c>
      <c r="L1216" s="598">
        <f t="shared" si="294"/>
        <v>0</v>
      </c>
      <c r="M1216" s="598">
        <f t="shared" si="286"/>
        <v>0</v>
      </c>
      <c r="N1216" s="598">
        <f t="shared" si="295"/>
        <v>0</v>
      </c>
      <c r="P1216" s="610"/>
      <c r="V1216" s="598">
        <f t="shared" si="296"/>
        <v>0</v>
      </c>
      <c r="W1216" s="612">
        <f t="shared" si="297"/>
        <v>1205</v>
      </c>
      <c r="X1216" s="610"/>
      <c r="Y1216" s="610"/>
      <c r="AC1216">
        <f t="shared" si="287"/>
        <v>1903</v>
      </c>
      <c r="AD1216">
        <f t="shared" si="288"/>
        <v>4</v>
      </c>
      <c r="AE1216">
        <f t="shared" si="289"/>
        <v>0</v>
      </c>
      <c r="AF1216">
        <f>SUM($AE$10:AE1216)</f>
        <v>0</v>
      </c>
      <c r="AG1216">
        <f t="shared" si="290"/>
        <v>0</v>
      </c>
    </row>
    <row r="1217" spans="6:33" x14ac:dyDescent="0.2">
      <c r="F1217" s="610">
        <f t="shared" si="298"/>
        <v>1903</v>
      </c>
      <c r="G1217">
        <f t="shared" si="299"/>
        <v>1206</v>
      </c>
      <c r="H1217" s="612">
        <f t="shared" si="291"/>
        <v>1206</v>
      </c>
      <c r="I1217" s="598">
        <f t="shared" si="292"/>
        <v>0</v>
      </c>
      <c r="J1217" s="598">
        <f t="shared" si="300"/>
        <v>0</v>
      </c>
      <c r="K1217" s="598">
        <f t="shared" si="293"/>
        <v>0</v>
      </c>
      <c r="L1217" s="598">
        <f t="shared" si="294"/>
        <v>0</v>
      </c>
      <c r="M1217" s="598">
        <f t="shared" si="286"/>
        <v>0</v>
      </c>
      <c r="N1217" s="598">
        <f t="shared" si="295"/>
        <v>0</v>
      </c>
      <c r="P1217" s="610"/>
      <c r="V1217" s="598">
        <f t="shared" si="296"/>
        <v>0</v>
      </c>
      <c r="W1217" s="612">
        <f t="shared" si="297"/>
        <v>1206</v>
      </c>
      <c r="X1217" s="610"/>
      <c r="Y1217" s="610"/>
      <c r="AC1217">
        <f t="shared" si="287"/>
        <v>1903</v>
      </c>
      <c r="AD1217">
        <f t="shared" si="288"/>
        <v>4</v>
      </c>
      <c r="AE1217">
        <f t="shared" si="289"/>
        <v>0</v>
      </c>
      <c r="AF1217">
        <f>SUM($AE$10:AE1217)</f>
        <v>0</v>
      </c>
      <c r="AG1217">
        <f t="shared" si="290"/>
        <v>0</v>
      </c>
    </row>
    <row r="1218" spans="6:33" x14ac:dyDescent="0.2">
      <c r="F1218" s="610">
        <f t="shared" si="298"/>
        <v>1903</v>
      </c>
      <c r="G1218">
        <f t="shared" si="299"/>
        <v>1207</v>
      </c>
      <c r="H1218" s="612">
        <f t="shared" si="291"/>
        <v>1207</v>
      </c>
      <c r="I1218" s="598">
        <f t="shared" si="292"/>
        <v>0</v>
      </c>
      <c r="J1218" s="598">
        <f t="shared" si="300"/>
        <v>0</v>
      </c>
      <c r="K1218" s="598">
        <f t="shared" si="293"/>
        <v>0</v>
      </c>
      <c r="L1218" s="598">
        <f t="shared" si="294"/>
        <v>0</v>
      </c>
      <c r="M1218" s="598">
        <f t="shared" si="286"/>
        <v>0</v>
      </c>
      <c r="N1218" s="598">
        <f t="shared" si="295"/>
        <v>0</v>
      </c>
      <c r="P1218" s="610"/>
      <c r="V1218" s="598">
        <f t="shared" si="296"/>
        <v>0</v>
      </c>
      <c r="W1218" s="612">
        <f t="shared" si="297"/>
        <v>1207</v>
      </c>
      <c r="X1218" s="610"/>
      <c r="Y1218" s="610"/>
      <c r="AC1218">
        <f t="shared" si="287"/>
        <v>1903</v>
      </c>
      <c r="AD1218">
        <f t="shared" si="288"/>
        <v>4</v>
      </c>
      <c r="AE1218">
        <f t="shared" si="289"/>
        <v>0</v>
      </c>
      <c r="AF1218">
        <f>SUM($AE$10:AE1218)</f>
        <v>0</v>
      </c>
      <c r="AG1218">
        <f t="shared" si="290"/>
        <v>0</v>
      </c>
    </row>
    <row r="1219" spans="6:33" x14ac:dyDescent="0.2">
      <c r="F1219" s="610">
        <f t="shared" si="298"/>
        <v>1903</v>
      </c>
      <c r="G1219">
        <f t="shared" si="299"/>
        <v>1208</v>
      </c>
      <c r="H1219" s="612">
        <f t="shared" si="291"/>
        <v>1208</v>
      </c>
      <c r="I1219" s="598">
        <f t="shared" si="292"/>
        <v>0</v>
      </c>
      <c r="J1219" s="598">
        <f t="shared" si="300"/>
        <v>0</v>
      </c>
      <c r="K1219" s="598">
        <f t="shared" si="293"/>
        <v>0</v>
      </c>
      <c r="L1219" s="598">
        <f t="shared" si="294"/>
        <v>0</v>
      </c>
      <c r="M1219" s="598">
        <f t="shared" si="286"/>
        <v>0</v>
      </c>
      <c r="N1219" s="598">
        <f t="shared" si="295"/>
        <v>0</v>
      </c>
      <c r="P1219" s="610"/>
      <c r="V1219" s="598">
        <f t="shared" si="296"/>
        <v>0</v>
      </c>
      <c r="W1219" s="612">
        <f t="shared" si="297"/>
        <v>1208</v>
      </c>
      <c r="X1219" s="610"/>
      <c r="Y1219" s="610"/>
      <c r="AC1219">
        <f t="shared" si="287"/>
        <v>1903</v>
      </c>
      <c r="AD1219">
        <f t="shared" si="288"/>
        <v>4</v>
      </c>
      <c r="AE1219">
        <f t="shared" si="289"/>
        <v>0</v>
      </c>
      <c r="AF1219">
        <f>SUM($AE$10:AE1219)</f>
        <v>0</v>
      </c>
      <c r="AG1219">
        <f t="shared" si="290"/>
        <v>0</v>
      </c>
    </row>
    <row r="1220" spans="6:33" x14ac:dyDescent="0.2">
      <c r="F1220" s="610">
        <f t="shared" si="298"/>
        <v>1903</v>
      </c>
      <c r="G1220">
        <f t="shared" si="299"/>
        <v>1209</v>
      </c>
      <c r="H1220" s="612">
        <f t="shared" si="291"/>
        <v>1209</v>
      </c>
      <c r="I1220" s="598">
        <f t="shared" si="292"/>
        <v>0</v>
      </c>
      <c r="J1220" s="598">
        <f t="shared" si="300"/>
        <v>0</v>
      </c>
      <c r="K1220" s="598">
        <f t="shared" si="293"/>
        <v>0</v>
      </c>
      <c r="L1220" s="598">
        <f t="shared" si="294"/>
        <v>0</v>
      </c>
      <c r="M1220" s="598">
        <f t="shared" si="286"/>
        <v>0</v>
      </c>
      <c r="N1220" s="598">
        <f t="shared" si="295"/>
        <v>0</v>
      </c>
      <c r="P1220" s="610"/>
      <c r="V1220" s="598">
        <f t="shared" si="296"/>
        <v>0</v>
      </c>
      <c r="W1220" s="612">
        <f t="shared" si="297"/>
        <v>1209</v>
      </c>
      <c r="X1220" s="610"/>
      <c r="Y1220" s="610"/>
      <c r="AC1220">
        <f t="shared" si="287"/>
        <v>1903</v>
      </c>
      <c r="AD1220">
        <f t="shared" si="288"/>
        <v>4</v>
      </c>
      <c r="AE1220">
        <f t="shared" si="289"/>
        <v>0</v>
      </c>
      <c r="AF1220">
        <f>SUM($AE$10:AE1220)</f>
        <v>0</v>
      </c>
      <c r="AG1220">
        <f t="shared" si="290"/>
        <v>0</v>
      </c>
    </row>
    <row r="1221" spans="6:33" x14ac:dyDescent="0.2">
      <c r="F1221" s="610">
        <f t="shared" si="298"/>
        <v>1903</v>
      </c>
      <c r="G1221">
        <f t="shared" si="299"/>
        <v>1210</v>
      </c>
      <c r="H1221" s="612">
        <f t="shared" si="291"/>
        <v>1210</v>
      </c>
      <c r="I1221" s="598">
        <f t="shared" si="292"/>
        <v>0</v>
      </c>
      <c r="J1221" s="598">
        <f t="shared" si="300"/>
        <v>0</v>
      </c>
      <c r="K1221" s="598">
        <f t="shared" si="293"/>
        <v>0</v>
      </c>
      <c r="L1221" s="598">
        <f t="shared" si="294"/>
        <v>0</v>
      </c>
      <c r="M1221" s="598">
        <f t="shared" si="286"/>
        <v>0</v>
      </c>
      <c r="N1221" s="598">
        <f t="shared" si="295"/>
        <v>0</v>
      </c>
      <c r="P1221" s="610"/>
      <c r="V1221" s="598">
        <f t="shared" si="296"/>
        <v>0</v>
      </c>
      <c r="W1221" s="612">
        <f t="shared" si="297"/>
        <v>1210</v>
      </c>
      <c r="X1221" s="610"/>
      <c r="Y1221" s="610"/>
      <c r="AC1221">
        <f t="shared" si="287"/>
        <v>1903</v>
      </c>
      <c r="AD1221">
        <f t="shared" si="288"/>
        <v>4</v>
      </c>
      <c r="AE1221">
        <f t="shared" si="289"/>
        <v>0</v>
      </c>
      <c r="AF1221">
        <f>SUM($AE$10:AE1221)</f>
        <v>0</v>
      </c>
      <c r="AG1221">
        <f t="shared" si="290"/>
        <v>0</v>
      </c>
    </row>
    <row r="1222" spans="6:33" x14ac:dyDescent="0.2">
      <c r="F1222" s="610">
        <f t="shared" si="298"/>
        <v>1903</v>
      </c>
      <c r="G1222">
        <f t="shared" si="299"/>
        <v>1211</v>
      </c>
      <c r="H1222" s="612">
        <f t="shared" si="291"/>
        <v>1211</v>
      </c>
      <c r="I1222" s="598">
        <f t="shared" si="292"/>
        <v>0</v>
      </c>
      <c r="J1222" s="598">
        <f t="shared" si="300"/>
        <v>0</v>
      </c>
      <c r="K1222" s="598">
        <f t="shared" si="293"/>
        <v>0</v>
      </c>
      <c r="L1222" s="598">
        <f t="shared" si="294"/>
        <v>0</v>
      </c>
      <c r="M1222" s="598">
        <f t="shared" si="286"/>
        <v>0</v>
      </c>
      <c r="N1222" s="598">
        <f t="shared" si="295"/>
        <v>0</v>
      </c>
      <c r="P1222" s="610"/>
      <c r="V1222" s="598">
        <f t="shared" si="296"/>
        <v>0</v>
      </c>
      <c r="W1222" s="612">
        <f t="shared" si="297"/>
        <v>1211</v>
      </c>
      <c r="X1222" s="610"/>
      <c r="Y1222" s="610"/>
      <c r="AC1222">
        <f t="shared" si="287"/>
        <v>1903</v>
      </c>
      <c r="AD1222">
        <f t="shared" si="288"/>
        <v>4</v>
      </c>
      <c r="AE1222">
        <f t="shared" si="289"/>
        <v>0</v>
      </c>
      <c r="AF1222">
        <f>SUM($AE$10:AE1222)</f>
        <v>0</v>
      </c>
      <c r="AG1222">
        <f t="shared" si="290"/>
        <v>0</v>
      </c>
    </row>
    <row r="1223" spans="6:33" x14ac:dyDescent="0.2">
      <c r="F1223" s="610">
        <f t="shared" si="298"/>
        <v>1903</v>
      </c>
      <c r="G1223">
        <f t="shared" si="299"/>
        <v>1212</v>
      </c>
      <c r="H1223" s="612">
        <f t="shared" si="291"/>
        <v>1212</v>
      </c>
      <c r="I1223" s="598">
        <f t="shared" si="292"/>
        <v>0</v>
      </c>
      <c r="J1223" s="598">
        <f t="shared" si="300"/>
        <v>0</v>
      </c>
      <c r="K1223" s="598">
        <f t="shared" si="293"/>
        <v>0</v>
      </c>
      <c r="L1223" s="598">
        <f t="shared" si="294"/>
        <v>0</v>
      </c>
      <c r="M1223" s="598">
        <f t="shared" si="286"/>
        <v>0</v>
      </c>
      <c r="N1223" s="598">
        <f t="shared" si="295"/>
        <v>0</v>
      </c>
      <c r="P1223" s="610"/>
      <c r="V1223" s="598">
        <f t="shared" si="296"/>
        <v>0</v>
      </c>
      <c r="W1223" s="612">
        <f t="shared" si="297"/>
        <v>1212</v>
      </c>
      <c r="X1223" s="610"/>
      <c r="Y1223" s="610"/>
      <c r="AC1223">
        <f t="shared" si="287"/>
        <v>1903</v>
      </c>
      <c r="AD1223">
        <f t="shared" si="288"/>
        <v>4</v>
      </c>
      <c r="AE1223">
        <f t="shared" si="289"/>
        <v>0</v>
      </c>
      <c r="AF1223">
        <f>SUM($AE$10:AE1223)</f>
        <v>0</v>
      </c>
      <c r="AG1223">
        <f t="shared" si="290"/>
        <v>0</v>
      </c>
    </row>
    <row r="1224" spans="6:33" x14ac:dyDescent="0.2">
      <c r="F1224" s="610">
        <f t="shared" si="298"/>
        <v>1903</v>
      </c>
      <c r="G1224">
        <f t="shared" si="299"/>
        <v>1213</v>
      </c>
      <c r="H1224" s="612">
        <f t="shared" si="291"/>
        <v>1213</v>
      </c>
      <c r="I1224" s="598">
        <f t="shared" si="292"/>
        <v>0</v>
      </c>
      <c r="J1224" s="598">
        <f t="shared" si="300"/>
        <v>0</v>
      </c>
      <c r="K1224" s="598">
        <f t="shared" si="293"/>
        <v>0</v>
      </c>
      <c r="L1224" s="598">
        <f t="shared" si="294"/>
        <v>0</v>
      </c>
      <c r="M1224" s="598">
        <f t="shared" si="286"/>
        <v>0</v>
      </c>
      <c r="N1224" s="598">
        <f t="shared" si="295"/>
        <v>0</v>
      </c>
      <c r="P1224" s="610"/>
      <c r="V1224" s="598">
        <f t="shared" si="296"/>
        <v>0</v>
      </c>
      <c r="W1224" s="612">
        <f t="shared" si="297"/>
        <v>1213</v>
      </c>
      <c r="X1224" s="610"/>
      <c r="Y1224" s="610"/>
      <c r="AC1224">
        <f t="shared" si="287"/>
        <v>1903</v>
      </c>
      <c r="AD1224">
        <f t="shared" si="288"/>
        <v>4</v>
      </c>
      <c r="AE1224">
        <f t="shared" si="289"/>
        <v>0</v>
      </c>
      <c r="AF1224">
        <f>SUM($AE$10:AE1224)</f>
        <v>0</v>
      </c>
      <c r="AG1224">
        <f t="shared" si="290"/>
        <v>0</v>
      </c>
    </row>
    <row r="1225" spans="6:33" x14ac:dyDescent="0.2">
      <c r="F1225" s="610">
        <f t="shared" si="298"/>
        <v>1903</v>
      </c>
      <c r="G1225">
        <f t="shared" si="299"/>
        <v>1214</v>
      </c>
      <c r="H1225" s="612">
        <f t="shared" si="291"/>
        <v>1214</v>
      </c>
      <c r="I1225" s="598">
        <f t="shared" si="292"/>
        <v>0</v>
      </c>
      <c r="J1225" s="598">
        <f t="shared" si="300"/>
        <v>0</v>
      </c>
      <c r="K1225" s="598">
        <f t="shared" si="293"/>
        <v>0</v>
      </c>
      <c r="L1225" s="598">
        <f t="shared" si="294"/>
        <v>0</v>
      </c>
      <c r="M1225" s="598">
        <f t="shared" si="286"/>
        <v>0</v>
      </c>
      <c r="N1225" s="598">
        <f t="shared" si="295"/>
        <v>0</v>
      </c>
      <c r="P1225" s="610"/>
      <c r="V1225" s="598">
        <f t="shared" si="296"/>
        <v>0</v>
      </c>
      <c r="W1225" s="612">
        <f t="shared" si="297"/>
        <v>1214</v>
      </c>
      <c r="X1225" s="610"/>
      <c r="Y1225" s="610"/>
      <c r="AC1225">
        <f t="shared" si="287"/>
        <v>1903</v>
      </c>
      <c r="AD1225">
        <f t="shared" si="288"/>
        <v>4</v>
      </c>
      <c r="AE1225">
        <f t="shared" si="289"/>
        <v>0</v>
      </c>
      <c r="AF1225">
        <f>SUM($AE$10:AE1225)</f>
        <v>0</v>
      </c>
      <c r="AG1225">
        <f t="shared" si="290"/>
        <v>0</v>
      </c>
    </row>
    <row r="1226" spans="6:33" x14ac:dyDescent="0.2">
      <c r="F1226" s="610">
        <f t="shared" si="298"/>
        <v>1903</v>
      </c>
      <c r="G1226">
        <f t="shared" si="299"/>
        <v>1215</v>
      </c>
      <c r="H1226" s="612">
        <f t="shared" si="291"/>
        <v>1215</v>
      </c>
      <c r="I1226" s="598">
        <f t="shared" si="292"/>
        <v>0</v>
      </c>
      <c r="J1226" s="598">
        <f t="shared" si="300"/>
        <v>0</v>
      </c>
      <c r="K1226" s="598">
        <f t="shared" si="293"/>
        <v>0</v>
      </c>
      <c r="L1226" s="598">
        <f t="shared" si="294"/>
        <v>0</v>
      </c>
      <c r="M1226" s="598">
        <f t="shared" si="286"/>
        <v>0</v>
      </c>
      <c r="N1226" s="598">
        <f t="shared" si="295"/>
        <v>0</v>
      </c>
      <c r="P1226" s="610"/>
      <c r="V1226" s="598">
        <f t="shared" si="296"/>
        <v>0</v>
      </c>
      <c r="W1226" s="612">
        <f t="shared" si="297"/>
        <v>1215</v>
      </c>
      <c r="X1226" s="610"/>
      <c r="Y1226" s="610"/>
      <c r="AC1226">
        <f t="shared" si="287"/>
        <v>1903</v>
      </c>
      <c r="AD1226">
        <f t="shared" si="288"/>
        <v>4</v>
      </c>
      <c r="AE1226">
        <f t="shared" si="289"/>
        <v>0</v>
      </c>
      <c r="AF1226">
        <f>SUM($AE$10:AE1226)</f>
        <v>0</v>
      </c>
      <c r="AG1226">
        <f t="shared" si="290"/>
        <v>0</v>
      </c>
    </row>
    <row r="1227" spans="6:33" x14ac:dyDescent="0.2">
      <c r="F1227" s="610">
        <f t="shared" si="298"/>
        <v>1903</v>
      </c>
      <c r="G1227">
        <f t="shared" si="299"/>
        <v>1216</v>
      </c>
      <c r="H1227" s="612">
        <f t="shared" si="291"/>
        <v>1216</v>
      </c>
      <c r="I1227" s="598">
        <f t="shared" si="292"/>
        <v>0</v>
      </c>
      <c r="J1227" s="598">
        <f t="shared" si="300"/>
        <v>0</v>
      </c>
      <c r="K1227" s="598">
        <f t="shared" si="293"/>
        <v>0</v>
      </c>
      <c r="L1227" s="598">
        <f t="shared" si="294"/>
        <v>0</v>
      </c>
      <c r="M1227" s="598">
        <f t="shared" ref="M1227:M1290" si="301">IF(AND(H1227&gt;$C$7,H1227&lt;$C$8),$C$5,0)</f>
        <v>0</v>
      </c>
      <c r="N1227" s="598">
        <f t="shared" si="295"/>
        <v>0</v>
      </c>
      <c r="P1227" s="610"/>
      <c r="V1227" s="598">
        <f t="shared" si="296"/>
        <v>0</v>
      </c>
      <c r="W1227" s="612">
        <f t="shared" si="297"/>
        <v>1216</v>
      </c>
      <c r="X1227" s="610"/>
      <c r="Y1227" s="610"/>
      <c r="AC1227">
        <f t="shared" ref="AC1227:AC1290" si="302">YEAR(H1227)</f>
        <v>1903</v>
      </c>
      <c r="AD1227">
        <f t="shared" ref="AD1227:AD1290" si="303">MONTH(H1227)</f>
        <v>4</v>
      </c>
      <c r="AE1227">
        <f t="shared" ref="AE1227:AE1290" si="304">IF(AND(AD1227&lt;&gt;AD1226,H1226&gt;=$C$6,H1227&lt;=$C$7),$C$11,0)</f>
        <v>0</v>
      </c>
      <c r="AF1227">
        <f>SUM($AE$10:AE1227)</f>
        <v>0</v>
      </c>
      <c r="AG1227">
        <f t="shared" ref="AG1227:AG1290" si="305">IF(G1227&lt;=$C$9,$D$4*IF(H1227&lt;=$C$7,AF1227,0),0)</f>
        <v>0</v>
      </c>
    </row>
    <row r="1228" spans="6:33" x14ac:dyDescent="0.2">
      <c r="F1228" s="610">
        <f t="shared" si="298"/>
        <v>1903</v>
      </c>
      <c r="G1228">
        <f t="shared" si="299"/>
        <v>1217</v>
      </c>
      <c r="H1228" s="612">
        <f t="shared" ref="H1228:H1291" si="306">$C$6+G1228</f>
        <v>1217</v>
      </c>
      <c r="I1228" s="598">
        <f t="shared" ref="I1228:I1291" si="307">IF(H1228&lt;=$C$7,G1228*($C$5/$C$9),0)</f>
        <v>0</v>
      </c>
      <c r="J1228" s="598">
        <f t="shared" si="300"/>
        <v>0</v>
      </c>
      <c r="K1228" s="598">
        <f t="shared" ref="K1228:K1291" si="308">IF(G1228&lt;=$C$9,I1228*$D$4,0)</f>
        <v>0</v>
      </c>
      <c r="L1228" s="598">
        <f t="shared" ref="L1228:L1291" si="309">IF(G1228&lt;=$C$9,$D$4*IF(H1228&lt;=$C$7,J1228,0),0)</f>
        <v>0</v>
      </c>
      <c r="M1228" s="598">
        <f t="shared" si="301"/>
        <v>0</v>
      </c>
      <c r="N1228" s="598">
        <f t="shared" ref="N1228:N1291" si="310">IF(AND(H1228&gt;$C$7,H1228&lt;$C$8),$C$5*$D$4,0)</f>
        <v>0</v>
      </c>
      <c r="P1228" s="610"/>
      <c r="V1228" s="598">
        <f t="shared" ref="V1228:V1291" si="311">IF(I1228-I1227+M1228-M1227&lt;0,0,I1228-I1227+M1228-M1227)</f>
        <v>0</v>
      </c>
      <c r="W1228" s="612">
        <f t="shared" ref="W1228:W1291" si="312">H1228</f>
        <v>1217</v>
      </c>
      <c r="X1228" s="610"/>
      <c r="Y1228" s="610"/>
      <c r="AC1228">
        <f t="shared" si="302"/>
        <v>1903</v>
      </c>
      <c r="AD1228">
        <f t="shared" si="303"/>
        <v>5</v>
      </c>
      <c r="AE1228">
        <f t="shared" si="304"/>
        <v>0</v>
      </c>
      <c r="AF1228">
        <f>SUM($AE$10:AE1228)</f>
        <v>0</v>
      </c>
      <c r="AG1228">
        <f t="shared" si="305"/>
        <v>0</v>
      </c>
    </row>
    <row r="1229" spans="6:33" x14ac:dyDescent="0.2">
      <c r="F1229" s="610">
        <f t="shared" ref="F1229:F1292" si="313">YEAR(H1229)</f>
        <v>1903</v>
      </c>
      <c r="G1229">
        <f t="shared" ref="G1229:G1292" si="314">1+G1228</f>
        <v>1218</v>
      </c>
      <c r="H1229" s="612">
        <f t="shared" si="306"/>
        <v>1218</v>
      </c>
      <c r="I1229" s="598">
        <f t="shared" si="307"/>
        <v>0</v>
      </c>
      <c r="J1229" s="598">
        <f t="shared" ref="J1229:J1292" si="315">IF(H1229&lt;=$C$7,$C$5/2,0)</f>
        <v>0</v>
      </c>
      <c r="K1229" s="598">
        <f t="shared" si="308"/>
        <v>0</v>
      </c>
      <c r="L1229" s="598">
        <f t="shared" si="309"/>
        <v>0</v>
      </c>
      <c r="M1229" s="598">
        <f t="shared" si="301"/>
        <v>0</v>
      </c>
      <c r="N1229" s="598">
        <f t="shared" si="310"/>
        <v>0</v>
      </c>
      <c r="P1229" s="610"/>
      <c r="V1229" s="598">
        <f t="shared" si="311"/>
        <v>0</v>
      </c>
      <c r="W1229" s="612">
        <f t="shared" si="312"/>
        <v>1218</v>
      </c>
      <c r="X1229" s="610"/>
      <c r="Y1229" s="610"/>
      <c r="AC1229">
        <f t="shared" si="302"/>
        <v>1903</v>
      </c>
      <c r="AD1229">
        <f t="shared" si="303"/>
        <v>5</v>
      </c>
      <c r="AE1229">
        <f t="shared" si="304"/>
        <v>0</v>
      </c>
      <c r="AF1229">
        <f>SUM($AE$10:AE1229)</f>
        <v>0</v>
      </c>
      <c r="AG1229">
        <f t="shared" si="305"/>
        <v>0</v>
      </c>
    </row>
    <row r="1230" spans="6:33" x14ac:dyDescent="0.2">
      <c r="F1230" s="610">
        <f t="shared" si="313"/>
        <v>1903</v>
      </c>
      <c r="G1230">
        <f t="shared" si="314"/>
        <v>1219</v>
      </c>
      <c r="H1230" s="612">
        <f t="shared" si="306"/>
        <v>1219</v>
      </c>
      <c r="I1230" s="598">
        <f t="shared" si="307"/>
        <v>0</v>
      </c>
      <c r="J1230" s="598">
        <f t="shared" si="315"/>
        <v>0</v>
      </c>
      <c r="K1230" s="598">
        <f t="shared" si="308"/>
        <v>0</v>
      </c>
      <c r="L1230" s="598">
        <f t="shared" si="309"/>
        <v>0</v>
      </c>
      <c r="M1230" s="598">
        <f t="shared" si="301"/>
        <v>0</v>
      </c>
      <c r="N1230" s="598">
        <f t="shared" si="310"/>
        <v>0</v>
      </c>
      <c r="P1230" s="610"/>
      <c r="V1230" s="598">
        <f t="shared" si="311"/>
        <v>0</v>
      </c>
      <c r="W1230" s="612">
        <f t="shared" si="312"/>
        <v>1219</v>
      </c>
      <c r="X1230" s="610"/>
      <c r="Y1230" s="610"/>
      <c r="AC1230">
        <f t="shared" si="302"/>
        <v>1903</v>
      </c>
      <c r="AD1230">
        <f t="shared" si="303"/>
        <v>5</v>
      </c>
      <c r="AE1230">
        <f t="shared" si="304"/>
        <v>0</v>
      </c>
      <c r="AF1230">
        <f>SUM($AE$10:AE1230)</f>
        <v>0</v>
      </c>
      <c r="AG1230">
        <f t="shared" si="305"/>
        <v>0</v>
      </c>
    </row>
    <row r="1231" spans="6:33" x14ac:dyDescent="0.2">
      <c r="F1231" s="610">
        <f t="shared" si="313"/>
        <v>1903</v>
      </c>
      <c r="G1231">
        <f t="shared" si="314"/>
        <v>1220</v>
      </c>
      <c r="H1231" s="612">
        <f t="shared" si="306"/>
        <v>1220</v>
      </c>
      <c r="I1231" s="598">
        <f t="shared" si="307"/>
        <v>0</v>
      </c>
      <c r="J1231" s="598">
        <f t="shared" si="315"/>
        <v>0</v>
      </c>
      <c r="K1231" s="598">
        <f t="shared" si="308"/>
        <v>0</v>
      </c>
      <c r="L1231" s="598">
        <f t="shared" si="309"/>
        <v>0</v>
      </c>
      <c r="M1231" s="598">
        <f t="shared" si="301"/>
        <v>0</v>
      </c>
      <c r="N1231" s="598">
        <f t="shared" si="310"/>
        <v>0</v>
      </c>
      <c r="P1231" s="610"/>
      <c r="V1231" s="598">
        <f t="shared" si="311"/>
        <v>0</v>
      </c>
      <c r="W1231" s="612">
        <f t="shared" si="312"/>
        <v>1220</v>
      </c>
      <c r="X1231" s="610"/>
      <c r="Y1231" s="610"/>
      <c r="AC1231">
        <f t="shared" si="302"/>
        <v>1903</v>
      </c>
      <c r="AD1231">
        <f t="shared" si="303"/>
        <v>5</v>
      </c>
      <c r="AE1231">
        <f t="shared" si="304"/>
        <v>0</v>
      </c>
      <c r="AF1231">
        <f>SUM($AE$10:AE1231)</f>
        <v>0</v>
      </c>
      <c r="AG1231">
        <f t="shared" si="305"/>
        <v>0</v>
      </c>
    </row>
    <row r="1232" spans="6:33" x14ac:dyDescent="0.2">
      <c r="F1232" s="610">
        <f t="shared" si="313"/>
        <v>1903</v>
      </c>
      <c r="G1232">
        <f t="shared" si="314"/>
        <v>1221</v>
      </c>
      <c r="H1232" s="612">
        <f t="shared" si="306"/>
        <v>1221</v>
      </c>
      <c r="I1232" s="598">
        <f t="shared" si="307"/>
        <v>0</v>
      </c>
      <c r="J1232" s="598">
        <f t="shared" si="315"/>
        <v>0</v>
      </c>
      <c r="K1232" s="598">
        <f t="shared" si="308"/>
        <v>0</v>
      </c>
      <c r="L1232" s="598">
        <f t="shared" si="309"/>
        <v>0</v>
      </c>
      <c r="M1232" s="598">
        <f t="shared" si="301"/>
        <v>0</v>
      </c>
      <c r="N1232" s="598">
        <f t="shared" si="310"/>
        <v>0</v>
      </c>
      <c r="P1232" s="610"/>
      <c r="V1232" s="598">
        <f t="shared" si="311"/>
        <v>0</v>
      </c>
      <c r="W1232" s="612">
        <f t="shared" si="312"/>
        <v>1221</v>
      </c>
      <c r="X1232" s="610"/>
      <c r="Y1232" s="610"/>
      <c r="AC1232">
        <f t="shared" si="302"/>
        <v>1903</v>
      </c>
      <c r="AD1232">
        <f t="shared" si="303"/>
        <v>5</v>
      </c>
      <c r="AE1232">
        <f t="shared" si="304"/>
        <v>0</v>
      </c>
      <c r="AF1232">
        <f>SUM($AE$10:AE1232)</f>
        <v>0</v>
      </c>
      <c r="AG1232">
        <f t="shared" si="305"/>
        <v>0</v>
      </c>
    </row>
    <row r="1233" spans="6:33" x14ac:dyDescent="0.2">
      <c r="F1233" s="610">
        <f t="shared" si="313"/>
        <v>1903</v>
      </c>
      <c r="G1233">
        <f t="shared" si="314"/>
        <v>1222</v>
      </c>
      <c r="H1233" s="612">
        <f t="shared" si="306"/>
        <v>1222</v>
      </c>
      <c r="I1233" s="598">
        <f t="shared" si="307"/>
        <v>0</v>
      </c>
      <c r="J1233" s="598">
        <f t="shared" si="315"/>
        <v>0</v>
      </c>
      <c r="K1233" s="598">
        <f t="shared" si="308"/>
        <v>0</v>
      </c>
      <c r="L1233" s="598">
        <f t="shared" si="309"/>
        <v>0</v>
      </c>
      <c r="M1233" s="598">
        <f t="shared" si="301"/>
        <v>0</v>
      </c>
      <c r="N1233" s="598">
        <f t="shared" si="310"/>
        <v>0</v>
      </c>
      <c r="P1233" s="610"/>
      <c r="V1233" s="598">
        <f t="shared" si="311"/>
        <v>0</v>
      </c>
      <c r="W1233" s="612">
        <f t="shared" si="312"/>
        <v>1222</v>
      </c>
      <c r="X1233" s="610"/>
      <c r="Y1233" s="610"/>
      <c r="AC1233">
        <f t="shared" si="302"/>
        <v>1903</v>
      </c>
      <c r="AD1233">
        <f t="shared" si="303"/>
        <v>5</v>
      </c>
      <c r="AE1233">
        <f t="shared" si="304"/>
        <v>0</v>
      </c>
      <c r="AF1233">
        <f>SUM($AE$10:AE1233)</f>
        <v>0</v>
      </c>
      <c r="AG1233">
        <f t="shared" si="305"/>
        <v>0</v>
      </c>
    </row>
    <row r="1234" spans="6:33" x14ac:dyDescent="0.2">
      <c r="F1234" s="610">
        <f t="shared" si="313"/>
        <v>1903</v>
      </c>
      <c r="G1234">
        <f t="shared" si="314"/>
        <v>1223</v>
      </c>
      <c r="H1234" s="612">
        <f t="shared" si="306"/>
        <v>1223</v>
      </c>
      <c r="I1234" s="598">
        <f t="shared" si="307"/>
        <v>0</v>
      </c>
      <c r="J1234" s="598">
        <f t="shared" si="315"/>
        <v>0</v>
      </c>
      <c r="K1234" s="598">
        <f t="shared" si="308"/>
        <v>0</v>
      </c>
      <c r="L1234" s="598">
        <f t="shared" si="309"/>
        <v>0</v>
      </c>
      <c r="M1234" s="598">
        <f t="shared" si="301"/>
        <v>0</v>
      </c>
      <c r="N1234" s="598">
        <f t="shared" si="310"/>
        <v>0</v>
      </c>
      <c r="P1234" s="610"/>
      <c r="V1234" s="598">
        <f t="shared" si="311"/>
        <v>0</v>
      </c>
      <c r="W1234" s="612">
        <f t="shared" si="312"/>
        <v>1223</v>
      </c>
      <c r="X1234" s="610"/>
      <c r="Y1234" s="610"/>
      <c r="AC1234">
        <f t="shared" si="302"/>
        <v>1903</v>
      </c>
      <c r="AD1234">
        <f t="shared" si="303"/>
        <v>5</v>
      </c>
      <c r="AE1234">
        <f t="shared" si="304"/>
        <v>0</v>
      </c>
      <c r="AF1234">
        <f>SUM($AE$10:AE1234)</f>
        <v>0</v>
      </c>
      <c r="AG1234">
        <f t="shared" si="305"/>
        <v>0</v>
      </c>
    </row>
    <row r="1235" spans="6:33" x14ac:dyDescent="0.2">
      <c r="F1235" s="610">
        <f t="shared" si="313"/>
        <v>1903</v>
      </c>
      <c r="G1235">
        <f t="shared" si="314"/>
        <v>1224</v>
      </c>
      <c r="H1235" s="612">
        <f t="shared" si="306"/>
        <v>1224</v>
      </c>
      <c r="I1235" s="598">
        <f t="shared" si="307"/>
        <v>0</v>
      </c>
      <c r="J1235" s="598">
        <f t="shared" si="315"/>
        <v>0</v>
      </c>
      <c r="K1235" s="598">
        <f t="shared" si="308"/>
        <v>0</v>
      </c>
      <c r="L1235" s="598">
        <f t="shared" si="309"/>
        <v>0</v>
      </c>
      <c r="M1235" s="598">
        <f t="shared" si="301"/>
        <v>0</v>
      </c>
      <c r="N1235" s="598">
        <f t="shared" si="310"/>
        <v>0</v>
      </c>
      <c r="P1235" s="610"/>
      <c r="V1235" s="598">
        <f t="shared" si="311"/>
        <v>0</v>
      </c>
      <c r="W1235" s="612">
        <f t="shared" si="312"/>
        <v>1224</v>
      </c>
      <c r="X1235" s="610"/>
      <c r="Y1235" s="610"/>
      <c r="AC1235">
        <f t="shared" si="302"/>
        <v>1903</v>
      </c>
      <c r="AD1235">
        <f t="shared" si="303"/>
        <v>5</v>
      </c>
      <c r="AE1235">
        <f t="shared" si="304"/>
        <v>0</v>
      </c>
      <c r="AF1235">
        <f>SUM($AE$10:AE1235)</f>
        <v>0</v>
      </c>
      <c r="AG1235">
        <f t="shared" si="305"/>
        <v>0</v>
      </c>
    </row>
    <row r="1236" spans="6:33" x14ac:dyDescent="0.2">
      <c r="F1236" s="610">
        <f t="shared" si="313"/>
        <v>1903</v>
      </c>
      <c r="G1236">
        <f t="shared" si="314"/>
        <v>1225</v>
      </c>
      <c r="H1236" s="612">
        <f t="shared" si="306"/>
        <v>1225</v>
      </c>
      <c r="I1236" s="598">
        <f t="shared" si="307"/>
        <v>0</v>
      </c>
      <c r="J1236" s="598">
        <f t="shared" si="315"/>
        <v>0</v>
      </c>
      <c r="K1236" s="598">
        <f t="shared" si="308"/>
        <v>0</v>
      </c>
      <c r="L1236" s="598">
        <f t="shared" si="309"/>
        <v>0</v>
      </c>
      <c r="M1236" s="598">
        <f t="shared" si="301"/>
        <v>0</v>
      </c>
      <c r="N1236" s="598">
        <f t="shared" si="310"/>
        <v>0</v>
      </c>
      <c r="P1236" s="610"/>
      <c r="V1236" s="598">
        <f t="shared" si="311"/>
        <v>0</v>
      </c>
      <c r="W1236" s="612">
        <f t="shared" si="312"/>
        <v>1225</v>
      </c>
      <c r="X1236" s="610"/>
      <c r="Y1236" s="610"/>
      <c r="AC1236">
        <f t="shared" si="302"/>
        <v>1903</v>
      </c>
      <c r="AD1236">
        <f t="shared" si="303"/>
        <v>5</v>
      </c>
      <c r="AE1236">
        <f t="shared" si="304"/>
        <v>0</v>
      </c>
      <c r="AF1236">
        <f>SUM($AE$10:AE1236)</f>
        <v>0</v>
      </c>
      <c r="AG1236">
        <f t="shared" si="305"/>
        <v>0</v>
      </c>
    </row>
    <row r="1237" spans="6:33" x14ac:dyDescent="0.2">
      <c r="F1237" s="610">
        <f t="shared" si="313"/>
        <v>1903</v>
      </c>
      <c r="G1237">
        <f t="shared" si="314"/>
        <v>1226</v>
      </c>
      <c r="H1237" s="612">
        <f t="shared" si="306"/>
        <v>1226</v>
      </c>
      <c r="I1237" s="598">
        <f t="shared" si="307"/>
        <v>0</v>
      </c>
      <c r="J1237" s="598">
        <f t="shared" si="315"/>
        <v>0</v>
      </c>
      <c r="K1237" s="598">
        <f t="shared" si="308"/>
        <v>0</v>
      </c>
      <c r="L1237" s="598">
        <f t="shared" si="309"/>
        <v>0</v>
      </c>
      <c r="M1237" s="598">
        <f t="shared" si="301"/>
        <v>0</v>
      </c>
      <c r="N1237" s="598">
        <f t="shared" si="310"/>
        <v>0</v>
      </c>
      <c r="P1237" s="610"/>
      <c r="V1237" s="598">
        <f t="shared" si="311"/>
        <v>0</v>
      </c>
      <c r="W1237" s="612">
        <f t="shared" si="312"/>
        <v>1226</v>
      </c>
      <c r="X1237" s="610"/>
      <c r="Y1237" s="610"/>
      <c r="AC1237">
        <f t="shared" si="302"/>
        <v>1903</v>
      </c>
      <c r="AD1237">
        <f t="shared" si="303"/>
        <v>5</v>
      </c>
      <c r="AE1237">
        <f t="shared" si="304"/>
        <v>0</v>
      </c>
      <c r="AF1237">
        <f>SUM($AE$10:AE1237)</f>
        <v>0</v>
      </c>
      <c r="AG1237">
        <f t="shared" si="305"/>
        <v>0</v>
      </c>
    </row>
    <row r="1238" spans="6:33" x14ac:dyDescent="0.2">
      <c r="F1238" s="610">
        <f t="shared" si="313"/>
        <v>1903</v>
      </c>
      <c r="G1238">
        <f t="shared" si="314"/>
        <v>1227</v>
      </c>
      <c r="H1238" s="612">
        <f t="shared" si="306"/>
        <v>1227</v>
      </c>
      <c r="I1238" s="598">
        <f t="shared" si="307"/>
        <v>0</v>
      </c>
      <c r="J1238" s="598">
        <f t="shared" si="315"/>
        <v>0</v>
      </c>
      <c r="K1238" s="598">
        <f t="shared" si="308"/>
        <v>0</v>
      </c>
      <c r="L1238" s="598">
        <f t="shared" si="309"/>
        <v>0</v>
      </c>
      <c r="M1238" s="598">
        <f t="shared" si="301"/>
        <v>0</v>
      </c>
      <c r="N1238" s="598">
        <f t="shared" si="310"/>
        <v>0</v>
      </c>
      <c r="P1238" s="610"/>
      <c r="V1238" s="598">
        <f t="shared" si="311"/>
        <v>0</v>
      </c>
      <c r="W1238" s="612">
        <f t="shared" si="312"/>
        <v>1227</v>
      </c>
      <c r="X1238" s="610"/>
      <c r="Y1238" s="610"/>
      <c r="AC1238">
        <f t="shared" si="302"/>
        <v>1903</v>
      </c>
      <c r="AD1238">
        <f t="shared" si="303"/>
        <v>5</v>
      </c>
      <c r="AE1238">
        <f t="shared" si="304"/>
        <v>0</v>
      </c>
      <c r="AF1238">
        <f>SUM($AE$10:AE1238)</f>
        <v>0</v>
      </c>
      <c r="AG1238">
        <f t="shared" si="305"/>
        <v>0</v>
      </c>
    </row>
    <row r="1239" spans="6:33" x14ac:dyDescent="0.2">
      <c r="F1239" s="610">
        <f t="shared" si="313"/>
        <v>1903</v>
      </c>
      <c r="G1239">
        <f t="shared" si="314"/>
        <v>1228</v>
      </c>
      <c r="H1239" s="612">
        <f t="shared" si="306"/>
        <v>1228</v>
      </c>
      <c r="I1239" s="598">
        <f t="shared" si="307"/>
        <v>0</v>
      </c>
      <c r="J1239" s="598">
        <f t="shared" si="315"/>
        <v>0</v>
      </c>
      <c r="K1239" s="598">
        <f t="shared" si="308"/>
        <v>0</v>
      </c>
      <c r="L1239" s="598">
        <f t="shared" si="309"/>
        <v>0</v>
      </c>
      <c r="M1239" s="598">
        <f t="shared" si="301"/>
        <v>0</v>
      </c>
      <c r="N1239" s="598">
        <f t="shared" si="310"/>
        <v>0</v>
      </c>
      <c r="P1239" s="610"/>
      <c r="V1239" s="598">
        <f t="shared" si="311"/>
        <v>0</v>
      </c>
      <c r="W1239" s="612">
        <f t="shared" si="312"/>
        <v>1228</v>
      </c>
      <c r="X1239" s="610"/>
      <c r="Y1239" s="610"/>
      <c r="AC1239">
        <f t="shared" si="302"/>
        <v>1903</v>
      </c>
      <c r="AD1239">
        <f t="shared" si="303"/>
        <v>5</v>
      </c>
      <c r="AE1239">
        <f t="shared" si="304"/>
        <v>0</v>
      </c>
      <c r="AF1239">
        <f>SUM($AE$10:AE1239)</f>
        <v>0</v>
      </c>
      <c r="AG1239">
        <f t="shared" si="305"/>
        <v>0</v>
      </c>
    </row>
    <row r="1240" spans="6:33" x14ac:dyDescent="0.2">
      <c r="F1240" s="610">
        <f t="shared" si="313"/>
        <v>1903</v>
      </c>
      <c r="G1240">
        <f t="shared" si="314"/>
        <v>1229</v>
      </c>
      <c r="H1240" s="612">
        <f t="shared" si="306"/>
        <v>1229</v>
      </c>
      <c r="I1240" s="598">
        <f t="shared" si="307"/>
        <v>0</v>
      </c>
      <c r="J1240" s="598">
        <f t="shared" si="315"/>
        <v>0</v>
      </c>
      <c r="K1240" s="598">
        <f t="shared" si="308"/>
        <v>0</v>
      </c>
      <c r="L1240" s="598">
        <f t="shared" si="309"/>
        <v>0</v>
      </c>
      <c r="M1240" s="598">
        <f t="shared" si="301"/>
        <v>0</v>
      </c>
      <c r="N1240" s="598">
        <f t="shared" si="310"/>
        <v>0</v>
      </c>
      <c r="P1240" s="610"/>
      <c r="V1240" s="598">
        <f t="shared" si="311"/>
        <v>0</v>
      </c>
      <c r="W1240" s="612">
        <f t="shared" si="312"/>
        <v>1229</v>
      </c>
      <c r="X1240" s="610"/>
      <c r="Y1240" s="610"/>
      <c r="AC1240">
        <f t="shared" si="302"/>
        <v>1903</v>
      </c>
      <c r="AD1240">
        <f t="shared" si="303"/>
        <v>5</v>
      </c>
      <c r="AE1240">
        <f t="shared" si="304"/>
        <v>0</v>
      </c>
      <c r="AF1240">
        <f>SUM($AE$10:AE1240)</f>
        <v>0</v>
      </c>
      <c r="AG1240">
        <f t="shared" si="305"/>
        <v>0</v>
      </c>
    </row>
    <row r="1241" spans="6:33" x14ac:dyDescent="0.2">
      <c r="F1241" s="610">
        <f t="shared" si="313"/>
        <v>1903</v>
      </c>
      <c r="G1241">
        <f t="shared" si="314"/>
        <v>1230</v>
      </c>
      <c r="H1241" s="612">
        <f t="shared" si="306"/>
        <v>1230</v>
      </c>
      <c r="I1241" s="598">
        <f t="shared" si="307"/>
        <v>0</v>
      </c>
      <c r="J1241" s="598">
        <f t="shared" si="315"/>
        <v>0</v>
      </c>
      <c r="K1241" s="598">
        <f t="shared" si="308"/>
        <v>0</v>
      </c>
      <c r="L1241" s="598">
        <f t="shared" si="309"/>
        <v>0</v>
      </c>
      <c r="M1241" s="598">
        <f t="shared" si="301"/>
        <v>0</v>
      </c>
      <c r="N1241" s="598">
        <f t="shared" si="310"/>
        <v>0</v>
      </c>
      <c r="P1241" s="610"/>
      <c r="V1241" s="598">
        <f t="shared" si="311"/>
        <v>0</v>
      </c>
      <c r="W1241" s="612">
        <f t="shared" si="312"/>
        <v>1230</v>
      </c>
      <c r="X1241" s="610"/>
      <c r="Y1241" s="610"/>
      <c r="AC1241">
        <f t="shared" si="302"/>
        <v>1903</v>
      </c>
      <c r="AD1241">
        <f t="shared" si="303"/>
        <v>5</v>
      </c>
      <c r="AE1241">
        <f t="shared" si="304"/>
        <v>0</v>
      </c>
      <c r="AF1241">
        <f>SUM($AE$10:AE1241)</f>
        <v>0</v>
      </c>
      <c r="AG1241">
        <f t="shared" si="305"/>
        <v>0</v>
      </c>
    </row>
    <row r="1242" spans="6:33" x14ac:dyDescent="0.2">
      <c r="F1242" s="610">
        <f t="shared" si="313"/>
        <v>1903</v>
      </c>
      <c r="G1242">
        <f t="shared" si="314"/>
        <v>1231</v>
      </c>
      <c r="H1242" s="612">
        <f t="shared" si="306"/>
        <v>1231</v>
      </c>
      <c r="I1242" s="598">
        <f t="shared" si="307"/>
        <v>0</v>
      </c>
      <c r="J1242" s="598">
        <f t="shared" si="315"/>
        <v>0</v>
      </c>
      <c r="K1242" s="598">
        <f t="shared" si="308"/>
        <v>0</v>
      </c>
      <c r="L1242" s="598">
        <f t="shared" si="309"/>
        <v>0</v>
      </c>
      <c r="M1242" s="598">
        <f t="shared" si="301"/>
        <v>0</v>
      </c>
      <c r="N1242" s="598">
        <f t="shared" si="310"/>
        <v>0</v>
      </c>
      <c r="P1242" s="610"/>
      <c r="V1242" s="598">
        <f t="shared" si="311"/>
        <v>0</v>
      </c>
      <c r="W1242" s="612">
        <f t="shared" si="312"/>
        <v>1231</v>
      </c>
      <c r="X1242" s="610"/>
      <c r="Y1242" s="610"/>
      <c r="AC1242">
        <f t="shared" si="302"/>
        <v>1903</v>
      </c>
      <c r="AD1242">
        <f t="shared" si="303"/>
        <v>5</v>
      </c>
      <c r="AE1242">
        <f t="shared" si="304"/>
        <v>0</v>
      </c>
      <c r="AF1242">
        <f>SUM($AE$10:AE1242)</f>
        <v>0</v>
      </c>
      <c r="AG1242">
        <f t="shared" si="305"/>
        <v>0</v>
      </c>
    </row>
    <row r="1243" spans="6:33" x14ac:dyDescent="0.2">
      <c r="F1243" s="610">
        <f t="shared" si="313"/>
        <v>1903</v>
      </c>
      <c r="G1243">
        <f t="shared" si="314"/>
        <v>1232</v>
      </c>
      <c r="H1243" s="612">
        <f t="shared" si="306"/>
        <v>1232</v>
      </c>
      <c r="I1243" s="598">
        <f t="shared" si="307"/>
        <v>0</v>
      </c>
      <c r="J1243" s="598">
        <f t="shared" si="315"/>
        <v>0</v>
      </c>
      <c r="K1243" s="598">
        <f t="shared" si="308"/>
        <v>0</v>
      </c>
      <c r="L1243" s="598">
        <f t="shared" si="309"/>
        <v>0</v>
      </c>
      <c r="M1243" s="598">
        <f t="shared" si="301"/>
        <v>0</v>
      </c>
      <c r="N1243" s="598">
        <f t="shared" si="310"/>
        <v>0</v>
      </c>
      <c r="P1243" s="610"/>
      <c r="V1243" s="598">
        <f t="shared" si="311"/>
        <v>0</v>
      </c>
      <c r="W1243" s="612">
        <f t="shared" si="312"/>
        <v>1232</v>
      </c>
      <c r="X1243" s="610"/>
      <c r="Y1243" s="610"/>
      <c r="AC1243">
        <f t="shared" si="302"/>
        <v>1903</v>
      </c>
      <c r="AD1243">
        <f t="shared" si="303"/>
        <v>5</v>
      </c>
      <c r="AE1243">
        <f t="shared" si="304"/>
        <v>0</v>
      </c>
      <c r="AF1243">
        <f>SUM($AE$10:AE1243)</f>
        <v>0</v>
      </c>
      <c r="AG1243">
        <f t="shared" si="305"/>
        <v>0</v>
      </c>
    </row>
    <row r="1244" spans="6:33" x14ac:dyDescent="0.2">
      <c r="F1244" s="610">
        <f t="shared" si="313"/>
        <v>1903</v>
      </c>
      <c r="G1244">
        <f t="shared" si="314"/>
        <v>1233</v>
      </c>
      <c r="H1244" s="612">
        <f t="shared" si="306"/>
        <v>1233</v>
      </c>
      <c r="I1244" s="598">
        <f t="shared" si="307"/>
        <v>0</v>
      </c>
      <c r="J1244" s="598">
        <f t="shared" si="315"/>
        <v>0</v>
      </c>
      <c r="K1244" s="598">
        <f t="shared" si="308"/>
        <v>0</v>
      </c>
      <c r="L1244" s="598">
        <f t="shared" si="309"/>
        <v>0</v>
      </c>
      <c r="M1244" s="598">
        <f t="shared" si="301"/>
        <v>0</v>
      </c>
      <c r="N1244" s="598">
        <f t="shared" si="310"/>
        <v>0</v>
      </c>
      <c r="P1244" s="610"/>
      <c r="V1244" s="598">
        <f t="shared" si="311"/>
        <v>0</v>
      </c>
      <c r="W1244" s="612">
        <f t="shared" si="312"/>
        <v>1233</v>
      </c>
      <c r="X1244" s="610"/>
      <c r="Y1244" s="610"/>
      <c r="AC1244">
        <f t="shared" si="302"/>
        <v>1903</v>
      </c>
      <c r="AD1244">
        <f t="shared" si="303"/>
        <v>5</v>
      </c>
      <c r="AE1244">
        <f t="shared" si="304"/>
        <v>0</v>
      </c>
      <c r="AF1244">
        <f>SUM($AE$10:AE1244)</f>
        <v>0</v>
      </c>
      <c r="AG1244">
        <f t="shared" si="305"/>
        <v>0</v>
      </c>
    </row>
    <row r="1245" spans="6:33" x14ac:dyDescent="0.2">
      <c r="F1245" s="610">
        <f t="shared" si="313"/>
        <v>1903</v>
      </c>
      <c r="G1245">
        <f t="shared" si="314"/>
        <v>1234</v>
      </c>
      <c r="H1245" s="612">
        <f t="shared" si="306"/>
        <v>1234</v>
      </c>
      <c r="I1245" s="598">
        <f t="shared" si="307"/>
        <v>0</v>
      </c>
      <c r="J1245" s="598">
        <f t="shared" si="315"/>
        <v>0</v>
      </c>
      <c r="K1245" s="598">
        <f t="shared" si="308"/>
        <v>0</v>
      </c>
      <c r="L1245" s="598">
        <f t="shared" si="309"/>
        <v>0</v>
      </c>
      <c r="M1245" s="598">
        <f t="shared" si="301"/>
        <v>0</v>
      </c>
      <c r="N1245" s="598">
        <f t="shared" si="310"/>
        <v>0</v>
      </c>
      <c r="P1245" s="610"/>
      <c r="V1245" s="598">
        <f t="shared" si="311"/>
        <v>0</v>
      </c>
      <c r="W1245" s="612">
        <f t="shared" si="312"/>
        <v>1234</v>
      </c>
      <c r="X1245" s="610"/>
      <c r="Y1245" s="610"/>
      <c r="AC1245">
        <f t="shared" si="302"/>
        <v>1903</v>
      </c>
      <c r="AD1245">
        <f t="shared" si="303"/>
        <v>5</v>
      </c>
      <c r="AE1245">
        <f t="shared" si="304"/>
        <v>0</v>
      </c>
      <c r="AF1245">
        <f>SUM($AE$10:AE1245)</f>
        <v>0</v>
      </c>
      <c r="AG1245">
        <f t="shared" si="305"/>
        <v>0</v>
      </c>
    </row>
    <row r="1246" spans="6:33" x14ac:dyDescent="0.2">
      <c r="F1246" s="610">
        <f t="shared" si="313"/>
        <v>1903</v>
      </c>
      <c r="G1246">
        <f t="shared" si="314"/>
        <v>1235</v>
      </c>
      <c r="H1246" s="612">
        <f t="shared" si="306"/>
        <v>1235</v>
      </c>
      <c r="I1246" s="598">
        <f t="shared" si="307"/>
        <v>0</v>
      </c>
      <c r="J1246" s="598">
        <f t="shared" si="315"/>
        <v>0</v>
      </c>
      <c r="K1246" s="598">
        <f t="shared" si="308"/>
        <v>0</v>
      </c>
      <c r="L1246" s="598">
        <f t="shared" si="309"/>
        <v>0</v>
      </c>
      <c r="M1246" s="598">
        <f t="shared" si="301"/>
        <v>0</v>
      </c>
      <c r="N1246" s="598">
        <f t="shared" si="310"/>
        <v>0</v>
      </c>
      <c r="P1246" s="610"/>
      <c r="V1246" s="598">
        <f t="shared" si="311"/>
        <v>0</v>
      </c>
      <c r="W1246" s="612">
        <f t="shared" si="312"/>
        <v>1235</v>
      </c>
      <c r="X1246" s="610"/>
      <c r="Y1246" s="610"/>
      <c r="AC1246">
        <f t="shared" si="302"/>
        <v>1903</v>
      </c>
      <c r="AD1246">
        <f t="shared" si="303"/>
        <v>5</v>
      </c>
      <c r="AE1246">
        <f t="shared" si="304"/>
        <v>0</v>
      </c>
      <c r="AF1246">
        <f>SUM($AE$10:AE1246)</f>
        <v>0</v>
      </c>
      <c r="AG1246">
        <f t="shared" si="305"/>
        <v>0</v>
      </c>
    </row>
    <row r="1247" spans="6:33" x14ac:dyDescent="0.2">
      <c r="F1247" s="610">
        <f t="shared" si="313"/>
        <v>1903</v>
      </c>
      <c r="G1247">
        <f t="shared" si="314"/>
        <v>1236</v>
      </c>
      <c r="H1247" s="612">
        <f t="shared" si="306"/>
        <v>1236</v>
      </c>
      <c r="I1247" s="598">
        <f t="shared" si="307"/>
        <v>0</v>
      </c>
      <c r="J1247" s="598">
        <f t="shared" si="315"/>
        <v>0</v>
      </c>
      <c r="K1247" s="598">
        <f t="shared" si="308"/>
        <v>0</v>
      </c>
      <c r="L1247" s="598">
        <f t="shared" si="309"/>
        <v>0</v>
      </c>
      <c r="M1247" s="598">
        <f t="shared" si="301"/>
        <v>0</v>
      </c>
      <c r="N1247" s="598">
        <f t="shared" si="310"/>
        <v>0</v>
      </c>
      <c r="P1247" s="610"/>
      <c r="V1247" s="598">
        <f t="shared" si="311"/>
        <v>0</v>
      </c>
      <c r="W1247" s="612">
        <f t="shared" si="312"/>
        <v>1236</v>
      </c>
      <c r="X1247" s="610"/>
      <c r="Y1247" s="610"/>
      <c r="AC1247">
        <f t="shared" si="302"/>
        <v>1903</v>
      </c>
      <c r="AD1247">
        <f t="shared" si="303"/>
        <v>5</v>
      </c>
      <c r="AE1247">
        <f t="shared" si="304"/>
        <v>0</v>
      </c>
      <c r="AF1247">
        <f>SUM($AE$10:AE1247)</f>
        <v>0</v>
      </c>
      <c r="AG1247">
        <f t="shared" si="305"/>
        <v>0</v>
      </c>
    </row>
    <row r="1248" spans="6:33" x14ac:dyDescent="0.2">
      <c r="F1248" s="610">
        <f t="shared" si="313"/>
        <v>1903</v>
      </c>
      <c r="G1248">
        <f t="shared" si="314"/>
        <v>1237</v>
      </c>
      <c r="H1248" s="612">
        <f t="shared" si="306"/>
        <v>1237</v>
      </c>
      <c r="I1248" s="598">
        <f t="shared" si="307"/>
        <v>0</v>
      </c>
      <c r="J1248" s="598">
        <f t="shared" si="315"/>
        <v>0</v>
      </c>
      <c r="K1248" s="598">
        <f t="shared" si="308"/>
        <v>0</v>
      </c>
      <c r="L1248" s="598">
        <f t="shared" si="309"/>
        <v>0</v>
      </c>
      <c r="M1248" s="598">
        <f t="shared" si="301"/>
        <v>0</v>
      </c>
      <c r="N1248" s="598">
        <f t="shared" si="310"/>
        <v>0</v>
      </c>
      <c r="P1248" s="610"/>
      <c r="V1248" s="598">
        <f t="shared" si="311"/>
        <v>0</v>
      </c>
      <c r="W1248" s="612">
        <f t="shared" si="312"/>
        <v>1237</v>
      </c>
      <c r="X1248" s="610"/>
      <c r="Y1248" s="610"/>
      <c r="AC1248">
        <f t="shared" si="302"/>
        <v>1903</v>
      </c>
      <c r="AD1248">
        <f t="shared" si="303"/>
        <v>5</v>
      </c>
      <c r="AE1248">
        <f t="shared" si="304"/>
        <v>0</v>
      </c>
      <c r="AF1248">
        <f>SUM($AE$10:AE1248)</f>
        <v>0</v>
      </c>
      <c r="AG1248">
        <f t="shared" si="305"/>
        <v>0</v>
      </c>
    </row>
    <row r="1249" spans="6:33" x14ac:dyDescent="0.2">
      <c r="F1249" s="610">
        <f t="shared" si="313"/>
        <v>1903</v>
      </c>
      <c r="G1249">
        <f t="shared" si="314"/>
        <v>1238</v>
      </c>
      <c r="H1249" s="612">
        <f t="shared" si="306"/>
        <v>1238</v>
      </c>
      <c r="I1249" s="598">
        <f t="shared" si="307"/>
        <v>0</v>
      </c>
      <c r="J1249" s="598">
        <f t="shared" si="315"/>
        <v>0</v>
      </c>
      <c r="K1249" s="598">
        <f t="shared" si="308"/>
        <v>0</v>
      </c>
      <c r="L1249" s="598">
        <f t="shared" si="309"/>
        <v>0</v>
      </c>
      <c r="M1249" s="598">
        <f t="shared" si="301"/>
        <v>0</v>
      </c>
      <c r="N1249" s="598">
        <f t="shared" si="310"/>
        <v>0</v>
      </c>
      <c r="P1249" s="610"/>
      <c r="V1249" s="598">
        <f t="shared" si="311"/>
        <v>0</v>
      </c>
      <c r="W1249" s="612">
        <f t="shared" si="312"/>
        <v>1238</v>
      </c>
      <c r="X1249" s="610"/>
      <c r="Y1249" s="610"/>
      <c r="AC1249">
        <f t="shared" si="302"/>
        <v>1903</v>
      </c>
      <c r="AD1249">
        <f t="shared" si="303"/>
        <v>5</v>
      </c>
      <c r="AE1249">
        <f t="shared" si="304"/>
        <v>0</v>
      </c>
      <c r="AF1249">
        <f>SUM($AE$10:AE1249)</f>
        <v>0</v>
      </c>
      <c r="AG1249">
        <f t="shared" si="305"/>
        <v>0</v>
      </c>
    </row>
    <row r="1250" spans="6:33" x14ac:dyDescent="0.2">
      <c r="F1250" s="610">
        <f t="shared" si="313"/>
        <v>1903</v>
      </c>
      <c r="G1250">
        <f t="shared" si="314"/>
        <v>1239</v>
      </c>
      <c r="H1250" s="612">
        <f t="shared" si="306"/>
        <v>1239</v>
      </c>
      <c r="I1250" s="598">
        <f t="shared" si="307"/>
        <v>0</v>
      </c>
      <c r="J1250" s="598">
        <f t="shared" si="315"/>
        <v>0</v>
      </c>
      <c r="K1250" s="598">
        <f t="shared" si="308"/>
        <v>0</v>
      </c>
      <c r="L1250" s="598">
        <f t="shared" si="309"/>
        <v>0</v>
      </c>
      <c r="M1250" s="598">
        <f t="shared" si="301"/>
        <v>0</v>
      </c>
      <c r="N1250" s="598">
        <f t="shared" si="310"/>
        <v>0</v>
      </c>
      <c r="P1250" s="610"/>
      <c r="V1250" s="598">
        <f t="shared" si="311"/>
        <v>0</v>
      </c>
      <c r="W1250" s="612">
        <f t="shared" si="312"/>
        <v>1239</v>
      </c>
      <c r="X1250" s="610"/>
      <c r="Y1250" s="610"/>
      <c r="AC1250">
        <f t="shared" si="302"/>
        <v>1903</v>
      </c>
      <c r="AD1250">
        <f t="shared" si="303"/>
        <v>5</v>
      </c>
      <c r="AE1250">
        <f t="shared" si="304"/>
        <v>0</v>
      </c>
      <c r="AF1250">
        <f>SUM($AE$10:AE1250)</f>
        <v>0</v>
      </c>
      <c r="AG1250">
        <f t="shared" si="305"/>
        <v>0</v>
      </c>
    </row>
    <row r="1251" spans="6:33" x14ac:dyDescent="0.2">
      <c r="F1251" s="610">
        <f t="shared" si="313"/>
        <v>1903</v>
      </c>
      <c r="G1251">
        <f t="shared" si="314"/>
        <v>1240</v>
      </c>
      <c r="H1251" s="612">
        <f t="shared" si="306"/>
        <v>1240</v>
      </c>
      <c r="I1251" s="598">
        <f t="shared" si="307"/>
        <v>0</v>
      </c>
      <c r="J1251" s="598">
        <f t="shared" si="315"/>
        <v>0</v>
      </c>
      <c r="K1251" s="598">
        <f t="shared" si="308"/>
        <v>0</v>
      </c>
      <c r="L1251" s="598">
        <f t="shared" si="309"/>
        <v>0</v>
      </c>
      <c r="M1251" s="598">
        <f t="shared" si="301"/>
        <v>0</v>
      </c>
      <c r="N1251" s="598">
        <f t="shared" si="310"/>
        <v>0</v>
      </c>
      <c r="P1251" s="610"/>
      <c r="V1251" s="598">
        <f t="shared" si="311"/>
        <v>0</v>
      </c>
      <c r="W1251" s="612">
        <f t="shared" si="312"/>
        <v>1240</v>
      </c>
      <c r="X1251" s="610"/>
      <c r="Y1251" s="610"/>
      <c r="AC1251">
        <f t="shared" si="302"/>
        <v>1903</v>
      </c>
      <c r="AD1251">
        <f t="shared" si="303"/>
        <v>5</v>
      </c>
      <c r="AE1251">
        <f t="shared" si="304"/>
        <v>0</v>
      </c>
      <c r="AF1251">
        <f>SUM($AE$10:AE1251)</f>
        <v>0</v>
      </c>
      <c r="AG1251">
        <f t="shared" si="305"/>
        <v>0</v>
      </c>
    </row>
    <row r="1252" spans="6:33" x14ac:dyDescent="0.2">
      <c r="F1252" s="610">
        <f t="shared" si="313"/>
        <v>1903</v>
      </c>
      <c r="G1252">
        <f t="shared" si="314"/>
        <v>1241</v>
      </c>
      <c r="H1252" s="612">
        <f t="shared" si="306"/>
        <v>1241</v>
      </c>
      <c r="I1252" s="598">
        <f t="shared" si="307"/>
        <v>0</v>
      </c>
      <c r="J1252" s="598">
        <f t="shared" si="315"/>
        <v>0</v>
      </c>
      <c r="K1252" s="598">
        <f t="shared" si="308"/>
        <v>0</v>
      </c>
      <c r="L1252" s="598">
        <f t="shared" si="309"/>
        <v>0</v>
      </c>
      <c r="M1252" s="598">
        <f t="shared" si="301"/>
        <v>0</v>
      </c>
      <c r="N1252" s="598">
        <f t="shared" si="310"/>
        <v>0</v>
      </c>
      <c r="P1252" s="610"/>
      <c r="V1252" s="598">
        <f t="shared" si="311"/>
        <v>0</v>
      </c>
      <c r="W1252" s="612">
        <f t="shared" si="312"/>
        <v>1241</v>
      </c>
      <c r="X1252" s="610"/>
      <c r="Y1252" s="610"/>
      <c r="AC1252">
        <f t="shared" si="302"/>
        <v>1903</v>
      </c>
      <c r="AD1252">
        <f t="shared" si="303"/>
        <v>5</v>
      </c>
      <c r="AE1252">
        <f t="shared" si="304"/>
        <v>0</v>
      </c>
      <c r="AF1252">
        <f>SUM($AE$10:AE1252)</f>
        <v>0</v>
      </c>
      <c r="AG1252">
        <f t="shared" si="305"/>
        <v>0</v>
      </c>
    </row>
    <row r="1253" spans="6:33" x14ac:dyDescent="0.2">
      <c r="F1253" s="610">
        <f t="shared" si="313"/>
        <v>1903</v>
      </c>
      <c r="G1253">
        <f t="shared" si="314"/>
        <v>1242</v>
      </c>
      <c r="H1253" s="612">
        <f t="shared" si="306"/>
        <v>1242</v>
      </c>
      <c r="I1253" s="598">
        <f t="shared" si="307"/>
        <v>0</v>
      </c>
      <c r="J1253" s="598">
        <f t="shared" si="315"/>
        <v>0</v>
      </c>
      <c r="K1253" s="598">
        <f t="shared" si="308"/>
        <v>0</v>
      </c>
      <c r="L1253" s="598">
        <f t="shared" si="309"/>
        <v>0</v>
      </c>
      <c r="M1253" s="598">
        <f t="shared" si="301"/>
        <v>0</v>
      </c>
      <c r="N1253" s="598">
        <f t="shared" si="310"/>
        <v>0</v>
      </c>
      <c r="P1253" s="610"/>
      <c r="V1253" s="598">
        <f t="shared" si="311"/>
        <v>0</v>
      </c>
      <c r="W1253" s="612">
        <f t="shared" si="312"/>
        <v>1242</v>
      </c>
      <c r="X1253" s="610"/>
      <c r="Y1253" s="610"/>
      <c r="AC1253">
        <f t="shared" si="302"/>
        <v>1903</v>
      </c>
      <c r="AD1253">
        <f t="shared" si="303"/>
        <v>5</v>
      </c>
      <c r="AE1253">
        <f t="shared" si="304"/>
        <v>0</v>
      </c>
      <c r="AF1253">
        <f>SUM($AE$10:AE1253)</f>
        <v>0</v>
      </c>
      <c r="AG1253">
        <f t="shared" si="305"/>
        <v>0</v>
      </c>
    </row>
    <row r="1254" spans="6:33" x14ac:dyDescent="0.2">
      <c r="F1254" s="610">
        <f t="shared" si="313"/>
        <v>1903</v>
      </c>
      <c r="G1254">
        <f t="shared" si="314"/>
        <v>1243</v>
      </c>
      <c r="H1254" s="612">
        <f t="shared" si="306"/>
        <v>1243</v>
      </c>
      <c r="I1254" s="598">
        <f t="shared" si="307"/>
        <v>0</v>
      </c>
      <c r="J1254" s="598">
        <f t="shared" si="315"/>
        <v>0</v>
      </c>
      <c r="K1254" s="598">
        <f t="shared" si="308"/>
        <v>0</v>
      </c>
      <c r="L1254" s="598">
        <f t="shared" si="309"/>
        <v>0</v>
      </c>
      <c r="M1254" s="598">
        <f t="shared" si="301"/>
        <v>0</v>
      </c>
      <c r="N1254" s="598">
        <f t="shared" si="310"/>
        <v>0</v>
      </c>
      <c r="P1254" s="610"/>
      <c r="V1254" s="598">
        <f t="shared" si="311"/>
        <v>0</v>
      </c>
      <c r="W1254" s="612">
        <f t="shared" si="312"/>
        <v>1243</v>
      </c>
      <c r="X1254" s="610"/>
      <c r="Y1254" s="610"/>
      <c r="AC1254">
        <f t="shared" si="302"/>
        <v>1903</v>
      </c>
      <c r="AD1254">
        <f t="shared" si="303"/>
        <v>5</v>
      </c>
      <c r="AE1254">
        <f t="shared" si="304"/>
        <v>0</v>
      </c>
      <c r="AF1254">
        <f>SUM($AE$10:AE1254)</f>
        <v>0</v>
      </c>
      <c r="AG1254">
        <f t="shared" si="305"/>
        <v>0</v>
      </c>
    </row>
    <row r="1255" spans="6:33" x14ac:dyDescent="0.2">
      <c r="F1255" s="610">
        <f t="shared" si="313"/>
        <v>1903</v>
      </c>
      <c r="G1255">
        <f t="shared" si="314"/>
        <v>1244</v>
      </c>
      <c r="H1255" s="612">
        <f t="shared" si="306"/>
        <v>1244</v>
      </c>
      <c r="I1255" s="598">
        <f t="shared" si="307"/>
        <v>0</v>
      </c>
      <c r="J1255" s="598">
        <f t="shared" si="315"/>
        <v>0</v>
      </c>
      <c r="K1255" s="598">
        <f t="shared" si="308"/>
        <v>0</v>
      </c>
      <c r="L1255" s="598">
        <f t="shared" si="309"/>
        <v>0</v>
      </c>
      <c r="M1255" s="598">
        <f t="shared" si="301"/>
        <v>0</v>
      </c>
      <c r="N1255" s="598">
        <f t="shared" si="310"/>
        <v>0</v>
      </c>
      <c r="P1255" s="610"/>
      <c r="V1255" s="598">
        <f t="shared" si="311"/>
        <v>0</v>
      </c>
      <c r="W1255" s="612">
        <f t="shared" si="312"/>
        <v>1244</v>
      </c>
      <c r="X1255" s="610"/>
      <c r="Y1255" s="610"/>
      <c r="AC1255">
        <f t="shared" si="302"/>
        <v>1903</v>
      </c>
      <c r="AD1255">
        <f t="shared" si="303"/>
        <v>5</v>
      </c>
      <c r="AE1255">
        <f t="shared" si="304"/>
        <v>0</v>
      </c>
      <c r="AF1255">
        <f>SUM($AE$10:AE1255)</f>
        <v>0</v>
      </c>
      <c r="AG1255">
        <f t="shared" si="305"/>
        <v>0</v>
      </c>
    </row>
    <row r="1256" spans="6:33" x14ac:dyDescent="0.2">
      <c r="F1256" s="610">
        <f t="shared" si="313"/>
        <v>1903</v>
      </c>
      <c r="G1256">
        <f t="shared" si="314"/>
        <v>1245</v>
      </c>
      <c r="H1256" s="612">
        <f t="shared" si="306"/>
        <v>1245</v>
      </c>
      <c r="I1256" s="598">
        <f t="shared" si="307"/>
        <v>0</v>
      </c>
      <c r="J1256" s="598">
        <f t="shared" si="315"/>
        <v>0</v>
      </c>
      <c r="K1256" s="598">
        <f t="shared" si="308"/>
        <v>0</v>
      </c>
      <c r="L1256" s="598">
        <f t="shared" si="309"/>
        <v>0</v>
      </c>
      <c r="M1256" s="598">
        <f t="shared" si="301"/>
        <v>0</v>
      </c>
      <c r="N1256" s="598">
        <f t="shared" si="310"/>
        <v>0</v>
      </c>
      <c r="P1256" s="610"/>
      <c r="V1256" s="598">
        <f t="shared" si="311"/>
        <v>0</v>
      </c>
      <c r="W1256" s="612">
        <f t="shared" si="312"/>
        <v>1245</v>
      </c>
      <c r="X1256" s="610"/>
      <c r="Y1256" s="610"/>
      <c r="AC1256">
        <f t="shared" si="302"/>
        <v>1903</v>
      </c>
      <c r="AD1256">
        <f t="shared" si="303"/>
        <v>5</v>
      </c>
      <c r="AE1256">
        <f t="shared" si="304"/>
        <v>0</v>
      </c>
      <c r="AF1256">
        <f>SUM($AE$10:AE1256)</f>
        <v>0</v>
      </c>
      <c r="AG1256">
        <f t="shared" si="305"/>
        <v>0</v>
      </c>
    </row>
    <row r="1257" spans="6:33" x14ac:dyDescent="0.2">
      <c r="F1257" s="610">
        <f t="shared" si="313"/>
        <v>1903</v>
      </c>
      <c r="G1257">
        <f t="shared" si="314"/>
        <v>1246</v>
      </c>
      <c r="H1257" s="612">
        <f t="shared" si="306"/>
        <v>1246</v>
      </c>
      <c r="I1257" s="598">
        <f t="shared" si="307"/>
        <v>0</v>
      </c>
      <c r="J1257" s="598">
        <f t="shared" si="315"/>
        <v>0</v>
      </c>
      <c r="K1257" s="598">
        <f t="shared" si="308"/>
        <v>0</v>
      </c>
      <c r="L1257" s="598">
        <f t="shared" si="309"/>
        <v>0</v>
      </c>
      <c r="M1257" s="598">
        <f t="shared" si="301"/>
        <v>0</v>
      </c>
      <c r="N1257" s="598">
        <f t="shared" si="310"/>
        <v>0</v>
      </c>
      <c r="P1257" s="610"/>
      <c r="V1257" s="598">
        <f t="shared" si="311"/>
        <v>0</v>
      </c>
      <c r="W1257" s="612">
        <f t="shared" si="312"/>
        <v>1246</v>
      </c>
      <c r="X1257" s="610"/>
      <c r="Y1257" s="610"/>
      <c r="AC1257">
        <f t="shared" si="302"/>
        <v>1903</v>
      </c>
      <c r="AD1257">
        <f t="shared" si="303"/>
        <v>5</v>
      </c>
      <c r="AE1257">
        <f t="shared" si="304"/>
        <v>0</v>
      </c>
      <c r="AF1257">
        <f>SUM($AE$10:AE1257)</f>
        <v>0</v>
      </c>
      <c r="AG1257">
        <f t="shared" si="305"/>
        <v>0</v>
      </c>
    </row>
    <row r="1258" spans="6:33" x14ac:dyDescent="0.2">
      <c r="F1258" s="610">
        <f t="shared" si="313"/>
        <v>1903</v>
      </c>
      <c r="G1258">
        <f t="shared" si="314"/>
        <v>1247</v>
      </c>
      <c r="H1258" s="612">
        <f t="shared" si="306"/>
        <v>1247</v>
      </c>
      <c r="I1258" s="598">
        <f t="shared" si="307"/>
        <v>0</v>
      </c>
      <c r="J1258" s="598">
        <f t="shared" si="315"/>
        <v>0</v>
      </c>
      <c r="K1258" s="598">
        <f t="shared" si="308"/>
        <v>0</v>
      </c>
      <c r="L1258" s="598">
        <f t="shared" si="309"/>
        <v>0</v>
      </c>
      <c r="M1258" s="598">
        <f t="shared" si="301"/>
        <v>0</v>
      </c>
      <c r="N1258" s="598">
        <f t="shared" si="310"/>
        <v>0</v>
      </c>
      <c r="P1258" s="610"/>
      <c r="V1258" s="598">
        <f t="shared" si="311"/>
        <v>0</v>
      </c>
      <c r="W1258" s="612">
        <f t="shared" si="312"/>
        <v>1247</v>
      </c>
      <c r="X1258" s="610"/>
      <c r="Y1258" s="610"/>
      <c r="AC1258">
        <f t="shared" si="302"/>
        <v>1903</v>
      </c>
      <c r="AD1258">
        <f t="shared" si="303"/>
        <v>5</v>
      </c>
      <c r="AE1258">
        <f t="shared" si="304"/>
        <v>0</v>
      </c>
      <c r="AF1258">
        <f>SUM($AE$10:AE1258)</f>
        <v>0</v>
      </c>
      <c r="AG1258">
        <f t="shared" si="305"/>
        <v>0</v>
      </c>
    </row>
    <row r="1259" spans="6:33" x14ac:dyDescent="0.2">
      <c r="F1259" s="610">
        <f t="shared" si="313"/>
        <v>1903</v>
      </c>
      <c r="G1259">
        <f t="shared" si="314"/>
        <v>1248</v>
      </c>
      <c r="H1259" s="612">
        <f t="shared" si="306"/>
        <v>1248</v>
      </c>
      <c r="I1259" s="598">
        <f t="shared" si="307"/>
        <v>0</v>
      </c>
      <c r="J1259" s="598">
        <f t="shared" si="315"/>
        <v>0</v>
      </c>
      <c r="K1259" s="598">
        <f t="shared" si="308"/>
        <v>0</v>
      </c>
      <c r="L1259" s="598">
        <f t="shared" si="309"/>
        <v>0</v>
      </c>
      <c r="M1259" s="598">
        <f t="shared" si="301"/>
        <v>0</v>
      </c>
      <c r="N1259" s="598">
        <f t="shared" si="310"/>
        <v>0</v>
      </c>
      <c r="P1259" s="610"/>
      <c r="V1259" s="598">
        <f t="shared" si="311"/>
        <v>0</v>
      </c>
      <c r="W1259" s="612">
        <f t="shared" si="312"/>
        <v>1248</v>
      </c>
      <c r="X1259" s="610"/>
      <c r="Y1259" s="610"/>
      <c r="AC1259">
        <f t="shared" si="302"/>
        <v>1903</v>
      </c>
      <c r="AD1259">
        <f t="shared" si="303"/>
        <v>6</v>
      </c>
      <c r="AE1259">
        <f t="shared" si="304"/>
        <v>0</v>
      </c>
      <c r="AF1259">
        <f>SUM($AE$10:AE1259)</f>
        <v>0</v>
      </c>
      <c r="AG1259">
        <f t="shared" si="305"/>
        <v>0</v>
      </c>
    </row>
    <row r="1260" spans="6:33" x14ac:dyDescent="0.2">
      <c r="F1260" s="610">
        <f t="shared" si="313"/>
        <v>1903</v>
      </c>
      <c r="G1260">
        <f t="shared" si="314"/>
        <v>1249</v>
      </c>
      <c r="H1260" s="612">
        <f t="shared" si="306"/>
        <v>1249</v>
      </c>
      <c r="I1260" s="598">
        <f t="shared" si="307"/>
        <v>0</v>
      </c>
      <c r="J1260" s="598">
        <f t="shared" si="315"/>
        <v>0</v>
      </c>
      <c r="K1260" s="598">
        <f t="shared" si="308"/>
        <v>0</v>
      </c>
      <c r="L1260" s="598">
        <f t="shared" si="309"/>
        <v>0</v>
      </c>
      <c r="M1260" s="598">
        <f t="shared" si="301"/>
        <v>0</v>
      </c>
      <c r="N1260" s="598">
        <f t="shared" si="310"/>
        <v>0</v>
      </c>
      <c r="P1260" s="610"/>
      <c r="V1260" s="598">
        <f t="shared" si="311"/>
        <v>0</v>
      </c>
      <c r="W1260" s="612">
        <f t="shared" si="312"/>
        <v>1249</v>
      </c>
      <c r="X1260" s="610"/>
      <c r="Y1260" s="610"/>
      <c r="AC1260">
        <f t="shared" si="302"/>
        <v>1903</v>
      </c>
      <c r="AD1260">
        <f t="shared" si="303"/>
        <v>6</v>
      </c>
      <c r="AE1260">
        <f t="shared" si="304"/>
        <v>0</v>
      </c>
      <c r="AF1260">
        <f>SUM($AE$10:AE1260)</f>
        <v>0</v>
      </c>
      <c r="AG1260">
        <f t="shared" si="305"/>
        <v>0</v>
      </c>
    </row>
    <row r="1261" spans="6:33" x14ac:dyDescent="0.2">
      <c r="F1261" s="610">
        <f t="shared" si="313"/>
        <v>1903</v>
      </c>
      <c r="G1261">
        <f t="shared" si="314"/>
        <v>1250</v>
      </c>
      <c r="H1261" s="612">
        <f t="shared" si="306"/>
        <v>1250</v>
      </c>
      <c r="I1261" s="598">
        <f t="shared" si="307"/>
        <v>0</v>
      </c>
      <c r="J1261" s="598">
        <f t="shared" si="315"/>
        <v>0</v>
      </c>
      <c r="K1261" s="598">
        <f t="shared" si="308"/>
        <v>0</v>
      </c>
      <c r="L1261" s="598">
        <f t="shared" si="309"/>
        <v>0</v>
      </c>
      <c r="M1261" s="598">
        <f t="shared" si="301"/>
        <v>0</v>
      </c>
      <c r="N1261" s="598">
        <f t="shared" si="310"/>
        <v>0</v>
      </c>
      <c r="P1261" s="610"/>
      <c r="V1261" s="598">
        <f t="shared" si="311"/>
        <v>0</v>
      </c>
      <c r="W1261" s="612">
        <f t="shared" si="312"/>
        <v>1250</v>
      </c>
      <c r="X1261" s="610"/>
      <c r="Y1261" s="610"/>
      <c r="AC1261">
        <f t="shared" si="302"/>
        <v>1903</v>
      </c>
      <c r="AD1261">
        <f t="shared" si="303"/>
        <v>6</v>
      </c>
      <c r="AE1261">
        <f t="shared" si="304"/>
        <v>0</v>
      </c>
      <c r="AF1261">
        <f>SUM($AE$10:AE1261)</f>
        <v>0</v>
      </c>
      <c r="AG1261">
        <f t="shared" si="305"/>
        <v>0</v>
      </c>
    </row>
    <row r="1262" spans="6:33" x14ac:dyDescent="0.2">
      <c r="F1262" s="610">
        <f t="shared" si="313"/>
        <v>1903</v>
      </c>
      <c r="G1262">
        <f t="shared" si="314"/>
        <v>1251</v>
      </c>
      <c r="H1262" s="612">
        <f t="shared" si="306"/>
        <v>1251</v>
      </c>
      <c r="I1262" s="598">
        <f t="shared" si="307"/>
        <v>0</v>
      </c>
      <c r="J1262" s="598">
        <f t="shared" si="315"/>
        <v>0</v>
      </c>
      <c r="K1262" s="598">
        <f t="shared" si="308"/>
        <v>0</v>
      </c>
      <c r="L1262" s="598">
        <f t="shared" si="309"/>
        <v>0</v>
      </c>
      <c r="M1262" s="598">
        <f t="shared" si="301"/>
        <v>0</v>
      </c>
      <c r="N1262" s="598">
        <f t="shared" si="310"/>
        <v>0</v>
      </c>
      <c r="P1262" s="610"/>
      <c r="V1262" s="598">
        <f t="shared" si="311"/>
        <v>0</v>
      </c>
      <c r="W1262" s="612">
        <f t="shared" si="312"/>
        <v>1251</v>
      </c>
      <c r="X1262" s="610"/>
      <c r="Y1262" s="610"/>
      <c r="AC1262">
        <f t="shared" si="302"/>
        <v>1903</v>
      </c>
      <c r="AD1262">
        <f t="shared" si="303"/>
        <v>6</v>
      </c>
      <c r="AE1262">
        <f t="shared" si="304"/>
        <v>0</v>
      </c>
      <c r="AF1262">
        <f>SUM($AE$10:AE1262)</f>
        <v>0</v>
      </c>
      <c r="AG1262">
        <f t="shared" si="305"/>
        <v>0</v>
      </c>
    </row>
    <row r="1263" spans="6:33" x14ac:dyDescent="0.2">
      <c r="F1263" s="610">
        <f t="shared" si="313"/>
        <v>1903</v>
      </c>
      <c r="G1263">
        <f t="shared" si="314"/>
        <v>1252</v>
      </c>
      <c r="H1263" s="612">
        <f t="shared" si="306"/>
        <v>1252</v>
      </c>
      <c r="I1263" s="598">
        <f t="shared" si="307"/>
        <v>0</v>
      </c>
      <c r="J1263" s="598">
        <f t="shared" si="315"/>
        <v>0</v>
      </c>
      <c r="K1263" s="598">
        <f t="shared" si="308"/>
        <v>0</v>
      </c>
      <c r="L1263" s="598">
        <f t="shared" si="309"/>
        <v>0</v>
      </c>
      <c r="M1263" s="598">
        <f t="shared" si="301"/>
        <v>0</v>
      </c>
      <c r="N1263" s="598">
        <f t="shared" si="310"/>
        <v>0</v>
      </c>
      <c r="P1263" s="610"/>
      <c r="V1263" s="598">
        <f t="shared" si="311"/>
        <v>0</v>
      </c>
      <c r="W1263" s="612">
        <f t="shared" si="312"/>
        <v>1252</v>
      </c>
      <c r="X1263" s="610"/>
      <c r="Y1263" s="610"/>
      <c r="AC1263">
        <f t="shared" si="302"/>
        <v>1903</v>
      </c>
      <c r="AD1263">
        <f t="shared" si="303"/>
        <v>6</v>
      </c>
      <c r="AE1263">
        <f t="shared" si="304"/>
        <v>0</v>
      </c>
      <c r="AF1263">
        <f>SUM($AE$10:AE1263)</f>
        <v>0</v>
      </c>
      <c r="AG1263">
        <f t="shared" si="305"/>
        <v>0</v>
      </c>
    </row>
    <row r="1264" spans="6:33" x14ac:dyDescent="0.2">
      <c r="F1264" s="610">
        <f t="shared" si="313"/>
        <v>1903</v>
      </c>
      <c r="G1264">
        <f t="shared" si="314"/>
        <v>1253</v>
      </c>
      <c r="H1264" s="612">
        <f t="shared" si="306"/>
        <v>1253</v>
      </c>
      <c r="I1264" s="598">
        <f t="shared" si="307"/>
        <v>0</v>
      </c>
      <c r="J1264" s="598">
        <f t="shared" si="315"/>
        <v>0</v>
      </c>
      <c r="K1264" s="598">
        <f t="shared" si="308"/>
        <v>0</v>
      </c>
      <c r="L1264" s="598">
        <f t="shared" si="309"/>
        <v>0</v>
      </c>
      <c r="M1264" s="598">
        <f t="shared" si="301"/>
        <v>0</v>
      </c>
      <c r="N1264" s="598">
        <f t="shared" si="310"/>
        <v>0</v>
      </c>
      <c r="P1264" s="610"/>
      <c r="V1264" s="598">
        <f t="shared" si="311"/>
        <v>0</v>
      </c>
      <c r="W1264" s="612">
        <f t="shared" si="312"/>
        <v>1253</v>
      </c>
      <c r="X1264" s="610"/>
      <c r="Y1264" s="610"/>
      <c r="AC1264">
        <f t="shared" si="302"/>
        <v>1903</v>
      </c>
      <c r="AD1264">
        <f t="shared" si="303"/>
        <v>6</v>
      </c>
      <c r="AE1264">
        <f t="shared" si="304"/>
        <v>0</v>
      </c>
      <c r="AF1264">
        <f>SUM($AE$10:AE1264)</f>
        <v>0</v>
      </c>
      <c r="AG1264">
        <f t="shared" si="305"/>
        <v>0</v>
      </c>
    </row>
    <row r="1265" spans="6:33" x14ac:dyDescent="0.2">
      <c r="F1265" s="610">
        <f t="shared" si="313"/>
        <v>1903</v>
      </c>
      <c r="G1265">
        <f t="shared" si="314"/>
        <v>1254</v>
      </c>
      <c r="H1265" s="612">
        <f t="shared" si="306"/>
        <v>1254</v>
      </c>
      <c r="I1265" s="598">
        <f t="shared" si="307"/>
        <v>0</v>
      </c>
      <c r="J1265" s="598">
        <f t="shared" si="315"/>
        <v>0</v>
      </c>
      <c r="K1265" s="598">
        <f t="shared" si="308"/>
        <v>0</v>
      </c>
      <c r="L1265" s="598">
        <f t="shared" si="309"/>
        <v>0</v>
      </c>
      <c r="M1265" s="598">
        <f t="shared" si="301"/>
        <v>0</v>
      </c>
      <c r="N1265" s="598">
        <f t="shared" si="310"/>
        <v>0</v>
      </c>
      <c r="P1265" s="610"/>
      <c r="V1265" s="598">
        <f t="shared" si="311"/>
        <v>0</v>
      </c>
      <c r="W1265" s="612">
        <f t="shared" si="312"/>
        <v>1254</v>
      </c>
      <c r="X1265" s="610"/>
      <c r="Y1265" s="610"/>
      <c r="AC1265">
        <f t="shared" si="302"/>
        <v>1903</v>
      </c>
      <c r="AD1265">
        <f t="shared" si="303"/>
        <v>6</v>
      </c>
      <c r="AE1265">
        <f t="shared" si="304"/>
        <v>0</v>
      </c>
      <c r="AF1265">
        <f>SUM($AE$10:AE1265)</f>
        <v>0</v>
      </c>
      <c r="AG1265">
        <f t="shared" si="305"/>
        <v>0</v>
      </c>
    </row>
    <row r="1266" spans="6:33" x14ac:dyDescent="0.2">
      <c r="F1266" s="610">
        <f t="shared" si="313"/>
        <v>1903</v>
      </c>
      <c r="G1266">
        <f t="shared" si="314"/>
        <v>1255</v>
      </c>
      <c r="H1266" s="612">
        <f t="shared" si="306"/>
        <v>1255</v>
      </c>
      <c r="I1266" s="598">
        <f t="shared" si="307"/>
        <v>0</v>
      </c>
      <c r="J1266" s="598">
        <f t="shared" si="315"/>
        <v>0</v>
      </c>
      <c r="K1266" s="598">
        <f t="shared" si="308"/>
        <v>0</v>
      </c>
      <c r="L1266" s="598">
        <f t="shared" si="309"/>
        <v>0</v>
      </c>
      <c r="M1266" s="598">
        <f t="shared" si="301"/>
        <v>0</v>
      </c>
      <c r="N1266" s="598">
        <f t="shared" si="310"/>
        <v>0</v>
      </c>
      <c r="P1266" s="610"/>
      <c r="V1266" s="598">
        <f t="shared" si="311"/>
        <v>0</v>
      </c>
      <c r="W1266" s="612">
        <f t="shared" si="312"/>
        <v>1255</v>
      </c>
      <c r="X1266" s="610"/>
      <c r="Y1266" s="610"/>
      <c r="AC1266">
        <f t="shared" si="302"/>
        <v>1903</v>
      </c>
      <c r="AD1266">
        <f t="shared" si="303"/>
        <v>6</v>
      </c>
      <c r="AE1266">
        <f t="shared" si="304"/>
        <v>0</v>
      </c>
      <c r="AF1266">
        <f>SUM($AE$10:AE1266)</f>
        <v>0</v>
      </c>
      <c r="AG1266">
        <f t="shared" si="305"/>
        <v>0</v>
      </c>
    </row>
    <row r="1267" spans="6:33" x14ac:dyDescent="0.2">
      <c r="F1267" s="610">
        <f t="shared" si="313"/>
        <v>1903</v>
      </c>
      <c r="G1267">
        <f t="shared" si="314"/>
        <v>1256</v>
      </c>
      <c r="H1267" s="612">
        <f t="shared" si="306"/>
        <v>1256</v>
      </c>
      <c r="I1267" s="598">
        <f t="shared" si="307"/>
        <v>0</v>
      </c>
      <c r="J1267" s="598">
        <f t="shared" si="315"/>
        <v>0</v>
      </c>
      <c r="K1267" s="598">
        <f t="shared" si="308"/>
        <v>0</v>
      </c>
      <c r="L1267" s="598">
        <f t="shared" si="309"/>
        <v>0</v>
      </c>
      <c r="M1267" s="598">
        <f t="shared" si="301"/>
        <v>0</v>
      </c>
      <c r="N1267" s="598">
        <f t="shared" si="310"/>
        <v>0</v>
      </c>
      <c r="P1267" s="610"/>
      <c r="V1267" s="598">
        <f t="shared" si="311"/>
        <v>0</v>
      </c>
      <c r="W1267" s="612">
        <f t="shared" si="312"/>
        <v>1256</v>
      </c>
      <c r="X1267" s="610"/>
      <c r="Y1267" s="610"/>
      <c r="AC1267">
        <f t="shared" si="302"/>
        <v>1903</v>
      </c>
      <c r="AD1267">
        <f t="shared" si="303"/>
        <v>6</v>
      </c>
      <c r="AE1267">
        <f t="shared" si="304"/>
        <v>0</v>
      </c>
      <c r="AF1267">
        <f>SUM($AE$10:AE1267)</f>
        <v>0</v>
      </c>
      <c r="AG1267">
        <f t="shared" si="305"/>
        <v>0</v>
      </c>
    </row>
    <row r="1268" spans="6:33" x14ac:dyDescent="0.2">
      <c r="F1268" s="610">
        <f t="shared" si="313"/>
        <v>1903</v>
      </c>
      <c r="G1268">
        <f t="shared" si="314"/>
        <v>1257</v>
      </c>
      <c r="H1268" s="612">
        <f t="shared" si="306"/>
        <v>1257</v>
      </c>
      <c r="I1268" s="598">
        <f t="shared" si="307"/>
        <v>0</v>
      </c>
      <c r="J1268" s="598">
        <f t="shared" si="315"/>
        <v>0</v>
      </c>
      <c r="K1268" s="598">
        <f t="shared" si="308"/>
        <v>0</v>
      </c>
      <c r="L1268" s="598">
        <f t="shared" si="309"/>
        <v>0</v>
      </c>
      <c r="M1268" s="598">
        <f t="shared" si="301"/>
        <v>0</v>
      </c>
      <c r="N1268" s="598">
        <f t="shared" si="310"/>
        <v>0</v>
      </c>
      <c r="P1268" s="610"/>
      <c r="V1268" s="598">
        <f t="shared" si="311"/>
        <v>0</v>
      </c>
      <c r="W1268" s="612">
        <f t="shared" si="312"/>
        <v>1257</v>
      </c>
      <c r="X1268" s="610"/>
      <c r="Y1268" s="610"/>
      <c r="AC1268">
        <f t="shared" si="302"/>
        <v>1903</v>
      </c>
      <c r="AD1268">
        <f t="shared" si="303"/>
        <v>6</v>
      </c>
      <c r="AE1268">
        <f t="shared" si="304"/>
        <v>0</v>
      </c>
      <c r="AF1268">
        <f>SUM($AE$10:AE1268)</f>
        <v>0</v>
      </c>
      <c r="AG1268">
        <f t="shared" si="305"/>
        <v>0</v>
      </c>
    </row>
    <row r="1269" spans="6:33" x14ac:dyDescent="0.2">
      <c r="F1269" s="610">
        <f t="shared" si="313"/>
        <v>1903</v>
      </c>
      <c r="G1269">
        <f t="shared" si="314"/>
        <v>1258</v>
      </c>
      <c r="H1269" s="612">
        <f t="shared" si="306"/>
        <v>1258</v>
      </c>
      <c r="I1269" s="598">
        <f t="shared" si="307"/>
        <v>0</v>
      </c>
      <c r="J1269" s="598">
        <f t="shared" si="315"/>
        <v>0</v>
      </c>
      <c r="K1269" s="598">
        <f t="shared" si="308"/>
        <v>0</v>
      </c>
      <c r="L1269" s="598">
        <f t="shared" si="309"/>
        <v>0</v>
      </c>
      <c r="M1269" s="598">
        <f t="shared" si="301"/>
        <v>0</v>
      </c>
      <c r="N1269" s="598">
        <f t="shared" si="310"/>
        <v>0</v>
      </c>
      <c r="P1269" s="610"/>
      <c r="V1269" s="598">
        <f t="shared" si="311"/>
        <v>0</v>
      </c>
      <c r="W1269" s="612">
        <f t="shared" si="312"/>
        <v>1258</v>
      </c>
      <c r="X1269" s="610"/>
      <c r="Y1269" s="610"/>
      <c r="AC1269">
        <f t="shared" si="302"/>
        <v>1903</v>
      </c>
      <c r="AD1269">
        <f t="shared" si="303"/>
        <v>6</v>
      </c>
      <c r="AE1269">
        <f t="shared" si="304"/>
        <v>0</v>
      </c>
      <c r="AF1269">
        <f>SUM($AE$10:AE1269)</f>
        <v>0</v>
      </c>
      <c r="AG1269">
        <f t="shared" si="305"/>
        <v>0</v>
      </c>
    </row>
    <row r="1270" spans="6:33" x14ac:dyDescent="0.2">
      <c r="F1270" s="610">
        <f t="shared" si="313"/>
        <v>1903</v>
      </c>
      <c r="G1270">
        <f t="shared" si="314"/>
        <v>1259</v>
      </c>
      <c r="H1270" s="612">
        <f t="shared" si="306"/>
        <v>1259</v>
      </c>
      <c r="I1270" s="598">
        <f t="shared" si="307"/>
        <v>0</v>
      </c>
      <c r="J1270" s="598">
        <f t="shared" si="315"/>
        <v>0</v>
      </c>
      <c r="K1270" s="598">
        <f t="shared" si="308"/>
        <v>0</v>
      </c>
      <c r="L1270" s="598">
        <f t="shared" si="309"/>
        <v>0</v>
      </c>
      <c r="M1270" s="598">
        <f t="shared" si="301"/>
        <v>0</v>
      </c>
      <c r="N1270" s="598">
        <f t="shared" si="310"/>
        <v>0</v>
      </c>
      <c r="P1270" s="610"/>
      <c r="V1270" s="598">
        <f t="shared" si="311"/>
        <v>0</v>
      </c>
      <c r="W1270" s="612">
        <f t="shared" si="312"/>
        <v>1259</v>
      </c>
      <c r="X1270" s="610"/>
      <c r="Y1270" s="610"/>
      <c r="AC1270">
        <f t="shared" si="302"/>
        <v>1903</v>
      </c>
      <c r="AD1270">
        <f t="shared" si="303"/>
        <v>6</v>
      </c>
      <c r="AE1270">
        <f t="shared" si="304"/>
        <v>0</v>
      </c>
      <c r="AF1270">
        <f>SUM($AE$10:AE1270)</f>
        <v>0</v>
      </c>
      <c r="AG1270">
        <f t="shared" si="305"/>
        <v>0</v>
      </c>
    </row>
    <row r="1271" spans="6:33" x14ac:dyDescent="0.2">
      <c r="F1271" s="610">
        <f t="shared" si="313"/>
        <v>1903</v>
      </c>
      <c r="G1271">
        <f t="shared" si="314"/>
        <v>1260</v>
      </c>
      <c r="H1271" s="612">
        <f t="shared" si="306"/>
        <v>1260</v>
      </c>
      <c r="I1271" s="598">
        <f t="shared" si="307"/>
        <v>0</v>
      </c>
      <c r="J1271" s="598">
        <f t="shared" si="315"/>
        <v>0</v>
      </c>
      <c r="K1271" s="598">
        <f t="shared" si="308"/>
        <v>0</v>
      </c>
      <c r="L1271" s="598">
        <f t="shared" si="309"/>
        <v>0</v>
      </c>
      <c r="M1271" s="598">
        <f t="shared" si="301"/>
        <v>0</v>
      </c>
      <c r="N1271" s="598">
        <f t="shared" si="310"/>
        <v>0</v>
      </c>
      <c r="P1271" s="610"/>
      <c r="V1271" s="598">
        <f t="shared" si="311"/>
        <v>0</v>
      </c>
      <c r="W1271" s="612">
        <f t="shared" si="312"/>
        <v>1260</v>
      </c>
      <c r="X1271" s="610"/>
      <c r="Y1271" s="610"/>
      <c r="AC1271">
        <f t="shared" si="302"/>
        <v>1903</v>
      </c>
      <c r="AD1271">
        <f t="shared" si="303"/>
        <v>6</v>
      </c>
      <c r="AE1271">
        <f t="shared" si="304"/>
        <v>0</v>
      </c>
      <c r="AF1271">
        <f>SUM($AE$10:AE1271)</f>
        <v>0</v>
      </c>
      <c r="AG1271">
        <f t="shared" si="305"/>
        <v>0</v>
      </c>
    </row>
    <row r="1272" spans="6:33" x14ac:dyDescent="0.2">
      <c r="F1272" s="610">
        <f t="shared" si="313"/>
        <v>1903</v>
      </c>
      <c r="G1272">
        <f t="shared" si="314"/>
        <v>1261</v>
      </c>
      <c r="H1272" s="612">
        <f t="shared" si="306"/>
        <v>1261</v>
      </c>
      <c r="I1272" s="598">
        <f t="shared" si="307"/>
        <v>0</v>
      </c>
      <c r="J1272" s="598">
        <f t="shared" si="315"/>
        <v>0</v>
      </c>
      <c r="K1272" s="598">
        <f t="shared" si="308"/>
        <v>0</v>
      </c>
      <c r="L1272" s="598">
        <f t="shared" si="309"/>
        <v>0</v>
      </c>
      <c r="M1272" s="598">
        <f t="shared" si="301"/>
        <v>0</v>
      </c>
      <c r="N1272" s="598">
        <f t="shared" si="310"/>
        <v>0</v>
      </c>
      <c r="P1272" s="610"/>
      <c r="V1272" s="598">
        <f t="shared" si="311"/>
        <v>0</v>
      </c>
      <c r="W1272" s="612">
        <f t="shared" si="312"/>
        <v>1261</v>
      </c>
      <c r="X1272" s="610"/>
      <c r="Y1272" s="610"/>
      <c r="AC1272">
        <f t="shared" si="302"/>
        <v>1903</v>
      </c>
      <c r="AD1272">
        <f t="shared" si="303"/>
        <v>6</v>
      </c>
      <c r="AE1272">
        <f t="shared" si="304"/>
        <v>0</v>
      </c>
      <c r="AF1272">
        <f>SUM($AE$10:AE1272)</f>
        <v>0</v>
      </c>
      <c r="AG1272">
        <f t="shared" si="305"/>
        <v>0</v>
      </c>
    </row>
    <row r="1273" spans="6:33" x14ac:dyDescent="0.2">
      <c r="F1273" s="610">
        <f t="shared" si="313"/>
        <v>1903</v>
      </c>
      <c r="G1273">
        <f t="shared" si="314"/>
        <v>1262</v>
      </c>
      <c r="H1273" s="612">
        <f t="shared" si="306"/>
        <v>1262</v>
      </c>
      <c r="I1273" s="598">
        <f t="shared" si="307"/>
        <v>0</v>
      </c>
      <c r="J1273" s="598">
        <f t="shared" si="315"/>
        <v>0</v>
      </c>
      <c r="K1273" s="598">
        <f t="shared" si="308"/>
        <v>0</v>
      </c>
      <c r="L1273" s="598">
        <f t="shared" si="309"/>
        <v>0</v>
      </c>
      <c r="M1273" s="598">
        <f t="shared" si="301"/>
        <v>0</v>
      </c>
      <c r="N1273" s="598">
        <f t="shared" si="310"/>
        <v>0</v>
      </c>
      <c r="P1273" s="610"/>
      <c r="V1273" s="598">
        <f t="shared" si="311"/>
        <v>0</v>
      </c>
      <c r="W1273" s="612">
        <f t="shared" si="312"/>
        <v>1262</v>
      </c>
      <c r="X1273" s="610"/>
      <c r="Y1273" s="610"/>
      <c r="AC1273">
        <f t="shared" si="302"/>
        <v>1903</v>
      </c>
      <c r="AD1273">
        <f t="shared" si="303"/>
        <v>6</v>
      </c>
      <c r="AE1273">
        <f t="shared" si="304"/>
        <v>0</v>
      </c>
      <c r="AF1273">
        <f>SUM($AE$10:AE1273)</f>
        <v>0</v>
      </c>
      <c r="AG1273">
        <f t="shared" si="305"/>
        <v>0</v>
      </c>
    </row>
    <row r="1274" spans="6:33" x14ac:dyDescent="0.2">
      <c r="F1274" s="610">
        <f t="shared" si="313"/>
        <v>1903</v>
      </c>
      <c r="G1274">
        <f t="shared" si="314"/>
        <v>1263</v>
      </c>
      <c r="H1274" s="612">
        <f t="shared" si="306"/>
        <v>1263</v>
      </c>
      <c r="I1274" s="598">
        <f t="shared" si="307"/>
        <v>0</v>
      </c>
      <c r="J1274" s="598">
        <f t="shared" si="315"/>
        <v>0</v>
      </c>
      <c r="K1274" s="598">
        <f t="shared" si="308"/>
        <v>0</v>
      </c>
      <c r="L1274" s="598">
        <f t="shared" si="309"/>
        <v>0</v>
      </c>
      <c r="M1274" s="598">
        <f t="shared" si="301"/>
        <v>0</v>
      </c>
      <c r="N1274" s="598">
        <f t="shared" si="310"/>
        <v>0</v>
      </c>
      <c r="P1274" s="610"/>
      <c r="V1274" s="598">
        <f t="shared" si="311"/>
        <v>0</v>
      </c>
      <c r="W1274" s="612">
        <f t="shared" si="312"/>
        <v>1263</v>
      </c>
      <c r="X1274" s="610"/>
      <c r="Y1274" s="610"/>
      <c r="AC1274">
        <f t="shared" si="302"/>
        <v>1903</v>
      </c>
      <c r="AD1274">
        <f t="shared" si="303"/>
        <v>6</v>
      </c>
      <c r="AE1274">
        <f t="shared" si="304"/>
        <v>0</v>
      </c>
      <c r="AF1274">
        <f>SUM($AE$10:AE1274)</f>
        <v>0</v>
      </c>
      <c r="AG1274">
        <f t="shared" si="305"/>
        <v>0</v>
      </c>
    </row>
    <row r="1275" spans="6:33" x14ac:dyDescent="0.2">
      <c r="F1275" s="610">
        <f t="shared" si="313"/>
        <v>1903</v>
      </c>
      <c r="G1275">
        <f t="shared" si="314"/>
        <v>1264</v>
      </c>
      <c r="H1275" s="612">
        <f t="shared" si="306"/>
        <v>1264</v>
      </c>
      <c r="I1275" s="598">
        <f t="shared" si="307"/>
        <v>0</v>
      </c>
      <c r="J1275" s="598">
        <f t="shared" si="315"/>
        <v>0</v>
      </c>
      <c r="K1275" s="598">
        <f t="shared" si="308"/>
        <v>0</v>
      </c>
      <c r="L1275" s="598">
        <f t="shared" si="309"/>
        <v>0</v>
      </c>
      <c r="M1275" s="598">
        <f t="shared" si="301"/>
        <v>0</v>
      </c>
      <c r="N1275" s="598">
        <f t="shared" si="310"/>
        <v>0</v>
      </c>
      <c r="P1275" s="610"/>
      <c r="V1275" s="598">
        <f t="shared" si="311"/>
        <v>0</v>
      </c>
      <c r="W1275" s="612">
        <f t="shared" si="312"/>
        <v>1264</v>
      </c>
      <c r="X1275" s="610"/>
      <c r="Y1275" s="610"/>
      <c r="AC1275">
        <f t="shared" si="302"/>
        <v>1903</v>
      </c>
      <c r="AD1275">
        <f t="shared" si="303"/>
        <v>6</v>
      </c>
      <c r="AE1275">
        <f t="shared" si="304"/>
        <v>0</v>
      </c>
      <c r="AF1275">
        <f>SUM($AE$10:AE1275)</f>
        <v>0</v>
      </c>
      <c r="AG1275">
        <f t="shared" si="305"/>
        <v>0</v>
      </c>
    </row>
    <row r="1276" spans="6:33" x14ac:dyDescent="0.2">
      <c r="F1276" s="610">
        <f t="shared" si="313"/>
        <v>1903</v>
      </c>
      <c r="G1276">
        <f t="shared" si="314"/>
        <v>1265</v>
      </c>
      <c r="H1276" s="612">
        <f t="shared" si="306"/>
        <v>1265</v>
      </c>
      <c r="I1276" s="598">
        <f t="shared" si="307"/>
        <v>0</v>
      </c>
      <c r="J1276" s="598">
        <f t="shared" si="315"/>
        <v>0</v>
      </c>
      <c r="K1276" s="598">
        <f t="shared" si="308"/>
        <v>0</v>
      </c>
      <c r="L1276" s="598">
        <f t="shared" si="309"/>
        <v>0</v>
      </c>
      <c r="M1276" s="598">
        <f t="shared" si="301"/>
        <v>0</v>
      </c>
      <c r="N1276" s="598">
        <f t="shared" si="310"/>
        <v>0</v>
      </c>
      <c r="P1276" s="610"/>
      <c r="V1276" s="598">
        <f t="shared" si="311"/>
        <v>0</v>
      </c>
      <c r="W1276" s="612">
        <f t="shared" si="312"/>
        <v>1265</v>
      </c>
      <c r="X1276" s="610"/>
      <c r="Y1276" s="610"/>
      <c r="AC1276">
        <f t="shared" si="302"/>
        <v>1903</v>
      </c>
      <c r="AD1276">
        <f t="shared" si="303"/>
        <v>6</v>
      </c>
      <c r="AE1276">
        <f t="shared" si="304"/>
        <v>0</v>
      </c>
      <c r="AF1276">
        <f>SUM($AE$10:AE1276)</f>
        <v>0</v>
      </c>
      <c r="AG1276">
        <f t="shared" si="305"/>
        <v>0</v>
      </c>
    </row>
    <row r="1277" spans="6:33" x14ac:dyDescent="0.2">
      <c r="F1277" s="610">
        <f t="shared" si="313"/>
        <v>1903</v>
      </c>
      <c r="G1277">
        <f t="shared" si="314"/>
        <v>1266</v>
      </c>
      <c r="H1277" s="612">
        <f t="shared" si="306"/>
        <v>1266</v>
      </c>
      <c r="I1277" s="598">
        <f t="shared" si="307"/>
        <v>0</v>
      </c>
      <c r="J1277" s="598">
        <f t="shared" si="315"/>
        <v>0</v>
      </c>
      <c r="K1277" s="598">
        <f t="shared" si="308"/>
        <v>0</v>
      </c>
      <c r="L1277" s="598">
        <f t="shared" si="309"/>
        <v>0</v>
      </c>
      <c r="M1277" s="598">
        <f t="shared" si="301"/>
        <v>0</v>
      </c>
      <c r="N1277" s="598">
        <f t="shared" si="310"/>
        <v>0</v>
      </c>
      <c r="P1277" s="610"/>
      <c r="V1277" s="598">
        <f t="shared" si="311"/>
        <v>0</v>
      </c>
      <c r="W1277" s="612">
        <f t="shared" si="312"/>
        <v>1266</v>
      </c>
      <c r="X1277" s="610"/>
      <c r="Y1277" s="610"/>
      <c r="AC1277">
        <f t="shared" si="302"/>
        <v>1903</v>
      </c>
      <c r="AD1277">
        <f t="shared" si="303"/>
        <v>6</v>
      </c>
      <c r="AE1277">
        <f t="shared" si="304"/>
        <v>0</v>
      </c>
      <c r="AF1277">
        <f>SUM($AE$10:AE1277)</f>
        <v>0</v>
      </c>
      <c r="AG1277">
        <f t="shared" si="305"/>
        <v>0</v>
      </c>
    </row>
    <row r="1278" spans="6:33" x14ac:dyDescent="0.2">
      <c r="F1278" s="610">
        <f t="shared" si="313"/>
        <v>1903</v>
      </c>
      <c r="G1278">
        <f t="shared" si="314"/>
        <v>1267</v>
      </c>
      <c r="H1278" s="612">
        <f t="shared" si="306"/>
        <v>1267</v>
      </c>
      <c r="I1278" s="598">
        <f t="shared" si="307"/>
        <v>0</v>
      </c>
      <c r="J1278" s="598">
        <f t="shared" si="315"/>
        <v>0</v>
      </c>
      <c r="K1278" s="598">
        <f t="shared" si="308"/>
        <v>0</v>
      </c>
      <c r="L1278" s="598">
        <f t="shared" si="309"/>
        <v>0</v>
      </c>
      <c r="M1278" s="598">
        <f t="shared" si="301"/>
        <v>0</v>
      </c>
      <c r="N1278" s="598">
        <f t="shared" si="310"/>
        <v>0</v>
      </c>
      <c r="P1278" s="610"/>
      <c r="V1278" s="598">
        <f t="shared" si="311"/>
        <v>0</v>
      </c>
      <c r="W1278" s="612">
        <f t="shared" si="312"/>
        <v>1267</v>
      </c>
      <c r="X1278" s="610"/>
      <c r="Y1278" s="610"/>
      <c r="AC1278">
        <f t="shared" si="302"/>
        <v>1903</v>
      </c>
      <c r="AD1278">
        <f t="shared" si="303"/>
        <v>6</v>
      </c>
      <c r="AE1278">
        <f t="shared" si="304"/>
        <v>0</v>
      </c>
      <c r="AF1278">
        <f>SUM($AE$10:AE1278)</f>
        <v>0</v>
      </c>
      <c r="AG1278">
        <f t="shared" si="305"/>
        <v>0</v>
      </c>
    </row>
    <row r="1279" spans="6:33" x14ac:dyDescent="0.2">
      <c r="F1279" s="610">
        <f t="shared" si="313"/>
        <v>1903</v>
      </c>
      <c r="G1279">
        <f t="shared" si="314"/>
        <v>1268</v>
      </c>
      <c r="H1279" s="612">
        <f t="shared" si="306"/>
        <v>1268</v>
      </c>
      <c r="I1279" s="598">
        <f t="shared" si="307"/>
        <v>0</v>
      </c>
      <c r="J1279" s="598">
        <f t="shared" si="315"/>
        <v>0</v>
      </c>
      <c r="K1279" s="598">
        <f t="shared" si="308"/>
        <v>0</v>
      </c>
      <c r="L1279" s="598">
        <f t="shared" si="309"/>
        <v>0</v>
      </c>
      <c r="M1279" s="598">
        <f t="shared" si="301"/>
        <v>0</v>
      </c>
      <c r="N1279" s="598">
        <f t="shared" si="310"/>
        <v>0</v>
      </c>
      <c r="P1279" s="610"/>
      <c r="V1279" s="598">
        <f t="shared" si="311"/>
        <v>0</v>
      </c>
      <c r="W1279" s="612">
        <f t="shared" si="312"/>
        <v>1268</v>
      </c>
      <c r="X1279" s="610"/>
      <c r="Y1279" s="610"/>
      <c r="AC1279">
        <f t="shared" si="302"/>
        <v>1903</v>
      </c>
      <c r="AD1279">
        <f t="shared" si="303"/>
        <v>6</v>
      </c>
      <c r="AE1279">
        <f t="shared" si="304"/>
        <v>0</v>
      </c>
      <c r="AF1279">
        <f>SUM($AE$10:AE1279)</f>
        <v>0</v>
      </c>
      <c r="AG1279">
        <f t="shared" si="305"/>
        <v>0</v>
      </c>
    </row>
    <row r="1280" spans="6:33" x14ac:dyDescent="0.2">
      <c r="F1280" s="610">
        <f t="shared" si="313"/>
        <v>1903</v>
      </c>
      <c r="G1280">
        <f t="shared" si="314"/>
        <v>1269</v>
      </c>
      <c r="H1280" s="612">
        <f t="shared" si="306"/>
        <v>1269</v>
      </c>
      <c r="I1280" s="598">
        <f t="shared" si="307"/>
        <v>0</v>
      </c>
      <c r="J1280" s="598">
        <f t="shared" si="315"/>
        <v>0</v>
      </c>
      <c r="K1280" s="598">
        <f t="shared" si="308"/>
        <v>0</v>
      </c>
      <c r="L1280" s="598">
        <f t="shared" si="309"/>
        <v>0</v>
      </c>
      <c r="M1280" s="598">
        <f t="shared" si="301"/>
        <v>0</v>
      </c>
      <c r="N1280" s="598">
        <f t="shared" si="310"/>
        <v>0</v>
      </c>
      <c r="P1280" s="610"/>
      <c r="V1280" s="598">
        <f t="shared" si="311"/>
        <v>0</v>
      </c>
      <c r="W1280" s="612">
        <f t="shared" si="312"/>
        <v>1269</v>
      </c>
      <c r="X1280" s="610"/>
      <c r="Y1280" s="610"/>
      <c r="AC1280">
        <f t="shared" si="302"/>
        <v>1903</v>
      </c>
      <c r="AD1280">
        <f t="shared" si="303"/>
        <v>6</v>
      </c>
      <c r="AE1280">
        <f t="shared" si="304"/>
        <v>0</v>
      </c>
      <c r="AF1280">
        <f>SUM($AE$10:AE1280)</f>
        <v>0</v>
      </c>
      <c r="AG1280">
        <f t="shared" si="305"/>
        <v>0</v>
      </c>
    </row>
    <row r="1281" spans="6:33" x14ac:dyDescent="0.2">
      <c r="F1281" s="610">
        <f t="shared" si="313"/>
        <v>1903</v>
      </c>
      <c r="G1281">
        <f t="shared" si="314"/>
        <v>1270</v>
      </c>
      <c r="H1281" s="612">
        <f t="shared" si="306"/>
        <v>1270</v>
      </c>
      <c r="I1281" s="598">
        <f t="shared" si="307"/>
        <v>0</v>
      </c>
      <c r="J1281" s="598">
        <f t="shared" si="315"/>
        <v>0</v>
      </c>
      <c r="K1281" s="598">
        <f t="shared" si="308"/>
        <v>0</v>
      </c>
      <c r="L1281" s="598">
        <f t="shared" si="309"/>
        <v>0</v>
      </c>
      <c r="M1281" s="598">
        <f t="shared" si="301"/>
        <v>0</v>
      </c>
      <c r="N1281" s="598">
        <f t="shared" si="310"/>
        <v>0</v>
      </c>
      <c r="P1281" s="610"/>
      <c r="V1281" s="598">
        <f t="shared" si="311"/>
        <v>0</v>
      </c>
      <c r="W1281" s="612">
        <f t="shared" si="312"/>
        <v>1270</v>
      </c>
      <c r="X1281" s="610"/>
      <c r="Y1281" s="610"/>
      <c r="AC1281">
        <f t="shared" si="302"/>
        <v>1903</v>
      </c>
      <c r="AD1281">
        <f t="shared" si="303"/>
        <v>6</v>
      </c>
      <c r="AE1281">
        <f t="shared" si="304"/>
        <v>0</v>
      </c>
      <c r="AF1281">
        <f>SUM($AE$10:AE1281)</f>
        <v>0</v>
      </c>
      <c r="AG1281">
        <f t="shared" si="305"/>
        <v>0</v>
      </c>
    </row>
    <row r="1282" spans="6:33" x14ac:dyDescent="0.2">
      <c r="F1282" s="610">
        <f t="shared" si="313"/>
        <v>1903</v>
      </c>
      <c r="G1282">
        <f t="shared" si="314"/>
        <v>1271</v>
      </c>
      <c r="H1282" s="612">
        <f t="shared" si="306"/>
        <v>1271</v>
      </c>
      <c r="I1282" s="598">
        <f t="shared" si="307"/>
        <v>0</v>
      </c>
      <c r="J1282" s="598">
        <f t="shared" si="315"/>
        <v>0</v>
      </c>
      <c r="K1282" s="598">
        <f t="shared" si="308"/>
        <v>0</v>
      </c>
      <c r="L1282" s="598">
        <f t="shared" si="309"/>
        <v>0</v>
      </c>
      <c r="M1282" s="598">
        <f t="shared" si="301"/>
        <v>0</v>
      </c>
      <c r="N1282" s="598">
        <f t="shared" si="310"/>
        <v>0</v>
      </c>
      <c r="P1282" s="610"/>
      <c r="V1282" s="598">
        <f t="shared" si="311"/>
        <v>0</v>
      </c>
      <c r="W1282" s="612">
        <f t="shared" si="312"/>
        <v>1271</v>
      </c>
      <c r="X1282" s="610"/>
      <c r="Y1282" s="610"/>
      <c r="AC1282">
        <f t="shared" si="302"/>
        <v>1903</v>
      </c>
      <c r="AD1282">
        <f t="shared" si="303"/>
        <v>6</v>
      </c>
      <c r="AE1282">
        <f t="shared" si="304"/>
        <v>0</v>
      </c>
      <c r="AF1282">
        <f>SUM($AE$10:AE1282)</f>
        <v>0</v>
      </c>
      <c r="AG1282">
        <f t="shared" si="305"/>
        <v>0</v>
      </c>
    </row>
    <row r="1283" spans="6:33" x14ac:dyDescent="0.2">
      <c r="F1283" s="610">
        <f t="shared" si="313"/>
        <v>1903</v>
      </c>
      <c r="G1283">
        <f t="shared" si="314"/>
        <v>1272</v>
      </c>
      <c r="H1283" s="612">
        <f t="shared" si="306"/>
        <v>1272</v>
      </c>
      <c r="I1283" s="598">
        <f t="shared" si="307"/>
        <v>0</v>
      </c>
      <c r="J1283" s="598">
        <f t="shared" si="315"/>
        <v>0</v>
      </c>
      <c r="K1283" s="598">
        <f t="shared" si="308"/>
        <v>0</v>
      </c>
      <c r="L1283" s="598">
        <f t="shared" si="309"/>
        <v>0</v>
      </c>
      <c r="M1283" s="598">
        <f t="shared" si="301"/>
        <v>0</v>
      </c>
      <c r="N1283" s="598">
        <f t="shared" si="310"/>
        <v>0</v>
      </c>
      <c r="P1283" s="610"/>
      <c r="V1283" s="598">
        <f t="shared" si="311"/>
        <v>0</v>
      </c>
      <c r="W1283" s="612">
        <f t="shared" si="312"/>
        <v>1272</v>
      </c>
      <c r="X1283" s="610"/>
      <c r="Y1283" s="610"/>
      <c r="AC1283">
        <f t="shared" si="302"/>
        <v>1903</v>
      </c>
      <c r="AD1283">
        <f t="shared" si="303"/>
        <v>6</v>
      </c>
      <c r="AE1283">
        <f t="shared" si="304"/>
        <v>0</v>
      </c>
      <c r="AF1283">
        <f>SUM($AE$10:AE1283)</f>
        <v>0</v>
      </c>
      <c r="AG1283">
        <f t="shared" si="305"/>
        <v>0</v>
      </c>
    </row>
    <row r="1284" spans="6:33" x14ac:dyDescent="0.2">
      <c r="F1284" s="610">
        <f t="shared" si="313"/>
        <v>1903</v>
      </c>
      <c r="G1284">
        <f t="shared" si="314"/>
        <v>1273</v>
      </c>
      <c r="H1284" s="612">
        <f t="shared" si="306"/>
        <v>1273</v>
      </c>
      <c r="I1284" s="598">
        <f t="shared" si="307"/>
        <v>0</v>
      </c>
      <c r="J1284" s="598">
        <f t="shared" si="315"/>
        <v>0</v>
      </c>
      <c r="K1284" s="598">
        <f t="shared" si="308"/>
        <v>0</v>
      </c>
      <c r="L1284" s="598">
        <f t="shared" si="309"/>
        <v>0</v>
      </c>
      <c r="M1284" s="598">
        <f t="shared" si="301"/>
        <v>0</v>
      </c>
      <c r="N1284" s="598">
        <f t="shared" si="310"/>
        <v>0</v>
      </c>
      <c r="P1284" s="610"/>
      <c r="V1284" s="598">
        <f t="shared" si="311"/>
        <v>0</v>
      </c>
      <c r="W1284" s="612">
        <f t="shared" si="312"/>
        <v>1273</v>
      </c>
      <c r="X1284" s="610"/>
      <c r="Y1284" s="610"/>
      <c r="AC1284">
        <f t="shared" si="302"/>
        <v>1903</v>
      </c>
      <c r="AD1284">
        <f t="shared" si="303"/>
        <v>6</v>
      </c>
      <c r="AE1284">
        <f t="shared" si="304"/>
        <v>0</v>
      </c>
      <c r="AF1284">
        <f>SUM($AE$10:AE1284)</f>
        <v>0</v>
      </c>
      <c r="AG1284">
        <f t="shared" si="305"/>
        <v>0</v>
      </c>
    </row>
    <row r="1285" spans="6:33" x14ac:dyDescent="0.2">
      <c r="F1285" s="610">
        <f t="shared" si="313"/>
        <v>1903</v>
      </c>
      <c r="G1285">
        <f t="shared" si="314"/>
        <v>1274</v>
      </c>
      <c r="H1285" s="612">
        <f t="shared" si="306"/>
        <v>1274</v>
      </c>
      <c r="I1285" s="598">
        <f t="shared" si="307"/>
        <v>0</v>
      </c>
      <c r="J1285" s="598">
        <f t="shared" si="315"/>
        <v>0</v>
      </c>
      <c r="K1285" s="598">
        <f t="shared" si="308"/>
        <v>0</v>
      </c>
      <c r="L1285" s="598">
        <f t="shared" si="309"/>
        <v>0</v>
      </c>
      <c r="M1285" s="598">
        <f t="shared" si="301"/>
        <v>0</v>
      </c>
      <c r="N1285" s="598">
        <f t="shared" si="310"/>
        <v>0</v>
      </c>
      <c r="P1285" s="610"/>
      <c r="V1285" s="598">
        <f t="shared" si="311"/>
        <v>0</v>
      </c>
      <c r="W1285" s="612">
        <f t="shared" si="312"/>
        <v>1274</v>
      </c>
      <c r="X1285" s="610"/>
      <c r="Y1285" s="610"/>
      <c r="AC1285">
        <f t="shared" si="302"/>
        <v>1903</v>
      </c>
      <c r="AD1285">
        <f t="shared" si="303"/>
        <v>6</v>
      </c>
      <c r="AE1285">
        <f t="shared" si="304"/>
        <v>0</v>
      </c>
      <c r="AF1285">
        <f>SUM($AE$10:AE1285)</f>
        <v>0</v>
      </c>
      <c r="AG1285">
        <f t="shared" si="305"/>
        <v>0</v>
      </c>
    </row>
    <row r="1286" spans="6:33" x14ac:dyDescent="0.2">
      <c r="F1286" s="610">
        <f t="shared" si="313"/>
        <v>1903</v>
      </c>
      <c r="G1286">
        <f t="shared" si="314"/>
        <v>1275</v>
      </c>
      <c r="H1286" s="612">
        <f t="shared" si="306"/>
        <v>1275</v>
      </c>
      <c r="I1286" s="598">
        <f t="shared" si="307"/>
        <v>0</v>
      </c>
      <c r="J1286" s="598">
        <f t="shared" si="315"/>
        <v>0</v>
      </c>
      <c r="K1286" s="598">
        <f t="shared" si="308"/>
        <v>0</v>
      </c>
      <c r="L1286" s="598">
        <f t="shared" si="309"/>
        <v>0</v>
      </c>
      <c r="M1286" s="598">
        <f t="shared" si="301"/>
        <v>0</v>
      </c>
      <c r="N1286" s="598">
        <f t="shared" si="310"/>
        <v>0</v>
      </c>
      <c r="P1286" s="610"/>
      <c r="V1286" s="598">
        <f t="shared" si="311"/>
        <v>0</v>
      </c>
      <c r="W1286" s="612">
        <f t="shared" si="312"/>
        <v>1275</v>
      </c>
      <c r="X1286" s="610"/>
      <c r="Y1286" s="610"/>
      <c r="AC1286">
        <f t="shared" si="302"/>
        <v>1903</v>
      </c>
      <c r="AD1286">
        <f t="shared" si="303"/>
        <v>6</v>
      </c>
      <c r="AE1286">
        <f t="shared" si="304"/>
        <v>0</v>
      </c>
      <c r="AF1286">
        <f>SUM($AE$10:AE1286)</f>
        <v>0</v>
      </c>
      <c r="AG1286">
        <f t="shared" si="305"/>
        <v>0</v>
      </c>
    </row>
    <row r="1287" spans="6:33" x14ac:dyDescent="0.2">
      <c r="F1287" s="610">
        <f t="shared" si="313"/>
        <v>1903</v>
      </c>
      <c r="G1287">
        <f t="shared" si="314"/>
        <v>1276</v>
      </c>
      <c r="H1287" s="612">
        <f t="shared" si="306"/>
        <v>1276</v>
      </c>
      <c r="I1287" s="598">
        <f t="shared" si="307"/>
        <v>0</v>
      </c>
      <c r="J1287" s="598">
        <f t="shared" si="315"/>
        <v>0</v>
      </c>
      <c r="K1287" s="598">
        <f t="shared" si="308"/>
        <v>0</v>
      </c>
      <c r="L1287" s="598">
        <f t="shared" si="309"/>
        <v>0</v>
      </c>
      <c r="M1287" s="598">
        <f t="shared" si="301"/>
        <v>0</v>
      </c>
      <c r="N1287" s="598">
        <f t="shared" si="310"/>
        <v>0</v>
      </c>
      <c r="P1287" s="610"/>
      <c r="V1287" s="598">
        <f t="shared" si="311"/>
        <v>0</v>
      </c>
      <c r="W1287" s="612">
        <f t="shared" si="312"/>
        <v>1276</v>
      </c>
      <c r="X1287" s="610"/>
      <c r="Y1287" s="610"/>
      <c r="AC1287">
        <f t="shared" si="302"/>
        <v>1903</v>
      </c>
      <c r="AD1287">
        <f t="shared" si="303"/>
        <v>6</v>
      </c>
      <c r="AE1287">
        <f t="shared" si="304"/>
        <v>0</v>
      </c>
      <c r="AF1287">
        <f>SUM($AE$10:AE1287)</f>
        <v>0</v>
      </c>
      <c r="AG1287">
        <f t="shared" si="305"/>
        <v>0</v>
      </c>
    </row>
    <row r="1288" spans="6:33" x14ac:dyDescent="0.2">
      <c r="F1288" s="610">
        <f t="shared" si="313"/>
        <v>1903</v>
      </c>
      <c r="G1288">
        <f t="shared" si="314"/>
        <v>1277</v>
      </c>
      <c r="H1288" s="612">
        <f t="shared" si="306"/>
        <v>1277</v>
      </c>
      <c r="I1288" s="598">
        <f t="shared" si="307"/>
        <v>0</v>
      </c>
      <c r="J1288" s="598">
        <f t="shared" si="315"/>
        <v>0</v>
      </c>
      <c r="K1288" s="598">
        <f t="shared" si="308"/>
        <v>0</v>
      </c>
      <c r="L1288" s="598">
        <f t="shared" si="309"/>
        <v>0</v>
      </c>
      <c r="M1288" s="598">
        <f t="shared" si="301"/>
        <v>0</v>
      </c>
      <c r="N1288" s="598">
        <f t="shared" si="310"/>
        <v>0</v>
      </c>
      <c r="P1288" s="610"/>
      <c r="V1288" s="598">
        <f t="shared" si="311"/>
        <v>0</v>
      </c>
      <c r="W1288" s="612">
        <f t="shared" si="312"/>
        <v>1277</v>
      </c>
      <c r="X1288" s="610"/>
      <c r="Y1288" s="610"/>
      <c r="AC1288">
        <f t="shared" si="302"/>
        <v>1903</v>
      </c>
      <c r="AD1288">
        <f t="shared" si="303"/>
        <v>6</v>
      </c>
      <c r="AE1288">
        <f t="shared" si="304"/>
        <v>0</v>
      </c>
      <c r="AF1288">
        <f>SUM($AE$10:AE1288)</f>
        <v>0</v>
      </c>
      <c r="AG1288">
        <f t="shared" si="305"/>
        <v>0</v>
      </c>
    </row>
    <row r="1289" spans="6:33" x14ac:dyDescent="0.2">
      <c r="F1289" s="610">
        <f t="shared" si="313"/>
        <v>1903</v>
      </c>
      <c r="G1289">
        <f t="shared" si="314"/>
        <v>1278</v>
      </c>
      <c r="H1289" s="612">
        <f t="shared" si="306"/>
        <v>1278</v>
      </c>
      <c r="I1289" s="598">
        <f t="shared" si="307"/>
        <v>0</v>
      </c>
      <c r="J1289" s="598">
        <f t="shared" si="315"/>
        <v>0</v>
      </c>
      <c r="K1289" s="598">
        <f t="shared" si="308"/>
        <v>0</v>
      </c>
      <c r="L1289" s="598">
        <f t="shared" si="309"/>
        <v>0</v>
      </c>
      <c r="M1289" s="598">
        <f t="shared" si="301"/>
        <v>0</v>
      </c>
      <c r="N1289" s="598">
        <f t="shared" si="310"/>
        <v>0</v>
      </c>
      <c r="P1289" s="610"/>
      <c r="V1289" s="598">
        <f t="shared" si="311"/>
        <v>0</v>
      </c>
      <c r="W1289" s="612">
        <f t="shared" si="312"/>
        <v>1278</v>
      </c>
      <c r="X1289" s="610"/>
      <c r="Y1289" s="610"/>
      <c r="AC1289">
        <f t="shared" si="302"/>
        <v>1903</v>
      </c>
      <c r="AD1289">
        <f t="shared" si="303"/>
        <v>7</v>
      </c>
      <c r="AE1289">
        <f t="shared" si="304"/>
        <v>0</v>
      </c>
      <c r="AF1289">
        <f>SUM($AE$10:AE1289)</f>
        <v>0</v>
      </c>
      <c r="AG1289">
        <f t="shared" si="305"/>
        <v>0</v>
      </c>
    </row>
    <row r="1290" spans="6:33" x14ac:dyDescent="0.2">
      <c r="F1290" s="610">
        <f t="shared" si="313"/>
        <v>1903</v>
      </c>
      <c r="G1290">
        <f t="shared" si="314"/>
        <v>1279</v>
      </c>
      <c r="H1290" s="612">
        <f t="shared" si="306"/>
        <v>1279</v>
      </c>
      <c r="I1290" s="598">
        <f t="shared" si="307"/>
        <v>0</v>
      </c>
      <c r="J1290" s="598">
        <f t="shared" si="315"/>
        <v>0</v>
      </c>
      <c r="K1290" s="598">
        <f t="shared" si="308"/>
        <v>0</v>
      </c>
      <c r="L1290" s="598">
        <f t="shared" si="309"/>
        <v>0</v>
      </c>
      <c r="M1290" s="598">
        <f t="shared" si="301"/>
        <v>0</v>
      </c>
      <c r="N1290" s="598">
        <f t="shared" si="310"/>
        <v>0</v>
      </c>
      <c r="P1290" s="610"/>
      <c r="V1290" s="598">
        <f t="shared" si="311"/>
        <v>0</v>
      </c>
      <c r="W1290" s="612">
        <f t="shared" si="312"/>
        <v>1279</v>
      </c>
      <c r="X1290" s="610"/>
      <c r="Y1290" s="610"/>
      <c r="AC1290">
        <f t="shared" si="302"/>
        <v>1903</v>
      </c>
      <c r="AD1290">
        <f t="shared" si="303"/>
        <v>7</v>
      </c>
      <c r="AE1290">
        <f t="shared" si="304"/>
        <v>0</v>
      </c>
      <c r="AF1290">
        <f>SUM($AE$10:AE1290)</f>
        <v>0</v>
      </c>
      <c r="AG1290">
        <f t="shared" si="305"/>
        <v>0</v>
      </c>
    </row>
    <row r="1291" spans="6:33" x14ac:dyDescent="0.2">
      <c r="F1291" s="610">
        <f t="shared" si="313"/>
        <v>1903</v>
      </c>
      <c r="G1291">
        <f t="shared" si="314"/>
        <v>1280</v>
      </c>
      <c r="H1291" s="612">
        <f t="shared" si="306"/>
        <v>1280</v>
      </c>
      <c r="I1291" s="598">
        <f t="shared" si="307"/>
        <v>0</v>
      </c>
      <c r="J1291" s="598">
        <f t="shared" si="315"/>
        <v>0</v>
      </c>
      <c r="K1291" s="598">
        <f t="shared" si="308"/>
        <v>0</v>
      </c>
      <c r="L1291" s="598">
        <f t="shared" si="309"/>
        <v>0</v>
      </c>
      <c r="M1291" s="598">
        <f t="shared" ref="M1291:M1354" si="316">IF(AND(H1291&gt;$C$7,H1291&lt;$C$8),$C$5,0)</f>
        <v>0</v>
      </c>
      <c r="N1291" s="598">
        <f t="shared" si="310"/>
        <v>0</v>
      </c>
      <c r="P1291" s="610"/>
      <c r="V1291" s="598">
        <f t="shared" si="311"/>
        <v>0</v>
      </c>
      <c r="W1291" s="612">
        <f t="shared" si="312"/>
        <v>1280</v>
      </c>
      <c r="X1291" s="610"/>
      <c r="Y1291" s="610"/>
      <c r="AC1291">
        <f t="shared" ref="AC1291:AC1354" si="317">YEAR(H1291)</f>
        <v>1903</v>
      </c>
      <c r="AD1291">
        <f t="shared" ref="AD1291:AD1354" si="318">MONTH(H1291)</f>
        <v>7</v>
      </c>
      <c r="AE1291">
        <f t="shared" ref="AE1291:AE1354" si="319">IF(AND(AD1291&lt;&gt;AD1290,H1290&gt;=$C$6,H1291&lt;=$C$7),$C$11,0)</f>
        <v>0</v>
      </c>
      <c r="AF1291">
        <f>SUM($AE$10:AE1291)</f>
        <v>0</v>
      </c>
      <c r="AG1291">
        <f t="shared" ref="AG1291:AG1354" si="320">IF(G1291&lt;=$C$9,$D$4*IF(H1291&lt;=$C$7,AF1291,0),0)</f>
        <v>0</v>
      </c>
    </row>
    <row r="1292" spans="6:33" x14ac:dyDescent="0.2">
      <c r="F1292" s="610">
        <f t="shared" si="313"/>
        <v>1903</v>
      </c>
      <c r="G1292">
        <f t="shared" si="314"/>
        <v>1281</v>
      </c>
      <c r="H1292" s="612">
        <f t="shared" ref="H1292:H1355" si="321">$C$6+G1292</f>
        <v>1281</v>
      </c>
      <c r="I1292" s="598">
        <f t="shared" ref="I1292:I1355" si="322">IF(H1292&lt;=$C$7,G1292*($C$5/$C$9),0)</f>
        <v>0</v>
      </c>
      <c r="J1292" s="598">
        <f t="shared" si="315"/>
        <v>0</v>
      </c>
      <c r="K1292" s="598">
        <f t="shared" ref="K1292:K1355" si="323">IF(G1292&lt;=$C$9,I1292*$D$4,0)</f>
        <v>0</v>
      </c>
      <c r="L1292" s="598">
        <f t="shared" ref="L1292:L1355" si="324">IF(G1292&lt;=$C$9,$D$4*IF(H1292&lt;=$C$7,J1292,0),0)</f>
        <v>0</v>
      </c>
      <c r="M1292" s="598">
        <f t="shared" si="316"/>
        <v>0</v>
      </c>
      <c r="N1292" s="598">
        <f t="shared" ref="N1292:N1355" si="325">IF(AND(H1292&gt;$C$7,H1292&lt;$C$8),$C$5*$D$4,0)</f>
        <v>0</v>
      </c>
      <c r="P1292" s="610"/>
      <c r="V1292" s="598">
        <f t="shared" ref="V1292:V1355" si="326">IF(I1292-I1291+M1292-M1291&lt;0,0,I1292-I1291+M1292-M1291)</f>
        <v>0</v>
      </c>
      <c r="W1292" s="612">
        <f t="shared" ref="W1292:W1355" si="327">H1292</f>
        <v>1281</v>
      </c>
      <c r="X1292" s="610"/>
      <c r="Y1292" s="610"/>
      <c r="AC1292">
        <f t="shared" si="317"/>
        <v>1903</v>
      </c>
      <c r="AD1292">
        <f t="shared" si="318"/>
        <v>7</v>
      </c>
      <c r="AE1292">
        <f t="shared" si="319"/>
        <v>0</v>
      </c>
      <c r="AF1292">
        <f>SUM($AE$10:AE1292)</f>
        <v>0</v>
      </c>
      <c r="AG1292">
        <f t="shared" si="320"/>
        <v>0</v>
      </c>
    </row>
    <row r="1293" spans="6:33" x14ac:dyDescent="0.2">
      <c r="F1293" s="610">
        <f t="shared" ref="F1293:F1356" si="328">YEAR(H1293)</f>
        <v>1903</v>
      </c>
      <c r="G1293">
        <f t="shared" ref="G1293:G1356" si="329">1+G1292</f>
        <v>1282</v>
      </c>
      <c r="H1293" s="612">
        <f t="shared" si="321"/>
        <v>1282</v>
      </c>
      <c r="I1293" s="598">
        <f t="shared" si="322"/>
        <v>0</v>
      </c>
      <c r="J1293" s="598">
        <f t="shared" ref="J1293:J1356" si="330">IF(H1293&lt;=$C$7,$C$5/2,0)</f>
        <v>0</v>
      </c>
      <c r="K1293" s="598">
        <f t="shared" si="323"/>
        <v>0</v>
      </c>
      <c r="L1293" s="598">
        <f t="shared" si="324"/>
        <v>0</v>
      </c>
      <c r="M1293" s="598">
        <f t="shared" si="316"/>
        <v>0</v>
      </c>
      <c r="N1293" s="598">
        <f t="shared" si="325"/>
        <v>0</v>
      </c>
      <c r="P1293" s="610"/>
      <c r="V1293" s="598">
        <f t="shared" si="326"/>
        <v>0</v>
      </c>
      <c r="W1293" s="612">
        <f t="shared" si="327"/>
        <v>1282</v>
      </c>
      <c r="X1293" s="610"/>
      <c r="Y1293" s="610"/>
      <c r="AC1293">
        <f t="shared" si="317"/>
        <v>1903</v>
      </c>
      <c r="AD1293">
        <f t="shared" si="318"/>
        <v>7</v>
      </c>
      <c r="AE1293">
        <f t="shared" si="319"/>
        <v>0</v>
      </c>
      <c r="AF1293">
        <f>SUM($AE$10:AE1293)</f>
        <v>0</v>
      </c>
      <c r="AG1293">
        <f t="shared" si="320"/>
        <v>0</v>
      </c>
    </row>
    <row r="1294" spans="6:33" x14ac:dyDescent="0.2">
      <c r="F1294" s="610">
        <f t="shared" si="328"/>
        <v>1903</v>
      </c>
      <c r="G1294">
        <f t="shared" si="329"/>
        <v>1283</v>
      </c>
      <c r="H1294" s="612">
        <f t="shared" si="321"/>
        <v>1283</v>
      </c>
      <c r="I1294" s="598">
        <f t="shared" si="322"/>
        <v>0</v>
      </c>
      <c r="J1294" s="598">
        <f t="shared" si="330"/>
        <v>0</v>
      </c>
      <c r="K1294" s="598">
        <f t="shared" si="323"/>
        <v>0</v>
      </c>
      <c r="L1294" s="598">
        <f t="shared" si="324"/>
        <v>0</v>
      </c>
      <c r="M1294" s="598">
        <f t="shared" si="316"/>
        <v>0</v>
      </c>
      <c r="N1294" s="598">
        <f t="shared" si="325"/>
        <v>0</v>
      </c>
      <c r="P1294" s="610"/>
      <c r="V1294" s="598">
        <f t="shared" si="326"/>
        <v>0</v>
      </c>
      <c r="W1294" s="612">
        <f t="shared" si="327"/>
        <v>1283</v>
      </c>
      <c r="X1294" s="610"/>
      <c r="Y1294" s="610"/>
      <c r="AC1294">
        <f t="shared" si="317"/>
        <v>1903</v>
      </c>
      <c r="AD1294">
        <f t="shared" si="318"/>
        <v>7</v>
      </c>
      <c r="AE1294">
        <f t="shared" si="319"/>
        <v>0</v>
      </c>
      <c r="AF1294">
        <f>SUM($AE$10:AE1294)</f>
        <v>0</v>
      </c>
      <c r="AG1294">
        <f t="shared" si="320"/>
        <v>0</v>
      </c>
    </row>
    <row r="1295" spans="6:33" x14ac:dyDescent="0.2">
      <c r="F1295" s="610">
        <f t="shared" si="328"/>
        <v>1903</v>
      </c>
      <c r="G1295">
        <f t="shared" si="329"/>
        <v>1284</v>
      </c>
      <c r="H1295" s="612">
        <f t="shared" si="321"/>
        <v>1284</v>
      </c>
      <c r="I1295" s="598">
        <f t="shared" si="322"/>
        <v>0</v>
      </c>
      <c r="J1295" s="598">
        <f t="shared" si="330"/>
        <v>0</v>
      </c>
      <c r="K1295" s="598">
        <f t="shared" si="323"/>
        <v>0</v>
      </c>
      <c r="L1295" s="598">
        <f t="shared" si="324"/>
        <v>0</v>
      </c>
      <c r="M1295" s="598">
        <f t="shared" si="316"/>
        <v>0</v>
      </c>
      <c r="N1295" s="598">
        <f t="shared" si="325"/>
        <v>0</v>
      </c>
      <c r="P1295" s="610"/>
      <c r="V1295" s="598">
        <f t="shared" si="326"/>
        <v>0</v>
      </c>
      <c r="W1295" s="612">
        <f t="shared" si="327"/>
        <v>1284</v>
      </c>
      <c r="X1295" s="610"/>
      <c r="Y1295" s="610"/>
      <c r="AC1295">
        <f t="shared" si="317"/>
        <v>1903</v>
      </c>
      <c r="AD1295">
        <f t="shared" si="318"/>
        <v>7</v>
      </c>
      <c r="AE1295">
        <f t="shared" si="319"/>
        <v>0</v>
      </c>
      <c r="AF1295">
        <f>SUM($AE$10:AE1295)</f>
        <v>0</v>
      </c>
      <c r="AG1295">
        <f t="shared" si="320"/>
        <v>0</v>
      </c>
    </row>
    <row r="1296" spans="6:33" x14ac:dyDescent="0.2">
      <c r="F1296" s="610">
        <f t="shared" si="328"/>
        <v>1903</v>
      </c>
      <c r="G1296">
        <f t="shared" si="329"/>
        <v>1285</v>
      </c>
      <c r="H1296" s="612">
        <f t="shared" si="321"/>
        <v>1285</v>
      </c>
      <c r="I1296" s="598">
        <f t="shared" si="322"/>
        <v>0</v>
      </c>
      <c r="J1296" s="598">
        <f t="shared" si="330"/>
        <v>0</v>
      </c>
      <c r="K1296" s="598">
        <f t="shared" si="323"/>
        <v>0</v>
      </c>
      <c r="L1296" s="598">
        <f t="shared" si="324"/>
        <v>0</v>
      </c>
      <c r="M1296" s="598">
        <f t="shared" si="316"/>
        <v>0</v>
      </c>
      <c r="N1296" s="598">
        <f t="shared" si="325"/>
        <v>0</v>
      </c>
      <c r="P1296" s="610"/>
      <c r="V1296" s="598">
        <f t="shared" si="326"/>
        <v>0</v>
      </c>
      <c r="W1296" s="612">
        <f t="shared" si="327"/>
        <v>1285</v>
      </c>
      <c r="X1296" s="610"/>
      <c r="Y1296" s="610"/>
      <c r="AC1296">
        <f t="shared" si="317"/>
        <v>1903</v>
      </c>
      <c r="AD1296">
        <f t="shared" si="318"/>
        <v>7</v>
      </c>
      <c r="AE1296">
        <f t="shared" si="319"/>
        <v>0</v>
      </c>
      <c r="AF1296">
        <f>SUM($AE$10:AE1296)</f>
        <v>0</v>
      </c>
      <c r="AG1296">
        <f t="shared" si="320"/>
        <v>0</v>
      </c>
    </row>
    <row r="1297" spans="6:33" x14ac:dyDescent="0.2">
      <c r="F1297" s="610">
        <f t="shared" si="328"/>
        <v>1903</v>
      </c>
      <c r="G1297">
        <f t="shared" si="329"/>
        <v>1286</v>
      </c>
      <c r="H1297" s="612">
        <f t="shared" si="321"/>
        <v>1286</v>
      </c>
      <c r="I1297" s="598">
        <f t="shared" si="322"/>
        <v>0</v>
      </c>
      <c r="J1297" s="598">
        <f t="shared" si="330"/>
        <v>0</v>
      </c>
      <c r="K1297" s="598">
        <f t="shared" si="323"/>
        <v>0</v>
      </c>
      <c r="L1297" s="598">
        <f t="shared" si="324"/>
        <v>0</v>
      </c>
      <c r="M1297" s="598">
        <f t="shared" si="316"/>
        <v>0</v>
      </c>
      <c r="N1297" s="598">
        <f t="shared" si="325"/>
        <v>0</v>
      </c>
      <c r="P1297" s="610"/>
      <c r="V1297" s="598">
        <f t="shared" si="326"/>
        <v>0</v>
      </c>
      <c r="W1297" s="612">
        <f t="shared" si="327"/>
        <v>1286</v>
      </c>
      <c r="X1297" s="610"/>
      <c r="Y1297" s="610"/>
      <c r="AC1297">
        <f t="shared" si="317"/>
        <v>1903</v>
      </c>
      <c r="AD1297">
        <f t="shared" si="318"/>
        <v>7</v>
      </c>
      <c r="AE1297">
        <f t="shared" si="319"/>
        <v>0</v>
      </c>
      <c r="AF1297">
        <f>SUM($AE$10:AE1297)</f>
        <v>0</v>
      </c>
      <c r="AG1297">
        <f t="shared" si="320"/>
        <v>0</v>
      </c>
    </row>
    <row r="1298" spans="6:33" x14ac:dyDescent="0.2">
      <c r="F1298" s="610">
        <f t="shared" si="328"/>
        <v>1903</v>
      </c>
      <c r="G1298">
        <f t="shared" si="329"/>
        <v>1287</v>
      </c>
      <c r="H1298" s="612">
        <f t="shared" si="321"/>
        <v>1287</v>
      </c>
      <c r="I1298" s="598">
        <f t="shared" si="322"/>
        <v>0</v>
      </c>
      <c r="J1298" s="598">
        <f t="shared" si="330"/>
        <v>0</v>
      </c>
      <c r="K1298" s="598">
        <f t="shared" si="323"/>
        <v>0</v>
      </c>
      <c r="L1298" s="598">
        <f t="shared" si="324"/>
        <v>0</v>
      </c>
      <c r="M1298" s="598">
        <f t="shared" si="316"/>
        <v>0</v>
      </c>
      <c r="N1298" s="598">
        <f t="shared" si="325"/>
        <v>0</v>
      </c>
      <c r="P1298" s="610"/>
      <c r="V1298" s="598">
        <f t="shared" si="326"/>
        <v>0</v>
      </c>
      <c r="W1298" s="612">
        <f t="shared" si="327"/>
        <v>1287</v>
      </c>
      <c r="X1298" s="610"/>
      <c r="Y1298" s="610"/>
      <c r="AC1298">
        <f t="shared" si="317"/>
        <v>1903</v>
      </c>
      <c r="AD1298">
        <f t="shared" si="318"/>
        <v>7</v>
      </c>
      <c r="AE1298">
        <f t="shared" si="319"/>
        <v>0</v>
      </c>
      <c r="AF1298">
        <f>SUM($AE$10:AE1298)</f>
        <v>0</v>
      </c>
      <c r="AG1298">
        <f t="shared" si="320"/>
        <v>0</v>
      </c>
    </row>
    <row r="1299" spans="6:33" x14ac:dyDescent="0.2">
      <c r="F1299" s="610">
        <f t="shared" si="328"/>
        <v>1903</v>
      </c>
      <c r="G1299">
        <f t="shared" si="329"/>
        <v>1288</v>
      </c>
      <c r="H1299" s="612">
        <f t="shared" si="321"/>
        <v>1288</v>
      </c>
      <c r="I1299" s="598">
        <f t="shared" si="322"/>
        <v>0</v>
      </c>
      <c r="J1299" s="598">
        <f t="shared" si="330"/>
        <v>0</v>
      </c>
      <c r="K1299" s="598">
        <f t="shared" si="323"/>
        <v>0</v>
      </c>
      <c r="L1299" s="598">
        <f t="shared" si="324"/>
        <v>0</v>
      </c>
      <c r="M1299" s="598">
        <f t="shared" si="316"/>
        <v>0</v>
      </c>
      <c r="N1299" s="598">
        <f t="shared" si="325"/>
        <v>0</v>
      </c>
      <c r="P1299" s="610"/>
      <c r="V1299" s="598">
        <f t="shared" si="326"/>
        <v>0</v>
      </c>
      <c r="W1299" s="612">
        <f t="shared" si="327"/>
        <v>1288</v>
      </c>
      <c r="X1299" s="610"/>
      <c r="Y1299" s="610"/>
      <c r="AC1299">
        <f t="shared" si="317"/>
        <v>1903</v>
      </c>
      <c r="AD1299">
        <f t="shared" si="318"/>
        <v>7</v>
      </c>
      <c r="AE1299">
        <f t="shared" si="319"/>
        <v>0</v>
      </c>
      <c r="AF1299">
        <f>SUM($AE$10:AE1299)</f>
        <v>0</v>
      </c>
      <c r="AG1299">
        <f t="shared" si="320"/>
        <v>0</v>
      </c>
    </row>
    <row r="1300" spans="6:33" x14ac:dyDescent="0.2">
      <c r="F1300" s="610">
        <f t="shared" si="328"/>
        <v>1903</v>
      </c>
      <c r="G1300">
        <f t="shared" si="329"/>
        <v>1289</v>
      </c>
      <c r="H1300" s="612">
        <f t="shared" si="321"/>
        <v>1289</v>
      </c>
      <c r="I1300" s="598">
        <f t="shared" si="322"/>
        <v>0</v>
      </c>
      <c r="J1300" s="598">
        <f t="shared" si="330"/>
        <v>0</v>
      </c>
      <c r="K1300" s="598">
        <f t="shared" si="323"/>
        <v>0</v>
      </c>
      <c r="L1300" s="598">
        <f t="shared" si="324"/>
        <v>0</v>
      </c>
      <c r="M1300" s="598">
        <f t="shared" si="316"/>
        <v>0</v>
      </c>
      <c r="N1300" s="598">
        <f t="shared" si="325"/>
        <v>0</v>
      </c>
      <c r="P1300" s="610"/>
      <c r="V1300" s="598">
        <f t="shared" si="326"/>
        <v>0</v>
      </c>
      <c r="W1300" s="612">
        <f t="shared" si="327"/>
        <v>1289</v>
      </c>
      <c r="X1300" s="610"/>
      <c r="Y1300" s="610"/>
      <c r="AC1300">
        <f t="shared" si="317"/>
        <v>1903</v>
      </c>
      <c r="AD1300">
        <f t="shared" si="318"/>
        <v>7</v>
      </c>
      <c r="AE1300">
        <f t="shared" si="319"/>
        <v>0</v>
      </c>
      <c r="AF1300">
        <f>SUM($AE$10:AE1300)</f>
        <v>0</v>
      </c>
      <c r="AG1300">
        <f t="shared" si="320"/>
        <v>0</v>
      </c>
    </row>
    <row r="1301" spans="6:33" x14ac:dyDescent="0.2">
      <c r="F1301" s="610">
        <f t="shared" si="328"/>
        <v>1903</v>
      </c>
      <c r="G1301">
        <f t="shared" si="329"/>
        <v>1290</v>
      </c>
      <c r="H1301" s="612">
        <f t="shared" si="321"/>
        <v>1290</v>
      </c>
      <c r="I1301" s="598">
        <f t="shared" si="322"/>
        <v>0</v>
      </c>
      <c r="J1301" s="598">
        <f t="shared" si="330"/>
        <v>0</v>
      </c>
      <c r="K1301" s="598">
        <f t="shared" si="323"/>
        <v>0</v>
      </c>
      <c r="L1301" s="598">
        <f t="shared" si="324"/>
        <v>0</v>
      </c>
      <c r="M1301" s="598">
        <f t="shared" si="316"/>
        <v>0</v>
      </c>
      <c r="N1301" s="598">
        <f t="shared" si="325"/>
        <v>0</v>
      </c>
      <c r="P1301" s="610"/>
      <c r="V1301" s="598">
        <f t="shared" si="326"/>
        <v>0</v>
      </c>
      <c r="W1301" s="612">
        <f t="shared" si="327"/>
        <v>1290</v>
      </c>
      <c r="X1301" s="610"/>
      <c r="Y1301" s="610"/>
      <c r="AC1301">
        <f t="shared" si="317"/>
        <v>1903</v>
      </c>
      <c r="AD1301">
        <f t="shared" si="318"/>
        <v>7</v>
      </c>
      <c r="AE1301">
        <f t="shared" si="319"/>
        <v>0</v>
      </c>
      <c r="AF1301">
        <f>SUM($AE$10:AE1301)</f>
        <v>0</v>
      </c>
      <c r="AG1301">
        <f t="shared" si="320"/>
        <v>0</v>
      </c>
    </row>
    <row r="1302" spans="6:33" x14ac:dyDescent="0.2">
      <c r="F1302" s="610">
        <f t="shared" si="328"/>
        <v>1903</v>
      </c>
      <c r="G1302">
        <f t="shared" si="329"/>
        <v>1291</v>
      </c>
      <c r="H1302" s="612">
        <f t="shared" si="321"/>
        <v>1291</v>
      </c>
      <c r="I1302" s="598">
        <f t="shared" si="322"/>
        <v>0</v>
      </c>
      <c r="J1302" s="598">
        <f t="shared" si="330"/>
        <v>0</v>
      </c>
      <c r="K1302" s="598">
        <f t="shared" si="323"/>
        <v>0</v>
      </c>
      <c r="L1302" s="598">
        <f t="shared" si="324"/>
        <v>0</v>
      </c>
      <c r="M1302" s="598">
        <f t="shared" si="316"/>
        <v>0</v>
      </c>
      <c r="N1302" s="598">
        <f t="shared" si="325"/>
        <v>0</v>
      </c>
      <c r="P1302" s="610"/>
      <c r="V1302" s="598">
        <f t="shared" si="326"/>
        <v>0</v>
      </c>
      <c r="W1302" s="612">
        <f t="shared" si="327"/>
        <v>1291</v>
      </c>
      <c r="X1302" s="610"/>
      <c r="Y1302" s="610"/>
      <c r="AC1302">
        <f t="shared" si="317"/>
        <v>1903</v>
      </c>
      <c r="AD1302">
        <f t="shared" si="318"/>
        <v>7</v>
      </c>
      <c r="AE1302">
        <f t="shared" si="319"/>
        <v>0</v>
      </c>
      <c r="AF1302">
        <f>SUM($AE$10:AE1302)</f>
        <v>0</v>
      </c>
      <c r="AG1302">
        <f t="shared" si="320"/>
        <v>0</v>
      </c>
    </row>
    <row r="1303" spans="6:33" x14ac:dyDescent="0.2">
      <c r="F1303" s="610">
        <f t="shared" si="328"/>
        <v>1903</v>
      </c>
      <c r="G1303">
        <f t="shared" si="329"/>
        <v>1292</v>
      </c>
      <c r="H1303" s="612">
        <f t="shared" si="321"/>
        <v>1292</v>
      </c>
      <c r="I1303" s="598">
        <f t="shared" si="322"/>
        <v>0</v>
      </c>
      <c r="J1303" s="598">
        <f t="shared" si="330"/>
        <v>0</v>
      </c>
      <c r="K1303" s="598">
        <f t="shared" si="323"/>
        <v>0</v>
      </c>
      <c r="L1303" s="598">
        <f t="shared" si="324"/>
        <v>0</v>
      </c>
      <c r="M1303" s="598">
        <f t="shared" si="316"/>
        <v>0</v>
      </c>
      <c r="N1303" s="598">
        <f t="shared" si="325"/>
        <v>0</v>
      </c>
      <c r="P1303" s="610"/>
      <c r="V1303" s="598">
        <f t="shared" si="326"/>
        <v>0</v>
      </c>
      <c r="W1303" s="612">
        <f t="shared" si="327"/>
        <v>1292</v>
      </c>
      <c r="X1303" s="610"/>
      <c r="Y1303" s="610"/>
      <c r="AC1303">
        <f t="shared" si="317"/>
        <v>1903</v>
      </c>
      <c r="AD1303">
        <f t="shared" si="318"/>
        <v>7</v>
      </c>
      <c r="AE1303">
        <f t="shared" si="319"/>
        <v>0</v>
      </c>
      <c r="AF1303">
        <f>SUM($AE$10:AE1303)</f>
        <v>0</v>
      </c>
      <c r="AG1303">
        <f t="shared" si="320"/>
        <v>0</v>
      </c>
    </row>
    <row r="1304" spans="6:33" x14ac:dyDescent="0.2">
      <c r="F1304" s="610">
        <f t="shared" si="328"/>
        <v>1903</v>
      </c>
      <c r="G1304">
        <f t="shared" si="329"/>
        <v>1293</v>
      </c>
      <c r="H1304" s="612">
        <f t="shared" si="321"/>
        <v>1293</v>
      </c>
      <c r="I1304" s="598">
        <f t="shared" si="322"/>
        <v>0</v>
      </c>
      <c r="J1304" s="598">
        <f t="shared" si="330"/>
        <v>0</v>
      </c>
      <c r="K1304" s="598">
        <f t="shared" si="323"/>
        <v>0</v>
      </c>
      <c r="L1304" s="598">
        <f t="shared" si="324"/>
        <v>0</v>
      </c>
      <c r="M1304" s="598">
        <f t="shared" si="316"/>
        <v>0</v>
      </c>
      <c r="N1304" s="598">
        <f t="shared" si="325"/>
        <v>0</v>
      </c>
      <c r="P1304" s="610"/>
      <c r="V1304" s="598">
        <f t="shared" si="326"/>
        <v>0</v>
      </c>
      <c r="W1304" s="612">
        <f t="shared" si="327"/>
        <v>1293</v>
      </c>
      <c r="X1304" s="610"/>
      <c r="Y1304" s="610"/>
      <c r="AC1304">
        <f t="shared" si="317"/>
        <v>1903</v>
      </c>
      <c r="AD1304">
        <f t="shared" si="318"/>
        <v>7</v>
      </c>
      <c r="AE1304">
        <f t="shared" si="319"/>
        <v>0</v>
      </c>
      <c r="AF1304">
        <f>SUM($AE$10:AE1304)</f>
        <v>0</v>
      </c>
      <c r="AG1304">
        <f t="shared" si="320"/>
        <v>0</v>
      </c>
    </row>
    <row r="1305" spans="6:33" x14ac:dyDescent="0.2">
      <c r="F1305" s="610">
        <f t="shared" si="328"/>
        <v>1903</v>
      </c>
      <c r="G1305">
        <f t="shared" si="329"/>
        <v>1294</v>
      </c>
      <c r="H1305" s="612">
        <f t="shared" si="321"/>
        <v>1294</v>
      </c>
      <c r="I1305" s="598">
        <f t="shared" si="322"/>
        <v>0</v>
      </c>
      <c r="J1305" s="598">
        <f t="shared" si="330"/>
        <v>0</v>
      </c>
      <c r="K1305" s="598">
        <f t="shared" si="323"/>
        <v>0</v>
      </c>
      <c r="L1305" s="598">
        <f t="shared" si="324"/>
        <v>0</v>
      </c>
      <c r="M1305" s="598">
        <f t="shared" si="316"/>
        <v>0</v>
      </c>
      <c r="N1305" s="598">
        <f t="shared" si="325"/>
        <v>0</v>
      </c>
      <c r="P1305" s="610"/>
      <c r="V1305" s="598">
        <f t="shared" si="326"/>
        <v>0</v>
      </c>
      <c r="W1305" s="612">
        <f t="shared" si="327"/>
        <v>1294</v>
      </c>
      <c r="X1305" s="610"/>
      <c r="Y1305" s="610"/>
      <c r="AC1305">
        <f t="shared" si="317"/>
        <v>1903</v>
      </c>
      <c r="AD1305">
        <f t="shared" si="318"/>
        <v>7</v>
      </c>
      <c r="AE1305">
        <f t="shared" si="319"/>
        <v>0</v>
      </c>
      <c r="AF1305">
        <f>SUM($AE$10:AE1305)</f>
        <v>0</v>
      </c>
      <c r="AG1305">
        <f t="shared" si="320"/>
        <v>0</v>
      </c>
    </row>
    <row r="1306" spans="6:33" x14ac:dyDescent="0.2">
      <c r="F1306" s="610">
        <f t="shared" si="328"/>
        <v>1903</v>
      </c>
      <c r="G1306">
        <f t="shared" si="329"/>
        <v>1295</v>
      </c>
      <c r="H1306" s="612">
        <f t="shared" si="321"/>
        <v>1295</v>
      </c>
      <c r="I1306" s="598">
        <f t="shared" si="322"/>
        <v>0</v>
      </c>
      <c r="J1306" s="598">
        <f t="shared" si="330"/>
        <v>0</v>
      </c>
      <c r="K1306" s="598">
        <f t="shared" si="323"/>
        <v>0</v>
      </c>
      <c r="L1306" s="598">
        <f t="shared" si="324"/>
        <v>0</v>
      </c>
      <c r="M1306" s="598">
        <f t="shared" si="316"/>
        <v>0</v>
      </c>
      <c r="N1306" s="598">
        <f t="shared" si="325"/>
        <v>0</v>
      </c>
      <c r="P1306" s="610"/>
      <c r="V1306" s="598">
        <f t="shared" si="326"/>
        <v>0</v>
      </c>
      <c r="W1306" s="612">
        <f t="shared" si="327"/>
        <v>1295</v>
      </c>
      <c r="X1306" s="610"/>
      <c r="Y1306" s="610"/>
      <c r="AC1306">
        <f t="shared" si="317"/>
        <v>1903</v>
      </c>
      <c r="AD1306">
        <f t="shared" si="318"/>
        <v>7</v>
      </c>
      <c r="AE1306">
        <f t="shared" si="319"/>
        <v>0</v>
      </c>
      <c r="AF1306">
        <f>SUM($AE$10:AE1306)</f>
        <v>0</v>
      </c>
      <c r="AG1306">
        <f t="shared" si="320"/>
        <v>0</v>
      </c>
    </row>
    <row r="1307" spans="6:33" x14ac:dyDescent="0.2">
      <c r="F1307" s="610">
        <f t="shared" si="328"/>
        <v>1903</v>
      </c>
      <c r="G1307">
        <f t="shared" si="329"/>
        <v>1296</v>
      </c>
      <c r="H1307" s="612">
        <f t="shared" si="321"/>
        <v>1296</v>
      </c>
      <c r="I1307" s="598">
        <f t="shared" si="322"/>
        <v>0</v>
      </c>
      <c r="J1307" s="598">
        <f t="shared" si="330"/>
        <v>0</v>
      </c>
      <c r="K1307" s="598">
        <f t="shared" si="323"/>
        <v>0</v>
      </c>
      <c r="L1307" s="598">
        <f t="shared" si="324"/>
        <v>0</v>
      </c>
      <c r="M1307" s="598">
        <f t="shared" si="316"/>
        <v>0</v>
      </c>
      <c r="N1307" s="598">
        <f t="shared" si="325"/>
        <v>0</v>
      </c>
      <c r="P1307" s="610"/>
      <c r="V1307" s="598">
        <f t="shared" si="326"/>
        <v>0</v>
      </c>
      <c r="W1307" s="612">
        <f t="shared" si="327"/>
        <v>1296</v>
      </c>
      <c r="X1307" s="610"/>
      <c r="Y1307" s="610"/>
      <c r="AC1307">
        <f t="shared" si="317"/>
        <v>1903</v>
      </c>
      <c r="AD1307">
        <f t="shared" si="318"/>
        <v>7</v>
      </c>
      <c r="AE1307">
        <f t="shared" si="319"/>
        <v>0</v>
      </c>
      <c r="AF1307">
        <f>SUM($AE$10:AE1307)</f>
        <v>0</v>
      </c>
      <c r="AG1307">
        <f t="shared" si="320"/>
        <v>0</v>
      </c>
    </row>
    <row r="1308" spans="6:33" x14ac:dyDescent="0.2">
      <c r="F1308" s="610">
        <f t="shared" si="328"/>
        <v>1903</v>
      </c>
      <c r="G1308">
        <f t="shared" si="329"/>
        <v>1297</v>
      </c>
      <c r="H1308" s="612">
        <f t="shared" si="321"/>
        <v>1297</v>
      </c>
      <c r="I1308" s="598">
        <f t="shared" si="322"/>
        <v>0</v>
      </c>
      <c r="J1308" s="598">
        <f t="shared" si="330"/>
        <v>0</v>
      </c>
      <c r="K1308" s="598">
        <f t="shared" si="323"/>
        <v>0</v>
      </c>
      <c r="L1308" s="598">
        <f t="shared" si="324"/>
        <v>0</v>
      </c>
      <c r="M1308" s="598">
        <f t="shared" si="316"/>
        <v>0</v>
      </c>
      <c r="N1308" s="598">
        <f t="shared" si="325"/>
        <v>0</v>
      </c>
      <c r="P1308" s="610"/>
      <c r="V1308" s="598">
        <f t="shared" si="326"/>
        <v>0</v>
      </c>
      <c r="W1308" s="612">
        <f t="shared" si="327"/>
        <v>1297</v>
      </c>
      <c r="X1308" s="610"/>
      <c r="Y1308" s="610"/>
      <c r="AC1308">
        <f t="shared" si="317"/>
        <v>1903</v>
      </c>
      <c r="AD1308">
        <f t="shared" si="318"/>
        <v>7</v>
      </c>
      <c r="AE1308">
        <f t="shared" si="319"/>
        <v>0</v>
      </c>
      <c r="AF1308">
        <f>SUM($AE$10:AE1308)</f>
        <v>0</v>
      </c>
      <c r="AG1308">
        <f t="shared" si="320"/>
        <v>0</v>
      </c>
    </row>
    <row r="1309" spans="6:33" x14ac:dyDescent="0.2">
      <c r="F1309" s="610">
        <f t="shared" si="328"/>
        <v>1903</v>
      </c>
      <c r="G1309">
        <f t="shared" si="329"/>
        <v>1298</v>
      </c>
      <c r="H1309" s="612">
        <f t="shared" si="321"/>
        <v>1298</v>
      </c>
      <c r="I1309" s="598">
        <f t="shared" si="322"/>
        <v>0</v>
      </c>
      <c r="J1309" s="598">
        <f t="shared" si="330"/>
        <v>0</v>
      </c>
      <c r="K1309" s="598">
        <f t="shared" si="323"/>
        <v>0</v>
      </c>
      <c r="L1309" s="598">
        <f t="shared" si="324"/>
        <v>0</v>
      </c>
      <c r="M1309" s="598">
        <f t="shared" si="316"/>
        <v>0</v>
      </c>
      <c r="N1309" s="598">
        <f t="shared" si="325"/>
        <v>0</v>
      </c>
      <c r="P1309" s="610"/>
      <c r="V1309" s="598">
        <f t="shared" si="326"/>
        <v>0</v>
      </c>
      <c r="W1309" s="612">
        <f t="shared" si="327"/>
        <v>1298</v>
      </c>
      <c r="X1309" s="610"/>
      <c r="Y1309" s="610"/>
      <c r="AC1309">
        <f t="shared" si="317"/>
        <v>1903</v>
      </c>
      <c r="AD1309">
        <f t="shared" si="318"/>
        <v>7</v>
      </c>
      <c r="AE1309">
        <f t="shared" si="319"/>
        <v>0</v>
      </c>
      <c r="AF1309">
        <f>SUM($AE$10:AE1309)</f>
        <v>0</v>
      </c>
      <c r="AG1309">
        <f t="shared" si="320"/>
        <v>0</v>
      </c>
    </row>
    <row r="1310" spans="6:33" x14ac:dyDescent="0.2">
      <c r="F1310" s="610">
        <f t="shared" si="328"/>
        <v>1903</v>
      </c>
      <c r="G1310">
        <f t="shared" si="329"/>
        <v>1299</v>
      </c>
      <c r="H1310" s="612">
        <f t="shared" si="321"/>
        <v>1299</v>
      </c>
      <c r="I1310" s="598">
        <f t="shared" si="322"/>
        <v>0</v>
      </c>
      <c r="J1310" s="598">
        <f t="shared" si="330"/>
        <v>0</v>
      </c>
      <c r="K1310" s="598">
        <f t="shared" si="323"/>
        <v>0</v>
      </c>
      <c r="L1310" s="598">
        <f t="shared" si="324"/>
        <v>0</v>
      </c>
      <c r="M1310" s="598">
        <f t="shared" si="316"/>
        <v>0</v>
      </c>
      <c r="N1310" s="598">
        <f t="shared" si="325"/>
        <v>0</v>
      </c>
      <c r="P1310" s="610"/>
      <c r="V1310" s="598">
        <f t="shared" si="326"/>
        <v>0</v>
      </c>
      <c r="W1310" s="612">
        <f t="shared" si="327"/>
        <v>1299</v>
      </c>
      <c r="X1310" s="610"/>
      <c r="Y1310" s="610"/>
      <c r="AC1310">
        <f t="shared" si="317"/>
        <v>1903</v>
      </c>
      <c r="AD1310">
        <f t="shared" si="318"/>
        <v>7</v>
      </c>
      <c r="AE1310">
        <f t="shared" si="319"/>
        <v>0</v>
      </c>
      <c r="AF1310">
        <f>SUM($AE$10:AE1310)</f>
        <v>0</v>
      </c>
      <c r="AG1310">
        <f t="shared" si="320"/>
        <v>0</v>
      </c>
    </row>
    <row r="1311" spans="6:33" x14ac:dyDescent="0.2">
      <c r="F1311" s="610">
        <f t="shared" si="328"/>
        <v>1903</v>
      </c>
      <c r="G1311">
        <f t="shared" si="329"/>
        <v>1300</v>
      </c>
      <c r="H1311" s="612">
        <f t="shared" si="321"/>
        <v>1300</v>
      </c>
      <c r="I1311" s="598">
        <f t="shared" si="322"/>
        <v>0</v>
      </c>
      <c r="J1311" s="598">
        <f t="shared" si="330"/>
        <v>0</v>
      </c>
      <c r="K1311" s="598">
        <f t="shared" si="323"/>
        <v>0</v>
      </c>
      <c r="L1311" s="598">
        <f t="shared" si="324"/>
        <v>0</v>
      </c>
      <c r="M1311" s="598">
        <f t="shared" si="316"/>
        <v>0</v>
      </c>
      <c r="N1311" s="598">
        <f t="shared" si="325"/>
        <v>0</v>
      </c>
      <c r="P1311" s="610"/>
      <c r="V1311" s="598">
        <f t="shared" si="326"/>
        <v>0</v>
      </c>
      <c r="W1311" s="612">
        <f t="shared" si="327"/>
        <v>1300</v>
      </c>
      <c r="X1311" s="610"/>
      <c r="Y1311" s="610"/>
      <c r="AC1311">
        <f t="shared" si="317"/>
        <v>1903</v>
      </c>
      <c r="AD1311">
        <f t="shared" si="318"/>
        <v>7</v>
      </c>
      <c r="AE1311">
        <f t="shared" si="319"/>
        <v>0</v>
      </c>
      <c r="AF1311">
        <f>SUM($AE$10:AE1311)</f>
        <v>0</v>
      </c>
      <c r="AG1311">
        <f t="shared" si="320"/>
        <v>0</v>
      </c>
    </row>
    <row r="1312" spans="6:33" x14ac:dyDescent="0.2">
      <c r="F1312" s="610">
        <f t="shared" si="328"/>
        <v>1903</v>
      </c>
      <c r="G1312">
        <f t="shared" si="329"/>
        <v>1301</v>
      </c>
      <c r="H1312" s="612">
        <f t="shared" si="321"/>
        <v>1301</v>
      </c>
      <c r="I1312" s="598">
        <f t="shared" si="322"/>
        <v>0</v>
      </c>
      <c r="J1312" s="598">
        <f t="shared" si="330"/>
        <v>0</v>
      </c>
      <c r="K1312" s="598">
        <f t="shared" si="323"/>
        <v>0</v>
      </c>
      <c r="L1312" s="598">
        <f t="shared" si="324"/>
        <v>0</v>
      </c>
      <c r="M1312" s="598">
        <f t="shared" si="316"/>
        <v>0</v>
      </c>
      <c r="N1312" s="598">
        <f t="shared" si="325"/>
        <v>0</v>
      </c>
      <c r="P1312" s="610"/>
      <c r="V1312" s="598">
        <f t="shared" si="326"/>
        <v>0</v>
      </c>
      <c r="W1312" s="612">
        <f t="shared" si="327"/>
        <v>1301</v>
      </c>
      <c r="X1312" s="610"/>
      <c r="Y1312" s="610"/>
      <c r="AC1312">
        <f t="shared" si="317"/>
        <v>1903</v>
      </c>
      <c r="AD1312">
        <f t="shared" si="318"/>
        <v>7</v>
      </c>
      <c r="AE1312">
        <f t="shared" si="319"/>
        <v>0</v>
      </c>
      <c r="AF1312">
        <f>SUM($AE$10:AE1312)</f>
        <v>0</v>
      </c>
      <c r="AG1312">
        <f t="shared" si="320"/>
        <v>0</v>
      </c>
    </row>
    <row r="1313" spans="6:33" x14ac:dyDescent="0.2">
      <c r="F1313" s="610">
        <f t="shared" si="328"/>
        <v>1903</v>
      </c>
      <c r="G1313">
        <f t="shared" si="329"/>
        <v>1302</v>
      </c>
      <c r="H1313" s="612">
        <f t="shared" si="321"/>
        <v>1302</v>
      </c>
      <c r="I1313" s="598">
        <f t="shared" si="322"/>
        <v>0</v>
      </c>
      <c r="J1313" s="598">
        <f t="shared" si="330"/>
        <v>0</v>
      </c>
      <c r="K1313" s="598">
        <f t="shared" si="323"/>
        <v>0</v>
      </c>
      <c r="L1313" s="598">
        <f t="shared" si="324"/>
        <v>0</v>
      </c>
      <c r="M1313" s="598">
        <f t="shared" si="316"/>
        <v>0</v>
      </c>
      <c r="N1313" s="598">
        <f t="shared" si="325"/>
        <v>0</v>
      </c>
      <c r="P1313" s="610"/>
      <c r="V1313" s="598">
        <f t="shared" si="326"/>
        <v>0</v>
      </c>
      <c r="W1313" s="612">
        <f t="shared" si="327"/>
        <v>1302</v>
      </c>
      <c r="X1313" s="610"/>
      <c r="Y1313" s="610"/>
      <c r="AC1313">
        <f t="shared" si="317"/>
        <v>1903</v>
      </c>
      <c r="AD1313">
        <f t="shared" si="318"/>
        <v>7</v>
      </c>
      <c r="AE1313">
        <f t="shared" si="319"/>
        <v>0</v>
      </c>
      <c r="AF1313">
        <f>SUM($AE$10:AE1313)</f>
        <v>0</v>
      </c>
      <c r="AG1313">
        <f t="shared" si="320"/>
        <v>0</v>
      </c>
    </row>
    <row r="1314" spans="6:33" x14ac:dyDescent="0.2">
      <c r="F1314" s="610">
        <f t="shared" si="328"/>
        <v>1903</v>
      </c>
      <c r="G1314">
        <f t="shared" si="329"/>
        <v>1303</v>
      </c>
      <c r="H1314" s="612">
        <f t="shared" si="321"/>
        <v>1303</v>
      </c>
      <c r="I1314" s="598">
        <f t="shared" si="322"/>
        <v>0</v>
      </c>
      <c r="J1314" s="598">
        <f t="shared" si="330"/>
        <v>0</v>
      </c>
      <c r="K1314" s="598">
        <f t="shared" si="323"/>
        <v>0</v>
      </c>
      <c r="L1314" s="598">
        <f t="shared" si="324"/>
        <v>0</v>
      </c>
      <c r="M1314" s="598">
        <f t="shared" si="316"/>
        <v>0</v>
      </c>
      <c r="N1314" s="598">
        <f t="shared" si="325"/>
        <v>0</v>
      </c>
      <c r="P1314" s="610"/>
      <c r="V1314" s="598">
        <f t="shared" si="326"/>
        <v>0</v>
      </c>
      <c r="W1314" s="612">
        <f t="shared" si="327"/>
        <v>1303</v>
      </c>
      <c r="X1314" s="610"/>
      <c r="Y1314" s="610"/>
      <c r="AC1314">
        <f t="shared" si="317"/>
        <v>1903</v>
      </c>
      <c r="AD1314">
        <f t="shared" si="318"/>
        <v>7</v>
      </c>
      <c r="AE1314">
        <f t="shared" si="319"/>
        <v>0</v>
      </c>
      <c r="AF1314">
        <f>SUM($AE$10:AE1314)</f>
        <v>0</v>
      </c>
      <c r="AG1314">
        <f t="shared" si="320"/>
        <v>0</v>
      </c>
    </row>
    <row r="1315" spans="6:33" x14ac:dyDescent="0.2">
      <c r="F1315" s="610">
        <f t="shared" si="328"/>
        <v>1903</v>
      </c>
      <c r="G1315">
        <f t="shared" si="329"/>
        <v>1304</v>
      </c>
      <c r="H1315" s="612">
        <f t="shared" si="321"/>
        <v>1304</v>
      </c>
      <c r="I1315" s="598">
        <f t="shared" si="322"/>
        <v>0</v>
      </c>
      <c r="J1315" s="598">
        <f t="shared" si="330"/>
        <v>0</v>
      </c>
      <c r="K1315" s="598">
        <f t="shared" si="323"/>
        <v>0</v>
      </c>
      <c r="L1315" s="598">
        <f t="shared" si="324"/>
        <v>0</v>
      </c>
      <c r="M1315" s="598">
        <f t="shared" si="316"/>
        <v>0</v>
      </c>
      <c r="N1315" s="598">
        <f t="shared" si="325"/>
        <v>0</v>
      </c>
      <c r="P1315" s="610"/>
      <c r="V1315" s="598">
        <f t="shared" si="326"/>
        <v>0</v>
      </c>
      <c r="W1315" s="612">
        <f t="shared" si="327"/>
        <v>1304</v>
      </c>
      <c r="X1315" s="610"/>
      <c r="Y1315" s="610"/>
      <c r="AC1315">
        <f t="shared" si="317"/>
        <v>1903</v>
      </c>
      <c r="AD1315">
        <f t="shared" si="318"/>
        <v>7</v>
      </c>
      <c r="AE1315">
        <f t="shared" si="319"/>
        <v>0</v>
      </c>
      <c r="AF1315">
        <f>SUM($AE$10:AE1315)</f>
        <v>0</v>
      </c>
      <c r="AG1315">
        <f t="shared" si="320"/>
        <v>0</v>
      </c>
    </row>
    <row r="1316" spans="6:33" x14ac:dyDescent="0.2">
      <c r="F1316" s="610">
        <f t="shared" si="328"/>
        <v>1903</v>
      </c>
      <c r="G1316">
        <f t="shared" si="329"/>
        <v>1305</v>
      </c>
      <c r="H1316" s="612">
        <f t="shared" si="321"/>
        <v>1305</v>
      </c>
      <c r="I1316" s="598">
        <f t="shared" si="322"/>
        <v>0</v>
      </c>
      <c r="J1316" s="598">
        <f t="shared" si="330"/>
        <v>0</v>
      </c>
      <c r="K1316" s="598">
        <f t="shared" si="323"/>
        <v>0</v>
      </c>
      <c r="L1316" s="598">
        <f t="shared" si="324"/>
        <v>0</v>
      </c>
      <c r="M1316" s="598">
        <f t="shared" si="316"/>
        <v>0</v>
      </c>
      <c r="N1316" s="598">
        <f t="shared" si="325"/>
        <v>0</v>
      </c>
      <c r="P1316" s="610"/>
      <c r="V1316" s="598">
        <f t="shared" si="326"/>
        <v>0</v>
      </c>
      <c r="W1316" s="612">
        <f t="shared" si="327"/>
        <v>1305</v>
      </c>
      <c r="X1316" s="610"/>
      <c r="Y1316" s="610"/>
      <c r="AC1316">
        <f t="shared" si="317"/>
        <v>1903</v>
      </c>
      <c r="AD1316">
        <f t="shared" si="318"/>
        <v>7</v>
      </c>
      <c r="AE1316">
        <f t="shared" si="319"/>
        <v>0</v>
      </c>
      <c r="AF1316">
        <f>SUM($AE$10:AE1316)</f>
        <v>0</v>
      </c>
      <c r="AG1316">
        <f t="shared" si="320"/>
        <v>0</v>
      </c>
    </row>
    <row r="1317" spans="6:33" x14ac:dyDescent="0.2">
      <c r="F1317" s="610">
        <f t="shared" si="328"/>
        <v>1903</v>
      </c>
      <c r="G1317">
        <f t="shared" si="329"/>
        <v>1306</v>
      </c>
      <c r="H1317" s="612">
        <f t="shared" si="321"/>
        <v>1306</v>
      </c>
      <c r="I1317" s="598">
        <f t="shared" si="322"/>
        <v>0</v>
      </c>
      <c r="J1317" s="598">
        <f t="shared" si="330"/>
        <v>0</v>
      </c>
      <c r="K1317" s="598">
        <f t="shared" si="323"/>
        <v>0</v>
      </c>
      <c r="L1317" s="598">
        <f t="shared" si="324"/>
        <v>0</v>
      </c>
      <c r="M1317" s="598">
        <f t="shared" si="316"/>
        <v>0</v>
      </c>
      <c r="N1317" s="598">
        <f t="shared" si="325"/>
        <v>0</v>
      </c>
      <c r="P1317" s="610"/>
      <c r="V1317" s="598">
        <f t="shared" si="326"/>
        <v>0</v>
      </c>
      <c r="W1317" s="612">
        <f t="shared" si="327"/>
        <v>1306</v>
      </c>
      <c r="X1317" s="610"/>
      <c r="Y1317" s="610"/>
      <c r="AC1317">
        <f t="shared" si="317"/>
        <v>1903</v>
      </c>
      <c r="AD1317">
        <f t="shared" si="318"/>
        <v>7</v>
      </c>
      <c r="AE1317">
        <f t="shared" si="319"/>
        <v>0</v>
      </c>
      <c r="AF1317">
        <f>SUM($AE$10:AE1317)</f>
        <v>0</v>
      </c>
      <c r="AG1317">
        <f t="shared" si="320"/>
        <v>0</v>
      </c>
    </row>
    <row r="1318" spans="6:33" x14ac:dyDescent="0.2">
      <c r="F1318" s="610">
        <f t="shared" si="328"/>
        <v>1903</v>
      </c>
      <c r="G1318">
        <f t="shared" si="329"/>
        <v>1307</v>
      </c>
      <c r="H1318" s="612">
        <f t="shared" si="321"/>
        <v>1307</v>
      </c>
      <c r="I1318" s="598">
        <f t="shared" si="322"/>
        <v>0</v>
      </c>
      <c r="J1318" s="598">
        <f t="shared" si="330"/>
        <v>0</v>
      </c>
      <c r="K1318" s="598">
        <f t="shared" si="323"/>
        <v>0</v>
      </c>
      <c r="L1318" s="598">
        <f t="shared" si="324"/>
        <v>0</v>
      </c>
      <c r="M1318" s="598">
        <f t="shared" si="316"/>
        <v>0</v>
      </c>
      <c r="N1318" s="598">
        <f t="shared" si="325"/>
        <v>0</v>
      </c>
      <c r="P1318" s="610"/>
      <c r="V1318" s="598">
        <f t="shared" si="326"/>
        <v>0</v>
      </c>
      <c r="W1318" s="612">
        <f t="shared" si="327"/>
        <v>1307</v>
      </c>
      <c r="X1318" s="610"/>
      <c r="Y1318" s="610"/>
      <c r="AC1318">
        <f t="shared" si="317"/>
        <v>1903</v>
      </c>
      <c r="AD1318">
        <f t="shared" si="318"/>
        <v>7</v>
      </c>
      <c r="AE1318">
        <f t="shared" si="319"/>
        <v>0</v>
      </c>
      <c r="AF1318">
        <f>SUM($AE$10:AE1318)</f>
        <v>0</v>
      </c>
      <c r="AG1318">
        <f t="shared" si="320"/>
        <v>0</v>
      </c>
    </row>
    <row r="1319" spans="6:33" x14ac:dyDescent="0.2">
      <c r="F1319" s="610">
        <f t="shared" si="328"/>
        <v>1903</v>
      </c>
      <c r="G1319">
        <f t="shared" si="329"/>
        <v>1308</v>
      </c>
      <c r="H1319" s="612">
        <f t="shared" si="321"/>
        <v>1308</v>
      </c>
      <c r="I1319" s="598">
        <f t="shared" si="322"/>
        <v>0</v>
      </c>
      <c r="J1319" s="598">
        <f t="shared" si="330"/>
        <v>0</v>
      </c>
      <c r="K1319" s="598">
        <f t="shared" si="323"/>
        <v>0</v>
      </c>
      <c r="L1319" s="598">
        <f t="shared" si="324"/>
        <v>0</v>
      </c>
      <c r="M1319" s="598">
        <f t="shared" si="316"/>
        <v>0</v>
      </c>
      <c r="N1319" s="598">
        <f t="shared" si="325"/>
        <v>0</v>
      </c>
      <c r="P1319" s="610"/>
      <c r="V1319" s="598">
        <f t="shared" si="326"/>
        <v>0</v>
      </c>
      <c r="W1319" s="612">
        <f t="shared" si="327"/>
        <v>1308</v>
      </c>
      <c r="X1319" s="610"/>
      <c r="Y1319" s="610"/>
      <c r="AC1319">
        <f t="shared" si="317"/>
        <v>1903</v>
      </c>
      <c r="AD1319">
        <f t="shared" si="318"/>
        <v>7</v>
      </c>
      <c r="AE1319">
        <f t="shared" si="319"/>
        <v>0</v>
      </c>
      <c r="AF1319">
        <f>SUM($AE$10:AE1319)</f>
        <v>0</v>
      </c>
      <c r="AG1319">
        <f t="shared" si="320"/>
        <v>0</v>
      </c>
    </row>
    <row r="1320" spans="6:33" x14ac:dyDescent="0.2">
      <c r="F1320" s="610">
        <f t="shared" si="328"/>
        <v>1903</v>
      </c>
      <c r="G1320">
        <f t="shared" si="329"/>
        <v>1309</v>
      </c>
      <c r="H1320" s="612">
        <f t="shared" si="321"/>
        <v>1309</v>
      </c>
      <c r="I1320" s="598">
        <f t="shared" si="322"/>
        <v>0</v>
      </c>
      <c r="J1320" s="598">
        <f t="shared" si="330"/>
        <v>0</v>
      </c>
      <c r="K1320" s="598">
        <f t="shared" si="323"/>
        <v>0</v>
      </c>
      <c r="L1320" s="598">
        <f t="shared" si="324"/>
        <v>0</v>
      </c>
      <c r="M1320" s="598">
        <f t="shared" si="316"/>
        <v>0</v>
      </c>
      <c r="N1320" s="598">
        <f t="shared" si="325"/>
        <v>0</v>
      </c>
      <c r="P1320" s="610"/>
      <c r="V1320" s="598">
        <f t="shared" si="326"/>
        <v>0</v>
      </c>
      <c r="W1320" s="612">
        <f t="shared" si="327"/>
        <v>1309</v>
      </c>
      <c r="X1320" s="610"/>
      <c r="Y1320" s="610"/>
      <c r="AC1320">
        <f t="shared" si="317"/>
        <v>1903</v>
      </c>
      <c r="AD1320">
        <f t="shared" si="318"/>
        <v>8</v>
      </c>
      <c r="AE1320">
        <f t="shared" si="319"/>
        <v>0</v>
      </c>
      <c r="AF1320">
        <f>SUM($AE$10:AE1320)</f>
        <v>0</v>
      </c>
      <c r="AG1320">
        <f t="shared" si="320"/>
        <v>0</v>
      </c>
    </row>
    <row r="1321" spans="6:33" x14ac:dyDescent="0.2">
      <c r="F1321" s="610">
        <f t="shared" si="328"/>
        <v>1903</v>
      </c>
      <c r="G1321">
        <f t="shared" si="329"/>
        <v>1310</v>
      </c>
      <c r="H1321" s="612">
        <f t="shared" si="321"/>
        <v>1310</v>
      </c>
      <c r="I1321" s="598">
        <f t="shared" si="322"/>
        <v>0</v>
      </c>
      <c r="J1321" s="598">
        <f t="shared" si="330"/>
        <v>0</v>
      </c>
      <c r="K1321" s="598">
        <f t="shared" si="323"/>
        <v>0</v>
      </c>
      <c r="L1321" s="598">
        <f t="shared" si="324"/>
        <v>0</v>
      </c>
      <c r="M1321" s="598">
        <f t="shared" si="316"/>
        <v>0</v>
      </c>
      <c r="N1321" s="598">
        <f t="shared" si="325"/>
        <v>0</v>
      </c>
      <c r="P1321" s="610"/>
      <c r="V1321" s="598">
        <f t="shared" si="326"/>
        <v>0</v>
      </c>
      <c r="W1321" s="612">
        <f t="shared" si="327"/>
        <v>1310</v>
      </c>
      <c r="X1321" s="610"/>
      <c r="Y1321" s="610"/>
      <c r="AC1321">
        <f t="shared" si="317"/>
        <v>1903</v>
      </c>
      <c r="AD1321">
        <f t="shared" si="318"/>
        <v>8</v>
      </c>
      <c r="AE1321">
        <f t="shared" si="319"/>
        <v>0</v>
      </c>
      <c r="AF1321">
        <f>SUM($AE$10:AE1321)</f>
        <v>0</v>
      </c>
      <c r="AG1321">
        <f t="shared" si="320"/>
        <v>0</v>
      </c>
    </row>
    <row r="1322" spans="6:33" x14ac:dyDescent="0.2">
      <c r="F1322" s="610">
        <f t="shared" si="328"/>
        <v>1903</v>
      </c>
      <c r="G1322">
        <f t="shared" si="329"/>
        <v>1311</v>
      </c>
      <c r="H1322" s="612">
        <f t="shared" si="321"/>
        <v>1311</v>
      </c>
      <c r="I1322" s="598">
        <f t="shared" si="322"/>
        <v>0</v>
      </c>
      <c r="J1322" s="598">
        <f t="shared" si="330"/>
        <v>0</v>
      </c>
      <c r="K1322" s="598">
        <f t="shared" si="323"/>
        <v>0</v>
      </c>
      <c r="L1322" s="598">
        <f t="shared" si="324"/>
        <v>0</v>
      </c>
      <c r="M1322" s="598">
        <f t="shared" si="316"/>
        <v>0</v>
      </c>
      <c r="N1322" s="598">
        <f t="shared" si="325"/>
        <v>0</v>
      </c>
      <c r="P1322" s="610"/>
      <c r="V1322" s="598">
        <f t="shared" si="326"/>
        <v>0</v>
      </c>
      <c r="W1322" s="612">
        <f t="shared" si="327"/>
        <v>1311</v>
      </c>
      <c r="X1322" s="610"/>
      <c r="Y1322" s="610"/>
      <c r="AC1322">
        <f t="shared" si="317"/>
        <v>1903</v>
      </c>
      <c r="AD1322">
        <f t="shared" si="318"/>
        <v>8</v>
      </c>
      <c r="AE1322">
        <f t="shared" si="319"/>
        <v>0</v>
      </c>
      <c r="AF1322">
        <f>SUM($AE$10:AE1322)</f>
        <v>0</v>
      </c>
      <c r="AG1322">
        <f t="shared" si="320"/>
        <v>0</v>
      </c>
    </row>
    <row r="1323" spans="6:33" x14ac:dyDescent="0.2">
      <c r="F1323" s="610">
        <f t="shared" si="328"/>
        <v>1903</v>
      </c>
      <c r="G1323">
        <f t="shared" si="329"/>
        <v>1312</v>
      </c>
      <c r="H1323" s="612">
        <f t="shared" si="321"/>
        <v>1312</v>
      </c>
      <c r="I1323" s="598">
        <f t="shared" si="322"/>
        <v>0</v>
      </c>
      <c r="J1323" s="598">
        <f t="shared" si="330"/>
        <v>0</v>
      </c>
      <c r="K1323" s="598">
        <f t="shared" si="323"/>
        <v>0</v>
      </c>
      <c r="L1323" s="598">
        <f t="shared" si="324"/>
        <v>0</v>
      </c>
      <c r="M1323" s="598">
        <f t="shared" si="316"/>
        <v>0</v>
      </c>
      <c r="N1323" s="598">
        <f t="shared" si="325"/>
        <v>0</v>
      </c>
      <c r="P1323" s="610"/>
      <c r="V1323" s="598">
        <f t="shared" si="326"/>
        <v>0</v>
      </c>
      <c r="W1323" s="612">
        <f t="shared" si="327"/>
        <v>1312</v>
      </c>
      <c r="X1323" s="610"/>
      <c r="Y1323" s="610"/>
      <c r="AC1323">
        <f t="shared" si="317"/>
        <v>1903</v>
      </c>
      <c r="AD1323">
        <f t="shared" si="318"/>
        <v>8</v>
      </c>
      <c r="AE1323">
        <f t="shared" si="319"/>
        <v>0</v>
      </c>
      <c r="AF1323">
        <f>SUM($AE$10:AE1323)</f>
        <v>0</v>
      </c>
      <c r="AG1323">
        <f t="shared" si="320"/>
        <v>0</v>
      </c>
    </row>
    <row r="1324" spans="6:33" x14ac:dyDescent="0.2">
      <c r="F1324" s="610">
        <f t="shared" si="328"/>
        <v>1903</v>
      </c>
      <c r="G1324">
        <f t="shared" si="329"/>
        <v>1313</v>
      </c>
      <c r="H1324" s="612">
        <f t="shared" si="321"/>
        <v>1313</v>
      </c>
      <c r="I1324" s="598">
        <f t="shared" si="322"/>
        <v>0</v>
      </c>
      <c r="J1324" s="598">
        <f t="shared" si="330"/>
        <v>0</v>
      </c>
      <c r="K1324" s="598">
        <f t="shared" si="323"/>
        <v>0</v>
      </c>
      <c r="L1324" s="598">
        <f t="shared" si="324"/>
        <v>0</v>
      </c>
      <c r="M1324" s="598">
        <f t="shared" si="316"/>
        <v>0</v>
      </c>
      <c r="N1324" s="598">
        <f t="shared" si="325"/>
        <v>0</v>
      </c>
      <c r="P1324" s="610"/>
      <c r="V1324" s="598">
        <f t="shared" si="326"/>
        <v>0</v>
      </c>
      <c r="W1324" s="612">
        <f t="shared" si="327"/>
        <v>1313</v>
      </c>
      <c r="X1324" s="610"/>
      <c r="Y1324" s="610"/>
      <c r="AC1324">
        <f t="shared" si="317"/>
        <v>1903</v>
      </c>
      <c r="AD1324">
        <f t="shared" si="318"/>
        <v>8</v>
      </c>
      <c r="AE1324">
        <f t="shared" si="319"/>
        <v>0</v>
      </c>
      <c r="AF1324">
        <f>SUM($AE$10:AE1324)</f>
        <v>0</v>
      </c>
      <c r="AG1324">
        <f t="shared" si="320"/>
        <v>0</v>
      </c>
    </row>
    <row r="1325" spans="6:33" x14ac:dyDescent="0.2">
      <c r="F1325" s="610">
        <f t="shared" si="328"/>
        <v>1903</v>
      </c>
      <c r="G1325">
        <f t="shared" si="329"/>
        <v>1314</v>
      </c>
      <c r="H1325" s="612">
        <f t="shared" si="321"/>
        <v>1314</v>
      </c>
      <c r="I1325" s="598">
        <f t="shared" si="322"/>
        <v>0</v>
      </c>
      <c r="J1325" s="598">
        <f t="shared" si="330"/>
        <v>0</v>
      </c>
      <c r="K1325" s="598">
        <f t="shared" si="323"/>
        <v>0</v>
      </c>
      <c r="L1325" s="598">
        <f t="shared" si="324"/>
        <v>0</v>
      </c>
      <c r="M1325" s="598">
        <f t="shared" si="316"/>
        <v>0</v>
      </c>
      <c r="N1325" s="598">
        <f t="shared" si="325"/>
        <v>0</v>
      </c>
      <c r="P1325" s="610"/>
      <c r="V1325" s="598">
        <f t="shared" si="326"/>
        <v>0</v>
      </c>
      <c r="W1325" s="612">
        <f t="shared" si="327"/>
        <v>1314</v>
      </c>
      <c r="X1325" s="610"/>
      <c r="Y1325" s="610"/>
      <c r="AC1325">
        <f t="shared" si="317"/>
        <v>1903</v>
      </c>
      <c r="AD1325">
        <f t="shared" si="318"/>
        <v>8</v>
      </c>
      <c r="AE1325">
        <f t="shared" si="319"/>
        <v>0</v>
      </c>
      <c r="AF1325">
        <f>SUM($AE$10:AE1325)</f>
        <v>0</v>
      </c>
      <c r="AG1325">
        <f t="shared" si="320"/>
        <v>0</v>
      </c>
    </row>
    <row r="1326" spans="6:33" x14ac:dyDescent="0.2">
      <c r="F1326" s="610">
        <f t="shared" si="328"/>
        <v>1903</v>
      </c>
      <c r="G1326">
        <f t="shared" si="329"/>
        <v>1315</v>
      </c>
      <c r="H1326" s="612">
        <f t="shared" si="321"/>
        <v>1315</v>
      </c>
      <c r="I1326" s="598">
        <f t="shared" si="322"/>
        <v>0</v>
      </c>
      <c r="J1326" s="598">
        <f t="shared" si="330"/>
        <v>0</v>
      </c>
      <c r="K1326" s="598">
        <f t="shared" si="323"/>
        <v>0</v>
      </c>
      <c r="L1326" s="598">
        <f t="shared" si="324"/>
        <v>0</v>
      </c>
      <c r="M1326" s="598">
        <f t="shared" si="316"/>
        <v>0</v>
      </c>
      <c r="N1326" s="598">
        <f t="shared" si="325"/>
        <v>0</v>
      </c>
      <c r="P1326" s="610"/>
      <c r="V1326" s="598">
        <f t="shared" si="326"/>
        <v>0</v>
      </c>
      <c r="W1326" s="612">
        <f t="shared" si="327"/>
        <v>1315</v>
      </c>
      <c r="X1326" s="610"/>
      <c r="Y1326" s="610"/>
      <c r="AC1326">
        <f t="shared" si="317"/>
        <v>1903</v>
      </c>
      <c r="AD1326">
        <f t="shared" si="318"/>
        <v>8</v>
      </c>
      <c r="AE1326">
        <f t="shared" si="319"/>
        <v>0</v>
      </c>
      <c r="AF1326">
        <f>SUM($AE$10:AE1326)</f>
        <v>0</v>
      </c>
      <c r="AG1326">
        <f t="shared" si="320"/>
        <v>0</v>
      </c>
    </row>
    <row r="1327" spans="6:33" x14ac:dyDescent="0.2">
      <c r="F1327" s="610">
        <f t="shared" si="328"/>
        <v>1903</v>
      </c>
      <c r="G1327">
        <f t="shared" si="329"/>
        <v>1316</v>
      </c>
      <c r="H1327" s="612">
        <f t="shared" si="321"/>
        <v>1316</v>
      </c>
      <c r="I1327" s="598">
        <f t="shared" si="322"/>
        <v>0</v>
      </c>
      <c r="J1327" s="598">
        <f t="shared" si="330"/>
        <v>0</v>
      </c>
      <c r="K1327" s="598">
        <f t="shared" si="323"/>
        <v>0</v>
      </c>
      <c r="L1327" s="598">
        <f t="shared" si="324"/>
        <v>0</v>
      </c>
      <c r="M1327" s="598">
        <f t="shared" si="316"/>
        <v>0</v>
      </c>
      <c r="N1327" s="598">
        <f t="shared" si="325"/>
        <v>0</v>
      </c>
      <c r="P1327" s="610"/>
      <c r="V1327" s="598">
        <f t="shared" si="326"/>
        <v>0</v>
      </c>
      <c r="W1327" s="612">
        <f t="shared" si="327"/>
        <v>1316</v>
      </c>
      <c r="X1327" s="610"/>
      <c r="Y1327" s="610"/>
      <c r="AC1327">
        <f t="shared" si="317"/>
        <v>1903</v>
      </c>
      <c r="AD1327">
        <f t="shared" si="318"/>
        <v>8</v>
      </c>
      <c r="AE1327">
        <f t="shared" si="319"/>
        <v>0</v>
      </c>
      <c r="AF1327">
        <f>SUM($AE$10:AE1327)</f>
        <v>0</v>
      </c>
      <c r="AG1327">
        <f t="shared" si="320"/>
        <v>0</v>
      </c>
    </row>
    <row r="1328" spans="6:33" x14ac:dyDescent="0.2">
      <c r="F1328" s="610">
        <f t="shared" si="328"/>
        <v>1903</v>
      </c>
      <c r="G1328">
        <f t="shared" si="329"/>
        <v>1317</v>
      </c>
      <c r="H1328" s="612">
        <f t="shared" si="321"/>
        <v>1317</v>
      </c>
      <c r="I1328" s="598">
        <f t="shared" si="322"/>
        <v>0</v>
      </c>
      <c r="J1328" s="598">
        <f t="shared" si="330"/>
        <v>0</v>
      </c>
      <c r="K1328" s="598">
        <f t="shared" si="323"/>
        <v>0</v>
      </c>
      <c r="L1328" s="598">
        <f t="shared" si="324"/>
        <v>0</v>
      </c>
      <c r="M1328" s="598">
        <f t="shared" si="316"/>
        <v>0</v>
      </c>
      <c r="N1328" s="598">
        <f t="shared" si="325"/>
        <v>0</v>
      </c>
      <c r="P1328" s="610"/>
      <c r="V1328" s="598">
        <f t="shared" si="326"/>
        <v>0</v>
      </c>
      <c r="W1328" s="612">
        <f t="shared" si="327"/>
        <v>1317</v>
      </c>
      <c r="X1328" s="610"/>
      <c r="Y1328" s="610"/>
      <c r="AC1328">
        <f t="shared" si="317"/>
        <v>1903</v>
      </c>
      <c r="AD1328">
        <f t="shared" si="318"/>
        <v>8</v>
      </c>
      <c r="AE1328">
        <f t="shared" si="319"/>
        <v>0</v>
      </c>
      <c r="AF1328">
        <f>SUM($AE$10:AE1328)</f>
        <v>0</v>
      </c>
      <c r="AG1328">
        <f t="shared" si="320"/>
        <v>0</v>
      </c>
    </row>
    <row r="1329" spans="6:33" x14ac:dyDescent="0.2">
      <c r="F1329" s="610">
        <f t="shared" si="328"/>
        <v>1903</v>
      </c>
      <c r="G1329">
        <f t="shared" si="329"/>
        <v>1318</v>
      </c>
      <c r="H1329" s="612">
        <f t="shared" si="321"/>
        <v>1318</v>
      </c>
      <c r="I1329" s="598">
        <f t="shared" si="322"/>
        <v>0</v>
      </c>
      <c r="J1329" s="598">
        <f t="shared" si="330"/>
        <v>0</v>
      </c>
      <c r="K1329" s="598">
        <f t="shared" si="323"/>
        <v>0</v>
      </c>
      <c r="L1329" s="598">
        <f t="shared" si="324"/>
        <v>0</v>
      </c>
      <c r="M1329" s="598">
        <f t="shared" si="316"/>
        <v>0</v>
      </c>
      <c r="N1329" s="598">
        <f t="shared" si="325"/>
        <v>0</v>
      </c>
      <c r="P1329" s="610"/>
      <c r="V1329" s="598">
        <f t="shared" si="326"/>
        <v>0</v>
      </c>
      <c r="W1329" s="612">
        <f t="shared" si="327"/>
        <v>1318</v>
      </c>
      <c r="X1329" s="610"/>
      <c r="Y1329" s="610"/>
      <c r="AC1329">
        <f t="shared" si="317"/>
        <v>1903</v>
      </c>
      <c r="AD1329">
        <f t="shared" si="318"/>
        <v>8</v>
      </c>
      <c r="AE1329">
        <f t="shared" si="319"/>
        <v>0</v>
      </c>
      <c r="AF1329">
        <f>SUM($AE$10:AE1329)</f>
        <v>0</v>
      </c>
      <c r="AG1329">
        <f t="shared" si="320"/>
        <v>0</v>
      </c>
    </row>
    <row r="1330" spans="6:33" x14ac:dyDescent="0.2">
      <c r="F1330" s="610">
        <f t="shared" si="328"/>
        <v>1903</v>
      </c>
      <c r="G1330">
        <f t="shared" si="329"/>
        <v>1319</v>
      </c>
      <c r="H1330" s="612">
        <f t="shared" si="321"/>
        <v>1319</v>
      </c>
      <c r="I1330" s="598">
        <f t="shared" si="322"/>
        <v>0</v>
      </c>
      <c r="J1330" s="598">
        <f t="shared" si="330"/>
        <v>0</v>
      </c>
      <c r="K1330" s="598">
        <f t="shared" si="323"/>
        <v>0</v>
      </c>
      <c r="L1330" s="598">
        <f t="shared" si="324"/>
        <v>0</v>
      </c>
      <c r="M1330" s="598">
        <f t="shared" si="316"/>
        <v>0</v>
      </c>
      <c r="N1330" s="598">
        <f t="shared" si="325"/>
        <v>0</v>
      </c>
      <c r="P1330" s="610"/>
      <c r="V1330" s="598">
        <f t="shared" si="326"/>
        <v>0</v>
      </c>
      <c r="W1330" s="612">
        <f t="shared" si="327"/>
        <v>1319</v>
      </c>
      <c r="X1330" s="610"/>
      <c r="Y1330" s="610"/>
      <c r="AC1330">
        <f t="shared" si="317"/>
        <v>1903</v>
      </c>
      <c r="AD1330">
        <f t="shared" si="318"/>
        <v>8</v>
      </c>
      <c r="AE1330">
        <f t="shared" si="319"/>
        <v>0</v>
      </c>
      <c r="AF1330">
        <f>SUM($AE$10:AE1330)</f>
        <v>0</v>
      </c>
      <c r="AG1330">
        <f t="shared" si="320"/>
        <v>0</v>
      </c>
    </row>
    <row r="1331" spans="6:33" x14ac:dyDescent="0.2">
      <c r="F1331" s="610">
        <f t="shared" si="328"/>
        <v>1903</v>
      </c>
      <c r="G1331">
        <f t="shared" si="329"/>
        <v>1320</v>
      </c>
      <c r="H1331" s="612">
        <f t="shared" si="321"/>
        <v>1320</v>
      </c>
      <c r="I1331" s="598">
        <f t="shared" si="322"/>
        <v>0</v>
      </c>
      <c r="J1331" s="598">
        <f t="shared" si="330"/>
        <v>0</v>
      </c>
      <c r="K1331" s="598">
        <f t="shared" si="323"/>
        <v>0</v>
      </c>
      <c r="L1331" s="598">
        <f t="shared" si="324"/>
        <v>0</v>
      </c>
      <c r="M1331" s="598">
        <f t="shared" si="316"/>
        <v>0</v>
      </c>
      <c r="N1331" s="598">
        <f t="shared" si="325"/>
        <v>0</v>
      </c>
      <c r="P1331" s="610"/>
      <c r="V1331" s="598">
        <f t="shared" si="326"/>
        <v>0</v>
      </c>
      <c r="W1331" s="612">
        <f t="shared" si="327"/>
        <v>1320</v>
      </c>
      <c r="X1331" s="610"/>
      <c r="Y1331" s="610"/>
      <c r="AC1331">
        <f t="shared" si="317"/>
        <v>1903</v>
      </c>
      <c r="AD1331">
        <f t="shared" si="318"/>
        <v>8</v>
      </c>
      <c r="AE1331">
        <f t="shared" si="319"/>
        <v>0</v>
      </c>
      <c r="AF1331">
        <f>SUM($AE$10:AE1331)</f>
        <v>0</v>
      </c>
      <c r="AG1331">
        <f t="shared" si="320"/>
        <v>0</v>
      </c>
    </row>
    <row r="1332" spans="6:33" x14ac:dyDescent="0.2">
      <c r="F1332" s="610">
        <f t="shared" si="328"/>
        <v>1903</v>
      </c>
      <c r="G1332">
        <f t="shared" si="329"/>
        <v>1321</v>
      </c>
      <c r="H1332" s="612">
        <f t="shared" si="321"/>
        <v>1321</v>
      </c>
      <c r="I1332" s="598">
        <f t="shared" si="322"/>
        <v>0</v>
      </c>
      <c r="J1332" s="598">
        <f t="shared" si="330"/>
        <v>0</v>
      </c>
      <c r="K1332" s="598">
        <f t="shared" si="323"/>
        <v>0</v>
      </c>
      <c r="L1332" s="598">
        <f t="shared" si="324"/>
        <v>0</v>
      </c>
      <c r="M1332" s="598">
        <f t="shared" si="316"/>
        <v>0</v>
      </c>
      <c r="N1332" s="598">
        <f t="shared" si="325"/>
        <v>0</v>
      </c>
      <c r="P1332" s="610"/>
      <c r="V1332" s="598">
        <f t="shared" si="326"/>
        <v>0</v>
      </c>
      <c r="W1332" s="612">
        <f t="shared" si="327"/>
        <v>1321</v>
      </c>
      <c r="X1332" s="610"/>
      <c r="Y1332" s="610"/>
      <c r="AC1332">
        <f t="shared" si="317"/>
        <v>1903</v>
      </c>
      <c r="AD1332">
        <f t="shared" si="318"/>
        <v>8</v>
      </c>
      <c r="AE1332">
        <f t="shared" si="319"/>
        <v>0</v>
      </c>
      <c r="AF1332">
        <f>SUM($AE$10:AE1332)</f>
        <v>0</v>
      </c>
      <c r="AG1332">
        <f t="shared" si="320"/>
        <v>0</v>
      </c>
    </row>
    <row r="1333" spans="6:33" x14ac:dyDescent="0.2">
      <c r="F1333" s="610">
        <f t="shared" si="328"/>
        <v>1903</v>
      </c>
      <c r="G1333">
        <f t="shared" si="329"/>
        <v>1322</v>
      </c>
      <c r="H1333" s="612">
        <f t="shared" si="321"/>
        <v>1322</v>
      </c>
      <c r="I1333" s="598">
        <f t="shared" si="322"/>
        <v>0</v>
      </c>
      <c r="J1333" s="598">
        <f t="shared" si="330"/>
        <v>0</v>
      </c>
      <c r="K1333" s="598">
        <f t="shared" si="323"/>
        <v>0</v>
      </c>
      <c r="L1333" s="598">
        <f t="shared" si="324"/>
        <v>0</v>
      </c>
      <c r="M1333" s="598">
        <f t="shared" si="316"/>
        <v>0</v>
      </c>
      <c r="N1333" s="598">
        <f t="shared" si="325"/>
        <v>0</v>
      </c>
      <c r="P1333" s="610"/>
      <c r="V1333" s="598">
        <f t="shared" si="326"/>
        <v>0</v>
      </c>
      <c r="W1333" s="612">
        <f t="shared" si="327"/>
        <v>1322</v>
      </c>
      <c r="X1333" s="610"/>
      <c r="Y1333" s="610"/>
      <c r="AC1333">
        <f t="shared" si="317"/>
        <v>1903</v>
      </c>
      <c r="AD1333">
        <f t="shared" si="318"/>
        <v>8</v>
      </c>
      <c r="AE1333">
        <f t="shared" si="319"/>
        <v>0</v>
      </c>
      <c r="AF1333">
        <f>SUM($AE$10:AE1333)</f>
        <v>0</v>
      </c>
      <c r="AG1333">
        <f t="shared" si="320"/>
        <v>0</v>
      </c>
    </row>
    <row r="1334" spans="6:33" x14ac:dyDescent="0.2">
      <c r="F1334" s="610">
        <f t="shared" si="328"/>
        <v>1903</v>
      </c>
      <c r="G1334">
        <f t="shared" si="329"/>
        <v>1323</v>
      </c>
      <c r="H1334" s="612">
        <f t="shared" si="321"/>
        <v>1323</v>
      </c>
      <c r="I1334" s="598">
        <f t="shared" si="322"/>
        <v>0</v>
      </c>
      <c r="J1334" s="598">
        <f t="shared" si="330"/>
        <v>0</v>
      </c>
      <c r="K1334" s="598">
        <f t="shared" si="323"/>
        <v>0</v>
      </c>
      <c r="L1334" s="598">
        <f t="shared" si="324"/>
        <v>0</v>
      </c>
      <c r="M1334" s="598">
        <f t="shared" si="316"/>
        <v>0</v>
      </c>
      <c r="N1334" s="598">
        <f t="shared" si="325"/>
        <v>0</v>
      </c>
      <c r="P1334" s="610"/>
      <c r="V1334" s="598">
        <f t="shared" si="326"/>
        <v>0</v>
      </c>
      <c r="W1334" s="612">
        <f t="shared" si="327"/>
        <v>1323</v>
      </c>
      <c r="X1334" s="610"/>
      <c r="Y1334" s="610"/>
      <c r="AC1334">
        <f t="shared" si="317"/>
        <v>1903</v>
      </c>
      <c r="AD1334">
        <f t="shared" si="318"/>
        <v>8</v>
      </c>
      <c r="AE1334">
        <f t="shared" si="319"/>
        <v>0</v>
      </c>
      <c r="AF1334">
        <f>SUM($AE$10:AE1334)</f>
        <v>0</v>
      </c>
      <c r="AG1334">
        <f t="shared" si="320"/>
        <v>0</v>
      </c>
    </row>
    <row r="1335" spans="6:33" x14ac:dyDescent="0.2">
      <c r="F1335" s="610">
        <f t="shared" si="328"/>
        <v>1903</v>
      </c>
      <c r="G1335">
        <f t="shared" si="329"/>
        <v>1324</v>
      </c>
      <c r="H1335" s="612">
        <f t="shared" si="321"/>
        <v>1324</v>
      </c>
      <c r="I1335" s="598">
        <f t="shared" si="322"/>
        <v>0</v>
      </c>
      <c r="J1335" s="598">
        <f t="shared" si="330"/>
        <v>0</v>
      </c>
      <c r="K1335" s="598">
        <f t="shared" si="323"/>
        <v>0</v>
      </c>
      <c r="L1335" s="598">
        <f t="shared" si="324"/>
        <v>0</v>
      </c>
      <c r="M1335" s="598">
        <f t="shared" si="316"/>
        <v>0</v>
      </c>
      <c r="N1335" s="598">
        <f t="shared" si="325"/>
        <v>0</v>
      </c>
      <c r="P1335" s="610"/>
      <c r="V1335" s="598">
        <f t="shared" si="326"/>
        <v>0</v>
      </c>
      <c r="W1335" s="612">
        <f t="shared" si="327"/>
        <v>1324</v>
      </c>
      <c r="X1335" s="610"/>
      <c r="Y1335" s="610"/>
      <c r="AC1335">
        <f t="shared" si="317"/>
        <v>1903</v>
      </c>
      <c r="AD1335">
        <f t="shared" si="318"/>
        <v>8</v>
      </c>
      <c r="AE1335">
        <f t="shared" si="319"/>
        <v>0</v>
      </c>
      <c r="AF1335">
        <f>SUM($AE$10:AE1335)</f>
        <v>0</v>
      </c>
      <c r="AG1335">
        <f t="shared" si="320"/>
        <v>0</v>
      </c>
    </row>
    <row r="1336" spans="6:33" x14ac:dyDescent="0.2">
      <c r="F1336" s="610">
        <f t="shared" si="328"/>
        <v>1903</v>
      </c>
      <c r="G1336">
        <f t="shared" si="329"/>
        <v>1325</v>
      </c>
      <c r="H1336" s="612">
        <f t="shared" si="321"/>
        <v>1325</v>
      </c>
      <c r="I1336" s="598">
        <f t="shared" si="322"/>
        <v>0</v>
      </c>
      <c r="J1336" s="598">
        <f t="shared" si="330"/>
        <v>0</v>
      </c>
      <c r="K1336" s="598">
        <f t="shared" si="323"/>
        <v>0</v>
      </c>
      <c r="L1336" s="598">
        <f t="shared" si="324"/>
        <v>0</v>
      </c>
      <c r="M1336" s="598">
        <f t="shared" si="316"/>
        <v>0</v>
      </c>
      <c r="N1336" s="598">
        <f t="shared" si="325"/>
        <v>0</v>
      </c>
      <c r="P1336" s="610"/>
      <c r="V1336" s="598">
        <f t="shared" si="326"/>
        <v>0</v>
      </c>
      <c r="W1336" s="612">
        <f t="shared" si="327"/>
        <v>1325</v>
      </c>
      <c r="X1336" s="610"/>
      <c r="Y1336" s="610"/>
      <c r="AC1336">
        <f t="shared" si="317"/>
        <v>1903</v>
      </c>
      <c r="AD1336">
        <f t="shared" si="318"/>
        <v>8</v>
      </c>
      <c r="AE1336">
        <f t="shared" si="319"/>
        <v>0</v>
      </c>
      <c r="AF1336">
        <f>SUM($AE$10:AE1336)</f>
        <v>0</v>
      </c>
      <c r="AG1336">
        <f t="shared" si="320"/>
        <v>0</v>
      </c>
    </row>
    <row r="1337" spans="6:33" x14ac:dyDescent="0.2">
      <c r="F1337" s="610">
        <f t="shared" si="328"/>
        <v>1903</v>
      </c>
      <c r="G1337">
        <f t="shared" si="329"/>
        <v>1326</v>
      </c>
      <c r="H1337" s="612">
        <f t="shared" si="321"/>
        <v>1326</v>
      </c>
      <c r="I1337" s="598">
        <f t="shared" si="322"/>
        <v>0</v>
      </c>
      <c r="J1337" s="598">
        <f t="shared" si="330"/>
        <v>0</v>
      </c>
      <c r="K1337" s="598">
        <f t="shared" si="323"/>
        <v>0</v>
      </c>
      <c r="L1337" s="598">
        <f t="shared" si="324"/>
        <v>0</v>
      </c>
      <c r="M1337" s="598">
        <f t="shared" si="316"/>
        <v>0</v>
      </c>
      <c r="N1337" s="598">
        <f t="shared" si="325"/>
        <v>0</v>
      </c>
      <c r="P1337" s="610"/>
      <c r="V1337" s="598">
        <f t="shared" si="326"/>
        <v>0</v>
      </c>
      <c r="W1337" s="612">
        <f t="shared" si="327"/>
        <v>1326</v>
      </c>
      <c r="X1337" s="610"/>
      <c r="Y1337" s="610"/>
      <c r="AC1337">
        <f t="shared" si="317"/>
        <v>1903</v>
      </c>
      <c r="AD1337">
        <f t="shared" si="318"/>
        <v>8</v>
      </c>
      <c r="AE1337">
        <f t="shared" si="319"/>
        <v>0</v>
      </c>
      <c r="AF1337">
        <f>SUM($AE$10:AE1337)</f>
        <v>0</v>
      </c>
      <c r="AG1337">
        <f t="shared" si="320"/>
        <v>0</v>
      </c>
    </row>
    <row r="1338" spans="6:33" x14ac:dyDescent="0.2">
      <c r="F1338" s="610">
        <f t="shared" si="328"/>
        <v>1903</v>
      </c>
      <c r="G1338">
        <f t="shared" si="329"/>
        <v>1327</v>
      </c>
      <c r="H1338" s="612">
        <f t="shared" si="321"/>
        <v>1327</v>
      </c>
      <c r="I1338" s="598">
        <f t="shared" si="322"/>
        <v>0</v>
      </c>
      <c r="J1338" s="598">
        <f t="shared" si="330"/>
        <v>0</v>
      </c>
      <c r="K1338" s="598">
        <f t="shared" si="323"/>
        <v>0</v>
      </c>
      <c r="L1338" s="598">
        <f t="shared" si="324"/>
        <v>0</v>
      </c>
      <c r="M1338" s="598">
        <f t="shared" si="316"/>
        <v>0</v>
      </c>
      <c r="N1338" s="598">
        <f t="shared" si="325"/>
        <v>0</v>
      </c>
      <c r="P1338" s="610"/>
      <c r="V1338" s="598">
        <f t="shared" si="326"/>
        <v>0</v>
      </c>
      <c r="W1338" s="612">
        <f t="shared" si="327"/>
        <v>1327</v>
      </c>
      <c r="X1338" s="610"/>
      <c r="Y1338" s="610"/>
      <c r="AC1338">
        <f t="shared" si="317"/>
        <v>1903</v>
      </c>
      <c r="AD1338">
        <f t="shared" si="318"/>
        <v>8</v>
      </c>
      <c r="AE1338">
        <f t="shared" si="319"/>
        <v>0</v>
      </c>
      <c r="AF1338">
        <f>SUM($AE$10:AE1338)</f>
        <v>0</v>
      </c>
      <c r="AG1338">
        <f t="shared" si="320"/>
        <v>0</v>
      </c>
    </row>
    <row r="1339" spans="6:33" x14ac:dyDescent="0.2">
      <c r="F1339" s="610">
        <f t="shared" si="328"/>
        <v>1903</v>
      </c>
      <c r="G1339">
        <f t="shared" si="329"/>
        <v>1328</v>
      </c>
      <c r="H1339" s="612">
        <f t="shared" si="321"/>
        <v>1328</v>
      </c>
      <c r="I1339" s="598">
        <f t="shared" si="322"/>
        <v>0</v>
      </c>
      <c r="J1339" s="598">
        <f t="shared" si="330"/>
        <v>0</v>
      </c>
      <c r="K1339" s="598">
        <f t="shared" si="323"/>
        <v>0</v>
      </c>
      <c r="L1339" s="598">
        <f t="shared" si="324"/>
        <v>0</v>
      </c>
      <c r="M1339" s="598">
        <f t="shared" si="316"/>
        <v>0</v>
      </c>
      <c r="N1339" s="598">
        <f t="shared" si="325"/>
        <v>0</v>
      </c>
      <c r="P1339" s="610"/>
      <c r="V1339" s="598">
        <f t="shared" si="326"/>
        <v>0</v>
      </c>
      <c r="W1339" s="612">
        <f t="shared" si="327"/>
        <v>1328</v>
      </c>
      <c r="X1339" s="610"/>
      <c r="Y1339" s="610"/>
      <c r="AC1339">
        <f t="shared" si="317"/>
        <v>1903</v>
      </c>
      <c r="AD1339">
        <f t="shared" si="318"/>
        <v>8</v>
      </c>
      <c r="AE1339">
        <f t="shared" si="319"/>
        <v>0</v>
      </c>
      <c r="AF1339">
        <f>SUM($AE$10:AE1339)</f>
        <v>0</v>
      </c>
      <c r="AG1339">
        <f t="shared" si="320"/>
        <v>0</v>
      </c>
    </row>
    <row r="1340" spans="6:33" x14ac:dyDescent="0.2">
      <c r="F1340" s="610">
        <f t="shared" si="328"/>
        <v>1903</v>
      </c>
      <c r="G1340">
        <f t="shared" si="329"/>
        <v>1329</v>
      </c>
      <c r="H1340" s="612">
        <f t="shared" si="321"/>
        <v>1329</v>
      </c>
      <c r="I1340" s="598">
        <f t="shared" si="322"/>
        <v>0</v>
      </c>
      <c r="J1340" s="598">
        <f t="shared" si="330"/>
        <v>0</v>
      </c>
      <c r="K1340" s="598">
        <f t="shared" si="323"/>
        <v>0</v>
      </c>
      <c r="L1340" s="598">
        <f t="shared" si="324"/>
        <v>0</v>
      </c>
      <c r="M1340" s="598">
        <f t="shared" si="316"/>
        <v>0</v>
      </c>
      <c r="N1340" s="598">
        <f t="shared" si="325"/>
        <v>0</v>
      </c>
      <c r="P1340" s="610"/>
      <c r="V1340" s="598">
        <f t="shared" si="326"/>
        <v>0</v>
      </c>
      <c r="W1340" s="612">
        <f t="shared" si="327"/>
        <v>1329</v>
      </c>
      <c r="X1340" s="610"/>
      <c r="Y1340" s="610"/>
      <c r="AC1340">
        <f t="shared" si="317"/>
        <v>1903</v>
      </c>
      <c r="AD1340">
        <f t="shared" si="318"/>
        <v>8</v>
      </c>
      <c r="AE1340">
        <f t="shared" si="319"/>
        <v>0</v>
      </c>
      <c r="AF1340">
        <f>SUM($AE$10:AE1340)</f>
        <v>0</v>
      </c>
      <c r="AG1340">
        <f t="shared" si="320"/>
        <v>0</v>
      </c>
    </row>
    <row r="1341" spans="6:33" x14ac:dyDescent="0.2">
      <c r="F1341" s="610">
        <f t="shared" si="328"/>
        <v>1903</v>
      </c>
      <c r="G1341">
        <f t="shared" si="329"/>
        <v>1330</v>
      </c>
      <c r="H1341" s="612">
        <f t="shared" si="321"/>
        <v>1330</v>
      </c>
      <c r="I1341" s="598">
        <f t="shared" si="322"/>
        <v>0</v>
      </c>
      <c r="J1341" s="598">
        <f t="shared" si="330"/>
        <v>0</v>
      </c>
      <c r="K1341" s="598">
        <f t="shared" si="323"/>
        <v>0</v>
      </c>
      <c r="L1341" s="598">
        <f t="shared" si="324"/>
        <v>0</v>
      </c>
      <c r="M1341" s="598">
        <f t="shared" si="316"/>
        <v>0</v>
      </c>
      <c r="N1341" s="598">
        <f t="shared" si="325"/>
        <v>0</v>
      </c>
      <c r="P1341" s="610"/>
      <c r="V1341" s="598">
        <f t="shared" si="326"/>
        <v>0</v>
      </c>
      <c r="W1341" s="612">
        <f t="shared" si="327"/>
        <v>1330</v>
      </c>
      <c r="X1341" s="610"/>
      <c r="Y1341" s="610"/>
      <c r="AC1341">
        <f t="shared" si="317"/>
        <v>1903</v>
      </c>
      <c r="AD1341">
        <f t="shared" si="318"/>
        <v>8</v>
      </c>
      <c r="AE1341">
        <f t="shared" si="319"/>
        <v>0</v>
      </c>
      <c r="AF1341">
        <f>SUM($AE$10:AE1341)</f>
        <v>0</v>
      </c>
      <c r="AG1341">
        <f t="shared" si="320"/>
        <v>0</v>
      </c>
    </row>
    <row r="1342" spans="6:33" x14ac:dyDescent="0.2">
      <c r="F1342" s="610">
        <f t="shared" si="328"/>
        <v>1903</v>
      </c>
      <c r="G1342">
        <f t="shared" si="329"/>
        <v>1331</v>
      </c>
      <c r="H1342" s="612">
        <f t="shared" si="321"/>
        <v>1331</v>
      </c>
      <c r="I1342" s="598">
        <f t="shared" si="322"/>
        <v>0</v>
      </c>
      <c r="J1342" s="598">
        <f t="shared" si="330"/>
        <v>0</v>
      </c>
      <c r="K1342" s="598">
        <f t="shared" si="323"/>
        <v>0</v>
      </c>
      <c r="L1342" s="598">
        <f t="shared" si="324"/>
        <v>0</v>
      </c>
      <c r="M1342" s="598">
        <f t="shared" si="316"/>
        <v>0</v>
      </c>
      <c r="N1342" s="598">
        <f t="shared" si="325"/>
        <v>0</v>
      </c>
      <c r="P1342" s="610"/>
      <c r="V1342" s="598">
        <f t="shared" si="326"/>
        <v>0</v>
      </c>
      <c r="W1342" s="612">
        <f t="shared" si="327"/>
        <v>1331</v>
      </c>
      <c r="X1342" s="610"/>
      <c r="Y1342" s="610"/>
      <c r="AC1342">
        <f t="shared" si="317"/>
        <v>1903</v>
      </c>
      <c r="AD1342">
        <f t="shared" si="318"/>
        <v>8</v>
      </c>
      <c r="AE1342">
        <f t="shared" si="319"/>
        <v>0</v>
      </c>
      <c r="AF1342">
        <f>SUM($AE$10:AE1342)</f>
        <v>0</v>
      </c>
      <c r="AG1342">
        <f t="shared" si="320"/>
        <v>0</v>
      </c>
    </row>
    <row r="1343" spans="6:33" x14ac:dyDescent="0.2">
      <c r="F1343" s="610">
        <f t="shared" si="328"/>
        <v>1903</v>
      </c>
      <c r="G1343">
        <f t="shared" si="329"/>
        <v>1332</v>
      </c>
      <c r="H1343" s="612">
        <f t="shared" si="321"/>
        <v>1332</v>
      </c>
      <c r="I1343" s="598">
        <f t="shared" si="322"/>
        <v>0</v>
      </c>
      <c r="J1343" s="598">
        <f t="shared" si="330"/>
        <v>0</v>
      </c>
      <c r="K1343" s="598">
        <f t="shared" si="323"/>
        <v>0</v>
      </c>
      <c r="L1343" s="598">
        <f t="shared" si="324"/>
        <v>0</v>
      </c>
      <c r="M1343" s="598">
        <f t="shared" si="316"/>
        <v>0</v>
      </c>
      <c r="N1343" s="598">
        <f t="shared" si="325"/>
        <v>0</v>
      </c>
      <c r="P1343" s="610"/>
      <c r="V1343" s="598">
        <f t="shared" si="326"/>
        <v>0</v>
      </c>
      <c r="W1343" s="612">
        <f t="shared" si="327"/>
        <v>1332</v>
      </c>
      <c r="X1343" s="610"/>
      <c r="Y1343" s="610"/>
      <c r="AC1343">
        <f t="shared" si="317"/>
        <v>1903</v>
      </c>
      <c r="AD1343">
        <f t="shared" si="318"/>
        <v>8</v>
      </c>
      <c r="AE1343">
        <f t="shared" si="319"/>
        <v>0</v>
      </c>
      <c r="AF1343">
        <f>SUM($AE$10:AE1343)</f>
        <v>0</v>
      </c>
      <c r="AG1343">
        <f t="shared" si="320"/>
        <v>0</v>
      </c>
    </row>
    <row r="1344" spans="6:33" x14ac:dyDescent="0.2">
      <c r="F1344" s="610">
        <f t="shared" si="328"/>
        <v>1903</v>
      </c>
      <c r="G1344">
        <f t="shared" si="329"/>
        <v>1333</v>
      </c>
      <c r="H1344" s="612">
        <f t="shared" si="321"/>
        <v>1333</v>
      </c>
      <c r="I1344" s="598">
        <f t="shared" si="322"/>
        <v>0</v>
      </c>
      <c r="J1344" s="598">
        <f t="shared" si="330"/>
        <v>0</v>
      </c>
      <c r="K1344" s="598">
        <f t="shared" si="323"/>
        <v>0</v>
      </c>
      <c r="L1344" s="598">
        <f t="shared" si="324"/>
        <v>0</v>
      </c>
      <c r="M1344" s="598">
        <f t="shared" si="316"/>
        <v>0</v>
      </c>
      <c r="N1344" s="598">
        <f t="shared" si="325"/>
        <v>0</v>
      </c>
      <c r="P1344" s="610"/>
      <c r="V1344" s="598">
        <f t="shared" si="326"/>
        <v>0</v>
      </c>
      <c r="W1344" s="612">
        <f t="shared" si="327"/>
        <v>1333</v>
      </c>
      <c r="X1344" s="610"/>
      <c r="Y1344" s="610"/>
      <c r="AC1344">
        <f t="shared" si="317"/>
        <v>1903</v>
      </c>
      <c r="AD1344">
        <f t="shared" si="318"/>
        <v>8</v>
      </c>
      <c r="AE1344">
        <f t="shared" si="319"/>
        <v>0</v>
      </c>
      <c r="AF1344">
        <f>SUM($AE$10:AE1344)</f>
        <v>0</v>
      </c>
      <c r="AG1344">
        <f t="shared" si="320"/>
        <v>0</v>
      </c>
    </row>
    <row r="1345" spans="6:33" x14ac:dyDescent="0.2">
      <c r="F1345" s="610">
        <f t="shared" si="328"/>
        <v>1903</v>
      </c>
      <c r="G1345">
        <f t="shared" si="329"/>
        <v>1334</v>
      </c>
      <c r="H1345" s="612">
        <f t="shared" si="321"/>
        <v>1334</v>
      </c>
      <c r="I1345" s="598">
        <f t="shared" si="322"/>
        <v>0</v>
      </c>
      <c r="J1345" s="598">
        <f t="shared" si="330"/>
        <v>0</v>
      </c>
      <c r="K1345" s="598">
        <f t="shared" si="323"/>
        <v>0</v>
      </c>
      <c r="L1345" s="598">
        <f t="shared" si="324"/>
        <v>0</v>
      </c>
      <c r="M1345" s="598">
        <f t="shared" si="316"/>
        <v>0</v>
      </c>
      <c r="N1345" s="598">
        <f t="shared" si="325"/>
        <v>0</v>
      </c>
      <c r="P1345" s="610"/>
      <c r="V1345" s="598">
        <f t="shared" si="326"/>
        <v>0</v>
      </c>
      <c r="W1345" s="612">
        <f t="shared" si="327"/>
        <v>1334</v>
      </c>
      <c r="X1345" s="610"/>
      <c r="Y1345" s="610"/>
      <c r="AC1345">
        <f t="shared" si="317"/>
        <v>1903</v>
      </c>
      <c r="AD1345">
        <f t="shared" si="318"/>
        <v>8</v>
      </c>
      <c r="AE1345">
        <f t="shared" si="319"/>
        <v>0</v>
      </c>
      <c r="AF1345">
        <f>SUM($AE$10:AE1345)</f>
        <v>0</v>
      </c>
      <c r="AG1345">
        <f t="shared" si="320"/>
        <v>0</v>
      </c>
    </row>
    <row r="1346" spans="6:33" x14ac:dyDescent="0.2">
      <c r="F1346" s="610">
        <f t="shared" si="328"/>
        <v>1903</v>
      </c>
      <c r="G1346">
        <f t="shared" si="329"/>
        <v>1335</v>
      </c>
      <c r="H1346" s="612">
        <f t="shared" si="321"/>
        <v>1335</v>
      </c>
      <c r="I1346" s="598">
        <f t="shared" si="322"/>
        <v>0</v>
      </c>
      <c r="J1346" s="598">
        <f t="shared" si="330"/>
        <v>0</v>
      </c>
      <c r="K1346" s="598">
        <f t="shared" si="323"/>
        <v>0</v>
      </c>
      <c r="L1346" s="598">
        <f t="shared" si="324"/>
        <v>0</v>
      </c>
      <c r="M1346" s="598">
        <f t="shared" si="316"/>
        <v>0</v>
      </c>
      <c r="N1346" s="598">
        <f t="shared" si="325"/>
        <v>0</v>
      </c>
      <c r="P1346" s="610"/>
      <c r="V1346" s="598">
        <f t="shared" si="326"/>
        <v>0</v>
      </c>
      <c r="W1346" s="612">
        <f t="shared" si="327"/>
        <v>1335</v>
      </c>
      <c r="X1346" s="610"/>
      <c r="Y1346" s="610"/>
      <c r="AC1346">
        <f t="shared" si="317"/>
        <v>1903</v>
      </c>
      <c r="AD1346">
        <f t="shared" si="318"/>
        <v>8</v>
      </c>
      <c r="AE1346">
        <f t="shared" si="319"/>
        <v>0</v>
      </c>
      <c r="AF1346">
        <f>SUM($AE$10:AE1346)</f>
        <v>0</v>
      </c>
      <c r="AG1346">
        <f t="shared" si="320"/>
        <v>0</v>
      </c>
    </row>
    <row r="1347" spans="6:33" x14ac:dyDescent="0.2">
      <c r="F1347" s="610">
        <f t="shared" si="328"/>
        <v>1903</v>
      </c>
      <c r="G1347">
        <f t="shared" si="329"/>
        <v>1336</v>
      </c>
      <c r="H1347" s="612">
        <f t="shared" si="321"/>
        <v>1336</v>
      </c>
      <c r="I1347" s="598">
        <f t="shared" si="322"/>
        <v>0</v>
      </c>
      <c r="J1347" s="598">
        <f t="shared" si="330"/>
        <v>0</v>
      </c>
      <c r="K1347" s="598">
        <f t="shared" si="323"/>
        <v>0</v>
      </c>
      <c r="L1347" s="598">
        <f t="shared" si="324"/>
        <v>0</v>
      </c>
      <c r="M1347" s="598">
        <f t="shared" si="316"/>
        <v>0</v>
      </c>
      <c r="N1347" s="598">
        <f t="shared" si="325"/>
        <v>0</v>
      </c>
      <c r="P1347" s="610"/>
      <c r="V1347" s="598">
        <f t="shared" si="326"/>
        <v>0</v>
      </c>
      <c r="W1347" s="612">
        <f t="shared" si="327"/>
        <v>1336</v>
      </c>
      <c r="X1347" s="610"/>
      <c r="Y1347" s="610"/>
      <c r="AC1347">
        <f t="shared" si="317"/>
        <v>1903</v>
      </c>
      <c r="AD1347">
        <f t="shared" si="318"/>
        <v>8</v>
      </c>
      <c r="AE1347">
        <f t="shared" si="319"/>
        <v>0</v>
      </c>
      <c r="AF1347">
        <f>SUM($AE$10:AE1347)</f>
        <v>0</v>
      </c>
      <c r="AG1347">
        <f t="shared" si="320"/>
        <v>0</v>
      </c>
    </row>
    <row r="1348" spans="6:33" x14ac:dyDescent="0.2">
      <c r="F1348" s="610">
        <f t="shared" si="328"/>
        <v>1903</v>
      </c>
      <c r="G1348">
        <f t="shared" si="329"/>
        <v>1337</v>
      </c>
      <c r="H1348" s="612">
        <f t="shared" si="321"/>
        <v>1337</v>
      </c>
      <c r="I1348" s="598">
        <f t="shared" si="322"/>
        <v>0</v>
      </c>
      <c r="J1348" s="598">
        <f t="shared" si="330"/>
        <v>0</v>
      </c>
      <c r="K1348" s="598">
        <f t="shared" si="323"/>
        <v>0</v>
      </c>
      <c r="L1348" s="598">
        <f t="shared" si="324"/>
        <v>0</v>
      </c>
      <c r="M1348" s="598">
        <f t="shared" si="316"/>
        <v>0</v>
      </c>
      <c r="N1348" s="598">
        <f t="shared" si="325"/>
        <v>0</v>
      </c>
      <c r="P1348" s="610"/>
      <c r="V1348" s="598">
        <f t="shared" si="326"/>
        <v>0</v>
      </c>
      <c r="W1348" s="612">
        <f t="shared" si="327"/>
        <v>1337</v>
      </c>
      <c r="X1348" s="610"/>
      <c r="Y1348" s="610"/>
      <c r="AC1348">
        <f t="shared" si="317"/>
        <v>1903</v>
      </c>
      <c r="AD1348">
        <f t="shared" si="318"/>
        <v>8</v>
      </c>
      <c r="AE1348">
        <f t="shared" si="319"/>
        <v>0</v>
      </c>
      <c r="AF1348">
        <f>SUM($AE$10:AE1348)</f>
        <v>0</v>
      </c>
      <c r="AG1348">
        <f t="shared" si="320"/>
        <v>0</v>
      </c>
    </row>
    <row r="1349" spans="6:33" x14ac:dyDescent="0.2">
      <c r="F1349" s="610">
        <f t="shared" si="328"/>
        <v>1903</v>
      </c>
      <c r="G1349">
        <f t="shared" si="329"/>
        <v>1338</v>
      </c>
      <c r="H1349" s="612">
        <f t="shared" si="321"/>
        <v>1338</v>
      </c>
      <c r="I1349" s="598">
        <f t="shared" si="322"/>
        <v>0</v>
      </c>
      <c r="J1349" s="598">
        <f t="shared" si="330"/>
        <v>0</v>
      </c>
      <c r="K1349" s="598">
        <f t="shared" si="323"/>
        <v>0</v>
      </c>
      <c r="L1349" s="598">
        <f t="shared" si="324"/>
        <v>0</v>
      </c>
      <c r="M1349" s="598">
        <f t="shared" si="316"/>
        <v>0</v>
      </c>
      <c r="N1349" s="598">
        <f t="shared" si="325"/>
        <v>0</v>
      </c>
      <c r="P1349" s="610"/>
      <c r="V1349" s="598">
        <f t="shared" si="326"/>
        <v>0</v>
      </c>
      <c r="W1349" s="612">
        <f t="shared" si="327"/>
        <v>1338</v>
      </c>
      <c r="X1349" s="610"/>
      <c r="Y1349" s="610"/>
      <c r="AC1349">
        <f t="shared" si="317"/>
        <v>1903</v>
      </c>
      <c r="AD1349">
        <f t="shared" si="318"/>
        <v>8</v>
      </c>
      <c r="AE1349">
        <f t="shared" si="319"/>
        <v>0</v>
      </c>
      <c r="AF1349">
        <f>SUM($AE$10:AE1349)</f>
        <v>0</v>
      </c>
      <c r="AG1349">
        <f t="shared" si="320"/>
        <v>0</v>
      </c>
    </row>
    <row r="1350" spans="6:33" x14ac:dyDescent="0.2">
      <c r="F1350" s="610">
        <f t="shared" si="328"/>
        <v>1903</v>
      </c>
      <c r="G1350">
        <f t="shared" si="329"/>
        <v>1339</v>
      </c>
      <c r="H1350" s="612">
        <f t="shared" si="321"/>
        <v>1339</v>
      </c>
      <c r="I1350" s="598">
        <f t="shared" si="322"/>
        <v>0</v>
      </c>
      <c r="J1350" s="598">
        <f t="shared" si="330"/>
        <v>0</v>
      </c>
      <c r="K1350" s="598">
        <f t="shared" si="323"/>
        <v>0</v>
      </c>
      <c r="L1350" s="598">
        <f t="shared" si="324"/>
        <v>0</v>
      </c>
      <c r="M1350" s="598">
        <f t="shared" si="316"/>
        <v>0</v>
      </c>
      <c r="N1350" s="598">
        <f t="shared" si="325"/>
        <v>0</v>
      </c>
      <c r="P1350" s="610"/>
      <c r="V1350" s="598">
        <f t="shared" si="326"/>
        <v>0</v>
      </c>
      <c r="W1350" s="612">
        <f t="shared" si="327"/>
        <v>1339</v>
      </c>
      <c r="X1350" s="610"/>
      <c r="Y1350" s="610"/>
      <c r="AC1350">
        <f t="shared" si="317"/>
        <v>1903</v>
      </c>
      <c r="AD1350">
        <f t="shared" si="318"/>
        <v>8</v>
      </c>
      <c r="AE1350">
        <f t="shared" si="319"/>
        <v>0</v>
      </c>
      <c r="AF1350">
        <f>SUM($AE$10:AE1350)</f>
        <v>0</v>
      </c>
      <c r="AG1350">
        <f t="shared" si="320"/>
        <v>0</v>
      </c>
    </row>
    <row r="1351" spans="6:33" x14ac:dyDescent="0.2">
      <c r="F1351" s="610">
        <f t="shared" si="328"/>
        <v>1903</v>
      </c>
      <c r="G1351">
        <f t="shared" si="329"/>
        <v>1340</v>
      </c>
      <c r="H1351" s="612">
        <f t="shared" si="321"/>
        <v>1340</v>
      </c>
      <c r="I1351" s="598">
        <f t="shared" si="322"/>
        <v>0</v>
      </c>
      <c r="J1351" s="598">
        <f t="shared" si="330"/>
        <v>0</v>
      </c>
      <c r="K1351" s="598">
        <f t="shared" si="323"/>
        <v>0</v>
      </c>
      <c r="L1351" s="598">
        <f t="shared" si="324"/>
        <v>0</v>
      </c>
      <c r="M1351" s="598">
        <f t="shared" si="316"/>
        <v>0</v>
      </c>
      <c r="N1351" s="598">
        <f t="shared" si="325"/>
        <v>0</v>
      </c>
      <c r="P1351" s="610"/>
      <c r="V1351" s="598">
        <f t="shared" si="326"/>
        <v>0</v>
      </c>
      <c r="W1351" s="612">
        <f t="shared" si="327"/>
        <v>1340</v>
      </c>
      <c r="X1351" s="610"/>
      <c r="Y1351" s="610"/>
      <c r="AC1351">
        <f t="shared" si="317"/>
        <v>1903</v>
      </c>
      <c r="AD1351">
        <f t="shared" si="318"/>
        <v>9</v>
      </c>
      <c r="AE1351">
        <f t="shared" si="319"/>
        <v>0</v>
      </c>
      <c r="AF1351">
        <f>SUM($AE$10:AE1351)</f>
        <v>0</v>
      </c>
      <c r="AG1351">
        <f t="shared" si="320"/>
        <v>0</v>
      </c>
    </row>
    <row r="1352" spans="6:33" x14ac:dyDescent="0.2">
      <c r="F1352" s="610">
        <f t="shared" si="328"/>
        <v>1903</v>
      </c>
      <c r="G1352">
        <f t="shared" si="329"/>
        <v>1341</v>
      </c>
      <c r="H1352" s="612">
        <f t="shared" si="321"/>
        <v>1341</v>
      </c>
      <c r="I1352" s="598">
        <f t="shared" si="322"/>
        <v>0</v>
      </c>
      <c r="J1352" s="598">
        <f t="shared" si="330"/>
        <v>0</v>
      </c>
      <c r="K1352" s="598">
        <f t="shared" si="323"/>
        <v>0</v>
      </c>
      <c r="L1352" s="598">
        <f t="shared" si="324"/>
        <v>0</v>
      </c>
      <c r="M1352" s="598">
        <f t="shared" si="316"/>
        <v>0</v>
      </c>
      <c r="N1352" s="598">
        <f t="shared" si="325"/>
        <v>0</v>
      </c>
      <c r="P1352" s="610"/>
      <c r="V1352" s="598">
        <f t="shared" si="326"/>
        <v>0</v>
      </c>
      <c r="W1352" s="612">
        <f t="shared" si="327"/>
        <v>1341</v>
      </c>
      <c r="X1352" s="610"/>
      <c r="Y1352" s="610"/>
      <c r="AC1352">
        <f t="shared" si="317"/>
        <v>1903</v>
      </c>
      <c r="AD1352">
        <f t="shared" si="318"/>
        <v>9</v>
      </c>
      <c r="AE1352">
        <f t="shared" si="319"/>
        <v>0</v>
      </c>
      <c r="AF1352">
        <f>SUM($AE$10:AE1352)</f>
        <v>0</v>
      </c>
      <c r="AG1352">
        <f t="shared" si="320"/>
        <v>0</v>
      </c>
    </row>
    <row r="1353" spans="6:33" x14ac:dyDescent="0.2">
      <c r="F1353" s="610">
        <f t="shared" si="328"/>
        <v>1903</v>
      </c>
      <c r="G1353">
        <f t="shared" si="329"/>
        <v>1342</v>
      </c>
      <c r="H1353" s="612">
        <f t="shared" si="321"/>
        <v>1342</v>
      </c>
      <c r="I1353" s="598">
        <f t="shared" si="322"/>
        <v>0</v>
      </c>
      <c r="J1353" s="598">
        <f t="shared" si="330"/>
        <v>0</v>
      </c>
      <c r="K1353" s="598">
        <f t="shared" si="323"/>
        <v>0</v>
      </c>
      <c r="L1353" s="598">
        <f t="shared" si="324"/>
        <v>0</v>
      </c>
      <c r="M1353" s="598">
        <f t="shared" si="316"/>
        <v>0</v>
      </c>
      <c r="N1353" s="598">
        <f t="shared" si="325"/>
        <v>0</v>
      </c>
      <c r="P1353" s="610"/>
      <c r="V1353" s="598">
        <f t="shared" si="326"/>
        <v>0</v>
      </c>
      <c r="W1353" s="612">
        <f t="shared" si="327"/>
        <v>1342</v>
      </c>
      <c r="X1353" s="610"/>
      <c r="Y1353" s="610"/>
      <c r="AC1353">
        <f t="shared" si="317"/>
        <v>1903</v>
      </c>
      <c r="AD1353">
        <f t="shared" si="318"/>
        <v>9</v>
      </c>
      <c r="AE1353">
        <f t="shared" si="319"/>
        <v>0</v>
      </c>
      <c r="AF1353">
        <f>SUM($AE$10:AE1353)</f>
        <v>0</v>
      </c>
      <c r="AG1353">
        <f t="shared" si="320"/>
        <v>0</v>
      </c>
    </row>
    <row r="1354" spans="6:33" x14ac:dyDescent="0.2">
      <c r="F1354" s="610">
        <f t="shared" si="328"/>
        <v>1903</v>
      </c>
      <c r="G1354">
        <f t="shared" si="329"/>
        <v>1343</v>
      </c>
      <c r="H1354" s="612">
        <f t="shared" si="321"/>
        <v>1343</v>
      </c>
      <c r="I1354" s="598">
        <f t="shared" si="322"/>
        <v>0</v>
      </c>
      <c r="J1354" s="598">
        <f t="shared" si="330"/>
        <v>0</v>
      </c>
      <c r="K1354" s="598">
        <f t="shared" si="323"/>
        <v>0</v>
      </c>
      <c r="L1354" s="598">
        <f t="shared" si="324"/>
        <v>0</v>
      </c>
      <c r="M1354" s="598">
        <f t="shared" si="316"/>
        <v>0</v>
      </c>
      <c r="N1354" s="598">
        <f t="shared" si="325"/>
        <v>0</v>
      </c>
      <c r="P1354" s="610"/>
      <c r="V1354" s="598">
        <f t="shared" si="326"/>
        <v>0</v>
      </c>
      <c r="W1354" s="612">
        <f t="shared" si="327"/>
        <v>1343</v>
      </c>
      <c r="X1354" s="610"/>
      <c r="Y1354" s="610"/>
      <c r="AC1354">
        <f t="shared" si="317"/>
        <v>1903</v>
      </c>
      <c r="AD1354">
        <f t="shared" si="318"/>
        <v>9</v>
      </c>
      <c r="AE1354">
        <f t="shared" si="319"/>
        <v>0</v>
      </c>
      <c r="AF1354">
        <f>SUM($AE$10:AE1354)</f>
        <v>0</v>
      </c>
      <c r="AG1354">
        <f t="shared" si="320"/>
        <v>0</v>
      </c>
    </row>
    <row r="1355" spans="6:33" x14ac:dyDescent="0.2">
      <c r="F1355" s="610">
        <f t="shared" si="328"/>
        <v>1903</v>
      </c>
      <c r="G1355">
        <f t="shared" si="329"/>
        <v>1344</v>
      </c>
      <c r="H1355" s="612">
        <f t="shared" si="321"/>
        <v>1344</v>
      </c>
      <c r="I1355" s="598">
        <f t="shared" si="322"/>
        <v>0</v>
      </c>
      <c r="J1355" s="598">
        <f t="shared" si="330"/>
        <v>0</v>
      </c>
      <c r="K1355" s="598">
        <f t="shared" si="323"/>
        <v>0</v>
      </c>
      <c r="L1355" s="598">
        <f t="shared" si="324"/>
        <v>0</v>
      </c>
      <c r="M1355" s="598">
        <f t="shared" ref="M1355:M1418" si="331">IF(AND(H1355&gt;$C$7,H1355&lt;$C$8),$C$5,0)</f>
        <v>0</v>
      </c>
      <c r="N1355" s="598">
        <f t="shared" si="325"/>
        <v>0</v>
      </c>
      <c r="P1355" s="610"/>
      <c r="V1355" s="598">
        <f t="shared" si="326"/>
        <v>0</v>
      </c>
      <c r="W1355" s="612">
        <f t="shared" si="327"/>
        <v>1344</v>
      </c>
      <c r="X1355" s="610"/>
      <c r="Y1355" s="610"/>
      <c r="AC1355">
        <f t="shared" ref="AC1355:AC1418" si="332">YEAR(H1355)</f>
        <v>1903</v>
      </c>
      <c r="AD1355">
        <f t="shared" ref="AD1355:AD1418" si="333">MONTH(H1355)</f>
        <v>9</v>
      </c>
      <c r="AE1355">
        <f t="shared" ref="AE1355:AE1418" si="334">IF(AND(AD1355&lt;&gt;AD1354,H1354&gt;=$C$6,H1355&lt;=$C$7),$C$11,0)</f>
        <v>0</v>
      </c>
      <c r="AF1355">
        <f>SUM($AE$10:AE1355)</f>
        <v>0</v>
      </c>
      <c r="AG1355">
        <f t="shared" ref="AG1355:AG1418" si="335">IF(G1355&lt;=$C$9,$D$4*IF(H1355&lt;=$C$7,AF1355,0),0)</f>
        <v>0</v>
      </c>
    </row>
    <row r="1356" spans="6:33" x14ac:dyDescent="0.2">
      <c r="F1356" s="610">
        <f t="shared" si="328"/>
        <v>1903</v>
      </c>
      <c r="G1356">
        <f t="shared" si="329"/>
        <v>1345</v>
      </c>
      <c r="H1356" s="612">
        <f t="shared" ref="H1356:H1419" si="336">$C$6+G1356</f>
        <v>1345</v>
      </c>
      <c r="I1356" s="598">
        <f t="shared" ref="I1356:I1419" si="337">IF(H1356&lt;=$C$7,G1356*($C$5/$C$9),0)</f>
        <v>0</v>
      </c>
      <c r="J1356" s="598">
        <f t="shared" si="330"/>
        <v>0</v>
      </c>
      <c r="K1356" s="598">
        <f t="shared" ref="K1356:K1419" si="338">IF(G1356&lt;=$C$9,I1356*$D$4,0)</f>
        <v>0</v>
      </c>
      <c r="L1356" s="598">
        <f t="shared" ref="L1356:L1419" si="339">IF(G1356&lt;=$C$9,$D$4*IF(H1356&lt;=$C$7,J1356,0),0)</f>
        <v>0</v>
      </c>
      <c r="M1356" s="598">
        <f t="shared" si="331"/>
        <v>0</v>
      </c>
      <c r="N1356" s="598">
        <f t="shared" ref="N1356:N1419" si="340">IF(AND(H1356&gt;$C$7,H1356&lt;$C$8),$C$5*$D$4,0)</f>
        <v>0</v>
      </c>
      <c r="P1356" s="610"/>
      <c r="V1356" s="598">
        <f t="shared" ref="V1356:V1419" si="341">IF(I1356-I1355+M1356-M1355&lt;0,0,I1356-I1355+M1356-M1355)</f>
        <v>0</v>
      </c>
      <c r="W1356" s="612">
        <f t="shared" ref="W1356:W1419" si="342">H1356</f>
        <v>1345</v>
      </c>
      <c r="X1356" s="610"/>
      <c r="Y1356" s="610"/>
      <c r="AC1356">
        <f t="shared" si="332"/>
        <v>1903</v>
      </c>
      <c r="AD1356">
        <f t="shared" si="333"/>
        <v>9</v>
      </c>
      <c r="AE1356">
        <f t="shared" si="334"/>
        <v>0</v>
      </c>
      <c r="AF1356">
        <f>SUM($AE$10:AE1356)</f>
        <v>0</v>
      </c>
      <c r="AG1356">
        <f t="shared" si="335"/>
        <v>0</v>
      </c>
    </row>
    <row r="1357" spans="6:33" x14ac:dyDescent="0.2">
      <c r="F1357" s="610">
        <f t="shared" ref="F1357:F1420" si="343">YEAR(H1357)</f>
        <v>1903</v>
      </c>
      <c r="G1357">
        <f t="shared" ref="G1357:G1420" si="344">1+G1356</f>
        <v>1346</v>
      </c>
      <c r="H1357" s="612">
        <f t="shared" si="336"/>
        <v>1346</v>
      </c>
      <c r="I1357" s="598">
        <f t="shared" si="337"/>
        <v>0</v>
      </c>
      <c r="J1357" s="598">
        <f t="shared" ref="J1357:J1420" si="345">IF(H1357&lt;=$C$7,$C$5/2,0)</f>
        <v>0</v>
      </c>
      <c r="K1357" s="598">
        <f t="shared" si="338"/>
        <v>0</v>
      </c>
      <c r="L1357" s="598">
        <f t="shared" si="339"/>
        <v>0</v>
      </c>
      <c r="M1357" s="598">
        <f t="shared" si="331"/>
        <v>0</v>
      </c>
      <c r="N1357" s="598">
        <f t="shared" si="340"/>
        <v>0</v>
      </c>
      <c r="P1357" s="610"/>
      <c r="V1357" s="598">
        <f t="shared" si="341"/>
        <v>0</v>
      </c>
      <c r="W1357" s="612">
        <f t="shared" si="342"/>
        <v>1346</v>
      </c>
      <c r="X1357" s="610"/>
      <c r="Y1357" s="610"/>
      <c r="AC1357">
        <f t="shared" si="332"/>
        <v>1903</v>
      </c>
      <c r="AD1357">
        <f t="shared" si="333"/>
        <v>9</v>
      </c>
      <c r="AE1357">
        <f t="shared" si="334"/>
        <v>0</v>
      </c>
      <c r="AF1357">
        <f>SUM($AE$10:AE1357)</f>
        <v>0</v>
      </c>
      <c r="AG1357">
        <f t="shared" si="335"/>
        <v>0</v>
      </c>
    </row>
    <row r="1358" spans="6:33" x14ac:dyDescent="0.2">
      <c r="F1358" s="610">
        <f t="shared" si="343"/>
        <v>1903</v>
      </c>
      <c r="G1358">
        <f t="shared" si="344"/>
        <v>1347</v>
      </c>
      <c r="H1358" s="612">
        <f t="shared" si="336"/>
        <v>1347</v>
      </c>
      <c r="I1358" s="598">
        <f t="shared" si="337"/>
        <v>0</v>
      </c>
      <c r="J1358" s="598">
        <f t="shared" si="345"/>
        <v>0</v>
      </c>
      <c r="K1358" s="598">
        <f t="shared" si="338"/>
        <v>0</v>
      </c>
      <c r="L1358" s="598">
        <f t="shared" si="339"/>
        <v>0</v>
      </c>
      <c r="M1358" s="598">
        <f t="shared" si="331"/>
        <v>0</v>
      </c>
      <c r="N1358" s="598">
        <f t="shared" si="340"/>
        <v>0</v>
      </c>
      <c r="P1358" s="610"/>
      <c r="V1358" s="598">
        <f t="shared" si="341"/>
        <v>0</v>
      </c>
      <c r="W1358" s="612">
        <f t="shared" si="342"/>
        <v>1347</v>
      </c>
      <c r="X1358" s="610"/>
      <c r="Y1358" s="610"/>
      <c r="AC1358">
        <f t="shared" si="332"/>
        <v>1903</v>
      </c>
      <c r="AD1358">
        <f t="shared" si="333"/>
        <v>9</v>
      </c>
      <c r="AE1358">
        <f t="shared" si="334"/>
        <v>0</v>
      </c>
      <c r="AF1358">
        <f>SUM($AE$10:AE1358)</f>
        <v>0</v>
      </c>
      <c r="AG1358">
        <f t="shared" si="335"/>
        <v>0</v>
      </c>
    </row>
    <row r="1359" spans="6:33" x14ac:dyDescent="0.2">
      <c r="F1359" s="610">
        <f t="shared" si="343"/>
        <v>1903</v>
      </c>
      <c r="G1359">
        <f t="shared" si="344"/>
        <v>1348</v>
      </c>
      <c r="H1359" s="612">
        <f t="shared" si="336"/>
        <v>1348</v>
      </c>
      <c r="I1359" s="598">
        <f t="shared" si="337"/>
        <v>0</v>
      </c>
      <c r="J1359" s="598">
        <f t="shared" si="345"/>
        <v>0</v>
      </c>
      <c r="K1359" s="598">
        <f t="shared" si="338"/>
        <v>0</v>
      </c>
      <c r="L1359" s="598">
        <f t="shared" si="339"/>
        <v>0</v>
      </c>
      <c r="M1359" s="598">
        <f t="shared" si="331"/>
        <v>0</v>
      </c>
      <c r="N1359" s="598">
        <f t="shared" si="340"/>
        <v>0</v>
      </c>
      <c r="P1359" s="610"/>
      <c r="V1359" s="598">
        <f t="shared" si="341"/>
        <v>0</v>
      </c>
      <c r="W1359" s="612">
        <f t="shared" si="342"/>
        <v>1348</v>
      </c>
      <c r="X1359" s="610"/>
      <c r="Y1359" s="610"/>
      <c r="AC1359">
        <f t="shared" si="332"/>
        <v>1903</v>
      </c>
      <c r="AD1359">
        <f t="shared" si="333"/>
        <v>9</v>
      </c>
      <c r="AE1359">
        <f t="shared" si="334"/>
        <v>0</v>
      </c>
      <c r="AF1359">
        <f>SUM($AE$10:AE1359)</f>
        <v>0</v>
      </c>
      <c r="AG1359">
        <f t="shared" si="335"/>
        <v>0</v>
      </c>
    </row>
    <row r="1360" spans="6:33" x14ac:dyDescent="0.2">
      <c r="F1360" s="610">
        <f t="shared" si="343"/>
        <v>1903</v>
      </c>
      <c r="G1360">
        <f t="shared" si="344"/>
        <v>1349</v>
      </c>
      <c r="H1360" s="612">
        <f t="shared" si="336"/>
        <v>1349</v>
      </c>
      <c r="I1360" s="598">
        <f t="shared" si="337"/>
        <v>0</v>
      </c>
      <c r="J1360" s="598">
        <f t="shared" si="345"/>
        <v>0</v>
      </c>
      <c r="K1360" s="598">
        <f t="shared" si="338"/>
        <v>0</v>
      </c>
      <c r="L1360" s="598">
        <f t="shared" si="339"/>
        <v>0</v>
      </c>
      <c r="M1360" s="598">
        <f t="shared" si="331"/>
        <v>0</v>
      </c>
      <c r="N1360" s="598">
        <f t="shared" si="340"/>
        <v>0</v>
      </c>
      <c r="P1360" s="610"/>
      <c r="V1360" s="598">
        <f t="shared" si="341"/>
        <v>0</v>
      </c>
      <c r="W1360" s="612">
        <f t="shared" si="342"/>
        <v>1349</v>
      </c>
      <c r="X1360" s="610"/>
      <c r="Y1360" s="610"/>
      <c r="AC1360">
        <f t="shared" si="332"/>
        <v>1903</v>
      </c>
      <c r="AD1360">
        <f t="shared" si="333"/>
        <v>9</v>
      </c>
      <c r="AE1360">
        <f t="shared" si="334"/>
        <v>0</v>
      </c>
      <c r="AF1360">
        <f>SUM($AE$10:AE1360)</f>
        <v>0</v>
      </c>
      <c r="AG1360">
        <f t="shared" si="335"/>
        <v>0</v>
      </c>
    </row>
    <row r="1361" spans="6:33" x14ac:dyDescent="0.2">
      <c r="F1361" s="610">
        <f t="shared" si="343"/>
        <v>1903</v>
      </c>
      <c r="G1361">
        <f t="shared" si="344"/>
        <v>1350</v>
      </c>
      <c r="H1361" s="612">
        <f t="shared" si="336"/>
        <v>1350</v>
      </c>
      <c r="I1361" s="598">
        <f t="shared" si="337"/>
        <v>0</v>
      </c>
      <c r="J1361" s="598">
        <f t="shared" si="345"/>
        <v>0</v>
      </c>
      <c r="K1361" s="598">
        <f t="shared" si="338"/>
        <v>0</v>
      </c>
      <c r="L1361" s="598">
        <f t="shared" si="339"/>
        <v>0</v>
      </c>
      <c r="M1361" s="598">
        <f t="shared" si="331"/>
        <v>0</v>
      </c>
      <c r="N1361" s="598">
        <f t="shared" si="340"/>
        <v>0</v>
      </c>
      <c r="P1361" s="610"/>
      <c r="V1361" s="598">
        <f t="shared" si="341"/>
        <v>0</v>
      </c>
      <c r="W1361" s="612">
        <f t="shared" si="342"/>
        <v>1350</v>
      </c>
      <c r="X1361" s="610"/>
      <c r="Y1361" s="610"/>
      <c r="AC1361">
        <f t="shared" si="332"/>
        <v>1903</v>
      </c>
      <c r="AD1361">
        <f t="shared" si="333"/>
        <v>9</v>
      </c>
      <c r="AE1361">
        <f t="shared" si="334"/>
        <v>0</v>
      </c>
      <c r="AF1361">
        <f>SUM($AE$10:AE1361)</f>
        <v>0</v>
      </c>
      <c r="AG1361">
        <f t="shared" si="335"/>
        <v>0</v>
      </c>
    </row>
    <row r="1362" spans="6:33" x14ac:dyDescent="0.2">
      <c r="F1362" s="610">
        <f t="shared" si="343"/>
        <v>1903</v>
      </c>
      <c r="G1362">
        <f t="shared" si="344"/>
        <v>1351</v>
      </c>
      <c r="H1362" s="612">
        <f t="shared" si="336"/>
        <v>1351</v>
      </c>
      <c r="I1362" s="598">
        <f t="shared" si="337"/>
        <v>0</v>
      </c>
      <c r="J1362" s="598">
        <f t="shared" si="345"/>
        <v>0</v>
      </c>
      <c r="K1362" s="598">
        <f t="shared" si="338"/>
        <v>0</v>
      </c>
      <c r="L1362" s="598">
        <f t="shared" si="339"/>
        <v>0</v>
      </c>
      <c r="M1362" s="598">
        <f t="shared" si="331"/>
        <v>0</v>
      </c>
      <c r="N1362" s="598">
        <f t="shared" si="340"/>
        <v>0</v>
      </c>
      <c r="P1362" s="610"/>
      <c r="V1362" s="598">
        <f t="shared" si="341"/>
        <v>0</v>
      </c>
      <c r="W1362" s="612">
        <f t="shared" si="342"/>
        <v>1351</v>
      </c>
      <c r="X1362" s="610"/>
      <c r="Y1362" s="610"/>
      <c r="AC1362">
        <f t="shared" si="332"/>
        <v>1903</v>
      </c>
      <c r="AD1362">
        <f t="shared" si="333"/>
        <v>9</v>
      </c>
      <c r="AE1362">
        <f t="shared" si="334"/>
        <v>0</v>
      </c>
      <c r="AF1362">
        <f>SUM($AE$10:AE1362)</f>
        <v>0</v>
      </c>
      <c r="AG1362">
        <f t="shared" si="335"/>
        <v>0</v>
      </c>
    </row>
    <row r="1363" spans="6:33" x14ac:dyDescent="0.2">
      <c r="F1363" s="610">
        <f t="shared" si="343"/>
        <v>1903</v>
      </c>
      <c r="G1363">
        <f t="shared" si="344"/>
        <v>1352</v>
      </c>
      <c r="H1363" s="612">
        <f t="shared" si="336"/>
        <v>1352</v>
      </c>
      <c r="I1363" s="598">
        <f t="shared" si="337"/>
        <v>0</v>
      </c>
      <c r="J1363" s="598">
        <f t="shared" si="345"/>
        <v>0</v>
      </c>
      <c r="K1363" s="598">
        <f t="shared" si="338"/>
        <v>0</v>
      </c>
      <c r="L1363" s="598">
        <f t="shared" si="339"/>
        <v>0</v>
      </c>
      <c r="M1363" s="598">
        <f t="shared" si="331"/>
        <v>0</v>
      </c>
      <c r="N1363" s="598">
        <f t="shared" si="340"/>
        <v>0</v>
      </c>
      <c r="P1363" s="610"/>
      <c r="V1363" s="598">
        <f t="shared" si="341"/>
        <v>0</v>
      </c>
      <c r="W1363" s="612">
        <f t="shared" si="342"/>
        <v>1352</v>
      </c>
      <c r="X1363" s="610"/>
      <c r="Y1363" s="610"/>
      <c r="AC1363">
        <f t="shared" si="332"/>
        <v>1903</v>
      </c>
      <c r="AD1363">
        <f t="shared" si="333"/>
        <v>9</v>
      </c>
      <c r="AE1363">
        <f t="shared" si="334"/>
        <v>0</v>
      </c>
      <c r="AF1363">
        <f>SUM($AE$10:AE1363)</f>
        <v>0</v>
      </c>
      <c r="AG1363">
        <f t="shared" si="335"/>
        <v>0</v>
      </c>
    </row>
    <row r="1364" spans="6:33" x14ac:dyDescent="0.2">
      <c r="F1364" s="610">
        <f t="shared" si="343"/>
        <v>1903</v>
      </c>
      <c r="G1364">
        <f t="shared" si="344"/>
        <v>1353</v>
      </c>
      <c r="H1364" s="612">
        <f t="shared" si="336"/>
        <v>1353</v>
      </c>
      <c r="I1364" s="598">
        <f t="shared" si="337"/>
        <v>0</v>
      </c>
      <c r="J1364" s="598">
        <f t="shared" si="345"/>
        <v>0</v>
      </c>
      <c r="K1364" s="598">
        <f t="shared" si="338"/>
        <v>0</v>
      </c>
      <c r="L1364" s="598">
        <f t="shared" si="339"/>
        <v>0</v>
      </c>
      <c r="M1364" s="598">
        <f t="shared" si="331"/>
        <v>0</v>
      </c>
      <c r="N1364" s="598">
        <f t="shared" si="340"/>
        <v>0</v>
      </c>
      <c r="P1364" s="610"/>
      <c r="V1364" s="598">
        <f t="shared" si="341"/>
        <v>0</v>
      </c>
      <c r="W1364" s="612">
        <f t="shared" si="342"/>
        <v>1353</v>
      </c>
      <c r="X1364" s="610"/>
      <c r="Y1364" s="610"/>
      <c r="AC1364">
        <f t="shared" si="332"/>
        <v>1903</v>
      </c>
      <c r="AD1364">
        <f t="shared" si="333"/>
        <v>9</v>
      </c>
      <c r="AE1364">
        <f t="shared" si="334"/>
        <v>0</v>
      </c>
      <c r="AF1364">
        <f>SUM($AE$10:AE1364)</f>
        <v>0</v>
      </c>
      <c r="AG1364">
        <f t="shared" si="335"/>
        <v>0</v>
      </c>
    </row>
    <row r="1365" spans="6:33" x14ac:dyDescent="0.2">
      <c r="F1365" s="610">
        <f t="shared" si="343"/>
        <v>1903</v>
      </c>
      <c r="G1365">
        <f t="shared" si="344"/>
        <v>1354</v>
      </c>
      <c r="H1365" s="612">
        <f t="shared" si="336"/>
        <v>1354</v>
      </c>
      <c r="I1365" s="598">
        <f t="shared" si="337"/>
        <v>0</v>
      </c>
      <c r="J1365" s="598">
        <f t="shared" si="345"/>
        <v>0</v>
      </c>
      <c r="K1365" s="598">
        <f t="shared" si="338"/>
        <v>0</v>
      </c>
      <c r="L1365" s="598">
        <f t="shared" si="339"/>
        <v>0</v>
      </c>
      <c r="M1365" s="598">
        <f t="shared" si="331"/>
        <v>0</v>
      </c>
      <c r="N1365" s="598">
        <f t="shared" si="340"/>
        <v>0</v>
      </c>
      <c r="P1365" s="610"/>
      <c r="V1365" s="598">
        <f t="shared" si="341"/>
        <v>0</v>
      </c>
      <c r="W1365" s="612">
        <f t="shared" si="342"/>
        <v>1354</v>
      </c>
      <c r="X1365" s="610"/>
      <c r="Y1365" s="610"/>
      <c r="AC1365">
        <f t="shared" si="332"/>
        <v>1903</v>
      </c>
      <c r="AD1365">
        <f t="shared" si="333"/>
        <v>9</v>
      </c>
      <c r="AE1365">
        <f t="shared" si="334"/>
        <v>0</v>
      </c>
      <c r="AF1365">
        <f>SUM($AE$10:AE1365)</f>
        <v>0</v>
      </c>
      <c r="AG1365">
        <f t="shared" si="335"/>
        <v>0</v>
      </c>
    </row>
    <row r="1366" spans="6:33" x14ac:dyDescent="0.2">
      <c r="F1366" s="610">
        <f t="shared" si="343"/>
        <v>1903</v>
      </c>
      <c r="G1366">
        <f t="shared" si="344"/>
        <v>1355</v>
      </c>
      <c r="H1366" s="612">
        <f t="shared" si="336"/>
        <v>1355</v>
      </c>
      <c r="I1366" s="598">
        <f t="shared" si="337"/>
        <v>0</v>
      </c>
      <c r="J1366" s="598">
        <f t="shared" si="345"/>
        <v>0</v>
      </c>
      <c r="K1366" s="598">
        <f t="shared" si="338"/>
        <v>0</v>
      </c>
      <c r="L1366" s="598">
        <f t="shared" si="339"/>
        <v>0</v>
      </c>
      <c r="M1366" s="598">
        <f t="shared" si="331"/>
        <v>0</v>
      </c>
      <c r="N1366" s="598">
        <f t="shared" si="340"/>
        <v>0</v>
      </c>
      <c r="P1366" s="610"/>
      <c r="V1366" s="598">
        <f t="shared" si="341"/>
        <v>0</v>
      </c>
      <c r="W1366" s="612">
        <f t="shared" si="342"/>
        <v>1355</v>
      </c>
      <c r="X1366" s="610"/>
      <c r="Y1366" s="610"/>
      <c r="AC1366">
        <f t="shared" si="332"/>
        <v>1903</v>
      </c>
      <c r="AD1366">
        <f t="shared" si="333"/>
        <v>9</v>
      </c>
      <c r="AE1366">
        <f t="shared" si="334"/>
        <v>0</v>
      </c>
      <c r="AF1366">
        <f>SUM($AE$10:AE1366)</f>
        <v>0</v>
      </c>
      <c r="AG1366">
        <f t="shared" si="335"/>
        <v>0</v>
      </c>
    </row>
    <row r="1367" spans="6:33" x14ac:dyDescent="0.2">
      <c r="F1367" s="610">
        <f t="shared" si="343"/>
        <v>1903</v>
      </c>
      <c r="G1367">
        <f t="shared" si="344"/>
        <v>1356</v>
      </c>
      <c r="H1367" s="612">
        <f t="shared" si="336"/>
        <v>1356</v>
      </c>
      <c r="I1367" s="598">
        <f t="shared" si="337"/>
        <v>0</v>
      </c>
      <c r="J1367" s="598">
        <f t="shared" si="345"/>
        <v>0</v>
      </c>
      <c r="K1367" s="598">
        <f t="shared" si="338"/>
        <v>0</v>
      </c>
      <c r="L1367" s="598">
        <f t="shared" si="339"/>
        <v>0</v>
      </c>
      <c r="M1367" s="598">
        <f t="shared" si="331"/>
        <v>0</v>
      </c>
      <c r="N1367" s="598">
        <f t="shared" si="340"/>
        <v>0</v>
      </c>
      <c r="P1367" s="610"/>
      <c r="V1367" s="598">
        <f t="shared" si="341"/>
        <v>0</v>
      </c>
      <c r="W1367" s="612">
        <f t="shared" si="342"/>
        <v>1356</v>
      </c>
      <c r="X1367" s="610"/>
      <c r="Y1367" s="610"/>
      <c r="AC1367">
        <f t="shared" si="332"/>
        <v>1903</v>
      </c>
      <c r="AD1367">
        <f t="shared" si="333"/>
        <v>9</v>
      </c>
      <c r="AE1367">
        <f t="shared" si="334"/>
        <v>0</v>
      </c>
      <c r="AF1367">
        <f>SUM($AE$10:AE1367)</f>
        <v>0</v>
      </c>
      <c r="AG1367">
        <f t="shared" si="335"/>
        <v>0</v>
      </c>
    </row>
    <row r="1368" spans="6:33" x14ac:dyDescent="0.2">
      <c r="F1368" s="610">
        <f t="shared" si="343"/>
        <v>1903</v>
      </c>
      <c r="G1368">
        <f t="shared" si="344"/>
        <v>1357</v>
      </c>
      <c r="H1368" s="612">
        <f t="shared" si="336"/>
        <v>1357</v>
      </c>
      <c r="I1368" s="598">
        <f t="shared" si="337"/>
        <v>0</v>
      </c>
      <c r="J1368" s="598">
        <f t="shared" si="345"/>
        <v>0</v>
      </c>
      <c r="K1368" s="598">
        <f t="shared" si="338"/>
        <v>0</v>
      </c>
      <c r="L1368" s="598">
        <f t="shared" si="339"/>
        <v>0</v>
      </c>
      <c r="M1368" s="598">
        <f t="shared" si="331"/>
        <v>0</v>
      </c>
      <c r="N1368" s="598">
        <f t="shared" si="340"/>
        <v>0</v>
      </c>
      <c r="P1368" s="610"/>
      <c r="V1368" s="598">
        <f t="shared" si="341"/>
        <v>0</v>
      </c>
      <c r="W1368" s="612">
        <f t="shared" si="342"/>
        <v>1357</v>
      </c>
      <c r="X1368" s="610"/>
      <c r="Y1368" s="610"/>
      <c r="AC1368">
        <f t="shared" si="332"/>
        <v>1903</v>
      </c>
      <c r="AD1368">
        <f t="shared" si="333"/>
        <v>9</v>
      </c>
      <c r="AE1368">
        <f t="shared" si="334"/>
        <v>0</v>
      </c>
      <c r="AF1368">
        <f>SUM($AE$10:AE1368)</f>
        <v>0</v>
      </c>
      <c r="AG1368">
        <f t="shared" si="335"/>
        <v>0</v>
      </c>
    </row>
    <row r="1369" spans="6:33" x14ac:dyDescent="0.2">
      <c r="F1369" s="610">
        <f t="shared" si="343"/>
        <v>1903</v>
      </c>
      <c r="G1369">
        <f t="shared" si="344"/>
        <v>1358</v>
      </c>
      <c r="H1369" s="612">
        <f t="shared" si="336"/>
        <v>1358</v>
      </c>
      <c r="I1369" s="598">
        <f t="shared" si="337"/>
        <v>0</v>
      </c>
      <c r="J1369" s="598">
        <f t="shared" si="345"/>
        <v>0</v>
      </c>
      <c r="K1369" s="598">
        <f t="shared" si="338"/>
        <v>0</v>
      </c>
      <c r="L1369" s="598">
        <f t="shared" si="339"/>
        <v>0</v>
      </c>
      <c r="M1369" s="598">
        <f t="shared" si="331"/>
        <v>0</v>
      </c>
      <c r="N1369" s="598">
        <f t="shared" si="340"/>
        <v>0</v>
      </c>
      <c r="P1369" s="610"/>
      <c r="V1369" s="598">
        <f t="shared" si="341"/>
        <v>0</v>
      </c>
      <c r="W1369" s="612">
        <f t="shared" si="342"/>
        <v>1358</v>
      </c>
      <c r="X1369" s="610"/>
      <c r="Y1369" s="610"/>
      <c r="AC1369">
        <f t="shared" si="332"/>
        <v>1903</v>
      </c>
      <c r="AD1369">
        <f t="shared" si="333"/>
        <v>9</v>
      </c>
      <c r="AE1369">
        <f t="shared" si="334"/>
        <v>0</v>
      </c>
      <c r="AF1369">
        <f>SUM($AE$10:AE1369)</f>
        <v>0</v>
      </c>
      <c r="AG1369">
        <f t="shared" si="335"/>
        <v>0</v>
      </c>
    </row>
    <row r="1370" spans="6:33" x14ac:dyDescent="0.2">
      <c r="F1370" s="610">
        <f t="shared" si="343"/>
        <v>1903</v>
      </c>
      <c r="G1370">
        <f t="shared" si="344"/>
        <v>1359</v>
      </c>
      <c r="H1370" s="612">
        <f t="shared" si="336"/>
        <v>1359</v>
      </c>
      <c r="I1370" s="598">
        <f t="shared" si="337"/>
        <v>0</v>
      </c>
      <c r="J1370" s="598">
        <f t="shared" si="345"/>
        <v>0</v>
      </c>
      <c r="K1370" s="598">
        <f t="shared" si="338"/>
        <v>0</v>
      </c>
      <c r="L1370" s="598">
        <f t="shared" si="339"/>
        <v>0</v>
      </c>
      <c r="M1370" s="598">
        <f t="shared" si="331"/>
        <v>0</v>
      </c>
      <c r="N1370" s="598">
        <f t="shared" si="340"/>
        <v>0</v>
      </c>
      <c r="P1370" s="610"/>
      <c r="V1370" s="598">
        <f t="shared" si="341"/>
        <v>0</v>
      </c>
      <c r="W1370" s="612">
        <f t="shared" si="342"/>
        <v>1359</v>
      </c>
      <c r="X1370" s="610"/>
      <c r="Y1370" s="610"/>
      <c r="AC1370">
        <f t="shared" si="332"/>
        <v>1903</v>
      </c>
      <c r="AD1370">
        <f t="shared" si="333"/>
        <v>9</v>
      </c>
      <c r="AE1370">
        <f t="shared" si="334"/>
        <v>0</v>
      </c>
      <c r="AF1370">
        <f>SUM($AE$10:AE1370)</f>
        <v>0</v>
      </c>
      <c r="AG1370">
        <f t="shared" si="335"/>
        <v>0</v>
      </c>
    </row>
    <row r="1371" spans="6:33" x14ac:dyDescent="0.2">
      <c r="F1371" s="610">
        <f t="shared" si="343"/>
        <v>1903</v>
      </c>
      <c r="G1371">
        <f t="shared" si="344"/>
        <v>1360</v>
      </c>
      <c r="H1371" s="612">
        <f t="shared" si="336"/>
        <v>1360</v>
      </c>
      <c r="I1371" s="598">
        <f t="shared" si="337"/>
        <v>0</v>
      </c>
      <c r="J1371" s="598">
        <f t="shared" si="345"/>
        <v>0</v>
      </c>
      <c r="K1371" s="598">
        <f t="shared" si="338"/>
        <v>0</v>
      </c>
      <c r="L1371" s="598">
        <f t="shared" si="339"/>
        <v>0</v>
      </c>
      <c r="M1371" s="598">
        <f t="shared" si="331"/>
        <v>0</v>
      </c>
      <c r="N1371" s="598">
        <f t="shared" si="340"/>
        <v>0</v>
      </c>
      <c r="P1371" s="610"/>
      <c r="V1371" s="598">
        <f t="shared" si="341"/>
        <v>0</v>
      </c>
      <c r="W1371" s="612">
        <f t="shared" si="342"/>
        <v>1360</v>
      </c>
      <c r="X1371" s="610"/>
      <c r="Y1371" s="610"/>
      <c r="AC1371">
        <f t="shared" si="332"/>
        <v>1903</v>
      </c>
      <c r="AD1371">
        <f t="shared" si="333"/>
        <v>9</v>
      </c>
      <c r="AE1371">
        <f t="shared" si="334"/>
        <v>0</v>
      </c>
      <c r="AF1371">
        <f>SUM($AE$10:AE1371)</f>
        <v>0</v>
      </c>
      <c r="AG1371">
        <f t="shared" si="335"/>
        <v>0</v>
      </c>
    </row>
    <row r="1372" spans="6:33" x14ac:dyDescent="0.2">
      <c r="F1372" s="610">
        <f t="shared" si="343"/>
        <v>1903</v>
      </c>
      <c r="G1372">
        <f t="shared" si="344"/>
        <v>1361</v>
      </c>
      <c r="H1372" s="612">
        <f t="shared" si="336"/>
        <v>1361</v>
      </c>
      <c r="I1372" s="598">
        <f t="shared" si="337"/>
        <v>0</v>
      </c>
      <c r="J1372" s="598">
        <f t="shared" si="345"/>
        <v>0</v>
      </c>
      <c r="K1372" s="598">
        <f t="shared" si="338"/>
        <v>0</v>
      </c>
      <c r="L1372" s="598">
        <f t="shared" si="339"/>
        <v>0</v>
      </c>
      <c r="M1372" s="598">
        <f t="shared" si="331"/>
        <v>0</v>
      </c>
      <c r="N1372" s="598">
        <f t="shared" si="340"/>
        <v>0</v>
      </c>
      <c r="P1372" s="610"/>
      <c r="V1372" s="598">
        <f t="shared" si="341"/>
        <v>0</v>
      </c>
      <c r="W1372" s="612">
        <f t="shared" si="342"/>
        <v>1361</v>
      </c>
      <c r="X1372" s="610"/>
      <c r="Y1372" s="610"/>
      <c r="AC1372">
        <f t="shared" si="332"/>
        <v>1903</v>
      </c>
      <c r="AD1372">
        <f t="shared" si="333"/>
        <v>9</v>
      </c>
      <c r="AE1372">
        <f t="shared" si="334"/>
        <v>0</v>
      </c>
      <c r="AF1372">
        <f>SUM($AE$10:AE1372)</f>
        <v>0</v>
      </c>
      <c r="AG1372">
        <f t="shared" si="335"/>
        <v>0</v>
      </c>
    </row>
    <row r="1373" spans="6:33" x14ac:dyDescent="0.2">
      <c r="F1373" s="610">
        <f t="shared" si="343"/>
        <v>1903</v>
      </c>
      <c r="G1373">
        <f t="shared" si="344"/>
        <v>1362</v>
      </c>
      <c r="H1373" s="612">
        <f t="shared" si="336"/>
        <v>1362</v>
      </c>
      <c r="I1373" s="598">
        <f t="shared" si="337"/>
        <v>0</v>
      </c>
      <c r="J1373" s="598">
        <f t="shared" si="345"/>
        <v>0</v>
      </c>
      <c r="K1373" s="598">
        <f t="shared" si="338"/>
        <v>0</v>
      </c>
      <c r="L1373" s="598">
        <f t="shared" si="339"/>
        <v>0</v>
      </c>
      <c r="M1373" s="598">
        <f t="shared" si="331"/>
        <v>0</v>
      </c>
      <c r="N1373" s="598">
        <f t="shared" si="340"/>
        <v>0</v>
      </c>
      <c r="P1373" s="610"/>
      <c r="V1373" s="598">
        <f t="shared" si="341"/>
        <v>0</v>
      </c>
      <c r="W1373" s="612">
        <f t="shared" si="342"/>
        <v>1362</v>
      </c>
      <c r="X1373" s="610"/>
      <c r="Y1373" s="610"/>
      <c r="AC1373">
        <f t="shared" si="332"/>
        <v>1903</v>
      </c>
      <c r="AD1373">
        <f t="shared" si="333"/>
        <v>9</v>
      </c>
      <c r="AE1373">
        <f t="shared" si="334"/>
        <v>0</v>
      </c>
      <c r="AF1373">
        <f>SUM($AE$10:AE1373)</f>
        <v>0</v>
      </c>
      <c r="AG1373">
        <f t="shared" si="335"/>
        <v>0</v>
      </c>
    </row>
    <row r="1374" spans="6:33" x14ac:dyDescent="0.2">
      <c r="F1374" s="610">
        <f t="shared" si="343"/>
        <v>1903</v>
      </c>
      <c r="G1374">
        <f t="shared" si="344"/>
        <v>1363</v>
      </c>
      <c r="H1374" s="612">
        <f t="shared" si="336"/>
        <v>1363</v>
      </c>
      <c r="I1374" s="598">
        <f t="shared" si="337"/>
        <v>0</v>
      </c>
      <c r="J1374" s="598">
        <f t="shared" si="345"/>
        <v>0</v>
      </c>
      <c r="K1374" s="598">
        <f t="shared" si="338"/>
        <v>0</v>
      </c>
      <c r="L1374" s="598">
        <f t="shared" si="339"/>
        <v>0</v>
      </c>
      <c r="M1374" s="598">
        <f t="shared" si="331"/>
        <v>0</v>
      </c>
      <c r="N1374" s="598">
        <f t="shared" si="340"/>
        <v>0</v>
      </c>
      <c r="P1374" s="610"/>
      <c r="V1374" s="598">
        <f t="shared" si="341"/>
        <v>0</v>
      </c>
      <c r="W1374" s="612">
        <f t="shared" si="342"/>
        <v>1363</v>
      </c>
      <c r="X1374" s="610"/>
      <c r="Y1374" s="610"/>
      <c r="AC1374">
        <f t="shared" si="332"/>
        <v>1903</v>
      </c>
      <c r="AD1374">
        <f t="shared" si="333"/>
        <v>9</v>
      </c>
      <c r="AE1374">
        <f t="shared" si="334"/>
        <v>0</v>
      </c>
      <c r="AF1374">
        <f>SUM($AE$10:AE1374)</f>
        <v>0</v>
      </c>
      <c r="AG1374">
        <f t="shared" si="335"/>
        <v>0</v>
      </c>
    </row>
    <row r="1375" spans="6:33" x14ac:dyDescent="0.2">
      <c r="F1375" s="610">
        <f t="shared" si="343"/>
        <v>1903</v>
      </c>
      <c r="G1375">
        <f t="shared" si="344"/>
        <v>1364</v>
      </c>
      <c r="H1375" s="612">
        <f t="shared" si="336"/>
        <v>1364</v>
      </c>
      <c r="I1375" s="598">
        <f t="shared" si="337"/>
        <v>0</v>
      </c>
      <c r="J1375" s="598">
        <f t="shared" si="345"/>
        <v>0</v>
      </c>
      <c r="K1375" s="598">
        <f t="shared" si="338"/>
        <v>0</v>
      </c>
      <c r="L1375" s="598">
        <f t="shared" si="339"/>
        <v>0</v>
      </c>
      <c r="M1375" s="598">
        <f t="shared" si="331"/>
        <v>0</v>
      </c>
      <c r="N1375" s="598">
        <f t="shared" si="340"/>
        <v>0</v>
      </c>
      <c r="P1375" s="610"/>
      <c r="V1375" s="598">
        <f t="shared" si="341"/>
        <v>0</v>
      </c>
      <c r="W1375" s="612">
        <f t="shared" si="342"/>
        <v>1364</v>
      </c>
      <c r="X1375" s="610"/>
      <c r="Y1375" s="610"/>
      <c r="AC1375">
        <f t="shared" si="332"/>
        <v>1903</v>
      </c>
      <c r="AD1375">
        <f t="shared" si="333"/>
        <v>9</v>
      </c>
      <c r="AE1375">
        <f t="shared" si="334"/>
        <v>0</v>
      </c>
      <c r="AF1375">
        <f>SUM($AE$10:AE1375)</f>
        <v>0</v>
      </c>
      <c r="AG1375">
        <f t="shared" si="335"/>
        <v>0</v>
      </c>
    </row>
    <row r="1376" spans="6:33" x14ac:dyDescent="0.2">
      <c r="F1376" s="610">
        <f t="shared" si="343"/>
        <v>1903</v>
      </c>
      <c r="G1376">
        <f t="shared" si="344"/>
        <v>1365</v>
      </c>
      <c r="H1376" s="612">
        <f t="shared" si="336"/>
        <v>1365</v>
      </c>
      <c r="I1376" s="598">
        <f t="shared" si="337"/>
        <v>0</v>
      </c>
      <c r="J1376" s="598">
        <f t="shared" si="345"/>
        <v>0</v>
      </c>
      <c r="K1376" s="598">
        <f t="shared" si="338"/>
        <v>0</v>
      </c>
      <c r="L1376" s="598">
        <f t="shared" si="339"/>
        <v>0</v>
      </c>
      <c r="M1376" s="598">
        <f t="shared" si="331"/>
        <v>0</v>
      </c>
      <c r="N1376" s="598">
        <f t="shared" si="340"/>
        <v>0</v>
      </c>
      <c r="P1376" s="610"/>
      <c r="V1376" s="598">
        <f t="shared" si="341"/>
        <v>0</v>
      </c>
      <c r="W1376" s="612">
        <f t="shared" si="342"/>
        <v>1365</v>
      </c>
      <c r="X1376" s="610"/>
      <c r="Y1376" s="610"/>
      <c r="AC1376">
        <f t="shared" si="332"/>
        <v>1903</v>
      </c>
      <c r="AD1376">
        <f t="shared" si="333"/>
        <v>9</v>
      </c>
      <c r="AE1376">
        <f t="shared" si="334"/>
        <v>0</v>
      </c>
      <c r="AF1376">
        <f>SUM($AE$10:AE1376)</f>
        <v>0</v>
      </c>
      <c r="AG1376">
        <f t="shared" si="335"/>
        <v>0</v>
      </c>
    </row>
    <row r="1377" spans="6:33" x14ac:dyDescent="0.2">
      <c r="F1377" s="610">
        <f t="shared" si="343"/>
        <v>1903</v>
      </c>
      <c r="G1377">
        <f t="shared" si="344"/>
        <v>1366</v>
      </c>
      <c r="H1377" s="612">
        <f t="shared" si="336"/>
        <v>1366</v>
      </c>
      <c r="I1377" s="598">
        <f t="shared" si="337"/>
        <v>0</v>
      </c>
      <c r="J1377" s="598">
        <f t="shared" si="345"/>
        <v>0</v>
      </c>
      <c r="K1377" s="598">
        <f t="shared" si="338"/>
        <v>0</v>
      </c>
      <c r="L1377" s="598">
        <f t="shared" si="339"/>
        <v>0</v>
      </c>
      <c r="M1377" s="598">
        <f t="shared" si="331"/>
        <v>0</v>
      </c>
      <c r="N1377" s="598">
        <f t="shared" si="340"/>
        <v>0</v>
      </c>
      <c r="P1377" s="610"/>
      <c r="V1377" s="598">
        <f t="shared" si="341"/>
        <v>0</v>
      </c>
      <c r="W1377" s="612">
        <f t="shared" si="342"/>
        <v>1366</v>
      </c>
      <c r="X1377" s="610"/>
      <c r="Y1377" s="610"/>
      <c r="AC1377">
        <f t="shared" si="332"/>
        <v>1903</v>
      </c>
      <c r="AD1377">
        <f t="shared" si="333"/>
        <v>9</v>
      </c>
      <c r="AE1377">
        <f t="shared" si="334"/>
        <v>0</v>
      </c>
      <c r="AF1377">
        <f>SUM($AE$10:AE1377)</f>
        <v>0</v>
      </c>
      <c r="AG1377">
        <f t="shared" si="335"/>
        <v>0</v>
      </c>
    </row>
    <row r="1378" spans="6:33" x14ac:dyDescent="0.2">
      <c r="F1378" s="610">
        <f t="shared" si="343"/>
        <v>1903</v>
      </c>
      <c r="G1378">
        <f t="shared" si="344"/>
        <v>1367</v>
      </c>
      <c r="H1378" s="612">
        <f t="shared" si="336"/>
        <v>1367</v>
      </c>
      <c r="I1378" s="598">
        <f t="shared" si="337"/>
        <v>0</v>
      </c>
      <c r="J1378" s="598">
        <f t="shared" si="345"/>
        <v>0</v>
      </c>
      <c r="K1378" s="598">
        <f t="shared" si="338"/>
        <v>0</v>
      </c>
      <c r="L1378" s="598">
        <f t="shared" si="339"/>
        <v>0</v>
      </c>
      <c r="M1378" s="598">
        <f t="shared" si="331"/>
        <v>0</v>
      </c>
      <c r="N1378" s="598">
        <f t="shared" si="340"/>
        <v>0</v>
      </c>
      <c r="P1378" s="610"/>
      <c r="V1378" s="598">
        <f t="shared" si="341"/>
        <v>0</v>
      </c>
      <c r="W1378" s="612">
        <f t="shared" si="342"/>
        <v>1367</v>
      </c>
      <c r="X1378" s="610"/>
      <c r="Y1378" s="610"/>
      <c r="AC1378">
        <f t="shared" si="332"/>
        <v>1903</v>
      </c>
      <c r="AD1378">
        <f t="shared" si="333"/>
        <v>9</v>
      </c>
      <c r="AE1378">
        <f t="shared" si="334"/>
        <v>0</v>
      </c>
      <c r="AF1378">
        <f>SUM($AE$10:AE1378)</f>
        <v>0</v>
      </c>
      <c r="AG1378">
        <f t="shared" si="335"/>
        <v>0</v>
      </c>
    </row>
    <row r="1379" spans="6:33" x14ac:dyDescent="0.2">
      <c r="F1379" s="610">
        <f t="shared" si="343"/>
        <v>1903</v>
      </c>
      <c r="G1379">
        <f t="shared" si="344"/>
        <v>1368</v>
      </c>
      <c r="H1379" s="612">
        <f t="shared" si="336"/>
        <v>1368</v>
      </c>
      <c r="I1379" s="598">
        <f t="shared" si="337"/>
        <v>0</v>
      </c>
      <c r="J1379" s="598">
        <f t="shared" si="345"/>
        <v>0</v>
      </c>
      <c r="K1379" s="598">
        <f t="shared" si="338"/>
        <v>0</v>
      </c>
      <c r="L1379" s="598">
        <f t="shared" si="339"/>
        <v>0</v>
      </c>
      <c r="M1379" s="598">
        <f t="shared" si="331"/>
        <v>0</v>
      </c>
      <c r="N1379" s="598">
        <f t="shared" si="340"/>
        <v>0</v>
      </c>
      <c r="P1379" s="610"/>
      <c r="V1379" s="598">
        <f t="shared" si="341"/>
        <v>0</v>
      </c>
      <c r="W1379" s="612">
        <f t="shared" si="342"/>
        <v>1368</v>
      </c>
      <c r="X1379" s="610"/>
      <c r="Y1379" s="610"/>
      <c r="AC1379">
        <f t="shared" si="332"/>
        <v>1903</v>
      </c>
      <c r="AD1379">
        <f t="shared" si="333"/>
        <v>9</v>
      </c>
      <c r="AE1379">
        <f t="shared" si="334"/>
        <v>0</v>
      </c>
      <c r="AF1379">
        <f>SUM($AE$10:AE1379)</f>
        <v>0</v>
      </c>
      <c r="AG1379">
        <f t="shared" si="335"/>
        <v>0</v>
      </c>
    </row>
    <row r="1380" spans="6:33" x14ac:dyDescent="0.2">
      <c r="F1380" s="610">
        <f t="shared" si="343"/>
        <v>1903</v>
      </c>
      <c r="G1380">
        <f t="shared" si="344"/>
        <v>1369</v>
      </c>
      <c r="H1380" s="612">
        <f t="shared" si="336"/>
        <v>1369</v>
      </c>
      <c r="I1380" s="598">
        <f t="shared" si="337"/>
        <v>0</v>
      </c>
      <c r="J1380" s="598">
        <f t="shared" si="345"/>
        <v>0</v>
      </c>
      <c r="K1380" s="598">
        <f t="shared" si="338"/>
        <v>0</v>
      </c>
      <c r="L1380" s="598">
        <f t="shared" si="339"/>
        <v>0</v>
      </c>
      <c r="M1380" s="598">
        <f t="shared" si="331"/>
        <v>0</v>
      </c>
      <c r="N1380" s="598">
        <f t="shared" si="340"/>
        <v>0</v>
      </c>
      <c r="P1380" s="610"/>
      <c r="V1380" s="598">
        <f t="shared" si="341"/>
        <v>0</v>
      </c>
      <c r="W1380" s="612">
        <f t="shared" si="342"/>
        <v>1369</v>
      </c>
      <c r="X1380" s="610"/>
      <c r="Y1380" s="610"/>
      <c r="AC1380">
        <f t="shared" si="332"/>
        <v>1903</v>
      </c>
      <c r="AD1380">
        <f t="shared" si="333"/>
        <v>9</v>
      </c>
      <c r="AE1380">
        <f t="shared" si="334"/>
        <v>0</v>
      </c>
      <c r="AF1380">
        <f>SUM($AE$10:AE1380)</f>
        <v>0</v>
      </c>
      <c r="AG1380">
        <f t="shared" si="335"/>
        <v>0</v>
      </c>
    </row>
    <row r="1381" spans="6:33" x14ac:dyDescent="0.2">
      <c r="F1381" s="610">
        <f t="shared" si="343"/>
        <v>1903</v>
      </c>
      <c r="G1381">
        <f t="shared" si="344"/>
        <v>1370</v>
      </c>
      <c r="H1381" s="612">
        <f t="shared" si="336"/>
        <v>1370</v>
      </c>
      <c r="I1381" s="598">
        <f t="shared" si="337"/>
        <v>0</v>
      </c>
      <c r="J1381" s="598">
        <f t="shared" si="345"/>
        <v>0</v>
      </c>
      <c r="K1381" s="598">
        <f t="shared" si="338"/>
        <v>0</v>
      </c>
      <c r="L1381" s="598">
        <f t="shared" si="339"/>
        <v>0</v>
      </c>
      <c r="M1381" s="598">
        <f t="shared" si="331"/>
        <v>0</v>
      </c>
      <c r="N1381" s="598">
        <f t="shared" si="340"/>
        <v>0</v>
      </c>
      <c r="P1381" s="610"/>
      <c r="V1381" s="598">
        <f t="shared" si="341"/>
        <v>0</v>
      </c>
      <c r="W1381" s="612">
        <f t="shared" si="342"/>
        <v>1370</v>
      </c>
      <c r="X1381" s="610"/>
      <c r="Y1381" s="610"/>
      <c r="AC1381">
        <f t="shared" si="332"/>
        <v>1903</v>
      </c>
      <c r="AD1381">
        <f t="shared" si="333"/>
        <v>10</v>
      </c>
      <c r="AE1381">
        <f t="shared" si="334"/>
        <v>0</v>
      </c>
      <c r="AF1381">
        <f>SUM($AE$10:AE1381)</f>
        <v>0</v>
      </c>
      <c r="AG1381">
        <f t="shared" si="335"/>
        <v>0</v>
      </c>
    </row>
    <row r="1382" spans="6:33" x14ac:dyDescent="0.2">
      <c r="F1382" s="610">
        <f t="shared" si="343"/>
        <v>1903</v>
      </c>
      <c r="G1382">
        <f t="shared" si="344"/>
        <v>1371</v>
      </c>
      <c r="H1382" s="612">
        <f t="shared" si="336"/>
        <v>1371</v>
      </c>
      <c r="I1382" s="598">
        <f t="shared" si="337"/>
        <v>0</v>
      </c>
      <c r="J1382" s="598">
        <f t="shared" si="345"/>
        <v>0</v>
      </c>
      <c r="K1382" s="598">
        <f t="shared" si="338"/>
        <v>0</v>
      </c>
      <c r="L1382" s="598">
        <f t="shared" si="339"/>
        <v>0</v>
      </c>
      <c r="M1382" s="598">
        <f t="shared" si="331"/>
        <v>0</v>
      </c>
      <c r="N1382" s="598">
        <f t="shared" si="340"/>
        <v>0</v>
      </c>
      <c r="P1382" s="610"/>
      <c r="V1382" s="598">
        <f t="shared" si="341"/>
        <v>0</v>
      </c>
      <c r="W1382" s="612">
        <f t="shared" si="342"/>
        <v>1371</v>
      </c>
      <c r="X1382" s="610"/>
      <c r="Y1382" s="610"/>
      <c r="AC1382">
        <f t="shared" si="332"/>
        <v>1903</v>
      </c>
      <c r="AD1382">
        <f t="shared" si="333"/>
        <v>10</v>
      </c>
      <c r="AE1382">
        <f t="shared" si="334"/>
        <v>0</v>
      </c>
      <c r="AF1382">
        <f>SUM($AE$10:AE1382)</f>
        <v>0</v>
      </c>
      <c r="AG1382">
        <f t="shared" si="335"/>
        <v>0</v>
      </c>
    </row>
    <row r="1383" spans="6:33" x14ac:dyDescent="0.2">
      <c r="F1383" s="610">
        <f t="shared" si="343"/>
        <v>1903</v>
      </c>
      <c r="G1383">
        <f t="shared" si="344"/>
        <v>1372</v>
      </c>
      <c r="H1383" s="612">
        <f t="shared" si="336"/>
        <v>1372</v>
      </c>
      <c r="I1383" s="598">
        <f t="shared" si="337"/>
        <v>0</v>
      </c>
      <c r="J1383" s="598">
        <f t="shared" si="345"/>
        <v>0</v>
      </c>
      <c r="K1383" s="598">
        <f t="shared" si="338"/>
        <v>0</v>
      </c>
      <c r="L1383" s="598">
        <f t="shared" si="339"/>
        <v>0</v>
      </c>
      <c r="M1383" s="598">
        <f t="shared" si="331"/>
        <v>0</v>
      </c>
      <c r="N1383" s="598">
        <f t="shared" si="340"/>
        <v>0</v>
      </c>
      <c r="P1383" s="610"/>
      <c r="V1383" s="598">
        <f t="shared" si="341"/>
        <v>0</v>
      </c>
      <c r="W1383" s="612">
        <f t="shared" si="342"/>
        <v>1372</v>
      </c>
      <c r="X1383" s="610"/>
      <c r="Y1383" s="610"/>
      <c r="AC1383">
        <f t="shared" si="332"/>
        <v>1903</v>
      </c>
      <c r="AD1383">
        <f t="shared" si="333"/>
        <v>10</v>
      </c>
      <c r="AE1383">
        <f t="shared" si="334"/>
        <v>0</v>
      </c>
      <c r="AF1383">
        <f>SUM($AE$10:AE1383)</f>
        <v>0</v>
      </c>
      <c r="AG1383">
        <f t="shared" si="335"/>
        <v>0</v>
      </c>
    </row>
    <row r="1384" spans="6:33" x14ac:dyDescent="0.2">
      <c r="F1384" s="610">
        <f t="shared" si="343"/>
        <v>1903</v>
      </c>
      <c r="G1384">
        <f t="shared" si="344"/>
        <v>1373</v>
      </c>
      <c r="H1384" s="612">
        <f t="shared" si="336"/>
        <v>1373</v>
      </c>
      <c r="I1384" s="598">
        <f t="shared" si="337"/>
        <v>0</v>
      </c>
      <c r="J1384" s="598">
        <f t="shared" si="345"/>
        <v>0</v>
      </c>
      <c r="K1384" s="598">
        <f t="shared" si="338"/>
        <v>0</v>
      </c>
      <c r="L1384" s="598">
        <f t="shared" si="339"/>
        <v>0</v>
      </c>
      <c r="M1384" s="598">
        <f t="shared" si="331"/>
        <v>0</v>
      </c>
      <c r="N1384" s="598">
        <f t="shared" si="340"/>
        <v>0</v>
      </c>
      <c r="P1384" s="610"/>
      <c r="V1384" s="598">
        <f t="shared" si="341"/>
        <v>0</v>
      </c>
      <c r="W1384" s="612">
        <f t="shared" si="342"/>
        <v>1373</v>
      </c>
      <c r="X1384" s="610"/>
      <c r="Y1384" s="610"/>
      <c r="AC1384">
        <f t="shared" si="332"/>
        <v>1903</v>
      </c>
      <c r="AD1384">
        <f t="shared" si="333"/>
        <v>10</v>
      </c>
      <c r="AE1384">
        <f t="shared" si="334"/>
        <v>0</v>
      </c>
      <c r="AF1384">
        <f>SUM($AE$10:AE1384)</f>
        <v>0</v>
      </c>
      <c r="AG1384">
        <f t="shared" si="335"/>
        <v>0</v>
      </c>
    </row>
    <row r="1385" spans="6:33" x14ac:dyDescent="0.2">
      <c r="F1385" s="610">
        <f t="shared" si="343"/>
        <v>1903</v>
      </c>
      <c r="G1385">
        <f t="shared" si="344"/>
        <v>1374</v>
      </c>
      <c r="H1385" s="612">
        <f t="shared" si="336"/>
        <v>1374</v>
      </c>
      <c r="I1385" s="598">
        <f t="shared" si="337"/>
        <v>0</v>
      </c>
      <c r="J1385" s="598">
        <f t="shared" si="345"/>
        <v>0</v>
      </c>
      <c r="K1385" s="598">
        <f t="shared" si="338"/>
        <v>0</v>
      </c>
      <c r="L1385" s="598">
        <f t="shared" si="339"/>
        <v>0</v>
      </c>
      <c r="M1385" s="598">
        <f t="shared" si="331"/>
        <v>0</v>
      </c>
      <c r="N1385" s="598">
        <f t="shared" si="340"/>
        <v>0</v>
      </c>
      <c r="P1385" s="610"/>
      <c r="V1385" s="598">
        <f t="shared" si="341"/>
        <v>0</v>
      </c>
      <c r="W1385" s="612">
        <f t="shared" si="342"/>
        <v>1374</v>
      </c>
      <c r="X1385" s="610"/>
      <c r="Y1385" s="610"/>
      <c r="AC1385">
        <f t="shared" si="332"/>
        <v>1903</v>
      </c>
      <c r="AD1385">
        <f t="shared" si="333"/>
        <v>10</v>
      </c>
      <c r="AE1385">
        <f t="shared" si="334"/>
        <v>0</v>
      </c>
      <c r="AF1385">
        <f>SUM($AE$10:AE1385)</f>
        <v>0</v>
      </c>
      <c r="AG1385">
        <f t="shared" si="335"/>
        <v>0</v>
      </c>
    </row>
    <row r="1386" spans="6:33" x14ac:dyDescent="0.2">
      <c r="F1386" s="610">
        <f t="shared" si="343"/>
        <v>1903</v>
      </c>
      <c r="G1386">
        <f t="shared" si="344"/>
        <v>1375</v>
      </c>
      <c r="H1386" s="612">
        <f t="shared" si="336"/>
        <v>1375</v>
      </c>
      <c r="I1386" s="598">
        <f t="shared" si="337"/>
        <v>0</v>
      </c>
      <c r="J1386" s="598">
        <f t="shared" si="345"/>
        <v>0</v>
      </c>
      <c r="K1386" s="598">
        <f t="shared" si="338"/>
        <v>0</v>
      </c>
      <c r="L1386" s="598">
        <f t="shared" si="339"/>
        <v>0</v>
      </c>
      <c r="M1386" s="598">
        <f t="shared" si="331"/>
        <v>0</v>
      </c>
      <c r="N1386" s="598">
        <f t="shared" si="340"/>
        <v>0</v>
      </c>
      <c r="P1386" s="610"/>
      <c r="V1386" s="598">
        <f t="shared" si="341"/>
        <v>0</v>
      </c>
      <c r="W1386" s="612">
        <f t="shared" si="342"/>
        <v>1375</v>
      </c>
      <c r="X1386" s="610"/>
      <c r="Y1386" s="610"/>
      <c r="AC1386">
        <f t="shared" si="332"/>
        <v>1903</v>
      </c>
      <c r="AD1386">
        <f t="shared" si="333"/>
        <v>10</v>
      </c>
      <c r="AE1386">
        <f t="shared" si="334"/>
        <v>0</v>
      </c>
      <c r="AF1386">
        <f>SUM($AE$10:AE1386)</f>
        <v>0</v>
      </c>
      <c r="AG1386">
        <f t="shared" si="335"/>
        <v>0</v>
      </c>
    </row>
    <row r="1387" spans="6:33" x14ac:dyDescent="0.2">
      <c r="F1387" s="610">
        <f t="shared" si="343"/>
        <v>1903</v>
      </c>
      <c r="G1387">
        <f t="shared" si="344"/>
        <v>1376</v>
      </c>
      <c r="H1387" s="612">
        <f t="shared" si="336"/>
        <v>1376</v>
      </c>
      <c r="I1387" s="598">
        <f t="shared" si="337"/>
        <v>0</v>
      </c>
      <c r="J1387" s="598">
        <f t="shared" si="345"/>
        <v>0</v>
      </c>
      <c r="K1387" s="598">
        <f t="shared" si="338"/>
        <v>0</v>
      </c>
      <c r="L1387" s="598">
        <f t="shared" si="339"/>
        <v>0</v>
      </c>
      <c r="M1387" s="598">
        <f t="shared" si="331"/>
        <v>0</v>
      </c>
      <c r="N1387" s="598">
        <f t="shared" si="340"/>
        <v>0</v>
      </c>
      <c r="P1387" s="610"/>
      <c r="V1387" s="598">
        <f t="shared" si="341"/>
        <v>0</v>
      </c>
      <c r="W1387" s="612">
        <f t="shared" si="342"/>
        <v>1376</v>
      </c>
      <c r="X1387" s="610"/>
      <c r="Y1387" s="610"/>
      <c r="AC1387">
        <f t="shared" si="332"/>
        <v>1903</v>
      </c>
      <c r="AD1387">
        <f t="shared" si="333"/>
        <v>10</v>
      </c>
      <c r="AE1387">
        <f t="shared" si="334"/>
        <v>0</v>
      </c>
      <c r="AF1387">
        <f>SUM($AE$10:AE1387)</f>
        <v>0</v>
      </c>
      <c r="AG1387">
        <f t="shared" si="335"/>
        <v>0</v>
      </c>
    </row>
    <row r="1388" spans="6:33" x14ac:dyDescent="0.2">
      <c r="F1388" s="610">
        <f t="shared" si="343"/>
        <v>1903</v>
      </c>
      <c r="G1388">
        <f t="shared" si="344"/>
        <v>1377</v>
      </c>
      <c r="H1388" s="612">
        <f t="shared" si="336"/>
        <v>1377</v>
      </c>
      <c r="I1388" s="598">
        <f t="shared" si="337"/>
        <v>0</v>
      </c>
      <c r="J1388" s="598">
        <f t="shared" si="345"/>
        <v>0</v>
      </c>
      <c r="K1388" s="598">
        <f t="shared" si="338"/>
        <v>0</v>
      </c>
      <c r="L1388" s="598">
        <f t="shared" si="339"/>
        <v>0</v>
      </c>
      <c r="M1388" s="598">
        <f t="shared" si="331"/>
        <v>0</v>
      </c>
      <c r="N1388" s="598">
        <f t="shared" si="340"/>
        <v>0</v>
      </c>
      <c r="P1388" s="610"/>
      <c r="V1388" s="598">
        <f t="shared" si="341"/>
        <v>0</v>
      </c>
      <c r="W1388" s="612">
        <f t="shared" si="342"/>
        <v>1377</v>
      </c>
      <c r="X1388" s="610"/>
      <c r="Y1388" s="610"/>
      <c r="AC1388">
        <f t="shared" si="332"/>
        <v>1903</v>
      </c>
      <c r="AD1388">
        <f t="shared" si="333"/>
        <v>10</v>
      </c>
      <c r="AE1388">
        <f t="shared" si="334"/>
        <v>0</v>
      </c>
      <c r="AF1388">
        <f>SUM($AE$10:AE1388)</f>
        <v>0</v>
      </c>
      <c r="AG1388">
        <f t="shared" si="335"/>
        <v>0</v>
      </c>
    </row>
    <row r="1389" spans="6:33" x14ac:dyDescent="0.2">
      <c r="F1389" s="610">
        <f t="shared" si="343"/>
        <v>1903</v>
      </c>
      <c r="G1389">
        <f t="shared" si="344"/>
        <v>1378</v>
      </c>
      <c r="H1389" s="612">
        <f t="shared" si="336"/>
        <v>1378</v>
      </c>
      <c r="I1389" s="598">
        <f t="shared" si="337"/>
        <v>0</v>
      </c>
      <c r="J1389" s="598">
        <f t="shared" si="345"/>
        <v>0</v>
      </c>
      <c r="K1389" s="598">
        <f t="shared" si="338"/>
        <v>0</v>
      </c>
      <c r="L1389" s="598">
        <f t="shared" si="339"/>
        <v>0</v>
      </c>
      <c r="M1389" s="598">
        <f t="shared" si="331"/>
        <v>0</v>
      </c>
      <c r="N1389" s="598">
        <f t="shared" si="340"/>
        <v>0</v>
      </c>
      <c r="P1389" s="610"/>
      <c r="V1389" s="598">
        <f t="shared" si="341"/>
        <v>0</v>
      </c>
      <c r="W1389" s="612">
        <f t="shared" si="342"/>
        <v>1378</v>
      </c>
      <c r="X1389" s="610"/>
      <c r="Y1389" s="610"/>
      <c r="AC1389">
        <f t="shared" si="332"/>
        <v>1903</v>
      </c>
      <c r="AD1389">
        <f t="shared" si="333"/>
        <v>10</v>
      </c>
      <c r="AE1389">
        <f t="shared" si="334"/>
        <v>0</v>
      </c>
      <c r="AF1389">
        <f>SUM($AE$10:AE1389)</f>
        <v>0</v>
      </c>
      <c r="AG1389">
        <f t="shared" si="335"/>
        <v>0</v>
      </c>
    </row>
    <row r="1390" spans="6:33" x14ac:dyDescent="0.2">
      <c r="F1390" s="610">
        <f t="shared" si="343"/>
        <v>1903</v>
      </c>
      <c r="G1390">
        <f t="shared" si="344"/>
        <v>1379</v>
      </c>
      <c r="H1390" s="612">
        <f t="shared" si="336"/>
        <v>1379</v>
      </c>
      <c r="I1390" s="598">
        <f t="shared" si="337"/>
        <v>0</v>
      </c>
      <c r="J1390" s="598">
        <f t="shared" si="345"/>
        <v>0</v>
      </c>
      <c r="K1390" s="598">
        <f t="shared" si="338"/>
        <v>0</v>
      </c>
      <c r="L1390" s="598">
        <f t="shared" si="339"/>
        <v>0</v>
      </c>
      <c r="M1390" s="598">
        <f t="shared" si="331"/>
        <v>0</v>
      </c>
      <c r="N1390" s="598">
        <f t="shared" si="340"/>
        <v>0</v>
      </c>
      <c r="P1390" s="610"/>
      <c r="V1390" s="598">
        <f t="shared" si="341"/>
        <v>0</v>
      </c>
      <c r="W1390" s="612">
        <f t="shared" si="342"/>
        <v>1379</v>
      </c>
      <c r="X1390" s="610"/>
      <c r="Y1390" s="610"/>
      <c r="AC1390">
        <f t="shared" si="332"/>
        <v>1903</v>
      </c>
      <c r="AD1390">
        <f t="shared" si="333"/>
        <v>10</v>
      </c>
      <c r="AE1390">
        <f t="shared" si="334"/>
        <v>0</v>
      </c>
      <c r="AF1390">
        <f>SUM($AE$10:AE1390)</f>
        <v>0</v>
      </c>
      <c r="AG1390">
        <f t="shared" si="335"/>
        <v>0</v>
      </c>
    </row>
    <row r="1391" spans="6:33" x14ac:dyDescent="0.2">
      <c r="F1391" s="610">
        <f t="shared" si="343"/>
        <v>1903</v>
      </c>
      <c r="G1391">
        <f t="shared" si="344"/>
        <v>1380</v>
      </c>
      <c r="H1391" s="612">
        <f t="shared" si="336"/>
        <v>1380</v>
      </c>
      <c r="I1391" s="598">
        <f t="shared" si="337"/>
        <v>0</v>
      </c>
      <c r="J1391" s="598">
        <f t="shared" si="345"/>
        <v>0</v>
      </c>
      <c r="K1391" s="598">
        <f t="shared" si="338"/>
        <v>0</v>
      </c>
      <c r="L1391" s="598">
        <f t="shared" si="339"/>
        <v>0</v>
      </c>
      <c r="M1391" s="598">
        <f t="shared" si="331"/>
        <v>0</v>
      </c>
      <c r="N1391" s="598">
        <f t="shared" si="340"/>
        <v>0</v>
      </c>
      <c r="V1391" s="598">
        <f t="shared" si="341"/>
        <v>0</v>
      </c>
      <c r="W1391" s="612">
        <f t="shared" si="342"/>
        <v>1380</v>
      </c>
      <c r="X1391" s="610"/>
      <c r="Y1391" s="610"/>
      <c r="AC1391">
        <f t="shared" si="332"/>
        <v>1903</v>
      </c>
      <c r="AD1391">
        <f t="shared" si="333"/>
        <v>10</v>
      </c>
      <c r="AE1391">
        <f t="shared" si="334"/>
        <v>0</v>
      </c>
      <c r="AF1391">
        <f>SUM($AE$10:AE1391)</f>
        <v>0</v>
      </c>
      <c r="AG1391">
        <f t="shared" si="335"/>
        <v>0</v>
      </c>
    </row>
    <row r="1392" spans="6:33" x14ac:dyDescent="0.2">
      <c r="F1392" s="610">
        <f t="shared" si="343"/>
        <v>1903</v>
      </c>
      <c r="G1392">
        <f t="shared" si="344"/>
        <v>1381</v>
      </c>
      <c r="H1392" s="612">
        <f t="shared" si="336"/>
        <v>1381</v>
      </c>
      <c r="I1392" s="598">
        <f t="shared" si="337"/>
        <v>0</v>
      </c>
      <c r="J1392" s="598">
        <f t="shared" si="345"/>
        <v>0</v>
      </c>
      <c r="K1392" s="598">
        <f t="shared" si="338"/>
        <v>0</v>
      </c>
      <c r="L1392" s="598">
        <f t="shared" si="339"/>
        <v>0</v>
      </c>
      <c r="M1392" s="598">
        <f t="shared" si="331"/>
        <v>0</v>
      </c>
      <c r="N1392" s="598">
        <f t="shared" si="340"/>
        <v>0</v>
      </c>
      <c r="V1392" s="598">
        <f t="shared" si="341"/>
        <v>0</v>
      </c>
      <c r="W1392" s="612">
        <f t="shared" si="342"/>
        <v>1381</v>
      </c>
      <c r="X1392" s="610"/>
      <c r="Y1392" s="610"/>
      <c r="AC1392">
        <f t="shared" si="332"/>
        <v>1903</v>
      </c>
      <c r="AD1392">
        <f t="shared" si="333"/>
        <v>10</v>
      </c>
      <c r="AE1392">
        <f t="shared" si="334"/>
        <v>0</v>
      </c>
      <c r="AF1392">
        <f>SUM($AE$10:AE1392)</f>
        <v>0</v>
      </c>
      <c r="AG1392">
        <f t="shared" si="335"/>
        <v>0</v>
      </c>
    </row>
    <row r="1393" spans="6:33" x14ac:dyDescent="0.2">
      <c r="F1393" s="610">
        <f t="shared" si="343"/>
        <v>1903</v>
      </c>
      <c r="G1393">
        <f t="shared" si="344"/>
        <v>1382</v>
      </c>
      <c r="H1393" s="612">
        <f t="shared" si="336"/>
        <v>1382</v>
      </c>
      <c r="I1393" s="598">
        <f t="shared" si="337"/>
        <v>0</v>
      </c>
      <c r="J1393" s="598">
        <f t="shared" si="345"/>
        <v>0</v>
      </c>
      <c r="K1393" s="598">
        <f t="shared" si="338"/>
        <v>0</v>
      </c>
      <c r="L1393" s="598">
        <f t="shared" si="339"/>
        <v>0</v>
      </c>
      <c r="M1393" s="598">
        <f t="shared" si="331"/>
        <v>0</v>
      </c>
      <c r="N1393" s="598">
        <f t="shared" si="340"/>
        <v>0</v>
      </c>
      <c r="V1393" s="598">
        <f t="shared" si="341"/>
        <v>0</v>
      </c>
      <c r="W1393" s="612">
        <f t="shared" si="342"/>
        <v>1382</v>
      </c>
      <c r="X1393" s="610"/>
      <c r="Y1393" s="610"/>
      <c r="AC1393">
        <f t="shared" si="332"/>
        <v>1903</v>
      </c>
      <c r="AD1393">
        <f t="shared" si="333"/>
        <v>10</v>
      </c>
      <c r="AE1393">
        <f t="shared" si="334"/>
        <v>0</v>
      </c>
      <c r="AF1393">
        <f>SUM($AE$10:AE1393)</f>
        <v>0</v>
      </c>
      <c r="AG1393">
        <f t="shared" si="335"/>
        <v>0</v>
      </c>
    </row>
    <row r="1394" spans="6:33" x14ac:dyDescent="0.2">
      <c r="F1394" s="610">
        <f t="shared" si="343"/>
        <v>1903</v>
      </c>
      <c r="G1394">
        <f t="shared" si="344"/>
        <v>1383</v>
      </c>
      <c r="H1394" s="612">
        <f t="shared" si="336"/>
        <v>1383</v>
      </c>
      <c r="I1394" s="598">
        <f t="shared" si="337"/>
        <v>0</v>
      </c>
      <c r="J1394" s="598">
        <f t="shared" si="345"/>
        <v>0</v>
      </c>
      <c r="K1394" s="598">
        <f t="shared" si="338"/>
        <v>0</v>
      </c>
      <c r="L1394" s="598">
        <f t="shared" si="339"/>
        <v>0</v>
      </c>
      <c r="M1394" s="598">
        <f t="shared" si="331"/>
        <v>0</v>
      </c>
      <c r="N1394" s="598">
        <f t="shared" si="340"/>
        <v>0</v>
      </c>
      <c r="V1394" s="598">
        <f t="shared" si="341"/>
        <v>0</v>
      </c>
      <c r="W1394" s="612">
        <f t="shared" si="342"/>
        <v>1383</v>
      </c>
      <c r="X1394" s="610"/>
      <c r="Y1394" s="610"/>
      <c r="AC1394">
        <f t="shared" si="332"/>
        <v>1903</v>
      </c>
      <c r="AD1394">
        <f t="shared" si="333"/>
        <v>10</v>
      </c>
      <c r="AE1394">
        <f t="shared" si="334"/>
        <v>0</v>
      </c>
      <c r="AF1394">
        <f>SUM($AE$10:AE1394)</f>
        <v>0</v>
      </c>
      <c r="AG1394">
        <f t="shared" si="335"/>
        <v>0</v>
      </c>
    </row>
    <row r="1395" spans="6:33" x14ac:dyDescent="0.2">
      <c r="F1395" s="610">
        <f t="shared" si="343"/>
        <v>1903</v>
      </c>
      <c r="G1395">
        <f t="shared" si="344"/>
        <v>1384</v>
      </c>
      <c r="H1395" s="612">
        <f t="shared" si="336"/>
        <v>1384</v>
      </c>
      <c r="I1395" s="598">
        <f t="shared" si="337"/>
        <v>0</v>
      </c>
      <c r="J1395" s="598">
        <f t="shared" si="345"/>
        <v>0</v>
      </c>
      <c r="K1395" s="598">
        <f t="shared" si="338"/>
        <v>0</v>
      </c>
      <c r="L1395" s="598">
        <f t="shared" si="339"/>
        <v>0</v>
      </c>
      <c r="M1395" s="598">
        <f t="shared" si="331"/>
        <v>0</v>
      </c>
      <c r="N1395" s="598">
        <f t="shared" si="340"/>
        <v>0</v>
      </c>
      <c r="V1395" s="598">
        <f t="shared" si="341"/>
        <v>0</v>
      </c>
      <c r="W1395" s="612">
        <f t="shared" si="342"/>
        <v>1384</v>
      </c>
      <c r="X1395" s="610"/>
      <c r="Y1395" s="610"/>
      <c r="AC1395">
        <f t="shared" si="332"/>
        <v>1903</v>
      </c>
      <c r="AD1395">
        <f t="shared" si="333"/>
        <v>10</v>
      </c>
      <c r="AE1395">
        <f t="shared" si="334"/>
        <v>0</v>
      </c>
      <c r="AF1395">
        <f>SUM($AE$10:AE1395)</f>
        <v>0</v>
      </c>
      <c r="AG1395">
        <f t="shared" si="335"/>
        <v>0</v>
      </c>
    </row>
    <row r="1396" spans="6:33" x14ac:dyDescent="0.2">
      <c r="F1396" s="610">
        <f t="shared" si="343"/>
        <v>1903</v>
      </c>
      <c r="G1396">
        <f t="shared" si="344"/>
        <v>1385</v>
      </c>
      <c r="H1396" s="612">
        <f t="shared" si="336"/>
        <v>1385</v>
      </c>
      <c r="I1396" s="598">
        <f t="shared" si="337"/>
        <v>0</v>
      </c>
      <c r="J1396" s="598">
        <f t="shared" si="345"/>
        <v>0</v>
      </c>
      <c r="K1396" s="598">
        <f t="shared" si="338"/>
        <v>0</v>
      </c>
      <c r="L1396" s="598">
        <f t="shared" si="339"/>
        <v>0</v>
      </c>
      <c r="M1396" s="598">
        <f t="shared" si="331"/>
        <v>0</v>
      </c>
      <c r="N1396" s="598">
        <f t="shared" si="340"/>
        <v>0</v>
      </c>
      <c r="V1396" s="598">
        <f t="shared" si="341"/>
        <v>0</v>
      </c>
      <c r="W1396" s="612">
        <f t="shared" si="342"/>
        <v>1385</v>
      </c>
      <c r="X1396" s="610"/>
      <c r="Y1396" s="610"/>
      <c r="AC1396">
        <f t="shared" si="332"/>
        <v>1903</v>
      </c>
      <c r="AD1396">
        <f t="shared" si="333"/>
        <v>10</v>
      </c>
      <c r="AE1396">
        <f t="shared" si="334"/>
        <v>0</v>
      </c>
      <c r="AF1396">
        <f>SUM($AE$10:AE1396)</f>
        <v>0</v>
      </c>
      <c r="AG1396">
        <f t="shared" si="335"/>
        <v>0</v>
      </c>
    </row>
    <row r="1397" spans="6:33" x14ac:dyDescent="0.2">
      <c r="F1397" s="610">
        <f t="shared" si="343"/>
        <v>1903</v>
      </c>
      <c r="G1397">
        <f t="shared" si="344"/>
        <v>1386</v>
      </c>
      <c r="H1397" s="612">
        <f t="shared" si="336"/>
        <v>1386</v>
      </c>
      <c r="I1397" s="598">
        <f t="shared" si="337"/>
        <v>0</v>
      </c>
      <c r="J1397" s="598">
        <f t="shared" si="345"/>
        <v>0</v>
      </c>
      <c r="K1397" s="598">
        <f t="shared" si="338"/>
        <v>0</v>
      </c>
      <c r="L1397" s="598">
        <f t="shared" si="339"/>
        <v>0</v>
      </c>
      <c r="M1397" s="598">
        <f t="shared" si="331"/>
        <v>0</v>
      </c>
      <c r="N1397" s="598">
        <f t="shared" si="340"/>
        <v>0</v>
      </c>
      <c r="V1397" s="598">
        <f t="shared" si="341"/>
        <v>0</v>
      </c>
      <c r="W1397" s="612">
        <f t="shared" si="342"/>
        <v>1386</v>
      </c>
      <c r="X1397" s="610"/>
      <c r="Y1397" s="610"/>
      <c r="AC1397">
        <f t="shared" si="332"/>
        <v>1903</v>
      </c>
      <c r="AD1397">
        <f t="shared" si="333"/>
        <v>10</v>
      </c>
      <c r="AE1397">
        <f t="shared" si="334"/>
        <v>0</v>
      </c>
      <c r="AF1397">
        <f>SUM($AE$10:AE1397)</f>
        <v>0</v>
      </c>
      <c r="AG1397">
        <f t="shared" si="335"/>
        <v>0</v>
      </c>
    </row>
    <row r="1398" spans="6:33" x14ac:dyDescent="0.2">
      <c r="F1398" s="610">
        <f t="shared" si="343"/>
        <v>1903</v>
      </c>
      <c r="G1398">
        <f t="shared" si="344"/>
        <v>1387</v>
      </c>
      <c r="H1398" s="612">
        <f t="shared" si="336"/>
        <v>1387</v>
      </c>
      <c r="I1398" s="598">
        <f t="shared" si="337"/>
        <v>0</v>
      </c>
      <c r="J1398" s="598">
        <f t="shared" si="345"/>
        <v>0</v>
      </c>
      <c r="K1398" s="598">
        <f t="shared" si="338"/>
        <v>0</v>
      </c>
      <c r="L1398" s="598">
        <f t="shared" si="339"/>
        <v>0</v>
      </c>
      <c r="M1398" s="598">
        <f t="shared" si="331"/>
        <v>0</v>
      </c>
      <c r="N1398" s="598">
        <f t="shared" si="340"/>
        <v>0</v>
      </c>
      <c r="V1398" s="598">
        <f t="shared" si="341"/>
        <v>0</v>
      </c>
      <c r="W1398" s="612">
        <f t="shared" si="342"/>
        <v>1387</v>
      </c>
      <c r="X1398" s="610"/>
      <c r="Y1398" s="610"/>
      <c r="AC1398">
        <f t="shared" si="332"/>
        <v>1903</v>
      </c>
      <c r="AD1398">
        <f t="shared" si="333"/>
        <v>10</v>
      </c>
      <c r="AE1398">
        <f t="shared" si="334"/>
        <v>0</v>
      </c>
      <c r="AF1398">
        <f>SUM($AE$10:AE1398)</f>
        <v>0</v>
      </c>
      <c r="AG1398">
        <f t="shared" si="335"/>
        <v>0</v>
      </c>
    </row>
    <row r="1399" spans="6:33" x14ac:dyDescent="0.2">
      <c r="F1399" s="610">
        <f t="shared" si="343"/>
        <v>1903</v>
      </c>
      <c r="G1399">
        <f t="shared" si="344"/>
        <v>1388</v>
      </c>
      <c r="H1399" s="612">
        <f t="shared" si="336"/>
        <v>1388</v>
      </c>
      <c r="I1399" s="598">
        <f t="shared" si="337"/>
        <v>0</v>
      </c>
      <c r="J1399" s="598">
        <f t="shared" si="345"/>
        <v>0</v>
      </c>
      <c r="K1399" s="598">
        <f t="shared" si="338"/>
        <v>0</v>
      </c>
      <c r="L1399" s="598">
        <f t="shared" si="339"/>
        <v>0</v>
      </c>
      <c r="M1399" s="598">
        <f t="shared" si="331"/>
        <v>0</v>
      </c>
      <c r="N1399" s="598">
        <f t="shared" si="340"/>
        <v>0</v>
      </c>
      <c r="V1399" s="598">
        <f t="shared" si="341"/>
        <v>0</v>
      </c>
      <c r="W1399" s="612">
        <f t="shared" si="342"/>
        <v>1388</v>
      </c>
      <c r="X1399" s="610"/>
      <c r="Y1399" s="610"/>
      <c r="AC1399">
        <f t="shared" si="332"/>
        <v>1903</v>
      </c>
      <c r="AD1399">
        <f t="shared" si="333"/>
        <v>10</v>
      </c>
      <c r="AE1399">
        <f t="shared" si="334"/>
        <v>0</v>
      </c>
      <c r="AF1399">
        <f>SUM($AE$10:AE1399)</f>
        <v>0</v>
      </c>
      <c r="AG1399">
        <f t="shared" si="335"/>
        <v>0</v>
      </c>
    </row>
    <row r="1400" spans="6:33" x14ac:dyDescent="0.2">
      <c r="F1400" s="610">
        <f t="shared" si="343"/>
        <v>1903</v>
      </c>
      <c r="G1400">
        <f t="shared" si="344"/>
        <v>1389</v>
      </c>
      <c r="H1400" s="612">
        <f t="shared" si="336"/>
        <v>1389</v>
      </c>
      <c r="I1400" s="598">
        <f t="shared" si="337"/>
        <v>0</v>
      </c>
      <c r="J1400" s="598">
        <f t="shared" si="345"/>
        <v>0</v>
      </c>
      <c r="K1400" s="598">
        <f t="shared" si="338"/>
        <v>0</v>
      </c>
      <c r="L1400" s="598">
        <f t="shared" si="339"/>
        <v>0</v>
      </c>
      <c r="M1400" s="598">
        <f t="shared" si="331"/>
        <v>0</v>
      </c>
      <c r="N1400" s="598">
        <f t="shared" si="340"/>
        <v>0</v>
      </c>
      <c r="V1400" s="598">
        <f t="shared" si="341"/>
        <v>0</v>
      </c>
      <c r="W1400" s="612">
        <f t="shared" si="342"/>
        <v>1389</v>
      </c>
      <c r="X1400" s="610"/>
      <c r="Y1400" s="610"/>
      <c r="AC1400">
        <f t="shared" si="332"/>
        <v>1903</v>
      </c>
      <c r="AD1400">
        <f t="shared" si="333"/>
        <v>10</v>
      </c>
      <c r="AE1400">
        <f t="shared" si="334"/>
        <v>0</v>
      </c>
      <c r="AF1400">
        <f>SUM($AE$10:AE1400)</f>
        <v>0</v>
      </c>
      <c r="AG1400">
        <f t="shared" si="335"/>
        <v>0</v>
      </c>
    </row>
    <row r="1401" spans="6:33" x14ac:dyDescent="0.2">
      <c r="F1401" s="610">
        <f t="shared" si="343"/>
        <v>1903</v>
      </c>
      <c r="G1401">
        <f t="shared" si="344"/>
        <v>1390</v>
      </c>
      <c r="H1401" s="612">
        <f t="shared" si="336"/>
        <v>1390</v>
      </c>
      <c r="I1401" s="598">
        <f t="shared" si="337"/>
        <v>0</v>
      </c>
      <c r="J1401" s="598">
        <f t="shared" si="345"/>
        <v>0</v>
      </c>
      <c r="K1401" s="598">
        <f t="shared" si="338"/>
        <v>0</v>
      </c>
      <c r="L1401" s="598">
        <f t="shared" si="339"/>
        <v>0</v>
      </c>
      <c r="M1401" s="598">
        <f t="shared" si="331"/>
        <v>0</v>
      </c>
      <c r="N1401" s="598">
        <f t="shared" si="340"/>
        <v>0</v>
      </c>
      <c r="V1401" s="598">
        <f t="shared" si="341"/>
        <v>0</v>
      </c>
      <c r="W1401" s="612">
        <f t="shared" si="342"/>
        <v>1390</v>
      </c>
      <c r="X1401" s="610"/>
      <c r="Y1401" s="610"/>
      <c r="AC1401">
        <f t="shared" si="332"/>
        <v>1903</v>
      </c>
      <c r="AD1401">
        <f t="shared" si="333"/>
        <v>10</v>
      </c>
      <c r="AE1401">
        <f t="shared" si="334"/>
        <v>0</v>
      </c>
      <c r="AF1401">
        <f>SUM($AE$10:AE1401)</f>
        <v>0</v>
      </c>
      <c r="AG1401">
        <f t="shared" si="335"/>
        <v>0</v>
      </c>
    </row>
    <row r="1402" spans="6:33" x14ac:dyDescent="0.2">
      <c r="F1402" s="610">
        <f t="shared" si="343"/>
        <v>1903</v>
      </c>
      <c r="G1402">
        <f t="shared" si="344"/>
        <v>1391</v>
      </c>
      <c r="H1402" s="612">
        <f t="shared" si="336"/>
        <v>1391</v>
      </c>
      <c r="I1402" s="598">
        <f t="shared" si="337"/>
        <v>0</v>
      </c>
      <c r="J1402" s="598">
        <f t="shared" si="345"/>
        <v>0</v>
      </c>
      <c r="K1402" s="598">
        <f t="shared" si="338"/>
        <v>0</v>
      </c>
      <c r="L1402" s="598">
        <f t="shared" si="339"/>
        <v>0</v>
      </c>
      <c r="M1402" s="598">
        <f t="shared" si="331"/>
        <v>0</v>
      </c>
      <c r="N1402" s="598">
        <f t="shared" si="340"/>
        <v>0</v>
      </c>
      <c r="V1402" s="598">
        <f t="shared" si="341"/>
        <v>0</v>
      </c>
      <c r="W1402" s="612">
        <f t="shared" si="342"/>
        <v>1391</v>
      </c>
      <c r="X1402" s="610"/>
      <c r="Y1402" s="610"/>
      <c r="AC1402">
        <f t="shared" si="332"/>
        <v>1903</v>
      </c>
      <c r="AD1402">
        <f t="shared" si="333"/>
        <v>10</v>
      </c>
      <c r="AE1402">
        <f t="shared" si="334"/>
        <v>0</v>
      </c>
      <c r="AF1402">
        <f>SUM($AE$10:AE1402)</f>
        <v>0</v>
      </c>
      <c r="AG1402">
        <f t="shared" si="335"/>
        <v>0</v>
      </c>
    </row>
    <row r="1403" spans="6:33" x14ac:dyDescent="0.2">
      <c r="F1403" s="610">
        <f t="shared" si="343"/>
        <v>1903</v>
      </c>
      <c r="G1403">
        <f t="shared" si="344"/>
        <v>1392</v>
      </c>
      <c r="H1403" s="612">
        <f t="shared" si="336"/>
        <v>1392</v>
      </c>
      <c r="I1403" s="598">
        <f t="shared" si="337"/>
        <v>0</v>
      </c>
      <c r="J1403" s="598">
        <f t="shared" si="345"/>
        <v>0</v>
      </c>
      <c r="K1403" s="598">
        <f t="shared" si="338"/>
        <v>0</v>
      </c>
      <c r="L1403" s="598">
        <f t="shared" si="339"/>
        <v>0</v>
      </c>
      <c r="M1403" s="598">
        <f t="shared" si="331"/>
        <v>0</v>
      </c>
      <c r="N1403" s="598">
        <f t="shared" si="340"/>
        <v>0</v>
      </c>
      <c r="V1403" s="598">
        <f t="shared" si="341"/>
        <v>0</v>
      </c>
      <c r="W1403" s="612">
        <f t="shared" si="342"/>
        <v>1392</v>
      </c>
      <c r="X1403" s="610"/>
      <c r="Y1403" s="610"/>
      <c r="AC1403">
        <f t="shared" si="332"/>
        <v>1903</v>
      </c>
      <c r="AD1403">
        <f t="shared" si="333"/>
        <v>10</v>
      </c>
      <c r="AE1403">
        <f t="shared" si="334"/>
        <v>0</v>
      </c>
      <c r="AF1403">
        <f>SUM($AE$10:AE1403)</f>
        <v>0</v>
      </c>
      <c r="AG1403">
        <f t="shared" si="335"/>
        <v>0</v>
      </c>
    </row>
    <row r="1404" spans="6:33" x14ac:dyDescent="0.2">
      <c r="F1404" s="610">
        <f t="shared" si="343"/>
        <v>1903</v>
      </c>
      <c r="G1404">
        <f t="shared" si="344"/>
        <v>1393</v>
      </c>
      <c r="H1404" s="612">
        <f t="shared" si="336"/>
        <v>1393</v>
      </c>
      <c r="I1404" s="598">
        <f t="shared" si="337"/>
        <v>0</v>
      </c>
      <c r="J1404" s="598">
        <f t="shared" si="345"/>
        <v>0</v>
      </c>
      <c r="K1404" s="598">
        <f t="shared" si="338"/>
        <v>0</v>
      </c>
      <c r="L1404" s="598">
        <f t="shared" si="339"/>
        <v>0</v>
      </c>
      <c r="M1404" s="598">
        <f t="shared" si="331"/>
        <v>0</v>
      </c>
      <c r="N1404" s="598">
        <f t="shared" si="340"/>
        <v>0</v>
      </c>
      <c r="V1404" s="598">
        <f t="shared" si="341"/>
        <v>0</v>
      </c>
      <c r="W1404" s="612">
        <f t="shared" si="342"/>
        <v>1393</v>
      </c>
      <c r="X1404" s="610"/>
      <c r="Y1404" s="610"/>
      <c r="AC1404">
        <f t="shared" si="332"/>
        <v>1903</v>
      </c>
      <c r="AD1404">
        <f t="shared" si="333"/>
        <v>10</v>
      </c>
      <c r="AE1404">
        <f t="shared" si="334"/>
        <v>0</v>
      </c>
      <c r="AF1404">
        <f>SUM($AE$10:AE1404)</f>
        <v>0</v>
      </c>
      <c r="AG1404">
        <f t="shared" si="335"/>
        <v>0</v>
      </c>
    </row>
    <row r="1405" spans="6:33" x14ac:dyDescent="0.2">
      <c r="F1405" s="610">
        <f t="shared" si="343"/>
        <v>1903</v>
      </c>
      <c r="G1405">
        <f t="shared" si="344"/>
        <v>1394</v>
      </c>
      <c r="H1405" s="612">
        <f t="shared" si="336"/>
        <v>1394</v>
      </c>
      <c r="I1405" s="598">
        <f t="shared" si="337"/>
        <v>0</v>
      </c>
      <c r="J1405" s="598">
        <f t="shared" si="345"/>
        <v>0</v>
      </c>
      <c r="K1405" s="598">
        <f t="shared" si="338"/>
        <v>0</v>
      </c>
      <c r="L1405" s="598">
        <f t="shared" si="339"/>
        <v>0</v>
      </c>
      <c r="M1405" s="598">
        <f t="shared" si="331"/>
        <v>0</v>
      </c>
      <c r="N1405" s="598">
        <f t="shared" si="340"/>
        <v>0</v>
      </c>
      <c r="V1405" s="598">
        <f t="shared" si="341"/>
        <v>0</v>
      </c>
      <c r="W1405" s="612">
        <f t="shared" si="342"/>
        <v>1394</v>
      </c>
      <c r="X1405" s="610"/>
      <c r="Y1405" s="610"/>
      <c r="AC1405">
        <f t="shared" si="332"/>
        <v>1903</v>
      </c>
      <c r="AD1405">
        <f t="shared" si="333"/>
        <v>10</v>
      </c>
      <c r="AE1405">
        <f t="shared" si="334"/>
        <v>0</v>
      </c>
      <c r="AF1405">
        <f>SUM($AE$10:AE1405)</f>
        <v>0</v>
      </c>
      <c r="AG1405">
        <f t="shared" si="335"/>
        <v>0</v>
      </c>
    </row>
    <row r="1406" spans="6:33" x14ac:dyDescent="0.2">
      <c r="F1406" s="610">
        <f t="shared" si="343"/>
        <v>1903</v>
      </c>
      <c r="G1406">
        <f t="shared" si="344"/>
        <v>1395</v>
      </c>
      <c r="H1406" s="612">
        <f t="shared" si="336"/>
        <v>1395</v>
      </c>
      <c r="I1406" s="598">
        <f t="shared" si="337"/>
        <v>0</v>
      </c>
      <c r="J1406" s="598">
        <f t="shared" si="345"/>
        <v>0</v>
      </c>
      <c r="K1406" s="598">
        <f t="shared" si="338"/>
        <v>0</v>
      </c>
      <c r="L1406" s="598">
        <f t="shared" si="339"/>
        <v>0</v>
      </c>
      <c r="M1406" s="598">
        <f t="shared" si="331"/>
        <v>0</v>
      </c>
      <c r="N1406" s="598">
        <f t="shared" si="340"/>
        <v>0</v>
      </c>
      <c r="V1406" s="598">
        <f t="shared" si="341"/>
        <v>0</v>
      </c>
      <c r="W1406" s="612">
        <f t="shared" si="342"/>
        <v>1395</v>
      </c>
      <c r="X1406" s="610"/>
      <c r="Y1406" s="610"/>
      <c r="AC1406">
        <f t="shared" si="332"/>
        <v>1903</v>
      </c>
      <c r="AD1406">
        <f t="shared" si="333"/>
        <v>10</v>
      </c>
      <c r="AE1406">
        <f t="shared" si="334"/>
        <v>0</v>
      </c>
      <c r="AF1406">
        <f>SUM($AE$10:AE1406)</f>
        <v>0</v>
      </c>
      <c r="AG1406">
        <f t="shared" si="335"/>
        <v>0</v>
      </c>
    </row>
    <row r="1407" spans="6:33" x14ac:dyDescent="0.2">
      <c r="F1407" s="610">
        <f t="shared" si="343"/>
        <v>1903</v>
      </c>
      <c r="G1407">
        <f t="shared" si="344"/>
        <v>1396</v>
      </c>
      <c r="H1407" s="612">
        <f t="shared" si="336"/>
        <v>1396</v>
      </c>
      <c r="I1407" s="598">
        <f t="shared" si="337"/>
        <v>0</v>
      </c>
      <c r="J1407" s="598">
        <f t="shared" si="345"/>
        <v>0</v>
      </c>
      <c r="K1407" s="598">
        <f t="shared" si="338"/>
        <v>0</v>
      </c>
      <c r="L1407" s="598">
        <f t="shared" si="339"/>
        <v>0</v>
      </c>
      <c r="M1407" s="598">
        <f t="shared" si="331"/>
        <v>0</v>
      </c>
      <c r="N1407" s="598">
        <f t="shared" si="340"/>
        <v>0</v>
      </c>
      <c r="V1407" s="598">
        <f t="shared" si="341"/>
        <v>0</v>
      </c>
      <c r="W1407" s="612">
        <f t="shared" si="342"/>
        <v>1396</v>
      </c>
      <c r="X1407" s="610"/>
      <c r="Y1407" s="610"/>
      <c r="AC1407">
        <f t="shared" si="332"/>
        <v>1903</v>
      </c>
      <c r="AD1407">
        <f t="shared" si="333"/>
        <v>10</v>
      </c>
      <c r="AE1407">
        <f t="shared" si="334"/>
        <v>0</v>
      </c>
      <c r="AF1407">
        <f>SUM($AE$10:AE1407)</f>
        <v>0</v>
      </c>
      <c r="AG1407">
        <f t="shared" si="335"/>
        <v>0</v>
      </c>
    </row>
    <row r="1408" spans="6:33" x14ac:dyDescent="0.2">
      <c r="F1408" s="610">
        <f t="shared" si="343"/>
        <v>1903</v>
      </c>
      <c r="G1408">
        <f t="shared" si="344"/>
        <v>1397</v>
      </c>
      <c r="H1408" s="612">
        <f t="shared" si="336"/>
        <v>1397</v>
      </c>
      <c r="I1408" s="598">
        <f t="shared" si="337"/>
        <v>0</v>
      </c>
      <c r="J1408" s="598">
        <f t="shared" si="345"/>
        <v>0</v>
      </c>
      <c r="K1408" s="598">
        <f t="shared" si="338"/>
        <v>0</v>
      </c>
      <c r="L1408" s="598">
        <f t="shared" si="339"/>
        <v>0</v>
      </c>
      <c r="M1408" s="598">
        <f t="shared" si="331"/>
        <v>0</v>
      </c>
      <c r="N1408" s="598">
        <f t="shared" si="340"/>
        <v>0</v>
      </c>
      <c r="V1408" s="598">
        <f t="shared" si="341"/>
        <v>0</v>
      </c>
      <c r="W1408" s="612">
        <f t="shared" si="342"/>
        <v>1397</v>
      </c>
      <c r="X1408" s="610"/>
      <c r="Y1408" s="610"/>
      <c r="AC1408">
        <f t="shared" si="332"/>
        <v>1903</v>
      </c>
      <c r="AD1408">
        <f t="shared" si="333"/>
        <v>10</v>
      </c>
      <c r="AE1408">
        <f t="shared" si="334"/>
        <v>0</v>
      </c>
      <c r="AF1408">
        <f>SUM($AE$10:AE1408)</f>
        <v>0</v>
      </c>
      <c r="AG1408">
        <f t="shared" si="335"/>
        <v>0</v>
      </c>
    </row>
    <row r="1409" spans="6:33" x14ac:dyDescent="0.2">
      <c r="F1409" s="610">
        <f t="shared" si="343"/>
        <v>1903</v>
      </c>
      <c r="G1409">
        <f t="shared" si="344"/>
        <v>1398</v>
      </c>
      <c r="H1409" s="612">
        <f t="shared" si="336"/>
        <v>1398</v>
      </c>
      <c r="I1409" s="598">
        <f t="shared" si="337"/>
        <v>0</v>
      </c>
      <c r="J1409" s="598">
        <f t="shared" si="345"/>
        <v>0</v>
      </c>
      <c r="K1409" s="598">
        <f t="shared" si="338"/>
        <v>0</v>
      </c>
      <c r="L1409" s="598">
        <f t="shared" si="339"/>
        <v>0</v>
      </c>
      <c r="M1409" s="598">
        <f t="shared" si="331"/>
        <v>0</v>
      </c>
      <c r="N1409" s="598">
        <f t="shared" si="340"/>
        <v>0</v>
      </c>
      <c r="V1409" s="598">
        <f t="shared" si="341"/>
        <v>0</v>
      </c>
      <c r="W1409" s="612">
        <f t="shared" si="342"/>
        <v>1398</v>
      </c>
      <c r="X1409" s="610"/>
      <c r="Y1409" s="610"/>
      <c r="AC1409">
        <f t="shared" si="332"/>
        <v>1903</v>
      </c>
      <c r="AD1409">
        <f t="shared" si="333"/>
        <v>10</v>
      </c>
      <c r="AE1409">
        <f t="shared" si="334"/>
        <v>0</v>
      </c>
      <c r="AF1409">
        <f>SUM($AE$10:AE1409)</f>
        <v>0</v>
      </c>
      <c r="AG1409">
        <f t="shared" si="335"/>
        <v>0</v>
      </c>
    </row>
    <row r="1410" spans="6:33" x14ac:dyDescent="0.2">
      <c r="F1410" s="610">
        <f t="shared" si="343"/>
        <v>1903</v>
      </c>
      <c r="G1410">
        <f t="shared" si="344"/>
        <v>1399</v>
      </c>
      <c r="H1410" s="612">
        <f t="shared" si="336"/>
        <v>1399</v>
      </c>
      <c r="I1410" s="598">
        <f t="shared" si="337"/>
        <v>0</v>
      </c>
      <c r="J1410" s="598">
        <f t="shared" si="345"/>
        <v>0</v>
      </c>
      <c r="K1410" s="598">
        <f t="shared" si="338"/>
        <v>0</v>
      </c>
      <c r="L1410" s="598">
        <f t="shared" si="339"/>
        <v>0</v>
      </c>
      <c r="M1410" s="598">
        <f t="shared" si="331"/>
        <v>0</v>
      </c>
      <c r="N1410" s="598">
        <f t="shared" si="340"/>
        <v>0</v>
      </c>
      <c r="V1410" s="598">
        <f t="shared" si="341"/>
        <v>0</v>
      </c>
      <c r="W1410" s="612">
        <f t="shared" si="342"/>
        <v>1399</v>
      </c>
      <c r="X1410" s="610"/>
      <c r="Y1410" s="610"/>
      <c r="AC1410">
        <f t="shared" si="332"/>
        <v>1903</v>
      </c>
      <c r="AD1410">
        <f t="shared" si="333"/>
        <v>10</v>
      </c>
      <c r="AE1410">
        <f t="shared" si="334"/>
        <v>0</v>
      </c>
      <c r="AF1410">
        <f>SUM($AE$10:AE1410)</f>
        <v>0</v>
      </c>
      <c r="AG1410">
        <f t="shared" si="335"/>
        <v>0</v>
      </c>
    </row>
    <row r="1411" spans="6:33" x14ac:dyDescent="0.2">
      <c r="F1411" s="610">
        <f t="shared" si="343"/>
        <v>1903</v>
      </c>
      <c r="G1411">
        <f t="shared" si="344"/>
        <v>1400</v>
      </c>
      <c r="H1411" s="612">
        <f t="shared" si="336"/>
        <v>1400</v>
      </c>
      <c r="I1411" s="598">
        <f t="shared" si="337"/>
        <v>0</v>
      </c>
      <c r="J1411" s="598">
        <f t="shared" si="345"/>
        <v>0</v>
      </c>
      <c r="K1411" s="598">
        <f t="shared" si="338"/>
        <v>0</v>
      </c>
      <c r="L1411" s="598">
        <f t="shared" si="339"/>
        <v>0</v>
      </c>
      <c r="M1411" s="598">
        <f t="shared" si="331"/>
        <v>0</v>
      </c>
      <c r="N1411" s="598">
        <f t="shared" si="340"/>
        <v>0</v>
      </c>
      <c r="V1411" s="598">
        <f t="shared" si="341"/>
        <v>0</v>
      </c>
      <c r="W1411" s="612">
        <f t="shared" si="342"/>
        <v>1400</v>
      </c>
      <c r="X1411" s="610"/>
      <c r="Y1411" s="610"/>
      <c r="AC1411">
        <f t="shared" si="332"/>
        <v>1903</v>
      </c>
      <c r="AD1411">
        <f t="shared" si="333"/>
        <v>10</v>
      </c>
      <c r="AE1411">
        <f t="shared" si="334"/>
        <v>0</v>
      </c>
      <c r="AF1411">
        <f>SUM($AE$10:AE1411)</f>
        <v>0</v>
      </c>
      <c r="AG1411">
        <f t="shared" si="335"/>
        <v>0</v>
      </c>
    </row>
    <row r="1412" spans="6:33" x14ac:dyDescent="0.2">
      <c r="F1412" s="610">
        <f t="shared" si="343"/>
        <v>1903</v>
      </c>
      <c r="G1412">
        <f t="shared" si="344"/>
        <v>1401</v>
      </c>
      <c r="H1412" s="612">
        <f t="shared" si="336"/>
        <v>1401</v>
      </c>
      <c r="I1412" s="598">
        <f t="shared" si="337"/>
        <v>0</v>
      </c>
      <c r="J1412" s="598">
        <f t="shared" si="345"/>
        <v>0</v>
      </c>
      <c r="K1412" s="598">
        <f t="shared" si="338"/>
        <v>0</v>
      </c>
      <c r="L1412" s="598">
        <f t="shared" si="339"/>
        <v>0</v>
      </c>
      <c r="M1412" s="598">
        <f t="shared" si="331"/>
        <v>0</v>
      </c>
      <c r="N1412" s="598">
        <f t="shared" si="340"/>
        <v>0</v>
      </c>
      <c r="V1412" s="598">
        <f t="shared" si="341"/>
        <v>0</v>
      </c>
      <c r="W1412" s="612">
        <f t="shared" si="342"/>
        <v>1401</v>
      </c>
      <c r="X1412" s="610"/>
      <c r="Y1412" s="610"/>
      <c r="AC1412">
        <f t="shared" si="332"/>
        <v>1903</v>
      </c>
      <c r="AD1412">
        <f t="shared" si="333"/>
        <v>11</v>
      </c>
      <c r="AE1412">
        <f t="shared" si="334"/>
        <v>0</v>
      </c>
      <c r="AF1412">
        <f>SUM($AE$10:AE1412)</f>
        <v>0</v>
      </c>
      <c r="AG1412">
        <f t="shared" si="335"/>
        <v>0</v>
      </c>
    </row>
    <row r="1413" spans="6:33" x14ac:dyDescent="0.2">
      <c r="F1413" s="610">
        <f t="shared" si="343"/>
        <v>1903</v>
      </c>
      <c r="G1413">
        <f t="shared" si="344"/>
        <v>1402</v>
      </c>
      <c r="H1413" s="612">
        <f t="shared" si="336"/>
        <v>1402</v>
      </c>
      <c r="I1413" s="598">
        <f t="shared" si="337"/>
        <v>0</v>
      </c>
      <c r="J1413" s="598">
        <f t="shared" si="345"/>
        <v>0</v>
      </c>
      <c r="K1413" s="598">
        <f t="shared" si="338"/>
        <v>0</v>
      </c>
      <c r="L1413" s="598">
        <f t="shared" si="339"/>
        <v>0</v>
      </c>
      <c r="M1413" s="598">
        <f t="shared" si="331"/>
        <v>0</v>
      </c>
      <c r="N1413" s="598">
        <f t="shared" si="340"/>
        <v>0</v>
      </c>
      <c r="V1413" s="598">
        <f t="shared" si="341"/>
        <v>0</v>
      </c>
      <c r="W1413" s="612">
        <f t="shared" si="342"/>
        <v>1402</v>
      </c>
      <c r="X1413" s="610"/>
      <c r="Y1413" s="610"/>
      <c r="AC1413">
        <f t="shared" si="332"/>
        <v>1903</v>
      </c>
      <c r="AD1413">
        <f t="shared" si="333"/>
        <v>11</v>
      </c>
      <c r="AE1413">
        <f t="shared" si="334"/>
        <v>0</v>
      </c>
      <c r="AF1413">
        <f>SUM($AE$10:AE1413)</f>
        <v>0</v>
      </c>
      <c r="AG1413">
        <f t="shared" si="335"/>
        <v>0</v>
      </c>
    </row>
    <row r="1414" spans="6:33" x14ac:dyDescent="0.2">
      <c r="F1414" s="610">
        <f t="shared" si="343"/>
        <v>1903</v>
      </c>
      <c r="G1414">
        <f t="shared" si="344"/>
        <v>1403</v>
      </c>
      <c r="H1414" s="612">
        <f t="shared" si="336"/>
        <v>1403</v>
      </c>
      <c r="I1414" s="598">
        <f t="shared" si="337"/>
        <v>0</v>
      </c>
      <c r="J1414" s="598">
        <f t="shared" si="345"/>
        <v>0</v>
      </c>
      <c r="K1414" s="598">
        <f t="shared" si="338"/>
        <v>0</v>
      </c>
      <c r="L1414" s="598">
        <f t="shared" si="339"/>
        <v>0</v>
      </c>
      <c r="M1414" s="598">
        <f t="shared" si="331"/>
        <v>0</v>
      </c>
      <c r="N1414" s="598">
        <f t="shared" si="340"/>
        <v>0</v>
      </c>
      <c r="V1414" s="598">
        <f t="shared" si="341"/>
        <v>0</v>
      </c>
      <c r="W1414" s="612">
        <f t="shared" si="342"/>
        <v>1403</v>
      </c>
      <c r="X1414" s="610"/>
      <c r="Y1414" s="610"/>
      <c r="AC1414">
        <f t="shared" si="332"/>
        <v>1903</v>
      </c>
      <c r="AD1414">
        <f t="shared" si="333"/>
        <v>11</v>
      </c>
      <c r="AE1414">
        <f t="shared" si="334"/>
        <v>0</v>
      </c>
      <c r="AF1414">
        <f>SUM($AE$10:AE1414)</f>
        <v>0</v>
      </c>
      <c r="AG1414">
        <f t="shared" si="335"/>
        <v>0</v>
      </c>
    </row>
    <row r="1415" spans="6:33" x14ac:dyDescent="0.2">
      <c r="F1415" s="610">
        <f t="shared" si="343"/>
        <v>1903</v>
      </c>
      <c r="G1415">
        <f t="shared" si="344"/>
        <v>1404</v>
      </c>
      <c r="H1415" s="612">
        <f t="shared" si="336"/>
        <v>1404</v>
      </c>
      <c r="I1415" s="598">
        <f t="shared" si="337"/>
        <v>0</v>
      </c>
      <c r="J1415" s="598">
        <f t="shared" si="345"/>
        <v>0</v>
      </c>
      <c r="K1415" s="598">
        <f t="shared" si="338"/>
        <v>0</v>
      </c>
      <c r="L1415" s="598">
        <f t="shared" si="339"/>
        <v>0</v>
      </c>
      <c r="M1415" s="598">
        <f t="shared" si="331"/>
        <v>0</v>
      </c>
      <c r="N1415" s="598">
        <f t="shared" si="340"/>
        <v>0</v>
      </c>
      <c r="V1415" s="598">
        <f t="shared" si="341"/>
        <v>0</v>
      </c>
      <c r="W1415" s="612">
        <f t="shared" si="342"/>
        <v>1404</v>
      </c>
      <c r="X1415" s="610"/>
      <c r="Y1415" s="610"/>
      <c r="AC1415">
        <f t="shared" si="332"/>
        <v>1903</v>
      </c>
      <c r="AD1415">
        <f t="shared" si="333"/>
        <v>11</v>
      </c>
      <c r="AE1415">
        <f t="shared" si="334"/>
        <v>0</v>
      </c>
      <c r="AF1415">
        <f>SUM($AE$10:AE1415)</f>
        <v>0</v>
      </c>
      <c r="AG1415">
        <f t="shared" si="335"/>
        <v>0</v>
      </c>
    </row>
    <row r="1416" spans="6:33" x14ac:dyDescent="0.2">
      <c r="F1416" s="610">
        <f t="shared" si="343"/>
        <v>1903</v>
      </c>
      <c r="G1416">
        <f t="shared" si="344"/>
        <v>1405</v>
      </c>
      <c r="H1416" s="612">
        <f t="shared" si="336"/>
        <v>1405</v>
      </c>
      <c r="I1416" s="598">
        <f t="shared" si="337"/>
        <v>0</v>
      </c>
      <c r="J1416" s="598">
        <f t="shared" si="345"/>
        <v>0</v>
      </c>
      <c r="K1416" s="598">
        <f t="shared" si="338"/>
        <v>0</v>
      </c>
      <c r="L1416" s="598">
        <f t="shared" si="339"/>
        <v>0</v>
      </c>
      <c r="M1416" s="598">
        <f t="shared" si="331"/>
        <v>0</v>
      </c>
      <c r="N1416" s="598">
        <f t="shared" si="340"/>
        <v>0</v>
      </c>
      <c r="V1416" s="598">
        <f t="shared" si="341"/>
        <v>0</v>
      </c>
      <c r="W1416" s="612">
        <f t="shared" si="342"/>
        <v>1405</v>
      </c>
      <c r="X1416" s="610"/>
      <c r="Y1416" s="610"/>
      <c r="AC1416">
        <f t="shared" si="332"/>
        <v>1903</v>
      </c>
      <c r="AD1416">
        <f t="shared" si="333"/>
        <v>11</v>
      </c>
      <c r="AE1416">
        <f t="shared" si="334"/>
        <v>0</v>
      </c>
      <c r="AF1416">
        <f>SUM($AE$10:AE1416)</f>
        <v>0</v>
      </c>
      <c r="AG1416">
        <f t="shared" si="335"/>
        <v>0</v>
      </c>
    </row>
    <row r="1417" spans="6:33" x14ac:dyDescent="0.2">
      <c r="F1417" s="610">
        <f t="shared" si="343"/>
        <v>1903</v>
      </c>
      <c r="G1417">
        <f t="shared" si="344"/>
        <v>1406</v>
      </c>
      <c r="H1417" s="612">
        <f t="shared" si="336"/>
        <v>1406</v>
      </c>
      <c r="I1417" s="598">
        <f t="shared" si="337"/>
        <v>0</v>
      </c>
      <c r="J1417" s="598">
        <f t="shared" si="345"/>
        <v>0</v>
      </c>
      <c r="K1417" s="598">
        <f t="shared" si="338"/>
        <v>0</v>
      </c>
      <c r="L1417" s="598">
        <f t="shared" si="339"/>
        <v>0</v>
      </c>
      <c r="M1417" s="598">
        <f t="shared" si="331"/>
        <v>0</v>
      </c>
      <c r="N1417" s="598">
        <f t="shared" si="340"/>
        <v>0</v>
      </c>
      <c r="V1417" s="598">
        <f t="shared" si="341"/>
        <v>0</v>
      </c>
      <c r="W1417" s="612">
        <f t="shared" si="342"/>
        <v>1406</v>
      </c>
      <c r="X1417" s="610"/>
      <c r="Y1417" s="610"/>
      <c r="AC1417">
        <f t="shared" si="332"/>
        <v>1903</v>
      </c>
      <c r="AD1417">
        <f t="shared" si="333"/>
        <v>11</v>
      </c>
      <c r="AE1417">
        <f t="shared" si="334"/>
        <v>0</v>
      </c>
      <c r="AF1417">
        <f>SUM($AE$10:AE1417)</f>
        <v>0</v>
      </c>
      <c r="AG1417">
        <f t="shared" si="335"/>
        <v>0</v>
      </c>
    </row>
    <row r="1418" spans="6:33" x14ac:dyDescent="0.2">
      <c r="F1418" s="610">
        <f t="shared" si="343"/>
        <v>1903</v>
      </c>
      <c r="G1418">
        <f t="shared" si="344"/>
        <v>1407</v>
      </c>
      <c r="H1418" s="612">
        <f t="shared" si="336"/>
        <v>1407</v>
      </c>
      <c r="I1418" s="598">
        <f t="shared" si="337"/>
        <v>0</v>
      </c>
      <c r="J1418" s="598">
        <f t="shared" si="345"/>
        <v>0</v>
      </c>
      <c r="K1418" s="598">
        <f t="shared" si="338"/>
        <v>0</v>
      </c>
      <c r="L1418" s="598">
        <f t="shared" si="339"/>
        <v>0</v>
      </c>
      <c r="M1418" s="598">
        <f t="shared" si="331"/>
        <v>0</v>
      </c>
      <c r="N1418" s="598">
        <f t="shared" si="340"/>
        <v>0</v>
      </c>
      <c r="V1418" s="598">
        <f t="shared" si="341"/>
        <v>0</v>
      </c>
      <c r="W1418" s="612">
        <f t="shared" si="342"/>
        <v>1407</v>
      </c>
      <c r="X1418" s="610"/>
      <c r="Y1418" s="610"/>
      <c r="AC1418">
        <f t="shared" si="332"/>
        <v>1903</v>
      </c>
      <c r="AD1418">
        <f t="shared" si="333"/>
        <v>11</v>
      </c>
      <c r="AE1418">
        <f t="shared" si="334"/>
        <v>0</v>
      </c>
      <c r="AF1418">
        <f>SUM($AE$10:AE1418)</f>
        <v>0</v>
      </c>
      <c r="AG1418">
        <f t="shared" si="335"/>
        <v>0</v>
      </c>
    </row>
    <row r="1419" spans="6:33" x14ac:dyDescent="0.2">
      <c r="F1419" s="610">
        <f t="shared" si="343"/>
        <v>1903</v>
      </c>
      <c r="G1419">
        <f t="shared" si="344"/>
        <v>1408</v>
      </c>
      <c r="H1419" s="612">
        <f t="shared" si="336"/>
        <v>1408</v>
      </c>
      <c r="I1419" s="598">
        <f t="shared" si="337"/>
        <v>0</v>
      </c>
      <c r="J1419" s="598">
        <f t="shared" si="345"/>
        <v>0</v>
      </c>
      <c r="K1419" s="598">
        <f t="shared" si="338"/>
        <v>0</v>
      </c>
      <c r="L1419" s="598">
        <f t="shared" si="339"/>
        <v>0</v>
      </c>
      <c r="M1419" s="598">
        <f t="shared" ref="M1419:M1482" si="346">IF(AND(H1419&gt;$C$7,H1419&lt;$C$8),$C$5,0)</f>
        <v>0</v>
      </c>
      <c r="N1419" s="598">
        <f t="shared" si="340"/>
        <v>0</v>
      </c>
      <c r="V1419" s="598">
        <f t="shared" si="341"/>
        <v>0</v>
      </c>
      <c r="W1419" s="612">
        <f t="shared" si="342"/>
        <v>1408</v>
      </c>
      <c r="X1419" s="610"/>
      <c r="Y1419" s="610"/>
      <c r="AC1419">
        <f t="shared" ref="AC1419:AC1482" si="347">YEAR(H1419)</f>
        <v>1903</v>
      </c>
      <c r="AD1419">
        <f t="shared" ref="AD1419:AD1482" si="348">MONTH(H1419)</f>
        <v>11</v>
      </c>
      <c r="AE1419">
        <f t="shared" ref="AE1419:AE1482" si="349">IF(AND(AD1419&lt;&gt;AD1418,H1418&gt;=$C$6,H1419&lt;=$C$7),$C$11,0)</f>
        <v>0</v>
      </c>
      <c r="AF1419">
        <f>SUM($AE$10:AE1419)</f>
        <v>0</v>
      </c>
      <c r="AG1419">
        <f t="shared" ref="AG1419:AG1482" si="350">IF(G1419&lt;=$C$9,$D$4*IF(H1419&lt;=$C$7,AF1419,0),0)</f>
        <v>0</v>
      </c>
    </row>
    <row r="1420" spans="6:33" x14ac:dyDescent="0.2">
      <c r="F1420" s="610">
        <f t="shared" si="343"/>
        <v>1903</v>
      </c>
      <c r="G1420">
        <f t="shared" si="344"/>
        <v>1409</v>
      </c>
      <c r="H1420" s="612">
        <f t="shared" ref="H1420:H1483" si="351">$C$6+G1420</f>
        <v>1409</v>
      </c>
      <c r="I1420" s="598">
        <f t="shared" ref="I1420:I1483" si="352">IF(H1420&lt;=$C$7,G1420*($C$5/$C$9),0)</f>
        <v>0</v>
      </c>
      <c r="J1420" s="598">
        <f t="shared" si="345"/>
        <v>0</v>
      </c>
      <c r="K1420" s="598">
        <f t="shared" ref="K1420:K1483" si="353">IF(G1420&lt;=$C$9,I1420*$D$4,0)</f>
        <v>0</v>
      </c>
      <c r="L1420" s="598">
        <f t="shared" ref="L1420:L1483" si="354">IF(G1420&lt;=$C$9,$D$4*IF(H1420&lt;=$C$7,J1420,0),0)</f>
        <v>0</v>
      </c>
      <c r="M1420" s="598">
        <f t="shared" si="346"/>
        <v>0</v>
      </c>
      <c r="N1420" s="598">
        <f t="shared" ref="N1420:N1483" si="355">IF(AND(H1420&gt;$C$7,H1420&lt;$C$8),$C$5*$D$4,0)</f>
        <v>0</v>
      </c>
      <c r="V1420" s="598">
        <f t="shared" ref="V1420:V1483" si="356">IF(I1420-I1419+M1420-M1419&lt;0,0,I1420-I1419+M1420-M1419)</f>
        <v>0</v>
      </c>
      <c r="W1420" s="612">
        <f t="shared" ref="W1420:W1483" si="357">H1420</f>
        <v>1409</v>
      </c>
      <c r="X1420" s="610"/>
      <c r="Y1420" s="610"/>
      <c r="AC1420">
        <f t="shared" si="347"/>
        <v>1903</v>
      </c>
      <c r="AD1420">
        <f t="shared" si="348"/>
        <v>11</v>
      </c>
      <c r="AE1420">
        <f t="shared" si="349"/>
        <v>0</v>
      </c>
      <c r="AF1420">
        <f>SUM($AE$10:AE1420)</f>
        <v>0</v>
      </c>
      <c r="AG1420">
        <f t="shared" si="350"/>
        <v>0</v>
      </c>
    </row>
    <row r="1421" spans="6:33" x14ac:dyDescent="0.2">
      <c r="F1421" s="610">
        <f t="shared" ref="F1421:F1484" si="358">YEAR(H1421)</f>
        <v>1903</v>
      </c>
      <c r="G1421">
        <f t="shared" ref="G1421:G1484" si="359">1+G1420</f>
        <v>1410</v>
      </c>
      <c r="H1421" s="612">
        <f t="shared" si="351"/>
        <v>1410</v>
      </c>
      <c r="I1421" s="598">
        <f t="shared" si="352"/>
        <v>0</v>
      </c>
      <c r="J1421" s="598">
        <f t="shared" ref="J1421:J1484" si="360">IF(H1421&lt;=$C$7,$C$5/2,0)</f>
        <v>0</v>
      </c>
      <c r="K1421" s="598">
        <f t="shared" si="353"/>
        <v>0</v>
      </c>
      <c r="L1421" s="598">
        <f t="shared" si="354"/>
        <v>0</v>
      </c>
      <c r="M1421" s="598">
        <f t="shared" si="346"/>
        <v>0</v>
      </c>
      <c r="N1421" s="598">
        <f t="shared" si="355"/>
        <v>0</v>
      </c>
      <c r="V1421" s="598">
        <f t="shared" si="356"/>
        <v>0</v>
      </c>
      <c r="W1421" s="612">
        <f t="shared" si="357"/>
        <v>1410</v>
      </c>
      <c r="X1421" s="610"/>
      <c r="Y1421" s="610"/>
      <c r="AC1421">
        <f t="shared" si="347"/>
        <v>1903</v>
      </c>
      <c r="AD1421">
        <f t="shared" si="348"/>
        <v>11</v>
      </c>
      <c r="AE1421">
        <f t="shared" si="349"/>
        <v>0</v>
      </c>
      <c r="AF1421">
        <f>SUM($AE$10:AE1421)</f>
        <v>0</v>
      </c>
      <c r="AG1421">
        <f t="shared" si="350"/>
        <v>0</v>
      </c>
    </row>
    <row r="1422" spans="6:33" x14ac:dyDescent="0.2">
      <c r="F1422" s="610">
        <f t="shared" si="358"/>
        <v>1903</v>
      </c>
      <c r="G1422">
        <f t="shared" si="359"/>
        <v>1411</v>
      </c>
      <c r="H1422" s="612">
        <f t="shared" si="351"/>
        <v>1411</v>
      </c>
      <c r="I1422" s="598">
        <f t="shared" si="352"/>
        <v>0</v>
      </c>
      <c r="J1422" s="598">
        <f t="shared" si="360"/>
        <v>0</v>
      </c>
      <c r="K1422" s="598">
        <f t="shared" si="353"/>
        <v>0</v>
      </c>
      <c r="L1422" s="598">
        <f t="shared" si="354"/>
        <v>0</v>
      </c>
      <c r="M1422" s="598">
        <f t="shared" si="346"/>
        <v>0</v>
      </c>
      <c r="N1422" s="598">
        <f t="shared" si="355"/>
        <v>0</v>
      </c>
      <c r="V1422" s="598">
        <f t="shared" si="356"/>
        <v>0</v>
      </c>
      <c r="W1422" s="612">
        <f t="shared" si="357"/>
        <v>1411</v>
      </c>
      <c r="X1422" s="610"/>
      <c r="Y1422" s="610"/>
      <c r="AC1422">
        <f t="shared" si="347"/>
        <v>1903</v>
      </c>
      <c r="AD1422">
        <f t="shared" si="348"/>
        <v>11</v>
      </c>
      <c r="AE1422">
        <f t="shared" si="349"/>
        <v>0</v>
      </c>
      <c r="AF1422">
        <f>SUM($AE$10:AE1422)</f>
        <v>0</v>
      </c>
      <c r="AG1422">
        <f t="shared" si="350"/>
        <v>0</v>
      </c>
    </row>
    <row r="1423" spans="6:33" x14ac:dyDescent="0.2">
      <c r="F1423" s="610">
        <f t="shared" si="358"/>
        <v>1903</v>
      </c>
      <c r="G1423">
        <f t="shared" si="359"/>
        <v>1412</v>
      </c>
      <c r="H1423" s="612">
        <f t="shared" si="351"/>
        <v>1412</v>
      </c>
      <c r="I1423" s="598">
        <f t="shared" si="352"/>
        <v>0</v>
      </c>
      <c r="J1423" s="598">
        <f t="shared" si="360"/>
        <v>0</v>
      </c>
      <c r="K1423" s="598">
        <f t="shared" si="353"/>
        <v>0</v>
      </c>
      <c r="L1423" s="598">
        <f t="shared" si="354"/>
        <v>0</v>
      </c>
      <c r="M1423" s="598">
        <f t="shared" si="346"/>
        <v>0</v>
      </c>
      <c r="N1423" s="598">
        <f t="shared" si="355"/>
        <v>0</v>
      </c>
      <c r="V1423" s="598">
        <f t="shared" si="356"/>
        <v>0</v>
      </c>
      <c r="W1423" s="612">
        <f t="shared" si="357"/>
        <v>1412</v>
      </c>
      <c r="X1423" s="610"/>
      <c r="Y1423" s="610"/>
      <c r="AC1423">
        <f t="shared" si="347"/>
        <v>1903</v>
      </c>
      <c r="AD1423">
        <f t="shared" si="348"/>
        <v>11</v>
      </c>
      <c r="AE1423">
        <f t="shared" si="349"/>
        <v>0</v>
      </c>
      <c r="AF1423">
        <f>SUM($AE$10:AE1423)</f>
        <v>0</v>
      </c>
      <c r="AG1423">
        <f t="shared" si="350"/>
        <v>0</v>
      </c>
    </row>
    <row r="1424" spans="6:33" x14ac:dyDescent="0.2">
      <c r="F1424" s="610">
        <f t="shared" si="358"/>
        <v>1903</v>
      </c>
      <c r="G1424">
        <f t="shared" si="359"/>
        <v>1413</v>
      </c>
      <c r="H1424" s="612">
        <f t="shared" si="351"/>
        <v>1413</v>
      </c>
      <c r="I1424" s="598">
        <f t="shared" si="352"/>
        <v>0</v>
      </c>
      <c r="J1424" s="598">
        <f t="shared" si="360"/>
        <v>0</v>
      </c>
      <c r="K1424" s="598">
        <f t="shared" si="353"/>
        <v>0</v>
      </c>
      <c r="L1424" s="598">
        <f t="shared" si="354"/>
        <v>0</v>
      </c>
      <c r="M1424" s="598">
        <f t="shared" si="346"/>
        <v>0</v>
      </c>
      <c r="N1424" s="598">
        <f t="shared" si="355"/>
        <v>0</v>
      </c>
      <c r="V1424" s="598">
        <f t="shared" si="356"/>
        <v>0</v>
      </c>
      <c r="W1424" s="612">
        <f t="shared" si="357"/>
        <v>1413</v>
      </c>
      <c r="X1424" s="610"/>
      <c r="Y1424" s="610"/>
      <c r="AC1424">
        <f t="shared" si="347"/>
        <v>1903</v>
      </c>
      <c r="AD1424">
        <f t="shared" si="348"/>
        <v>11</v>
      </c>
      <c r="AE1424">
        <f t="shared" si="349"/>
        <v>0</v>
      </c>
      <c r="AF1424">
        <f>SUM($AE$10:AE1424)</f>
        <v>0</v>
      </c>
      <c r="AG1424">
        <f t="shared" si="350"/>
        <v>0</v>
      </c>
    </row>
    <row r="1425" spans="6:33" x14ac:dyDescent="0.2">
      <c r="F1425" s="610">
        <f t="shared" si="358"/>
        <v>1903</v>
      </c>
      <c r="G1425">
        <f t="shared" si="359"/>
        <v>1414</v>
      </c>
      <c r="H1425" s="612">
        <f t="shared" si="351"/>
        <v>1414</v>
      </c>
      <c r="I1425" s="598">
        <f t="shared" si="352"/>
        <v>0</v>
      </c>
      <c r="J1425" s="598">
        <f t="shared" si="360"/>
        <v>0</v>
      </c>
      <c r="K1425" s="598">
        <f t="shared" si="353"/>
        <v>0</v>
      </c>
      <c r="L1425" s="598">
        <f t="shared" si="354"/>
        <v>0</v>
      </c>
      <c r="M1425" s="598">
        <f t="shared" si="346"/>
        <v>0</v>
      </c>
      <c r="N1425" s="598">
        <f t="shared" si="355"/>
        <v>0</v>
      </c>
      <c r="V1425" s="598">
        <f t="shared" si="356"/>
        <v>0</v>
      </c>
      <c r="W1425" s="612">
        <f t="shared" si="357"/>
        <v>1414</v>
      </c>
      <c r="X1425" s="610"/>
      <c r="Y1425" s="610"/>
      <c r="AC1425">
        <f t="shared" si="347"/>
        <v>1903</v>
      </c>
      <c r="AD1425">
        <f t="shared" si="348"/>
        <v>11</v>
      </c>
      <c r="AE1425">
        <f t="shared" si="349"/>
        <v>0</v>
      </c>
      <c r="AF1425">
        <f>SUM($AE$10:AE1425)</f>
        <v>0</v>
      </c>
      <c r="AG1425">
        <f t="shared" si="350"/>
        <v>0</v>
      </c>
    </row>
    <row r="1426" spans="6:33" x14ac:dyDescent="0.2">
      <c r="F1426" s="610">
        <f t="shared" si="358"/>
        <v>1903</v>
      </c>
      <c r="G1426">
        <f t="shared" si="359"/>
        <v>1415</v>
      </c>
      <c r="H1426" s="612">
        <f t="shared" si="351"/>
        <v>1415</v>
      </c>
      <c r="I1426" s="598">
        <f t="shared" si="352"/>
        <v>0</v>
      </c>
      <c r="J1426" s="598">
        <f t="shared" si="360"/>
        <v>0</v>
      </c>
      <c r="K1426" s="598">
        <f t="shared" si="353"/>
        <v>0</v>
      </c>
      <c r="L1426" s="598">
        <f t="shared" si="354"/>
        <v>0</v>
      </c>
      <c r="M1426" s="598">
        <f t="shared" si="346"/>
        <v>0</v>
      </c>
      <c r="N1426" s="598">
        <f t="shared" si="355"/>
        <v>0</v>
      </c>
      <c r="V1426" s="598">
        <f t="shared" si="356"/>
        <v>0</v>
      </c>
      <c r="W1426" s="612">
        <f t="shared" si="357"/>
        <v>1415</v>
      </c>
      <c r="X1426" s="610"/>
      <c r="Y1426" s="610"/>
      <c r="AC1426">
        <f t="shared" si="347"/>
        <v>1903</v>
      </c>
      <c r="AD1426">
        <f t="shared" si="348"/>
        <v>11</v>
      </c>
      <c r="AE1426">
        <f t="shared" si="349"/>
        <v>0</v>
      </c>
      <c r="AF1426">
        <f>SUM($AE$10:AE1426)</f>
        <v>0</v>
      </c>
      <c r="AG1426">
        <f t="shared" si="350"/>
        <v>0</v>
      </c>
    </row>
    <row r="1427" spans="6:33" x14ac:dyDescent="0.2">
      <c r="F1427" s="610">
        <f t="shared" si="358"/>
        <v>1903</v>
      </c>
      <c r="G1427">
        <f t="shared" si="359"/>
        <v>1416</v>
      </c>
      <c r="H1427" s="612">
        <f t="shared" si="351"/>
        <v>1416</v>
      </c>
      <c r="I1427" s="598">
        <f t="shared" si="352"/>
        <v>0</v>
      </c>
      <c r="J1427" s="598">
        <f t="shared" si="360"/>
        <v>0</v>
      </c>
      <c r="K1427" s="598">
        <f t="shared" si="353"/>
        <v>0</v>
      </c>
      <c r="L1427" s="598">
        <f t="shared" si="354"/>
        <v>0</v>
      </c>
      <c r="M1427" s="598">
        <f t="shared" si="346"/>
        <v>0</v>
      </c>
      <c r="N1427" s="598">
        <f t="shared" si="355"/>
        <v>0</v>
      </c>
      <c r="V1427" s="598">
        <f t="shared" si="356"/>
        <v>0</v>
      </c>
      <c r="W1427" s="612">
        <f t="shared" si="357"/>
        <v>1416</v>
      </c>
      <c r="X1427" s="610"/>
      <c r="Y1427" s="610"/>
      <c r="AC1427">
        <f t="shared" si="347"/>
        <v>1903</v>
      </c>
      <c r="AD1427">
        <f t="shared" si="348"/>
        <v>11</v>
      </c>
      <c r="AE1427">
        <f t="shared" si="349"/>
        <v>0</v>
      </c>
      <c r="AF1427">
        <f>SUM($AE$10:AE1427)</f>
        <v>0</v>
      </c>
      <c r="AG1427">
        <f t="shared" si="350"/>
        <v>0</v>
      </c>
    </row>
    <row r="1428" spans="6:33" x14ac:dyDescent="0.2">
      <c r="F1428" s="610">
        <f t="shared" si="358"/>
        <v>1903</v>
      </c>
      <c r="G1428">
        <f t="shared" si="359"/>
        <v>1417</v>
      </c>
      <c r="H1428" s="612">
        <f t="shared" si="351"/>
        <v>1417</v>
      </c>
      <c r="I1428" s="598">
        <f t="shared" si="352"/>
        <v>0</v>
      </c>
      <c r="J1428" s="598">
        <f t="shared" si="360"/>
        <v>0</v>
      </c>
      <c r="K1428" s="598">
        <f t="shared" si="353"/>
        <v>0</v>
      </c>
      <c r="L1428" s="598">
        <f t="shared" si="354"/>
        <v>0</v>
      </c>
      <c r="M1428" s="598">
        <f t="shared" si="346"/>
        <v>0</v>
      </c>
      <c r="N1428" s="598">
        <f t="shared" si="355"/>
        <v>0</v>
      </c>
      <c r="V1428" s="598">
        <f t="shared" si="356"/>
        <v>0</v>
      </c>
      <c r="W1428" s="612">
        <f t="shared" si="357"/>
        <v>1417</v>
      </c>
      <c r="X1428" s="610"/>
      <c r="Y1428" s="610"/>
      <c r="AC1428">
        <f t="shared" si="347"/>
        <v>1903</v>
      </c>
      <c r="AD1428">
        <f t="shared" si="348"/>
        <v>11</v>
      </c>
      <c r="AE1428">
        <f t="shared" si="349"/>
        <v>0</v>
      </c>
      <c r="AF1428">
        <f>SUM($AE$10:AE1428)</f>
        <v>0</v>
      </c>
      <c r="AG1428">
        <f t="shared" si="350"/>
        <v>0</v>
      </c>
    </row>
    <row r="1429" spans="6:33" x14ac:dyDescent="0.2">
      <c r="F1429" s="610">
        <f t="shared" si="358"/>
        <v>1903</v>
      </c>
      <c r="G1429">
        <f t="shared" si="359"/>
        <v>1418</v>
      </c>
      <c r="H1429" s="612">
        <f t="shared" si="351"/>
        <v>1418</v>
      </c>
      <c r="I1429" s="598">
        <f t="shared" si="352"/>
        <v>0</v>
      </c>
      <c r="J1429" s="598">
        <f t="shared" si="360"/>
        <v>0</v>
      </c>
      <c r="K1429" s="598">
        <f t="shared" si="353"/>
        <v>0</v>
      </c>
      <c r="L1429" s="598">
        <f t="shared" si="354"/>
        <v>0</v>
      </c>
      <c r="M1429" s="598">
        <f t="shared" si="346"/>
        <v>0</v>
      </c>
      <c r="N1429" s="598">
        <f t="shared" si="355"/>
        <v>0</v>
      </c>
      <c r="V1429" s="598">
        <f t="shared" si="356"/>
        <v>0</v>
      </c>
      <c r="W1429" s="612">
        <f t="shared" si="357"/>
        <v>1418</v>
      </c>
      <c r="X1429" s="610"/>
      <c r="Y1429" s="610"/>
      <c r="AC1429">
        <f t="shared" si="347"/>
        <v>1903</v>
      </c>
      <c r="AD1429">
        <f t="shared" si="348"/>
        <v>11</v>
      </c>
      <c r="AE1429">
        <f t="shared" si="349"/>
        <v>0</v>
      </c>
      <c r="AF1429">
        <f>SUM($AE$10:AE1429)</f>
        <v>0</v>
      </c>
      <c r="AG1429">
        <f t="shared" si="350"/>
        <v>0</v>
      </c>
    </row>
    <row r="1430" spans="6:33" x14ac:dyDescent="0.2">
      <c r="F1430" s="610">
        <f t="shared" si="358"/>
        <v>1903</v>
      </c>
      <c r="G1430">
        <f t="shared" si="359"/>
        <v>1419</v>
      </c>
      <c r="H1430" s="612">
        <f t="shared" si="351"/>
        <v>1419</v>
      </c>
      <c r="I1430" s="598">
        <f t="shared" si="352"/>
        <v>0</v>
      </c>
      <c r="J1430" s="598">
        <f t="shared" si="360"/>
        <v>0</v>
      </c>
      <c r="K1430" s="598">
        <f t="shared" si="353"/>
        <v>0</v>
      </c>
      <c r="L1430" s="598">
        <f t="shared" si="354"/>
        <v>0</v>
      </c>
      <c r="M1430" s="598">
        <f t="shared" si="346"/>
        <v>0</v>
      </c>
      <c r="N1430" s="598">
        <f t="shared" si="355"/>
        <v>0</v>
      </c>
      <c r="V1430" s="598">
        <f t="shared" si="356"/>
        <v>0</v>
      </c>
      <c r="W1430" s="612">
        <f t="shared" si="357"/>
        <v>1419</v>
      </c>
      <c r="X1430" s="610"/>
      <c r="Y1430" s="610"/>
      <c r="AC1430">
        <f t="shared" si="347"/>
        <v>1903</v>
      </c>
      <c r="AD1430">
        <f t="shared" si="348"/>
        <v>11</v>
      </c>
      <c r="AE1430">
        <f t="shared" si="349"/>
        <v>0</v>
      </c>
      <c r="AF1430">
        <f>SUM($AE$10:AE1430)</f>
        <v>0</v>
      </c>
      <c r="AG1430">
        <f t="shared" si="350"/>
        <v>0</v>
      </c>
    </row>
    <row r="1431" spans="6:33" x14ac:dyDescent="0.2">
      <c r="F1431" s="610">
        <f t="shared" si="358"/>
        <v>1903</v>
      </c>
      <c r="G1431">
        <f t="shared" si="359"/>
        <v>1420</v>
      </c>
      <c r="H1431" s="612">
        <f t="shared" si="351"/>
        <v>1420</v>
      </c>
      <c r="I1431" s="598">
        <f t="shared" si="352"/>
        <v>0</v>
      </c>
      <c r="J1431" s="598">
        <f t="shared" si="360"/>
        <v>0</v>
      </c>
      <c r="K1431" s="598">
        <f t="shared" si="353"/>
        <v>0</v>
      </c>
      <c r="L1431" s="598">
        <f t="shared" si="354"/>
        <v>0</v>
      </c>
      <c r="M1431" s="598">
        <f t="shared" si="346"/>
        <v>0</v>
      </c>
      <c r="N1431" s="598">
        <f t="shared" si="355"/>
        <v>0</v>
      </c>
      <c r="V1431" s="598">
        <f t="shared" si="356"/>
        <v>0</v>
      </c>
      <c r="W1431" s="612">
        <f t="shared" si="357"/>
        <v>1420</v>
      </c>
      <c r="X1431" s="610"/>
      <c r="Y1431" s="610"/>
      <c r="AC1431">
        <f t="shared" si="347"/>
        <v>1903</v>
      </c>
      <c r="AD1431">
        <f t="shared" si="348"/>
        <v>11</v>
      </c>
      <c r="AE1431">
        <f t="shared" si="349"/>
        <v>0</v>
      </c>
      <c r="AF1431">
        <f>SUM($AE$10:AE1431)</f>
        <v>0</v>
      </c>
      <c r="AG1431">
        <f t="shared" si="350"/>
        <v>0</v>
      </c>
    </row>
    <row r="1432" spans="6:33" x14ac:dyDescent="0.2">
      <c r="F1432" s="610">
        <f t="shared" si="358"/>
        <v>1903</v>
      </c>
      <c r="G1432">
        <f t="shared" si="359"/>
        <v>1421</v>
      </c>
      <c r="H1432" s="612">
        <f t="shared" si="351"/>
        <v>1421</v>
      </c>
      <c r="I1432" s="598">
        <f t="shared" si="352"/>
        <v>0</v>
      </c>
      <c r="J1432" s="598">
        <f t="shared" si="360"/>
        <v>0</v>
      </c>
      <c r="K1432" s="598">
        <f t="shared" si="353"/>
        <v>0</v>
      </c>
      <c r="L1432" s="598">
        <f t="shared" si="354"/>
        <v>0</v>
      </c>
      <c r="M1432" s="598">
        <f t="shared" si="346"/>
        <v>0</v>
      </c>
      <c r="N1432" s="598">
        <f t="shared" si="355"/>
        <v>0</v>
      </c>
      <c r="V1432" s="598">
        <f t="shared" si="356"/>
        <v>0</v>
      </c>
      <c r="W1432" s="612">
        <f t="shared" si="357"/>
        <v>1421</v>
      </c>
      <c r="X1432" s="610"/>
      <c r="Y1432" s="610"/>
      <c r="AC1432">
        <f t="shared" si="347"/>
        <v>1903</v>
      </c>
      <c r="AD1432">
        <f t="shared" si="348"/>
        <v>11</v>
      </c>
      <c r="AE1432">
        <f t="shared" si="349"/>
        <v>0</v>
      </c>
      <c r="AF1432">
        <f>SUM($AE$10:AE1432)</f>
        <v>0</v>
      </c>
      <c r="AG1432">
        <f t="shared" si="350"/>
        <v>0</v>
      </c>
    </row>
    <row r="1433" spans="6:33" x14ac:dyDescent="0.2">
      <c r="F1433" s="610">
        <f t="shared" si="358"/>
        <v>1903</v>
      </c>
      <c r="G1433">
        <f t="shared" si="359"/>
        <v>1422</v>
      </c>
      <c r="H1433" s="612">
        <f t="shared" si="351"/>
        <v>1422</v>
      </c>
      <c r="I1433" s="598">
        <f t="shared" si="352"/>
        <v>0</v>
      </c>
      <c r="J1433" s="598">
        <f t="shared" si="360"/>
        <v>0</v>
      </c>
      <c r="K1433" s="598">
        <f t="shared" si="353"/>
        <v>0</v>
      </c>
      <c r="L1433" s="598">
        <f t="shared" si="354"/>
        <v>0</v>
      </c>
      <c r="M1433" s="598">
        <f t="shared" si="346"/>
        <v>0</v>
      </c>
      <c r="N1433" s="598">
        <f t="shared" si="355"/>
        <v>0</v>
      </c>
      <c r="V1433" s="598">
        <f t="shared" si="356"/>
        <v>0</v>
      </c>
      <c r="W1433" s="612">
        <f t="shared" si="357"/>
        <v>1422</v>
      </c>
      <c r="X1433" s="610"/>
      <c r="Y1433" s="610"/>
      <c r="AC1433">
        <f t="shared" si="347"/>
        <v>1903</v>
      </c>
      <c r="AD1433">
        <f t="shared" si="348"/>
        <v>11</v>
      </c>
      <c r="AE1433">
        <f t="shared" si="349"/>
        <v>0</v>
      </c>
      <c r="AF1433">
        <f>SUM($AE$10:AE1433)</f>
        <v>0</v>
      </c>
      <c r="AG1433">
        <f t="shared" si="350"/>
        <v>0</v>
      </c>
    </row>
    <row r="1434" spans="6:33" x14ac:dyDescent="0.2">
      <c r="F1434" s="610">
        <f t="shared" si="358"/>
        <v>1903</v>
      </c>
      <c r="G1434">
        <f t="shared" si="359"/>
        <v>1423</v>
      </c>
      <c r="H1434" s="612">
        <f t="shared" si="351"/>
        <v>1423</v>
      </c>
      <c r="I1434" s="598">
        <f t="shared" si="352"/>
        <v>0</v>
      </c>
      <c r="J1434" s="598">
        <f t="shared" si="360"/>
        <v>0</v>
      </c>
      <c r="K1434" s="598">
        <f t="shared" si="353"/>
        <v>0</v>
      </c>
      <c r="L1434" s="598">
        <f t="shared" si="354"/>
        <v>0</v>
      </c>
      <c r="M1434" s="598">
        <f t="shared" si="346"/>
        <v>0</v>
      </c>
      <c r="N1434" s="598">
        <f t="shared" si="355"/>
        <v>0</v>
      </c>
      <c r="V1434" s="598">
        <f t="shared" si="356"/>
        <v>0</v>
      </c>
      <c r="W1434" s="612">
        <f t="shared" si="357"/>
        <v>1423</v>
      </c>
      <c r="X1434" s="610"/>
      <c r="Y1434" s="610"/>
      <c r="AC1434">
        <f t="shared" si="347"/>
        <v>1903</v>
      </c>
      <c r="AD1434">
        <f t="shared" si="348"/>
        <v>11</v>
      </c>
      <c r="AE1434">
        <f t="shared" si="349"/>
        <v>0</v>
      </c>
      <c r="AF1434">
        <f>SUM($AE$10:AE1434)</f>
        <v>0</v>
      </c>
      <c r="AG1434">
        <f t="shared" si="350"/>
        <v>0</v>
      </c>
    </row>
    <row r="1435" spans="6:33" x14ac:dyDescent="0.2">
      <c r="F1435" s="610">
        <f t="shared" si="358"/>
        <v>1903</v>
      </c>
      <c r="G1435">
        <f t="shared" si="359"/>
        <v>1424</v>
      </c>
      <c r="H1435" s="612">
        <f t="shared" si="351"/>
        <v>1424</v>
      </c>
      <c r="I1435" s="598">
        <f t="shared" si="352"/>
        <v>0</v>
      </c>
      <c r="J1435" s="598">
        <f t="shared" si="360"/>
        <v>0</v>
      </c>
      <c r="K1435" s="598">
        <f t="shared" si="353"/>
        <v>0</v>
      </c>
      <c r="L1435" s="598">
        <f t="shared" si="354"/>
        <v>0</v>
      </c>
      <c r="M1435" s="598">
        <f t="shared" si="346"/>
        <v>0</v>
      </c>
      <c r="N1435" s="598">
        <f t="shared" si="355"/>
        <v>0</v>
      </c>
      <c r="V1435" s="598">
        <f t="shared" si="356"/>
        <v>0</v>
      </c>
      <c r="W1435" s="612">
        <f t="shared" si="357"/>
        <v>1424</v>
      </c>
      <c r="X1435" s="610"/>
      <c r="Y1435" s="610"/>
      <c r="AC1435">
        <f t="shared" si="347"/>
        <v>1903</v>
      </c>
      <c r="AD1435">
        <f t="shared" si="348"/>
        <v>11</v>
      </c>
      <c r="AE1435">
        <f t="shared" si="349"/>
        <v>0</v>
      </c>
      <c r="AF1435">
        <f>SUM($AE$10:AE1435)</f>
        <v>0</v>
      </c>
      <c r="AG1435">
        <f t="shared" si="350"/>
        <v>0</v>
      </c>
    </row>
    <row r="1436" spans="6:33" x14ac:dyDescent="0.2">
      <c r="F1436" s="610">
        <f t="shared" si="358"/>
        <v>1903</v>
      </c>
      <c r="G1436">
        <f t="shared" si="359"/>
        <v>1425</v>
      </c>
      <c r="H1436" s="612">
        <f t="shared" si="351"/>
        <v>1425</v>
      </c>
      <c r="I1436" s="598">
        <f t="shared" si="352"/>
        <v>0</v>
      </c>
      <c r="J1436" s="598">
        <f t="shared" si="360"/>
        <v>0</v>
      </c>
      <c r="K1436" s="598">
        <f t="shared" si="353"/>
        <v>0</v>
      </c>
      <c r="L1436" s="598">
        <f t="shared" si="354"/>
        <v>0</v>
      </c>
      <c r="M1436" s="598">
        <f t="shared" si="346"/>
        <v>0</v>
      </c>
      <c r="N1436" s="598">
        <f t="shared" si="355"/>
        <v>0</v>
      </c>
      <c r="V1436" s="598">
        <f t="shared" si="356"/>
        <v>0</v>
      </c>
      <c r="W1436" s="612">
        <f t="shared" si="357"/>
        <v>1425</v>
      </c>
      <c r="X1436" s="610"/>
      <c r="Y1436" s="610"/>
      <c r="AC1436">
        <f t="shared" si="347"/>
        <v>1903</v>
      </c>
      <c r="AD1436">
        <f t="shared" si="348"/>
        <v>11</v>
      </c>
      <c r="AE1436">
        <f t="shared" si="349"/>
        <v>0</v>
      </c>
      <c r="AF1436">
        <f>SUM($AE$10:AE1436)</f>
        <v>0</v>
      </c>
      <c r="AG1436">
        <f t="shared" si="350"/>
        <v>0</v>
      </c>
    </row>
    <row r="1437" spans="6:33" x14ac:dyDescent="0.2">
      <c r="F1437" s="610">
        <f t="shared" si="358"/>
        <v>1903</v>
      </c>
      <c r="G1437">
        <f t="shared" si="359"/>
        <v>1426</v>
      </c>
      <c r="H1437" s="612">
        <f t="shared" si="351"/>
        <v>1426</v>
      </c>
      <c r="I1437" s="598">
        <f t="shared" si="352"/>
        <v>0</v>
      </c>
      <c r="J1437" s="598">
        <f t="shared" si="360"/>
        <v>0</v>
      </c>
      <c r="K1437" s="598">
        <f t="shared" si="353"/>
        <v>0</v>
      </c>
      <c r="L1437" s="598">
        <f t="shared" si="354"/>
        <v>0</v>
      </c>
      <c r="M1437" s="598">
        <f t="shared" si="346"/>
        <v>0</v>
      </c>
      <c r="N1437" s="598">
        <f t="shared" si="355"/>
        <v>0</v>
      </c>
      <c r="V1437" s="598">
        <f t="shared" si="356"/>
        <v>0</v>
      </c>
      <c r="W1437" s="612">
        <f t="shared" si="357"/>
        <v>1426</v>
      </c>
      <c r="X1437" s="610"/>
      <c r="Y1437" s="610"/>
      <c r="AC1437">
        <f t="shared" si="347"/>
        <v>1903</v>
      </c>
      <c r="AD1437">
        <f t="shared" si="348"/>
        <v>11</v>
      </c>
      <c r="AE1437">
        <f t="shared" si="349"/>
        <v>0</v>
      </c>
      <c r="AF1437">
        <f>SUM($AE$10:AE1437)</f>
        <v>0</v>
      </c>
      <c r="AG1437">
        <f t="shared" si="350"/>
        <v>0</v>
      </c>
    </row>
    <row r="1438" spans="6:33" x14ac:dyDescent="0.2">
      <c r="F1438" s="610">
        <f t="shared" si="358"/>
        <v>1903</v>
      </c>
      <c r="G1438">
        <f t="shared" si="359"/>
        <v>1427</v>
      </c>
      <c r="H1438" s="612">
        <f t="shared" si="351"/>
        <v>1427</v>
      </c>
      <c r="I1438" s="598">
        <f t="shared" si="352"/>
        <v>0</v>
      </c>
      <c r="J1438" s="598">
        <f t="shared" si="360"/>
        <v>0</v>
      </c>
      <c r="K1438" s="598">
        <f t="shared" si="353"/>
        <v>0</v>
      </c>
      <c r="L1438" s="598">
        <f t="shared" si="354"/>
        <v>0</v>
      </c>
      <c r="M1438" s="598">
        <f t="shared" si="346"/>
        <v>0</v>
      </c>
      <c r="N1438" s="598">
        <f t="shared" si="355"/>
        <v>0</v>
      </c>
      <c r="V1438" s="598">
        <f t="shared" si="356"/>
        <v>0</v>
      </c>
      <c r="W1438" s="612">
        <f t="shared" si="357"/>
        <v>1427</v>
      </c>
      <c r="X1438" s="610"/>
      <c r="Y1438" s="610"/>
      <c r="AC1438">
        <f t="shared" si="347"/>
        <v>1903</v>
      </c>
      <c r="AD1438">
        <f t="shared" si="348"/>
        <v>11</v>
      </c>
      <c r="AE1438">
        <f t="shared" si="349"/>
        <v>0</v>
      </c>
      <c r="AF1438">
        <f>SUM($AE$10:AE1438)</f>
        <v>0</v>
      </c>
      <c r="AG1438">
        <f t="shared" si="350"/>
        <v>0</v>
      </c>
    </row>
    <row r="1439" spans="6:33" x14ac:dyDescent="0.2">
      <c r="F1439" s="610">
        <f t="shared" si="358"/>
        <v>1903</v>
      </c>
      <c r="G1439">
        <f t="shared" si="359"/>
        <v>1428</v>
      </c>
      <c r="H1439" s="612">
        <f t="shared" si="351"/>
        <v>1428</v>
      </c>
      <c r="I1439" s="598">
        <f t="shared" si="352"/>
        <v>0</v>
      </c>
      <c r="J1439" s="598">
        <f t="shared" si="360"/>
        <v>0</v>
      </c>
      <c r="K1439" s="598">
        <f t="shared" si="353"/>
        <v>0</v>
      </c>
      <c r="L1439" s="598">
        <f t="shared" si="354"/>
        <v>0</v>
      </c>
      <c r="M1439" s="598">
        <f t="shared" si="346"/>
        <v>0</v>
      </c>
      <c r="N1439" s="598">
        <f t="shared" si="355"/>
        <v>0</v>
      </c>
      <c r="V1439" s="598">
        <f t="shared" si="356"/>
        <v>0</v>
      </c>
      <c r="W1439" s="612">
        <f t="shared" si="357"/>
        <v>1428</v>
      </c>
      <c r="X1439" s="610"/>
      <c r="Y1439" s="610"/>
      <c r="AC1439">
        <f t="shared" si="347"/>
        <v>1903</v>
      </c>
      <c r="AD1439">
        <f t="shared" si="348"/>
        <v>11</v>
      </c>
      <c r="AE1439">
        <f t="shared" si="349"/>
        <v>0</v>
      </c>
      <c r="AF1439">
        <f>SUM($AE$10:AE1439)</f>
        <v>0</v>
      </c>
      <c r="AG1439">
        <f t="shared" si="350"/>
        <v>0</v>
      </c>
    </row>
    <row r="1440" spans="6:33" x14ac:dyDescent="0.2">
      <c r="F1440" s="610">
        <f t="shared" si="358"/>
        <v>1903</v>
      </c>
      <c r="G1440">
        <f t="shared" si="359"/>
        <v>1429</v>
      </c>
      <c r="H1440" s="612">
        <f t="shared" si="351"/>
        <v>1429</v>
      </c>
      <c r="I1440" s="598">
        <f t="shared" si="352"/>
        <v>0</v>
      </c>
      <c r="J1440" s="598">
        <f t="shared" si="360"/>
        <v>0</v>
      </c>
      <c r="K1440" s="598">
        <f t="shared" si="353"/>
        <v>0</v>
      </c>
      <c r="L1440" s="598">
        <f t="shared" si="354"/>
        <v>0</v>
      </c>
      <c r="M1440" s="598">
        <f t="shared" si="346"/>
        <v>0</v>
      </c>
      <c r="N1440" s="598">
        <f t="shared" si="355"/>
        <v>0</v>
      </c>
      <c r="V1440" s="598">
        <f t="shared" si="356"/>
        <v>0</v>
      </c>
      <c r="W1440" s="612">
        <f t="shared" si="357"/>
        <v>1429</v>
      </c>
      <c r="X1440" s="610"/>
      <c r="Y1440" s="610"/>
      <c r="AC1440">
        <f t="shared" si="347"/>
        <v>1903</v>
      </c>
      <c r="AD1440">
        <f t="shared" si="348"/>
        <v>11</v>
      </c>
      <c r="AE1440">
        <f t="shared" si="349"/>
        <v>0</v>
      </c>
      <c r="AF1440">
        <f>SUM($AE$10:AE1440)</f>
        <v>0</v>
      </c>
      <c r="AG1440">
        <f t="shared" si="350"/>
        <v>0</v>
      </c>
    </row>
    <row r="1441" spans="6:33" x14ac:dyDescent="0.2">
      <c r="F1441" s="610">
        <f t="shared" si="358"/>
        <v>1903</v>
      </c>
      <c r="G1441">
        <f t="shared" si="359"/>
        <v>1430</v>
      </c>
      <c r="H1441" s="612">
        <f t="shared" si="351"/>
        <v>1430</v>
      </c>
      <c r="I1441" s="598">
        <f t="shared" si="352"/>
        <v>0</v>
      </c>
      <c r="J1441" s="598">
        <f t="shared" si="360"/>
        <v>0</v>
      </c>
      <c r="K1441" s="598">
        <f t="shared" si="353"/>
        <v>0</v>
      </c>
      <c r="L1441" s="598">
        <f t="shared" si="354"/>
        <v>0</v>
      </c>
      <c r="M1441" s="598">
        <f t="shared" si="346"/>
        <v>0</v>
      </c>
      <c r="N1441" s="598">
        <f t="shared" si="355"/>
        <v>0</v>
      </c>
      <c r="V1441" s="598">
        <f t="shared" si="356"/>
        <v>0</v>
      </c>
      <c r="W1441" s="612">
        <f t="shared" si="357"/>
        <v>1430</v>
      </c>
      <c r="X1441" s="610"/>
      <c r="Y1441" s="610"/>
      <c r="AC1441">
        <f t="shared" si="347"/>
        <v>1903</v>
      </c>
      <c r="AD1441">
        <f t="shared" si="348"/>
        <v>11</v>
      </c>
      <c r="AE1441">
        <f t="shared" si="349"/>
        <v>0</v>
      </c>
      <c r="AF1441">
        <f>SUM($AE$10:AE1441)</f>
        <v>0</v>
      </c>
      <c r="AG1441">
        <f t="shared" si="350"/>
        <v>0</v>
      </c>
    </row>
    <row r="1442" spans="6:33" x14ac:dyDescent="0.2">
      <c r="F1442" s="610">
        <f t="shared" si="358"/>
        <v>1903</v>
      </c>
      <c r="G1442">
        <f t="shared" si="359"/>
        <v>1431</v>
      </c>
      <c r="H1442" s="612">
        <f t="shared" si="351"/>
        <v>1431</v>
      </c>
      <c r="I1442" s="598">
        <f t="shared" si="352"/>
        <v>0</v>
      </c>
      <c r="J1442" s="598">
        <f t="shared" si="360"/>
        <v>0</v>
      </c>
      <c r="K1442" s="598">
        <f t="shared" si="353"/>
        <v>0</v>
      </c>
      <c r="L1442" s="598">
        <f t="shared" si="354"/>
        <v>0</v>
      </c>
      <c r="M1442" s="598">
        <f t="shared" si="346"/>
        <v>0</v>
      </c>
      <c r="N1442" s="598">
        <f t="shared" si="355"/>
        <v>0</v>
      </c>
      <c r="V1442" s="598">
        <f t="shared" si="356"/>
        <v>0</v>
      </c>
      <c r="W1442" s="612">
        <f t="shared" si="357"/>
        <v>1431</v>
      </c>
      <c r="X1442" s="610"/>
      <c r="Y1442" s="610"/>
      <c r="AC1442">
        <f t="shared" si="347"/>
        <v>1903</v>
      </c>
      <c r="AD1442">
        <f t="shared" si="348"/>
        <v>12</v>
      </c>
      <c r="AE1442">
        <f t="shared" si="349"/>
        <v>0</v>
      </c>
      <c r="AF1442">
        <f>SUM($AE$10:AE1442)</f>
        <v>0</v>
      </c>
      <c r="AG1442">
        <f t="shared" si="350"/>
        <v>0</v>
      </c>
    </row>
    <row r="1443" spans="6:33" x14ac:dyDescent="0.2">
      <c r="F1443" s="610">
        <f t="shared" si="358"/>
        <v>1903</v>
      </c>
      <c r="G1443">
        <f t="shared" si="359"/>
        <v>1432</v>
      </c>
      <c r="H1443" s="612">
        <f t="shared" si="351"/>
        <v>1432</v>
      </c>
      <c r="I1443" s="598">
        <f t="shared" si="352"/>
        <v>0</v>
      </c>
      <c r="J1443" s="598">
        <f t="shared" si="360"/>
        <v>0</v>
      </c>
      <c r="K1443" s="598">
        <f t="shared" si="353"/>
        <v>0</v>
      </c>
      <c r="L1443" s="598">
        <f t="shared" si="354"/>
        <v>0</v>
      </c>
      <c r="M1443" s="598">
        <f t="shared" si="346"/>
        <v>0</v>
      </c>
      <c r="N1443" s="598">
        <f t="shared" si="355"/>
        <v>0</v>
      </c>
      <c r="V1443" s="598">
        <f t="shared" si="356"/>
        <v>0</v>
      </c>
      <c r="W1443" s="612">
        <f t="shared" si="357"/>
        <v>1432</v>
      </c>
      <c r="X1443" s="610"/>
      <c r="Y1443" s="610"/>
      <c r="AC1443">
        <f t="shared" si="347"/>
        <v>1903</v>
      </c>
      <c r="AD1443">
        <f t="shared" si="348"/>
        <v>12</v>
      </c>
      <c r="AE1443">
        <f t="shared" si="349"/>
        <v>0</v>
      </c>
      <c r="AF1443">
        <f>SUM($AE$10:AE1443)</f>
        <v>0</v>
      </c>
      <c r="AG1443">
        <f t="shared" si="350"/>
        <v>0</v>
      </c>
    </row>
    <row r="1444" spans="6:33" x14ac:dyDescent="0.2">
      <c r="F1444" s="610">
        <f t="shared" si="358"/>
        <v>1903</v>
      </c>
      <c r="G1444">
        <f t="shared" si="359"/>
        <v>1433</v>
      </c>
      <c r="H1444" s="612">
        <f t="shared" si="351"/>
        <v>1433</v>
      </c>
      <c r="I1444" s="598">
        <f t="shared" si="352"/>
        <v>0</v>
      </c>
      <c r="J1444" s="598">
        <f t="shared" si="360"/>
        <v>0</v>
      </c>
      <c r="K1444" s="598">
        <f t="shared" si="353"/>
        <v>0</v>
      </c>
      <c r="L1444" s="598">
        <f t="shared" si="354"/>
        <v>0</v>
      </c>
      <c r="M1444" s="598">
        <f t="shared" si="346"/>
        <v>0</v>
      </c>
      <c r="N1444" s="598">
        <f t="shared" si="355"/>
        <v>0</v>
      </c>
      <c r="V1444" s="598">
        <f t="shared" si="356"/>
        <v>0</v>
      </c>
      <c r="W1444" s="612">
        <f t="shared" si="357"/>
        <v>1433</v>
      </c>
      <c r="X1444" s="610"/>
      <c r="Y1444" s="610"/>
      <c r="AC1444">
        <f t="shared" si="347"/>
        <v>1903</v>
      </c>
      <c r="AD1444">
        <f t="shared" si="348"/>
        <v>12</v>
      </c>
      <c r="AE1444">
        <f t="shared" si="349"/>
        <v>0</v>
      </c>
      <c r="AF1444">
        <f>SUM($AE$10:AE1444)</f>
        <v>0</v>
      </c>
      <c r="AG1444">
        <f t="shared" si="350"/>
        <v>0</v>
      </c>
    </row>
    <row r="1445" spans="6:33" x14ac:dyDescent="0.2">
      <c r="F1445" s="610">
        <f t="shared" si="358"/>
        <v>1903</v>
      </c>
      <c r="G1445">
        <f t="shared" si="359"/>
        <v>1434</v>
      </c>
      <c r="H1445" s="612">
        <f t="shared" si="351"/>
        <v>1434</v>
      </c>
      <c r="I1445" s="598">
        <f t="shared" si="352"/>
        <v>0</v>
      </c>
      <c r="J1445" s="598">
        <f t="shared" si="360"/>
        <v>0</v>
      </c>
      <c r="K1445" s="598">
        <f t="shared" si="353"/>
        <v>0</v>
      </c>
      <c r="L1445" s="598">
        <f t="shared" si="354"/>
        <v>0</v>
      </c>
      <c r="M1445" s="598">
        <f t="shared" si="346"/>
        <v>0</v>
      </c>
      <c r="N1445" s="598">
        <f t="shared" si="355"/>
        <v>0</v>
      </c>
      <c r="V1445" s="598">
        <f t="shared" si="356"/>
        <v>0</v>
      </c>
      <c r="W1445" s="612">
        <f t="shared" si="357"/>
        <v>1434</v>
      </c>
      <c r="X1445" s="610"/>
      <c r="Y1445" s="610"/>
      <c r="AC1445">
        <f t="shared" si="347"/>
        <v>1903</v>
      </c>
      <c r="AD1445">
        <f t="shared" si="348"/>
        <v>12</v>
      </c>
      <c r="AE1445">
        <f t="shared" si="349"/>
        <v>0</v>
      </c>
      <c r="AF1445">
        <f>SUM($AE$10:AE1445)</f>
        <v>0</v>
      </c>
      <c r="AG1445">
        <f t="shared" si="350"/>
        <v>0</v>
      </c>
    </row>
    <row r="1446" spans="6:33" x14ac:dyDescent="0.2">
      <c r="F1446" s="610">
        <f t="shared" si="358"/>
        <v>1903</v>
      </c>
      <c r="G1446">
        <f t="shared" si="359"/>
        <v>1435</v>
      </c>
      <c r="H1446" s="612">
        <f t="shared" si="351"/>
        <v>1435</v>
      </c>
      <c r="I1446" s="598">
        <f t="shared" si="352"/>
        <v>0</v>
      </c>
      <c r="J1446" s="598">
        <f t="shared" si="360"/>
        <v>0</v>
      </c>
      <c r="K1446" s="598">
        <f t="shared" si="353"/>
        <v>0</v>
      </c>
      <c r="L1446" s="598">
        <f t="shared" si="354"/>
        <v>0</v>
      </c>
      <c r="M1446" s="598">
        <f t="shared" si="346"/>
        <v>0</v>
      </c>
      <c r="N1446" s="598">
        <f t="shared" si="355"/>
        <v>0</v>
      </c>
      <c r="V1446" s="598">
        <f t="shared" si="356"/>
        <v>0</v>
      </c>
      <c r="W1446" s="612">
        <f t="shared" si="357"/>
        <v>1435</v>
      </c>
      <c r="X1446" s="610"/>
      <c r="Y1446" s="610"/>
      <c r="AC1446">
        <f t="shared" si="347"/>
        <v>1903</v>
      </c>
      <c r="AD1446">
        <f t="shared" si="348"/>
        <v>12</v>
      </c>
      <c r="AE1446">
        <f t="shared" si="349"/>
        <v>0</v>
      </c>
      <c r="AF1446">
        <f>SUM($AE$10:AE1446)</f>
        <v>0</v>
      </c>
      <c r="AG1446">
        <f t="shared" si="350"/>
        <v>0</v>
      </c>
    </row>
    <row r="1447" spans="6:33" x14ac:dyDescent="0.2">
      <c r="F1447" s="610">
        <f t="shared" si="358"/>
        <v>1903</v>
      </c>
      <c r="G1447">
        <f t="shared" si="359"/>
        <v>1436</v>
      </c>
      <c r="H1447" s="612">
        <f t="shared" si="351"/>
        <v>1436</v>
      </c>
      <c r="I1447" s="598">
        <f t="shared" si="352"/>
        <v>0</v>
      </c>
      <c r="J1447" s="598">
        <f t="shared" si="360"/>
        <v>0</v>
      </c>
      <c r="K1447" s="598">
        <f t="shared" si="353"/>
        <v>0</v>
      </c>
      <c r="L1447" s="598">
        <f t="shared" si="354"/>
        <v>0</v>
      </c>
      <c r="M1447" s="598">
        <f t="shared" si="346"/>
        <v>0</v>
      </c>
      <c r="N1447" s="598">
        <f t="shared" si="355"/>
        <v>0</v>
      </c>
      <c r="V1447" s="598">
        <f t="shared" si="356"/>
        <v>0</v>
      </c>
      <c r="W1447" s="612">
        <f t="shared" si="357"/>
        <v>1436</v>
      </c>
      <c r="X1447" s="610"/>
      <c r="Y1447" s="610"/>
      <c r="AC1447">
        <f t="shared" si="347"/>
        <v>1903</v>
      </c>
      <c r="AD1447">
        <f t="shared" si="348"/>
        <v>12</v>
      </c>
      <c r="AE1447">
        <f t="shared" si="349"/>
        <v>0</v>
      </c>
      <c r="AF1447">
        <f>SUM($AE$10:AE1447)</f>
        <v>0</v>
      </c>
      <c r="AG1447">
        <f t="shared" si="350"/>
        <v>0</v>
      </c>
    </row>
    <row r="1448" spans="6:33" x14ac:dyDescent="0.2">
      <c r="F1448" s="610">
        <f t="shared" si="358"/>
        <v>1903</v>
      </c>
      <c r="G1448">
        <f t="shared" si="359"/>
        <v>1437</v>
      </c>
      <c r="H1448" s="612">
        <f t="shared" si="351"/>
        <v>1437</v>
      </c>
      <c r="I1448" s="598">
        <f t="shared" si="352"/>
        <v>0</v>
      </c>
      <c r="J1448" s="598">
        <f t="shared" si="360"/>
        <v>0</v>
      </c>
      <c r="K1448" s="598">
        <f t="shared" si="353"/>
        <v>0</v>
      </c>
      <c r="L1448" s="598">
        <f t="shared" si="354"/>
        <v>0</v>
      </c>
      <c r="M1448" s="598">
        <f t="shared" si="346"/>
        <v>0</v>
      </c>
      <c r="N1448" s="598">
        <f t="shared" si="355"/>
        <v>0</v>
      </c>
      <c r="V1448" s="598">
        <f t="shared" si="356"/>
        <v>0</v>
      </c>
      <c r="W1448" s="612">
        <f t="shared" si="357"/>
        <v>1437</v>
      </c>
      <c r="X1448" s="610"/>
      <c r="Y1448" s="610"/>
      <c r="AC1448">
        <f t="shared" si="347"/>
        <v>1903</v>
      </c>
      <c r="AD1448">
        <f t="shared" si="348"/>
        <v>12</v>
      </c>
      <c r="AE1448">
        <f t="shared" si="349"/>
        <v>0</v>
      </c>
      <c r="AF1448">
        <f>SUM($AE$10:AE1448)</f>
        <v>0</v>
      </c>
      <c r="AG1448">
        <f t="shared" si="350"/>
        <v>0</v>
      </c>
    </row>
    <row r="1449" spans="6:33" x14ac:dyDescent="0.2">
      <c r="F1449" s="610">
        <f t="shared" si="358"/>
        <v>1903</v>
      </c>
      <c r="G1449">
        <f t="shared" si="359"/>
        <v>1438</v>
      </c>
      <c r="H1449" s="612">
        <f t="shared" si="351"/>
        <v>1438</v>
      </c>
      <c r="I1449" s="598">
        <f t="shared" si="352"/>
        <v>0</v>
      </c>
      <c r="J1449" s="598">
        <f t="shared" si="360"/>
        <v>0</v>
      </c>
      <c r="K1449" s="598">
        <f t="shared" si="353"/>
        <v>0</v>
      </c>
      <c r="L1449" s="598">
        <f t="shared" si="354"/>
        <v>0</v>
      </c>
      <c r="M1449" s="598">
        <f t="shared" si="346"/>
        <v>0</v>
      </c>
      <c r="N1449" s="598">
        <f t="shared" si="355"/>
        <v>0</v>
      </c>
      <c r="V1449" s="598">
        <f t="shared" si="356"/>
        <v>0</v>
      </c>
      <c r="W1449" s="612">
        <f t="shared" si="357"/>
        <v>1438</v>
      </c>
      <c r="X1449" s="610"/>
      <c r="Y1449" s="610"/>
      <c r="AC1449">
        <f t="shared" si="347"/>
        <v>1903</v>
      </c>
      <c r="AD1449">
        <f t="shared" si="348"/>
        <v>12</v>
      </c>
      <c r="AE1449">
        <f t="shared" si="349"/>
        <v>0</v>
      </c>
      <c r="AF1449">
        <f>SUM($AE$10:AE1449)</f>
        <v>0</v>
      </c>
      <c r="AG1449">
        <f t="shared" si="350"/>
        <v>0</v>
      </c>
    </row>
    <row r="1450" spans="6:33" x14ac:dyDescent="0.2">
      <c r="F1450" s="610">
        <f t="shared" si="358"/>
        <v>1903</v>
      </c>
      <c r="G1450">
        <f t="shared" si="359"/>
        <v>1439</v>
      </c>
      <c r="H1450" s="612">
        <f t="shared" si="351"/>
        <v>1439</v>
      </c>
      <c r="I1450" s="598">
        <f t="shared" si="352"/>
        <v>0</v>
      </c>
      <c r="J1450" s="598">
        <f t="shared" si="360"/>
        <v>0</v>
      </c>
      <c r="K1450" s="598">
        <f t="shared" si="353"/>
        <v>0</v>
      </c>
      <c r="L1450" s="598">
        <f t="shared" si="354"/>
        <v>0</v>
      </c>
      <c r="M1450" s="598">
        <f t="shared" si="346"/>
        <v>0</v>
      </c>
      <c r="N1450" s="598">
        <f t="shared" si="355"/>
        <v>0</v>
      </c>
      <c r="V1450" s="598">
        <f t="shared" si="356"/>
        <v>0</v>
      </c>
      <c r="W1450" s="612">
        <f t="shared" si="357"/>
        <v>1439</v>
      </c>
      <c r="X1450" s="610"/>
      <c r="Y1450" s="610"/>
      <c r="AC1450">
        <f t="shared" si="347"/>
        <v>1903</v>
      </c>
      <c r="AD1450">
        <f t="shared" si="348"/>
        <v>12</v>
      </c>
      <c r="AE1450">
        <f t="shared" si="349"/>
        <v>0</v>
      </c>
      <c r="AF1450">
        <f>SUM($AE$10:AE1450)</f>
        <v>0</v>
      </c>
      <c r="AG1450">
        <f t="shared" si="350"/>
        <v>0</v>
      </c>
    </row>
    <row r="1451" spans="6:33" x14ac:dyDescent="0.2">
      <c r="F1451" s="610">
        <f t="shared" si="358"/>
        <v>1903</v>
      </c>
      <c r="G1451">
        <f t="shared" si="359"/>
        <v>1440</v>
      </c>
      <c r="H1451" s="612">
        <f t="shared" si="351"/>
        <v>1440</v>
      </c>
      <c r="I1451" s="598">
        <f t="shared" si="352"/>
        <v>0</v>
      </c>
      <c r="J1451" s="598">
        <f t="shared" si="360"/>
        <v>0</v>
      </c>
      <c r="K1451" s="598">
        <f t="shared" si="353"/>
        <v>0</v>
      </c>
      <c r="L1451" s="598">
        <f t="shared" si="354"/>
        <v>0</v>
      </c>
      <c r="M1451" s="598">
        <f t="shared" si="346"/>
        <v>0</v>
      </c>
      <c r="N1451" s="598">
        <f t="shared" si="355"/>
        <v>0</v>
      </c>
      <c r="V1451" s="598">
        <f t="shared" si="356"/>
        <v>0</v>
      </c>
      <c r="W1451" s="612">
        <f t="shared" si="357"/>
        <v>1440</v>
      </c>
      <c r="X1451" s="610"/>
      <c r="Y1451" s="610"/>
      <c r="AC1451">
        <f t="shared" si="347"/>
        <v>1903</v>
      </c>
      <c r="AD1451">
        <f t="shared" si="348"/>
        <v>12</v>
      </c>
      <c r="AE1451">
        <f t="shared" si="349"/>
        <v>0</v>
      </c>
      <c r="AF1451">
        <f>SUM($AE$10:AE1451)</f>
        <v>0</v>
      </c>
      <c r="AG1451">
        <f t="shared" si="350"/>
        <v>0</v>
      </c>
    </row>
    <row r="1452" spans="6:33" x14ac:dyDescent="0.2">
      <c r="F1452" s="610">
        <f t="shared" si="358"/>
        <v>1903</v>
      </c>
      <c r="G1452">
        <f t="shared" si="359"/>
        <v>1441</v>
      </c>
      <c r="H1452" s="612">
        <f t="shared" si="351"/>
        <v>1441</v>
      </c>
      <c r="I1452" s="598">
        <f t="shared" si="352"/>
        <v>0</v>
      </c>
      <c r="J1452" s="598">
        <f t="shared" si="360"/>
        <v>0</v>
      </c>
      <c r="K1452" s="598">
        <f t="shared" si="353"/>
        <v>0</v>
      </c>
      <c r="L1452" s="598">
        <f t="shared" si="354"/>
        <v>0</v>
      </c>
      <c r="M1452" s="598">
        <f t="shared" si="346"/>
        <v>0</v>
      </c>
      <c r="N1452" s="598">
        <f t="shared" si="355"/>
        <v>0</v>
      </c>
      <c r="V1452" s="598">
        <f t="shared" si="356"/>
        <v>0</v>
      </c>
      <c r="W1452" s="612">
        <f t="shared" si="357"/>
        <v>1441</v>
      </c>
      <c r="X1452" s="610"/>
      <c r="Y1452" s="610"/>
      <c r="AC1452">
        <f t="shared" si="347"/>
        <v>1903</v>
      </c>
      <c r="AD1452">
        <f t="shared" si="348"/>
        <v>12</v>
      </c>
      <c r="AE1452">
        <f t="shared" si="349"/>
        <v>0</v>
      </c>
      <c r="AF1452">
        <f>SUM($AE$10:AE1452)</f>
        <v>0</v>
      </c>
      <c r="AG1452">
        <f t="shared" si="350"/>
        <v>0</v>
      </c>
    </row>
    <row r="1453" spans="6:33" x14ac:dyDescent="0.2">
      <c r="F1453" s="610">
        <f t="shared" si="358"/>
        <v>1903</v>
      </c>
      <c r="G1453">
        <f t="shared" si="359"/>
        <v>1442</v>
      </c>
      <c r="H1453" s="612">
        <f t="shared" si="351"/>
        <v>1442</v>
      </c>
      <c r="I1453" s="598">
        <f t="shared" si="352"/>
        <v>0</v>
      </c>
      <c r="J1453" s="598">
        <f t="shared" si="360"/>
        <v>0</v>
      </c>
      <c r="K1453" s="598">
        <f t="shared" si="353"/>
        <v>0</v>
      </c>
      <c r="L1453" s="598">
        <f t="shared" si="354"/>
        <v>0</v>
      </c>
      <c r="M1453" s="598">
        <f t="shared" si="346"/>
        <v>0</v>
      </c>
      <c r="N1453" s="598">
        <f t="shared" si="355"/>
        <v>0</v>
      </c>
      <c r="V1453" s="598">
        <f t="shared" si="356"/>
        <v>0</v>
      </c>
      <c r="W1453" s="612">
        <f t="shared" si="357"/>
        <v>1442</v>
      </c>
      <c r="X1453" s="610"/>
      <c r="Y1453" s="610"/>
      <c r="AC1453">
        <f t="shared" si="347"/>
        <v>1903</v>
      </c>
      <c r="AD1453">
        <f t="shared" si="348"/>
        <v>12</v>
      </c>
      <c r="AE1453">
        <f t="shared" si="349"/>
        <v>0</v>
      </c>
      <c r="AF1453">
        <f>SUM($AE$10:AE1453)</f>
        <v>0</v>
      </c>
      <c r="AG1453">
        <f t="shared" si="350"/>
        <v>0</v>
      </c>
    </row>
    <row r="1454" spans="6:33" x14ac:dyDescent="0.2">
      <c r="F1454" s="610">
        <f t="shared" si="358"/>
        <v>1903</v>
      </c>
      <c r="G1454">
        <f t="shared" si="359"/>
        <v>1443</v>
      </c>
      <c r="H1454" s="612">
        <f t="shared" si="351"/>
        <v>1443</v>
      </c>
      <c r="I1454" s="598">
        <f t="shared" si="352"/>
        <v>0</v>
      </c>
      <c r="J1454" s="598">
        <f t="shared" si="360"/>
        <v>0</v>
      </c>
      <c r="K1454" s="598">
        <f t="shared" si="353"/>
        <v>0</v>
      </c>
      <c r="L1454" s="598">
        <f t="shared" si="354"/>
        <v>0</v>
      </c>
      <c r="M1454" s="598">
        <f t="shared" si="346"/>
        <v>0</v>
      </c>
      <c r="N1454" s="598">
        <f t="shared" si="355"/>
        <v>0</v>
      </c>
      <c r="V1454" s="598">
        <f t="shared" si="356"/>
        <v>0</v>
      </c>
      <c r="W1454" s="612">
        <f t="shared" si="357"/>
        <v>1443</v>
      </c>
      <c r="X1454" s="610"/>
      <c r="Y1454" s="610"/>
      <c r="AC1454">
        <f t="shared" si="347"/>
        <v>1903</v>
      </c>
      <c r="AD1454">
        <f t="shared" si="348"/>
        <v>12</v>
      </c>
      <c r="AE1454">
        <f t="shared" si="349"/>
        <v>0</v>
      </c>
      <c r="AF1454">
        <f>SUM($AE$10:AE1454)</f>
        <v>0</v>
      </c>
      <c r="AG1454">
        <f t="shared" si="350"/>
        <v>0</v>
      </c>
    </row>
    <row r="1455" spans="6:33" x14ac:dyDescent="0.2">
      <c r="F1455" s="610">
        <f t="shared" si="358"/>
        <v>1903</v>
      </c>
      <c r="G1455">
        <f t="shared" si="359"/>
        <v>1444</v>
      </c>
      <c r="H1455" s="612">
        <f t="shared" si="351"/>
        <v>1444</v>
      </c>
      <c r="I1455" s="598">
        <f t="shared" si="352"/>
        <v>0</v>
      </c>
      <c r="J1455" s="598">
        <f t="shared" si="360"/>
        <v>0</v>
      </c>
      <c r="K1455" s="598">
        <f t="shared" si="353"/>
        <v>0</v>
      </c>
      <c r="L1455" s="598">
        <f t="shared" si="354"/>
        <v>0</v>
      </c>
      <c r="M1455" s="598">
        <f t="shared" si="346"/>
        <v>0</v>
      </c>
      <c r="N1455" s="598">
        <f t="shared" si="355"/>
        <v>0</v>
      </c>
      <c r="V1455" s="598">
        <f t="shared" si="356"/>
        <v>0</v>
      </c>
      <c r="W1455" s="612">
        <f t="shared" si="357"/>
        <v>1444</v>
      </c>
      <c r="X1455" s="610"/>
      <c r="Y1455" s="610"/>
      <c r="AC1455">
        <f t="shared" si="347"/>
        <v>1903</v>
      </c>
      <c r="AD1455">
        <f t="shared" si="348"/>
        <v>12</v>
      </c>
      <c r="AE1455">
        <f t="shared" si="349"/>
        <v>0</v>
      </c>
      <c r="AF1455">
        <f>SUM($AE$10:AE1455)</f>
        <v>0</v>
      </c>
      <c r="AG1455">
        <f t="shared" si="350"/>
        <v>0</v>
      </c>
    </row>
    <row r="1456" spans="6:33" x14ac:dyDescent="0.2">
      <c r="F1456" s="610">
        <f t="shared" si="358"/>
        <v>1903</v>
      </c>
      <c r="G1456">
        <f t="shared" si="359"/>
        <v>1445</v>
      </c>
      <c r="H1456" s="612">
        <f t="shared" si="351"/>
        <v>1445</v>
      </c>
      <c r="I1456" s="598">
        <f t="shared" si="352"/>
        <v>0</v>
      </c>
      <c r="J1456" s="598">
        <f t="shared" si="360"/>
        <v>0</v>
      </c>
      <c r="K1456" s="598">
        <f t="shared" si="353"/>
        <v>0</v>
      </c>
      <c r="L1456" s="598">
        <f t="shared" si="354"/>
        <v>0</v>
      </c>
      <c r="M1456" s="598">
        <f t="shared" si="346"/>
        <v>0</v>
      </c>
      <c r="N1456" s="598">
        <f t="shared" si="355"/>
        <v>0</v>
      </c>
      <c r="V1456" s="598">
        <f t="shared" si="356"/>
        <v>0</v>
      </c>
      <c r="W1456" s="612">
        <f t="shared" si="357"/>
        <v>1445</v>
      </c>
      <c r="X1456" s="610"/>
      <c r="Y1456" s="610"/>
      <c r="AC1456">
        <f t="shared" si="347"/>
        <v>1903</v>
      </c>
      <c r="AD1456">
        <f t="shared" si="348"/>
        <v>12</v>
      </c>
      <c r="AE1456">
        <f t="shared" si="349"/>
        <v>0</v>
      </c>
      <c r="AF1456">
        <f>SUM($AE$10:AE1456)</f>
        <v>0</v>
      </c>
      <c r="AG1456">
        <f t="shared" si="350"/>
        <v>0</v>
      </c>
    </row>
    <row r="1457" spans="6:33" x14ac:dyDescent="0.2">
      <c r="F1457" s="610">
        <f t="shared" si="358"/>
        <v>1903</v>
      </c>
      <c r="G1457">
        <f t="shared" si="359"/>
        <v>1446</v>
      </c>
      <c r="H1457" s="612">
        <f t="shared" si="351"/>
        <v>1446</v>
      </c>
      <c r="I1457" s="598">
        <f t="shared" si="352"/>
        <v>0</v>
      </c>
      <c r="J1457" s="598">
        <f t="shared" si="360"/>
        <v>0</v>
      </c>
      <c r="K1457" s="598">
        <f t="shared" si="353"/>
        <v>0</v>
      </c>
      <c r="L1457" s="598">
        <f t="shared" si="354"/>
        <v>0</v>
      </c>
      <c r="M1457" s="598">
        <f t="shared" si="346"/>
        <v>0</v>
      </c>
      <c r="N1457" s="598">
        <f t="shared" si="355"/>
        <v>0</v>
      </c>
      <c r="V1457" s="598">
        <f t="shared" si="356"/>
        <v>0</v>
      </c>
      <c r="W1457" s="612">
        <f t="shared" si="357"/>
        <v>1446</v>
      </c>
      <c r="X1457" s="610"/>
      <c r="Y1457" s="610"/>
      <c r="AC1457">
        <f t="shared" si="347"/>
        <v>1903</v>
      </c>
      <c r="AD1457">
        <f t="shared" si="348"/>
        <v>12</v>
      </c>
      <c r="AE1457">
        <f t="shared" si="349"/>
        <v>0</v>
      </c>
      <c r="AF1457">
        <f>SUM($AE$10:AE1457)</f>
        <v>0</v>
      </c>
      <c r="AG1457">
        <f t="shared" si="350"/>
        <v>0</v>
      </c>
    </row>
    <row r="1458" spans="6:33" x14ac:dyDescent="0.2">
      <c r="F1458" s="610">
        <f t="shared" si="358"/>
        <v>1903</v>
      </c>
      <c r="G1458">
        <f t="shared" si="359"/>
        <v>1447</v>
      </c>
      <c r="H1458" s="612">
        <f t="shared" si="351"/>
        <v>1447</v>
      </c>
      <c r="I1458" s="598">
        <f t="shared" si="352"/>
        <v>0</v>
      </c>
      <c r="J1458" s="598">
        <f t="shared" si="360"/>
        <v>0</v>
      </c>
      <c r="K1458" s="598">
        <f t="shared" si="353"/>
        <v>0</v>
      </c>
      <c r="L1458" s="598">
        <f t="shared" si="354"/>
        <v>0</v>
      </c>
      <c r="M1458" s="598">
        <f t="shared" si="346"/>
        <v>0</v>
      </c>
      <c r="N1458" s="598">
        <f t="shared" si="355"/>
        <v>0</v>
      </c>
      <c r="V1458" s="598">
        <f t="shared" si="356"/>
        <v>0</v>
      </c>
      <c r="W1458" s="612">
        <f t="shared" si="357"/>
        <v>1447</v>
      </c>
      <c r="X1458" s="610"/>
      <c r="Y1458" s="610"/>
      <c r="AC1458">
        <f t="shared" si="347"/>
        <v>1903</v>
      </c>
      <c r="AD1458">
        <f t="shared" si="348"/>
        <v>12</v>
      </c>
      <c r="AE1458">
        <f t="shared" si="349"/>
        <v>0</v>
      </c>
      <c r="AF1458">
        <f>SUM($AE$10:AE1458)</f>
        <v>0</v>
      </c>
      <c r="AG1458">
        <f t="shared" si="350"/>
        <v>0</v>
      </c>
    </row>
    <row r="1459" spans="6:33" x14ac:dyDescent="0.2">
      <c r="F1459" s="610">
        <f t="shared" si="358"/>
        <v>1903</v>
      </c>
      <c r="G1459">
        <f t="shared" si="359"/>
        <v>1448</v>
      </c>
      <c r="H1459" s="612">
        <f t="shared" si="351"/>
        <v>1448</v>
      </c>
      <c r="I1459" s="598">
        <f t="shared" si="352"/>
        <v>0</v>
      </c>
      <c r="J1459" s="598">
        <f t="shared" si="360"/>
        <v>0</v>
      </c>
      <c r="K1459" s="598">
        <f t="shared" si="353"/>
        <v>0</v>
      </c>
      <c r="L1459" s="598">
        <f t="shared" si="354"/>
        <v>0</v>
      </c>
      <c r="M1459" s="598">
        <f t="shared" si="346"/>
        <v>0</v>
      </c>
      <c r="N1459" s="598">
        <f t="shared" si="355"/>
        <v>0</v>
      </c>
      <c r="V1459" s="598">
        <f t="shared" si="356"/>
        <v>0</v>
      </c>
      <c r="W1459" s="612">
        <f t="shared" si="357"/>
        <v>1448</v>
      </c>
      <c r="X1459" s="610"/>
      <c r="Y1459" s="610"/>
      <c r="AC1459">
        <f t="shared" si="347"/>
        <v>1903</v>
      </c>
      <c r="AD1459">
        <f t="shared" si="348"/>
        <v>12</v>
      </c>
      <c r="AE1459">
        <f t="shared" si="349"/>
        <v>0</v>
      </c>
      <c r="AF1459">
        <f>SUM($AE$10:AE1459)</f>
        <v>0</v>
      </c>
      <c r="AG1459">
        <f t="shared" si="350"/>
        <v>0</v>
      </c>
    </row>
    <row r="1460" spans="6:33" x14ac:dyDescent="0.2">
      <c r="F1460" s="610">
        <f t="shared" si="358"/>
        <v>1903</v>
      </c>
      <c r="G1460">
        <f t="shared" si="359"/>
        <v>1449</v>
      </c>
      <c r="H1460" s="612">
        <f t="shared" si="351"/>
        <v>1449</v>
      </c>
      <c r="I1460" s="598">
        <f t="shared" si="352"/>
        <v>0</v>
      </c>
      <c r="J1460" s="598">
        <f t="shared" si="360"/>
        <v>0</v>
      </c>
      <c r="K1460" s="598">
        <f t="shared" si="353"/>
        <v>0</v>
      </c>
      <c r="L1460" s="598">
        <f t="shared" si="354"/>
        <v>0</v>
      </c>
      <c r="M1460" s="598">
        <f t="shared" si="346"/>
        <v>0</v>
      </c>
      <c r="N1460" s="598">
        <f t="shared" si="355"/>
        <v>0</v>
      </c>
      <c r="V1460" s="598">
        <f t="shared" si="356"/>
        <v>0</v>
      </c>
      <c r="W1460" s="612">
        <f t="shared" si="357"/>
        <v>1449</v>
      </c>
      <c r="X1460" s="610"/>
      <c r="Y1460" s="610"/>
      <c r="AC1460">
        <f t="shared" si="347"/>
        <v>1903</v>
      </c>
      <c r="AD1460">
        <f t="shared" si="348"/>
        <v>12</v>
      </c>
      <c r="AE1460">
        <f t="shared" si="349"/>
        <v>0</v>
      </c>
      <c r="AF1460">
        <f>SUM($AE$10:AE1460)</f>
        <v>0</v>
      </c>
      <c r="AG1460">
        <f t="shared" si="350"/>
        <v>0</v>
      </c>
    </row>
    <row r="1461" spans="6:33" x14ac:dyDescent="0.2">
      <c r="F1461" s="610">
        <f t="shared" si="358"/>
        <v>1903</v>
      </c>
      <c r="G1461">
        <f t="shared" si="359"/>
        <v>1450</v>
      </c>
      <c r="H1461" s="612">
        <f t="shared" si="351"/>
        <v>1450</v>
      </c>
      <c r="I1461" s="598">
        <f t="shared" si="352"/>
        <v>0</v>
      </c>
      <c r="J1461" s="598">
        <f t="shared" si="360"/>
        <v>0</v>
      </c>
      <c r="K1461" s="598">
        <f t="shared" si="353"/>
        <v>0</v>
      </c>
      <c r="L1461" s="598">
        <f t="shared" si="354"/>
        <v>0</v>
      </c>
      <c r="M1461" s="598">
        <f t="shared" si="346"/>
        <v>0</v>
      </c>
      <c r="N1461" s="598">
        <f t="shared" si="355"/>
        <v>0</v>
      </c>
      <c r="V1461" s="598">
        <f t="shared" si="356"/>
        <v>0</v>
      </c>
      <c r="W1461" s="612">
        <f t="shared" si="357"/>
        <v>1450</v>
      </c>
      <c r="X1461" s="610"/>
      <c r="Y1461" s="610"/>
      <c r="AC1461">
        <f t="shared" si="347"/>
        <v>1903</v>
      </c>
      <c r="AD1461">
        <f t="shared" si="348"/>
        <v>12</v>
      </c>
      <c r="AE1461">
        <f t="shared" si="349"/>
        <v>0</v>
      </c>
      <c r="AF1461">
        <f>SUM($AE$10:AE1461)</f>
        <v>0</v>
      </c>
      <c r="AG1461">
        <f t="shared" si="350"/>
        <v>0</v>
      </c>
    </row>
    <row r="1462" spans="6:33" x14ac:dyDescent="0.2">
      <c r="F1462" s="610">
        <f t="shared" si="358"/>
        <v>1903</v>
      </c>
      <c r="G1462">
        <f t="shared" si="359"/>
        <v>1451</v>
      </c>
      <c r="H1462" s="612">
        <f t="shared" si="351"/>
        <v>1451</v>
      </c>
      <c r="I1462" s="598">
        <f t="shared" si="352"/>
        <v>0</v>
      </c>
      <c r="J1462" s="598">
        <f t="shared" si="360"/>
        <v>0</v>
      </c>
      <c r="K1462" s="598">
        <f t="shared" si="353"/>
        <v>0</v>
      </c>
      <c r="L1462" s="598">
        <f t="shared" si="354"/>
        <v>0</v>
      </c>
      <c r="M1462" s="598">
        <f t="shared" si="346"/>
        <v>0</v>
      </c>
      <c r="N1462" s="598">
        <f t="shared" si="355"/>
        <v>0</v>
      </c>
      <c r="V1462" s="598">
        <f t="shared" si="356"/>
        <v>0</v>
      </c>
      <c r="W1462" s="612">
        <f t="shared" si="357"/>
        <v>1451</v>
      </c>
      <c r="X1462" s="610"/>
      <c r="Y1462" s="610"/>
      <c r="AC1462">
        <f t="shared" si="347"/>
        <v>1903</v>
      </c>
      <c r="AD1462">
        <f t="shared" si="348"/>
        <v>12</v>
      </c>
      <c r="AE1462">
        <f t="shared" si="349"/>
        <v>0</v>
      </c>
      <c r="AF1462">
        <f>SUM($AE$10:AE1462)</f>
        <v>0</v>
      </c>
      <c r="AG1462">
        <f t="shared" si="350"/>
        <v>0</v>
      </c>
    </row>
    <row r="1463" spans="6:33" x14ac:dyDescent="0.2">
      <c r="F1463" s="610">
        <f t="shared" si="358"/>
        <v>1903</v>
      </c>
      <c r="G1463">
        <f t="shared" si="359"/>
        <v>1452</v>
      </c>
      <c r="H1463" s="612">
        <f t="shared" si="351"/>
        <v>1452</v>
      </c>
      <c r="I1463" s="598">
        <f t="shared" si="352"/>
        <v>0</v>
      </c>
      <c r="J1463" s="598">
        <f t="shared" si="360"/>
        <v>0</v>
      </c>
      <c r="K1463" s="598">
        <f t="shared" si="353"/>
        <v>0</v>
      </c>
      <c r="L1463" s="598">
        <f t="shared" si="354"/>
        <v>0</v>
      </c>
      <c r="M1463" s="598">
        <f t="shared" si="346"/>
        <v>0</v>
      </c>
      <c r="N1463" s="598">
        <f t="shared" si="355"/>
        <v>0</v>
      </c>
      <c r="V1463" s="598">
        <f t="shared" si="356"/>
        <v>0</v>
      </c>
      <c r="W1463" s="612">
        <f t="shared" si="357"/>
        <v>1452</v>
      </c>
      <c r="X1463" s="610"/>
      <c r="Y1463" s="610"/>
      <c r="AC1463">
        <f t="shared" si="347"/>
        <v>1903</v>
      </c>
      <c r="AD1463">
        <f t="shared" si="348"/>
        <v>12</v>
      </c>
      <c r="AE1463">
        <f t="shared" si="349"/>
        <v>0</v>
      </c>
      <c r="AF1463">
        <f>SUM($AE$10:AE1463)</f>
        <v>0</v>
      </c>
      <c r="AG1463">
        <f t="shared" si="350"/>
        <v>0</v>
      </c>
    </row>
    <row r="1464" spans="6:33" x14ac:dyDescent="0.2">
      <c r="F1464" s="610">
        <f t="shared" si="358"/>
        <v>1903</v>
      </c>
      <c r="G1464">
        <f t="shared" si="359"/>
        <v>1453</v>
      </c>
      <c r="H1464" s="612">
        <f t="shared" si="351"/>
        <v>1453</v>
      </c>
      <c r="I1464" s="598">
        <f t="shared" si="352"/>
        <v>0</v>
      </c>
      <c r="J1464" s="598">
        <f t="shared" si="360"/>
        <v>0</v>
      </c>
      <c r="K1464" s="598">
        <f t="shared" si="353"/>
        <v>0</v>
      </c>
      <c r="L1464" s="598">
        <f t="shared" si="354"/>
        <v>0</v>
      </c>
      <c r="M1464" s="598">
        <f t="shared" si="346"/>
        <v>0</v>
      </c>
      <c r="N1464" s="598">
        <f t="shared" si="355"/>
        <v>0</v>
      </c>
      <c r="V1464" s="598">
        <f t="shared" si="356"/>
        <v>0</v>
      </c>
      <c r="W1464" s="612">
        <f t="shared" si="357"/>
        <v>1453</v>
      </c>
      <c r="X1464" s="610"/>
      <c r="Y1464" s="610"/>
      <c r="AC1464">
        <f t="shared" si="347"/>
        <v>1903</v>
      </c>
      <c r="AD1464">
        <f t="shared" si="348"/>
        <v>12</v>
      </c>
      <c r="AE1464">
        <f t="shared" si="349"/>
        <v>0</v>
      </c>
      <c r="AF1464">
        <f>SUM($AE$10:AE1464)</f>
        <v>0</v>
      </c>
      <c r="AG1464">
        <f t="shared" si="350"/>
        <v>0</v>
      </c>
    </row>
    <row r="1465" spans="6:33" x14ac:dyDescent="0.2">
      <c r="F1465" s="610">
        <f t="shared" si="358"/>
        <v>1903</v>
      </c>
      <c r="G1465">
        <f t="shared" si="359"/>
        <v>1454</v>
      </c>
      <c r="H1465" s="612">
        <f t="shared" si="351"/>
        <v>1454</v>
      </c>
      <c r="I1465" s="598">
        <f t="shared" si="352"/>
        <v>0</v>
      </c>
      <c r="J1465" s="598">
        <f t="shared" si="360"/>
        <v>0</v>
      </c>
      <c r="K1465" s="598">
        <f t="shared" si="353"/>
        <v>0</v>
      </c>
      <c r="L1465" s="598">
        <f t="shared" si="354"/>
        <v>0</v>
      </c>
      <c r="M1465" s="598">
        <f t="shared" si="346"/>
        <v>0</v>
      </c>
      <c r="N1465" s="598">
        <f t="shared" si="355"/>
        <v>0</v>
      </c>
      <c r="V1465" s="598">
        <f t="shared" si="356"/>
        <v>0</v>
      </c>
      <c r="W1465" s="612">
        <f t="shared" si="357"/>
        <v>1454</v>
      </c>
      <c r="X1465" s="610"/>
      <c r="Y1465" s="610"/>
      <c r="AC1465">
        <f t="shared" si="347"/>
        <v>1903</v>
      </c>
      <c r="AD1465">
        <f t="shared" si="348"/>
        <v>12</v>
      </c>
      <c r="AE1465">
        <f t="shared" si="349"/>
        <v>0</v>
      </c>
      <c r="AF1465">
        <f>SUM($AE$10:AE1465)</f>
        <v>0</v>
      </c>
      <c r="AG1465">
        <f t="shared" si="350"/>
        <v>0</v>
      </c>
    </row>
    <row r="1466" spans="6:33" x14ac:dyDescent="0.2">
      <c r="F1466" s="610">
        <f t="shared" si="358"/>
        <v>1903</v>
      </c>
      <c r="G1466">
        <f t="shared" si="359"/>
        <v>1455</v>
      </c>
      <c r="H1466" s="612">
        <f t="shared" si="351"/>
        <v>1455</v>
      </c>
      <c r="I1466" s="598">
        <f t="shared" si="352"/>
        <v>0</v>
      </c>
      <c r="J1466" s="598">
        <f t="shared" si="360"/>
        <v>0</v>
      </c>
      <c r="K1466" s="598">
        <f t="shared" si="353"/>
        <v>0</v>
      </c>
      <c r="L1466" s="598">
        <f t="shared" si="354"/>
        <v>0</v>
      </c>
      <c r="M1466" s="598">
        <f t="shared" si="346"/>
        <v>0</v>
      </c>
      <c r="N1466" s="598">
        <f t="shared" si="355"/>
        <v>0</v>
      </c>
      <c r="V1466" s="598">
        <f t="shared" si="356"/>
        <v>0</v>
      </c>
      <c r="W1466" s="612">
        <f t="shared" si="357"/>
        <v>1455</v>
      </c>
      <c r="X1466" s="610"/>
      <c r="Y1466" s="610"/>
      <c r="AC1466">
        <f t="shared" si="347"/>
        <v>1903</v>
      </c>
      <c r="AD1466">
        <f t="shared" si="348"/>
        <v>12</v>
      </c>
      <c r="AE1466">
        <f t="shared" si="349"/>
        <v>0</v>
      </c>
      <c r="AF1466">
        <f>SUM($AE$10:AE1466)</f>
        <v>0</v>
      </c>
      <c r="AG1466">
        <f t="shared" si="350"/>
        <v>0</v>
      </c>
    </row>
    <row r="1467" spans="6:33" x14ac:dyDescent="0.2">
      <c r="F1467" s="610">
        <f t="shared" si="358"/>
        <v>1903</v>
      </c>
      <c r="G1467">
        <f t="shared" si="359"/>
        <v>1456</v>
      </c>
      <c r="H1467" s="612">
        <f t="shared" si="351"/>
        <v>1456</v>
      </c>
      <c r="I1467" s="598">
        <f t="shared" si="352"/>
        <v>0</v>
      </c>
      <c r="J1467" s="598">
        <f t="shared" si="360"/>
        <v>0</v>
      </c>
      <c r="K1467" s="598">
        <f t="shared" si="353"/>
        <v>0</v>
      </c>
      <c r="L1467" s="598">
        <f t="shared" si="354"/>
        <v>0</v>
      </c>
      <c r="M1467" s="598">
        <f t="shared" si="346"/>
        <v>0</v>
      </c>
      <c r="N1467" s="598">
        <f t="shared" si="355"/>
        <v>0</v>
      </c>
      <c r="V1467" s="598">
        <f t="shared" si="356"/>
        <v>0</v>
      </c>
      <c r="W1467" s="612">
        <f t="shared" si="357"/>
        <v>1456</v>
      </c>
      <c r="X1467" s="610"/>
      <c r="Y1467" s="610"/>
      <c r="AC1467">
        <f t="shared" si="347"/>
        <v>1903</v>
      </c>
      <c r="AD1467">
        <f t="shared" si="348"/>
        <v>12</v>
      </c>
      <c r="AE1467">
        <f t="shared" si="349"/>
        <v>0</v>
      </c>
      <c r="AF1467">
        <f>SUM($AE$10:AE1467)</f>
        <v>0</v>
      </c>
      <c r="AG1467">
        <f t="shared" si="350"/>
        <v>0</v>
      </c>
    </row>
    <row r="1468" spans="6:33" x14ac:dyDescent="0.2">
      <c r="F1468" s="610">
        <f t="shared" si="358"/>
        <v>1903</v>
      </c>
      <c r="G1468">
        <f t="shared" si="359"/>
        <v>1457</v>
      </c>
      <c r="H1468" s="612">
        <f t="shared" si="351"/>
        <v>1457</v>
      </c>
      <c r="I1468" s="598">
        <f t="shared" si="352"/>
        <v>0</v>
      </c>
      <c r="J1468" s="598">
        <f t="shared" si="360"/>
        <v>0</v>
      </c>
      <c r="K1468" s="598">
        <f t="shared" si="353"/>
        <v>0</v>
      </c>
      <c r="L1468" s="598">
        <f t="shared" si="354"/>
        <v>0</v>
      </c>
      <c r="M1468" s="598">
        <f t="shared" si="346"/>
        <v>0</v>
      </c>
      <c r="N1468" s="598">
        <f t="shared" si="355"/>
        <v>0</v>
      </c>
      <c r="V1468" s="598">
        <f t="shared" si="356"/>
        <v>0</v>
      </c>
      <c r="W1468" s="612">
        <f t="shared" si="357"/>
        <v>1457</v>
      </c>
      <c r="X1468" s="610"/>
      <c r="Y1468" s="610"/>
      <c r="AC1468">
        <f t="shared" si="347"/>
        <v>1903</v>
      </c>
      <c r="AD1468">
        <f t="shared" si="348"/>
        <v>12</v>
      </c>
      <c r="AE1468">
        <f t="shared" si="349"/>
        <v>0</v>
      </c>
      <c r="AF1468">
        <f>SUM($AE$10:AE1468)</f>
        <v>0</v>
      </c>
      <c r="AG1468">
        <f t="shared" si="350"/>
        <v>0</v>
      </c>
    </row>
    <row r="1469" spans="6:33" x14ac:dyDescent="0.2">
      <c r="F1469" s="610">
        <f t="shared" si="358"/>
        <v>1903</v>
      </c>
      <c r="G1469">
        <f t="shared" si="359"/>
        <v>1458</v>
      </c>
      <c r="H1469" s="612">
        <f t="shared" si="351"/>
        <v>1458</v>
      </c>
      <c r="I1469" s="598">
        <f t="shared" si="352"/>
        <v>0</v>
      </c>
      <c r="J1469" s="598">
        <f t="shared" si="360"/>
        <v>0</v>
      </c>
      <c r="K1469" s="598">
        <f t="shared" si="353"/>
        <v>0</v>
      </c>
      <c r="L1469" s="598">
        <f t="shared" si="354"/>
        <v>0</v>
      </c>
      <c r="M1469" s="598">
        <f t="shared" si="346"/>
        <v>0</v>
      </c>
      <c r="N1469" s="598">
        <f t="shared" si="355"/>
        <v>0</v>
      </c>
      <c r="V1469" s="598">
        <f t="shared" si="356"/>
        <v>0</v>
      </c>
      <c r="W1469" s="612">
        <f t="shared" si="357"/>
        <v>1458</v>
      </c>
      <c r="X1469" s="610"/>
      <c r="Y1469" s="610"/>
      <c r="AC1469">
        <f t="shared" si="347"/>
        <v>1903</v>
      </c>
      <c r="AD1469">
        <f t="shared" si="348"/>
        <v>12</v>
      </c>
      <c r="AE1469">
        <f t="shared" si="349"/>
        <v>0</v>
      </c>
      <c r="AF1469">
        <f>SUM($AE$10:AE1469)</f>
        <v>0</v>
      </c>
      <c r="AG1469">
        <f t="shared" si="350"/>
        <v>0</v>
      </c>
    </row>
    <row r="1470" spans="6:33" x14ac:dyDescent="0.2">
      <c r="F1470" s="610">
        <f t="shared" si="358"/>
        <v>1903</v>
      </c>
      <c r="G1470">
        <f t="shared" si="359"/>
        <v>1459</v>
      </c>
      <c r="H1470" s="612">
        <f t="shared" si="351"/>
        <v>1459</v>
      </c>
      <c r="I1470" s="598">
        <f t="shared" si="352"/>
        <v>0</v>
      </c>
      <c r="J1470" s="598">
        <f t="shared" si="360"/>
        <v>0</v>
      </c>
      <c r="K1470" s="598">
        <f t="shared" si="353"/>
        <v>0</v>
      </c>
      <c r="L1470" s="598">
        <f t="shared" si="354"/>
        <v>0</v>
      </c>
      <c r="M1470" s="598">
        <f t="shared" si="346"/>
        <v>0</v>
      </c>
      <c r="N1470" s="598">
        <f t="shared" si="355"/>
        <v>0</v>
      </c>
      <c r="V1470" s="598">
        <f t="shared" si="356"/>
        <v>0</v>
      </c>
      <c r="W1470" s="612">
        <f t="shared" si="357"/>
        <v>1459</v>
      </c>
      <c r="X1470" s="610"/>
      <c r="Y1470" s="610"/>
      <c r="AC1470">
        <f t="shared" si="347"/>
        <v>1903</v>
      </c>
      <c r="AD1470">
        <f t="shared" si="348"/>
        <v>12</v>
      </c>
      <c r="AE1470">
        <f t="shared" si="349"/>
        <v>0</v>
      </c>
      <c r="AF1470">
        <f>SUM($AE$10:AE1470)</f>
        <v>0</v>
      </c>
      <c r="AG1470">
        <f t="shared" si="350"/>
        <v>0</v>
      </c>
    </row>
    <row r="1471" spans="6:33" x14ac:dyDescent="0.2">
      <c r="F1471" s="610">
        <f t="shared" si="358"/>
        <v>1903</v>
      </c>
      <c r="G1471">
        <f t="shared" si="359"/>
        <v>1460</v>
      </c>
      <c r="H1471" s="612">
        <f t="shared" si="351"/>
        <v>1460</v>
      </c>
      <c r="I1471" s="598">
        <f t="shared" si="352"/>
        <v>0</v>
      </c>
      <c r="J1471" s="598">
        <f t="shared" si="360"/>
        <v>0</v>
      </c>
      <c r="K1471" s="598">
        <f t="shared" si="353"/>
        <v>0</v>
      </c>
      <c r="L1471" s="598">
        <f t="shared" si="354"/>
        <v>0</v>
      </c>
      <c r="M1471" s="598">
        <f t="shared" si="346"/>
        <v>0</v>
      </c>
      <c r="N1471" s="598">
        <f t="shared" si="355"/>
        <v>0</v>
      </c>
      <c r="V1471" s="598">
        <f t="shared" si="356"/>
        <v>0</v>
      </c>
      <c r="W1471" s="612">
        <f t="shared" si="357"/>
        <v>1460</v>
      </c>
      <c r="X1471" s="610"/>
      <c r="Y1471" s="610"/>
      <c r="AC1471">
        <f t="shared" si="347"/>
        <v>1903</v>
      </c>
      <c r="AD1471">
        <f t="shared" si="348"/>
        <v>12</v>
      </c>
      <c r="AE1471">
        <f t="shared" si="349"/>
        <v>0</v>
      </c>
      <c r="AF1471">
        <f>SUM($AE$10:AE1471)</f>
        <v>0</v>
      </c>
      <c r="AG1471">
        <f t="shared" si="350"/>
        <v>0</v>
      </c>
    </row>
    <row r="1472" spans="6:33" x14ac:dyDescent="0.2">
      <c r="F1472" s="610">
        <f t="shared" si="358"/>
        <v>1903</v>
      </c>
      <c r="G1472">
        <f t="shared" si="359"/>
        <v>1461</v>
      </c>
      <c r="H1472" s="612">
        <f t="shared" si="351"/>
        <v>1461</v>
      </c>
      <c r="I1472" s="598">
        <f t="shared" si="352"/>
        <v>0</v>
      </c>
      <c r="J1472" s="598">
        <f t="shared" si="360"/>
        <v>0</v>
      </c>
      <c r="K1472" s="598">
        <f t="shared" si="353"/>
        <v>0</v>
      </c>
      <c r="L1472" s="598">
        <f t="shared" si="354"/>
        <v>0</v>
      </c>
      <c r="M1472" s="598">
        <f t="shared" si="346"/>
        <v>0</v>
      </c>
      <c r="N1472" s="598">
        <f t="shared" si="355"/>
        <v>0</v>
      </c>
      <c r="V1472" s="598">
        <f t="shared" si="356"/>
        <v>0</v>
      </c>
      <c r="W1472" s="612">
        <f t="shared" si="357"/>
        <v>1461</v>
      </c>
      <c r="X1472" s="610"/>
      <c r="Y1472" s="610"/>
      <c r="AC1472">
        <f t="shared" si="347"/>
        <v>1903</v>
      </c>
      <c r="AD1472">
        <f t="shared" si="348"/>
        <v>12</v>
      </c>
      <c r="AE1472">
        <f t="shared" si="349"/>
        <v>0</v>
      </c>
      <c r="AF1472">
        <f>SUM($AE$10:AE1472)</f>
        <v>0</v>
      </c>
      <c r="AG1472">
        <f t="shared" si="350"/>
        <v>0</v>
      </c>
    </row>
    <row r="1473" spans="6:33" x14ac:dyDescent="0.2">
      <c r="F1473" s="610">
        <f t="shared" si="358"/>
        <v>1904</v>
      </c>
      <c r="G1473">
        <f t="shared" si="359"/>
        <v>1462</v>
      </c>
      <c r="H1473" s="612">
        <f t="shared" si="351"/>
        <v>1462</v>
      </c>
      <c r="I1473" s="598">
        <f t="shared" si="352"/>
        <v>0</v>
      </c>
      <c r="J1473" s="598">
        <f t="shared" si="360"/>
        <v>0</v>
      </c>
      <c r="K1473" s="598">
        <f t="shared" si="353"/>
        <v>0</v>
      </c>
      <c r="L1473" s="598">
        <f t="shared" si="354"/>
        <v>0</v>
      </c>
      <c r="M1473" s="598">
        <f t="shared" si="346"/>
        <v>0</v>
      </c>
      <c r="N1473" s="598">
        <f t="shared" si="355"/>
        <v>0</v>
      </c>
      <c r="V1473" s="598">
        <f t="shared" si="356"/>
        <v>0</v>
      </c>
      <c r="W1473" s="612">
        <f t="shared" si="357"/>
        <v>1462</v>
      </c>
      <c r="X1473" s="610"/>
      <c r="Y1473" s="610"/>
      <c r="AC1473">
        <f t="shared" si="347"/>
        <v>1904</v>
      </c>
      <c r="AD1473">
        <f t="shared" si="348"/>
        <v>1</v>
      </c>
      <c r="AE1473">
        <f t="shared" si="349"/>
        <v>0</v>
      </c>
      <c r="AF1473">
        <f>SUM($AE$10:AE1473)</f>
        <v>0</v>
      </c>
      <c r="AG1473">
        <f t="shared" si="350"/>
        <v>0</v>
      </c>
    </row>
    <row r="1474" spans="6:33" x14ac:dyDescent="0.2">
      <c r="F1474" s="610">
        <f t="shared" si="358"/>
        <v>1904</v>
      </c>
      <c r="G1474">
        <f t="shared" si="359"/>
        <v>1463</v>
      </c>
      <c r="H1474" s="612">
        <f t="shared" si="351"/>
        <v>1463</v>
      </c>
      <c r="I1474" s="598">
        <f t="shared" si="352"/>
        <v>0</v>
      </c>
      <c r="J1474" s="598">
        <f t="shared" si="360"/>
        <v>0</v>
      </c>
      <c r="K1474" s="598">
        <f t="shared" si="353"/>
        <v>0</v>
      </c>
      <c r="L1474" s="598">
        <f t="shared" si="354"/>
        <v>0</v>
      </c>
      <c r="M1474" s="598">
        <f t="shared" si="346"/>
        <v>0</v>
      </c>
      <c r="N1474" s="598">
        <f t="shared" si="355"/>
        <v>0</v>
      </c>
      <c r="V1474" s="598">
        <f t="shared" si="356"/>
        <v>0</v>
      </c>
      <c r="W1474" s="612">
        <f t="shared" si="357"/>
        <v>1463</v>
      </c>
      <c r="X1474" s="610"/>
      <c r="Y1474" s="610"/>
      <c r="AC1474">
        <f t="shared" si="347"/>
        <v>1904</v>
      </c>
      <c r="AD1474">
        <f t="shared" si="348"/>
        <v>1</v>
      </c>
      <c r="AE1474">
        <f t="shared" si="349"/>
        <v>0</v>
      </c>
      <c r="AF1474">
        <f>SUM($AE$10:AE1474)</f>
        <v>0</v>
      </c>
      <c r="AG1474">
        <f t="shared" si="350"/>
        <v>0</v>
      </c>
    </row>
    <row r="1475" spans="6:33" x14ac:dyDescent="0.2">
      <c r="F1475" s="610">
        <f t="shared" si="358"/>
        <v>1904</v>
      </c>
      <c r="G1475">
        <f t="shared" si="359"/>
        <v>1464</v>
      </c>
      <c r="H1475" s="612">
        <f t="shared" si="351"/>
        <v>1464</v>
      </c>
      <c r="I1475" s="598">
        <f t="shared" si="352"/>
        <v>0</v>
      </c>
      <c r="J1475" s="598">
        <f t="shared" si="360"/>
        <v>0</v>
      </c>
      <c r="K1475" s="598">
        <f t="shared" si="353"/>
        <v>0</v>
      </c>
      <c r="L1475" s="598">
        <f t="shared" si="354"/>
        <v>0</v>
      </c>
      <c r="M1475" s="598">
        <f t="shared" si="346"/>
        <v>0</v>
      </c>
      <c r="N1475" s="598">
        <f t="shared" si="355"/>
        <v>0</v>
      </c>
      <c r="V1475" s="598">
        <f t="shared" si="356"/>
        <v>0</v>
      </c>
      <c r="W1475" s="612">
        <f t="shared" si="357"/>
        <v>1464</v>
      </c>
      <c r="X1475" s="610"/>
      <c r="Y1475" s="610"/>
      <c r="AC1475">
        <f t="shared" si="347"/>
        <v>1904</v>
      </c>
      <c r="AD1475">
        <f t="shared" si="348"/>
        <v>1</v>
      </c>
      <c r="AE1475">
        <f t="shared" si="349"/>
        <v>0</v>
      </c>
      <c r="AF1475">
        <f>SUM($AE$10:AE1475)</f>
        <v>0</v>
      </c>
      <c r="AG1475">
        <f t="shared" si="350"/>
        <v>0</v>
      </c>
    </row>
    <row r="1476" spans="6:33" x14ac:dyDescent="0.2">
      <c r="F1476" s="610">
        <f t="shared" si="358"/>
        <v>1904</v>
      </c>
      <c r="G1476">
        <f t="shared" si="359"/>
        <v>1465</v>
      </c>
      <c r="H1476" s="612">
        <f t="shared" si="351"/>
        <v>1465</v>
      </c>
      <c r="I1476" s="598">
        <f t="shared" si="352"/>
        <v>0</v>
      </c>
      <c r="J1476" s="598">
        <f t="shared" si="360"/>
        <v>0</v>
      </c>
      <c r="K1476" s="598">
        <f t="shared" si="353"/>
        <v>0</v>
      </c>
      <c r="L1476" s="598">
        <f t="shared" si="354"/>
        <v>0</v>
      </c>
      <c r="M1476" s="598">
        <f t="shared" si="346"/>
        <v>0</v>
      </c>
      <c r="N1476" s="598">
        <f t="shared" si="355"/>
        <v>0</v>
      </c>
      <c r="V1476" s="598">
        <f t="shared" si="356"/>
        <v>0</v>
      </c>
      <c r="W1476" s="612">
        <f t="shared" si="357"/>
        <v>1465</v>
      </c>
      <c r="X1476" s="610"/>
      <c r="Y1476" s="610"/>
      <c r="AC1476">
        <f t="shared" si="347"/>
        <v>1904</v>
      </c>
      <c r="AD1476">
        <f t="shared" si="348"/>
        <v>1</v>
      </c>
      <c r="AE1476">
        <f t="shared" si="349"/>
        <v>0</v>
      </c>
      <c r="AF1476">
        <f>SUM($AE$10:AE1476)</f>
        <v>0</v>
      </c>
      <c r="AG1476">
        <f t="shared" si="350"/>
        <v>0</v>
      </c>
    </row>
    <row r="1477" spans="6:33" x14ac:dyDescent="0.2">
      <c r="F1477" s="610">
        <f t="shared" si="358"/>
        <v>1904</v>
      </c>
      <c r="G1477">
        <f t="shared" si="359"/>
        <v>1466</v>
      </c>
      <c r="H1477" s="612">
        <f t="shared" si="351"/>
        <v>1466</v>
      </c>
      <c r="I1477" s="598">
        <f t="shared" si="352"/>
        <v>0</v>
      </c>
      <c r="J1477" s="598">
        <f t="shared" si="360"/>
        <v>0</v>
      </c>
      <c r="K1477" s="598">
        <f t="shared" si="353"/>
        <v>0</v>
      </c>
      <c r="L1477" s="598">
        <f t="shared" si="354"/>
        <v>0</v>
      </c>
      <c r="M1477" s="598">
        <f t="shared" si="346"/>
        <v>0</v>
      </c>
      <c r="N1477" s="598">
        <f t="shared" si="355"/>
        <v>0</v>
      </c>
      <c r="V1477" s="598">
        <f t="shared" si="356"/>
        <v>0</v>
      </c>
      <c r="W1477" s="612">
        <f t="shared" si="357"/>
        <v>1466</v>
      </c>
      <c r="X1477" s="610"/>
      <c r="Y1477" s="610"/>
      <c r="AC1477">
        <f t="shared" si="347"/>
        <v>1904</v>
      </c>
      <c r="AD1477">
        <f t="shared" si="348"/>
        <v>1</v>
      </c>
      <c r="AE1477">
        <f t="shared" si="349"/>
        <v>0</v>
      </c>
      <c r="AF1477">
        <f>SUM($AE$10:AE1477)</f>
        <v>0</v>
      </c>
      <c r="AG1477">
        <f t="shared" si="350"/>
        <v>0</v>
      </c>
    </row>
    <row r="1478" spans="6:33" x14ac:dyDescent="0.2">
      <c r="F1478" s="610">
        <f t="shared" si="358"/>
        <v>1904</v>
      </c>
      <c r="G1478">
        <f t="shared" si="359"/>
        <v>1467</v>
      </c>
      <c r="H1478" s="612">
        <f t="shared" si="351"/>
        <v>1467</v>
      </c>
      <c r="I1478" s="598">
        <f t="shared" si="352"/>
        <v>0</v>
      </c>
      <c r="J1478" s="598">
        <f t="shared" si="360"/>
        <v>0</v>
      </c>
      <c r="K1478" s="598">
        <f t="shared" si="353"/>
        <v>0</v>
      </c>
      <c r="L1478" s="598">
        <f t="shared" si="354"/>
        <v>0</v>
      </c>
      <c r="M1478" s="598">
        <f t="shared" si="346"/>
        <v>0</v>
      </c>
      <c r="N1478" s="598">
        <f t="shared" si="355"/>
        <v>0</v>
      </c>
      <c r="V1478" s="598">
        <f t="shared" si="356"/>
        <v>0</v>
      </c>
      <c r="W1478" s="612">
        <f t="shared" si="357"/>
        <v>1467</v>
      </c>
      <c r="X1478" s="610"/>
      <c r="Y1478" s="610"/>
      <c r="AC1478">
        <f t="shared" si="347"/>
        <v>1904</v>
      </c>
      <c r="AD1478">
        <f t="shared" si="348"/>
        <v>1</v>
      </c>
      <c r="AE1478">
        <f t="shared" si="349"/>
        <v>0</v>
      </c>
      <c r="AF1478">
        <f>SUM($AE$10:AE1478)</f>
        <v>0</v>
      </c>
      <c r="AG1478">
        <f t="shared" si="350"/>
        <v>0</v>
      </c>
    </row>
    <row r="1479" spans="6:33" x14ac:dyDescent="0.2">
      <c r="F1479" s="610">
        <f t="shared" si="358"/>
        <v>1904</v>
      </c>
      <c r="G1479">
        <f t="shared" si="359"/>
        <v>1468</v>
      </c>
      <c r="H1479" s="612">
        <f t="shared" si="351"/>
        <v>1468</v>
      </c>
      <c r="I1479" s="598">
        <f t="shared" si="352"/>
        <v>0</v>
      </c>
      <c r="J1479" s="598">
        <f t="shared" si="360"/>
        <v>0</v>
      </c>
      <c r="K1479" s="598">
        <f t="shared" si="353"/>
        <v>0</v>
      </c>
      <c r="L1479" s="598">
        <f t="shared" si="354"/>
        <v>0</v>
      </c>
      <c r="M1479" s="598">
        <f t="shared" si="346"/>
        <v>0</v>
      </c>
      <c r="N1479" s="598">
        <f t="shared" si="355"/>
        <v>0</v>
      </c>
      <c r="V1479" s="598">
        <f t="shared" si="356"/>
        <v>0</v>
      </c>
      <c r="W1479" s="612">
        <f t="shared" si="357"/>
        <v>1468</v>
      </c>
      <c r="X1479" s="610"/>
      <c r="Y1479" s="610"/>
      <c r="AC1479">
        <f t="shared" si="347"/>
        <v>1904</v>
      </c>
      <c r="AD1479">
        <f t="shared" si="348"/>
        <v>1</v>
      </c>
      <c r="AE1479">
        <f t="shared" si="349"/>
        <v>0</v>
      </c>
      <c r="AF1479">
        <f>SUM($AE$10:AE1479)</f>
        <v>0</v>
      </c>
      <c r="AG1479">
        <f t="shared" si="350"/>
        <v>0</v>
      </c>
    </row>
    <row r="1480" spans="6:33" x14ac:dyDescent="0.2">
      <c r="F1480" s="610">
        <f t="shared" si="358"/>
        <v>1904</v>
      </c>
      <c r="G1480">
        <f t="shared" si="359"/>
        <v>1469</v>
      </c>
      <c r="H1480" s="612">
        <f t="shared" si="351"/>
        <v>1469</v>
      </c>
      <c r="I1480" s="598">
        <f t="shared" si="352"/>
        <v>0</v>
      </c>
      <c r="J1480" s="598">
        <f t="shared" si="360"/>
        <v>0</v>
      </c>
      <c r="K1480" s="598">
        <f t="shared" si="353"/>
        <v>0</v>
      </c>
      <c r="L1480" s="598">
        <f t="shared" si="354"/>
        <v>0</v>
      </c>
      <c r="M1480" s="598">
        <f t="shared" si="346"/>
        <v>0</v>
      </c>
      <c r="N1480" s="598">
        <f t="shared" si="355"/>
        <v>0</v>
      </c>
      <c r="V1480" s="598">
        <f t="shared" si="356"/>
        <v>0</v>
      </c>
      <c r="W1480" s="612">
        <f t="shared" si="357"/>
        <v>1469</v>
      </c>
      <c r="X1480" s="610"/>
      <c r="Y1480" s="610"/>
      <c r="AC1480">
        <f t="shared" si="347"/>
        <v>1904</v>
      </c>
      <c r="AD1480">
        <f t="shared" si="348"/>
        <v>1</v>
      </c>
      <c r="AE1480">
        <f t="shared" si="349"/>
        <v>0</v>
      </c>
      <c r="AF1480">
        <f>SUM($AE$10:AE1480)</f>
        <v>0</v>
      </c>
      <c r="AG1480">
        <f t="shared" si="350"/>
        <v>0</v>
      </c>
    </row>
    <row r="1481" spans="6:33" x14ac:dyDescent="0.2">
      <c r="F1481" s="610">
        <f t="shared" si="358"/>
        <v>1904</v>
      </c>
      <c r="G1481">
        <f t="shared" si="359"/>
        <v>1470</v>
      </c>
      <c r="H1481" s="612">
        <f t="shared" si="351"/>
        <v>1470</v>
      </c>
      <c r="I1481" s="598">
        <f t="shared" si="352"/>
        <v>0</v>
      </c>
      <c r="J1481" s="598">
        <f t="shared" si="360"/>
        <v>0</v>
      </c>
      <c r="K1481" s="598">
        <f t="shared" si="353"/>
        <v>0</v>
      </c>
      <c r="L1481" s="598">
        <f t="shared" si="354"/>
        <v>0</v>
      </c>
      <c r="M1481" s="598">
        <f t="shared" si="346"/>
        <v>0</v>
      </c>
      <c r="N1481" s="598">
        <f t="shared" si="355"/>
        <v>0</v>
      </c>
      <c r="V1481" s="598">
        <f t="shared" si="356"/>
        <v>0</v>
      </c>
      <c r="W1481" s="612">
        <f t="shared" si="357"/>
        <v>1470</v>
      </c>
      <c r="X1481" s="610"/>
      <c r="Y1481" s="610"/>
      <c r="AC1481">
        <f t="shared" si="347"/>
        <v>1904</v>
      </c>
      <c r="AD1481">
        <f t="shared" si="348"/>
        <v>1</v>
      </c>
      <c r="AE1481">
        <f t="shared" si="349"/>
        <v>0</v>
      </c>
      <c r="AF1481">
        <f>SUM($AE$10:AE1481)</f>
        <v>0</v>
      </c>
      <c r="AG1481">
        <f t="shared" si="350"/>
        <v>0</v>
      </c>
    </row>
    <row r="1482" spans="6:33" x14ac:dyDescent="0.2">
      <c r="F1482" s="610">
        <f t="shared" si="358"/>
        <v>1904</v>
      </c>
      <c r="G1482">
        <f t="shared" si="359"/>
        <v>1471</v>
      </c>
      <c r="H1482" s="612">
        <f t="shared" si="351"/>
        <v>1471</v>
      </c>
      <c r="I1482" s="598">
        <f t="shared" si="352"/>
        <v>0</v>
      </c>
      <c r="J1482" s="598">
        <f t="shared" si="360"/>
        <v>0</v>
      </c>
      <c r="K1482" s="598">
        <f t="shared" si="353"/>
        <v>0</v>
      </c>
      <c r="L1482" s="598">
        <f t="shared" si="354"/>
        <v>0</v>
      </c>
      <c r="M1482" s="598">
        <f t="shared" si="346"/>
        <v>0</v>
      </c>
      <c r="N1482" s="598">
        <f t="shared" si="355"/>
        <v>0</v>
      </c>
      <c r="V1482" s="598">
        <f t="shared" si="356"/>
        <v>0</v>
      </c>
      <c r="W1482" s="612">
        <f t="shared" si="357"/>
        <v>1471</v>
      </c>
      <c r="X1482" s="610"/>
      <c r="Y1482" s="610"/>
      <c r="AC1482">
        <f t="shared" si="347"/>
        <v>1904</v>
      </c>
      <c r="AD1482">
        <f t="shared" si="348"/>
        <v>1</v>
      </c>
      <c r="AE1482">
        <f t="shared" si="349"/>
        <v>0</v>
      </c>
      <c r="AF1482">
        <f>SUM($AE$10:AE1482)</f>
        <v>0</v>
      </c>
      <c r="AG1482">
        <f t="shared" si="350"/>
        <v>0</v>
      </c>
    </row>
    <row r="1483" spans="6:33" x14ac:dyDescent="0.2">
      <c r="F1483" s="610">
        <f t="shared" si="358"/>
        <v>1904</v>
      </c>
      <c r="G1483">
        <f t="shared" si="359"/>
        <v>1472</v>
      </c>
      <c r="H1483" s="612">
        <f t="shared" si="351"/>
        <v>1472</v>
      </c>
      <c r="I1483" s="598">
        <f t="shared" si="352"/>
        <v>0</v>
      </c>
      <c r="J1483" s="598">
        <f t="shared" si="360"/>
        <v>0</v>
      </c>
      <c r="K1483" s="598">
        <f t="shared" si="353"/>
        <v>0</v>
      </c>
      <c r="L1483" s="598">
        <f t="shared" si="354"/>
        <v>0</v>
      </c>
      <c r="M1483" s="598">
        <f t="shared" ref="M1483:M1546" si="361">IF(AND(H1483&gt;$C$7,H1483&lt;$C$8),$C$5,0)</f>
        <v>0</v>
      </c>
      <c r="N1483" s="598">
        <f t="shared" si="355"/>
        <v>0</v>
      </c>
      <c r="V1483" s="598">
        <f t="shared" si="356"/>
        <v>0</v>
      </c>
      <c r="W1483" s="612">
        <f t="shared" si="357"/>
        <v>1472</v>
      </c>
      <c r="X1483" s="610"/>
      <c r="Y1483" s="610"/>
      <c r="AC1483">
        <f t="shared" ref="AC1483:AC1546" si="362">YEAR(H1483)</f>
        <v>1904</v>
      </c>
      <c r="AD1483">
        <f t="shared" ref="AD1483:AD1546" si="363">MONTH(H1483)</f>
        <v>1</v>
      </c>
      <c r="AE1483">
        <f t="shared" ref="AE1483:AE1546" si="364">IF(AND(AD1483&lt;&gt;AD1482,H1482&gt;=$C$6,H1483&lt;=$C$7),$C$11,0)</f>
        <v>0</v>
      </c>
      <c r="AF1483">
        <f>SUM($AE$10:AE1483)</f>
        <v>0</v>
      </c>
      <c r="AG1483">
        <f t="shared" ref="AG1483:AG1546" si="365">IF(G1483&lt;=$C$9,$D$4*IF(H1483&lt;=$C$7,AF1483,0),0)</f>
        <v>0</v>
      </c>
    </row>
    <row r="1484" spans="6:33" x14ac:dyDescent="0.2">
      <c r="F1484" s="610">
        <f t="shared" si="358"/>
        <v>1904</v>
      </c>
      <c r="G1484">
        <f t="shared" si="359"/>
        <v>1473</v>
      </c>
      <c r="H1484" s="612">
        <f t="shared" ref="H1484:H1547" si="366">$C$6+G1484</f>
        <v>1473</v>
      </c>
      <c r="I1484" s="598">
        <f t="shared" ref="I1484:I1547" si="367">IF(H1484&lt;=$C$7,G1484*($C$5/$C$9),0)</f>
        <v>0</v>
      </c>
      <c r="J1484" s="598">
        <f t="shared" si="360"/>
        <v>0</v>
      </c>
      <c r="K1484" s="598">
        <f t="shared" ref="K1484:K1547" si="368">IF(G1484&lt;=$C$9,I1484*$D$4,0)</f>
        <v>0</v>
      </c>
      <c r="L1484" s="598">
        <f t="shared" ref="L1484:L1547" si="369">IF(G1484&lt;=$C$9,$D$4*IF(H1484&lt;=$C$7,J1484,0),0)</f>
        <v>0</v>
      </c>
      <c r="M1484" s="598">
        <f t="shared" si="361"/>
        <v>0</v>
      </c>
      <c r="N1484" s="598">
        <f t="shared" ref="N1484:N1547" si="370">IF(AND(H1484&gt;$C$7,H1484&lt;$C$8),$C$5*$D$4,0)</f>
        <v>0</v>
      </c>
      <c r="V1484" s="598">
        <f t="shared" ref="V1484:V1547" si="371">IF(I1484-I1483+M1484-M1483&lt;0,0,I1484-I1483+M1484-M1483)</f>
        <v>0</v>
      </c>
      <c r="W1484" s="612">
        <f t="shared" ref="W1484:W1547" si="372">H1484</f>
        <v>1473</v>
      </c>
      <c r="X1484" s="610"/>
      <c r="Y1484" s="610"/>
      <c r="AC1484">
        <f t="shared" si="362"/>
        <v>1904</v>
      </c>
      <c r="AD1484">
        <f t="shared" si="363"/>
        <v>1</v>
      </c>
      <c r="AE1484">
        <f t="shared" si="364"/>
        <v>0</v>
      </c>
      <c r="AF1484">
        <f>SUM($AE$10:AE1484)</f>
        <v>0</v>
      </c>
      <c r="AG1484">
        <f t="shared" si="365"/>
        <v>0</v>
      </c>
    </row>
    <row r="1485" spans="6:33" x14ac:dyDescent="0.2">
      <c r="F1485" s="610">
        <f t="shared" ref="F1485:F1548" si="373">YEAR(H1485)</f>
        <v>1904</v>
      </c>
      <c r="G1485">
        <f t="shared" ref="G1485:G1548" si="374">1+G1484</f>
        <v>1474</v>
      </c>
      <c r="H1485" s="612">
        <f t="shared" si="366"/>
        <v>1474</v>
      </c>
      <c r="I1485" s="598">
        <f t="shared" si="367"/>
        <v>0</v>
      </c>
      <c r="J1485" s="598">
        <f t="shared" ref="J1485:J1548" si="375">IF(H1485&lt;=$C$7,$C$5/2,0)</f>
        <v>0</v>
      </c>
      <c r="K1485" s="598">
        <f t="shared" si="368"/>
        <v>0</v>
      </c>
      <c r="L1485" s="598">
        <f t="shared" si="369"/>
        <v>0</v>
      </c>
      <c r="M1485" s="598">
        <f t="shared" si="361"/>
        <v>0</v>
      </c>
      <c r="N1485" s="598">
        <f t="shared" si="370"/>
        <v>0</v>
      </c>
      <c r="V1485" s="598">
        <f t="shared" si="371"/>
        <v>0</v>
      </c>
      <c r="W1485" s="612">
        <f t="shared" si="372"/>
        <v>1474</v>
      </c>
      <c r="X1485" s="610"/>
      <c r="Y1485" s="610"/>
      <c r="AC1485">
        <f t="shared" si="362"/>
        <v>1904</v>
      </c>
      <c r="AD1485">
        <f t="shared" si="363"/>
        <v>1</v>
      </c>
      <c r="AE1485">
        <f t="shared" si="364"/>
        <v>0</v>
      </c>
      <c r="AF1485">
        <f>SUM($AE$10:AE1485)</f>
        <v>0</v>
      </c>
      <c r="AG1485">
        <f t="shared" si="365"/>
        <v>0</v>
      </c>
    </row>
    <row r="1486" spans="6:33" x14ac:dyDescent="0.2">
      <c r="F1486" s="610">
        <f t="shared" si="373"/>
        <v>1904</v>
      </c>
      <c r="G1486">
        <f t="shared" si="374"/>
        <v>1475</v>
      </c>
      <c r="H1486" s="612">
        <f t="shared" si="366"/>
        <v>1475</v>
      </c>
      <c r="I1486" s="598">
        <f t="shared" si="367"/>
        <v>0</v>
      </c>
      <c r="J1486" s="598">
        <f t="shared" si="375"/>
        <v>0</v>
      </c>
      <c r="K1486" s="598">
        <f t="shared" si="368"/>
        <v>0</v>
      </c>
      <c r="L1486" s="598">
        <f t="shared" si="369"/>
        <v>0</v>
      </c>
      <c r="M1486" s="598">
        <f t="shared" si="361"/>
        <v>0</v>
      </c>
      <c r="N1486" s="598">
        <f t="shared" si="370"/>
        <v>0</v>
      </c>
      <c r="V1486" s="598">
        <f t="shared" si="371"/>
        <v>0</v>
      </c>
      <c r="W1486" s="612">
        <f t="shared" si="372"/>
        <v>1475</v>
      </c>
      <c r="X1486" s="610"/>
      <c r="Y1486" s="610"/>
      <c r="AC1486">
        <f t="shared" si="362"/>
        <v>1904</v>
      </c>
      <c r="AD1486">
        <f t="shared" si="363"/>
        <v>1</v>
      </c>
      <c r="AE1486">
        <f t="shared" si="364"/>
        <v>0</v>
      </c>
      <c r="AF1486">
        <f>SUM($AE$10:AE1486)</f>
        <v>0</v>
      </c>
      <c r="AG1486">
        <f t="shared" si="365"/>
        <v>0</v>
      </c>
    </row>
    <row r="1487" spans="6:33" x14ac:dyDescent="0.2">
      <c r="F1487" s="610">
        <f t="shared" si="373"/>
        <v>1904</v>
      </c>
      <c r="G1487">
        <f t="shared" si="374"/>
        <v>1476</v>
      </c>
      <c r="H1487" s="612">
        <f t="shared" si="366"/>
        <v>1476</v>
      </c>
      <c r="I1487" s="598">
        <f t="shared" si="367"/>
        <v>0</v>
      </c>
      <c r="J1487" s="598">
        <f t="shared" si="375"/>
        <v>0</v>
      </c>
      <c r="K1487" s="598">
        <f t="shared" si="368"/>
        <v>0</v>
      </c>
      <c r="L1487" s="598">
        <f t="shared" si="369"/>
        <v>0</v>
      </c>
      <c r="M1487" s="598">
        <f t="shared" si="361"/>
        <v>0</v>
      </c>
      <c r="N1487" s="598">
        <f t="shared" si="370"/>
        <v>0</v>
      </c>
      <c r="V1487" s="598">
        <f t="shared" si="371"/>
        <v>0</v>
      </c>
      <c r="W1487" s="612">
        <f t="shared" si="372"/>
        <v>1476</v>
      </c>
      <c r="X1487" s="610"/>
      <c r="Y1487" s="610"/>
      <c r="AC1487">
        <f t="shared" si="362"/>
        <v>1904</v>
      </c>
      <c r="AD1487">
        <f t="shared" si="363"/>
        <v>1</v>
      </c>
      <c r="AE1487">
        <f t="shared" si="364"/>
        <v>0</v>
      </c>
      <c r="AF1487">
        <f>SUM($AE$10:AE1487)</f>
        <v>0</v>
      </c>
      <c r="AG1487">
        <f t="shared" si="365"/>
        <v>0</v>
      </c>
    </row>
    <row r="1488" spans="6:33" x14ac:dyDescent="0.2">
      <c r="F1488" s="610">
        <f t="shared" si="373"/>
        <v>1904</v>
      </c>
      <c r="G1488">
        <f t="shared" si="374"/>
        <v>1477</v>
      </c>
      <c r="H1488" s="612">
        <f t="shared" si="366"/>
        <v>1477</v>
      </c>
      <c r="I1488" s="598">
        <f t="shared" si="367"/>
        <v>0</v>
      </c>
      <c r="J1488" s="598">
        <f t="shared" si="375"/>
        <v>0</v>
      </c>
      <c r="K1488" s="598">
        <f t="shared" si="368"/>
        <v>0</v>
      </c>
      <c r="L1488" s="598">
        <f t="shared" si="369"/>
        <v>0</v>
      </c>
      <c r="M1488" s="598">
        <f t="shared" si="361"/>
        <v>0</v>
      </c>
      <c r="N1488" s="598">
        <f t="shared" si="370"/>
        <v>0</v>
      </c>
      <c r="V1488" s="598">
        <f t="shared" si="371"/>
        <v>0</v>
      </c>
      <c r="W1488" s="612">
        <f t="shared" si="372"/>
        <v>1477</v>
      </c>
      <c r="X1488" s="610"/>
      <c r="Y1488" s="610"/>
      <c r="AC1488">
        <f t="shared" si="362"/>
        <v>1904</v>
      </c>
      <c r="AD1488">
        <f t="shared" si="363"/>
        <v>1</v>
      </c>
      <c r="AE1488">
        <f t="shared" si="364"/>
        <v>0</v>
      </c>
      <c r="AF1488">
        <f>SUM($AE$10:AE1488)</f>
        <v>0</v>
      </c>
      <c r="AG1488">
        <f t="shared" si="365"/>
        <v>0</v>
      </c>
    </row>
    <row r="1489" spans="6:33" x14ac:dyDescent="0.2">
      <c r="F1489" s="610">
        <f t="shared" si="373"/>
        <v>1904</v>
      </c>
      <c r="G1489">
        <f t="shared" si="374"/>
        <v>1478</v>
      </c>
      <c r="H1489" s="612">
        <f t="shared" si="366"/>
        <v>1478</v>
      </c>
      <c r="I1489" s="598">
        <f t="shared" si="367"/>
        <v>0</v>
      </c>
      <c r="J1489" s="598">
        <f t="shared" si="375"/>
        <v>0</v>
      </c>
      <c r="K1489" s="598">
        <f t="shared" si="368"/>
        <v>0</v>
      </c>
      <c r="L1489" s="598">
        <f t="shared" si="369"/>
        <v>0</v>
      </c>
      <c r="M1489" s="598">
        <f t="shared" si="361"/>
        <v>0</v>
      </c>
      <c r="N1489" s="598">
        <f t="shared" si="370"/>
        <v>0</v>
      </c>
      <c r="V1489" s="598">
        <f t="shared" si="371"/>
        <v>0</v>
      </c>
      <c r="W1489" s="612">
        <f t="shared" si="372"/>
        <v>1478</v>
      </c>
      <c r="X1489" s="610"/>
      <c r="Y1489" s="610"/>
      <c r="AC1489">
        <f t="shared" si="362"/>
        <v>1904</v>
      </c>
      <c r="AD1489">
        <f t="shared" si="363"/>
        <v>1</v>
      </c>
      <c r="AE1489">
        <f t="shared" si="364"/>
        <v>0</v>
      </c>
      <c r="AF1489">
        <f>SUM($AE$10:AE1489)</f>
        <v>0</v>
      </c>
      <c r="AG1489">
        <f t="shared" si="365"/>
        <v>0</v>
      </c>
    </row>
    <row r="1490" spans="6:33" x14ac:dyDescent="0.2">
      <c r="F1490" s="610">
        <f t="shared" si="373"/>
        <v>1904</v>
      </c>
      <c r="G1490">
        <f t="shared" si="374"/>
        <v>1479</v>
      </c>
      <c r="H1490" s="612">
        <f t="shared" si="366"/>
        <v>1479</v>
      </c>
      <c r="I1490" s="598">
        <f t="shared" si="367"/>
        <v>0</v>
      </c>
      <c r="J1490" s="598">
        <f t="shared" si="375"/>
        <v>0</v>
      </c>
      <c r="K1490" s="598">
        <f t="shared" si="368"/>
        <v>0</v>
      </c>
      <c r="L1490" s="598">
        <f t="shared" si="369"/>
        <v>0</v>
      </c>
      <c r="M1490" s="598">
        <f t="shared" si="361"/>
        <v>0</v>
      </c>
      <c r="N1490" s="598">
        <f t="shared" si="370"/>
        <v>0</v>
      </c>
      <c r="V1490" s="598">
        <f t="shared" si="371"/>
        <v>0</v>
      </c>
      <c r="W1490" s="612">
        <f t="shared" si="372"/>
        <v>1479</v>
      </c>
      <c r="X1490" s="610"/>
      <c r="Y1490" s="610"/>
      <c r="AC1490">
        <f t="shared" si="362"/>
        <v>1904</v>
      </c>
      <c r="AD1490">
        <f t="shared" si="363"/>
        <v>1</v>
      </c>
      <c r="AE1490">
        <f t="shared" si="364"/>
        <v>0</v>
      </c>
      <c r="AF1490">
        <f>SUM($AE$10:AE1490)</f>
        <v>0</v>
      </c>
      <c r="AG1490">
        <f t="shared" si="365"/>
        <v>0</v>
      </c>
    </row>
    <row r="1491" spans="6:33" x14ac:dyDescent="0.2">
      <c r="F1491" s="610">
        <f t="shared" si="373"/>
        <v>1904</v>
      </c>
      <c r="G1491">
        <f t="shared" si="374"/>
        <v>1480</v>
      </c>
      <c r="H1491" s="612">
        <f t="shared" si="366"/>
        <v>1480</v>
      </c>
      <c r="I1491" s="598">
        <f t="shared" si="367"/>
        <v>0</v>
      </c>
      <c r="J1491" s="598">
        <f t="shared" si="375"/>
        <v>0</v>
      </c>
      <c r="K1491" s="598">
        <f t="shared" si="368"/>
        <v>0</v>
      </c>
      <c r="L1491" s="598">
        <f t="shared" si="369"/>
        <v>0</v>
      </c>
      <c r="M1491" s="598">
        <f t="shared" si="361"/>
        <v>0</v>
      </c>
      <c r="N1491" s="598">
        <f t="shared" si="370"/>
        <v>0</v>
      </c>
      <c r="V1491" s="598">
        <f t="shared" si="371"/>
        <v>0</v>
      </c>
      <c r="W1491" s="612">
        <f t="shared" si="372"/>
        <v>1480</v>
      </c>
      <c r="X1491" s="610"/>
      <c r="Y1491" s="610"/>
      <c r="AC1491">
        <f t="shared" si="362"/>
        <v>1904</v>
      </c>
      <c r="AD1491">
        <f t="shared" si="363"/>
        <v>1</v>
      </c>
      <c r="AE1491">
        <f t="shared" si="364"/>
        <v>0</v>
      </c>
      <c r="AF1491">
        <f>SUM($AE$10:AE1491)</f>
        <v>0</v>
      </c>
      <c r="AG1491">
        <f t="shared" si="365"/>
        <v>0</v>
      </c>
    </row>
    <row r="1492" spans="6:33" x14ac:dyDescent="0.2">
      <c r="F1492" s="610">
        <f t="shared" si="373"/>
        <v>1904</v>
      </c>
      <c r="G1492">
        <f t="shared" si="374"/>
        <v>1481</v>
      </c>
      <c r="H1492" s="612">
        <f t="shared" si="366"/>
        <v>1481</v>
      </c>
      <c r="I1492" s="598">
        <f t="shared" si="367"/>
        <v>0</v>
      </c>
      <c r="J1492" s="598">
        <f t="shared" si="375"/>
        <v>0</v>
      </c>
      <c r="K1492" s="598">
        <f t="shared" si="368"/>
        <v>0</v>
      </c>
      <c r="L1492" s="598">
        <f t="shared" si="369"/>
        <v>0</v>
      </c>
      <c r="M1492" s="598">
        <f t="shared" si="361"/>
        <v>0</v>
      </c>
      <c r="N1492" s="598">
        <f t="shared" si="370"/>
        <v>0</v>
      </c>
      <c r="V1492" s="598">
        <f t="shared" si="371"/>
        <v>0</v>
      </c>
      <c r="W1492" s="612">
        <f t="shared" si="372"/>
        <v>1481</v>
      </c>
      <c r="X1492" s="610"/>
      <c r="Y1492" s="610"/>
      <c r="AC1492">
        <f t="shared" si="362"/>
        <v>1904</v>
      </c>
      <c r="AD1492">
        <f t="shared" si="363"/>
        <v>1</v>
      </c>
      <c r="AE1492">
        <f t="shared" si="364"/>
        <v>0</v>
      </c>
      <c r="AF1492">
        <f>SUM($AE$10:AE1492)</f>
        <v>0</v>
      </c>
      <c r="AG1492">
        <f t="shared" si="365"/>
        <v>0</v>
      </c>
    </row>
    <row r="1493" spans="6:33" x14ac:dyDescent="0.2">
      <c r="F1493" s="610">
        <f t="shared" si="373"/>
        <v>1904</v>
      </c>
      <c r="G1493">
        <f t="shared" si="374"/>
        <v>1482</v>
      </c>
      <c r="H1493" s="612">
        <f t="shared" si="366"/>
        <v>1482</v>
      </c>
      <c r="I1493" s="598">
        <f t="shared" si="367"/>
        <v>0</v>
      </c>
      <c r="J1493" s="598">
        <f t="shared" si="375"/>
        <v>0</v>
      </c>
      <c r="K1493" s="598">
        <f t="shared" si="368"/>
        <v>0</v>
      </c>
      <c r="L1493" s="598">
        <f t="shared" si="369"/>
        <v>0</v>
      </c>
      <c r="M1493" s="598">
        <f t="shared" si="361"/>
        <v>0</v>
      </c>
      <c r="N1493" s="598">
        <f t="shared" si="370"/>
        <v>0</v>
      </c>
      <c r="V1493" s="598">
        <f t="shared" si="371"/>
        <v>0</v>
      </c>
      <c r="W1493" s="612">
        <f t="shared" si="372"/>
        <v>1482</v>
      </c>
      <c r="X1493" s="610"/>
      <c r="Y1493" s="610"/>
      <c r="AC1493">
        <f t="shared" si="362"/>
        <v>1904</v>
      </c>
      <c r="AD1493">
        <f t="shared" si="363"/>
        <v>1</v>
      </c>
      <c r="AE1493">
        <f t="shared" si="364"/>
        <v>0</v>
      </c>
      <c r="AF1493">
        <f>SUM($AE$10:AE1493)</f>
        <v>0</v>
      </c>
      <c r="AG1493">
        <f t="shared" si="365"/>
        <v>0</v>
      </c>
    </row>
    <row r="1494" spans="6:33" x14ac:dyDescent="0.2">
      <c r="F1494" s="610">
        <f t="shared" si="373"/>
        <v>1904</v>
      </c>
      <c r="G1494">
        <f t="shared" si="374"/>
        <v>1483</v>
      </c>
      <c r="H1494" s="612">
        <f t="shared" si="366"/>
        <v>1483</v>
      </c>
      <c r="I1494" s="598">
        <f t="shared" si="367"/>
        <v>0</v>
      </c>
      <c r="J1494" s="598">
        <f t="shared" si="375"/>
        <v>0</v>
      </c>
      <c r="K1494" s="598">
        <f t="shared" si="368"/>
        <v>0</v>
      </c>
      <c r="L1494" s="598">
        <f t="shared" si="369"/>
        <v>0</v>
      </c>
      <c r="M1494" s="598">
        <f t="shared" si="361"/>
        <v>0</v>
      </c>
      <c r="N1494" s="598">
        <f t="shared" si="370"/>
        <v>0</v>
      </c>
      <c r="V1494" s="598">
        <f t="shared" si="371"/>
        <v>0</v>
      </c>
      <c r="W1494" s="612">
        <f t="shared" si="372"/>
        <v>1483</v>
      </c>
      <c r="X1494" s="610"/>
      <c r="Y1494" s="610"/>
      <c r="AC1494">
        <f t="shared" si="362"/>
        <v>1904</v>
      </c>
      <c r="AD1494">
        <f t="shared" si="363"/>
        <v>1</v>
      </c>
      <c r="AE1494">
        <f t="shared" si="364"/>
        <v>0</v>
      </c>
      <c r="AF1494">
        <f>SUM($AE$10:AE1494)</f>
        <v>0</v>
      </c>
      <c r="AG1494">
        <f t="shared" si="365"/>
        <v>0</v>
      </c>
    </row>
    <row r="1495" spans="6:33" x14ac:dyDescent="0.2">
      <c r="F1495" s="610">
        <f t="shared" si="373"/>
        <v>1904</v>
      </c>
      <c r="G1495">
        <f t="shared" si="374"/>
        <v>1484</v>
      </c>
      <c r="H1495" s="612">
        <f t="shared" si="366"/>
        <v>1484</v>
      </c>
      <c r="I1495" s="598">
        <f t="shared" si="367"/>
        <v>0</v>
      </c>
      <c r="J1495" s="598">
        <f t="shared" si="375"/>
        <v>0</v>
      </c>
      <c r="K1495" s="598">
        <f t="shared" si="368"/>
        <v>0</v>
      </c>
      <c r="L1495" s="598">
        <f t="shared" si="369"/>
        <v>0</v>
      </c>
      <c r="M1495" s="598">
        <f t="shared" si="361"/>
        <v>0</v>
      </c>
      <c r="N1495" s="598">
        <f t="shared" si="370"/>
        <v>0</v>
      </c>
      <c r="V1495" s="598">
        <f t="shared" si="371"/>
        <v>0</v>
      </c>
      <c r="W1495" s="612">
        <f t="shared" si="372"/>
        <v>1484</v>
      </c>
      <c r="X1495" s="610"/>
      <c r="Y1495" s="610"/>
      <c r="AC1495">
        <f t="shared" si="362"/>
        <v>1904</v>
      </c>
      <c r="AD1495">
        <f t="shared" si="363"/>
        <v>1</v>
      </c>
      <c r="AE1495">
        <f t="shared" si="364"/>
        <v>0</v>
      </c>
      <c r="AF1495">
        <f>SUM($AE$10:AE1495)</f>
        <v>0</v>
      </c>
      <c r="AG1495">
        <f t="shared" si="365"/>
        <v>0</v>
      </c>
    </row>
    <row r="1496" spans="6:33" x14ac:dyDescent="0.2">
      <c r="F1496" s="610">
        <f t="shared" si="373"/>
        <v>1904</v>
      </c>
      <c r="G1496">
        <f t="shared" si="374"/>
        <v>1485</v>
      </c>
      <c r="H1496" s="612">
        <f t="shared" si="366"/>
        <v>1485</v>
      </c>
      <c r="I1496" s="598">
        <f t="shared" si="367"/>
        <v>0</v>
      </c>
      <c r="J1496" s="598">
        <f t="shared" si="375"/>
        <v>0</v>
      </c>
      <c r="K1496" s="598">
        <f t="shared" si="368"/>
        <v>0</v>
      </c>
      <c r="L1496" s="598">
        <f t="shared" si="369"/>
        <v>0</v>
      </c>
      <c r="M1496" s="598">
        <f t="shared" si="361"/>
        <v>0</v>
      </c>
      <c r="N1496" s="598">
        <f t="shared" si="370"/>
        <v>0</v>
      </c>
      <c r="V1496" s="598">
        <f t="shared" si="371"/>
        <v>0</v>
      </c>
      <c r="W1496" s="612">
        <f t="shared" si="372"/>
        <v>1485</v>
      </c>
      <c r="X1496" s="610"/>
      <c r="Y1496" s="610"/>
      <c r="AC1496">
        <f t="shared" si="362"/>
        <v>1904</v>
      </c>
      <c r="AD1496">
        <f t="shared" si="363"/>
        <v>1</v>
      </c>
      <c r="AE1496">
        <f t="shared" si="364"/>
        <v>0</v>
      </c>
      <c r="AF1496">
        <f>SUM($AE$10:AE1496)</f>
        <v>0</v>
      </c>
      <c r="AG1496">
        <f t="shared" si="365"/>
        <v>0</v>
      </c>
    </row>
    <row r="1497" spans="6:33" x14ac:dyDescent="0.2">
      <c r="F1497" s="610">
        <f t="shared" si="373"/>
        <v>1904</v>
      </c>
      <c r="G1497">
        <f t="shared" si="374"/>
        <v>1486</v>
      </c>
      <c r="H1497" s="612">
        <f t="shared" si="366"/>
        <v>1486</v>
      </c>
      <c r="I1497" s="598">
        <f t="shared" si="367"/>
        <v>0</v>
      </c>
      <c r="J1497" s="598">
        <f t="shared" si="375"/>
        <v>0</v>
      </c>
      <c r="K1497" s="598">
        <f t="shared" si="368"/>
        <v>0</v>
      </c>
      <c r="L1497" s="598">
        <f t="shared" si="369"/>
        <v>0</v>
      </c>
      <c r="M1497" s="598">
        <f t="shared" si="361"/>
        <v>0</v>
      </c>
      <c r="N1497" s="598">
        <f t="shared" si="370"/>
        <v>0</v>
      </c>
      <c r="V1497" s="598">
        <f t="shared" si="371"/>
        <v>0</v>
      </c>
      <c r="W1497" s="612">
        <f t="shared" si="372"/>
        <v>1486</v>
      </c>
      <c r="X1497" s="610"/>
      <c r="Y1497" s="610"/>
      <c r="AC1497">
        <f t="shared" si="362"/>
        <v>1904</v>
      </c>
      <c r="AD1497">
        <f t="shared" si="363"/>
        <v>1</v>
      </c>
      <c r="AE1497">
        <f t="shared" si="364"/>
        <v>0</v>
      </c>
      <c r="AF1497">
        <f>SUM($AE$10:AE1497)</f>
        <v>0</v>
      </c>
      <c r="AG1497">
        <f t="shared" si="365"/>
        <v>0</v>
      </c>
    </row>
    <row r="1498" spans="6:33" x14ac:dyDescent="0.2">
      <c r="F1498" s="610">
        <f t="shared" si="373"/>
        <v>1904</v>
      </c>
      <c r="G1498">
        <f t="shared" si="374"/>
        <v>1487</v>
      </c>
      <c r="H1498" s="612">
        <f t="shared" si="366"/>
        <v>1487</v>
      </c>
      <c r="I1498" s="598">
        <f t="shared" si="367"/>
        <v>0</v>
      </c>
      <c r="J1498" s="598">
        <f t="shared" si="375"/>
        <v>0</v>
      </c>
      <c r="K1498" s="598">
        <f t="shared" si="368"/>
        <v>0</v>
      </c>
      <c r="L1498" s="598">
        <f t="shared" si="369"/>
        <v>0</v>
      </c>
      <c r="M1498" s="598">
        <f t="shared" si="361"/>
        <v>0</v>
      </c>
      <c r="N1498" s="598">
        <f t="shared" si="370"/>
        <v>0</v>
      </c>
      <c r="V1498" s="598">
        <f t="shared" si="371"/>
        <v>0</v>
      </c>
      <c r="W1498" s="612">
        <f t="shared" si="372"/>
        <v>1487</v>
      </c>
      <c r="X1498" s="610"/>
      <c r="Y1498" s="610"/>
      <c r="AC1498">
        <f t="shared" si="362"/>
        <v>1904</v>
      </c>
      <c r="AD1498">
        <f t="shared" si="363"/>
        <v>1</v>
      </c>
      <c r="AE1498">
        <f t="shared" si="364"/>
        <v>0</v>
      </c>
      <c r="AF1498">
        <f>SUM($AE$10:AE1498)</f>
        <v>0</v>
      </c>
      <c r="AG1498">
        <f t="shared" si="365"/>
        <v>0</v>
      </c>
    </row>
    <row r="1499" spans="6:33" x14ac:dyDescent="0.2">
      <c r="F1499" s="610">
        <f t="shared" si="373"/>
        <v>1904</v>
      </c>
      <c r="G1499">
        <f t="shared" si="374"/>
        <v>1488</v>
      </c>
      <c r="H1499" s="612">
        <f t="shared" si="366"/>
        <v>1488</v>
      </c>
      <c r="I1499" s="598">
        <f t="shared" si="367"/>
        <v>0</v>
      </c>
      <c r="J1499" s="598">
        <f t="shared" si="375"/>
        <v>0</v>
      </c>
      <c r="K1499" s="598">
        <f t="shared" si="368"/>
        <v>0</v>
      </c>
      <c r="L1499" s="598">
        <f t="shared" si="369"/>
        <v>0</v>
      </c>
      <c r="M1499" s="598">
        <f t="shared" si="361"/>
        <v>0</v>
      </c>
      <c r="N1499" s="598">
        <f t="shared" si="370"/>
        <v>0</v>
      </c>
      <c r="V1499" s="598">
        <f t="shared" si="371"/>
        <v>0</v>
      </c>
      <c r="W1499" s="612">
        <f t="shared" si="372"/>
        <v>1488</v>
      </c>
      <c r="X1499" s="610"/>
      <c r="Y1499" s="610"/>
      <c r="AC1499">
        <f t="shared" si="362"/>
        <v>1904</v>
      </c>
      <c r="AD1499">
        <f t="shared" si="363"/>
        <v>1</v>
      </c>
      <c r="AE1499">
        <f t="shared" si="364"/>
        <v>0</v>
      </c>
      <c r="AF1499">
        <f>SUM($AE$10:AE1499)</f>
        <v>0</v>
      </c>
      <c r="AG1499">
        <f t="shared" si="365"/>
        <v>0</v>
      </c>
    </row>
    <row r="1500" spans="6:33" x14ac:dyDescent="0.2">
      <c r="F1500" s="610">
        <f t="shared" si="373"/>
        <v>1904</v>
      </c>
      <c r="G1500">
        <f t="shared" si="374"/>
        <v>1489</v>
      </c>
      <c r="H1500" s="612">
        <f t="shared" si="366"/>
        <v>1489</v>
      </c>
      <c r="I1500" s="598">
        <f t="shared" si="367"/>
        <v>0</v>
      </c>
      <c r="J1500" s="598">
        <f t="shared" si="375"/>
        <v>0</v>
      </c>
      <c r="K1500" s="598">
        <f t="shared" si="368"/>
        <v>0</v>
      </c>
      <c r="L1500" s="598">
        <f t="shared" si="369"/>
        <v>0</v>
      </c>
      <c r="M1500" s="598">
        <f t="shared" si="361"/>
        <v>0</v>
      </c>
      <c r="N1500" s="598">
        <f t="shared" si="370"/>
        <v>0</v>
      </c>
      <c r="V1500" s="598">
        <f t="shared" si="371"/>
        <v>0</v>
      </c>
      <c r="W1500" s="612">
        <f t="shared" si="372"/>
        <v>1489</v>
      </c>
      <c r="X1500" s="610"/>
      <c r="Y1500" s="610"/>
      <c r="AC1500">
        <f t="shared" si="362"/>
        <v>1904</v>
      </c>
      <c r="AD1500">
        <f t="shared" si="363"/>
        <v>1</v>
      </c>
      <c r="AE1500">
        <f t="shared" si="364"/>
        <v>0</v>
      </c>
      <c r="AF1500">
        <f>SUM($AE$10:AE1500)</f>
        <v>0</v>
      </c>
      <c r="AG1500">
        <f t="shared" si="365"/>
        <v>0</v>
      </c>
    </row>
    <row r="1501" spans="6:33" x14ac:dyDescent="0.2">
      <c r="F1501" s="610">
        <f t="shared" si="373"/>
        <v>1904</v>
      </c>
      <c r="G1501">
        <f t="shared" si="374"/>
        <v>1490</v>
      </c>
      <c r="H1501" s="612">
        <f t="shared" si="366"/>
        <v>1490</v>
      </c>
      <c r="I1501" s="598">
        <f t="shared" si="367"/>
        <v>0</v>
      </c>
      <c r="J1501" s="598">
        <f t="shared" si="375"/>
        <v>0</v>
      </c>
      <c r="K1501" s="598">
        <f t="shared" si="368"/>
        <v>0</v>
      </c>
      <c r="L1501" s="598">
        <f t="shared" si="369"/>
        <v>0</v>
      </c>
      <c r="M1501" s="598">
        <f t="shared" si="361"/>
        <v>0</v>
      </c>
      <c r="N1501" s="598">
        <f t="shared" si="370"/>
        <v>0</v>
      </c>
      <c r="V1501" s="598">
        <f t="shared" si="371"/>
        <v>0</v>
      </c>
      <c r="W1501" s="612">
        <f t="shared" si="372"/>
        <v>1490</v>
      </c>
      <c r="X1501" s="610"/>
      <c r="Y1501" s="610"/>
      <c r="AC1501">
        <f t="shared" si="362"/>
        <v>1904</v>
      </c>
      <c r="AD1501">
        <f t="shared" si="363"/>
        <v>1</v>
      </c>
      <c r="AE1501">
        <f t="shared" si="364"/>
        <v>0</v>
      </c>
      <c r="AF1501">
        <f>SUM($AE$10:AE1501)</f>
        <v>0</v>
      </c>
      <c r="AG1501">
        <f t="shared" si="365"/>
        <v>0</v>
      </c>
    </row>
    <row r="1502" spans="6:33" x14ac:dyDescent="0.2">
      <c r="F1502" s="610">
        <f t="shared" si="373"/>
        <v>1904</v>
      </c>
      <c r="G1502">
        <f t="shared" si="374"/>
        <v>1491</v>
      </c>
      <c r="H1502" s="612">
        <f t="shared" si="366"/>
        <v>1491</v>
      </c>
      <c r="I1502" s="598">
        <f t="shared" si="367"/>
        <v>0</v>
      </c>
      <c r="J1502" s="598">
        <f t="shared" si="375"/>
        <v>0</v>
      </c>
      <c r="K1502" s="598">
        <f t="shared" si="368"/>
        <v>0</v>
      </c>
      <c r="L1502" s="598">
        <f t="shared" si="369"/>
        <v>0</v>
      </c>
      <c r="M1502" s="598">
        <f t="shared" si="361"/>
        <v>0</v>
      </c>
      <c r="N1502" s="598">
        <f t="shared" si="370"/>
        <v>0</v>
      </c>
      <c r="V1502" s="598">
        <f t="shared" si="371"/>
        <v>0</v>
      </c>
      <c r="W1502" s="612">
        <f t="shared" si="372"/>
        <v>1491</v>
      </c>
      <c r="X1502" s="610"/>
      <c r="Y1502" s="610"/>
      <c r="AC1502">
        <f t="shared" si="362"/>
        <v>1904</v>
      </c>
      <c r="AD1502">
        <f t="shared" si="363"/>
        <v>1</v>
      </c>
      <c r="AE1502">
        <f t="shared" si="364"/>
        <v>0</v>
      </c>
      <c r="AF1502">
        <f>SUM($AE$10:AE1502)</f>
        <v>0</v>
      </c>
      <c r="AG1502">
        <f t="shared" si="365"/>
        <v>0</v>
      </c>
    </row>
    <row r="1503" spans="6:33" x14ac:dyDescent="0.2">
      <c r="F1503" s="610">
        <f t="shared" si="373"/>
        <v>1904</v>
      </c>
      <c r="G1503">
        <f t="shared" si="374"/>
        <v>1492</v>
      </c>
      <c r="H1503" s="612">
        <f t="shared" si="366"/>
        <v>1492</v>
      </c>
      <c r="I1503" s="598">
        <f t="shared" si="367"/>
        <v>0</v>
      </c>
      <c r="J1503" s="598">
        <f t="shared" si="375"/>
        <v>0</v>
      </c>
      <c r="K1503" s="598">
        <f t="shared" si="368"/>
        <v>0</v>
      </c>
      <c r="L1503" s="598">
        <f t="shared" si="369"/>
        <v>0</v>
      </c>
      <c r="M1503" s="598">
        <f t="shared" si="361"/>
        <v>0</v>
      </c>
      <c r="N1503" s="598">
        <f t="shared" si="370"/>
        <v>0</v>
      </c>
      <c r="V1503" s="598">
        <f t="shared" si="371"/>
        <v>0</v>
      </c>
      <c r="W1503" s="612">
        <f t="shared" si="372"/>
        <v>1492</v>
      </c>
      <c r="X1503" s="610"/>
      <c r="Y1503" s="610"/>
      <c r="AC1503">
        <f t="shared" si="362"/>
        <v>1904</v>
      </c>
      <c r="AD1503">
        <f t="shared" si="363"/>
        <v>1</v>
      </c>
      <c r="AE1503">
        <f t="shared" si="364"/>
        <v>0</v>
      </c>
      <c r="AF1503">
        <f>SUM($AE$10:AE1503)</f>
        <v>0</v>
      </c>
      <c r="AG1503">
        <f t="shared" si="365"/>
        <v>0</v>
      </c>
    </row>
    <row r="1504" spans="6:33" x14ac:dyDescent="0.2">
      <c r="F1504" s="610">
        <f t="shared" si="373"/>
        <v>1904</v>
      </c>
      <c r="G1504">
        <f t="shared" si="374"/>
        <v>1493</v>
      </c>
      <c r="H1504" s="612">
        <f t="shared" si="366"/>
        <v>1493</v>
      </c>
      <c r="I1504" s="598">
        <f t="shared" si="367"/>
        <v>0</v>
      </c>
      <c r="J1504" s="598">
        <f t="shared" si="375"/>
        <v>0</v>
      </c>
      <c r="K1504" s="598">
        <f t="shared" si="368"/>
        <v>0</v>
      </c>
      <c r="L1504" s="598">
        <f t="shared" si="369"/>
        <v>0</v>
      </c>
      <c r="M1504" s="598">
        <f t="shared" si="361"/>
        <v>0</v>
      </c>
      <c r="N1504" s="598">
        <f t="shared" si="370"/>
        <v>0</v>
      </c>
      <c r="V1504" s="598">
        <f t="shared" si="371"/>
        <v>0</v>
      </c>
      <c r="W1504" s="612">
        <f t="shared" si="372"/>
        <v>1493</v>
      </c>
      <c r="X1504" s="610"/>
      <c r="Y1504" s="610"/>
      <c r="AC1504">
        <f t="shared" si="362"/>
        <v>1904</v>
      </c>
      <c r="AD1504">
        <f t="shared" si="363"/>
        <v>2</v>
      </c>
      <c r="AE1504">
        <f t="shared" si="364"/>
        <v>0</v>
      </c>
      <c r="AF1504">
        <f>SUM($AE$10:AE1504)</f>
        <v>0</v>
      </c>
      <c r="AG1504">
        <f t="shared" si="365"/>
        <v>0</v>
      </c>
    </row>
    <row r="1505" spans="6:33" x14ac:dyDescent="0.2">
      <c r="F1505" s="610">
        <f t="shared" si="373"/>
        <v>1904</v>
      </c>
      <c r="G1505">
        <f t="shared" si="374"/>
        <v>1494</v>
      </c>
      <c r="H1505" s="612">
        <f t="shared" si="366"/>
        <v>1494</v>
      </c>
      <c r="I1505" s="598">
        <f t="shared" si="367"/>
        <v>0</v>
      </c>
      <c r="J1505" s="598">
        <f t="shared" si="375"/>
        <v>0</v>
      </c>
      <c r="K1505" s="598">
        <f t="shared" si="368"/>
        <v>0</v>
      </c>
      <c r="L1505" s="598">
        <f t="shared" si="369"/>
        <v>0</v>
      </c>
      <c r="M1505" s="598">
        <f t="shared" si="361"/>
        <v>0</v>
      </c>
      <c r="N1505" s="598">
        <f t="shared" si="370"/>
        <v>0</v>
      </c>
      <c r="V1505" s="598">
        <f t="shared" si="371"/>
        <v>0</v>
      </c>
      <c r="W1505" s="612">
        <f t="shared" si="372"/>
        <v>1494</v>
      </c>
      <c r="X1505" s="610"/>
      <c r="Y1505" s="610"/>
      <c r="AC1505">
        <f t="shared" si="362"/>
        <v>1904</v>
      </c>
      <c r="AD1505">
        <f t="shared" si="363"/>
        <v>2</v>
      </c>
      <c r="AE1505">
        <f t="shared" si="364"/>
        <v>0</v>
      </c>
      <c r="AF1505">
        <f>SUM($AE$10:AE1505)</f>
        <v>0</v>
      </c>
      <c r="AG1505">
        <f t="shared" si="365"/>
        <v>0</v>
      </c>
    </row>
    <row r="1506" spans="6:33" x14ac:dyDescent="0.2">
      <c r="F1506" s="610">
        <f t="shared" si="373"/>
        <v>1904</v>
      </c>
      <c r="G1506">
        <f t="shared" si="374"/>
        <v>1495</v>
      </c>
      <c r="H1506" s="612">
        <f t="shared" si="366"/>
        <v>1495</v>
      </c>
      <c r="I1506" s="598">
        <f t="shared" si="367"/>
        <v>0</v>
      </c>
      <c r="J1506" s="598">
        <f t="shared" si="375"/>
        <v>0</v>
      </c>
      <c r="K1506" s="598">
        <f t="shared" si="368"/>
        <v>0</v>
      </c>
      <c r="L1506" s="598">
        <f t="shared" si="369"/>
        <v>0</v>
      </c>
      <c r="M1506" s="598">
        <f t="shared" si="361"/>
        <v>0</v>
      </c>
      <c r="N1506" s="598">
        <f t="shared" si="370"/>
        <v>0</v>
      </c>
      <c r="V1506" s="598">
        <f t="shared" si="371"/>
        <v>0</v>
      </c>
      <c r="W1506" s="612">
        <f t="shared" si="372"/>
        <v>1495</v>
      </c>
      <c r="X1506" s="610"/>
      <c r="Y1506" s="610"/>
      <c r="AC1506">
        <f t="shared" si="362"/>
        <v>1904</v>
      </c>
      <c r="AD1506">
        <f t="shared" si="363"/>
        <v>2</v>
      </c>
      <c r="AE1506">
        <f t="shared" si="364"/>
        <v>0</v>
      </c>
      <c r="AF1506">
        <f>SUM($AE$10:AE1506)</f>
        <v>0</v>
      </c>
      <c r="AG1506">
        <f t="shared" si="365"/>
        <v>0</v>
      </c>
    </row>
    <row r="1507" spans="6:33" x14ac:dyDescent="0.2">
      <c r="F1507" s="610">
        <f t="shared" si="373"/>
        <v>1904</v>
      </c>
      <c r="G1507">
        <f t="shared" si="374"/>
        <v>1496</v>
      </c>
      <c r="H1507" s="612">
        <f t="shared" si="366"/>
        <v>1496</v>
      </c>
      <c r="I1507" s="598">
        <f t="shared" si="367"/>
        <v>0</v>
      </c>
      <c r="J1507" s="598">
        <f t="shared" si="375"/>
        <v>0</v>
      </c>
      <c r="K1507" s="598">
        <f t="shared" si="368"/>
        <v>0</v>
      </c>
      <c r="L1507" s="598">
        <f t="shared" si="369"/>
        <v>0</v>
      </c>
      <c r="M1507" s="598">
        <f t="shared" si="361"/>
        <v>0</v>
      </c>
      <c r="N1507" s="598">
        <f t="shared" si="370"/>
        <v>0</v>
      </c>
      <c r="V1507" s="598">
        <f t="shared" si="371"/>
        <v>0</v>
      </c>
      <c r="W1507" s="612">
        <f t="shared" si="372"/>
        <v>1496</v>
      </c>
      <c r="X1507" s="610"/>
      <c r="Y1507" s="610"/>
      <c r="AC1507">
        <f t="shared" si="362"/>
        <v>1904</v>
      </c>
      <c r="AD1507">
        <f t="shared" si="363"/>
        <v>2</v>
      </c>
      <c r="AE1507">
        <f t="shared" si="364"/>
        <v>0</v>
      </c>
      <c r="AF1507">
        <f>SUM($AE$10:AE1507)</f>
        <v>0</v>
      </c>
      <c r="AG1507">
        <f t="shared" si="365"/>
        <v>0</v>
      </c>
    </row>
    <row r="1508" spans="6:33" x14ac:dyDescent="0.2">
      <c r="F1508" s="610">
        <f t="shared" si="373"/>
        <v>1904</v>
      </c>
      <c r="G1508">
        <f t="shared" si="374"/>
        <v>1497</v>
      </c>
      <c r="H1508" s="612">
        <f t="shared" si="366"/>
        <v>1497</v>
      </c>
      <c r="I1508" s="598">
        <f t="shared" si="367"/>
        <v>0</v>
      </c>
      <c r="J1508" s="598">
        <f t="shared" si="375"/>
        <v>0</v>
      </c>
      <c r="K1508" s="598">
        <f t="shared" si="368"/>
        <v>0</v>
      </c>
      <c r="L1508" s="598">
        <f t="shared" si="369"/>
        <v>0</v>
      </c>
      <c r="M1508" s="598">
        <f t="shared" si="361"/>
        <v>0</v>
      </c>
      <c r="N1508" s="598">
        <f t="shared" si="370"/>
        <v>0</v>
      </c>
      <c r="V1508" s="598">
        <f t="shared" si="371"/>
        <v>0</v>
      </c>
      <c r="W1508" s="612">
        <f t="shared" si="372"/>
        <v>1497</v>
      </c>
      <c r="X1508" s="610"/>
      <c r="Y1508" s="610"/>
      <c r="AC1508">
        <f t="shared" si="362"/>
        <v>1904</v>
      </c>
      <c r="AD1508">
        <f t="shared" si="363"/>
        <v>2</v>
      </c>
      <c r="AE1508">
        <f t="shared" si="364"/>
        <v>0</v>
      </c>
      <c r="AF1508">
        <f>SUM($AE$10:AE1508)</f>
        <v>0</v>
      </c>
      <c r="AG1508">
        <f t="shared" si="365"/>
        <v>0</v>
      </c>
    </row>
    <row r="1509" spans="6:33" x14ac:dyDescent="0.2">
      <c r="F1509" s="610">
        <f t="shared" si="373"/>
        <v>1904</v>
      </c>
      <c r="G1509">
        <f t="shared" si="374"/>
        <v>1498</v>
      </c>
      <c r="H1509" s="612">
        <f t="shared" si="366"/>
        <v>1498</v>
      </c>
      <c r="I1509" s="598">
        <f t="shared" si="367"/>
        <v>0</v>
      </c>
      <c r="J1509" s="598">
        <f t="shared" si="375"/>
        <v>0</v>
      </c>
      <c r="K1509" s="598">
        <f t="shared" si="368"/>
        <v>0</v>
      </c>
      <c r="L1509" s="598">
        <f t="shared" si="369"/>
        <v>0</v>
      </c>
      <c r="M1509" s="598">
        <f t="shared" si="361"/>
        <v>0</v>
      </c>
      <c r="N1509" s="598">
        <f t="shared" si="370"/>
        <v>0</v>
      </c>
      <c r="V1509" s="598">
        <f t="shared" si="371"/>
        <v>0</v>
      </c>
      <c r="W1509" s="612">
        <f t="shared" si="372"/>
        <v>1498</v>
      </c>
      <c r="X1509" s="610"/>
      <c r="Y1509" s="610"/>
      <c r="AC1509">
        <f t="shared" si="362"/>
        <v>1904</v>
      </c>
      <c r="AD1509">
        <f t="shared" si="363"/>
        <v>2</v>
      </c>
      <c r="AE1509">
        <f t="shared" si="364"/>
        <v>0</v>
      </c>
      <c r="AF1509">
        <f>SUM($AE$10:AE1509)</f>
        <v>0</v>
      </c>
      <c r="AG1509">
        <f t="shared" si="365"/>
        <v>0</v>
      </c>
    </row>
    <row r="1510" spans="6:33" x14ac:dyDescent="0.2">
      <c r="F1510" s="610">
        <f t="shared" si="373"/>
        <v>1904</v>
      </c>
      <c r="G1510">
        <f t="shared" si="374"/>
        <v>1499</v>
      </c>
      <c r="H1510" s="612">
        <f t="shared" si="366"/>
        <v>1499</v>
      </c>
      <c r="I1510" s="598">
        <f t="shared" si="367"/>
        <v>0</v>
      </c>
      <c r="J1510" s="598">
        <f t="shared" si="375"/>
        <v>0</v>
      </c>
      <c r="K1510" s="598">
        <f t="shared" si="368"/>
        <v>0</v>
      </c>
      <c r="L1510" s="598">
        <f t="shared" si="369"/>
        <v>0</v>
      </c>
      <c r="M1510" s="598">
        <f t="shared" si="361"/>
        <v>0</v>
      </c>
      <c r="N1510" s="598">
        <f t="shared" si="370"/>
        <v>0</v>
      </c>
      <c r="V1510" s="598">
        <f t="shared" si="371"/>
        <v>0</v>
      </c>
      <c r="W1510" s="612">
        <f t="shared" si="372"/>
        <v>1499</v>
      </c>
      <c r="X1510" s="610"/>
      <c r="Y1510" s="610"/>
      <c r="AC1510">
        <f t="shared" si="362"/>
        <v>1904</v>
      </c>
      <c r="AD1510">
        <f t="shared" si="363"/>
        <v>2</v>
      </c>
      <c r="AE1510">
        <f t="shared" si="364"/>
        <v>0</v>
      </c>
      <c r="AF1510">
        <f>SUM($AE$10:AE1510)</f>
        <v>0</v>
      </c>
      <c r="AG1510">
        <f t="shared" si="365"/>
        <v>0</v>
      </c>
    </row>
    <row r="1511" spans="6:33" x14ac:dyDescent="0.2">
      <c r="F1511" s="610">
        <f t="shared" si="373"/>
        <v>1904</v>
      </c>
      <c r="G1511">
        <f t="shared" si="374"/>
        <v>1500</v>
      </c>
      <c r="H1511" s="612">
        <f t="shared" si="366"/>
        <v>1500</v>
      </c>
      <c r="I1511" s="598">
        <f t="shared" si="367"/>
        <v>0</v>
      </c>
      <c r="J1511" s="598">
        <f t="shared" si="375"/>
        <v>0</v>
      </c>
      <c r="K1511" s="598">
        <f t="shared" si="368"/>
        <v>0</v>
      </c>
      <c r="L1511" s="598">
        <f t="shared" si="369"/>
        <v>0</v>
      </c>
      <c r="M1511" s="598">
        <f t="shared" si="361"/>
        <v>0</v>
      </c>
      <c r="N1511" s="598">
        <f t="shared" si="370"/>
        <v>0</v>
      </c>
      <c r="V1511" s="598">
        <f t="shared" si="371"/>
        <v>0</v>
      </c>
      <c r="W1511" s="612">
        <f t="shared" si="372"/>
        <v>1500</v>
      </c>
      <c r="X1511" s="610"/>
      <c r="Y1511" s="610"/>
      <c r="AC1511">
        <f t="shared" si="362"/>
        <v>1904</v>
      </c>
      <c r="AD1511">
        <f t="shared" si="363"/>
        <v>2</v>
      </c>
      <c r="AE1511">
        <f t="shared" si="364"/>
        <v>0</v>
      </c>
      <c r="AF1511">
        <f>SUM($AE$10:AE1511)</f>
        <v>0</v>
      </c>
      <c r="AG1511">
        <f t="shared" si="365"/>
        <v>0</v>
      </c>
    </row>
    <row r="1512" spans="6:33" x14ac:dyDescent="0.2">
      <c r="F1512" s="610">
        <f t="shared" si="373"/>
        <v>1904</v>
      </c>
      <c r="G1512">
        <f t="shared" si="374"/>
        <v>1501</v>
      </c>
      <c r="H1512" s="612">
        <f t="shared" si="366"/>
        <v>1501</v>
      </c>
      <c r="I1512" s="598">
        <f t="shared" si="367"/>
        <v>0</v>
      </c>
      <c r="J1512" s="598">
        <f t="shared" si="375"/>
        <v>0</v>
      </c>
      <c r="K1512" s="598">
        <f t="shared" si="368"/>
        <v>0</v>
      </c>
      <c r="L1512" s="598">
        <f t="shared" si="369"/>
        <v>0</v>
      </c>
      <c r="M1512" s="598">
        <f t="shared" si="361"/>
        <v>0</v>
      </c>
      <c r="N1512" s="598">
        <f t="shared" si="370"/>
        <v>0</v>
      </c>
      <c r="V1512" s="598">
        <f t="shared" si="371"/>
        <v>0</v>
      </c>
      <c r="W1512" s="612">
        <f t="shared" si="372"/>
        <v>1501</v>
      </c>
      <c r="X1512" s="610"/>
      <c r="Y1512" s="610"/>
      <c r="AC1512">
        <f t="shared" si="362"/>
        <v>1904</v>
      </c>
      <c r="AD1512">
        <f t="shared" si="363"/>
        <v>2</v>
      </c>
      <c r="AE1512">
        <f t="shared" si="364"/>
        <v>0</v>
      </c>
      <c r="AF1512">
        <f>SUM($AE$10:AE1512)</f>
        <v>0</v>
      </c>
      <c r="AG1512">
        <f t="shared" si="365"/>
        <v>0</v>
      </c>
    </row>
    <row r="1513" spans="6:33" x14ac:dyDescent="0.2">
      <c r="F1513" s="610">
        <f t="shared" si="373"/>
        <v>1904</v>
      </c>
      <c r="G1513">
        <f t="shared" si="374"/>
        <v>1502</v>
      </c>
      <c r="H1513" s="612">
        <f t="shared" si="366"/>
        <v>1502</v>
      </c>
      <c r="I1513" s="598">
        <f t="shared" si="367"/>
        <v>0</v>
      </c>
      <c r="J1513" s="598">
        <f t="shared" si="375"/>
        <v>0</v>
      </c>
      <c r="K1513" s="598">
        <f t="shared" si="368"/>
        <v>0</v>
      </c>
      <c r="L1513" s="598">
        <f t="shared" si="369"/>
        <v>0</v>
      </c>
      <c r="M1513" s="598">
        <f t="shared" si="361"/>
        <v>0</v>
      </c>
      <c r="N1513" s="598">
        <f t="shared" si="370"/>
        <v>0</v>
      </c>
      <c r="V1513" s="598">
        <f t="shared" si="371"/>
        <v>0</v>
      </c>
      <c r="W1513" s="612">
        <f t="shared" si="372"/>
        <v>1502</v>
      </c>
      <c r="X1513" s="610"/>
      <c r="Y1513" s="610"/>
      <c r="AC1513">
        <f t="shared" si="362"/>
        <v>1904</v>
      </c>
      <c r="AD1513">
        <f t="shared" si="363"/>
        <v>2</v>
      </c>
      <c r="AE1513">
        <f t="shared" si="364"/>
        <v>0</v>
      </c>
      <c r="AF1513">
        <f>SUM($AE$10:AE1513)</f>
        <v>0</v>
      </c>
      <c r="AG1513">
        <f t="shared" si="365"/>
        <v>0</v>
      </c>
    </row>
    <row r="1514" spans="6:33" x14ac:dyDescent="0.2">
      <c r="F1514" s="610">
        <f t="shared" si="373"/>
        <v>1904</v>
      </c>
      <c r="G1514">
        <f t="shared" si="374"/>
        <v>1503</v>
      </c>
      <c r="H1514" s="612">
        <f t="shared" si="366"/>
        <v>1503</v>
      </c>
      <c r="I1514" s="598">
        <f t="shared" si="367"/>
        <v>0</v>
      </c>
      <c r="J1514" s="598">
        <f t="shared" si="375"/>
        <v>0</v>
      </c>
      <c r="K1514" s="598">
        <f t="shared" si="368"/>
        <v>0</v>
      </c>
      <c r="L1514" s="598">
        <f t="shared" si="369"/>
        <v>0</v>
      </c>
      <c r="M1514" s="598">
        <f t="shared" si="361"/>
        <v>0</v>
      </c>
      <c r="N1514" s="598">
        <f t="shared" si="370"/>
        <v>0</v>
      </c>
      <c r="V1514" s="598">
        <f t="shared" si="371"/>
        <v>0</v>
      </c>
      <c r="W1514" s="612">
        <f t="shared" si="372"/>
        <v>1503</v>
      </c>
      <c r="X1514" s="610"/>
      <c r="Y1514" s="610"/>
      <c r="AC1514">
        <f t="shared" si="362"/>
        <v>1904</v>
      </c>
      <c r="AD1514">
        <f t="shared" si="363"/>
        <v>2</v>
      </c>
      <c r="AE1514">
        <f t="shared" si="364"/>
        <v>0</v>
      </c>
      <c r="AF1514">
        <f>SUM($AE$10:AE1514)</f>
        <v>0</v>
      </c>
      <c r="AG1514">
        <f t="shared" si="365"/>
        <v>0</v>
      </c>
    </row>
    <row r="1515" spans="6:33" x14ac:dyDescent="0.2">
      <c r="F1515" s="610">
        <f t="shared" si="373"/>
        <v>1904</v>
      </c>
      <c r="G1515">
        <f t="shared" si="374"/>
        <v>1504</v>
      </c>
      <c r="H1515" s="612">
        <f t="shared" si="366"/>
        <v>1504</v>
      </c>
      <c r="I1515" s="598">
        <f t="shared" si="367"/>
        <v>0</v>
      </c>
      <c r="J1515" s="598">
        <f t="shared" si="375"/>
        <v>0</v>
      </c>
      <c r="K1515" s="598">
        <f t="shared" si="368"/>
        <v>0</v>
      </c>
      <c r="L1515" s="598">
        <f t="shared" si="369"/>
        <v>0</v>
      </c>
      <c r="M1515" s="598">
        <f t="shared" si="361"/>
        <v>0</v>
      </c>
      <c r="N1515" s="598">
        <f t="shared" si="370"/>
        <v>0</v>
      </c>
      <c r="V1515" s="598">
        <f t="shared" si="371"/>
        <v>0</v>
      </c>
      <c r="W1515" s="612">
        <f t="shared" si="372"/>
        <v>1504</v>
      </c>
      <c r="X1515" s="610"/>
      <c r="Y1515" s="610"/>
      <c r="AC1515">
        <f t="shared" si="362"/>
        <v>1904</v>
      </c>
      <c r="AD1515">
        <f t="shared" si="363"/>
        <v>2</v>
      </c>
      <c r="AE1515">
        <f t="shared" si="364"/>
        <v>0</v>
      </c>
      <c r="AF1515">
        <f>SUM($AE$10:AE1515)</f>
        <v>0</v>
      </c>
      <c r="AG1515">
        <f t="shared" si="365"/>
        <v>0</v>
      </c>
    </row>
    <row r="1516" spans="6:33" x14ac:dyDescent="0.2">
      <c r="F1516" s="610">
        <f t="shared" si="373"/>
        <v>1904</v>
      </c>
      <c r="G1516">
        <f t="shared" si="374"/>
        <v>1505</v>
      </c>
      <c r="H1516" s="612">
        <f t="shared" si="366"/>
        <v>1505</v>
      </c>
      <c r="I1516" s="598">
        <f t="shared" si="367"/>
        <v>0</v>
      </c>
      <c r="J1516" s="598">
        <f t="shared" si="375"/>
        <v>0</v>
      </c>
      <c r="K1516" s="598">
        <f t="shared" si="368"/>
        <v>0</v>
      </c>
      <c r="L1516" s="598">
        <f t="shared" si="369"/>
        <v>0</v>
      </c>
      <c r="M1516" s="598">
        <f t="shared" si="361"/>
        <v>0</v>
      </c>
      <c r="N1516" s="598">
        <f t="shared" si="370"/>
        <v>0</v>
      </c>
      <c r="V1516" s="598">
        <f t="shared" si="371"/>
        <v>0</v>
      </c>
      <c r="W1516" s="612">
        <f t="shared" si="372"/>
        <v>1505</v>
      </c>
      <c r="X1516" s="610"/>
      <c r="Y1516" s="610"/>
      <c r="AC1516">
        <f t="shared" si="362"/>
        <v>1904</v>
      </c>
      <c r="AD1516">
        <f t="shared" si="363"/>
        <v>2</v>
      </c>
      <c r="AE1516">
        <f t="shared" si="364"/>
        <v>0</v>
      </c>
      <c r="AF1516">
        <f>SUM($AE$10:AE1516)</f>
        <v>0</v>
      </c>
      <c r="AG1516">
        <f t="shared" si="365"/>
        <v>0</v>
      </c>
    </row>
    <row r="1517" spans="6:33" x14ac:dyDescent="0.2">
      <c r="F1517" s="610">
        <f t="shared" si="373"/>
        <v>1904</v>
      </c>
      <c r="G1517">
        <f t="shared" si="374"/>
        <v>1506</v>
      </c>
      <c r="H1517" s="612">
        <f t="shared" si="366"/>
        <v>1506</v>
      </c>
      <c r="I1517" s="598">
        <f t="shared" si="367"/>
        <v>0</v>
      </c>
      <c r="J1517" s="598">
        <f t="shared" si="375"/>
        <v>0</v>
      </c>
      <c r="K1517" s="598">
        <f t="shared" si="368"/>
        <v>0</v>
      </c>
      <c r="L1517" s="598">
        <f t="shared" si="369"/>
        <v>0</v>
      </c>
      <c r="M1517" s="598">
        <f t="shared" si="361"/>
        <v>0</v>
      </c>
      <c r="N1517" s="598">
        <f t="shared" si="370"/>
        <v>0</v>
      </c>
      <c r="V1517" s="598">
        <f t="shared" si="371"/>
        <v>0</v>
      </c>
      <c r="W1517" s="612">
        <f t="shared" si="372"/>
        <v>1506</v>
      </c>
      <c r="X1517" s="610"/>
      <c r="Y1517" s="610"/>
      <c r="AC1517">
        <f t="shared" si="362"/>
        <v>1904</v>
      </c>
      <c r="AD1517">
        <f t="shared" si="363"/>
        <v>2</v>
      </c>
      <c r="AE1517">
        <f t="shared" si="364"/>
        <v>0</v>
      </c>
      <c r="AF1517">
        <f>SUM($AE$10:AE1517)</f>
        <v>0</v>
      </c>
      <c r="AG1517">
        <f t="shared" si="365"/>
        <v>0</v>
      </c>
    </row>
    <row r="1518" spans="6:33" x14ac:dyDescent="0.2">
      <c r="F1518" s="610">
        <f t="shared" si="373"/>
        <v>1904</v>
      </c>
      <c r="G1518">
        <f t="shared" si="374"/>
        <v>1507</v>
      </c>
      <c r="H1518" s="612">
        <f t="shared" si="366"/>
        <v>1507</v>
      </c>
      <c r="I1518" s="598">
        <f t="shared" si="367"/>
        <v>0</v>
      </c>
      <c r="J1518" s="598">
        <f t="shared" si="375"/>
        <v>0</v>
      </c>
      <c r="K1518" s="598">
        <f t="shared" si="368"/>
        <v>0</v>
      </c>
      <c r="L1518" s="598">
        <f t="shared" si="369"/>
        <v>0</v>
      </c>
      <c r="M1518" s="598">
        <f t="shared" si="361"/>
        <v>0</v>
      </c>
      <c r="N1518" s="598">
        <f t="shared" si="370"/>
        <v>0</v>
      </c>
      <c r="V1518" s="598">
        <f t="shared" si="371"/>
        <v>0</v>
      </c>
      <c r="W1518" s="612">
        <f t="shared" si="372"/>
        <v>1507</v>
      </c>
      <c r="X1518" s="610"/>
      <c r="Y1518" s="610"/>
      <c r="AC1518">
        <f t="shared" si="362"/>
        <v>1904</v>
      </c>
      <c r="AD1518">
        <f t="shared" si="363"/>
        <v>2</v>
      </c>
      <c r="AE1518">
        <f t="shared" si="364"/>
        <v>0</v>
      </c>
      <c r="AF1518">
        <f>SUM($AE$10:AE1518)</f>
        <v>0</v>
      </c>
      <c r="AG1518">
        <f t="shared" si="365"/>
        <v>0</v>
      </c>
    </row>
    <row r="1519" spans="6:33" x14ac:dyDescent="0.2">
      <c r="F1519" s="610">
        <f t="shared" si="373"/>
        <v>1904</v>
      </c>
      <c r="G1519">
        <f t="shared" si="374"/>
        <v>1508</v>
      </c>
      <c r="H1519" s="612">
        <f t="shared" si="366"/>
        <v>1508</v>
      </c>
      <c r="I1519" s="598">
        <f t="shared" si="367"/>
        <v>0</v>
      </c>
      <c r="J1519" s="598">
        <f t="shared" si="375"/>
        <v>0</v>
      </c>
      <c r="K1519" s="598">
        <f t="shared" si="368"/>
        <v>0</v>
      </c>
      <c r="L1519" s="598">
        <f t="shared" si="369"/>
        <v>0</v>
      </c>
      <c r="M1519" s="598">
        <f t="shared" si="361"/>
        <v>0</v>
      </c>
      <c r="N1519" s="598">
        <f t="shared" si="370"/>
        <v>0</v>
      </c>
      <c r="V1519" s="598">
        <f t="shared" si="371"/>
        <v>0</v>
      </c>
      <c r="W1519" s="612">
        <f t="shared" si="372"/>
        <v>1508</v>
      </c>
      <c r="X1519" s="610"/>
      <c r="Y1519" s="610"/>
      <c r="AC1519">
        <f t="shared" si="362"/>
        <v>1904</v>
      </c>
      <c r="AD1519">
        <f t="shared" si="363"/>
        <v>2</v>
      </c>
      <c r="AE1519">
        <f t="shared" si="364"/>
        <v>0</v>
      </c>
      <c r="AF1519">
        <f>SUM($AE$10:AE1519)</f>
        <v>0</v>
      </c>
      <c r="AG1519">
        <f t="shared" si="365"/>
        <v>0</v>
      </c>
    </row>
    <row r="1520" spans="6:33" x14ac:dyDescent="0.2">
      <c r="F1520" s="610">
        <f t="shared" si="373"/>
        <v>1904</v>
      </c>
      <c r="G1520">
        <f t="shared" si="374"/>
        <v>1509</v>
      </c>
      <c r="H1520" s="612">
        <f t="shared" si="366"/>
        <v>1509</v>
      </c>
      <c r="I1520" s="598">
        <f t="shared" si="367"/>
        <v>0</v>
      </c>
      <c r="J1520" s="598">
        <f t="shared" si="375"/>
        <v>0</v>
      </c>
      <c r="K1520" s="598">
        <f t="shared" si="368"/>
        <v>0</v>
      </c>
      <c r="L1520" s="598">
        <f t="shared" si="369"/>
        <v>0</v>
      </c>
      <c r="M1520" s="598">
        <f t="shared" si="361"/>
        <v>0</v>
      </c>
      <c r="N1520" s="598">
        <f t="shared" si="370"/>
        <v>0</v>
      </c>
      <c r="V1520" s="598">
        <f t="shared" si="371"/>
        <v>0</v>
      </c>
      <c r="W1520" s="612">
        <f t="shared" si="372"/>
        <v>1509</v>
      </c>
      <c r="X1520" s="610"/>
      <c r="Y1520" s="610"/>
      <c r="AC1520">
        <f t="shared" si="362"/>
        <v>1904</v>
      </c>
      <c r="AD1520">
        <f t="shared" si="363"/>
        <v>2</v>
      </c>
      <c r="AE1520">
        <f t="shared" si="364"/>
        <v>0</v>
      </c>
      <c r="AF1520">
        <f>SUM($AE$10:AE1520)</f>
        <v>0</v>
      </c>
      <c r="AG1520">
        <f t="shared" si="365"/>
        <v>0</v>
      </c>
    </row>
    <row r="1521" spans="6:33" x14ac:dyDescent="0.2">
      <c r="F1521" s="610">
        <f t="shared" si="373"/>
        <v>1904</v>
      </c>
      <c r="G1521">
        <f t="shared" si="374"/>
        <v>1510</v>
      </c>
      <c r="H1521" s="612">
        <f t="shared" si="366"/>
        <v>1510</v>
      </c>
      <c r="I1521" s="598">
        <f t="shared" si="367"/>
        <v>0</v>
      </c>
      <c r="J1521" s="598">
        <f t="shared" si="375"/>
        <v>0</v>
      </c>
      <c r="K1521" s="598">
        <f t="shared" si="368"/>
        <v>0</v>
      </c>
      <c r="L1521" s="598">
        <f t="shared" si="369"/>
        <v>0</v>
      </c>
      <c r="M1521" s="598">
        <f t="shared" si="361"/>
        <v>0</v>
      </c>
      <c r="N1521" s="598">
        <f t="shared" si="370"/>
        <v>0</v>
      </c>
      <c r="V1521" s="598">
        <f t="shared" si="371"/>
        <v>0</v>
      </c>
      <c r="W1521" s="612">
        <f t="shared" si="372"/>
        <v>1510</v>
      </c>
      <c r="X1521" s="610"/>
      <c r="Y1521" s="610"/>
      <c r="AC1521">
        <f t="shared" si="362"/>
        <v>1904</v>
      </c>
      <c r="AD1521">
        <f t="shared" si="363"/>
        <v>2</v>
      </c>
      <c r="AE1521">
        <f t="shared" si="364"/>
        <v>0</v>
      </c>
      <c r="AF1521">
        <f>SUM($AE$10:AE1521)</f>
        <v>0</v>
      </c>
      <c r="AG1521">
        <f t="shared" si="365"/>
        <v>0</v>
      </c>
    </row>
    <row r="1522" spans="6:33" x14ac:dyDescent="0.2">
      <c r="F1522" s="610">
        <f t="shared" si="373"/>
        <v>1904</v>
      </c>
      <c r="G1522">
        <f t="shared" si="374"/>
        <v>1511</v>
      </c>
      <c r="H1522" s="612">
        <f t="shared" si="366"/>
        <v>1511</v>
      </c>
      <c r="I1522" s="598">
        <f t="shared" si="367"/>
        <v>0</v>
      </c>
      <c r="J1522" s="598">
        <f t="shared" si="375"/>
        <v>0</v>
      </c>
      <c r="K1522" s="598">
        <f t="shared" si="368"/>
        <v>0</v>
      </c>
      <c r="L1522" s="598">
        <f t="shared" si="369"/>
        <v>0</v>
      </c>
      <c r="M1522" s="598">
        <f t="shared" si="361"/>
        <v>0</v>
      </c>
      <c r="N1522" s="598">
        <f t="shared" si="370"/>
        <v>0</v>
      </c>
      <c r="V1522" s="598">
        <f t="shared" si="371"/>
        <v>0</v>
      </c>
      <c r="W1522" s="612">
        <f t="shared" si="372"/>
        <v>1511</v>
      </c>
      <c r="X1522" s="610"/>
      <c r="Y1522" s="610"/>
      <c r="AC1522">
        <f t="shared" si="362"/>
        <v>1904</v>
      </c>
      <c r="AD1522">
        <f t="shared" si="363"/>
        <v>2</v>
      </c>
      <c r="AE1522">
        <f t="shared" si="364"/>
        <v>0</v>
      </c>
      <c r="AF1522">
        <f>SUM($AE$10:AE1522)</f>
        <v>0</v>
      </c>
      <c r="AG1522">
        <f t="shared" si="365"/>
        <v>0</v>
      </c>
    </row>
    <row r="1523" spans="6:33" x14ac:dyDescent="0.2">
      <c r="F1523" s="610">
        <f t="shared" si="373"/>
        <v>1904</v>
      </c>
      <c r="G1523">
        <f t="shared" si="374"/>
        <v>1512</v>
      </c>
      <c r="H1523" s="612">
        <f t="shared" si="366"/>
        <v>1512</v>
      </c>
      <c r="I1523" s="598">
        <f t="shared" si="367"/>
        <v>0</v>
      </c>
      <c r="J1523" s="598">
        <f t="shared" si="375"/>
        <v>0</v>
      </c>
      <c r="K1523" s="598">
        <f t="shared" si="368"/>
        <v>0</v>
      </c>
      <c r="L1523" s="598">
        <f t="shared" si="369"/>
        <v>0</v>
      </c>
      <c r="M1523" s="598">
        <f t="shared" si="361"/>
        <v>0</v>
      </c>
      <c r="N1523" s="598">
        <f t="shared" si="370"/>
        <v>0</v>
      </c>
      <c r="V1523" s="598">
        <f t="shared" si="371"/>
        <v>0</v>
      </c>
      <c r="W1523" s="612">
        <f t="shared" si="372"/>
        <v>1512</v>
      </c>
      <c r="X1523" s="610"/>
      <c r="Y1523" s="610"/>
      <c r="AC1523">
        <f t="shared" si="362"/>
        <v>1904</v>
      </c>
      <c r="AD1523">
        <f t="shared" si="363"/>
        <v>2</v>
      </c>
      <c r="AE1523">
        <f t="shared" si="364"/>
        <v>0</v>
      </c>
      <c r="AF1523">
        <f>SUM($AE$10:AE1523)</f>
        <v>0</v>
      </c>
      <c r="AG1523">
        <f t="shared" si="365"/>
        <v>0</v>
      </c>
    </row>
    <row r="1524" spans="6:33" x14ac:dyDescent="0.2">
      <c r="F1524" s="610">
        <f t="shared" si="373"/>
        <v>1904</v>
      </c>
      <c r="G1524">
        <f t="shared" si="374"/>
        <v>1513</v>
      </c>
      <c r="H1524" s="612">
        <f t="shared" si="366"/>
        <v>1513</v>
      </c>
      <c r="I1524" s="598">
        <f t="shared" si="367"/>
        <v>0</v>
      </c>
      <c r="J1524" s="598">
        <f t="shared" si="375"/>
        <v>0</v>
      </c>
      <c r="K1524" s="598">
        <f t="shared" si="368"/>
        <v>0</v>
      </c>
      <c r="L1524" s="598">
        <f t="shared" si="369"/>
        <v>0</v>
      </c>
      <c r="M1524" s="598">
        <f t="shared" si="361"/>
        <v>0</v>
      </c>
      <c r="N1524" s="598">
        <f t="shared" si="370"/>
        <v>0</v>
      </c>
      <c r="V1524" s="598">
        <f t="shared" si="371"/>
        <v>0</v>
      </c>
      <c r="W1524" s="612">
        <f t="shared" si="372"/>
        <v>1513</v>
      </c>
      <c r="X1524" s="610"/>
      <c r="Y1524" s="610"/>
      <c r="AC1524">
        <f t="shared" si="362"/>
        <v>1904</v>
      </c>
      <c r="AD1524">
        <f t="shared" si="363"/>
        <v>2</v>
      </c>
      <c r="AE1524">
        <f t="shared" si="364"/>
        <v>0</v>
      </c>
      <c r="AF1524">
        <f>SUM($AE$10:AE1524)</f>
        <v>0</v>
      </c>
      <c r="AG1524">
        <f t="shared" si="365"/>
        <v>0</v>
      </c>
    </row>
    <row r="1525" spans="6:33" x14ac:dyDescent="0.2">
      <c r="F1525" s="610">
        <f t="shared" si="373"/>
        <v>1904</v>
      </c>
      <c r="G1525">
        <f t="shared" si="374"/>
        <v>1514</v>
      </c>
      <c r="H1525" s="612">
        <f t="shared" si="366"/>
        <v>1514</v>
      </c>
      <c r="I1525" s="598">
        <f t="shared" si="367"/>
        <v>0</v>
      </c>
      <c r="J1525" s="598">
        <f t="shared" si="375"/>
        <v>0</v>
      </c>
      <c r="K1525" s="598">
        <f t="shared" si="368"/>
        <v>0</v>
      </c>
      <c r="L1525" s="598">
        <f t="shared" si="369"/>
        <v>0</v>
      </c>
      <c r="M1525" s="598">
        <f t="shared" si="361"/>
        <v>0</v>
      </c>
      <c r="N1525" s="598">
        <f t="shared" si="370"/>
        <v>0</v>
      </c>
      <c r="V1525" s="598">
        <f t="shared" si="371"/>
        <v>0</v>
      </c>
      <c r="W1525" s="612">
        <f t="shared" si="372"/>
        <v>1514</v>
      </c>
      <c r="X1525" s="610"/>
      <c r="Y1525" s="610"/>
      <c r="AC1525">
        <f t="shared" si="362"/>
        <v>1904</v>
      </c>
      <c r="AD1525">
        <f t="shared" si="363"/>
        <v>2</v>
      </c>
      <c r="AE1525">
        <f t="shared" si="364"/>
        <v>0</v>
      </c>
      <c r="AF1525">
        <f>SUM($AE$10:AE1525)</f>
        <v>0</v>
      </c>
      <c r="AG1525">
        <f t="shared" si="365"/>
        <v>0</v>
      </c>
    </row>
    <row r="1526" spans="6:33" x14ac:dyDescent="0.2">
      <c r="F1526" s="610">
        <f t="shared" si="373"/>
        <v>1904</v>
      </c>
      <c r="G1526">
        <f t="shared" si="374"/>
        <v>1515</v>
      </c>
      <c r="H1526" s="612">
        <f t="shared" si="366"/>
        <v>1515</v>
      </c>
      <c r="I1526" s="598">
        <f t="shared" si="367"/>
        <v>0</v>
      </c>
      <c r="J1526" s="598">
        <f t="shared" si="375"/>
        <v>0</v>
      </c>
      <c r="K1526" s="598">
        <f t="shared" si="368"/>
        <v>0</v>
      </c>
      <c r="L1526" s="598">
        <f t="shared" si="369"/>
        <v>0</v>
      </c>
      <c r="M1526" s="598">
        <f t="shared" si="361"/>
        <v>0</v>
      </c>
      <c r="N1526" s="598">
        <f t="shared" si="370"/>
        <v>0</v>
      </c>
      <c r="V1526" s="598">
        <f t="shared" si="371"/>
        <v>0</v>
      </c>
      <c r="W1526" s="612">
        <f t="shared" si="372"/>
        <v>1515</v>
      </c>
      <c r="X1526" s="610"/>
      <c r="Y1526" s="610"/>
      <c r="AC1526">
        <f t="shared" si="362"/>
        <v>1904</v>
      </c>
      <c r="AD1526">
        <f t="shared" si="363"/>
        <v>2</v>
      </c>
      <c r="AE1526">
        <f t="shared" si="364"/>
        <v>0</v>
      </c>
      <c r="AF1526">
        <f>SUM($AE$10:AE1526)</f>
        <v>0</v>
      </c>
      <c r="AG1526">
        <f t="shared" si="365"/>
        <v>0</v>
      </c>
    </row>
    <row r="1527" spans="6:33" x14ac:dyDescent="0.2">
      <c r="F1527" s="610">
        <f t="shared" si="373"/>
        <v>1904</v>
      </c>
      <c r="G1527">
        <f t="shared" si="374"/>
        <v>1516</v>
      </c>
      <c r="H1527" s="612">
        <f t="shared" si="366"/>
        <v>1516</v>
      </c>
      <c r="I1527" s="598">
        <f t="shared" si="367"/>
        <v>0</v>
      </c>
      <c r="J1527" s="598">
        <f t="shared" si="375"/>
        <v>0</v>
      </c>
      <c r="K1527" s="598">
        <f t="shared" si="368"/>
        <v>0</v>
      </c>
      <c r="L1527" s="598">
        <f t="shared" si="369"/>
        <v>0</v>
      </c>
      <c r="M1527" s="598">
        <f t="shared" si="361"/>
        <v>0</v>
      </c>
      <c r="N1527" s="598">
        <f t="shared" si="370"/>
        <v>0</v>
      </c>
      <c r="V1527" s="598">
        <f t="shared" si="371"/>
        <v>0</v>
      </c>
      <c r="W1527" s="612">
        <f t="shared" si="372"/>
        <v>1516</v>
      </c>
      <c r="X1527" s="610"/>
      <c r="Y1527" s="610"/>
      <c r="AC1527">
        <f t="shared" si="362"/>
        <v>1904</v>
      </c>
      <c r="AD1527">
        <f t="shared" si="363"/>
        <v>2</v>
      </c>
      <c r="AE1527">
        <f t="shared" si="364"/>
        <v>0</v>
      </c>
      <c r="AF1527">
        <f>SUM($AE$10:AE1527)</f>
        <v>0</v>
      </c>
      <c r="AG1527">
        <f t="shared" si="365"/>
        <v>0</v>
      </c>
    </row>
    <row r="1528" spans="6:33" x14ac:dyDescent="0.2">
      <c r="F1528" s="610">
        <f t="shared" si="373"/>
        <v>1904</v>
      </c>
      <c r="G1528">
        <f t="shared" si="374"/>
        <v>1517</v>
      </c>
      <c r="H1528" s="612">
        <f t="shared" si="366"/>
        <v>1517</v>
      </c>
      <c r="I1528" s="598">
        <f t="shared" si="367"/>
        <v>0</v>
      </c>
      <c r="J1528" s="598">
        <f t="shared" si="375"/>
        <v>0</v>
      </c>
      <c r="K1528" s="598">
        <f t="shared" si="368"/>
        <v>0</v>
      </c>
      <c r="L1528" s="598">
        <f t="shared" si="369"/>
        <v>0</v>
      </c>
      <c r="M1528" s="598">
        <f t="shared" si="361"/>
        <v>0</v>
      </c>
      <c r="N1528" s="598">
        <f t="shared" si="370"/>
        <v>0</v>
      </c>
      <c r="V1528" s="598">
        <f t="shared" si="371"/>
        <v>0</v>
      </c>
      <c r="W1528" s="612">
        <f t="shared" si="372"/>
        <v>1517</v>
      </c>
      <c r="X1528" s="610"/>
      <c r="Y1528" s="610"/>
      <c r="AC1528">
        <f t="shared" si="362"/>
        <v>1904</v>
      </c>
      <c r="AD1528">
        <f t="shared" si="363"/>
        <v>2</v>
      </c>
      <c r="AE1528">
        <f t="shared" si="364"/>
        <v>0</v>
      </c>
      <c r="AF1528">
        <f>SUM($AE$10:AE1528)</f>
        <v>0</v>
      </c>
      <c r="AG1528">
        <f t="shared" si="365"/>
        <v>0</v>
      </c>
    </row>
    <row r="1529" spans="6:33" x14ac:dyDescent="0.2">
      <c r="F1529" s="610">
        <f t="shared" si="373"/>
        <v>1904</v>
      </c>
      <c r="G1529">
        <f t="shared" si="374"/>
        <v>1518</v>
      </c>
      <c r="H1529" s="612">
        <f t="shared" si="366"/>
        <v>1518</v>
      </c>
      <c r="I1529" s="598">
        <f t="shared" si="367"/>
        <v>0</v>
      </c>
      <c r="J1529" s="598">
        <f t="shared" si="375"/>
        <v>0</v>
      </c>
      <c r="K1529" s="598">
        <f t="shared" si="368"/>
        <v>0</v>
      </c>
      <c r="L1529" s="598">
        <f t="shared" si="369"/>
        <v>0</v>
      </c>
      <c r="M1529" s="598">
        <f t="shared" si="361"/>
        <v>0</v>
      </c>
      <c r="N1529" s="598">
        <f t="shared" si="370"/>
        <v>0</v>
      </c>
      <c r="V1529" s="598">
        <f t="shared" si="371"/>
        <v>0</v>
      </c>
      <c r="W1529" s="612">
        <f t="shared" si="372"/>
        <v>1518</v>
      </c>
      <c r="X1529" s="610"/>
      <c r="Y1529" s="610"/>
      <c r="AC1529">
        <f t="shared" si="362"/>
        <v>1904</v>
      </c>
      <c r="AD1529">
        <f t="shared" si="363"/>
        <v>2</v>
      </c>
      <c r="AE1529">
        <f t="shared" si="364"/>
        <v>0</v>
      </c>
      <c r="AF1529">
        <f>SUM($AE$10:AE1529)</f>
        <v>0</v>
      </c>
      <c r="AG1529">
        <f t="shared" si="365"/>
        <v>0</v>
      </c>
    </row>
    <row r="1530" spans="6:33" x14ac:dyDescent="0.2">
      <c r="F1530" s="610">
        <f t="shared" si="373"/>
        <v>1904</v>
      </c>
      <c r="G1530">
        <f t="shared" si="374"/>
        <v>1519</v>
      </c>
      <c r="H1530" s="612">
        <f t="shared" si="366"/>
        <v>1519</v>
      </c>
      <c r="I1530" s="598">
        <f t="shared" si="367"/>
        <v>0</v>
      </c>
      <c r="J1530" s="598">
        <f t="shared" si="375"/>
        <v>0</v>
      </c>
      <c r="K1530" s="598">
        <f t="shared" si="368"/>
        <v>0</v>
      </c>
      <c r="L1530" s="598">
        <f t="shared" si="369"/>
        <v>0</v>
      </c>
      <c r="M1530" s="598">
        <f t="shared" si="361"/>
        <v>0</v>
      </c>
      <c r="N1530" s="598">
        <f t="shared" si="370"/>
        <v>0</v>
      </c>
      <c r="V1530" s="598">
        <f t="shared" si="371"/>
        <v>0</v>
      </c>
      <c r="W1530" s="612">
        <f t="shared" si="372"/>
        <v>1519</v>
      </c>
      <c r="X1530" s="610"/>
      <c r="Y1530" s="610"/>
      <c r="AC1530">
        <f t="shared" si="362"/>
        <v>1904</v>
      </c>
      <c r="AD1530">
        <f t="shared" si="363"/>
        <v>2</v>
      </c>
      <c r="AE1530">
        <f t="shared" si="364"/>
        <v>0</v>
      </c>
      <c r="AF1530">
        <f>SUM($AE$10:AE1530)</f>
        <v>0</v>
      </c>
      <c r="AG1530">
        <f t="shared" si="365"/>
        <v>0</v>
      </c>
    </row>
    <row r="1531" spans="6:33" x14ac:dyDescent="0.2">
      <c r="F1531" s="610">
        <f t="shared" si="373"/>
        <v>1904</v>
      </c>
      <c r="G1531">
        <f t="shared" si="374"/>
        <v>1520</v>
      </c>
      <c r="H1531" s="612">
        <f t="shared" si="366"/>
        <v>1520</v>
      </c>
      <c r="I1531" s="598">
        <f t="shared" si="367"/>
        <v>0</v>
      </c>
      <c r="J1531" s="598">
        <f t="shared" si="375"/>
        <v>0</v>
      </c>
      <c r="K1531" s="598">
        <f t="shared" si="368"/>
        <v>0</v>
      </c>
      <c r="L1531" s="598">
        <f t="shared" si="369"/>
        <v>0</v>
      </c>
      <c r="M1531" s="598">
        <f t="shared" si="361"/>
        <v>0</v>
      </c>
      <c r="N1531" s="598">
        <f t="shared" si="370"/>
        <v>0</v>
      </c>
      <c r="V1531" s="598">
        <f t="shared" si="371"/>
        <v>0</v>
      </c>
      <c r="W1531" s="612">
        <f t="shared" si="372"/>
        <v>1520</v>
      </c>
      <c r="X1531" s="610"/>
      <c r="Y1531" s="610"/>
      <c r="AC1531">
        <f t="shared" si="362"/>
        <v>1904</v>
      </c>
      <c r="AD1531">
        <f t="shared" si="363"/>
        <v>2</v>
      </c>
      <c r="AE1531">
        <f t="shared" si="364"/>
        <v>0</v>
      </c>
      <c r="AF1531">
        <f>SUM($AE$10:AE1531)</f>
        <v>0</v>
      </c>
      <c r="AG1531">
        <f t="shared" si="365"/>
        <v>0</v>
      </c>
    </row>
    <row r="1532" spans="6:33" x14ac:dyDescent="0.2">
      <c r="F1532" s="610">
        <f t="shared" si="373"/>
        <v>1904</v>
      </c>
      <c r="G1532">
        <f t="shared" si="374"/>
        <v>1521</v>
      </c>
      <c r="H1532" s="612">
        <f t="shared" si="366"/>
        <v>1521</v>
      </c>
      <c r="I1532" s="598">
        <f t="shared" si="367"/>
        <v>0</v>
      </c>
      <c r="J1532" s="598">
        <f t="shared" si="375"/>
        <v>0</v>
      </c>
      <c r="K1532" s="598">
        <f t="shared" si="368"/>
        <v>0</v>
      </c>
      <c r="L1532" s="598">
        <f t="shared" si="369"/>
        <v>0</v>
      </c>
      <c r="M1532" s="598">
        <f t="shared" si="361"/>
        <v>0</v>
      </c>
      <c r="N1532" s="598">
        <f t="shared" si="370"/>
        <v>0</v>
      </c>
      <c r="V1532" s="598">
        <f t="shared" si="371"/>
        <v>0</v>
      </c>
      <c r="W1532" s="612">
        <f t="shared" si="372"/>
        <v>1521</v>
      </c>
      <c r="X1532" s="610"/>
      <c r="Y1532" s="610"/>
      <c r="AC1532">
        <f t="shared" si="362"/>
        <v>1904</v>
      </c>
      <c r="AD1532">
        <f t="shared" si="363"/>
        <v>2</v>
      </c>
      <c r="AE1532">
        <f t="shared" si="364"/>
        <v>0</v>
      </c>
      <c r="AF1532">
        <f>SUM($AE$10:AE1532)</f>
        <v>0</v>
      </c>
      <c r="AG1532">
        <f t="shared" si="365"/>
        <v>0</v>
      </c>
    </row>
    <row r="1533" spans="6:33" x14ac:dyDescent="0.2">
      <c r="F1533" s="610">
        <f t="shared" si="373"/>
        <v>1904</v>
      </c>
      <c r="G1533">
        <f t="shared" si="374"/>
        <v>1522</v>
      </c>
      <c r="H1533" s="612">
        <f t="shared" si="366"/>
        <v>1522</v>
      </c>
      <c r="I1533" s="598">
        <f t="shared" si="367"/>
        <v>0</v>
      </c>
      <c r="J1533" s="598">
        <f t="shared" si="375"/>
        <v>0</v>
      </c>
      <c r="K1533" s="598">
        <f t="shared" si="368"/>
        <v>0</v>
      </c>
      <c r="L1533" s="598">
        <f t="shared" si="369"/>
        <v>0</v>
      </c>
      <c r="M1533" s="598">
        <f t="shared" si="361"/>
        <v>0</v>
      </c>
      <c r="N1533" s="598">
        <f t="shared" si="370"/>
        <v>0</v>
      </c>
      <c r="V1533" s="598">
        <f t="shared" si="371"/>
        <v>0</v>
      </c>
      <c r="W1533" s="612">
        <f t="shared" si="372"/>
        <v>1522</v>
      </c>
      <c r="X1533" s="610"/>
      <c r="Y1533" s="610"/>
      <c r="AC1533">
        <f t="shared" si="362"/>
        <v>1904</v>
      </c>
      <c r="AD1533">
        <f t="shared" si="363"/>
        <v>3</v>
      </c>
      <c r="AE1533">
        <f t="shared" si="364"/>
        <v>0</v>
      </c>
      <c r="AF1533">
        <f>SUM($AE$10:AE1533)</f>
        <v>0</v>
      </c>
      <c r="AG1533">
        <f t="shared" si="365"/>
        <v>0</v>
      </c>
    </row>
    <row r="1534" spans="6:33" x14ac:dyDescent="0.2">
      <c r="F1534" s="610">
        <f t="shared" si="373"/>
        <v>1904</v>
      </c>
      <c r="G1534">
        <f t="shared" si="374"/>
        <v>1523</v>
      </c>
      <c r="H1534" s="612">
        <f t="shared" si="366"/>
        <v>1523</v>
      </c>
      <c r="I1534" s="598">
        <f t="shared" si="367"/>
        <v>0</v>
      </c>
      <c r="J1534" s="598">
        <f t="shared" si="375"/>
        <v>0</v>
      </c>
      <c r="K1534" s="598">
        <f t="shared" si="368"/>
        <v>0</v>
      </c>
      <c r="L1534" s="598">
        <f t="shared" si="369"/>
        <v>0</v>
      </c>
      <c r="M1534" s="598">
        <f t="shared" si="361"/>
        <v>0</v>
      </c>
      <c r="N1534" s="598">
        <f t="shared" si="370"/>
        <v>0</v>
      </c>
      <c r="V1534" s="598">
        <f t="shared" si="371"/>
        <v>0</v>
      </c>
      <c r="W1534" s="612">
        <f t="shared" si="372"/>
        <v>1523</v>
      </c>
      <c r="X1534" s="610"/>
      <c r="Y1534" s="610"/>
      <c r="AC1534">
        <f t="shared" si="362"/>
        <v>1904</v>
      </c>
      <c r="AD1534">
        <f t="shared" si="363"/>
        <v>3</v>
      </c>
      <c r="AE1534">
        <f t="shared" si="364"/>
        <v>0</v>
      </c>
      <c r="AF1534">
        <f>SUM($AE$10:AE1534)</f>
        <v>0</v>
      </c>
      <c r="AG1534">
        <f t="shared" si="365"/>
        <v>0</v>
      </c>
    </row>
    <row r="1535" spans="6:33" x14ac:dyDescent="0.2">
      <c r="F1535" s="610">
        <f t="shared" si="373"/>
        <v>1904</v>
      </c>
      <c r="G1535">
        <f t="shared" si="374"/>
        <v>1524</v>
      </c>
      <c r="H1535" s="612">
        <f t="shared" si="366"/>
        <v>1524</v>
      </c>
      <c r="I1535" s="598">
        <f t="shared" si="367"/>
        <v>0</v>
      </c>
      <c r="J1535" s="598">
        <f t="shared" si="375"/>
        <v>0</v>
      </c>
      <c r="K1535" s="598">
        <f t="shared" si="368"/>
        <v>0</v>
      </c>
      <c r="L1535" s="598">
        <f t="shared" si="369"/>
        <v>0</v>
      </c>
      <c r="M1535" s="598">
        <f t="shared" si="361"/>
        <v>0</v>
      </c>
      <c r="N1535" s="598">
        <f t="shared" si="370"/>
        <v>0</v>
      </c>
      <c r="V1535" s="598">
        <f t="shared" si="371"/>
        <v>0</v>
      </c>
      <c r="W1535" s="612">
        <f t="shared" si="372"/>
        <v>1524</v>
      </c>
      <c r="X1535" s="610"/>
      <c r="Y1535" s="610"/>
      <c r="AC1535">
        <f t="shared" si="362"/>
        <v>1904</v>
      </c>
      <c r="AD1535">
        <f t="shared" si="363"/>
        <v>3</v>
      </c>
      <c r="AE1535">
        <f t="shared" si="364"/>
        <v>0</v>
      </c>
      <c r="AF1535">
        <f>SUM($AE$10:AE1535)</f>
        <v>0</v>
      </c>
      <c r="AG1535">
        <f t="shared" si="365"/>
        <v>0</v>
      </c>
    </row>
    <row r="1536" spans="6:33" x14ac:dyDescent="0.2">
      <c r="F1536" s="610">
        <f t="shared" si="373"/>
        <v>1904</v>
      </c>
      <c r="G1536">
        <f t="shared" si="374"/>
        <v>1525</v>
      </c>
      <c r="H1536" s="612">
        <f t="shared" si="366"/>
        <v>1525</v>
      </c>
      <c r="I1536" s="598">
        <f t="shared" si="367"/>
        <v>0</v>
      </c>
      <c r="J1536" s="598">
        <f t="shared" si="375"/>
        <v>0</v>
      </c>
      <c r="K1536" s="598">
        <f t="shared" si="368"/>
        <v>0</v>
      </c>
      <c r="L1536" s="598">
        <f t="shared" si="369"/>
        <v>0</v>
      </c>
      <c r="M1536" s="598">
        <f t="shared" si="361"/>
        <v>0</v>
      </c>
      <c r="N1536" s="598">
        <f t="shared" si="370"/>
        <v>0</v>
      </c>
      <c r="V1536" s="598">
        <f t="shared" si="371"/>
        <v>0</v>
      </c>
      <c r="W1536" s="612">
        <f t="shared" si="372"/>
        <v>1525</v>
      </c>
      <c r="X1536" s="610"/>
      <c r="Y1536" s="610"/>
      <c r="AC1536">
        <f t="shared" si="362"/>
        <v>1904</v>
      </c>
      <c r="AD1536">
        <f t="shared" si="363"/>
        <v>3</v>
      </c>
      <c r="AE1536">
        <f t="shared" si="364"/>
        <v>0</v>
      </c>
      <c r="AF1536">
        <f>SUM($AE$10:AE1536)</f>
        <v>0</v>
      </c>
      <c r="AG1536">
        <f t="shared" si="365"/>
        <v>0</v>
      </c>
    </row>
    <row r="1537" spans="6:33" x14ac:dyDescent="0.2">
      <c r="F1537" s="610">
        <f t="shared" si="373"/>
        <v>1904</v>
      </c>
      <c r="G1537">
        <f t="shared" si="374"/>
        <v>1526</v>
      </c>
      <c r="H1537" s="612">
        <f t="shared" si="366"/>
        <v>1526</v>
      </c>
      <c r="I1537" s="598">
        <f t="shared" si="367"/>
        <v>0</v>
      </c>
      <c r="J1537" s="598">
        <f t="shared" si="375"/>
        <v>0</v>
      </c>
      <c r="K1537" s="598">
        <f t="shared" si="368"/>
        <v>0</v>
      </c>
      <c r="L1537" s="598">
        <f t="shared" si="369"/>
        <v>0</v>
      </c>
      <c r="M1537" s="598">
        <f t="shared" si="361"/>
        <v>0</v>
      </c>
      <c r="N1537" s="598">
        <f t="shared" si="370"/>
        <v>0</v>
      </c>
      <c r="V1537" s="598">
        <f t="shared" si="371"/>
        <v>0</v>
      </c>
      <c r="W1537" s="612">
        <f t="shared" si="372"/>
        <v>1526</v>
      </c>
      <c r="X1537" s="610"/>
      <c r="Y1537" s="610"/>
      <c r="AC1537">
        <f t="shared" si="362"/>
        <v>1904</v>
      </c>
      <c r="AD1537">
        <f t="shared" si="363"/>
        <v>3</v>
      </c>
      <c r="AE1537">
        <f t="shared" si="364"/>
        <v>0</v>
      </c>
      <c r="AF1537">
        <f>SUM($AE$10:AE1537)</f>
        <v>0</v>
      </c>
      <c r="AG1537">
        <f t="shared" si="365"/>
        <v>0</v>
      </c>
    </row>
    <row r="1538" spans="6:33" x14ac:dyDescent="0.2">
      <c r="F1538" s="610">
        <f t="shared" si="373"/>
        <v>1904</v>
      </c>
      <c r="G1538">
        <f t="shared" si="374"/>
        <v>1527</v>
      </c>
      <c r="H1538" s="612">
        <f t="shared" si="366"/>
        <v>1527</v>
      </c>
      <c r="I1538" s="598">
        <f t="shared" si="367"/>
        <v>0</v>
      </c>
      <c r="J1538" s="598">
        <f t="shared" si="375"/>
        <v>0</v>
      </c>
      <c r="K1538" s="598">
        <f t="shared" si="368"/>
        <v>0</v>
      </c>
      <c r="L1538" s="598">
        <f t="shared" si="369"/>
        <v>0</v>
      </c>
      <c r="M1538" s="598">
        <f t="shared" si="361"/>
        <v>0</v>
      </c>
      <c r="N1538" s="598">
        <f t="shared" si="370"/>
        <v>0</v>
      </c>
      <c r="V1538" s="598">
        <f t="shared" si="371"/>
        <v>0</v>
      </c>
      <c r="W1538" s="612">
        <f t="shared" si="372"/>
        <v>1527</v>
      </c>
      <c r="X1538" s="610"/>
      <c r="Y1538" s="610"/>
      <c r="AC1538">
        <f t="shared" si="362"/>
        <v>1904</v>
      </c>
      <c r="AD1538">
        <f t="shared" si="363"/>
        <v>3</v>
      </c>
      <c r="AE1538">
        <f t="shared" si="364"/>
        <v>0</v>
      </c>
      <c r="AF1538">
        <f>SUM($AE$10:AE1538)</f>
        <v>0</v>
      </c>
      <c r="AG1538">
        <f t="shared" si="365"/>
        <v>0</v>
      </c>
    </row>
    <row r="1539" spans="6:33" x14ac:dyDescent="0.2">
      <c r="F1539" s="610">
        <f t="shared" si="373"/>
        <v>1904</v>
      </c>
      <c r="G1539">
        <f t="shared" si="374"/>
        <v>1528</v>
      </c>
      <c r="H1539" s="612">
        <f t="shared" si="366"/>
        <v>1528</v>
      </c>
      <c r="I1539" s="598">
        <f t="shared" si="367"/>
        <v>0</v>
      </c>
      <c r="J1539" s="598">
        <f t="shared" si="375"/>
        <v>0</v>
      </c>
      <c r="K1539" s="598">
        <f t="shared" si="368"/>
        <v>0</v>
      </c>
      <c r="L1539" s="598">
        <f t="shared" si="369"/>
        <v>0</v>
      </c>
      <c r="M1539" s="598">
        <f t="shared" si="361"/>
        <v>0</v>
      </c>
      <c r="N1539" s="598">
        <f t="shared" si="370"/>
        <v>0</v>
      </c>
      <c r="V1539" s="598">
        <f t="shared" si="371"/>
        <v>0</v>
      </c>
      <c r="W1539" s="612">
        <f t="shared" si="372"/>
        <v>1528</v>
      </c>
      <c r="X1539" s="610"/>
      <c r="Y1539" s="610"/>
      <c r="AC1539">
        <f t="shared" si="362"/>
        <v>1904</v>
      </c>
      <c r="AD1539">
        <f t="shared" si="363"/>
        <v>3</v>
      </c>
      <c r="AE1539">
        <f t="shared" si="364"/>
        <v>0</v>
      </c>
      <c r="AF1539">
        <f>SUM($AE$10:AE1539)</f>
        <v>0</v>
      </c>
      <c r="AG1539">
        <f t="shared" si="365"/>
        <v>0</v>
      </c>
    </row>
    <row r="1540" spans="6:33" x14ac:dyDescent="0.2">
      <c r="F1540" s="610">
        <f t="shared" si="373"/>
        <v>1904</v>
      </c>
      <c r="G1540">
        <f t="shared" si="374"/>
        <v>1529</v>
      </c>
      <c r="H1540" s="612">
        <f t="shared" si="366"/>
        <v>1529</v>
      </c>
      <c r="I1540" s="598">
        <f t="shared" si="367"/>
        <v>0</v>
      </c>
      <c r="J1540" s="598">
        <f t="shared" si="375"/>
        <v>0</v>
      </c>
      <c r="K1540" s="598">
        <f t="shared" si="368"/>
        <v>0</v>
      </c>
      <c r="L1540" s="598">
        <f t="shared" si="369"/>
        <v>0</v>
      </c>
      <c r="M1540" s="598">
        <f t="shared" si="361"/>
        <v>0</v>
      </c>
      <c r="N1540" s="598">
        <f t="shared" si="370"/>
        <v>0</v>
      </c>
      <c r="V1540" s="598">
        <f t="shared" si="371"/>
        <v>0</v>
      </c>
      <c r="W1540" s="612">
        <f t="shared" si="372"/>
        <v>1529</v>
      </c>
      <c r="X1540" s="610"/>
      <c r="Y1540" s="610"/>
      <c r="AC1540">
        <f t="shared" si="362"/>
        <v>1904</v>
      </c>
      <c r="AD1540">
        <f t="shared" si="363"/>
        <v>3</v>
      </c>
      <c r="AE1540">
        <f t="shared" si="364"/>
        <v>0</v>
      </c>
      <c r="AF1540">
        <f>SUM($AE$10:AE1540)</f>
        <v>0</v>
      </c>
      <c r="AG1540">
        <f t="shared" si="365"/>
        <v>0</v>
      </c>
    </row>
    <row r="1541" spans="6:33" x14ac:dyDescent="0.2">
      <c r="F1541" s="610">
        <f t="shared" si="373"/>
        <v>1904</v>
      </c>
      <c r="G1541">
        <f t="shared" si="374"/>
        <v>1530</v>
      </c>
      <c r="H1541" s="612">
        <f t="shared" si="366"/>
        <v>1530</v>
      </c>
      <c r="I1541" s="598">
        <f t="shared" si="367"/>
        <v>0</v>
      </c>
      <c r="J1541" s="598">
        <f t="shared" si="375"/>
        <v>0</v>
      </c>
      <c r="K1541" s="598">
        <f t="shared" si="368"/>
        <v>0</v>
      </c>
      <c r="L1541" s="598">
        <f t="shared" si="369"/>
        <v>0</v>
      </c>
      <c r="M1541" s="598">
        <f t="shared" si="361"/>
        <v>0</v>
      </c>
      <c r="N1541" s="598">
        <f t="shared" si="370"/>
        <v>0</v>
      </c>
      <c r="V1541" s="598">
        <f t="shared" si="371"/>
        <v>0</v>
      </c>
      <c r="W1541" s="612">
        <f t="shared" si="372"/>
        <v>1530</v>
      </c>
      <c r="X1541" s="610"/>
      <c r="Y1541" s="610"/>
      <c r="AC1541">
        <f t="shared" si="362"/>
        <v>1904</v>
      </c>
      <c r="AD1541">
        <f t="shared" si="363"/>
        <v>3</v>
      </c>
      <c r="AE1541">
        <f t="shared" si="364"/>
        <v>0</v>
      </c>
      <c r="AF1541">
        <f>SUM($AE$10:AE1541)</f>
        <v>0</v>
      </c>
      <c r="AG1541">
        <f t="shared" si="365"/>
        <v>0</v>
      </c>
    </row>
    <row r="1542" spans="6:33" x14ac:dyDescent="0.2">
      <c r="F1542" s="610">
        <f t="shared" si="373"/>
        <v>1904</v>
      </c>
      <c r="G1542">
        <f t="shared" si="374"/>
        <v>1531</v>
      </c>
      <c r="H1542" s="612">
        <f t="shared" si="366"/>
        <v>1531</v>
      </c>
      <c r="I1542" s="598">
        <f t="shared" si="367"/>
        <v>0</v>
      </c>
      <c r="J1542" s="598">
        <f t="shared" si="375"/>
        <v>0</v>
      </c>
      <c r="K1542" s="598">
        <f t="shared" si="368"/>
        <v>0</v>
      </c>
      <c r="L1542" s="598">
        <f t="shared" si="369"/>
        <v>0</v>
      </c>
      <c r="M1542" s="598">
        <f t="shared" si="361"/>
        <v>0</v>
      </c>
      <c r="N1542" s="598">
        <f t="shared" si="370"/>
        <v>0</v>
      </c>
      <c r="V1542" s="598">
        <f t="shared" si="371"/>
        <v>0</v>
      </c>
      <c r="W1542" s="612">
        <f t="shared" si="372"/>
        <v>1531</v>
      </c>
      <c r="X1542" s="610"/>
      <c r="Y1542" s="610"/>
      <c r="AC1542">
        <f t="shared" si="362"/>
        <v>1904</v>
      </c>
      <c r="AD1542">
        <f t="shared" si="363"/>
        <v>3</v>
      </c>
      <c r="AE1542">
        <f t="shared" si="364"/>
        <v>0</v>
      </c>
      <c r="AF1542">
        <f>SUM($AE$10:AE1542)</f>
        <v>0</v>
      </c>
      <c r="AG1542">
        <f t="shared" si="365"/>
        <v>0</v>
      </c>
    </row>
    <row r="1543" spans="6:33" x14ac:dyDescent="0.2">
      <c r="F1543" s="610">
        <f t="shared" si="373"/>
        <v>1904</v>
      </c>
      <c r="G1543">
        <f t="shared" si="374"/>
        <v>1532</v>
      </c>
      <c r="H1543" s="612">
        <f t="shared" si="366"/>
        <v>1532</v>
      </c>
      <c r="I1543" s="598">
        <f t="shared" si="367"/>
        <v>0</v>
      </c>
      <c r="J1543" s="598">
        <f t="shared" si="375"/>
        <v>0</v>
      </c>
      <c r="K1543" s="598">
        <f t="shared" si="368"/>
        <v>0</v>
      </c>
      <c r="L1543" s="598">
        <f t="shared" si="369"/>
        <v>0</v>
      </c>
      <c r="M1543" s="598">
        <f t="shared" si="361"/>
        <v>0</v>
      </c>
      <c r="N1543" s="598">
        <f t="shared" si="370"/>
        <v>0</v>
      </c>
      <c r="V1543" s="598">
        <f t="shared" si="371"/>
        <v>0</v>
      </c>
      <c r="W1543" s="612">
        <f t="shared" si="372"/>
        <v>1532</v>
      </c>
      <c r="X1543" s="610"/>
      <c r="Y1543" s="610"/>
      <c r="AC1543">
        <f t="shared" si="362"/>
        <v>1904</v>
      </c>
      <c r="AD1543">
        <f t="shared" si="363"/>
        <v>3</v>
      </c>
      <c r="AE1543">
        <f t="shared" si="364"/>
        <v>0</v>
      </c>
      <c r="AF1543">
        <f>SUM($AE$10:AE1543)</f>
        <v>0</v>
      </c>
      <c r="AG1543">
        <f t="shared" si="365"/>
        <v>0</v>
      </c>
    </row>
    <row r="1544" spans="6:33" x14ac:dyDescent="0.2">
      <c r="F1544" s="610">
        <f t="shared" si="373"/>
        <v>1904</v>
      </c>
      <c r="G1544">
        <f t="shared" si="374"/>
        <v>1533</v>
      </c>
      <c r="H1544" s="612">
        <f t="shared" si="366"/>
        <v>1533</v>
      </c>
      <c r="I1544" s="598">
        <f t="shared" si="367"/>
        <v>0</v>
      </c>
      <c r="J1544" s="598">
        <f t="shared" si="375"/>
        <v>0</v>
      </c>
      <c r="K1544" s="598">
        <f t="shared" si="368"/>
        <v>0</v>
      </c>
      <c r="L1544" s="598">
        <f t="shared" si="369"/>
        <v>0</v>
      </c>
      <c r="M1544" s="598">
        <f t="shared" si="361"/>
        <v>0</v>
      </c>
      <c r="N1544" s="598">
        <f t="shared" si="370"/>
        <v>0</v>
      </c>
      <c r="V1544" s="598">
        <f t="shared" si="371"/>
        <v>0</v>
      </c>
      <c r="W1544" s="612">
        <f t="shared" si="372"/>
        <v>1533</v>
      </c>
      <c r="X1544" s="610"/>
      <c r="Y1544" s="610"/>
      <c r="AC1544">
        <f t="shared" si="362"/>
        <v>1904</v>
      </c>
      <c r="AD1544">
        <f t="shared" si="363"/>
        <v>3</v>
      </c>
      <c r="AE1544">
        <f t="shared" si="364"/>
        <v>0</v>
      </c>
      <c r="AF1544">
        <f>SUM($AE$10:AE1544)</f>
        <v>0</v>
      </c>
      <c r="AG1544">
        <f t="shared" si="365"/>
        <v>0</v>
      </c>
    </row>
    <row r="1545" spans="6:33" x14ac:dyDescent="0.2">
      <c r="F1545" s="610">
        <f t="shared" si="373"/>
        <v>1904</v>
      </c>
      <c r="G1545">
        <f t="shared" si="374"/>
        <v>1534</v>
      </c>
      <c r="H1545" s="612">
        <f t="shared" si="366"/>
        <v>1534</v>
      </c>
      <c r="I1545" s="598">
        <f t="shared" si="367"/>
        <v>0</v>
      </c>
      <c r="J1545" s="598">
        <f t="shared" si="375"/>
        <v>0</v>
      </c>
      <c r="K1545" s="598">
        <f t="shared" si="368"/>
        <v>0</v>
      </c>
      <c r="L1545" s="598">
        <f t="shared" si="369"/>
        <v>0</v>
      </c>
      <c r="M1545" s="598">
        <f t="shared" si="361"/>
        <v>0</v>
      </c>
      <c r="N1545" s="598">
        <f t="shared" si="370"/>
        <v>0</v>
      </c>
      <c r="V1545" s="598">
        <f t="shared" si="371"/>
        <v>0</v>
      </c>
      <c r="W1545" s="612">
        <f t="shared" si="372"/>
        <v>1534</v>
      </c>
      <c r="X1545" s="610"/>
      <c r="Y1545" s="610"/>
      <c r="AC1545">
        <f t="shared" si="362"/>
        <v>1904</v>
      </c>
      <c r="AD1545">
        <f t="shared" si="363"/>
        <v>3</v>
      </c>
      <c r="AE1545">
        <f t="shared" si="364"/>
        <v>0</v>
      </c>
      <c r="AF1545">
        <f>SUM($AE$10:AE1545)</f>
        <v>0</v>
      </c>
      <c r="AG1545">
        <f t="shared" si="365"/>
        <v>0</v>
      </c>
    </row>
    <row r="1546" spans="6:33" x14ac:dyDescent="0.2">
      <c r="F1546" s="610">
        <f t="shared" si="373"/>
        <v>1904</v>
      </c>
      <c r="G1546">
        <f t="shared" si="374"/>
        <v>1535</v>
      </c>
      <c r="H1546" s="612">
        <f t="shared" si="366"/>
        <v>1535</v>
      </c>
      <c r="I1546" s="598">
        <f t="shared" si="367"/>
        <v>0</v>
      </c>
      <c r="J1546" s="598">
        <f t="shared" si="375"/>
        <v>0</v>
      </c>
      <c r="K1546" s="598">
        <f t="shared" si="368"/>
        <v>0</v>
      </c>
      <c r="L1546" s="598">
        <f t="shared" si="369"/>
        <v>0</v>
      </c>
      <c r="M1546" s="598">
        <f t="shared" si="361"/>
        <v>0</v>
      </c>
      <c r="N1546" s="598">
        <f t="shared" si="370"/>
        <v>0</v>
      </c>
      <c r="V1546" s="598">
        <f t="shared" si="371"/>
        <v>0</v>
      </c>
      <c r="W1546" s="612">
        <f t="shared" si="372"/>
        <v>1535</v>
      </c>
      <c r="X1546" s="610"/>
      <c r="Y1546" s="610"/>
      <c r="AC1546">
        <f t="shared" si="362"/>
        <v>1904</v>
      </c>
      <c r="AD1546">
        <f t="shared" si="363"/>
        <v>3</v>
      </c>
      <c r="AE1546">
        <f t="shared" si="364"/>
        <v>0</v>
      </c>
      <c r="AF1546">
        <f>SUM($AE$10:AE1546)</f>
        <v>0</v>
      </c>
      <c r="AG1546">
        <f t="shared" si="365"/>
        <v>0</v>
      </c>
    </row>
    <row r="1547" spans="6:33" x14ac:dyDescent="0.2">
      <c r="F1547" s="610">
        <f t="shared" si="373"/>
        <v>1904</v>
      </c>
      <c r="G1547">
        <f t="shared" si="374"/>
        <v>1536</v>
      </c>
      <c r="H1547" s="612">
        <f t="shared" si="366"/>
        <v>1536</v>
      </c>
      <c r="I1547" s="598">
        <f t="shared" si="367"/>
        <v>0</v>
      </c>
      <c r="J1547" s="598">
        <f t="shared" si="375"/>
        <v>0</v>
      </c>
      <c r="K1547" s="598">
        <f t="shared" si="368"/>
        <v>0</v>
      </c>
      <c r="L1547" s="598">
        <f t="shared" si="369"/>
        <v>0</v>
      </c>
      <c r="M1547" s="598">
        <f t="shared" ref="M1547:M1610" si="376">IF(AND(H1547&gt;$C$7,H1547&lt;$C$8),$C$5,0)</f>
        <v>0</v>
      </c>
      <c r="N1547" s="598">
        <f t="shared" si="370"/>
        <v>0</v>
      </c>
      <c r="V1547" s="598">
        <f t="shared" si="371"/>
        <v>0</v>
      </c>
      <c r="W1547" s="612">
        <f t="shared" si="372"/>
        <v>1536</v>
      </c>
      <c r="X1547" s="610"/>
      <c r="Y1547" s="610"/>
      <c r="AC1547">
        <f t="shared" ref="AC1547:AC1610" si="377">YEAR(H1547)</f>
        <v>1904</v>
      </c>
      <c r="AD1547">
        <f t="shared" ref="AD1547:AD1610" si="378">MONTH(H1547)</f>
        <v>3</v>
      </c>
      <c r="AE1547">
        <f t="shared" ref="AE1547:AE1610" si="379">IF(AND(AD1547&lt;&gt;AD1546,H1546&gt;=$C$6,H1547&lt;=$C$7),$C$11,0)</f>
        <v>0</v>
      </c>
      <c r="AF1547">
        <f>SUM($AE$10:AE1547)</f>
        <v>0</v>
      </c>
      <c r="AG1547">
        <f t="shared" ref="AG1547:AG1610" si="380">IF(G1547&lt;=$C$9,$D$4*IF(H1547&lt;=$C$7,AF1547,0),0)</f>
        <v>0</v>
      </c>
    </row>
    <row r="1548" spans="6:33" x14ac:dyDescent="0.2">
      <c r="F1548" s="610">
        <f t="shared" si="373"/>
        <v>1904</v>
      </c>
      <c r="G1548">
        <f t="shared" si="374"/>
        <v>1537</v>
      </c>
      <c r="H1548" s="612">
        <f t="shared" ref="H1548:H1611" si="381">$C$6+G1548</f>
        <v>1537</v>
      </c>
      <c r="I1548" s="598">
        <f t="shared" ref="I1548:I1611" si="382">IF(H1548&lt;=$C$7,G1548*($C$5/$C$9),0)</f>
        <v>0</v>
      </c>
      <c r="J1548" s="598">
        <f t="shared" si="375"/>
        <v>0</v>
      </c>
      <c r="K1548" s="598">
        <f t="shared" ref="K1548:K1611" si="383">IF(G1548&lt;=$C$9,I1548*$D$4,0)</f>
        <v>0</v>
      </c>
      <c r="L1548" s="598">
        <f t="shared" ref="L1548:L1611" si="384">IF(G1548&lt;=$C$9,$D$4*IF(H1548&lt;=$C$7,J1548,0),0)</f>
        <v>0</v>
      </c>
      <c r="M1548" s="598">
        <f t="shared" si="376"/>
        <v>0</v>
      </c>
      <c r="N1548" s="598">
        <f t="shared" ref="N1548:N1611" si="385">IF(AND(H1548&gt;$C$7,H1548&lt;$C$8),$C$5*$D$4,0)</f>
        <v>0</v>
      </c>
      <c r="V1548" s="598">
        <f t="shared" ref="V1548:V1611" si="386">IF(I1548-I1547+M1548-M1547&lt;0,0,I1548-I1547+M1548-M1547)</f>
        <v>0</v>
      </c>
      <c r="W1548" s="612">
        <f t="shared" ref="W1548:W1611" si="387">H1548</f>
        <v>1537</v>
      </c>
      <c r="X1548" s="610"/>
      <c r="Y1548" s="610"/>
      <c r="AC1548">
        <f t="shared" si="377"/>
        <v>1904</v>
      </c>
      <c r="AD1548">
        <f t="shared" si="378"/>
        <v>3</v>
      </c>
      <c r="AE1548">
        <f t="shared" si="379"/>
        <v>0</v>
      </c>
      <c r="AF1548">
        <f>SUM($AE$10:AE1548)</f>
        <v>0</v>
      </c>
      <c r="AG1548">
        <f t="shared" si="380"/>
        <v>0</v>
      </c>
    </row>
    <row r="1549" spans="6:33" x14ac:dyDescent="0.2">
      <c r="F1549" s="610">
        <f t="shared" ref="F1549:F1612" si="388">YEAR(H1549)</f>
        <v>1904</v>
      </c>
      <c r="G1549">
        <f t="shared" ref="G1549:G1612" si="389">1+G1548</f>
        <v>1538</v>
      </c>
      <c r="H1549" s="612">
        <f t="shared" si="381"/>
        <v>1538</v>
      </c>
      <c r="I1549" s="598">
        <f t="shared" si="382"/>
        <v>0</v>
      </c>
      <c r="J1549" s="598">
        <f t="shared" ref="J1549:J1612" si="390">IF(H1549&lt;=$C$7,$C$5/2,0)</f>
        <v>0</v>
      </c>
      <c r="K1549" s="598">
        <f t="shared" si="383"/>
        <v>0</v>
      </c>
      <c r="L1549" s="598">
        <f t="shared" si="384"/>
        <v>0</v>
      </c>
      <c r="M1549" s="598">
        <f t="shared" si="376"/>
        <v>0</v>
      </c>
      <c r="N1549" s="598">
        <f t="shared" si="385"/>
        <v>0</v>
      </c>
      <c r="V1549" s="598">
        <f t="shared" si="386"/>
        <v>0</v>
      </c>
      <c r="W1549" s="612">
        <f t="shared" si="387"/>
        <v>1538</v>
      </c>
      <c r="X1549" s="610"/>
      <c r="Y1549" s="610"/>
      <c r="AC1549">
        <f t="shared" si="377"/>
        <v>1904</v>
      </c>
      <c r="AD1549">
        <f t="shared" si="378"/>
        <v>3</v>
      </c>
      <c r="AE1549">
        <f t="shared" si="379"/>
        <v>0</v>
      </c>
      <c r="AF1549">
        <f>SUM($AE$10:AE1549)</f>
        <v>0</v>
      </c>
      <c r="AG1549">
        <f t="shared" si="380"/>
        <v>0</v>
      </c>
    </row>
    <row r="1550" spans="6:33" x14ac:dyDescent="0.2">
      <c r="F1550" s="610">
        <f t="shared" si="388"/>
        <v>1904</v>
      </c>
      <c r="G1550">
        <f t="shared" si="389"/>
        <v>1539</v>
      </c>
      <c r="H1550" s="612">
        <f t="shared" si="381"/>
        <v>1539</v>
      </c>
      <c r="I1550" s="598">
        <f t="shared" si="382"/>
        <v>0</v>
      </c>
      <c r="J1550" s="598">
        <f t="shared" si="390"/>
        <v>0</v>
      </c>
      <c r="K1550" s="598">
        <f t="shared" si="383"/>
        <v>0</v>
      </c>
      <c r="L1550" s="598">
        <f t="shared" si="384"/>
        <v>0</v>
      </c>
      <c r="M1550" s="598">
        <f t="shared" si="376"/>
        <v>0</v>
      </c>
      <c r="N1550" s="598">
        <f t="shared" si="385"/>
        <v>0</v>
      </c>
      <c r="V1550" s="598">
        <f t="shared" si="386"/>
        <v>0</v>
      </c>
      <c r="W1550" s="612">
        <f t="shared" si="387"/>
        <v>1539</v>
      </c>
      <c r="X1550" s="610"/>
      <c r="Y1550" s="610"/>
      <c r="AC1550">
        <f t="shared" si="377"/>
        <v>1904</v>
      </c>
      <c r="AD1550">
        <f t="shared" si="378"/>
        <v>3</v>
      </c>
      <c r="AE1550">
        <f t="shared" si="379"/>
        <v>0</v>
      </c>
      <c r="AF1550">
        <f>SUM($AE$10:AE1550)</f>
        <v>0</v>
      </c>
      <c r="AG1550">
        <f t="shared" si="380"/>
        <v>0</v>
      </c>
    </row>
    <row r="1551" spans="6:33" x14ac:dyDescent="0.2">
      <c r="F1551" s="610">
        <f t="shared" si="388"/>
        <v>1904</v>
      </c>
      <c r="G1551">
        <f t="shared" si="389"/>
        <v>1540</v>
      </c>
      <c r="H1551" s="612">
        <f t="shared" si="381"/>
        <v>1540</v>
      </c>
      <c r="I1551" s="598">
        <f t="shared" si="382"/>
        <v>0</v>
      </c>
      <c r="J1551" s="598">
        <f t="shared" si="390"/>
        <v>0</v>
      </c>
      <c r="K1551" s="598">
        <f t="shared" si="383"/>
        <v>0</v>
      </c>
      <c r="L1551" s="598">
        <f t="shared" si="384"/>
        <v>0</v>
      </c>
      <c r="M1551" s="598">
        <f t="shared" si="376"/>
        <v>0</v>
      </c>
      <c r="N1551" s="598">
        <f t="shared" si="385"/>
        <v>0</v>
      </c>
      <c r="V1551" s="598">
        <f t="shared" si="386"/>
        <v>0</v>
      </c>
      <c r="W1551" s="612">
        <f t="shared" si="387"/>
        <v>1540</v>
      </c>
      <c r="X1551" s="610"/>
      <c r="Y1551" s="610"/>
      <c r="AC1551">
        <f t="shared" si="377"/>
        <v>1904</v>
      </c>
      <c r="AD1551">
        <f t="shared" si="378"/>
        <v>3</v>
      </c>
      <c r="AE1551">
        <f t="shared" si="379"/>
        <v>0</v>
      </c>
      <c r="AF1551">
        <f>SUM($AE$10:AE1551)</f>
        <v>0</v>
      </c>
      <c r="AG1551">
        <f t="shared" si="380"/>
        <v>0</v>
      </c>
    </row>
    <row r="1552" spans="6:33" x14ac:dyDescent="0.2">
      <c r="F1552" s="610">
        <f t="shared" si="388"/>
        <v>1904</v>
      </c>
      <c r="G1552">
        <f t="shared" si="389"/>
        <v>1541</v>
      </c>
      <c r="H1552" s="612">
        <f t="shared" si="381"/>
        <v>1541</v>
      </c>
      <c r="I1552" s="598">
        <f t="shared" si="382"/>
        <v>0</v>
      </c>
      <c r="J1552" s="598">
        <f t="shared" si="390"/>
        <v>0</v>
      </c>
      <c r="K1552" s="598">
        <f t="shared" si="383"/>
        <v>0</v>
      </c>
      <c r="L1552" s="598">
        <f t="shared" si="384"/>
        <v>0</v>
      </c>
      <c r="M1552" s="598">
        <f t="shared" si="376"/>
        <v>0</v>
      </c>
      <c r="N1552" s="598">
        <f t="shared" si="385"/>
        <v>0</v>
      </c>
      <c r="V1552" s="598">
        <f t="shared" si="386"/>
        <v>0</v>
      </c>
      <c r="W1552" s="612">
        <f t="shared" si="387"/>
        <v>1541</v>
      </c>
      <c r="X1552" s="610"/>
      <c r="Y1552" s="610"/>
      <c r="AC1552">
        <f t="shared" si="377"/>
        <v>1904</v>
      </c>
      <c r="AD1552">
        <f t="shared" si="378"/>
        <v>3</v>
      </c>
      <c r="AE1552">
        <f t="shared" si="379"/>
        <v>0</v>
      </c>
      <c r="AF1552">
        <f>SUM($AE$10:AE1552)</f>
        <v>0</v>
      </c>
      <c r="AG1552">
        <f t="shared" si="380"/>
        <v>0</v>
      </c>
    </row>
    <row r="1553" spans="6:33" x14ac:dyDescent="0.2">
      <c r="F1553" s="610">
        <f t="shared" si="388"/>
        <v>1904</v>
      </c>
      <c r="G1553">
        <f t="shared" si="389"/>
        <v>1542</v>
      </c>
      <c r="H1553" s="612">
        <f t="shared" si="381"/>
        <v>1542</v>
      </c>
      <c r="I1553" s="598">
        <f t="shared" si="382"/>
        <v>0</v>
      </c>
      <c r="J1553" s="598">
        <f t="shared" si="390"/>
        <v>0</v>
      </c>
      <c r="K1553" s="598">
        <f t="shared" si="383"/>
        <v>0</v>
      </c>
      <c r="L1553" s="598">
        <f t="shared" si="384"/>
        <v>0</v>
      </c>
      <c r="M1553" s="598">
        <f t="shared" si="376"/>
        <v>0</v>
      </c>
      <c r="N1553" s="598">
        <f t="shared" si="385"/>
        <v>0</v>
      </c>
      <c r="V1553" s="598">
        <f t="shared" si="386"/>
        <v>0</v>
      </c>
      <c r="W1553" s="612">
        <f t="shared" si="387"/>
        <v>1542</v>
      </c>
      <c r="X1553" s="610"/>
      <c r="Y1553" s="610"/>
      <c r="AC1553">
        <f t="shared" si="377"/>
        <v>1904</v>
      </c>
      <c r="AD1553">
        <f t="shared" si="378"/>
        <v>3</v>
      </c>
      <c r="AE1553">
        <f t="shared" si="379"/>
        <v>0</v>
      </c>
      <c r="AF1553">
        <f>SUM($AE$10:AE1553)</f>
        <v>0</v>
      </c>
      <c r="AG1553">
        <f t="shared" si="380"/>
        <v>0</v>
      </c>
    </row>
    <row r="1554" spans="6:33" x14ac:dyDescent="0.2">
      <c r="F1554" s="610">
        <f t="shared" si="388"/>
        <v>1904</v>
      </c>
      <c r="G1554">
        <f t="shared" si="389"/>
        <v>1543</v>
      </c>
      <c r="H1554" s="612">
        <f t="shared" si="381"/>
        <v>1543</v>
      </c>
      <c r="I1554" s="598">
        <f t="shared" si="382"/>
        <v>0</v>
      </c>
      <c r="J1554" s="598">
        <f t="shared" si="390"/>
        <v>0</v>
      </c>
      <c r="K1554" s="598">
        <f t="shared" si="383"/>
        <v>0</v>
      </c>
      <c r="L1554" s="598">
        <f t="shared" si="384"/>
        <v>0</v>
      </c>
      <c r="M1554" s="598">
        <f t="shared" si="376"/>
        <v>0</v>
      </c>
      <c r="N1554" s="598">
        <f t="shared" si="385"/>
        <v>0</v>
      </c>
      <c r="V1554" s="598">
        <f t="shared" si="386"/>
        <v>0</v>
      </c>
      <c r="W1554" s="612">
        <f t="shared" si="387"/>
        <v>1543</v>
      </c>
      <c r="X1554" s="610"/>
      <c r="Y1554" s="610"/>
      <c r="AC1554">
        <f t="shared" si="377"/>
        <v>1904</v>
      </c>
      <c r="AD1554">
        <f t="shared" si="378"/>
        <v>3</v>
      </c>
      <c r="AE1554">
        <f t="shared" si="379"/>
        <v>0</v>
      </c>
      <c r="AF1554">
        <f>SUM($AE$10:AE1554)</f>
        <v>0</v>
      </c>
      <c r="AG1554">
        <f t="shared" si="380"/>
        <v>0</v>
      </c>
    </row>
    <row r="1555" spans="6:33" x14ac:dyDescent="0.2">
      <c r="F1555" s="610">
        <f t="shared" si="388"/>
        <v>1904</v>
      </c>
      <c r="G1555">
        <f t="shared" si="389"/>
        <v>1544</v>
      </c>
      <c r="H1555" s="612">
        <f t="shared" si="381"/>
        <v>1544</v>
      </c>
      <c r="I1555" s="598">
        <f t="shared" si="382"/>
        <v>0</v>
      </c>
      <c r="J1555" s="598">
        <f t="shared" si="390"/>
        <v>0</v>
      </c>
      <c r="K1555" s="598">
        <f t="shared" si="383"/>
        <v>0</v>
      </c>
      <c r="L1555" s="598">
        <f t="shared" si="384"/>
        <v>0</v>
      </c>
      <c r="M1555" s="598">
        <f t="shared" si="376"/>
        <v>0</v>
      </c>
      <c r="N1555" s="598">
        <f t="shared" si="385"/>
        <v>0</v>
      </c>
      <c r="V1555" s="598">
        <f t="shared" si="386"/>
        <v>0</v>
      </c>
      <c r="W1555" s="612">
        <f t="shared" si="387"/>
        <v>1544</v>
      </c>
      <c r="X1555" s="610"/>
      <c r="Y1555" s="610"/>
      <c r="AC1555">
        <f t="shared" si="377"/>
        <v>1904</v>
      </c>
      <c r="AD1555">
        <f t="shared" si="378"/>
        <v>3</v>
      </c>
      <c r="AE1555">
        <f t="shared" si="379"/>
        <v>0</v>
      </c>
      <c r="AF1555">
        <f>SUM($AE$10:AE1555)</f>
        <v>0</v>
      </c>
      <c r="AG1555">
        <f t="shared" si="380"/>
        <v>0</v>
      </c>
    </row>
    <row r="1556" spans="6:33" x14ac:dyDescent="0.2">
      <c r="F1556" s="610">
        <f t="shared" si="388"/>
        <v>1904</v>
      </c>
      <c r="G1556">
        <f t="shared" si="389"/>
        <v>1545</v>
      </c>
      <c r="H1556" s="612">
        <f t="shared" si="381"/>
        <v>1545</v>
      </c>
      <c r="I1556" s="598">
        <f t="shared" si="382"/>
        <v>0</v>
      </c>
      <c r="J1556" s="598">
        <f t="shared" si="390"/>
        <v>0</v>
      </c>
      <c r="K1556" s="598">
        <f t="shared" si="383"/>
        <v>0</v>
      </c>
      <c r="L1556" s="598">
        <f t="shared" si="384"/>
        <v>0</v>
      </c>
      <c r="M1556" s="598">
        <f t="shared" si="376"/>
        <v>0</v>
      </c>
      <c r="N1556" s="598">
        <f t="shared" si="385"/>
        <v>0</v>
      </c>
      <c r="V1556" s="598">
        <f t="shared" si="386"/>
        <v>0</v>
      </c>
      <c r="W1556" s="612">
        <f t="shared" si="387"/>
        <v>1545</v>
      </c>
      <c r="X1556" s="610"/>
      <c r="Y1556" s="610"/>
      <c r="AC1556">
        <f t="shared" si="377"/>
        <v>1904</v>
      </c>
      <c r="AD1556">
        <f t="shared" si="378"/>
        <v>3</v>
      </c>
      <c r="AE1556">
        <f t="shared" si="379"/>
        <v>0</v>
      </c>
      <c r="AF1556">
        <f>SUM($AE$10:AE1556)</f>
        <v>0</v>
      </c>
      <c r="AG1556">
        <f t="shared" si="380"/>
        <v>0</v>
      </c>
    </row>
    <row r="1557" spans="6:33" x14ac:dyDescent="0.2">
      <c r="F1557" s="610">
        <f t="shared" si="388"/>
        <v>1904</v>
      </c>
      <c r="G1557">
        <f t="shared" si="389"/>
        <v>1546</v>
      </c>
      <c r="H1557" s="612">
        <f t="shared" si="381"/>
        <v>1546</v>
      </c>
      <c r="I1557" s="598">
        <f t="shared" si="382"/>
        <v>0</v>
      </c>
      <c r="J1557" s="598">
        <f t="shared" si="390"/>
        <v>0</v>
      </c>
      <c r="K1557" s="598">
        <f t="shared" si="383"/>
        <v>0</v>
      </c>
      <c r="L1557" s="598">
        <f t="shared" si="384"/>
        <v>0</v>
      </c>
      <c r="M1557" s="598">
        <f t="shared" si="376"/>
        <v>0</v>
      </c>
      <c r="N1557" s="598">
        <f t="shared" si="385"/>
        <v>0</v>
      </c>
      <c r="V1557" s="598">
        <f t="shared" si="386"/>
        <v>0</v>
      </c>
      <c r="W1557" s="612">
        <f t="shared" si="387"/>
        <v>1546</v>
      </c>
      <c r="X1557" s="610"/>
      <c r="Y1557" s="610"/>
      <c r="AC1557">
        <f t="shared" si="377"/>
        <v>1904</v>
      </c>
      <c r="AD1557">
        <f t="shared" si="378"/>
        <v>3</v>
      </c>
      <c r="AE1557">
        <f t="shared" si="379"/>
        <v>0</v>
      </c>
      <c r="AF1557">
        <f>SUM($AE$10:AE1557)</f>
        <v>0</v>
      </c>
      <c r="AG1557">
        <f t="shared" si="380"/>
        <v>0</v>
      </c>
    </row>
    <row r="1558" spans="6:33" x14ac:dyDescent="0.2">
      <c r="F1558" s="610">
        <f t="shared" si="388"/>
        <v>1904</v>
      </c>
      <c r="G1558">
        <f t="shared" si="389"/>
        <v>1547</v>
      </c>
      <c r="H1558" s="612">
        <f t="shared" si="381"/>
        <v>1547</v>
      </c>
      <c r="I1558" s="598">
        <f t="shared" si="382"/>
        <v>0</v>
      </c>
      <c r="J1558" s="598">
        <f t="shared" si="390"/>
        <v>0</v>
      </c>
      <c r="K1558" s="598">
        <f t="shared" si="383"/>
        <v>0</v>
      </c>
      <c r="L1558" s="598">
        <f t="shared" si="384"/>
        <v>0</v>
      </c>
      <c r="M1558" s="598">
        <f t="shared" si="376"/>
        <v>0</v>
      </c>
      <c r="N1558" s="598">
        <f t="shared" si="385"/>
        <v>0</v>
      </c>
      <c r="V1558" s="598">
        <f t="shared" si="386"/>
        <v>0</v>
      </c>
      <c r="W1558" s="612">
        <f t="shared" si="387"/>
        <v>1547</v>
      </c>
      <c r="X1558" s="610"/>
      <c r="Y1558" s="610"/>
      <c r="AC1558">
        <f t="shared" si="377"/>
        <v>1904</v>
      </c>
      <c r="AD1558">
        <f t="shared" si="378"/>
        <v>3</v>
      </c>
      <c r="AE1558">
        <f t="shared" si="379"/>
        <v>0</v>
      </c>
      <c r="AF1558">
        <f>SUM($AE$10:AE1558)</f>
        <v>0</v>
      </c>
      <c r="AG1558">
        <f t="shared" si="380"/>
        <v>0</v>
      </c>
    </row>
    <row r="1559" spans="6:33" x14ac:dyDescent="0.2">
      <c r="F1559" s="610">
        <f t="shared" si="388"/>
        <v>1904</v>
      </c>
      <c r="G1559">
        <f t="shared" si="389"/>
        <v>1548</v>
      </c>
      <c r="H1559" s="612">
        <f t="shared" si="381"/>
        <v>1548</v>
      </c>
      <c r="I1559" s="598">
        <f t="shared" si="382"/>
        <v>0</v>
      </c>
      <c r="J1559" s="598">
        <f t="shared" si="390"/>
        <v>0</v>
      </c>
      <c r="K1559" s="598">
        <f t="shared" si="383"/>
        <v>0</v>
      </c>
      <c r="L1559" s="598">
        <f t="shared" si="384"/>
        <v>0</v>
      </c>
      <c r="M1559" s="598">
        <f t="shared" si="376"/>
        <v>0</v>
      </c>
      <c r="N1559" s="598">
        <f t="shared" si="385"/>
        <v>0</v>
      </c>
      <c r="V1559" s="598">
        <f t="shared" si="386"/>
        <v>0</v>
      </c>
      <c r="W1559" s="612">
        <f t="shared" si="387"/>
        <v>1548</v>
      </c>
      <c r="X1559" s="610"/>
      <c r="Y1559" s="610"/>
      <c r="AC1559">
        <f t="shared" si="377"/>
        <v>1904</v>
      </c>
      <c r="AD1559">
        <f t="shared" si="378"/>
        <v>3</v>
      </c>
      <c r="AE1559">
        <f t="shared" si="379"/>
        <v>0</v>
      </c>
      <c r="AF1559">
        <f>SUM($AE$10:AE1559)</f>
        <v>0</v>
      </c>
      <c r="AG1559">
        <f t="shared" si="380"/>
        <v>0</v>
      </c>
    </row>
    <row r="1560" spans="6:33" x14ac:dyDescent="0.2">
      <c r="F1560" s="610">
        <f t="shared" si="388"/>
        <v>1904</v>
      </c>
      <c r="G1560">
        <f t="shared" si="389"/>
        <v>1549</v>
      </c>
      <c r="H1560" s="612">
        <f t="shared" si="381"/>
        <v>1549</v>
      </c>
      <c r="I1560" s="598">
        <f t="shared" si="382"/>
        <v>0</v>
      </c>
      <c r="J1560" s="598">
        <f t="shared" si="390"/>
        <v>0</v>
      </c>
      <c r="K1560" s="598">
        <f t="shared" si="383"/>
        <v>0</v>
      </c>
      <c r="L1560" s="598">
        <f t="shared" si="384"/>
        <v>0</v>
      </c>
      <c r="M1560" s="598">
        <f t="shared" si="376"/>
        <v>0</v>
      </c>
      <c r="N1560" s="598">
        <f t="shared" si="385"/>
        <v>0</v>
      </c>
      <c r="V1560" s="598">
        <f t="shared" si="386"/>
        <v>0</v>
      </c>
      <c r="W1560" s="612">
        <f t="shared" si="387"/>
        <v>1549</v>
      </c>
      <c r="X1560" s="610"/>
      <c r="Y1560" s="610"/>
      <c r="AC1560">
        <f t="shared" si="377"/>
        <v>1904</v>
      </c>
      <c r="AD1560">
        <f t="shared" si="378"/>
        <v>3</v>
      </c>
      <c r="AE1560">
        <f t="shared" si="379"/>
        <v>0</v>
      </c>
      <c r="AF1560">
        <f>SUM($AE$10:AE1560)</f>
        <v>0</v>
      </c>
      <c r="AG1560">
        <f t="shared" si="380"/>
        <v>0</v>
      </c>
    </row>
    <row r="1561" spans="6:33" x14ac:dyDescent="0.2">
      <c r="F1561" s="610">
        <f t="shared" si="388"/>
        <v>1904</v>
      </c>
      <c r="G1561">
        <f t="shared" si="389"/>
        <v>1550</v>
      </c>
      <c r="H1561" s="612">
        <f t="shared" si="381"/>
        <v>1550</v>
      </c>
      <c r="I1561" s="598">
        <f t="shared" si="382"/>
        <v>0</v>
      </c>
      <c r="J1561" s="598">
        <f t="shared" si="390"/>
        <v>0</v>
      </c>
      <c r="K1561" s="598">
        <f t="shared" si="383"/>
        <v>0</v>
      </c>
      <c r="L1561" s="598">
        <f t="shared" si="384"/>
        <v>0</v>
      </c>
      <c r="M1561" s="598">
        <f t="shared" si="376"/>
        <v>0</v>
      </c>
      <c r="N1561" s="598">
        <f t="shared" si="385"/>
        <v>0</v>
      </c>
      <c r="V1561" s="598">
        <f t="shared" si="386"/>
        <v>0</v>
      </c>
      <c r="W1561" s="612">
        <f t="shared" si="387"/>
        <v>1550</v>
      </c>
      <c r="X1561" s="610"/>
      <c r="Y1561" s="610"/>
      <c r="AC1561">
        <f t="shared" si="377"/>
        <v>1904</v>
      </c>
      <c r="AD1561">
        <f t="shared" si="378"/>
        <v>3</v>
      </c>
      <c r="AE1561">
        <f t="shared" si="379"/>
        <v>0</v>
      </c>
      <c r="AF1561">
        <f>SUM($AE$10:AE1561)</f>
        <v>0</v>
      </c>
      <c r="AG1561">
        <f t="shared" si="380"/>
        <v>0</v>
      </c>
    </row>
    <row r="1562" spans="6:33" x14ac:dyDescent="0.2">
      <c r="F1562" s="610">
        <f t="shared" si="388"/>
        <v>1904</v>
      </c>
      <c r="G1562">
        <f t="shared" si="389"/>
        <v>1551</v>
      </c>
      <c r="H1562" s="612">
        <f t="shared" si="381"/>
        <v>1551</v>
      </c>
      <c r="I1562" s="598">
        <f t="shared" si="382"/>
        <v>0</v>
      </c>
      <c r="J1562" s="598">
        <f t="shared" si="390"/>
        <v>0</v>
      </c>
      <c r="K1562" s="598">
        <f t="shared" si="383"/>
        <v>0</v>
      </c>
      <c r="L1562" s="598">
        <f t="shared" si="384"/>
        <v>0</v>
      </c>
      <c r="M1562" s="598">
        <f t="shared" si="376"/>
        <v>0</v>
      </c>
      <c r="N1562" s="598">
        <f t="shared" si="385"/>
        <v>0</v>
      </c>
      <c r="V1562" s="598">
        <f t="shared" si="386"/>
        <v>0</v>
      </c>
      <c r="W1562" s="612">
        <f t="shared" si="387"/>
        <v>1551</v>
      </c>
      <c r="X1562" s="610"/>
      <c r="Y1562" s="610"/>
      <c r="AC1562">
        <f t="shared" si="377"/>
        <v>1904</v>
      </c>
      <c r="AD1562">
        <f t="shared" si="378"/>
        <v>3</v>
      </c>
      <c r="AE1562">
        <f t="shared" si="379"/>
        <v>0</v>
      </c>
      <c r="AF1562">
        <f>SUM($AE$10:AE1562)</f>
        <v>0</v>
      </c>
      <c r="AG1562">
        <f t="shared" si="380"/>
        <v>0</v>
      </c>
    </row>
    <row r="1563" spans="6:33" x14ac:dyDescent="0.2">
      <c r="F1563" s="610">
        <f t="shared" si="388"/>
        <v>1904</v>
      </c>
      <c r="G1563">
        <f t="shared" si="389"/>
        <v>1552</v>
      </c>
      <c r="H1563" s="612">
        <f t="shared" si="381"/>
        <v>1552</v>
      </c>
      <c r="I1563" s="598">
        <f t="shared" si="382"/>
        <v>0</v>
      </c>
      <c r="J1563" s="598">
        <f t="shared" si="390"/>
        <v>0</v>
      </c>
      <c r="K1563" s="598">
        <f t="shared" si="383"/>
        <v>0</v>
      </c>
      <c r="L1563" s="598">
        <f t="shared" si="384"/>
        <v>0</v>
      </c>
      <c r="M1563" s="598">
        <f t="shared" si="376"/>
        <v>0</v>
      </c>
      <c r="N1563" s="598">
        <f t="shared" si="385"/>
        <v>0</v>
      </c>
      <c r="V1563" s="598">
        <f t="shared" si="386"/>
        <v>0</v>
      </c>
      <c r="W1563" s="612">
        <f t="shared" si="387"/>
        <v>1552</v>
      </c>
      <c r="X1563" s="610"/>
      <c r="Y1563" s="610"/>
      <c r="AC1563">
        <f t="shared" si="377"/>
        <v>1904</v>
      </c>
      <c r="AD1563">
        <f t="shared" si="378"/>
        <v>3</v>
      </c>
      <c r="AE1563">
        <f t="shared" si="379"/>
        <v>0</v>
      </c>
      <c r="AF1563">
        <f>SUM($AE$10:AE1563)</f>
        <v>0</v>
      </c>
      <c r="AG1563">
        <f t="shared" si="380"/>
        <v>0</v>
      </c>
    </row>
    <row r="1564" spans="6:33" x14ac:dyDescent="0.2">
      <c r="F1564" s="610">
        <f t="shared" si="388"/>
        <v>1904</v>
      </c>
      <c r="G1564">
        <f t="shared" si="389"/>
        <v>1553</v>
      </c>
      <c r="H1564" s="612">
        <f t="shared" si="381"/>
        <v>1553</v>
      </c>
      <c r="I1564" s="598">
        <f t="shared" si="382"/>
        <v>0</v>
      </c>
      <c r="J1564" s="598">
        <f t="shared" si="390"/>
        <v>0</v>
      </c>
      <c r="K1564" s="598">
        <f t="shared" si="383"/>
        <v>0</v>
      </c>
      <c r="L1564" s="598">
        <f t="shared" si="384"/>
        <v>0</v>
      </c>
      <c r="M1564" s="598">
        <f t="shared" si="376"/>
        <v>0</v>
      </c>
      <c r="N1564" s="598">
        <f t="shared" si="385"/>
        <v>0</v>
      </c>
      <c r="V1564" s="598">
        <f t="shared" si="386"/>
        <v>0</v>
      </c>
      <c r="W1564" s="612">
        <f t="shared" si="387"/>
        <v>1553</v>
      </c>
      <c r="X1564" s="610"/>
      <c r="Y1564" s="610"/>
      <c r="AC1564">
        <f t="shared" si="377"/>
        <v>1904</v>
      </c>
      <c r="AD1564">
        <f t="shared" si="378"/>
        <v>4</v>
      </c>
      <c r="AE1564">
        <f t="shared" si="379"/>
        <v>0</v>
      </c>
      <c r="AF1564">
        <f>SUM($AE$10:AE1564)</f>
        <v>0</v>
      </c>
      <c r="AG1564">
        <f t="shared" si="380"/>
        <v>0</v>
      </c>
    </row>
    <row r="1565" spans="6:33" x14ac:dyDescent="0.2">
      <c r="F1565" s="610">
        <f t="shared" si="388"/>
        <v>1904</v>
      </c>
      <c r="G1565">
        <f t="shared" si="389"/>
        <v>1554</v>
      </c>
      <c r="H1565" s="612">
        <f t="shared" si="381"/>
        <v>1554</v>
      </c>
      <c r="I1565" s="598">
        <f t="shared" si="382"/>
        <v>0</v>
      </c>
      <c r="J1565" s="598">
        <f t="shared" si="390"/>
        <v>0</v>
      </c>
      <c r="K1565" s="598">
        <f t="shared" si="383"/>
        <v>0</v>
      </c>
      <c r="L1565" s="598">
        <f t="shared" si="384"/>
        <v>0</v>
      </c>
      <c r="M1565" s="598">
        <f t="shared" si="376"/>
        <v>0</v>
      </c>
      <c r="N1565" s="598">
        <f t="shared" si="385"/>
        <v>0</v>
      </c>
      <c r="V1565" s="598">
        <f t="shared" si="386"/>
        <v>0</v>
      </c>
      <c r="W1565" s="612">
        <f t="shared" si="387"/>
        <v>1554</v>
      </c>
      <c r="X1565" s="610"/>
      <c r="Y1565" s="610"/>
      <c r="AC1565">
        <f t="shared" si="377"/>
        <v>1904</v>
      </c>
      <c r="AD1565">
        <f t="shared" si="378"/>
        <v>4</v>
      </c>
      <c r="AE1565">
        <f t="shared" si="379"/>
        <v>0</v>
      </c>
      <c r="AF1565">
        <f>SUM($AE$10:AE1565)</f>
        <v>0</v>
      </c>
      <c r="AG1565">
        <f t="shared" si="380"/>
        <v>0</v>
      </c>
    </row>
    <row r="1566" spans="6:33" x14ac:dyDescent="0.2">
      <c r="F1566" s="610">
        <f t="shared" si="388"/>
        <v>1904</v>
      </c>
      <c r="G1566">
        <f t="shared" si="389"/>
        <v>1555</v>
      </c>
      <c r="H1566" s="612">
        <f t="shared" si="381"/>
        <v>1555</v>
      </c>
      <c r="I1566" s="598">
        <f t="shared" si="382"/>
        <v>0</v>
      </c>
      <c r="J1566" s="598">
        <f t="shared" si="390"/>
        <v>0</v>
      </c>
      <c r="K1566" s="598">
        <f t="shared" si="383"/>
        <v>0</v>
      </c>
      <c r="L1566" s="598">
        <f t="shared" si="384"/>
        <v>0</v>
      </c>
      <c r="M1566" s="598">
        <f t="shared" si="376"/>
        <v>0</v>
      </c>
      <c r="N1566" s="598">
        <f t="shared" si="385"/>
        <v>0</v>
      </c>
      <c r="V1566" s="598">
        <f t="shared" si="386"/>
        <v>0</v>
      </c>
      <c r="W1566" s="612">
        <f t="shared" si="387"/>
        <v>1555</v>
      </c>
      <c r="X1566" s="610"/>
      <c r="Y1566" s="610"/>
      <c r="AC1566">
        <f t="shared" si="377"/>
        <v>1904</v>
      </c>
      <c r="AD1566">
        <f t="shared" si="378"/>
        <v>4</v>
      </c>
      <c r="AE1566">
        <f t="shared" si="379"/>
        <v>0</v>
      </c>
      <c r="AF1566">
        <f>SUM($AE$10:AE1566)</f>
        <v>0</v>
      </c>
      <c r="AG1566">
        <f t="shared" si="380"/>
        <v>0</v>
      </c>
    </row>
    <row r="1567" spans="6:33" x14ac:dyDescent="0.2">
      <c r="F1567" s="610">
        <f t="shared" si="388"/>
        <v>1904</v>
      </c>
      <c r="G1567">
        <f t="shared" si="389"/>
        <v>1556</v>
      </c>
      <c r="H1567" s="612">
        <f t="shared" si="381"/>
        <v>1556</v>
      </c>
      <c r="I1567" s="598">
        <f t="shared" si="382"/>
        <v>0</v>
      </c>
      <c r="J1567" s="598">
        <f t="shared" si="390"/>
        <v>0</v>
      </c>
      <c r="K1567" s="598">
        <f t="shared" si="383"/>
        <v>0</v>
      </c>
      <c r="L1567" s="598">
        <f t="shared" si="384"/>
        <v>0</v>
      </c>
      <c r="M1567" s="598">
        <f t="shared" si="376"/>
        <v>0</v>
      </c>
      <c r="N1567" s="598">
        <f t="shared" si="385"/>
        <v>0</v>
      </c>
      <c r="V1567" s="598">
        <f t="shared" si="386"/>
        <v>0</v>
      </c>
      <c r="W1567" s="612">
        <f t="shared" si="387"/>
        <v>1556</v>
      </c>
      <c r="X1567" s="610"/>
      <c r="Y1567" s="610"/>
      <c r="AC1567">
        <f t="shared" si="377"/>
        <v>1904</v>
      </c>
      <c r="AD1567">
        <f t="shared" si="378"/>
        <v>4</v>
      </c>
      <c r="AE1567">
        <f t="shared" si="379"/>
        <v>0</v>
      </c>
      <c r="AF1567">
        <f>SUM($AE$10:AE1567)</f>
        <v>0</v>
      </c>
      <c r="AG1567">
        <f t="shared" si="380"/>
        <v>0</v>
      </c>
    </row>
    <row r="1568" spans="6:33" x14ac:dyDescent="0.2">
      <c r="F1568" s="610">
        <f t="shared" si="388"/>
        <v>1904</v>
      </c>
      <c r="G1568">
        <f t="shared" si="389"/>
        <v>1557</v>
      </c>
      <c r="H1568" s="612">
        <f t="shared" si="381"/>
        <v>1557</v>
      </c>
      <c r="I1568" s="598">
        <f t="shared" si="382"/>
        <v>0</v>
      </c>
      <c r="J1568" s="598">
        <f t="shared" si="390"/>
        <v>0</v>
      </c>
      <c r="K1568" s="598">
        <f t="shared" si="383"/>
        <v>0</v>
      </c>
      <c r="L1568" s="598">
        <f t="shared" si="384"/>
        <v>0</v>
      </c>
      <c r="M1568" s="598">
        <f t="shared" si="376"/>
        <v>0</v>
      </c>
      <c r="N1568" s="598">
        <f t="shared" si="385"/>
        <v>0</v>
      </c>
      <c r="V1568" s="598">
        <f t="shared" si="386"/>
        <v>0</v>
      </c>
      <c r="W1568" s="612">
        <f t="shared" si="387"/>
        <v>1557</v>
      </c>
      <c r="X1568" s="610"/>
      <c r="Y1568" s="610"/>
      <c r="AC1568">
        <f t="shared" si="377"/>
        <v>1904</v>
      </c>
      <c r="AD1568">
        <f t="shared" si="378"/>
        <v>4</v>
      </c>
      <c r="AE1568">
        <f t="shared" si="379"/>
        <v>0</v>
      </c>
      <c r="AF1568">
        <f>SUM($AE$10:AE1568)</f>
        <v>0</v>
      </c>
      <c r="AG1568">
        <f t="shared" si="380"/>
        <v>0</v>
      </c>
    </row>
    <row r="1569" spans="6:33" x14ac:dyDescent="0.2">
      <c r="F1569" s="610">
        <f t="shared" si="388"/>
        <v>1904</v>
      </c>
      <c r="G1569">
        <f t="shared" si="389"/>
        <v>1558</v>
      </c>
      <c r="H1569" s="612">
        <f t="shared" si="381"/>
        <v>1558</v>
      </c>
      <c r="I1569" s="598">
        <f t="shared" si="382"/>
        <v>0</v>
      </c>
      <c r="J1569" s="598">
        <f t="shared" si="390"/>
        <v>0</v>
      </c>
      <c r="K1569" s="598">
        <f t="shared" si="383"/>
        <v>0</v>
      </c>
      <c r="L1569" s="598">
        <f t="shared" si="384"/>
        <v>0</v>
      </c>
      <c r="M1569" s="598">
        <f t="shared" si="376"/>
        <v>0</v>
      </c>
      <c r="N1569" s="598">
        <f t="shared" si="385"/>
        <v>0</v>
      </c>
      <c r="V1569" s="598">
        <f t="shared" si="386"/>
        <v>0</v>
      </c>
      <c r="W1569" s="612">
        <f t="shared" si="387"/>
        <v>1558</v>
      </c>
      <c r="X1569" s="610"/>
      <c r="Y1569" s="610"/>
      <c r="AC1569">
        <f t="shared" si="377"/>
        <v>1904</v>
      </c>
      <c r="AD1569">
        <f t="shared" si="378"/>
        <v>4</v>
      </c>
      <c r="AE1569">
        <f t="shared" si="379"/>
        <v>0</v>
      </c>
      <c r="AF1569">
        <f>SUM($AE$10:AE1569)</f>
        <v>0</v>
      </c>
      <c r="AG1569">
        <f t="shared" si="380"/>
        <v>0</v>
      </c>
    </row>
    <row r="1570" spans="6:33" x14ac:dyDescent="0.2">
      <c r="F1570" s="610">
        <f t="shared" si="388"/>
        <v>1904</v>
      </c>
      <c r="G1570">
        <f t="shared" si="389"/>
        <v>1559</v>
      </c>
      <c r="H1570" s="612">
        <f t="shared" si="381"/>
        <v>1559</v>
      </c>
      <c r="I1570" s="598">
        <f t="shared" si="382"/>
        <v>0</v>
      </c>
      <c r="J1570" s="598">
        <f t="shared" si="390"/>
        <v>0</v>
      </c>
      <c r="K1570" s="598">
        <f t="shared" si="383"/>
        <v>0</v>
      </c>
      <c r="L1570" s="598">
        <f t="shared" si="384"/>
        <v>0</v>
      </c>
      <c r="M1570" s="598">
        <f t="shared" si="376"/>
        <v>0</v>
      </c>
      <c r="N1570" s="598">
        <f t="shared" si="385"/>
        <v>0</v>
      </c>
      <c r="V1570" s="598">
        <f t="shared" si="386"/>
        <v>0</v>
      </c>
      <c r="W1570" s="612">
        <f t="shared" si="387"/>
        <v>1559</v>
      </c>
      <c r="X1570" s="610"/>
      <c r="Y1570" s="610"/>
      <c r="AC1570">
        <f t="shared" si="377"/>
        <v>1904</v>
      </c>
      <c r="AD1570">
        <f t="shared" si="378"/>
        <v>4</v>
      </c>
      <c r="AE1570">
        <f t="shared" si="379"/>
        <v>0</v>
      </c>
      <c r="AF1570">
        <f>SUM($AE$10:AE1570)</f>
        <v>0</v>
      </c>
      <c r="AG1570">
        <f t="shared" si="380"/>
        <v>0</v>
      </c>
    </row>
    <row r="1571" spans="6:33" x14ac:dyDescent="0.2">
      <c r="F1571" s="610">
        <f t="shared" si="388"/>
        <v>1904</v>
      </c>
      <c r="G1571">
        <f t="shared" si="389"/>
        <v>1560</v>
      </c>
      <c r="H1571" s="612">
        <f t="shared" si="381"/>
        <v>1560</v>
      </c>
      <c r="I1571" s="598">
        <f t="shared" si="382"/>
        <v>0</v>
      </c>
      <c r="J1571" s="598">
        <f t="shared" si="390"/>
        <v>0</v>
      </c>
      <c r="K1571" s="598">
        <f t="shared" si="383"/>
        <v>0</v>
      </c>
      <c r="L1571" s="598">
        <f t="shared" si="384"/>
        <v>0</v>
      </c>
      <c r="M1571" s="598">
        <f t="shared" si="376"/>
        <v>0</v>
      </c>
      <c r="N1571" s="598">
        <f t="shared" si="385"/>
        <v>0</v>
      </c>
      <c r="V1571" s="598">
        <f t="shared" si="386"/>
        <v>0</v>
      </c>
      <c r="W1571" s="612">
        <f t="shared" si="387"/>
        <v>1560</v>
      </c>
      <c r="X1571" s="610"/>
      <c r="Y1571" s="610"/>
      <c r="AC1571">
        <f t="shared" si="377"/>
        <v>1904</v>
      </c>
      <c r="AD1571">
        <f t="shared" si="378"/>
        <v>4</v>
      </c>
      <c r="AE1571">
        <f t="shared" si="379"/>
        <v>0</v>
      </c>
      <c r="AF1571">
        <f>SUM($AE$10:AE1571)</f>
        <v>0</v>
      </c>
      <c r="AG1571">
        <f t="shared" si="380"/>
        <v>0</v>
      </c>
    </row>
    <row r="1572" spans="6:33" x14ac:dyDescent="0.2">
      <c r="F1572" s="610">
        <f t="shared" si="388"/>
        <v>1904</v>
      </c>
      <c r="G1572">
        <f t="shared" si="389"/>
        <v>1561</v>
      </c>
      <c r="H1572" s="612">
        <f t="shared" si="381"/>
        <v>1561</v>
      </c>
      <c r="I1572" s="598">
        <f t="shared" si="382"/>
        <v>0</v>
      </c>
      <c r="J1572" s="598">
        <f t="shared" si="390"/>
        <v>0</v>
      </c>
      <c r="K1572" s="598">
        <f t="shared" si="383"/>
        <v>0</v>
      </c>
      <c r="L1572" s="598">
        <f t="shared" si="384"/>
        <v>0</v>
      </c>
      <c r="M1572" s="598">
        <f t="shared" si="376"/>
        <v>0</v>
      </c>
      <c r="N1572" s="598">
        <f t="shared" si="385"/>
        <v>0</v>
      </c>
      <c r="V1572" s="598">
        <f t="shared" si="386"/>
        <v>0</v>
      </c>
      <c r="W1572" s="612">
        <f t="shared" si="387"/>
        <v>1561</v>
      </c>
      <c r="X1572" s="610"/>
      <c r="Y1572" s="610"/>
      <c r="AC1572">
        <f t="shared" si="377"/>
        <v>1904</v>
      </c>
      <c r="AD1572">
        <f t="shared" si="378"/>
        <v>4</v>
      </c>
      <c r="AE1572">
        <f t="shared" si="379"/>
        <v>0</v>
      </c>
      <c r="AF1572">
        <f>SUM($AE$10:AE1572)</f>
        <v>0</v>
      </c>
      <c r="AG1572">
        <f t="shared" si="380"/>
        <v>0</v>
      </c>
    </row>
    <row r="1573" spans="6:33" x14ac:dyDescent="0.2">
      <c r="F1573" s="610">
        <f t="shared" si="388"/>
        <v>1904</v>
      </c>
      <c r="G1573">
        <f t="shared" si="389"/>
        <v>1562</v>
      </c>
      <c r="H1573" s="612">
        <f t="shared" si="381"/>
        <v>1562</v>
      </c>
      <c r="I1573" s="598">
        <f t="shared" si="382"/>
        <v>0</v>
      </c>
      <c r="J1573" s="598">
        <f t="shared" si="390"/>
        <v>0</v>
      </c>
      <c r="K1573" s="598">
        <f t="shared" si="383"/>
        <v>0</v>
      </c>
      <c r="L1573" s="598">
        <f t="shared" si="384"/>
        <v>0</v>
      </c>
      <c r="M1573" s="598">
        <f t="shared" si="376"/>
        <v>0</v>
      </c>
      <c r="N1573" s="598">
        <f t="shared" si="385"/>
        <v>0</v>
      </c>
      <c r="V1573" s="598">
        <f t="shared" si="386"/>
        <v>0</v>
      </c>
      <c r="W1573" s="612">
        <f t="shared" si="387"/>
        <v>1562</v>
      </c>
      <c r="X1573" s="610"/>
      <c r="Y1573" s="610"/>
      <c r="AC1573">
        <f t="shared" si="377"/>
        <v>1904</v>
      </c>
      <c r="AD1573">
        <f t="shared" si="378"/>
        <v>4</v>
      </c>
      <c r="AE1573">
        <f t="shared" si="379"/>
        <v>0</v>
      </c>
      <c r="AF1573">
        <f>SUM($AE$10:AE1573)</f>
        <v>0</v>
      </c>
      <c r="AG1573">
        <f t="shared" si="380"/>
        <v>0</v>
      </c>
    </row>
    <row r="1574" spans="6:33" x14ac:dyDescent="0.2">
      <c r="F1574" s="610">
        <f t="shared" si="388"/>
        <v>1904</v>
      </c>
      <c r="G1574">
        <f t="shared" si="389"/>
        <v>1563</v>
      </c>
      <c r="H1574" s="612">
        <f t="shared" si="381"/>
        <v>1563</v>
      </c>
      <c r="I1574" s="598">
        <f t="shared" si="382"/>
        <v>0</v>
      </c>
      <c r="J1574" s="598">
        <f t="shared" si="390"/>
        <v>0</v>
      </c>
      <c r="K1574" s="598">
        <f t="shared" si="383"/>
        <v>0</v>
      </c>
      <c r="L1574" s="598">
        <f t="shared" si="384"/>
        <v>0</v>
      </c>
      <c r="M1574" s="598">
        <f t="shared" si="376"/>
        <v>0</v>
      </c>
      <c r="N1574" s="598">
        <f t="shared" si="385"/>
        <v>0</v>
      </c>
      <c r="V1574" s="598">
        <f t="shared" si="386"/>
        <v>0</v>
      </c>
      <c r="W1574" s="612">
        <f t="shared" si="387"/>
        <v>1563</v>
      </c>
      <c r="X1574" s="610"/>
      <c r="Y1574" s="610"/>
      <c r="AC1574">
        <f t="shared" si="377"/>
        <v>1904</v>
      </c>
      <c r="AD1574">
        <f t="shared" si="378"/>
        <v>4</v>
      </c>
      <c r="AE1574">
        <f t="shared" si="379"/>
        <v>0</v>
      </c>
      <c r="AF1574">
        <f>SUM($AE$10:AE1574)</f>
        <v>0</v>
      </c>
      <c r="AG1574">
        <f t="shared" si="380"/>
        <v>0</v>
      </c>
    </row>
    <row r="1575" spans="6:33" x14ac:dyDescent="0.2">
      <c r="F1575" s="610">
        <f t="shared" si="388"/>
        <v>1904</v>
      </c>
      <c r="G1575">
        <f t="shared" si="389"/>
        <v>1564</v>
      </c>
      <c r="H1575" s="612">
        <f t="shared" si="381"/>
        <v>1564</v>
      </c>
      <c r="I1575" s="598">
        <f t="shared" si="382"/>
        <v>0</v>
      </c>
      <c r="J1575" s="598">
        <f t="shared" si="390"/>
        <v>0</v>
      </c>
      <c r="K1575" s="598">
        <f t="shared" si="383"/>
        <v>0</v>
      </c>
      <c r="L1575" s="598">
        <f t="shared" si="384"/>
        <v>0</v>
      </c>
      <c r="M1575" s="598">
        <f t="shared" si="376"/>
        <v>0</v>
      </c>
      <c r="N1575" s="598">
        <f t="shared" si="385"/>
        <v>0</v>
      </c>
      <c r="V1575" s="598">
        <f t="shared" si="386"/>
        <v>0</v>
      </c>
      <c r="W1575" s="612">
        <f t="shared" si="387"/>
        <v>1564</v>
      </c>
      <c r="X1575" s="610"/>
      <c r="Y1575" s="610"/>
      <c r="AC1575">
        <f t="shared" si="377"/>
        <v>1904</v>
      </c>
      <c r="AD1575">
        <f t="shared" si="378"/>
        <v>4</v>
      </c>
      <c r="AE1575">
        <f t="shared" si="379"/>
        <v>0</v>
      </c>
      <c r="AF1575">
        <f>SUM($AE$10:AE1575)</f>
        <v>0</v>
      </c>
      <c r="AG1575">
        <f t="shared" si="380"/>
        <v>0</v>
      </c>
    </row>
    <row r="1576" spans="6:33" x14ac:dyDescent="0.2">
      <c r="F1576" s="610">
        <f t="shared" si="388"/>
        <v>1904</v>
      </c>
      <c r="G1576">
        <f t="shared" si="389"/>
        <v>1565</v>
      </c>
      <c r="H1576" s="612">
        <f t="shared" si="381"/>
        <v>1565</v>
      </c>
      <c r="I1576" s="598">
        <f t="shared" si="382"/>
        <v>0</v>
      </c>
      <c r="J1576" s="598">
        <f t="shared" si="390"/>
        <v>0</v>
      </c>
      <c r="K1576" s="598">
        <f t="shared" si="383"/>
        <v>0</v>
      </c>
      <c r="L1576" s="598">
        <f t="shared" si="384"/>
        <v>0</v>
      </c>
      <c r="M1576" s="598">
        <f t="shared" si="376"/>
        <v>0</v>
      </c>
      <c r="N1576" s="598">
        <f t="shared" si="385"/>
        <v>0</v>
      </c>
      <c r="V1576" s="598">
        <f t="shared" si="386"/>
        <v>0</v>
      </c>
      <c r="W1576" s="612">
        <f t="shared" si="387"/>
        <v>1565</v>
      </c>
      <c r="X1576" s="610"/>
      <c r="Y1576" s="610"/>
      <c r="AC1576">
        <f t="shared" si="377"/>
        <v>1904</v>
      </c>
      <c r="AD1576">
        <f t="shared" si="378"/>
        <v>4</v>
      </c>
      <c r="AE1576">
        <f t="shared" si="379"/>
        <v>0</v>
      </c>
      <c r="AF1576">
        <f>SUM($AE$10:AE1576)</f>
        <v>0</v>
      </c>
      <c r="AG1576">
        <f t="shared" si="380"/>
        <v>0</v>
      </c>
    </row>
    <row r="1577" spans="6:33" x14ac:dyDescent="0.2">
      <c r="F1577" s="610">
        <f t="shared" si="388"/>
        <v>1904</v>
      </c>
      <c r="G1577">
        <f t="shared" si="389"/>
        <v>1566</v>
      </c>
      <c r="H1577" s="612">
        <f t="shared" si="381"/>
        <v>1566</v>
      </c>
      <c r="I1577" s="598">
        <f t="shared" si="382"/>
        <v>0</v>
      </c>
      <c r="J1577" s="598">
        <f t="shared" si="390"/>
        <v>0</v>
      </c>
      <c r="K1577" s="598">
        <f t="shared" si="383"/>
        <v>0</v>
      </c>
      <c r="L1577" s="598">
        <f t="shared" si="384"/>
        <v>0</v>
      </c>
      <c r="M1577" s="598">
        <f t="shared" si="376"/>
        <v>0</v>
      </c>
      <c r="N1577" s="598">
        <f t="shared" si="385"/>
        <v>0</v>
      </c>
      <c r="V1577" s="598">
        <f t="shared" si="386"/>
        <v>0</v>
      </c>
      <c r="W1577" s="612">
        <f t="shared" si="387"/>
        <v>1566</v>
      </c>
      <c r="X1577" s="610"/>
      <c r="Y1577" s="610"/>
      <c r="AC1577">
        <f t="shared" si="377"/>
        <v>1904</v>
      </c>
      <c r="AD1577">
        <f t="shared" si="378"/>
        <v>4</v>
      </c>
      <c r="AE1577">
        <f t="shared" si="379"/>
        <v>0</v>
      </c>
      <c r="AF1577">
        <f>SUM($AE$10:AE1577)</f>
        <v>0</v>
      </c>
      <c r="AG1577">
        <f t="shared" si="380"/>
        <v>0</v>
      </c>
    </row>
    <row r="1578" spans="6:33" x14ac:dyDescent="0.2">
      <c r="F1578" s="610">
        <f t="shared" si="388"/>
        <v>1904</v>
      </c>
      <c r="G1578">
        <f t="shared" si="389"/>
        <v>1567</v>
      </c>
      <c r="H1578" s="612">
        <f t="shared" si="381"/>
        <v>1567</v>
      </c>
      <c r="I1578" s="598">
        <f t="shared" si="382"/>
        <v>0</v>
      </c>
      <c r="J1578" s="598">
        <f t="shared" si="390"/>
        <v>0</v>
      </c>
      <c r="K1578" s="598">
        <f t="shared" si="383"/>
        <v>0</v>
      </c>
      <c r="L1578" s="598">
        <f t="shared" si="384"/>
        <v>0</v>
      </c>
      <c r="M1578" s="598">
        <f t="shared" si="376"/>
        <v>0</v>
      </c>
      <c r="N1578" s="598">
        <f t="shared" si="385"/>
        <v>0</v>
      </c>
      <c r="V1578" s="598">
        <f t="shared" si="386"/>
        <v>0</v>
      </c>
      <c r="W1578" s="612">
        <f t="shared" si="387"/>
        <v>1567</v>
      </c>
      <c r="X1578" s="610"/>
      <c r="Y1578" s="610"/>
      <c r="AC1578">
        <f t="shared" si="377"/>
        <v>1904</v>
      </c>
      <c r="AD1578">
        <f t="shared" si="378"/>
        <v>4</v>
      </c>
      <c r="AE1578">
        <f t="shared" si="379"/>
        <v>0</v>
      </c>
      <c r="AF1578">
        <f>SUM($AE$10:AE1578)</f>
        <v>0</v>
      </c>
      <c r="AG1578">
        <f t="shared" si="380"/>
        <v>0</v>
      </c>
    </row>
    <row r="1579" spans="6:33" x14ac:dyDescent="0.2">
      <c r="F1579" s="610">
        <f t="shared" si="388"/>
        <v>1904</v>
      </c>
      <c r="G1579">
        <f t="shared" si="389"/>
        <v>1568</v>
      </c>
      <c r="H1579" s="612">
        <f t="shared" si="381"/>
        <v>1568</v>
      </c>
      <c r="I1579" s="598">
        <f t="shared" si="382"/>
        <v>0</v>
      </c>
      <c r="J1579" s="598">
        <f t="shared" si="390"/>
        <v>0</v>
      </c>
      <c r="K1579" s="598">
        <f t="shared" si="383"/>
        <v>0</v>
      </c>
      <c r="L1579" s="598">
        <f t="shared" si="384"/>
        <v>0</v>
      </c>
      <c r="M1579" s="598">
        <f t="shared" si="376"/>
        <v>0</v>
      </c>
      <c r="N1579" s="598">
        <f t="shared" si="385"/>
        <v>0</v>
      </c>
      <c r="V1579" s="598">
        <f t="shared" si="386"/>
        <v>0</v>
      </c>
      <c r="W1579" s="612">
        <f t="shared" si="387"/>
        <v>1568</v>
      </c>
      <c r="X1579" s="610"/>
      <c r="Y1579" s="610"/>
      <c r="AC1579">
        <f t="shared" si="377"/>
        <v>1904</v>
      </c>
      <c r="AD1579">
        <f t="shared" si="378"/>
        <v>4</v>
      </c>
      <c r="AE1579">
        <f t="shared" si="379"/>
        <v>0</v>
      </c>
      <c r="AF1579">
        <f>SUM($AE$10:AE1579)</f>
        <v>0</v>
      </c>
      <c r="AG1579">
        <f t="shared" si="380"/>
        <v>0</v>
      </c>
    </row>
    <row r="1580" spans="6:33" x14ac:dyDescent="0.2">
      <c r="F1580" s="610">
        <f t="shared" si="388"/>
        <v>1904</v>
      </c>
      <c r="G1580">
        <f t="shared" si="389"/>
        <v>1569</v>
      </c>
      <c r="H1580" s="612">
        <f t="shared" si="381"/>
        <v>1569</v>
      </c>
      <c r="I1580" s="598">
        <f t="shared" si="382"/>
        <v>0</v>
      </c>
      <c r="J1580" s="598">
        <f t="shared" si="390"/>
        <v>0</v>
      </c>
      <c r="K1580" s="598">
        <f t="shared" si="383"/>
        <v>0</v>
      </c>
      <c r="L1580" s="598">
        <f t="shared" si="384"/>
        <v>0</v>
      </c>
      <c r="M1580" s="598">
        <f t="shared" si="376"/>
        <v>0</v>
      </c>
      <c r="N1580" s="598">
        <f t="shared" si="385"/>
        <v>0</v>
      </c>
      <c r="V1580" s="598">
        <f t="shared" si="386"/>
        <v>0</v>
      </c>
      <c r="W1580" s="612">
        <f t="shared" si="387"/>
        <v>1569</v>
      </c>
      <c r="X1580" s="610"/>
      <c r="Y1580" s="610"/>
      <c r="AC1580">
        <f t="shared" si="377"/>
        <v>1904</v>
      </c>
      <c r="AD1580">
        <f t="shared" si="378"/>
        <v>4</v>
      </c>
      <c r="AE1580">
        <f t="shared" si="379"/>
        <v>0</v>
      </c>
      <c r="AF1580">
        <f>SUM($AE$10:AE1580)</f>
        <v>0</v>
      </c>
      <c r="AG1580">
        <f t="shared" si="380"/>
        <v>0</v>
      </c>
    </row>
    <row r="1581" spans="6:33" x14ac:dyDescent="0.2">
      <c r="F1581" s="610">
        <f t="shared" si="388"/>
        <v>1904</v>
      </c>
      <c r="G1581">
        <f t="shared" si="389"/>
        <v>1570</v>
      </c>
      <c r="H1581" s="612">
        <f t="shared" si="381"/>
        <v>1570</v>
      </c>
      <c r="I1581" s="598">
        <f t="shared" si="382"/>
        <v>0</v>
      </c>
      <c r="J1581" s="598">
        <f t="shared" si="390"/>
        <v>0</v>
      </c>
      <c r="K1581" s="598">
        <f t="shared" si="383"/>
        <v>0</v>
      </c>
      <c r="L1581" s="598">
        <f t="shared" si="384"/>
        <v>0</v>
      </c>
      <c r="M1581" s="598">
        <f t="shared" si="376"/>
        <v>0</v>
      </c>
      <c r="N1581" s="598">
        <f t="shared" si="385"/>
        <v>0</v>
      </c>
      <c r="V1581" s="598">
        <f t="shared" si="386"/>
        <v>0</v>
      </c>
      <c r="W1581" s="612">
        <f t="shared" si="387"/>
        <v>1570</v>
      </c>
      <c r="X1581" s="610"/>
      <c r="Y1581" s="610"/>
      <c r="AC1581">
        <f t="shared" si="377"/>
        <v>1904</v>
      </c>
      <c r="AD1581">
        <f t="shared" si="378"/>
        <v>4</v>
      </c>
      <c r="AE1581">
        <f t="shared" si="379"/>
        <v>0</v>
      </c>
      <c r="AF1581">
        <f>SUM($AE$10:AE1581)</f>
        <v>0</v>
      </c>
      <c r="AG1581">
        <f t="shared" si="380"/>
        <v>0</v>
      </c>
    </row>
    <row r="1582" spans="6:33" x14ac:dyDescent="0.2">
      <c r="F1582" s="610">
        <f t="shared" si="388"/>
        <v>1904</v>
      </c>
      <c r="G1582">
        <f t="shared" si="389"/>
        <v>1571</v>
      </c>
      <c r="H1582" s="612">
        <f t="shared" si="381"/>
        <v>1571</v>
      </c>
      <c r="I1582" s="598">
        <f t="shared" si="382"/>
        <v>0</v>
      </c>
      <c r="J1582" s="598">
        <f t="shared" si="390"/>
        <v>0</v>
      </c>
      <c r="K1582" s="598">
        <f t="shared" si="383"/>
        <v>0</v>
      </c>
      <c r="L1582" s="598">
        <f t="shared" si="384"/>
        <v>0</v>
      </c>
      <c r="M1582" s="598">
        <f t="shared" si="376"/>
        <v>0</v>
      </c>
      <c r="N1582" s="598">
        <f t="shared" si="385"/>
        <v>0</v>
      </c>
      <c r="V1582" s="598">
        <f t="shared" si="386"/>
        <v>0</v>
      </c>
      <c r="W1582" s="612">
        <f t="shared" si="387"/>
        <v>1571</v>
      </c>
      <c r="X1582" s="610"/>
      <c r="Y1582" s="610"/>
      <c r="AC1582">
        <f t="shared" si="377"/>
        <v>1904</v>
      </c>
      <c r="AD1582">
        <f t="shared" si="378"/>
        <v>4</v>
      </c>
      <c r="AE1582">
        <f t="shared" si="379"/>
        <v>0</v>
      </c>
      <c r="AF1582">
        <f>SUM($AE$10:AE1582)</f>
        <v>0</v>
      </c>
      <c r="AG1582">
        <f t="shared" si="380"/>
        <v>0</v>
      </c>
    </row>
    <row r="1583" spans="6:33" x14ac:dyDescent="0.2">
      <c r="F1583" s="610">
        <f t="shared" si="388"/>
        <v>1904</v>
      </c>
      <c r="G1583">
        <f t="shared" si="389"/>
        <v>1572</v>
      </c>
      <c r="H1583" s="612">
        <f t="shared" si="381"/>
        <v>1572</v>
      </c>
      <c r="I1583" s="598">
        <f t="shared" si="382"/>
        <v>0</v>
      </c>
      <c r="J1583" s="598">
        <f t="shared" si="390"/>
        <v>0</v>
      </c>
      <c r="K1583" s="598">
        <f t="shared" si="383"/>
        <v>0</v>
      </c>
      <c r="L1583" s="598">
        <f t="shared" si="384"/>
        <v>0</v>
      </c>
      <c r="M1583" s="598">
        <f t="shared" si="376"/>
        <v>0</v>
      </c>
      <c r="N1583" s="598">
        <f t="shared" si="385"/>
        <v>0</v>
      </c>
      <c r="V1583" s="598">
        <f t="shared" si="386"/>
        <v>0</v>
      </c>
      <c r="W1583" s="612">
        <f t="shared" si="387"/>
        <v>1572</v>
      </c>
      <c r="X1583" s="610"/>
      <c r="Y1583" s="610"/>
      <c r="AC1583">
        <f t="shared" si="377"/>
        <v>1904</v>
      </c>
      <c r="AD1583">
        <f t="shared" si="378"/>
        <v>4</v>
      </c>
      <c r="AE1583">
        <f t="shared" si="379"/>
        <v>0</v>
      </c>
      <c r="AF1583">
        <f>SUM($AE$10:AE1583)</f>
        <v>0</v>
      </c>
      <c r="AG1583">
        <f t="shared" si="380"/>
        <v>0</v>
      </c>
    </row>
    <row r="1584" spans="6:33" x14ac:dyDescent="0.2">
      <c r="F1584" s="610">
        <f t="shared" si="388"/>
        <v>1904</v>
      </c>
      <c r="G1584">
        <f t="shared" si="389"/>
        <v>1573</v>
      </c>
      <c r="H1584" s="612">
        <f t="shared" si="381"/>
        <v>1573</v>
      </c>
      <c r="I1584" s="598">
        <f t="shared" si="382"/>
        <v>0</v>
      </c>
      <c r="J1584" s="598">
        <f t="shared" si="390"/>
        <v>0</v>
      </c>
      <c r="K1584" s="598">
        <f t="shared" si="383"/>
        <v>0</v>
      </c>
      <c r="L1584" s="598">
        <f t="shared" si="384"/>
        <v>0</v>
      </c>
      <c r="M1584" s="598">
        <f t="shared" si="376"/>
        <v>0</v>
      </c>
      <c r="N1584" s="598">
        <f t="shared" si="385"/>
        <v>0</v>
      </c>
      <c r="V1584" s="598">
        <f t="shared" si="386"/>
        <v>0</v>
      </c>
      <c r="W1584" s="612">
        <f t="shared" si="387"/>
        <v>1573</v>
      </c>
      <c r="X1584" s="610"/>
      <c r="Y1584" s="610"/>
      <c r="AC1584">
        <f t="shared" si="377"/>
        <v>1904</v>
      </c>
      <c r="AD1584">
        <f t="shared" si="378"/>
        <v>4</v>
      </c>
      <c r="AE1584">
        <f t="shared" si="379"/>
        <v>0</v>
      </c>
      <c r="AF1584">
        <f>SUM($AE$10:AE1584)</f>
        <v>0</v>
      </c>
      <c r="AG1584">
        <f t="shared" si="380"/>
        <v>0</v>
      </c>
    </row>
    <row r="1585" spans="6:33" x14ac:dyDescent="0.2">
      <c r="F1585" s="610">
        <f t="shared" si="388"/>
        <v>1904</v>
      </c>
      <c r="G1585">
        <f t="shared" si="389"/>
        <v>1574</v>
      </c>
      <c r="H1585" s="612">
        <f t="shared" si="381"/>
        <v>1574</v>
      </c>
      <c r="I1585" s="598">
        <f t="shared" si="382"/>
        <v>0</v>
      </c>
      <c r="J1585" s="598">
        <f t="shared" si="390"/>
        <v>0</v>
      </c>
      <c r="K1585" s="598">
        <f t="shared" si="383"/>
        <v>0</v>
      </c>
      <c r="L1585" s="598">
        <f t="shared" si="384"/>
        <v>0</v>
      </c>
      <c r="M1585" s="598">
        <f t="shared" si="376"/>
        <v>0</v>
      </c>
      <c r="N1585" s="598">
        <f t="shared" si="385"/>
        <v>0</v>
      </c>
      <c r="V1585" s="598">
        <f t="shared" si="386"/>
        <v>0</v>
      </c>
      <c r="W1585" s="612">
        <f t="shared" si="387"/>
        <v>1574</v>
      </c>
      <c r="X1585" s="610"/>
      <c r="Y1585" s="610"/>
      <c r="AC1585">
        <f t="shared" si="377"/>
        <v>1904</v>
      </c>
      <c r="AD1585">
        <f t="shared" si="378"/>
        <v>4</v>
      </c>
      <c r="AE1585">
        <f t="shared" si="379"/>
        <v>0</v>
      </c>
      <c r="AF1585">
        <f>SUM($AE$10:AE1585)</f>
        <v>0</v>
      </c>
      <c r="AG1585">
        <f t="shared" si="380"/>
        <v>0</v>
      </c>
    </row>
    <row r="1586" spans="6:33" x14ac:dyDescent="0.2">
      <c r="F1586" s="610">
        <f t="shared" si="388"/>
        <v>1904</v>
      </c>
      <c r="G1586">
        <f t="shared" si="389"/>
        <v>1575</v>
      </c>
      <c r="H1586" s="612">
        <f t="shared" si="381"/>
        <v>1575</v>
      </c>
      <c r="I1586" s="598">
        <f t="shared" si="382"/>
        <v>0</v>
      </c>
      <c r="J1586" s="598">
        <f t="shared" si="390"/>
        <v>0</v>
      </c>
      <c r="K1586" s="598">
        <f t="shared" si="383"/>
        <v>0</v>
      </c>
      <c r="L1586" s="598">
        <f t="shared" si="384"/>
        <v>0</v>
      </c>
      <c r="M1586" s="598">
        <f t="shared" si="376"/>
        <v>0</v>
      </c>
      <c r="N1586" s="598">
        <f t="shared" si="385"/>
        <v>0</v>
      </c>
      <c r="V1586" s="598">
        <f t="shared" si="386"/>
        <v>0</v>
      </c>
      <c r="W1586" s="612">
        <f t="shared" si="387"/>
        <v>1575</v>
      </c>
      <c r="X1586" s="610"/>
      <c r="Y1586" s="610"/>
      <c r="AC1586">
        <f t="shared" si="377"/>
        <v>1904</v>
      </c>
      <c r="AD1586">
        <f t="shared" si="378"/>
        <v>4</v>
      </c>
      <c r="AE1586">
        <f t="shared" si="379"/>
        <v>0</v>
      </c>
      <c r="AF1586">
        <f>SUM($AE$10:AE1586)</f>
        <v>0</v>
      </c>
      <c r="AG1586">
        <f t="shared" si="380"/>
        <v>0</v>
      </c>
    </row>
    <row r="1587" spans="6:33" x14ac:dyDescent="0.2">
      <c r="F1587" s="610">
        <f t="shared" si="388"/>
        <v>1904</v>
      </c>
      <c r="G1587">
        <f t="shared" si="389"/>
        <v>1576</v>
      </c>
      <c r="H1587" s="612">
        <f t="shared" si="381"/>
        <v>1576</v>
      </c>
      <c r="I1587" s="598">
        <f t="shared" si="382"/>
        <v>0</v>
      </c>
      <c r="J1587" s="598">
        <f t="shared" si="390"/>
        <v>0</v>
      </c>
      <c r="K1587" s="598">
        <f t="shared" si="383"/>
        <v>0</v>
      </c>
      <c r="L1587" s="598">
        <f t="shared" si="384"/>
        <v>0</v>
      </c>
      <c r="M1587" s="598">
        <f t="shared" si="376"/>
        <v>0</v>
      </c>
      <c r="N1587" s="598">
        <f t="shared" si="385"/>
        <v>0</v>
      </c>
      <c r="V1587" s="598">
        <f t="shared" si="386"/>
        <v>0</v>
      </c>
      <c r="W1587" s="612">
        <f t="shared" si="387"/>
        <v>1576</v>
      </c>
      <c r="X1587" s="610"/>
      <c r="Y1587" s="610"/>
      <c r="AC1587">
        <f t="shared" si="377"/>
        <v>1904</v>
      </c>
      <c r="AD1587">
        <f t="shared" si="378"/>
        <v>4</v>
      </c>
      <c r="AE1587">
        <f t="shared" si="379"/>
        <v>0</v>
      </c>
      <c r="AF1587">
        <f>SUM($AE$10:AE1587)</f>
        <v>0</v>
      </c>
      <c r="AG1587">
        <f t="shared" si="380"/>
        <v>0</v>
      </c>
    </row>
    <row r="1588" spans="6:33" x14ac:dyDescent="0.2">
      <c r="F1588" s="610">
        <f t="shared" si="388"/>
        <v>1904</v>
      </c>
      <c r="G1588">
        <f t="shared" si="389"/>
        <v>1577</v>
      </c>
      <c r="H1588" s="612">
        <f t="shared" si="381"/>
        <v>1577</v>
      </c>
      <c r="I1588" s="598">
        <f t="shared" si="382"/>
        <v>0</v>
      </c>
      <c r="J1588" s="598">
        <f t="shared" si="390"/>
        <v>0</v>
      </c>
      <c r="K1588" s="598">
        <f t="shared" si="383"/>
        <v>0</v>
      </c>
      <c r="L1588" s="598">
        <f t="shared" si="384"/>
        <v>0</v>
      </c>
      <c r="M1588" s="598">
        <f t="shared" si="376"/>
        <v>0</v>
      </c>
      <c r="N1588" s="598">
        <f t="shared" si="385"/>
        <v>0</v>
      </c>
      <c r="V1588" s="598">
        <f t="shared" si="386"/>
        <v>0</v>
      </c>
      <c r="W1588" s="612">
        <f t="shared" si="387"/>
        <v>1577</v>
      </c>
      <c r="X1588" s="610"/>
      <c r="Y1588" s="610"/>
      <c r="AC1588">
        <f t="shared" si="377"/>
        <v>1904</v>
      </c>
      <c r="AD1588">
        <f t="shared" si="378"/>
        <v>4</v>
      </c>
      <c r="AE1588">
        <f t="shared" si="379"/>
        <v>0</v>
      </c>
      <c r="AF1588">
        <f>SUM($AE$10:AE1588)</f>
        <v>0</v>
      </c>
      <c r="AG1588">
        <f t="shared" si="380"/>
        <v>0</v>
      </c>
    </row>
    <row r="1589" spans="6:33" x14ac:dyDescent="0.2">
      <c r="F1589" s="610">
        <f t="shared" si="388"/>
        <v>1904</v>
      </c>
      <c r="G1589">
        <f t="shared" si="389"/>
        <v>1578</v>
      </c>
      <c r="H1589" s="612">
        <f t="shared" si="381"/>
        <v>1578</v>
      </c>
      <c r="I1589" s="598">
        <f t="shared" si="382"/>
        <v>0</v>
      </c>
      <c r="J1589" s="598">
        <f t="shared" si="390"/>
        <v>0</v>
      </c>
      <c r="K1589" s="598">
        <f t="shared" si="383"/>
        <v>0</v>
      </c>
      <c r="L1589" s="598">
        <f t="shared" si="384"/>
        <v>0</v>
      </c>
      <c r="M1589" s="598">
        <f t="shared" si="376"/>
        <v>0</v>
      </c>
      <c r="N1589" s="598">
        <f t="shared" si="385"/>
        <v>0</v>
      </c>
      <c r="V1589" s="598">
        <f t="shared" si="386"/>
        <v>0</v>
      </c>
      <c r="W1589" s="612">
        <f t="shared" si="387"/>
        <v>1578</v>
      </c>
      <c r="X1589" s="610"/>
      <c r="Y1589" s="610"/>
      <c r="AC1589">
        <f t="shared" si="377"/>
        <v>1904</v>
      </c>
      <c r="AD1589">
        <f t="shared" si="378"/>
        <v>4</v>
      </c>
      <c r="AE1589">
        <f t="shared" si="379"/>
        <v>0</v>
      </c>
      <c r="AF1589">
        <f>SUM($AE$10:AE1589)</f>
        <v>0</v>
      </c>
      <c r="AG1589">
        <f t="shared" si="380"/>
        <v>0</v>
      </c>
    </row>
    <row r="1590" spans="6:33" x14ac:dyDescent="0.2">
      <c r="F1590" s="610">
        <f t="shared" si="388"/>
        <v>1904</v>
      </c>
      <c r="G1590">
        <f t="shared" si="389"/>
        <v>1579</v>
      </c>
      <c r="H1590" s="612">
        <f t="shared" si="381"/>
        <v>1579</v>
      </c>
      <c r="I1590" s="598">
        <f t="shared" si="382"/>
        <v>0</v>
      </c>
      <c r="J1590" s="598">
        <f t="shared" si="390"/>
        <v>0</v>
      </c>
      <c r="K1590" s="598">
        <f t="shared" si="383"/>
        <v>0</v>
      </c>
      <c r="L1590" s="598">
        <f t="shared" si="384"/>
        <v>0</v>
      </c>
      <c r="M1590" s="598">
        <f t="shared" si="376"/>
        <v>0</v>
      </c>
      <c r="N1590" s="598">
        <f t="shared" si="385"/>
        <v>0</v>
      </c>
      <c r="V1590" s="598">
        <f t="shared" si="386"/>
        <v>0</v>
      </c>
      <c r="W1590" s="612">
        <f t="shared" si="387"/>
        <v>1579</v>
      </c>
      <c r="X1590" s="610"/>
      <c r="Y1590" s="610"/>
      <c r="AC1590">
        <f t="shared" si="377"/>
        <v>1904</v>
      </c>
      <c r="AD1590">
        <f t="shared" si="378"/>
        <v>4</v>
      </c>
      <c r="AE1590">
        <f t="shared" si="379"/>
        <v>0</v>
      </c>
      <c r="AF1590">
        <f>SUM($AE$10:AE1590)</f>
        <v>0</v>
      </c>
      <c r="AG1590">
        <f t="shared" si="380"/>
        <v>0</v>
      </c>
    </row>
    <row r="1591" spans="6:33" x14ac:dyDescent="0.2">
      <c r="F1591" s="610">
        <f t="shared" si="388"/>
        <v>1904</v>
      </c>
      <c r="G1591">
        <f t="shared" si="389"/>
        <v>1580</v>
      </c>
      <c r="H1591" s="612">
        <f t="shared" si="381"/>
        <v>1580</v>
      </c>
      <c r="I1591" s="598">
        <f t="shared" si="382"/>
        <v>0</v>
      </c>
      <c r="J1591" s="598">
        <f t="shared" si="390"/>
        <v>0</v>
      </c>
      <c r="K1591" s="598">
        <f t="shared" si="383"/>
        <v>0</v>
      </c>
      <c r="L1591" s="598">
        <f t="shared" si="384"/>
        <v>0</v>
      </c>
      <c r="M1591" s="598">
        <f t="shared" si="376"/>
        <v>0</v>
      </c>
      <c r="N1591" s="598">
        <f t="shared" si="385"/>
        <v>0</v>
      </c>
      <c r="V1591" s="598">
        <f t="shared" si="386"/>
        <v>0</v>
      </c>
      <c r="W1591" s="612">
        <f t="shared" si="387"/>
        <v>1580</v>
      </c>
      <c r="X1591" s="610"/>
      <c r="Y1591" s="610"/>
      <c r="AC1591">
        <f t="shared" si="377"/>
        <v>1904</v>
      </c>
      <c r="AD1591">
        <f t="shared" si="378"/>
        <v>4</v>
      </c>
      <c r="AE1591">
        <f t="shared" si="379"/>
        <v>0</v>
      </c>
      <c r="AF1591">
        <f>SUM($AE$10:AE1591)</f>
        <v>0</v>
      </c>
      <c r="AG1591">
        <f t="shared" si="380"/>
        <v>0</v>
      </c>
    </row>
    <row r="1592" spans="6:33" x14ac:dyDescent="0.2">
      <c r="F1592" s="610">
        <f t="shared" si="388"/>
        <v>1904</v>
      </c>
      <c r="G1592">
        <f t="shared" si="389"/>
        <v>1581</v>
      </c>
      <c r="H1592" s="612">
        <f t="shared" si="381"/>
        <v>1581</v>
      </c>
      <c r="I1592" s="598">
        <f t="shared" si="382"/>
        <v>0</v>
      </c>
      <c r="J1592" s="598">
        <f t="shared" si="390"/>
        <v>0</v>
      </c>
      <c r="K1592" s="598">
        <f t="shared" si="383"/>
        <v>0</v>
      </c>
      <c r="L1592" s="598">
        <f t="shared" si="384"/>
        <v>0</v>
      </c>
      <c r="M1592" s="598">
        <f t="shared" si="376"/>
        <v>0</v>
      </c>
      <c r="N1592" s="598">
        <f t="shared" si="385"/>
        <v>0</v>
      </c>
      <c r="V1592" s="598">
        <f t="shared" si="386"/>
        <v>0</v>
      </c>
      <c r="W1592" s="612">
        <f t="shared" si="387"/>
        <v>1581</v>
      </c>
      <c r="X1592" s="610"/>
      <c r="Y1592" s="610"/>
      <c r="AC1592">
        <f t="shared" si="377"/>
        <v>1904</v>
      </c>
      <c r="AD1592">
        <f t="shared" si="378"/>
        <v>4</v>
      </c>
      <c r="AE1592">
        <f t="shared" si="379"/>
        <v>0</v>
      </c>
      <c r="AF1592">
        <f>SUM($AE$10:AE1592)</f>
        <v>0</v>
      </c>
      <c r="AG1592">
        <f t="shared" si="380"/>
        <v>0</v>
      </c>
    </row>
    <row r="1593" spans="6:33" x14ac:dyDescent="0.2">
      <c r="F1593" s="610">
        <f t="shared" si="388"/>
        <v>1904</v>
      </c>
      <c r="G1593">
        <f t="shared" si="389"/>
        <v>1582</v>
      </c>
      <c r="H1593" s="612">
        <f t="shared" si="381"/>
        <v>1582</v>
      </c>
      <c r="I1593" s="598">
        <f t="shared" si="382"/>
        <v>0</v>
      </c>
      <c r="J1593" s="598">
        <f t="shared" si="390"/>
        <v>0</v>
      </c>
      <c r="K1593" s="598">
        <f t="shared" si="383"/>
        <v>0</v>
      </c>
      <c r="L1593" s="598">
        <f t="shared" si="384"/>
        <v>0</v>
      </c>
      <c r="M1593" s="598">
        <f t="shared" si="376"/>
        <v>0</v>
      </c>
      <c r="N1593" s="598">
        <f t="shared" si="385"/>
        <v>0</v>
      </c>
      <c r="V1593" s="598">
        <f t="shared" si="386"/>
        <v>0</v>
      </c>
      <c r="W1593" s="612">
        <f t="shared" si="387"/>
        <v>1582</v>
      </c>
      <c r="X1593" s="610"/>
      <c r="Y1593" s="610"/>
      <c r="AC1593">
        <f t="shared" si="377"/>
        <v>1904</v>
      </c>
      <c r="AD1593">
        <f t="shared" si="378"/>
        <v>4</v>
      </c>
      <c r="AE1593">
        <f t="shared" si="379"/>
        <v>0</v>
      </c>
      <c r="AF1593">
        <f>SUM($AE$10:AE1593)</f>
        <v>0</v>
      </c>
      <c r="AG1593">
        <f t="shared" si="380"/>
        <v>0</v>
      </c>
    </row>
    <row r="1594" spans="6:33" x14ac:dyDescent="0.2">
      <c r="F1594" s="610">
        <f t="shared" si="388"/>
        <v>1904</v>
      </c>
      <c r="G1594">
        <f t="shared" si="389"/>
        <v>1583</v>
      </c>
      <c r="H1594" s="612">
        <f t="shared" si="381"/>
        <v>1583</v>
      </c>
      <c r="I1594" s="598">
        <f t="shared" si="382"/>
        <v>0</v>
      </c>
      <c r="J1594" s="598">
        <f t="shared" si="390"/>
        <v>0</v>
      </c>
      <c r="K1594" s="598">
        <f t="shared" si="383"/>
        <v>0</v>
      </c>
      <c r="L1594" s="598">
        <f t="shared" si="384"/>
        <v>0</v>
      </c>
      <c r="M1594" s="598">
        <f t="shared" si="376"/>
        <v>0</v>
      </c>
      <c r="N1594" s="598">
        <f t="shared" si="385"/>
        <v>0</v>
      </c>
      <c r="V1594" s="598">
        <f t="shared" si="386"/>
        <v>0</v>
      </c>
      <c r="W1594" s="612">
        <f t="shared" si="387"/>
        <v>1583</v>
      </c>
      <c r="X1594" s="610"/>
      <c r="Y1594" s="610"/>
      <c r="AC1594">
        <f t="shared" si="377"/>
        <v>1904</v>
      </c>
      <c r="AD1594">
        <f t="shared" si="378"/>
        <v>5</v>
      </c>
      <c r="AE1594">
        <f t="shared" si="379"/>
        <v>0</v>
      </c>
      <c r="AF1594">
        <f>SUM($AE$10:AE1594)</f>
        <v>0</v>
      </c>
      <c r="AG1594">
        <f t="shared" si="380"/>
        <v>0</v>
      </c>
    </row>
    <row r="1595" spans="6:33" x14ac:dyDescent="0.2">
      <c r="F1595" s="610">
        <f t="shared" si="388"/>
        <v>1904</v>
      </c>
      <c r="G1595">
        <f t="shared" si="389"/>
        <v>1584</v>
      </c>
      <c r="H1595" s="612">
        <f t="shared" si="381"/>
        <v>1584</v>
      </c>
      <c r="I1595" s="598">
        <f t="shared" si="382"/>
        <v>0</v>
      </c>
      <c r="J1595" s="598">
        <f t="shared" si="390"/>
        <v>0</v>
      </c>
      <c r="K1595" s="598">
        <f t="shared" si="383"/>
        <v>0</v>
      </c>
      <c r="L1595" s="598">
        <f t="shared" si="384"/>
        <v>0</v>
      </c>
      <c r="M1595" s="598">
        <f t="shared" si="376"/>
        <v>0</v>
      </c>
      <c r="N1595" s="598">
        <f t="shared" si="385"/>
        <v>0</v>
      </c>
      <c r="V1595" s="598">
        <f t="shared" si="386"/>
        <v>0</v>
      </c>
      <c r="W1595" s="612">
        <f t="shared" si="387"/>
        <v>1584</v>
      </c>
      <c r="X1595" s="610"/>
      <c r="Y1595" s="610"/>
      <c r="AC1595">
        <f t="shared" si="377"/>
        <v>1904</v>
      </c>
      <c r="AD1595">
        <f t="shared" si="378"/>
        <v>5</v>
      </c>
      <c r="AE1595">
        <f t="shared" si="379"/>
        <v>0</v>
      </c>
      <c r="AF1595">
        <f>SUM($AE$10:AE1595)</f>
        <v>0</v>
      </c>
      <c r="AG1595">
        <f t="shared" si="380"/>
        <v>0</v>
      </c>
    </row>
    <row r="1596" spans="6:33" x14ac:dyDescent="0.2">
      <c r="F1596" s="610">
        <f t="shared" si="388"/>
        <v>1904</v>
      </c>
      <c r="G1596">
        <f t="shared" si="389"/>
        <v>1585</v>
      </c>
      <c r="H1596" s="612">
        <f t="shared" si="381"/>
        <v>1585</v>
      </c>
      <c r="I1596" s="598">
        <f t="shared" si="382"/>
        <v>0</v>
      </c>
      <c r="J1596" s="598">
        <f t="shared" si="390"/>
        <v>0</v>
      </c>
      <c r="K1596" s="598">
        <f t="shared" si="383"/>
        <v>0</v>
      </c>
      <c r="L1596" s="598">
        <f t="shared" si="384"/>
        <v>0</v>
      </c>
      <c r="M1596" s="598">
        <f t="shared" si="376"/>
        <v>0</v>
      </c>
      <c r="N1596" s="598">
        <f t="shared" si="385"/>
        <v>0</v>
      </c>
      <c r="V1596" s="598">
        <f t="shared" si="386"/>
        <v>0</v>
      </c>
      <c r="W1596" s="612">
        <f t="shared" si="387"/>
        <v>1585</v>
      </c>
      <c r="X1596" s="610"/>
      <c r="Y1596" s="610"/>
      <c r="AC1596">
        <f t="shared" si="377"/>
        <v>1904</v>
      </c>
      <c r="AD1596">
        <f t="shared" si="378"/>
        <v>5</v>
      </c>
      <c r="AE1596">
        <f t="shared" si="379"/>
        <v>0</v>
      </c>
      <c r="AF1596">
        <f>SUM($AE$10:AE1596)</f>
        <v>0</v>
      </c>
      <c r="AG1596">
        <f t="shared" si="380"/>
        <v>0</v>
      </c>
    </row>
    <row r="1597" spans="6:33" x14ac:dyDescent="0.2">
      <c r="F1597" s="610">
        <f t="shared" si="388"/>
        <v>1904</v>
      </c>
      <c r="G1597">
        <f t="shared" si="389"/>
        <v>1586</v>
      </c>
      <c r="H1597" s="612">
        <f t="shared" si="381"/>
        <v>1586</v>
      </c>
      <c r="I1597" s="598">
        <f t="shared" si="382"/>
        <v>0</v>
      </c>
      <c r="J1597" s="598">
        <f t="shared" si="390"/>
        <v>0</v>
      </c>
      <c r="K1597" s="598">
        <f t="shared" si="383"/>
        <v>0</v>
      </c>
      <c r="L1597" s="598">
        <f t="shared" si="384"/>
        <v>0</v>
      </c>
      <c r="M1597" s="598">
        <f t="shared" si="376"/>
        <v>0</v>
      </c>
      <c r="N1597" s="598">
        <f t="shared" si="385"/>
        <v>0</v>
      </c>
      <c r="V1597" s="598">
        <f t="shared" si="386"/>
        <v>0</v>
      </c>
      <c r="W1597" s="612">
        <f t="shared" si="387"/>
        <v>1586</v>
      </c>
      <c r="X1597" s="610"/>
      <c r="Y1597" s="610"/>
      <c r="AC1597">
        <f t="shared" si="377"/>
        <v>1904</v>
      </c>
      <c r="AD1597">
        <f t="shared" si="378"/>
        <v>5</v>
      </c>
      <c r="AE1597">
        <f t="shared" si="379"/>
        <v>0</v>
      </c>
      <c r="AF1597">
        <f>SUM($AE$10:AE1597)</f>
        <v>0</v>
      </c>
      <c r="AG1597">
        <f t="shared" si="380"/>
        <v>0</v>
      </c>
    </row>
    <row r="1598" spans="6:33" x14ac:dyDescent="0.2">
      <c r="F1598" s="610">
        <f t="shared" si="388"/>
        <v>1904</v>
      </c>
      <c r="G1598">
        <f t="shared" si="389"/>
        <v>1587</v>
      </c>
      <c r="H1598" s="612">
        <f t="shared" si="381"/>
        <v>1587</v>
      </c>
      <c r="I1598" s="598">
        <f t="shared" si="382"/>
        <v>0</v>
      </c>
      <c r="J1598" s="598">
        <f t="shared" si="390"/>
        <v>0</v>
      </c>
      <c r="K1598" s="598">
        <f t="shared" si="383"/>
        <v>0</v>
      </c>
      <c r="L1598" s="598">
        <f t="shared" si="384"/>
        <v>0</v>
      </c>
      <c r="M1598" s="598">
        <f t="shared" si="376"/>
        <v>0</v>
      </c>
      <c r="N1598" s="598">
        <f t="shared" si="385"/>
        <v>0</v>
      </c>
      <c r="V1598" s="598">
        <f t="shared" si="386"/>
        <v>0</v>
      </c>
      <c r="W1598" s="612">
        <f t="shared" si="387"/>
        <v>1587</v>
      </c>
      <c r="X1598" s="610"/>
      <c r="Y1598" s="610"/>
      <c r="AC1598">
        <f t="shared" si="377"/>
        <v>1904</v>
      </c>
      <c r="AD1598">
        <f t="shared" si="378"/>
        <v>5</v>
      </c>
      <c r="AE1598">
        <f t="shared" si="379"/>
        <v>0</v>
      </c>
      <c r="AF1598">
        <f>SUM($AE$10:AE1598)</f>
        <v>0</v>
      </c>
      <c r="AG1598">
        <f t="shared" si="380"/>
        <v>0</v>
      </c>
    </row>
    <row r="1599" spans="6:33" x14ac:dyDescent="0.2">
      <c r="F1599" s="610">
        <f t="shared" si="388"/>
        <v>1904</v>
      </c>
      <c r="G1599">
        <f t="shared" si="389"/>
        <v>1588</v>
      </c>
      <c r="H1599" s="612">
        <f t="shared" si="381"/>
        <v>1588</v>
      </c>
      <c r="I1599" s="598">
        <f t="shared" si="382"/>
        <v>0</v>
      </c>
      <c r="J1599" s="598">
        <f t="shared" si="390"/>
        <v>0</v>
      </c>
      <c r="K1599" s="598">
        <f t="shared" si="383"/>
        <v>0</v>
      </c>
      <c r="L1599" s="598">
        <f t="shared" si="384"/>
        <v>0</v>
      </c>
      <c r="M1599" s="598">
        <f t="shared" si="376"/>
        <v>0</v>
      </c>
      <c r="N1599" s="598">
        <f t="shared" si="385"/>
        <v>0</v>
      </c>
      <c r="V1599" s="598">
        <f t="shared" si="386"/>
        <v>0</v>
      </c>
      <c r="W1599" s="612">
        <f t="shared" si="387"/>
        <v>1588</v>
      </c>
      <c r="X1599" s="610"/>
      <c r="Y1599" s="610"/>
      <c r="AC1599">
        <f t="shared" si="377"/>
        <v>1904</v>
      </c>
      <c r="AD1599">
        <f t="shared" si="378"/>
        <v>5</v>
      </c>
      <c r="AE1599">
        <f t="shared" si="379"/>
        <v>0</v>
      </c>
      <c r="AF1599">
        <f>SUM($AE$10:AE1599)</f>
        <v>0</v>
      </c>
      <c r="AG1599">
        <f t="shared" si="380"/>
        <v>0</v>
      </c>
    </row>
    <row r="1600" spans="6:33" x14ac:dyDescent="0.2">
      <c r="F1600" s="610">
        <f t="shared" si="388"/>
        <v>1904</v>
      </c>
      <c r="G1600">
        <f t="shared" si="389"/>
        <v>1589</v>
      </c>
      <c r="H1600" s="612">
        <f t="shared" si="381"/>
        <v>1589</v>
      </c>
      <c r="I1600" s="598">
        <f t="shared" si="382"/>
        <v>0</v>
      </c>
      <c r="J1600" s="598">
        <f t="shared" si="390"/>
        <v>0</v>
      </c>
      <c r="K1600" s="598">
        <f t="shared" si="383"/>
        <v>0</v>
      </c>
      <c r="L1600" s="598">
        <f t="shared" si="384"/>
        <v>0</v>
      </c>
      <c r="M1600" s="598">
        <f t="shared" si="376"/>
        <v>0</v>
      </c>
      <c r="N1600" s="598">
        <f t="shared" si="385"/>
        <v>0</v>
      </c>
      <c r="V1600" s="598">
        <f t="shared" si="386"/>
        <v>0</v>
      </c>
      <c r="W1600" s="612">
        <f t="shared" si="387"/>
        <v>1589</v>
      </c>
      <c r="X1600" s="610"/>
      <c r="Y1600" s="610"/>
      <c r="AC1600">
        <f t="shared" si="377"/>
        <v>1904</v>
      </c>
      <c r="AD1600">
        <f t="shared" si="378"/>
        <v>5</v>
      </c>
      <c r="AE1600">
        <f t="shared" si="379"/>
        <v>0</v>
      </c>
      <c r="AF1600">
        <f>SUM($AE$10:AE1600)</f>
        <v>0</v>
      </c>
      <c r="AG1600">
        <f t="shared" si="380"/>
        <v>0</v>
      </c>
    </row>
    <row r="1601" spans="6:33" x14ac:dyDescent="0.2">
      <c r="F1601" s="610">
        <f t="shared" si="388"/>
        <v>1904</v>
      </c>
      <c r="G1601">
        <f t="shared" si="389"/>
        <v>1590</v>
      </c>
      <c r="H1601" s="612">
        <f t="shared" si="381"/>
        <v>1590</v>
      </c>
      <c r="I1601" s="598">
        <f t="shared" si="382"/>
        <v>0</v>
      </c>
      <c r="J1601" s="598">
        <f t="shared" si="390"/>
        <v>0</v>
      </c>
      <c r="K1601" s="598">
        <f t="shared" si="383"/>
        <v>0</v>
      </c>
      <c r="L1601" s="598">
        <f t="shared" si="384"/>
        <v>0</v>
      </c>
      <c r="M1601" s="598">
        <f t="shared" si="376"/>
        <v>0</v>
      </c>
      <c r="N1601" s="598">
        <f t="shared" si="385"/>
        <v>0</v>
      </c>
      <c r="V1601" s="598">
        <f t="shared" si="386"/>
        <v>0</v>
      </c>
      <c r="W1601" s="612">
        <f t="shared" si="387"/>
        <v>1590</v>
      </c>
      <c r="X1601" s="610"/>
      <c r="Y1601" s="610"/>
      <c r="AC1601">
        <f t="shared" si="377"/>
        <v>1904</v>
      </c>
      <c r="AD1601">
        <f t="shared" si="378"/>
        <v>5</v>
      </c>
      <c r="AE1601">
        <f t="shared" si="379"/>
        <v>0</v>
      </c>
      <c r="AF1601">
        <f>SUM($AE$10:AE1601)</f>
        <v>0</v>
      </c>
      <c r="AG1601">
        <f t="shared" si="380"/>
        <v>0</v>
      </c>
    </row>
    <row r="1602" spans="6:33" x14ac:dyDescent="0.2">
      <c r="F1602" s="610">
        <f t="shared" si="388"/>
        <v>1904</v>
      </c>
      <c r="G1602">
        <f t="shared" si="389"/>
        <v>1591</v>
      </c>
      <c r="H1602" s="612">
        <f t="shared" si="381"/>
        <v>1591</v>
      </c>
      <c r="I1602" s="598">
        <f t="shared" si="382"/>
        <v>0</v>
      </c>
      <c r="J1602" s="598">
        <f t="shared" si="390"/>
        <v>0</v>
      </c>
      <c r="K1602" s="598">
        <f t="shared" si="383"/>
        <v>0</v>
      </c>
      <c r="L1602" s="598">
        <f t="shared" si="384"/>
        <v>0</v>
      </c>
      <c r="M1602" s="598">
        <f t="shared" si="376"/>
        <v>0</v>
      </c>
      <c r="N1602" s="598">
        <f t="shared" si="385"/>
        <v>0</v>
      </c>
      <c r="V1602" s="598">
        <f t="shared" si="386"/>
        <v>0</v>
      </c>
      <c r="W1602" s="612">
        <f t="shared" si="387"/>
        <v>1591</v>
      </c>
      <c r="X1602" s="610"/>
      <c r="Y1602" s="610"/>
      <c r="AC1602">
        <f t="shared" si="377"/>
        <v>1904</v>
      </c>
      <c r="AD1602">
        <f t="shared" si="378"/>
        <v>5</v>
      </c>
      <c r="AE1602">
        <f t="shared" si="379"/>
        <v>0</v>
      </c>
      <c r="AF1602">
        <f>SUM($AE$10:AE1602)</f>
        <v>0</v>
      </c>
      <c r="AG1602">
        <f t="shared" si="380"/>
        <v>0</v>
      </c>
    </row>
    <row r="1603" spans="6:33" x14ac:dyDescent="0.2">
      <c r="F1603" s="610">
        <f t="shared" si="388"/>
        <v>1904</v>
      </c>
      <c r="G1603">
        <f t="shared" si="389"/>
        <v>1592</v>
      </c>
      <c r="H1603" s="612">
        <f t="shared" si="381"/>
        <v>1592</v>
      </c>
      <c r="I1603" s="598">
        <f t="shared" si="382"/>
        <v>0</v>
      </c>
      <c r="J1603" s="598">
        <f t="shared" si="390"/>
        <v>0</v>
      </c>
      <c r="K1603" s="598">
        <f t="shared" si="383"/>
        <v>0</v>
      </c>
      <c r="L1603" s="598">
        <f t="shared" si="384"/>
        <v>0</v>
      </c>
      <c r="M1603" s="598">
        <f t="shared" si="376"/>
        <v>0</v>
      </c>
      <c r="N1603" s="598">
        <f t="shared" si="385"/>
        <v>0</v>
      </c>
      <c r="V1603" s="598">
        <f t="shared" si="386"/>
        <v>0</v>
      </c>
      <c r="W1603" s="612">
        <f t="shared" si="387"/>
        <v>1592</v>
      </c>
      <c r="X1603" s="610"/>
      <c r="Y1603" s="610"/>
      <c r="AC1603">
        <f t="shared" si="377"/>
        <v>1904</v>
      </c>
      <c r="AD1603">
        <f t="shared" si="378"/>
        <v>5</v>
      </c>
      <c r="AE1603">
        <f t="shared" si="379"/>
        <v>0</v>
      </c>
      <c r="AF1603">
        <f>SUM($AE$10:AE1603)</f>
        <v>0</v>
      </c>
      <c r="AG1603">
        <f t="shared" si="380"/>
        <v>0</v>
      </c>
    </row>
    <row r="1604" spans="6:33" x14ac:dyDescent="0.2">
      <c r="F1604" s="610">
        <f t="shared" si="388"/>
        <v>1904</v>
      </c>
      <c r="G1604">
        <f t="shared" si="389"/>
        <v>1593</v>
      </c>
      <c r="H1604" s="612">
        <f t="shared" si="381"/>
        <v>1593</v>
      </c>
      <c r="I1604" s="598">
        <f t="shared" si="382"/>
        <v>0</v>
      </c>
      <c r="J1604" s="598">
        <f t="shared" si="390"/>
        <v>0</v>
      </c>
      <c r="K1604" s="598">
        <f t="shared" si="383"/>
        <v>0</v>
      </c>
      <c r="L1604" s="598">
        <f t="shared" si="384"/>
        <v>0</v>
      </c>
      <c r="M1604" s="598">
        <f t="shared" si="376"/>
        <v>0</v>
      </c>
      <c r="N1604" s="598">
        <f t="shared" si="385"/>
        <v>0</v>
      </c>
      <c r="V1604" s="598">
        <f t="shared" si="386"/>
        <v>0</v>
      </c>
      <c r="W1604" s="612">
        <f t="shared" si="387"/>
        <v>1593</v>
      </c>
      <c r="X1604" s="610"/>
      <c r="Y1604" s="610"/>
      <c r="AC1604">
        <f t="shared" si="377"/>
        <v>1904</v>
      </c>
      <c r="AD1604">
        <f t="shared" si="378"/>
        <v>5</v>
      </c>
      <c r="AE1604">
        <f t="shared" si="379"/>
        <v>0</v>
      </c>
      <c r="AF1604">
        <f>SUM($AE$10:AE1604)</f>
        <v>0</v>
      </c>
      <c r="AG1604">
        <f t="shared" si="380"/>
        <v>0</v>
      </c>
    </row>
    <row r="1605" spans="6:33" x14ac:dyDescent="0.2">
      <c r="F1605" s="610">
        <f t="shared" si="388"/>
        <v>1904</v>
      </c>
      <c r="G1605">
        <f t="shared" si="389"/>
        <v>1594</v>
      </c>
      <c r="H1605" s="612">
        <f t="shared" si="381"/>
        <v>1594</v>
      </c>
      <c r="I1605" s="598">
        <f t="shared" si="382"/>
        <v>0</v>
      </c>
      <c r="J1605" s="598">
        <f t="shared" si="390"/>
        <v>0</v>
      </c>
      <c r="K1605" s="598">
        <f t="shared" si="383"/>
        <v>0</v>
      </c>
      <c r="L1605" s="598">
        <f t="shared" si="384"/>
        <v>0</v>
      </c>
      <c r="M1605" s="598">
        <f t="shared" si="376"/>
        <v>0</v>
      </c>
      <c r="N1605" s="598">
        <f t="shared" si="385"/>
        <v>0</v>
      </c>
      <c r="V1605" s="598">
        <f t="shared" si="386"/>
        <v>0</v>
      </c>
      <c r="W1605" s="612">
        <f t="shared" si="387"/>
        <v>1594</v>
      </c>
      <c r="X1605" s="610"/>
      <c r="Y1605" s="610"/>
      <c r="AC1605">
        <f t="shared" si="377"/>
        <v>1904</v>
      </c>
      <c r="AD1605">
        <f t="shared" si="378"/>
        <v>5</v>
      </c>
      <c r="AE1605">
        <f t="shared" si="379"/>
        <v>0</v>
      </c>
      <c r="AF1605">
        <f>SUM($AE$10:AE1605)</f>
        <v>0</v>
      </c>
      <c r="AG1605">
        <f t="shared" si="380"/>
        <v>0</v>
      </c>
    </row>
    <row r="1606" spans="6:33" x14ac:dyDescent="0.2">
      <c r="F1606" s="610">
        <f t="shared" si="388"/>
        <v>1904</v>
      </c>
      <c r="G1606">
        <f t="shared" si="389"/>
        <v>1595</v>
      </c>
      <c r="H1606" s="612">
        <f t="shared" si="381"/>
        <v>1595</v>
      </c>
      <c r="I1606" s="598">
        <f t="shared" si="382"/>
        <v>0</v>
      </c>
      <c r="J1606" s="598">
        <f t="shared" si="390"/>
        <v>0</v>
      </c>
      <c r="K1606" s="598">
        <f t="shared" si="383"/>
        <v>0</v>
      </c>
      <c r="L1606" s="598">
        <f t="shared" si="384"/>
        <v>0</v>
      </c>
      <c r="M1606" s="598">
        <f t="shared" si="376"/>
        <v>0</v>
      </c>
      <c r="N1606" s="598">
        <f t="shared" si="385"/>
        <v>0</v>
      </c>
      <c r="V1606" s="598">
        <f t="shared" si="386"/>
        <v>0</v>
      </c>
      <c r="W1606" s="612">
        <f t="shared" si="387"/>
        <v>1595</v>
      </c>
      <c r="X1606" s="610"/>
      <c r="Y1606" s="610"/>
      <c r="AC1606">
        <f t="shared" si="377"/>
        <v>1904</v>
      </c>
      <c r="AD1606">
        <f t="shared" si="378"/>
        <v>5</v>
      </c>
      <c r="AE1606">
        <f t="shared" si="379"/>
        <v>0</v>
      </c>
      <c r="AF1606">
        <f>SUM($AE$10:AE1606)</f>
        <v>0</v>
      </c>
      <c r="AG1606">
        <f t="shared" si="380"/>
        <v>0</v>
      </c>
    </row>
    <row r="1607" spans="6:33" x14ac:dyDescent="0.2">
      <c r="F1607" s="610">
        <f t="shared" si="388"/>
        <v>1904</v>
      </c>
      <c r="G1607">
        <f t="shared" si="389"/>
        <v>1596</v>
      </c>
      <c r="H1607" s="612">
        <f t="shared" si="381"/>
        <v>1596</v>
      </c>
      <c r="I1607" s="598">
        <f t="shared" si="382"/>
        <v>0</v>
      </c>
      <c r="J1607" s="598">
        <f t="shared" si="390"/>
        <v>0</v>
      </c>
      <c r="K1607" s="598">
        <f t="shared" si="383"/>
        <v>0</v>
      </c>
      <c r="L1607" s="598">
        <f t="shared" si="384"/>
        <v>0</v>
      </c>
      <c r="M1607" s="598">
        <f t="shared" si="376"/>
        <v>0</v>
      </c>
      <c r="N1607" s="598">
        <f t="shared" si="385"/>
        <v>0</v>
      </c>
      <c r="V1607" s="598">
        <f t="shared" si="386"/>
        <v>0</v>
      </c>
      <c r="W1607" s="612">
        <f t="shared" si="387"/>
        <v>1596</v>
      </c>
      <c r="X1607" s="610"/>
      <c r="Y1607" s="610"/>
      <c r="AC1607">
        <f t="shared" si="377"/>
        <v>1904</v>
      </c>
      <c r="AD1607">
        <f t="shared" si="378"/>
        <v>5</v>
      </c>
      <c r="AE1607">
        <f t="shared" si="379"/>
        <v>0</v>
      </c>
      <c r="AF1607">
        <f>SUM($AE$10:AE1607)</f>
        <v>0</v>
      </c>
      <c r="AG1607">
        <f t="shared" si="380"/>
        <v>0</v>
      </c>
    </row>
    <row r="1608" spans="6:33" x14ac:dyDescent="0.2">
      <c r="F1608" s="610">
        <f t="shared" si="388"/>
        <v>1904</v>
      </c>
      <c r="G1608">
        <f t="shared" si="389"/>
        <v>1597</v>
      </c>
      <c r="H1608" s="612">
        <f t="shared" si="381"/>
        <v>1597</v>
      </c>
      <c r="I1608" s="598">
        <f t="shared" si="382"/>
        <v>0</v>
      </c>
      <c r="J1608" s="598">
        <f t="shared" si="390"/>
        <v>0</v>
      </c>
      <c r="K1608" s="598">
        <f t="shared" si="383"/>
        <v>0</v>
      </c>
      <c r="L1608" s="598">
        <f t="shared" si="384"/>
        <v>0</v>
      </c>
      <c r="M1608" s="598">
        <f t="shared" si="376"/>
        <v>0</v>
      </c>
      <c r="N1608" s="598">
        <f t="shared" si="385"/>
        <v>0</v>
      </c>
      <c r="V1608" s="598">
        <f t="shared" si="386"/>
        <v>0</v>
      </c>
      <c r="W1608" s="612">
        <f t="shared" si="387"/>
        <v>1597</v>
      </c>
      <c r="X1608" s="610"/>
      <c r="Y1608" s="610"/>
      <c r="AC1608">
        <f t="shared" si="377"/>
        <v>1904</v>
      </c>
      <c r="AD1608">
        <f t="shared" si="378"/>
        <v>5</v>
      </c>
      <c r="AE1608">
        <f t="shared" si="379"/>
        <v>0</v>
      </c>
      <c r="AF1608">
        <f>SUM($AE$10:AE1608)</f>
        <v>0</v>
      </c>
      <c r="AG1608">
        <f t="shared" si="380"/>
        <v>0</v>
      </c>
    </row>
    <row r="1609" spans="6:33" x14ac:dyDescent="0.2">
      <c r="F1609" s="610">
        <f t="shared" si="388"/>
        <v>1904</v>
      </c>
      <c r="G1609">
        <f t="shared" si="389"/>
        <v>1598</v>
      </c>
      <c r="H1609" s="612">
        <f t="shared" si="381"/>
        <v>1598</v>
      </c>
      <c r="I1609" s="598">
        <f t="shared" si="382"/>
        <v>0</v>
      </c>
      <c r="J1609" s="598">
        <f t="shared" si="390"/>
        <v>0</v>
      </c>
      <c r="K1609" s="598">
        <f t="shared" si="383"/>
        <v>0</v>
      </c>
      <c r="L1609" s="598">
        <f t="shared" si="384"/>
        <v>0</v>
      </c>
      <c r="M1609" s="598">
        <f t="shared" si="376"/>
        <v>0</v>
      </c>
      <c r="N1609" s="598">
        <f t="shared" si="385"/>
        <v>0</v>
      </c>
      <c r="V1609" s="598">
        <f t="shared" si="386"/>
        <v>0</v>
      </c>
      <c r="W1609" s="612">
        <f t="shared" si="387"/>
        <v>1598</v>
      </c>
      <c r="X1609" s="610"/>
      <c r="Y1609" s="610"/>
      <c r="AC1609">
        <f t="shared" si="377"/>
        <v>1904</v>
      </c>
      <c r="AD1609">
        <f t="shared" si="378"/>
        <v>5</v>
      </c>
      <c r="AE1609">
        <f t="shared" si="379"/>
        <v>0</v>
      </c>
      <c r="AF1609">
        <f>SUM($AE$10:AE1609)</f>
        <v>0</v>
      </c>
      <c r="AG1609">
        <f t="shared" si="380"/>
        <v>0</v>
      </c>
    </row>
    <row r="1610" spans="6:33" x14ac:dyDescent="0.2">
      <c r="F1610" s="610">
        <f t="shared" si="388"/>
        <v>1904</v>
      </c>
      <c r="G1610">
        <f t="shared" si="389"/>
        <v>1599</v>
      </c>
      <c r="H1610" s="612">
        <f t="shared" si="381"/>
        <v>1599</v>
      </c>
      <c r="I1610" s="598">
        <f t="shared" si="382"/>
        <v>0</v>
      </c>
      <c r="J1610" s="598">
        <f t="shared" si="390"/>
        <v>0</v>
      </c>
      <c r="K1610" s="598">
        <f t="shared" si="383"/>
        <v>0</v>
      </c>
      <c r="L1610" s="598">
        <f t="shared" si="384"/>
        <v>0</v>
      </c>
      <c r="M1610" s="598">
        <f t="shared" si="376"/>
        <v>0</v>
      </c>
      <c r="N1610" s="598">
        <f t="shared" si="385"/>
        <v>0</v>
      </c>
      <c r="V1610" s="598">
        <f t="shared" si="386"/>
        <v>0</v>
      </c>
      <c r="W1610" s="612">
        <f t="shared" si="387"/>
        <v>1599</v>
      </c>
      <c r="X1610" s="610"/>
      <c r="Y1610" s="610"/>
      <c r="AC1610">
        <f t="shared" si="377"/>
        <v>1904</v>
      </c>
      <c r="AD1610">
        <f t="shared" si="378"/>
        <v>5</v>
      </c>
      <c r="AE1610">
        <f t="shared" si="379"/>
        <v>0</v>
      </c>
      <c r="AF1610">
        <f>SUM($AE$10:AE1610)</f>
        <v>0</v>
      </c>
      <c r="AG1610">
        <f t="shared" si="380"/>
        <v>0</v>
      </c>
    </row>
    <row r="1611" spans="6:33" x14ac:dyDescent="0.2">
      <c r="F1611" s="610">
        <f t="shared" si="388"/>
        <v>1904</v>
      </c>
      <c r="G1611">
        <f t="shared" si="389"/>
        <v>1600</v>
      </c>
      <c r="H1611" s="612">
        <f t="shared" si="381"/>
        <v>1600</v>
      </c>
      <c r="I1611" s="598">
        <f t="shared" si="382"/>
        <v>0</v>
      </c>
      <c r="J1611" s="598">
        <f t="shared" si="390"/>
        <v>0</v>
      </c>
      <c r="K1611" s="598">
        <f t="shared" si="383"/>
        <v>0</v>
      </c>
      <c r="L1611" s="598">
        <f t="shared" si="384"/>
        <v>0</v>
      </c>
      <c r="M1611" s="598">
        <f t="shared" ref="M1611:M1674" si="391">IF(AND(H1611&gt;$C$7,H1611&lt;$C$8),$C$5,0)</f>
        <v>0</v>
      </c>
      <c r="N1611" s="598">
        <f t="shared" si="385"/>
        <v>0</v>
      </c>
      <c r="V1611" s="598">
        <f t="shared" si="386"/>
        <v>0</v>
      </c>
      <c r="W1611" s="612">
        <f t="shared" si="387"/>
        <v>1600</v>
      </c>
      <c r="X1611" s="610"/>
      <c r="Y1611" s="610"/>
      <c r="AC1611">
        <f t="shared" ref="AC1611:AC1674" si="392">YEAR(H1611)</f>
        <v>1904</v>
      </c>
      <c r="AD1611">
        <f t="shared" ref="AD1611:AD1674" si="393">MONTH(H1611)</f>
        <v>5</v>
      </c>
      <c r="AE1611">
        <f t="shared" ref="AE1611:AE1674" si="394">IF(AND(AD1611&lt;&gt;AD1610,H1610&gt;=$C$6,H1611&lt;=$C$7),$C$11,0)</f>
        <v>0</v>
      </c>
      <c r="AF1611">
        <f>SUM($AE$10:AE1611)</f>
        <v>0</v>
      </c>
      <c r="AG1611">
        <f t="shared" ref="AG1611:AG1674" si="395">IF(G1611&lt;=$C$9,$D$4*IF(H1611&lt;=$C$7,AF1611,0),0)</f>
        <v>0</v>
      </c>
    </row>
    <row r="1612" spans="6:33" x14ac:dyDescent="0.2">
      <c r="F1612" s="610">
        <f t="shared" si="388"/>
        <v>1904</v>
      </c>
      <c r="G1612">
        <f t="shared" si="389"/>
        <v>1601</v>
      </c>
      <c r="H1612" s="612">
        <f t="shared" ref="H1612:H1675" si="396">$C$6+G1612</f>
        <v>1601</v>
      </c>
      <c r="I1612" s="598">
        <f t="shared" ref="I1612:I1675" si="397">IF(H1612&lt;=$C$7,G1612*($C$5/$C$9),0)</f>
        <v>0</v>
      </c>
      <c r="J1612" s="598">
        <f t="shared" si="390"/>
        <v>0</v>
      </c>
      <c r="K1612" s="598">
        <f t="shared" ref="K1612:K1675" si="398">IF(G1612&lt;=$C$9,I1612*$D$4,0)</f>
        <v>0</v>
      </c>
      <c r="L1612" s="598">
        <f t="shared" ref="L1612:L1675" si="399">IF(G1612&lt;=$C$9,$D$4*IF(H1612&lt;=$C$7,J1612,0),0)</f>
        <v>0</v>
      </c>
      <c r="M1612" s="598">
        <f t="shared" si="391"/>
        <v>0</v>
      </c>
      <c r="N1612" s="598">
        <f t="shared" ref="N1612:N1675" si="400">IF(AND(H1612&gt;$C$7,H1612&lt;$C$8),$C$5*$D$4,0)</f>
        <v>0</v>
      </c>
      <c r="V1612" s="598">
        <f t="shared" ref="V1612:V1675" si="401">IF(I1612-I1611+M1612-M1611&lt;0,0,I1612-I1611+M1612-M1611)</f>
        <v>0</v>
      </c>
      <c r="W1612" s="612">
        <f t="shared" ref="W1612:W1675" si="402">H1612</f>
        <v>1601</v>
      </c>
      <c r="X1612" s="610"/>
      <c r="Y1612" s="610"/>
      <c r="AC1612">
        <f t="shared" si="392"/>
        <v>1904</v>
      </c>
      <c r="AD1612">
        <f t="shared" si="393"/>
        <v>5</v>
      </c>
      <c r="AE1612">
        <f t="shared" si="394"/>
        <v>0</v>
      </c>
      <c r="AF1612">
        <f>SUM($AE$10:AE1612)</f>
        <v>0</v>
      </c>
      <c r="AG1612">
        <f t="shared" si="395"/>
        <v>0</v>
      </c>
    </row>
    <row r="1613" spans="6:33" x14ac:dyDescent="0.2">
      <c r="F1613" s="610">
        <f t="shared" ref="F1613:F1676" si="403">YEAR(H1613)</f>
        <v>1904</v>
      </c>
      <c r="G1613">
        <f t="shared" ref="G1613:G1676" si="404">1+G1612</f>
        <v>1602</v>
      </c>
      <c r="H1613" s="612">
        <f t="shared" si="396"/>
        <v>1602</v>
      </c>
      <c r="I1613" s="598">
        <f t="shared" si="397"/>
        <v>0</v>
      </c>
      <c r="J1613" s="598">
        <f t="shared" ref="J1613:J1676" si="405">IF(H1613&lt;=$C$7,$C$5/2,0)</f>
        <v>0</v>
      </c>
      <c r="K1613" s="598">
        <f t="shared" si="398"/>
        <v>0</v>
      </c>
      <c r="L1613" s="598">
        <f t="shared" si="399"/>
        <v>0</v>
      </c>
      <c r="M1613" s="598">
        <f t="shared" si="391"/>
        <v>0</v>
      </c>
      <c r="N1613" s="598">
        <f t="shared" si="400"/>
        <v>0</v>
      </c>
      <c r="V1613" s="598">
        <f t="shared" si="401"/>
        <v>0</v>
      </c>
      <c r="W1613" s="612">
        <f t="shared" si="402"/>
        <v>1602</v>
      </c>
      <c r="X1613" s="610"/>
      <c r="Y1613" s="610"/>
      <c r="AC1613">
        <f t="shared" si="392"/>
        <v>1904</v>
      </c>
      <c r="AD1613">
        <f t="shared" si="393"/>
        <v>5</v>
      </c>
      <c r="AE1613">
        <f t="shared" si="394"/>
        <v>0</v>
      </c>
      <c r="AF1613">
        <f>SUM($AE$10:AE1613)</f>
        <v>0</v>
      </c>
      <c r="AG1613">
        <f t="shared" si="395"/>
        <v>0</v>
      </c>
    </row>
    <row r="1614" spans="6:33" x14ac:dyDescent="0.2">
      <c r="F1614" s="610">
        <f t="shared" si="403"/>
        <v>1904</v>
      </c>
      <c r="G1614">
        <f t="shared" si="404"/>
        <v>1603</v>
      </c>
      <c r="H1614" s="612">
        <f t="shared" si="396"/>
        <v>1603</v>
      </c>
      <c r="I1614" s="598">
        <f t="shared" si="397"/>
        <v>0</v>
      </c>
      <c r="J1614" s="598">
        <f t="shared" si="405"/>
        <v>0</v>
      </c>
      <c r="K1614" s="598">
        <f t="shared" si="398"/>
        <v>0</v>
      </c>
      <c r="L1614" s="598">
        <f t="shared" si="399"/>
        <v>0</v>
      </c>
      <c r="M1614" s="598">
        <f t="shared" si="391"/>
        <v>0</v>
      </c>
      <c r="N1614" s="598">
        <f t="shared" si="400"/>
        <v>0</v>
      </c>
      <c r="V1614" s="598">
        <f t="shared" si="401"/>
        <v>0</v>
      </c>
      <c r="W1614" s="612">
        <f t="shared" si="402"/>
        <v>1603</v>
      </c>
      <c r="X1614" s="610"/>
      <c r="Y1614" s="610"/>
      <c r="AC1614">
        <f t="shared" si="392"/>
        <v>1904</v>
      </c>
      <c r="AD1614">
        <f t="shared" si="393"/>
        <v>5</v>
      </c>
      <c r="AE1614">
        <f t="shared" si="394"/>
        <v>0</v>
      </c>
      <c r="AF1614">
        <f>SUM($AE$10:AE1614)</f>
        <v>0</v>
      </c>
      <c r="AG1614">
        <f t="shared" si="395"/>
        <v>0</v>
      </c>
    </row>
    <row r="1615" spans="6:33" x14ac:dyDescent="0.2">
      <c r="F1615" s="610">
        <f t="shared" si="403"/>
        <v>1904</v>
      </c>
      <c r="G1615">
        <f t="shared" si="404"/>
        <v>1604</v>
      </c>
      <c r="H1615" s="612">
        <f t="shared" si="396"/>
        <v>1604</v>
      </c>
      <c r="I1615" s="598">
        <f t="shared" si="397"/>
        <v>0</v>
      </c>
      <c r="J1615" s="598">
        <f t="shared" si="405"/>
        <v>0</v>
      </c>
      <c r="K1615" s="598">
        <f t="shared" si="398"/>
        <v>0</v>
      </c>
      <c r="L1615" s="598">
        <f t="shared" si="399"/>
        <v>0</v>
      </c>
      <c r="M1615" s="598">
        <f t="shared" si="391"/>
        <v>0</v>
      </c>
      <c r="N1615" s="598">
        <f t="shared" si="400"/>
        <v>0</v>
      </c>
      <c r="V1615" s="598">
        <f t="shared" si="401"/>
        <v>0</v>
      </c>
      <c r="W1615" s="612">
        <f t="shared" si="402"/>
        <v>1604</v>
      </c>
      <c r="X1615" s="610"/>
      <c r="Y1615" s="610"/>
      <c r="AC1615">
        <f t="shared" si="392"/>
        <v>1904</v>
      </c>
      <c r="AD1615">
        <f t="shared" si="393"/>
        <v>5</v>
      </c>
      <c r="AE1615">
        <f t="shared" si="394"/>
        <v>0</v>
      </c>
      <c r="AF1615">
        <f>SUM($AE$10:AE1615)</f>
        <v>0</v>
      </c>
      <c r="AG1615">
        <f t="shared" si="395"/>
        <v>0</v>
      </c>
    </row>
    <row r="1616" spans="6:33" x14ac:dyDescent="0.2">
      <c r="F1616" s="610">
        <f t="shared" si="403"/>
        <v>1904</v>
      </c>
      <c r="G1616">
        <f t="shared" si="404"/>
        <v>1605</v>
      </c>
      <c r="H1616" s="612">
        <f t="shared" si="396"/>
        <v>1605</v>
      </c>
      <c r="I1616" s="598">
        <f t="shared" si="397"/>
        <v>0</v>
      </c>
      <c r="J1616" s="598">
        <f t="shared" si="405"/>
        <v>0</v>
      </c>
      <c r="K1616" s="598">
        <f t="shared" si="398"/>
        <v>0</v>
      </c>
      <c r="L1616" s="598">
        <f t="shared" si="399"/>
        <v>0</v>
      </c>
      <c r="M1616" s="598">
        <f t="shared" si="391"/>
        <v>0</v>
      </c>
      <c r="N1616" s="598">
        <f t="shared" si="400"/>
        <v>0</v>
      </c>
      <c r="V1616" s="598">
        <f t="shared" si="401"/>
        <v>0</v>
      </c>
      <c r="W1616" s="612">
        <f t="shared" si="402"/>
        <v>1605</v>
      </c>
      <c r="X1616" s="610"/>
      <c r="Y1616" s="610"/>
      <c r="AC1616">
        <f t="shared" si="392"/>
        <v>1904</v>
      </c>
      <c r="AD1616">
        <f t="shared" si="393"/>
        <v>5</v>
      </c>
      <c r="AE1616">
        <f t="shared" si="394"/>
        <v>0</v>
      </c>
      <c r="AF1616">
        <f>SUM($AE$10:AE1616)</f>
        <v>0</v>
      </c>
      <c r="AG1616">
        <f t="shared" si="395"/>
        <v>0</v>
      </c>
    </row>
    <row r="1617" spans="6:33" x14ac:dyDescent="0.2">
      <c r="F1617" s="610">
        <f t="shared" si="403"/>
        <v>1904</v>
      </c>
      <c r="G1617">
        <f t="shared" si="404"/>
        <v>1606</v>
      </c>
      <c r="H1617" s="612">
        <f t="shared" si="396"/>
        <v>1606</v>
      </c>
      <c r="I1617" s="598">
        <f t="shared" si="397"/>
        <v>0</v>
      </c>
      <c r="J1617" s="598">
        <f t="shared" si="405"/>
        <v>0</v>
      </c>
      <c r="K1617" s="598">
        <f t="shared" si="398"/>
        <v>0</v>
      </c>
      <c r="L1617" s="598">
        <f t="shared" si="399"/>
        <v>0</v>
      </c>
      <c r="M1617" s="598">
        <f t="shared" si="391"/>
        <v>0</v>
      </c>
      <c r="N1617" s="598">
        <f t="shared" si="400"/>
        <v>0</v>
      </c>
      <c r="V1617" s="598">
        <f t="shared" si="401"/>
        <v>0</v>
      </c>
      <c r="W1617" s="612">
        <f t="shared" si="402"/>
        <v>1606</v>
      </c>
      <c r="X1617" s="610"/>
      <c r="Y1617" s="610"/>
      <c r="AC1617">
        <f t="shared" si="392"/>
        <v>1904</v>
      </c>
      <c r="AD1617">
        <f t="shared" si="393"/>
        <v>5</v>
      </c>
      <c r="AE1617">
        <f t="shared" si="394"/>
        <v>0</v>
      </c>
      <c r="AF1617">
        <f>SUM($AE$10:AE1617)</f>
        <v>0</v>
      </c>
      <c r="AG1617">
        <f t="shared" si="395"/>
        <v>0</v>
      </c>
    </row>
    <row r="1618" spans="6:33" x14ac:dyDescent="0.2">
      <c r="F1618" s="610">
        <f t="shared" si="403"/>
        <v>1904</v>
      </c>
      <c r="G1618">
        <f t="shared" si="404"/>
        <v>1607</v>
      </c>
      <c r="H1618" s="612">
        <f t="shared" si="396"/>
        <v>1607</v>
      </c>
      <c r="I1618" s="598">
        <f t="shared" si="397"/>
        <v>0</v>
      </c>
      <c r="J1618" s="598">
        <f t="shared" si="405"/>
        <v>0</v>
      </c>
      <c r="K1618" s="598">
        <f t="shared" si="398"/>
        <v>0</v>
      </c>
      <c r="L1618" s="598">
        <f t="shared" si="399"/>
        <v>0</v>
      </c>
      <c r="M1618" s="598">
        <f t="shared" si="391"/>
        <v>0</v>
      </c>
      <c r="N1618" s="598">
        <f t="shared" si="400"/>
        <v>0</v>
      </c>
      <c r="V1618" s="598">
        <f t="shared" si="401"/>
        <v>0</v>
      </c>
      <c r="W1618" s="612">
        <f t="shared" si="402"/>
        <v>1607</v>
      </c>
      <c r="X1618" s="610"/>
      <c r="Y1618" s="610"/>
      <c r="AC1618">
        <f t="shared" si="392"/>
        <v>1904</v>
      </c>
      <c r="AD1618">
        <f t="shared" si="393"/>
        <v>5</v>
      </c>
      <c r="AE1618">
        <f t="shared" si="394"/>
        <v>0</v>
      </c>
      <c r="AF1618">
        <f>SUM($AE$10:AE1618)</f>
        <v>0</v>
      </c>
      <c r="AG1618">
        <f t="shared" si="395"/>
        <v>0</v>
      </c>
    </row>
    <row r="1619" spans="6:33" x14ac:dyDescent="0.2">
      <c r="F1619" s="610">
        <f t="shared" si="403"/>
        <v>1904</v>
      </c>
      <c r="G1619">
        <f t="shared" si="404"/>
        <v>1608</v>
      </c>
      <c r="H1619" s="612">
        <f t="shared" si="396"/>
        <v>1608</v>
      </c>
      <c r="I1619" s="598">
        <f t="shared" si="397"/>
        <v>0</v>
      </c>
      <c r="J1619" s="598">
        <f t="shared" si="405"/>
        <v>0</v>
      </c>
      <c r="K1619" s="598">
        <f t="shared" si="398"/>
        <v>0</v>
      </c>
      <c r="L1619" s="598">
        <f t="shared" si="399"/>
        <v>0</v>
      </c>
      <c r="M1619" s="598">
        <f t="shared" si="391"/>
        <v>0</v>
      </c>
      <c r="N1619" s="598">
        <f t="shared" si="400"/>
        <v>0</v>
      </c>
      <c r="V1619" s="598">
        <f t="shared" si="401"/>
        <v>0</v>
      </c>
      <c r="W1619" s="612">
        <f t="shared" si="402"/>
        <v>1608</v>
      </c>
      <c r="X1619" s="610"/>
      <c r="Y1619" s="610"/>
      <c r="AC1619">
        <f t="shared" si="392"/>
        <v>1904</v>
      </c>
      <c r="AD1619">
        <f t="shared" si="393"/>
        <v>5</v>
      </c>
      <c r="AE1619">
        <f t="shared" si="394"/>
        <v>0</v>
      </c>
      <c r="AF1619">
        <f>SUM($AE$10:AE1619)</f>
        <v>0</v>
      </c>
      <c r="AG1619">
        <f t="shared" si="395"/>
        <v>0</v>
      </c>
    </row>
    <row r="1620" spans="6:33" x14ac:dyDescent="0.2">
      <c r="F1620" s="610">
        <f t="shared" si="403"/>
        <v>1904</v>
      </c>
      <c r="G1620">
        <f t="shared" si="404"/>
        <v>1609</v>
      </c>
      <c r="H1620" s="612">
        <f t="shared" si="396"/>
        <v>1609</v>
      </c>
      <c r="I1620" s="598">
        <f t="shared" si="397"/>
        <v>0</v>
      </c>
      <c r="J1620" s="598">
        <f t="shared" si="405"/>
        <v>0</v>
      </c>
      <c r="K1620" s="598">
        <f t="shared" si="398"/>
        <v>0</v>
      </c>
      <c r="L1620" s="598">
        <f t="shared" si="399"/>
        <v>0</v>
      </c>
      <c r="M1620" s="598">
        <f t="shared" si="391"/>
        <v>0</v>
      </c>
      <c r="N1620" s="598">
        <f t="shared" si="400"/>
        <v>0</v>
      </c>
      <c r="V1620" s="598">
        <f t="shared" si="401"/>
        <v>0</v>
      </c>
      <c r="W1620" s="612">
        <f t="shared" si="402"/>
        <v>1609</v>
      </c>
      <c r="X1620" s="610"/>
      <c r="Y1620" s="610"/>
      <c r="AC1620">
        <f t="shared" si="392"/>
        <v>1904</v>
      </c>
      <c r="AD1620">
        <f t="shared" si="393"/>
        <v>5</v>
      </c>
      <c r="AE1620">
        <f t="shared" si="394"/>
        <v>0</v>
      </c>
      <c r="AF1620">
        <f>SUM($AE$10:AE1620)</f>
        <v>0</v>
      </c>
      <c r="AG1620">
        <f t="shared" si="395"/>
        <v>0</v>
      </c>
    </row>
    <row r="1621" spans="6:33" x14ac:dyDescent="0.2">
      <c r="F1621" s="610">
        <f t="shared" si="403"/>
        <v>1904</v>
      </c>
      <c r="G1621">
        <f t="shared" si="404"/>
        <v>1610</v>
      </c>
      <c r="H1621" s="612">
        <f t="shared" si="396"/>
        <v>1610</v>
      </c>
      <c r="I1621" s="598">
        <f t="shared" si="397"/>
        <v>0</v>
      </c>
      <c r="J1621" s="598">
        <f t="shared" si="405"/>
        <v>0</v>
      </c>
      <c r="K1621" s="598">
        <f t="shared" si="398"/>
        <v>0</v>
      </c>
      <c r="L1621" s="598">
        <f t="shared" si="399"/>
        <v>0</v>
      </c>
      <c r="M1621" s="598">
        <f t="shared" si="391"/>
        <v>0</v>
      </c>
      <c r="N1621" s="598">
        <f t="shared" si="400"/>
        <v>0</v>
      </c>
      <c r="V1621" s="598">
        <f t="shared" si="401"/>
        <v>0</v>
      </c>
      <c r="W1621" s="612">
        <f t="shared" si="402"/>
        <v>1610</v>
      </c>
      <c r="X1621" s="610"/>
      <c r="Y1621" s="610"/>
      <c r="AC1621">
        <f t="shared" si="392"/>
        <v>1904</v>
      </c>
      <c r="AD1621">
        <f t="shared" si="393"/>
        <v>5</v>
      </c>
      <c r="AE1621">
        <f t="shared" si="394"/>
        <v>0</v>
      </c>
      <c r="AF1621">
        <f>SUM($AE$10:AE1621)</f>
        <v>0</v>
      </c>
      <c r="AG1621">
        <f t="shared" si="395"/>
        <v>0</v>
      </c>
    </row>
    <row r="1622" spans="6:33" x14ac:dyDescent="0.2">
      <c r="F1622" s="610">
        <f t="shared" si="403"/>
        <v>1904</v>
      </c>
      <c r="G1622">
        <f t="shared" si="404"/>
        <v>1611</v>
      </c>
      <c r="H1622" s="612">
        <f t="shared" si="396"/>
        <v>1611</v>
      </c>
      <c r="I1622" s="598">
        <f t="shared" si="397"/>
        <v>0</v>
      </c>
      <c r="J1622" s="598">
        <f t="shared" si="405"/>
        <v>0</v>
      </c>
      <c r="K1622" s="598">
        <f t="shared" si="398"/>
        <v>0</v>
      </c>
      <c r="L1622" s="598">
        <f t="shared" si="399"/>
        <v>0</v>
      </c>
      <c r="M1622" s="598">
        <f t="shared" si="391"/>
        <v>0</v>
      </c>
      <c r="N1622" s="598">
        <f t="shared" si="400"/>
        <v>0</v>
      </c>
      <c r="V1622" s="598">
        <f t="shared" si="401"/>
        <v>0</v>
      </c>
      <c r="W1622" s="612">
        <f t="shared" si="402"/>
        <v>1611</v>
      </c>
      <c r="X1622" s="610"/>
      <c r="Y1622" s="610"/>
      <c r="AC1622">
        <f t="shared" si="392"/>
        <v>1904</v>
      </c>
      <c r="AD1622">
        <f t="shared" si="393"/>
        <v>5</v>
      </c>
      <c r="AE1622">
        <f t="shared" si="394"/>
        <v>0</v>
      </c>
      <c r="AF1622">
        <f>SUM($AE$10:AE1622)</f>
        <v>0</v>
      </c>
      <c r="AG1622">
        <f t="shared" si="395"/>
        <v>0</v>
      </c>
    </row>
    <row r="1623" spans="6:33" x14ac:dyDescent="0.2">
      <c r="F1623" s="610">
        <f t="shared" si="403"/>
        <v>1904</v>
      </c>
      <c r="G1623">
        <f t="shared" si="404"/>
        <v>1612</v>
      </c>
      <c r="H1623" s="612">
        <f t="shared" si="396"/>
        <v>1612</v>
      </c>
      <c r="I1623" s="598">
        <f t="shared" si="397"/>
        <v>0</v>
      </c>
      <c r="J1623" s="598">
        <f t="shared" si="405"/>
        <v>0</v>
      </c>
      <c r="K1623" s="598">
        <f t="shared" si="398"/>
        <v>0</v>
      </c>
      <c r="L1623" s="598">
        <f t="shared" si="399"/>
        <v>0</v>
      </c>
      <c r="M1623" s="598">
        <f t="shared" si="391"/>
        <v>0</v>
      </c>
      <c r="N1623" s="598">
        <f t="shared" si="400"/>
        <v>0</v>
      </c>
      <c r="V1623" s="598">
        <f t="shared" si="401"/>
        <v>0</v>
      </c>
      <c r="W1623" s="612">
        <f t="shared" si="402"/>
        <v>1612</v>
      </c>
      <c r="X1623" s="610"/>
      <c r="Y1623" s="610"/>
      <c r="AC1623">
        <f t="shared" si="392"/>
        <v>1904</v>
      </c>
      <c r="AD1623">
        <f t="shared" si="393"/>
        <v>5</v>
      </c>
      <c r="AE1623">
        <f t="shared" si="394"/>
        <v>0</v>
      </c>
      <c r="AF1623">
        <f>SUM($AE$10:AE1623)</f>
        <v>0</v>
      </c>
      <c r="AG1623">
        <f t="shared" si="395"/>
        <v>0</v>
      </c>
    </row>
    <row r="1624" spans="6:33" x14ac:dyDescent="0.2">
      <c r="F1624" s="610">
        <f t="shared" si="403"/>
        <v>1904</v>
      </c>
      <c r="G1624">
        <f t="shared" si="404"/>
        <v>1613</v>
      </c>
      <c r="H1624" s="612">
        <f t="shared" si="396"/>
        <v>1613</v>
      </c>
      <c r="I1624" s="598">
        <f t="shared" si="397"/>
        <v>0</v>
      </c>
      <c r="J1624" s="598">
        <f t="shared" si="405"/>
        <v>0</v>
      </c>
      <c r="K1624" s="598">
        <f t="shared" si="398"/>
        <v>0</v>
      </c>
      <c r="L1624" s="598">
        <f t="shared" si="399"/>
        <v>0</v>
      </c>
      <c r="M1624" s="598">
        <f t="shared" si="391"/>
        <v>0</v>
      </c>
      <c r="N1624" s="598">
        <f t="shared" si="400"/>
        <v>0</v>
      </c>
      <c r="V1624" s="598">
        <f t="shared" si="401"/>
        <v>0</v>
      </c>
      <c r="W1624" s="612">
        <f t="shared" si="402"/>
        <v>1613</v>
      </c>
      <c r="X1624" s="610"/>
      <c r="Y1624" s="610"/>
      <c r="AC1624">
        <f t="shared" si="392"/>
        <v>1904</v>
      </c>
      <c r="AD1624">
        <f t="shared" si="393"/>
        <v>5</v>
      </c>
      <c r="AE1624">
        <f t="shared" si="394"/>
        <v>0</v>
      </c>
      <c r="AF1624">
        <f>SUM($AE$10:AE1624)</f>
        <v>0</v>
      </c>
      <c r="AG1624">
        <f t="shared" si="395"/>
        <v>0</v>
      </c>
    </row>
    <row r="1625" spans="6:33" x14ac:dyDescent="0.2">
      <c r="F1625" s="610">
        <f t="shared" si="403"/>
        <v>1904</v>
      </c>
      <c r="G1625">
        <f t="shared" si="404"/>
        <v>1614</v>
      </c>
      <c r="H1625" s="612">
        <f t="shared" si="396"/>
        <v>1614</v>
      </c>
      <c r="I1625" s="598">
        <f t="shared" si="397"/>
        <v>0</v>
      </c>
      <c r="J1625" s="598">
        <f t="shared" si="405"/>
        <v>0</v>
      </c>
      <c r="K1625" s="598">
        <f t="shared" si="398"/>
        <v>0</v>
      </c>
      <c r="L1625" s="598">
        <f t="shared" si="399"/>
        <v>0</v>
      </c>
      <c r="M1625" s="598">
        <f t="shared" si="391"/>
        <v>0</v>
      </c>
      <c r="N1625" s="598">
        <f t="shared" si="400"/>
        <v>0</v>
      </c>
      <c r="V1625" s="598">
        <f t="shared" si="401"/>
        <v>0</v>
      </c>
      <c r="W1625" s="612">
        <f t="shared" si="402"/>
        <v>1614</v>
      </c>
      <c r="X1625" s="610"/>
      <c r="Y1625" s="610"/>
      <c r="AC1625">
        <f t="shared" si="392"/>
        <v>1904</v>
      </c>
      <c r="AD1625">
        <f t="shared" si="393"/>
        <v>6</v>
      </c>
      <c r="AE1625">
        <f t="shared" si="394"/>
        <v>0</v>
      </c>
      <c r="AF1625">
        <f>SUM($AE$10:AE1625)</f>
        <v>0</v>
      </c>
      <c r="AG1625">
        <f t="shared" si="395"/>
        <v>0</v>
      </c>
    </row>
    <row r="1626" spans="6:33" x14ac:dyDescent="0.2">
      <c r="F1626" s="610">
        <f t="shared" si="403"/>
        <v>1904</v>
      </c>
      <c r="G1626">
        <f t="shared" si="404"/>
        <v>1615</v>
      </c>
      <c r="H1626" s="612">
        <f t="shared" si="396"/>
        <v>1615</v>
      </c>
      <c r="I1626" s="598">
        <f t="shared" si="397"/>
        <v>0</v>
      </c>
      <c r="J1626" s="598">
        <f t="shared" si="405"/>
        <v>0</v>
      </c>
      <c r="K1626" s="598">
        <f t="shared" si="398"/>
        <v>0</v>
      </c>
      <c r="L1626" s="598">
        <f t="shared" si="399"/>
        <v>0</v>
      </c>
      <c r="M1626" s="598">
        <f t="shared" si="391"/>
        <v>0</v>
      </c>
      <c r="N1626" s="598">
        <f t="shared" si="400"/>
        <v>0</v>
      </c>
      <c r="V1626" s="598">
        <f t="shared" si="401"/>
        <v>0</v>
      </c>
      <c r="W1626" s="612">
        <f t="shared" si="402"/>
        <v>1615</v>
      </c>
      <c r="X1626" s="610"/>
      <c r="Y1626" s="610"/>
      <c r="AC1626">
        <f t="shared" si="392"/>
        <v>1904</v>
      </c>
      <c r="AD1626">
        <f t="shared" si="393"/>
        <v>6</v>
      </c>
      <c r="AE1626">
        <f t="shared" si="394"/>
        <v>0</v>
      </c>
      <c r="AF1626">
        <f>SUM($AE$10:AE1626)</f>
        <v>0</v>
      </c>
      <c r="AG1626">
        <f t="shared" si="395"/>
        <v>0</v>
      </c>
    </row>
    <row r="1627" spans="6:33" x14ac:dyDescent="0.2">
      <c r="F1627" s="610">
        <f t="shared" si="403"/>
        <v>1904</v>
      </c>
      <c r="G1627">
        <f t="shared" si="404"/>
        <v>1616</v>
      </c>
      <c r="H1627" s="612">
        <f t="shared" si="396"/>
        <v>1616</v>
      </c>
      <c r="I1627" s="598">
        <f t="shared" si="397"/>
        <v>0</v>
      </c>
      <c r="J1627" s="598">
        <f t="shared" si="405"/>
        <v>0</v>
      </c>
      <c r="K1627" s="598">
        <f t="shared" si="398"/>
        <v>0</v>
      </c>
      <c r="L1627" s="598">
        <f t="shared" si="399"/>
        <v>0</v>
      </c>
      <c r="M1627" s="598">
        <f t="shared" si="391"/>
        <v>0</v>
      </c>
      <c r="N1627" s="598">
        <f t="shared" si="400"/>
        <v>0</v>
      </c>
      <c r="V1627" s="598">
        <f t="shared" si="401"/>
        <v>0</v>
      </c>
      <c r="W1627" s="612">
        <f t="shared" si="402"/>
        <v>1616</v>
      </c>
      <c r="X1627" s="610"/>
      <c r="Y1627" s="610"/>
      <c r="AC1627">
        <f t="shared" si="392"/>
        <v>1904</v>
      </c>
      <c r="AD1627">
        <f t="shared" si="393"/>
        <v>6</v>
      </c>
      <c r="AE1627">
        <f t="shared" si="394"/>
        <v>0</v>
      </c>
      <c r="AF1627">
        <f>SUM($AE$10:AE1627)</f>
        <v>0</v>
      </c>
      <c r="AG1627">
        <f t="shared" si="395"/>
        <v>0</v>
      </c>
    </row>
    <row r="1628" spans="6:33" x14ac:dyDescent="0.2">
      <c r="F1628" s="610">
        <f t="shared" si="403"/>
        <v>1904</v>
      </c>
      <c r="G1628">
        <f t="shared" si="404"/>
        <v>1617</v>
      </c>
      <c r="H1628" s="612">
        <f t="shared" si="396"/>
        <v>1617</v>
      </c>
      <c r="I1628" s="598">
        <f t="shared" si="397"/>
        <v>0</v>
      </c>
      <c r="J1628" s="598">
        <f t="shared" si="405"/>
        <v>0</v>
      </c>
      <c r="K1628" s="598">
        <f t="shared" si="398"/>
        <v>0</v>
      </c>
      <c r="L1628" s="598">
        <f t="shared" si="399"/>
        <v>0</v>
      </c>
      <c r="M1628" s="598">
        <f t="shared" si="391"/>
        <v>0</v>
      </c>
      <c r="N1628" s="598">
        <f t="shared" si="400"/>
        <v>0</v>
      </c>
      <c r="V1628" s="598">
        <f t="shared" si="401"/>
        <v>0</v>
      </c>
      <c r="W1628" s="612">
        <f t="shared" si="402"/>
        <v>1617</v>
      </c>
      <c r="X1628" s="610"/>
      <c r="Y1628" s="610"/>
      <c r="AC1628">
        <f t="shared" si="392"/>
        <v>1904</v>
      </c>
      <c r="AD1628">
        <f t="shared" si="393"/>
        <v>6</v>
      </c>
      <c r="AE1628">
        <f t="shared" si="394"/>
        <v>0</v>
      </c>
      <c r="AF1628">
        <f>SUM($AE$10:AE1628)</f>
        <v>0</v>
      </c>
      <c r="AG1628">
        <f t="shared" si="395"/>
        <v>0</v>
      </c>
    </row>
    <row r="1629" spans="6:33" x14ac:dyDescent="0.2">
      <c r="F1629" s="610">
        <f t="shared" si="403"/>
        <v>1904</v>
      </c>
      <c r="G1629">
        <f t="shared" si="404"/>
        <v>1618</v>
      </c>
      <c r="H1629" s="612">
        <f t="shared" si="396"/>
        <v>1618</v>
      </c>
      <c r="I1629" s="598">
        <f t="shared" si="397"/>
        <v>0</v>
      </c>
      <c r="J1629" s="598">
        <f t="shared" si="405"/>
        <v>0</v>
      </c>
      <c r="K1629" s="598">
        <f t="shared" si="398"/>
        <v>0</v>
      </c>
      <c r="L1629" s="598">
        <f t="shared" si="399"/>
        <v>0</v>
      </c>
      <c r="M1629" s="598">
        <f t="shared" si="391"/>
        <v>0</v>
      </c>
      <c r="N1629" s="598">
        <f t="shared" si="400"/>
        <v>0</v>
      </c>
      <c r="V1629" s="598">
        <f t="shared" si="401"/>
        <v>0</v>
      </c>
      <c r="W1629" s="612">
        <f t="shared" si="402"/>
        <v>1618</v>
      </c>
      <c r="X1629" s="610"/>
      <c r="Y1629" s="610"/>
      <c r="AC1629">
        <f t="shared" si="392"/>
        <v>1904</v>
      </c>
      <c r="AD1629">
        <f t="shared" si="393"/>
        <v>6</v>
      </c>
      <c r="AE1629">
        <f t="shared" si="394"/>
        <v>0</v>
      </c>
      <c r="AF1629">
        <f>SUM($AE$10:AE1629)</f>
        <v>0</v>
      </c>
      <c r="AG1629">
        <f t="shared" si="395"/>
        <v>0</v>
      </c>
    </row>
    <row r="1630" spans="6:33" x14ac:dyDescent="0.2">
      <c r="F1630" s="610">
        <f t="shared" si="403"/>
        <v>1904</v>
      </c>
      <c r="G1630">
        <f t="shared" si="404"/>
        <v>1619</v>
      </c>
      <c r="H1630" s="612">
        <f t="shared" si="396"/>
        <v>1619</v>
      </c>
      <c r="I1630" s="598">
        <f t="shared" si="397"/>
        <v>0</v>
      </c>
      <c r="J1630" s="598">
        <f t="shared" si="405"/>
        <v>0</v>
      </c>
      <c r="K1630" s="598">
        <f t="shared" si="398"/>
        <v>0</v>
      </c>
      <c r="L1630" s="598">
        <f t="shared" si="399"/>
        <v>0</v>
      </c>
      <c r="M1630" s="598">
        <f t="shared" si="391"/>
        <v>0</v>
      </c>
      <c r="N1630" s="598">
        <f t="shared" si="400"/>
        <v>0</v>
      </c>
      <c r="V1630" s="598">
        <f t="shared" si="401"/>
        <v>0</v>
      </c>
      <c r="W1630" s="612">
        <f t="shared" si="402"/>
        <v>1619</v>
      </c>
      <c r="X1630" s="610"/>
      <c r="Y1630" s="610"/>
      <c r="AC1630">
        <f t="shared" si="392"/>
        <v>1904</v>
      </c>
      <c r="AD1630">
        <f t="shared" si="393"/>
        <v>6</v>
      </c>
      <c r="AE1630">
        <f t="shared" si="394"/>
        <v>0</v>
      </c>
      <c r="AF1630">
        <f>SUM($AE$10:AE1630)</f>
        <v>0</v>
      </c>
      <c r="AG1630">
        <f t="shared" si="395"/>
        <v>0</v>
      </c>
    </row>
    <row r="1631" spans="6:33" x14ac:dyDescent="0.2">
      <c r="F1631" s="610">
        <f t="shared" si="403"/>
        <v>1904</v>
      </c>
      <c r="G1631">
        <f t="shared" si="404"/>
        <v>1620</v>
      </c>
      <c r="H1631" s="612">
        <f t="shared" si="396"/>
        <v>1620</v>
      </c>
      <c r="I1631" s="598">
        <f t="shared" si="397"/>
        <v>0</v>
      </c>
      <c r="J1631" s="598">
        <f t="shared" si="405"/>
        <v>0</v>
      </c>
      <c r="K1631" s="598">
        <f t="shared" si="398"/>
        <v>0</v>
      </c>
      <c r="L1631" s="598">
        <f t="shared" si="399"/>
        <v>0</v>
      </c>
      <c r="M1631" s="598">
        <f t="shared" si="391"/>
        <v>0</v>
      </c>
      <c r="N1631" s="598">
        <f t="shared" si="400"/>
        <v>0</v>
      </c>
      <c r="V1631" s="598">
        <f t="shared" si="401"/>
        <v>0</v>
      </c>
      <c r="W1631" s="612">
        <f t="shared" si="402"/>
        <v>1620</v>
      </c>
      <c r="X1631" s="610"/>
      <c r="Y1631" s="610"/>
      <c r="AC1631">
        <f t="shared" si="392"/>
        <v>1904</v>
      </c>
      <c r="AD1631">
        <f t="shared" si="393"/>
        <v>6</v>
      </c>
      <c r="AE1631">
        <f t="shared" si="394"/>
        <v>0</v>
      </c>
      <c r="AF1631">
        <f>SUM($AE$10:AE1631)</f>
        <v>0</v>
      </c>
      <c r="AG1631">
        <f t="shared" si="395"/>
        <v>0</v>
      </c>
    </row>
    <row r="1632" spans="6:33" x14ac:dyDescent="0.2">
      <c r="F1632" s="610">
        <f t="shared" si="403"/>
        <v>1904</v>
      </c>
      <c r="G1632">
        <f t="shared" si="404"/>
        <v>1621</v>
      </c>
      <c r="H1632" s="612">
        <f t="shared" si="396"/>
        <v>1621</v>
      </c>
      <c r="I1632" s="598">
        <f t="shared" si="397"/>
        <v>0</v>
      </c>
      <c r="J1632" s="598">
        <f t="shared" si="405"/>
        <v>0</v>
      </c>
      <c r="K1632" s="598">
        <f t="shared" si="398"/>
        <v>0</v>
      </c>
      <c r="L1632" s="598">
        <f t="shared" si="399"/>
        <v>0</v>
      </c>
      <c r="M1632" s="598">
        <f t="shared" si="391"/>
        <v>0</v>
      </c>
      <c r="N1632" s="598">
        <f t="shared" si="400"/>
        <v>0</v>
      </c>
      <c r="V1632" s="598">
        <f t="shared" si="401"/>
        <v>0</v>
      </c>
      <c r="W1632" s="612">
        <f t="shared" si="402"/>
        <v>1621</v>
      </c>
      <c r="X1632" s="610"/>
      <c r="Y1632" s="610"/>
      <c r="AC1632">
        <f t="shared" si="392"/>
        <v>1904</v>
      </c>
      <c r="AD1632">
        <f t="shared" si="393"/>
        <v>6</v>
      </c>
      <c r="AE1632">
        <f t="shared" si="394"/>
        <v>0</v>
      </c>
      <c r="AF1632">
        <f>SUM($AE$10:AE1632)</f>
        <v>0</v>
      </c>
      <c r="AG1632">
        <f t="shared" si="395"/>
        <v>0</v>
      </c>
    </row>
    <row r="1633" spans="6:33" x14ac:dyDescent="0.2">
      <c r="F1633" s="610">
        <f t="shared" si="403"/>
        <v>1904</v>
      </c>
      <c r="G1633">
        <f t="shared" si="404"/>
        <v>1622</v>
      </c>
      <c r="H1633" s="612">
        <f t="shared" si="396"/>
        <v>1622</v>
      </c>
      <c r="I1633" s="598">
        <f t="shared" si="397"/>
        <v>0</v>
      </c>
      <c r="J1633" s="598">
        <f t="shared" si="405"/>
        <v>0</v>
      </c>
      <c r="K1633" s="598">
        <f t="shared" si="398"/>
        <v>0</v>
      </c>
      <c r="L1633" s="598">
        <f t="shared" si="399"/>
        <v>0</v>
      </c>
      <c r="M1633" s="598">
        <f t="shared" si="391"/>
        <v>0</v>
      </c>
      <c r="N1633" s="598">
        <f t="shared" si="400"/>
        <v>0</v>
      </c>
      <c r="V1633" s="598">
        <f t="shared" si="401"/>
        <v>0</v>
      </c>
      <c r="W1633" s="612">
        <f t="shared" si="402"/>
        <v>1622</v>
      </c>
      <c r="X1633" s="610"/>
      <c r="Y1633" s="610"/>
      <c r="AC1633">
        <f t="shared" si="392"/>
        <v>1904</v>
      </c>
      <c r="AD1633">
        <f t="shared" si="393"/>
        <v>6</v>
      </c>
      <c r="AE1633">
        <f t="shared" si="394"/>
        <v>0</v>
      </c>
      <c r="AF1633">
        <f>SUM($AE$10:AE1633)</f>
        <v>0</v>
      </c>
      <c r="AG1633">
        <f t="shared" si="395"/>
        <v>0</v>
      </c>
    </row>
    <row r="1634" spans="6:33" x14ac:dyDescent="0.2">
      <c r="F1634" s="610">
        <f t="shared" si="403"/>
        <v>1904</v>
      </c>
      <c r="G1634">
        <f t="shared" si="404"/>
        <v>1623</v>
      </c>
      <c r="H1634" s="612">
        <f t="shared" si="396"/>
        <v>1623</v>
      </c>
      <c r="I1634" s="598">
        <f t="shared" si="397"/>
        <v>0</v>
      </c>
      <c r="J1634" s="598">
        <f t="shared" si="405"/>
        <v>0</v>
      </c>
      <c r="K1634" s="598">
        <f t="shared" si="398"/>
        <v>0</v>
      </c>
      <c r="L1634" s="598">
        <f t="shared" si="399"/>
        <v>0</v>
      </c>
      <c r="M1634" s="598">
        <f t="shared" si="391"/>
        <v>0</v>
      </c>
      <c r="N1634" s="598">
        <f t="shared" si="400"/>
        <v>0</v>
      </c>
      <c r="V1634" s="598">
        <f t="shared" si="401"/>
        <v>0</v>
      </c>
      <c r="W1634" s="612">
        <f t="shared" si="402"/>
        <v>1623</v>
      </c>
      <c r="X1634" s="610"/>
      <c r="Y1634" s="610"/>
      <c r="AC1634">
        <f t="shared" si="392"/>
        <v>1904</v>
      </c>
      <c r="AD1634">
        <f t="shared" si="393"/>
        <v>6</v>
      </c>
      <c r="AE1634">
        <f t="shared" si="394"/>
        <v>0</v>
      </c>
      <c r="AF1634">
        <f>SUM($AE$10:AE1634)</f>
        <v>0</v>
      </c>
      <c r="AG1634">
        <f t="shared" si="395"/>
        <v>0</v>
      </c>
    </row>
    <row r="1635" spans="6:33" x14ac:dyDescent="0.2">
      <c r="F1635" s="610">
        <f t="shared" si="403"/>
        <v>1904</v>
      </c>
      <c r="G1635">
        <f t="shared" si="404"/>
        <v>1624</v>
      </c>
      <c r="H1635" s="612">
        <f t="shared" si="396"/>
        <v>1624</v>
      </c>
      <c r="I1635" s="598">
        <f t="shared" si="397"/>
        <v>0</v>
      </c>
      <c r="J1635" s="598">
        <f t="shared" si="405"/>
        <v>0</v>
      </c>
      <c r="K1635" s="598">
        <f t="shared" si="398"/>
        <v>0</v>
      </c>
      <c r="L1635" s="598">
        <f t="shared" si="399"/>
        <v>0</v>
      </c>
      <c r="M1635" s="598">
        <f t="shared" si="391"/>
        <v>0</v>
      </c>
      <c r="N1635" s="598">
        <f t="shared" si="400"/>
        <v>0</v>
      </c>
      <c r="V1635" s="598">
        <f t="shared" si="401"/>
        <v>0</v>
      </c>
      <c r="W1635" s="612">
        <f t="shared" si="402"/>
        <v>1624</v>
      </c>
      <c r="X1635" s="610"/>
      <c r="Y1635" s="610"/>
      <c r="AC1635">
        <f t="shared" si="392"/>
        <v>1904</v>
      </c>
      <c r="AD1635">
        <f t="shared" si="393"/>
        <v>6</v>
      </c>
      <c r="AE1635">
        <f t="shared" si="394"/>
        <v>0</v>
      </c>
      <c r="AF1635">
        <f>SUM($AE$10:AE1635)</f>
        <v>0</v>
      </c>
      <c r="AG1635">
        <f t="shared" si="395"/>
        <v>0</v>
      </c>
    </row>
    <row r="1636" spans="6:33" x14ac:dyDescent="0.2">
      <c r="F1636" s="610">
        <f t="shared" si="403"/>
        <v>1904</v>
      </c>
      <c r="G1636">
        <f t="shared" si="404"/>
        <v>1625</v>
      </c>
      <c r="H1636" s="612">
        <f t="shared" si="396"/>
        <v>1625</v>
      </c>
      <c r="I1636" s="598">
        <f t="shared" si="397"/>
        <v>0</v>
      </c>
      <c r="J1636" s="598">
        <f t="shared" si="405"/>
        <v>0</v>
      </c>
      <c r="K1636" s="598">
        <f t="shared" si="398"/>
        <v>0</v>
      </c>
      <c r="L1636" s="598">
        <f t="shared" si="399"/>
        <v>0</v>
      </c>
      <c r="M1636" s="598">
        <f t="shared" si="391"/>
        <v>0</v>
      </c>
      <c r="N1636" s="598">
        <f t="shared" si="400"/>
        <v>0</v>
      </c>
      <c r="V1636" s="598">
        <f t="shared" si="401"/>
        <v>0</v>
      </c>
      <c r="W1636" s="612">
        <f t="shared" si="402"/>
        <v>1625</v>
      </c>
      <c r="X1636" s="610"/>
      <c r="Y1636" s="610"/>
      <c r="AC1636">
        <f t="shared" si="392"/>
        <v>1904</v>
      </c>
      <c r="AD1636">
        <f t="shared" si="393"/>
        <v>6</v>
      </c>
      <c r="AE1636">
        <f t="shared" si="394"/>
        <v>0</v>
      </c>
      <c r="AF1636">
        <f>SUM($AE$10:AE1636)</f>
        <v>0</v>
      </c>
      <c r="AG1636">
        <f t="shared" si="395"/>
        <v>0</v>
      </c>
    </row>
    <row r="1637" spans="6:33" x14ac:dyDescent="0.2">
      <c r="F1637" s="610">
        <f t="shared" si="403"/>
        <v>1904</v>
      </c>
      <c r="G1637">
        <f t="shared" si="404"/>
        <v>1626</v>
      </c>
      <c r="H1637" s="612">
        <f t="shared" si="396"/>
        <v>1626</v>
      </c>
      <c r="I1637" s="598">
        <f t="shared" si="397"/>
        <v>0</v>
      </c>
      <c r="J1637" s="598">
        <f t="shared" si="405"/>
        <v>0</v>
      </c>
      <c r="K1637" s="598">
        <f t="shared" si="398"/>
        <v>0</v>
      </c>
      <c r="L1637" s="598">
        <f t="shared" si="399"/>
        <v>0</v>
      </c>
      <c r="M1637" s="598">
        <f t="shared" si="391"/>
        <v>0</v>
      </c>
      <c r="N1637" s="598">
        <f t="shared" si="400"/>
        <v>0</v>
      </c>
      <c r="V1637" s="598">
        <f t="shared" si="401"/>
        <v>0</v>
      </c>
      <c r="W1637" s="612">
        <f t="shared" si="402"/>
        <v>1626</v>
      </c>
      <c r="X1637" s="610"/>
      <c r="Y1637" s="610"/>
      <c r="AC1637">
        <f t="shared" si="392"/>
        <v>1904</v>
      </c>
      <c r="AD1637">
        <f t="shared" si="393"/>
        <v>6</v>
      </c>
      <c r="AE1637">
        <f t="shared" si="394"/>
        <v>0</v>
      </c>
      <c r="AF1637">
        <f>SUM($AE$10:AE1637)</f>
        <v>0</v>
      </c>
      <c r="AG1637">
        <f t="shared" si="395"/>
        <v>0</v>
      </c>
    </row>
    <row r="1638" spans="6:33" x14ac:dyDescent="0.2">
      <c r="F1638" s="610">
        <f t="shared" si="403"/>
        <v>1904</v>
      </c>
      <c r="G1638">
        <f t="shared" si="404"/>
        <v>1627</v>
      </c>
      <c r="H1638" s="612">
        <f t="shared" si="396"/>
        <v>1627</v>
      </c>
      <c r="I1638" s="598">
        <f t="shared" si="397"/>
        <v>0</v>
      </c>
      <c r="J1638" s="598">
        <f t="shared" si="405"/>
        <v>0</v>
      </c>
      <c r="K1638" s="598">
        <f t="shared" si="398"/>
        <v>0</v>
      </c>
      <c r="L1638" s="598">
        <f t="shared" si="399"/>
        <v>0</v>
      </c>
      <c r="M1638" s="598">
        <f t="shared" si="391"/>
        <v>0</v>
      </c>
      <c r="N1638" s="598">
        <f t="shared" si="400"/>
        <v>0</v>
      </c>
      <c r="V1638" s="598">
        <f t="shared" si="401"/>
        <v>0</v>
      </c>
      <c r="W1638" s="612">
        <f t="shared" si="402"/>
        <v>1627</v>
      </c>
      <c r="X1638" s="610"/>
      <c r="Y1638" s="610"/>
      <c r="AC1638">
        <f t="shared" si="392"/>
        <v>1904</v>
      </c>
      <c r="AD1638">
        <f t="shared" si="393"/>
        <v>6</v>
      </c>
      <c r="AE1638">
        <f t="shared" si="394"/>
        <v>0</v>
      </c>
      <c r="AF1638">
        <f>SUM($AE$10:AE1638)</f>
        <v>0</v>
      </c>
      <c r="AG1638">
        <f t="shared" si="395"/>
        <v>0</v>
      </c>
    </row>
    <row r="1639" spans="6:33" x14ac:dyDescent="0.2">
      <c r="F1639" s="610">
        <f t="shared" si="403"/>
        <v>1904</v>
      </c>
      <c r="G1639">
        <f t="shared" si="404"/>
        <v>1628</v>
      </c>
      <c r="H1639" s="612">
        <f t="shared" si="396"/>
        <v>1628</v>
      </c>
      <c r="I1639" s="598">
        <f t="shared" si="397"/>
        <v>0</v>
      </c>
      <c r="J1639" s="598">
        <f t="shared" si="405"/>
        <v>0</v>
      </c>
      <c r="K1639" s="598">
        <f t="shared" si="398"/>
        <v>0</v>
      </c>
      <c r="L1639" s="598">
        <f t="shared" si="399"/>
        <v>0</v>
      </c>
      <c r="M1639" s="598">
        <f t="shared" si="391"/>
        <v>0</v>
      </c>
      <c r="N1639" s="598">
        <f t="shared" si="400"/>
        <v>0</v>
      </c>
      <c r="V1639" s="598">
        <f t="shared" si="401"/>
        <v>0</v>
      </c>
      <c r="W1639" s="612">
        <f t="shared" si="402"/>
        <v>1628</v>
      </c>
      <c r="X1639" s="610"/>
      <c r="Y1639" s="610"/>
      <c r="AC1639">
        <f t="shared" si="392"/>
        <v>1904</v>
      </c>
      <c r="AD1639">
        <f t="shared" si="393"/>
        <v>6</v>
      </c>
      <c r="AE1639">
        <f t="shared" si="394"/>
        <v>0</v>
      </c>
      <c r="AF1639">
        <f>SUM($AE$10:AE1639)</f>
        <v>0</v>
      </c>
      <c r="AG1639">
        <f t="shared" si="395"/>
        <v>0</v>
      </c>
    </row>
    <row r="1640" spans="6:33" x14ac:dyDescent="0.2">
      <c r="F1640" s="610">
        <f t="shared" si="403"/>
        <v>1904</v>
      </c>
      <c r="G1640">
        <f t="shared" si="404"/>
        <v>1629</v>
      </c>
      <c r="H1640" s="612">
        <f t="shared" si="396"/>
        <v>1629</v>
      </c>
      <c r="I1640" s="598">
        <f t="shared" si="397"/>
        <v>0</v>
      </c>
      <c r="J1640" s="598">
        <f t="shared" si="405"/>
        <v>0</v>
      </c>
      <c r="K1640" s="598">
        <f t="shared" si="398"/>
        <v>0</v>
      </c>
      <c r="L1640" s="598">
        <f t="shared" si="399"/>
        <v>0</v>
      </c>
      <c r="M1640" s="598">
        <f t="shared" si="391"/>
        <v>0</v>
      </c>
      <c r="N1640" s="598">
        <f t="shared" si="400"/>
        <v>0</v>
      </c>
      <c r="V1640" s="598">
        <f t="shared" si="401"/>
        <v>0</v>
      </c>
      <c r="W1640" s="612">
        <f t="shared" si="402"/>
        <v>1629</v>
      </c>
      <c r="X1640" s="610"/>
      <c r="Y1640" s="610"/>
      <c r="AC1640">
        <f t="shared" si="392"/>
        <v>1904</v>
      </c>
      <c r="AD1640">
        <f t="shared" si="393"/>
        <v>6</v>
      </c>
      <c r="AE1640">
        <f t="shared" si="394"/>
        <v>0</v>
      </c>
      <c r="AF1640">
        <f>SUM($AE$10:AE1640)</f>
        <v>0</v>
      </c>
      <c r="AG1640">
        <f t="shared" si="395"/>
        <v>0</v>
      </c>
    </row>
    <row r="1641" spans="6:33" x14ac:dyDescent="0.2">
      <c r="F1641" s="610">
        <f t="shared" si="403"/>
        <v>1904</v>
      </c>
      <c r="G1641">
        <f t="shared" si="404"/>
        <v>1630</v>
      </c>
      <c r="H1641" s="612">
        <f t="shared" si="396"/>
        <v>1630</v>
      </c>
      <c r="I1641" s="598">
        <f t="shared" si="397"/>
        <v>0</v>
      </c>
      <c r="J1641" s="598">
        <f t="shared" si="405"/>
        <v>0</v>
      </c>
      <c r="K1641" s="598">
        <f t="shared" si="398"/>
        <v>0</v>
      </c>
      <c r="L1641" s="598">
        <f t="shared" si="399"/>
        <v>0</v>
      </c>
      <c r="M1641" s="598">
        <f t="shared" si="391"/>
        <v>0</v>
      </c>
      <c r="N1641" s="598">
        <f t="shared" si="400"/>
        <v>0</v>
      </c>
      <c r="V1641" s="598">
        <f t="shared" si="401"/>
        <v>0</v>
      </c>
      <c r="W1641" s="612">
        <f t="shared" si="402"/>
        <v>1630</v>
      </c>
      <c r="X1641" s="610"/>
      <c r="Y1641" s="610"/>
      <c r="AC1641">
        <f t="shared" si="392"/>
        <v>1904</v>
      </c>
      <c r="AD1641">
        <f t="shared" si="393"/>
        <v>6</v>
      </c>
      <c r="AE1641">
        <f t="shared" si="394"/>
        <v>0</v>
      </c>
      <c r="AF1641">
        <f>SUM($AE$10:AE1641)</f>
        <v>0</v>
      </c>
      <c r="AG1641">
        <f t="shared" si="395"/>
        <v>0</v>
      </c>
    </row>
    <row r="1642" spans="6:33" x14ac:dyDescent="0.2">
      <c r="F1642" s="610">
        <f t="shared" si="403"/>
        <v>1904</v>
      </c>
      <c r="G1642">
        <f t="shared" si="404"/>
        <v>1631</v>
      </c>
      <c r="H1642" s="612">
        <f t="shared" si="396"/>
        <v>1631</v>
      </c>
      <c r="I1642" s="598">
        <f t="shared" si="397"/>
        <v>0</v>
      </c>
      <c r="J1642" s="598">
        <f t="shared" si="405"/>
        <v>0</v>
      </c>
      <c r="K1642" s="598">
        <f t="shared" si="398"/>
        <v>0</v>
      </c>
      <c r="L1642" s="598">
        <f t="shared" si="399"/>
        <v>0</v>
      </c>
      <c r="M1642" s="598">
        <f t="shared" si="391"/>
        <v>0</v>
      </c>
      <c r="N1642" s="598">
        <f t="shared" si="400"/>
        <v>0</v>
      </c>
      <c r="V1642" s="598">
        <f t="shared" si="401"/>
        <v>0</v>
      </c>
      <c r="W1642" s="612">
        <f t="shared" si="402"/>
        <v>1631</v>
      </c>
      <c r="X1642" s="610"/>
      <c r="Y1642" s="610"/>
      <c r="AC1642">
        <f t="shared" si="392"/>
        <v>1904</v>
      </c>
      <c r="AD1642">
        <f t="shared" si="393"/>
        <v>6</v>
      </c>
      <c r="AE1642">
        <f t="shared" si="394"/>
        <v>0</v>
      </c>
      <c r="AF1642">
        <f>SUM($AE$10:AE1642)</f>
        <v>0</v>
      </c>
      <c r="AG1642">
        <f t="shared" si="395"/>
        <v>0</v>
      </c>
    </row>
    <row r="1643" spans="6:33" x14ac:dyDescent="0.2">
      <c r="F1643" s="610">
        <f t="shared" si="403"/>
        <v>1904</v>
      </c>
      <c r="G1643">
        <f t="shared" si="404"/>
        <v>1632</v>
      </c>
      <c r="H1643" s="612">
        <f t="shared" si="396"/>
        <v>1632</v>
      </c>
      <c r="I1643" s="598">
        <f t="shared" si="397"/>
        <v>0</v>
      </c>
      <c r="J1643" s="598">
        <f t="shared" si="405"/>
        <v>0</v>
      </c>
      <c r="K1643" s="598">
        <f t="shared" si="398"/>
        <v>0</v>
      </c>
      <c r="L1643" s="598">
        <f t="shared" si="399"/>
        <v>0</v>
      </c>
      <c r="M1643" s="598">
        <f t="shared" si="391"/>
        <v>0</v>
      </c>
      <c r="N1643" s="598">
        <f t="shared" si="400"/>
        <v>0</v>
      </c>
      <c r="V1643" s="598">
        <f t="shared" si="401"/>
        <v>0</v>
      </c>
      <c r="W1643" s="612">
        <f t="shared" si="402"/>
        <v>1632</v>
      </c>
      <c r="X1643" s="610"/>
      <c r="Y1643" s="610"/>
      <c r="AC1643">
        <f t="shared" si="392"/>
        <v>1904</v>
      </c>
      <c r="AD1643">
        <f t="shared" si="393"/>
        <v>6</v>
      </c>
      <c r="AE1643">
        <f t="shared" si="394"/>
        <v>0</v>
      </c>
      <c r="AF1643">
        <f>SUM($AE$10:AE1643)</f>
        <v>0</v>
      </c>
      <c r="AG1643">
        <f t="shared" si="395"/>
        <v>0</v>
      </c>
    </row>
    <row r="1644" spans="6:33" x14ac:dyDescent="0.2">
      <c r="F1644" s="610">
        <f t="shared" si="403"/>
        <v>1904</v>
      </c>
      <c r="G1644">
        <f t="shared" si="404"/>
        <v>1633</v>
      </c>
      <c r="H1644" s="612">
        <f t="shared" si="396"/>
        <v>1633</v>
      </c>
      <c r="I1644" s="598">
        <f t="shared" si="397"/>
        <v>0</v>
      </c>
      <c r="J1644" s="598">
        <f t="shared" si="405"/>
        <v>0</v>
      </c>
      <c r="K1644" s="598">
        <f t="shared" si="398"/>
        <v>0</v>
      </c>
      <c r="L1644" s="598">
        <f t="shared" si="399"/>
        <v>0</v>
      </c>
      <c r="M1644" s="598">
        <f t="shared" si="391"/>
        <v>0</v>
      </c>
      <c r="N1644" s="598">
        <f t="shared" si="400"/>
        <v>0</v>
      </c>
      <c r="V1644" s="598">
        <f t="shared" si="401"/>
        <v>0</v>
      </c>
      <c r="W1644" s="612">
        <f t="shared" si="402"/>
        <v>1633</v>
      </c>
      <c r="X1644" s="610"/>
      <c r="Y1644" s="610"/>
      <c r="AC1644">
        <f t="shared" si="392"/>
        <v>1904</v>
      </c>
      <c r="AD1644">
        <f t="shared" si="393"/>
        <v>6</v>
      </c>
      <c r="AE1644">
        <f t="shared" si="394"/>
        <v>0</v>
      </c>
      <c r="AF1644">
        <f>SUM($AE$10:AE1644)</f>
        <v>0</v>
      </c>
      <c r="AG1644">
        <f t="shared" si="395"/>
        <v>0</v>
      </c>
    </row>
    <row r="1645" spans="6:33" x14ac:dyDescent="0.2">
      <c r="F1645" s="610">
        <f t="shared" si="403"/>
        <v>1904</v>
      </c>
      <c r="G1645">
        <f t="shared" si="404"/>
        <v>1634</v>
      </c>
      <c r="H1645" s="612">
        <f t="shared" si="396"/>
        <v>1634</v>
      </c>
      <c r="I1645" s="598">
        <f t="shared" si="397"/>
        <v>0</v>
      </c>
      <c r="J1645" s="598">
        <f t="shared" si="405"/>
        <v>0</v>
      </c>
      <c r="K1645" s="598">
        <f t="shared" si="398"/>
        <v>0</v>
      </c>
      <c r="L1645" s="598">
        <f t="shared" si="399"/>
        <v>0</v>
      </c>
      <c r="M1645" s="598">
        <f t="shared" si="391"/>
        <v>0</v>
      </c>
      <c r="N1645" s="598">
        <f t="shared" si="400"/>
        <v>0</v>
      </c>
      <c r="V1645" s="598">
        <f t="shared" si="401"/>
        <v>0</v>
      </c>
      <c r="W1645" s="612">
        <f t="shared" si="402"/>
        <v>1634</v>
      </c>
      <c r="X1645" s="610"/>
      <c r="Y1645" s="610"/>
      <c r="AC1645">
        <f t="shared" si="392"/>
        <v>1904</v>
      </c>
      <c r="AD1645">
        <f t="shared" si="393"/>
        <v>6</v>
      </c>
      <c r="AE1645">
        <f t="shared" si="394"/>
        <v>0</v>
      </c>
      <c r="AF1645">
        <f>SUM($AE$10:AE1645)</f>
        <v>0</v>
      </c>
      <c r="AG1645">
        <f t="shared" si="395"/>
        <v>0</v>
      </c>
    </row>
    <row r="1646" spans="6:33" x14ac:dyDescent="0.2">
      <c r="F1646" s="610">
        <f t="shared" si="403"/>
        <v>1904</v>
      </c>
      <c r="G1646">
        <f t="shared" si="404"/>
        <v>1635</v>
      </c>
      <c r="H1646" s="612">
        <f t="shared" si="396"/>
        <v>1635</v>
      </c>
      <c r="I1646" s="598">
        <f t="shared" si="397"/>
        <v>0</v>
      </c>
      <c r="J1646" s="598">
        <f t="shared" si="405"/>
        <v>0</v>
      </c>
      <c r="K1646" s="598">
        <f t="shared" si="398"/>
        <v>0</v>
      </c>
      <c r="L1646" s="598">
        <f t="shared" si="399"/>
        <v>0</v>
      </c>
      <c r="M1646" s="598">
        <f t="shared" si="391"/>
        <v>0</v>
      </c>
      <c r="N1646" s="598">
        <f t="shared" si="400"/>
        <v>0</v>
      </c>
      <c r="V1646" s="598">
        <f t="shared" si="401"/>
        <v>0</v>
      </c>
      <c r="W1646" s="612">
        <f t="shared" si="402"/>
        <v>1635</v>
      </c>
      <c r="X1646" s="610"/>
      <c r="Y1646" s="610"/>
      <c r="AC1646">
        <f t="shared" si="392"/>
        <v>1904</v>
      </c>
      <c r="AD1646">
        <f t="shared" si="393"/>
        <v>6</v>
      </c>
      <c r="AE1646">
        <f t="shared" si="394"/>
        <v>0</v>
      </c>
      <c r="AF1646">
        <f>SUM($AE$10:AE1646)</f>
        <v>0</v>
      </c>
      <c r="AG1646">
        <f t="shared" si="395"/>
        <v>0</v>
      </c>
    </row>
    <row r="1647" spans="6:33" x14ac:dyDescent="0.2">
      <c r="F1647" s="610">
        <f t="shared" si="403"/>
        <v>1904</v>
      </c>
      <c r="G1647">
        <f t="shared" si="404"/>
        <v>1636</v>
      </c>
      <c r="H1647" s="612">
        <f t="shared" si="396"/>
        <v>1636</v>
      </c>
      <c r="I1647" s="598">
        <f t="shared" si="397"/>
        <v>0</v>
      </c>
      <c r="J1647" s="598">
        <f t="shared" si="405"/>
        <v>0</v>
      </c>
      <c r="K1647" s="598">
        <f t="shared" si="398"/>
        <v>0</v>
      </c>
      <c r="L1647" s="598">
        <f t="shared" si="399"/>
        <v>0</v>
      </c>
      <c r="M1647" s="598">
        <f t="shared" si="391"/>
        <v>0</v>
      </c>
      <c r="N1647" s="598">
        <f t="shared" si="400"/>
        <v>0</v>
      </c>
      <c r="V1647" s="598">
        <f t="shared" si="401"/>
        <v>0</v>
      </c>
      <c r="W1647" s="612">
        <f t="shared" si="402"/>
        <v>1636</v>
      </c>
      <c r="X1647" s="610"/>
      <c r="Y1647" s="610"/>
      <c r="AC1647">
        <f t="shared" si="392"/>
        <v>1904</v>
      </c>
      <c r="AD1647">
        <f t="shared" si="393"/>
        <v>6</v>
      </c>
      <c r="AE1647">
        <f t="shared" si="394"/>
        <v>0</v>
      </c>
      <c r="AF1647">
        <f>SUM($AE$10:AE1647)</f>
        <v>0</v>
      </c>
      <c r="AG1647">
        <f t="shared" si="395"/>
        <v>0</v>
      </c>
    </row>
    <row r="1648" spans="6:33" x14ac:dyDescent="0.2">
      <c r="F1648" s="610">
        <f t="shared" si="403"/>
        <v>1904</v>
      </c>
      <c r="G1648">
        <f t="shared" si="404"/>
        <v>1637</v>
      </c>
      <c r="H1648" s="612">
        <f t="shared" si="396"/>
        <v>1637</v>
      </c>
      <c r="I1648" s="598">
        <f t="shared" si="397"/>
        <v>0</v>
      </c>
      <c r="J1648" s="598">
        <f t="shared" si="405"/>
        <v>0</v>
      </c>
      <c r="K1648" s="598">
        <f t="shared" si="398"/>
        <v>0</v>
      </c>
      <c r="L1648" s="598">
        <f t="shared" si="399"/>
        <v>0</v>
      </c>
      <c r="M1648" s="598">
        <f t="shared" si="391"/>
        <v>0</v>
      </c>
      <c r="N1648" s="598">
        <f t="shared" si="400"/>
        <v>0</v>
      </c>
      <c r="V1648" s="598">
        <f t="shared" si="401"/>
        <v>0</v>
      </c>
      <c r="W1648" s="612">
        <f t="shared" si="402"/>
        <v>1637</v>
      </c>
      <c r="X1648" s="610"/>
      <c r="Y1648" s="610"/>
      <c r="AC1648">
        <f t="shared" si="392"/>
        <v>1904</v>
      </c>
      <c r="AD1648">
        <f t="shared" si="393"/>
        <v>6</v>
      </c>
      <c r="AE1648">
        <f t="shared" si="394"/>
        <v>0</v>
      </c>
      <c r="AF1648">
        <f>SUM($AE$10:AE1648)</f>
        <v>0</v>
      </c>
      <c r="AG1648">
        <f t="shared" si="395"/>
        <v>0</v>
      </c>
    </row>
    <row r="1649" spans="6:33" x14ac:dyDescent="0.2">
      <c r="F1649" s="610">
        <f t="shared" si="403"/>
        <v>1904</v>
      </c>
      <c r="G1649">
        <f t="shared" si="404"/>
        <v>1638</v>
      </c>
      <c r="H1649" s="612">
        <f t="shared" si="396"/>
        <v>1638</v>
      </c>
      <c r="I1649" s="598">
        <f t="shared" si="397"/>
        <v>0</v>
      </c>
      <c r="J1649" s="598">
        <f t="shared" si="405"/>
        <v>0</v>
      </c>
      <c r="K1649" s="598">
        <f t="shared" si="398"/>
        <v>0</v>
      </c>
      <c r="L1649" s="598">
        <f t="shared" si="399"/>
        <v>0</v>
      </c>
      <c r="M1649" s="598">
        <f t="shared" si="391"/>
        <v>0</v>
      </c>
      <c r="N1649" s="598">
        <f t="shared" si="400"/>
        <v>0</v>
      </c>
      <c r="V1649" s="598">
        <f t="shared" si="401"/>
        <v>0</v>
      </c>
      <c r="W1649" s="612">
        <f t="shared" si="402"/>
        <v>1638</v>
      </c>
      <c r="X1649" s="610"/>
      <c r="Y1649" s="610"/>
      <c r="AC1649">
        <f t="shared" si="392"/>
        <v>1904</v>
      </c>
      <c r="AD1649">
        <f t="shared" si="393"/>
        <v>6</v>
      </c>
      <c r="AE1649">
        <f t="shared" si="394"/>
        <v>0</v>
      </c>
      <c r="AF1649">
        <f>SUM($AE$10:AE1649)</f>
        <v>0</v>
      </c>
      <c r="AG1649">
        <f t="shared" si="395"/>
        <v>0</v>
      </c>
    </row>
    <row r="1650" spans="6:33" x14ac:dyDescent="0.2">
      <c r="F1650" s="610">
        <f t="shared" si="403"/>
        <v>1904</v>
      </c>
      <c r="G1650">
        <f t="shared" si="404"/>
        <v>1639</v>
      </c>
      <c r="H1650" s="612">
        <f t="shared" si="396"/>
        <v>1639</v>
      </c>
      <c r="I1650" s="598">
        <f t="shared" si="397"/>
        <v>0</v>
      </c>
      <c r="J1650" s="598">
        <f t="shared" si="405"/>
        <v>0</v>
      </c>
      <c r="K1650" s="598">
        <f t="shared" si="398"/>
        <v>0</v>
      </c>
      <c r="L1650" s="598">
        <f t="shared" si="399"/>
        <v>0</v>
      </c>
      <c r="M1650" s="598">
        <f t="shared" si="391"/>
        <v>0</v>
      </c>
      <c r="N1650" s="598">
        <f t="shared" si="400"/>
        <v>0</v>
      </c>
      <c r="V1650" s="598">
        <f t="shared" si="401"/>
        <v>0</v>
      </c>
      <c r="W1650" s="612">
        <f t="shared" si="402"/>
        <v>1639</v>
      </c>
      <c r="X1650" s="610"/>
      <c r="Y1650" s="610"/>
      <c r="AC1650">
        <f t="shared" si="392"/>
        <v>1904</v>
      </c>
      <c r="AD1650">
        <f t="shared" si="393"/>
        <v>6</v>
      </c>
      <c r="AE1650">
        <f t="shared" si="394"/>
        <v>0</v>
      </c>
      <c r="AF1650">
        <f>SUM($AE$10:AE1650)</f>
        <v>0</v>
      </c>
      <c r="AG1650">
        <f t="shared" si="395"/>
        <v>0</v>
      </c>
    </row>
    <row r="1651" spans="6:33" x14ac:dyDescent="0.2">
      <c r="F1651" s="610">
        <f t="shared" si="403"/>
        <v>1904</v>
      </c>
      <c r="G1651">
        <f t="shared" si="404"/>
        <v>1640</v>
      </c>
      <c r="H1651" s="612">
        <f t="shared" si="396"/>
        <v>1640</v>
      </c>
      <c r="I1651" s="598">
        <f t="shared" si="397"/>
        <v>0</v>
      </c>
      <c r="J1651" s="598">
        <f t="shared" si="405"/>
        <v>0</v>
      </c>
      <c r="K1651" s="598">
        <f t="shared" si="398"/>
        <v>0</v>
      </c>
      <c r="L1651" s="598">
        <f t="shared" si="399"/>
        <v>0</v>
      </c>
      <c r="M1651" s="598">
        <f t="shared" si="391"/>
        <v>0</v>
      </c>
      <c r="N1651" s="598">
        <f t="shared" si="400"/>
        <v>0</v>
      </c>
      <c r="V1651" s="598">
        <f t="shared" si="401"/>
        <v>0</v>
      </c>
      <c r="W1651" s="612">
        <f t="shared" si="402"/>
        <v>1640</v>
      </c>
      <c r="X1651" s="610"/>
      <c r="Y1651" s="610"/>
      <c r="AC1651">
        <f t="shared" si="392"/>
        <v>1904</v>
      </c>
      <c r="AD1651">
        <f t="shared" si="393"/>
        <v>6</v>
      </c>
      <c r="AE1651">
        <f t="shared" si="394"/>
        <v>0</v>
      </c>
      <c r="AF1651">
        <f>SUM($AE$10:AE1651)</f>
        <v>0</v>
      </c>
      <c r="AG1651">
        <f t="shared" si="395"/>
        <v>0</v>
      </c>
    </row>
    <row r="1652" spans="6:33" x14ac:dyDescent="0.2">
      <c r="F1652" s="610">
        <f t="shared" si="403"/>
        <v>1904</v>
      </c>
      <c r="G1652">
        <f t="shared" si="404"/>
        <v>1641</v>
      </c>
      <c r="H1652" s="612">
        <f t="shared" si="396"/>
        <v>1641</v>
      </c>
      <c r="I1652" s="598">
        <f t="shared" si="397"/>
        <v>0</v>
      </c>
      <c r="J1652" s="598">
        <f t="shared" si="405"/>
        <v>0</v>
      </c>
      <c r="K1652" s="598">
        <f t="shared" si="398"/>
        <v>0</v>
      </c>
      <c r="L1652" s="598">
        <f t="shared" si="399"/>
        <v>0</v>
      </c>
      <c r="M1652" s="598">
        <f t="shared" si="391"/>
        <v>0</v>
      </c>
      <c r="N1652" s="598">
        <f t="shared" si="400"/>
        <v>0</v>
      </c>
      <c r="V1652" s="598">
        <f t="shared" si="401"/>
        <v>0</v>
      </c>
      <c r="W1652" s="612">
        <f t="shared" si="402"/>
        <v>1641</v>
      </c>
      <c r="X1652" s="610"/>
      <c r="Y1652" s="610"/>
      <c r="AC1652">
        <f t="shared" si="392"/>
        <v>1904</v>
      </c>
      <c r="AD1652">
        <f t="shared" si="393"/>
        <v>6</v>
      </c>
      <c r="AE1652">
        <f t="shared" si="394"/>
        <v>0</v>
      </c>
      <c r="AF1652">
        <f>SUM($AE$10:AE1652)</f>
        <v>0</v>
      </c>
      <c r="AG1652">
        <f t="shared" si="395"/>
        <v>0</v>
      </c>
    </row>
    <row r="1653" spans="6:33" x14ac:dyDescent="0.2">
      <c r="F1653" s="610">
        <f t="shared" si="403"/>
        <v>1904</v>
      </c>
      <c r="G1653">
        <f t="shared" si="404"/>
        <v>1642</v>
      </c>
      <c r="H1653" s="612">
        <f t="shared" si="396"/>
        <v>1642</v>
      </c>
      <c r="I1653" s="598">
        <f t="shared" si="397"/>
        <v>0</v>
      </c>
      <c r="J1653" s="598">
        <f t="shared" si="405"/>
        <v>0</v>
      </c>
      <c r="K1653" s="598">
        <f t="shared" si="398"/>
        <v>0</v>
      </c>
      <c r="L1653" s="598">
        <f t="shared" si="399"/>
        <v>0</v>
      </c>
      <c r="M1653" s="598">
        <f t="shared" si="391"/>
        <v>0</v>
      </c>
      <c r="N1653" s="598">
        <f t="shared" si="400"/>
        <v>0</v>
      </c>
      <c r="V1653" s="598">
        <f t="shared" si="401"/>
        <v>0</v>
      </c>
      <c r="W1653" s="612">
        <f t="shared" si="402"/>
        <v>1642</v>
      </c>
      <c r="X1653" s="610"/>
      <c r="Y1653" s="610"/>
      <c r="AC1653">
        <f t="shared" si="392"/>
        <v>1904</v>
      </c>
      <c r="AD1653">
        <f t="shared" si="393"/>
        <v>6</v>
      </c>
      <c r="AE1653">
        <f t="shared" si="394"/>
        <v>0</v>
      </c>
      <c r="AF1653">
        <f>SUM($AE$10:AE1653)</f>
        <v>0</v>
      </c>
      <c r="AG1653">
        <f t="shared" si="395"/>
        <v>0</v>
      </c>
    </row>
    <row r="1654" spans="6:33" x14ac:dyDescent="0.2">
      <c r="F1654" s="610">
        <f t="shared" si="403"/>
        <v>1904</v>
      </c>
      <c r="G1654">
        <f t="shared" si="404"/>
        <v>1643</v>
      </c>
      <c r="H1654" s="612">
        <f t="shared" si="396"/>
        <v>1643</v>
      </c>
      <c r="I1654" s="598">
        <f t="shared" si="397"/>
        <v>0</v>
      </c>
      <c r="J1654" s="598">
        <f t="shared" si="405"/>
        <v>0</v>
      </c>
      <c r="K1654" s="598">
        <f t="shared" si="398"/>
        <v>0</v>
      </c>
      <c r="L1654" s="598">
        <f t="shared" si="399"/>
        <v>0</v>
      </c>
      <c r="M1654" s="598">
        <f t="shared" si="391"/>
        <v>0</v>
      </c>
      <c r="N1654" s="598">
        <f t="shared" si="400"/>
        <v>0</v>
      </c>
      <c r="V1654" s="598">
        <f t="shared" si="401"/>
        <v>0</v>
      </c>
      <c r="W1654" s="612">
        <f t="shared" si="402"/>
        <v>1643</v>
      </c>
      <c r="X1654" s="610"/>
      <c r="Y1654" s="610"/>
      <c r="AC1654">
        <f t="shared" si="392"/>
        <v>1904</v>
      </c>
      <c r="AD1654">
        <f t="shared" si="393"/>
        <v>6</v>
      </c>
      <c r="AE1654">
        <f t="shared" si="394"/>
        <v>0</v>
      </c>
      <c r="AF1654">
        <f>SUM($AE$10:AE1654)</f>
        <v>0</v>
      </c>
      <c r="AG1654">
        <f t="shared" si="395"/>
        <v>0</v>
      </c>
    </row>
    <row r="1655" spans="6:33" x14ac:dyDescent="0.2">
      <c r="F1655" s="610">
        <f t="shared" si="403"/>
        <v>1904</v>
      </c>
      <c r="G1655">
        <f t="shared" si="404"/>
        <v>1644</v>
      </c>
      <c r="H1655" s="612">
        <f t="shared" si="396"/>
        <v>1644</v>
      </c>
      <c r="I1655" s="598">
        <f t="shared" si="397"/>
        <v>0</v>
      </c>
      <c r="J1655" s="598">
        <f t="shared" si="405"/>
        <v>0</v>
      </c>
      <c r="K1655" s="598">
        <f t="shared" si="398"/>
        <v>0</v>
      </c>
      <c r="L1655" s="598">
        <f t="shared" si="399"/>
        <v>0</v>
      </c>
      <c r="M1655" s="598">
        <f t="shared" si="391"/>
        <v>0</v>
      </c>
      <c r="N1655" s="598">
        <f t="shared" si="400"/>
        <v>0</v>
      </c>
      <c r="V1655" s="598">
        <f t="shared" si="401"/>
        <v>0</v>
      </c>
      <c r="W1655" s="612">
        <f t="shared" si="402"/>
        <v>1644</v>
      </c>
      <c r="X1655" s="610"/>
      <c r="Y1655" s="610"/>
      <c r="AC1655">
        <f t="shared" si="392"/>
        <v>1904</v>
      </c>
      <c r="AD1655">
        <f t="shared" si="393"/>
        <v>7</v>
      </c>
      <c r="AE1655">
        <f t="shared" si="394"/>
        <v>0</v>
      </c>
      <c r="AF1655">
        <f>SUM($AE$10:AE1655)</f>
        <v>0</v>
      </c>
      <c r="AG1655">
        <f t="shared" si="395"/>
        <v>0</v>
      </c>
    </row>
    <row r="1656" spans="6:33" x14ac:dyDescent="0.2">
      <c r="F1656" s="610">
        <f t="shared" si="403"/>
        <v>1904</v>
      </c>
      <c r="G1656">
        <f t="shared" si="404"/>
        <v>1645</v>
      </c>
      <c r="H1656" s="612">
        <f t="shared" si="396"/>
        <v>1645</v>
      </c>
      <c r="I1656" s="598">
        <f t="shared" si="397"/>
        <v>0</v>
      </c>
      <c r="J1656" s="598">
        <f t="shared" si="405"/>
        <v>0</v>
      </c>
      <c r="K1656" s="598">
        <f t="shared" si="398"/>
        <v>0</v>
      </c>
      <c r="L1656" s="598">
        <f t="shared" si="399"/>
        <v>0</v>
      </c>
      <c r="M1656" s="598">
        <f t="shared" si="391"/>
        <v>0</v>
      </c>
      <c r="N1656" s="598">
        <f t="shared" si="400"/>
        <v>0</v>
      </c>
      <c r="V1656" s="598">
        <f t="shared" si="401"/>
        <v>0</v>
      </c>
      <c r="W1656" s="612">
        <f t="shared" si="402"/>
        <v>1645</v>
      </c>
      <c r="X1656" s="610"/>
      <c r="Y1656" s="610"/>
      <c r="AC1656">
        <f t="shared" si="392"/>
        <v>1904</v>
      </c>
      <c r="AD1656">
        <f t="shared" si="393"/>
        <v>7</v>
      </c>
      <c r="AE1656">
        <f t="shared" si="394"/>
        <v>0</v>
      </c>
      <c r="AF1656">
        <f>SUM($AE$10:AE1656)</f>
        <v>0</v>
      </c>
      <c r="AG1656">
        <f t="shared" si="395"/>
        <v>0</v>
      </c>
    </row>
    <row r="1657" spans="6:33" x14ac:dyDescent="0.2">
      <c r="F1657" s="610">
        <f t="shared" si="403"/>
        <v>1904</v>
      </c>
      <c r="G1657">
        <f t="shared" si="404"/>
        <v>1646</v>
      </c>
      <c r="H1657" s="612">
        <f t="shared" si="396"/>
        <v>1646</v>
      </c>
      <c r="I1657" s="598">
        <f t="shared" si="397"/>
        <v>0</v>
      </c>
      <c r="J1657" s="598">
        <f t="shared" si="405"/>
        <v>0</v>
      </c>
      <c r="K1657" s="598">
        <f t="shared" si="398"/>
        <v>0</v>
      </c>
      <c r="L1657" s="598">
        <f t="shared" si="399"/>
        <v>0</v>
      </c>
      <c r="M1657" s="598">
        <f t="shared" si="391"/>
        <v>0</v>
      </c>
      <c r="N1657" s="598">
        <f t="shared" si="400"/>
        <v>0</v>
      </c>
      <c r="V1657" s="598">
        <f t="shared" si="401"/>
        <v>0</v>
      </c>
      <c r="W1657" s="612">
        <f t="shared" si="402"/>
        <v>1646</v>
      </c>
      <c r="X1657" s="610"/>
      <c r="Y1657" s="610"/>
      <c r="AC1657">
        <f t="shared" si="392"/>
        <v>1904</v>
      </c>
      <c r="AD1657">
        <f t="shared" si="393"/>
        <v>7</v>
      </c>
      <c r="AE1657">
        <f t="shared" si="394"/>
        <v>0</v>
      </c>
      <c r="AF1657">
        <f>SUM($AE$10:AE1657)</f>
        <v>0</v>
      </c>
      <c r="AG1657">
        <f t="shared" si="395"/>
        <v>0</v>
      </c>
    </row>
    <row r="1658" spans="6:33" x14ac:dyDescent="0.2">
      <c r="F1658" s="610">
        <f t="shared" si="403"/>
        <v>1904</v>
      </c>
      <c r="G1658">
        <f t="shared" si="404"/>
        <v>1647</v>
      </c>
      <c r="H1658" s="612">
        <f t="shared" si="396"/>
        <v>1647</v>
      </c>
      <c r="I1658" s="598">
        <f t="shared" si="397"/>
        <v>0</v>
      </c>
      <c r="J1658" s="598">
        <f t="shared" si="405"/>
        <v>0</v>
      </c>
      <c r="K1658" s="598">
        <f t="shared" si="398"/>
        <v>0</v>
      </c>
      <c r="L1658" s="598">
        <f t="shared" si="399"/>
        <v>0</v>
      </c>
      <c r="M1658" s="598">
        <f t="shared" si="391"/>
        <v>0</v>
      </c>
      <c r="N1658" s="598">
        <f t="shared" si="400"/>
        <v>0</v>
      </c>
      <c r="V1658" s="598">
        <f t="shared" si="401"/>
        <v>0</v>
      </c>
      <c r="W1658" s="612">
        <f t="shared" si="402"/>
        <v>1647</v>
      </c>
      <c r="X1658" s="610"/>
      <c r="Y1658" s="610"/>
      <c r="AC1658">
        <f t="shared" si="392"/>
        <v>1904</v>
      </c>
      <c r="AD1658">
        <f t="shared" si="393"/>
        <v>7</v>
      </c>
      <c r="AE1658">
        <f t="shared" si="394"/>
        <v>0</v>
      </c>
      <c r="AF1658">
        <f>SUM($AE$10:AE1658)</f>
        <v>0</v>
      </c>
      <c r="AG1658">
        <f t="shared" si="395"/>
        <v>0</v>
      </c>
    </row>
    <row r="1659" spans="6:33" x14ac:dyDescent="0.2">
      <c r="F1659" s="610">
        <f t="shared" si="403"/>
        <v>1904</v>
      </c>
      <c r="G1659">
        <f t="shared" si="404"/>
        <v>1648</v>
      </c>
      <c r="H1659" s="612">
        <f t="shared" si="396"/>
        <v>1648</v>
      </c>
      <c r="I1659" s="598">
        <f t="shared" si="397"/>
        <v>0</v>
      </c>
      <c r="J1659" s="598">
        <f t="shared" si="405"/>
        <v>0</v>
      </c>
      <c r="K1659" s="598">
        <f t="shared" si="398"/>
        <v>0</v>
      </c>
      <c r="L1659" s="598">
        <f t="shared" si="399"/>
        <v>0</v>
      </c>
      <c r="M1659" s="598">
        <f t="shared" si="391"/>
        <v>0</v>
      </c>
      <c r="N1659" s="598">
        <f t="shared" si="400"/>
        <v>0</v>
      </c>
      <c r="V1659" s="598">
        <f t="shared" si="401"/>
        <v>0</v>
      </c>
      <c r="W1659" s="612">
        <f t="shared" si="402"/>
        <v>1648</v>
      </c>
      <c r="X1659" s="610"/>
      <c r="Y1659" s="610"/>
      <c r="AC1659">
        <f t="shared" si="392"/>
        <v>1904</v>
      </c>
      <c r="AD1659">
        <f t="shared" si="393"/>
        <v>7</v>
      </c>
      <c r="AE1659">
        <f t="shared" si="394"/>
        <v>0</v>
      </c>
      <c r="AF1659">
        <f>SUM($AE$10:AE1659)</f>
        <v>0</v>
      </c>
      <c r="AG1659">
        <f t="shared" si="395"/>
        <v>0</v>
      </c>
    </row>
    <row r="1660" spans="6:33" x14ac:dyDescent="0.2">
      <c r="F1660" s="610">
        <f t="shared" si="403"/>
        <v>1904</v>
      </c>
      <c r="G1660">
        <f t="shared" si="404"/>
        <v>1649</v>
      </c>
      <c r="H1660" s="612">
        <f t="shared" si="396"/>
        <v>1649</v>
      </c>
      <c r="I1660" s="598">
        <f t="shared" si="397"/>
        <v>0</v>
      </c>
      <c r="J1660" s="598">
        <f t="shared" si="405"/>
        <v>0</v>
      </c>
      <c r="K1660" s="598">
        <f t="shared" si="398"/>
        <v>0</v>
      </c>
      <c r="L1660" s="598">
        <f t="shared" si="399"/>
        <v>0</v>
      </c>
      <c r="M1660" s="598">
        <f t="shared" si="391"/>
        <v>0</v>
      </c>
      <c r="N1660" s="598">
        <f t="shared" si="400"/>
        <v>0</v>
      </c>
      <c r="V1660" s="598">
        <f t="shared" si="401"/>
        <v>0</v>
      </c>
      <c r="W1660" s="612">
        <f t="shared" si="402"/>
        <v>1649</v>
      </c>
      <c r="X1660" s="610"/>
      <c r="Y1660" s="610"/>
      <c r="AC1660">
        <f t="shared" si="392"/>
        <v>1904</v>
      </c>
      <c r="AD1660">
        <f t="shared" si="393"/>
        <v>7</v>
      </c>
      <c r="AE1660">
        <f t="shared" si="394"/>
        <v>0</v>
      </c>
      <c r="AF1660">
        <f>SUM($AE$10:AE1660)</f>
        <v>0</v>
      </c>
      <c r="AG1660">
        <f t="shared" si="395"/>
        <v>0</v>
      </c>
    </row>
    <row r="1661" spans="6:33" x14ac:dyDescent="0.2">
      <c r="F1661" s="610">
        <f t="shared" si="403"/>
        <v>1904</v>
      </c>
      <c r="G1661">
        <f t="shared" si="404"/>
        <v>1650</v>
      </c>
      <c r="H1661" s="612">
        <f t="shared" si="396"/>
        <v>1650</v>
      </c>
      <c r="I1661" s="598">
        <f t="shared" si="397"/>
        <v>0</v>
      </c>
      <c r="J1661" s="598">
        <f t="shared" si="405"/>
        <v>0</v>
      </c>
      <c r="K1661" s="598">
        <f t="shared" si="398"/>
        <v>0</v>
      </c>
      <c r="L1661" s="598">
        <f t="shared" si="399"/>
        <v>0</v>
      </c>
      <c r="M1661" s="598">
        <f t="shared" si="391"/>
        <v>0</v>
      </c>
      <c r="N1661" s="598">
        <f t="shared" si="400"/>
        <v>0</v>
      </c>
      <c r="V1661" s="598">
        <f t="shared" si="401"/>
        <v>0</v>
      </c>
      <c r="W1661" s="612">
        <f t="shared" si="402"/>
        <v>1650</v>
      </c>
      <c r="X1661" s="610"/>
      <c r="Y1661" s="610"/>
      <c r="AC1661">
        <f t="shared" si="392"/>
        <v>1904</v>
      </c>
      <c r="AD1661">
        <f t="shared" si="393"/>
        <v>7</v>
      </c>
      <c r="AE1661">
        <f t="shared" si="394"/>
        <v>0</v>
      </c>
      <c r="AF1661">
        <f>SUM($AE$10:AE1661)</f>
        <v>0</v>
      </c>
      <c r="AG1661">
        <f t="shared" si="395"/>
        <v>0</v>
      </c>
    </row>
    <row r="1662" spans="6:33" x14ac:dyDescent="0.2">
      <c r="F1662" s="610">
        <f t="shared" si="403"/>
        <v>1904</v>
      </c>
      <c r="G1662">
        <f t="shared" si="404"/>
        <v>1651</v>
      </c>
      <c r="H1662" s="612">
        <f t="shared" si="396"/>
        <v>1651</v>
      </c>
      <c r="I1662" s="598">
        <f t="shared" si="397"/>
        <v>0</v>
      </c>
      <c r="J1662" s="598">
        <f t="shared" si="405"/>
        <v>0</v>
      </c>
      <c r="K1662" s="598">
        <f t="shared" si="398"/>
        <v>0</v>
      </c>
      <c r="L1662" s="598">
        <f t="shared" si="399"/>
        <v>0</v>
      </c>
      <c r="M1662" s="598">
        <f t="shared" si="391"/>
        <v>0</v>
      </c>
      <c r="N1662" s="598">
        <f t="shared" si="400"/>
        <v>0</v>
      </c>
      <c r="V1662" s="598">
        <f t="shared" si="401"/>
        <v>0</v>
      </c>
      <c r="W1662" s="612">
        <f t="shared" si="402"/>
        <v>1651</v>
      </c>
      <c r="X1662" s="610"/>
      <c r="Y1662" s="610"/>
      <c r="AC1662">
        <f t="shared" si="392"/>
        <v>1904</v>
      </c>
      <c r="AD1662">
        <f t="shared" si="393"/>
        <v>7</v>
      </c>
      <c r="AE1662">
        <f t="shared" si="394"/>
        <v>0</v>
      </c>
      <c r="AF1662">
        <f>SUM($AE$10:AE1662)</f>
        <v>0</v>
      </c>
      <c r="AG1662">
        <f t="shared" si="395"/>
        <v>0</v>
      </c>
    </row>
    <row r="1663" spans="6:33" x14ac:dyDescent="0.2">
      <c r="F1663" s="610">
        <f t="shared" si="403"/>
        <v>1904</v>
      </c>
      <c r="G1663">
        <f t="shared" si="404"/>
        <v>1652</v>
      </c>
      <c r="H1663" s="612">
        <f t="shared" si="396"/>
        <v>1652</v>
      </c>
      <c r="I1663" s="598">
        <f t="shared" si="397"/>
        <v>0</v>
      </c>
      <c r="J1663" s="598">
        <f t="shared" si="405"/>
        <v>0</v>
      </c>
      <c r="K1663" s="598">
        <f t="shared" si="398"/>
        <v>0</v>
      </c>
      <c r="L1663" s="598">
        <f t="shared" si="399"/>
        <v>0</v>
      </c>
      <c r="M1663" s="598">
        <f t="shared" si="391"/>
        <v>0</v>
      </c>
      <c r="N1663" s="598">
        <f t="shared" si="400"/>
        <v>0</v>
      </c>
      <c r="V1663" s="598">
        <f t="shared" si="401"/>
        <v>0</v>
      </c>
      <c r="W1663" s="612">
        <f t="shared" si="402"/>
        <v>1652</v>
      </c>
      <c r="X1663" s="610"/>
      <c r="Y1663" s="610"/>
      <c r="AC1663">
        <f t="shared" si="392"/>
        <v>1904</v>
      </c>
      <c r="AD1663">
        <f t="shared" si="393"/>
        <v>7</v>
      </c>
      <c r="AE1663">
        <f t="shared" si="394"/>
        <v>0</v>
      </c>
      <c r="AF1663">
        <f>SUM($AE$10:AE1663)</f>
        <v>0</v>
      </c>
      <c r="AG1663">
        <f t="shared" si="395"/>
        <v>0</v>
      </c>
    </row>
    <row r="1664" spans="6:33" x14ac:dyDescent="0.2">
      <c r="F1664" s="610">
        <f t="shared" si="403"/>
        <v>1904</v>
      </c>
      <c r="G1664">
        <f t="shared" si="404"/>
        <v>1653</v>
      </c>
      <c r="H1664" s="612">
        <f t="shared" si="396"/>
        <v>1653</v>
      </c>
      <c r="I1664" s="598">
        <f t="shared" si="397"/>
        <v>0</v>
      </c>
      <c r="J1664" s="598">
        <f t="shared" si="405"/>
        <v>0</v>
      </c>
      <c r="K1664" s="598">
        <f t="shared" si="398"/>
        <v>0</v>
      </c>
      <c r="L1664" s="598">
        <f t="shared" si="399"/>
        <v>0</v>
      </c>
      <c r="M1664" s="598">
        <f t="shared" si="391"/>
        <v>0</v>
      </c>
      <c r="N1664" s="598">
        <f t="shared" si="400"/>
        <v>0</v>
      </c>
      <c r="V1664" s="598">
        <f t="shared" si="401"/>
        <v>0</v>
      </c>
      <c r="W1664" s="612">
        <f t="shared" si="402"/>
        <v>1653</v>
      </c>
      <c r="X1664" s="610"/>
      <c r="Y1664" s="610"/>
      <c r="AC1664">
        <f t="shared" si="392"/>
        <v>1904</v>
      </c>
      <c r="AD1664">
        <f t="shared" si="393"/>
        <v>7</v>
      </c>
      <c r="AE1664">
        <f t="shared" si="394"/>
        <v>0</v>
      </c>
      <c r="AF1664">
        <f>SUM($AE$10:AE1664)</f>
        <v>0</v>
      </c>
      <c r="AG1664">
        <f t="shared" si="395"/>
        <v>0</v>
      </c>
    </row>
    <row r="1665" spans="6:33" x14ac:dyDescent="0.2">
      <c r="F1665" s="610">
        <f t="shared" si="403"/>
        <v>1904</v>
      </c>
      <c r="G1665">
        <f t="shared" si="404"/>
        <v>1654</v>
      </c>
      <c r="H1665" s="612">
        <f t="shared" si="396"/>
        <v>1654</v>
      </c>
      <c r="I1665" s="598">
        <f t="shared" si="397"/>
        <v>0</v>
      </c>
      <c r="J1665" s="598">
        <f t="shared" si="405"/>
        <v>0</v>
      </c>
      <c r="K1665" s="598">
        <f t="shared" si="398"/>
        <v>0</v>
      </c>
      <c r="L1665" s="598">
        <f t="shared" si="399"/>
        <v>0</v>
      </c>
      <c r="M1665" s="598">
        <f t="shared" si="391"/>
        <v>0</v>
      </c>
      <c r="N1665" s="598">
        <f t="shared" si="400"/>
        <v>0</v>
      </c>
      <c r="V1665" s="598">
        <f t="shared" si="401"/>
        <v>0</v>
      </c>
      <c r="W1665" s="612">
        <f t="shared" si="402"/>
        <v>1654</v>
      </c>
      <c r="X1665" s="610"/>
      <c r="Y1665" s="610"/>
      <c r="AC1665">
        <f t="shared" si="392"/>
        <v>1904</v>
      </c>
      <c r="AD1665">
        <f t="shared" si="393"/>
        <v>7</v>
      </c>
      <c r="AE1665">
        <f t="shared" si="394"/>
        <v>0</v>
      </c>
      <c r="AF1665">
        <f>SUM($AE$10:AE1665)</f>
        <v>0</v>
      </c>
      <c r="AG1665">
        <f t="shared" si="395"/>
        <v>0</v>
      </c>
    </row>
    <row r="1666" spans="6:33" x14ac:dyDescent="0.2">
      <c r="F1666" s="610">
        <f t="shared" si="403"/>
        <v>1904</v>
      </c>
      <c r="G1666">
        <f t="shared" si="404"/>
        <v>1655</v>
      </c>
      <c r="H1666" s="612">
        <f t="shared" si="396"/>
        <v>1655</v>
      </c>
      <c r="I1666" s="598">
        <f t="shared" si="397"/>
        <v>0</v>
      </c>
      <c r="J1666" s="598">
        <f t="shared" si="405"/>
        <v>0</v>
      </c>
      <c r="K1666" s="598">
        <f t="shared" si="398"/>
        <v>0</v>
      </c>
      <c r="L1666" s="598">
        <f t="shared" si="399"/>
        <v>0</v>
      </c>
      <c r="M1666" s="598">
        <f t="shared" si="391"/>
        <v>0</v>
      </c>
      <c r="N1666" s="598">
        <f t="shared" si="400"/>
        <v>0</v>
      </c>
      <c r="V1666" s="598">
        <f t="shared" si="401"/>
        <v>0</v>
      </c>
      <c r="W1666" s="612">
        <f t="shared" si="402"/>
        <v>1655</v>
      </c>
      <c r="X1666" s="610"/>
      <c r="Y1666" s="610"/>
      <c r="AC1666">
        <f t="shared" si="392"/>
        <v>1904</v>
      </c>
      <c r="AD1666">
        <f t="shared" si="393"/>
        <v>7</v>
      </c>
      <c r="AE1666">
        <f t="shared" si="394"/>
        <v>0</v>
      </c>
      <c r="AF1666">
        <f>SUM($AE$10:AE1666)</f>
        <v>0</v>
      </c>
      <c r="AG1666">
        <f t="shared" si="395"/>
        <v>0</v>
      </c>
    </row>
    <row r="1667" spans="6:33" x14ac:dyDescent="0.2">
      <c r="F1667" s="610">
        <f t="shared" si="403"/>
        <v>1904</v>
      </c>
      <c r="G1667">
        <f t="shared" si="404"/>
        <v>1656</v>
      </c>
      <c r="H1667" s="612">
        <f t="shared" si="396"/>
        <v>1656</v>
      </c>
      <c r="I1667" s="598">
        <f t="shared" si="397"/>
        <v>0</v>
      </c>
      <c r="J1667" s="598">
        <f t="shared" si="405"/>
        <v>0</v>
      </c>
      <c r="K1667" s="598">
        <f t="shared" si="398"/>
        <v>0</v>
      </c>
      <c r="L1667" s="598">
        <f t="shared" si="399"/>
        <v>0</v>
      </c>
      <c r="M1667" s="598">
        <f t="shared" si="391"/>
        <v>0</v>
      </c>
      <c r="N1667" s="598">
        <f t="shared" si="400"/>
        <v>0</v>
      </c>
      <c r="V1667" s="598">
        <f t="shared" si="401"/>
        <v>0</v>
      </c>
      <c r="W1667" s="612">
        <f t="shared" si="402"/>
        <v>1656</v>
      </c>
      <c r="X1667" s="610"/>
      <c r="Y1667" s="610"/>
      <c r="AC1667">
        <f t="shared" si="392"/>
        <v>1904</v>
      </c>
      <c r="AD1667">
        <f t="shared" si="393"/>
        <v>7</v>
      </c>
      <c r="AE1667">
        <f t="shared" si="394"/>
        <v>0</v>
      </c>
      <c r="AF1667">
        <f>SUM($AE$10:AE1667)</f>
        <v>0</v>
      </c>
      <c r="AG1667">
        <f t="shared" si="395"/>
        <v>0</v>
      </c>
    </row>
    <row r="1668" spans="6:33" x14ac:dyDescent="0.2">
      <c r="F1668" s="610">
        <f t="shared" si="403"/>
        <v>1904</v>
      </c>
      <c r="G1668">
        <f t="shared" si="404"/>
        <v>1657</v>
      </c>
      <c r="H1668" s="612">
        <f t="shared" si="396"/>
        <v>1657</v>
      </c>
      <c r="I1668" s="598">
        <f t="shared" si="397"/>
        <v>0</v>
      </c>
      <c r="J1668" s="598">
        <f t="shared" si="405"/>
        <v>0</v>
      </c>
      <c r="K1668" s="598">
        <f t="shared" si="398"/>
        <v>0</v>
      </c>
      <c r="L1668" s="598">
        <f t="shared" si="399"/>
        <v>0</v>
      </c>
      <c r="M1668" s="598">
        <f t="shared" si="391"/>
        <v>0</v>
      </c>
      <c r="N1668" s="598">
        <f t="shared" si="400"/>
        <v>0</v>
      </c>
      <c r="V1668" s="598">
        <f t="shared" si="401"/>
        <v>0</v>
      </c>
      <c r="W1668" s="612">
        <f t="shared" si="402"/>
        <v>1657</v>
      </c>
      <c r="X1668" s="610"/>
      <c r="Y1668" s="610"/>
      <c r="AC1668">
        <f t="shared" si="392"/>
        <v>1904</v>
      </c>
      <c r="AD1668">
        <f t="shared" si="393"/>
        <v>7</v>
      </c>
      <c r="AE1668">
        <f t="shared" si="394"/>
        <v>0</v>
      </c>
      <c r="AF1668">
        <f>SUM($AE$10:AE1668)</f>
        <v>0</v>
      </c>
      <c r="AG1668">
        <f t="shared" si="395"/>
        <v>0</v>
      </c>
    </row>
    <row r="1669" spans="6:33" x14ac:dyDescent="0.2">
      <c r="F1669" s="610">
        <f t="shared" si="403"/>
        <v>1904</v>
      </c>
      <c r="G1669">
        <f t="shared" si="404"/>
        <v>1658</v>
      </c>
      <c r="H1669" s="612">
        <f t="shared" si="396"/>
        <v>1658</v>
      </c>
      <c r="I1669" s="598">
        <f t="shared" si="397"/>
        <v>0</v>
      </c>
      <c r="J1669" s="598">
        <f t="shared" si="405"/>
        <v>0</v>
      </c>
      <c r="K1669" s="598">
        <f t="shared" si="398"/>
        <v>0</v>
      </c>
      <c r="L1669" s="598">
        <f t="shared" si="399"/>
        <v>0</v>
      </c>
      <c r="M1669" s="598">
        <f t="shared" si="391"/>
        <v>0</v>
      </c>
      <c r="N1669" s="598">
        <f t="shared" si="400"/>
        <v>0</v>
      </c>
      <c r="V1669" s="598">
        <f t="shared" si="401"/>
        <v>0</v>
      </c>
      <c r="W1669" s="612">
        <f t="shared" si="402"/>
        <v>1658</v>
      </c>
      <c r="X1669" s="610"/>
      <c r="Y1669" s="610"/>
      <c r="AC1669">
        <f t="shared" si="392"/>
        <v>1904</v>
      </c>
      <c r="AD1669">
        <f t="shared" si="393"/>
        <v>7</v>
      </c>
      <c r="AE1669">
        <f t="shared" si="394"/>
        <v>0</v>
      </c>
      <c r="AF1669">
        <f>SUM($AE$10:AE1669)</f>
        <v>0</v>
      </c>
      <c r="AG1669">
        <f t="shared" si="395"/>
        <v>0</v>
      </c>
    </row>
    <row r="1670" spans="6:33" x14ac:dyDescent="0.2">
      <c r="F1670" s="610">
        <f t="shared" si="403"/>
        <v>1904</v>
      </c>
      <c r="G1670">
        <f t="shared" si="404"/>
        <v>1659</v>
      </c>
      <c r="H1670" s="612">
        <f t="shared" si="396"/>
        <v>1659</v>
      </c>
      <c r="I1670" s="598">
        <f t="shared" si="397"/>
        <v>0</v>
      </c>
      <c r="J1670" s="598">
        <f t="shared" si="405"/>
        <v>0</v>
      </c>
      <c r="K1670" s="598">
        <f t="shared" si="398"/>
        <v>0</v>
      </c>
      <c r="L1670" s="598">
        <f t="shared" si="399"/>
        <v>0</v>
      </c>
      <c r="M1670" s="598">
        <f t="shared" si="391"/>
        <v>0</v>
      </c>
      <c r="N1670" s="598">
        <f t="shared" si="400"/>
        <v>0</v>
      </c>
      <c r="V1670" s="598">
        <f t="shared" si="401"/>
        <v>0</v>
      </c>
      <c r="W1670" s="612">
        <f t="shared" si="402"/>
        <v>1659</v>
      </c>
      <c r="X1670" s="610"/>
      <c r="Y1670" s="610"/>
      <c r="AC1670">
        <f t="shared" si="392"/>
        <v>1904</v>
      </c>
      <c r="AD1670">
        <f t="shared" si="393"/>
        <v>7</v>
      </c>
      <c r="AE1670">
        <f t="shared" si="394"/>
        <v>0</v>
      </c>
      <c r="AF1670">
        <f>SUM($AE$10:AE1670)</f>
        <v>0</v>
      </c>
      <c r="AG1670">
        <f t="shared" si="395"/>
        <v>0</v>
      </c>
    </row>
    <row r="1671" spans="6:33" x14ac:dyDescent="0.2">
      <c r="F1671" s="610">
        <f t="shared" si="403"/>
        <v>1904</v>
      </c>
      <c r="G1671">
        <f t="shared" si="404"/>
        <v>1660</v>
      </c>
      <c r="H1671" s="612">
        <f t="shared" si="396"/>
        <v>1660</v>
      </c>
      <c r="I1671" s="598">
        <f t="shared" si="397"/>
        <v>0</v>
      </c>
      <c r="J1671" s="598">
        <f t="shared" si="405"/>
        <v>0</v>
      </c>
      <c r="K1671" s="598">
        <f t="shared" si="398"/>
        <v>0</v>
      </c>
      <c r="L1671" s="598">
        <f t="shared" si="399"/>
        <v>0</v>
      </c>
      <c r="M1671" s="598">
        <f t="shared" si="391"/>
        <v>0</v>
      </c>
      <c r="N1671" s="598">
        <f t="shared" si="400"/>
        <v>0</v>
      </c>
      <c r="V1671" s="598">
        <f t="shared" si="401"/>
        <v>0</v>
      </c>
      <c r="W1671" s="612">
        <f t="shared" si="402"/>
        <v>1660</v>
      </c>
      <c r="X1671" s="610"/>
      <c r="Y1671" s="610"/>
      <c r="AC1671">
        <f t="shared" si="392"/>
        <v>1904</v>
      </c>
      <c r="AD1671">
        <f t="shared" si="393"/>
        <v>7</v>
      </c>
      <c r="AE1671">
        <f t="shared" si="394"/>
        <v>0</v>
      </c>
      <c r="AF1671">
        <f>SUM($AE$10:AE1671)</f>
        <v>0</v>
      </c>
      <c r="AG1671">
        <f t="shared" si="395"/>
        <v>0</v>
      </c>
    </row>
    <row r="1672" spans="6:33" x14ac:dyDescent="0.2">
      <c r="F1672" s="610">
        <f t="shared" si="403"/>
        <v>1904</v>
      </c>
      <c r="G1672">
        <f t="shared" si="404"/>
        <v>1661</v>
      </c>
      <c r="H1672" s="612">
        <f t="shared" si="396"/>
        <v>1661</v>
      </c>
      <c r="I1672" s="598">
        <f t="shared" si="397"/>
        <v>0</v>
      </c>
      <c r="J1672" s="598">
        <f t="shared" si="405"/>
        <v>0</v>
      </c>
      <c r="K1672" s="598">
        <f t="shared" si="398"/>
        <v>0</v>
      </c>
      <c r="L1672" s="598">
        <f t="shared" si="399"/>
        <v>0</v>
      </c>
      <c r="M1672" s="598">
        <f t="shared" si="391"/>
        <v>0</v>
      </c>
      <c r="N1672" s="598">
        <f t="shared" si="400"/>
        <v>0</v>
      </c>
      <c r="V1672" s="598">
        <f t="shared" si="401"/>
        <v>0</v>
      </c>
      <c r="W1672" s="612">
        <f t="shared" si="402"/>
        <v>1661</v>
      </c>
      <c r="X1672" s="610"/>
      <c r="Y1672" s="610"/>
      <c r="AC1672">
        <f t="shared" si="392"/>
        <v>1904</v>
      </c>
      <c r="AD1672">
        <f t="shared" si="393"/>
        <v>7</v>
      </c>
      <c r="AE1672">
        <f t="shared" si="394"/>
        <v>0</v>
      </c>
      <c r="AF1672">
        <f>SUM($AE$10:AE1672)</f>
        <v>0</v>
      </c>
      <c r="AG1672">
        <f t="shared" si="395"/>
        <v>0</v>
      </c>
    </row>
    <row r="1673" spans="6:33" x14ac:dyDescent="0.2">
      <c r="F1673" s="610">
        <f t="shared" si="403"/>
        <v>1904</v>
      </c>
      <c r="G1673">
        <f t="shared" si="404"/>
        <v>1662</v>
      </c>
      <c r="H1673" s="612">
        <f t="shared" si="396"/>
        <v>1662</v>
      </c>
      <c r="I1673" s="598">
        <f t="shared" si="397"/>
        <v>0</v>
      </c>
      <c r="J1673" s="598">
        <f t="shared" si="405"/>
        <v>0</v>
      </c>
      <c r="K1673" s="598">
        <f t="shared" si="398"/>
        <v>0</v>
      </c>
      <c r="L1673" s="598">
        <f t="shared" si="399"/>
        <v>0</v>
      </c>
      <c r="M1673" s="598">
        <f t="shared" si="391"/>
        <v>0</v>
      </c>
      <c r="N1673" s="598">
        <f t="shared" si="400"/>
        <v>0</v>
      </c>
      <c r="V1673" s="598">
        <f t="shared" si="401"/>
        <v>0</v>
      </c>
      <c r="W1673" s="612">
        <f t="shared" si="402"/>
        <v>1662</v>
      </c>
      <c r="X1673" s="610"/>
      <c r="Y1673" s="610"/>
      <c r="AC1673">
        <f t="shared" si="392"/>
        <v>1904</v>
      </c>
      <c r="AD1673">
        <f t="shared" si="393"/>
        <v>7</v>
      </c>
      <c r="AE1673">
        <f t="shared" si="394"/>
        <v>0</v>
      </c>
      <c r="AF1673">
        <f>SUM($AE$10:AE1673)</f>
        <v>0</v>
      </c>
      <c r="AG1673">
        <f t="shared" si="395"/>
        <v>0</v>
      </c>
    </row>
    <row r="1674" spans="6:33" x14ac:dyDescent="0.2">
      <c r="F1674" s="610">
        <f t="shared" si="403"/>
        <v>1904</v>
      </c>
      <c r="G1674">
        <f t="shared" si="404"/>
        <v>1663</v>
      </c>
      <c r="H1674" s="612">
        <f t="shared" si="396"/>
        <v>1663</v>
      </c>
      <c r="I1674" s="598">
        <f t="shared" si="397"/>
        <v>0</v>
      </c>
      <c r="J1674" s="598">
        <f t="shared" si="405"/>
        <v>0</v>
      </c>
      <c r="K1674" s="598">
        <f t="shared" si="398"/>
        <v>0</v>
      </c>
      <c r="L1674" s="598">
        <f t="shared" si="399"/>
        <v>0</v>
      </c>
      <c r="M1674" s="598">
        <f t="shared" si="391"/>
        <v>0</v>
      </c>
      <c r="N1674" s="598">
        <f t="shared" si="400"/>
        <v>0</v>
      </c>
      <c r="V1674" s="598">
        <f t="shared" si="401"/>
        <v>0</v>
      </c>
      <c r="W1674" s="612">
        <f t="shared" si="402"/>
        <v>1663</v>
      </c>
      <c r="X1674" s="610"/>
      <c r="Y1674" s="610"/>
      <c r="AC1674">
        <f t="shared" si="392"/>
        <v>1904</v>
      </c>
      <c r="AD1674">
        <f t="shared" si="393"/>
        <v>7</v>
      </c>
      <c r="AE1674">
        <f t="shared" si="394"/>
        <v>0</v>
      </c>
      <c r="AF1674">
        <f>SUM($AE$10:AE1674)</f>
        <v>0</v>
      </c>
      <c r="AG1674">
        <f t="shared" si="395"/>
        <v>0</v>
      </c>
    </row>
    <row r="1675" spans="6:33" x14ac:dyDescent="0.2">
      <c r="F1675" s="610">
        <f t="shared" si="403"/>
        <v>1904</v>
      </c>
      <c r="G1675">
        <f t="shared" si="404"/>
        <v>1664</v>
      </c>
      <c r="H1675" s="612">
        <f t="shared" si="396"/>
        <v>1664</v>
      </c>
      <c r="I1675" s="598">
        <f t="shared" si="397"/>
        <v>0</v>
      </c>
      <c r="J1675" s="598">
        <f t="shared" si="405"/>
        <v>0</v>
      </c>
      <c r="K1675" s="598">
        <f t="shared" si="398"/>
        <v>0</v>
      </c>
      <c r="L1675" s="598">
        <f t="shared" si="399"/>
        <v>0</v>
      </c>
      <c r="M1675" s="598">
        <f t="shared" ref="M1675:M1738" si="406">IF(AND(H1675&gt;$C$7,H1675&lt;$C$8),$C$5,0)</f>
        <v>0</v>
      </c>
      <c r="N1675" s="598">
        <f t="shared" si="400"/>
        <v>0</v>
      </c>
      <c r="V1675" s="598">
        <f t="shared" si="401"/>
        <v>0</v>
      </c>
      <c r="W1675" s="612">
        <f t="shared" si="402"/>
        <v>1664</v>
      </c>
      <c r="X1675" s="610"/>
      <c r="Y1675" s="610"/>
      <c r="AC1675">
        <f t="shared" ref="AC1675:AC1738" si="407">YEAR(H1675)</f>
        <v>1904</v>
      </c>
      <c r="AD1675">
        <f t="shared" ref="AD1675:AD1738" si="408">MONTH(H1675)</f>
        <v>7</v>
      </c>
      <c r="AE1675">
        <f t="shared" ref="AE1675:AE1738" si="409">IF(AND(AD1675&lt;&gt;AD1674,H1674&gt;=$C$6,H1675&lt;=$C$7),$C$11,0)</f>
        <v>0</v>
      </c>
      <c r="AF1675">
        <f>SUM($AE$10:AE1675)</f>
        <v>0</v>
      </c>
      <c r="AG1675">
        <f t="shared" ref="AG1675:AG1738" si="410">IF(G1675&lt;=$C$9,$D$4*IF(H1675&lt;=$C$7,AF1675,0),0)</f>
        <v>0</v>
      </c>
    </row>
    <row r="1676" spans="6:33" x14ac:dyDescent="0.2">
      <c r="F1676" s="610">
        <f t="shared" si="403"/>
        <v>1904</v>
      </c>
      <c r="G1676">
        <f t="shared" si="404"/>
        <v>1665</v>
      </c>
      <c r="H1676" s="612">
        <f t="shared" ref="H1676:H1739" si="411">$C$6+G1676</f>
        <v>1665</v>
      </c>
      <c r="I1676" s="598">
        <f t="shared" ref="I1676:I1739" si="412">IF(H1676&lt;=$C$7,G1676*($C$5/$C$9),0)</f>
        <v>0</v>
      </c>
      <c r="J1676" s="598">
        <f t="shared" si="405"/>
        <v>0</v>
      </c>
      <c r="K1676" s="598">
        <f t="shared" ref="K1676:K1739" si="413">IF(G1676&lt;=$C$9,I1676*$D$4,0)</f>
        <v>0</v>
      </c>
      <c r="L1676" s="598">
        <f t="shared" ref="L1676:L1739" si="414">IF(G1676&lt;=$C$9,$D$4*IF(H1676&lt;=$C$7,J1676,0),0)</f>
        <v>0</v>
      </c>
      <c r="M1676" s="598">
        <f t="shared" si="406"/>
        <v>0</v>
      </c>
      <c r="N1676" s="598">
        <f t="shared" ref="N1676:N1739" si="415">IF(AND(H1676&gt;$C$7,H1676&lt;$C$8),$C$5*$D$4,0)</f>
        <v>0</v>
      </c>
      <c r="V1676" s="598">
        <f t="shared" ref="V1676:V1739" si="416">IF(I1676-I1675+M1676-M1675&lt;0,0,I1676-I1675+M1676-M1675)</f>
        <v>0</v>
      </c>
      <c r="W1676" s="612">
        <f t="shared" ref="W1676:W1739" si="417">H1676</f>
        <v>1665</v>
      </c>
      <c r="X1676" s="610"/>
      <c r="Y1676" s="610"/>
      <c r="AC1676">
        <f t="shared" si="407"/>
        <v>1904</v>
      </c>
      <c r="AD1676">
        <f t="shared" si="408"/>
        <v>7</v>
      </c>
      <c r="AE1676">
        <f t="shared" si="409"/>
        <v>0</v>
      </c>
      <c r="AF1676">
        <f>SUM($AE$10:AE1676)</f>
        <v>0</v>
      </c>
      <c r="AG1676">
        <f t="shared" si="410"/>
        <v>0</v>
      </c>
    </row>
    <row r="1677" spans="6:33" x14ac:dyDescent="0.2">
      <c r="F1677" s="610">
        <f t="shared" ref="F1677:F1740" si="418">YEAR(H1677)</f>
        <v>1904</v>
      </c>
      <c r="G1677">
        <f t="shared" ref="G1677:G1740" si="419">1+G1676</f>
        <v>1666</v>
      </c>
      <c r="H1677" s="612">
        <f t="shared" si="411"/>
        <v>1666</v>
      </c>
      <c r="I1677" s="598">
        <f t="shared" si="412"/>
        <v>0</v>
      </c>
      <c r="J1677" s="598">
        <f t="shared" ref="J1677:J1740" si="420">IF(H1677&lt;=$C$7,$C$5/2,0)</f>
        <v>0</v>
      </c>
      <c r="K1677" s="598">
        <f t="shared" si="413"/>
        <v>0</v>
      </c>
      <c r="L1677" s="598">
        <f t="shared" si="414"/>
        <v>0</v>
      </c>
      <c r="M1677" s="598">
        <f t="shared" si="406"/>
        <v>0</v>
      </c>
      <c r="N1677" s="598">
        <f t="shared" si="415"/>
        <v>0</v>
      </c>
      <c r="V1677" s="598">
        <f t="shared" si="416"/>
        <v>0</v>
      </c>
      <c r="W1677" s="612">
        <f t="shared" si="417"/>
        <v>1666</v>
      </c>
      <c r="X1677" s="610"/>
      <c r="Y1677" s="610"/>
      <c r="AC1677">
        <f t="shared" si="407"/>
        <v>1904</v>
      </c>
      <c r="AD1677">
        <f t="shared" si="408"/>
        <v>7</v>
      </c>
      <c r="AE1677">
        <f t="shared" si="409"/>
        <v>0</v>
      </c>
      <c r="AF1677">
        <f>SUM($AE$10:AE1677)</f>
        <v>0</v>
      </c>
      <c r="AG1677">
        <f t="shared" si="410"/>
        <v>0</v>
      </c>
    </row>
    <row r="1678" spans="6:33" x14ac:dyDescent="0.2">
      <c r="F1678" s="610">
        <f t="shared" si="418"/>
        <v>1904</v>
      </c>
      <c r="G1678">
        <f t="shared" si="419"/>
        <v>1667</v>
      </c>
      <c r="H1678" s="612">
        <f t="shared" si="411"/>
        <v>1667</v>
      </c>
      <c r="I1678" s="598">
        <f t="shared" si="412"/>
        <v>0</v>
      </c>
      <c r="J1678" s="598">
        <f t="shared" si="420"/>
        <v>0</v>
      </c>
      <c r="K1678" s="598">
        <f t="shared" si="413"/>
        <v>0</v>
      </c>
      <c r="L1678" s="598">
        <f t="shared" si="414"/>
        <v>0</v>
      </c>
      <c r="M1678" s="598">
        <f t="shared" si="406"/>
        <v>0</v>
      </c>
      <c r="N1678" s="598">
        <f t="shared" si="415"/>
        <v>0</v>
      </c>
      <c r="V1678" s="598">
        <f t="shared" si="416"/>
        <v>0</v>
      </c>
      <c r="W1678" s="612">
        <f t="shared" si="417"/>
        <v>1667</v>
      </c>
      <c r="X1678" s="610"/>
      <c r="Y1678" s="610"/>
      <c r="AC1678">
        <f t="shared" si="407"/>
        <v>1904</v>
      </c>
      <c r="AD1678">
        <f t="shared" si="408"/>
        <v>7</v>
      </c>
      <c r="AE1678">
        <f t="shared" si="409"/>
        <v>0</v>
      </c>
      <c r="AF1678">
        <f>SUM($AE$10:AE1678)</f>
        <v>0</v>
      </c>
      <c r="AG1678">
        <f t="shared" si="410"/>
        <v>0</v>
      </c>
    </row>
    <row r="1679" spans="6:33" x14ac:dyDescent="0.2">
      <c r="F1679" s="610">
        <f t="shared" si="418"/>
        <v>1904</v>
      </c>
      <c r="G1679">
        <f t="shared" si="419"/>
        <v>1668</v>
      </c>
      <c r="H1679" s="612">
        <f t="shared" si="411"/>
        <v>1668</v>
      </c>
      <c r="I1679" s="598">
        <f t="shared" si="412"/>
        <v>0</v>
      </c>
      <c r="J1679" s="598">
        <f t="shared" si="420"/>
        <v>0</v>
      </c>
      <c r="K1679" s="598">
        <f t="shared" si="413"/>
        <v>0</v>
      </c>
      <c r="L1679" s="598">
        <f t="shared" si="414"/>
        <v>0</v>
      </c>
      <c r="M1679" s="598">
        <f t="shared" si="406"/>
        <v>0</v>
      </c>
      <c r="N1679" s="598">
        <f t="shared" si="415"/>
        <v>0</v>
      </c>
      <c r="V1679" s="598">
        <f t="shared" si="416"/>
        <v>0</v>
      </c>
      <c r="W1679" s="612">
        <f t="shared" si="417"/>
        <v>1668</v>
      </c>
      <c r="X1679" s="610"/>
      <c r="Y1679" s="610"/>
      <c r="AC1679">
        <f t="shared" si="407"/>
        <v>1904</v>
      </c>
      <c r="AD1679">
        <f t="shared" si="408"/>
        <v>7</v>
      </c>
      <c r="AE1679">
        <f t="shared" si="409"/>
        <v>0</v>
      </c>
      <c r="AF1679">
        <f>SUM($AE$10:AE1679)</f>
        <v>0</v>
      </c>
      <c r="AG1679">
        <f t="shared" si="410"/>
        <v>0</v>
      </c>
    </row>
    <row r="1680" spans="6:33" x14ac:dyDescent="0.2">
      <c r="F1680" s="610">
        <f t="shared" si="418"/>
        <v>1904</v>
      </c>
      <c r="G1680">
        <f t="shared" si="419"/>
        <v>1669</v>
      </c>
      <c r="H1680" s="612">
        <f t="shared" si="411"/>
        <v>1669</v>
      </c>
      <c r="I1680" s="598">
        <f t="shared" si="412"/>
        <v>0</v>
      </c>
      <c r="J1680" s="598">
        <f t="shared" si="420"/>
        <v>0</v>
      </c>
      <c r="K1680" s="598">
        <f t="shared" si="413"/>
        <v>0</v>
      </c>
      <c r="L1680" s="598">
        <f t="shared" si="414"/>
        <v>0</v>
      </c>
      <c r="M1680" s="598">
        <f t="shared" si="406"/>
        <v>0</v>
      </c>
      <c r="N1680" s="598">
        <f t="shared" si="415"/>
        <v>0</v>
      </c>
      <c r="V1680" s="598">
        <f t="shared" si="416"/>
        <v>0</v>
      </c>
      <c r="W1680" s="612">
        <f t="shared" si="417"/>
        <v>1669</v>
      </c>
      <c r="X1680" s="610"/>
      <c r="Y1680" s="610"/>
      <c r="AC1680">
        <f t="shared" si="407"/>
        <v>1904</v>
      </c>
      <c r="AD1680">
        <f t="shared" si="408"/>
        <v>7</v>
      </c>
      <c r="AE1680">
        <f t="shared" si="409"/>
        <v>0</v>
      </c>
      <c r="AF1680">
        <f>SUM($AE$10:AE1680)</f>
        <v>0</v>
      </c>
      <c r="AG1680">
        <f t="shared" si="410"/>
        <v>0</v>
      </c>
    </row>
    <row r="1681" spans="6:33" x14ac:dyDescent="0.2">
      <c r="F1681" s="610">
        <f t="shared" si="418"/>
        <v>1904</v>
      </c>
      <c r="G1681">
        <f t="shared" si="419"/>
        <v>1670</v>
      </c>
      <c r="H1681" s="612">
        <f t="shared" si="411"/>
        <v>1670</v>
      </c>
      <c r="I1681" s="598">
        <f t="shared" si="412"/>
        <v>0</v>
      </c>
      <c r="J1681" s="598">
        <f t="shared" si="420"/>
        <v>0</v>
      </c>
      <c r="K1681" s="598">
        <f t="shared" si="413"/>
        <v>0</v>
      </c>
      <c r="L1681" s="598">
        <f t="shared" si="414"/>
        <v>0</v>
      </c>
      <c r="M1681" s="598">
        <f t="shared" si="406"/>
        <v>0</v>
      </c>
      <c r="N1681" s="598">
        <f t="shared" si="415"/>
        <v>0</v>
      </c>
      <c r="V1681" s="598">
        <f t="shared" si="416"/>
        <v>0</v>
      </c>
      <c r="W1681" s="612">
        <f t="shared" si="417"/>
        <v>1670</v>
      </c>
      <c r="X1681" s="610"/>
      <c r="Y1681" s="610"/>
      <c r="AC1681">
        <f t="shared" si="407"/>
        <v>1904</v>
      </c>
      <c r="AD1681">
        <f t="shared" si="408"/>
        <v>7</v>
      </c>
      <c r="AE1681">
        <f t="shared" si="409"/>
        <v>0</v>
      </c>
      <c r="AF1681">
        <f>SUM($AE$10:AE1681)</f>
        <v>0</v>
      </c>
      <c r="AG1681">
        <f t="shared" si="410"/>
        <v>0</v>
      </c>
    </row>
    <row r="1682" spans="6:33" x14ac:dyDescent="0.2">
      <c r="F1682" s="610">
        <f t="shared" si="418"/>
        <v>1904</v>
      </c>
      <c r="G1682">
        <f t="shared" si="419"/>
        <v>1671</v>
      </c>
      <c r="H1682" s="612">
        <f t="shared" si="411"/>
        <v>1671</v>
      </c>
      <c r="I1682" s="598">
        <f t="shared" si="412"/>
        <v>0</v>
      </c>
      <c r="J1682" s="598">
        <f t="shared" si="420"/>
        <v>0</v>
      </c>
      <c r="K1682" s="598">
        <f t="shared" si="413"/>
        <v>0</v>
      </c>
      <c r="L1682" s="598">
        <f t="shared" si="414"/>
        <v>0</v>
      </c>
      <c r="M1682" s="598">
        <f t="shared" si="406"/>
        <v>0</v>
      </c>
      <c r="N1682" s="598">
        <f t="shared" si="415"/>
        <v>0</v>
      </c>
      <c r="V1682" s="598">
        <f t="shared" si="416"/>
        <v>0</v>
      </c>
      <c r="W1682" s="612">
        <f t="shared" si="417"/>
        <v>1671</v>
      </c>
      <c r="X1682" s="610"/>
      <c r="Y1682" s="610"/>
      <c r="AC1682">
        <f t="shared" si="407"/>
        <v>1904</v>
      </c>
      <c r="AD1682">
        <f t="shared" si="408"/>
        <v>7</v>
      </c>
      <c r="AE1682">
        <f t="shared" si="409"/>
        <v>0</v>
      </c>
      <c r="AF1682">
        <f>SUM($AE$10:AE1682)</f>
        <v>0</v>
      </c>
      <c r="AG1682">
        <f t="shared" si="410"/>
        <v>0</v>
      </c>
    </row>
    <row r="1683" spans="6:33" x14ac:dyDescent="0.2">
      <c r="F1683" s="610">
        <f t="shared" si="418"/>
        <v>1904</v>
      </c>
      <c r="G1683">
        <f t="shared" si="419"/>
        <v>1672</v>
      </c>
      <c r="H1683" s="612">
        <f t="shared" si="411"/>
        <v>1672</v>
      </c>
      <c r="I1683" s="598">
        <f t="shared" si="412"/>
        <v>0</v>
      </c>
      <c r="J1683" s="598">
        <f t="shared" si="420"/>
        <v>0</v>
      </c>
      <c r="K1683" s="598">
        <f t="shared" si="413"/>
        <v>0</v>
      </c>
      <c r="L1683" s="598">
        <f t="shared" si="414"/>
        <v>0</v>
      </c>
      <c r="M1683" s="598">
        <f t="shared" si="406"/>
        <v>0</v>
      </c>
      <c r="N1683" s="598">
        <f t="shared" si="415"/>
        <v>0</v>
      </c>
      <c r="V1683" s="598">
        <f t="shared" si="416"/>
        <v>0</v>
      </c>
      <c r="W1683" s="612">
        <f t="shared" si="417"/>
        <v>1672</v>
      </c>
      <c r="X1683" s="610"/>
      <c r="Y1683" s="610"/>
      <c r="AC1683">
        <f t="shared" si="407"/>
        <v>1904</v>
      </c>
      <c r="AD1683">
        <f t="shared" si="408"/>
        <v>7</v>
      </c>
      <c r="AE1683">
        <f t="shared" si="409"/>
        <v>0</v>
      </c>
      <c r="AF1683">
        <f>SUM($AE$10:AE1683)</f>
        <v>0</v>
      </c>
      <c r="AG1683">
        <f t="shared" si="410"/>
        <v>0</v>
      </c>
    </row>
    <row r="1684" spans="6:33" x14ac:dyDescent="0.2">
      <c r="F1684" s="610">
        <f t="shared" si="418"/>
        <v>1904</v>
      </c>
      <c r="G1684">
        <f t="shared" si="419"/>
        <v>1673</v>
      </c>
      <c r="H1684" s="612">
        <f t="shared" si="411"/>
        <v>1673</v>
      </c>
      <c r="I1684" s="598">
        <f t="shared" si="412"/>
        <v>0</v>
      </c>
      <c r="J1684" s="598">
        <f t="shared" si="420"/>
        <v>0</v>
      </c>
      <c r="K1684" s="598">
        <f t="shared" si="413"/>
        <v>0</v>
      </c>
      <c r="L1684" s="598">
        <f t="shared" si="414"/>
        <v>0</v>
      </c>
      <c r="M1684" s="598">
        <f t="shared" si="406"/>
        <v>0</v>
      </c>
      <c r="N1684" s="598">
        <f t="shared" si="415"/>
        <v>0</v>
      </c>
      <c r="V1684" s="598">
        <f t="shared" si="416"/>
        <v>0</v>
      </c>
      <c r="W1684" s="612">
        <f t="shared" si="417"/>
        <v>1673</v>
      </c>
      <c r="X1684" s="610"/>
      <c r="Y1684" s="610"/>
      <c r="AC1684">
        <f t="shared" si="407"/>
        <v>1904</v>
      </c>
      <c r="AD1684">
        <f t="shared" si="408"/>
        <v>7</v>
      </c>
      <c r="AE1684">
        <f t="shared" si="409"/>
        <v>0</v>
      </c>
      <c r="AF1684">
        <f>SUM($AE$10:AE1684)</f>
        <v>0</v>
      </c>
      <c r="AG1684">
        <f t="shared" si="410"/>
        <v>0</v>
      </c>
    </row>
    <row r="1685" spans="6:33" x14ac:dyDescent="0.2">
      <c r="F1685" s="610">
        <f t="shared" si="418"/>
        <v>1904</v>
      </c>
      <c r="G1685">
        <f t="shared" si="419"/>
        <v>1674</v>
      </c>
      <c r="H1685" s="612">
        <f t="shared" si="411"/>
        <v>1674</v>
      </c>
      <c r="I1685" s="598">
        <f t="shared" si="412"/>
        <v>0</v>
      </c>
      <c r="J1685" s="598">
        <f t="shared" si="420"/>
        <v>0</v>
      </c>
      <c r="K1685" s="598">
        <f t="shared" si="413"/>
        <v>0</v>
      </c>
      <c r="L1685" s="598">
        <f t="shared" si="414"/>
        <v>0</v>
      </c>
      <c r="M1685" s="598">
        <f t="shared" si="406"/>
        <v>0</v>
      </c>
      <c r="N1685" s="598">
        <f t="shared" si="415"/>
        <v>0</v>
      </c>
      <c r="V1685" s="598">
        <f t="shared" si="416"/>
        <v>0</v>
      </c>
      <c r="W1685" s="612">
        <f t="shared" si="417"/>
        <v>1674</v>
      </c>
      <c r="X1685" s="610"/>
      <c r="Y1685" s="610"/>
      <c r="AC1685">
        <f t="shared" si="407"/>
        <v>1904</v>
      </c>
      <c r="AD1685">
        <f t="shared" si="408"/>
        <v>7</v>
      </c>
      <c r="AE1685">
        <f t="shared" si="409"/>
        <v>0</v>
      </c>
      <c r="AF1685">
        <f>SUM($AE$10:AE1685)</f>
        <v>0</v>
      </c>
      <c r="AG1685">
        <f t="shared" si="410"/>
        <v>0</v>
      </c>
    </row>
    <row r="1686" spans="6:33" x14ac:dyDescent="0.2">
      <c r="F1686" s="610">
        <f t="shared" si="418"/>
        <v>1904</v>
      </c>
      <c r="G1686">
        <f t="shared" si="419"/>
        <v>1675</v>
      </c>
      <c r="H1686" s="612">
        <f t="shared" si="411"/>
        <v>1675</v>
      </c>
      <c r="I1686" s="598">
        <f t="shared" si="412"/>
        <v>0</v>
      </c>
      <c r="J1686" s="598">
        <f t="shared" si="420"/>
        <v>0</v>
      </c>
      <c r="K1686" s="598">
        <f t="shared" si="413"/>
        <v>0</v>
      </c>
      <c r="L1686" s="598">
        <f t="shared" si="414"/>
        <v>0</v>
      </c>
      <c r="M1686" s="598">
        <f t="shared" si="406"/>
        <v>0</v>
      </c>
      <c r="N1686" s="598">
        <f t="shared" si="415"/>
        <v>0</v>
      </c>
      <c r="V1686" s="598">
        <f t="shared" si="416"/>
        <v>0</v>
      </c>
      <c r="W1686" s="612">
        <f t="shared" si="417"/>
        <v>1675</v>
      </c>
      <c r="X1686" s="610"/>
      <c r="Y1686" s="610"/>
      <c r="AC1686">
        <f t="shared" si="407"/>
        <v>1904</v>
      </c>
      <c r="AD1686">
        <f t="shared" si="408"/>
        <v>8</v>
      </c>
      <c r="AE1686">
        <f t="shared" si="409"/>
        <v>0</v>
      </c>
      <c r="AF1686">
        <f>SUM($AE$10:AE1686)</f>
        <v>0</v>
      </c>
      <c r="AG1686">
        <f t="shared" si="410"/>
        <v>0</v>
      </c>
    </row>
    <row r="1687" spans="6:33" x14ac:dyDescent="0.2">
      <c r="F1687" s="610">
        <f t="shared" si="418"/>
        <v>1904</v>
      </c>
      <c r="G1687">
        <f t="shared" si="419"/>
        <v>1676</v>
      </c>
      <c r="H1687" s="612">
        <f t="shared" si="411"/>
        <v>1676</v>
      </c>
      <c r="I1687" s="598">
        <f t="shared" si="412"/>
        <v>0</v>
      </c>
      <c r="J1687" s="598">
        <f t="shared" si="420"/>
        <v>0</v>
      </c>
      <c r="K1687" s="598">
        <f t="shared" si="413"/>
        <v>0</v>
      </c>
      <c r="L1687" s="598">
        <f t="shared" si="414"/>
        <v>0</v>
      </c>
      <c r="M1687" s="598">
        <f t="shared" si="406"/>
        <v>0</v>
      </c>
      <c r="N1687" s="598">
        <f t="shared" si="415"/>
        <v>0</v>
      </c>
      <c r="V1687" s="598">
        <f t="shared" si="416"/>
        <v>0</v>
      </c>
      <c r="W1687" s="612">
        <f t="shared" si="417"/>
        <v>1676</v>
      </c>
      <c r="X1687" s="610"/>
      <c r="Y1687" s="610"/>
      <c r="AC1687">
        <f t="shared" si="407"/>
        <v>1904</v>
      </c>
      <c r="AD1687">
        <f t="shared" si="408"/>
        <v>8</v>
      </c>
      <c r="AE1687">
        <f t="shared" si="409"/>
        <v>0</v>
      </c>
      <c r="AF1687">
        <f>SUM($AE$10:AE1687)</f>
        <v>0</v>
      </c>
      <c r="AG1687">
        <f t="shared" si="410"/>
        <v>0</v>
      </c>
    </row>
    <row r="1688" spans="6:33" x14ac:dyDescent="0.2">
      <c r="F1688" s="610">
        <f t="shared" si="418"/>
        <v>1904</v>
      </c>
      <c r="G1688">
        <f t="shared" si="419"/>
        <v>1677</v>
      </c>
      <c r="H1688" s="612">
        <f t="shared" si="411"/>
        <v>1677</v>
      </c>
      <c r="I1688" s="598">
        <f t="shared" si="412"/>
        <v>0</v>
      </c>
      <c r="J1688" s="598">
        <f t="shared" si="420"/>
        <v>0</v>
      </c>
      <c r="K1688" s="598">
        <f t="shared" si="413"/>
        <v>0</v>
      </c>
      <c r="L1688" s="598">
        <f t="shared" si="414"/>
        <v>0</v>
      </c>
      <c r="M1688" s="598">
        <f t="shared" si="406"/>
        <v>0</v>
      </c>
      <c r="N1688" s="598">
        <f t="shared" si="415"/>
        <v>0</v>
      </c>
      <c r="V1688" s="598">
        <f t="shared" si="416"/>
        <v>0</v>
      </c>
      <c r="W1688" s="612">
        <f t="shared" si="417"/>
        <v>1677</v>
      </c>
      <c r="X1688" s="610"/>
      <c r="Y1688" s="610"/>
      <c r="AC1688">
        <f t="shared" si="407"/>
        <v>1904</v>
      </c>
      <c r="AD1688">
        <f t="shared" si="408"/>
        <v>8</v>
      </c>
      <c r="AE1688">
        <f t="shared" si="409"/>
        <v>0</v>
      </c>
      <c r="AF1688">
        <f>SUM($AE$10:AE1688)</f>
        <v>0</v>
      </c>
      <c r="AG1688">
        <f t="shared" si="410"/>
        <v>0</v>
      </c>
    </row>
    <row r="1689" spans="6:33" x14ac:dyDescent="0.2">
      <c r="F1689" s="610">
        <f t="shared" si="418"/>
        <v>1904</v>
      </c>
      <c r="G1689">
        <f t="shared" si="419"/>
        <v>1678</v>
      </c>
      <c r="H1689" s="612">
        <f t="shared" si="411"/>
        <v>1678</v>
      </c>
      <c r="I1689" s="598">
        <f t="shared" si="412"/>
        <v>0</v>
      </c>
      <c r="J1689" s="598">
        <f t="shared" si="420"/>
        <v>0</v>
      </c>
      <c r="K1689" s="598">
        <f t="shared" si="413"/>
        <v>0</v>
      </c>
      <c r="L1689" s="598">
        <f t="shared" si="414"/>
        <v>0</v>
      </c>
      <c r="M1689" s="598">
        <f t="shared" si="406"/>
        <v>0</v>
      </c>
      <c r="N1689" s="598">
        <f t="shared" si="415"/>
        <v>0</v>
      </c>
      <c r="V1689" s="598">
        <f t="shared" si="416"/>
        <v>0</v>
      </c>
      <c r="W1689" s="612">
        <f t="shared" si="417"/>
        <v>1678</v>
      </c>
      <c r="X1689" s="610"/>
      <c r="Y1689" s="610"/>
      <c r="AC1689">
        <f t="shared" si="407"/>
        <v>1904</v>
      </c>
      <c r="AD1689">
        <f t="shared" si="408"/>
        <v>8</v>
      </c>
      <c r="AE1689">
        <f t="shared" si="409"/>
        <v>0</v>
      </c>
      <c r="AF1689">
        <f>SUM($AE$10:AE1689)</f>
        <v>0</v>
      </c>
      <c r="AG1689">
        <f t="shared" si="410"/>
        <v>0</v>
      </c>
    </row>
    <row r="1690" spans="6:33" x14ac:dyDescent="0.2">
      <c r="F1690" s="610">
        <f t="shared" si="418"/>
        <v>1904</v>
      </c>
      <c r="G1690">
        <f t="shared" si="419"/>
        <v>1679</v>
      </c>
      <c r="H1690" s="612">
        <f t="shared" si="411"/>
        <v>1679</v>
      </c>
      <c r="I1690" s="598">
        <f t="shared" si="412"/>
        <v>0</v>
      </c>
      <c r="J1690" s="598">
        <f t="shared" si="420"/>
        <v>0</v>
      </c>
      <c r="K1690" s="598">
        <f t="shared" si="413"/>
        <v>0</v>
      </c>
      <c r="L1690" s="598">
        <f t="shared" si="414"/>
        <v>0</v>
      </c>
      <c r="M1690" s="598">
        <f t="shared" si="406"/>
        <v>0</v>
      </c>
      <c r="N1690" s="598">
        <f t="shared" si="415"/>
        <v>0</v>
      </c>
      <c r="V1690" s="598">
        <f t="shared" si="416"/>
        <v>0</v>
      </c>
      <c r="W1690" s="612">
        <f t="shared" si="417"/>
        <v>1679</v>
      </c>
      <c r="X1690" s="610"/>
      <c r="Y1690" s="610"/>
      <c r="AC1690">
        <f t="shared" si="407"/>
        <v>1904</v>
      </c>
      <c r="AD1690">
        <f t="shared" si="408"/>
        <v>8</v>
      </c>
      <c r="AE1690">
        <f t="shared" si="409"/>
        <v>0</v>
      </c>
      <c r="AF1690">
        <f>SUM($AE$10:AE1690)</f>
        <v>0</v>
      </c>
      <c r="AG1690">
        <f t="shared" si="410"/>
        <v>0</v>
      </c>
    </row>
    <row r="1691" spans="6:33" x14ac:dyDescent="0.2">
      <c r="F1691" s="610">
        <f t="shared" si="418"/>
        <v>1904</v>
      </c>
      <c r="G1691">
        <f t="shared" si="419"/>
        <v>1680</v>
      </c>
      <c r="H1691" s="612">
        <f t="shared" si="411"/>
        <v>1680</v>
      </c>
      <c r="I1691" s="598">
        <f t="shared" si="412"/>
        <v>0</v>
      </c>
      <c r="J1691" s="598">
        <f t="shared" si="420"/>
        <v>0</v>
      </c>
      <c r="K1691" s="598">
        <f t="shared" si="413"/>
        <v>0</v>
      </c>
      <c r="L1691" s="598">
        <f t="shared" si="414"/>
        <v>0</v>
      </c>
      <c r="M1691" s="598">
        <f t="shared" si="406"/>
        <v>0</v>
      </c>
      <c r="N1691" s="598">
        <f t="shared" si="415"/>
        <v>0</v>
      </c>
      <c r="V1691" s="598">
        <f t="shared" si="416"/>
        <v>0</v>
      </c>
      <c r="W1691" s="612">
        <f t="shared" si="417"/>
        <v>1680</v>
      </c>
      <c r="X1691" s="610"/>
      <c r="Y1691" s="610"/>
      <c r="AC1691">
        <f t="shared" si="407"/>
        <v>1904</v>
      </c>
      <c r="AD1691">
        <f t="shared" si="408"/>
        <v>8</v>
      </c>
      <c r="AE1691">
        <f t="shared" si="409"/>
        <v>0</v>
      </c>
      <c r="AF1691">
        <f>SUM($AE$10:AE1691)</f>
        <v>0</v>
      </c>
      <c r="AG1691">
        <f t="shared" si="410"/>
        <v>0</v>
      </c>
    </row>
    <row r="1692" spans="6:33" x14ac:dyDescent="0.2">
      <c r="F1692" s="610">
        <f t="shared" si="418"/>
        <v>1904</v>
      </c>
      <c r="G1692">
        <f t="shared" si="419"/>
        <v>1681</v>
      </c>
      <c r="H1692" s="612">
        <f t="shared" si="411"/>
        <v>1681</v>
      </c>
      <c r="I1692" s="598">
        <f t="shared" si="412"/>
        <v>0</v>
      </c>
      <c r="J1692" s="598">
        <f t="shared" si="420"/>
        <v>0</v>
      </c>
      <c r="K1692" s="598">
        <f t="shared" si="413"/>
        <v>0</v>
      </c>
      <c r="L1692" s="598">
        <f t="shared" si="414"/>
        <v>0</v>
      </c>
      <c r="M1692" s="598">
        <f t="shared" si="406"/>
        <v>0</v>
      </c>
      <c r="N1692" s="598">
        <f t="shared" si="415"/>
        <v>0</v>
      </c>
      <c r="V1692" s="598">
        <f t="shared" si="416"/>
        <v>0</v>
      </c>
      <c r="W1692" s="612">
        <f t="shared" si="417"/>
        <v>1681</v>
      </c>
      <c r="X1692" s="610"/>
      <c r="Y1692" s="610"/>
      <c r="AC1692">
        <f t="shared" si="407"/>
        <v>1904</v>
      </c>
      <c r="AD1692">
        <f t="shared" si="408"/>
        <v>8</v>
      </c>
      <c r="AE1692">
        <f t="shared" si="409"/>
        <v>0</v>
      </c>
      <c r="AF1692">
        <f>SUM($AE$10:AE1692)</f>
        <v>0</v>
      </c>
      <c r="AG1692">
        <f t="shared" si="410"/>
        <v>0</v>
      </c>
    </row>
    <row r="1693" spans="6:33" x14ac:dyDescent="0.2">
      <c r="F1693" s="610">
        <f t="shared" si="418"/>
        <v>1904</v>
      </c>
      <c r="G1693">
        <f t="shared" si="419"/>
        <v>1682</v>
      </c>
      <c r="H1693" s="612">
        <f t="shared" si="411"/>
        <v>1682</v>
      </c>
      <c r="I1693" s="598">
        <f t="shared" si="412"/>
        <v>0</v>
      </c>
      <c r="J1693" s="598">
        <f t="shared" si="420"/>
        <v>0</v>
      </c>
      <c r="K1693" s="598">
        <f t="shared" si="413"/>
        <v>0</v>
      </c>
      <c r="L1693" s="598">
        <f t="shared" si="414"/>
        <v>0</v>
      </c>
      <c r="M1693" s="598">
        <f t="shared" si="406"/>
        <v>0</v>
      </c>
      <c r="N1693" s="598">
        <f t="shared" si="415"/>
        <v>0</v>
      </c>
      <c r="V1693" s="598">
        <f t="shared" si="416"/>
        <v>0</v>
      </c>
      <c r="W1693" s="612">
        <f t="shared" si="417"/>
        <v>1682</v>
      </c>
      <c r="X1693" s="610"/>
      <c r="Y1693" s="610"/>
      <c r="AC1693">
        <f t="shared" si="407"/>
        <v>1904</v>
      </c>
      <c r="AD1693">
        <f t="shared" si="408"/>
        <v>8</v>
      </c>
      <c r="AE1693">
        <f t="shared" si="409"/>
        <v>0</v>
      </c>
      <c r="AF1693">
        <f>SUM($AE$10:AE1693)</f>
        <v>0</v>
      </c>
      <c r="AG1693">
        <f t="shared" si="410"/>
        <v>0</v>
      </c>
    </row>
    <row r="1694" spans="6:33" x14ac:dyDescent="0.2">
      <c r="F1694" s="610">
        <f t="shared" si="418"/>
        <v>1904</v>
      </c>
      <c r="G1694">
        <f t="shared" si="419"/>
        <v>1683</v>
      </c>
      <c r="H1694" s="612">
        <f t="shared" si="411"/>
        <v>1683</v>
      </c>
      <c r="I1694" s="598">
        <f t="shared" si="412"/>
        <v>0</v>
      </c>
      <c r="J1694" s="598">
        <f t="shared" si="420"/>
        <v>0</v>
      </c>
      <c r="K1694" s="598">
        <f t="shared" si="413"/>
        <v>0</v>
      </c>
      <c r="L1694" s="598">
        <f t="shared" si="414"/>
        <v>0</v>
      </c>
      <c r="M1694" s="598">
        <f t="shared" si="406"/>
        <v>0</v>
      </c>
      <c r="N1694" s="598">
        <f t="shared" si="415"/>
        <v>0</v>
      </c>
      <c r="V1694" s="598">
        <f t="shared" si="416"/>
        <v>0</v>
      </c>
      <c r="W1694" s="612">
        <f t="shared" si="417"/>
        <v>1683</v>
      </c>
      <c r="X1694" s="610"/>
      <c r="Y1694" s="610"/>
      <c r="AC1694">
        <f t="shared" si="407"/>
        <v>1904</v>
      </c>
      <c r="AD1694">
        <f t="shared" si="408"/>
        <v>8</v>
      </c>
      <c r="AE1694">
        <f t="shared" si="409"/>
        <v>0</v>
      </c>
      <c r="AF1694">
        <f>SUM($AE$10:AE1694)</f>
        <v>0</v>
      </c>
      <c r="AG1694">
        <f t="shared" si="410"/>
        <v>0</v>
      </c>
    </row>
    <row r="1695" spans="6:33" x14ac:dyDescent="0.2">
      <c r="F1695" s="610">
        <f t="shared" si="418"/>
        <v>1904</v>
      </c>
      <c r="G1695">
        <f t="shared" si="419"/>
        <v>1684</v>
      </c>
      <c r="H1695" s="612">
        <f t="shared" si="411"/>
        <v>1684</v>
      </c>
      <c r="I1695" s="598">
        <f t="shared" si="412"/>
        <v>0</v>
      </c>
      <c r="J1695" s="598">
        <f t="shared" si="420"/>
        <v>0</v>
      </c>
      <c r="K1695" s="598">
        <f t="shared" si="413"/>
        <v>0</v>
      </c>
      <c r="L1695" s="598">
        <f t="shared" si="414"/>
        <v>0</v>
      </c>
      <c r="M1695" s="598">
        <f t="shared" si="406"/>
        <v>0</v>
      </c>
      <c r="N1695" s="598">
        <f t="shared" si="415"/>
        <v>0</v>
      </c>
      <c r="V1695" s="598">
        <f t="shared" si="416"/>
        <v>0</v>
      </c>
      <c r="W1695" s="612">
        <f t="shared" si="417"/>
        <v>1684</v>
      </c>
      <c r="X1695" s="610"/>
      <c r="Y1695" s="610"/>
      <c r="AC1695">
        <f t="shared" si="407"/>
        <v>1904</v>
      </c>
      <c r="AD1695">
        <f t="shared" si="408"/>
        <v>8</v>
      </c>
      <c r="AE1695">
        <f t="shared" si="409"/>
        <v>0</v>
      </c>
      <c r="AF1695">
        <f>SUM($AE$10:AE1695)</f>
        <v>0</v>
      </c>
      <c r="AG1695">
        <f t="shared" si="410"/>
        <v>0</v>
      </c>
    </row>
    <row r="1696" spans="6:33" x14ac:dyDescent="0.2">
      <c r="F1696" s="610">
        <f t="shared" si="418"/>
        <v>1904</v>
      </c>
      <c r="G1696">
        <f t="shared" si="419"/>
        <v>1685</v>
      </c>
      <c r="H1696" s="612">
        <f t="shared" si="411"/>
        <v>1685</v>
      </c>
      <c r="I1696" s="598">
        <f t="shared" si="412"/>
        <v>0</v>
      </c>
      <c r="J1696" s="598">
        <f t="shared" si="420"/>
        <v>0</v>
      </c>
      <c r="K1696" s="598">
        <f t="shared" si="413"/>
        <v>0</v>
      </c>
      <c r="L1696" s="598">
        <f t="shared" si="414"/>
        <v>0</v>
      </c>
      <c r="M1696" s="598">
        <f t="shared" si="406"/>
        <v>0</v>
      </c>
      <c r="N1696" s="598">
        <f t="shared" si="415"/>
        <v>0</v>
      </c>
      <c r="V1696" s="598">
        <f t="shared" si="416"/>
        <v>0</v>
      </c>
      <c r="W1696" s="612">
        <f t="shared" si="417"/>
        <v>1685</v>
      </c>
      <c r="X1696" s="610"/>
      <c r="Y1696" s="610"/>
      <c r="AC1696">
        <f t="shared" si="407"/>
        <v>1904</v>
      </c>
      <c r="AD1696">
        <f t="shared" si="408"/>
        <v>8</v>
      </c>
      <c r="AE1696">
        <f t="shared" si="409"/>
        <v>0</v>
      </c>
      <c r="AF1696">
        <f>SUM($AE$10:AE1696)</f>
        <v>0</v>
      </c>
      <c r="AG1696">
        <f t="shared" si="410"/>
        <v>0</v>
      </c>
    </row>
    <row r="1697" spans="6:33" x14ac:dyDescent="0.2">
      <c r="F1697" s="610">
        <f t="shared" si="418"/>
        <v>1904</v>
      </c>
      <c r="G1697">
        <f t="shared" si="419"/>
        <v>1686</v>
      </c>
      <c r="H1697" s="612">
        <f t="shared" si="411"/>
        <v>1686</v>
      </c>
      <c r="I1697" s="598">
        <f t="shared" si="412"/>
        <v>0</v>
      </c>
      <c r="J1697" s="598">
        <f t="shared" si="420"/>
        <v>0</v>
      </c>
      <c r="K1697" s="598">
        <f t="shared" si="413"/>
        <v>0</v>
      </c>
      <c r="L1697" s="598">
        <f t="shared" si="414"/>
        <v>0</v>
      </c>
      <c r="M1697" s="598">
        <f t="shared" si="406"/>
        <v>0</v>
      </c>
      <c r="N1697" s="598">
        <f t="shared" si="415"/>
        <v>0</v>
      </c>
      <c r="V1697" s="598">
        <f t="shared" si="416"/>
        <v>0</v>
      </c>
      <c r="W1697" s="612">
        <f t="shared" si="417"/>
        <v>1686</v>
      </c>
      <c r="X1697" s="610"/>
      <c r="Y1697" s="610"/>
      <c r="AC1697">
        <f t="shared" si="407"/>
        <v>1904</v>
      </c>
      <c r="AD1697">
        <f t="shared" si="408"/>
        <v>8</v>
      </c>
      <c r="AE1697">
        <f t="shared" si="409"/>
        <v>0</v>
      </c>
      <c r="AF1697">
        <f>SUM($AE$10:AE1697)</f>
        <v>0</v>
      </c>
      <c r="AG1697">
        <f t="shared" si="410"/>
        <v>0</v>
      </c>
    </row>
    <row r="1698" spans="6:33" x14ac:dyDescent="0.2">
      <c r="F1698" s="610">
        <f t="shared" si="418"/>
        <v>1904</v>
      </c>
      <c r="G1698">
        <f t="shared" si="419"/>
        <v>1687</v>
      </c>
      <c r="H1698" s="612">
        <f t="shared" si="411"/>
        <v>1687</v>
      </c>
      <c r="I1698" s="598">
        <f t="shared" si="412"/>
        <v>0</v>
      </c>
      <c r="J1698" s="598">
        <f t="shared" si="420"/>
        <v>0</v>
      </c>
      <c r="K1698" s="598">
        <f t="shared" si="413"/>
        <v>0</v>
      </c>
      <c r="L1698" s="598">
        <f t="shared" si="414"/>
        <v>0</v>
      </c>
      <c r="M1698" s="598">
        <f t="shared" si="406"/>
        <v>0</v>
      </c>
      <c r="N1698" s="598">
        <f t="shared" si="415"/>
        <v>0</v>
      </c>
      <c r="V1698" s="598">
        <f t="shared" si="416"/>
        <v>0</v>
      </c>
      <c r="W1698" s="612">
        <f t="shared" si="417"/>
        <v>1687</v>
      </c>
      <c r="X1698" s="610"/>
      <c r="Y1698" s="610"/>
      <c r="AC1698">
        <f t="shared" si="407"/>
        <v>1904</v>
      </c>
      <c r="AD1698">
        <f t="shared" si="408"/>
        <v>8</v>
      </c>
      <c r="AE1698">
        <f t="shared" si="409"/>
        <v>0</v>
      </c>
      <c r="AF1698">
        <f>SUM($AE$10:AE1698)</f>
        <v>0</v>
      </c>
      <c r="AG1698">
        <f t="shared" si="410"/>
        <v>0</v>
      </c>
    </row>
    <row r="1699" spans="6:33" x14ac:dyDescent="0.2">
      <c r="F1699" s="610">
        <f t="shared" si="418"/>
        <v>1904</v>
      </c>
      <c r="G1699">
        <f t="shared" si="419"/>
        <v>1688</v>
      </c>
      <c r="H1699" s="612">
        <f t="shared" si="411"/>
        <v>1688</v>
      </c>
      <c r="I1699" s="598">
        <f t="shared" si="412"/>
        <v>0</v>
      </c>
      <c r="J1699" s="598">
        <f t="shared" si="420"/>
        <v>0</v>
      </c>
      <c r="K1699" s="598">
        <f t="shared" si="413"/>
        <v>0</v>
      </c>
      <c r="L1699" s="598">
        <f t="shared" si="414"/>
        <v>0</v>
      </c>
      <c r="M1699" s="598">
        <f t="shared" si="406"/>
        <v>0</v>
      </c>
      <c r="N1699" s="598">
        <f t="shared" si="415"/>
        <v>0</v>
      </c>
      <c r="V1699" s="598">
        <f t="shared" si="416"/>
        <v>0</v>
      </c>
      <c r="W1699" s="612">
        <f t="shared" si="417"/>
        <v>1688</v>
      </c>
      <c r="X1699" s="610"/>
      <c r="Y1699" s="610"/>
      <c r="AC1699">
        <f t="shared" si="407"/>
        <v>1904</v>
      </c>
      <c r="AD1699">
        <f t="shared" si="408"/>
        <v>8</v>
      </c>
      <c r="AE1699">
        <f t="shared" si="409"/>
        <v>0</v>
      </c>
      <c r="AF1699">
        <f>SUM($AE$10:AE1699)</f>
        <v>0</v>
      </c>
      <c r="AG1699">
        <f t="shared" si="410"/>
        <v>0</v>
      </c>
    </row>
    <row r="1700" spans="6:33" x14ac:dyDescent="0.2">
      <c r="F1700" s="610">
        <f t="shared" si="418"/>
        <v>1904</v>
      </c>
      <c r="G1700">
        <f t="shared" si="419"/>
        <v>1689</v>
      </c>
      <c r="H1700" s="612">
        <f t="shared" si="411"/>
        <v>1689</v>
      </c>
      <c r="I1700" s="598">
        <f t="shared" si="412"/>
        <v>0</v>
      </c>
      <c r="J1700" s="598">
        <f t="shared" si="420"/>
        <v>0</v>
      </c>
      <c r="K1700" s="598">
        <f t="shared" si="413"/>
        <v>0</v>
      </c>
      <c r="L1700" s="598">
        <f t="shared" si="414"/>
        <v>0</v>
      </c>
      <c r="M1700" s="598">
        <f t="shared" si="406"/>
        <v>0</v>
      </c>
      <c r="N1700" s="598">
        <f t="shared" si="415"/>
        <v>0</v>
      </c>
      <c r="V1700" s="598">
        <f t="shared" si="416"/>
        <v>0</v>
      </c>
      <c r="W1700" s="612">
        <f t="shared" si="417"/>
        <v>1689</v>
      </c>
      <c r="X1700" s="610"/>
      <c r="Y1700" s="610"/>
      <c r="AC1700">
        <f t="shared" si="407"/>
        <v>1904</v>
      </c>
      <c r="AD1700">
        <f t="shared" si="408"/>
        <v>8</v>
      </c>
      <c r="AE1700">
        <f t="shared" si="409"/>
        <v>0</v>
      </c>
      <c r="AF1700">
        <f>SUM($AE$10:AE1700)</f>
        <v>0</v>
      </c>
      <c r="AG1700">
        <f t="shared" si="410"/>
        <v>0</v>
      </c>
    </row>
    <row r="1701" spans="6:33" x14ac:dyDescent="0.2">
      <c r="F1701" s="610">
        <f t="shared" si="418"/>
        <v>1904</v>
      </c>
      <c r="G1701">
        <f t="shared" si="419"/>
        <v>1690</v>
      </c>
      <c r="H1701" s="612">
        <f t="shared" si="411"/>
        <v>1690</v>
      </c>
      <c r="I1701" s="598">
        <f t="shared" si="412"/>
        <v>0</v>
      </c>
      <c r="J1701" s="598">
        <f t="shared" si="420"/>
        <v>0</v>
      </c>
      <c r="K1701" s="598">
        <f t="shared" si="413"/>
        <v>0</v>
      </c>
      <c r="L1701" s="598">
        <f t="shared" si="414"/>
        <v>0</v>
      </c>
      <c r="M1701" s="598">
        <f t="shared" si="406"/>
        <v>0</v>
      </c>
      <c r="N1701" s="598">
        <f t="shared" si="415"/>
        <v>0</v>
      </c>
      <c r="V1701" s="598">
        <f t="shared" si="416"/>
        <v>0</v>
      </c>
      <c r="W1701" s="612">
        <f t="shared" si="417"/>
        <v>1690</v>
      </c>
      <c r="X1701" s="610"/>
      <c r="Y1701" s="610"/>
      <c r="AC1701">
        <f t="shared" si="407"/>
        <v>1904</v>
      </c>
      <c r="AD1701">
        <f t="shared" si="408"/>
        <v>8</v>
      </c>
      <c r="AE1701">
        <f t="shared" si="409"/>
        <v>0</v>
      </c>
      <c r="AF1701">
        <f>SUM($AE$10:AE1701)</f>
        <v>0</v>
      </c>
      <c r="AG1701">
        <f t="shared" si="410"/>
        <v>0</v>
      </c>
    </row>
    <row r="1702" spans="6:33" x14ac:dyDescent="0.2">
      <c r="F1702" s="610">
        <f t="shared" si="418"/>
        <v>1904</v>
      </c>
      <c r="G1702">
        <f t="shared" si="419"/>
        <v>1691</v>
      </c>
      <c r="H1702" s="612">
        <f t="shared" si="411"/>
        <v>1691</v>
      </c>
      <c r="I1702" s="598">
        <f t="shared" si="412"/>
        <v>0</v>
      </c>
      <c r="J1702" s="598">
        <f t="shared" si="420"/>
        <v>0</v>
      </c>
      <c r="K1702" s="598">
        <f t="shared" si="413"/>
        <v>0</v>
      </c>
      <c r="L1702" s="598">
        <f t="shared" si="414"/>
        <v>0</v>
      </c>
      <c r="M1702" s="598">
        <f t="shared" si="406"/>
        <v>0</v>
      </c>
      <c r="N1702" s="598">
        <f t="shared" si="415"/>
        <v>0</v>
      </c>
      <c r="V1702" s="598">
        <f t="shared" si="416"/>
        <v>0</v>
      </c>
      <c r="W1702" s="612">
        <f t="shared" si="417"/>
        <v>1691</v>
      </c>
      <c r="X1702" s="610"/>
      <c r="Y1702" s="610"/>
      <c r="AC1702">
        <f t="shared" si="407"/>
        <v>1904</v>
      </c>
      <c r="AD1702">
        <f t="shared" si="408"/>
        <v>8</v>
      </c>
      <c r="AE1702">
        <f t="shared" si="409"/>
        <v>0</v>
      </c>
      <c r="AF1702">
        <f>SUM($AE$10:AE1702)</f>
        <v>0</v>
      </c>
      <c r="AG1702">
        <f t="shared" si="410"/>
        <v>0</v>
      </c>
    </row>
    <row r="1703" spans="6:33" x14ac:dyDescent="0.2">
      <c r="F1703" s="610">
        <f t="shared" si="418"/>
        <v>1904</v>
      </c>
      <c r="G1703">
        <f t="shared" si="419"/>
        <v>1692</v>
      </c>
      <c r="H1703" s="612">
        <f t="shared" si="411"/>
        <v>1692</v>
      </c>
      <c r="I1703" s="598">
        <f t="shared" si="412"/>
        <v>0</v>
      </c>
      <c r="J1703" s="598">
        <f t="shared" si="420"/>
        <v>0</v>
      </c>
      <c r="K1703" s="598">
        <f t="shared" si="413"/>
        <v>0</v>
      </c>
      <c r="L1703" s="598">
        <f t="shared" si="414"/>
        <v>0</v>
      </c>
      <c r="M1703" s="598">
        <f t="shared" si="406"/>
        <v>0</v>
      </c>
      <c r="N1703" s="598">
        <f t="shared" si="415"/>
        <v>0</v>
      </c>
      <c r="V1703" s="598">
        <f t="shared" si="416"/>
        <v>0</v>
      </c>
      <c r="W1703" s="612">
        <f t="shared" si="417"/>
        <v>1692</v>
      </c>
      <c r="X1703" s="610"/>
      <c r="Y1703" s="610"/>
      <c r="AC1703">
        <f t="shared" si="407"/>
        <v>1904</v>
      </c>
      <c r="AD1703">
        <f t="shared" si="408"/>
        <v>8</v>
      </c>
      <c r="AE1703">
        <f t="shared" si="409"/>
        <v>0</v>
      </c>
      <c r="AF1703">
        <f>SUM($AE$10:AE1703)</f>
        <v>0</v>
      </c>
      <c r="AG1703">
        <f t="shared" si="410"/>
        <v>0</v>
      </c>
    </row>
    <row r="1704" spans="6:33" x14ac:dyDescent="0.2">
      <c r="F1704" s="610">
        <f t="shared" si="418"/>
        <v>1904</v>
      </c>
      <c r="G1704">
        <f t="shared" si="419"/>
        <v>1693</v>
      </c>
      <c r="H1704" s="612">
        <f t="shared" si="411"/>
        <v>1693</v>
      </c>
      <c r="I1704" s="598">
        <f t="shared" si="412"/>
        <v>0</v>
      </c>
      <c r="J1704" s="598">
        <f t="shared" si="420"/>
        <v>0</v>
      </c>
      <c r="K1704" s="598">
        <f t="shared" si="413"/>
        <v>0</v>
      </c>
      <c r="L1704" s="598">
        <f t="shared" si="414"/>
        <v>0</v>
      </c>
      <c r="M1704" s="598">
        <f t="shared" si="406"/>
        <v>0</v>
      </c>
      <c r="N1704" s="598">
        <f t="shared" si="415"/>
        <v>0</v>
      </c>
      <c r="V1704" s="598">
        <f t="shared" si="416"/>
        <v>0</v>
      </c>
      <c r="W1704" s="612">
        <f t="shared" si="417"/>
        <v>1693</v>
      </c>
      <c r="X1704" s="610"/>
      <c r="Y1704" s="610"/>
      <c r="AC1704">
        <f t="shared" si="407"/>
        <v>1904</v>
      </c>
      <c r="AD1704">
        <f t="shared" si="408"/>
        <v>8</v>
      </c>
      <c r="AE1704">
        <f t="shared" si="409"/>
        <v>0</v>
      </c>
      <c r="AF1704">
        <f>SUM($AE$10:AE1704)</f>
        <v>0</v>
      </c>
      <c r="AG1704">
        <f t="shared" si="410"/>
        <v>0</v>
      </c>
    </row>
    <row r="1705" spans="6:33" x14ac:dyDescent="0.2">
      <c r="F1705" s="610">
        <f t="shared" si="418"/>
        <v>1904</v>
      </c>
      <c r="G1705">
        <f t="shared" si="419"/>
        <v>1694</v>
      </c>
      <c r="H1705" s="612">
        <f t="shared" si="411"/>
        <v>1694</v>
      </c>
      <c r="I1705" s="598">
        <f t="shared" si="412"/>
        <v>0</v>
      </c>
      <c r="J1705" s="598">
        <f t="shared" si="420"/>
        <v>0</v>
      </c>
      <c r="K1705" s="598">
        <f t="shared" si="413"/>
        <v>0</v>
      </c>
      <c r="L1705" s="598">
        <f t="shared" si="414"/>
        <v>0</v>
      </c>
      <c r="M1705" s="598">
        <f t="shared" si="406"/>
        <v>0</v>
      </c>
      <c r="N1705" s="598">
        <f t="shared" si="415"/>
        <v>0</v>
      </c>
      <c r="V1705" s="598">
        <f t="shared" si="416"/>
        <v>0</v>
      </c>
      <c r="W1705" s="612">
        <f t="shared" si="417"/>
        <v>1694</v>
      </c>
      <c r="X1705" s="610"/>
      <c r="Y1705" s="610"/>
      <c r="AC1705">
        <f t="shared" si="407"/>
        <v>1904</v>
      </c>
      <c r="AD1705">
        <f t="shared" si="408"/>
        <v>8</v>
      </c>
      <c r="AE1705">
        <f t="shared" si="409"/>
        <v>0</v>
      </c>
      <c r="AF1705">
        <f>SUM($AE$10:AE1705)</f>
        <v>0</v>
      </c>
      <c r="AG1705">
        <f t="shared" si="410"/>
        <v>0</v>
      </c>
    </row>
    <row r="1706" spans="6:33" x14ac:dyDescent="0.2">
      <c r="F1706" s="610">
        <f t="shared" si="418"/>
        <v>1904</v>
      </c>
      <c r="G1706">
        <f t="shared" si="419"/>
        <v>1695</v>
      </c>
      <c r="H1706" s="612">
        <f t="shared" si="411"/>
        <v>1695</v>
      </c>
      <c r="I1706" s="598">
        <f t="shared" si="412"/>
        <v>0</v>
      </c>
      <c r="J1706" s="598">
        <f t="shared" si="420"/>
        <v>0</v>
      </c>
      <c r="K1706" s="598">
        <f t="shared" si="413"/>
        <v>0</v>
      </c>
      <c r="L1706" s="598">
        <f t="shared" si="414"/>
        <v>0</v>
      </c>
      <c r="M1706" s="598">
        <f t="shared" si="406"/>
        <v>0</v>
      </c>
      <c r="N1706" s="598">
        <f t="shared" si="415"/>
        <v>0</v>
      </c>
      <c r="V1706" s="598">
        <f t="shared" si="416"/>
        <v>0</v>
      </c>
      <c r="W1706" s="612">
        <f t="shared" si="417"/>
        <v>1695</v>
      </c>
      <c r="X1706" s="610"/>
      <c r="Y1706" s="610"/>
      <c r="AC1706">
        <f t="shared" si="407"/>
        <v>1904</v>
      </c>
      <c r="AD1706">
        <f t="shared" si="408"/>
        <v>8</v>
      </c>
      <c r="AE1706">
        <f t="shared" si="409"/>
        <v>0</v>
      </c>
      <c r="AF1706">
        <f>SUM($AE$10:AE1706)</f>
        <v>0</v>
      </c>
      <c r="AG1706">
        <f t="shared" si="410"/>
        <v>0</v>
      </c>
    </row>
    <row r="1707" spans="6:33" x14ac:dyDescent="0.2">
      <c r="F1707" s="610">
        <f t="shared" si="418"/>
        <v>1904</v>
      </c>
      <c r="G1707">
        <f t="shared" si="419"/>
        <v>1696</v>
      </c>
      <c r="H1707" s="612">
        <f t="shared" si="411"/>
        <v>1696</v>
      </c>
      <c r="I1707" s="598">
        <f t="shared" si="412"/>
        <v>0</v>
      </c>
      <c r="J1707" s="598">
        <f t="shared" si="420"/>
        <v>0</v>
      </c>
      <c r="K1707" s="598">
        <f t="shared" si="413"/>
        <v>0</v>
      </c>
      <c r="L1707" s="598">
        <f t="shared" si="414"/>
        <v>0</v>
      </c>
      <c r="M1707" s="598">
        <f t="shared" si="406"/>
        <v>0</v>
      </c>
      <c r="N1707" s="598">
        <f t="shared" si="415"/>
        <v>0</v>
      </c>
      <c r="V1707" s="598">
        <f t="shared" si="416"/>
        <v>0</v>
      </c>
      <c r="W1707" s="612">
        <f t="shared" si="417"/>
        <v>1696</v>
      </c>
      <c r="X1707" s="610"/>
      <c r="Y1707" s="610"/>
      <c r="AC1707">
        <f t="shared" si="407"/>
        <v>1904</v>
      </c>
      <c r="AD1707">
        <f t="shared" si="408"/>
        <v>8</v>
      </c>
      <c r="AE1707">
        <f t="shared" si="409"/>
        <v>0</v>
      </c>
      <c r="AF1707">
        <f>SUM($AE$10:AE1707)</f>
        <v>0</v>
      </c>
      <c r="AG1707">
        <f t="shared" si="410"/>
        <v>0</v>
      </c>
    </row>
    <row r="1708" spans="6:33" x14ac:dyDescent="0.2">
      <c r="F1708" s="610">
        <f t="shared" si="418"/>
        <v>1904</v>
      </c>
      <c r="G1708">
        <f t="shared" si="419"/>
        <v>1697</v>
      </c>
      <c r="H1708" s="612">
        <f t="shared" si="411"/>
        <v>1697</v>
      </c>
      <c r="I1708" s="598">
        <f t="shared" si="412"/>
        <v>0</v>
      </c>
      <c r="J1708" s="598">
        <f t="shared" si="420"/>
        <v>0</v>
      </c>
      <c r="K1708" s="598">
        <f t="shared" si="413"/>
        <v>0</v>
      </c>
      <c r="L1708" s="598">
        <f t="shared" si="414"/>
        <v>0</v>
      </c>
      <c r="M1708" s="598">
        <f t="shared" si="406"/>
        <v>0</v>
      </c>
      <c r="N1708" s="598">
        <f t="shared" si="415"/>
        <v>0</v>
      </c>
      <c r="V1708" s="598">
        <f t="shared" si="416"/>
        <v>0</v>
      </c>
      <c r="W1708" s="612">
        <f t="shared" si="417"/>
        <v>1697</v>
      </c>
      <c r="X1708" s="610"/>
      <c r="Y1708" s="610"/>
      <c r="AC1708">
        <f t="shared" si="407"/>
        <v>1904</v>
      </c>
      <c r="AD1708">
        <f t="shared" si="408"/>
        <v>8</v>
      </c>
      <c r="AE1708">
        <f t="shared" si="409"/>
        <v>0</v>
      </c>
      <c r="AF1708">
        <f>SUM($AE$10:AE1708)</f>
        <v>0</v>
      </c>
      <c r="AG1708">
        <f t="shared" si="410"/>
        <v>0</v>
      </c>
    </row>
    <row r="1709" spans="6:33" x14ac:dyDescent="0.2">
      <c r="F1709" s="610">
        <f t="shared" si="418"/>
        <v>1904</v>
      </c>
      <c r="G1709">
        <f t="shared" si="419"/>
        <v>1698</v>
      </c>
      <c r="H1709" s="612">
        <f t="shared" si="411"/>
        <v>1698</v>
      </c>
      <c r="I1709" s="598">
        <f t="shared" si="412"/>
        <v>0</v>
      </c>
      <c r="J1709" s="598">
        <f t="shared" si="420"/>
        <v>0</v>
      </c>
      <c r="K1709" s="598">
        <f t="shared" si="413"/>
        <v>0</v>
      </c>
      <c r="L1709" s="598">
        <f t="shared" si="414"/>
        <v>0</v>
      </c>
      <c r="M1709" s="598">
        <f t="shared" si="406"/>
        <v>0</v>
      </c>
      <c r="N1709" s="598">
        <f t="shared" si="415"/>
        <v>0</v>
      </c>
      <c r="V1709" s="598">
        <f t="shared" si="416"/>
        <v>0</v>
      </c>
      <c r="W1709" s="612">
        <f t="shared" si="417"/>
        <v>1698</v>
      </c>
      <c r="X1709" s="610"/>
      <c r="Y1709" s="610"/>
      <c r="AC1709">
        <f t="shared" si="407"/>
        <v>1904</v>
      </c>
      <c r="AD1709">
        <f t="shared" si="408"/>
        <v>8</v>
      </c>
      <c r="AE1709">
        <f t="shared" si="409"/>
        <v>0</v>
      </c>
      <c r="AF1709">
        <f>SUM($AE$10:AE1709)</f>
        <v>0</v>
      </c>
      <c r="AG1709">
        <f t="shared" si="410"/>
        <v>0</v>
      </c>
    </row>
    <row r="1710" spans="6:33" x14ac:dyDescent="0.2">
      <c r="F1710" s="610">
        <f t="shared" si="418"/>
        <v>1904</v>
      </c>
      <c r="G1710">
        <f t="shared" si="419"/>
        <v>1699</v>
      </c>
      <c r="H1710" s="612">
        <f t="shared" si="411"/>
        <v>1699</v>
      </c>
      <c r="I1710" s="598">
        <f t="shared" si="412"/>
        <v>0</v>
      </c>
      <c r="J1710" s="598">
        <f t="shared" si="420"/>
        <v>0</v>
      </c>
      <c r="K1710" s="598">
        <f t="shared" si="413"/>
        <v>0</v>
      </c>
      <c r="L1710" s="598">
        <f t="shared" si="414"/>
        <v>0</v>
      </c>
      <c r="M1710" s="598">
        <f t="shared" si="406"/>
        <v>0</v>
      </c>
      <c r="N1710" s="598">
        <f t="shared" si="415"/>
        <v>0</v>
      </c>
      <c r="V1710" s="598">
        <f t="shared" si="416"/>
        <v>0</v>
      </c>
      <c r="W1710" s="612">
        <f t="shared" si="417"/>
        <v>1699</v>
      </c>
      <c r="X1710" s="610"/>
      <c r="Y1710" s="610"/>
      <c r="AC1710">
        <f t="shared" si="407"/>
        <v>1904</v>
      </c>
      <c r="AD1710">
        <f t="shared" si="408"/>
        <v>8</v>
      </c>
      <c r="AE1710">
        <f t="shared" si="409"/>
        <v>0</v>
      </c>
      <c r="AF1710">
        <f>SUM($AE$10:AE1710)</f>
        <v>0</v>
      </c>
      <c r="AG1710">
        <f t="shared" si="410"/>
        <v>0</v>
      </c>
    </row>
    <row r="1711" spans="6:33" x14ac:dyDescent="0.2">
      <c r="F1711" s="610">
        <f t="shared" si="418"/>
        <v>1904</v>
      </c>
      <c r="G1711">
        <f t="shared" si="419"/>
        <v>1700</v>
      </c>
      <c r="H1711" s="612">
        <f t="shared" si="411"/>
        <v>1700</v>
      </c>
      <c r="I1711" s="598">
        <f t="shared" si="412"/>
        <v>0</v>
      </c>
      <c r="J1711" s="598">
        <f t="shared" si="420"/>
        <v>0</v>
      </c>
      <c r="K1711" s="598">
        <f t="shared" si="413"/>
        <v>0</v>
      </c>
      <c r="L1711" s="598">
        <f t="shared" si="414"/>
        <v>0</v>
      </c>
      <c r="M1711" s="598">
        <f t="shared" si="406"/>
        <v>0</v>
      </c>
      <c r="N1711" s="598">
        <f t="shared" si="415"/>
        <v>0</v>
      </c>
      <c r="V1711" s="598">
        <f t="shared" si="416"/>
        <v>0</v>
      </c>
      <c r="W1711" s="612">
        <f t="shared" si="417"/>
        <v>1700</v>
      </c>
      <c r="X1711" s="610"/>
      <c r="Y1711" s="610"/>
      <c r="AC1711">
        <f t="shared" si="407"/>
        <v>1904</v>
      </c>
      <c r="AD1711">
        <f t="shared" si="408"/>
        <v>8</v>
      </c>
      <c r="AE1711">
        <f t="shared" si="409"/>
        <v>0</v>
      </c>
      <c r="AF1711">
        <f>SUM($AE$10:AE1711)</f>
        <v>0</v>
      </c>
      <c r="AG1711">
        <f t="shared" si="410"/>
        <v>0</v>
      </c>
    </row>
    <row r="1712" spans="6:33" x14ac:dyDescent="0.2">
      <c r="F1712" s="610">
        <f t="shared" si="418"/>
        <v>1904</v>
      </c>
      <c r="G1712">
        <f t="shared" si="419"/>
        <v>1701</v>
      </c>
      <c r="H1712" s="612">
        <f t="shared" si="411"/>
        <v>1701</v>
      </c>
      <c r="I1712" s="598">
        <f t="shared" si="412"/>
        <v>0</v>
      </c>
      <c r="J1712" s="598">
        <f t="shared" si="420"/>
        <v>0</v>
      </c>
      <c r="K1712" s="598">
        <f t="shared" si="413"/>
        <v>0</v>
      </c>
      <c r="L1712" s="598">
        <f t="shared" si="414"/>
        <v>0</v>
      </c>
      <c r="M1712" s="598">
        <f t="shared" si="406"/>
        <v>0</v>
      </c>
      <c r="N1712" s="598">
        <f t="shared" si="415"/>
        <v>0</v>
      </c>
      <c r="V1712" s="598">
        <f t="shared" si="416"/>
        <v>0</v>
      </c>
      <c r="W1712" s="612">
        <f t="shared" si="417"/>
        <v>1701</v>
      </c>
      <c r="X1712" s="610"/>
      <c r="Y1712" s="610"/>
      <c r="AC1712">
        <f t="shared" si="407"/>
        <v>1904</v>
      </c>
      <c r="AD1712">
        <f t="shared" si="408"/>
        <v>8</v>
      </c>
      <c r="AE1712">
        <f t="shared" si="409"/>
        <v>0</v>
      </c>
      <c r="AF1712">
        <f>SUM($AE$10:AE1712)</f>
        <v>0</v>
      </c>
      <c r="AG1712">
        <f t="shared" si="410"/>
        <v>0</v>
      </c>
    </row>
    <row r="1713" spans="6:33" x14ac:dyDescent="0.2">
      <c r="F1713" s="610">
        <f t="shared" si="418"/>
        <v>1904</v>
      </c>
      <c r="G1713">
        <f t="shared" si="419"/>
        <v>1702</v>
      </c>
      <c r="H1713" s="612">
        <f t="shared" si="411"/>
        <v>1702</v>
      </c>
      <c r="I1713" s="598">
        <f t="shared" si="412"/>
        <v>0</v>
      </c>
      <c r="J1713" s="598">
        <f t="shared" si="420"/>
        <v>0</v>
      </c>
      <c r="K1713" s="598">
        <f t="shared" si="413"/>
        <v>0</v>
      </c>
      <c r="L1713" s="598">
        <f t="shared" si="414"/>
        <v>0</v>
      </c>
      <c r="M1713" s="598">
        <f t="shared" si="406"/>
        <v>0</v>
      </c>
      <c r="N1713" s="598">
        <f t="shared" si="415"/>
        <v>0</v>
      </c>
      <c r="V1713" s="598">
        <f t="shared" si="416"/>
        <v>0</v>
      </c>
      <c r="W1713" s="612">
        <f t="shared" si="417"/>
        <v>1702</v>
      </c>
      <c r="X1713" s="610"/>
      <c r="Y1713" s="610"/>
      <c r="AC1713">
        <f t="shared" si="407"/>
        <v>1904</v>
      </c>
      <c r="AD1713">
        <f t="shared" si="408"/>
        <v>8</v>
      </c>
      <c r="AE1713">
        <f t="shared" si="409"/>
        <v>0</v>
      </c>
      <c r="AF1713">
        <f>SUM($AE$10:AE1713)</f>
        <v>0</v>
      </c>
      <c r="AG1713">
        <f t="shared" si="410"/>
        <v>0</v>
      </c>
    </row>
    <row r="1714" spans="6:33" x14ac:dyDescent="0.2">
      <c r="F1714" s="610">
        <f t="shared" si="418"/>
        <v>1904</v>
      </c>
      <c r="G1714">
        <f t="shared" si="419"/>
        <v>1703</v>
      </c>
      <c r="H1714" s="612">
        <f t="shared" si="411"/>
        <v>1703</v>
      </c>
      <c r="I1714" s="598">
        <f t="shared" si="412"/>
        <v>0</v>
      </c>
      <c r="J1714" s="598">
        <f t="shared" si="420"/>
        <v>0</v>
      </c>
      <c r="K1714" s="598">
        <f t="shared" si="413"/>
        <v>0</v>
      </c>
      <c r="L1714" s="598">
        <f t="shared" si="414"/>
        <v>0</v>
      </c>
      <c r="M1714" s="598">
        <f t="shared" si="406"/>
        <v>0</v>
      </c>
      <c r="N1714" s="598">
        <f t="shared" si="415"/>
        <v>0</v>
      </c>
      <c r="V1714" s="598">
        <f t="shared" si="416"/>
        <v>0</v>
      </c>
      <c r="W1714" s="612">
        <f t="shared" si="417"/>
        <v>1703</v>
      </c>
      <c r="X1714" s="610"/>
      <c r="Y1714" s="610"/>
      <c r="AC1714">
        <f t="shared" si="407"/>
        <v>1904</v>
      </c>
      <c r="AD1714">
        <f t="shared" si="408"/>
        <v>8</v>
      </c>
      <c r="AE1714">
        <f t="shared" si="409"/>
        <v>0</v>
      </c>
      <c r="AF1714">
        <f>SUM($AE$10:AE1714)</f>
        <v>0</v>
      </c>
      <c r="AG1714">
        <f t="shared" si="410"/>
        <v>0</v>
      </c>
    </row>
    <row r="1715" spans="6:33" x14ac:dyDescent="0.2">
      <c r="F1715" s="610">
        <f t="shared" si="418"/>
        <v>1904</v>
      </c>
      <c r="G1715">
        <f t="shared" si="419"/>
        <v>1704</v>
      </c>
      <c r="H1715" s="612">
        <f t="shared" si="411"/>
        <v>1704</v>
      </c>
      <c r="I1715" s="598">
        <f t="shared" si="412"/>
        <v>0</v>
      </c>
      <c r="J1715" s="598">
        <f t="shared" si="420"/>
        <v>0</v>
      </c>
      <c r="K1715" s="598">
        <f t="shared" si="413"/>
        <v>0</v>
      </c>
      <c r="L1715" s="598">
        <f t="shared" si="414"/>
        <v>0</v>
      </c>
      <c r="M1715" s="598">
        <f t="shared" si="406"/>
        <v>0</v>
      </c>
      <c r="N1715" s="598">
        <f t="shared" si="415"/>
        <v>0</v>
      </c>
      <c r="V1715" s="598">
        <f t="shared" si="416"/>
        <v>0</v>
      </c>
      <c r="W1715" s="612">
        <f t="shared" si="417"/>
        <v>1704</v>
      </c>
      <c r="X1715" s="610"/>
      <c r="Y1715" s="610"/>
      <c r="AC1715">
        <f t="shared" si="407"/>
        <v>1904</v>
      </c>
      <c r="AD1715">
        <f t="shared" si="408"/>
        <v>8</v>
      </c>
      <c r="AE1715">
        <f t="shared" si="409"/>
        <v>0</v>
      </c>
      <c r="AF1715">
        <f>SUM($AE$10:AE1715)</f>
        <v>0</v>
      </c>
      <c r="AG1715">
        <f t="shared" si="410"/>
        <v>0</v>
      </c>
    </row>
    <row r="1716" spans="6:33" x14ac:dyDescent="0.2">
      <c r="F1716" s="610">
        <f t="shared" si="418"/>
        <v>1904</v>
      </c>
      <c r="G1716">
        <f t="shared" si="419"/>
        <v>1705</v>
      </c>
      <c r="H1716" s="612">
        <f t="shared" si="411"/>
        <v>1705</v>
      </c>
      <c r="I1716" s="598">
        <f t="shared" si="412"/>
        <v>0</v>
      </c>
      <c r="J1716" s="598">
        <f t="shared" si="420"/>
        <v>0</v>
      </c>
      <c r="K1716" s="598">
        <f t="shared" si="413"/>
        <v>0</v>
      </c>
      <c r="L1716" s="598">
        <f t="shared" si="414"/>
        <v>0</v>
      </c>
      <c r="M1716" s="598">
        <f t="shared" si="406"/>
        <v>0</v>
      </c>
      <c r="N1716" s="598">
        <f t="shared" si="415"/>
        <v>0</v>
      </c>
      <c r="V1716" s="598">
        <f t="shared" si="416"/>
        <v>0</v>
      </c>
      <c r="W1716" s="612">
        <f t="shared" si="417"/>
        <v>1705</v>
      </c>
      <c r="X1716" s="610"/>
      <c r="Y1716" s="610"/>
      <c r="AC1716">
        <f t="shared" si="407"/>
        <v>1904</v>
      </c>
      <c r="AD1716">
        <f t="shared" si="408"/>
        <v>8</v>
      </c>
      <c r="AE1716">
        <f t="shared" si="409"/>
        <v>0</v>
      </c>
      <c r="AF1716">
        <f>SUM($AE$10:AE1716)</f>
        <v>0</v>
      </c>
      <c r="AG1716">
        <f t="shared" si="410"/>
        <v>0</v>
      </c>
    </row>
    <row r="1717" spans="6:33" x14ac:dyDescent="0.2">
      <c r="F1717" s="610">
        <f t="shared" si="418"/>
        <v>1904</v>
      </c>
      <c r="G1717">
        <f t="shared" si="419"/>
        <v>1706</v>
      </c>
      <c r="H1717" s="612">
        <f t="shared" si="411"/>
        <v>1706</v>
      </c>
      <c r="I1717" s="598">
        <f t="shared" si="412"/>
        <v>0</v>
      </c>
      <c r="J1717" s="598">
        <f t="shared" si="420"/>
        <v>0</v>
      </c>
      <c r="K1717" s="598">
        <f t="shared" si="413"/>
        <v>0</v>
      </c>
      <c r="L1717" s="598">
        <f t="shared" si="414"/>
        <v>0</v>
      </c>
      <c r="M1717" s="598">
        <f t="shared" si="406"/>
        <v>0</v>
      </c>
      <c r="N1717" s="598">
        <f t="shared" si="415"/>
        <v>0</v>
      </c>
      <c r="V1717" s="598">
        <f t="shared" si="416"/>
        <v>0</v>
      </c>
      <c r="W1717" s="612">
        <f t="shared" si="417"/>
        <v>1706</v>
      </c>
      <c r="X1717" s="610"/>
      <c r="Y1717" s="610"/>
      <c r="AC1717">
        <f t="shared" si="407"/>
        <v>1904</v>
      </c>
      <c r="AD1717">
        <f t="shared" si="408"/>
        <v>9</v>
      </c>
      <c r="AE1717">
        <f t="shared" si="409"/>
        <v>0</v>
      </c>
      <c r="AF1717">
        <f>SUM($AE$10:AE1717)</f>
        <v>0</v>
      </c>
      <c r="AG1717">
        <f t="shared" si="410"/>
        <v>0</v>
      </c>
    </row>
    <row r="1718" spans="6:33" x14ac:dyDescent="0.2">
      <c r="F1718" s="610">
        <f t="shared" si="418"/>
        <v>1904</v>
      </c>
      <c r="G1718">
        <f t="shared" si="419"/>
        <v>1707</v>
      </c>
      <c r="H1718" s="612">
        <f t="shared" si="411"/>
        <v>1707</v>
      </c>
      <c r="I1718" s="598">
        <f t="shared" si="412"/>
        <v>0</v>
      </c>
      <c r="J1718" s="598">
        <f t="shared" si="420"/>
        <v>0</v>
      </c>
      <c r="K1718" s="598">
        <f t="shared" si="413"/>
        <v>0</v>
      </c>
      <c r="L1718" s="598">
        <f t="shared" si="414"/>
        <v>0</v>
      </c>
      <c r="M1718" s="598">
        <f t="shared" si="406"/>
        <v>0</v>
      </c>
      <c r="N1718" s="598">
        <f t="shared" si="415"/>
        <v>0</v>
      </c>
      <c r="V1718" s="598">
        <f t="shared" si="416"/>
        <v>0</v>
      </c>
      <c r="W1718" s="612">
        <f t="shared" si="417"/>
        <v>1707</v>
      </c>
      <c r="X1718" s="610"/>
      <c r="Y1718" s="610"/>
      <c r="AC1718">
        <f t="shared" si="407"/>
        <v>1904</v>
      </c>
      <c r="AD1718">
        <f t="shared" si="408"/>
        <v>9</v>
      </c>
      <c r="AE1718">
        <f t="shared" si="409"/>
        <v>0</v>
      </c>
      <c r="AF1718">
        <f>SUM($AE$10:AE1718)</f>
        <v>0</v>
      </c>
      <c r="AG1718">
        <f t="shared" si="410"/>
        <v>0</v>
      </c>
    </row>
    <row r="1719" spans="6:33" x14ac:dyDescent="0.2">
      <c r="F1719" s="610">
        <f t="shared" si="418"/>
        <v>1904</v>
      </c>
      <c r="G1719">
        <f t="shared" si="419"/>
        <v>1708</v>
      </c>
      <c r="H1719" s="612">
        <f t="shared" si="411"/>
        <v>1708</v>
      </c>
      <c r="I1719" s="598">
        <f t="shared" si="412"/>
        <v>0</v>
      </c>
      <c r="J1719" s="598">
        <f t="shared" si="420"/>
        <v>0</v>
      </c>
      <c r="K1719" s="598">
        <f t="shared" si="413"/>
        <v>0</v>
      </c>
      <c r="L1719" s="598">
        <f t="shared" si="414"/>
        <v>0</v>
      </c>
      <c r="M1719" s="598">
        <f t="shared" si="406"/>
        <v>0</v>
      </c>
      <c r="N1719" s="598">
        <f t="shared" si="415"/>
        <v>0</v>
      </c>
      <c r="V1719" s="598">
        <f t="shared" si="416"/>
        <v>0</v>
      </c>
      <c r="W1719" s="612">
        <f t="shared" si="417"/>
        <v>1708</v>
      </c>
      <c r="X1719" s="610"/>
      <c r="Y1719" s="610"/>
      <c r="AC1719">
        <f t="shared" si="407"/>
        <v>1904</v>
      </c>
      <c r="AD1719">
        <f t="shared" si="408"/>
        <v>9</v>
      </c>
      <c r="AE1719">
        <f t="shared" si="409"/>
        <v>0</v>
      </c>
      <c r="AF1719">
        <f>SUM($AE$10:AE1719)</f>
        <v>0</v>
      </c>
      <c r="AG1719">
        <f t="shared" si="410"/>
        <v>0</v>
      </c>
    </row>
    <row r="1720" spans="6:33" x14ac:dyDescent="0.2">
      <c r="F1720" s="610">
        <f t="shared" si="418"/>
        <v>1904</v>
      </c>
      <c r="G1720">
        <f t="shared" si="419"/>
        <v>1709</v>
      </c>
      <c r="H1720" s="612">
        <f t="shared" si="411"/>
        <v>1709</v>
      </c>
      <c r="I1720" s="598">
        <f t="shared" si="412"/>
        <v>0</v>
      </c>
      <c r="J1720" s="598">
        <f t="shared" si="420"/>
        <v>0</v>
      </c>
      <c r="K1720" s="598">
        <f t="shared" si="413"/>
        <v>0</v>
      </c>
      <c r="L1720" s="598">
        <f t="shared" si="414"/>
        <v>0</v>
      </c>
      <c r="M1720" s="598">
        <f t="shared" si="406"/>
        <v>0</v>
      </c>
      <c r="N1720" s="598">
        <f t="shared" si="415"/>
        <v>0</v>
      </c>
      <c r="V1720" s="598">
        <f t="shared" si="416"/>
        <v>0</v>
      </c>
      <c r="W1720" s="612">
        <f t="shared" si="417"/>
        <v>1709</v>
      </c>
      <c r="X1720" s="610"/>
      <c r="Y1720" s="610"/>
      <c r="AC1720">
        <f t="shared" si="407"/>
        <v>1904</v>
      </c>
      <c r="AD1720">
        <f t="shared" si="408"/>
        <v>9</v>
      </c>
      <c r="AE1720">
        <f t="shared" si="409"/>
        <v>0</v>
      </c>
      <c r="AF1720">
        <f>SUM($AE$10:AE1720)</f>
        <v>0</v>
      </c>
      <c r="AG1720">
        <f t="shared" si="410"/>
        <v>0</v>
      </c>
    </row>
    <row r="1721" spans="6:33" x14ac:dyDescent="0.2">
      <c r="F1721" s="610">
        <f t="shared" si="418"/>
        <v>1904</v>
      </c>
      <c r="G1721">
        <f t="shared" si="419"/>
        <v>1710</v>
      </c>
      <c r="H1721" s="612">
        <f t="shared" si="411"/>
        <v>1710</v>
      </c>
      <c r="I1721" s="598">
        <f t="shared" si="412"/>
        <v>0</v>
      </c>
      <c r="J1721" s="598">
        <f t="shared" si="420"/>
        <v>0</v>
      </c>
      <c r="K1721" s="598">
        <f t="shared" si="413"/>
        <v>0</v>
      </c>
      <c r="L1721" s="598">
        <f t="shared" si="414"/>
        <v>0</v>
      </c>
      <c r="M1721" s="598">
        <f t="shared" si="406"/>
        <v>0</v>
      </c>
      <c r="N1721" s="598">
        <f t="shared" si="415"/>
        <v>0</v>
      </c>
      <c r="V1721" s="598">
        <f t="shared" si="416"/>
        <v>0</v>
      </c>
      <c r="W1721" s="612">
        <f t="shared" si="417"/>
        <v>1710</v>
      </c>
      <c r="X1721" s="610"/>
      <c r="Y1721" s="610"/>
      <c r="AC1721">
        <f t="shared" si="407"/>
        <v>1904</v>
      </c>
      <c r="AD1721">
        <f t="shared" si="408"/>
        <v>9</v>
      </c>
      <c r="AE1721">
        <f t="shared" si="409"/>
        <v>0</v>
      </c>
      <c r="AF1721">
        <f>SUM($AE$10:AE1721)</f>
        <v>0</v>
      </c>
      <c r="AG1721">
        <f t="shared" si="410"/>
        <v>0</v>
      </c>
    </row>
    <row r="1722" spans="6:33" x14ac:dyDescent="0.2">
      <c r="F1722" s="610">
        <f t="shared" si="418"/>
        <v>1904</v>
      </c>
      <c r="G1722">
        <f t="shared" si="419"/>
        <v>1711</v>
      </c>
      <c r="H1722" s="612">
        <f t="shared" si="411"/>
        <v>1711</v>
      </c>
      <c r="I1722" s="598">
        <f t="shared" si="412"/>
        <v>0</v>
      </c>
      <c r="J1722" s="598">
        <f t="shared" si="420"/>
        <v>0</v>
      </c>
      <c r="K1722" s="598">
        <f t="shared" si="413"/>
        <v>0</v>
      </c>
      <c r="L1722" s="598">
        <f t="shared" si="414"/>
        <v>0</v>
      </c>
      <c r="M1722" s="598">
        <f t="shared" si="406"/>
        <v>0</v>
      </c>
      <c r="N1722" s="598">
        <f t="shared" si="415"/>
        <v>0</v>
      </c>
      <c r="V1722" s="598">
        <f t="shared" si="416"/>
        <v>0</v>
      </c>
      <c r="W1722" s="612">
        <f t="shared" si="417"/>
        <v>1711</v>
      </c>
      <c r="X1722" s="610"/>
      <c r="Y1722" s="610"/>
      <c r="AC1722">
        <f t="shared" si="407"/>
        <v>1904</v>
      </c>
      <c r="AD1722">
        <f t="shared" si="408"/>
        <v>9</v>
      </c>
      <c r="AE1722">
        <f t="shared" si="409"/>
        <v>0</v>
      </c>
      <c r="AF1722">
        <f>SUM($AE$10:AE1722)</f>
        <v>0</v>
      </c>
      <c r="AG1722">
        <f t="shared" si="410"/>
        <v>0</v>
      </c>
    </row>
    <row r="1723" spans="6:33" x14ac:dyDescent="0.2">
      <c r="F1723" s="610">
        <f t="shared" si="418"/>
        <v>1904</v>
      </c>
      <c r="G1723">
        <f t="shared" si="419"/>
        <v>1712</v>
      </c>
      <c r="H1723" s="612">
        <f t="shared" si="411"/>
        <v>1712</v>
      </c>
      <c r="I1723" s="598">
        <f t="shared" si="412"/>
        <v>0</v>
      </c>
      <c r="J1723" s="598">
        <f t="shared" si="420"/>
        <v>0</v>
      </c>
      <c r="K1723" s="598">
        <f t="shared" si="413"/>
        <v>0</v>
      </c>
      <c r="L1723" s="598">
        <f t="shared" si="414"/>
        <v>0</v>
      </c>
      <c r="M1723" s="598">
        <f t="shared" si="406"/>
        <v>0</v>
      </c>
      <c r="N1723" s="598">
        <f t="shared" si="415"/>
        <v>0</v>
      </c>
      <c r="V1723" s="598">
        <f t="shared" si="416"/>
        <v>0</v>
      </c>
      <c r="W1723" s="612">
        <f t="shared" si="417"/>
        <v>1712</v>
      </c>
      <c r="X1723" s="610"/>
      <c r="Y1723" s="610"/>
      <c r="AC1723">
        <f t="shared" si="407"/>
        <v>1904</v>
      </c>
      <c r="AD1723">
        <f t="shared" si="408"/>
        <v>9</v>
      </c>
      <c r="AE1723">
        <f t="shared" si="409"/>
        <v>0</v>
      </c>
      <c r="AF1723">
        <f>SUM($AE$10:AE1723)</f>
        <v>0</v>
      </c>
      <c r="AG1723">
        <f t="shared" si="410"/>
        <v>0</v>
      </c>
    </row>
    <row r="1724" spans="6:33" x14ac:dyDescent="0.2">
      <c r="F1724" s="610">
        <f t="shared" si="418"/>
        <v>1904</v>
      </c>
      <c r="G1724">
        <f t="shared" si="419"/>
        <v>1713</v>
      </c>
      <c r="H1724" s="612">
        <f t="shared" si="411"/>
        <v>1713</v>
      </c>
      <c r="I1724" s="598">
        <f t="shared" si="412"/>
        <v>0</v>
      </c>
      <c r="J1724" s="598">
        <f t="shared" si="420"/>
        <v>0</v>
      </c>
      <c r="K1724" s="598">
        <f t="shared" si="413"/>
        <v>0</v>
      </c>
      <c r="L1724" s="598">
        <f t="shared" si="414"/>
        <v>0</v>
      </c>
      <c r="M1724" s="598">
        <f t="shared" si="406"/>
        <v>0</v>
      </c>
      <c r="N1724" s="598">
        <f t="shared" si="415"/>
        <v>0</v>
      </c>
      <c r="V1724" s="598">
        <f t="shared" si="416"/>
        <v>0</v>
      </c>
      <c r="W1724" s="612">
        <f t="shared" si="417"/>
        <v>1713</v>
      </c>
      <c r="X1724" s="610"/>
      <c r="Y1724" s="610"/>
      <c r="AC1724">
        <f t="shared" si="407"/>
        <v>1904</v>
      </c>
      <c r="AD1724">
        <f t="shared" si="408"/>
        <v>9</v>
      </c>
      <c r="AE1724">
        <f t="shared" si="409"/>
        <v>0</v>
      </c>
      <c r="AF1724">
        <f>SUM($AE$10:AE1724)</f>
        <v>0</v>
      </c>
      <c r="AG1724">
        <f t="shared" si="410"/>
        <v>0</v>
      </c>
    </row>
    <row r="1725" spans="6:33" x14ac:dyDescent="0.2">
      <c r="F1725" s="610">
        <f t="shared" si="418"/>
        <v>1904</v>
      </c>
      <c r="G1725">
        <f t="shared" si="419"/>
        <v>1714</v>
      </c>
      <c r="H1725" s="612">
        <f t="shared" si="411"/>
        <v>1714</v>
      </c>
      <c r="I1725" s="598">
        <f t="shared" si="412"/>
        <v>0</v>
      </c>
      <c r="J1725" s="598">
        <f t="shared" si="420"/>
        <v>0</v>
      </c>
      <c r="K1725" s="598">
        <f t="shared" si="413"/>
        <v>0</v>
      </c>
      <c r="L1725" s="598">
        <f t="shared" si="414"/>
        <v>0</v>
      </c>
      <c r="M1725" s="598">
        <f t="shared" si="406"/>
        <v>0</v>
      </c>
      <c r="N1725" s="598">
        <f t="shared" si="415"/>
        <v>0</v>
      </c>
      <c r="V1725" s="598">
        <f t="shared" si="416"/>
        <v>0</v>
      </c>
      <c r="W1725" s="612">
        <f t="shared" si="417"/>
        <v>1714</v>
      </c>
      <c r="X1725" s="610"/>
      <c r="Y1725" s="610"/>
      <c r="AC1725">
        <f t="shared" si="407"/>
        <v>1904</v>
      </c>
      <c r="AD1725">
        <f t="shared" si="408"/>
        <v>9</v>
      </c>
      <c r="AE1725">
        <f t="shared" si="409"/>
        <v>0</v>
      </c>
      <c r="AF1725">
        <f>SUM($AE$10:AE1725)</f>
        <v>0</v>
      </c>
      <c r="AG1725">
        <f t="shared" si="410"/>
        <v>0</v>
      </c>
    </row>
    <row r="1726" spans="6:33" x14ac:dyDescent="0.2">
      <c r="F1726" s="610">
        <f t="shared" si="418"/>
        <v>1904</v>
      </c>
      <c r="G1726">
        <f t="shared" si="419"/>
        <v>1715</v>
      </c>
      <c r="H1726" s="612">
        <f t="shared" si="411"/>
        <v>1715</v>
      </c>
      <c r="I1726" s="598">
        <f t="shared" si="412"/>
        <v>0</v>
      </c>
      <c r="J1726" s="598">
        <f t="shared" si="420"/>
        <v>0</v>
      </c>
      <c r="K1726" s="598">
        <f t="shared" si="413"/>
        <v>0</v>
      </c>
      <c r="L1726" s="598">
        <f t="shared" si="414"/>
        <v>0</v>
      </c>
      <c r="M1726" s="598">
        <f t="shared" si="406"/>
        <v>0</v>
      </c>
      <c r="N1726" s="598">
        <f t="shared" si="415"/>
        <v>0</v>
      </c>
      <c r="V1726" s="598">
        <f t="shared" si="416"/>
        <v>0</v>
      </c>
      <c r="W1726" s="612">
        <f t="shared" si="417"/>
        <v>1715</v>
      </c>
      <c r="X1726" s="610"/>
      <c r="Y1726" s="610"/>
      <c r="AC1726">
        <f t="shared" si="407"/>
        <v>1904</v>
      </c>
      <c r="AD1726">
        <f t="shared" si="408"/>
        <v>9</v>
      </c>
      <c r="AE1726">
        <f t="shared" si="409"/>
        <v>0</v>
      </c>
      <c r="AF1726">
        <f>SUM($AE$10:AE1726)</f>
        <v>0</v>
      </c>
      <c r="AG1726">
        <f t="shared" si="410"/>
        <v>0</v>
      </c>
    </row>
    <row r="1727" spans="6:33" x14ac:dyDescent="0.2">
      <c r="F1727" s="610">
        <f t="shared" si="418"/>
        <v>1904</v>
      </c>
      <c r="G1727">
        <f t="shared" si="419"/>
        <v>1716</v>
      </c>
      <c r="H1727" s="612">
        <f t="shared" si="411"/>
        <v>1716</v>
      </c>
      <c r="I1727" s="598">
        <f t="shared" si="412"/>
        <v>0</v>
      </c>
      <c r="J1727" s="598">
        <f t="shared" si="420"/>
        <v>0</v>
      </c>
      <c r="K1727" s="598">
        <f t="shared" si="413"/>
        <v>0</v>
      </c>
      <c r="L1727" s="598">
        <f t="shared" si="414"/>
        <v>0</v>
      </c>
      <c r="M1727" s="598">
        <f t="shared" si="406"/>
        <v>0</v>
      </c>
      <c r="N1727" s="598">
        <f t="shared" si="415"/>
        <v>0</v>
      </c>
      <c r="V1727" s="598">
        <f t="shared" si="416"/>
        <v>0</v>
      </c>
      <c r="W1727" s="612">
        <f t="shared" si="417"/>
        <v>1716</v>
      </c>
      <c r="X1727" s="610"/>
      <c r="Y1727" s="610"/>
      <c r="AC1727">
        <f t="shared" si="407"/>
        <v>1904</v>
      </c>
      <c r="AD1727">
        <f t="shared" si="408"/>
        <v>9</v>
      </c>
      <c r="AE1727">
        <f t="shared" si="409"/>
        <v>0</v>
      </c>
      <c r="AF1727">
        <f>SUM($AE$10:AE1727)</f>
        <v>0</v>
      </c>
      <c r="AG1727">
        <f t="shared" si="410"/>
        <v>0</v>
      </c>
    </row>
    <row r="1728" spans="6:33" x14ac:dyDescent="0.2">
      <c r="F1728" s="610">
        <f t="shared" si="418"/>
        <v>1904</v>
      </c>
      <c r="G1728">
        <f t="shared" si="419"/>
        <v>1717</v>
      </c>
      <c r="H1728" s="612">
        <f t="shared" si="411"/>
        <v>1717</v>
      </c>
      <c r="I1728" s="598">
        <f t="shared" si="412"/>
        <v>0</v>
      </c>
      <c r="J1728" s="598">
        <f t="shared" si="420"/>
        <v>0</v>
      </c>
      <c r="K1728" s="598">
        <f t="shared" si="413"/>
        <v>0</v>
      </c>
      <c r="L1728" s="598">
        <f t="shared" si="414"/>
        <v>0</v>
      </c>
      <c r="M1728" s="598">
        <f t="shared" si="406"/>
        <v>0</v>
      </c>
      <c r="N1728" s="598">
        <f t="shared" si="415"/>
        <v>0</v>
      </c>
      <c r="V1728" s="598">
        <f t="shared" si="416"/>
        <v>0</v>
      </c>
      <c r="W1728" s="612">
        <f t="shared" si="417"/>
        <v>1717</v>
      </c>
      <c r="X1728" s="610"/>
      <c r="Y1728" s="610"/>
      <c r="AC1728">
        <f t="shared" si="407"/>
        <v>1904</v>
      </c>
      <c r="AD1728">
        <f t="shared" si="408"/>
        <v>9</v>
      </c>
      <c r="AE1728">
        <f t="shared" si="409"/>
        <v>0</v>
      </c>
      <c r="AF1728">
        <f>SUM($AE$10:AE1728)</f>
        <v>0</v>
      </c>
      <c r="AG1728">
        <f t="shared" si="410"/>
        <v>0</v>
      </c>
    </row>
    <row r="1729" spans="6:33" x14ac:dyDescent="0.2">
      <c r="F1729" s="610">
        <f t="shared" si="418"/>
        <v>1904</v>
      </c>
      <c r="G1729">
        <f t="shared" si="419"/>
        <v>1718</v>
      </c>
      <c r="H1729" s="612">
        <f t="shared" si="411"/>
        <v>1718</v>
      </c>
      <c r="I1729" s="598">
        <f t="shared" si="412"/>
        <v>0</v>
      </c>
      <c r="J1729" s="598">
        <f t="shared" si="420"/>
        <v>0</v>
      </c>
      <c r="K1729" s="598">
        <f t="shared" si="413"/>
        <v>0</v>
      </c>
      <c r="L1729" s="598">
        <f t="shared" si="414"/>
        <v>0</v>
      </c>
      <c r="M1729" s="598">
        <f t="shared" si="406"/>
        <v>0</v>
      </c>
      <c r="N1729" s="598">
        <f t="shared" si="415"/>
        <v>0</v>
      </c>
      <c r="V1729" s="598">
        <f t="shared" si="416"/>
        <v>0</v>
      </c>
      <c r="W1729" s="612">
        <f t="shared" si="417"/>
        <v>1718</v>
      </c>
      <c r="X1729" s="610"/>
      <c r="Y1729" s="610"/>
      <c r="AC1729">
        <f t="shared" si="407"/>
        <v>1904</v>
      </c>
      <c r="AD1729">
        <f t="shared" si="408"/>
        <v>9</v>
      </c>
      <c r="AE1729">
        <f t="shared" si="409"/>
        <v>0</v>
      </c>
      <c r="AF1729">
        <f>SUM($AE$10:AE1729)</f>
        <v>0</v>
      </c>
      <c r="AG1729">
        <f t="shared" si="410"/>
        <v>0</v>
      </c>
    </row>
    <row r="1730" spans="6:33" x14ac:dyDescent="0.2">
      <c r="F1730" s="610">
        <f t="shared" si="418"/>
        <v>1904</v>
      </c>
      <c r="G1730">
        <f t="shared" si="419"/>
        <v>1719</v>
      </c>
      <c r="H1730" s="612">
        <f t="shared" si="411"/>
        <v>1719</v>
      </c>
      <c r="I1730" s="598">
        <f t="shared" si="412"/>
        <v>0</v>
      </c>
      <c r="J1730" s="598">
        <f t="shared" si="420"/>
        <v>0</v>
      </c>
      <c r="K1730" s="598">
        <f t="shared" si="413"/>
        <v>0</v>
      </c>
      <c r="L1730" s="598">
        <f t="shared" si="414"/>
        <v>0</v>
      </c>
      <c r="M1730" s="598">
        <f t="shared" si="406"/>
        <v>0</v>
      </c>
      <c r="N1730" s="598">
        <f t="shared" si="415"/>
        <v>0</v>
      </c>
      <c r="V1730" s="598">
        <f t="shared" si="416"/>
        <v>0</v>
      </c>
      <c r="W1730" s="612">
        <f t="shared" si="417"/>
        <v>1719</v>
      </c>
      <c r="X1730" s="610"/>
      <c r="Y1730" s="610"/>
      <c r="AC1730">
        <f t="shared" si="407"/>
        <v>1904</v>
      </c>
      <c r="AD1730">
        <f t="shared" si="408"/>
        <v>9</v>
      </c>
      <c r="AE1730">
        <f t="shared" si="409"/>
        <v>0</v>
      </c>
      <c r="AF1730">
        <f>SUM($AE$10:AE1730)</f>
        <v>0</v>
      </c>
      <c r="AG1730">
        <f t="shared" si="410"/>
        <v>0</v>
      </c>
    </row>
    <row r="1731" spans="6:33" x14ac:dyDescent="0.2">
      <c r="F1731" s="610">
        <f t="shared" si="418"/>
        <v>1904</v>
      </c>
      <c r="G1731">
        <f t="shared" si="419"/>
        <v>1720</v>
      </c>
      <c r="H1731" s="612">
        <f t="shared" si="411"/>
        <v>1720</v>
      </c>
      <c r="I1731" s="598">
        <f t="shared" si="412"/>
        <v>0</v>
      </c>
      <c r="J1731" s="598">
        <f t="shared" si="420"/>
        <v>0</v>
      </c>
      <c r="K1731" s="598">
        <f t="shared" si="413"/>
        <v>0</v>
      </c>
      <c r="L1731" s="598">
        <f t="shared" si="414"/>
        <v>0</v>
      </c>
      <c r="M1731" s="598">
        <f t="shared" si="406"/>
        <v>0</v>
      </c>
      <c r="N1731" s="598">
        <f t="shared" si="415"/>
        <v>0</v>
      </c>
      <c r="V1731" s="598">
        <f t="shared" si="416"/>
        <v>0</v>
      </c>
      <c r="W1731" s="612">
        <f t="shared" si="417"/>
        <v>1720</v>
      </c>
      <c r="X1731" s="610"/>
      <c r="Y1731" s="610"/>
      <c r="AC1731">
        <f t="shared" si="407"/>
        <v>1904</v>
      </c>
      <c r="AD1731">
        <f t="shared" si="408"/>
        <v>9</v>
      </c>
      <c r="AE1731">
        <f t="shared" si="409"/>
        <v>0</v>
      </c>
      <c r="AF1731">
        <f>SUM($AE$10:AE1731)</f>
        <v>0</v>
      </c>
      <c r="AG1731">
        <f t="shared" si="410"/>
        <v>0</v>
      </c>
    </row>
    <row r="1732" spans="6:33" x14ac:dyDescent="0.2">
      <c r="F1732" s="610">
        <f t="shared" si="418"/>
        <v>1904</v>
      </c>
      <c r="G1732">
        <f t="shared" si="419"/>
        <v>1721</v>
      </c>
      <c r="H1732" s="612">
        <f t="shared" si="411"/>
        <v>1721</v>
      </c>
      <c r="I1732" s="598">
        <f t="shared" si="412"/>
        <v>0</v>
      </c>
      <c r="J1732" s="598">
        <f t="shared" si="420"/>
        <v>0</v>
      </c>
      <c r="K1732" s="598">
        <f t="shared" si="413"/>
        <v>0</v>
      </c>
      <c r="L1732" s="598">
        <f t="shared" si="414"/>
        <v>0</v>
      </c>
      <c r="M1732" s="598">
        <f t="shared" si="406"/>
        <v>0</v>
      </c>
      <c r="N1732" s="598">
        <f t="shared" si="415"/>
        <v>0</v>
      </c>
      <c r="V1732" s="598">
        <f t="shared" si="416"/>
        <v>0</v>
      </c>
      <c r="W1732" s="612">
        <f t="shared" si="417"/>
        <v>1721</v>
      </c>
      <c r="X1732" s="610"/>
      <c r="Y1732" s="610"/>
      <c r="AC1732">
        <f t="shared" si="407"/>
        <v>1904</v>
      </c>
      <c r="AD1732">
        <f t="shared" si="408"/>
        <v>9</v>
      </c>
      <c r="AE1732">
        <f t="shared" si="409"/>
        <v>0</v>
      </c>
      <c r="AF1732">
        <f>SUM($AE$10:AE1732)</f>
        <v>0</v>
      </c>
      <c r="AG1732">
        <f t="shared" si="410"/>
        <v>0</v>
      </c>
    </row>
    <row r="1733" spans="6:33" x14ac:dyDescent="0.2">
      <c r="F1733" s="610">
        <f t="shared" si="418"/>
        <v>1904</v>
      </c>
      <c r="G1733">
        <f t="shared" si="419"/>
        <v>1722</v>
      </c>
      <c r="H1733" s="612">
        <f t="shared" si="411"/>
        <v>1722</v>
      </c>
      <c r="I1733" s="598">
        <f t="shared" si="412"/>
        <v>0</v>
      </c>
      <c r="J1733" s="598">
        <f t="shared" si="420"/>
        <v>0</v>
      </c>
      <c r="K1733" s="598">
        <f t="shared" si="413"/>
        <v>0</v>
      </c>
      <c r="L1733" s="598">
        <f t="shared" si="414"/>
        <v>0</v>
      </c>
      <c r="M1733" s="598">
        <f t="shared" si="406"/>
        <v>0</v>
      </c>
      <c r="N1733" s="598">
        <f t="shared" si="415"/>
        <v>0</v>
      </c>
      <c r="V1733" s="598">
        <f t="shared" si="416"/>
        <v>0</v>
      </c>
      <c r="W1733" s="612">
        <f t="shared" si="417"/>
        <v>1722</v>
      </c>
      <c r="X1733" s="610"/>
      <c r="Y1733" s="610"/>
      <c r="AC1733">
        <f t="shared" si="407"/>
        <v>1904</v>
      </c>
      <c r="AD1733">
        <f t="shared" si="408"/>
        <v>9</v>
      </c>
      <c r="AE1733">
        <f t="shared" si="409"/>
        <v>0</v>
      </c>
      <c r="AF1733">
        <f>SUM($AE$10:AE1733)</f>
        <v>0</v>
      </c>
      <c r="AG1733">
        <f t="shared" si="410"/>
        <v>0</v>
      </c>
    </row>
    <row r="1734" spans="6:33" x14ac:dyDescent="0.2">
      <c r="F1734" s="610">
        <f t="shared" si="418"/>
        <v>1904</v>
      </c>
      <c r="G1734">
        <f t="shared" si="419"/>
        <v>1723</v>
      </c>
      <c r="H1734" s="612">
        <f t="shared" si="411"/>
        <v>1723</v>
      </c>
      <c r="I1734" s="598">
        <f t="shared" si="412"/>
        <v>0</v>
      </c>
      <c r="J1734" s="598">
        <f t="shared" si="420"/>
        <v>0</v>
      </c>
      <c r="K1734" s="598">
        <f t="shared" si="413"/>
        <v>0</v>
      </c>
      <c r="L1734" s="598">
        <f t="shared" si="414"/>
        <v>0</v>
      </c>
      <c r="M1734" s="598">
        <f t="shared" si="406"/>
        <v>0</v>
      </c>
      <c r="N1734" s="598">
        <f t="shared" si="415"/>
        <v>0</v>
      </c>
      <c r="V1734" s="598">
        <f t="shared" si="416"/>
        <v>0</v>
      </c>
      <c r="W1734" s="612">
        <f t="shared" si="417"/>
        <v>1723</v>
      </c>
      <c r="X1734" s="610"/>
      <c r="Y1734" s="610"/>
      <c r="AC1734">
        <f t="shared" si="407"/>
        <v>1904</v>
      </c>
      <c r="AD1734">
        <f t="shared" si="408"/>
        <v>9</v>
      </c>
      <c r="AE1734">
        <f t="shared" si="409"/>
        <v>0</v>
      </c>
      <c r="AF1734">
        <f>SUM($AE$10:AE1734)</f>
        <v>0</v>
      </c>
      <c r="AG1734">
        <f t="shared" si="410"/>
        <v>0</v>
      </c>
    </row>
    <row r="1735" spans="6:33" x14ac:dyDescent="0.2">
      <c r="F1735" s="610">
        <f t="shared" si="418"/>
        <v>1904</v>
      </c>
      <c r="G1735">
        <f t="shared" si="419"/>
        <v>1724</v>
      </c>
      <c r="H1735" s="612">
        <f t="shared" si="411"/>
        <v>1724</v>
      </c>
      <c r="I1735" s="598">
        <f t="shared" si="412"/>
        <v>0</v>
      </c>
      <c r="J1735" s="598">
        <f t="shared" si="420"/>
        <v>0</v>
      </c>
      <c r="K1735" s="598">
        <f t="shared" si="413"/>
        <v>0</v>
      </c>
      <c r="L1735" s="598">
        <f t="shared" si="414"/>
        <v>0</v>
      </c>
      <c r="M1735" s="598">
        <f t="shared" si="406"/>
        <v>0</v>
      </c>
      <c r="N1735" s="598">
        <f t="shared" si="415"/>
        <v>0</v>
      </c>
      <c r="V1735" s="598">
        <f t="shared" si="416"/>
        <v>0</v>
      </c>
      <c r="W1735" s="612">
        <f t="shared" si="417"/>
        <v>1724</v>
      </c>
      <c r="X1735" s="610"/>
      <c r="Y1735" s="610"/>
      <c r="AC1735">
        <f t="shared" si="407"/>
        <v>1904</v>
      </c>
      <c r="AD1735">
        <f t="shared" si="408"/>
        <v>9</v>
      </c>
      <c r="AE1735">
        <f t="shared" si="409"/>
        <v>0</v>
      </c>
      <c r="AF1735">
        <f>SUM($AE$10:AE1735)</f>
        <v>0</v>
      </c>
      <c r="AG1735">
        <f t="shared" si="410"/>
        <v>0</v>
      </c>
    </row>
    <row r="1736" spans="6:33" x14ac:dyDescent="0.2">
      <c r="F1736" s="610">
        <f t="shared" si="418"/>
        <v>1904</v>
      </c>
      <c r="G1736">
        <f t="shared" si="419"/>
        <v>1725</v>
      </c>
      <c r="H1736" s="612">
        <f t="shared" si="411"/>
        <v>1725</v>
      </c>
      <c r="I1736" s="598">
        <f t="shared" si="412"/>
        <v>0</v>
      </c>
      <c r="J1736" s="598">
        <f t="shared" si="420"/>
        <v>0</v>
      </c>
      <c r="K1736" s="598">
        <f t="shared" si="413"/>
        <v>0</v>
      </c>
      <c r="L1736" s="598">
        <f t="shared" si="414"/>
        <v>0</v>
      </c>
      <c r="M1736" s="598">
        <f t="shared" si="406"/>
        <v>0</v>
      </c>
      <c r="N1736" s="598">
        <f t="shared" si="415"/>
        <v>0</v>
      </c>
      <c r="V1736" s="598">
        <f t="shared" si="416"/>
        <v>0</v>
      </c>
      <c r="W1736" s="612">
        <f t="shared" si="417"/>
        <v>1725</v>
      </c>
      <c r="X1736" s="610"/>
      <c r="Y1736" s="610"/>
      <c r="AC1736">
        <f t="shared" si="407"/>
        <v>1904</v>
      </c>
      <c r="AD1736">
        <f t="shared" si="408"/>
        <v>9</v>
      </c>
      <c r="AE1736">
        <f t="shared" si="409"/>
        <v>0</v>
      </c>
      <c r="AF1736">
        <f>SUM($AE$10:AE1736)</f>
        <v>0</v>
      </c>
      <c r="AG1736">
        <f t="shared" si="410"/>
        <v>0</v>
      </c>
    </row>
    <row r="1737" spans="6:33" x14ac:dyDescent="0.2">
      <c r="F1737" s="610">
        <f t="shared" si="418"/>
        <v>1904</v>
      </c>
      <c r="G1737">
        <f t="shared" si="419"/>
        <v>1726</v>
      </c>
      <c r="H1737" s="612">
        <f t="shared" si="411"/>
        <v>1726</v>
      </c>
      <c r="I1737" s="598">
        <f t="shared" si="412"/>
        <v>0</v>
      </c>
      <c r="J1737" s="598">
        <f t="shared" si="420"/>
        <v>0</v>
      </c>
      <c r="K1737" s="598">
        <f t="shared" si="413"/>
        <v>0</v>
      </c>
      <c r="L1737" s="598">
        <f t="shared" si="414"/>
        <v>0</v>
      </c>
      <c r="M1737" s="598">
        <f t="shared" si="406"/>
        <v>0</v>
      </c>
      <c r="N1737" s="598">
        <f t="shared" si="415"/>
        <v>0</v>
      </c>
      <c r="V1737" s="598">
        <f t="shared" si="416"/>
        <v>0</v>
      </c>
      <c r="W1737" s="612">
        <f t="shared" si="417"/>
        <v>1726</v>
      </c>
      <c r="X1737" s="610"/>
      <c r="Y1737" s="610"/>
      <c r="AC1737">
        <f t="shared" si="407"/>
        <v>1904</v>
      </c>
      <c r="AD1737">
        <f t="shared" si="408"/>
        <v>9</v>
      </c>
      <c r="AE1737">
        <f t="shared" si="409"/>
        <v>0</v>
      </c>
      <c r="AF1737">
        <f>SUM($AE$10:AE1737)</f>
        <v>0</v>
      </c>
      <c r="AG1737">
        <f t="shared" si="410"/>
        <v>0</v>
      </c>
    </row>
    <row r="1738" spans="6:33" x14ac:dyDescent="0.2">
      <c r="F1738" s="610">
        <f t="shared" si="418"/>
        <v>1904</v>
      </c>
      <c r="G1738">
        <f t="shared" si="419"/>
        <v>1727</v>
      </c>
      <c r="H1738" s="612">
        <f t="shared" si="411"/>
        <v>1727</v>
      </c>
      <c r="I1738" s="598">
        <f t="shared" si="412"/>
        <v>0</v>
      </c>
      <c r="J1738" s="598">
        <f t="shared" si="420"/>
        <v>0</v>
      </c>
      <c r="K1738" s="598">
        <f t="shared" si="413"/>
        <v>0</v>
      </c>
      <c r="L1738" s="598">
        <f t="shared" si="414"/>
        <v>0</v>
      </c>
      <c r="M1738" s="598">
        <f t="shared" si="406"/>
        <v>0</v>
      </c>
      <c r="N1738" s="598">
        <f t="shared" si="415"/>
        <v>0</v>
      </c>
      <c r="V1738" s="598">
        <f t="shared" si="416"/>
        <v>0</v>
      </c>
      <c r="W1738" s="612">
        <f t="shared" si="417"/>
        <v>1727</v>
      </c>
      <c r="X1738" s="610"/>
      <c r="Y1738" s="610"/>
      <c r="AC1738">
        <f t="shared" si="407"/>
        <v>1904</v>
      </c>
      <c r="AD1738">
        <f t="shared" si="408"/>
        <v>9</v>
      </c>
      <c r="AE1738">
        <f t="shared" si="409"/>
        <v>0</v>
      </c>
      <c r="AF1738">
        <f>SUM($AE$10:AE1738)</f>
        <v>0</v>
      </c>
      <c r="AG1738">
        <f t="shared" si="410"/>
        <v>0</v>
      </c>
    </row>
    <row r="1739" spans="6:33" x14ac:dyDescent="0.2">
      <c r="F1739" s="610">
        <f t="shared" si="418"/>
        <v>1904</v>
      </c>
      <c r="G1739">
        <f t="shared" si="419"/>
        <v>1728</v>
      </c>
      <c r="H1739" s="612">
        <f t="shared" si="411"/>
        <v>1728</v>
      </c>
      <c r="I1739" s="598">
        <f t="shared" si="412"/>
        <v>0</v>
      </c>
      <c r="J1739" s="598">
        <f t="shared" si="420"/>
        <v>0</v>
      </c>
      <c r="K1739" s="598">
        <f t="shared" si="413"/>
        <v>0</v>
      </c>
      <c r="L1739" s="598">
        <f t="shared" si="414"/>
        <v>0</v>
      </c>
      <c r="M1739" s="598">
        <f t="shared" ref="M1739:M1802" si="421">IF(AND(H1739&gt;$C$7,H1739&lt;$C$8),$C$5,0)</f>
        <v>0</v>
      </c>
      <c r="N1739" s="598">
        <f t="shared" si="415"/>
        <v>0</v>
      </c>
      <c r="V1739" s="598">
        <f t="shared" si="416"/>
        <v>0</v>
      </c>
      <c r="W1739" s="612">
        <f t="shared" si="417"/>
        <v>1728</v>
      </c>
      <c r="X1739" s="610"/>
      <c r="Y1739" s="610"/>
      <c r="AC1739">
        <f t="shared" ref="AC1739:AC1802" si="422">YEAR(H1739)</f>
        <v>1904</v>
      </c>
      <c r="AD1739">
        <f t="shared" ref="AD1739:AD1802" si="423">MONTH(H1739)</f>
        <v>9</v>
      </c>
      <c r="AE1739">
        <f t="shared" ref="AE1739:AE1802" si="424">IF(AND(AD1739&lt;&gt;AD1738,H1738&gt;=$C$6,H1739&lt;=$C$7),$C$11,0)</f>
        <v>0</v>
      </c>
      <c r="AF1739">
        <f>SUM($AE$10:AE1739)</f>
        <v>0</v>
      </c>
      <c r="AG1739">
        <f t="shared" ref="AG1739:AG1802" si="425">IF(G1739&lt;=$C$9,$D$4*IF(H1739&lt;=$C$7,AF1739,0),0)</f>
        <v>0</v>
      </c>
    </row>
    <row r="1740" spans="6:33" x14ac:dyDescent="0.2">
      <c r="F1740" s="610">
        <f t="shared" si="418"/>
        <v>1904</v>
      </c>
      <c r="G1740">
        <f t="shared" si="419"/>
        <v>1729</v>
      </c>
      <c r="H1740" s="612">
        <f t="shared" ref="H1740:H1803" si="426">$C$6+G1740</f>
        <v>1729</v>
      </c>
      <c r="I1740" s="598">
        <f t="shared" ref="I1740:I1803" si="427">IF(H1740&lt;=$C$7,G1740*($C$5/$C$9),0)</f>
        <v>0</v>
      </c>
      <c r="J1740" s="598">
        <f t="shared" si="420"/>
        <v>0</v>
      </c>
      <c r="K1740" s="598">
        <f t="shared" ref="K1740:K1803" si="428">IF(G1740&lt;=$C$9,I1740*$D$4,0)</f>
        <v>0</v>
      </c>
      <c r="L1740" s="598">
        <f t="shared" ref="L1740:L1803" si="429">IF(G1740&lt;=$C$9,$D$4*IF(H1740&lt;=$C$7,J1740,0),0)</f>
        <v>0</v>
      </c>
      <c r="M1740" s="598">
        <f t="shared" si="421"/>
        <v>0</v>
      </c>
      <c r="N1740" s="598">
        <f t="shared" ref="N1740:N1803" si="430">IF(AND(H1740&gt;$C$7,H1740&lt;$C$8),$C$5*$D$4,0)</f>
        <v>0</v>
      </c>
      <c r="V1740" s="598">
        <f t="shared" ref="V1740:V1803" si="431">IF(I1740-I1739+M1740-M1739&lt;0,0,I1740-I1739+M1740-M1739)</f>
        <v>0</v>
      </c>
      <c r="W1740" s="612">
        <f t="shared" ref="W1740:W1803" si="432">H1740</f>
        <v>1729</v>
      </c>
      <c r="X1740" s="610"/>
      <c r="Y1740" s="610"/>
      <c r="AC1740">
        <f t="shared" si="422"/>
        <v>1904</v>
      </c>
      <c r="AD1740">
        <f t="shared" si="423"/>
        <v>9</v>
      </c>
      <c r="AE1740">
        <f t="shared" si="424"/>
        <v>0</v>
      </c>
      <c r="AF1740">
        <f>SUM($AE$10:AE1740)</f>
        <v>0</v>
      </c>
      <c r="AG1740">
        <f t="shared" si="425"/>
        <v>0</v>
      </c>
    </row>
    <row r="1741" spans="6:33" x14ac:dyDescent="0.2">
      <c r="F1741" s="610">
        <f t="shared" ref="F1741:F1804" si="433">YEAR(H1741)</f>
        <v>1904</v>
      </c>
      <c r="G1741">
        <f t="shared" ref="G1741:G1804" si="434">1+G1740</f>
        <v>1730</v>
      </c>
      <c r="H1741" s="612">
        <f t="shared" si="426"/>
        <v>1730</v>
      </c>
      <c r="I1741" s="598">
        <f t="shared" si="427"/>
        <v>0</v>
      </c>
      <c r="J1741" s="598">
        <f t="shared" ref="J1741:J1804" si="435">IF(H1741&lt;=$C$7,$C$5/2,0)</f>
        <v>0</v>
      </c>
      <c r="K1741" s="598">
        <f t="shared" si="428"/>
        <v>0</v>
      </c>
      <c r="L1741" s="598">
        <f t="shared" si="429"/>
        <v>0</v>
      </c>
      <c r="M1741" s="598">
        <f t="shared" si="421"/>
        <v>0</v>
      </c>
      <c r="N1741" s="598">
        <f t="shared" si="430"/>
        <v>0</v>
      </c>
      <c r="V1741" s="598">
        <f t="shared" si="431"/>
        <v>0</v>
      </c>
      <c r="W1741" s="612">
        <f t="shared" si="432"/>
        <v>1730</v>
      </c>
      <c r="X1741" s="610"/>
      <c r="Y1741" s="610"/>
      <c r="AC1741">
        <f t="shared" si="422"/>
        <v>1904</v>
      </c>
      <c r="AD1741">
        <f t="shared" si="423"/>
        <v>9</v>
      </c>
      <c r="AE1741">
        <f t="shared" si="424"/>
        <v>0</v>
      </c>
      <c r="AF1741">
        <f>SUM($AE$10:AE1741)</f>
        <v>0</v>
      </c>
      <c r="AG1741">
        <f t="shared" si="425"/>
        <v>0</v>
      </c>
    </row>
    <row r="1742" spans="6:33" x14ac:dyDescent="0.2">
      <c r="F1742" s="610">
        <f t="shared" si="433"/>
        <v>1904</v>
      </c>
      <c r="G1742">
        <f t="shared" si="434"/>
        <v>1731</v>
      </c>
      <c r="H1742" s="612">
        <f t="shared" si="426"/>
        <v>1731</v>
      </c>
      <c r="I1742" s="598">
        <f t="shared" si="427"/>
        <v>0</v>
      </c>
      <c r="J1742" s="598">
        <f t="shared" si="435"/>
        <v>0</v>
      </c>
      <c r="K1742" s="598">
        <f t="shared" si="428"/>
        <v>0</v>
      </c>
      <c r="L1742" s="598">
        <f t="shared" si="429"/>
        <v>0</v>
      </c>
      <c r="M1742" s="598">
        <f t="shared" si="421"/>
        <v>0</v>
      </c>
      <c r="N1742" s="598">
        <f t="shared" si="430"/>
        <v>0</v>
      </c>
      <c r="V1742" s="598">
        <f t="shared" si="431"/>
        <v>0</v>
      </c>
      <c r="W1742" s="612">
        <f t="shared" si="432"/>
        <v>1731</v>
      </c>
      <c r="X1742" s="610"/>
      <c r="Y1742" s="610"/>
      <c r="AC1742">
        <f t="shared" si="422"/>
        <v>1904</v>
      </c>
      <c r="AD1742">
        <f t="shared" si="423"/>
        <v>9</v>
      </c>
      <c r="AE1742">
        <f t="shared" si="424"/>
        <v>0</v>
      </c>
      <c r="AF1742">
        <f>SUM($AE$10:AE1742)</f>
        <v>0</v>
      </c>
      <c r="AG1742">
        <f t="shared" si="425"/>
        <v>0</v>
      </c>
    </row>
    <row r="1743" spans="6:33" x14ac:dyDescent="0.2">
      <c r="F1743" s="610">
        <f t="shared" si="433"/>
        <v>1904</v>
      </c>
      <c r="G1743">
        <f t="shared" si="434"/>
        <v>1732</v>
      </c>
      <c r="H1743" s="612">
        <f t="shared" si="426"/>
        <v>1732</v>
      </c>
      <c r="I1743" s="598">
        <f t="shared" si="427"/>
        <v>0</v>
      </c>
      <c r="J1743" s="598">
        <f t="shared" si="435"/>
        <v>0</v>
      </c>
      <c r="K1743" s="598">
        <f t="shared" si="428"/>
        <v>0</v>
      </c>
      <c r="L1743" s="598">
        <f t="shared" si="429"/>
        <v>0</v>
      </c>
      <c r="M1743" s="598">
        <f t="shared" si="421"/>
        <v>0</v>
      </c>
      <c r="N1743" s="598">
        <f t="shared" si="430"/>
        <v>0</v>
      </c>
      <c r="V1743" s="598">
        <f t="shared" si="431"/>
        <v>0</v>
      </c>
      <c r="W1743" s="612">
        <f t="shared" si="432"/>
        <v>1732</v>
      </c>
      <c r="X1743" s="610"/>
      <c r="Y1743" s="610"/>
      <c r="AC1743">
        <f t="shared" si="422"/>
        <v>1904</v>
      </c>
      <c r="AD1743">
        <f t="shared" si="423"/>
        <v>9</v>
      </c>
      <c r="AE1743">
        <f t="shared" si="424"/>
        <v>0</v>
      </c>
      <c r="AF1743">
        <f>SUM($AE$10:AE1743)</f>
        <v>0</v>
      </c>
      <c r="AG1743">
        <f t="shared" si="425"/>
        <v>0</v>
      </c>
    </row>
    <row r="1744" spans="6:33" x14ac:dyDescent="0.2">
      <c r="F1744" s="610">
        <f t="shared" si="433"/>
        <v>1904</v>
      </c>
      <c r="G1744">
        <f t="shared" si="434"/>
        <v>1733</v>
      </c>
      <c r="H1744" s="612">
        <f t="shared" si="426"/>
        <v>1733</v>
      </c>
      <c r="I1744" s="598">
        <f t="shared" si="427"/>
        <v>0</v>
      </c>
      <c r="J1744" s="598">
        <f t="shared" si="435"/>
        <v>0</v>
      </c>
      <c r="K1744" s="598">
        <f t="shared" si="428"/>
        <v>0</v>
      </c>
      <c r="L1744" s="598">
        <f t="shared" si="429"/>
        <v>0</v>
      </c>
      <c r="M1744" s="598">
        <f t="shared" si="421"/>
        <v>0</v>
      </c>
      <c r="N1744" s="598">
        <f t="shared" si="430"/>
        <v>0</v>
      </c>
      <c r="V1744" s="598">
        <f t="shared" si="431"/>
        <v>0</v>
      </c>
      <c r="W1744" s="612">
        <f t="shared" si="432"/>
        <v>1733</v>
      </c>
      <c r="X1744" s="610"/>
      <c r="Y1744" s="610"/>
      <c r="AC1744">
        <f t="shared" si="422"/>
        <v>1904</v>
      </c>
      <c r="AD1744">
        <f t="shared" si="423"/>
        <v>9</v>
      </c>
      <c r="AE1744">
        <f t="shared" si="424"/>
        <v>0</v>
      </c>
      <c r="AF1744">
        <f>SUM($AE$10:AE1744)</f>
        <v>0</v>
      </c>
      <c r="AG1744">
        <f t="shared" si="425"/>
        <v>0</v>
      </c>
    </row>
    <row r="1745" spans="6:33" x14ac:dyDescent="0.2">
      <c r="F1745" s="610">
        <f t="shared" si="433"/>
        <v>1904</v>
      </c>
      <c r="G1745">
        <f t="shared" si="434"/>
        <v>1734</v>
      </c>
      <c r="H1745" s="612">
        <f t="shared" si="426"/>
        <v>1734</v>
      </c>
      <c r="I1745" s="598">
        <f t="shared" si="427"/>
        <v>0</v>
      </c>
      <c r="J1745" s="598">
        <f t="shared" si="435"/>
        <v>0</v>
      </c>
      <c r="K1745" s="598">
        <f t="shared" si="428"/>
        <v>0</v>
      </c>
      <c r="L1745" s="598">
        <f t="shared" si="429"/>
        <v>0</v>
      </c>
      <c r="M1745" s="598">
        <f t="shared" si="421"/>
        <v>0</v>
      </c>
      <c r="N1745" s="598">
        <f t="shared" si="430"/>
        <v>0</v>
      </c>
      <c r="V1745" s="598">
        <f t="shared" si="431"/>
        <v>0</v>
      </c>
      <c r="W1745" s="612">
        <f t="shared" si="432"/>
        <v>1734</v>
      </c>
      <c r="X1745" s="610"/>
      <c r="Y1745" s="610"/>
      <c r="AC1745">
        <f t="shared" si="422"/>
        <v>1904</v>
      </c>
      <c r="AD1745">
        <f t="shared" si="423"/>
        <v>9</v>
      </c>
      <c r="AE1745">
        <f t="shared" si="424"/>
        <v>0</v>
      </c>
      <c r="AF1745">
        <f>SUM($AE$10:AE1745)</f>
        <v>0</v>
      </c>
      <c r="AG1745">
        <f t="shared" si="425"/>
        <v>0</v>
      </c>
    </row>
    <row r="1746" spans="6:33" x14ac:dyDescent="0.2">
      <c r="F1746" s="610">
        <f t="shared" si="433"/>
        <v>1904</v>
      </c>
      <c r="G1746">
        <f t="shared" si="434"/>
        <v>1735</v>
      </c>
      <c r="H1746" s="612">
        <f t="shared" si="426"/>
        <v>1735</v>
      </c>
      <c r="I1746" s="598">
        <f t="shared" si="427"/>
        <v>0</v>
      </c>
      <c r="J1746" s="598">
        <f t="shared" si="435"/>
        <v>0</v>
      </c>
      <c r="K1746" s="598">
        <f t="shared" si="428"/>
        <v>0</v>
      </c>
      <c r="L1746" s="598">
        <f t="shared" si="429"/>
        <v>0</v>
      </c>
      <c r="M1746" s="598">
        <f t="shared" si="421"/>
        <v>0</v>
      </c>
      <c r="N1746" s="598">
        <f t="shared" si="430"/>
        <v>0</v>
      </c>
      <c r="V1746" s="598">
        <f t="shared" si="431"/>
        <v>0</v>
      </c>
      <c r="W1746" s="612">
        <f t="shared" si="432"/>
        <v>1735</v>
      </c>
      <c r="X1746" s="610"/>
      <c r="Y1746" s="610"/>
      <c r="AC1746">
        <f t="shared" si="422"/>
        <v>1904</v>
      </c>
      <c r="AD1746">
        <f t="shared" si="423"/>
        <v>9</v>
      </c>
      <c r="AE1746">
        <f t="shared" si="424"/>
        <v>0</v>
      </c>
      <c r="AF1746">
        <f>SUM($AE$10:AE1746)</f>
        <v>0</v>
      </c>
      <c r="AG1746">
        <f t="shared" si="425"/>
        <v>0</v>
      </c>
    </row>
    <row r="1747" spans="6:33" x14ac:dyDescent="0.2">
      <c r="F1747" s="610">
        <f t="shared" si="433"/>
        <v>1904</v>
      </c>
      <c r="G1747">
        <f t="shared" si="434"/>
        <v>1736</v>
      </c>
      <c r="H1747" s="612">
        <f t="shared" si="426"/>
        <v>1736</v>
      </c>
      <c r="I1747" s="598">
        <f t="shared" si="427"/>
        <v>0</v>
      </c>
      <c r="J1747" s="598">
        <f t="shared" si="435"/>
        <v>0</v>
      </c>
      <c r="K1747" s="598">
        <f t="shared" si="428"/>
        <v>0</v>
      </c>
      <c r="L1747" s="598">
        <f t="shared" si="429"/>
        <v>0</v>
      </c>
      <c r="M1747" s="598">
        <f t="shared" si="421"/>
        <v>0</v>
      </c>
      <c r="N1747" s="598">
        <f t="shared" si="430"/>
        <v>0</v>
      </c>
      <c r="V1747" s="598">
        <f t="shared" si="431"/>
        <v>0</v>
      </c>
      <c r="W1747" s="612">
        <f t="shared" si="432"/>
        <v>1736</v>
      </c>
      <c r="X1747" s="610"/>
      <c r="Y1747" s="610"/>
      <c r="AC1747">
        <f t="shared" si="422"/>
        <v>1904</v>
      </c>
      <c r="AD1747">
        <f t="shared" si="423"/>
        <v>10</v>
      </c>
      <c r="AE1747">
        <f t="shared" si="424"/>
        <v>0</v>
      </c>
      <c r="AF1747">
        <f>SUM($AE$10:AE1747)</f>
        <v>0</v>
      </c>
      <c r="AG1747">
        <f t="shared" si="425"/>
        <v>0</v>
      </c>
    </row>
    <row r="1748" spans="6:33" x14ac:dyDescent="0.2">
      <c r="F1748" s="610">
        <f t="shared" si="433"/>
        <v>1904</v>
      </c>
      <c r="G1748">
        <f t="shared" si="434"/>
        <v>1737</v>
      </c>
      <c r="H1748" s="612">
        <f t="shared" si="426"/>
        <v>1737</v>
      </c>
      <c r="I1748" s="598">
        <f t="shared" si="427"/>
        <v>0</v>
      </c>
      <c r="J1748" s="598">
        <f t="shared" si="435"/>
        <v>0</v>
      </c>
      <c r="K1748" s="598">
        <f t="shared" si="428"/>
        <v>0</v>
      </c>
      <c r="L1748" s="598">
        <f t="shared" si="429"/>
        <v>0</v>
      </c>
      <c r="M1748" s="598">
        <f t="shared" si="421"/>
        <v>0</v>
      </c>
      <c r="N1748" s="598">
        <f t="shared" si="430"/>
        <v>0</v>
      </c>
      <c r="V1748" s="598">
        <f t="shared" si="431"/>
        <v>0</v>
      </c>
      <c r="W1748" s="612">
        <f t="shared" si="432"/>
        <v>1737</v>
      </c>
      <c r="X1748" s="610"/>
      <c r="Y1748" s="610"/>
      <c r="AC1748">
        <f t="shared" si="422"/>
        <v>1904</v>
      </c>
      <c r="AD1748">
        <f t="shared" si="423"/>
        <v>10</v>
      </c>
      <c r="AE1748">
        <f t="shared" si="424"/>
        <v>0</v>
      </c>
      <c r="AF1748">
        <f>SUM($AE$10:AE1748)</f>
        <v>0</v>
      </c>
      <c r="AG1748">
        <f t="shared" si="425"/>
        <v>0</v>
      </c>
    </row>
    <row r="1749" spans="6:33" x14ac:dyDescent="0.2">
      <c r="F1749" s="610">
        <f t="shared" si="433"/>
        <v>1904</v>
      </c>
      <c r="G1749">
        <f t="shared" si="434"/>
        <v>1738</v>
      </c>
      <c r="H1749" s="612">
        <f t="shared" si="426"/>
        <v>1738</v>
      </c>
      <c r="I1749" s="598">
        <f t="shared" si="427"/>
        <v>0</v>
      </c>
      <c r="J1749" s="598">
        <f t="shared" si="435"/>
        <v>0</v>
      </c>
      <c r="K1749" s="598">
        <f t="shared" si="428"/>
        <v>0</v>
      </c>
      <c r="L1749" s="598">
        <f t="shared" si="429"/>
        <v>0</v>
      </c>
      <c r="M1749" s="598">
        <f t="shared" si="421"/>
        <v>0</v>
      </c>
      <c r="N1749" s="598">
        <f t="shared" si="430"/>
        <v>0</v>
      </c>
      <c r="V1749" s="598">
        <f t="shared" si="431"/>
        <v>0</v>
      </c>
      <c r="W1749" s="612">
        <f t="shared" si="432"/>
        <v>1738</v>
      </c>
      <c r="X1749" s="610"/>
      <c r="Y1749" s="610"/>
      <c r="AC1749">
        <f t="shared" si="422"/>
        <v>1904</v>
      </c>
      <c r="AD1749">
        <f t="shared" si="423"/>
        <v>10</v>
      </c>
      <c r="AE1749">
        <f t="shared" si="424"/>
        <v>0</v>
      </c>
      <c r="AF1749">
        <f>SUM($AE$10:AE1749)</f>
        <v>0</v>
      </c>
      <c r="AG1749">
        <f t="shared" si="425"/>
        <v>0</v>
      </c>
    </row>
    <row r="1750" spans="6:33" x14ac:dyDescent="0.2">
      <c r="F1750" s="610">
        <f t="shared" si="433"/>
        <v>1904</v>
      </c>
      <c r="G1750">
        <f t="shared" si="434"/>
        <v>1739</v>
      </c>
      <c r="H1750" s="612">
        <f t="shared" si="426"/>
        <v>1739</v>
      </c>
      <c r="I1750" s="598">
        <f t="shared" si="427"/>
        <v>0</v>
      </c>
      <c r="J1750" s="598">
        <f t="shared" si="435"/>
        <v>0</v>
      </c>
      <c r="K1750" s="598">
        <f t="shared" si="428"/>
        <v>0</v>
      </c>
      <c r="L1750" s="598">
        <f t="shared" si="429"/>
        <v>0</v>
      </c>
      <c r="M1750" s="598">
        <f t="shared" si="421"/>
        <v>0</v>
      </c>
      <c r="N1750" s="598">
        <f t="shared" si="430"/>
        <v>0</v>
      </c>
      <c r="V1750" s="598">
        <f t="shared" si="431"/>
        <v>0</v>
      </c>
      <c r="W1750" s="612">
        <f t="shared" si="432"/>
        <v>1739</v>
      </c>
      <c r="X1750" s="610"/>
      <c r="Y1750" s="610"/>
      <c r="AC1750">
        <f t="shared" si="422"/>
        <v>1904</v>
      </c>
      <c r="AD1750">
        <f t="shared" si="423"/>
        <v>10</v>
      </c>
      <c r="AE1750">
        <f t="shared" si="424"/>
        <v>0</v>
      </c>
      <c r="AF1750">
        <f>SUM($AE$10:AE1750)</f>
        <v>0</v>
      </c>
      <c r="AG1750">
        <f t="shared" si="425"/>
        <v>0</v>
      </c>
    </row>
    <row r="1751" spans="6:33" x14ac:dyDescent="0.2">
      <c r="F1751" s="610">
        <f t="shared" si="433"/>
        <v>1904</v>
      </c>
      <c r="G1751">
        <f t="shared" si="434"/>
        <v>1740</v>
      </c>
      <c r="H1751" s="612">
        <f t="shared" si="426"/>
        <v>1740</v>
      </c>
      <c r="I1751" s="598">
        <f t="shared" si="427"/>
        <v>0</v>
      </c>
      <c r="J1751" s="598">
        <f t="shared" si="435"/>
        <v>0</v>
      </c>
      <c r="K1751" s="598">
        <f t="shared" si="428"/>
        <v>0</v>
      </c>
      <c r="L1751" s="598">
        <f t="shared" si="429"/>
        <v>0</v>
      </c>
      <c r="M1751" s="598">
        <f t="shared" si="421"/>
        <v>0</v>
      </c>
      <c r="N1751" s="598">
        <f t="shared" si="430"/>
        <v>0</v>
      </c>
      <c r="V1751" s="598">
        <f t="shared" si="431"/>
        <v>0</v>
      </c>
      <c r="W1751" s="612">
        <f t="shared" si="432"/>
        <v>1740</v>
      </c>
      <c r="X1751" s="610"/>
      <c r="Y1751" s="610"/>
      <c r="AC1751">
        <f t="shared" si="422"/>
        <v>1904</v>
      </c>
      <c r="AD1751">
        <f t="shared" si="423"/>
        <v>10</v>
      </c>
      <c r="AE1751">
        <f t="shared" si="424"/>
        <v>0</v>
      </c>
      <c r="AF1751">
        <f>SUM($AE$10:AE1751)</f>
        <v>0</v>
      </c>
      <c r="AG1751">
        <f t="shared" si="425"/>
        <v>0</v>
      </c>
    </row>
    <row r="1752" spans="6:33" x14ac:dyDescent="0.2">
      <c r="F1752" s="610">
        <f t="shared" si="433"/>
        <v>1904</v>
      </c>
      <c r="G1752">
        <f t="shared" si="434"/>
        <v>1741</v>
      </c>
      <c r="H1752" s="612">
        <f t="shared" si="426"/>
        <v>1741</v>
      </c>
      <c r="I1752" s="598">
        <f t="shared" si="427"/>
        <v>0</v>
      </c>
      <c r="J1752" s="598">
        <f t="shared" si="435"/>
        <v>0</v>
      </c>
      <c r="K1752" s="598">
        <f t="shared" si="428"/>
        <v>0</v>
      </c>
      <c r="L1752" s="598">
        <f t="shared" si="429"/>
        <v>0</v>
      </c>
      <c r="M1752" s="598">
        <f t="shared" si="421"/>
        <v>0</v>
      </c>
      <c r="N1752" s="598">
        <f t="shared" si="430"/>
        <v>0</v>
      </c>
      <c r="V1752" s="598">
        <f t="shared" si="431"/>
        <v>0</v>
      </c>
      <c r="W1752" s="612">
        <f t="shared" si="432"/>
        <v>1741</v>
      </c>
      <c r="X1752" s="610"/>
      <c r="Y1752" s="610"/>
      <c r="AC1752">
        <f t="shared" si="422"/>
        <v>1904</v>
      </c>
      <c r="AD1752">
        <f t="shared" si="423"/>
        <v>10</v>
      </c>
      <c r="AE1752">
        <f t="shared" si="424"/>
        <v>0</v>
      </c>
      <c r="AF1752">
        <f>SUM($AE$10:AE1752)</f>
        <v>0</v>
      </c>
      <c r="AG1752">
        <f t="shared" si="425"/>
        <v>0</v>
      </c>
    </row>
    <row r="1753" spans="6:33" x14ac:dyDescent="0.2">
      <c r="F1753" s="610">
        <f t="shared" si="433"/>
        <v>1904</v>
      </c>
      <c r="G1753">
        <f t="shared" si="434"/>
        <v>1742</v>
      </c>
      <c r="H1753" s="612">
        <f t="shared" si="426"/>
        <v>1742</v>
      </c>
      <c r="I1753" s="598">
        <f t="shared" si="427"/>
        <v>0</v>
      </c>
      <c r="J1753" s="598">
        <f t="shared" si="435"/>
        <v>0</v>
      </c>
      <c r="K1753" s="598">
        <f t="shared" si="428"/>
        <v>0</v>
      </c>
      <c r="L1753" s="598">
        <f t="shared" si="429"/>
        <v>0</v>
      </c>
      <c r="M1753" s="598">
        <f t="shared" si="421"/>
        <v>0</v>
      </c>
      <c r="N1753" s="598">
        <f t="shared" si="430"/>
        <v>0</v>
      </c>
      <c r="V1753" s="598">
        <f t="shared" si="431"/>
        <v>0</v>
      </c>
      <c r="W1753" s="612">
        <f t="shared" si="432"/>
        <v>1742</v>
      </c>
      <c r="X1753" s="610"/>
      <c r="Y1753" s="610"/>
      <c r="AC1753">
        <f t="shared" si="422"/>
        <v>1904</v>
      </c>
      <c r="AD1753">
        <f t="shared" si="423"/>
        <v>10</v>
      </c>
      <c r="AE1753">
        <f t="shared" si="424"/>
        <v>0</v>
      </c>
      <c r="AF1753">
        <f>SUM($AE$10:AE1753)</f>
        <v>0</v>
      </c>
      <c r="AG1753">
        <f t="shared" si="425"/>
        <v>0</v>
      </c>
    </row>
    <row r="1754" spans="6:33" x14ac:dyDescent="0.2">
      <c r="F1754" s="610">
        <f t="shared" si="433"/>
        <v>1904</v>
      </c>
      <c r="G1754">
        <f t="shared" si="434"/>
        <v>1743</v>
      </c>
      <c r="H1754" s="612">
        <f t="shared" si="426"/>
        <v>1743</v>
      </c>
      <c r="I1754" s="598">
        <f t="shared" si="427"/>
        <v>0</v>
      </c>
      <c r="J1754" s="598">
        <f t="shared" si="435"/>
        <v>0</v>
      </c>
      <c r="K1754" s="598">
        <f t="shared" si="428"/>
        <v>0</v>
      </c>
      <c r="L1754" s="598">
        <f t="shared" si="429"/>
        <v>0</v>
      </c>
      <c r="M1754" s="598">
        <f t="shared" si="421"/>
        <v>0</v>
      </c>
      <c r="N1754" s="598">
        <f t="shared" si="430"/>
        <v>0</v>
      </c>
      <c r="V1754" s="598">
        <f t="shared" si="431"/>
        <v>0</v>
      </c>
      <c r="W1754" s="612">
        <f t="shared" si="432"/>
        <v>1743</v>
      </c>
      <c r="X1754" s="610"/>
      <c r="Y1754" s="610"/>
      <c r="AC1754">
        <f t="shared" si="422"/>
        <v>1904</v>
      </c>
      <c r="AD1754">
        <f t="shared" si="423"/>
        <v>10</v>
      </c>
      <c r="AE1754">
        <f t="shared" si="424"/>
        <v>0</v>
      </c>
      <c r="AF1754">
        <f>SUM($AE$10:AE1754)</f>
        <v>0</v>
      </c>
      <c r="AG1754">
        <f t="shared" si="425"/>
        <v>0</v>
      </c>
    </row>
    <row r="1755" spans="6:33" x14ac:dyDescent="0.2">
      <c r="F1755" s="610">
        <f t="shared" si="433"/>
        <v>1904</v>
      </c>
      <c r="G1755">
        <f t="shared" si="434"/>
        <v>1744</v>
      </c>
      <c r="H1755" s="612">
        <f t="shared" si="426"/>
        <v>1744</v>
      </c>
      <c r="I1755" s="598">
        <f t="shared" si="427"/>
        <v>0</v>
      </c>
      <c r="J1755" s="598">
        <f t="shared" si="435"/>
        <v>0</v>
      </c>
      <c r="K1755" s="598">
        <f t="shared" si="428"/>
        <v>0</v>
      </c>
      <c r="L1755" s="598">
        <f t="shared" si="429"/>
        <v>0</v>
      </c>
      <c r="M1755" s="598">
        <f t="shared" si="421"/>
        <v>0</v>
      </c>
      <c r="N1755" s="598">
        <f t="shared" si="430"/>
        <v>0</v>
      </c>
      <c r="V1755" s="598">
        <f t="shared" si="431"/>
        <v>0</v>
      </c>
      <c r="W1755" s="612">
        <f t="shared" si="432"/>
        <v>1744</v>
      </c>
      <c r="X1755" s="610"/>
      <c r="Y1755" s="610"/>
      <c r="AC1755">
        <f t="shared" si="422"/>
        <v>1904</v>
      </c>
      <c r="AD1755">
        <f t="shared" si="423"/>
        <v>10</v>
      </c>
      <c r="AE1755">
        <f t="shared" si="424"/>
        <v>0</v>
      </c>
      <c r="AF1755">
        <f>SUM($AE$10:AE1755)</f>
        <v>0</v>
      </c>
      <c r="AG1755">
        <f t="shared" si="425"/>
        <v>0</v>
      </c>
    </row>
    <row r="1756" spans="6:33" x14ac:dyDescent="0.2">
      <c r="F1756" s="610">
        <f t="shared" si="433"/>
        <v>1904</v>
      </c>
      <c r="G1756">
        <f t="shared" si="434"/>
        <v>1745</v>
      </c>
      <c r="H1756" s="612">
        <f t="shared" si="426"/>
        <v>1745</v>
      </c>
      <c r="I1756" s="598">
        <f t="shared" si="427"/>
        <v>0</v>
      </c>
      <c r="J1756" s="598">
        <f t="shared" si="435"/>
        <v>0</v>
      </c>
      <c r="K1756" s="598">
        <f t="shared" si="428"/>
        <v>0</v>
      </c>
      <c r="L1756" s="598">
        <f t="shared" si="429"/>
        <v>0</v>
      </c>
      <c r="M1756" s="598">
        <f t="shared" si="421"/>
        <v>0</v>
      </c>
      <c r="N1756" s="598">
        <f t="shared" si="430"/>
        <v>0</v>
      </c>
      <c r="V1756" s="598">
        <f t="shared" si="431"/>
        <v>0</v>
      </c>
      <c r="W1756" s="612">
        <f t="shared" si="432"/>
        <v>1745</v>
      </c>
      <c r="X1756" s="610"/>
      <c r="Y1756" s="610"/>
      <c r="AC1756">
        <f t="shared" si="422"/>
        <v>1904</v>
      </c>
      <c r="AD1756">
        <f t="shared" si="423"/>
        <v>10</v>
      </c>
      <c r="AE1756">
        <f t="shared" si="424"/>
        <v>0</v>
      </c>
      <c r="AF1756">
        <f>SUM($AE$10:AE1756)</f>
        <v>0</v>
      </c>
      <c r="AG1756">
        <f t="shared" si="425"/>
        <v>0</v>
      </c>
    </row>
    <row r="1757" spans="6:33" x14ac:dyDescent="0.2">
      <c r="F1757" s="610">
        <f t="shared" si="433"/>
        <v>1904</v>
      </c>
      <c r="G1757">
        <f t="shared" si="434"/>
        <v>1746</v>
      </c>
      <c r="H1757" s="612">
        <f t="shared" si="426"/>
        <v>1746</v>
      </c>
      <c r="I1757" s="598">
        <f t="shared" si="427"/>
        <v>0</v>
      </c>
      <c r="J1757" s="598">
        <f t="shared" si="435"/>
        <v>0</v>
      </c>
      <c r="K1757" s="598">
        <f t="shared" si="428"/>
        <v>0</v>
      </c>
      <c r="L1757" s="598">
        <f t="shared" si="429"/>
        <v>0</v>
      </c>
      <c r="M1757" s="598">
        <f t="shared" si="421"/>
        <v>0</v>
      </c>
      <c r="N1757" s="598">
        <f t="shared" si="430"/>
        <v>0</v>
      </c>
      <c r="V1757" s="598">
        <f t="shared" si="431"/>
        <v>0</v>
      </c>
      <c r="W1757" s="612">
        <f t="shared" si="432"/>
        <v>1746</v>
      </c>
      <c r="X1757" s="610"/>
      <c r="Y1757" s="610"/>
      <c r="AC1757">
        <f t="shared" si="422"/>
        <v>1904</v>
      </c>
      <c r="AD1757">
        <f t="shared" si="423"/>
        <v>10</v>
      </c>
      <c r="AE1757">
        <f t="shared" si="424"/>
        <v>0</v>
      </c>
      <c r="AF1757">
        <f>SUM($AE$10:AE1757)</f>
        <v>0</v>
      </c>
      <c r="AG1757">
        <f t="shared" si="425"/>
        <v>0</v>
      </c>
    </row>
    <row r="1758" spans="6:33" x14ac:dyDescent="0.2">
      <c r="F1758" s="610">
        <f t="shared" si="433"/>
        <v>1904</v>
      </c>
      <c r="G1758">
        <f t="shared" si="434"/>
        <v>1747</v>
      </c>
      <c r="H1758" s="612">
        <f t="shared" si="426"/>
        <v>1747</v>
      </c>
      <c r="I1758" s="598">
        <f t="shared" si="427"/>
        <v>0</v>
      </c>
      <c r="J1758" s="598">
        <f t="shared" si="435"/>
        <v>0</v>
      </c>
      <c r="K1758" s="598">
        <f t="shared" si="428"/>
        <v>0</v>
      </c>
      <c r="L1758" s="598">
        <f t="shared" si="429"/>
        <v>0</v>
      </c>
      <c r="M1758" s="598">
        <f t="shared" si="421"/>
        <v>0</v>
      </c>
      <c r="N1758" s="598">
        <f t="shared" si="430"/>
        <v>0</v>
      </c>
      <c r="V1758" s="598">
        <f t="shared" si="431"/>
        <v>0</v>
      </c>
      <c r="W1758" s="612">
        <f t="shared" si="432"/>
        <v>1747</v>
      </c>
      <c r="X1758" s="610"/>
      <c r="Y1758" s="610"/>
      <c r="AC1758">
        <f t="shared" si="422"/>
        <v>1904</v>
      </c>
      <c r="AD1758">
        <f t="shared" si="423"/>
        <v>10</v>
      </c>
      <c r="AE1758">
        <f t="shared" si="424"/>
        <v>0</v>
      </c>
      <c r="AF1758">
        <f>SUM($AE$10:AE1758)</f>
        <v>0</v>
      </c>
      <c r="AG1758">
        <f t="shared" si="425"/>
        <v>0</v>
      </c>
    </row>
    <row r="1759" spans="6:33" x14ac:dyDescent="0.2">
      <c r="F1759" s="610">
        <f t="shared" si="433"/>
        <v>1904</v>
      </c>
      <c r="G1759">
        <f t="shared" si="434"/>
        <v>1748</v>
      </c>
      <c r="H1759" s="612">
        <f t="shared" si="426"/>
        <v>1748</v>
      </c>
      <c r="I1759" s="598">
        <f t="shared" si="427"/>
        <v>0</v>
      </c>
      <c r="J1759" s="598">
        <f t="shared" si="435"/>
        <v>0</v>
      </c>
      <c r="K1759" s="598">
        <f t="shared" si="428"/>
        <v>0</v>
      </c>
      <c r="L1759" s="598">
        <f t="shared" si="429"/>
        <v>0</v>
      </c>
      <c r="M1759" s="598">
        <f t="shared" si="421"/>
        <v>0</v>
      </c>
      <c r="N1759" s="598">
        <f t="shared" si="430"/>
        <v>0</v>
      </c>
      <c r="V1759" s="598">
        <f t="shared" si="431"/>
        <v>0</v>
      </c>
      <c r="W1759" s="612">
        <f t="shared" si="432"/>
        <v>1748</v>
      </c>
      <c r="X1759" s="610"/>
      <c r="Y1759" s="610"/>
      <c r="AC1759">
        <f t="shared" si="422"/>
        <v>1904</v>
      </c>
      <c r="AD1759">
        <f t="shared" si="423"/>
        <v>10</v>
      </c>
      <c r="AE1759">
        <f t="shared" si="424"/>
        <v>0</v>
      </c>
      <c r="AF1759">
        <f>SUM($AE$10:AE1759)</f>
        <v>0</v>
      </c>
      <c r="AG1759">
        <f t="shared" si="425"/>
        <v>0</v>
      </c>
    </row>
    <row r="1760" spans="6:33" x14ac:dyDescent="0.2">
      <c r="F1760" s="610">
        <f t="shared" si="433"/>
        <v>1904</v>
      </c>
      <c r="G1760">
        <f t="shared" si="434"/>
        <v>1749</v>
      </c>
      <c r="H1760" s="612">
        <f t="shared" si="426"/>
        <v>1749</v>
      </c>
      <c r="I1760" s="598">
        <f t="shared" si="427"/>
        <v>0</v>
      </c>
      <c r="J1760" s="598">
        <f t="shared" si="435"/>
        <v>0</v>
      </c>
      <c r="K1760" s="598">
        <f t="shared" si="428"/>
        <v>0</v>
      </c>
      <c r="L1760" s="598">
        <f t="shared" si="429"/>
        <v>0</v>
      </c>
      <c r="M1760" s="598">
        <f t="shared" si="421"/>
        <v>0</v>
      </c>
      <c r="N1760" s="598">
        <f t="shared" si="430"/>
        <v>0</v>
      </c>
      <c r="V1760" s="598">
        <f t="shared" si="431"/>
        <v>0</v>
      </c>
      <c r="W1760" s="612">
        <f t="shared" si="432"/>
        <v>1749</v>
      </c>
      <c r="X1760" s="610"/>
      <c r="Y1760" s="610"/>
      <c r="AC1760">
        <f t="shared" si="422"/>
        <v>1904</v>
      </c>
      <c r="AD1760">
        <f t="shared" si="423"/>
        <v>10</v>
      </c>
      <c r="AE1760">
        <f t="shared" si="424"/>
        <v>0</v>
      </c>
      <c r="AF1760">
        <f>SUM($AE$10:AE1760)</f>
        <v>0</v>
      </c>
      <c r="AG1760">
        <f t="shared" si="425"/>
        <v>0</v>
      </c>
    </row>
    <row r="1761" spans="6:33" x14ac:dyDescent="0.2">
      <c r="F1761" s="610">
        <f t="shared" si="433"/>
        <v>1904</v>
      </c>
      <c r="G1761">
        <f t="shared" si="434"/>
        <v>1750</v>
      </c>
      <c r="H1761" s="612">
        <f t="shared" si="426"/>
        <v>1750</v>
      </c>
      <c r="I1761" s="598">
        <f t="shared" si="427"/>
        <v>0</v>
      </c>
      <c r="J1761" s="598">
        <f t="shared" si="435"/>
        <v>0</v>
      </c>
      <c r="K1761" s="598">
        <f t="shared" si="428"/>
        <v>0</v>
      </c>
      <c r="L1761" s="598">
        <f t="shared" si="429"/>
        <v>0</v>
      </c>
      <c r="M1761" s="598">
        <f t="shared" si="421"/>
        <v>0</v>
      </c>
      <c r="N1761" s="598">
        <f t="shared" si="430"/>
        <v>0</v>
      </c>
      <c r="V1761" s="598">
        <f t="shared" si="431"/>
        <v>0</v>
      </c>
      <c r="W1761" s="612">
        <f t="shared" si="432"/>
        <v>1750</v>
      </c>
      <c r="X1761" s="610"/>
      <c r="Y1761" s="610"/>
      <c r="AC1761">
        <f t="shared" si="422"/>
        <v>1904</v>
      </c>
      <c r="AD1761">
        <f t="shared" si="423"/>
        <v>10</v>
      </c>
      <c r="AE1761">
        <f t="shared" si="424"/>
        <v>0</v>
      </c>
      <c r="AF1761">
        <f>SUM($AE$10:AE1761)</f>
        <v>0</v>
      </c>
      <c r="AG1761">
        <f t="shared" si="425"/>
        <v>0</v>
      </c>
    </row>
    <row r="1762" spans="6:33" x14ac:dyDescent="0.2">
      <c r="F1762" s="610">
        <f t="shared" si="433"/>
        <v>1904</v>
      </c>
      <c r="G1762">
        <f t="shared" si="434"/>
        <v>1751</v>
      </c>
      <c r="H1762" s="612">
        <f t="shared" si="426"/>
        <v>1751</v>
      </c>
      <c r="I1762" s="598">
        <f t="shared" si="427"/>
        <v>0</v>
      </c>
      <c r="J1762" s="598">
        <f t="shared" si="435"/>
        <v>0</v>
      </c>
      <c r="K1762" s="598">
        <f t="shared" si="428"/>
        <v>0</v>
      </c>
      <c r="L1762" s="598">
        <f t="shared" si="429"/>
        <v>0</v>
      </c>
      <c r="M1762" s="598">
        <f t="shared" si="421"/>
        <v>0</v>
      </c>
      <c r="N1762" s="598">
        <f t="shared" si="430"/>
        <v>0</v>
      </c>
      <c r="V1762" s="598">
        <f t="shared" si="431"/>
        <v>0</v>
      </c>
      <c r="W1762" s="612">
        <f t="shared" si="432"/>
        <v>1751</v>
      </c>
      <c r="X1762" s="610"/>
      <c r="Y1762" s="610"/>
      <c r="AC1762">
        <f t="shared" si="422"/>
        <v>1904</v>
      </c>
      <c r="AD1762">
        <f t="shared" si="423"/>
        <v>10</v>
      </c>
      <c r="AE1762">
        <f t="shared" si="424"/>
        <v>0</v>
      </c>
      <c r="AF1762">
        <f>SUM($AE$10:AE1762)</f>
        <v>0</v>
      </c>
      <c r="AG1762">
        <f t="shared" si="425"/>
        <v>0</v>
      </c>
    </row>
    <row r="1763" spans="6:33" x14ac:dyDescent="0.2">
      <c r="F1763" s="610">
        <f t="shared" si="433"/>
        <v>1904</v>
      </c>
      <c r="G1763">
        <f t="shared" si="434"/>
        <v>1752</v>
      </c>
      <c r="H1763" s="612">
        <f t="shared" si="426"/>
        <v>1752</v>
      </c>
      <c r="I1763" s="598">
        <f t="shared" si="427"/>
        <v>0</v>
      </c>
      <c r="J1763" s="598">
        <f t="shared" si="435"/>
        <v>0</v>
      </c>
      <c r="K1763" s="598">
        <f t="shared" si="428"/>
        <v>0</v>
      </c>
      <c r="L1763" s="598">
        <f t="shared" si="429"/>
        <v>0</v>
      </c>
      <c r="M1763" s="598">
        <f t="shared" si="421"/>
        <v>0</v>
      </c>
      <c r="N1763" s="598">
        <f t="shared" si="430"/>
        <v>0</v>
      </c>
      <c r="V1763" s="598">
        <f t="shared" si="431"/>
        <v>0</v>
      </c>
      <c r="W1763" s="612">
        <f t="shared" si="432"/>
        <v>1752</v>
      </c>
      <c r="X1763" s="610"/>
      <c r="Y1763" s="610"/>
      <c r="AC1763">
        <f t="shared" si="422"/>
        <v>1904</v>
      </c>
      <c r="AD1763">
        <f t="shared" si="423"/>
        <v>10</v>
      </c>
      <c r="AE1763">
        <f t="shared" si="424"/>
        <v>0</v>
      </c>
      <c r="AF1763">
        <f>SUM($AE$10:AE1763)</f>
        <v>0</v>
      </c>
      <c r="AG1763">
        <f t="shared" si="425"/>
        <v>0</v>
      </c>
    </row>
    <row r="1764" spans="6:33" x14ac:dyDescent="0.2">
      <c r="F1764" s="610">
        <f t="shared" si="433"/>
        <v>1904</v>
      </c>
      <c r="G1764">
        <f t="shared" si="434"/>
        <v>1753</v>
      </c>
      <c r="H1764" s="612">
        <f t="shared" si="426"/>
        <v>1753</v>
      </c>
      <c r="I1764" s="598">
        <f t="shared" si="427"/>
        <v>0</v>
      </c>
      <c r="J1764" s="598">
        <f t="shared" si="435"/>
        <v>0</v>
      </c>
      <c r="K1764" s="598">
        <f t="shared" si="428"/>
        <v>0</v>
      </c>
      <c r="L1764" s="598">
        <f t="shared" si="429"/>
        <v>0</v>
      </c>
      <c r="M1764" s="598">
        <f t="shared" si="421"/>
        <v>0</v>
      </c>
      <c r="N1764" s="598">
        <f t="shared" si="430"/>
        <v>0</v>
      </c>
      <c r="V1764" s="598">
        <f t="shared" si="431"/>
        <v>0</v>
      </c>
      <c r="W1764" s="612">
        <f t="shared" si="432"/>
        <v>1753</v>
      </c>
      <c r="X1764" s="610"/>
      <c r="Y1764" s="610"/>
      <c r="AC1764">
        <f t="shared" si="422"/>
        <v>1904</v>
      </c>
      <c r="AD1764">
        <f t="shared" si="423"/>
        <v>10</v>
      </c>
      <c r="AE1764">
        <f t="shared" si="424"/>
        <v>0</v>
      </c>
      <c r="AF1764">
        <f>SUM($AE$10:AE1764)</f>
        <v>0</v>
      </c>
      <c r="AG1764">
        <f t="shared" si="425"/>
        <v>0</v>
      </c>
    </row>
    <row r="1765" spans="6:33" x14ac:dyDescent="0.2">
      <c r="F1765" s="610">
        <f t="shared" si="433"/>
        <v>1904</v>
      </c>
      <c r="G1765">
        <f t="shared" si="434"/>
        <v>1754</v>
      </c>
      <c r="H1765" s="612">
        <f t="shared" si="426"/>
        <v>1754</v>
      </c>
      <c r="I1765" s="598">
        <f t="shared" si="427"/>
        <v>0</v>
      </c>
      <c r="J1765" s="598">
        <f t="shared" si="435"/>
        <v>0</v>
      </c>
      <c r="K1765" s="598">
        <f t="shared" si="428"/>
        <v>0</v>
      </c>
      <c r="L1765" s="598">
        <f t="shared" si="429"/>
        <v>0</v>
      </c>
      <c r="M1765" s="598">
        <f t="shared" si="421"/>
        <v>0</v>
      </c>
      <c r="N1765" s="598">
        <f t="shared" si="430"/>
        <v>0</v>
      </c>
      <c r="V1765" s="598">
        <f t="shared" si="431"/>
        <v>0</v>
      </c>
      <c r="W1765" s="612">
        <f t="shared" si="432"/>
        <v>1754</v>
      </c>
      <c r="X1765" s="610"/>
      <c r="Y1765" s="610"/>
      <c r="AC1765">
        <f t="shared" si="422"/>
        <v>1904</v>
      </c>
      <c r="AD1765">
        <f t="shared" si="423"/>
        <v>10</v>
      </c>
      <c r="AE1765">
        <f t="shared" si="424"/>
        <v>0</v>
      </c>
      <c r="AF1765">
        <f>SUM($AE$10:AE1765)</f>
        <v>0</v>
      </c>
      <c r="AG1765">
        <f t="shared" si="425"/>
        <v>0</v>
      </c>
    </row>
    <row r="1766" spans="6:33" x14ac:dyDescent="0.2">
      <c r="F1766" s="610">
        <f t="shared" si="433"/>
        <v>1904</v>
      </c>
      <c r="G1766">
        <f t="shared" si="434"/>
        <v>1755</v>
      </c>
      <c r="H1766" s="612">
        <f t="shared" si="426"/>
        <v>1755</v>
      </c>
      <c r="I1766" s="598">
        <f t="shared" si="427"/>
        <v>0</v>
      </c>
      <c r="J1766" s="598">
        <f t="shared" si="435"/>
        <v>0</v>
      </c>
      <c r="K1766" s="598">
        <f t="shared" si="428"/>
        <v>0</v>
      </c>
      <c r="L1766" s="598">
        <f t="shared" si="429"/>
        <v>0</v>
      </c>
      <c r="M1766" s="598">
        <f t="shared" si="421"/>
        <v>0</v>
      </c>
      <c r="N1766" s="598">
        <f t="shared" si="430"/>
        <v>0</v>
      </c>
      <c r="V1766" s="598">
        <f t="shared" si="431"/>
        <v>0</v>
      </c>
      <c r="W1766" s="612">
        <f t="shared" si="432"/>
        <v>1755</v>
      </c>
      <c r="X1766" s="610"/>
      <c r="Y1766" s="610"/>
      <c r="AC1766">
        <f t="shared" si="422"/>
        <v>1904</v>
      </c>
      <c r="AD1766">
        <f t="shared" si="423"/>
        <v>10</v>
      </c>
      <c r="AE1766">
        <f t="shared" si="424"/>
        <v>0</v>
      </c>
      <c r="AF1766">
        <f>SUM($AE$10:AE1766)</f>
        <v>0</v>
      </c>
      <c r="AG1766">
        <f t="shared" si="425"/>
        <v>0</v>
      </c>
    </row>
    <row r="1767" spans="6:33" x14ac:dyDescent="0.2">
      <c r="F1767" s="610">
        <f t="shared" si="433"/>
        <v>1904</v>
      </c>
      <c r="G1767">
        <f t="shared" si="434"/>
        <v>1756</v>
      </c>
      <c r="H1767" s="612">
        <f t="shared" si="426"/>
        <v>1756</v>
      </c>
      <c r="I1767" s="598">
        <f t="shared" si="427"/>
        <v>0</v>
      </c>
      <c r="J1767" s="598">
        <f t="shared" si="435"/>
        <v>0</v>
      </c>
      <c r="K1767" s="598">
        <f t="shared" si="428"/>
        <v>0</v>
      </c>
      <c r="L1767" s="598">
        <f t="shared" si="429"/>
        <v>0</v>
      </c>
      <c r="M1767" s="598">
        <f t="shared" si="421"/>
        <v>0</v>
      </c>
      <c r="N1767" s="598">
        <f t="shared" si="430"/>
        <v>0</v>
      </c>
      <c r="V1767" s="598">
        <f t="shared" si="431"/>
        <v>0</v>
      </c>
      <c r="W1767" s="612">
        <f t="shared" si="432"/>
        <v>1756</v>
      </c>
      <c r="X1767" s="610"/>
      <c r="Y1767" s="610"/>
      <c r="AC1767">
        <f t="shared" si="422"/>
        <v>1904</v>
      </c>
      <c r="AD1767">
        <f t="shared" si="423"/>
        <v>10</v>
      </c>
      <c r="AE1767">
        <f t="shared" si="424"/>
        <v>0</v>
      </c>
      <c r="AF1767">
        <f>SUM($AE$10:AE1767)</f>
        <v>0</v>
      </c>
      <c r="AG1767">
        <f t="shared" si="425"/>
        <v>0</v>
      </c>
    </row>
    <row r="1768" spans="6:33" x14ac:dyDescent="0.2">
      <c r="F1768" s="610">
        <f t="shared" si="433"/>
        <v>1904</v>
      </c>
      <c r="G1768">
        <f t="shared" si="434"/>
        <v>1757</v>
      </c>
      <c r="H1768" s="612">
        <f t="shared" si="426"/>
        <v>1757</v>
      </c>
      <c r="I1768" s="598">
        <f t="shared" si="427"/>
        <v>0</v>
      </c>
      <c r="J1768" s="598">
        <f t="shared" si="435"/>
        <v>0</v>
      </c>
      <c r="K1768" s="598">
        <f t="shared" si="428"/>
        <v>0</v>
      </c>
      <c r="L1768" s="598">
        <f t="shared" si="429"/>
        <v>0</v>
      </c>
      <c r="M1768" s="598">
        <f t="shared" si="421"/>
        <v>0</v>
      </c>
      <c r="N1768" s="598">
        <f t="shared" si="430"/>
        <v>0</v>
      </c>
      <c r="V1768" s="598">
        <f t="shared" si="431"/>
        <v>0</v>
      </c>
      <c r="W1768" s="612">
        <f t="shared" si="432"/>
        <v>1757</v>
      </c>
      <c r="X1768" s="610"/>
      <c r="Y1768" s="610"/>
      <c r="AC1768">
        <f t="shared" si="422"/>
        <v>1904</v>
      </c>
      <c r="AD1768">
        <f t="shared" si="423"/>
        <v>10</v>
      </c>
      <c r="AE1768">
        <f t="shared" si="424"/>
        <v>0</v>
      </c>
      <c r="AF1768">
        <f>SUM($AE$10:AE1768)</f>
        <v>0</v>
      </c>
      <c r="AG1768">
        <f t="shared" si="425"/>
        <v>0</v>
      </c>
    </row>
    <row r="1769" spans="6:33" x14ac:dyDescent="0.2">
      <c r="F1769" s="610">
        <f t="shared" si="433"/>
        <v>1904</v>
      </c>
      <c r="G1769">
        <f t="shared" si="434"/>
        <v>1758</v>
      </c>
      <c r="H1769" s="612">
        <f t="shared" si="426"/>
        <v>1758</v>
      </c>
      <c r="I1769" s="598">
        <f t="shared" si="427"/>
        <v>0</v>
      </c>
      <c r="J1769" s="598">
        <f t="shared" si="435"/>
        <v>0</v>
      </c>
      <c r="K1769" s="598">
        <f t="shared" si="428"/>
        <v>0</v>
      </c>
      <c r="L1769" s="598">
        <f t="shared" si="429"/>
        <v>0</v>
      </c>
      <c r="M1769" s="598">
        <f t="shared" si="421"/>
        <v>0</v>
      </c>
      <c r="N1769" s="598">
        <f t="shared" si="430"/>
        <v>0</v>
      </c>
      <c r="V1769" s="598">
        <f t="shared" si="431"/>
        <v>0</v>
      </c>
      <c r="W1769" s="612">
        <f t="shared" si="432"/>
        <v>1758</v>
      </c>
      <c r="X1769" s="610"/>
      <c r="Y1769" s="610"/>
      <c r="AC1769">
        <f t="shared" si="422"/>
        <v>1904</v>
      </c>
      <c r="AD1769">
        <f t="shared" si="423"/>
        <v>10</v>
      </c>
      <c r="AE1769">
        <f t="shared" si="424"/>
        <v>0</v>
      </c>
      <c r="AF1769">
        <f>SUM($AE$10:AE1769)</f>
        <v>0</v>
      </c>
      <c r="AG1769">
        <f t="shared" si="425"/>
        <v>0</v>
      </c>
    </row>
    <row r="1770" spans="6:33" x14ac:dyDescent="0.2">
      <c r="F1770" s="610">
        <f t="shared" si="433"/>
        <v>1904</v>
      </c>
      <c r="G1770">
        <f t="shared" si="434"/>
        <v>1759</v>
      </c>
      <c r="H1770" s="612">
        <f t="shared" si="426"/>
        <v>1759</v>
      </c>
      <c r="I1770" s="598">
        <f t="shared" si="427"/>
        <v>0</v>
      </c>
      <c r="J1770" s="598">
        <f t="shared" si="435"/>
        <v>0</v>
      </c>
      <c r="K1770" s="598">
        <f t="shared" si="428"/>
        <v>0</v>
      </c>
      <c r="L1770" s="598">
        <f t="shared" si="429"/>
        <v>0</v>
      </c>
      <c r="M1770" s="598">
        <f t="shared" si="421"/>
        <v>0</v>
      </c>
      <c r="N1770" s="598">
        <f t="shared" si="430"/>
        <v>0</v>
      </c>
      <c r="V1770" s="598">
        <f t="shared" si="431"/>
        <v>0</v>
      </c>
      <c r="W1770" s="612">
        <f t="shared" si="432"/>
        <v>1759</v>
      </c>
      <c r="X1770" s="610"/>
      <c r="Y1770" s="610"/>
      <c r="AC1770">
        <f t="shared" si="422"/>
        <v>1904</v>
      </c>
      <c r="AD1770">
        <f t="shared" si="423"/>
        <v>10</v>
      </c>
      <c r="AE1770">
        <f t="shared" si="424"/>
        <v>0</v>
      </c>
      <c r="AF1770">
        <f>SUM($AE$10:AE1770)</f>
        <v>0</v>
      </c>
      <c r="AG1770">
        <f t="shared" si="425"/>
        <v>0</v>
      </c>
    </row>
    <row r="1771" spans="6:33" x14ac:dyDescent="0.2">
      <c r="F1771" s="610">
        <f t="shared" si="433"/>
        <v>1904</v>
      </c>
      <c r="G1771">
        <f t="shared" si="434"/>
        <v>1760</v>
      </c>
      <c r="H1771" s="612">
        <f t="shared" si="426"/>
        <v>1760</v>
      </c>
      <c r="I1771" s="598">
        <f t="shared" si="427"/>
        <v>0</v>
      </c>
      <c r="J1771" s="598">
        <f t="shared" si="435"/>
        <v>0</v>
      </c>
      <c r="K1771" s="598">
        <f t="shared" si="428"/>
        <v>0</v>
      </c>
      <c r="L1771" s="598">
        <f t="shared" si="429"/>
        <v>0</v>
      </c>
      <c r="M1771" s="598">
        <f t="shared" si="421"/>
        <v>0</v>
      </c>
      <c r="N1771" s="598">
        <f t="shared" si="430"/>
        <v>0</v>
      </c>
      <c r="V1771" s="598">
        <f t="shared" si="431"/>
        <v>0</v>
      </c>
      <c r="W1771" s="612">
        <f t="shared" si="432"/>
        <v>1760</v>
      </c>
      <c r="X1771" s="610"/>
      <c r="Y1771" s="610"/>
      <c r="AC1771">
        <f t="shared" si="422"/>
        <v>1904</v>
      </c>
      <c r="AD1771">
        <f t="shared" si="423"/>
        <v>10</v>
      </c>
      <c r="AE1771">
        <f t="shared" si="424"/>
        <v>0</v>
      </c>
      <c r="AF1771">
        <f>SUM($AE$10:AE1771)</f>
        <v>0</v>
      </c>
      <c r="AG1771">
        <f t="shared" si="425"/>
        <v>0</v>
      </c>
    </row>
    <row r="1772" spans="6:33" x14ac:dyDescent="0.2">
      <c r="F1772" s="610">
        <f t="shared" si="433"/>
        <v>1904</v>
      </c>
      <c r="G1772">
        <f t="shared" si="434"/>
        <v>1761</v>
      </c>
      <c r="H1772" s="612">
        <f t="shared" si="426"/>
        <v>1761</v>
      </c>
      <c r="I1772" s="598">
        <f t="shared" si="427"/>
        <v>0</v>
      </c>
      <c r="J1772" s="598">
        <f t="shared" si="435"/>
        <v>0</v>
      </c>
      <c r="K1772" s="598">
        <f t="shared" si="428"/>
        <v>0</v>
      </c>
      <c r="L1772" s="598">
        <f t="shared" si="429"/>
        <v>0</v>
      </c>
      <c r="M1772" s="598">
        <f t="shared" si="421"/>
        <v>0</v>
      </c>
      <c r="N1772" s="598">
        <f t="shared" si="430"/>
        <v>0</v>
      </c>
      <c r="V1772" s="598">
        <f t="shared" si="431"/>
        <v>0</v>
      </c>
      <c r="W1772" s="612">
        <f t="shared" si="432"/>
        <v>1761</v>
      </c>
      <c r="X1772" s="610"/>
      <c r="Y1772" s="610"/>
      <c r="AC1772">
        <f t="shared" si="422"/>
        <v>1904</v>
      </c>
      <c r="AD1772">
        <f t="shared" si="423"/>
        <v>10</v>
      </c>
      <c r="AE1772">
        <f t="shared" si="424"/>
        <v>0</v>
      </c>
      <c r="AF1772">
        <f>SUM($AE$10:AE1772)</f>
        <v>0</v>
      </c>
      <c r="AG1772">
        <f t="shared" si="425"/>
        <v>0</v>
      </c>
    </row>
    <row r="1773" spans="6:33" x14ac:dyDescent="0.2">
      <c r="F1773" s="610">
        <f t="shared" si="433"/>
        <v>1904</v>
      </c>
      <c r="G1773">
        <f t="shared" si="434"/>
        <v>1762</v>
      </c>
      <c r="H1773" s="612">
        <f t="shared" si="426"/>
        <v>1762</v>
      </c>
      <c r="I1773" s="598">
        <f t="shared" si="427"/>
        <v>0</v>
      </c>
      <c r="J1773" s="598">
        <f t="shared" si="435"/>
        <v>0</v>
      </c>
      <c r="K1773" s="598">
        <f t="shared" si="428"/>
        <v>0</v>
      </c>
      <c r="L1773" s="598">
        <f t="shared" si="429"/>
        <v>0</v>
      </c>
      <c r="M1773" s="598">
        <f t="shared" si="421"/>
        <v>0</v>
      </c>
      <c r="N1773" s="598">
        <f t="shared" si="430"/>
        <v>0</v>
      </c>
      <c r="V1773" s="598">
        <f t="shared" si="431"/>
        <v>0</v>
      </c>
      <c r="W1773" s="612">
        <f t="shared" si="432"/>
        <v>1762</v>
      </c>
      <c r="X1773" s="610"/>
      <c r="Y1773" s="610"/>
      <c r="AC1773">
        <f t="shared" si="422"/>
        <v>1904</v>
      </c>
      <c r="AD1773">
        <f t="shared" si="423"/>
        <v>10</v>
      </c>
      <c r="AE1773">
        <f t="shared" si="424"/>
        <v>0</v>
      </c>
      <c r="AF1773">
        <f>SUM($AE$10:AE1773)</f>
        <v>0</v>
      </c>
      <c r="AG1773">
        <f t="shared" si="425"/>
        <v>0</v>
      </c>
    </row>
    <row r="1774" spans="6:33" x14ac:dyDescent="0.2">
      <c r="F1774" s="610">
        <f t="shared" si="433"/>
        <v>1904</v>
      </c>
      <c r="G1774">
        <f t="shared" si="434"/>
        <v>1763</v>
      </c>
      <c r="H1774" s="612">
        <f t="shared" si="426"/>
        <v>1763</v>
      </c>
      <c r="I1774" s="598">
        <f t="shared" si="427"/>
        <v>0</v>
      </c>
      <c r="J1774" s="598">
        <f t="shared" si="435"/>
        <v>0</v>
      </c>
      <c r="K1774" s="598">
        <f t="shared" si="428"/>
        <v>0</v>
      </c>
      <c r="L1774" s="598">
        <f t="shared" si="429"/>
        <v>0</v>
      </c>
      <c r="M1774" s="598">
        <f t="shared" si="421"/>
        <v>0</v>
      </c>
      <c r="N1774" s="598">
        <f t="shared" si="430"/>
        <v>0</v>
      </c>
      <c r="V1774" s="598">
        <f t="shared" si="431"/>
        <v>0</v>
      </c>
      <c r="W1774" s="612">
        <f t="shared" si="432"/>
        <v>1763</v>
      </c>
      <c r="X1774" s="610"/>
      <c r="Y1774" s="610"/>
      <c r="AC1774">
        <f t="shared" si="422"/>
        <v>1904</v>
      </c>
      <c r="AD1774">
        <f t="shared" si="423"/>
        <v>10</v>
      </c>
      <c r="AE1774">
        <f t="shared" si="424"/>
        <v>0</v>
      </c>
      <c r="AF1774">
        <f>SUM($AE$10:AE1774)</f>
        <v>0</v>
      </c>
      <c r="AG1774">
        <f t="shared" si="425"/>
        <v>0</v>
      </c>
    </row>
    <row r="1775" spans="6:33" x14ac:dyDescent="0.2">
      <c r="F1775" s="610">
        <f t="shared" si="433"/>
        <v>1904</v>
      </c>
      <c r="G1775">
        <f t="shared" si="434"/>
        <v>1764</v>
      </c>
      <c r="H1775" s="612">
        <f t="shared" si="426"/>
        <v>1764</v>
      </c>
      <c r="I1775" s="598">
        <f t="shared" si="427"/>
        <v>0</v>
      </c>
      <c r="J1775" s="598">
        <f t="shared" si="435"/>
        <v>0</v>
      </c>
      <c r="K1775" s="598">
        <f t="shared" si="428"/>
        <v>0</v>
      </c>
      <c r="L1775" s="598">
        <f t="shared" si="429"/>
        <v>0</v>
      </c>
      <c r="M1775" s="598">
        <f t="shared" si="421"/>
        <v>0</v>
      </c>
      <c r="N1775" s="598">
        <f t="shared" si="430"/>
        <v>0</v>
      </c>
      <c r="V1775" s="598">
        <f t="shared" si="431"/>
        <v>0</v>
      </c>
      <c r="W1775" s="612">
        <f t="shared" si="432"/>
        <v>1764</v>
      </c>
      <c r="X1775" s="610"/>
      <c r="Y1775" s="610"/>
      <c r="AC1775">
        <f t="shared" si="422"/>
        <v>1904</v>
      </c>
      <c r="AD1775">
        <f t="shared" si="423"/>
        <v>10</v>
      </c>
      <c r="AE1775">
        <f t="shared" si="424"/>
        <v>0</v>
      </c>
      <c r="AF1775">
        <f>SUM($AE$10:AE1775)</f>
        <v>0</v>
      </c>
      <c r="AG1775">
        <f t="shared" si="425"/>
        <v>0</v>
      </c>
    </row>
    <row r="1776" spans="6:33" x14ac:dyDescent="0.2">
      <c r="F1776" s="610">
        <f t="shared" si="433"/>
        <v>1904</v>
      </c>
      <c r="G1776">
        <f t="shared" si="434"/>
        <v>1765</v>
      </c>
      <c r="H1776" s="612">
        <f t="shared" si="426"/>
        <v>1765</v>
      </c>
      <c r="I1776" s="598">
        <f t="shared" si="427"/>
        <v>0</v>
      </c>
      <c r="J1776" s="598">
        <f t="shared" si="435"/>
        <v>0</v>
      </c>
      <c r="K1776" s="598">
        <f t="shared" si="428"/>
        <v>0</v>
      </c>
      <c r="L1776" s="598">
        <f t="shared" si="429"/>
        <v>0</v>
      </c>
      <c r="M1776" s="598">
        <f t="shared" si="421"/>
        <v>0</v>
      </c>
      <c r="N1776" s="598">
        <f t="shared" si="430"/>
        <v>0</v>
      </c>
      <c r="V1776" s="598">
        <f t="shared" si="431"/>
        <v>0</v>
      </c>
      <c r="W1776" s="612">
        <f t="shared" si="432"/>
        <v>1765</v>
      </c>
      <c r="X1776" s="610"/>
      <c r="Y1776" s="610"/>
      <c r="AC1776">
        <f t="shared" si="422"/>
        <v>1904</v>
      </c>
      <c r="AD1776">
        <f t="shared" si="423"/>
        <v>10</v>
      </c>
      <c r="AE1776">
        <f t="shared" si="424"/>
        <v>0</v>
      </c>
      <c r="AF1776">
        <f>SUM($AE$10:AE1776)</f>
        <v>0</v>
      </c>
      <c r="AG1776">
        <f t="shared" si="425"/>
        <v>0</v>
      </c>
    </row>
    <row r="1777" spans="6:33" x14ac:dyDescent="0.2">
      <c r="F1777" s="610">
        <f t="shared" si="433"/>
        <v>1904</v>
      </c>
      <c r="G1777">
        <f t="shared" si="434"/>
        <v>1766</v>
      </c>
      <c r="H1777" s="612">
        <f t="shared" si="426"/>
        <v>1766</v>
      </c>
      <c r="I1777" s="598">
        <f t="shared" si="427"/>
        <v>0</v>
      </c>
      <c r="J1777" s="598">
        <f t="shared" si="435"/>
        <v>0</v>
      </c>
      <c r="K1777" s="598">
        <f t="shared" si="428"/>
        <v>0</v>
      </c>
      <c r="L1777" s="598">
        <f t="shared" si="429"/>
        <v>0</v>
      </c>
      <c r="M1777" s="598">
        <f t="shared" si="421"/>
        <v>0</v>
      </c>
      <c r="N1777" s="598">
        <f t="shared" si="430"/>
        <v>0</v>
      </c>
      <c r="V1777" s="598">
        <f t="shared" si="431"/>
        <v>0</v>
      </c>
      <c r="W1777" s="612">
        <f t="shared" si="432"/>
        <v>1766</v>
      </c>
      <c r="X1777" s="610"/>
      <c r="Y1777" s="610"/>
      <c r="AC1777">
        <f t="shared" si="422"/>
        <v>1904</v>
      </c>
      <c r="AD1777">
        <f t="shared" si="423"/>
        <v>10</v>
      </c>
      <c r="AE1777">
        <f t="shared" si="424"/>
        <v>0</v>
      </c>
      <c r="AF1777">
        <f>SUM($AE$10:AE1777)</f>
        <v>0</v>
      </c>
      <c r="AG1777">
        <f t="shared" si="425"/>
        <v>0</v>
      </c>
    </row>
    <row r="1778" spans="6:33" x14ac:dyDescent="0.2">
      <c r="F1778" s="610">
        <f t="shared" si="433"/>
        <v>1904</v>
      </c>
      <c r="G1778">
        <f t="shared" si="434"/>
        <v>1767</v>
      </c>
      <c r="H1778" s="612">
        <f t="shared" si="426"/>
        <v>1767</v>
      </c>
      <c r="I1778" s="598">
        <f t="shared" si="427"/>
        <v>0</v>
      </c>
      <c r="J1778" s="598">
        <f t="shared" si="435"/>
        <v>0</v>
      </c>
      <c r="K1778" s="598">
        <f t="shared" si="428"/>
        <v>0</v>
      </c>
      <c r="L1778" s="598">
        <f t="shared" si="429"/>
        <v>0</v>
      </c>
      <c r="M1778" s="598">
        <f t="shared" si="421"/>
        <v>0</v>
      </c>
      <c r="N1778" s="598">
        <f t="shared" si="430"/>
        <v>0</v>
      </c>
      <c r="V1778" s="598">
        <f t="shared" si="431"/>
        <v>0</v>
      </c>
      <c r="W1778" s="612">
        <f t="shared" si="432"/>
        <v>1767</v>
      </c>
      <c r="X1778" s="610"/>
      <c r="Y1778" s="610"/>
      <c r="AC1778">
        <f t="shared" si="422"/>
        <v>1904</v>
      </c>
      <c r="AD1778">
        <f t="shared" si="423"/>
        <v>11</v>
      </c>
      <c r="AE1778">
        <f t="shared" si="424"/>
        <v>0</v>
      </c>
      <c r="AF1778">
        <f>SUM($AE$10:AE1778)</f>
        <v>0</v>
      </c>
      <c r="AG1778">
        <f t="shared" si="425"/>
        <v>0</v>
      </c>
    </row>
    <row r="1779" spans="6:33" x14ac:dyDescent="0.2">
      <c r="F1779" s="610">
        <f t="shared" si="433"/>
        <v>1904</v>
      </c>
      <c r="G1779">
        <f t="shared" si="434"/>
        <v>1768</v>
      </c>
      <c r="H1779" s="612">
        <f t="shared" si="426"/>
        <v>1768</v>
      </c>
      <c r="I1779" s="598">
        <f t="shared" si="427"/>
        <v>0</v>
      </c>
      <c r="J1779" s="598">
        <f t="shared" si="435"/>
        <v>0</v>
      </c>
      <c r="K1779" s="598">
        <f t="shared" si="428"/>
        <v>0</v>
      </c>
      <c r="L1779" s="598">
        <f t="shared" si="429"/>
        <v>0</v>
      </c>
      <c r="M1779" s="598">
        <f t="shared" si="421"/>
        <v>0</v>
      </c>
      <c r="N1779" s="598">
        <f t="shared" si="430"/>
        <v>0</v>
      </c>
      <c r="V1779" s="598">
        <f t="shared" si="431"/>
        <v>0</v>
      </c>
      <c r="W1779" s="612">
        <f t="shared" si="432"/>
        <v>1768</v>
      </c>
      <c r="X1779" s="610"/>
      <c r="Y1779" s="610"/>
      <c r="AC1779">
        <f t="shared" si="422"/>
        <v>1904</v>
      </c>
      <c r="AD1779">
        <f t="shared" si="423"/>
        <v>11</v>
      </c>
      <c r="AE1779">
        <f t="shared" si="424"/>
        <v>0</v>
      </c>
      <c r="AF1779">
        <f>SUM($AE$10:AE1779)</f>
        <v>0</v>
      </c>
      <c r="AG1779">
        <f t="shared" si="425"/>
        <v>0</v>
      </c>
    </row>
    <row r="1780" spans="6:33" x14ac:dyDescent="0.2">
      <c r="F1780" s="610">
        <f t="shared" si="433"/>
        <v>1904</v>
      </c>
      <c r="G1780">
        <f t="shared" si="434"/>
        <v>1769</v>
      </c>
      <c r="H1780" s="612">
        <f t="shared" si="426"/>
        <v>1769</v>
      </c>
      <c r="I1780" s="598">
        <f t="shared" si="427"/>
        <v>0</v>
      </c>
      <c r="J1780" s="598">
        <f t="shared" si="435"/>
        <v>0</v>
      </c>
      <c r="K1780" s="598">
        <f t="shared" si="428"/>
        <v>0</v>
      </c>
      <c r="L1780" s="598">
        <f t="shared" si="429"/>
        <v>0</v>
      </c>
      <c r="M1780" s="598">
        <f t="shared" si="421"/>
        <v>0</v>
      </c>
      <c r="N1780" s="598">
        <f t="shared" si="430"/>
        <v>0</v>
      </c>
      <c r="V1780" s="598">
        <f t="shared" si="431"/>
        <v>0</v>
      </c>
      <c r="W1780" s="612">
        <f t="shared" si="432"/>
        <v>1769</v>
      </c>
      <c r="X1780" s="610"/>
      <c r="Y1780" s="610"/>
      <c r="AC1780">
        <f t="shared" si="422"/>
        <v>1904</v>
      </c>
      <c r="AD1780">
        <f t="shared" si="423"/>
        <v>11</v>
      </c>
      <c r="AE1780">
        <f t="shared" si="424"/>
        <v>0</v>
      </c>
      <c r="AF1780">
        <f>SUM($AE$10:AE1780)</f>
        <v>0</v>
      </c>
      <c r="AG1780">
        <f t="shared" si="425"/>
        <v>0</v>
      </c>
    </row>
    <row r="1781" spans="6:33" x14ac:dyDescent="0.2">
      <c r="F1781" s="610">
        <f t="shared" si="433"/>
        <v>1904</v>
      </c>
      <c r="G1781">
        <f t="shared" si="434"/>
        <v>1770</v>
      </c>
      <c r="H1781" s="612">
        <f t="shared" si="426"/>
        <v>1770</v>
      </c>
      <c r="I1781" s="598">
        <f t="shared" si="427"/>
        <v>0</v>
      </c>
      <c r="J1781" s="598">
        <f t="shared" si="435"/>
        <v>0</v>
      </c>
      <c r="K1781" s="598">
        <f t="shared" si="428"/>
        <v>0</v>
      </c>
      <c r="L1781" s="598">
        <f t="shared" si="429"/>
        <v>0</v>
      </c>
      <c r="M1781" s="598">
        <f t="shared" si="421"/>
        <v>0</v>
      </c>
      <c r="N1781" s="598">
        <f t="shared" si="430"/>
        <v>0</v>
      </c>
      <c r="V1781" s="598">
        <f t="shared" si="431"/>
        <v>0</v>
      </c>
      <c r="W1781" s="612">
        <f t="shared" si="432"/>
        <v>1770</v>
      </c>
      <c r="X1781" s="610"/>
      <c r="Y1781" s="610"/>
      <c r="AC1781">
        <f t="shared" si="422"/>
        <v>1904</v>
      </c>
      <c r="AD1781">
        <f t="shared" si="423"/>
        <v>11</v>
      </c>
      <c r="AE1781">
        <f t="shared" si="424"/>
        <v>0</v>
      </c>
      <c r="AF1781">
        <f>SUM($AE$10:AE1781)</f>
        <v>0</v>
      </c>
      <c r="AG1781">
        <f t="shared" si="425"/>
        <v>0</v>
      </c>
    </row>
    <row r="1782" spans="6:33" x14ac:dyDescent="0.2">
      <c r="F1782" s="610">
        <f t="shared" si="433"/>
        <v>1904</v>
      </c>
      <c r="G1782">
        <f t="shared" si="434"/>
        <v>1771</v>
      </c>
      <c r="H1782" s="612">
        <f t="shared" si="426"/>
        <v>1771</v>
      </c>
      <c r="I1782" s="598">
        <f t="shared" si="427"/>
        <v>0</v>
      </c>
      <c r="J1782" s="598">
        <f t="shared" si="435"/>
        <v>0</v>
      </c>
      <c r="K1782" s="598">
        <f t="shared" si="428"/>
        <v>0</v>
      </c>
      <c r="L1782" s="598">
        <f t="shared" si="429"/>
        <v>0</v>
      </c>
      <c r="M1782" s="598">
        <f t="shared" si="421"/>
        <v>0</v>
      </c>
      <c r="N1782" s="598">
        <f t="shared" si="430"/>
        <v>0</v>
      </c>
      <c r="V1782" s="598">
        <f t="shared" si="431"/>
        <v>0</v>
      </c>
      <c r="W1782" s="612">
        <f t="shared" si="432"/>
        <v>1771</v>
      </c>
      <c r="X1782" s="610"/>
      <c r="Y1782" s="610"/>
      <c r="AC1782">
        <f t="shared" si="422"/>
        <v>1904</v>
      </c>
      <c r="AD1782">
        <f t="shared" si="423"/>
        <v>11</v>
      </c>
      <c r="AE1782">
        <f t="shared" si="424"/>
        <v>0</v>
      </c>
      <c r="AF1782">
        <f>SUM($AE$10:AE1782)</f>
        <v>0</v>
      </c>
      <c r="AG1782">
        <f t="shared" si="425"/>
        <v>0</v>
      </c>
    </row>
    <row r="1783" spans="6:33" x14ac:dyDescent="0.2">
      <c r="F1783" s="610">
        <f t="shared" si="433"/>
        <v>1904</v>
      </c>
      <c r="G1783">
        <f t="shared" si="434"/>
        <v>1772</v>
      </c>
      <c r="H1783" s="612">
        <f t="shared" si="426"/>
        <v>1772</v>
      </c>
      <c r="I1783" s="598">
        <f t="shared" si="427"/>
        <v>0</v>
      </c>
      <c r="J1783" s="598">
        <f t="shared" si="435"/>
        <v>0</v>
      </c>
      <c r="K1783" s="598">
        <f t="shared" si="428"/>
        <v>0</v>
      </c>
      <c r="L1783" s="598">
        <f t="shared" si="429"/>
        <v>0</v>
      </c>
      <c r="M1783" s="598">
        <f t="shared" si="421"/>
        <v>0</v>
      </c>
      <c r="N1783" s="598">
        <f t="shared" si="430"/>
        <v>0</v>
      </c>
      <c r="V1783" s="598">
        <f t="shared" si="431"/>
        <v>0</v>
      </c>
      <c r="W1783" s="612">
        <f t="shared" si="432"/>
        <v>1772</v>
      </c>
      <c r="X1783" s="610"/>
      <c r="Y1783" s="610"/>
      <c r="AC1783">
        <f t="shared" si="422"/>
        <v>1904</v>
      </c>
      <c r="AD1783">
        <f t="shared" si="423"/>
        <v>11</v>
      </c>
      <c r="AE1783">
        <f t="shared" si="424"/>
        <v>0</v>
      </c>
      <c r="AF1783">
        <f>SUM($AE$10:AE1783)</f>
        <v>0</v>
      </c>
      <c r="AG1783">
        <f t="shared" si="425"/>
        <v>0</v>
      </c>
    </row>
    <row r="1784" spans="6:33" x14ac:dyDescent="0.2">
      <c r="F1784" s="610">
        <f t="shared" si="433"/>
        <v>1904</v>
      </c>
      <c r="G1784">
        <f t="shared" si="434"/>
        <v>1773</v>
      </c>
      <c r="H1784" s="612">
        <f t="shared" si="426"/>
        <v>1773</v>
      </c>
      <c r="I1784" s="598">
        <f t="shared" si="427"/>
        <v>0</v>
      </c>
      <c r="J1784" s="598">
        <f t="shared" si="435"/>
        <v>0</v>
      </c>
      <c r="K1784" s="598">
        <f t="shared" si="428"/>
        <v>0</v>
      </c>
      <c r="L1784" s="598">
        <f t="shared" si="429"/>
        <v>0</v>
      </c>
      <c r="M1784" s="598">
        <f t="shared" si="421"/>
        <v>0</v>
      </c>
      <c r="N1784" s="598">
        <f t="shared" si="430"/>
        <v>0</v>
      </c>
      <c r="V1784" s="598">
        <f t="shared" si="431"/>
        <v>0</v>
      </c>
      <c r="W1784" s="612">
        <f t="shared" si="432"/>
        <v>1773</v>
      </c>
      <c r="X1784" s="610"/>
      <c r="Y1784" s="610"/>
      <c r="AC1784">
        <f t="shared" si="422"/>
        <v>1904</v>
      </c>
      <c r="AD1784">
        <f t="shared" si="423"/>
        <v>11</v>
      </c>
      <c r="AE1784">
        <f t="shared" si="424"/>
        <v>0</v>
      </c>
      <c r="AF1784">
        <f>SUM($AE$10:AE1784)</f>
        <v>0</v>
      </c>
      <c r="AG1784">
        <f t="shared" si="425"/>
        <v>0</v>
      </c>
    </row>
    <row r="1785" spans="6:33" x14ac:dyDescent="0.2">
      <c r="F1785" s="610">
        <f t="shared" si="433"/>
        <v>1904</v>
      </c>
      <c r="G1785">
        <f t="shared" si="434"/>
        <v>1774</v>
      </c>
      <c r="H1785" s="612">
        <f t="shared" si="426"/>
        <v>1774</v>
      </c>
      <c r="I1785" s="598">
        <f t="shared" si="427"/>
        <v>0</v>
      </c>
      <c r="J1785" s="598">
        <f t="shared" si="435"/>
        <v>0</v>
      </c>
      <c r="K1785" s="598">
        <f t="shared" si="428"/>
        <v>0</v>
      </c>
      <c r="L1785" s="598">
        <f t="shared" si="429"/>
        <v>0</v>
      </c>
      <c r="M1785" s="598">
        <f t="shared" si="421"/>
        <v>0</v>
      </c>
      <c r="N1785" s="598">
        <f t="shared" si="430"/>
        <v>0</v>
      </c>
      <c r="V1785" s="598">
        <f t="shared" si="431"/>
        <v>0</v>
      </c>
      <c r="W1785" s="612">
        <f t="shared" si="432"/>
        <v>1774</v>
      </c>
      <c r="X1785" s="610"/>
      <c r="Y1785" s="610"/>
      <c r="AC1785">
        <f t="shared" si="422"/>
        <v>1904</v>
      </c>
      <c r="AD1785">
        <f t="shared" si="423"/>
        <v>11</v>
      </c>
      <c r="AE1785">
        <f t="shared" si="424"/>
        <v>0</v>
      </c>
      <c r="AF1785">
        <f>SUM($AE$10:AE1785)</f>
        <v>0</v>
      </c>
      <c r="AG1785">
        <f t="shared" si="425"/>
        <v>0</v>
      </c>
    </row>
    <row r="1786" spans="6:33" x14ac:dyDescent="0.2">
      <c r="F1786" s="610">
        <f t="shared" si="433"/>
        <v>1904</v>
      </c>
      <c r="G1786">
        <f t="shared" si="434"/>
        <v>1775</v>
      </c>
      <c r="H1786" s="612">
        <f t="shared" si="426"/>
        <v>1775</v>
      </c>
      <c r="I1786" s="598">
        <f t="shared" si="427"/>
        <v>0</v>
      </c>
      <c r="J1786" s="598">
        <f t="shared" si="435"/>
        <v>0</v>
      </c>
      <c r="K1786" s="598">
        <f t="shared" si="428"/>
        <v>0</v>
      </c>
      <c r="L1786" s="598">
        <f t="shared" si="429"/>
        <v>0</v>
      </c>
      <c r="M1786" s="598">
        <f t="shared" si="421"/>
        <v>0</v>
      </c>
      <c r="N1786" s="598">
        <f t="shared" si="430"/>
        <v>0</v>
      </c>
      <c r="V1786" s="598">
        <f t="shared" si="431"/>
        <v>0</v>
      </c>
      <c r="W1786" s="612">
        <f t="shared" si="432"/>
        <v>1775</v>
      </c>
      <c r="X1786" s="610"/>
      <c r="Y1786" s="610"/>
      <c r="AC1786">
        <f t="shared" si="422"/>
        <v>1904</v>
      </c>
      <c r="AD1786">
        <f t="shared" si="423"/>
        <v>11</v>
      </c>
      <c r="AE1786">
        <f t="shared" si="424"/>
        <v>0</v>
      </c>
      <c r="AF1786">
        <f>SUM($AE$10:AE1786)</f>
        <v>0</v>
      </c>
      <c r="AG1786">
        <f t="shared" si="425"/>
        <v>0</v>
      </c>
    </row>
    <row r="1787" spans="6:33" x14ac:dyDescent="0.2">
      <c r="F1787" s="610">
        <f t="shared" si="433"/>
        <v>1904</v>
      </c>
      <c r="G1787">
        <f t="shared" si="434"/>
        <v>1776</v>
      </c>
      <c r="H1787" s="612">
        <f t="shared" si="426"/>
        <v>1776</v>
      </c>
      <c r="I1787" s="598">
        <f t="shared" si="427"/>
        <v>0</v>
      </c>
      <c r="J1787" s="598">
        <f t="shared" si="435"/>
        <v>0</v>
      </c>
      <c r="K1787" s="598">
        <f t="shared" si="428"/>
        <v>0</v>
      </c>
      <c r="L1787" s="598">
        <f t="shared" si="429"/>
        <v>0</v>
      </c>
      <c r="M1787" s="598">
        <f t="shared" si="421"/>
        <v>0</v>
      </c>
      <c r="N1787" s="598">
        <f t="shared" si="430"/>
        <v>0</v>
      </c>
      <c r="V1787" s="598">
        <f t="shared" si="431"/>
        <v>0</v>
      </c>
      <c r="W1787" s="612">
        <f t="shared" si="432"/>
        <v>1776</v>
      </c>
      <c r="X1787" s="610"/>
      <c r="Y1787" s="610"/>
      <c r="AC1787">
        <f t="shared" si="422"/>
        <v>1904</v>
      </c>
      <c r="AD1787">
        <f t="shared" si="423"/>
        <v>11</v>
      </c>
      <c r="AE1787">
        <f t="shared" si="424"/>
        <v>0</v>
      </c>
      <c r="AF1787">
        <f>SUM($AE$10:AE1787)</f>
        <v>0</v>
      </c>
      <c r="AG1787">
        <f t="shared" si="425"/>
        <v>0</v>
      </c>
    </row>
    <row r="1788" spans="6:33" x14ac:dyDescent="0.2">
      <c r="F1788" s="610">
        <f t="shared" si="433"/>
        <v>1904</v>
      </c>
      <c r="G1788">
        <f t="shared" si="434"/>
        <v>1777</v>
      </c>
      <c r="H1788" s="612">
        <f t="shared" si="426"/>
        <v>1777</v>
      </c>
      <c r="I1788" s="598">
        <f t="shared" si="427"/>
        <v>0</v>
      </c>
      <c r="J1788" s="598">
        <f t="shared" si="435"/>
        <v>0</v>
      </c>
      <c r="K1788" s="598">
        <f t="shared" si="428"/>
        <v>0</v>
      </c>
      <c r="L1788" s="598">
        <f t="shared" si="429"/>
        <v>0</v>
      </c>
      <c r="M1788" s="598">
        <f t="shared" si="421"/>
        <v>0</v>
      </c>
      <c r="N1788" s="598">
        <f t="shared" si="430"/>
        <v>0</v>
      </c>
      <c r="V1788" s="598">
        <f t="shared" si="431"/>
        <v>0</v>
      </c>
      <c r="W1788" s="612">
        <f t="shared" si="432"/>
        <v>1777</v>
      </c>
      <c r="X1788" s="610"/>
      <c r="Y1788" s="610"/>
      <c r="AC1788">
        <f t="shared" si="422"/>
        <v>1904</v>
      </c>
      <c r="AD1788">
        <f t="shared" si="423"/>
        <v>11</v>
      </c>
      <c r="AE1788">
        <f t="shared" si="424"/>
        <v>0</v>
      </c>
      <c r="AF1788">
        <f>SUM($AE$10:AE1788)</f>
        <v>0</v>
      </c>
      <c r="AG1788">
        <f t="shared" si="425"/>
        <v>0</v>
      </c>
    </row>
    <row r="1789" spans="6:33" x14ac:dyDescent="0.2">
      <c r="F1789" s="610">
        <f t="shared" si="433"/>
        <v>1904</v>
      </c>
      <c r="G1789">
        <f t="shared" si="434"/>
        <v>1778</v>
      </c>
      <c r="H1789" s="612">
        <f t="shared" si="426"/>
        <v>1778</v>
      </c>
      <c r="I1789" s="598">
        <f t="shared" si="427"/>
        <v>0</v>
      </c>
      <c r="J1789" s="598">
        <f t="shared" si="435"/>
        <v>0</v>
      </c>
      <c r="K1789" s="598">
        <f t="shared" si="428"/>
        <v>0</v>
      </c>
      <c r="L1789" s="598">
        <f t="shared" si="429"/>
        <v>0</v>
      </c>
      <c r="M1789" s="598">
        <f t="shared" si="421"/>
        <v>0</v>
      </c>
      <c r="N1789" s="598">
        <f t="shared" si="430"/>
        <v>0</v>
      </c>
      <c r="V1789" s="598">
        <f t="shared" si="431"/>
        <v>0</v>
      </c>
      <c r="W1789" s="612">
        <f t="shared" si="432"/>
        <v>1778</v>
      </c>
      <c r="X1789" s="610"/>
      <c r="Y1789" s="610"/>
      <c r="AC1789">
        <f t="shared" si="422"/>
        <v>1904</v>
      </c>
      <c r="AD1789">
        <f t="shared" si="423"/>
        <v>11</v>
      </c>
      <c r="AE1789">
        <f t="shared" si="424"/>
        <v>0</v>
      </c>
      <c r="AF1789">
        <f>SUM($AE$10:AE1789)</f>
        <v>0</v>
      </c>
      <c r="AG1789">
        <f t="shared" si="425"/>
        <v>0</v>
      </c>
    </row>
    <row r="1790" spans="6:33" x14ac:dyDescent="0.2">
      <c r="F1790" s="610">
        <f t="shared" si="433"/>
        <v>1904</v>
      </c>
      <c r="G1790">
        <f t="shared" si="434"/>
        <v>1779</v>
      </c>
      <c r="H1790" s="612">
        <f t="shared" si="426"/>
        <v>1779</v>
      </c>
      <c r="I1790" s="598">
        <f t="shared" si="427"/>
        <v>0</v>
      </c>
      <c r="J1790" s="598">
        <f t="shared" si="435"/>
        <v>0</v>
      </c>
      <c r="K1790" s="598">
        <f t="shared" si="428"/>
        <v>0</v>
      </c>
      <c r="L1790" s="598">
        <f t="shared" si="429"/>
        <v>0</v>
      </c>
      <c r="M1790" s="598">
        <f t="shared" si="421"/>
        <v>0</v>
      </c>
      <c r="N1790" s="598">
        <f t="shared" si="430"/>
        <v>0</v>
      </c>
      <c r="V1790" s="598">
        <f t="shared" si="431"/>
        <v>0</v>
      </c>
      <c r="W1790" s="612">
        <f t="shared" si="432"/>
        <v>1779</v>
      </c>
      <c r="X1790" s="610"/>
      <c r="Y1790" s="610"/>
      <c r="AC1790">
        <f t="shared" si="422"/>
        <v>1904</v>
      </c>
      <c r="AD1790">
        <f t="shared" si="423"/>
        <v>11</v>
      </c>
      <c r="AE1790">
        <f t="shared" si="424"/>
        <v>0</v>
      </c>
      <c r="AF1790">
        <f>SUM($AE$10:AE1790)</f>
        <v>0</v>
      </c>
      <c r="AG1790">
        <f t="shared" si="425"/>
        <v>0</v>
      </c>
    </row>
    <row r="1791" spans="6:33" x14ac:dyDescent="0.2">
      <c r="F1791" s="610">
        <f t="shared" si="433"/>
        <v>1904</v>
      </c>
      <c r="G1791">
        <f t="shared" si="434"/>
        <v>1780</v>
      </c>
      <c r="H1791" s="612">
        <f t="shared" si="426"/>
        <v>1780</v>
      </c>
      <c r="I1791" s="598">
        <f t="shared" si="427"/>
        <v>0</v>
      </c>
      <c r="J1791" s="598">
        <f t="shared" si="435"/>
        <v>0</v>
      </c>
      <c r="K1791" s="598">
        <f t="shared" si="428"/>
        <v>0</v>
      </c>
      <c r="L1791" s="598">
        <f t="shared" si="429"/>
        <v>0</v>
      </c>
      <c r="M1791" s="598">
        <f t="shared" si="421"/>
        <v>0</v>
      </c>
      <c r="N1791" s="598">
        <f t="shared" si="430"/>
        <v>0</v>
      </c>
      <c r="V1791" s="598">
        <f t="shared" si="431"/>
        <v>0</v>
      </c>
      <c r="W1791" s="612">
        <f t="shared" si="432"/>
        <v>1780</v>
      </c>
      <c r="X1791" s="610"/>
      <c r="Y1791" s="610"/>
      <c r="AC1791">
        <f t="shared" si="422"/>
        <v>1904</v>
      </c>
      <c r="AD1791">
        <f t="shared" si="423"/>
        <v>11</v>
      </c>
      <c r="AE1791">
        <f t="shared" si="424"/>
        <v>0</v>
      </c>
      <c r="AF1791">
        <f>SUM($AE$10:AE1791)</f>
        <v>0</v>
      </c>
      <c r="AG1791">
        <f t="shared" si="425"/>
        <v>0</v>
      </c>
    </row>
    <row r="1792" spans="6:33" x14ac:dyDescent="0.2">
      <c r="F1792" s="610">
        <f t="shared" si="433"/>
        <v>1904</v>
      </c>
      <c r="G1792">
        <f t="shared" si="434"/>
        <v>1781</v>
      </c>
      <c r="H1792" s="612">
        <f t="shared" si="426"/>
        <v>1781</v>
      </c>
      <c r="I1792" s="598">
        <f t="shared" si="427"/>
        <v>0</v>
      </c>
      <c r="J1792" s="598">
        <f t="shared" si="435"/>
        <v>0</v>
      </c>
      <c r="K1792" s="598">
        <f t="shared" si="428"/>
        <v>0</v>
      </c>
      <c r="L1792" s="598">
        <f t="shared" si="429"/>
        <v>0</v>
      </c>
      <c r="M1792" s="598">
        <f t="shared" si="421"/>
        <v>0</v>
      </c>
      <c r="N1792" s="598">
        <f t="shared" si="430"/>
        <v>0</v>
      </c>
      <c r="V1792" s="598">
        <f t="shared" si="431"/>
        <v>0</v>
      </c>
      <c r="W1792" s="612">
        <f t="shared" si="432"/>
        <v>1781</v>
      </c>
      <c r="X1792" s="610"/>
      <c r="Y1792" s="610"/>
      <c r="AC1792">
        <f t="shared" si="422"/>
        <v>1904</v>
      </c>
      <c r="AD1792">
        <f t="shared" si="423"/>
        <v>11</v>
      </c>
      <c r="AE1792">
        <f t="shared" si="424"/>
        <v>0</v>
      </c>
      <c r="AF1792">
        <f>SUM($AE$10:AE1792)</f>
        <v>0</v>
      </c>
      <c r="AG1792">
        <f t="shared" si="425"/>
        <v>0</v>
      </c>
    </row>
    <row r="1793" spans="6:33" x14ac:dyDescent="0.2">
      <c r="F1793" s="610">
        <f t="shared" si="433"/>
        <v>1904</v>
      </c>
      <c r="G1793">
        <f t="shared" si="434"/>
        <v>1782</v>
      </c>
      <c r="H1793" s="612">
        <f t="shared" si="426"/>
        <v>1782</v>
      </c>
      <c r="I1793" s="598">
        <f t="shared" si="427"/>
        <v>0</v>
      </c>
      <c r="J1793" s="598">
        <f t="shared" si="435"/>
        <v>0</v>
      </c>
      <c r="K1793" s="598">
        <f t="shared" si="428"/>
        <v>0</v>
      </c>
      <c r="L1793" s="598">
        <f t="shared" si="429"/>
        <v>0</v>
      </c>
      <c r="M1793" s="598">
        <f t="shared" si="421"/>
        <v>0</v>
      </c>
      <c r="N1793" s="598">
        <f t="shared" si="430"/>
        <v>0</v>
      </c>
      <c r="V1793" s="598">
        <f t="shared" si="431"/>
        <v>0</v>
      </c>
      <c r="W1793" s="612">
        <f t="shared" si="432"/>
        <v>1782</v>
      </c>
      <c r="X1793" s="610"/>
      <c r="Y1793" s="610"/>
      <c r="AC1793">
        <f t="shared" si="422"/>
        <v>1904</v>
      </c>
      <c r="AD1793">
        <f t="shared" si="423"/>
        <v>11</v>
      </c>
      <c r="AE1793">
        <f t="shared" si="424"/>
        <v>0</v>
      </c>
      <c r="AF1793">
        <f>SUM($AE$10:AE1793)</f>
        <v>0</v>
      </c>
      <c r="AG1793">
        <f t="shared" si="425"/>
        <v>0</v>
      </c>
    </row>
    <row r="1794" spans="6:33" x14ac:dyDescent="0.2">
      <c r="F1794" s="610">
        <f t="shared" si="433"/>
        <v>1904</v>
      </c>
      <c r="G1794">
        <f t="shared" si="434"/>
        <v>1783</v>
      </c>
      <c r="H1794" s="612">
        <f t="shared" si="426"/>
        <v>1783</v>
      </c>
      <c r="I1794" s="598">
        <f t="shared" si="427"/>
        <v>0</v>
      </c>
      <c r="J1794" s="598">
        <f t="shared" si="435"/>
        <v>0</v>
      </c>
      <c r="K1794" s="598">
        <f t="shared" si="428"/>
        <v>0</v>
      </c>
      <c r="L1794" s="598">
        <f t="shared" si="429"/>
        <v>0</v>
      </c>
      <c r="M1794" s="598">
        <f t="shared" si="421"/>
        <v>0</v>
      </c>
      <c r="N1794" s="598">
        <f t="shared" si="430"/>
        <v>0</v>
      </c>
      <c r="V1794" s="598">
        <f t="shared" si="431"/>
        <v>0</v>
      </c>
      <c r="W1794" s="612">
        <f t="shared" si="432"/>
        <v>1783</v>
      </c>
      <c r="X1794" s="610"/>
      <c r="Y1794" s="610"/>
      <c r="AC1794">
        <f t="shared" si="422"/>
        <v>1904</v>
      </c>
      <c r="AD1794">
        <f t="shared" si="423"/>
        <v>11</v>
      </c>
      <c r="AE1794">
        <f t="shared" si="424"/>
        <v>0</v>
      </c>
      <c r="AF1794">
        <f>SUM($AE$10:AE1794)</f>
        <v>0</v>
      </c>
      <c r="AG1794">
        <f t="shared" si="425"/>
        <v>0</v>
      </c>
    </row>
    <row r="1795" spans="6:33" x14ac:dyDescent="0.2">
      <c r="F1795" s="610">
        <f t="shared" si="433"/>
        <v>1904</v>
      </c>
      <c r="G1795">
        <f t="shared" si="434"/>
        <v>1784</v>
      </c>
      <c r="H1795" s="612">
        <f t="shared" si="426"/>
        <v>1784</v>
      </c>
      <c r="I1795" s="598">
        <f t="shared" si="427"/>
        <v>0</v>
      </c>
      <c r="J1795" s="598">
        <f t="shared" si="435"/>
        <v>0</v>
      </c>
      <c r="K1795" s="598">
        <f t="shared" si="428"/>
        <v>0</v>
      </c>
      <c r="L1795" s="598">
        <f t="shared" si="429"/>
        <v>0</v>
      </c>
      <c r="M1795" s="598">
        <f t="shared" si="421"/>
        <v>0</v>
      </c>
      <c r="N1795" s="598">
        <f t="shared" si="430"/>
        <v>0</v>
      </c>
      <c r="V1795" s="598">
        <f t="shared" si="431"/>
        <v>0</v>
      </c>
      <c r="W1795" s="612">
        <f t="shared" si="432"/>
        <v>1784</v>
      </c>
      <c r="X1795" s="610"/>
      <c r="Y1795" s="610"/>
      <c r="AC1795">
        <f t="shared" si="422"/>
        <v>1904</v>
      </c>
      <c r="AD1795">
        <f t="shared" si="423"/>
        <v>11</v>
      </c>
      <c r="AE1795">
        <f t="shared" si="424"/>
        <v>0</v>
      </c>
      <c r="AF1795">
        <f>SUM($AE$10:AE1795)</f>
        <v>0</v>
      </c>
      <c r="AG1795">
        <f t="shared" si="425"/>
        <v>0</v>
      </c>
    </row>
    <row r="1796" spans="6:33" x14ac:dyDescent="0.2">
      <c r="F1796" s="610">
        <f t="shared" si="433"/>
        <v>1904</v>
      </c>
      <c r="G1796">
        <f t="shared" si="434"/>
        <v>1785</v>
      </c>
      <c r="H1796" s="612">
        <f t="shared" si="426"/>
        <v>1785</v>
      </c>
      <c r="I1796" s="598">
        <f t="shared" si="427"/>
        <v>0</v>
      </c>
      <c r="J1796" s="598">
        <f t="shared" si="435"/>
        <v>0</v>
      </c>
      <c r="K1796" s="598">
        <f t="shared" si="428"/>
        <v>0</v>
      </c>
      <c r="L1796" s="598">
        <f t="shared" si="429"/>
        <v>0</v>
      </c>
      <c r="M1796" s="598">
        <f t="shared" si="421"/>
        <v>0</v>
      </c>
      <c r="N1796" s="598">
        <f t="shared" si="430"/>
        <v>0</v>
      </c>
      <c r="V1796" s="598">
        <f t="shared" si="431"/>
        <v>0</v>
      </c>
      <c r="W1796" s="612">
        <f t="shared" si="432"/>
        <v>1785</v>
      </c>
      <c r="X1796" s="610"/>
      <c r="Y1796" s="610"/>
      <c r="AC1796">
        <f t="shared" si="422"/>
        <v>1904</v>
      </c>
      <c r="AD1796">
        <f t="shared" si="423"/>
        <v>11</v>
      </c>
      <c r="AE1796">
        <f t="shared" si="424"/>
        <v>0</v>
      </c>
      <c r="AF1796">
        <f>SUM($AE$10:AE1796)</f>
        <v>0</v>
      </c>
      <c r="AG1796">
        <f t="shared" si="425"/>
        <v>0</v>
      </c>
    </row>
    <row r="1797" spans="6:33" x14ac:dyDescent="0.2">
      <c r="F1797" s="610">
        <f t="shared" si="433"/>
        <v>1904</v>
      </c>
      <c r="G1797">
        <f t="shared" si="434"/>
        <v>1786</v>
      </c>
      <c r="H1797" s="612">
        <f t="shared" si="426"/>
        <v>1786</v>
      </c>
      <c r="I1797" s="598">
        <f t="shared" si="427"/>
        <v>0</v>
      </c>
      <c r="J1797" s="598">
        <f t="shared" si="435"/>
        <v>0</v>
      </c>
      <c r="K1797" s="598">
        <f t="shared" si="428"/>
        <v>0</v>
      </c>
      <c r="L1797" s="598">
        <f t="shared" si="429"/>
        <v>0</v>
      </c>
      <c r="M1797" s="598">
        <f t="shared" si="421"/>
        <v>0</v>
      </c>
      <c r="N1797" s="598">
        <f t="shared" si="430"/>
        <v>0</v>
      </c>
      <c r="V1797" s="598">
        <f t="shared" si="431"/>
        <v>0</v>
      </c>
      <c r="W1797" s="612">
        <f t="shared" si="432"/>
        <v>1786</v>
      </c>
      <c r="X1797" s="610"/>
      <c r="Y1797" s="610"/>
      <c r="AC1797">
        <f t="shared" si="422"/>
        <v>1904</v>
      </c>
      <c r="AD1797">
        <f t="shared" si="423"/>
        <v>11</v>
      </c>
      <c r="AE1797">
        <f t="shared" si="424"/>
        <v>0</v>
      </c>
      <c r="AF1797">
        <f>SUM($AE$10:AE1797)</f>
        <v>0</v>
      </c>
      <c r="AG1797">
        <f t="shared" si="425"/>
        <v>0</v>
      </c>
    </row>
    <row r="1798" spans="6:33" x14ac:dyDescent="0.2">
      <c r="F1798" s="610">
        <f t="shared" si="433"/>
        <v>1904</v>
      </c>
      <c r="G1798">
        <f t="shared" si="434"/>
        <v>1787</v>
      </c>
      <c r="H1798" s="612">
        <f t="shared" si="426"/>
        <v>1787</v>
      </c>
      <c r="I1798" s="598">
        <f t="shared" si="427"/>
        <v>0</v>
      </c>
      <c r="J1798" s="598">
        <f t="shared" si="435"/>
        <v>0</v>
      </c>
      <c r="K1798" s="598">
        <f t="shared" si="428"/>
        <v>0</v>
      </c>
      <c r="L1798" s="598">
        <f t="shared" si="429"/>
        <v>0</v>
      </c>
      <c r="M1798" s="598">
        <f t="shared" si="421"/>
        <v>0</v>
      </c>
      <c r="N1798" s="598">
        <f t="shared" si="430"/>
        <v>0</v>
      </c>
      <c r="V1798" s="598">
        <f t="shared" si="431"/>
        <v>0</v>
      </c>
      <c r="W1798" s="612">
        <f t="shared" si="432"/>
        <v>1787</v>
      </c>
      <c r="X1798" s="610"/>
      <c r="Y1798" s="610"/>
      <c r="AC1798">
        <f t="shared" si="422"/>
        <v>1904</v>
      </c>
      <c r="AD1798">
        <f t="shared" si="423"/>
        <v>11</v>
      </c>
      <c r="AE1798">
        <f t="shared" si="424"/>
        <v>0</v>
      </c>
      <c r="AF1798">
        <f>SUM($AE$10:AE1798)</f>
        <v>0</v>
      </c>
      <c r="AG1798">
        <f t="shared" si="425"/>
        <v>0</v>
      </c>
    </row>
    <row r="1799" spans="6:33" x14ac:dyDescent="0.2">
      <c r="F1799" s="610">
        <f t="shared" si="433"/>
        <v>1904</v>
      </c>
      <c r="G1799">
        <f t="shared" si="434"/>
        <v>1788</v>
      </c>
      <c r="H1799" s="612">
        <f t="shared" si="426"/>
        <v>1788</v>
      </c>
      <c r="I1799" s="598">
        <f t="shared" si="427"/>
        <v>0</v>
      </c>
      <c r="J1799" s="598">
        <f t="shared" si="435"/>
        <v>0</v>
      </c>
      <c r="K1799" s="598">
        <f t="shared" si="428"/>
        <v>0</v>
      </c>
      <c r="L1799" s="598">
        <f t="shared" si="429"/>
        <v>0</v>
      </c>
      <c r="M1799" s="598">
        <f t="shared" si="421"/>
        <v>0</v>
      </c>
      <c r="N1799" s="598">
        <f t="shared" si="430"/>
        <v>0</v>
      </c>
      <c r="V1799" s="598">
        <f t="shared" si="431"/>
        <v>0</v>
      </c>
      <c r="W1799" s="612">
        <f t="shared" si="432"/>
        <v>1788</v>
      </c>
      <c r="X1799" s="610"/>
      <c r="Y1799" s="610"/>
      <c r="AC1799">
        <f t="shared" si="422"/>
        <v>1904</v>
      </c>
      <c r="AD1799">
        <f t="shared" si="423"/>
        <v>11</v>
      </c>
      <c r="AE1799">
        <f t="shared" si="424"/>
        <v>0</v>
      </c>
      <c r="AF1799">
        <f>SUM($AE$10:AE1799)</f>
        <v>0</v>
      </c>
      <c r="AG1799">
        <f t="shared" si="425"/>
        <v>0</v>
      </c>
    </row>
    <row r="1800" spans="6:33" x14ac:dyDescent="0.2">
      <c r="F1800" s="610">
        <f t="shared" si="433"/>
        <v>1904</v>
      </c>
      <c r="G1800">
        <f t="shared" si="434"/>
        <v>1789</v>
      </c>
      <c r="H1800" s="612">
        <f t="shared" si="426"/>
        <v>1789</v>
      </c>
      <c r="I1800" s="598">
        <f t="shared" si="427"/>
        <v>0</v>
      </c>
      <c r="J1800" s="598">
        <f t="shared" si="435"/>
        <v>0</v>
      </c>
      <c r="K1800" s="598">
        <f t="shared" si="428"/>
        <v>0</v>
      </c>
      <c r="L1800" s="598">
        <f t="shared" si="429"/>
        <v>0</v>
      </c>
      <c r="M1800" s="598">
        <f t="shared" si="421"/>
        <v>0</v>
      </c>
      <c r="N1800" s="598">
        <f t="shared" si="430"/>
        <v>0</v>
      </c>
      <c r="V1800" s="598">
        <f t="shared" si="431"/>
        <v>0</v>
      </c>
      <c r="W1800" s="612">
        <f t="shared" si="432"/>
        <v>1789</v>
      </c>
      <c r="X1800" s="610"/>
      <c r="Y1800" s="610"/>
      <c r="AC1800">
        <f t="shared" si="422"/>
        <v>1904</v>
      </c>
      <c r="AD1800">
        <f t="shared" si="423"/>
        <v>11</v>
      </c>
      <c r="AE1800">
        <f t="shared" si="424"/>
        <v>0</v>
      </c>
      <c r="AF1800">
        <f>SUM($AE$10:AE1800)</f>
        <v>0</v>
      </c>
      <c r="AG1800">
        <f t="shared" si="425"/>
        <v>0</v>
      </c>
    </row>
    <row r="1801" spans="6:33" x14ac:dyDescent="0.2">
      <c r="F1801" s="610">
        <f t="shared" si="433"/>
        <v>1904</v>
      </c>
      <c r="G1801">
        <f t="shared" si="434"/>
        <v>1790</v>
      </c>
      <c r="H1801" s="612">
        <f t="shared" si="426"/>
        <v>1790</v>
      </c>
      <c r="I1801" s="598">
        <f t="shared" si="427"/>
        <v>0</v>
      </c>
      <c r="J1801" s="598">
        <f t="shared" si="435"/>
        <v>0</v>
      </c>
      <c r="K1801" s="598">
        <f t="shared" si="428"/>
        <v>0</v>
      </c>
      <c r="L1801" s="598">
        <f t="shared" si="429"/>
        <v>0</v>
      </c>
      <c r="M1801" s="598">
        <f t="shared" si="421"/>
        <v>0</v>
      </c>
      <c r="N1801" s="598">
        <f t="shared" si="430"/>
        <v>0</v>
      </c>
      <c r="V1801" s="598">
        <f t="shared" si="431"/>
        <v>0</v>
      </c>
      <c r="W1801" s="612">
        <f t="shared" si="432"/>
        <v>1790</v>
      </c>
      <c r="X1801" s="610"/>
      <c r="Y1801" s="610"/>
      <c r="AC1801">
        <f t="shared" si="422"/>
        <v>1904</v>
      </c>
      <c r="AD1801">
        <f t="shared" si="423"/>
        <v>11</v>
      </c>
      <c r="AE1801">
        <f t="shared" si="424"/>
        <v>0</v>
      </c>
      <c r="AF1801">
        <f>SUM($AE$10:AE1801)</f>
        <v>0</v>
      </c>
      <c r="AG1801">
        <f t="shared" si="425"/>
        <v>0</v>
      </c>
    </row>
    <row r="1802" spans="6:33" x14ac:dyDescent="0.2">
      <c r="F1802" s="610">
        <f t="shared" si="433"/>
        <v>1904</v>
      </c>
      <c r="G1802">
        <f t="shared" si="434"/>
        <v>1791</v>
      </c>
      <c r="H1802" s="612">
        <f t="shared" si="426"/>
        <v>1791</v>
      </c>
      <c r="I1802" s="598">
        <f t="shared" si="427"/>
        <v>0</v>
      </c>
      <c r="J1802" s="598">
        <f t="shared" si="435"/>
        <v>0</v>
      </c>
      <c r="K1802" s="598">
        <f t="shared" si="428"/>
        <v>0</v>
      </c>
      <c r="L1802" s="598">
        <f t="shared" si="429"/>
        <v>0</v>
      </c>
      <c r="M1802" s="598">
        <f t="shared" si="421"/>
        <v>0</v>
      </c>
      <c r="N1802" s="598">
        <f t="shared" si="430"/>
        <v>0</v>
      </c>
      <c r="V1802" s="598">
        <f t="shared" si="431"/>
        <v>0</v>
      </c>
      <c r="W1802" s="612">
        <f t="shared" si="432"/>
        <v>1791</v>
      </c>
      <c r="X1802" s="610"/>
      <c r="Y1802" s="610"/>
      <c r="AC1802">
        <f t="shared" si="422"/>
        <v>1904</v>
      </c>
      <c r="AD1802">
        <f t="shared" si="423"/>
        <v>11</v>
      </c>
      <c r="AE1802">
        <f t="shared" si="424"/>
        <v>0</v>
      </c>
      <c r="AF1802">
        <f>SUM($AE$10:AE1802)</f>
        <v>0</v>
      </c>
      <c r="AG1802">
        <f t="shared" si="425"/>
        <v>0</v>
      </c>
    </row>
    <row r="1803" spans="6:33" x14ac:dyDescent="0.2">
      <c r="F1803" s="610">
        <f t="shared" si="433"/>
        <v>1904</v>
      </c>
      <c r="G1803">
        <f t="shared" si="434"/>
        <v>1792</v>
      </c>
      <c r="H1803" s="612">
        <f t="shared" si="426"/>
        <v>1792</v>
      </c>
      <c r="I1803" s="598">
        <f t="shared" si="427"/>
        <v>0</v>
      </c>
      <c r="J1803" s="598">
        <f t="shared" si="435"/>
        <v>0</v>
      </c>
      <c r="K1803" s="598">
        <f t="shared" si="428"/>
        <v>0</v>
      </c>
      <c r="L1803" s="598">
        <f t="shared" si="429"/>
        <v>0</v>
      </c>
      <c r="M1803" s="598">
        <f t="shared" ref="M1803:M1866" si="436">IF(AND(H1803&gt;$C$7,H1803&lt;$C$8),$C$5,0)</f>
        <v>0</v>
      </c>
      <c r="N1803" s="598">
        <f t="shared" si="430"/>
        <v>0</v>
      </c>
      <c r="V1803" s="598">
        <f t="shared" si="431"/>
        <v>0</v>
      </c>
      <c r="W1803" s="612">
        <f t="shared" si="432"/>
        <v>1792</v>
      </c>
      <c r="X1803" s="610"/>
      <c r="Y1803" s="610"/>
      <c r="AC1803">
        <f t="shared" ref="AC1803:AC1866" si="437">YEAR(H1803)</f>
        <v>1904</v>
      </c>
      <c r="AD1803">
        <f t="shared" ref="AD1803:AD1866" si="438">MONTH(H1803)</f>
        <v>11</v>
      </c>
      <c r="AE1803">
        <f t="shared" ref="AE1803:AE1866" si="439">IF(AND(AD1803&lt;&gt;AD1802,H1802&gt;=$C$6,H1803&lt;=$C$7),$C$11,0)</f>
        <v>0</v>
      </c>
      <c r="AF1803">
        <f>SUM($AE$10:AE1803)</f>
        <v>0</v>
      </c>
      <c r="AG1803">
        <f t="shared" ref="AG1803:AG1866" si="440">IF(G1803&lt;=$C$9,$D$4*IF(H1803&lt;=$C$7,AF1803,0),0)</f>
        <v>0</v>
      </c>
    </row>
    <row r="1804" spans="6:33" x14ac:dyDescent="0.2">
      <c r="F1804" s="610">
        <f t="shared" si="433"/>
        <v>1904</v>
      </c>
      <c r="G1804">
        <f t="shared" si="434"/>
        <v>1793</v>
      </c>
      <c r="H1804" s="612">
        <f t="shared" ref="H1804:H1867" si="441">$C$6+G1804</f>
        <v>1793</v>
      </c>
      <c r="I1804" s="598">
        <f t="shared" ref="I1804:I1867" si="442">IF(H1804&lt;=$C$7,G1804*($C$5/$C$9),0)</f>
        <v>0</v>
      </c>
      <c r="J1804" s="598">
        <f t="shared" si="435"/>
        <v>0</v>
      </c>
      <c r="K1804" s="598">
        <f t="shared" ref="K1804:K1867" si="443">IF(G1804&lt;=$C$9,I1804*$D$4,0)</f>
        <v>0</v>
      </c>
      <c r="L1804" s="598">
        <f t="shared" ref="L1804:L1867" si="444">IF(G1804&lt;=$C$9,$D$4*IF(H1804&lt;=$C$7,J1804,0),0)</f>
        <v>0</v>
      </c>
      <c r="M1804" s="598">
        <f t="shared" si="436"/>
        <v>0</v>
      </c>
      <c r="N1804" s="598">
        <f t="shared" ref="N1804:N1867" si="445">IF(AND(H1804&gt;$C$7,H1804&lt;$C$8),$C$5*$D$4,0)</f>
        <v>0</v>
      </c>
      <c r="V1804" s="598">
        <f t="shared" ref="V1804:V1867" si="446">IF(I1804-I1803+M1804-M1803&lt;0,0,I1804-I1803+M1804-M1803)</f>
        <v>0</v>
      </c>
      <c r="W1804" s="612">
        <f t="shared" ref="W1804:W1867" si="447">H1804</f>
        <v>1793</v>
      </c>
      <c r="X1804" s="610"/>
      <c r="Y1804" s="610"/>
      <c r="AC1804">
        <f t="shared" si="437"/>
        <v>1904</v>
      </c>
      <c r="AD1804">
        <f t="shared" si="438"/>
        <v>11</v>
      </c>
      <c r="AE1804">
        <f t="shared" si="439"/>
        <v>0</v>
      </c>
      <c r="AF1804">
        <f>SUM($AE$10:AE1804)</f>
        <v>0</v>
      </c>
      <c r="AG1804">
        <f t="shared" si="440"/>
        <v>0</v>
      </c>
    </row>
    <row r="1805" spans="6:33" x14ac:dyDescent="0.2">
      <c r="F1805" s="610">
        <f t="shared" ref="F1805:F1868" si="448">YEAR(H1805)</f>
        <v>1904</v>
      </c>
      <c r="G1805">
        <f t="shared" ref="G1805:G1868" si="449">1+G1804</f>
        <v>1794</v>
      </c>
      <c r="H1805" s="612">
        <f t="shared" si="441"/>
        <v>1794</v>
      </c>
      <c r="I1805" s="598">
        <f t="shared" si="442"/>
        <v>0</v>
      </c>
      <c r="J1805" s="598">
        <f t="shared" ref="J1805:J1868" si="450">IF(H1805&lt;=$C$7,$C$5/2,0)</f>
        <v>0</v>
      </c>
      <c r="K1805" s="598">
        <f t="shared" si="443"/>
        <v>0</v>
      </c>
      <c r="L1805" s="598">
        <f t="shared" si="444"/>
        <v>0</v>
      </c>
      <c r="M1805" s="598">
        <f t="shared" si="436"/>
        <v>0</v>
      </c>
      <c r="N1805" s="598">
        <f t="shared" si="445"/>
        <v>0</v>
      </c>
      <c r="V1805" s="598">
        <f t="shared" si="446"/>
        <v>0</v>
      </c>
      <c r="W1805" s="612">
        <f t="shared" si="447"/>
        <v>1794</v>
      </c>
      <c r="X1805" s="610"/>
      <c r="Y1805" s="610"/>
      <c r="AC1805">
        <f t="shared" si="437"/>
        <v>1904</v>
      </c>
      <c r="AD1805">
        <f t="shared" si="438"/>
        <v>11</v>
      </c>
      <c r="AE1805">
        <f t="shared" si="439"/>
        <v>0</v>
      </c>
      <c r="AF1805">
        <f>SUM($AE$10:AE1805)</f>
        <v>0</v>
      </c>
      <c r="AG1805">
        <f t="shared" si="440"/>
        <v>0</v>
      </c>
    </row>
    <row r="1806" spans="6:33" x14ac:dyDescent="0.2">
      <c r="F1806" s="610">
        <f t="shared" si="448"/>
        <v>1904</v>
      </c>
      <c r="G1806">
        <f t="shared" si="449"/>
        <v>1795</v>
      </c>
      <c r="H1806" s="612">
        <f t="shared" si="441"/>
        <v>1795</v>
      </c>
      <c r="I1806" s="598">
        <f t="shared" si="442"/>
        <v>0</v>
      </c>
      <c r="J1806" s="598">
        <f t="shared" si="450"/>
        <v>0</v>
      </c>
      <c r="K1806" s="598">
        <f t="shared" si="443"/>
        <v>0</v>
      </c>
      <c r="L1806" s="598">
        <f t="shared" si="444"/>
        <v>0</v>
      </c>
      <c r="M1806" s="598">
        <f t="shared" si="436"/>
        <v>0</v>
      </c>
      <c r="N1806" s="598">
        <f t="shared" si="445"/>
        <v>0</v>
      </c>
      <c r="V1806" s="598">
        <f t="shared" si="446"/>
        <v>0</v>
      </c>
      <c r="W1806" s="612">
        <f t="shared" si="447"/>
        <v>1795</v>
      </c>
      <c r="X1806" s="610"/>
      <c r="Y1806" s="610"/>
      <c r="AC1806">
        <f t="shared" si="437"/>
        <v>1904</v>
      </c>
      <c r="AD1806">
        <f t="shared" si="438"/>
        <v>11</v>
      </c>
      <c r="AE1806">
        <f t="shared" si="439"/>
        <v>0</v>
      </c>
      <c r="AF1806">
        <f>SUM($AE$10:AE1806)</f>
        <v>0</v>
      </c>
      <c r="AG1806">
        <f t="shared" si="440"/>
        <v>0</v>
      </c>
    </row>
    <row r="1807" spans="6:33" x14ac:dyDescent="0.2">
      <c r="F1807" s="610">
        <f t="shared" si="448"/>
        <v>1904</v>
      </c>
      <c r="G1807">
        <f t="shared" si="449"/>
        <v>1796</v>
      </c>
      <c r="H1807" s="612">
        <f t="shared" si="441"/>
        <v>1796</v>
      </c>
      <c r="I1807" s="598">
        <f t="shared" si="442"/>
        <v>0</v>
      </c>
      <c r="J1807" s="598">
        <f t="shared" si="450"/>
        <v>0</v>
      </c>
      <c r="K1807" s="598">
        <f t="shared" si="443"/>
        <v>0</v>
      </c>
      <c r="L1807" s="598">
        <f t="shared" si="444"/>
        <v>0</v>
      </c>
      <c r="M1807" s="598">
        <f t="shared" si="436"/>
        <v>0</v>
      </c>
      <c r="N1807" s="598">
        <f t="shared" si="445"/>
        <v>0</v>
      </c>
      <c r="V1807" s="598">
        <f t="shared" si="446"/>
        <v>0</v>
      </c>
      <c r="W1807" s="612">
        <f t="shared" si="447"/>
        <v>1796</v>
      </c>
      <c r="X1807" s="610"/>
      <c r="Y1807" s="610"/>
      <c r="AC1807">
        <f t="shared" si="437"/>
        <v>1904</v>
      </c>
      <c r="AD1807">
        <f t="shared" si="438"/>
        <v>11</v>
      </c>
      <c r="AE1807">
        <f t="shared" si="439"/>
        <v>0</v>
      </c>
      <c r="AF1807">
        <f>SUM($AE$10:AE1807)</f>
        <v>0</v>
      </c>
      <c r="AG1807">
        <f t="shared" si="440"/>
        <v>0</v>
      </c>
    </row>
    <row r="1808" spans="6:33" x14ac:dyDescent="0.2">
      <c r="F1808" s="610">
        <f t="shared" si="448"/>
        <v>1904</v>
      </c>
      <c r="G1808">
        <f t="shared" si="449"/>
        <v>1797</v>
      </c>
      <c r="H1808" s="612">
        <f t="shared" si="441"/>
        <v>1797</v>
      </c>
      <c r="I1808" s="598">
        <f t="shared" si="442"/>
        <v>0</v>
      </c>
      <c r="J1808" s="598">
        <f t="shared" si="450"/>
        <v>0</v>
      </c>
      <c r="K1808" s="598">
        <f t="shared" si="443"/>
        <v>0</v>
      </c>
      <c r="L1808" s="598">
        <f t="shared" si="444"/>
        <v>0</v>
      </c>
      <c r="M1808" s="598">
        <f t="shared" si="436"/>
        <v>0</v>
      </c>
      <c r="N1808" s="598">
        <f t="shared" si="445"/>
        <v>0</v>
      </c>
      <c r="V1808" s="598">
        <f t="shared" si="446"/>
        <v>0</v>
      </c>
      <c r="W1808" s="612">
        <f t="shared" si="447"/>
        <v>1797</v>
      </c>
      <c r="X1808" s="610"/>
      <c r="Y1808" s="610"/>
      <c r="AC1808">
        <f t="shared" si="437"/>
        <v>1904</v>
      </c>
      <c r="AD1808">
        <f t="shared" si="438"/>
        <v>12</v>
      </c>
      <c r="AE1808">
        <f t="shared" si="439"/>
        <v>0</v>
      </c>
      <c r="AF1808">
        <f>SUM($AE$10:AE1808)</f>
        <v>0</v>
      </c>
      <c r="AG1808">
        <f t="shared" si="440"/>
        <v>0</v>
      </c>
    </row>
    <row r="1809" spans="6:33" x14ac:dyDescent="0.2">
      <c r="F1809" s="610">
        <f t="shared" si="448"/>
        <v>1904</v>
      </c>
      <c r="G1809">
        <f t="shared" si="449"/>
        <v>1798</v>
      </c>
      <c r="H1809" s="612">
        <f t="shared" si="441"/>
        <v>1798</v>
      </c>
      <c r="I1809" s="598">
        <f t="shared" si="442"/>
        <v>0</v>
      </c>
      <c r="J1809" s="598">
        <f t="shared" si="450"/>
        <v>0</v>
      </c>
      <c r="K1809" s="598">
        <f t="shared" si="443"/>
        <v>0</v>
      </c>
      <c r="L1809" s="598">
        <f t="shared" si="444"/>
        <v>0</v>
      </c>
      <c r="M1809" s="598">
        <f t="shared" si="436"/>
        <v>0</v>
      </c>
      <c r="N1809" s="598">
        <f t="shared" si="445"/>
        <v>0</v>
      </c>
      <c r="V1809" s="598">
        <f t="shared" si="446"/>
        <v>0</v>
      </c>
      <c r="W1809" s="612">
        <f t="shared" si="447"/>
        <v>1798</v>
      </c>
      <c r="X1809" s="610"/>
      <c r="Y1809" s="610"/>
      <c r="AC1809">
        <f t="shared" si="437"/>
        <v>1904</v>
      </c>
      <c r="AD1809">
        <f t="shared" si="438"/>
        <v>12</v>
      </c>
      <c r="AE1809">
        <f t="shared" si="439"/>
        <v>0</v>
      </c>
      <c r="AF1809">
        <f>SUM($AE$10:AE1809)</f>
        <v>0</v>
      </c>
      <c r="AG1809">
        <f t="shared" si="440"/>
        <v>0</v>
      </c>
    </row>
    <row r="1810" spans="6:33" x14ac:dyDescent="0.2">
      <c r="F1810" s="610">
        <f t="shared" si="448"/>
        <v>1904</v>
      </c>
      <c r="G1810">
        <f t="shared" si="449"/>
        <v>1799</v>
      </c>
      <c r="H1810" s="612">
        <f t="shared" si="441"/>
        <v>1799</v>
      </c>
      <c r="I1810" s="598">
        <f t="shared" si="442"/>
        <v>0</v>
      </c>
      <c r="J1810" s="598">
        <f t="shared" si="450"/>
        <v>0</v>
      </c>
      <c r="K1810" s="598">
        <f t="shared" si="443"/>
        <v>0</v>
      </c>
      <c r="L1810" s="598">
        <f t="shared" si="444"/>
        <v>0</v>
      </c>
      <c r="M1810" s="598">
        <f t="shared" si="436"/>
        <v>0</v>
      </c>
      <c r="N1810" s="598">
        <f t="shared" si="445"/>
        <v>0</v>
      </c>
      <c r="V1810" s="598">
        <f t="shared" si="446"/>
        <v>0</v>
      </c>
      <c r="W1810" s="612">
        <f t="shared" si="447"/>
        <v>1799</v>
      </c>
      <c r="X1810" s="610"/>
      <c r="Y1810" s="610"/>
      <c r="AC1810">
        <f t="shared" si="437"/>
        <v>1904</v>
      </c>
      <c r="AD1810">
        <f t="shared" si="438"/>
        <v>12</v>
      </c>
      <c r="AE1810">
        <f t="shared" si="439"/>
        <v>0</v>
      </c>
      <c r="AF1810">
        <f>SUM($AE$10:AE1810)</f>
        <v>0</v>
      </c>
      <c r="AG1810">
        <f t="shared" si="440"/>
        <v>0</v>
      </c>
    </row>
    <row r="1811" spans="6:33" x14ac:dyDescent="0.2">
      <c r="F1811" s="610">
        <f t="shared" si="448"/>
        <v>1904</v>
      </c>
      <c r="G1811">
        <f t="shared" si="449"/>
        <v>1800</v>
      </c>
      <c r="H1811" s="612">
        <f t="shared" si="441"/>
        <v>1800</v>
      </c>
      <c r="I1811" s="598">
        <f t="shared" si="442"/>
        <v>0</v>
      </c>
      <c r="J1811" s="598">
        <f t="shared" si="450"/>
        <v>0</v>
      </c>
      <c r="K1811" s="598">
        <f t="shared" si="443"/>
        <v>0</v>
      </c>
      <c r="L1811" s="598">
        <f t="shared" si="444"/>
        <v>0</v>
      </c>
      <c r="M1811" s="598">
        <f t="shared" si="436"/>
        <v>0</v>
      </c>
      <c r="N1811" s="598">
        <f t="shared" si="445"/>
        <v>0</v>
      </c>
      <c r="V1811" s="598">
        <f t="shared" si="446"/>
        <v>0</v>
      </c>
      <c r="W1811" s="612">
        <f t="shared" si="447"/>
        <v>1800</v>
      </c>
      <c r="X1811" s="610"/>
      <c r="Y1811" s="610"/>
      <c r="AC1811">
        <f t="shared" si="437"/>
        <v>1904</v>
      </c>
      <c r="AD1811">
        <f t="shared" si="438"/>
        <v>12</v>
      </c>
      <c r="AE1811">
        <f t="shared" si="439"/>
        <v>0</v>
      </c>
      <c r="AF1811">
        <f>SUM($AE$10:AE1811)</f>
        <v>0</v>
      </c>
      <c r="AG1811">
        <f t="shared" si="440"/>
        <v>0</v>
      </c>
    </row>
    <row r="1812" spans="6:33" x14ac:dyDescent="0.2">
      <c r="F1812" s="610">
        <f t="shared" si="448"/>
        <v>1904</v>
      </c>
      <c r="G1812">
        <f t="shared" si="449"/>
        <v>1801</v>
      </c>
      <c r="H1812" s="612">
        <f t="shared" si="441"/>
        <v>1801</v>
      </c>
      <c r="I1812" s="598">
        <f t="shared" si="442"/>
        <v>0</v>
      </c>
      <c r="J1812" s="598">
        <f t="shared" si="450"/>
        <v>0</v>
      </c>
      <c r="K1812" s="598">
        <f t="shared" si="443"/>
        <v>0</v>
      </c>
      <c r="L1812" s="598">
        <f t="shared" si="444"/>
        <v>0</v>
      </c>
      <c r="M1812" s="598">
        <f t="shared" si="436"/>
        <v>0</v>
      </c>
      <c r="N1812" s="598">
        <f t="shared" si="445"/>
        <v>0</v>
      </c>
      <c r="V1812" s="598">
        <f t="shared" si="446"/>
        <v>0</v>
      </c>
      <c r="W1812" s="612">
        <f t="shared" si="447"/>
        <v>1801</v>
      </c>
      <c r="X1812" s="610"/>
      <c r="Y1812" s="610"/>
      <c r="AC1812">
        <f t="shared" si="437"/>
        <v>1904</v>
      </c>
      <c r="AD1812">
        <f t="shared" si="438"/>
        <v>12</v>
      </c>
      <c r="AE1812">
        <f t="shared" si="439"/>
        <v>0</v>
      </c>
      <c r="AF1812">
        <f>SUM($AE$10:AE1812)</f>
        <v>0</v>
      </c>
      <c r="AG1812">
        <f t="shared" si="440"/>
        <v>0</v>
      </c>
    </row>
    <row r="1813" spans="6:33" x14ac:dyDescent="0.2">
      <c r="F1813" s="610">
        <f t="shared" si="448"/>
        <v>1904</v>
      </c>
      <c r="G1813">
        <f t="shared" si="449"/>
        <v>1802</v>
      </c>
      <c r="H1813" s="612">
        <f t="shared" si="441"/>
        <v>1802</v>
      </c>
      <c r="I1813" s="598">
        <f t="shared" si="442"/>
        <v>0</v>
      </c>
      <c r="J1813" s="598">
        <f t="shared" si="450"/>
        <v>0</v>
      </c>
      <c r="K1813" s="598">
        <f t="shared" si="443"/>
        <v>0</v>
      </c>
      <c r="L1813" s="598">
        <f t="shared" si="444"/>
        <v>0</v>
      </c>
      <c r="M1813" s="598">
        <f t="shared" si="436"/>
        <v>0</v>
      </c>
      <c r="N1813" s="598">
        <f t="shared" si="445"/>
        <v>0</v>
      </c>
      <c r="V1813" s="598">
        <f t="shared" si="446"/>
        <v>0</v>
      </c>
      <c r="W1813" s="612">
        <f t="shared" si="447"/>
        <v>1802</v>
      </c>
      <c r="X1813" s="610"/>
      <c r="Y1813" s="610"/>
      <c r="AC1813">
        <f t="shared" si="437"/>
        <v>1904</v>
      </c>
      <c r="AD1813">
        <f t="shared" si="438"/>
        <v>12</v>
      </c>
      <c r="AE1813">
        <f t="shared" si="439"/>
        <v>0</v>
      </c>
      <c r="AF1813">
        <f>SUM($AE$10:AE1813)</f>
        <v>0</v>
      </c>
      <c r="AG1813">
        <f t="shared" si="440"/>
        <v>0</v>
      </c>
    </row>
    <row r="1814" spans="6:33" x14ac:dyDescent="0.2">
      <c r="F1814" s="610">
        <f t="shared" si="448"/>
        <v>1904</v>
      </c>
      <c r="G1814">
        <f t="shared" si="449"/>
        <v>1803</v>
      </c>
      <c r="H1814" s="612">
        <f t="shared" si="441"/>
        <v>1803</v>
      </c>
      <c r="I1814" s="598">
        <f t="shared" si="442"/>
        <v>0</v>
      </c>
      <c r="J1814" s="598">
        <f t="shared" si="450"/>
        <v>0</v>
      </c>
      <c r="K1814" s="598">
        <f t="shared" si="443"/>
        <v>0</v>
      </c>
      <c r="L1814" s="598">
        <f t="shared" si="444"/>
        <v>0</v>
      </c>
      <c r="M1814" s="598">
        <f t="shared" si="436"/>
        <v>0</v>
      </c>
      <c r="N1814" s="598">
        <f t="shared" si="445"/>
        <v>0</v>
      </c>
      <c r="V1814" s="598">
        <f t="shared" si="446"/>
        <v>0</v>
      </c>
      <c r="W1814" s="612">
        <f t="shared" si="447"/>
        <v>1803</v>
      </c>
      <c r="X1814" s="610"/>
      <c r="Y1814" s="610"/>
      <c r="AC1814">
        <f t="shared" si="437"/>
        <v>1904</v>
      </c>
      <c r="AD1814">
        <f t="shared" si="438"/>
        <v>12</v>
      </c>
      <c r="AE1814">
        <f t="shared" si="439"/>
        <v>0</v>
      </c>
      <c r="AF1814">
        <f>SUM($AE$10:AE1814)</f>
        <v>0</v>
      </c>
      <c r="AG1814">
        <f t="shared" si="440"/>
        <v>0</v>
      </c>
    </row>
    <row r="1815" spans="6:33" x14ac:dyDescent="0.2">
      <c r="F1815" s="610">
        <f t="shared" si="448"/>
        <v>1904</v>
      </c>
      <c r="G1815">
        <f t="shared" si="449"/>
        <v>1804</v>
      </c>
      <c r="H1815" s="612">
        <f t="shared" si="441"/>
        <v>1804</v>
      </c>
      <c r="I1815" s="598">
        <f t="shared" si="442"/>
        <v>0</v>
      </c>
      <c r="J1815" s="598">
        <f t="shared" si="450"/>
        <v>0</v>
      </c>
      <c r="K1815" s="598">
        <f t="shared" si="443"/>
        <v>0</v>
      </c>
      <c r="L1815" s="598">
        <f t="shared" si="444"/>
        <v>0</v>
      </c>
      <c r="M1815" s="598">
        <f t="shared" si="436"/>
        <v>0</v>
      </c>
      <c r="N1815" s="598">
        <f t="shared" si="445"/>
        <v>0</v>
      </c>
      <c r="V1815" s="598">
        <f t="shared" si="446"/>
        <v>0</v>
      </c>
      <c r="W1815" s="612">
        <f t="shared" si="447"/>
        <v>1804</v>
      </c>
      <c r="X1815" s="610"/>
      <c r="Y1815" s="610"/>
      <c r="AC1815">
        <f t="shared" si="437"/>
        <v>1904</v>
      </c>
      <c r="AD1815">
        <f t="shared" si="438"/>
        <v>12</v>
      </c>
      <c r="AE1815">
        <f t="shared" si="439"/>
        <v>0</v>
      </c>
      <c r="AF1815">
        <f>SUM($AE$10:AE1815)</f>
        <v>0</v>
      </c>
      <c r="AG1815">
        <f t="shared" si="440"/>
        <v>0</v>
      </c>
    </row>
    <row r="1816" spans="6:33" x14ac:dyDescent="0.2">
      <c r="F1816" s="610">
        <f t="shared" si="448"/>
        <v>1904</v>
      </c>
      <c r="G1816">
        <f t="shared" si="449"/>
        <v>1805</v>
      </c>
      <c r="H1816" s="612">
        <f t="shared" si="441"/>
        <v>1805</v>
      </c>
      <c r="I1816" s="598">
        <f t="shared" si="442"/>
        <v>0</v>
      </c>
      <c r="J1816" s="598">
        <f t="shared" si="450"/>
        <v>0</v>
      </c>
      <c r="K1816" s="598">
        <f t="shared" si="443"/>
        <v>0</v>
      </c>
      <c r="L1816" s="598">
        <f t="shared" si="444"/>
        <v>0</v>
      </c>
      <c r="M1816" s="598">
        <f t="shared" si="436"/>
        <v>0</v>
      </c>
      <c r="N1816" s="598">
        <f t="shared" si="445"/>
        <v>0</v>
      </c>
      <c r="V1816" s="598">
        <f t="shared" si="446"/>
        <v>0</v>
      </c>
      <c r="W1816" s="612">
        <f t="shared" si="447"/>
        <v>1805</v>
      </c>
      <c r="X1816" s="610"/>
      <c r="Y1816" s="610"/>
      <c r="AC1816">
        <f t="shared" si="437"/>
        <v>1904</v>
      </c>
      <c r="AD1816">
        <f t="shared" si="438"/>
        <v>12</v>
      </c>
      <c r="AE1816">
        <f t="shared" si="439"/>
        <v>0</v>
      </c>
      <c r="AF1816">
        <f>SUM($AE$10:AE1816)</f>
        <v>0</v>
      </c>
      <c r="AG1816">
        <f t="shared" si="440"/>
        <v>0</v>
      </c>
    </row>
    <row r="1817" spans="6:33" x14ac:dyDescent="0.2">
      <c r="F1817" s="610">
        <f t="shared" si="448"/>
        <v>1904</v>
      </c>
      <c r="G1817">
        <f t="shared" si="449"/>
        <v>1806</v>
      </c>
      <c r="H1817" s="612">
        <f t="shared" si="441"/>
        <v>1806</v>
      </c>
      <c r="I1817" s="598">
        <f t="shared" si="442"/>
        <v>0</v>
      </c>
      <c r="J1817" s="598">
        <f t="shared" si="450"/>
        <v>0</v>
      </c>
      <c r="K1817" s="598">
        <f t="shared" si="443"/>
        <v>0</v>
      </c>
      <c r="L1817" s="598">
        <f t="shared" si="444"/>
        <v>0</v>
      </c>
      <c r="M1817" s="598">
        <f t="shared" si="436"/>
        <v>0</v>
      </c>
      <c r="N1817" s="598">
        <f t="shared" si="445"/>
        <v>0</v>
      </c>
      <c r="V1817" s="598">
        <f t="shared" si="446"/>
        <v>0</v>
      </c>
      <c r="W1817" s="612">
        <f t="shared" si="447"/>
        <v>1806</v>
      </c>
      <c r="X1817" s="610"/>
      <c r="Y1817" s="610"/>
      <c r="AC1817">
        <f t="shared" si="437"/>
        <v>1904</v>
      </c>
      <c r="AD1817">
        <f t="shared" si="438"/>
        <v>12</v>
      </c>
      <c r="AE1817">
        <f t="shared" si="439"/>
        <v>0</v>
      </c>
      <c r="AF1817">
        <f>SUM($AE$10:AE1817)</f>
        <v>0</v>
      </c>
      <c r="AG1817">
        <f t="shared" si="440"/>
        <v>0</v>
      </c>
    </row>
    <row r="1818" spans="6:33" x14ac:dyDescent="0.2">
      <c r="F1818" s="610">
        <f t="shared" si="448"/>
        <v>1904</v>
      </c>
      <c r="G1818">
        <f t="shared" si="449"/>
        <v>1807</v>
      </c>
      <c r="H1818" s="612">
        <f t="shared" si="441"/>
        <v>1807</v>
      </c>
      <c r="I1818" s="598">
        <f t="shared" si="442"/>
        <v>0</v>
      </c>
      <c r="J1818" s="598">
        <f t="shared" si="450"/>
        <v>0</v>
      </c>
      <c r="K1818" s="598">
        <f t="shared" si="443"/>
        <v>0</v>
      </c>
      <c r="L1818" s="598">
        <f t="shared" si="444"/>
        <v>0</v>
      </c>
      <c r="M1818" s="598">
        <f t="shared" si="436"/>
        <v>0</v>
      </c>
      <c r="N1818" s="598">
        <f t="shared" si="445"/>
        <v>0</v>
      </c>
      <c r="V1818" s="598">
        <f t="shared" si="446"/>
        <v>0</v>
      </c>
      <c r="W1818" s="612">
        <f t="shared" si="447"/>
        <v>1807</v>
      </c>
      <c r="X1818" s="610"/>
      <c r="Y1818" s="610"/>
      <c r="AC1818">
        <f t="shared" si="437"/>
        <v>1904</v>
      </c>
      <c r="AD1818">
        <f t="shared" si="438"/>
        <v>12</v>
      </c>
      <c r="AE1818">
        <f t="shared" si="439"/>
        <v>0</v>
      </c>
      <c r="AF1818">
        <f>SUM($AE$10:AE1818)</f>
        <v>0</v>
      </c>
      <c r="AG1818">
        <f t="shared" si="440"/>
        <v>0</v>
      </c>
    </row>
    <row r="1819" spans="6:33" x14ac:dyDescent="0.2">
      <c r="F1819" s="610">
        <f t="shared" si="448"/>
        <v>1904</v>
      </c>
      <c r="G1819">
        <f t="shared" si="449"/>
        <v>1808</v>
      </c>
      <c r="H1819" s="612">
        <f t="shared" si="441"/>
        <v>1808</v>
      </c>
      <c r="I1819" s="598">
        <f t="shared" si="442"/>
        <v>0</v>
      </c>
      <c r="J1819" s="598">
        <f t="shared" si="450"/>
        <v>0</v>
      </c>
      <c r="K1819" s="598">
        <f t="shared" si="443"/>
        <v>0</v>
      </c>
      <c r="L1819" s="598">
        <f t="shared" si="444"/>
        <v>0</v>
      </c>
      <c r="M1819" s="598">
        <f t="shared" si="436"/>
        <v>0</v>
      </c>
      <c r="N1819" s="598">
        <f t="shared" si="445"/>
        <v>0</v>
      </c>
      <c r="V1819" s="598">
        <f t="shared" si="446"/>
        <v>0</v>
      </c>
      <c r="W1819" s="612">
        <f t="shared" si="447"/>
        <v>1808</v>
      </c>
      <c r="X1819" s="610"/>
      <c r="Y1819" s="610"/>
      <c r="AC1819">
        <f t="shared" si="437"/>
        <v>1904</v>
      </c>
      <c r="AD1819">
        <f t="shared" si="438"/>
        <v>12</v>
      </c>
      <c r="AE1819">
        <f t="shared" si="439"/>
        <v>0</v>
      </c>
      <c r="AF1819">
        <f>SUM($AE$10:AE1819)</f>
        <v>0</v>
      </c>
      <c r="AG1819">
        <f t="shared" si="440"/>
        <v>0</v>
      </c>
    </row>
    <row r="1820" spans="6:33" x14ac:dyDescent="0.2">
      <c r="F1820" s="610">
        <f t="shared" si="448"/>
        <v>1904</v>
      </c>
      <c r="G1820">
        <f t="shared" si="449"/>
        <v>1809</v>
      </c>
      <c r="H1820" s="612">
        <f t="shared" si="441"/>
        <v>1809</v>
      </c>
      <c r="I1820" s="598">
        <f t="shared" si="442"/>
        <v>0</v>
      </c>
      <c r="J1820" s="598">
        <f t="shared" si="450"/>
        <v>0</v>
      </c>
      <c r="K1820" s="598">
        <f t="shared" si="443"/>
        <v>0</v>
      </c>
      <c r="L1820" s="598">
        <f t="shared" si="444"/>
        <v>0</v>
      </c>
      <c r="M1820" s="598">
        <f t="shared" si="436"/>
        <v>0</v>
      </c>
      <c r="N1820" s="598">
        <f t="shared" si="445"/>
        <v>0</v>
      </c>
      <c r="V1820" s="598">
        <f t="shared" si="446"/>
        <v>0</v>
      </c>
      <c r="W1820" s="612">
        <f t="shared" si="447"/>
        <v>1809</v>
      </c>
      <c r="X1820" s="610"/>
      <c r="Y1820" s="610"/>
      <c r="AC1820">
        <f t="shared" si="437"/>
        <v>1904</v>
      </c>
      <c r="AD1820">
        <f t="shared" si="438"/>
        <v>12</v>
      </c>
      <c r="AE1820">
        <f t="shared" si="439"/>
        <v>0</v>
      </c>
      <c r="AF1820">
        <f>SUM($AE$10:AE1820)</f>
        <v>0</v>
      </c>
      <c r="AG1820">
        <f t="shared" si="440"/>
        <v>0</v>
      </c>
    </row>
    <row r="1821" spans="6:33" x14ac:dyDescent="0.2">
      <c r="F1821" s="610">
        <f t="shared" si="448"/>
        <v>1904</v>
      </c>
      <c r="G1821">
        <f t="shared" si="449"/>
        <v>1810</v>
      </c>
      <c r="H1821" s="612">
        <f t="shared" si="441"/>
        <v>1810</v>
      </c>
      <c r="I1821" s="598">
        <f t="shared" si="442"/>
        <v>0</v>
      </c>
      <c r="J1821" s="598">
        <f t="shared" si="450"/>
        <v>0</v>
      </c>
      <c r="K1821" s="598">
        <f t="shared" si="443"/>
        <v>0</v>
      </c>
      <c r="L1821" s="598">
        <f t="shared" si="444"/>
        <v>0</v>
      </c>
      <c r="M1821" s="598">
        <f t="shared" si="436"/>
        <v>0</v>
      </c>
      <c r="N1821" s="598">
        <f t="shared" si="445"/>
        <v>0</v>
      </c>
      <c r="V1821" s="598">
        <f t="shared" si="446"/>
        <v>0</v>
      </c>
      <c r="W1821" s="612">
        <f t="shared" si="447"/>
        <v>1810</v>
      </c>
      <c r="X1821" s="610"/>
      <c r="Y1821" s="610"/>
      <c r="AC1821">
        <f t="shared" si="437"/>
        <v>1904</v>
      </c>
      <c r="AD1821">
        <f t="shared" si="438"/>
        <v>12</v>
      </c>
      <c r="AE1821">
        <f t="shared" si="439"/>
        <v>0</v>
      </c>
      <c r="AF1821">
        <f>SUM($AE$10:AE1821)</f>
        <v>0</v>
      </c>
      <c r="AG1821">
        <f t="shared" si="440"/>
        <v>0</v>
      </c>
    </row>
    <row r="1822" spans="6:33" x14ac:dyDescent="0.2">
      <c r="F1822" s="610">
        <f t="shared" si="448"/>
        <v>1904</v>
      </c>
      <c r="G1822">
        <f t="shared" si="449"/>
        <v>1811</v>
      </c>
      <c r="H1822" s="612">
        <f t="shared" si="441"/>
        <v>1811</v>
      </c>
      <c r="I1822" s="598">
        <f t="shared" si="442"/>
        <v>0</v>
      </c>
      <c r="J1822" s="598">
        <f t="shared" si="450"/>
        <v>0</v>
      </c>
      <c r="K1822" s="598">
        <f t="shared" si="443"/>
        <v>0</v>
      </c>
      <c r="L1822" s="598">
        <f t="shared" si="444"/>
        <v>0</v>
      </c>
      <c r="M1822" s="598">
        <f t="shared" si="436"/>
        <v>0</v>
      </c>
      <c r="N1822" s="598">
        <f t="shared" si="445"/>
        <v>0</v>
      </c>
      <c r="V1822" s="598">
        <f t="shared" si="446"/>
        <v>0</v>
      </c>
      <c r="W1822" s="612">
        <f t="shared" si="447"/>
        <v>1811</v>
      </c>
      <c r="X1822" s="610"/>
      <c r="Y1822" s="610"/>
      <c r="AC1822">
        <f t="shared" si="437"/>
        <v>1904</v>
      </c>
      <c r="AD1822">
        <f t="shared" si="438"/>
        <v>12</v>
      </c>
      <c r="AE1822">
        <f t="shared" si="439"/>
        <v>0</v>
      </c>
      <c r="AF1822">
        <f>SUM($AE$10:AE1822)</f>
        <v>0</v>
      </c>
      <c r="AG1822">
        <f t="shared" si="440"/>
        <v>0</v>
      </c>
    </row>
    <row r="1823" spans="6:33" x14ac:dyDescent="0.2">
      <c r="F1823" s="610">
        <f t="shared" si="448"/>
        <v>1904</v>
      </c>
      <c r="G1823">
        <f t="shared" si="449"/>
        <v>1812</v>
      </c>
      <c r="H1823" s="612">
        <f t="shared" si="441"/>
        <v>1812</v>
      </c>
      <c r="I1823" s="598">
        <f t="shared" si="442"/>
        <v>0</v>
      </c>
      <c r="J1823" s="598">
        <f t="shared" si="450"/>
        <v>0</v>
      </c>
      <c r="K1823" s="598">
        <f t="shared" si="443"/>
        <v>0</v>
      </c>
      <c r="L1823" s="598">
        <f t="shared" si="444"/>
        <v>0</v>
      </c>
      <c r="M1823" s="598">
        <f t="shared" si="436"/>
        <v>0</v>
      </c>
      <c r="N1823" s="598">
        <f t="shared" si="445"/>
        <v>0</v>
      </c>
      <c r="V1823" s="598">
        <f t="shared" si="446"/>
        <v>0</v>
      </c>
      <c r="W1823" s="612">
        <f t="shared" si="447"/>
        <v>1812</v>
      </c>
      <c r="X1823" s="610"/>
      <c r="Y1823" s="610"/>
      <c r="AC1823">
        <f t="shared" si="437"/>
        <v>1904</v>
      </c>
      <c r="AD1823">
        <f t="shared" si="438"/>
        <v>12</v>
      </c>
      <c r="AE1823">
        <f t="shared" si="439"/>
        <v>0</v>
      </c>
      <c r="AF1823">
        <f>SUM($AE$10:AE1823)</f>
        <v>0</v>
      </c>
      <c r="AG1823">
        <f t="shared" si="440"/>
        <v>0</v>
      </c>
    </row>
    <row r="1824" spans="6:33" x14ac:dyDescent="0.2">
      <c r="F1824" s="610">
        <f t="shared" si="448"/>
        <v>1904</v>
      </c>
      <c r="G1824">
        <f t="shared" si="449"/>
        <v>1813</v>
      </c>
      <c r="H1824" s="612">
        <f t="shared" si="441"/>
        <v>1813</v>
      </c>
      <c r="I1824" s="598">
        <f t="shared" si="442"/>
        <v>0</v>
      </c>
      <c r="J1824" s="598">
        <f t="shared" si="450"/>
        <v>0</v>
      </c>
      <c r="K1824" s="598">
        <f t="shared" si="443"/>
        <v>0</v>
      </c>
      <c r="L1824" s="598">
        <f t="shared" si="444"/>
        <v>0</v>
      </c>
      <c r="M1824" s="598">
        <f t="shared" si="436"/>
        <v>0</v>
      </c>
      <c r="N1824" s="598">
        <f t="shared" si="445"/>
        <v>0</v>
      </c>
      <c r="V1824" s="598">
        <f t="shared" si="446"/>
        <v>0</v>
      </c>
      <c r="W1824" s="612">
        <f t="shared" si="447"/>
        <v>1813</v>
      </c>
      <c r="X1824" s="610"/>
      <c r="Y1824" s="610"/>
      <c r="AC1824">
        <f t="shared" si="437"/>
        <v>1904</v>
      </c>
      <c r="AD1824">
        <f t="shared" si="438"/>
        <v>12</v>
      </c>
      <c r="AE1824">
        <f t="shared" si="439"/>
        <v>0</v>
      </c>
      <c r="AF1824">
        <f>SUM($AE$10:AE1824)</f>
        <v>0</v>
      </c>
      <c r="AG1824">
        <f t="shared" si="440"/>
        <v>0</v>
      </c>
    </row>
    <row r="1825" spans="6:33" x14ac:dyDescent="0.2">
      <c r="F1825" s="610">
        <f t="shared" si="448"/>
        <v>1904</v>
      </c>
      <c r="G1825">
        <f t="shared" si="449"/>
        <v>1814</v>
      </c>
      <c r="H1825" s="612">
        <f t="shared" si="441"/>
        <v>1814</v>
      </c>
      <c r="I1825" s="598">
        <f t="shared" si="442"/>
        <v>0</v>
      </c>
      <c r="J1825" s="598">
        <f t="shared" si="450"/>
        <v>0</v>
      </c>
      <c r="K1825" s="598">
        <f t="shared" si="443"/>
        <v>0</v>
      </c>
      <c r="L1825" s="598">
        <f t="shared" si="444"/>
        <v>0</v>
      </c>
      <c r="M1825" s="598">
        <f t="shared" si="436"/>
        <v>0</v>
      </c>
      <c r="N1825" s="598">
        <f t="shared" si="445"/>
        <v>0</v>
      </c>
      <c r="V1825" s="598">
        <f t="shared" si="446"/>
        <v>0</v>
      </c>
      <c r="W1825" s="612">
        <f t="shared" si="447"/>
        <v>1814</v>
      </c>
      <c r="X1825" s="610"/>
      <c r="Y1825" s="610"/>
      <c r="AC1825">
        <f t="shared" si="437"/>
        <v>1904</v>
      </c>
      <c r="AD1825">
        <f t="shared" si="438"/>
        <v>12</v>
      </c>
      <c r="AE1825">
        <f t="shared" si="439"/>
        <v>0</v>
      </c>
      <c r="AF1825">
        <f>SUM($AE$10:AE1825)</f>
        <v>0</v>
      </c>
      <c r="AG1825">
        <f t="shared" si="440"/>
        <v>0</v>
      </c>
    </row>
    <row r="1826" spans="6:33" x14ac:dyDescent="0.2">
      <c r="F1826" s="610">
        <f t="shared" si="448"/>
        <v>1904</v>
      </c>
      <c r="G1826">
        <f t="shared" si="449"/>
        <v>1815</v>
      </c>
      <c r="H1826" s="612">
        <f t="shared" si="441"/>
        <v>1815</v>
      </c>
      <c r="I1826" s="598">
        <f t="shared" si="442"/>
        <v>0</v>
      </c>
      <c r="J1826" s="598">
        <f t="shared" si="450"/>
        <v>0</v>
      </c>
      <c r="K1826" s="598">
        <f t="shared" si="443"/>
        <v>0</v>
      </c>
      <c r="L1826" s="598">
        <f t="shared" si="444"/>
        <v>0</v>
      </c>
      <c r="M1826" s="598">
        <f t="shared" si="436"/>
        <v>0</v>
      </c>
      <c r="N1826" s="598">
        <f t="shared" si="445"/>
        <v>0</v>
      </c>
      <c r="V1826" s="598">
        <f t="shared" si="446"/>
        <v>0</v>
      </c>
      <c r="W1826" s="612">
        <f t="shared" si="447"/>
        <v>1815</v>
      </c>
      <c r="X1826" s="610"/>
      <c r="Y1826" s="610"/>
      <c r="AC1826">
        <f t="shared" si="437"/>
        <v>1904</v>
      </c>
      <c r="AD1826">
        <f t="shared" si="438"/>
        <v>12</v>
      </c>
      <c r="AE1826">
        <f t="shared" si="439"/>
        <v>0</v>
      </c>
      <c r="AF1826">
        <f>SUM($AE$10:AE1826)</f>
        <v>0</v>
      </c>
      <c r="AG1826">
        <f t="shared" si="440"/>
        <v>0</v>
      </c>
    </row>
    <row r="1827" spans="6:33" x14ac:dyDescent="0.2">
      <c r="F1827" s="610">
        <f t="shared" si="448"/>
        <v>1904</v>
      </c>
      <c r="G1827">
        <f t="shared" si="449"/>
        <v>1816</v>
      </c>
      <c r="H1827" s="612">
        <f t="shared" si="441"/>
        <v>1816</v>
      </c>
      <c r="I1827" s="598">
        <f t="shared" si="442"/>
        <v>0</v>
      </c>
      <c r="J1827" s="598">
        <f t="shared" si="450"/>
        <v>0</v>
      </c>
      <c r="K1827" s="598">
        <f t="shared" si="443"/>
        <v>0</v>
      </c>
      <c r="L1827" s="598">
        <f t="shared" si="444"/>
        <v>0</v>
      </c>
      <c r="M1827" s="598">
        <f t="shared" si="436"/>
        <v>0</v>
      </c>
      <c r="N1827" s="598">
        <f t="shared" si="445"/>
        <v>0</v>
      </c>
      <c r="V1827" s="598">
        <f t="shared" si="446"/>
        <v>0</v>
      </c>
      <c r="W1827" s="612">
        <f t="shared" si="447"/>
        <v>1816</v>
      </c>
      <c r="X1827" s="610"/>
      <c r="Y1827" s="610"/>
      <c r="AC1827">
        <f t="shared" si="437"/>
        <v>1904</v>
      </c>
      <c r="AD1827">
        <f t="shared" si="438"/>
        <v>12</v>
      </c>
      <c r="AE1827">
        <f t="shared" si="439"/>
        <v>0</v>
      </c>
      <c r="AF1827">
        <f>SUM($AE$10:AE1827)</f>
        <v>0</v>
      </c>
      <c r="AG1827">
        <f t="shared" si="440"/>
        <v>0</v>
      </c>
    </row>
    <row r="1828" spans="6:33" x14ac:dyDescent="0.2">
      <c r="F1828" s="610">
        <f t="shared" si="448"/>
        <v>1904</v>
      </c>
      <c r="G1828">
        <f t="shared" si="449"/>
        <v>1817</v>
      </c>
      <c r="H1828" s="612">
        <f t="shared" si="441"/>
        <v>1817</v>
      </c>
      <c r="I1828" s="598">
        <f t="shared" si="442"/>
        <v>0</v>
      </c>
      <c r="J1828" s="598">
        <f t="shared" si="450"/>
        <v>0</v>
      </c>
      <c r="K1828" s="598">
        <f t="shared" si="443"/>
        <v>0</v>
      </c>
      <c r="L1828" s="598">
        <f t="shared" si="444"/>
        <v>0</v>
      </c>
      <c r="M1828" s="598">
        <f t="shared" si="436"/>
        <v>0</v>
      </c>
      <c r="N1828" s="598">
        <f t="shared" si="445"/>
        <v>0</v>
      </c>
      <c r="V1828" s="598">
        <f t="shared" si="446"/>
        <v>0</v>
      </c>
      <c r="W1828" s="612">
        <f t="shared" si="447"/>
        <v>1817</v>
      </c>
      <c r="X1828" s="610"/>
      <c r="Y1828" s="610"/>
      <c r="AC1828">
        <f t="shared" si="437"/>
        <v>1904</v>
      </c>
      <c r="AD1828">
        <f t="shared" si="438"/>
        <v>12</v>
      </c>
      <c r="AE1828">
        <f t="shared" si="439"/>
        <v>0</v>
      </c>
      <c r="AF1828">
        <f>SUM($AE$10:AE1828)</f>
        <v>0</v>
      </c>
      <c r="AG1828">
        <f t="shared" si="440"/>
        <v>0</v>
      </c>
    </row>
    <row r="1829" spans="6:33" x14ac:dyDescent="0.2">
      <c r="F1829" s="610">
        <f t="shared" si="448"/>
        <v>1904</v>
      </c>
      <c r="G1829">
        <f t="shared" si="449"/>
        <v>1818</v>
      </c>
      <c r="H1829" s="612">
        <f t="shared" si="441"/>
        <v>1818</v>
      </c>
      <c r="I1829" s="598">
        <f t="shared" si="442"/>
        <v>0</v>
      </c>
      <c r="J1829" s="598">
        <f t="shared" si="450"/>
        <v>0</v>
      </c>
      <c r="K1829" s="598">
        <f t="shared" si="443"/>
        <v>0</v>
      </c>
      <c r="L1829" s="598">
        <f t="shared" si="444"/>
        <v>0</v>
      </c>
      <c r="M1829" s="598">
        <f t="shared" si="436"/>
        <v>0</v>
      </c>
      <c r="N1829" s="598">
        <f t="shared" si="445"/>
        <v>0</v>
      </c>
      <c r="V1829" s="598">
        <f t="shared" si="446"/>
        <v>0</v>
      </c>
      <c r="W1829" s="612">
        <f t="shared" si="447"/>
        <v>1818</v>
      </c>
      <c r="X1829" s="610"/>
      <c r="Y1829" s="610"/>
      <c r="AC1829">
        <f t="shared" si="437"/>
        <v>1904</v>
      </c>
      <c r="AD1829">
        <f t="shared" si="438"/>
        <v>12</v>
      </c>
      <c r="AE1829">
        <f t="shared" si="439"/>
        <v>0</v>
      </c>
      <c r="AF1829">
        <f>SUM($AE$10:AE1829)</f>
        <v>0</v>
      </c>
      <c r="AG1829">
        <f t="shared" si="440"/>
        <v>0</v>
      </c>
    </row>
    <row r="1830" spans="6:33" x14ac:dyDescent="0.2">
      <c r="F1830" s="610">
        <f t="shared" si="448"/>
        <v>1904</v>
      </c>
      <c r="G1830">
        <f t="shared" si="449"/>
        <v>1819</v>
      </c>
      <c r="H1830" s="612">
        <f t="shared" si="441"/>
        <v>1819</v>
      </c>
      <c r="I1830" s="598">
        <f t="shared" si="442"/>
        <v>0</v>
      </c>
      <c r="J1830" s="598">
        <f t="shared" si="450"/>
        <v>0</v>
      </c>
      <c r="K1830" s="598">
        <f t="shared" si="443"/>
        <v>0</v>
      </c>
      <c r="L1830" s="598">
        <f t="shared" si="444"/>
        <v>0</v>
      </c>
      <c r="M1830" s="598">
        <f t="shared" si="436"/>
        <v>0</v>
      </c>
      <c r="N1830" s="598">
        <f t="shared" si="445"/>
        <v>0</v>
      </c>
      <c r="V1830" s="598">
        <f t="shared" si="446"/>
        <v>0</v>
      </c>
      <c r="W1830" s="612">
        <f t="shared" si="447"/>
        <v>1819</v>
      </c>
      <c r="X1830" s="610"/>
      <c r="Y1830" s="610"/>
      <c r="AC1830">
        <f t="shared" si="437"/>
        <v>1904</v>
      </c>
      <c r="AD1830">
        <f t="shared" si="438"/>
        <v>12</v>
      </c>
      <c r="AE1830">
        <f t="shared" si="439"/>
        <v>0</v>
      </c>
      <c r="AF1830">
        <f>SUM($AE$10:AE1830)</f>
        <v>0</v>
      </c>
      <c r="AG1830">
        <f t="shared" si="440"/>
        <v>0</v>
      </c>
    </row>
    <row r="1831" spans="6:33" x14ac:dyDescent="0.2">
      <c r="F1831" s="610">
        <f t="shared" si="448"/>
        <v>1904</v>
      </c>
      <c r="G1831">
        <f t="shared" si="449"/>
        <v>1820</v>
      </c>
      <c r="H1831" s="612">
        <f t="shared" si="441"/>
        <v>1820</v>
      </c>
      <c r="I1831" s="598">
        <f t="shared" si="442"/>
        <v>0</v>
      </c>
      <c r="J1831" s="598">
        <f t="shared" si="450"/>
        <v>0</v>
      </c>
      <c r="K1831" s="598">
        <f t="shared" si="443"/>
        <v>0</v>
      </c>
      <c r="L1831" s="598">
        <f t="shared" si="444"/>
        <v>0</v>
      </c>
      <c r="M1831" s="598">
        <f t="shared" si="436"/>
        <v>0</v>
      </c>
      <c r="N1831" s="598">
        <f t="shared" si="445"/>
        <v>0</v>
      </c>
      <c r="V1831" s="598">
        <f t="shared" si="446"/>
        <v>0</v>
      </c>
      <c r="W1831" s="612">
        <f t="shared" si="447"/>
        <v>1820</v>
      </c>
      <c r="X1831" s="610"/>
      <c r="Y1831" s="610"/>
      <c r="AC1831">
        <f t="shared" si="437"/>
        <v>1904</v>
      </c>
      <c r="AD1831">
        <f t="shared" si="438"/>
        <v>12</v>
      </c>
      <c r="AE1831">
        <f t="shared" si="439"/>
        <v>0</v>
      </c>
      <c r="AF1831">
        <f>SUM($AE$10:AE1831)</f>
        <v>0</v>
      </c>
      <c r="AG1831">
        <f t="shared" si="440"/>
        <v>0</v>
      </c>
    </row>
    <row r="1832" spans="6:33" x14ac:dyDescent="0.2">
      <c r="F1832" s="610">
        <f t="shared" si="448"/>
        <v>1904</v>
      </c>
      <c r="G1832">
        <f t="shared" si="449"/>
        <v>1821</v>
      </c>
      <c r="H1832" s="612">
        <f t="shared" si="441"/>
        <v>1821</v>
      </c>
      <c r="I1832" s="598">
        <f t="shared" si="442"/>
        <v>0</v>
      </c>
      <c r="J1832" s="598">
        <f t="shared" si="450"/>
        <v>0</v>
      </c>
      <c r="K1832" s="598">
        <f t="shared" si="443"/>
        <v>0</v>
      </c>
      <c r="L1832" s="598">
        <f t="shared" si="444"/>
        <v>0</v>
      </c>
      <c r="M1832" s="598">
        <f t="shared" si="436"/>
        <v>0</v>
      </c>
      <c r="N1832" s="598">
        <f t="shared" si="445"/>
        <v>0</v>
      </c>
      <c r="V1832" s="598">
        <f t="shared" si="446"/>
        <v>0</v>
      </c>
      <c r="W1832" s="612">
        <f t="shared" si="447"/>
        <v>1821</v>
      </c>
      <c r="X1832" s="610"/>
      <c r="Y1832" s="610"/>
      <c r="AC1832">
        <f t="shared" si="437"/>
        <v>1904</v>
      </c>
      <c r="AD1832">
        <f t="shared" si="438"/>
        <v>12</v>
      </c>
      <c r="AE1832">
        <f t="shared" si="439"/>
        <v>0</v>
      </c>
      <c r="AF1832">
        <f>SUM($AE$10:AE1832)</f>
        <v>0</v>
      </c>
      <c r="AG1832">
        <f t="shared" si="440"/>
        <v>0</v>
      </c>
    </row>
    <row r="1833" spans="6:33" x14ac:dyDescent="0.2">
      <c r="F1833" s="610">
        <f t="shared" si="448"/>
        <v>1904</v>
      </c>
      <c r="G1833">
        <f t="shared" si="449"/>
        <v>1822</v>
      </c>
      <c r="H1833" s="612">
        <f t="shared" si="441"/>
        <v>1822</v>
      </c>
      <c r="I1833" s="598">
        <f t="shared" si="442"/>
        <v>0</v>
      </c>
      <c r="J1833" s="598">
        <f t="shared" si="450"/>
        <v>0</v>
      </c>
      <c r="K1833" s="598">
        <f t="shared" si="443"/>
        <v>0</v>
      </c>
      <c r="L1833" s="598">
        <f t="shared" si="444"/>
        <v>0</v>
      </c>
      <c r="M1833" s="598">
        <f t="shared" si="436"/>
        <v>0</v>
      </c>
      <c r="N1833" s="598">
        <f t="shared" si="445"/>
        <v>0</v>
      </c>
      <c r="V1833" s="598">
        <f t="shared" si="446"/>
        <v>0</v>
      </c>
      <c r="W1833" s="612">
        <f t="shared" si="447"/>
        <v>1822</v>
      </c>
      <c r="X1833" s="610"/>
      <c r="Y1833" s="610"/>
      <c r="AC1833">
        <f t="shared" si="437"/>
        <v>1904</v>
      </c>
      <c r="AD1833">
        <f t="shared" si="438"/>
        <v>12</v>
      </c>
      <c r="AE1833">
        <f t="shared" si="439"/>
        <v>0</v>
      </c>
      <c r="AF1833">
        <f>SUM($AE$10:AE1833)</f>
        <v>0</v>
      </c>
      <c r="AG1833">
        <f t="shared" si="440"/>
        <v>0</v>
      </c>
    </row>
    <row r="1834" spans="6:33" x14ac:dyDescent="0.2">
      <c r="F1834" s="610">
        <f t="shared" si="448"/>
        <v>1904</v>
      </c>
      <c r="G1834">
        <f t="shared" si="449"/>
        <v>1823</v>
      </c>
      <c r="H1834" s="612">
        <f t="shared" si="441"/>
        <v>1823</v>
      </c>
      <c r="I1834" s="598">
        <f t="shared" si="442"/>
        <v>0</v>
      </c>
      <c r="J1834" s="598">
        <f t="shared" si="450"/>
        <v>0</v>
      </c>
      <c r="K1834" s="598">
        <f t="shared" si="443"/>
        <v>0</v>
      </c>
      <c r="L1834" s="598">
        <f t="shared" si="444"/>
        <v>0</v>
      </c>
      <c r="M1834" s="598">
        <f t="shared" si="436"/>
        <v>0</v>
      </c>
      <c r="N1834" s="598">
        <f t="shared" si="445"/>
        <v>0</v>
      </c>
      <c r="V1834" s="598">
        <f t="shared" si="446"/>
        <v>0</v>
      </c>
      <c r="W1834" s="612">
        <f t="shared" si="447"/>
        <v>1823</v>
      </c>
      <c r="X1834" s="610"/>
      <c r="Y1834" s="610"/>
      <c r="AC1834">
        <f t="shared" si="437"/>
        <v>1904</v>
      </c>
      <c r="AD1834">
        <f t="shared" si="438"/>
        <v>12</v>
      </c>
      <c r="AE1834">
        <f t="shared" si="439"/>
        <v>0</v>
      </c>
      <c r="AF1834">
        <f>SUM($AE$10:AE1834)</f>
        <v>0</v>
      </c>
      <c r="AG1834">
        <f t="shared" si="440"/>
        <v>0</v>
      </c>
    </row>
    <row r="1835" spans="6:33" x14ac:dyDescent="0.2">
      <c r="F1835" s="610">
        <f t="shared" si="448"/>
        <v>1904</v>
      </c>
      <c r="G1835">
        <f t="shared" si="449"/>
        <v>1824</v>
      </c>
      <c r="H1835" s="612">
        <f t="shared" si="441"/>
        <v>1824</v>
      </c>
      <c r="I1835" s="598">
        <f t="shared" si="442"/>
        <v>0</v>
      </c>
      <c r="J1835" s="598">
        <f t="shared" si="450"/>
        <v>0</v>
      </c>
      <c r="K1835" s="598">
        <f t="shared" si="443"/>
        <v>0</v>
      </c>
      <c r="L1835" s="598">
        <f t="shared" si="444"/>
        <v>0</v>
      </c>
      <c r="M1835" s="598">
        <f t="shared" si="436"/>
        <v>0</v>
      </c>
      <c r="N1835" s="598">
        <f t="shared" si="445"/>
        <v>0</v>
      </c>
      <c r="V1835" s="598">
        <f t="shared" si="446"/>
        <v>0</v>
      </c>
      <c r="W1835" s="612">
        <f t="shared" si="447"/>
        <v>1824</v>
      </c>
      <c r="X1835" s="610"/>
      <c r="Y1835" s="610"/>
      <c r="AC1835">
        <f t="shared" si="437"/>
        <v>1904</v>
      </c>
      <c r="AD1835">
        <f t="shared" si="438"/>
        <v>12</v>
      </c>
      <c r="AE1835">
        <f t="shared" si="439"/>
        <v>0</v>
      </c>
      <c r="AF1835">
        <f>SUM($AE$10:AE1835)</f>
        <v>0</v>
      </c>
      <c r="AG1835">
        <f t="shared" si="440"/>
        <v>0</v>
      </c>
    </row>
    <row r="1836" spans="6:33" x14ac:dyDescent="0.2">
      <c r="F1836" s="610">
        <f t="shared" si="448"/>
        <v>1904</v>
      </c>
      <c r="G1836">
        <f t="shared" si="449"/>
        <v>1825</v>
      </c>
      <c r="H1836" s="612">
        <f t="shared" si="441"/>
        <v>1825</v>
      </c>
      <c r="I1836" s="598">
        <f t="shared" si="442"/>
        <v>0</v>
      </c>
      <c r="J1836" s="598">
        <f t="shared" si="450"/>
        <v>0</v>
      </c>
      <c r="K1836" s="598">
        <f t="shared" si="443"/>
        <v>0</v>
      </c>
      <c r="L1836" s="598">
        <f t="shared" si="444"/>
        <v>0</v>
      </c>
      <c r="M1836" s="598">
        <f t="shared" si="436"/>
        <v>0</v>
      </c>
      <c r="N1836" s="598">
        <f t="shared" si="445"/>
        <v>0</v>
      </c>
      <c r="V1836" s="598">
        <f t="shared" si="446"/>
        <v>0</v>
      </c>
      <c r="W1836" s="612">
        <f t="shared" si="447"/>
        <v>1825</v>
      </c>
      <c r="X1836" s="610"/>
      <c r="Y1836" s="610"/>
      <c r="AC1836">
        <f t="shared" si="437"/>
        <v>1904</v>
      </c>
      <c r="AD1836">
        <f t="shared" si="438"/>
        <v>12</v>
      </c>
      <c r="AE1836">
        <f t="shared" si="439"/>
        <v>0</v>
      </c>
      <c r="AF1836">
        <f>SUM($AE$10:AE1836)</f>
        <v>0</v>
      </c>
      <c r="AG1836">
        <f t="shared" si="440"/>
        <v>0</v>
      </c>
    </row>
    <row r="1837" spans="6:33" x14ac:dyDescent="0.2">
      <c r="F1837" s="610">
        <f t="shared" si="448"/>
        <v>1904</v>
      </c>
      <c r="G1837">
        <f t="shared" si="449"/>
        <v>1826</v>
      </c>
      <c r="H1837" s="612">
        <f t="shared" si="441"/>
        <v>1826</v>
      </c>
      <c r="I1837" s="598">
        <f t="shared" si="442"/>
        <v>0</v>
      </c>
      <c r="J1837" s="598">
        <f t="shared" si="450"/>
        <v>0</v>
      </c>
      <c r="K1837" s="598">
        <f t="shared" si="443"/>
        <v>0</v>
      </c>
      <c r="L1837" s="598">
        <f t="shared" si="444"/>
        <v>0</v>
      </c>
      <c r="M1837" s="598">
        <f t="shared" si="436"/>
        <v>0</v>
      </c>
      <c r="N1837" s="598">
        <f t="shared" si="445"/>
        <v>0</v>
      </c>
      <c r="V1837" s="598">
        <f t="shared" si="446"/>
        <v>0</v>
      </c>
      <c r="W1837" s="612">
        <f t="shared" si="447"/>
        <v>1826</v>
      </c>
      <c r="X1837" s="610"/>
      <c r="Y1837" s="610"/>
      <c r="AC1837">
        <f t="shared" si="437"/>
        <v>1904</v>
      </c>
      <c r="AD1837">
        <f t="shared" si="438"/>
        <v>12</v>
      </c>
      <c r="AE1837">
        <f t="shared" si="439"/>
        <v>0</v>
      </c>
      <c r="AF1837">
        <f>SUM($AE$10:AE1837)</f>
        <v>0</v>
      </c>
      <c r="AG1837">
        <f t="shared" si="440"/>
        <v>0</v>
      </c>
    </row>
    <row r="1838" spans="6:33" x14ac:dyDescent="0.2">
      <c r="F1838" s="610">
        <f t="shared" si="448"/>
        <v>1904</v>
      </c>
      <c r="G1838">
        <f t="shared" si="449"/>
        <v>1827</v>
      </c>
      <c r="H1838" s="612">
        <f t="shared" si="441"/>
        <v>1827</v>
      </c>
      <c r="I1838" s="598">
        <f t="shared" si="442"/>
        <v>0</v>
      </c>
      <c r="J1838" s="598">
        <f t="shared" si="450"/>
        <v>0</v>
      </c>
      <c r="K1838" s="598">
        <f t="shared" si="443"/>
        <v>0</v>
      </c>
      <c r="L1838" s="598">
        <f t="shared" si="444"/>
        <v>0</v>
      </c>
      <c r="M1838" s="598">
        <f t="shared" si="436"/>
        <v>0</v>
      </c>
      <c r="N1838" s="598">
        <f t="shared" si="445"/>
        <v>0</v>
      </c>
      <c r="V1838" s="598">
        <f t="shared" si="446"/>
        <v>0</v>
      </c>
      <c r="W1838" s="612">
        <f t="shared" si="447"/>
        <v>1827</v>
      </c>
      <c r="X1838" s="610"/>
      <c r="Y1838" s="610"/>
      <c r="AC1838">
        <f t="shared" si="437"/>
        <v>1904</v>
      </c>
      <c r="AD1838">
        <f t="shared" si="438"/>
        <v>12</v>
      </c>
      <c r="AE1838">
        <f t="shared" si="439"/>
        <v>0</v>
      </c>
      <c r="AF1838">
        <f>SUM($AE$10:AE1838)</f>
        <v>0</v>
      </c>
      <c r="AG1838">
        <f t="shared" si="440"/>
        <v>0</v>
      </c>
    </row>
    <row r="1839" spans="6:33" x14ac:dyDescent="0.2">
      <c r="F1839" s="610">
        <f t="shared" si="448"/>
        <v>1905</v>
      </c>
      <c r="G1839">
        <f t="shared" si="449"/>
        <v>1828</v>
      </c>
      <c r="H1839" s="612">
        <f t="shared" si="441"/>
        <v>1828</v>
      </c>
      <c r="I1839" s="598">
        <f t="shared" si="442"/>
        <v>0</v>
      </c>
      <c r="J1839" s="598">
        <f t="shared" si="450"/>
        <v>0</v>
      </c>
      <c r="K1839" s="598">
        <f t="shared" si="443"/>
        <v>0</v>
      </c>
      <c r="L1839" s="598">
        <f t="shared" si="444"/>
        <v>0</v>
      </c>
      <c r="M1839" s="598">
        <f t="shared" si="436"/>
        <v>0</v>
      </c>
      <c r="N1839" s="598">
        <f t="shared" si="445"/>
        <v>0</v>
      </c>
      <c r="V1839" s="598">
        <f t="shared" si="446"/>
        <v>0</v>
      </c>
      <c r="W1839" s="612">
        <f t="shared" si="447"/>
        <v>1828</v>
      </c>
      <c r="X1839" s="610"/>
      <c r="Y1839" s="610"/>
      <c r="AC1839">
        <f t="shared" si="437"/>
        <v>1905</v>
      </c>
      <c r="AD1839">
        <f t="shared" si="438"/>
        <v>1</v>
      </c>
      <c r="AE1839">
        <f t="shared" si="439"/>
        <v>0</v>
      </c>
      <c r="AF1839">
        <f>SUM($AE$10:AE1839)</f>
        <v>0</v>
      </c>
      <c r="AG1839">
        <f t="shared" si="440"/>
        <v>0</v>
      </c>
    </row>
    <row r="1840" spans="6:33" x14ac:dyDescent="0.2">
      <c r="F1840" s="610">
        <f t="shared" si="448"/>
        <v>1905</v>
      </c>
      <c r="G1840">
        <f t="shared" si="449"/>
        <v>1829</v>
      </c>
      <c r="H1840" s="612">
        <f t="shared" si="441"/>
        <v>1829</v>
      </c>
      <c r="I1840" s="598">
        <f t="shared" si="442"/>
        <v>0</v>
      </c>
      <c r="J1840" s="598">
        <f t="shared" si="450"/>
        <v>0</v>
      </c>
      <c r="K1840" s="598">
        <f t="shared" si="443"/>
        <v>0</v>
      </c>
      <c r="L1840" s="598">
        <f t="shared" si="444"/>
        <v>0</v>
      </c>
      <c r="M1840" s="598">
        <f t="shared" si="436"/>
        <v>0</v>
      </c>
      <c r="N1840" s="598">
        <f t="shared" si="445"/>
        <v>0</v>
      </c>
      <c r="V1840" s="598">
        <f t="shared" si="446"/>
        <v>0</v>
      </c>
      <c r="W1840" s="612">
        <f t="shared" si="447"/>
        <v>1829</v>
      </c>
      <c r="X1840" s="610"/>
      <c r="Y1840" s="610"/>
      <c r="AC1840">
        <f t="shared" si="437"/>
        <v>1905</v>
      </c>
      <c r="AD1840">
        <f t="shared" si="438"/>
        <v>1</v>
      </c>
      <c r="AE1840">
        <f t="shared" si="439"/>
        <v>0</v>
      </c>
      <c r="AF1840">
        <f>SUM($AE$10:AE1840)</f>
        <v>0</v>
      </c>
      <c r="AG1840">
        <f t="shared" si="440"/>
        <v>0</v>
      </c>
    </row>
    <row r="1841" spans="6:33" x14ac:dyDescent="0.2">
      <c r="F1841" s="610">
        <f t="shared" si="448"/>
        <v>1905</v>
      </c>
      <c r="G1841">
        <f t="shared" si="449"/>
        <v>1830</v>
      </c>
      <c r="H1841" s="612">
        <f t="shared" si="441"/>
        <v>1830</v>
      </c>
      <c r="I1841" s="598">
        <f t="shared" si="442"/>
        <v>0</v>
      </c>
      <c r="J1841" s="598">
        <f t="shared" si="450"/>
        <v>0</v>
      </c>
      <c r="K1841" s="598">
        <f t="shared" si="443"/>
        <v>0</v>
      </c>
      <c r="L1841" s="598">
        <f t="shared" si="444"/>
        <v>0</v>
      </c>
      <c r="M1841" s="598">
        <f t="shared" si="436"/>
        <v>0</v>
      </c>
      <c r="N1841" s="598">
        <f t="shared" si="445"/>
        <v>0</v>
      </c>
      <c r="V1841" s="598">
        <f t="shared" si="446"/>
        <v>0</v>
      </c>
      <c r="W1841" s="612">
        <f t="shared" si="447"/>
        <v>1830</v>
      </c>
      <c r="X1841" s="610"/>
      <c r="Y1841" s="610"/>
      <c r="AC1841">
        <f t="shared" si="437"/>
        <v>1905</v>
      </c>
      <c r="AD1841">
        <f t="shared" si="438"/>
        <v>1</v>
      </c>
      <c r="AE1841">
        <f t="shared" si="439"/>
        <v>0</v>
      </c>
      <c r="AF1841">
        <f>SUM($AE$10:AE1841)</f>
        <v>0</v>
      </c>
      <c r="AG1841">
        <f t="shared" si="440"/>
        <v>0</v>
      </c>
    </row>
    <row r="1842" spans="6:33" x14ac:dyDescent="0.2">
      <c r="F1842" s="610">
        <f t="shared" si="448"/>
        <v>1905</v>
      </c>
      <c r="G1842">
        <f t="shared" si="449"/>
        <v>1831</v>
      </c>
      <c r="H1842" s="612">
        <f t="shared" si="441"/>
        <v>1831</v>
      </c>
      <c r="I1842" s="598">
        <f t="shared" si="442"/>
        <v>0</v>
      </c>
      <c r="J1842" s="598">
        <f t="shared" si="450"/>
        <v>0</v>
      </c>
      <c r="K1842" s="598">
        <f t="shared" si="443"/>
        <v>0</v>
      </c>
      <c r="L1842" s="598">
        <f t="shared" si="444"/>
        <v>0</v>
      </c>
      <c r="M1842" s="598">
        <f t="shared" si="436"/>
        <v>0</v>
      </c>
      <c r="N1842" s="598">
        <f t="shared" si="445"/>
        <v>0</v>
      </c>
      <c r="V1842" s="598">
        <f t="shared" si="446"/>
        <v>0</v>
      </c>
      <c r="W1842" s="612">
        <f t="shared" si="447"/>
        <v>1831</v>
      </c>
      <c r="X1842" s="610"/>
      <c r="Y1842" s="610"/>
      <c r="AC1842">
        <f t="shared" si="437"/>
        <v>1905</v>
      </c>
      <c r="AD1842">
        <f t="shared" si="438"/>
        <v>1</v>
      </c>
      <c r="AE1842">
        <f t="shared" si="439"/>
        <v>0</v>
      </c>
      <c r="AF1842">
        <f>SUM($AE$10:AE1842)</f>
        <v>0</v>
      </c>
      <c r="AG1842">
        <f t="shared" si="440"/>
        <v>0</v>
      </c>
    </row>
    <row r="1843" spans="6:33" x14ac:dyDescent="0.2">
      <c r="F1843" s="610">
        <f t="shared" si="448"/>
        <v>1905</v>
      </c>
      <c r="G1843">
        <f t="shared" si="449"/>
        <v>1832</v>
      </c>
      <c r="H1843" s="612">
        <f t="shared" si="441"/>
        <v>1832</v>
      </c>
      <c r="I1843" s="598">
        <f t="shared" si="442"/>
        <v>0</v>
      </c>
      <c r="J1843" s="598">
        <f t="shared" si="450"/>
        <v>0</v>
      </c>
      <c r="K1843" s="598">
        <f t="shared" si="443"/>
        <v>0</v>
      </c>
      <c r="L1843" s="598">
        <f t="shared" si="444"/>
        <v>0</v>
      </c>
      <c r="M1843" s="598">
        <f t="shared" si="436"/>
        <v>0</v>
      </c>
      <c r="N1843" s="598">
        <f t="shared" si="445"/>
        <v>0</v>
      </c>
      <c r="V1843" s="598">
        <f t="shared" si="446"/>
        <v>0</v>
      </c>
      <c r="W1843" s="612">
        <f t="shared" si="447"/>
        <v>1832</v>
      </c>
      <c r="X1843" s="610"/>
      <c r="Y1843" s="610"/>
      <c r="AC1843">
        <f t="shared" si="437"/>
        <v>1905</v>
      </c>
      <c r="AD1843">
        <f t="shared" si="438"/>
        <v>1</v>
      </c>
      <c r="AE1843">
        <f t="shared" si="439"/>
        <v>0</v>
      </c>
      <c r="AF1843">
        <f>SUM($AE$10:AE1843)</f>
        <v>0</v>
      </c>
      <c r="AG1843">
        <f t="shared" si="440"/>
        <v>0</v>
      </c>
    </row>
    <row r="1844" spans="6:33" x14ac:dyDescent="0.2">
      <c r="F1844" s="610">
        <f t="shared" si="448"/>
        <v>1905</v>
      </c>
      <c r="G1844">
        <f t="shared" si="449"/>
        <v>1833</v>
      </c>
      <c r="H1844" s="612">
        <f t="shared" si="441"/>
        <v>1833</v>
      </c>
      <c r="I1844" s="598">
        <f t="shared" si="442"/>
        <v>0</v>
      </c>
      <c r="J1844" s="598">
        <f t="shared" si="450"/>
        <v>0</v>
      </c>
      <c r="K1844" s="598">
        <f t="shared" si="443"/>
        <v>0</v>
      </c>
      <c r="L1844" s="598">
        <f t="shared" si="444"/>
        <v>0</v>
      </c>
      <c r="M1844" s="598">
        <f t="shared" si="436"/>
        <v>0</v>
      </c>
      <c r="N1844" s="598">
        <f t="shared" si="445"/>
        <v>0</v>
      </c>
      <c r="V1844" s="598">
        <f t="shared" si="446"/>
        <v>0</v>
      </c>
      <c r="W1844" s="612">
        <f t="shared" si="447"/>
        <v>1833</v>
      </c>
      <c r="X1844" s="610"/>
      <c r="Y1844" s="610"/>
      <c r="AC1844">
        <f t="shared" si="437"/>
        <v>1905</v>
      </c>
      <c r="AD1844">
        <f t="shared" si="438"/>
        <v>1</v>
      </c>
      <c r="AE1844">
        <f t="shared" si="439"/>
        <v>0</v>
      </c>
      <c r="AF1844">
        <f>SUM($AE$10:AE1844)</f>
        <v>0</v>
      </c>
      <c r="AG1844">
        <f t="shared" si="440"/>
        <v>0</v>
      </c>
    </row>
    <row r="1845" spans="6:33" x14ac:dyDescent="0.2">
      <c r="F1845" s="610">
        <f t="shared" si="448"/>
        <v>1905</v>
      </c>
      <c r="G1845">
        <f t="shared" si="449"/>
        <v>1834</v>
      </c>
      <c r="H1845" s="612">
        <f t="shared" si="441"/>
        <v>1834</v>
      </c>
      <c r="I1845" s="598">
        <f t="shared" si="442"/>
        <v>0</v>
      </c>
      <c r="J1845" s="598">
        <f t="shared" si="450"/>
        <v>0</v>
      </c>
      <c r="K1845" s="598">
        <f t="shared" si="443"/>
        <v>0</v>
      </c>
      <c r="L1845" s="598">
        <f t="shared" si="444"/>
        <v>0</v>
      </c>
      <c r="M1845" s="598">
        <f t="shared" si="436"/>
        <v>0</v>
      </c>
      <c r="N1845" s="598">
        <f t="shared" si="445"/>
        <v>0</v>
      </c>
      <c r="V1845" s="598">
        <f t="shared" si="446"/>
        <v>0</v>
      </c>
      <c r="W1845" s="612">
        <f t="shared" si="447"/>
        <v>1834</v>
      </c>
      <c r="X1845" s="610"/>
      <c r="Y1845" s="610"/>
      <c r="AC1845">
        <f t="shared" si="437"/>
        <v>1905</v>
      </c>
      <c r="AD1845">
        <f t="shared" si="438"/>
        <v>1</v>
      </c>
      <c r="AE1845">
        <f t="shared" si="439"/>
        <v>0</v>
      </c>
      <c r="AF1845">
        <f>SUM($AE$10:AE1845)</f>
        <v>0</v>
      </c>
      <c r="AG1845">
        <f t="shared" si="440"/>
        <v>0</v>
      </c>
    </row>
    <row r="1846" spans="6:33" x14ac:dyDescent="0.2">
      <c r="F1846" s="610">
        <f t="shared" si="448"/>
        <v>1905</v>
      </c>
      <c r="G1846">
        <f t="shared" si="449"/>
        <v>1835</v>
      </c>
      <c r="H1846" s="612">
        <f t="shared" si="441"/>
        <v>1835</v>
      </c>
      <c r="I1846" s="598">
        <f t="shared" si="442"/>
        <v>0</v>
      </c>
      <c r="J1846" s="598">
        <f t="shared" si="450"/>
        <v>0</v>
      </c>
      <c r="K1846" s="598">
        <f t="shared" si="443"/>
        <v>0</v>
      </c>
      <c r="L1846" s="598">
        <f t="shared" si="444"/>
        <v>0</v>
      </c>
      <c r="M1846" s="598">
        <f t="shared" si="436"/>
        <v>0</v>
      </c>
      <c r="N1846" s="598">
        <f t="shared" si="445"/>
        <v>0</v>
      </c>
      <c r="V1846" s="598">
        <f t="shared" si="446"/>
        <v>0</v>
      </c>
      <c r="W1846" s="612">
        <f t="shared" si="447"/>
        <v>1835</v>
      </c>
      <c r="X1846" s="610"/>
      <c r="Y1846" s="610"/>
      <c r="AC1846">
        <f t="shared" si="437"/>
        <v>1905</v>
      </c>
      <c r="AD1846">
        <f t="shared" si="438"/>
        <v>1</v>
      </c>
      <c r="AE1846">
        <f t="shared" si="439"/>
        <v>0</v>
      </c>
      <c r="AF1846">
        <f>SUM($AE$10:AE1846)</f>
        <v>0</v>
      </c>
      <c r="AG1846">
        <f t="shared" si="440"/>
        <v>0</v>
      </c>
    </row>
    <row r="1847" spans="6:33" x14ac:dyDescent="0.2">
      <c r="F1847" s="610">
        <f t="shared" si="448"/>
        <v>1905</v>
      </c>
      <c r="G1847">
        <f t="shared" si="449"/>
        <v>1836</v>
      </c>
      <c r="H1847" s="612">
        <f t="shared" si="441"/>
        <v>1836</v>
      </c>
      <c r="I1847" s="598">
        <f t="shared" si="442"/>
        <v>0</v>
      </c>
      <c r="J1847" s="598">
        <f t="shared" si="450"/>
        <v>0</v>
      </c>
      <c r="K1847" s="598">
        <f t="shared" si="443"/>
        <v>0</v>
      </c>
      <c r="L1847" s="598">
        <f t="shared" si="444"/>
        <v>0</v>
      </c>
      <c r="M1847" s="598">
        <f t="shared" si="436"/>
        <v>0</v>
      </c>
      <c r="N1847" s="598">
        <f t="shared" si="445"/>
        <v>0</v>
      </c>
      <c r="V1847" s="598">
        <f t="shared" si="446"/>
        <v>0</v>
      </c>
      <c r="W1847" s="612">
        <f t="shared" si="447"/>
        <v>1836</v>
      </c>
      <c r="X1847" s="610"/>
      <c r="Y1847" s="610"/>
      <c r="AC1847">
        <f t="shared" si="437"/>
        <v>1905</v>
      </c>
      <c r="AD1847">
        <f t="shared" si="438"/>
        <v>1</v>
      </c>
      <c r="AE1847">
        <f t="shared" si="439"/>
        <v>0</v>
      </c>
      <c r="AF1847">
        <f>SUM($AE$10:AE1847)</f>
        <v>0</v>
      </c>
      <c r="AG1847">
        <f t="shared" si="440"/>
        <v>0</v>
      </c>
    </row>
    <row r="1848" spans="6:33" x14ac:dyDescent="0.2">
      <c r="F1848" s="610">
        <f t="shared" si="448"/>
        <v>1905</v>
      </c>
      <c r="G1848">
        <f t="shared" si="449"/>
        <v>1837</v>
      </c>
      <c r="H1848" s="612">
        <f t="shared" si="441"/>
        <v>1837</v>
      </c>
      <c r="I1848" s="598">
        <f t="shared" si="442"/>
        <v>0</v>
      </c>
      <c r="J1848" s="598">
        <f t="shared" si="450"/>
        <v>0</v>
      </c>
      <c r="K1848" s="598">
        <f t="shared" si="443"/>
        <v>0</v>
      </c>
      <c r="L1848" s="598">
        <f t="shared" si="444"/>
        <v>0</v>
      </c>
      <c r="M1848" s="598">
        <f t="shared" si="436"/>
        <v>0</v>
      </c>
      <c r="N1848" s="598">
        <f t="shared" si="445"/>
        <v>0</v>
      </c>
      <c r="V1848" s="598">
        <f t="shared" si="446"/>
        <v>0</v>
      </c>
      <c r="W1848" s="612">
        <f t="shared" si="447"/>
        <v>1837</v>
      </c>
      <c r="X1848" s="610"/>
      <c r="Y1848" s="610"/>
      <c r="AC1848">
        <f t="shared" si="437"/>
        <v>1905</v>
      </c>
      <c r="AD1848">
        <f t="shared" si="438"/>
        <v>1</v>
      </c>
      <c r="AE1848">
        <f t="shared" si="439"/>
        <v>0</v>
      </c>
      <c r="AF1848">
        <f>SUM($AE$10:AE1848)</f>
        <v>0</v>
      </c>
      <c r="AG1848">
        <f t="shared" si="440"/>
        <v>0</v>
      </c>
    </row>
    <row r="1849" spans="6:33" x14ac:dyDescent="0.2">
      <c r="F1849" s="610">
        <f t="shared" si="448"/>
        <v>1905</v>
      </c>
      <c r="G1849">
        <f t="shared" si="449"/>
        <v>1838</v>
      </c>
      <c r="H1849" s="612">
        <f t="shared" si="441"/>
        <v>1838</v>
      </c>
      <c r="I1849" s="598">
        <f t="shared" si="442"/>
        <v>0</v>
      </c>
      <c r="J1849" s="598">
        <f t="shared" si="450"/>
        <v>0</v>
      </c>
      <c r="K1849" s="598">
        <f t="shared" si="443"/>
        <v>0</v>
      </c>
      <c r="L1849" s="598">
        <f t="shared" si="444"/>
        <v>0</v>
      </c>
      <c r="M1849" s="598">
        <f t="shared" si="436"/>
        <v>0</v>
      </c>
      <c r="N1849" s="598">
        <f t="shared" si="445"/>
        <v>0</v>
      </c>
      <c r="V1849" s="598">
        <f t="shared" si="446"/>
        <v>0</v>
      </c>
      <c r="W1849" s="612">
        <f t="shared" si="447"/>
        <v>1838</v>
      </c>
      <c r="X1849" s="610"/>
      <c r="Y1849" s="610"/>
      <c r="AC1849">
        <f t="shared" si="437"/>
        <v>1905</v>
      </c>
      <c r="AD1849">
        <f t="shared" si="438"/>
        <v>1</v>
      </c>
      <c r="AE1849">
        <f t="shared" si="439"/>
        <v>0</v>
      </c>
      <c r="AF1849">
        <f>SUM($AE$10:AE1849)</f>
        <v>0</v>
      </c>
      <c r="AG1849">
        <f t="shared" si="440"/>
        <v>0</v>
      </c>
    </row>
    <row r="1850" spans="6:33" x14ac:dyDescent="0.2">
      <c r="F1850" s="610">
        <f t="shared" si="448"/>
        <v>1905</v>
      </c>
      <c r="G1850">
        <f t="shared" si="449"/>
        <v>1839</v>
      </c>
      <c r="H1850" s="612">
        <f t="shared" si="441"/>
        <v>1839</v>
      </c>
      <c r="I1850" s="598">
        <f t="shared" si="442"/>
        <v>0</v>
      </c>
      <c r="J1850" s="598">
        <f t="shared" si="450"/>
        <v>0</v>
      </c>
      <c r="K1850" s="598">
        <f t="shared" si="443"/>
        <v>0</v>
      </c>
      <c r="L1850" s="598">
        <f t="shared" si="444"/>
        <v>0</v>
      </c>
      <c r="M1850" s="598">
        <f t="shared" si="436"/>
        <v>0</v>
      </c>
      <c r="N1850" s="598">
        <f t="shared" si="445"/>
        <v>0</v>
      </c>
      <c r="V1850" s="598">
        <f t="shared" si="446"/>
        <v>0</v>
      </c>
      <c r="W1850" s="612">
        <f t="shared" si="447"/>
        <v>1839</v>
      </c>
      <c r="X1850" s="610"/>
      <c r="Y1850" s="610"/>
      <c r="AC1850">
        <f t="shared" si="437"/>
        <v>1905</v>
      </c>
      <c r="AD1850">
        <f t="shared" si="438"/>
        <v>1</v>
      </c>
      <c r="AE1850">
        <f t="shared" si="439"/>
        <v>0</v>
      </c>
      <c r="AF1850">
        <f>SUM($AE$10:AE1850)</f>
        <v>0</v>
      </c>
      <c r="AG1850">
        <f t="shared" si="440"/>
        <v>0</v>
      </c>
    </row>
    <row r="1851" spans="6:33" x14ac:dyDescent="0.2">
      <c r="F1851" s="610">
        <f t="shared" si="448"/>
        <v>1905</v>
      </c>
      <c r="G1851">
        <f t="shared" si="449"/>
        <v>1840</v>
      </c>
      <c r="H1851" s="612">
        <f t="shared" si="441"/>
        <v>1840</v>
      </c>
      <c r="I1851" s="598">
        <f t="shared" si="442"/>
        <v>0</v>
      </c>
      <c r="J1851" s="598">
        <f t="shared" si="450"/>
        <v>0</v>
      </c>
      <c r="K1851" s="598">
        <f t="shared" si="443"/>
        <v>0</v>
      </c>
      <c r="L1851" s="598">
        <f t="shared" si="444"/>
        <v>0</v>
      </c>
      <c r="M1851" s="598">
        <f t="shared" si="436"/>
        <v>0</v>
      </c>
      <c r="N1851" s="598">
        <f t="shared" si="445"/>
        <v>0</v>
      </c>
      <c r="V1851" s="598">
        <f t="shared" si="446"/>
        <v>0</v>
      </c>
      <c r="W1851" s="612">
        <f t="shared" si="447"/>
        <v>1840</v>
      </c>
      <c r="X1851" s="610"/>
      <c r="Y1851" s="610"/>
      <c r="AC1851">
        <f t="shared" si="437"/>
        <v>1905</v>
      </c>
      <c r="AD1851">
        <f t="shared" si="438"/>
        <v>1</v>
      </c>
      <c r="AE1851">
        <f t="shared" si="439"/>
        <v>0</v>
      </c>
      <c r="AF1851">
        <f>SUM($AE$10:AE1851)</f>
        <v>0</v>
      </c>
      <c r="AG1851">
        <f t="shared" si="440"/>
        <v>0</v>
      </c>
    </row>
    <row r="1852" spans="6:33" x14ac:dyDescent="0.2">
      <c r="F1852" s="610">
        <f t="shared" si="448"/>
        <v>1905</v>
      </c>
      <c r="G1852">
        <f t="shared" si="449"/>
        <v>1841</v>
      </c>
      <c r="H1852" s="612">
        <f t="shared" si="441"/>
        <v>1841</v>
      </c>
      <c r="I1852" s="598">
        <f t="shared" si="442"/>
        <v>0</v>
      </c>
      <c r="J1852" s="598">
        <f t="shared" si="450"/>
        <v>0</v>
      </c>
      <c r="K1852" s="598">
        <f t="shared" si="443"/>
        <v>0</v>
      </c>
      <c r="L1852" s="598">
        <f t="shared" si="444"/>
        <v>0</v>
      </c>
      <c r="M1852" s="598">
        <f t="shared" si="436"/>
        <v>0</v>
      </c>
      <c r="N1852" s="598">
        <f t="shared" si="445"/>
        <v>0</v>
      </c>
      <c r="V1852" s="598">
        <f t="shared" si="446"/>
        <v>0</v>
      </c>
      <c r="W1852" s="612">
        <f t="shared" si="447"/>
        <v>1841</v>
      </c>
      <c r="X1852" s="610"/>
      <c r="Y1852" s="610"/>
      <c r="AC1852">
        <f t="shared" si="437"/>
        <v>1905</v>
      </c>
      <c r="AD1852">
        <f t="shared" si="438"/>
        <v>1</v>
      </c>
      <c r="AE1852">
        <f t="shared" si="439"/>
        <v>0</v>
      </c>
      <c r="AF1852">
        <f>SUM($AE$10:AE1852)</f>
        <v>0</v>
      </c>
      <c r="AG1852">
        <f t="shared" si="440"/>
        <v>0</v>
      </c>
    </row>
    <row r="1853" spans="6:33" x14ac:dyDescent="0.2">
      <c r="F1853" s="610">
        <f t="shared" si="448"/>
        <v>1905</v>
      </c>
      <c r="G1853">
        <f t="shared" si="449"/>
        <v>1842</v>
      </c>
      <c r="H1853" s="612">
        <f t="shared" si="441"/>
        <v>1842</v>
      </c>
      <c r="I1853" s="598">
        <f t="shared" si="442"/>
        <v>0</v>
      </c>
      <c r="J1853" s="598">
        <f t="shared" si="450"/>
        <v>0</v>
      </c>
      <c r="K1853" s="598">
        <f t="shared" si="443"/>
        <v>0</v>
      </c>
      <c r="L1853" s="598">
        <f t="shared" si="444"/>
        <v>0</v>
      </c>
      <c r="M1853" s="598">
        <f t="shared" si="436"/>
        <v>0</v>
      </c>
      <c r="N1853" s="598">
        <f t="shared" si="445"/>
        <v>0</v>
      </c>
      <c r="V1853" s="598">
        <f t="shared" si="446"/>
        <v>0</v>
      </c>
      <c r="W1853" s="612">
        <f t="shared" si="447"/>
        <v>1842</v>
      </c>
      <c r="X1853" s="610"/>
      <c r="Y1853" s="610"/>
      <c r="AC1853">
        <f t="shared" si="437"/>
        <v>1905</v>
      </c>
      <c r="AD1853">
        <f t="shared" si="438"/>
        <v>1</v>
      </c>
      <c r="AE1853">
        <f t="shared" si="439"/>
        <v>0</v>
      </c>
      <c r="AF1853">
        <f>SUM($AE$10:AE1853)</f>
        <v>0</v>
      </c>
      <c r="AG1853">
        <f t="shared" si="440"/>
        <v>0</v>
      </c>
    </row>
    <row r="1854" spans="6:33" x14ac:dyDescent="0.2">
      <c r="F1854" s="610">
        <f t="shared" si="448"/>
        <v>1905</v>
      </c>
      <c r="G1854">
        <f t="shared" si="449"/>
        <v>1843</v>
      </c>
      <c r="H1854" s="612">
        <f t="shared" si="441"/>
        <v>1843</v>
      </c>
      <c r="I1854" s="598">
        <f t="shared" si="442"/>
        <v>0</v>
      </c>
      <c r="J1854" s="598">
        <f t="shared" si="450"/>
        <v>0</v>
      </c>
      <c r="K1854" s="598">
        <f t="shared" si="443"/>
        <v>0</v>
      </c>
      <c r="L1854" s="598">
        <f t="shared" si="444"/>
        <v>0</v>
      </c>
      <c r="M1854" s="598">
        <f t="shared" si="436"/>
        <v>0</v>
      </c>
      <c r="N1854" s="598">
        <f t="shared" si="445"/>
        <v>0</v>
      </c>
      <c r="V1854" s="598">
        <f t="shared" si="446"/>
        <v>0</v>
      </c>
      <c r="W1854" s="612">
        <f t="shared" si="447"/>
        <v>1843</v>
      </c>
      <c r="X1854" s="610"/>
      <c r="Y1854" s="610"/>
      <c r="AC1854">
        <f t="shared" si="437"/>
        <v>1905</v>
      </c>
      <c r="AD1854">
        <f t="shared" si="438"/>
        <v>1</v>
      </c>
      <c r="AE1854">
        <f t="shared" si="439"/>
        <v>0</v>
      </c>
      <c r="AF1854">
        <f>SUM($AE$10:AE1854)</f>
        <v>0</v>
      </c>
      <c r="AG1854">
        <f t="shared" si="440"/>
        <v>0</v>
      </c>
    </row>
    <row r="1855" spans="6:33" x14ac:dyDescent="0.2">
      <c r="F1855" s="610">
        <f t="shared" si="448"/>
        <v>1905</v>
      </c>
      <c r="G1855">
        <f t="shared" si="449"/>
        <v>1844</v>
      </c>
      <c r="H1855" s="612">
        <f t="shared" si="441"/>
        <v>1844</v>
      </c>
      <c r="I1855" s="598">
        <f t="shared" si="442"/>
        <v>0</v>
      </c>
      <c r="J1855" s="598">
        <f t="shared" si="450"/>
        <v>0</v>
      </c>
      <c r="K1855" s="598">
        <f t="shared" si="443"/>
        <v>0</v>
      </c>
      <c r="L1855" s="598">
        <f t="shared" si="444"/>
        <v>0</v>
      </c>
      <c r="M1855" s="598">
        <f t="shared" si="436"/>
        <v>0</v>
      </c>
      <c r="N1855" s="598">
        <f t="shared" si="445"/>
        <v>0</v>
      </c>
      <c r="V1855" s="598">
        <f t="shared" si="446"/>
        <v>0</v>
      </c>
      <c r="W1855" s="612">
        <f t="shared" si="447"/>
        <v>1844</v>
      </c>
      <c r="X1855" s="610"/>
      <c r="Y1855" s="610"/>
      <c r="AC1855">
        <f t="shared" si="437"/>
        <v>1905</v>
      </c>
      <c r="AD1855">
        <f t="shared" si="438"/>
        <v>1</v>
      </c>
      <c r="AE1855">
        <f t="shared" si="439"/>
        <v>0</v>
      </c>
      <c r="AF1855">
        <f>SUM($AE$10:AE1855)</f>
        <v>0</v>
      </c>
      <c r="AG1855">
        <f t="shared" si="440"/>
        <v>0</v>
      </c>
    </row>
    <row r="1856" spans="6:33" x14ac:dyDescent="0.2">
      <c r="F1856" s="610">
        <f t="shared" si="448"/>
        <v>1905</v>
      </c>
      <c r="G1856">
        <f t="shared" si="449"/>
        <v>1845</v>
      </c>
      <c r="H1856" s="612">
        <f t="shared" si="441"/>
        <v>1845</v>
      </c>
      <c r="I1856" s="598">
        <f t="shared" si="442"/>
        <v>0</v>
      </c>
      <c r="J1856" s="598">
        <f t="shared" si="450"/>
        <v>0</v>
      </c>
      <c r="K1856" s="598">
        <f t="shared" si="443"/>
        <v>0</v>
      </c>
      <c r="L1856" s="598">
        <f t="shared" si="444"/>
        <v>0</v>
      </c>
      <c r="M1856" s="598">
        <f t="shared" si="436"/>
        <v>0</v>
      </c>
      <c r="N1856" s="598">
        <f t="shared" si="445"/>
        <v>0</v>
      </c>
      <c r="V1856" s="598">
        <f t="shared" si="446"/>
        <v>0</v>
      </c>
      <c r="W1856" s="612">
        <f t="shared" si="447"/>
        <v>1845</v>
      </c>
      <c r="X1856" s="610"/>
      <c r="Y1856" s="610"/>
      <c r="AC1856">
        <f t="shared" si="437"/>
        <v>1905</v>
      </c>
      <c r="AD1856">
        <f t="shared" si="438"/>
        <v>1</v>
      </c>
      <c r="AE1856">
        <f t="shared" si="439"/>
        <v>0</v>
      </c>
      <c r="AF1856">
        <f>SUM($AE$10:AE1856)</f>
        <v>0</v>
      </c>
      <c r="AG1856">
        <f t="shared" si="440"/>
        <v>0</v>
      </c>
    </row>
    <row r="1857" spans="6:33" x14ac:dyDescent="0.2">
      <c r="F1857" s="610">
        <f t="shared" si="448"/>
        <v>1905</v>
      </c>
      <c r="G1857">
        <f t="shared" si="449"/>
        <v>1846</v>
      </c>
      <c r="H1857" s="612">
        <f t="shared" si="441"/>
        <v>1846</v>
      </c>
      <c r="I1857" s="598">
        <f t="shared" si="442"/>
        <v>0</v>
      </c>
      <c r="J1857" s="598">
        <f t="shared" si="450"/>
        <v>0</v>
      </c>
      <c r="K1857" s="598">
        <f t="shared" si="443"/>
        <v>0</v>
      </c>
      <c r="L1857" s="598">
        <f t="shared" si="444"/>
        <v>0</v>
      </c>
      <c r="M1857" s="598">
        <f t="shared" si="436"/>
        <v>0</v>
      </c>
      <c r="N1857" s="598">
        <f t="shared" si="445"/>
        <v>0</v>
      </c>
      <c r="V1857" s="598">
        <f t="shared" si="446"/>
        <v>0</v>
      </c>
      <c r="W1857" s="612">
        <f t="shared" si="447"/>
        <v>1846</v>
      </c>
      <c r="X1857" s="610"/>
      <c r="Y1857" s="610"/>
      <c r="AC1857">
        <f t="shared" si="437"/>
        <v>1905</v>
      </c>
      <c r="AD1857">
        <f t="shared" si="438"/>
        <v>1</v>
      </c>
      <c r="AE1857">
        <f t="shared" si="439"/>
        <v>0</v>
      </c>
      <c r="AF1857">
        <f>SUM($AE$10:AE1857)</f>
        <v>0</v>
      </c>
      <c r="AG1857">
        <f t="shared" si="440"/>
        <v>0</v>
      </c>
    </row>
    <row r="1858" spans="6:33" x14ac:dyDescent="0.2">
      <c r="F1858" s="610">
        <f t="shared" si="448"/>
        <v>1905</v>
      </c>
      <c r="G1858">
        <f t="shared" si="449"/>
        <v>1847</v>
      </c>
      <c r="H1858" s="612">
        <f t="shared" si="441"/>
        <v>1847</v>
      </c>
      <c r="I1858" s="598">
        <f t="shared" si="442"/>
        <v>0</v>
      </c>
      <c r="J1858" s="598">
        <f t="shared" si="450"/>
        <v>0</v>
      </c>
      <c r="K1858" s="598">
        <f t="shared" si="443"/>
        <v>0</v>
      </c>
      <c r="L1858" s="598">
        <f t="shared" si="444"/>
        <v>0</v>
      </c>
      <c r="M1858" s="598">
        <f t="shared" si="436"/>
        <v>0</v>
      </c>
      <c r="N1858" s="598">
        <f t="shared" si="445"/>
        <v>0</v>
      </c>
      <c r="V1858" s="598">
        <f t="shared" si="446"/>
        <v>0</v>
      </c>
      <c r="W1858" s="612">
        <f t="shared" si="447"/>
        <v>1847</v>
      </c>
      <c r="X1858" s="610"/>
      <c r="Y1858" s="610"/>
      <c r="AC1858">
        <f t="shared" si="437"/>
        <v>1905</v>
      </c>
      <c r="AD1858">
        <f t="shared" si="438"/>
        <v>1</v>
      </c>
      <c r="AE1858">
        <f t="shared" si="439"/>
        <v>0</v>
      </c>
      <c r="AF1858">
        <f>SUM($AE$10:AE1858)</f>
        <v>0</v>
      </c>
      <c r="AG1858">
        <f t="shared" si="440"/>
        <v>0</v>
      </c>
    </row>
    <row r="1859" spans="6:33" x14ac:dyDescent="0.2">
      <c r="F1859" s="610">
        <f t="shared" si="448"/>
        <v>1905</v>
      </c>
      <c r="G1859">
        <f t="shared" si="449"/>
        <v>1848</v>
      </c>
      <c r="H1859" s="612">
        <f t="shared" si="441"/>
        <v>1848</v>
      </c>
      <c r="I1859" s="598">
        <f t="shared" si="442"/>
        <v>0</v>
      </c>
      <c r="J1859" s="598">
        <f t="shared" si="450"/>
        <v>0</v>
      </c>
      <c r="K1859" s="598">
        <f t="shared" si="443"/>
        <v>0</v>
      </c>
      <c r="L1859" s="598">
        <f t="shared" si="444"/>
        <v>0</v>
      </c>
      <c r="M1859" s="598">
        <f t="shared" si="436"/>
        <v>0</v>
      </c>
      <c r="N1859" s="598">
        <f t="shared" si="445"/>
        <v>0</v>
      </c>
      <c r="V1859" s="598">
        <f t="shared" si="446"/>
        <v>0</v>
      </c>
      <c r="W1859" s="612">
        <f t="shared" si="447"/>
        <v>1848</v>
      </c>
      <c r="X1859" s="610"/>
      <c r="Y1859" s="610"/>
      <c r="AC1859">
        <f t="shared" si="437"/>
        <v>1905</v>
      </c>
      <c r="AD1859">
        <f t="shared" si="438"/>
        <v>1</v>
      </c>
      <c r="AE1859">
        <f t="shared" si="439"/>
        <v>0</v>
      </c>
      <c r="AF1859">
        <f>SUM($AE$10:AE1859)</f>
        <v>0</v>
      </c>
      <c r="AG1859">
        <f t="shared" si="440"/>
        <v>0</v>
      </c>
    </row>
    <row r="1860" spans="6:33" x14ac:dyDescent="0.2">
      <c r="F1860" s="610">
        <f t="shared" si="448"/>
        <v>1905</v>
      </c>
      <c r="G1860">
        <f t="shared" si="449"/>
        <v>1849</v>
      </c>
      <c r="H1860" s="612">
        <f t="shared" si="441"/>
        <v>1849</v>
      </c>
      <c r="I1860" s="598">
        <f t="shared" si="442"/>
        <v>0</v>
      </c>
      <c r="J1860" s="598">
        <f t="shared" si="450"/>
        <v>0</v>
      </c>
      <c r="K1860" s="598">
        <f t="shared" si="443"/>
        <v>0</v>
      </c>
      <c r="L1860" s="598">
        <f t="shared" si="444"/>
        <v>0</v>
      </c>
      <c r="M1860" s="598">
        <f t="shared" si="436"/>
        <v>0</v>
      </c>
      <c r="N1860" s="598">
        <f t="shared" si="445"/>
        <v>0</v>
      </c>
      <c r="V1860" s="598">
        <f t="shared" si="446"/>
        <v>0</v>
      </c>
      <c r="W1860" s="612">
        <f t="shared" si="447"/>
        <v>1849</v>
      </c>
      <c r="X1860" s="610"/>
      <c r="Y1860" s="610"/>
      <c r="AC1860">
        <f t="shared" si="437"/>
        <v>1905</v>
      </c>
      <c r="AD1860">
        <f t="shared" si="438"/>
        <v>1</v>
      </c>
      <c r="AE1860">
        <f t="shared" si="439"/>
        <v>0</v>
      </c>
      <c r="AF1860">
        <f>SUM($AE$10:AE1860)</f>
        <v>0</v>
      </c>
      <c r="AG1860">
        <f t="shared" si="440"/>
        <v>0</v>
      </c>
    </row>
    <row r="1861" spans="6:33" x14ac:dyDescent="0.2">
      <c r="F1861" s="610">
        <f t="shared" si="448"/>
        <v>1905</v>
      </c>
      <c r="G1861">
        <f t="shared" si="449"/>
        <v>1850</v>
      </c>
      <c r="H1861" s="612">
        <f t="shared" si="441"/>
        <v>1850</v>
      </c>
      <c r="I1861" s="598">
        <f t="shared" si="442"/>
        <v>0</v>
      </c>
      <c r="J1861" s="598">
        <f t="shared" si="450"/>
        <v>0</v>
      </c>
      <c r="K1861" s="598">
        <f t="shared" si="443"/>
        <v>0</v>
      </c>
      <c r="L1861" s="598">
        <f t="shared" si="444"/>
        <v>0</v>
      </c>
      <c r="M1861" s="598">
        <f t="shared" si="436"/>
        <v>0</v>
      </c>
      <c r="N1861" s="598">
        <f t="shared" si="445"/>
        <v>0</v>
      </c>
      <c r="V1861" s="598">
        <f t="shared" si="446"/>
        <v>0</v>
      </c>
      <c r="W1861" s="612">
        <f t="shared" si="447"/>
        <v>1850</v>
      </c>
      <c r="X1861" s="610"/>
      <c r="Y1861" s="610"/>
      <c r="AC1861">
        <f t="shared" si="437"/>
        <v>1905</v>
      </c>
      <c r="AD1861">
        <f t="shared" si="438"/>
        <v>1</v>
      </c>
      <c r="AE1861">
        <f t="shared" si="439"/>
        <v>0</v>
      </c>
      <c r="AF1861">
        <f>SUM($AE$10:AE1861)</f>
        <v>0</v>
      </c>
      <c r="AG1861">
        <f t="shared" si="440"/>
        <v>0</v>
      </c>
    </row>
    <row r="1862" spans="6:33" x14ac:dyDescent="0.2">
      <c r="F1862" s="610">
        <f t="shared" si="448"/>
        <v>1905</v>
      </c>
      <c r="G1862">
        <f t="shared" si="449"/>
        <v>1851</v>
      </c>
      <c r="H1862" s="612">
        <f t="shared" si="441"/>
        <v>1851</v>
      </c>
      <c r="I1862" s="598">
        <f t="shared" si="442"/>
        <v>0</v>
      </c>
      <c r="J1862" s="598">
        <f t="shared" si="450"/>
        <v>0</v>
      </c>
      <c r="K1862" s="598">
        <f t="shared" si="443"/>
        <v>0</v>
      </c>
      <c r="L1862" s="598">
        <f t="shared" si="444"/>
        <v>0</v>
      </c>
      <c r="M1862" s="598">
        <f t="shared" si="436"/>
        <v>0</v>
      </c>
      <c r="N1862" s="598">
        <f t="shared" si="445"/>
        <v>0</v>
      </c>
      <c r="V1862" s="598">
        <f t="shared" si="446"/>
        <v>0</v>
      </c>
      <c r="W1862" s="612">
        <f t="shared" si="447"/>
        <v>1851</v>
      </c>
      <c r="X1862" s="610"/>
      <c r="Y1862" s="610"/>
      <c r="AC1862">
        <f t="shared" si="437"/>
        <v>1905</v>
      </c>
      <c r="AD1862">
        <f t="shared" si="438"/>
        <v>1</v>
      </c>
      <c r="AE1862">
        <f t="shared" si="439"/>
        <v>0</v>
      </c>
      <c r="AF1862">
        <f>SUM($AE$10:AE1862)</f>
        <v>0</v>
      </c>
      <c r="AG1862">
        <f t="shared" si="440"/>
        <v>0</v>
      </c>
    </row>
    <row r="1863" spans="6:33" x14ac:dyDescent="0.2">
      <c r="F1863" s="610">
        <f t="shared" si="448"/>
        <v>1905</v>
      </c>
      <c r="G1863">
        <f t="shared" si="449"/>
        <v>1852</v>
      </c>
      <c r="H1863" s="612">
        <f t="shared" si="441"/>
        <v>1852</v>
      </c>
      <c r="I1863" s="598">
        <f t="shared" si="442"/>
        <v>0</v>
      </c>
      <c r="J1863" s="598">
        <f t="shared" si="450"/>
        <v>0</v>
      </c>
      <c r="K1863" s="598">
        <f t="shared" si="443"/>
        <v>0</v>
      </c>
      <c r="L1863" s="598">
        <f t="shared" si="444"/>
        <v>0</v>
      </c>
      <c r="M1863" s="598">
        <f t="shared" si="436"/>
        <v>0</v>
      </c>
      <c r="N1863" s="598">
        <f t="shared" si="445"/>
        <v>0</v>
      </c>
      <c r="V1863" s="598">
        <f t="shared" si="446"/>
        <v>0</v>
      </c>
      <c r="W1863" s="612">
        <f t="shared" si="447"/>
        <v>1852</v>
      </c>
      <c r="X1863" s="610"/>
      <c r="Y1863" s="610"/>
      <c r="AC1863">
        <f t="shared" si="437"/>
        <v>1905</v>
      </c>
      <c r="AD1863">
        <f t="shared" si="438"/>
        <v>1</v>
      </c>
      <c r="AE1863">
        <f t="shared" si="439"/>
        <v>0</v>
      </c>
      <c r="AF1863">
        <f>SUM($AE$10:AE1863)</f>
        <v>0</v>
      </c>
      <c r="AG1863">
        <f t="shared" si="440"/>
        <v>0</v>
      </c>
    </row>
    <row r="1864" spans="6:33" x14ac:dyDescent="0.2">
      <c r="F1864" s="610">
        <f t="shared" si="448"/>
        <v>1905</v>
      </c>
      <c r="G1864">
        <f t="shared" si="449"/>
        <v>1853</v>
      </c>
      <c r="H1864" s="612">
        <f t="shared" si="441"/>
        <v>1853</v>
      </c>
      <c r="I1864" s="598">
        <f t="shared" si="442"/>
        <v>0</v>
      </c>
      <c r="J1864" s="598">
        <f t="shared" si="450"/>
        <v>0</v>
      </c>
      <c r="K1864" s="598">
        <f t="shared" si="443"/>
        <v>0</v>
      </c>
      <c r="L1864" s="598">
        <f t="shared" si="444"/>
        <v>0</v>
      </c>
      <c r="M1864" s="598">
        <f t="shared" si="436"/>
        <v>0</v>
      </c>
      <c r="N1864" s="598">
        <f t="shared" si="445"/>
        <v>0</v>
      </c>
      <c r="V1864" s="598">
        <f t="shared" si="446"/>
        <v>0</v>
      </c>
      <c r="W1864" s="612">
        <f t="shared" si="447"/>
        <v>1853</v>
      </c>
      <c r="X1864" s="610"/>
      <c r="Y1864" s="610"/>
      <c r="AC1864">
        <f t="shared" si="437"/>
        <v>1905</v>
      </c>
      <c r="AD1864">
        <f t="shared" si="438"/>
        <v>1</v>
      </c>
      <c r="AE1864">
        <f t="shared" si="439"/>
        <v>0</v>
      </c>
      <c r="AF1864">
        <f>SUM($AE$10:AE1864)</f>
        <v>0</v>
      </c>
      <c r="AG1864">
        <f t="shared" si="440"/>
        <v>0</v>
      </c>
    </row>
    <row r="1865" spans="6:33" x14ac:dyDescent="0.2">
      <c r="F1865" s="610">
        <f t="shared" si="448"/>
        <v>1905</v>
      </c>
      <c r="G1865">
        <f t="shared" si="449"/>
        <v>1854</v>
      </c>
      <c r="H1865" s="612">
        <f t="shared" si="441"/>
        <v>1854</v>
      </c>
      <c r="I1865" s="598">
        <f t="shared" si="442"/>
        <v>0</v>
      </c>
      <c r="J1865" s="598">
        <f t="shared" si="450"/>
        <v>0</v>
      </c>
      <c r="K1865" s="598">
        <f t="shared" si="443"/>
        <v>0</v>
      </c>
      <c r="L1865" s="598">
        <f t="shared" si="444"/>
        <v>0</v>
      </c>
      <c r="M1865" s="598">
        <f t="shared" si="436"/>
        <v>0</v>
      </c>
      <c r="N1865" s="598">
        <f t="shared" si="445"/>
        <v>0</v>
      </c>
      <c r="V1865" s="598">
        <f t="shared" si="446"/>
        <v>0</v>
      </c>
      <c r="W1865" s="612">
        <f t="shared" si="447"/>
        <v>1854</v>
      </c>
      <c r="X1865" s="610"/>
      <c r="Y1865" s="610"/>
      <c r="AC1865">
        <f t="shared" si="437"/>
        <v>1905</v>
      </c>
      <c r="AD1865">
        <f t="shared" si="438"/>
        <v>1</v>
      </c>
      <c r="AE1865">
        <f t="shared" si="439"/>
        <v>0</v>
      </c>
      <c r="AF1865">
        <f>SUM($AE$10:AE1865)</f>
        <v>0</v>
      </c>
      <c r="AG1865">
        <f t="shared" si="440"/>
        <v>0</v>
      </c>
    </row>
    <row r="1866" spans="6:33" x14ac:dyDescent="0.2">
      <c r="F1866" s="610">
        <f t="shared" si="448"/>
        <v>1905</v>
      </c>
      <c r="G1866">
        <f t="shared" si="449"/>
        <v>1855</v>
      </c>
      <c r="H1866" s="612">
        <f t="shared" si="441"/>
        <v>1855</v>
      </c>
      <c r="I1866" s="598">
        <f t="shared" si="442"/>
        <v>0</v>
      </c>
      <c r="J1866" s="598">
        <f t="shared" si="450"/>
        <v>0</v>
      </c>
      <c r="K1866" s="598">
        <f t="shared" si="443"/>
        <v>0</v>
      </c>
      <c r="L1866" s="598">
        <f t="shared" si="444"/>
        <v>0</v>
      </c>
      <c r="M1866" s="598">
        <f t="shared" si="436"/>
        <v>0</v>
      </c>
      <c r="N1866" s="598">
        <f t="shared" si="445"/>
        <v>0</v>
      </c>
      <c r="V1866" s="598">
        <f t="shared" si="446"/>
        <v>0</v>
      </c>
      <c r="W1866" s="612">
        <f t="shared" si="447"/>
        <v>1855</v>
      </c>
      <c r="X1866" s="610"/>
      <c r="Y1866" s="610"/>
      <c r="AC1866">
        <f t="shared" si="437"/>
        <v>1905</v>
      </c>
      <c r="AD1866">
        <f t="shared" si="438"/>
        <v>1</v>
      </c>
      <c r="AE1866">
        <f t="shared" si="439"/>
        <v>0</v>
      </c>
      <c r="AF1866">
        <f>SUM($AE$10:AE1866)</f>
        <v>0</v>
      </c>
      <c r="AG1866">
        <f t="shared" si="440"/>
        <v>0</v>
      </c>
    </row>
    <row r="1867" spans="6:33" x14ac:dyDescent="0.2">
      <c r="F1867" s="610">
        <f t="shared" si="448"/>
        <v>1905</v>
      </c>
      <c r="G1867">
        <f t="shared" si="449"/>
        <v>1856</v>
      </c>
      <c r="H1867" s="612">
        <f t="shared" si="441"/>
        <v>1856</v>
      </c>
      <c r="I1867" s="598">
        <f t="shared" si="442"/>
        <v>0</v>
      </c>
      <c r="J1867" s="598">
        <f t="shared" si="450"/>
        <v>0</v>
      </c>
      <c r="K1867" s="598">
        <f t="shared" si="443"/>
        <v>0</v>
      </c>
      <c r="L1867" s="598">
        <f t="shared" si="444"/>
        <v>0</v>
      </c>
      <c r="M1867" s="598">
        <f t="shared" ref="M1867:M1930" si="451">IF(AND(H1867&gt;$C$7,H1867&lt;$C$8),$C$5,0)</f>
        <v>0</v>
      </c>
      <c r="N1867" s="598">
        <f t="shared" si="445"/>
        <v>0</v>
      </c>
      <c r="V1867" s="598">
        <f t="shared" si="446"/>
        <v>0</v>
      </c>
      <c r="W1867" s="612">
        <f t="shared" si="447"/>
        <v>1856</v>
      </c>
      <c r="X1867" s="610"/>
      <c r="Y1867" s="610"/>
      <c r="AC1867">
        <f t="shared" ref="AC1867:AC1930" si="452">YEAR(H1867)</f>
        <v>1905</v>
      </c>
      <c r="AD1867">
        <f t="shared" ref="AD1867:AD1930" si="453">MONTH(H1867)</f>
        <v>1</v>
      </c>
      <c r="AE1867">
        <f t="shared" ref="AE1867:AE1930" si="454">IF(AND(AD1867&lt;&gt;AD1866,H1866&gt;=$C$6,H1867&lt;=$C$7),$C$11,0)</f>
        <v>0</v>
      </c>
      <c r="AF1867">
        <f>SUM($AE$10:AE1867)</f>
        <v>0</v>
      </c>
      <c r="AG1867">
        <f t="shared" ref="AG1867:AG1930" si="455">IF(G1867&lt;=$C$9,$D$4*IF(H1867&lt;=$C$7,AF1867,0),0)</f>
        <v>0</v>
      </c>
    </row>
    <row r="1868" spans="6:33" x14ac:dyDescent="0.2">
      <c r="F1868" s="610">
        <f t="shared" si="448"/>
        <v>1905</v>
      </c>
      <c r="G1868">
        <f t="shared" si="449"/>
        <v>1857</v>
      </c>
      <c r="H1868" s="612">
        <f t="shared" ref="H1868:H1931" si="456">$C$6+G1868</f>
        <v>1857</v>
      </c>
      <c r="I1868" s="598">
        <f t="shared" ref="I1868:I1931" si="457">IF(H1868&lt;=$C$7,G1868*($C$5/$C$9),0)</f>
        <v>0</v>
      </c>
      <c r="J1868" s="598">
        <f t="shared" si="450"/>
        <v>0</v>
      </c>
      <c r="K1868" s="598">
        <f t="shared" ref="K1868:K1931" si="458">IF(G1868&lt;=$C$9,I1868*$D$4,0)</f>
        <v>0</v>
      </c>
      <c r="L1868" s="598">
        <f t="shared" ref="L1868:L1931" si="459">IF(G1868&lt;=$C$9,$D$4*IF(H1868&lt;=$C$7,J1868,0),0)</f>
        <v>0</v>
      </c>
      <c r="M1868" s="598">
        <f t="shared" si="451"/>
        <v>0</v>
      </c>
      <c r="N1868" s="598">
        <f t="shared" ref="N1868:N1931" si="460">IF(AND(H1868&gt;$C$7,H1868&lt;$C$8),$C$5*$D$4,0)</f>
        <v>0</v>
      </c>
      <c r="V1868" s="598">
        <f t="shared" ref="V1868:V1931" si="461">IF(I1868-I1867+M1868-M1867&lt;0,0,I1868-I1867+M1868-M1867)</f>
        <v>0</v>
      </c>
      <c r="W1868" s="612">
        <f t="shared" ref="W1868:W1931" si="462">H1868</f>
        <v>1857</v>
      </c>
      <c r="X1868" s="610"/>
      <c r="Y1868" s="610"/>
      <c r="AC1868">
        <f t="shared" si="452"/>
        <v>1905</v>
      </c>
      <c r="AD1868">
        <f t="shared" si="453"/>
        <v>1</v>
      </c>
      <c r="AE1868">
        <f t="shared" si="454"/>
        <v>0</v>
      </c>
      <c r="AF1868">
        <f>SUM($AE$10:AE1868)</f>
        <v>0</v>
      </c>
      <c r="AG1868">
        <f t="shared" si="455"/>
        <v>0</v>
      </c>
    </row>
    <row r="1869" spans="6:33" x14ac:dyDescent="0.2">
      <c r="F1869" s="610">
        <f t="shared" ref="F1869:F1932" si="463">YEAR(H1869)</f>
        <v>1905</v>
      </c>
      <c r="G1869">
        <f t="shared" ref="G1869:G1932" si="464">1+G1868</f>
        <v>1858</v>
      </c>
      <c r="H1869" s="612">
        <f t="shared" si="456"/>
        <v>1858</v>
      </c>
      <c r="I1869" s="598">
        <f t="shared" si="457"/>
        <v>0</v>
      </c>
      <c r="J1869" s="598">
        <f t="shared" ref="J1869:J1932" si="465">IF(H1869&lt;=$C$7,$C$5/2,0)</f>
        <v>0</v>
      </c>
      <c r="K1869" s="598">
        <f t="shared" si="458"/>
        <v>0</v>
      </c>
      <c r="L1869" s="598">
        <f t="shared" si="459"/>
        <v>0</v>
      </c>
      <c r="M1869" s="598">
        <f t="shared" si="451"/>
        <v>0</v>
      </c>
      <c r="N1869" s="598">
        <f t="shared" si="460"/>
        <v>0</v>
      </c>
      <c r="V1869" s="598">
        <f t="shared" si="461"/>
        <v>0</v>
      </c>
      <c r="W1869" s="612">
        <f t="shared" si="462"/>
        <v>1858</v>
      </c>
      <c r="X1869" s="610"/>
      <c r="Y1869" s="610"/>
      <c r="AC1869">
        <f t="shared" si="452"/>
        <v>1905</v>
      </c>
      <c r="AD1869">
        <f t="shared" si="453"/>
        <v>1</v>
      </c>
      <c r="AE1869">
        <f t="shared" si="454"/>
        <v>0</v>
      </c>
      <c r="AF1869">
        <f>SUM($AE$10:AE1869)</f>
        <v>0</v>
      </c>
      <c r="AG1869">
        <f t="shared" si="455"/>
        <v>0</v>
      </c>
    </row>
    <row r="1870" spans="6:33" x14ac:dyDescent="0.2">
      <c r="F1870" s="610">
        <f t="shared" si="463"/>
        <v>1905</v>
      </c>
      <c r="G1870">
        <f t="shared" si="464"/>
        <v>1859</v>
      </c>
      <c r="H1870" s="612">
        <f t="shared" si="456"/>
        <v>1859</v>
      </c>
      <c r="I1870" s="598">
        <f t="shared" si="457"/>
        <v>0</v>
      </c>
      <c r="J1870" s="598">
        <f t="shared" si="465"/>
        <v>0</v>
      </c>
      <c r="K1870" s="598">
        <f t="shared" si="458"/>
        <v>0</v>
      </c>
      <c r="L1870" s="598">
        <f t="shared" si="459"/>
        <v>0</v>
      </c>
      <c r="M1870" s="598">
        <f t="shared" si="451"/>
        <v>0</v>
      </c>
      <c r="N1870" s="598">
        <f t="shared" si="460"/>
        <v>0</v>
      </c>
      <c r="V1870" s="598">
        <f t="shared" si="461"/>
        <v>0</v>
      </c>
      <c r="W1870" s="612">
        <f t="shared" si="462"/>
        <v>1859</v>
      </c>
      <c r="X1870" s="610"/>
      <c r="Y1870" s="610"/>
      <c r="AC1870">
        <f t="shared" si="452"/>
        <v>1905</v>
      </c>
      <c r="AD1870">
        <f t="shared" si="453"/>
        <v>2</v>
      </c>
      <c r="AE1870">
        <f t="shared" si="454"/>
        <v>0</v>
      </c>
      <c r="AF1870">
        <f>SUM($AE$10:AE1870)</f>
        <v>0</v>
      </c>
      <c r="AG1870">
        <f t="shared" si="455"/>
        <v>0</v>
      </c>
    </row>
    <row r="1871" spans="6:33" x14ac:dyDescent="0.2">
      <c r="F1871" s="610">
        <f t="shared" si="463"/>
        <v>1905</v>
      </c>
      <c r="G1871">
        <f t="shared" si="464"/>
        <v>1860</v>
      </c>
      <c r="H1871" s="612">
        <f t="shared" si="456"/>
        <v>1860</v>
      </c>
      <c r="I1871" s="598">
        <f t="shared" si="457"/>
        <v>0</v>
      </c>
      <c r="J1871" s="598">
        <f t="shared" si="465"/>
        <v>0</v>
      </c>
      <c r="K1871" s="598">
        <f t="shared" si="458"/>
        <v>0</v>
      </c>
      <c r="L1871" s="598">
        <f t="shared" si="459"/>
        <v>0</v>
      </c>
      <c r="M1871" s="598">
        <f t="shared" si="451"/>
        <v>0</v>
      </c>
      <c r="N1871" s="598">
        <f t="shared" si="460"/>
        <v>0</v>
      </c>
      <c r="V1871" s="598">
        <f t="shared" si="461"/>
        <v>0</v>
      </c>
      <c r="W1871" s="612">
        <f t="shared" si="462"/>
        <v>1860</v>
      </c>
      <c r="X1871" s="610"/>
      <c r="Y1871" s="610"/>
      <c r="AC1871">
        <f t="shared" si="452"/>
        <v>1905</v>
      </c>
      <c r="AD1871">
        <f t="shared" si="453"/>
        <v>2</v>
      </c>
      <c r="AE1871">
        <f t="shared" si="454"/>
        <v>0</v>
      </c>
      <c r="AF1871">
        <f>SUM($AE$10:AE1871)</f>
        <v>0</v>
      </c>
      <c r="AG1871">
        <f t="shared" si="455"/>
        <v>0</v>
      </c>
    </row>
    <row r="1872" spans="6:33" x14ac:dyDescent="0.2">
      <c r="F1872" s="610">
        <f t="shared" si="463"/>
        <v>1905</v>
      </c>
      <c r="G1872">
        <f t="shared" si="464"/>
        <v>1861</v>
      </c>
      <c r="H1872" s="612">
        <f t="shared" si="456"/>
        <v>1861</v>
      </c>
      <c r="I1872" s="598">
        <f t="shared" si="457"/>
        <v>0</v>
      </c>
      <c r="J1872" s="598">
        <f t="shared" si="465"/>
        <v>0</v>
      </c>
      <c r="K1872" s="598">
        <f t="shared" si="458"/>
        <v>0</v>
      </c>
      <c r="L1872" s="598">
        <f t="shared" si="459"/>
        <v>0</v>
      </c>
      <c r="M1872" s="598">
        <f t="shared" si="451"/>
        <v>0</v>
      </c>
      <c r="N1872" s="598">
        <f t="shared" si="460"/>
        <v>0</v>
      </c>
      <c r="V1872" s="598">
        <f t="shared" si="461"/>
        <v>0</v>
      </c>
      <c r="W1872" s="612">
        <f t="shared" si="462"/>
        <v>1861</v>
      </c>
      <c r="X1872" s="610"/>
      <c r="Y1872" s="610"/>
      <c r="AC1872">
        <f t="shared" si="452"/>
        <v>1905</v>
      </c>
      <c r="AD1872">
        <f t="shared" si="453"/>
        <v>2</v>
      </c>
      <c r="AE1872">
        <f t="shared" si="454"/>
        <v>0</v>
      </c>
      <c r="AF1872">
        <f>SUM($AE$10:AE1872)</f>
        <v>0</v>
      </c>
      <c r="AG1872">
        <f t="shared" si="455"/>
        <v>0</v>
      </c>
    </row>
    <row r="1873" spans="6:33" x14ac:dyDescent="0.2">
      <c r="F1873" s="610">
        <f t="shared" si="463"/>
        <v>1905</v>
      </c>
      <c r="G1873">
        <f t="shared" si="464"/>
        <v>1862</v>
      </c>
      <c r="H1873" s="612">
        <f t="shared" si="456"/>
        <v>1862</v>
      </c>
      <c r="I1873" s="598">
        <f t="shared" si="457"/>
        <v>0</v>
      </c>
      <c r="J1873" s="598">
        <f t="shared" si="465"/>
        <v>0</v>
      </c>
      <c r="K1873" s="598">
        <f t="shared" si="458"/>
        <v>0</v>
      </c>
      <c r="L1873" s="598">
        <f t="shared" si="459"/>
        <v>0</v>
      </c>
      <c r="M1873" s="598">
        <f t="shared" si="451"/>
        <v>0</v>
      </c>
      <c r="N1873" s="598">
        <f t="shared" si="460"/>
        <v>0</v>
      </c>
      <c r="V1873" s="598">
        <f t="shared" si="461"/>
        <v>0</v>
      </c>
      <c r="W1873" s="612">
        <f t="shared" si="462"/>
        <v>1862</v>
      </c>
      <c r="X1873" s="610"/>
      <c r="Y1873" s="610"/>
      <c r="AC1873">
        <f t="shared" si="452"/>
        <v>1905</v>
      </c>
      <c r="AD1873">
        <f t="shared" si="453"/>
        <v>2</v>
      </c>
      <c r="AE1873">
        <f t="shared" si="454"/>
        <v>0</v>
      </c>
      <c r="AF1873">
        <f>SUM($AE$10:AE1873)</f>
        <v>0</v>
      </c>
      <c r="AG1873">
        <f t="shared" si="455"/>
        <v>0</v>
      </c>
    </row>
    <row r="1874" spans="6:33" x14ac:dyDescent="0.2">
      <c r="F1874" s="610">
        <f t="shared" si="463"/>
        <v>1905</v>
      </c>
      <c r="G1874">
        <f t="shared" si="464"/>
        <v>1863</v>
      </c>
      <c r="H1874" s="612">
        <f t="shared" si="456"/>
        <v>1863</v>
      </c>
      <c r="I1874" s="598">
        <f t="shared" si="457"/>
        <v>0</v>
      </c>
      <c r="J1874" s="598">
        <f t="shared" si="465"/>
        <v>0</v>
      </c>
      <c r="K1874" s="598">
        <f t="shared" si="458"/>
        <v>0</v>
      </c>
      <c r="L1874" s="598">
        <f t="shared" si="459"/>
        <v>0</v>
      </c>
      <c r="M1874" s="598">
        <f t="shared" si="451"/>
        <v>0</v>
      </c>
      <c r="N1874" s="598">
        <f t="shared" si="460"/>
        <v>0</v>
      </c>
      <c r="V1874" s="598">
        <f t="shared" si="461"/>
        <v>0</v>
      </c>
      <c r="W1874" s="612">
        <f t="shared" si="462"/>
        <v>1863</v>
      </c>
      <c r="X1874" s="610"/>
      <c r="Y1874" s="610"/>
      <c r="AC1874">
        <f t="shared" si="452"/>
        <v>1905</v>
      </c>
      <c r="AD1874">
        <f t="shared" si="453"/>
        <v>2</v>
      </c>
      <c r="AE1874">
        <f t="shared" si="454"/>
        <v>0</v>
      </c>
      <c r="AF1874">
        <f>SUM($AE$10:AE1874)</f>
        <v>0</v>
      </c>
      <c r="AG1874">
        <f t="shared" si="455"/>
        <v>0</v>
      </c>
    </row>
    <row r="1875" spans="6:33" x14ac:dyDescent="0.2">
      <c r="F1875" s="610">
        <f t="shared" si="463"/>
        <v>1905</v>
      </c>
      <c r="G1875">
        <f t="shared" si="464"/>
        <v>1864</v>
      </c>
      <c r="H1875" s="612">
        <f t="shared" si="456"/>
        <v>1864</v>
      </c>
      <c r="I1875" s="598">
        <f t="shared" si="457"/>
        <v>0</v>
      </c>
      <c r="J1875" s="598">
        <f t="shared" si="465"/>
        <v>0</v>
      </c>
      <c r="K1875" s="598">
        <f t="shared" si="458"/>
        <v>0</v>
      </c>
      <c r="L1875" s="598">
        <f t="shared" si="459"/>
        <v>0</v>
      </c>
      <c r="M1875" s="598">
        <f t="shared" si="451"/>
        <v>0</v>
      </c>
      <c r="N1875" s="598">
        <f t="shared" si="460"/>
        <v>0</v>
      </c>
      <c r="V1875" s="598">
        <f t="shared" si="461"/>
        <v>0</v>
      </c>
      <c r="W1875" s="612">
        <f t="shared" si="462"/>
        <v>1864</v>
      </c>
      <c r="X1875" s="610"/>
      <c r="Y1875" s="610"/>
      <c r="AC1875">
        <f t="shared" si="452"/>
        <v>1905</v>
      </c>
      <c r="AD1875">
        <f t="shared" si="453"/>
        <v>2</v>
      </c>
      <c r="AE1875">
        <f t="shared" si="454"/>
        <v>0</v>
      </c>
      <c r="AF1875">
        <f>SUM($AE$10:AE1875)</f>
        <v>0</v>
      </c>
      <c r="AG1875">
        <f t="shared" si="455"/>
        <v>0</v>
      </c>
    </row>
    <row r="1876" spans="6:33" x14ac:dyDescent="0.2">
      <c r="F1876" s="610">
        <f t="shared" si="463"/>
        <v>1905</v>
      </c>
      <c r="G1876">
        <f t="shared" si="464"/>
        <v>1865</v>
      </c>
      <c r="H1876" s="612">
        <f t="shared" si="456"/>
        <v>1865</v>
      </c>
      <c r="I1876" s="598">
        <f t="shared" si="457"/>
        <v>0</v>
      </c>
      <c r="J1876" s="598">
        <f t="shared" si="465"/>
        <v>0</v>
      </c>
      <c r="K1876" s="598">
        <f t="shared" si="458"/>
        <v>0</v>
      </c>
      <c r="L1876" s="598">
        <f t="shared" si="459"/>
        <v>0</v>
      </c>
      <c r="M1876" s="598">
        <f t="shared" si="451"/>
        <v>0</v>
      </c>
      <c r="N1876" s="598">
        <f t="shared" si="460"/>
        <v>0</v>
      </c>
      <c r="V1876" s="598">
        <f t="shared" si="461"/>
        <v>0</v>
      </c>
      <c r="W1876" s="612">
        <f t="shared" si="462"/>
        <v>1865</v>
      </c>
      <c r="X1876" s="610"/>
      <c r="Y1876" s="610"/>
      <c r="AC1876">
        <f t="shared" si="452"/>
        <v>1905</v>
      </c>
      <c r="AD1876">
        <f t="shared" si="453"/>
        <v>2</v>
      </c>
      <c r="AE1876">
        <f t="shared" si="454"/>
        <v>0</v>
      </c>
      <c r="AF1876">
        <f>SUM($AE$10:AE1876)</f>
        <v>0</v>
      </c>
      <c r="AG1876">
        <f t="shared" si="455"/>
        <v>0</v>
      </c>
    </row>
    <row r="1877" spans="6:33" x14ac:dyDescent="0.2">
      <c r="F1877" s="610">
        <f t="shared" si="463"/>
        <v>1905</v>
      </c>
      <c r="G1877">
        <f t="shared" si="464"/>
        <v>1866</v>
      </c>
      <c r="H1877" s="612">
        <f t="shared" si="456"/>
        <v>1866</v>
      </c>
      <c r="I1877" s="598">
        <f t="shared" si="457"/>
        <v>0</v>
      </c>
      <c r="J1877" s="598">
        <f t="shared" si="465"/>
        <v>0</v>
      </c>
      <c r="K1877" s="598">
        <f t="shared" si="458"/>
        <v>0</v>
      </c>
      <c r="L1877" s="598">
        <f t="shared" si="459"/>
        <v>0</v>
      </c>
      <c r="M1877" s="598">
        <f t="shared" si="451"/>
        <v>0</v>
      </c>
      <c r="N1877" s="598">
        <f t="shared" si="460"/>
        <v>0</v>
      </c>
      <c r="V1877" s="598">
        <f t="shared" si="461"/>
        <v>0</v>
      </c>
      <c r="W1877" s="612">
        <f t="shared" si="462"/>
        <v>1866</v>
      </c>
      <c r="X1877" s="610"/>
      <c r="Y1877" s="610"/>
      <c r="AC1877">
        <f t="shared" si="452"/>
        <v>1905</v>
      </c>
      <c r="AD1877">
        <f t="shared" si="453"/>
        <v>2</v>
      </c>
      <c r="AE1877">
        <f t="shared" si="454"/>
        <v>0</v>
      </c>
      <c r="AF1877">
        <f>SUM($AE$10:AE1877)</f>
        <v>0</v>
      </c>
      <c r="AG1877">
        <f t="shared" si="455"/>
        <v>0</v>
      </c>
    </row>
    <row r="1878" spans="6:33" x14ac:dyDescent="0.2">
      <c r="F1878" s="610">
        <f t="shared" si="463"/>
        <v>1905</v>
      </c>
      <c r="G1878">
        <f t="shared" si="464"/>
        <v>1867</v>
      </c>
      <c r="H1878" s="612">
        <f t="shared" si="456"/>
        <v>1867</v>
      </c>
      <c r="I1878" s="598">
        <f t="shared" si="457"/>
        <v>0</v>
      </c>
      <c r="J1878" s="598">
        <f t="shared" si="465"/>
        <v>0</v>
      </c>
      <c r="K1878" s="598">
        <f t="shared" si="458"/>
        <v>0</v>
      </c>
      <c r="L1878" s="598">
        <f t="shared" si="459"/>
        <v>0</v>
      </c>
      <c r="M1878" s="598">
        <f t="shared" si="451"/>
        <v>0</v>
      </c>
      <c r="N1878" s="598">
        <f t="shared" si="460"/>
        <v>0</v>
      </c>
      <c r="V1878" s="598">
        <f t="shared" si="461"/>
        <v>0</v>
      </c>
      <c r="W1878" s="612">
        <f t="shared" si="462"/>
        <v>1867</v>
      </c>
      <c r="X1878" s="610"/>
      <c r="Y1878" s="610"/>
      <c r="AC1878">
        <f t="shared" si="452"/>
        <v>1905</v>
      </c>
      <c r="AD1878">
        <f t="shared" si="453"/>
        <v>2</v>
      </c>
      <c r="AE1878">
        <f t="shared" si="454"/>
        <v>0</v>
      </c>
      <c r="AF1878">
        <f>SUM($AE$10:AE1878)</f>
        <v>0</v>
      </c>
      <c r="AG1878">
        <f t="shared" si="455"/>
        <v>0</v>
      </c>
    </row>
    <row r="1879" spans="6:33" x14ac:dyDescent="0.2">
      <c r="F1879" s="610">
        <f t="shared" si="463"/>
        <v>1905</v>
      </c>
      <c r="G1879">
        <f t="shared" si="464"/>
        <v>1868</v>
      </c>
      <c r="H1879" s="612">
        <f t="shared" si="456"/>
        <v>1868</v>
      </c>
      <c r="I1879" s="598">
        <f t="shared" si="457"/>
        <v>0</v>
      </c>
      <c r="J1879" s="598">
        <f t="shared" si="465"/>
        <v>0</v>
      </c>
      <c r="K1879" s="598">
        <f t="shared" si="458"/>
        <v>0</v>
      </c>
      <c r="L1879" s="598">
        <f t="shared" si="459"/>
        <v>0</v>
      </c>
      <c r="M1879" s="598">
        <f t="shared" si="451"/>
        <v>0</v>
      </c>
      <c r="N1879" s="598">
        <f t="shared" si="460"/>
        <v>0</v>
      </c>
      <c r="V1879" s="598">
        <f t="shared" si="461"/>
        <v>0</v>
      </c>
      <c r="W1879" s="612">
        <f t="shared" si="462"/>
        <v>1868</v>
      </c>
      <c r="X1879" s="610"/>
      <c r="Y1879" s="610"/>
      <c r="AC1879">
        <f t="shared" si="452"/>
        <v>1905</v>
      </c>
      <c r="AD1879">
        <f t="shared" si="453"/>
        <v>2</v>
      </c>
      <c r="AE1879">
        <f t="shared" si="454"/>
        <v>0</v>
      </c>
      <c r="AF1879">
        <f>SUM($AE$10:AE1879)</f>
        <v>0</v>
      </c>
      <c r="AG1879">
        <f t="shared" si="455"/>
        <v>0</v>
      </c>
    </row>
    <row r="1880" spans="6:33" x14ac:dyDescent="0.2">
      <c r="F1880" s="610">
        <f t="shared" si="463"/>
        <v>1905</v>
      </c>
      <c r="G1880">
        <f t="shared" si="464"/>
        <v>1869</v>
      </c>
      <c r="H1880" s="612">
        <f t="shared" si="456"/>
        <v>1869</v>
      </c>
      <c r="I1880" s="598">
        <f t="shared" si="457"/>
        <v>0</v>
      </c>
      <c r="J1880" s="598">
        <f t="shared" si="465"/>
        <v>0</v>
      </c>
      <c r="K1880" s="598">
        <f t="shared" si="458"/>
        <v>0</v>
      </c>
      <c r="L1880" s="598">
        <f t="shared" si="459"/>
        <v>0</v>
      </c>
      <c r="M1880" s="598">
        <f t="shared" si="451"/>
        <v>0</v>
      </c>
      <c r="N1880" s="598">
        <f t="shared" si="460"/>
        <v>0</v>
      </c>
      <c r="V1880" s="598">
        <f t="shared" si="461"/>
        <v>0</v>
      </c>
      <c r="W1880" s="612">
        <f t="shared" si="462"/>
        <v>1869</v>
      </c>
      <c r="X1880" s="610"/>
      <c r="Y1880" s="610"/>
      <c r="AC1880">
        <f t="shared" si="452"/>
        <v>1905</v>
      </c>
      <c r="AD1880">
        <f t="shared" si="453"/>
        <v>2</v>
      </c>
      <c r="AE1880">
        <f t="shared" si="454"/>
        <v>0</v>
      </c>
      <c r="AF1880">
        <f>SUM($AE$10:AE1880)</f>
        <v>0</v>
      </c>
      <c r="AG1880">
        <f t="shared" si="455"/>
        <v>0</v>
      </c>
    </row>
    <row r="1881" spans="6:33" x14ac:dyDescent="0.2">
      <c r="F1881" s="610">
        <f t="shared" si="463"/>
        <v>1905</v>
      </c>
      <c r="G1881">
        <f t="shared" si="464"/>
        <v>1870</v>
      </c>
      <c r="H1881" s="612">
        <f t="shared" si="456"/>
        <v>1870</v>
      </c>
      <c r="I1881" s="598">
        <f t="shared" si="457"/>
        <v>0</v>
      </c>
      <c r="J1881" s="598">
        <f t="shared" si="465"/>
        <v>0</v>
      </c>
      <c r="K1881" s="598">
        <f t="shared" si="458"/>
        <v>0</v>
      </c>
      <c r="L1881" s="598">
        <f t="shared" si="459"/>
        <v>0</v>
      </c>
      <c r="M1881" s="598">
        <f t="shared" si="451"/>
        <v>0</v>
      </c>
      <c r="N1881" s="598">
        <f t="shared" si="460"/>
        <v>0</v>
      </c>
      <c r="V1881" s="598">
        <f t="shared" si="461"/>
        <v>0</v>
      </c>
      <c r="W1881" s="612">
        <f t="shared" si="462"/>
        <v>1870</v>
      </c>
      <c r="X1881" s="610"/>
      <c r="Y1881" s="610"/>
      <c r="AC1881">
        <f t="shared" si="452"/>
        <v>1905</v>
      </c>
      <c r="AD1881">
        <f t="shared" si="453"/>
        <v>2</v>
      </c>
      <c r="AE1881">
        <f t="shared" si="454"/>
        <v>0</v>
      </c>
      <c r="AF1881">
        <f>SUM($AE$10:AE1881)</f>
        <v>0</v>
      </c>
      <c r="AG1881">
        <f t="shared" si="455"/>
        <v>0</v>
      </c>
    </row>
    <row r="1882" spans="6:33" x14ac:dyDescent="0.2">
      <c r="F1882" s="610">
        <f t="shared" si="463"/>
        <v>1905</v>
      </c>
      <c r="G1882">
        <f t="shared" si="464"/>
        <v>1871</v>
      </c>
      <c r="H1882" s="612">
        <f t="shared" si="456"/>
        <v>1871</v>
      </c>
      <c r="I1882" s="598">
        <f t="shared" si="457"/>
        <v>0</v>
      </c>
      <c r="J1882" s="598">
        <f t="shared" si="465"/>
        <v>0</v>
      </c>
      <c r="K1882" s="598">
        <f t="shared" si="458"/>
        <v>0</v>
      </c>
      <c r="L1882" s="598">
        <f t="shared" si="459"/>
        <v>0</v>
      </c>
      <c r="M1882" s="598">
        <f t="shared" si="451"/>
        <v>0</v>
      </c>
      <c r="N1882" s="598">
        <f t="shared" si="460"/>
        <v>0</v>
      </c>
      <c r="V1882" s="598">
        <f t="shared" si="461"/>
        <v>0</v>
      </c>
      <c r="W1882" s="612">
        <f t="shared" si="462"/>
        <v>1871</v>
      </c>
      <c r="X1882" s="610"/>
      <c r="Y1882" s="610"/>
      <c r="AC1882">
        <f t="shared" si="452"/>
        <v>1905</v>
      </c>
      <c r="AD1882">
        <f t="shared" si="453"/>
        <v>2</v>
      </c>
      <c r="AE1882">
        <f t="shared" si="454"/>
        <v>0</v>
      </c>
      <c r="AF1882">
        <f>SUM($AE$10:AE1882)</f>
        <v>0</v>
      </c>
      <c r="AG1882">
        <f t="shared" si="455"/>
        <v>0</v>
      </c>
    </row>
    <row r="1883" spans="6:33" x14ac:dyDescent="0.2">
      <c r="F1883" s="610">
        <f t="shared" si="463"/>
        <v>1905</v>
      </c>
      <c r="G1883">
        <f t="shared" si="464"/>
        <v>1872</v>
      </c>
      <c r="H1883" s="612">
        <f t="shared" si="456"/>
        <v>1872</v>
      </c>
      <c r="I1883" s="598">
        <f t="shared" si="457"/>
        <v>0</v>
      </c>
      <c r="J1883" s="598">
        <f t="shared" si="465"/>
        <v>0</v>
      </c>
      <c r="K1883" s="598">
        <f t="shared" si="458"/>
        <v>0</v>
      </c>
      <c r="L1883" s="598">
        <f t="shared" si="459"/>
        <v>0</v>
      </c>
      <c r="M1883" s="598">
        <f t="shared" si="451"/>
        <v>0</v>
      </c>
      <c r="N1883" s="598">
        <f t="shared" si="460"/>
        <v>0</v>
      </c>
      <c r="V1883" s="598">
        <f t="shared" si="461"/>
        <v>0</v>
      </c>
      <c r="W1883" s="612">
        <f t="shared" si="462"/>
        <v>1872</v>
      </c>
      <c r="X1883" s="610"/>
      <c r="Y1883" s="610"/>
      <c r="AC1883">
        <f t="shared" si="452"/>
        <v>1905</v>
      </c>
      <c r="AD1883">
        <f t="shared" si="453"/>
        <v>2</v>
      </c>
      <c r="AE1883">
        <f t="shared" si="454"/>
        <v>0</v>
      </c>
      <c r="AF1883">
        <f>SUM($AE$10:AE1883)</f>
        <v>0</v>
      </c>
      <c r="AG1883">
        <f t="shared" si="455"/>
        <v>0</v>
      </c>
    </row>
    <row r="1884" spans="6:33" x14ac:dyDescent="0.2">
      <c r="F1884" s="610">
        <f t="shared" si="463"/>
        <v>1905</v>
      </c>
      <c r="G1884">
        <f t="shared" si="464"/>
        <v>1873</v>
      </c>
      <c r="H1884" s="612">
        <f t="shared" si="456"/>
        <v>1873</v>
      </c>
      <c r="I1884" s="598">
        <f t="shared" si="457"/>
        <v>0</v>
      </c>
      <c r="J1884" s="598">
        <f t="shared" si="465"/>
        <v>0</v>
      </c>
      <c r="K1884" s="598">
        <f t="shared" si="458"/>
        <v>0</v>
      </c>
      <c r="L1884" s="598">
        <f t="shared" si="459"/>
        <v>0</v>
      </c>
      <c r="M1884" s="598">
        <f t="shared" si="451"/>
        <v>0</v>
      </c>
      <c r="N1884" s="598">
        <f t="shared" si="460"/>
        <v>0</v>
      </c>
      <c r="V1884" s="598">
        <f t="shared" si="461"/>
        <v>0</v>
      </c>
      <c r="W1884" s="612">
        <f t="shared" si="462"/>
        <v>1873</v>
      </c>
      <c r="X1884" s="610"/>
      <c r="Y1884" s="610"/>
      <c r="AC1884">
        <f t="shared" si="452"/>
        <v>1905</v>
      </c>
      <c r="AD1884">
        <f t="shared" si="453"/>
        <v>2</v>
      </c>
      <c r="AE1884">
        <f t="shared" si="454"/>
        <v>0</v>
      </c>
      <c r="AF1884">
        <f>SUM($AE$10:AE1884)</f>
        <v>0</v>
      </c>
      <c r="AG1884">
        <f t="shared" si="455"/>
        <v>0</v>
      </c>
    </row>
    <row r="1885" spans="6:33" x14ac:dyDescent="0.2">
      <c r="F1885" s="610">
        <f t="shared" si="463"/>
        <v>1905</v>
      </c>
      <c r="G1885">
        <f t="shared" si="464"/>
        <v>1874</v>
      </c>
      <c r="H1885" s="612">
        <f t="shared" si="456"/>
        <v>1874</v>
      </c>
      <c r="I1885" s="598">
        <f t="shared" si="457"/>
        <v>0</v>
      </c>
      <c r="J1885" s="598">
        <f t="shared" si="465"/>
        <v>0</v>
      </c>
      <c r="K1885" s="598">
        <f t="shared" si="458"/>
        <v>0</v>
      </c>
      <c r="L1885" s="598">
        <f t="shared" si="459"/>
        <v>0</v>
      </c>
      <c r="M1885" s="598">
        <f t="shared" si="451"/>
        <v>0</v>
      </c>
      <c r="N1885" s="598">
        <f t="shared" si="460"/>
        <v>0</v>
      </c>
      <c r="V1885" s="598">
        <f t="shared" si="461"/>
        <v>0</v>
      </c>
      <c r="W1885" s="612">
        <f t="shared" si="462"/>
        <v>1874</v>
      </c>
      <c r="X1885" s="610"/>
      <c r="Y1885" s="610"/>
      <c r="AC1885">
        <f t="shared" si="452"/>
        <v>1905</v>
      </c>
      <c r="AD1885">
        <f t="shared" si="453"/>
        <v>2</v>
      </c>
      <c r="AE1885">
        <f t="shared" si="454"/>
        <v>0</v>
      </c>
      <c r="AF1885">
        <f>SUM($AE$10:AE1885)</f>
        <v>0</v>
      </c>
      <c r="AG1885">
        <f t="shared" si="455"/>
        <v>0</v>
      </c>
    </row>
    <row r="1886" spans="6:33" x14ac:dyDescent="0.2">
      <c r="F1886" s="610">
        <f t="shared" si="463"/>
        <v>1905</v>
      </c>
      <c r="G1886">
        <f t="shared" si="464"/>
        <v>1875</v>
      </c>
      <c r="H1886" s="612">
        <f t="shared" si="456"/>
        <v>1875</v>
      </c>
      <c r="I1886" s="598">
        <f t="shared" si="457"/>
        <v>0</v>
      </c>
      <c r="J1886" s="598">
        <f t="shared" si="465"/>
        <v>0</v>
      </c>
      <c r="K1886" s="598">
        <f t="shared" si="458"/>
        <v>0</v>
      </c>
      <c r="L1886" s="598">
        <f t="shared" si="459"/>
        <v>0</v>
      </c>
      <c r="M1886" s="598">
        <f t="shared" si="451"/>
        <v>0</v>
      </c>
      <c r="N1886" s="598">
        <f t="shared" si="460"/>
        <v>0</v>
      </c>
      <c r="V1886" s="598">
        <f t="shared" si="461"/>
        <v>0</v>
      </c>
      <c r="W1886" s="612">
        <f t="shared" si="462"/>
        <v>1875</v>
      </c>
      <c r="X1886" s="610"/>
      <c r="Y1886" s="610"/>
      <c r="AC1886">
        <f t="shared" si="452"/>
        <v>1905</v>
      </c>
      <c r="AD1886">
        <f t="shared" si="453"/>
        <v>2</v>
      </c>
      <c r="AE1886">
        <f t="shared" si="454"/>
        <v>0</v>
      </c>
      <c r="AF1886">
        <f>SUM($AE$10:AE1886)</f>
        <v>0</v>
      </c>
      <c r="AG1886">
        <f t="shared" si="455"/>
        <v>0</v>
      </c>
    </row>
    <row r="1887" spans="6:33" x14ac:dyDescent="0.2">
      <c r="F1887" s="610">
        <f t="shared" si="463"/>
        <v>1905</v>
      </c>
      <c r="G1887">
        <f t="shared" si="464"/>
        <v>1876</v>
      </c>
      <c r="H1887" s="612">
        <f t="shared" si="456"/>
        <v>1876</v>
      </c>
      <c r="I1887" s="598">
        <f t="shared" si="457"/>
        <v>0</v>
      </c>
      <c r="J1887" s="598">
        <f t="shared" si="465"/>
        <v>0</v>
      </c>
      <c r="K1887" s="598">
        <f t="shared" si="458"/>
        <v>0</v>
      </c>
      <c r="L1887" s="598">
        <f t="shared" si="459"/>
        <v>0</v>
      </c>
      <c r="M1887" s="598">
        <f t="shared" si="451"/>
        <v>0</v>
      </c>
      <c r="N1887" s="598">
        <f t="shared" si="460"/>
        <v>0</v>
      </c>
      <c r="V1887" s="598">
        <f t="shared" si="461"/>
        <v>0</v>
      </c>
      <c r="W1887" s="612">
        <f t="shared" si="462"/>
        <v>1876</v>
      </c>
      <c r="X1887" s="610"/>
      <c r="Y1887" s="610"/>
      <c r="AC1887">
        <f t="shared" si="452"/>
        <v>1905</v>
      </c>
      <c r="AD1887">
        <f t="shared" si="453"/>
        <v>2</v>
      </c>
      <c r="AE1887">
        <f t="shared" si="454"/>
        <v>0</v>
      </c>
      <c r="AF1887">
        <f>SUM($AE$10:AE1887)</f>
        <v>0</v>
      </c>
      <c r="AG1887">
        <f t="shared" si="455"/>
        <v>0</v>
      </c>
    </row>
    <row r="1888" spans="6:33" x14ac:dyDescent="0.2">
      <c r="F1888" s="610">
        <f t="shared" si="463"/>
        <v>1905</v>
      </c>
      <c r="G1888">
        <f t="shared" si="464"/>
        <v>1877</v>
      </c>
      <c r="H1888" s="612">
        <f t="shared" si="456"/>
        <v>1877</v>
      </c>
      <c r="I1888" s="598">
        <f t="shared" si="457"/>
        <v>0</v>
      </c>
      <c r="J1888" s="598">
        <f t="shared" si="465"/>
        <v>0</v>
      </c>
      <c r="K1888" s="598">
        <f t="shared" si="458"/>
        <v>0</v>
      </c>
      <c r="L1888" s="598">
        <f t="shared" si="459"/>
        <v>0</v>
      </c>
      <c r="M1888" s="598">
        <f t="shared" si="451"/>
        <v>0</v>
      </c>
      <c r="N1888" s="598">
        <f t="shared" si="460"/>
        <v>0</v>
      </c>
      <c r="V1888" s="598">
        <f t="shared" si="461"/>
        <v>0</v>
      </c>
      <c r="W1888" s="612">
        <f t="shared" si="462"/>
        <v>1877</v>
      </c>
      <c r="X1888" s="610"/>
      <c r="Y1888" s="610"/>
      <c r="AC1888">
        <f t="shared" si="452"/>
        <v>1905</v>
      </c>
      <c r="AD1888">
        <f t="shared" si="453"/>
        <v>2</v>
      </c>
      <c r="AE1888">
        <f t="shared" si="454"/>
        <v>0</v>
      </c>
      <c r="AF1888">
        <f>SUM($AE$10:AE1888)</f>
        <v>0</v>
      </c>
      <c r="AG1888">
        <f t="shared" si="455"/>
        <v>0</v>
      </c>
    </row>
    <row r="1889" spans="6:33" x14ac:dyDescent="0.2">
      <c r="F1889" s="610">
        <f t="shared" si="463"/>
        <v>1905</v>
      </c>
      <c r="G1889">
        <f t="shared" si="464"/>
        <v>1878</v>
      </c>
      <c r="H1889" s="612">
        <f t="shared" si="456"/>
        <v>1878</v>
      </c>
      <c r="I1889" s="598">
        <f t="shared" si="457"/>
        <v>0</v>
      </c>
      <c r="J1889" s="598">
        <f t="shared" si="465"/>
        <v>0</v>
      </c>
      <c r="K1889" s="598">
        <f t="shared" si="458"/>
        <v>0</v>
      </c>
      <c r="L1889" s="598">
        <f t="shared" si="459"/>
        <v>0</v>
      </c>
      <c r="M1889" s="598">
        <f t="shared" si="451"/>
        <v>0</v>
      </c>
      <c r="N1889" s="598">
        <f t="shared" si="460"/>
        <v>0</v>
      </c>
      <c r="V1889" s="598">
        <f t="shared" si="461"/>
        <v>0</v>
      </c>
      <c r="W1889" s="612">
        <f t="shared" si="462"/>
        <v>1878</v>
      </c>
      <c r="X1889" s="610"/>
      <c r="Y1889" s="610"/>
      <c r="AC1889">
        <f t="shared" si="452"/>
        <v>1905</v>
      </c>
      <c r="AD1889">
        <f t="shared" si="453"/>
        <v>2</v>
      </c>
      <c r="AE1889">
        <f t="shared" si="454"/>
        <v>0</v>
      </c>
      <c r="AF1889">
        <f>SUM($AE$10:AE1889)</f>
        <v>0</v>
      </c>
      <c r="AG1889">
        <f t="shared" si="455"/>
        <v>0</v>
      </c>
    </row>
    <row r="1890" spans="6:33" x14ac:dyDescent="0.2">
      <c r="F1890" s="610">
        <f t="shared" si="463"/>
        <v>1905</v>
      </c>
      <c r="G1890">
        <f t="shared" si="464"/>
        <v>1879</v>
      </c>
      <c r="H1890" s="612">
        <f t="shared" si="456"/>
        <v>1879</v>
      </c>
      <c r="I1890" s="598">
        <f t="shared" si="457"/>
        <v>0</v>
      </c>
      <c r="J1890" s="598">
        <f t="shared" si="465"/>
        <v>0</v>
      </c>
      <c r="K1890" s="598">
        <f t="shared" si="458"/>
        <v>0</v>
      </c>
      <c r="L1890" s="598">
        <f t="shared" si="459"/>
        <v>0</v>
      </c>
      <c r="M1890" s="598">
        <f t="shared" si="451"/>
        <v>0</v>
      </c>
      <c r="N1890" s="598">
        <f t="shared" si="460"/>
        <v>0</v>
      </c>
      <c r="V1890" s="598">
        <f t="shared" si="461"/>
        <v>0</v>
      </c>
      <c r="W1890" s="612">
        <f t="shared" si="462"/>
        <v>1879</v>
      </c>
      <c r="X1890" s="610"/>
      <c r="Y1890" s="610"/>
      <c r="AC1890">
        <f t="shared" si="452"/>
        <v>1905</v>
      </c>
      <c r="AD1890">
        <f t="shared" si="453"/>
        <v>2</v>
      </c>
      <c r="AE1890">
        <f t="shared" si="454"/>
        <v>0</v>
      </c>
      <c r="AF1890">
        <f>SUM($AE$10:AE1890)</f>
        <v>0</v>
      </c>
      <c r="AG1890">
        <f t="shared" si="455"/>
        <v>0</v>
      </c>
    </row>
    <row r="1891" spans="6:33" x14ac:dyDescent="0.2">
      <c r="F1891" s="610">
        <f t="shared" si="463"/>
        <v>1905</v>
      </c>
      <c r="G1891">
        <f t="shared" si="464"/>
        <v>1880</v>
      </c>
      <c r="H1891" s="612">
        <f t="shared" si="456"/>
        <v>1880</v>
      </c>
      <c r="I1891" s="598">
        <f t="shared" si="457"/>
        <v>0</v>
      </c>
      <c r="J1891" s="598">
        <f t="shared" si="465"/>
        <v>0</v>
      </c>
      <c r="K1891" s="598">
        <f t="shared" si="458"/>
        <v>0</v>
      </c>
      <c r="L1891" s="598">
        <f t="shared" si="459"/>
        <v>0</v>
      </c>
      <c r="M1891" s="598">
        <f t="shared" si="451"/>
        <v>0</v>
      </c>
      <c r="N1891" s="598">
        <f t="shared" si="460"/>
        <v>0</v>
      </c>
      <c r="V1891" s="598">
        <f t="shared" si="461"/>
        <v>0</v>
      </c>
      <c r="W1891" s="612">
        <f t="shared" si="462"/>
        <v>1880</v>
      </c>
      <c r="X1891" s="610"/>
      <c r="Y1891" s="610"/>
      <c r="AC1891">
        <f t="shared" si="452"/>
        <v>1905</v>
      </c>
      <c r="AD1891">
        <f t="shared" si="453"/>
        <v>2</v>
      </c>
      <c r="AE1891">
        <f t="shared" si="454"/>
        <v>0</v>
      </c>
      <c r="AF1891">
        <f>SUM($AE$10:AE1891)</f>
        <v>0</v>
      </c>
      <c r="AG1891">
        <f t="shared" si="455"/>
        <v>0</v>
      </c>
    </row>
    <row r="1892" spans="6:33" x14ac:dyDescent="0.2">
      <c r="F1892" s="610">
        <f t="shared" si="463"/>
        <v>1905</v>
      </c>
      <c r="G1892">
        <f t="shared" si="464"/>
        <v>1881</v>
      </c>
      <c r="H1892" s="612">
        <f t="shared" si="456"/>
        <v>1881</v>
      </c>
      <c r="I1892" s="598">
        <f t="shared" si="457"/>
        <v>0</v>
      </c>
      <c r="J1892" s="598">
        <f t="shared" si="465"/>
        <v>0</v>
      </c>
      <c r="K1892" s="598">
        <f t="shared" si="458"/>
        <v>0</v>
      </c>
      <c r="L1892" s="598">
        <f t="shared" si="459"/>
        <v>0</v>
      </c>
      <c r="M1892" s="598">
        <f t="shared" si="451"/>
        <v>0</v>
      </c>
      <c r="N1892" s="598">
        <f t="shared" si="460"/>
        <v>0</v>
      </c>
      <c r="V1892" s="598">
        <f t="shared" si="461"/>
        <v>0</v>
      </c>
      <c r="W1892" s="612">
        <f t="shared" si="462"/>
        <v>1881</v>
      </c>
      <c r="X1892" s="610"/>
      <c r="Y1892" s="610"/>
      <c r="AC1892">
        <f t="shared" si="452"/>
        <v>1905</v>
      </c>
      <c r="AD1892">
        <f t="shared" si="453"/>
        <v>2</v>
      </c>
      <c r="AE1892">
        <f t="shared" si="454"/>
        <v>0</v>
      </c>
      <c r="AF1892">
        <f>SUM($AE$10:AE1892)</f>
        <v>0</v>
      </c>
      <c r="AG1892">
        <f t="shared" si="455"/>
        <v>0</v>
      </c>
    </row>
    <row r="1893" spans="6:33" x14ac:dyDescent="0.2">
      <c r="F1893" s="610">
        <f t="shared" si="463"/>
        <v>1905</v>
      </c>
      <c r="G1893">
        <f t="shared" si="464"/>
        <v>1882</v>
      </c>
      <c r="H1893" s="612">
        <f t="shared" si="456"/>
        <v>1882</v>
      </c>
      <c r="I1893" s="598">
        <f t="shared" si="457"/>
        <v>0</v>
      </c>
      <c r="J1893" s="598">
        <f t="shared" si="465"/>
        <v>0</v>
      </c>
      <c r="K1893" s="598">
        <f t="shared" si="458"/>
        <v>0</v>
      </c>
      <c r="L1893" s="598">
        <f t="shared" si="459"/>
        <v>0</v>
      </c>
      <c r="M1893" s="598">
        <f t="shared" si="451"/>
        <v>0</v>
      </c>
      <c r="N1893" s="598">
        <f t="shared" si="460"/>
        <v>0</v>
      </c>
      <c r="V1893" s="598">
        <f t="shared" si="461"/>
        <v>0</v>
      </c>
      <c r="W1893" s="612">
        <f t="shared" si="462"/>
        <v>1882</v>
      </c>
      <c r="X1893" s="610"/>
      <c r="Y1893" s="610"/>
      <c r="AC1893">
        <f t="shared" si="452"/>
        <v>1905</v>
      </c>
      <c r="AD1893">
        <f t="shared" si="453"/>
        <v>2</v>
      </c>
      <c r="AE1893">
        <f t="shared" si="454"/>
        <v>0</v>
      </c>
      <c r="AF1893">
        <f>SUM($AE$10:AE1893)</f>
        <v>0</v>
      </c>
      <c r="AG1893">
        <f t="shared" si="455"/>
        <v>0</v>
      </c>
    </row>
    <row r="1894" spans="6:33" x14ac:dyDescent="0.2">
      <c r="F1894" s="610">
        <f t="shared" si="463"/>
        <v>1905</v>
      </c>
      <c r="G1894">
        <f t="shared" si="464"/>
        <v>1883</v>
      </c>
      <c r="H1894" s="612">
        <f t="shared" si="456"/>
        <v>1883</v>
      </c>
      <c r="I1894" s="598">
        <f t="shared" si="457"/>
        <v>0</v>
      </c>
      <c r="J1894" s="598">
        <f t="shared" si="465"/>
        <v>0</v>
      </c>
      <c r="K1894" s="598">
        <f t="shared" si="458"/>
        <v>0</v>
      </c>
      <c r="L1894" s="598">
        <f t="shared" si="459"/>
        <v>0</v>
      </c>
      <c r="M1894" s="598">
        <f t="shared" si="451"/>
        <v>0</v>
      </c>
      <c r="N1894" s="598">
        <f t="shared" si="460"/>
        <v>0</v>
      </c>
      <c r="V1894" s="598">
        <f t="shared" si="461"/>
        <v>0</v>
      </c>
      <c r="W1894" s="612">
        <f t="shared" si="462"/>
        <v>1883</v>
      </c>
      <c r="X1894" s="610"/>
      <c r="Y1894" s="610"/>
      <c r="AC1894">
        <f t="shared" si="452"/>
        <v>1905</v>
      </c>
      <c r="AD1894">
        <f t="shared" si="453"/>
        <v>2</v>
      </c>
      <c r="AE1894">
        <f t="shared" si="454"/>
        <v>0</v>
      </c>
      <c r="AF1894">
        <f>SUM($AE$10:AE1894)</f>
        <v>0</v>
      </c>
      <c r="AG1894">
        <f t="shared" si="455"/>
        <v>0</v>
      </c>
    </row>
    <row r="1895" spans="6:33" x14ac:dyDescent="0.2">
      <c r="F1895" s="610">
        <f t="shared" si="463"/>
        <v>1905</v>
      </c>
      <c r="G1895">
        <f t="shared" si="464"/>
        <v>1884</v>
      </c>
      <c r="H1895" s="612">
        <f t="shared" si="456"/>
        <v>1884</v>
      </c>
      <c r="I1895" s="598">
        <f t="shared" si="457"/>
        <v>0</v>
      </c>
      <c r="J1895" s="598">
        <f t="shared" si="465"/>
        <v>0</v>
      </c>
      <c r="K1895" s="598">
        <f t="shared" si="458"/>
        <v>0</v>
      </c>
      <c r="L1895" s="598">
        <f t="shared" si="459"/>
        <v>0</v>
      </c>
      <c r="M1895" s="598">
        <f t="shared" si="451"/>
        <v>0</v>
      </c>
      <c r="N1895" s="598">
        <f t="shared" si="460"/>
        <v>0</v>
      </c>
      <c r="V1895" s="598">
        <f t="shared" si="461"/>
        <v>0</v>
      </c>
      <c r="W1895" s="612">
        <f t="shared" si="462"/>
        <v>1884</v>
      </c>
      <c r="X1895" s="610"/>
      <c r="Y1895" s="610"/>
      <c r="AC1895">
        <f t="shared" si="452"/>
        <v>1905</v>
      </c>
      <c r="AD1895">
        <f t="shared" si="453"/>
        <v>2</v>
      </c>
      <c r="AE1895">
        <f t="shared" si="454"/>
        <v>0</v>
      </c>
      <c r="AF1895">
        <f>SUM($AE$10:AE1895)</f>
        <v>0</v>
      </c>
      <c r="AG1895">
        <f t="shared" si="455"/>
        <v>0</v>
      </c>
    </row>
    <row r="1896" spans="6:33" x14ac:dyDescent="0.2">
      <c r="F1896" s="610">
        <f t="shared" si="463"/>
        <v>1905</v>
      </c>
      <c r="G1896">
        <f t="shared" si="464"/>
        <v>1885</v>
      </c>
      <c r="H1896" s="612">
        <f t="shared" si="456"/>
        <v>1885</v>
      </c>
      <c r="I1896" s="598">
        <f t="shared" si="457"/>
        <v>0</v>
      </c>
      <c r="J1896" s="598">
        <f t="shared" si="465"/>
        <v>0</v>
      </c>
      <c r="K1896" s="598">
        <f t="shared" si="458"/>
        <v>0</v>
      </c>
      <c r="L1896" s="598">
        <f t="shared" si="459"/>
        <v>0</v>
      </c>
      <c r="M1896" s="598">
        <f t="shared" si="451"/>
        <v>0</v>
      </c>
      <c r="N1896" s="598">
        <f t="shared" si="460"/>
        <v>0</v>
      </c>
      <c r="V1896" s="598">
        <f t="shared" si="461"/>
        <v>0</v>
      </c>
      <c r="W1896" s="612">
        <f t="shared" si="462"/>
        <v>1885</v>
      </c>
      <c r="X1896" s="610"/>
      <c r="Y1896" s="610"/>
      <c r="AC1896">
        <f t="shared" si="452"/>
        <v>1905</v>
      </c>
      <c r="AD1896">
        <f t="shared" si="453"/>
        <v>2</v>
      </c>
      <c r="AE1896">
        <f t="shared" si="454"/>
        <v>0</v>
      </c>
      <c r="AF1896">
        <f>SUM($AE$10:AE1896)</f>
        <v>0</v>
      </c>
      <c r="AG1896">
        <f t="shared" si="455"/>
        <v>0</v>
      </c>
    </row>
    <row r="1897" spans="6:33" x14ac:dyDescent="0.2">
      <c r="F1897" s="610">
        <f t="shared" si="463"/>
        <v>1905</v>
      </c>
      <c r="G1897">
        <f t="shared" si="464"/>
        <v>1886</v>
      </c>
      <c r="H1897" s="612">
        <f t="shared" si="456"/>
        <v>1886</v>
      </c>
      <c r="I1897" s="598">
        <f t="shared" si="457"/>
        <v>0</v>
      </c>
      <c r="J1897" s="598">
        <f t="shared" si="465"/>
        <v>0</v>
      </c>
      <c r="K1897" s="598">
        <f t="shared" si="458"/>
        <v>0</v>
      </c>
      <c r="L1897" s="598">
        <f t="shared" si="459"/>
        <v>0</v>
      </c>
      <c r="M1897" s="598">
        <f t="shared" si="451"/>
        <v>0</v>
      </c>
      <c r="N1897" s="598">
        <f t="shared" si="460"/>
        <v>0</v>
      </c>
      <c r="V1897" s="598">
        <f t="shared" si="461"/>
        <v>0</v>
      </c>
      <c r="W1897" s="612">
        <f t="shared" si="462"/>
        <v>1886</v>
      </c>
      <c r="X1897" s="610"/>
      <c r="Y1897" s="610"/>
      <c r="AC1897">
        <f t="shared" si="452"/>
        <v>1905</v>
      </c>
      <c r="AD1897">
        <f t="shared" si="453"/>
        <v>2</v>
      </c>
      <c r="AE1897">
        <f t="shared" si="454"/>
        <v>0</v>
      </c>
      <c r="AF1897">
        <f>SUM($AE$10:AE1897)</f>
        <v>0</v>
      </c>
      <c r="AG1897">
        <f t="shared" si="455"/>
        <v>0</v>
      </c>
    </row>
    <row r="1898" spans="6:33" x14ac:dyDescent="0.2">
      <c r="F1898" s="610">
        <f t="shared" si="463"/>
        <v>1905</v>
      </c>
      <c r="G1898">
        <f t="shared" si="464"/>
        <v>1887</v>
      </c>
      <c r="H1898" s="612">
        <f t="shared" si="456"/>
        <v>1887</v>
      </c>
      <c r="I1898" s="598">
        <f t="shared" si="457"/>
        <v>0</v>
      </c>
      <c r="J1898" s="598">
        <f t="shared" si="465"/>
        <v>0</v>
      </c>
      <c r="K1898" s="598">
        <f t="shared" si="458"/>
        <v>0</v>
      </c>
      <c r="L1898" s="598">
        <f t="shared" si="459"/>
        <v>0</v>
      </c>
      <c r="M1898" s="598">
        <f t="shared" si="451"/>
        <v>0</v>
      </c>
      <c r="N1898" s="598">
        <f t="shared" si="460"/>
        <v>0</v>
      </c>
      <c r="V1898" s="598">
        <f t="shared" si="461"/>
        <v>0</v>
      </c>
      <c r="W1898" s="612">
        <f t="shared" si="462"/>
        <v>1887</v>
      </c>
      <c r="X1898" s="610"/>
      <c r="Y1898" s="610"/>
      <c r="AC1898">
        <f t="shared" si="452"/>
        <v>1905</v>
      </c>
      <c r="AD1898">
        <f t="shared" si="453"/>
        <v>3</v>
      </c>
      <c r="AE1898">
        <f t="shared" si="454"/>
        <v>0</v>
      </c>
      <c r="AF1898">
        <f>SUM($AE$10:AE1898)</f>
        <v>0</v>
      </c>
      <c r="AG1898">
        <f t="shared" si="455"/>
        <v>0</v>
      </c>
    </row>
    <row r="1899" spans="6:33" x14ac:dyDescent="0.2">
      <c r="F1899" s="610">
        <f t="shared" si="463"/>
        <v>1905</v>
      </c>
      <c r="G1899">
        <f t="shared" si="464"/>
        <v>1888</v>
      </c>
      <c r="H1899" s="612">
        <f t="shared" si="456"/>
        <v>1888</v>
      </c>
      <c r="I1899" s="598">
        <f t="shared" si="457"/>
        <v>0</v>
      </c>
      <c r="J1899" s="598">
        <f t="shared" si="465"/>
        <v>0</v>
      </c>
      <c r="K1899" s="598">
        <f t="shared" si="458"/>
        <v>0</v>
      </c>
      <c r="L1899" s="598">
        <f t="shared" si="459"/>
        <v>0</v>
      </c>
      <c r="M1899" s="598">
        <f t="shared" si="451"/>
        <v>0</v>
      </c>
      <c r="N1899" s="598">
        <f t="shared" si="460"/>
        <v>0</v>
      </c>
      <c r="V1899" s="598">
        <f t="shared" si="461"/>
        <v>0</v>
      </c>
      <c r="W1899" s="612">
        <f t="shared" si="462"/>
        <v>1888</v>
      </c>
      <c r="X1899" s="610"/>
      <c r="Y1899" s="610"/>
      <c r="AC1899">
        <f t="shared" si="452"/>
        <v>1905</v>
      </c>
      <c r="AD1899">
        <f t="shared" si="453"/>
        <v>3</v>
      </c>
      <c r="AE1899">
        <f t="shared" si="454"/>
        <v>0</v>
      </c>
      <c r="AF1899">
        <f>SUM($AE$10:AE1899)</f>
        <v>0</v>
      </c>
      <c r="AG1899">
        <f t="shared" si="455"/>
        <v>0</v>
      </c>
    </row>
    <row r="1900" spans="6:33" x14ac:dyDescent="0.2">
      <c r="F1900" s="610">
        <f t="shared" si="463"/>
        <v>1905</v>
      </c>
      <c r="G1900">
        <f t="shared" si="464"/>
        <v>1889</v>
      </c>
      <c r="H1900" s="612">
        <f t="shared" si="456"/>
        <v>1889</v>
      </c>
      <c r="I1900" s="598">
        <f t="shared" si="457"/>
        <v>0</v>
      </c>
      <c r="J1900" s="598">
        <f t="shared" si="465"/>
        <v>0</v>
      </c>
      <c r="K1900" s="598">
        <f t="shared" si="458"/>
        <v>0</v>
      </c>
      <c r="L1900" s="598">
        <f t="shared" si="459"/>
        <v>0</v>
      </c>
      <c r="M1900" s="598">
        <f t="shared" si="451"/>
        <v>0</v>
      </c>
      <c r="N1900" s="598">
        <f t="shared" si="460"/>
        <v>0</v>
      </c>
      <c r="V1900" s="598">
        <f t="shared" si="461"/>
        <v>0</v>
      </c>
      <c r="W1900" s="612">
        <f t="shared" si="462"/>
        <v>1889</v>
      </c>
      <c r="X1900" s="610"/>
      <c r="Y1900" s="610"/>
      <c r="AC1900">
        <f t="shared" si="452"/>
        <v>1905</v>
      </c>
      <c r="AD1900">
        <f t="shared" si="453"/>
        <v>3</v>
      </c>
      <c r="AE1900">
        <f t="shared" si="454"/>
        <v>0</v>
      </c>
      <c r="AF1900">
        <f>SUM($AE$10:AE1900)</f>
        <v>0</v>
      </c>
      <c r="AG1900">
        <f t="shared" si="455"/>
        <v>0</v>
      </c>
    </row>
    <row r="1901" spans="6:33" x14ac:dyDescent="0.2">
      <c r="F1901" s="610">
        <f t="shared" si="463"/>
        <v>1905</v>
      </c>
      <c r="G1901">
        <f t="shared" si="464"/>
        <v>1890</v>
      </c>
      <c r="H1901" s="612">
        <f t="shared" si="456"/>
        <v>1890</v>
      </c>
      <c r="I1901" s="598">
        <f t="shared" si="457"/>
        <v>0</v>
      </c>
      <c r="J1901" s="598">
        <f t="shared" si="465"/>
        <v>0</v>
      </c>
      <c r="K1901" s="598">
        <f t="shared" si="458"/>
        <v>0</v>
      </c>
      <c r="L1901" s="598">
        <f t="shared" si="459"/>
        <v>0</v>
      </c>
      <c r="M1901" s="598">
        <f t="shared" si="451"/>
        <v>0</v>
      </c>
      <c r="N1901" s="598">
        <f t="shared" si="460"/>
        <v>0</v>
      </c>
      <c r="V1901" s="598">
        <f t="shared" si="461"/>
        <v>0</v>
      </c>
      <c r="W1901" s="612">
        <f t="shared" si="462"/>
        <v>1890</v>
      </c>
      <c r="X1901" s="610"/>
      <c r="Y1901" s="610"/>
      <c r="AC1901">
        <f t="shared" si="452"/>
        <v>1905</v>
      </c>
      <c r="AD1901">
        <f t="shared" si="453"/>
        <v>3</v>
      </c>
      <c r="AE1901">
        <f t="shared" si="454"/>
        <v>0</v>
      </c>
      <c r="AF1901">
        <f>SUM($AE$10:AE1901)</f>
        <v>0</v>
      </c>
      <c r="AG1901">
        <f t="shared" si="455"/>
        <v>0</v>
      </c>
    </row>
    <row r="1902" spans="6:33" x14ac:dyDescent="0.2">
      <c r="F1902" s="610">
        <f t="shared" si="463"/>
        <v>1905</v>
      </c>
      <c r="G1902">
        <f t="shared" si="464"/>
        <v>1891</v>
      </c>
      <c r="H1902" s="612">
        <f t="shared" si="456"/>
        <v>1891</v>
      </c>
      <c r="I1902" s="598">
        <f t="shared" si="457"/>
        <v>0</v>
      </c>
      <c r="J1902" s="598">
        <f t="shared" si="465"/>
        <v>0</v>
      </c>
      <c r="K1902" s="598">
        <f t="shared" si="458"/>
        <v>0</v>
      </c>
      <c r="L1902" s="598">
        <f t="shared" si="459"/>
        <v>0</v>
      </c>
      <c r="M1902" s="598">
        <f t="shared" si="451"/>
        <v>0</v>
      </c>
      <c r="N1902" s="598">
        <f t="shared" si="460"/>
        <v>0</v>
      </c>
      <c r="V1902" s="598">
        <f t="shared" si="461"/>
        <v>0</v>
      </c>
      <c r="W1902" s="612">
        <f t="shared" si="462"/>
        <v>1891</v>
      </c>
      <c r="X1902" s="610"/>
      <c r="Y1902" s="610"/>
      <c r="AC1902">
        <f t="shared" si="452"/>
        <v>1905</v>
      </c>
      <c r="AD1902">
        <f t="shared" si="453"/>
        <v>3</v>
      </c>
      <c r="AE1902">
        <f t="shared" si="454"/>
        <v>0</v>
      </c>
      <c r="AF1902">
        <f>SUM($AE$10:AE1902)</f>
        <v>0</v>
      </c>
      <c r="AG1902">
        <f t="shared" si="455"/>
        <v>0</v>
      </c>
    </row>
    <row r="1903" spans="6:33" x14ac:dyDescent="0.2">
      <c r="F1903" s="610">
        <f t="shared" si="463"/>
        <v>1905</v>
      </c>
      <c r="G1903">
        <f t="shared" si="464"/>
        <v>1892</v>
      </c>
      <c r="H1903" s="612">
        <f t="shared" si="456"/>
        <v>1892</v>
      </c>
      <c r="I1903" s="598">
        <f t="shared" si="457"/>
        <v>0</v>
      </c>
      <c r="J1903" s="598">
        <f t="shared" si="465"/>
        <v>0</v>
      </c>
      <c r="K1903" s="598">
        <f t="shared" si="458"/>
        <v>0</v>
      </c>
      <c r="L1903" s="598">
        <f t="shared" si="459"/>
        <v>0</v>
      </c>
      <c r="M1903" s="598">
        <f t="shared" si="451"/>
        <v>0</v>
      </c>
      <c r="N1903" s="598">
        <f t="shared" si="460"/>
        <v>0</v>
      </c>
      <c r="V1903" s="598">
        <f t="shared" si="461"/>
        <v>0</v>
      </c>
      <c r="W1903" s="612">
        <f t="shared" si="462"/>
        <v>1892</v>
      </c>
      <c r="X1903" s="610"/>
      <c r="Y1903" s="610"/>
      <c r="AC1903">
        <f t="shared" si="452"/>
        <v>1905</v>
      </c>
      <c r="AD1903">
        <f t="shared" si="453"/>
        <v>3</v>
      </c>
      <c r="AE1903">
        <f t="shared" si="454"/>
        <v>0</v>
      </c>
      <c r="AF1903">
        <f>SUM($AE$10:AE1903)</f>
        <v>0</v>
      </c>
      <c r="AG1903">
        <f t="shared" si="455"/>
        <v>0</v>
      </c>
    </row>
    <row r="1904" spans="6:33" x14ac:dyDescent="0.2">
      <c r="F1904" s="610">
        <f t="shared" si="463"/>
        <v>1905</v>
      </c>
      <c r="G1904">
        <f t="shared" si="464"/>
        <v>1893</v>
      </c>
      <c r="H1904" s="612">
        <f t="shared" si="456"/>
        <v>1893</v>
      </c>
      <c r="I1904" s="598">
        <f t="shared" si="457"/>
        <v>0</v>
      </c>
      <c r="J1904" s="598">
        <f t="shared" si="465"/>
        <v>0</v>
      </c>
      <c r="K1904" s="598">
        <f t="shared" si="458"/>
        <v>0</v>
      </c>
      <c r="L1904" s="598">
        <f t="shared" si="459"/>
        <v>0</v>
      </c>
      <c r="M1904" s="598">
        <f t="shared" si="451"/>
        <v>0</v>
      </c>
      <c r="N1904" s="598">
        <f t="shared" si="460"/>
        <v>0</v>
      </c>
      <c r="V1904" s="598">
        <f t="shared" si="461"/>
        <v>0</v>
      </c>
      <c r="W1904" s="612">
        <f t="shared" si="462"/>
        <v>1893</v>
      </c>
      <c r="X1904" s="610"/>
      <c r="Y1904" s="610"/>
      <c r="AC1904">
        <f t="shared" si="452"/>
        <v>1905</v>
      </c>
      <c r="AD1904">
        <f t="shared" si="453"/>
        <v>3</v>
      </c>
      <c r="AE1904">
        <f t="shared" si="454"/>
        <v>0</v>
      </c>
      <c r="AF1904">
        <f>SUM($AE$10:AE1904)</f>
        <v>0</v>
      </c>
      <c r="AG1904">
        <f t="shared" si="455"/>
        <v>0</v>
      </c>
    </row>
    <row r="1905" spans="6:33" x14ac:dyDescent="0.2">
      <c r="F1905" s="610">
        <f t="shared" si="463"/>
        <v>1905</v>
      </c>
      <c r="G1905">
        <f t="shared" si="464"/>
        <v>1894</v>
      </c>
      <c r="H1905" s="612">
        <f t="shared" si="456"/>
        <v>1894</v>
      </c>
      <c r="I1905" s="598">
        <f t="shared" si="457"/>
        <v>0</v>
      </c>
      <c r="J1905" s="598">
        <f t="shared" si="465"/>
        <v>0</v>
      </c>
      <c r="K1905" s="598">
        <f t="shared" si="458"/>
        <v>0</v>
      </c>
      <c r="L1905" s="598">
        <f t="shared" si="459"/>
        <v>0</v>
      </c>
      <c r="M1905" s="598">
        <f t="shared" si="451"/>
        <v>0</v>
      </c>
      <c r="N1905" s="598">
        <f t="shared" si="460"/>
        <v>0</v>
      </c>
      <c r="V1905" s="598">
        <f t="shared" si="461"/>
        <v>0</v>
      </c>
      <c r="W1905" s="612">
        <f t="shared" si="462"/>
        <v>1894</v>
      </c>
      <c r="X1905" s="610"/>
      <c r="Y1905" s="610"/>
      <c r="AC1905">
        <f t="shared" si="452"/>
        <v>1905</v>
      </c>
      <c r="AD1905">
        <f t="shared" si="453"/>
        <v>3</v>
      </c>
      <c r="AE1905">
        <f t="shared" si="454"/>
        <v>0</v>
      </c>
      <c r="AF1905">
        <f>SUM($AE$10:AE1905)</f>
        <v>0</v>
      </c>
      <c r="AG1905">
        <f t="shared" si="455"/>
        <v>0</v>
      </c>
    </row>
    <row r="1906" spans="6:33" x14ac:dyDescent="0.2">
      <c r="F1906" s="610">
        <f t="shared" si="463"/>
        <v>1905</v>
      </c>
      <c r="G1906">
        <f t="shared" si="464"/>
        <v>1895</v>
      </c>
      <c r="H1906" s="612">
        <f t="shared" si="456"/>
        <v>1895</v>
      </c>
      <c r="I1906" s="598">
        <f t="shared" si="457"/>
        <v>0</v>
      </c>
      <c r="J1906" s="598">
        <f t="shared" si="465"/>
        <v>0</v>
      </c>
      <c r="K1906" s="598">
        <f t="shared" si="458"/>
        <v>0</v>
      </c>
      <c r="L1906" s="598">
        <f t="shared" si="459"/>
        <v>0</v>
      </c>
      <c r="M1906" s="598">
        <f t="shared" si="451"/>
        <v>0</v>
      </c>
      <c r="N1906" s="598">
        <f t="shared" si="460"/>
        <v>0</v>
      </c>
      <c r="V1906" s="598">
        <f t="shared" si="461"/>
        <v>0</v>
      </c>
      <c r="W1906" s="612">
        <f t="shared" si="462"/>
        <v>1895</v>
      </c>
      <c r="X1906" s="610"/>
      <c r="Y1906" s="610"/>
      <c r="AC1906">
        <f t="shared" si="452"/>
        <v>1905</v>
      </c>
      <c r="AD1906">
        <f t="shared" si="453"/>
        <v>3</v>
      </c>
      <c r="AE1906">
        <f t="shared" si="454"/>
        <v>0</v>
      </c>
      <c r="AF1906">
        <f>SUM($AE$10:AE1906)</f>
        <v>0</v>
      </c>
      <c r="AG1906">
        <f t="shared" si="455"/>
        <v>0</v>
      </c>
    </row>
    <row r="1907" spans="6:33" x14ac:dyDescent="0.2">
      <c r="F1907" s="610">
        <f t="shared" si="463"/>
        <v>1905</v>
      </c>
      <c r="G1907">
        <f t="shared" si="464"/>
        <v>1896</v>
      </c>
      <c r="H1907" s="612">
        <f t="shared" si="456"/>
        <v>1896</v>
      </c>
      <c r="I1907" s="598">
        <f t="shared" si="457"/>
        <v>0</v>
      </c>
      <c r="J1907" s="598">
        <f t="shared" si="465"/>
        <v>0</v>
      </c>
      <c r="K1907" s="598">
        <f t="shared" si="458"/>
        <v>0</v>
      </c>
      <c r="L1907" s="598">
        <f t="shared" si="459"/>
        <v>0</v>
      </c>
      <c r="M1907" s="598">
        <f t="shared" si="451"/>
        <v>0</v>
      </c>
      <c r="N1907" s="598">
        <f t="shared" si="460"/>
        <v>0</v>
      </c>
      <c r="V1907" s="598">
        <f t="shared" si="461"/>
        <v>0</v>
      </c>
      <c r="W1907" s="612">
        <f t="shared" si="462"/>
        <v>1896</v>
      </c>
      <c r="X1907" s="610"/>
      <c r="Y1907" s="610"/>
      <c r="AC1907">
        <f t="shared" si="452"/>
        <v>1905</v>
      </c>
      <c r="AD1907">
        <f t="shared" si="453"/>
        <v>3</v>
      </c>
      <c r="AE1907">
        <f t="shared" si="454"/>
        <v>0</v>
      </c>
      <c r="AF1907">
        <f>SUM($AE$10:AE1907)</f>
        <v>0</v>
      </c>
      <c r="AG1907">
        <f t="shared" si="455"/>
        <v>0</v>
      </c>
    </row>
    <row r="1908" spans="6:33" x14ac:dyDescent="0.2">
      <c r="F1908" s="610">
        <f t="shared" si="463"/>
        <v>1905</v>
      </c>
      <c r="G1908">
        <f t="shared" si="464"/>
        <v>1897</v>
      </c>
      <c r="H1908" s="612">
        <f t="shared" si="456"/>
        <v>1897</v>
      </c>
      <c r="I1908" s="598">
        <f t="shared" si="457"/>
        <v>0</v>
      </c>
      <c r="J1908" s="598">
        <f t="shared" si="465"/>
        <v>0</v>
      </c>
      <c r="K1908" s="598">
        <f t="shared" si="458"/>
        <v>0</v>
      </c>
      <c r="L1908" s="598">
        <f t="shared" si="459"/>
        <v>0</v>
      </c>
      <c r="M1908" s="598">
        <f t="shared" si="451"/>
        <v>0</v>
      </c>
      <c r="N1908" s="598">
        <f t="shared" si="460"/>
        <v>0</v>
      </c>
      <c r="V1908" s="598">
        <f t="shared" si="461"/>
        <v>0</v>
      </c>
      <c r="W1908" s="612">
        <f t="shared" si="462"/>
        <v>1897</v>
      </c>
      <c r="X1908" s="610"/>
      <c r="Y1908" s="610"/>
      <c r="AC1908">
        <f t="shared" si="452"/>
        <v>1905</v>
      </c>
      <c r="AD1908">
        <f t="shared" si="453"/>
        <v>3</v>
      </c>
      <c r="AE1908">
        <f t="shared" si="454"/>
        <v>0</v>
      </c>
      <c r="AF1908">
        <f>SUM($AE$10:AE1908)</f>
        <v>0</v>
      </c>
      <c r="AG1908">
        <f t="shared" si="455"/>
        <v>0</v>
      </c>
    </row>
    <row r="1909" spans="6:33" x14ac:dyDescent="0.2">
      <c r="F1909" s="610">
        <f t="shared" si="463"/>
        <v>1905</v>
      </c>
      <c r="G1909">
        <f t="shared" si="464"/>
        <v>1898</v>
      </c>
      <c r="H1909" s="612">
        <f t="shared" si="456"/>
        <v>1898</v>
      </c>
      <c r="I1909" s="598">
        <f t="shared" si="457"/>
        <v>0</v>
      </c>
      <c r="J1909" s="598">
        <f t="shared" si="465"/>
        <v>0</v>
      </c>
      <c r="K1909" s="598">
        <f t="shared" si="458"/>
        <v>0</v>
      </c>
      <c r="L1909" s="598">
        <f t="shared" si="459"/>
        <v>0</v>
      </c>
      <c r="M1909" s="598">
        <f t="shared" si="451"/>
        <v>0</v>
      </c>
      <c r="N1909" s="598">
        <f t="shared" si="460"/>
        <v>0</v>
      </c>
      <c r="V1909" s="598">
        <f t="shared" si="461"/>
        <v>0</v>
      </c>
      <c r="W1909" s="612">
        <f t="shared" si="462"/>
        <v>1898</v>
      </c>
      <c r="X1909" s="610"/>
      <c r="Y1909" s="610"/>
      <c r="AC1909">
        <f t="shared" si="452"/>
        <v>1905</v>
      </c>
      <c r="AD1909">
        <f t="shared" si="453"/>
        <v>3</v>
      </c>
      <c r="AE1909">
        <f t="shared" si="454"/>
        <v>0</v>
      </c>
      <c r="AF1909">
        <f>SUM($AE$10:AE1909)</f>
        <v>0</v>
      </c>
      <c r="AG1909">
        <f t="shared" si="455"/>
        <v>0</v>
      </c>
    </row>
    <row r="1910" spans="6:33" x14ac:dyDescent="0.2">
      <c r="F1910" s="610">
        <f t="shared" si="463"/>
        <v>1905</v>
      </c>
      <c r="G1910">
        <f t="shared" si="464"/>
        <v>1899</v>
      </c>
      <c r="H1910" s="612">
        <f t="shared" si="456"/>
        <v>1899</v>
      </c>
      <c r="I1910" s="598">
        <f t="shared" si="457"/>
        <v>0</v>
      </c>
      <c r="J1910" s="598">
        <f t="shared" si="465"/>
        <v>0</v>
      </c>
      <c r="K1910" s="598">
        <f t="shared" si="458"/>
        <v>0</v>
      </c>
      <c r="L1910" s="598">
        <f t="shared" si="459"/>
        <v>0</v>
      </c>
      <c r="M1910" s="598">
        <f t="shared" si="451"/>
        <v>0</v>
      </c>
      <c r="N1910" s="598">
        <f t="shared" si="460"/>
        <v>0</v>
      </c>
      <c r="V1910" s="598">
        <f t="shared" si="461"/>
        <v>0</v>
      </c>
      <c r="W1910" s="612">
        <f t="shared" si="462"/>
        <v>1899</v>
      </c>
      <c r="X1910" s="610"/>
      <c r="Y1910" s="610"/>
      <c r="AC1910">
        <f t="shared" si="452"/>
        <v>1905</v>
      </c>
      <c r="AD1910">
        <f t="shared" si="453"/>
        <v>3</v>
      </c>
      <c r="AE1910">
        <f t="shared" si="454"/>
        <v>0</v>
      </c>
      <c r="AF1910">
        <f>SUM($AE$10:AE1910)</f>
        <v>0</v>
      </c>
      <c r="AG1910">
        <f t="shared" si="455"/>
        <v>0</v>
      </c>
    </row>
    <row r="1911" spans="6:33" x14ac:dyDescent="0.2">
      <c r="F1911" s="610">
        <f t="shared" si="463"/>
        <v>1905</v>
      </c>
      <c r="G1911">
        <f t="shared" si="464"/>
        <v>1900</v>
      </c>
      <c r="H1911" s="612">
        <f t="shared" si="456"/>
        <v>1900</v>
      </c>
      <c r="I1911" s="598">
        <f t="shared" si="457"/>
        <v>0</v>
      </c>
      <c r="J1911" s="598">
        <f t="shared" si="465"/>
        <v>0</v>
      </c>
      <c r="K1911" s="598">
        <f t="shared" si="458"/>
        <v>0</v>
      </c>
      <c r="L1911" s="598">
        <f t="shared" si="459"/>
        <v>0</v>
      </c>
      <c r="M1911" s="598">
        <f t="shared" si="451"/>
        <v>0</v>
      </c>
      <c r="N1911" s="598">
        <f t="shared" si="460"/>
        <v>0</v>
      </c>
      <c r="V1911" s="598">
        <f t="shared" si="461"/>
        <v>0</v>
      </c>
      <c r="W1911" s="612">
        <f t="shared" si="462"/>
        <v>1900</v>
      </c>
      <c r="X1911" s="610"/>
      <c r="Y1911" s="610"/>
      <c r="AC1911">
        <f t="shared" si="452"/>
        <v>1905</v>
      </c>
      <c r="AD1911">
        <f t="shared" si="453"/>
        <v>3</v>
      </c>
      <c r="AE1911">
        <f t="shared" si="454"/>
        <v>0</v>
      </c>
      <c r="AF1911">
        <f>SUM($AE$10:AE1911)</f>
        <v>0</v>
      </c>
      <c r="AG1911">
        <f t="shared" si="455"/>
        <v>0</v>
      </c>
    </row>
    <row r="1912" spans="6:33" x14ac:dyDescent="0.2">
      <c r="F1912" s="610">
        <f t="shared" si="463"/>
        <v>1905</v>
      </c>
      <c r="G1912">
        <f t="shared" si="464"/>
        <v>1901</v>
      </c>
      <c r="H1912" s="612">
        <f t="shared" si="456"/>
        <v>1901</v>
      </c>
      <c r="I1912" s="598">
        <f t="shared" si="457"/>
        <v>0</v>
      </c>
      <c r="J1912" s="598">
        <f t="shared" si="465"/>
        <v>0</v>
      </c>
      <c r="K1912" s="598">
        <f t="shared" si="458"/>
        <v>0</v>
      </c>
      <c r="L1912" s="598">
        <f t="shared" si="459"/>
        <v>0</v>
      </c>
      <c r="M1912" s="598">
        <f t="shared" si="451"/>
        <v>0</v>
      </c>
      <c r="N1912" s="598">
        <f t="shared" si="460"/>
        <v>0</v>
      </c>
      <c r="V1912" s="598">
        <f t="shared" si="461"/>
        <v>0</v>
      </c>
      <c r="W1912" s="612">
        <f t="shared" si="462"/>
        <v>1901</v>
      </c>
      <c r="X1912" s="610"/>
      <c r="Y1912" s="610"/>
      <c r="AC1912">
        <f t="shared" si="452"/>
        <v>1905</v>
      </c>
      <c r="AD1912">
        <f t="shared" si="453"/>
        <v>3</v>
      </c>
      <c r="AE1912">
        <f t="shared" si="454"/>
        <v>0</v>
      </c>
      <c r="AF1912">
        <f>SUM($AE$10:AE1912)</f>
        <v>0</v>
      </c>
      <c r="AG1912">
        <f t="shared" si="455"/>
        <v>0</v>
      </c>
    </row>
    <row r="1913" spans="6:33" x14ac:dyDescent="0.2">
      <c r="F1913" s="610">
        <f t="shared" si="463"/>
        <v>1905</v>
      </c>
      <c r="G1913">
        <f t="shared" si="464"/>
        <v>1902</v>
      </c>
      <c r="H1913" s="612">
        <f t="shared" si="456"/>
        <v>1902</v>
      </c>
      <c r="I1913" s="598">
        <f t="shared" si="457"/>
        <v>0</v>
      </c>
      <c r="J1913" s="598">
        <f t="shared" si="465"/>
        <v>0</v>
      </c>
      <c r="K1913" s="598">
        <f t="shared" si="458"/>
        <v>0</v>
      </c>
      <c r="L1913" s="598">
        <f t="shared" si="459"/>
        <v>0</v>
      </c>
      <c r="M1913" s="598">
        <f t="shared" si="451"/>
        <v>0</v>
      </c>
      <c r="N1913" s="598">
        <f t="shared" si="460"/>
        <v>0</v>
      </c>
      <c r="V1913" s="598">
        <f t="shared" si="461"/>
        <v>0</v>
      </c>
      <c r="W1913" s="612">
        <f t="shared" si="462"/>
        <v>1902</v>
      </c>
      <c r="X1913" s="610"/>
      <c r="Y1913" s="610"/>
      <c r="AC1913">
        <f t="shared" si="452"/>
        <v>1905</v>
      </c>
      <c r="AD1913">
        <f t="shared" si="453"/>
        <v>3</v>
      </c>
      <c r="AE1913">
        <f t="shared" si="454"/>
        <v>0</v>
      </c>
      <c r="AF1913">
        <f>SUM($AE$10:AE1913)</f>
        <v>0</v>
      </c>
      <c r="AG1913">
        <f t="shared" si="455"/>
        <v>0</v>
      </c>
    </row>
    <row r="1914" spans="6:33" x14ac:dyDescent="0.2">
      <c r="F1914" s="610">
        <f t="shared" si="463"/>
        <v>1905</v>
      </c>
      <c r="G1914">
        <f t="shared" si="464"/>
        <v>1903</v>
      </c>
      <c r="H1914" s="612">
        <f t="shared" si="456"/>
        <v>1903</v>
      </c>
      <c r="I1914" s="598">
        <f t="shared" si="457"/>
        <v>0</v>
      </c>
      <c r="J1914" s="598">
        <f t="shared" si="465"/>
        <v>0</v>
      </c>
      <c r="K1914" s="598">
        <f t="shared" si="458"/>
        <v>0</v>
      </c>
      <c r="L1914" s="598">
        <f t="shared" si="459"/>
        <v>0</v>
      </c>
      <c r="M1914" s="598">
        <f t="shared" si="451"/>
        <v>0</v>
      </c>
      <c r="N1914" s="598">
        <f t="shared" si="460"/>
        <v>0</v>
      </c>
      <c r="V1914" s="598">
        <f t="shared" si="461"/>
        <v>0</v>
      </c>
      <c r="W1914" s="612">
        <f t="shared" si="462"/>
        <v>1903</v>
      </c>
      <c r="X1914" s="610"/>
      <c r="Y1914" s="610"/>
      <c r="AC1914">
        <f t="shared" si="452"/>
        <v>1905</v>
      </c>
      <c r="AD1914">
        <f t="shared" si="453"/>
        <v>3</v>
      </c>
      <c r="AE1914">
        <f t="shared" si="454"/>
        <v>0</v>
      </c>
      <c r="AF1914">
        <f>SUM($AE$10:AE1914)</f>
        <v>0</v>
      </c>
      <c r="AG1914">
        <f t="shared" si="455"/>
        <v>0</v>
      </c>
    </row>
    <row r="1915" spans="6:33" x14ac:dyDescent="0.2">
      <c r="F1915" s="610">
        <f t="shared" si="463"/>
        <v>1905</v>
      </c>
      <c r="G1915">
        <f t="shared" si="464"/>
        <v>1904</v>
      </c>
      <c r="H1915" s="612">
        <f t="shared" si="456"/>
        <v>1904</v>
      </c>
      <c r="I1915" s="598">
        <f t="shared" si="457"/>
        <v>0</v>
      </c>
      <c r="J1915" s="598">
        <f t="shared" si="465"/>
        <v>0</v>
      </c>
      <c r="K1915" s="598">
        <f t="shared" si="458"/>
        <v>0</v>
      </c>
      <c r="L1915" s="598">
        <f t="shared" si="459"/>
        <v>0</v>
      </c>
      <c r="M1915" s="598">
        <f t="shared" si="451"/>
        <v>0</v>
      </c>
      <c r="N1915" s="598">
        <f t="shared" si="460"/>
        <v>0</v>
      </c>
      <c r="V1915" s="598">
        <f t="shared" si="461"/>
        <v>0</v>
      </c>
      <c r="W1915" s="612">
        <f t="shared" si="462"/>
        <v>1904</v>
      </c>
      <c r="X1915" s="610"/>
      <c r="Y1915" s="610"/>
      <c r="AC1915">
        <f t="shared" si="452"/>
        <v>1905</v>
      </c>
      <c r="AD1915">
        <f t="shared" si="453"/>
        <v>3</v>
      </c>
      <c r="AE1915">
        <f t="shared" si="454"/>
        <v>0</v>
      </c>
      <c r="AF1915">
        <f>SUM($AE$10:AE1915)</f>
        <v>0</v>
      </c>
      <c r="AG1915">
        <f t="shared" si="455"/>
        <v>0</v>
      </c>
    </row>
    <row r="1916" spans="6:33" x14ac:dyDescent="0.2">
      <c r="F1916" s="610">
        <f t="shared" si="463"/>
        <v>1905</v>
      </c>
      <c r="G1916">
        <f t="shared" si="464"/>
        <v>1905</v>
      </c>
      <c r="H1916" s="612">
        <f t="shared" si="456"/>
        <v>1905</v>
      </c>
      <c r="I1916" s="598">
        <f t="shared" si="457"/>
        <v>0</v>
      </c>
      <c r="J1916" s="598">
        <f t="shared" si="465"/>
        <v>0</v>
      </c>
      <c r="K1916" s="598">
        <f t="shared" si="458"/>
        <v>0</v>
      </c>
      <c r="L1916" s="598">
        <f t="shared" si="459"/>
        <v>0</v>
      </c>
      <c r="M1916" s="598">
        <f t="shared" si="451"/>
        <v>0</v>
      </c>
      <c r="N1916" s="598">
        <f t="shared" si="460"/>
        <v>0</v>
      </c>
      <c r="V1916" s="598">
        <f t="shared" si="461"/>
        <v>0</v>
      </c>
      <c r="W1916" s="612">
        <f t="shared" si="462"/>
        <v>1905</v>
      </c>
      <c r="X1916" s="610"/>
      <c r="Y1916" s="610"/>
      <c r="AC1916">
        <f t="shared" si="452"/>
        <v>1905</v>
      </c>
      <c r="AD1916">
        <f t="shared" si="453"/>
        <v>3</v>
      </c>
      <c r="AE1916">
        <f t="shared" si="454"/>
        <v>0</v>
      </c>
      <c r="AF1916">
        <f>SUM($AE$10:AE1916)</f>
        <v>0</v>
      </c>
      <c r="AG1916">
        <f t="shared" si="455"/>
        <v>0</v>
      </c>
    </row>
    <row r="1917" spans="6:33" x14ac:dyDescent="0.2">
      <c r="F1917" s="610">
        <f t="shared" si="463"/>
        <v>1905</v>
      </c>
      <c r="G1917">
        <f t="shared" si="464"/>
        <v>1906</v>
      </c>
      <c r="H1917" s="612">
        <f t="shared" si="456"/>
        <v>1906</v>
      </c>
      <c r="I1917" s="598">
        <f t="shared" si="457"/>
        <v>0</v>
      </c>
      <c r="J1917" s="598">
        <f t="shared" si="465"/>
        <v>0</v>
      </c>
      <c r="K1917" s="598">
        <f t="shared" si="458"/>
        <v>0</v>
      </c>
      <c r="L1917" s="598">
        <f t="shared" si="459"/>
        <v>0</v>
      </c>
      <c r="M1917" s="598">
        <f t="shared" si="451"/>
        <v>0</v>
      </c>
      <c r="N1917" s="598">
        <f t="shared" si="460"/>
        <v>0</v>
      </c>
      <c r="V1917" s="598">
        <f t="shared" si="461"/>
        <v>0</v>
      </c>
      <c r="W1917" s="612">
        <f t="shared" si="462"/>
        <v>1906</v>
      </c>
      <c r="X1917" s="610"/>
      <c r="Y1917" s="610"/>
      <c r="AC1917">
        <f t="shared" si="452"/>
        <v>1905</v>
      </c>
      <c r="AD1917">
        <f t="shared" si="453"/>
        <v>3</v>
      </c>
      <c r="AE1917">
        <f t="shared" si="454"/>
        <v>0</v>
      </c>
      <c r="AF1917">
        <f>SUM($AE$10:AE1917)</f>
        <v>0</v>
      </c>
      <c r="AG1917">
        <f t="shared" si="455"/>
        <v>0</v>
      </c>
    </row>
    <row r="1918" spans="6:33" x14ac:dyDescent="0.2">
      <c r="F1918" s="610">
        <f t="shared" si="463"/>
        <v>1905</v>
      </c>
      <c r="G1918">
        <f t="shared" si="464"/>
        <v>1907</v>
      </c>
      <c r="H1918" s="612">
        <f t="shared" si="456"/>
        <v>1907</v>
      </c>
      <c r="I1918" s="598">
        <f t="shared" si="457"/>
        <v>0</v>
      </c>
      <c r="J1918" s="598">
        <f t="shared" si="465"/>
        <v>0</v>
      </c>
      <c r="K1918" s="598">
        <f t="shared" si="458"/>
        <v>0</v>
      </c>
      <c r="L1918" s="598">
        <f t="shared" si="459"/>
        <v>0</v>
      </c>
      <c r="M1918" s="598">
        <f t="shared" si="451"/>
        <v>0</v>
      </c>
      <c r="N1918" s="598">
        <f t="shared" si="460"/>
        <v>0</v>
      </c>
      <c r="V1918" s="598">
        <f t="shared" si="461"/>
        <v>0</v>
      </c>
      <c r="W1918" s="612">
        <f t="shared" si="462"/>
        <v>1907</v>
      </c>
      <c r="X1918" s="610"/>
      <c r="Y1918" s="610"/>
      <c r="AC1918">
        <f t="shared" si="452"/>
        <v>1905</v>
      </c>
      <c r="AD1918">
        <f t="shared" si="453"/>
        <v>3</v>
      </c>
      <c r="AE1918">
        <f t="shared" si="454"/>
        <v>0</v>
      </c>
      <c r="AF1918">
        <f>SUM($AE$10:AE1918)</f>
        <v>0</v>
      </c>
      <c r="AG1918">
        <f t="shared" si="455"/>
        <v>0</v>
      </c>
    </row>
    <row r="1919" spans="6:33" x14ac:dyDescent="0.2">
      <c r="F1919" s="610">
        <f t="shared" si="463"/>
        <v>1905</v>
      </c>
      <c r="G1919">
        <f t="shared" si="464"/>
        <v>1908</v>
      </c>
      <c r="H1919" s="612">
        <f t="shared" si="456"/>
        <v>1908</v>
      </c>
      <c r="I1919" s="598">
        <f t="shared" si="457"/>
        <v>0</v>
      </c>
      <c r="J1919" s="598">
        <f t="shared" si="465"/>
        <v>0</v>
      </c>
      <c r="K1919" s="598">
        <f t="shared" si="458"/>
        <v>0</v>
      </c>
      <c r="L1919" s="598">
        <f t="shared" si="459"/>
        <v>0</v>
      </c>
      <c r="M1919" s="598">
        <f t="shared" si="451"/>
        <v>0</v>
      </c>
      <c r="N1919" s="598">
        <f t="shared" si="460"/>
        <v>0</v>
      </c>
      <c r="V1919" s="598">
        <f t="shared" si="461"/>
        <v>0</v>
      </c>
      <c r="W1919" s="612">
        <f t="shared" si="462"/>
        <v>1908</v>
      </c>
      <c r="X1919" s="610"/>
      <c r="Y1919" s="610"/>
      <c r="AC1919">
        <f t="shared" si="452"/>
        <v>1905</v>
      </c>
      <c r="AD1919">
        <f t="shared" si="453"/>
        <v>3</v>
      </c>
      <c r="AE1919">
        <f t="shared" si="454"/>
        <v>0</v>
      </c>
      <c r="AF1919">
        <f>SUM($AE$10:AE1919)</f>
        <v>0</v>
      </c>
      <c r="AG1919">
        <f t="shared" si="455"/>
        <v>0</v>
      </c>
    </row>
    <row r="1920" spans="6:33" x14ac:dyDescent="0.2">
      <c r="F1920" s="610">
        <f t="shared" si="463"/>
        <v>1905</v>
      </c>
      <c r="G1920">
        <f t="shared" si="464"/>
        <v>1909</v>
      </c>
      <c r="H1920" s="612">
        <f t="shared" si="456"/>
        <v>1909</v>
      </c>
      <c r="I1920" s="598">
        <f t="shared" si="457"/>
        <v>0</v>
      </c>
      <c r="J1920" s="598">
        <f t="shared" si="465"/>
        <v>0</v>
      </c>
      <c r="K1920" s="598">
        <f t="shared" si="458"/>
        <v>0</v>
      </c>
      <c r="L1920" s="598">
        <f t="shared" si="459"/>
        <v>0</v>
      </c>
      <c r="M1920" s="598">
        <f t="shared" si="451"/>
        <v>0</v>
      </c>
      <c r="N1920" s="598">
        <f t="shared" si="460"/>
        <v>0</v>
      </c>
      <c r="V1920" s="598">
        <f t="shared" si="461"/>
        <v>0</v>
      </c>
      <c r="W1920" s="612">
        <f t="shared" si="462"/>
        <v>1909</v>
      </c>
      <c r="X1920" s="610"/>
      <c r="Y1920" s="610"/>
      <c r="AC1920">
        <f t="shared" si="452"/>
        <v>1905</v>
      </c>
      <c r="AD1920">
        <f t="shared" si="453"/>
        <v>3</v>
      </c>
      <c r="AE1920">
        <f t="shared" si="454"/>
        <v>0</v>
      </c>
      <c r="AF1920">
        <f>SUM($AE$10:AE1920)</f>
        <v>0</v>
      </c>
      <c r="AG1920">
        <f t="shared" si="455"/>
        <v>0</v>
      </c>
    </row>
    <row r="1921" spans="6:33" x14ac:dyDescent="0.2">
      <c r="F1921" s="610">
        <f t="shared" si="463"/>
        <v>1905</v>
      </c>
      <c r="G1921">
        <f t="shared" si="464"/>
        <v>1910</v>
      </c>
      <c r="H1921" s="612">
        <f t="shared" si="456"/>
        <v>1910</v>
      </c>
      <c r="I1921" s="598">
        <f t="shared" si="457"/>
        <v>0</v>
      </c>
      <c r="J1921" s="598">
        <f t="shared" si="465"/>
        <v>0</v>
      </c>
      <c r="K1921" s="598">
        <f t="shared" si="458"/>
        <v>0</v>
      </c>
      <c r="L1921" s="598">
        <f t="shared" si="459"/>
        <v>0</v>
      </c>
      <c r="M1921" s="598">
        <f t="shared" si="451"/>
        <v>0</v>
      </c>
      <c r="N1921" s="598">
        <f t="shared" si="460"/>
        <v>0</v>
      </c>
      <c r="V1921" s="598">
        <f t="shared" si="461"/>
        <v>0</v>
      </c>
      <c r="W1921" s="612">
        <f t="shared" si="462"/>
        <v>1910</v>
      </c>
      <c r="X1921" s="610"/>
      <c r="Y1921" s="610"/>
      <c r="AC1921">
        <f t="shared" si="452"/>
        <v>1905</v>
      </c>
      <c r="AD1921">
        <f t="shared" si="453"/>
        <v>3</v>
      </c>
      <c r="AE1921">
        <f t="shared" si="454"/>
        <v>0</v>
      </c>
      <c r="AF1921">
        <f>SUM($AE$10:AE1921)</f>
        <v>0</v>
      </c>
      <c r="AG1921">
        <f t="shared" si="455"/>
        <v>0</v>
      </c>
    </row>
    <row r="1922" spans="6:33" x14ac:dyDescent="0.2">
      <c r="F1922" s="610">
        <f t="shared" si="463"/>
        <v>1905</v>
      </c>
      <c r="G1922">
        <f t="shared" si="464"/>
        <v>1911</v>
      </c>
      <c r="H1922" s="612">
        <f t="shared" si="456"/>
        <v>1911</v>
      </c>
      <c r="I1922" s="598">
        <f t="shared" si="457"/>
        <v>0</v>
      </c>
      <c r="J1922" s="598">
        <f t="shared" si="465"/>
        <v>0</v>
      </c>
      <c r="K1922" s="598">
        <f t="shared" si="458"/>
        <v>0</v>
      </c>
      <c r="L1922" s="598">
        <f t="shared" si="459"/>
        <v>0</v>
      </c>
      <c r="M1922" s="598">
        <f t="shared" si="451"/>
        <v>0</v>
      </c>
      <c r="N1922" s="598">
        <f t="shared" si="460"/>
        <v>0</v>
      </c>
      <c r="V1922" s="598">
        <f t="shared" si="461"/>
        <v>0</v>
      </c>
      <c r="W1922" s="612">
        <f t="shared" si="462"/>
        <v>1911</v>
      </c>
      <c r="X1922" s="610"/>
      <c r="Y1922" s="610"/>
      <c r="AC1922">
        <f t="shared" si="452"/>
        <v>1905</v>
      </c>
      <c r="AD1922">
        <f t="shared" si="453"/>
        <v>3</v>
      </c>
      <c r="AE1922">
        <f t="shared" si="454"/>
        <v>0</v>
      </c>
      <c r="AF1922">
        <f>SUM($AE$10:AE1922)</f>
        <v>0</v>
      </c>
      <c r="AG1922">
        <f t="shared" si="455"/>
        <v>0</v>
      </c>
    </row>
    <row r="1923" spans="6:33" x14ac:dyDescent="0.2">
      <c r="F1923" s="610">
        <f t="shared" si="463"/>
        <v>1905</v>
      </c>
      <c r="G1923">
        <f t="shared" si="464"/>
        <v>1912</v>
      </c>
      <c r="H1923" s="612">
        <f t="shared" si="456"/>
        <v>1912</v>
      </c>
      <c r="I1923" s="598">
        <f t="shared" si="457"/>
        <v>0</v>
      </c>
      <c r="J1923" s="598">
        <f t="shared" si="465"/>
        <v>0</v>
      </c>
      <c r="K1923" s="598">
        <f t="shared" si="458"/>
        <v>0</v>
      </c>
      <c r="L1923" s="598">
        <f t="shared" si="459"/>
        <v>0</v>
      </c>
      <c r="M1923" s="598">
        <f t="shared" si="451"/>
        <v>0</v>
      </c>
      <c r="N1923" s="598">
        <f t="shared" si="460"/>
        <v>0</v>
      </c>
      <c r="V1923" s="598">
        <f t="shared" si="461"/>
        <v>0</v>
      </c>
      <c r="W1923" s="612">
        <f t="shared" si="462"/>
        <v>1912</v>
      </c>
      <c r="X1923" s="610"/>
      <c r="Y1923" s="610"/>
      <c r="AC1923">
        <f t="shared" si="452"/>
        <v>1905</v>
      </c>
      <c r="AD1923">
        <f t="shared" si="453"/>
        <v>3</v>
      </c>
      <c r="AE1923">
        <f t="shared" si="454"/>
        <v>0</v>
      </c>
      <c r="AF1923">
        <f>SUM($AE$10:AE1923)</f>
        <v>0</v>
      </c>
      <c r="AG1923">
        <f t="shared" si="455"/>
        <v>0</v>
      </c>
    </row>
    <row r="1924" spans="6:33" x14ac:dyDescent="0.2">
      <c r="F1924" s="610">
        <f t="shared" si="463"/>
        <v>1905</v>
      </c>
      <c r="G1924">
        <f t="shared" si="464"/>
        <v>1913</v>
      </c>
      <c r="H1924" s="612">
        <f t="shared" si="456"/>
        <v>1913</v>
      </c>
      <c r="I1924" s="598">
        <f t="shared" si="457"/>
        <v>0</v>
      </c>
      <c r="J1924" s="598">
        <f t="shared" si="465"/>
        <v>0</v>
      </c>
      <c r="K1924" s="598">
        <f t="shared" si="458"/>
        <v>0</v>
      </c>
      <c r="L1924" s="598">
        <f t="shared" si="459"/>
        <v>0</v>
      </c>
      <c r="M1924" s="598">
        <f t="shared" si="451"/>
        <v>0</v>
      </c>
      <c r="N1924" s="598">
        <f t="shared" si="460"/>
        <v>0</v>
      </c>
      <c r="V1924" s="598">
        <f t="shared" si="461"/>
        <v>0</v>
      </c>
      <c r="W1924" s="612">
        <f t="shared" si="462"/>
        <v>1913</v>
      </c>
      <c r="X1924" s="610"/>
      <c r="Y1924" s="610"/>
      <c r="AC1924">
        <f t="shared" si="452"/>
        <v>1905</v>
      </c>
      <c r="AD1924">
        <f t="shared" si="453"/>
        <v>3</v>
      </c>
      <c r="AE1924">
        <f t="shared" si="454"/>
        <v>0</v>
      </c>
      <c r="AF1924">
        <f>SUM($AE$10:AE1924)</f>
        <v>0</v>
      </c>
      <c r="AG1924">
        <f t="shared" si="455"/>
        <v>0</v>
      </c>
    </row>
    <row r="1925" spans="6:33" x14ac:dyDescent="0.2">
      <c r="F1925" s="610">
        <f t="shared" si="463"/>
        <v>1905</v>
      </c>
      <c r="G1925">
        <f t="shared" si="464"/>
        <v>1914</v>
      </c>
      <c r="H1925" s="612">
        <f t="shared" si="456"/>
        <v>1914</v>
      </c>
      <c r="I1925" s="598">
        <f t="shared" si="457"/>
        <v>0</v>
      </c>
      <c r="J1925" s="598">
        <f t="shared" si="465"/>
        <v>0</v>
      </c>
      <c r="K1925" s="598">
        <f t="shared" si="458"/>
        <v>0</v>
      </c>
      <c r="L1925" s="598">
        <f t="shared" si="459"/>
        <v>0</v>
      </c>
      <c r="M1925" s="598">
        <f t="shared" si="451"/>
        <v>0</v>
      </c>
      <c r="N1925" s="598">
        <f t="shared" si="460"/>
        <v>0</v>
      </c>
      <c r="V1925" s="598">
        <f t="shared" si="461"/>
        <v>0</v>
      </c>
      <c r="W1925" s="612">
        <f t="shared" si="462"/>
        <v>1914</v>
      </c>
      <c r="X1925" s="610"/>
      <c r="Y1925" s="610"/>
      <c r="AC1925">
        <f t="shared" si="452"/>
        <v>1905</v>
      </c>
      <c r="AD1925">
        <f t="shared" si="453"/>
        <v>3</v>
      </c>
      <c r="AE1925">
        <f t="shared" si="454"/>
        <v>0</v>
      </c>
      <c r="AF1925">
        <f>SUM($AE$10:AE1925)</f>
        <v>0</v>
      </c>
      <c r="AG1925">
        <f t="shared" si="455"/>
        <v>0</v>
      </c>
    </row>
    <row r="1926" spans="6:33" x14ac:dyDescent="0.2">
      <c r="F1926" s="610">
        <f t="shared" si="463"/>
        <v>1905</v>
      </c>
      <c r="G1926">
        <f t="shared" si="464"/>
        <v>1915</v>
      </c>
      <c r="H1926" s="612">
        <f t="shared" si="456"/>
        <v>1915</v>
      </c>
      <c r="I1926" s="598">
        <f t="shared" si="457"/>
        <v>0</v>
      </c>
      <c r="J1926" s="598">
        <f t="shared" si="465"/>
        <v>0</v>
      </c>
      <c r="K1926" s="598">
        <f t="shared" si="458"/>
        <v>0</v>
      </c>
      <c r="L1926" s="598">
        <f t="shared" si="459"/>
        <v>0</v>
      </c>
      <c r="M1926" s="598">
        <f t="shared" si="451"/>
        <v>0</v>
      </c>
      <c r="N1926" s="598">
        <f t="shared" si="460"/>
        <v>0</v>
      </c>
      <c r="V1926" s="598">
        <f t="shared" si="461"/>
        <v>0</v>
      </c>
      <c r="W1926" s="612">
        <f t="shared" si="462"/>
        <v>1915</v>
      </c>
      <c r="X1926" s="610"/>
      <c r="Y1926" s="610"/>
      <c r="AC1926">
        <f t="shared" si="452"/>
        <v>1905</v>
      </c>
      <c r="AD1926">
        <f t="shared" si="453"/>
        <v>3</v>
      </c>
      <c r="AE1926">
        <f t="shared" si="454"/>
        <v>0</v>
      </c>
      <c r="AF1926">
        <f>SUM($AE$10:AE1926)</f>
        <v>0</v>
      </c>
      <c r="AG1926">
        <f t="shared" si="455"/>
        <v>0</v>
      </c>
    </row>
    <row r="1927" spans="6:33" x14ac:dyDescent="0.2">
      <c r="F1927" s="610">
        <f t="shared" si="463"/>
        <v>1905</v>
      </c>
      <c r="G1927">
        <f t="shared" si="464"/>
        <v>1916</v>
      </c>
      <c r="H1927" s="612">
        <f t="shared" si="456"/>
        <v>1916</v>
      </c>
      <c r="I1927" s="598">
        <f t="shared" si="457"/>
        <v>0</v>
      </c>
      <c r="J1927" s="598">
        <f t="shared" si="465"/>
        <v>0</v>
      </c>
      <c r="K1927" s="598">
        <f t="shared" si="458"/>
        <v>0</v>
      </c>
      <c r="L1927" s="598">
        <f t="shared" si="459"/>
        <v>0</v>
      </c>
      <c r="M1927" s="598">
        <f t="shared" si="451"/>
        <v>0</v>
      </c>
      <c r="N1927" s="598">
        <f t="shared" si="460"/>
        <v>0</v>
      </c>
      <c r="V1927" s="598">
        <f t="shared" si="461"/>
        <v>0</v>
      </c>
      <c r="W1927" s="612">
        <f t="shared" si="462"/>
        <v>1916</v>
      </c>
      <c r="X1927" s="610"/>
      <c r="Y1927" s="610"/>
      <c r="AC1927">
        <f t="shared" si="452"/>
        <v>1905</v>
      </c>
      <c r="AD1927">
        <f t="shared" si="453"/>
        <v>3</v>
      </c>
      <c r="AE1927">
        <f t="shared" si="454"/>
        <v>0</v>
      </c>
      <c r="AF1927">
        <f>SUM($AE$10:AE1927)</f>
        <v>0</v>
      </c>
      <c r="AG1927">
        <f t="shared" si="455"/>
        <v>0</v>
      </c>
    </row>
    <row r="1928" spans="6:33" x14ac:dyDescent="0.2">
      <c r="F1928" s="610">
        <f t="shared" si="463"/>
        <v>1905</v>
      </c>
      <c r="G1928">
        <f t="shared" si="464"/>
        <v>1917</v>
      </c>
      <c r="H1928" s="612">
        <f t="shared" si="456"/>
        <v>1917</v>
      </c>
      <c r="I1928" s="598">
        <f t="shared" si="457"/>
        <v>0</v>
      </c>
      <c r="J1928" s="598">
        <f t="shared" si="465"/>
        <v>0</v>
      </c>
      <c r="K1928" s="598">
        <f t="shared" si="458"/>
        <v>0</v>
      </c>
      <c r="L1928" s="598">
        <f t="shared" si="459"/>
        <v>0</v>
      </c>
      <c r="M1928" s="598">
        <f t="shared" si="451"/>
        <v>0</v>
      </c>
      <c r="N1928" s="598">
        <f t="shared" si="460"/>
        <v>0</v>
      </c>
      <c r="V1928" s="598">
        <f t="shared" si="461"/>
        <v>0</v>
      </c>
      <c r="W1928" s="612">
        <f t="shared" si="462"/>
        <v>1917</v>
      </c>
      <c r="X1928" s="610"/>
      <c r="Y1928" s="610"/>
      <c r="AC1928">
        <f t="shared" si="452"/>
        <v>1905</v>
      </c>
      <c r="AD1928">
        <f t="shared" si="453"/>
        <v>3</v>
      </c>
      <c r="AE1928">
        <f t="shared" si="454"/>
        <v>0</v>
      </c>
      <c r="AF1928">
        <f>SUM($AE$10:AE1928)</f>
        <v>0</v>
      </c>
      <c r="AG1928">
        <f t="shared" si="455"/>
        <v>0</v>
      </c>
    </row>
    <row r="1929" spans="6:33" x14ac:dyDescent="0.2">
      <c r="F1929" s="610">
        <f t="shared" si="463"/>
        <v>1905</v>
      </c>
      <c r="G1929">
        <f t="shared" si="464"/>
        <v>1918</v>
      </c>
      <c r="H1929" s="612">
        <f t="shared" si="456"/>
        <v>1918</v>
      </c>
      <c r="I1929" s="598">
        <f t="shared" si="457"/>
        <v>0</v>
      </c>
      <c r="J1929" s="598">
        <f t="shared" si="465"/>
        <v>0</v>
      </c>
      <c r="K1929" s="598">
        <f t="shared" si="458"/>
        <v>0</v>
      </c>
      <c r="L1929" s="598">
        <f t="shared" si="459"/>
        <v>0</v>
      </c>
      <c r="M1929" s="598">
        <f t="shared" si="451"/>
        <v>0</v>
      </c>
      <c r="N1929" s="598">
        <f t="shared" si="460"/>
        <v>0</v>
      </c>
      <c r="V1929" s="598">
        <f t="shared" si="461"/>
        <v>0</v>
      </c>
      <c r="W1929" s="612">
        <f t="shared" si="462"/>
        <v>1918</v>
      </c>
      <c r="X1929" s="610"/>
      <c r="Y1929" s="610"/>
      <c r="AC1929">
        <f t="shared" si="452"/>
        <v>1905</v>
      </c>
      <c r="AD1929">
        <f t="shared" si="453"/>
        <v>4</v>
      </c>
      <c r="AE1929">
        <f t="shared" si="454"/>
        <v>0</v>
      </c>
      <c r="AF1929">
        <f>SUM($AE$10:AE1929)</f>
        <v>0</v>
      </c>
      <c r="AG1929">
        <f t="shared" si="455"/>
        <v>0</v>
      </c>
    </row>
    <row r="1930" spans="6:33" x14ac:dyDescent="0.2">
      <c r="F1930" s="610">
        <f t="shared" si="463"/>
        <v>1905</v>
      </c>
      <c r="G1930">
        <f t="shared" si="464"/>
        <v>1919</v>
      </c>
      <c r="H1930" s="612">
        <f t="shared" si="456"/>
        <v>1919</v>
      </c>
      <c r="I1930" s="598">
        <f t="shared" si="457"/>
        <v>0</v>
      </c>
      <c r="J1930" s="598">
        <f t="shared" si="465"/>
        <v>0</v>
      </c>
      <c r="K1930" s="598">
        <f t="shared" si="458"/>
        <v>0</v>
      </c>
      <c r="L1930" s="598">
        <f t="shared" si="459"/>
        <v>0</v>
      </c>
      <c r="M1930" s="598">
        <f t="shared" si="451"/>
        <v>0</v>
      </c>
      <c r="N1930" s="598">
        <f t="shared" si="460"/>
        <v>0</v>
      </c>
      <c r="V1930" s="598">
        <f t="shared" si="461"/>
        <v>0</v>
      </c>
      <c r="W1930" s="612">
        <f t="shared" si="462"/>
        <v>1919</v>
      </c>
      <c r="X1930" s="610"/>
      <c r="Y1930" s="610"/>
      <c r="AC1930">
        <f t="shared" si="452"/>
        <v>1905</v>
      </c>
      <c r="AD1930">
        <f t="shared" si="453"/>
        <v>4</v>
      </c>
      <c r="AE1930">
        <f t="shared" si="454"/>
        <v>0</v>
      </c>
      <c r="AF1930">
        <f>SUM($AE$10:AE1930)</f>
        <v>0</v>
      </c>
      <c r="AG1930">
        <f t="shared" si="455"/>
        <v>0</v>
      </c>
    </row>
    <row r="1931" spans="6:33" x14ac:dyDescent="0.2">
      <c r="F1931" s="610">
        <f t="shared" si="463"/>
        <v>1905</v>
      </c>
      <c r="G1931">
        <f t="shared" si="464"/>
        <v>1920</v>
      </c>
      <c r="H1931" s="612">
        <f t="shared" si="456"/>
        <v>1920</v>
      </c>
      <c r="I1931" s="598">
        <f t="shared" si="457"/>
        <v>0</v>
      </c>
      <c r="J1931" s="598">
        <f t="shared" si="465"/>
        <v>0</v>
      </c>
      <c r="K1931" s="598">
        <f t="shared" si="458"/>
        <v>0</v>
      </c>
      <c r="L1931" s="598">
        <f t="shared" si="459"/>
        <v>0</v>
      </c>
      <c r="M1931" s="598">
        <f t="shared" ref="M1931:M1994" si="466">IF(AND(H1931&gt;$C$7,H1931&lt;$C$8),$C$5,0)</f>
        <v>0</v>
      </c>
      <c r="N1931" s="598">
        <f t="shared" si="460"/>
        <v>0</v>
      </c>
      <c r="V1931" s="598">
        <f t="shared" si="461"/>
        <v>0</v>
      </c>
      <c r="W1931" s="612">
        <f t="shared" si="462"/>
        <v>1920</v>
      </c>
      <c r="X1931" s="610"/>
      <c r="Y1931" s="610"/>
      <c r="AC1931">
        <f t="shared" ref="AC1931:AC1994" si="467">YEAR(H1931)</f>
        <v>1905</v>
      </c>
      <c r="AD1931">
        <f t="shared" ref="AD1931:AD1994" si="468">MONTH(H1931)</f>
        <v>4</v>
      </c>
      <c r="AE1931">
        <f t="shared" ref="AE1931:AE1994" si="469">IF(AND(AD1931&lt;&gt;AD1930,H1930&gt;=$C$6,H1931&lt;=$C$7),$C$11,0)</f>
        <v>0</v>
      </c>
      <c r="AF1931">
        <f>SUM($AE$10:AE1931)</f>
        <v>0</v>
      </c>
      <c r="AG1931">
        <f t="shared" ref="AG1931:AG1994" si="470">IF(G1931&lt;=$C$9,$D$4*IF(H1931&lt;=$C$7,AF1931,0),0)</f>
        <v>0</v>
      </c>
    </row>
    <row r="1932" spans="6:33" x14ac:dyDescent="0.2">
      <c r="F1932" s="610">
        <f t="shared" si="463"/>
        <v>1905</v>
      </c>
      <c r="G1932">
        <f t="shared" si="464"/>
        <v>1921</v>
      </c>
      <c r="H1932" s="612">
        <f t="shared" ref="H1932:H1995" si="471">$C$6+G1932</f>
        <v>1921</v>
      </c>
      <c r="I1932" s="598">
        <f t="shared" ref="I1932:I1995" si="472">IF(H1932&lt;=$C$7,G1932*($C$5/$C$9),0)</f>
        <v>0</v>
      </c>
      <c r="J1932" s="598">
        <f t="shared" si="465"/>
        <v>0</v>
      </c>
      <c r="K1932" s="598">
        <f t="shared" ref="K1932:K1995" si="473">IF(G1932&lt;=$C$9,I1932*$D$4,0)</f>
        <v>0</v>
      </c>
      <c r="L1932" s="598">
        <f t="shared" ref="L1932:L1995" si="474">IF(G1932&lt;=$C$9,$D$4*IF(H1932&lt;=$C$7,J1932,0),0)</f>
        <v>0</v>
      </c>
      <c r="M1932" s="598">
        <f t="shared" si="466"/>
        <v>0</v>
      </c>
      <c r="N1932" s="598">
        <f t="shared" ref="N1932:N1995" si="475">IF(AND(H1932&gt;$C$7,H1932&lt;$C$8),$C$5*$D$4,0)</f>
        <v>0</v>
      </c>
      <c r="V1932" s="598">
        <f t="shared" ref="V1932:V1995" si="476">IF(I1932-I1931+M1932-M1931&lt;0,0,I1932-I1931+M1932-M1931)</f>
        <v>0</v>
      </c>
      <c r="W1932" s="612">
        <f t="shared" ref="W1932:W1995" si="477">H1932</f>
        <v>1921</v>
      </c>
      <c r="X1932" s="610"/>
      <c r="Y1932" s="610"/>
      <c r="AC1932">
        <f t="shared" si="467"/>
        <v>1905</v>
      </c>
      <c r="AD1932">
        <f t="shared" si="468"/>
        <v>4</v>
      </c>
      <c r="AE1932">
        <f t="shared" si="469"/>
        <v>0</v>
      </c>
      <c r="AF1932">
        <f>SUM($AE$10:AE1932)</f>
        <v>0</v>
      </c>
      <c r="AG1932">
        <f t="shared" si="470"/>
        <v>0</v>
      </c>
    </row>
    <row r="1933" spans="6:33" x14ac:dyDescent="0.2">
      <c r="F1933" s="610">
        <f t="shared" ref="F1933:F1996" si="478">YEAR(H1933)</f>
        <v>1905</v>
      </c>
      <c r="G1933">
        <f t="shared" ref="G1933:G1996" si="479">1+G1932</f>
        <v>1922</v>
      </c>
      <c r="H1933" s="612">
        <f t="shared" si="471"/>
        <v>1922</v>
      </c>
      <c r="I1933" s="598">
        <f t="shared" si="472"/>
        <v>0</v>
      </c>
      <c r="J1933" s="598">
        <f t="shared" ref="J1933:J1996" si="480">IF(H1933&lt;=$C$7,$C$5/2,0)</f>
        <v>0</v>
      </c>
      <c r="K1933" s="598">
        <f t="shared" si="473"/>
        <v>0</v>
      </c>
      <c r="L1933" s="598">
        <f t="shared" si="474"/>
        <v>0</v>
      </c>
      <c r="M1933" s="598">
        <f t="shared" si="466"/>
        <v>0</v>
      </c>
      <c r="N1933" s="598">
        <f t="shared" si="475"/>
        <v>0</v>
      </c>
      <c r="V1933" s="598">
        <f t="shared" si="476"/>
        <v>0</v>
      </c>
      <c r="W1933" s="612">
        <f t="shared" si="477"/>
        <v>1922</v>
      </c>
      <c r="X1933" s="610"/>
      <c r="Y1933" s="610"/>
      <c r="AC1933">
        <f t="shared" si="467"/>
        <v>1905</v>
      </c>
      <c r="AD1933">
        <f t="shared" si="468"/>
        <v>4</v>
      </c>
      <c r="AE1933">
        <f t="shared" si="469"/>
        <v>0</v>
      </c>
      <c r="AF1933">
        <f>SUM($AE$10:AE1933)</f>
        <v>0</v>
      </c>
      <c r="AG1933">
        <f t="shared" si="470"/>
        <v>0</v>
      </c>
    </row>
    <row r="1934" spans="6:33" x14ac:dyDescent="0.2">
      <c r="F1934" s="610">
        <f t="shared" si="478"/>
        <v>1905</v>
      </c>
      <c r="G1934">
        <f t="shared" si="479"/>
        <v>1923</v>
      </c>
      <c r="H1934" s="612">
        <f t="shared" si="471"/>
        <v>1923</v>
      </c>
      <c r="I1934" s="598">
        <f t="shared" si="472"/>
        <v>0</v>
      </c>
      <c r="J1934" s="598">
        <f t="shared" si="480"/>
        <v>0</v>
      </c>
      <c r="K1934" s="598">
        <f t="shared" si="473"/>
        <v>0</v>
      </c>
      <c r="L1934" s="598">
        <f t="shared" si="474"/>
        <v>0</v>
      </c>
      <c r="M1934" s="598">
        <f t="shared" si="466"/>
        <v>0</v>
      </c>
      <c r="N1934" s="598">
        <f t="shared" si="475"/>
        <v>0</v>
      </c>
      <c r="V1934" s="598">
        <f t="shared" si="476"/>
        <v>0</v>
      </c>
      <c r="W1934" s="612">
        <f t="shared" si="477"/>
        <v>1923</v>
      </c>
      <c r="X1934" s="610"/>
      <c r="Y1934" s="610"/>
      <c r="AC1934">
        <f t="shared" si="467"/>
        <v>1905</v>
      </c>
      <c r="AD1934">
        <f t="shared" si="468"/>
        <v>4</v>
      </c>
      <c r="AE1934">
        <f t="shared" si="469"/>
        <v>0</v>
      </c>
      <c r="AF1934">
        <f>SUM($AE$10:AE1934)</f>
        <v>0</v>
      </c>
      <c r="AG1934">
        <f t="shared" si="470"/>
        <v>0</v>
      </c>
    </row>
    <row r="1935" spans="6:33" x14ac:dyDescent="0.2">
      <c r="F1935" s="610">
        <f t="shared" si="478"/>
        <v>1905</v>
      </c>
      <c r="G1935">
        <f t="shared" si="479"/>
        <v>1924</v>
      </c>
      <c r="H1935" s="612">
        <f t="shared" si="471"/>
        <v>1924</v>
      </c>
      <c r="I1935" s="598">
        <f t="shared" si="472"/>
        <v>0</v>
      </c>
      <c r="J1935" s="598">
        <f t="shared" si="480"/>
        <v>0</v>
      </c>
      <c r="K1935" s="598">
        <f t="shared" si="473"/>
        <v>0</v>
      </c>
      <c r="L1935" s="598">
        <f t="shared" si="474"/>
        <v>0</v>
      </c>
      <c r="M1935" s="598">
        <f t="shared" si="466"/>
        <v>0</v>
      </c>
      <c r="N1935" s="598">
        <f t="shared" si="475"/>
        <v>0</v>
      </c>
      <c r="V1935" s="598">
        <f t="shared" si="476"/>
        <v>0</v>
      </c>
      <c r="W1935" s="612">
        <f t="shared" si="477"/>
        <v>1924</v>
      </c>
      <c r="X1935" s="610"/>
      <c r="Y1935" s="610"/>
      <c r="AC1935">
        <f t="shared" si="467"/>
        <v>1905</v>
      </c>
      <c r="AD1935">
        <f t="shared" si="468"/>
        <v>4</v>
      </c>
      <c r="AE1935">
        <f t="shared" si="469"/>
        <v>0</v>
      </c>
      <c r="AF1935">
        <f>SUM($AE$10:AE1935)</f>
        <v>0</v>
      </c>
      <c r="AG1935">
        <f t="shared" si="470"/>
        <v>0</v>
      </c>
    </row>
    <row r="1936" spans="6:33" x14ac:dyDescent="0.2">
      <c r="F1936" s="610">
        <f t="shared" si="478"/>
        <v>1905</v>
      </c>
      <c r="G1936">
        <f t="shared" si="479"/>
        <v>1925</v>
      </c>
      <c r="H1936" s="612">
        <f t="shared" si="471"/>
        <v>1925</v>
      </c>
      <c r="I1936" s="598">
        <f t="shared" si="472"/>
        <v>0</v>
      </c>
      <c r="J1936" s="598">
        <f t="shared" si="480"/>
        <v>0</v>
      </c>
      <c r="K1936" s="598">
        <f t="shared" si="473"/>
        <v>0</v>
      </c>
      <c r="L1936" s="598">
        <f t="shared" si="474"/>
        <v>0</v>
      </c>
      <c r="M1936" s="598">
        <f t="shared" si="466"/>
        <v>0</v>
      </c>
      <c r="N1936" s="598">
        <f t="shared" si="475"/>
        <v>0</v>
      </c>
      <c r="V1936" s="598">
        <f t="shared" si="476"/>
        <v>0</v>
      </c>
      <c r="W1936" s="612">
        <f t="shared" si="477"/>
        <v>1925</v>
      </c>
      <c r="X1936" s="610"/>
      <c r="Y1936" s="610"/>
      <c r="AC1936">
        <f t="shared" si="467"/>
        <v>1905</v>
      </c>
      <c r="AD1936">
        <f t="shared" si="468"/>
        <v>4</v>
      </c>
      <c r="AE1936">
        <f t="shared" si="469"/>
        <v>0</v>
      </c>
      <c r="AF1936">
        <f>SUM($AE$10:AE1936)</f>
        <v>0</v>
      </c>
      <c r="AG1936">
        <f t="shared" si="470"/>
        <v>0</v>
      </c>
    </row>
    <row r="1937" spans="6:33" x14ac:dyDescent="0.2">
      <c r="F1937" s="610">
        <f t="shared" si="478"/>
        <v>1905</v>
      </c>
      <c r="G1937">
        <f t="shared" si="479"/>
        <v>1926</v>
      </c>
      <c r="H1937" s="612">
        <f t="shared" si="471"/>
        <v>1926</v>
      </c>
      <c r="I1937" s="598">
        <f t="shared" si="472"/>
        <v>0</v>
      </c>
      <c r="J1937" s="598">
        <f t="shared" si="480"/>
        <v>0</v>
      </c>
      <c r="K1937" s="598">
        <f t="shared" si="473"/>
        <v>0</v>
      </c>
      <c r="L1937" s="598">
        <f t="shared" si="474"/>
        <v>0</v>
      </c>
      <c r="M1937" s="598">
        <f t="shared" si="466"/>
        <v>0</v>
      </c>
      <c r="N1937" s="598">
        <f t="shared" si="475"/>
        <v>0</v>
      </c>
      <c r="V1937" s="598">
        <f t="shared" si="476"/>
        <v>0</v>
      </c>
      <c r="W1937" s="612">
        <f t="shared" si="477"/>
        <v>1926</v>
      </c>
      <c r="X1937" s="610"/>
      <c r="Y1937" s="610"/>
      <c r="AC1937">
        <f t="shared" si="467"/>
        <v>1905</v>
      </c>
      <c r="AD1937">
        <f t="shared" si="468"/>
        <v>4</v>
      </c>
      <c r="AE1937">
        <f t="shared" si="469"/>
        <v>0</v>
      </c>
      <c r="AF1937">
        <f>SUM($AE$10:AE1937)</f>
        <v>0</v>
      </c>
      <c r="AG1937">
        <f t="shared" si="470"/>
        <v>0</v>
      </c>
    </row>
    <row r="1938" spans="6:33" x14ac:dyDescent="0.2">
      <c r="F1938" s="610">
        <f t="shared" si="478"/>
        <v>1905</v>
      </c>
      <c r="G1938">
        <f t="shared" si="479"/>
        <v>1927</v>
      </c>
      <c r="H1938" s="612">
        <f t="shared" si="471"/>
        <v>1927</v>
      </c>
      <c r="I1938" s="598">
        <f t="shared" si="472"/>
        <v>0</v>
      </c>
      <c r="J1938" s="598">
        <f t="shared" si="480"/>
        <v>0</v>
      </c>
      <c r="K1938" s="598">
        <f t="shared" si="473"/>
        <v>0</v>
      </c>
      <c r="L1938" s="598">
        <f t="shared" si="474"/>
        <v>0</v>
      </c>
      <c r="M1938" s="598">
        <f t="shared" si="466"/>
        <v>0</v>
      </c>
      <c r="N1938" s="598">
        <f t="shared" si="475"/>
        <v>0</v>
      </c>
      <c r="V1938" s="598">
        <f t="shared" si="476"/>
        <v>0</v>
      </c>
      <c r="W1938" s="612">
        <f t="shared" si="477"/>
        <v>1927</v>
      </c>
      <c r="X1938" s="610"/>
      <c r="Y1938" s="610"/>
      <c r="AC1938">
        <f t="shared" si="467"/>
        <v>1905</v>
      </c>
      <c r="AD1938">
        <f t="shared" si="468"/>
        <v>4</v>
      </c>
      <c r="AE1938">
        <f t="shared" si="469"/>
        <v>0</v>
      </c>
      <c r="AF1938">
        <f>SUM($AE$10:AE1938)</f>
        <v>0</v>
      </c>
      <c r="AG1938">
        <f t="shared" si="470"/>
        <v>0</v>
      </c>
    </row>
    <row r="1939" spans="6:33" x14ac:dyDescent="0.2">
      <c r="F1939" s="610">
        <f t="shared" si="478"/>
        <v>1905</v>
      </c>
      <c r="G1939">
        <f t="shared" si="479"/>
        <v>1928</v>
      </c>
      <c r="H1939" s="612">
        <f t="shared" si="471"/>
        <v>1928</v>
      </c>
      <c r="I1939" s="598">
        <f t="shared" si="472"/>
        <v>0</v>
      </c>
      <c r="J1939" s="598">
        <f t="shared" si="480"/>
        <v>0</v>
      </c>
      <c r="K1939" s="598">
        <f t="shared" si="473"/>
        <v>0</v>
      </c>
      <c r="L1939" s="598">
        <f t="shared" si="474"/>
        <v>0</v>
      </c>
      <c r="M1939" s="598">
        <f t="shared" si="466"/>
        <v>0</v>
      </c>
      <c r="N1939" s="598">
        <f t="shared" si="475"/>
        <v>0</v>
      </c>
      <c r="V1939" s="598">
        <f t="shared" si="476"/>
        <v>0</v>
      </c>
      <c r="W1939" s="612">
        <f t="shared" si="477"/>
        <v>1928</v>
      </c>
      <c r="X1939" s="610"/>
      <c r="Y1939" s="610"/>
      <c r="AC1939">
        <f t="shared" si="467"/>
        <v>1905</v>
      </c>
      <c r="AD1939">
        <f t="shared" si="468"/>
        <v>4</v>
      </c>
      <c r="AE1939">
        <f t="shared" si="469"/>
        <v>0</v>
      </c>
      <c r="AF1939">
        <f>SUM($AE$10:AE1939)</f>
        <v>0</v>
      </c>
      <c r="AG1939">
        <f t="shared" si="470"/>
        <v>0</v>
      </c>
    </row>
    <row r="1940" spans="6:33" x14ac:dyDescent="0.2">
      <c r="F1940" s="610">
        <f t="shared" si="478"/>
        <v>1905</v>
      </c>
      <c r="G1940">
        <f t="shared" si="479"/>
        <v>1929</v>
      </c>
      <c r="H1940" s="612">
        <f t="shared" si="471"/>
        <v>1929</v>
      </c>
      <c r="I1940" s="598">
        <f t="shared" si="472"/>
        <v>0</v>
      </c>
      <c r="J1940" s="598">
        <f t="shared" si="480"/>
        <v>0</v>
      </c>
      <c r="K1940" s="598">
        <f t="shared" si="473"/>
        <v>0</v>
      </c>
      <c r="L1940" s="598">
        <f t="shared" si="474"/>
        <v>0</v>
      </c>
      <c r="M1940" s="598">
        <f t="shared" si="466"/>
        <v>0</v>
      </c>
      <c r="N1940" s="598">
        <f t="shared" si="475"/>
        <v>0</v>
      </c>
      <c r="V1940" s="598">
        <f t="shared" si="476"/>
        <v>0</v>
      </c>
      <c r="W1940" s="612">
        <f t="shared" si="477"/>
        <v>1929</v>
      </c>
      <c r="X1940" s="610"/>
      <c r="Y1940" s="610"/>
      <c r="AC1940">
        <f t="shared" si="467"/>
        <v>1905</v>
      </c>
      <c r="AD1940">
        <f t="shared" si="468"/>
        <v>4</v>
      </c>
      <c r="AE1940">
        <f t="shared" si="469"/>
        <v>0</v>
      </c>
      <c r="AF1940">
        <f>SUM($AE$10:AE1940)</f>
        <v>0</v>
      </c>
      <c r="AG1940">
        <f t="shared" si="470"/>
        <v>0</v>
      </c>
    </row>
    <row r="1941" spans="6:33" x14ac:dyDescent="0.2">
      <c r="F1941" s="610">
        <f t="shared" si="478"/>
        <v>1905</v>
      </c>
      <c r="G1941">
        <f t="shared" si="479"/>
        <v>1930</v>
      </c>
      <c r="H1941" s="612">
        <f t="shared" si="471"/>
        <v>1930</v>
      </c>
      <c r="I1941" s="598">
        <f t="shared" si="472"/>
        <v>0</v>
      </c>
      <c r="J1941" s="598">
        <f t="shared" si="480"/>
        <v>0</v>
      </c>
      <c r="K1941" s="598">
        <f t="shared" si="473"/>
        <v>0</v>
      </c>
      <c r="L1941" s="598">
        <f t="shared" si="474"/>
        <v>0</v>
      </c>
      <c r="M1941" s="598">
        <f t="shared" si="466"/>
        <v>0</v>
      </c>
      <c r="N1941" s="598">
        <f t="shared" si="475"/>
        <v>0</v>
      </c>
      <c r="V1941" s="598">
        <f t="shared" si="476"/>
        <v>0</v>
      </c>
      <c r="W1941" s="612">
        <f t="shared" si="477"/>
        <v>1930</v>
      </c>
      <c r="X1941" s="610"/>
      <c r="Y1941" s="610"/>
      <c r="AC1941">
        <f t="shared" si="467"/>
        <v>1905</v>
      </c>
      <c r="AD1941">
        <f t="shared" si="468"/>
        <v>4</v>
      </c>
      <c r="AE1941">
        <f t="shared" si="469"/>
        <v>0</v>
      </c>
      <c r="AF1941">
        <f>SUM($AE$10:AE1941)</f>
        <v>0</v>
      </c>
      <c r="AG1941">
        <f t="shared" si="470"/>
        <v>0</v>
      </c>
    </row>
    <row r="1942" spans="6:33" x14ac:dyDescent="0.2">
      <c r="F1942" s="610">
        <f t="shared" si="478"/>
        <v>1905</v>
      </c>
      <c r="G1942">
        <f t="shared" si="479"/>
        <v>1931</v>
      </c>
      <c r="H1942" s="612">
        <f t="shared" si="471"/>
        <v>1931</v>
      </c>
      <c r="I1942" s="598">
        <f t="shared" si="472"/>
        <v>0</v>
      </c>
      <c r="J1942" s="598">
        <f t="shared" si="480"/>
        <v>0</v>
      </c>
      <c r="K1942" s="598">
        <f t="shared" si="473"/>
        <v>0</v>
      </c>
      <c r="L1942" s="598">
        <f t="shared" si="474"/>
        <v>0</v>
      </c>
      <c r="M1942" s="598">
        <f t="shared" si="466"/>
        <v>0</v>
      </c>
      <c r="N1942" s="598">
        <f t="shared" si="475"/>
        <v>0</v>
      </c>
      <c r="V1942" s="598">
        <f t="shared" si="476"/>
        <v>0</v>
      </c>
      <c r="W1942" s="612">
        <f t="shared" si="477"/>
        <v>1931</v>
      </c>
      <c r="X1942" s="610"/>
      <c r="Y1942" s="610"/>
      <c r="AC1942">
        <f t="shared" si="467"/>
        <v>1905</v>
      </c>
      <c r="AD1942">
        <f t="shared" si="468"/>
        <v>4</v>
      </c>
      <c r="AE1942">
        <f t="shared" si="469"/>
        <v>0</v>
      </c>
      <c r="AF1942">
        <f>SUM($AE$10:AE1942)</f>
        <v>0</v>
      </c>
      <c r="AG1942">
        <f t="shared" si="470"/>
        <v>0</v>
      </c>
    </row>
    <row r="1943" spans="6:33" x14ac:dyDescent="0.2">
      <c r="F1943" s="610">
        <f t="shared" si="478"/>
        <v>1905</v>
      </c>
      <c r="G1943">
        <f t="shared" si="479"/>
        <v>1932</v>
      </c>
      <c r="H1943" s="612">
        <f t="shared" si="471"/>
        <v>1932</v>
      </c>
      <c r="I1943" s="598">
        <f t="shared" si="472"/>
        <v>0</v>
      </c>
      <c r="J1943" s="598">
        <f t="shared" si="480"/>
        <v>0</v>
      </c>
      <c r="K1943" s="598">
        <f t="shared" si="473"/>
        <v>0</v>
      </c>
      <c r="L1943" s="598">
        <f t="shared" si="474"/>
        <v>0</v>
      </c>
      <c r="M1943" s="598">
        <f t="shared" si="466"/>
        <v>0</v>
      </c>
      <c r="N1943" s="598">
        <f t="shared" si="475"/>
        <v>0</v>
      </c>
      <c r="V1943" s="598">
        <f t="shared" si="476"/>
        <v>0</v>
      </c>
      <c r="W1943" s="612">
        <f t="shared" si="477"/>
        <v>1932</v>
      </c>
      <c r="X1943" s="610"/>
      <c r="Y1943" s="610"/>
      <c r="AC1943">
        <f t="shared" si="467"/>
        <v>1905</v>
      </c>
      <c r="AD1943">
        <f t="shared" si="468"/>
        <v>4</v>
      </c>
      <c r="AE1943">
        <f t="shared" si="469"/>
        <v>0</v>
      </c>
      <c r="AF1943">
        <f>SUM($AE$10:AE1943)</f>
        <v>0</v>
      </c>
      <c r="AG1943">
        <f t="shared" si="470"/>
        <v>0</v>
      </c>
    </row>
    <row r="1944" spans="6:33" x14ac:dyDescent="0.2">
      <c r="F1944" s="610">
        <f t="shared" si="478"/>
        <v>1905</v>
      </c>
      <c r="G1944">
        <f t="shared" si="479"/>
        <v>1933</v>
      </c>
      <c r="H1944" s="612">
        <f t="shared" si="471"/>
        <v>1933</v>
      </c>
      <c r="I1944" s="598">
        <f t="shared" si="472"/>
        <v>0</v>
      </c>
      <c r="J1944" s="598">
        <f t="shared" si="480"/>
        <v>0</v>
      </c>
      <c r="K1944" s="598">
        <f t="shared" si="473"/>
        <v>0</v>
      </c>
      <c r="L1944" s="598">
        <f t="shared" si="474"/>
        <v>0</v>
      </c>
      <c r="M1944" s="598">
        <f t="shared" si="466"/>
        <v>0</v>
      </c>
      <c r="N1944" s="598">
        <f t="shared" si="475"/>
        <v>0</v>
      </c>
      <c r="V1944" s="598">
        <f t="shared" si="476"/>
        <v>0</v>
      </c>
      <c r="W1944" s="612">
        <f t="shared" si="477"/>
        <v>1933</v>
      </c>
      <c r="X1944" s="610"/>
      <c r="Y1944" s="610"/>
      <c r="AC1944">
        <f t="shared" si="467"/>
        <v>1905</v>
      </c>
      <c r="AD1944">
        <f t="shared" si="468"/>
        <v>4</v>
      </c>
      <c r="AE1944">
        <f t="shared" si="469"/>
        <v>0</v>
      </c>
      <c r="AF1944">
        <f>SUM($AE$10:AE1944)</f>
        <v>0</v>
      </c>
      <c r="AG1944">
        <f t="shared" si="470"/>
        <v>0</v>
      </c>
    </row>
    <row r="1945" spans="6:33" x14ac:dyDescent="0.2">
      <c r="F1945" s="610">
        <f t="shared" si="478"/>
        <v>1905</v>
      </c>
      <c r="G1945">
        <f t="shared" si="479"/>
        <v>1934</v>
      </c>
      <c r="H1945" s="612">
        <f t="shared" si="471"/>
        <v>1934</v>
      </c>
      <c r="I1945" s="598">
        <f t="shared" si="472"/>
        <v>0</v>
      </c>
      <c r="J1945" s="598">
        <f t="shared" si="480"/>
        <v>0</v>
      </c>
      <c r="K1945" s="598">
        <f t="shared" si="473"/>
        <v>0</v>
      </c>
      <c r="L1945" s="598">
        <f t="shared" si="474"/>
        <v>0</v>
      </c>
      <c r="M1945" s="598">
        <f t="shared" si="466"/>
        <v>0</v>
      </c>
      <c r="N1945" s="598">
        <f t="shared" si="475"/>
        <v>0</v>
      </c>
      <c r="V1945" s="598">
        <f t="shared" si="476"/>
        <v>0</v>
      </c>
      <c r="W1945" s="612">
        <f t="shared" si="477"/>
        <v>1934</v>
      </c>
      <c r="X1945" s="610"/>
      <c r="Y1945" s="610"/>
      <c r="AC1945">
        <f t="shared" si="467"/>
        <v>1905</v>
      </c>
      <c r="AD1945">
        <f t="shared" si="468"/>
        <v>4</v>
      </c>
      <c r="AE1945">
        <f t="shared" si="469"/>
        <v>0</v>
      </c>
      <c r="AF1945">
        <f>SUM($AE$10:AE1945)</f>
        <v>0</v>
      </c>
      <c r="AG1945">
        <f t="shared" si="470"/>
        <v>0</v>
      </c>
    </row>
    <row r="1946" spans="6:33" x14ac:dyDescent="0.2">
      <c r="F1946" s="610">
        <f t="shared" si="478"/>
        <v>1905</v>
      </c>
      <c r="G1946">
        <f t="shared" si="479"/>
        <v>1935</v>
      </c>
      <c r="H1946" s="612">
        <f t="shared" si="471"/>
        <v>1935</v>
      </c>
      <c r="I1946" s="598">
        <f t="shared" si="472"/>
        <v>0</v>
      </c>
      <c r="J1946" s="598">
        <f t="shared" si="480"/>
        <v>0</v>
      </c>
      <c r="K1946" s="598">
        <f t="shared" si="473"/>
        <v>0</v>
      </c>
      <c r="L1946" s="598">
        <f t="shared" si="474"/>
        <v>0</v>
      </c>
      <c r="M1946" s="598">
        <f t="shared" si="466"/>
        <v>0</v>
      </c>
      <c r="N1946" s="598">
        <f t="shared" si="475"/>
        <v>0</v>
      </c>
      <c r="V1946" s="598">
        <f t="shared" si="476"/>
        <v>0</v>
      </c>
      <c r="W1946" s="612">
        <f t="shared" si="477"/>
        <v>1935</v>
      </c>
      <c r="X1946" s="610"/>
      <c r="Y1946" s="610"/>
      <c r="AC1946">
        <f t="shared" si="467"/>
        <v>1905</v>
      </c>
      <c r="AD1946">
        <f t="shared" si="468"/>
        <v>4</v>
      </c>
      <c r="AE1946">
        <f t="shared" si="469"/>
        <v>0</v>
      </c>
      <c r="AF1946">
        <f>SUM($AE$10:AE1946)</f>
        <v>0</v>
      </c>
      <c r="AG1946">
        <f t="shared" si="470"/>
        <v>0</v>
      </c>
    </row>
    <row r="1947" spans="6:33" x14ac:dyDescent="0.2">
      <c r="F1947" s="610">
        <f t="shared" si="478"/>
        <v>1905</v>
      </c>
      <c r="G1947">
        <f t="shared" si="479"/>
        <v>1936</v>
      </c>
      <c r="H1947" s="612">
        <f t="shared" si="471"/>
        <v>1936</v>
      </c>
      <c r="I1947" s="598">
        <f t="shared" si="472"/>
        <v>0</v>
      </c>
      <c r="J1947" s="598">
        <f t="shared" si="480"/>
        <v>0</v>
      </c>
      <c r="K1947" s="598">
        <f t="shared" si="473"/>
        <v>0</v>
      </c>
      <c r="L1947" s="598">
        <f t="shared" si="474"/>
        <v>0</v>
      </c>
      <c r="M1947" s="598">
        <f t="shared" si="466"/>
        <v>0</v>
      </c>
      <c r="N1947" s="598">
        <f t="shared" si="475"/>
        <v>0</v>
      </c>
      <c r="V1947" s="598">
        <f t="shared" si="476"/>
        <v>0</v>
      </c>
      <c r="W1947" s="612">
        <f t="shared" si="477"/>
        <v>1936</v>
      </c>
      <c r="X1947" s="610"/>
      <c r="Y1947" s="610"/>
      <c r="AC1947">
        <f t="shared" si="467"/>
        <v>1905</v>
      </c>
      <c r="AD1947">
        <f t="shared" si="468"/>
        <v>4</v>
      </c>
      <c r="AE1947">
        <f t="shared" si="469"/>
        <v>0</v>
      </c>
      <c r="AF1947">
        <f>SUM($AE$10:AE1947)</f>
        <v>0</v>
      </c>
      <c r="AG1947">
        <f t="shared" si="470"/>
        <v>0</v>
      </c>
    </row>
    <row r="1948" spans="6:33" x14ac:dyDescent="0.2">
      <c r="F1948" s="610">
        <f t="shared" si="478"/>
        <v>1905</v>
      </c>
      <c r="G1948">
        <f t="shared" si="479"/>
        <v>1937</v>
      </c>
      <c r="H1948" s="612">
        <f t="shared" si="471"/>
        <v>1937</v>
      </c>
      <c r="I1948" s="598">
        <f t="shared" si="472"/>
        <v>0</v>
      </c>
      <c r="J1948" s="598">
        <f t="shared" si="480"/>
        <v>0</v>
      </c>
      <c r="K1948" s="598">
        <f t="shared" si="473"/>
        <v>0</v>
      </c>
      <c r="L1948" s="598">
        <f t="shared" si="474"/>
        <v>0</v>
      </c>
      <c r="M1948" s="598">
        <f t="shared" si="466"/>
        <v>0</v>
      </c>
      <c r="N1948" s="598">
        <f t="shared" si="475"/>
        <v>0</v>
      </c>
      <c r="V1948" s="598">
        <f t="shared" si="476"/>
        <v>0</v>
      </c>
      <c r="W1948" s="612">
        <f t="shared" si="477"/>
        <v>1937</v>
      </c>
      <c r="X1948" s="610"/>
      <c r="Y1948" s="610"/>
      <c r="AC1948">
        <f t="shared" si="467"/>
        <v>1905</v>
      </c>
      <c r="AD1948">
        <f t="shared" si="468"/>
        <v>4</v>
      </c>
      <c r="AE1948">
        <f t="shared" si="469"/>
        <v>0</v>
      </c>
      <c r="AF1948">
        <f>SUM($AE$10:AE1948)</f>
        <v>0</v>
      </c>
      <c r="AG1948">
        <f t="shared" si="470"/>
        <v>0</v>
      </c>
    </row>
    <row r="1949" spans="6:33" x14ac:dyDescent="0.2">
      <c r="F1949" s="610">
        <f t="shared" si="478"/>
        <v>1905</v>
      </c>
      <c r="G1949">
        <f t="shared" si="479"/>
        <v>1938</v>
      </c>
      <c r="H1949" s="612">
        <f t="shared" si="471"/>
        <v>1938</v>
      </c>
      <c r="I1949" s="598">
        <f t="shared" si="472"/>
        <v>0</v>
      </c>
      <c r="J1949" s="598">
        <f t="shared" si="480"/>
        <v>0</v>
      </c>
      <c r="K1949" s="598">
        <f t="shared" si="473"/>
        <v>0</v>
      </c>
      <c r="L1949" s="598">
        <f t="shared" si="474"/>
        <v>0</v>
      </c>
      <c r="M1949" s="598">
        <f t="shared" si="466"/>
        <v>0</v>
      </c>
      <c r="N1949" s="598">
        <f t="shared" si="475"/>
        <v>0</v>
      </c>
      <c r="V1949" s="598">
        <f t="shared" si="476"/>
        <v>0</v>
      </c>
      <c r="W1949" s="612">
        <f t="shared" si="477"/>
        <v>1938</v>
      </c>
      <c r="X1949" s="610"/>
      <c r="Y1949" s="610"/>
      <c r="AC1949">
        <f t="shared" si="467"/>
        <v>1905</v>
      </c>
      <c r="AD1949">
        <f t="shared" si="468"/>
        <v>4</v>
      </c>
      <c r="AE1949">
        <f t="shared" si="469"/>
        <v>0</v>
      </c>
      <c r="AF1949">
        <f>SUM($AE$10:AE1949)</f>
        <v>0</v>
      </c>
      <c r="AG1949">
        <f t="shared" si="470"/>
        <v>0</v>
      </c>
    </row>
    <row r="1950" spans="6:33" x14ac:dyDescent="0.2">
      <c r="F1950" s="610">
        <f t="shared" si="478"/>
        <v>1905</v>
      </c>
      <c r="G1950">
        <f t="shared" si="479"/>
        <v>1939</v>
      </c>
      <c r="H1950" s="612">
        <f t="shared" si="471"/>
        <v>1939</v>
      </c>
      <c r="I1950" s="598">
        <f t="shared" si="472"/>
        <v>0</v>
      </c>
      <c r="J1950" s="598">
        <f t="shared" si="480"/>
        <v>0</v>
      </c>
      <c r="K1950" s="598">
        <f t="shared" si="473"/>
        <v>0</v>
      </c>
      <c r="L1950" s="598">
        <f t="shared" si="474"/>
        <v>0</v>
      </c>
      <c r="M1950" s="598">
        <f t="shared" si="466"/>
        <v>0</v>
      </c>
      <c r="N1950" s="598">
        <f t="shared" si="475"/>
        <v>0</v>
      </c>
      <c r="V1950" s="598">
        <f t="shared" si="476"/>
        <v>0</v>
      </c>
      <c r="W1950" s="612">
        <f t="shared" si="477"/>
        <v>1939</v>
      </c>
      <c r="X1950" s="610"/>
      <c r="Y1950" s="610"/>
      <c r="AC1950">
        <f t="shared" si="467"/>
        <v>1905</v>
      </c>
      <c r="AD1950">
        <f t="shared" si="468"/>
        <v>4</v>
      </c>
      <c r="AE1950">
        <f t="shared" si="469"/>
        <v>0</v>
      </c>
      <c r="AF1950">
        <f>SUM($AE$10:AE1950)</f>
        <v>0</v>
      </c>
      <c r="AG1950">
        <f t="shared" si="470"/>
        <v>0</v>
      </c>
    </row>
    <row r="1951" spans="6:33" x14ac:dyDescent="0.2">
      <c r="F1951" s="610">
        <f t="shared" si="478"/>
        <v>1905</v>
      </c>
      <c r="G1951">
        <f t="shared" si="479"/>
        <v>1940</v>
      </c>
      <c r="H1951" s="612">
        <f t="shared" si="471"/>
        <v>1940</v>
      </c>
      <c r="I1951" s="598">
        <f t="shared" si="472"/>
        <v>0</v>
      </c>
      <c r="J1951" s="598">
        <f t="shared" si="480"/>
        <v>0</v>
      </c>
      <c r="K1951" s="598">
        <f t="shared" si="473"/>
        <v>0</v>
      </c>
      <c r="L1951" s="598">
        <f t="shared" si="474"/>
        <v>0</v>
      </c>
      <c r="M1951" s="598">
        <f t="shared" si="466"/>
        <v>0</v>
      </c>
      <c r="N1951" s="598">
        <f t="shared" si="475"/>
        <v>0</v>
      </c>
      <c r="V1951" s="598">
        <f t="shared" si="476"/>
        <v>0</v>
      </c>
      <c r="W1951" s="612">
        <f t="shared" si="477"/>
        <v>1940</v>
      </c>
      <c r="X1951" s="610"/>
      <c r="Y1951" s="610"/>
      <c r="AC1951">
        <f t="shared" si="467"/>
        <v>1905</v>
      </c>
      <c r="AD1951">
        <f t="shared" si="468"/>
        <v>4</v>
      </c>
      <c r="AE1951">
        <f t="shared" si="469"/>
        <v>0</v>
      </c>
      <c r="AF1951">
        <f>SUM($AE$10:AE1951)</f>
        <v>0</v>
      </c>
      <c r="AG1951">
        <f t="shared" si="470"/>
        <v>0</v>
      </c>
    </row>
    <row r="1952" spans="6:33" x14ac:dyDescent="0.2">
      <c r="F1952" s="610">
        <f t="shared" si="478"/>
        <v>1905</v>
      </c>
      <c r="G1952">
        <f t="shared" si="479"/>
        <v>1941</v>
      </c>
      <c r="H1952" s="612">
        <f t="shared" si="471"/>
        <v>1941</v>
      </c>
      <c r="I1952" s="598">
        <f t="shared" si="472"/>
        <v>0</v>
      </c>
      <c r="J1952" s="598">
        <f t="shared" si="480"/>
        <v>0</v>
      </c>
      <c r="K1952" s="598">
        <f t="shared" si="473"/>
        <v>0</v>
      </c>
      <c r="L1952" s="598">
        <f t="shared" si="474"/>
        <v>0</v>
      </c>
      <c r="M1952" s="598">
        <f t="shared" si="466"/>
        <v>0</v>
      </c>
      <c r="N1952" s="598">
        <f t="shared" si="475"/>
        <v>0</v>
      </c>
      <c r="V1952" s="598">
        <f t="shared" si="476"/>
        <v>0</v>
      </c>
      <c r="W1952" s="612">
        <f t="shared" si="477"/>
        <v>1941</v>
      </c>
      <c r="X1952" s="610"/>
      <c r="Y1952" s="610"/>
      <c r="AC1952">
        <f t="shared" si="467"/>
        <v>1905</v>
      </c>
      <c r="AD1952">
        <f t="shared" si="468"/>
        <v>4</v>
      </c>
      <c r="AE1952">
        <f t="shared" si="469"/>
        <v>0</v>
      </c>
      <c r="AF1952">
        <f>SUM($AE$10:AE1952)</f>
        <v>0</v>
      </c>
      <c r="AG1952">
        <f t="shared" si="470"/>
        <v>0</v>
      </c>
    </row>
    <row r="1953" spans="6:33" x14ac:dyDescent="0.2">
      <c r="F1953" s="610">
        <f t="shared" si="478"/>
        <v>1905</v>
      </c>
      <c r="G1953">
        <f t="shared" si="479"/>
        <v>1942</v>
      </c>
      <c r="H1953" s="612">
        <f t="shared" si="471"/>
        <v>1942</v>
      </c>
      <c r="I1953" s="598">
        <f t="shared" si="472"/>
        <v>0</v>
      </c>
      <c r="J1953" s="598">
        <f t="shared" si="480"/>
        <v>0</v>
      </c>
      <c r="K1953" s="598">
        <f t="shared" si="473"/>
        <v>0</v>
      </c>
      <c r="L1953" s="598">
        <f t="shared" si="474"/>
        <v>0</v>
      </c>
      <c r="M1953" s="598">
        <f t="shared" si="466"/>
        <v>0</v>
      </c>
      <c r="N1953" s="598">
        <f t="shared" si="475"/>
        <v>0</v>
      </c>
      <c r="V1953" s="598">
        <f t="shared" si="476"/>
        <v>0</v>
      </c>
      <c r="W1953" s="612">
        <f t="shared" si="477"/>
        <v>1942</v>
      </c>
      <c r="X1953" s="610"/>
      <c r="Y1953" s="610"/>
      <c r="AC1953">
        <f t="shared" si="467"/>
        <v>1905</v>
      </c>
      <c r="AD1953">
        <f t="shared" si="468"/>
        <v>4</v>
      </c>
      <c r="AE1953">
        <f t="shared" si="469"/>
        <v>0</v>
      </c>
      <c r="AF1953">
        <f>SUM($AE$10:AE1953)</f>
        <v>0</v>
      </c>
      <c r="AG1953">
        <f t="shared" si="470"/>
        <v>0</v>
      </c>
    </row>
    <row r="1954" spans="6:33" x14ac:dyDescent="0.2">
      <c r="F1954" s="610">
        <f t="shared" si="478"/>
        <v>1905</v>
      </c>
      <c r="G1954">
        <f t="shared" si="479"/>
        <v>1943</v>
      </c>
      <c r="H1954" s="612">
        <f t="shared" si="471"/>
        <v>1943</v>
      </c>
      <c r="I1954" s="598">
        <f t="shared" si="472"/>
        <v>0</v>
      </c>
      <c r="J1954" s="598">
        <f t="shared" si="480"/>
        <v>0</v>
      </c>
      <c r="K1954" s="598">
        <f t="shared" si="473"/>
        <v>0</v>
      </c>
      <c r="L1954" s="598">
        <f t="shared" si="474"/>
        <v>0</v>
      </c>
      <c r="M1954" s="598">
        <f t="shared" si="466"/>
        <v>0</v>
      </c>
      <c r="N1954" s="598">
        <f t="shared" si="475"/>
        <v>0</v>
      </c>
      <c r="V1954" s="598">
        <f t="shared" si="476"/>
        <v>0</v>
      </c>
      <c r="W1954" s="612">
        <f t="shared" si="477"/>
        <v>1943</v>
      </c>
      <c r="X1954" s="610"/>
      <c r="Y1954" s="610"/>
      <c r="AC1954">
        <f t="shared" si="467"/>
        <v>1905</v>
      </c>
      <c r="AD1954">
        <f t="shared" si="468"/>
        <v>4</v>
      </c>
      <c r="AE1954">
        <f t="shared" si="469"/>
        <v>0</v>
      </c>
      <c r="AF1954">
        <f>SUM($AE$10:AE1954)</f>
        <v>0</v>
      </c>
      <c r="AG1954">
        <f t="shared" si="470"/>
        <v>0</v>
      </c>
    </row>
    <row r="1955" spans="6:33" x14ac:dyDescent="0.2">
      <c r="F1955" s="610">
        <f t="shared" si="478"/>
        <v>1905</v>
      </c>
      <c r="G1955">
        <f t="shared" si="479"/>
        <v>1944</v>
      </c>
      <c r="H1955" s="612">
        <f t="shared" si="471"/>
        <v>1944</v>
      </c>
      <c r="I1955" s="598">
        <f t="shared" si="472"/>
        <v>0</v>
      </c>
      <c r="J1955" s="598">
        <f t="shared" si="480"/>
        <v>0</v>
      </c>
      <c r="K1955" s="598">
        <f t="shared" si="473"/>
        <v>0</v>
      </c>
      <c r="L1955" s="598">
        <f t="shared" si="474"/>
        <v>0</v>
      </c>
      <c r="M1955" s="598">
        <f t="shared" si="466"/>
        <v>0</v>
      </c>
      <c r="N1955" s="598">
        <f t="shared" si="475"/>
        <v>0</v>
      </c>
      <c r="V1955" s="598">
        <f t="shared" si="476"/>
        <v>0</v>
      </c>
      <c r="W1955" s="612">
        <f t="shared" si="477"/>
        <v>1944</v>
      </c>
      <c r="X1955" s="610"/>
      <c r="Y1955" s="610"/>
      <c r="AC1955">
        <f t="shared" si="467"/>
        <v>1905</v>
      </c>
      <c r="AD1955">
        <f t="shared" si="468"/>
        <v>4</v>
      </c>
      <c r="AE1955">
        <f t="shared" si="469"/>
        <v>0</v>
      </c>
      <c r="AF1955">
        <f>SUM($AE$10:AE1955)</f>
        <v>0</v>
      </c>
      <c r="AG1955">
        <f t="shared" si="470"/>
        <v>0</v>
      </c>
    </row>
    <row r="1956" spans="6:33" x14ac:dyDescent="0.2">
      <c r="F1956" s="610">
        <f t="shared" si="478"/>
        <v>1905</v>
      </c>
      <c r="G1956">
        <f t="shared" si="479"/>
        <v>1945</v>
      </c>
      <c r="H1956" s="612">
        <f t="shared" si="471"/>
        <v>1945</v>
      </c>
      <c r="I1956" s="598">
        <f t="shared" si="472"/>
        <v>0</v>
      </c>
      <c r="J1956" s="598">
        <f t="shared" si="480"/>
        <v>0</v>
      </c>
      <c r="K1956" s="598">
        <f t="shared" si="473"/>
        <v>0</v>
      </c>
      <c r="L1956" s="598">
        <f t="shared" si="474"/>
        <v>0</v>
      </c>
      <c r="M1956" s="598">
        <f t="shared" si="466"/>
        <v>0</v>
      </c>
      <c r="N1956" s="598">
        <f t="shared" si="475"/>
        <v>0</v>
      </c>
      <c r="V1956" s="598">
        <f t="shared" si="476"/>
        <v>0</v>
      </c>
      <c r="W1956" s="612">
        <f t="shared" si="477"/>
        <v>1945</v>
      </c>
      <c r="X1956" s="610"/>
      <c r="Y1956" s="610"/>
      <c r="AC1956">
        <f t="shared" si="467"/>
        <v>1905</v>
      </c>
      <c r="AD1956">
        <f t="shared" si="468"/>
        <v>4</v>
      </c>
      <c r="AE1956">
        <f t="shared" si="469"/>
        <v>0</v>
      </c>
      <c r="AF1956">
        <f>SUM($AE$10:AE1956)</f>
        <v>0</v>
      </c>
      <c r="AG1956">
        <f t="shared" si="470"/>
        <v>0</v>
      </c>
    </row>
    <row r="1957" spans="6:33" x14ac:dyDescent="0.2">
      <c r="F1957" s="610">
        <f t="shared" si="478"/>
        <v>1905</v>
      </c>
      <c r="G1957">
        <f t="shared" si="479"/>
        <v>1946</v>
      </c>
      <c r="H1957" s="612">
        <f t="shared" si="471"/>
        <v>1946</v>
      </c>
      <c r="I1957" s="598">
        <f t="shared" si="472"/>
        <v>0</v>
      </c>
      <c r="J1957" s="598">
        <f t="shared" si="480"/>
        <v>0</v>
      </c>
      <c r="K1957" s="598">
        <f t="shared" si="473"/>
        <v>0</v>
      </c>
      <c r="L1957" s="598">
        <f t="shared" si="474"/>
        <v>0</v>
      </c>
      <c r="M1957" s="598">
        <f t="shared" si="466"/>
        <v>0</v>
      </c>
      <c r="N1957" s="598">
        <f t="shared" si="475"/>
        <v>0</v>
      </c>
      <c r="V1957" s="598">
        <f t="shared" si="476"/>
        <v>0</v>
      </c>
      <c r="W1957" s="612">
        <f t="shared" si="477"/>
        <v>1946</v>
      </c>
      <c r="X1957" s="610"/>
      <c r="Y1957" s="610"/>
      <c r="AC1957">
        <f t="shared" si="467"/>
        <v>1905</v>
      </c>
      <c r="AD1957">
        <f t="shared" si="468"/>
        <v>4</v>
      </c>
      <c r="AE1957">
        <f t="shared" si="469"/>
        <v>0</v>
      </c>
      <c r="AF1957">
        <f>SUM($AE$10:AE1957)</f>
        <v>0</v>
      </c>
      <c r="AG1957">
        <f t="shared" si="470"/>
        <v>0</v>
      </c>
    </row>
    <row r="1958" spans="6:33" x14ac:dyDescent="0.2">
      <c r="F1958" s="610">
        <f t="shared" si="478"/>
        <v>1905</v>
      </c>
      <c r="G1958">
        <f t="shared" si="479"/>
        <v>1947</v>
      </c>
      <c r="H1958" s="612">
        <f t="shared" si="471"/>
        <v>1947</v>
      </c>
      <c r="I1958" s="598">
        <f t="shared" si="472"/>
        <v>0</v>
      </c>
      <c r="J1958" s="598">
        <f t="shared" si="480"/>
        <v>0</v>
      </c>
      <c r="K1958" s="598">
        <f t="shared" si="473"/>
        <v>0</v>
      </c>
      <c r="L1958" s="598">
        <f t="shared" si="474"/>
        <v>0</v>
      </c>
      <c r="M1958" s="598">
        <f t="shared" si="466"/>
        <v>0</v>
      </c>
      <c r="N1958" s="598">
        <f t="shared" si="475"/>
        <v>0</v>
      </c>
      <c r="V1958" s="598">
        <f t="shared" si="476"/>
        <v>0</v>
      </c>
      <c r="W1958" s="612">
        <f t="shared" si="477"/>
        <v>1947</v>
      </c>
      <c r="X1958" s="610"/>
      <c r="Y1958" s="610"/>
      <c r="AC1958">
        <f t="shared" si="467"/>
        <v>1905</v>
      </c>
      <c r="AD1958">
        <f t="shared" si="468"/>
        <v>4</v>
      </c>
      <c r="AE1958">
        <f t="shared" si="469"/>
        <v>0</v>
      </c>
      <c r="AF1958">
        <f>SUM($AE$10:AE1958)</f>
        <v>0</v>
      </c>
      <c r="AG1958">
        <f t="shared" si="470"/>
        <v>0</v>
      </c>
    </row>
    <row r="1959" spans="6:33" x14ac:dyDescent="0.2">
      <c r="F1959" s="610">
        <f t="shared" si="478"/>
        <v>1905</v>
      </c>
      <c r="G1959">
        <f t="shared" si="479"/>
        <v>1948</v>
      </c>
      <c r="H1959" s="612">
        <f t="shared" si="471"/>
        <v>1948</v>
      </c>
      <c r="I1959" s="598">
        <f t="shared" si="472"/>
        <v>0</v>
      </c>
      <c r="J1959" s="598">
        <f t="shared" si="480"/>
        <v>0</v>
      </c>
      <c r="K1959" s="598">
        <f t="shared" si="473"/>
        <v>0</v>
      </c>
      <c r="L1959" s="598">
        <f t="shared" si="474"/>
        <v>0</v>
      </c>
      <c r="M1959" s="598">
        <f t="shared" si="466"/>
        <v>0</v>
      </c>
      <c r="N1959" s="598">
        <f t="shared" si="475"/>
        <v>0</v>
      </c>
      <c r="V1959" s="598">
        <f t="shared" si="476"/>
        <v>0</v>
      </c>
      <c r="W1959" s="612">
        <f t="shared" si="477"/>
        <v>1948</v>
      </c>
      <c r="X1959" s="610"/>
      <c r="Y1959" s="610"/>
      <c r="AC1959">
        <f t="shared" si="467"/>
        <v>1905</v>
      </c>
      <c r="AD1959">
        <f t="shared" si="468"/>
        <v>5</v>
      </c>
      <c r="AE1959">
        <f t="shared" si="469"/>
        <v>0</v>
      </c>
      <c r="AF1959">
        <f>SUM($AE$10:AE1959)</f>
        <v>0</v>
      </c>
      <c r="AG1959">
        <f t="shared" si="470"/>
        <v>0</v>
      </c>
    </row>
    <row r="1960" spans="6:33" x14ac:dyDescent="0.2">
      <c r="F1960" s="610">
        <f t="shared" si="478"/>
        <v>1905</v>
      </c>
      <c r="G1960">
        <f t="shared" si="479"/>
        <v>1949</v>
      </c>
      <c r="H1960" s="612">
        <f t="shared" si="471"/>
        <v>1949</v>
      </c>
      <c r="I1960" s="598">
        <f t="shared" si="472"/>
        <v>0</v>
      </c>
      <c r="J1960" s="598">
        <f t="shared" si="480"/>
        <v>0</v>
      </c>
      <c r="K1960" s="598">
        <f t="shared" si="473"/>
        <v>0</v>
      </c>
      <c r="L1960" s="598">
        <f t="shared" si="474"/>
        <v>0</v>
      </c>
      <c r="M1960" s="598">
        <f t="shared" si="466"/>
        <v>0</v>
      </c>
      <c r="N1960" s="598">
        <f t="shared" si="475"/>
        <v>0</v>
      </c>
      <c r="V1960" s="598">
        <f t="shared" si="476"/>
        <v>0</v>
      </c>
      <c r="W1960" s="612">
        <f t="shared" si="477"/>
        <v>1949</v>
      </c>
      <c r="X1960" s="610"/>
      <c r="Y1960" s="610"/>
      <c r="AC1960">
        <f t="shared" si="467"/>
        <v>1905</v>
      </c>
      <c r="AD1960">
        <f t="shared" si="468"/>
        <v>5</v>
      </c>
      <c r="AE1960">
        <f t="shared" si="469"/>
        <v>0</v>
      </c>
      <c r="AF1960">
        <f>SUM($AE$10:AE1960)</f>
        <v>0</v>
      </c>
      <c r="AG1960">
        <f t="shared" si="470"/>
        <v>0</v>
      </c>
    </row>
    <row r="1961" spans="6:33" x14ac:dyDescent="0.2">
      <c r="F1961" s="610">
        <f t="shared" si="478"/>
        <v>1905</v>
      </c>
      <c r="G1961">
        <f t="shared" si="479"/>
        <v>1950</v>
      </c>
      <c r="H1961" s="612">
        <f t="shared" si="471"/>
        <v>1950</v>
      </c>
      <c r="I1961" s="598">
        <f t="shared" si="472"/>
        <v>0</v>
      </c>
      <c r="J1961" s="598">
        <f t="shared" si="480"/>
        <v>0</v>
      </c>
      <c r="K1961" s="598">
        <f t="shared" si="473"/>
        <v>0</v>
      </c>
      <c r="L1961" s="598">
        <f t="shared" si="474"/>
        <v>0</v>
      </c>
      <c r="M1961" s="598">
        <f t="shared" si="466"/>
        <v>0</v>
      </c>
      <c r="N1961" s="598">
        <f t="shared" si="475"/>
        <v>0</v>
      </c>
      <c r="V1961" s="598">
        <f t="shared" si="476"/>
        <v>0</v>
      </c>
      <c r="W1961" s="612">
        <f t="shared" si="477"/>
        <v>1950</v>
      </c>
      <c r="X1961" s="610"/>
      <c r="Y1961" s="610"/>
      <c r="AC1961">
        <f t="shared" si="467"/>
        <v>1905</v>
      </c>
      <c r="AD1961">
        <f t="shared" si="468"/>
        <v>5</v>
      </c>
      <c r="AE1961">
        <f t="shared" si="469"/>
        <v>0</v>
      </c>
      <c r="AF1961">
        <f>SUM($AE$10:AE1961)</f>
        <v>0</v>
      </c>
      <c r="AG1961">
        <f t="shared" si="470"/>
        <v>0</v>
      </c>
    </row>
    <row r="1962" spans="6:33" x14ac:dyDescent="0.2">
      <c r="F1962" s="610">
        <f t="shared" si="478"/>
        <v>1905</v>
      </c>
      <c r="G1962">
        <f t="shared" si="479"/>
        <v>1951</v>
      </c>
      <c r="H1962" s="612">
        <f t="shared" si="471"/>
        <v>1951</v>
      </c>
      <c r="I1962" s="598">
        <f t="shared" si="472"/>
        <v>0</v>
      </c>
      <c r="J1962" s="598">
        <f t="shared" si="480"/>
        <v>0</v>
      </c>
      <c r="K1962" s="598">
        <f t="shared" si="473"/>
        <v>0</v>
      </c>
      <c r="L1962" s="598">
        <f t="shared" si="474"/>
        <v>0</v>
      </c>
      <c r="M1962" s="598">
        <f t="shared" si="466"/>
        <v>0</v>
      </c>
      <c r="N1962" s="598">
        <f t="shared" si="475"/>
        <v>0</v>
      </c>
      <c r="V1962" s="598">
        <f t="shared" si="476"/>
        <v>0</v>
      </c>
      <c r="W1962" s="612">
        <f t="shared" si="477"/>
        <v>1951</v>
      </c>
      <c r="X1962" s="610"/>
      <c r="Y1962" s="610"/>
      <c r="AC1962">
        <f t="shared" si="467"/>
        <v>1905</v>
      </c>
      <c r="AD1962">
        <f t="shared" si="468"/>
        <v>5</v>
      </c>
      <c r="AE1962">
        <f t="shared" si="469"/>
        <v>0</v>
      </c>
      <c r="AF1962">
        <f>SUM($AE$10:AE1962)</f>
        <v>0</v>
      </c>
      <c r="AG1962">
        <f t="shared" si="470"/>
        <v>0</v>
      </c>
    </row>
    <row r="1963" spans="6:33" x14ac:dyDescent="0.2">
      <c r="F1963" s="610">
        <f t="shared" si="478"/>
        <v>1905</v>
      </c>
      <c r="G1963">
        <f t="shared" si="479"/>
        <v>1952</v>
      </c>
      <c r="H1963" s="612">
        <f t="shared" si="471"/>
        <v>1952</v>
      </c>
      <c r="I1963" s="598">
        <f t="shared" si="472"/>
        <v>0</v>
      </c>
      <c r="J1963" s="598">
        <f t="shared" si="480"/>
        <v>0</v>
      </c>
      <c r="K1963" s="598">
        <f t="shared" si="473"/>
        <v>0</v>
      </c>
      <c r="L1963" s="598">
        <f t="shared" si="474"/>
        <v>0</v>
      </c>
      <c r="M1963" s="598">
        <f t="shared" si="466"/>
        <v>0</v>
      </c>
      <c r="N1963" s="598">
        <f t="shared" si="475"/>
        <v>0</v>
      </c>
      <c r="V1963" s="598">
        <f t="shared" si="476"/>
        <v>0</v>
      </c>
      <c r="W1963" s="612">
        <f t="shared" si="477"/>
        <v>1952</v>
      </c>
      <c r="X1963" s="610"/>
      <c r="Y1963" s="610"/>
      <c r="AC1963">
        <f t="shared" si="467"/>
        <v>1905</v>
      </c>
      <c r="AD1963">
        <f t="shared" si="468"/>
        <v>5</v>
      </c>
      <c r="AE1963">
        <f t="shared" si="469"/>
        <v>0</v>
      </c>
      <c r="AF1963">
        <f>SUM($AE$10:AE1963)</f>
        <v>0</v>
      </c>
      <c r="AG1963">
        <f t="shared" si="470"/>
        <v>0</v>
      </c>
    </row>
    <row r="1964" spans="6:33" x14ac:dyDescent="0.2">
      <c r="F1964" s="610">
        <f t="shared" si="478"/>
        <v>1905</v>
      </c>
      <c r="G1964">
        <f t="shared" si="479"/>
        <v>1953</v>
      </c>
      <c r="H1964" s="612">
        <f t="shared" si="471"/>
        <v>1953</v>
      </c>
      <c r="I1964" s="598">
        <f t="shared" si="472"/>
        <v>0</v>
      </c>
      <c r="J1964" s="598">
        <f t="shared" si="480"/>
        <v>0</v>
      </c>
      <c r="K1964" s="598">
        <f t="shared" si="473"/>
        <v>0</v>
      </c>
      <c r="L1964" s="598">
        <f t="shared" si="474"/>
        <v>0</v>
      </c>
      <c r="M1964" s="598">
        <f t="shared" si="466"/>
        <v>0</v>
      </c>
      <c r="N1964" s="598">
        <f t="shared" si="475"/>
        <v>0</v>
      </c>
      <c r="V1964" s="598">
        <f t="shared" si="476"/>
        <v>0</v>
      </c>
      <c r="W1964" s="612">
        <f t="shared" si="477"/>
        <v>1953</v>
      </c>
      <c r="X1964" s="610"/>
      <c r="Y1964" s="610"/>
      <c r="AC1964">
        <f t="shared" si="467"/>
        <v>1905</v>
      </c>
      <c r="AD1964">
        <f t="shared" si="468"/>
        <v>5</v>
      </c>
      <c r="AE1964">
        <f t="shared" si="469"/>
        <v>0</v>
      </c>
      <c r="AF1964">
        <f>SUM($AE$10:AE1964)</f>
        <v>0</v>
      </c>
      <c r="AG1964">
        <f t="shared" si="470"/>
        <v>0</v>
      </c>
    </row>
    <row r="1965" spans="6:33" x14ac:dyDescent="0.2">
      <c r="F1965" s="610">
        <f t="shared" si="478"/>
        <v>1905</v>
      </c>
      <c r="G1965">
        <f t="shared" si="479"/>
        <v>1954</v>
      </c>
      <c r="H1965" s="612">
        <f t="shared" si="471"/>
        <v>1954</v>
      </c>
      <c r="I1965" s="598">
        <f t="shared" si="472"/>
        <v>0</v>
      </c>
      <c r="J1965" s="598">
        <f t="shared" si="480"/>
        <v>0</v>
      </c>
      <c r="K1965" s="598">
        <f t="shared" si="473"/>
        <v>0</v>
      </c>
      <c r="L1965" s="598">
        <f t="shared" si="474"/>
        <v>0</v>
      </c>
      <c r="M1965" s="598">
        <f t="shared" si="466"/>
        <v>0</v>
      </c>
      <c r="N1965" s="598">
        <f t="shared" si="475"/>
        <v>0</v>
      </c>
      <c r="V1965" s="598">
        <f t="shared" si="476"/>
        <v>0</v>
      </c>
      <c r="W1965" s="612">
        <f t="shared" si="477"/>
        <v>1954</v>
      </c>
      <c r="X1965" s="610"/>
      <c r="Y1965" s="610"/>
      <c r="AC1965">
        <f t="shared" si="467"/>
        <v>1905</v>
      </c>
      <c r="AD1965">
        <f t="shared" si="468"/>
        <v>5</v>
      </c>
      <c r="AE1965">
        <f t="shared" si="469"/>
        <v>0</v>
      </c>
      <c r="AF1965">
        <f>SUM($AE$10:AE1965)</f>
        <v>0</v>
      </c>
      <c r="AG1965">
        <f t="shared" si="470"/>
        <v>0</v>
      </c>
    </row>
    <row r="1966" spans="6:33" x14ac:dyDescent="0.2">
      <c r="F1966" s="610">
        <f t="shared" si="478"/>
        <v>1905</v>
      </c>
      <c r="G1966">
        <f t="shared" si="479"/>
        <v>1955</v>
      </c>
      <c r="H1966" s="612">
        <f t="shared" si="471"/>
        <v>1955</v>
      </c>
      <c r="I1966" s="598">
        <f t="shared" si="472"/>
        <v>0</v>
      </c>
      <c r="J1966" s="598">
        <f t="shared" si="480"/>
        <v>0</v>
      </c>
      <c r="K1966" s="598">
        <f t="shared" si="473"/>
        <v>0</v>
      </c>
      <c r="L1966" s="598">
        <f t="shared" si="474"/>
        <v>0</v>
      </c>
      <c r="M1966" s="598">
        <f t="shared" si="466"/>
        <v>0</v>
      </c>
      <c r="N1966" s="598">
        <f t="shared" si="475"/>
        <v>0</v>
      </c>
      <c r="V1966" s="598">
        <f t="shared" si="476"/>
        <v>0</v>
      </c>
      <c r="W1966" s="612">
        <f t="shared" si="477"/>
        <v>1955</v>
      </c>
      <c r="X1966" s="610"/>
      <c r="Y1966" s="610"/>
      <c r="AC1966">
        <f t="shared" si="467"/>
        <v>1905</v>
      </c>
      <c r="AD1966">
        <f t="shared" si="468"/>
        <v>5</v>
      </c>
      <c r="AE1966">
        <f t="shared" si="469"/>
        <v>0</v>
      </c>
      <c r="AF1966">
        <f>SUM($AE$10:AE1966)</f>
        <v>0</v>
      </c>
      <c r="AG1966">
        <f t="shared" si="470"/>
        <v>0</v>
      </c>
    </row>
    <row r="1967" spans="6:33" x14ac:dyDescent="0.2">
      <c r="F1967" s="610">
        <f t="shared" si="478"/>
        <v>1905</v>
      </c>
      <c r="G1967">
        <f t="shared" si="479"/>
        <v>1956</v>
      </c>
      <c r="H1967" s="612">
        <f t="shared" si="471"/>
        <v>1956</v>
      </c>
      <c r="I1967" s="598">
        <f t="shared" si="472"/>
        <v>0</v>
      </c>
      <c r="J1967" s="598">
        <f t="shared" si="480"/>
        <v>0</v>
      </c>
      <c r="K1967" s="598">
        <f t="shared" si="473"/>
        <v>0</v>
      </c>
      <c r="L1967" s="598">
        <f t="shared" si="474"/>
        <v>0</v>
      </c>
      <c r="M1967" s="598">
        <f t="shared" si="466"/>
        <v>0</v>
      </c>
      <c r="N1967" s="598">
        <f t="shared" si="475"/>
        <v>0</v>
      </c>
      <c r="V1967" s="598">
        <f t="shared" si="476"/>
        <v>0</v>
      </c>
      <c r="W1967" s="612">
        <f t="shared" si="477"/>
        <v>1956</v>
      </c>
      <c r="X1967" s="610"/>
      <c r="Y1967" s="610"/>
      <c r="AC1967">
        <f t="shared" si="467"/>
        <v>1905</v>
      </c>
      <c r="AD1967">
        <f t="shared" si="468"/>
        <v>5</v>
      </c>
      <c r="AE1967">
        <f t="shared" si="469"/>
        <v>0</v>
      </c>
      <c r="AF1967">
        <f>SUM($AE$10:AE1967)</f>
        <v>0</v>
      </c>
      <c r="AG1967">
        <f t="shared" si="470"/>
        <v>0</v>
      </c>
    </row>
    <row r="1968" spans="6:33" x14ac:dyDescent="0.2">
      <c r="F1968" s="610">
        <f t="shared" si="478"/>
        <v>1905</v>
      </c>
      <c r="G1968">
        <f t="shared" si="479"/>
        <v>1957</v>
      </c>
      <c r="H1968" s="612">
        <f t="shared" si="471"/>
        <v>1957</v>
      </c>
      <c r="I1968" s="598">
        <f t="shared" si="472"/>
        <v>0</v>
      </c>
      <c r="J1968" s="598">
        <f t="shared" si="480"/>
        <v>0</v>
      </c>
      <c r="K1968" s="598">
        <f t="shared" si="473"/>
        <v>0</v>
      </c>
      <c r="L1968" s="598">
        <f t="shared" si="474"/>
        <v>0</v>
      </c>
      <c r="M1968" s="598">
        <f t="shared" si="466"/>
        <v>0</v>
      </c>
      <c r="N1968" s="598">
        <f t="shared" si="475"/>
        <v>0</v>
      </c>
      <c r="V1968" s="598">
        <f t="shared" si="476"/>
        <v>0</v>
      </c>
      <c r="W1968" s="612">
        <f t="shared" si="477"/>
        <v>1957</v>
      </c>
      <c r="X1968" s="610"/>
      <c r="Y1968" s="610"/>
      <c r="AC1968">
        <f t="shared" si="467"/>
        <v>1905</v>
      </c>
      <c r="AD1968">
        <f t="shared" si="468"/>
        <v>5</v>
      </c>
      <c r="AE1968">
        <f t="shared" si="469"/>
        <v>0</v>
      </c>
      <c r="AF1968">
        <f>SUM($AE$10:AE1968)</f>
        <v>0</v>
      </c>
      <c r="AG1968">
        <f t="shared" si="470"/>
        <v>0</v>
      </c>
    </row>
    <row r="1969" spans="6:33" x14ac:dyDescent="0.2">
      <c r="F1969" s="610">
        <f t="shared" si="478"/>
        <v>1905</v>
      </c>
      <c r="G1969">
        <f t="shared" si="479"/>
        <v>1958</v>
      </c>
      <c r="H1969" s="612">
        <f t="shared" si="471"/>
        <v>1958</v>
      </c>
      <c r="I1969" s="598">
        <f t="shared" si="472"/>
        <v>0</v>
      </c>
      <c r="J1969" s="598">
        <f t="shared" si="480"/>
        <v>0</v>
      </c>
      <c r="K1969" s="598">
        <f t="shared" si="473"/>
        <v>0</v>
      </c>
      <c r="L1969" s="598">
        <f t="shared" si="474"/>
        <v>0</v>
      </c>
      <c r="M1969" s="598">
        <f t="shared" si="466"/>
        <v>0</v>
      </c>
      <c r="N1969" s="598">
        <f t="shared" si="475"/>
        <v>0</v>
      </c>
      <c r="V1969" s="598">
        <f t="shared" si="476"/>
        <v>0</v>
      </c>
      <c r="W1969" s="612">
        <f t="shared" si="477"/>
        <v>1958</v>
      </c>
      <c r="X1969" s="610"/>
      <c r="Y1969" s="610"/>
      <c r="AC1969">
        <f t="shared" si="467"/>
        <v>1905</v>
      </c>
      <c r="AD1969">
        <f t="shared" si="468"/>
        <v>5</v>
      </c>
      <c r="AE1969">
        <f t="shared" si="469"/>
        <v>0</v>
      </c>
      <c r="AF1969">
        <f>SUM($AE$10:AE1969)</f>
        <v>0</v>
      </c>
      <c r="AG1969">
        <f t="shared" si="470"/>
        <v>0</v>
      </c>
    </row>
    <row r="1970" spans="6:33" x14ac:dyDescent="0.2">
      <c r="F1970" s="610">
        <f t="shared" si="478"/>
        <v>1905</v>
      </c>
      <c r="G1970">
        <f t="shared" si="479"/>
        <v>1959</v>
      </c>
      <c r="H1970" s="612">
        <f t="shared" si="471"/>
        <v>1959</v>
      </c>
      <c r="I1970" s="598">
        <f t="shared" si="472"/>
        <v>0</v>
      </c>
      <c r="J1970" s="598">
        <f t="shared" si="480"/>
        <v>0</v>
      </c>
      <c r="K1970" s="598">
        <f t="shared" si="473"/>
        <v>0</v>
      </c>
      <c r="L1970" s="598">
        <f t="shared" si="474"/>
        <v>0</v>
      </c>
      <c r="M1970" s="598">
        <f t="shared" si="466"/>
        <v>0</v>
      </c>
      <c r="N1970" s="598">
        <f t="shared" si="475"/>
        <v>0</v>
      </c>
      <c r="V1970" s="598">
        <f t="shared" si="476"/>
        <v>0</v>
      </c>
      <c r="W1970" s="612">
        <f t="shared" si="477"/>
        <v>1959</v>
      </c>
      <c r="X1970" s="610"/>
      <c r="Y1970" s="610"/>
      <c r="AC1970">
        <f t="shared" si="467"/>
        <v>1905</v>
      </c>
      <c r="AD1970">
        <f t="shared" si="468"/>
        <v>5</v>
      </c>
      <c r="AE1970">
        <f t="shared" si="469"/>
        <v>0</v>
      </c>
      <c r="AF1970">
        <f>SUM($AE$10:AE1970)</f>
        <v>0</v>
      </c>
      <c r="AG1970">
        <f t="shared" si="470"/>
        <v>0</v>
      </c>
    </row>
    <row r="1971" spans="6:33" x14ac:dyDescent="0.2">
      <c r="F1971" s="610">
        <f t="shared" si="478"/>
        <v>1905</v>
      </c>
      <c r="G1971">
        <f t="shared" si="479"/>
        <v>1960</v>
      </c>
      <c r="H1971" s="612">
        <f t="shared" si="471"/>
        <v>1960</v>
      </c>
      <c r="I1971" s="598">
        <f t="shared" si="472"/>
        <v>0</v>
      </c>
      <c r="J1971" s="598">
        <f t="shared" si="480"/>
        <v>0</v>
      </c>
      <c r="K1971" s="598">
        <f t="shared" si="473"/>
        <v>0</v>
      </c>
      <c r="L1971" s="598">
        <f t="shared" si="474"/>
        <v>0</v>
      </c>
      <c r="M1971" s="598">
        <f t="shared" si="466"/>
        <v>0</v>
      </c>
      <c r="N1971" s="598">
        <f t="shared" si="475"/>
        <v>0</v>
      </c>
      <c r="V1971" s="598">
        <f t="shared" si="476"/>
        <v>0</v>
      </c>
      <c r="W1971" s="612">
        <f t="shared" si="477"/>
        <v>1960</v>
      </c>
      <c r="X1971" s="610"/>
      <c r="Y1971" s="610"/>
      <c r="AC1971">
        <f t="shared" si="467"/>
        <v>1905</v>
      </c>
      <c r="AD1971">
        <f t="shared" si="468"/>
        <v>5</v>
      </c>
      <c r="AE1971">
        <f t="shared" si="469"/>
        <v>0</v>
      </c>
      <c r="AF1971">
        <f>SUM($AE$10:AE1971)</f>
        <v>0</v>
      </c>
      <c r="AG1971">
        <f t="shared" si="470"/>
        <v>0</v>
      </c>
    </row>
    <row r="1972" spans="6:33" x14ac:dyDescent="0.2">
      <c r="F1972" s="610">
        <f t="shared" si="478"/>
        <v>1905</v>
      </c>
      <c r="G1972">
        <f t="shared" si="479"/>
        <v>1961</v>
      </c>
      <c r="H1972" s="612">
        <f t="shared" si="471"/>
        <v>1961</v>
      </c>
      <c r="I1972" s="598">
        <f t="shared" si="472"/>
        <v>0</v>
      </c>
      <c r="J1972" s="598">
        <f t="shared" si="480"/>
        <v>0</v>
      </c>
      <c r="K1972" s="598">
        <f t="shared" si="473"/>
        <v>0</v>
      </c>
      <c r="L1972" s="598">
        <f t="shared" si="474"/>
        <v>0</v>
      </c>
      <c r="M1972" s="598">
        <f t="shared" si="466"/>
        <v>0</v>
      </c>
      <c r="N1972" s="598">
        <f t="shared" si="475"/>
        <v>0</v>
      </c>
      <c r="V1972" s="598">
        <f t="shared" si="476"/>
        <v>0</v>
      </c>
      <c r="W1972" s="612">
        <f t="shared" si="477"/>
        <v>1961</v>
      </c>
      <c r="X1972" s="610"/>
      <c r="Y1972" s="610"/>
      <c r="AC1972">
        <f t="shared" si="467"/>
        <v>1905</v>
      </c>
      <c r="AD1972">
        <f t="shared" si="468"/>
        <v>5</v>
      </c>
      <c r="AE1972">
        <f t="shared" si="469"/>
        <v>0</v>
      </c>
      <c r="AF1972">
        <f>SUM($AE$10:AE1972)</f>
        <v>0</v>
      </c>
      <c r="AG1972">
        <f t="shared" si="470"/>
        <v>0</v>
      </c>
    </row>
    <row r="1973" spans="6:33" x14ac:dyDescent="0.2">
      <c r="F1973" s="610">
        <f t="shared" si="478"/>
        <v>1905</v>
      </c>
      <c r="G1973">
        <f t="shared" si="479"/>
        <v>1962</v>
      </c>
      <c r="H1973" s="612">
        <f t="shared" si="471"/>
        <v>1962</v>
      </c>
      <c r="I1973" s="598">
        <f t="shared" si="472"/>
        <v>0</v>
      </c>
      <c r="J1973" s="598">
        <f t="shared" si="480"/>
        <v>0</v>
      </c>
      <c r="K1973" s="598">
        <f t="shared" si="473"/>
        <v>0</v>
      </c>
      <c r="L1973" s="598">
        <f t="shared" si="474"/>
        <v>0</v>
      </c>
      <c r="M1973" s="598">
        <f t="shared" si="466"/>
        <v>0</v>
      </c>
      <c r="N1973" s="598">
        <f t="shared" si="475"/>
        <v>0</v>
      </c>
      <c r="V1973" s="598">
        <f t="shared" si="476"/>
        <v>0</v>
      </c>
      <c r="W1973" s="612">
        <f t="shared" si="477"/>
        <v>1962</v>
      </c>
      <c r="X1973" s="610"/>
      <c r="Y1973" s="610"/>
      <c r="AC1973">
        <f t="shared" si="467"/>
        <v>1905</v>
      </c>
      <c r="AD1973">
        <f t="shared" si="468"/>
        <v>5</v>
      </c>
      <c r="AE1973">
        <f t="shared" si="469"/>
        <v>0</v>
      </c>
      <c r="AF1973">
        <f>SUM($AE$10:AE1973)</f>
        <v>0</v>
      </c>
      <c r="AG1973">
        <f t="shared" si="470"/>
        <v>0</v>
      </c>
    </row>
    <row r="1974" spans="6:33" x14ac:dyDescent="0.2">
      <c r="F1974" s="610">
        <f t="shared" si="478"/>
        <v>1905</v>
      </c>
      <c r="G1974">
        <f t="shared" si="479"/>
        <v>1963</v>
      </c>
      <c r="H1974" s="612">
        <f t="shared" si="471"/>
        <v>1963</v>
      </c>
      <c r="I1974" s="598">
        <f t="shared" si="472"/>
        <v>0</v>
      </c>
      <c r="J1974" s="598">
        <f t="shared" si="480"/>
        <v>0</v>
      </c>
      <c r="K1974" s="598">
        <f t="shared" si="473"/>
        <v>0</v>
      </c>
      <c r="L1974" s="598">
        <f t="shared" si="474"/>
        <v>0</v>
      </c>
      <c r="M1974" s="598">
        <f t="shared" si="466"/>
        <v>0</v>
      </c>
      <c r="N1974" s="598">
        <f t="shared" si="475"/>
        <v>0</v>
      </c>
      <c r="V1974" s="598">
        <f t="shared" si="476"/>
        <v>0</v>
      </c>
      <c r="W1974" s="612">
        <f t="shared" si="477"/>
        <v>1963</v>
      </c>
      <c r="X1974" s="610"/>
      <c r="Y1974" s="610"/>
      <c r="AC1974">
        <f t="shared" si="467"/>
        <v>1905</v>
      </c>
      <c r="AD1974">
        <f t="shared" si="468"/>
        <v>5</v>
      </c>
      <c r="AE1974">
        <f t="shared" si="469"/>
        <v>0</v>
      </c>
      <c r="AF1974">
        <f>SUM($AE$10:AE1974)</f>
        <v>0</v>
      </c>
      <c r="AG1974">
        <f t="shared" si="470"/>
        <v>0</v>
      </c>
    </row>
    <row r="1975" spans="6:33" x14ac:dyDescent="0.2">
      <c r="F1975" s="610">
        <f t="shared" si="478"/>
        <v>1905</v>
      </c>
      <c r="G1975">
        <f t="shared" si="479"/>
        <v>1964</v>
      </c>
      <c r="H1975" s="612">
        <f t="shared" si="471"/>
        <v>1964</v>
      </c>
      <c r="I1975" s="598">
        <f t="shared" si="472"/>
        <v>0</v>
      </c>
      <c r="J1975" s="598">
        <f t="shared" si="480"/>
        <v>0</v>
      </c>
      <c r="K1975" s="598">
        <f t="shared" si="473"/>
        <v>0</v>
      </c>
      <c r="L1975" s="598">
        <f t="shared" si="474"/>
        <v>0</v>
      </c>
      <c r="M1975" s="598">
        <f t="shared" si="466"/>
        <v>0</v>
      </c>
      <c r="N1975" s="598">
        <f t="shared" si="475"/>
        <v>0</v>
      </c>
      <c r="V1975" s="598">
        <f t="shared" si="476"/>
        <v>0</v>
      </c>
      <c r="W1975" s="612">
        <f t="shared" si="477"/>
        <v>1964</v>
      </c>
      <c r="X1975" s="610"/>
      <c r="Y1975" s="610"/>
      <c r="AC1975">
        <f t="shared" si="467"/>
        <v>1905</v>
      </c>
      <c r="AD1975">
        <f t="shared" si="468"/>
        <v>5</v>
      </c>
      <c r="AE1975">
        <f t="shared" si="469"/>
        <v>0</v>
      </c>
      <c r="AF1975">
        <f>SUM($AE$10:AE1975)</f>
        <v>0</v>
      </c>
      <c r="AG1975">
        <f t="shared" si="470"/>
        <v>0</v>
      </c>
    </row>
    <row r="1976" spans="6:33" x14ac:dyDescent="0.2">
      <c r="F1976" s="610">
        <f t="shared" si="478"/>
        <v>1905</v>
      </c>
      <c r="G1976">
        <f t="shared" si="479"/>
        <v>1965</v>
      </c>
      <c r="H1976" s="612">
        <f t="shared" si="471"/>
        <v>1965</v>
      </c>
      <c r="I1976" s="598">
        <f t="shared" si="472"/>
        <v>0</v>
      </c>
      <c r="J1976" s="598">
        <f t="shared" si="480"/>
        <v>0</v>
      </c>
      <c r="K1976" s="598">
        <f t="shared" si="473"/>
        <v>0</v>
      </c>
      <c r="L1976" s="598">
        <f t="shared" si="474"/>
        <v>0</v>
      </c>
      <c r="M1976" s="598">
        <f t="shared" si="466"/>
        <v>0</v>
      </c>
      <c r="N1976" s="598">
        <f t="shared" si="475"/>
        <v>0</v>
      </c>
      <c r="V1976" s="598">
        <f t="shared" si="476"/>
        <v>0</v>
      </c>
      <c r="W1976" s="612">
        <f t="shared" si="477"/>
        <v>1965</v>
      </c>
      <c r="X1976" s="610"/>
      <c r="Y1976" s="610"/>
      <c r="AC1976">
        <f t="shared" si="467"/>
        <v>1905</v>
      </c>
      <c r="AD1976">
        <f t="shared" si="468"/>
        <v>5</v>
      </c>
      <c r="AE1976">
        <f t="shared" si="469"/>
        <v>0</v>
      </c>
      <c r="AF1976">
        <f>SUM($AE$10:AE1976)</f>
        <v>0</v>
      </c>
      <c r="AG1976">
        <f t="shared" si="470"/>
        <v>0</v>
      </c>
    </row>
    <row r="1977" spans="6:33" x14ac:dyDescent="0.2">
      <c r="F1977" s="610">
        <f t="shared" si="478"/>
        <v>1905</v>
      </c>
      <c r="G1977">
        <f t="shared" si="479"/>
        <v>1966</v>
      </c>
      <c r="H1977" s="612">
        <f t="shared" si="471"/>
        <v>1966</v>
      </c>
      <c r="I1977" s="598">
        <f t="shared" si="472"/>
        <v>0</v>
      </c>
      <c r="J1977" s="598">
        <f t="shared" si="480"/>
        <v>0</v>
      </c>
      <c r="K1977" s="598">
        <f t="shared" si="473"/>
        <v>0</v>
      </c>
      <c r="L1977" s="598">
        <f t="shared" si="474"/>
        <v>0</v>
      </c>
      <c r="M1977" s="598">
        <f t="shared" si="466"/>
        <v>0</v>
      </c>
      <c r="N1977" s="598">
        <f t="shared" si="475"/>
        <v>0</v>
      </c>
      <c r="V1977" s="598">
        <f t="shared" si="476"/>
        <v>0</v>
      </c>
      <c r="W1977" s="612">
        <f t="shared" si="477"/>
        <v>1966</v>
      </c>
      <c r="X1977" s="610"/>
      <c r="Y1977" s="610"/>
      <c r="AC1977">
        <f t="shared" si="467"/>
        <v>1905</v>
      </c>
      <c r="AD1977">
        <f t="shared" si="468"/>
        <v>5</v>
      </c>
      <c r="AE1977">
        <f t="shared" si="469"/>
        <v>0</v>
      </c>
      <c r="AF1977">
        <f>SUM($AE$10:AE1977)</f>
        <v>0</v>
      </c>
      <c r="AG1977">
        <f t="shared" si="470"/>
        <v>0</v>
      </c>
    </row>
    <row r="1978" spans="6:33" x14ac:dyDescent="0.2">
      <c r="F1978" s="610">
        <f t="shared" si="478"/>
        <v>1905</v>
      </c>
      <c r="G1978">
        <f t="shared" si="479"/>
        <v>1967</v>
      </c>
      <c r="H1978" s="612">
        <f t="shared" si="471"/>
        <v>1967</v>
      </c>
      <c r="I1978" s="598">
        <f t="shared" si="472"/>
        <v>0</v>
      </c>
      <c r="J1978" s="598">
        <f t="shared" si="480"/>
        <v>0</v>
      </c>
      <c r="K1978" s="598">
        <f t="shared" si="473"/>
        <v>0</v>
      </c>
      <c r="L1978" s="598">
        <f t="shared" si="474"/>
        <v>0</v>
      </c>
      <c r="M1978" s="598">
        <f t="shared" si="466"/>
        <v>0</v>
      </c>
      <c r="N1978" s="598">
        <f t="shared" si="475"/>
        <v>0</v>
      </c>
      <c r="V1978" s="598">
        <f t="shared" si="476"/>
        <v>0</v>
      </c>
      <c r="W1978" s="612">
        <f t="shared" si="477"/>
        <v>1967</v>
      </c>
      <c r="X1978" s="610"/>
      <c r="Y1978" s="610"/>
      <c r="AC1978">
        <f t="shared" si="467"/>
        <v>1905</v>
      </c>
      <c r="AD1978">
        <f t="shared" si="468"/>
        <v>5</v>
      </c>
      <c r="AE1978">
        <f t="shared" si="469"/>
        <v>0</v>
      </c>
      <c r="AF1978">
        <f>SUM($AE$10:AE1978)</f>
        <v>0</v>
      </c>
      <c r="AG1978">
        <f t="shared" si="470"/>
        <v>0</v>
      </c>
    </row>
    <row r="1979" spans="6:33" x14ac:dyDescent="0.2">
      <c r="F1979" s="610">
        <f t="shared" si="478"/>
        <v>1905</v>
      </c>
      <c r="G1979">
        <f t="shared" si="479"/>
        <v>1968</v>
      </c>
      <c r="H1979" s="612">
        <f t="shared" si="471"/>
        <v>1968</v>
      </c>
      <c r="I1979" s="598">
        <f t="shared" si="472"/>
        <v>0</v>
      </c>
      <c r="J1979" s="598">
        <f t="shared" si="480"/>
        <v>0</v>
      </c>
      <c r="K1979" s="598">
        <f t="shared" si="473"/>
        <v>0</v>
      </c>
      <c r="L1979" s="598">
        <f t="shared" si="474"/>
        <v>0</v>
      </c>
      <c r="M1979" s="598">
        <f t="shared" si="466"/>
        <v>0</v>
      </c>
      <c r="N1979" s="598">
        <f t="shared" si="475"/>
        <v>0</v>
      </c>
      <c r="V1979" s="598">
        <f t="shared" si="476"/>
        <v>0</v>
      </c>
      <c r="W1979" s="612">
        <f t="shared" si="477"/>
        <v>1968</v>
      </c>
      <c r="X1979" s="610"/>
      <c r="Y1979" s="610"/>
      <c r="AC1979">
        <f t="shared" si="467"/>
        <v>1905</v>
      </c>
      <c r="AD1979">
        <f t="shared" si="468"/>
        <v>5</v>
      </c>
      <c r="AE1979">
        <f t="shared" si="469"/>
        <v>0</v>
      </c>
      <c r="AF1979">
        <f>SUM($AE$10:AE1979)</f>
        <v>0</v>
      </c>
      <c r="AG1979">
        <f t="shared" si="470"/>
        <v>0</v>
      </c>
    </row>
    <row r="1980" spans="6:33" x14ac:dyDescent="0.2">
      <c r="F1980" s="610">
        <f t="shared" si="478"/>
        <v>1905</v>
      </c>
      <c r="G1980">
        <f t="shared" si="479"/>
        <v>1969</v>
      </c>
      <c r="H1980" s="612">
        <f t="shared" si="471"/>
        <v>1969</v>
      </c>
      <c r="I1980" s="598">
        <f t="shared" si="472"/>
        <v>0</v>
      </c>
      <c r="J1980" s="598">
        <f t="shared" si="480"/>
        <v>0</v>
      </c>
      <c r="K1980" s="598">
        <f t="shared" si="473"/>
        <v>0</v>
      </c>
      <c r="L1980" s="598">
        <f t="shared" si="474"/>
        <v>0</v>
      </c>
      <c r="M1980" s="598">
        <f t="shared" si="466"/>
        <v>0</v>
      </c>
      <c r="N1980" s="598">
        <f t="shared" si="475"/>
        <v>0</v>
      </c>
      <c r="V1980" s="598">
        <f t="shared" si="476"/>
        <v>0</v>
      </c>
      <c r="W1980" s="612">
        <f t="shared" si="477"/>
        <v>1969</v>
      </c>
      <c r="X1980" s="610"/>
      <c r="Y1980" s="610"/>
      <c r="AC1980">
        <f t="shared" si="467"/>
        <v>1905</v>
      </c>
      <c r="AD1980">
        <f t="shared" si="468"/>
        <v>5</v>
      </c>
      <c r="AE1980">
        <f t="shared" si="469"/>
        <v>0</v>
      </c>
      <c r="AF1980">
        <f>SUM($AE$10:AE1980)</f>
        <v>0</v>
      </c>
      <c r="AG1980">
        <f t="shared" si="470"/>
        <v>0</v>
      </c>
    </row>
    <row r="1981" spans="6:33" x14ac:dyDescent="0.2">
      <c r="F1981" s="610">
        <f t="shared" si="478"/>
        <v>1905</v>
      </c>
      <c r="G1981">
        <f t="shared" si="479"/>
        <v>1970</v>
      </c>
      <c r="H1981" s="612">
        <f t="shared" si="471"/>
        <v>1970</v>
      </c>
      <c r="I1981" s="598">
        <f t="shared" si="472"/>
        <v>0</v>
      </c>
      <c r="J1981" s="598">
        <f t="shared" si="480"/>
        <v>0</v>
      </c>
      <c r="K1981" s="598">
        <f t="shared" si="473"/>
        <v>0</v>
      </c>
      <c r="L1981" s="598">
        <f t="shared" si="474"/>
        <v>0</v>
      </c>
      <c r="M1981" s="598">
        <f t="shared" si="466"/>
        <v>0</v>
      </c>
      <c r="N1981" s="598">
        <f t="shared" si="475"/>
        <v>0</v>
      </c>
      <c r="V1981" s="598">
        <f t="shared" si="476"/>
        <v>0</v>
      </c>
      <c r="W1981" s="612">
        <f t="shared" si="477"/>
        <v>1970</v>
      </c>
      <c r="X1981" s="610"/>
      <c r="Y1981" s="610"/>
      <c r="AC1981">
        <f t="shared" si="467"/>
        <v>1905</v>
      </c>
      <c r="AD1981">
        <f t="shared" si="468"/>
        <v>5</v>
      </c>
      <c r="AE1981">
        <f t="shared" si="469"/>
        <v>0</v>
      </c>
      <c r="AF1981">
        <f>SUM($AE$10:AE1981)</f>
        <v>0</v>
      </c>
      <c r="AG1981">
        <f t="shared" si="470"/>
        <v>0</v>
      </c>
    </row>
    <row r="1982" spans="6:33" x14ac:dyDescent="0.2">
      <c r="F1982" s="610">
        <f t="shared" si="478"/>
        <v>1905</v>
      </c>
      <c r="G1982">
        <f t="shared" si="479"/>
        <v>1971</v>
      </c>
      <c r="H1982" s="612">
        <f t="shared" si="471"/>
        <v>1971</v>
      </c>
      <c r="I1982" s="598">
        <f t="shared" si="472"/>
        <v>0</v>
      </c>
      <c r="J1982" s="598">
        <f t="shared" si="480"/>
        <v>0</v>
      </c>
      <c r="K1982" s="598">
        <f t="shared" si="473"/>
        <v>0</v>
      </c>
      <c r="L1982" s="598">
        <f t="shared" si="474"/>
        <v>0</v>
      </c>
      <c r="M1982" s="598">
        <f t="shared" si="466"/>
        <v>0</v>
      </c>
      <c r="N1982" s="598">
        <f t="shared" si="475"/>
        <v>0</v>
      </c>
      <c r="V1982" s="598">
        <f t="shared" si="476"/>
        <v>0</v>
      </c>
      <c r="W1982" s="612">
        <f t="shared" si="477"/>
        <v>1971</v>
      </c>
      <c r="X1982" s="610"/>
      <c r="Y1982" s="610"/>
      <c r="AC1982">
        <f t="shared" si="467"/>
        <v>1905</v>
      </c>
      <c r="AD1982">
        <f t="shared" si="468"/>
        <v>5</v>
      </c>
      <c r="AE1982">
        <f t="shared" si="469"/>
        <v>0</v>
      </c>
      <c r="AF1982">
        <f>SUM($AE$10:AE1982)</f>
        <v>0</v>
      </c>
      <c r="AG1982">
        <f t="shared" si="470"/>
        <v>0</v>
      </c>
    </row>
    <row r="1983" spans="6:33" x14ac:dyDescent="0.2">
      <c r="F1983" s="610">
        <f t="shared" si="478"/>
        <v>1905</v>
      </c>
      <c r="G1983">
        <f t="shared" si="479"/>
        <v>1972</v>
      </c>
      <c r="H1983" s="612">
        <f t="shared" si="471"/>
        <v>1972</v>
      </c>
      <c r="I1983" s="598">
        <f t="shared" si="472"/>
        <v>0</v>
      </c>
      <c r="J1983" s="598">
        <f t="shared" si="480"/>
        <v>0</v>
      </c>
      <c r="K1983" s="598">
        <f t="shared" si="473"/>
        <v>0</v>
      </c>
      <c r="L1983" s="598">
        <f t="shared" si="474"/>
        <v>0</v>
      </c>
      <c r="M1983" s="598">
        <f t="shared" si="466"/>
        <v>0</v>
      </c>
      <c r="N1983" s="598">
        <f t="shared" si="475"/>
        <v>0</v>
      </c>
      <c r="V1983" s="598">
        <f t="shared" si="476"/>
        <v>0</v>
      </c>
      <c r="W1983" s="612">
        <f t="shared" si="477"/>
        <v>1972</v>
      </c>
      <c r="X1983" s="610"/>
      <c r="Y1983" s="610"/>
      <c r="AC1983">
        <f t="shared" si="467"/>
        <v>1905</v>
      </c>
      <c r="AD1983">
        <f t="shared" si="468"/>
        <v>5</v>
      </c>
      <c r="AE1983">
        <f t="shared" si="469"/>
        <v>0</v>
      </c>
      <c r="AF1983">
        <f>SUM($AE$10:AE1983)</f>
        <v>0</v>
      </c>
      <c r="AG1983">
        <f t="shared" si="470"/>
        <v>0</v>
      </c>
    </row>
    <row r="1984" spans="6:33" x14ac:dyDescent="0.2">
      <c r="F1984" s="610">
        <f t="shared" si="478"/>
        <v>1905</v>
      </c>
      <c r="G1984">
        <f t="shared" si="479"/>
        <v>1973</v>
      </c>
      <c r="H1984" s="612">
        <f t="shared" si="471"/>
        <v>1973</v>
      </c>
      <c r="I1984" s="598">
        <f t="shared" si="472"/>
        <v>0</v>
      </c>
      <c r="J1984" s="598">
        <f t="shared" si="480"/>
        <v>0</v>
      </c>
      <c r="K1984" s="598">
        <f t="shared" si="473"/>
        <v>0</v>
      </c>
      <c r="L1984" s="598">
        <f t="shared" si="474"/>
        <v>0</v>
      </c>
      <c r="M1984" s="598">
        <f t="shared" si="466"/>
        <v>0</v>
      </c>
      <c r="N1984" s="598">
        <f t="shared" si="475"/>
        <v>0</v>
      </c>
      <c r="V1984" s="598">
        <f t="shared" si="476"/>
        <v>0</v>
      </c>
      <c r="W1984" s="612">
        <f t="shared" si="477"/>
        <v>1973</v>
      </c>
      <c r="X1984" s="610"/>
      <c r="Y1984" s="610"/>
      <c r="AC1984">
        <f t="shared" si="467"/>
        <v>1905</v>
      </c>
      <c r="AD1984">
        <f t="shared" si="468"/>
        <v>5</v>
      </c>
      <c r="AE1984">
        <f t="shared" si="469"/>
        <v>0</v>
      </c>
      <c r="AF1984">
        <f>SUM($AE$10:AE1984)</f>
        <v>0</v>
      </c>
      <c r="AG1984">
        <f t="shared" si="470"/>
        <v>0</v>
      </c>
    </row>
    <row r="1985" spans="6:33" x14ac:dyDescent="0.2">
      <c r="F1985" s="610">
        <f t="shared" si="478"/>
        <v>1905</v>
      </c>
      <c r="G1985">
        <f t="shared" si="479"/>
        <v>1974</v>
      </c>
      <c r="H1985" s="612">
        <f t="shared" si="471"/>
        <v>1974</v>
      </c>
      <c r="I1985" s="598">
        <f t="shared" si="472"/>
        <v>0</v>
      </c>
      <c r="J1985" s="598">
        <f t="shared" si="480"/>
        <v>0</v>
      </c>
      <c r="K1985" s="598">
        <f t="shared" si="473"/>
        <v>0</v>
      </c>
      <c r="L1985" s="598">
        <f t="shared" si="474"/>
        <v>0</v>
      </c>
      <c r="M1985" s="598">
        <f t="shared" si="466"/>
        <v>0</v>
      </c>
      <c r="N1985" s="598">
        <f t="shared" si="475"/>
        <v>0</v>
      </c>
      <c r="V1985" s="598">
        <f t="shared" si="476"/>
        <v>0</v>
      </c>
      <c r="W1985" s="612">
        <f t="shared" si="477"/>
        <v>1974</v>
      </c>
      <c r="X1985" s="610"/>
      <c r="Y1985" s="610"/>
      <c r="AC1985">
        <f t="shared" si="467"/>
        <v>1905</v>
      </c>
      <c r="AD1985">
        <f t="shared" si="468"/>
        <v>5</v>
      </c>
      <c r="AE1985">
        <f t="shared" si="469"/>
        <v>0</v>
      </c>
      <c r="AF1985">
        <f>SUM($AE$10:AE1985)</f>
        <v>0</v>
      </c>
      <c r="AG1985">
        <f t="shared" si="470"/>
        <v>0</v>
      </c>
    </row>
    <row r="1986" spans="6:33" x14ac:dyDescent="0.2">
      <c r="F1986" s="610">
        <f t="shared" si="478"/>
        <v>1905</v>
      </c>
      <c r="G1986">
        <f t="shared" si="479"/>
        <v>1975</v>
      </c>
      <c r="H1986" s="612">
        <f t="shared" si="471"/>
        <v>1975</v>
      </c>
      <c r="I1986" s="598">
        <f t="shared" si="472"/>
        <v>0</v>
      </c>
      <c r="J1986" s="598">
        <f t="shared" si="480"/>
        <v>0</v>
      </c>
      <c r="K1986" s="598">
        <f t="shared" si="473"/>
        <v>0</v>
      </c>
      <c r="L1986" s="598">
        <f t="shared" si="474"/>
        <v>0</v>
      </c>
      <c r="M1986" s="598">
        <f t="shared" si="466"/>
        <v>0</v>
      </c>
      <c r="N1986" s="598">
        <f t="shared" si="475"/>
        <v>0</v>
      </c>
      <c r="V1986" s="598">
        <f t="shared" si="476"/>
        <v>0</v>
      </c>
      <c r="W1986" s="612">
        <f t="shared" si="477"/>
        <v>1975</v>
      </c>
      <c r="X1986" s="610"/>
      <c r="Y1986" s="610"/>
      <c r="AC1986">
        <f t="shared" si="467"/>
        <v>1905</v>
      </c>
      <c r="AD1986">
        <f t="shared" si="468"/>
        <v>5</v>
      </c>
      <c r="AE1986">
        <f t="shared" si="469"/>
        <v>0</v>
      </c>
      <c r="AF1986">
        <f>SUM($AE$10:AE1986)</f>
        <v>0</v>
      </c>
      <c r="AG1986">
        <f t="shared" si="470"/>
        <v>0</v>
      </c>
    </row>
    <row r="1987" spans="6:33" x14ac:dyDescent="0.2">
      <c r="F1987" s="610">
        <f t="shared" si="478"/>
        <v>1905</v>
      </c>
      <c r="G1987">
        <f t="shared" si="479"/>
        <v>1976</v>
      </c>
      <c r="H1987" s="612">
        <f t="shared" si="471"/>
        <v>1976</v>
      </c>
      <c r="I1987" s="598">
        <f t="shared" si="472"/>
        <v>0</v>
      </c>
      <c r="J1987" s="598">
        <f t="shared" si="480"/>
        <v>0</v>
      </c>
      <c r="K1987" s="598">
        <f t="shared" si="473"/>
        <v>0</v>
      </c>
      <c r="L1987" s="598">
        <f t="shared" si="474"/>
        <v>0</v>
      </c>
      <c r="M1987" s="598">
        <f t="shared" si="466"/>
        <v>0</v>
      </c>
      <c r="N1987" s="598">
        <f t="shared" si="475"/>
        <v>0</v>
      </c>
      <c r="V1987" s="598">
        <f t="shared" si="476"/>
        <v>0</v>
      </c>
      <c r="W1987" s="612">
        <f t="shared" si="477"/>
        <v>1976</v>
      </c>
      <c r="X1987" s="610"/>
      <c r="Y1987" s="610"/>
      <c r="AC1987">
        <f t="shared" si="467"/>
        <v>1905</v>
      </c>
      <c r="AD1987">
        <f t="shared" si="468"/>
        <v>5</v>
      </c>
      <c r="AE1987">
        <f t="shared" si="469"/>
        <v>0</v>
      </c>
      <c r="AF1987">
        <f>SUM($AE$10:AE1987)</f>
        <v>0</v>
      </c>
      <c r="AG1987">
        <f t="shared" si="470"/>
        <v>0</v>
      </c>
    </row>
    <row r="1988" spans="6:33" x14ac:dyDescent="0.2">
      <c r="F1988" s="610">
        <f t="shared" si="478"/>
        <v>1905</v>
      </c>
      <c r="G1988">
        <f t="shared" si="479"/>
        <v>1977</v>
      </c>
      <c r="H1988" s="612">
        <f t="shared" si="471"/>
        <v>1977</v>
      </c>
      <c r="I1988" s="598">
        <f t="shared" si="472"/>
        <v>0</v>
      </c>
      <c r="J1988" s="598">
        <f t="shared" si="480"/>
        <v>0</v>
      </c>
      <c r="K1988" s="598">
        <f t="shared" si="473"/>
        <v>0</v>
      </c>
      <c r="L1988" s="598">
        <f t="shared" si="474"/>
        <v>0</v>
      </c>
      <c r="M1988" s="598">
        <f t="shared" si="466"/>
        <v>0</v>
      </c>
      <c r="N1988" s="598">
        <f t="shared" si="475"/>
        <v>0</v>
      </c>
      <c r="V1988" s="598">
        <f t="shared" si="476"/>
        <v>0</v>
      </c>
      <c r="W1988" s="612">
        <f t="shared" si="477"/>
        <v>1977</v>
      </c>
      <c r="X1988" s="610"/>
      <c r="Y1988" s="610"/>
      <c r="AC1988">
        <f t="shared" si="467"/>
        <v>1905</v>
      </c>
      <c r="AD1988">
        <f t="shared" si="468"/>
        <v>5</v>
      </c>
      <c r="AE1988">
        <f t="shared" si="469"/>
        <v>0</v>
      </c>
      <c r="AF1988">
        <f>SUM($AE$10:AE1988)</f>
        <v>0</v>
      </c>
      <c r="AG1988">
        <f t="shared" si="470"/>
        <v>0</v>
      </c>
    </row>
    <row r="1989" spans="6:33" x14ac:dyDescent="0.2">
      <c r="F1989" s="610">
        <f t="shared" si="478"/>
        <v>1905</v>
      </c>
      <c r="G1989">
        <f t="shared" si="479"/>
        <v>1978</v>
      </c>
      <c r="H1989" s="612">
        <f t="shared" si="471"/>
        <v>1978</v>
      </c>
      <c r="I1989" s="598">
        <f t="shared" si="472"/>
        <v>0</v>
      </c>
      <c r="J1989" s="598">
        <f t="shared" si="480"/>
        <v>0</v>
      </c>
      <c r="K1989" s="598">
        <f t="shared" si="473"/>
        <v>0</v>
      </c>
      <c r="L1989" s="598">
        <f t="shared" si="474"/>
        <v>0</v>
      </c>
      <c r="M1989" s="598">
        <f t="shared" si="466"/>
        <v>0</v>
      </c>
      <c r="N1989" s="598">
        <f t="shared" si="475"/>
        <v>0</v>
      </c>
      <c r="V1989" s="598">
        <f t="shared" si="476"/>
        <v>0</v>
      </c>
      <c r="W1989" s="612">
        <f t="shared" si="477"/>
        <v>1978</v>
      </c>
      <c r="X1989" s="610"/>
      <c r="Y1989" s="610"/>
      <c r="AC1989">
        <f t="shared" si="467"/>
        <v>1905</v>
      </c>
      <c r="AD1989">
        <f t="shared" si="468"/>
        <v>5</v>
      </c>
      <c r="AE1989">
        <f t="shared" si="469"/>
        <v>0</v>
      </c>
      <c r="AF1989">
        <f>SUM($AE$10:AE1989)</f>
        <v>0</v>
      </c>
      <c r="AG1989">
        <f t="shared" si="470"/>
        <v>0</v>
      </c>
    </row>
    <row r="1990" spans="6:33" x14ac:dyDescent="0.2">
      <c r="F1990" s="610">
        <f t="shared" si="478"/>
        <v>1905</v>
      </c>
      <c r="G1990">
        <f t="shared" si="479"/>
        <v>1979</v>
      </c>
      <c r="H1990" s="612">
        <f t="shared" si="471"/>
        <v>1979</v>
      </c>
      <c r="I1990" s="598">
        <f t="shared" si="472"/>
        <v>0</v>
      </c>
      <c r="J1990" s="598">
        <f t="shared" si="480"/>
        <v>0</v>
      </c>
      <c r="K1990" s="598">
        <f t="shared" si="473"/>
        <v>0</v>
      </c>
      <c r="L1990" s="598">
        <f t="shared" si="474"/>
        <v>0</v>
      </c>
      <c r="M1990" s="598">
        <f t="shared" si="466"/>
        <v>0</v>
      </c>
      <c r="N1990" s="598">
        <f t="shared" si="475"/>
        <v>0</v>
      </c>
      <c r="V1990" s="598">
        <f t="shared" si="476"/>
        <v>0</v>
      </c>
      <c r="W1990" s="612">
        <f t="shared" si="477"/>
        <v>1979</v>
      </c>
      <c r="X1990" s="610"/>
      <c r="Y1990" s="610"/>
      <c r="AC1990">
        <f t="shared" si="467"/>
        <v>1905</v>
      </c>
      <c r="AD1990">
        <f t="shared" si="468"/>
        <v>6</v>
      </c>
      <c r="AE1990">
        <f t="shared" si="469"/>
        <v>0</v>
      </c>
      <c r="AF1990">
        <f>SUM($AE$10:AE1990)</f>
        <v>0</v>
      </c>
      <c r="AG1990">
        <f t="shared" si="470"/>
        <v>0</v>
      </c>
    </row>
    <row r="1991" spans="6:33" x14ac:dyDescent="0.2">
      <c r="F1991" s="610">
        <f t="shared" si="478"/>
        <v>1905</v>
      </c>
      <c r="G1991">
        <f t="shared" si="479"/>
        <v>1980</v>
      </c>
      <c r="H1991" s="612">
        <f t="shared" si="471"/>
        <v>1980</v>
      </c>
      <c r="I1991" s="598">
        <f t="shared" si="472"/>
        <v>0</v>
      </c>
      <c r="J1991" s="598">
        <f t="shared" si="480"/>
        <v>0</v>
      </c>
      <c r="K1991" s="598">
        <f t="shared" si="473"/>
        <v>0</v>
      </c>
      <c r="L1991" s="598">
        <f t="shared" si="474"/>
        <v>0</v>
      </c>
      <c r="M1991" s="598">
        <f t="shared" si="466"/>
        <v>0</v>
      </c>
      <c r="N1991" s="598">
        <f t="shared" si="475"/>
        <v>0</v>
      </c>
      <c r="V1991" s="598">
        <f t="shared" si="476"/>
        <v>0</v>
      </c>
      <c r="W1991" s="612">
        <f t="shared" si="477"/>
        <v>1980</v>
      </c>
      <c r="X1991" s="610"/>
      <c r="Y1991" s="610"/>
      <c r="AC1991">
        <f t="shared" si="467"/>
        <v>1905</v>
      </c>
      <c r="AD1991">
        <f t="shared" si="468"/>
        <v>6</v>
      </c>
      <c r="AE1991">
        <f t="shared" si="469"/>
        <v>0</v>
      </c>
      <c r="AF1991">
        <f>SUM($AE$10:AE1991)</f>
        <v>0</v>
      </c>
      <c r="AG1991">
        <f t="shared" si="470"/>
        <v>0</v>
      </c>
    </row>
    <row r="1992" spans="6:33" x14ac:dyDescent="0.2">
      <c r="F1992" s="610">
        <f t="shared" si="478"/>
        <v>1905</v>
      </c>
      <c r="G1992">
        <f t="shared" si="479"/>
        <v>1981</v>
      </c>
      <c r="H1992" s="612">
        <f t="shared" si="471"/>
        <v>1981</v>
      </c>
      <c r="I1992" s="598">
        <f t="shared" si="472"/>
        <v>0</v>
      </c>
      <c r="J1992" s="598">
        <f t="shared" si="480"/>
        <v>0</v>
      </c>
      <c r="K1992" s="598">
        <f t="shared" si="473"/>
        <v>0</v>
      </c>
      <c r="L1992" s="598">
        <f t="shared" si="474"/>
        <v>0</v>
      </c>
      <c r="M1992" s="598">
        <f t="shared" si="466"/>
        <v>0</v>
      </c>
      <c r="N1992" s="598">
        <f t="shared" si="475"/>
        <v>0</v>
      </c>
      <c r="V1992" s="598">
        <f t="shared" si="476"/>
        <v>0</v>
      </c>
      <c r="W1992" s="612">
        <f t="shared" si="477"/>
        <v>1981</v>
      </c>
      <c r="X1992" s="610"/>
      <c r="Y1992" s="610"/>
      <c r="AC1992">
        <f t="shared" si="467"/>
        <v>1905</v>
      </c>
      <c r="AD1992">
        <f t="shared" si="468"/>
        <v>6</v>
      </c>
      <c r="AE1992">
        <f t="shared" si="469"/>
        <v>0</v>
      </c>
      <c r="AF1992">
        <f>SUM($AE$10:AE1992)</f>
        <v>0</v>
      </c>
      <c r="AG1992">
        <f t="shared" si="470"/>
        <v>0</v>
      </c>
    </row>
    <row r="1993" spans="6:33" x14ac:dyDescent="0.2">
      <c r="F1993" s="610">
        <f t="shared" si="478"/>
        <v>1905</v>
      </c>
      <c r="G1993">
        <f t="shared" si="479"/>
        <v>1982</v>
      </c>
      <c r="H1993" s="612">
        <f t="shared" si="471"/>
        <v>1982</v>
      </c>
      <c r="I1993" s="598">
        <f t="shared" si="472"/>
        <v>0</v>
      </c>
      <c r="J1993" s="598">
        <f t="shared" si="480"/>
        <v>0</v>
      </c>
      <c r="K1993" s="598">
        <f t="shared" si="473"/>
        <v>0</v>
      </c>
      <c r="L1993" s="598">
        <f t="shared" si="474"/>
        <v>0</v>
      </c>
      <c r="M1993" s="598">
        <f t="shared" si="466"/>
        <v>0</v>
      </c>
      <c r="N1993" s="598">
        <f t="shared" si="475"/>
        <v>0</v>
      </c>
      <c r="V1993" s="598">
        <f t="shared" si="476"/>
        <v>0</v>
      </c>
      <c r="W1993" s="612">
        <f t="shared" si="477"/>
        <v>1982</v>
      </c>
      <c r="X1993" s="610"/>
      <c r="Y1993" s="610"/>
      <c r="AC1993">
        <f t="shared" si="467"/>
        <v>1905</v>
      </c>
      <c r="AD1993">
        <f t="shared" si="468"/>
        <v>6</v>
      </c>
      <c r="AE1993">
        <f t="shared" si="469"/>
        <v>0</v>
      </c>
      <c r="AF1993">
        <f>SUM($AE$10:AE1993)</f>
        <v>0</v>
      </c>
      <c r="AG1993">
        <f t="shared" si="470"/>
        <v>0</v>
      </c>
    </row>
    <row r="1994" spans="6:33" x14ac:dyDescent="0.2">
      <c r="F1994" s="610">
        <f t="shared" si="478"/>
        <v>1905</v>
      </c>
      <c r="G1994">
        <f t="shared" si="479"/>
        <v>1983</v>
      </c>
      <c r="H1994" s="612">
        <f t="shared" si="471"/>
        <v>1983</v>
      </c>
      <c r="I1994" s="598">
        <f t="shared" si="472"/>
        <v>0</v>
      </c>
      <c r="J1994" s="598">
        <f t="shared" si="480"/>
        <v>0</v>
      </c>
      <c r="K1994" s="598">
        <f t="shared" si="473"/>
        <v>0</v>
      </c>
      <c r="L1994" s="598">
        <f t="shared" si="474"/>
        <v>0</v>
      </c>
      <c r="M1994" s="598">
        <f t="shared" si="466"/>
        <v>0</v>
      </c>
      <c r="N1994" s="598">
        <f t="shared" si="475"/>
        <v>0</v>
      </c>
      <c r="V1994" s="598">
        <f t="shared" si="476"/>
        <v>0</v>
      </c>
      <c r="W1994" s="612">
        <f t="shared" si="477"/>
        <v>1983</v>
      </c>
      <c r="X1994" s="610"/>
      <c r="Y1994" s="610"/>
      <c r="AC1994">
        <f t="shared" si="467"/>
        <v>1905</v>
      </c>
      <c r="AD1994">
        <f t="shared" si="468"/>
        <v>6</v>
      </c>
      <c r="AE1994">
        <f t="shared" si="469"/>
        <v>0</v>
      </c>
      <c r="AF1994">
        <f>SUM($AE$10:AE1994)</f>
        <v>0</v>
      </c>
      <c r="AG1994">
        <f t="shared" si="470"/>
        <v>0</v>
      </c>
    </row>
    <row r="1995" spans="6:33" x14ac:dyDescent="0.2">
      <c r="F1995" s="610">
        <f t="shared" si="478"/>
        <v>1905</v>
      </c>
      <c r="G1995">
        <f t="shared" si="479"/>
        <v>1984</v>
      </c>
      <c r="H1995" s="612">
        <f t="shared" si="471"/>
        <v>1984</v>
      </c>
      <c r="I1995" s="598">
        <f t="shared" si="472"/>
        <v>0</v>
      </c>
      <c r="J1995" s="598">
        <f t="shared" si="480"/>
        <v>0</v>
      </c>
      <c r="K1995" s="598">
        <f t="shared" si="473"/>
        <v>0</v>
      </c>
      <c r="L1995" s="598">
        <f t="shared" si="474"/>
        <v>0</v>
      </c>
      <c r="M1995" s="598">
        <f t="shared" ref="M1995:M2058" si="481">IF(AND(H1995&gt;$C$7,H1995&lt;$C$8),$C$5,0)</f>
        <v>0</v>
      </c>
      <c r="N1995" s="598">
        <f t="shared" si="475"/>
        <v>0</v>
      </c>
      <c r="V1995" s="598">
        <f t="shared" si="476"/>
        <v>0</v>
      </c>
      <c r="W1995" s="612">
        <f t="shared" si="477"/>
        <v>1984</v>
      </c>
      <c r="X1995" s="610"/>
      <c r="Y1995" s="610"/>
      <c r="AC1995">
        <f t="shared" ref="AC1995:AC2058" si="482">YEAR(H1995)</f>
        <v>1905</v>
      </c>
      <c r="AD1995">
        <f t="shared" ref="AD1995:AD2058" si="483">MONTH(H1995)</f>
        <v>6</v>
      </c>
      <c r="AE1995">
        <f t="shared" ref="AE1995:AE2058" si="484">IF(AND(AD1995&lt;&gt;AD1994,H1994&gt;=$C$6,H1995&lt;=$C$7),$C$11,0)</f>
        <v>0</v>
      </c>
      <c r="AF1995">
        <f>SUM($AE$10:AE1995)</f>
        <v>0</v>
      </c>
      <c r="AG1995">
        <f t="shared" ref="AG1995:AG2058" si="485">IF(G1995&lt;=$C$9,$D$4*IF(H1995&lt;=$C$7,AF1995,0),0)</f>
        <v>0</v>
      </c>
    </row>
    <row r="1996" spans="6:33" x14ac:dyDescent="0.2">
      <c r="F1996" s="610">
        <f t="shared" si="478"/>
        <v>1905</v>
      </c>
      <c r="G1996">
        <f t="shared" si="479"/>
        <v>1985</v>
      </c>
      <c r="H1996" s="612">
        <f t="shared" ref="H1996:H2059" si="486">$C$6+G1996</f>
        <v>1985</v>
      </c>
      <c r="I1996" s="598">
        <f t="shared" ref="I1996:I2059" si="487">IF(H1996&lt;=$C$7,G1996*($C$5/$C$9),0)</f>
        <v>0</v>
      </c>
      <c r="J1996" s="598">
        <f t="shared" si="480"/>
        <v>0</v>
      </c>
      <c r="K1996" s="598">
        <f t="shared" ref="K1996:K2059" si="488">IF(G1996&lt;=$C$9,I1996*$D$4,0)</f>
        <v>0</v>
      </c>
      <c r="L1996" s="598">
        <f t="shared" ref="L1996:L2059" si="489">IF(G1996&lt;=$C$9,$D$4*IF(H1996&lt;=$C$7,J1996,0),0)</f>
        <v>0</v>
      </c>
      <c r="M1996" s="598">
        <f t="shared" si="481"/>
        <v>0</v>
      </c>
      <c r="N1996" s="598">
        <f t="shared" ref="N1996:N2059" si="490">IF(AND(H1996&gt;$C$7,H1996&lt;$C$8),$C$5*$D$4,0)</f>
        <v>0</v>
      </c>
      <c r="V1996" s="598">
        <f t="shared" ref="V1996:V2059" si="491">IF(I1996-I1995+M1996-M1995&lt;0,0,I1996-I1995+M1996-M1995)</f>
        <v>0</v>
      </c>
      <c r="W1996" s="612">
        <f t="shared" ref="W1996:W2059" si="492">H1996</f>
        <v>1985</v>
      </c>
      <c r="X1996" s="610"/>
      <c r="Y1996" s="610"/>
      <c r="AC1996">
        <f t="shared" si="482"/>
        <v>1905</v>
      </c>
      <c r="AD1996">
        <f t="shared" si="483"/>
        <v>6</v>
      </c>
      <c r="AE1996">
        <f t="shared" si="484"/>
        <v>0</v>
      </c>
      <c r="AF1996">
        <f>SUM($AE$10:AE1996)</f>
        <v>0</v>
      </c>
      <c r="AG1996">
        <f t="shared" si="485"/>
        <v>0</v>
      </c>
    </row>
    <row r="1997" spans="6:33" x14ac:dyDescent="0.2">
      <c r="F1997" s="610">
        <f t="shared" ref="F1997:F2060" si="493">YEAR(H1997)</f>
        <v>1905</v>
      </c>
      <c r="G1997">
        <f t="shared" ref="G1997:G2060" si="494">1+G1996</f>
        <v>1986</v>
      </c>
      <c r="H1997" s="612">
        <f t="shared" si="486"/>
        <v>1986</v>
      </c>
      <c r="I1997" s="598">
        <f t="shared" si="487"/>
        <v>0</v>
      </c>
      <c r="J1997" s="598">
        <f t="shared" ref="J1997:J2060" si="495">IF(H1997&lt;=$C$7,$C$5/2,0)</f>
        <v>0</v>
      </c>
      <c r="K1997" s="598">
        <f t="shared" si="488"/>
        <v>0</v>
      </c>
      <c r="L1997" s="598">
        <f t="shared" si="489"/>
        <v>0</v>
      </c>
      <c r="M1997" s="598">
        <f t="shared" si="481"/>
        <v>0</v>
      </c>
      <c r="N1997" s="598">
        <f t="shared" si="490"/>
        <v>0</v>
      </c>
      <c r="V1997" s="598">
        <f t="shared" si="491"/>
        <v>0</v>
      </c>
      <c r="W1997" s="612">
        <f t="shared" si="492"/>
        <v>1986</v>
      </c>
      <c r="X1997" s="610"/>
      <c r="Y1997" s="610"/>
      <c r="AC1997">
        <f t="shared" si="482"/>
        <v>1905</v>
      </c>
      <c r="AD1997">
        <f t="shared" si="483"/>
        <v>6</v>
      </c>
      <c r="AE1997">
        <f t="shared" si="484"/>
        <v>0</v>
      </c>
      <c r="AF1997">
        <f>SUM($AE$10:AE1997)</f>
        <v>0</v>
      </c>
      <c r="AG1997">
        <f t="shared" si="485"/>
        <v>0</v>
      </c>
    </row>
    <row r="1998" spans="6:33" x14ac:dyDescent="0.2">
      <c r="F1998" s="610">
        <f t="shared" si="493"/>
        <v>1905</v>
      </c>
      <c r="G1998">
        <f t="shared" si="494"/>
        <v>1987</v>
      </c>
      <c r="H1998" s="612">
        <f t="shared" si="486"/>
        <v>1987</v>
      </c>
      <c r="I1998" s="598">
        <f t="shared" si="487"/>
        <v>0</v>
      </c>
      <c r="J1998" s="598">
        <f t="shared" si="495"/>
        <v>0</v>
      </c>
      <c r="K1998" s="598">
        <f t="shared" si="488"/>
        <v>0</v>
      </c>
      <c r="L1998" s="598">
        <f t="shared" si="489"/>
        <v>0</v>
      </c>
      <c r="M1998" s="598">
        <f t="shared" si="481"/>
        <v>0</v>
      </c>
      <c r="N1998" s="598">
        <f t="shared" si="490"/>
        <v>0</v>
      </c>
      <c r="V1998" s="598">
        <f t="shared" si="491"/>
        <v>0</v>
      </c>
      <c r="W1998" s="612">
        <f t="shared" si="492"/>
        <v>1987</v>
      </c>
      <c r="X1998" s="610"/>
      <c r="Y1998" s="610"/>
      <c r="AC1998">
        <f t="shared" si="482"/>
        <v>1905</v>
      </c>
      <c r="AD1998">
        <f t="shared" si="483"/>
        <v>6</v>
      </c>
      <c r="AE1998">
        <f t="shared" si="484"/>
        <v>0</v>
      </c>
      <c r="AF1998">
        <f>SUM($AE$10:AE1998)</f>
        <v>0</v>
      </c>
      <c r="AG1998">
        <f t="shared" si="485"/>
        <v>0</v>
      </c>
    </row>
    <row r="1999" spans="6:33" x14ac:dyDescent="0.2">
      <c r="F1999" s="610">
        <f t="shared" si="493"/>
        <v>1905</v>
      </c>
      <c r="G1999">
        <f t="shared" si="494"/>
        <v>1988</v>
      </c>
      <c r="H1999" s="612">
        <f t="shared" si="486"/>
        <v>1988</v>
      </c>
      <c r="I1999" s="598">
        <f t="shared" si="487"/>
        <v>0</v>
      </c>
      <c r="J1999" s="598">
        <f t="shared" si="495"/>
        <v>0</v>
      </c>
      <c r="K1999" s="598">
        <f t="shared" si="488"/>
        <v>0</v>
      </c>
      <c r="L1999" s="598">
        <f t="shared" si="489"/>
        <v>0</v>
      </c>
      <c r="M1999" s="598">
        <f t="shared" si="481"/>
        <v>0</v>
      </c>
      <c r="N1999" s="598">
        <f t="shared" si="490"/>
        <v>0</v>
      </c>
      <c r="V1999" s="598">
        <f t="shared" si="491"/>
        <v>0</v>
      </c>
      <c r="W1999" s="612">
        <f t="shared" si="492"/>
        <v>1988</v>
      </c>
      <c r="X1999" s="610"/>
      <c r="Y1999" s="610"/>
      <c r="AC1999">
        <f t="shared" si="482"/>
        <v>1905</v>
      </c>
      <c r="AD1999">
        <f t="shared" si="483"/>
        <v>6</v>
      </c>
      <c r="AE1999">
        <f t="shared" si="484"/>
        <v>0</v>
      </c>
      <c r="AF1999">
        <f>SUM($AE$10:AE1999)</f>
        <v>0</v>
      </c>
      <c r="AG1999">
        <f t="shared" si="485"/>
        <v>0</v>
      </c>
    </row>
    <row r="2000" spans="6:33" x14ac:dyDescent="0.2">
      <c r="F2000" s="610">
        <f t="shared" si="493"/>
        <v>1905</v>
      </c>
      <c r="G2000">
        <f t="shared" si="494"/>
        <v>1989</v>
      </c>
      <c r="H2000" s="612">
        <f t="shared" si="486"/>
        <v>1989</v>
      </c>
      <c r="I2000" s="598">
        <f t="shared" si="487"/>
        <v>0</v>
      </c>
      <c r="J2000" s="598">
        <f t="shared" si="495"/>
        <v>0</v>
      </c>
      <c r="K2000" s="598">
        <f t="shared" si="488"/>
        <v>0</v>
      </c>
      <c r="L2000" s="598">
        <f t="shared" si="489"/>
        <v>0</v>
      </c>
      <c r="M2000" s="598">
        <f t="shared" si="481"/>
        <v>0</v>
      </c>
      <c r="N2000" s="598">
        <f t="shared" si="490"/>
        <v>0</v>
      </c>
      <c r="V2000" s="598">
        <f t="shared" si="491"/>
        <v>0</v>
      </c>
      <c r="W2000" s="612">
        <f t="shared" si="492"/>
        <v>1989</v>
      </c>
      <c r="X2000" s="610"/>
      <c r="Y2000" s="610"/>
      <c r="AC2000">
        <f t="shared" si="482"/>
        <v>1905</v>
      </c>
      <c r="AD2000">
        <f t="shared" si="483"/>
        <v>6</v>
      </c>
      <c r="AE2000">
        <f t="shared" si="484"/>
        <v>0</v>
      </c>
      <c r="AF2000">
        <f>SUM($AE$10:AE2000)</f>
        <v>0</v>
      </c>
      <c r="AG2000">
        <f t="shared" si="485"/>
        <v>0</v>
      </c>
    </row>
    <row r="2001" spans="6:33" x14ac:dyDescent="0.2">
      <c r="F2001" s="610">
        <f t="shared" si="493"/>
        <v>1905</v>
      </c>
      <c r="G2001">
        <f t="shared" si="494"/>
        <v>1990</v>
      </c>
      <c r="H2001" s="612">
        <f t="shared" si="486"/>
        <v>1990</v>
      </c>
      <c r="I2001" s="598">
        <f t="shared" si="487"/>
        <v>0</v>
      </c>
      <c r="J2001" s="598">
        <f t="shared" si="495"/>
        <v>0</v>
      </c>
      <c r="K2001" s="598">
        <f t="shared" si="488"/>
        <v>0</v>
      </c>
      <c r="L2001" s="598">
        <f t="shared" si="489"/>
        <v>0</v>
      </c>
      <c r="M2001" s="598">
        <f t="shared" si="481"/>
        <v>0</v>
      </c>
      <c r="N2001" s="598">
        <f t="shared" si="490"/>
        <v>0</v>
      </c>
      <c r="V2001" s="598">
        <f t="shared" si="491"/>
        <v>0</v>
      </c>
      <c r="W2001" s="612">
        <f t="shared" si="492"/>
        <v>1990</v>
      </c>
      <c r="X2001" s="610"/>
      <c r="Y2001" s="610"/>
      <c r="AC2001">
        <f t="shared" si="482"/>
        <v>1905</v>
      </c>
      <c r="AD2001">
        <f t="shared" si="483"/>
        <v>6</v>
      </c>
      <c r="AE2001">
        <f t="shared" si="484"/>
        <v>0</v>
      </c>
      <c r="AF2001">
        <f>SUM($AE$10:AE2001)</f>
        <v>0</v>
      </c>
      <c r="AG2001">
        <f t="shared" si="485"/>
        <v>0</v>
      </c>
    </row>
    <row r="2002" spans="6:33" x14ac:dyDescent="0.2">
      <c r="F2002" s="610">
        <f t="shared" si="493"/>
        <v>1905</v>
      </c>
      <c r="G2002">
        <f t="shared" si="494"/>
        <v>1991</v>
      </c>
      <c r="H2002" s="612">
        <f t="shared" si="486"/>
        <v>1991</v>
      </c>
      <c r="I2002" s="598">
        <f t="shared" si="487"/>
        <v>0</v>
      </c>
      <c r="J2002" s="598">
        <f t="shared" si="495"/>
        <v>0</v>
      </c>
      <c r="K2002" s="598">
        <f t="shared" si="488"/>
        <v>0</v>
      </c>
      <c r="L2002" s="598">
        <f t="shared" si="489"/>
        <v>0</v>
      </c>
      <c r="M2002" s="598">
        <f t="shared" si="481"/>
        <v>0</v>
      </c>
      <c r="N2002" s="598">
        <f t="shared" si="490"/>
        <v>0</v>
      </c>
      <c r="V2002" s="598">
        <f t="shared" si="491"/>
        <v>0</v>
      </c>
      <c r="W2002" s="612">
        <f t="shared" si="492"/>
        <v>1991</v>
      </c>
      <c r="X2002" s="610"/>
      <c r="Y2002" s="610"/>
      <c r="AC2002">
        <f t="shared" si="482"/>
        <v>1905</v>
      </c>
      <c r="AD2002">
        <f t="shared" si="483"/>
        <v>6</v>
      </c>
      <c r="AE2002">
        <f t="shared" si="484"/>
        <v>0</v>
      </c>
      <c r="AF2002">
        <f>SUM($AE$10:AE2002)</f>
        <v>0</v>
      </c>
      <c r="AG2002">
        <f t="shared" si="485"/>
        <v>0</v>
      </c>
    </row>
    <row r="2003" spans="6:33" x14ac:dyDescent="0.2">
      <c r="F2003" s="610">
        <f t="shared" si="493"/>
        <v>1905</v>
      </c>
      <c r="G2003">
        <f t="shared" si="494"/>
        <v>1992</v>
      </c>
      <c r="H2003" s="612">
        <f t="shared" si="486"/>
        <v>1992</v>
      </c>
      <c r="I2003" s="598">
        <f t="shared" si="487"/>
        <v>0</v>
      </c>
      <c r="J2003" s="598">
        <f t="shared" si="495"/>
        <v>0</v>
      </c>
      <c r="K2003" s="598">
        <f t="shared" si="488"/>
        <v>0</v>
      </c>
      <c r="L2003" s="598">
        <f t="shared" si="489"/>
        <v>0</v>
      </c>
      <c r="M2003" s="598">
        <f t="shared" si="481"/>
        <v>0</v>
      </c>
      <c r="N2003" s="598">
        <f t="shared" si="490"/>
        <v>0</v>
      </c>
      <c r="V2003" s="598">
        <f t="shared" si="491"/>
        <v>0</v>
      </c>
      <c r="W2003" s="612">
        <f t="shared" si="492"/>
        <v>1992</v>
      </c>
      <c r="X2003" s="610"/>
      <c r="Y2003" s="610"/>
      <c r="AC2003">
        <f t="shared" si="482"/>
        <v>1905</v>
      </c>
      <c r="AD2003">
        <f t="shared" si="483"/>
        <v>6</v>
      </c>
      <c r="AE2003">
        <f t="shared" si="484"/>
        <v>0</v>
      </c>
      <c r="AF2003">
        <f>SUM($AE$10:AE2003)</f>
        <v>0</v>
      </c>
      <c r="AG2003">
        <f t="shared" si="485"/>
        <v>0</v>
      </c>
    </row>
    <row r="2004" spans="6:33" x14ac:dyDescent="0.2">
      <c r="F2004" s="610">
        <f t="shared" si="493"/>
        <v>1905</v>
      </c>
      <c r="G2004">
        <f t="shared" si="494"/>
        <v>1993</v>
      </c>
      <c r="H2004" s="612">
        <f t="shared" si="486"/>
        <v>1993</v>
      </c>
      <c r="I2004" s="598">
        <f t="shared" si="487"/>
        <v>0</v>
      </c>
      <c r="J2004" s="598">
        <f t="shared" si="495"/>
        <v>0</v>
      </c>
      <c r="K2004" s="598">
        <f t="shared" si="488"/>
        <v>0</v>
      </c>
      <c r="L2004" s="598">
        <f t="shared" si="489"/>
        <v>0</v>
      </c>
      <c r="M2004" s="598">
        <f t="shared" si="481"/>
        <v>0</v>
      </c>
      <c r="N2004" s="598">
        <f t="shared" si="490"/>
        <v>0</v>
      </c>
      <c r="V2004" s="598">
        <f t="shared" si="491"/>
        <v>0</v>
      </c>
      <c r="W2004" s="612">
        <f t="shared" si="492"/>
        <v>1993</v>
      </c>
      <c r="X2004" s="610"/>
      <c r="Y2004" s="610"/>
      <c r="AC2004">
        <f t="shared" si="482"/>
        <v>1905</v>
      </c>
      <c r="AD2004">
        <f t="shared" si="483"/>
        <v>6</v>
      </c>
      <c r="AE2004">
        <f t="shared" si="484"/>
        <v>0</v>
      </c>
      <c r="AF2004">
        <f>SUM($AE$10:AE2004)</f>
        <v>0</v>
      </c>
      <c r="AG2004">
        <f t="shared" si="485"/>
        <v>0</v>
      </c>
    </row>
    <row r="2005" spans="6:33" x14ac:dyDescent="0.2">
      <c r="F2005" s="610">
        <f t="shared" si="493"/>
        <v>1905</v>
      </c>
      <c r="G2005">
        <f t="shared" si="494"/>
        <v>1994</v>
      </c>
      <c r="H2005" s="612">
        <f t="shared" si="486"/>
        <v>1994</v>
      </c>
      <c r="I2005" s="598">
        <f t="shared" si="487"/>
        <v>0</v>
      </c>
      <c r="J2005" s="598">
        <f t="shared" si="495"/>
        <v>0</v>
      </c>
      <c r="K2005" s="598">
        <f t="shared" si="488"/>
        <v>0</v>
      </c>
      <c r="L2005" s="598">
        <f t="shared" si="489"/>
        <v>0</v>
      </c>
      <c r="M2005" s="598">
        <f t="shared" si="481"/>
        <v>0</v>
      </c>
      <c r="N2005" s="598">
        <f t="shared" si="490"/>
        <v>0</v>
      </c>
      <c r="V2005" s="598">
        <f t="shared" si="491"/>
        <v>0</v>
      </c>
      <c r="W2005" s="612">
        <f t="shared" si="492"/>
        <v>1994</v>
      </c>
      <c r="X2005" s="610"/>
      <c r="Y2005" s="610"/>
      <c r="AC2005">
        <f t="shared" si="482"/>
        <v>1905</v>
      </c>
      <c r="AD2005">
        <f t="shared" si="483"/>
        <v>6</v>
      </c>
      <c r="AE2005">
        <f t="shared" si="484"/>
        <v>0</v>
      </c>
      <c r="AF2005">
        <f>SUM($AE$10:AE2005)</f>
        <v>0</v>
      </c>
      <c r="AG2005">
        <f t="shared" si="485"/>
        <v>0</v>
      </c>
    </row>
    <row r="2006" spans="6:33" x14ac:dyDescent="0.2">
      <c r="F2006" s="610">
        <f t="shared" si="493"/>
        <v>1905</v>
      </c>
      <c r="G2006">
        <f t="shared" si="494"/>
        <v>1995</v>
      </c>
      <c r="H2006" s="612">
        <f t="shared" si="486"/>
        <v>1995</v>
      </c>
      <c r="I2006" s="598">
        <f t="shared" si="487"/>
        <v>0</v>
      </c>
      <c r="J2006" s="598">
        <f t="shared" si="495"/>
        <v>0</v>
      </c>
      <c r="K2006" s="598">
        <f t="shared" si="488"/>
        <v>0</v>
      </c>
      <c r="L2006" s="598">
        <f t="shared" si="489"/>
        <v>0</v>
      </c>
      <c r="M2006" s="598">
        <f t="shared" si="481"/>
        <v>0</v>
      </c>
      <c r="N2006" s="598">
        <f t="shared" si="490"/>
        <v>0</v>
      </c>
      <c r="V2006" s="598">
        <f t="shared" si="491"/>
        <v>0</v>
      </c>
      <c r="W2006" s="612">
        <f t="shared" si="492"/>
        <v>1995</v>
      </c>
      <c r="X2006" s="610"/>
      <c r="Y2006" s="610"/>
      <c r="AC2006">
        <f t="shared" si="482"/>
        <v>1905</v>
      </c>
      <c r="AD2006">
        <f t="shared" si="483"/>
        <v>6</v>
      </c>
      <c r="AE2006">
        <f t="shared" si="484"/>
        <v>0</v>
      </c>
      <c r="AF2006">
        <f>SUM($AE$10:AE2006)</f>
        <v>0</v>
      </c>
      <c r="AG2006">
        <f t="shared" si="485"/>
        <v>0</v>
      </c>
    </row>
    <row r="2007" spans="6:33" x14ac:dyDescent="0.2">
      <c r="F2007" s="610">
        <f t="shared" si="493"/>
        <v>1905</v>
      </c>
      <c r="G2007">
        <f t="shared" si="494"/>
        <v>1996</v>
      </c>
      <c r="H2007" s="612">
        <f t="shared" si="486"/>
        <v>1996</v>
      </c>
      <c r="I2007" s="598">
        <f t="shared" si="487"/>
        <v>0</v>
      </c>
      <c r="J2007" s="598">
        <f t="shared" si="495"/>
        <v>0</v>
      </c>
      <c r="K2007" s="598">
        <f t="shared" si="488"/>
        <v>0</v>
      </c>
      <c r="L2007" s="598">
        <f t="shared" si="489"/>
        <v>0</v>
      </c>
      <c r="M2007" s="598">
        <f t="shared" si="481"/>
        <v>0</v>
      </c>
      <c r="N2007" s="598">
        <f t="shared" si="490"/>
        <v>0</v>
      </c>
      <c r="V2007" s="598">
        <f t="shared" si="491"/>
        <v>0</v>
      </c>
      <c r="W2007" s="612">
        <f t="shared" si="492"/>
        <v>1996</v>
      </c>
      <c r="X2007" s="610"/>
      <c r="Y2007" s="610"/>
      <c r="AC2007">
        <f t="shared" si="482"/>
        <v>1905</v>
      </c>
      <c r="AD2007">
        <f t="shared" si="483"/>
        <v>6</v>
      </c>
      <c r="AE2007">
        <f t="shared" si="484"/>
        <v>0</v>
      </c>
      <c r="AF2007">
        <f>SUM($AE$10:AE2007)</f>
        <v>0</v>
      </c>
      <c r="AG2007">
        <f t="shared" si="485"/>
        <v>0</v>
      </c>
    </row>
    <row r="2008" spans="6:33" x14ac:dyDescent="0.2">
      <c r="F2008" s="610">
        <f t="shared" si="493"/>
        <v>1905</v>
      </c>
      <c r="G2008">
        <f t="shared" si="494"/>
        <v>1997</v>
      </c>
      <c r="H2008" s="612">
        <f t="shared" si="486"/>
        <v>1997</v>
      </c>
      <c r="I2008" s="598">
        <f t="shared" si="487"/>
        <v>0</v>
      </c>
      <c r="J2008" s="598">
        <f t="shared" si="495"/>
        <v>0</v>
      </c>
      <c r="K2008" s="598">
        <f t="shared" si="488"/>
        <v>0</v>
      </c>
      <c r="L2008" s="598">
        <f t="shared" si="489"/>
        <v>0</v>
      </c>
      <c r="M2008" s="598">
        <f t="shared" si="481"/>
        <v>0</v>
      </c>
      <c r="N2008" s="598">
        <f t="shared" si="490"/>
        <v>0</v>
      </c>
      <c r="V2008" s="598">
        <f t="shared" si="491"/>
        <v>0</v>
      </c>
      <c r="W2008" s="612">
        <f t="shared" si="492"/>
        <v>1997</v>
      </c>
      <c r="X2008" s="610"/>
      <c r="Y2008" s="610"/>
      <c r="AC2008">
        <f t="shared" si="482"/>
        <v>1905</v>
      </c>
      <c r="AD2008">
        <f t="shared" si="483"/>
        <v>6</v>
      </c>
      <c r="AE2008">
        <f t="shared" si="484"/>
        <v>0</v>
      </c>
      <c r="AF2008">
        <f>SUM($AE$10:AE2008)</f>
        <v>0</v>
      </c>
      <c r="AG2008">
        <f t="shared" si="485"/>
        <v>0</v>
      </c>
    </row>
    <row r="2009" spans="6:33" x14ac:dyDescent="0.2">
      <c r="F2009" s="610">
        <f t="shared" si="493"/>
        <v>1905</v>
      </c>
      <c r="G2009">
        <f t="shared" si="494"/>
        <v>1998</v>
      </c>
      <c r="H2009" s="612">
        <f t="shared" si="486"/>
        <v>1998</v>
      </c>
      <c r="I2009" s="598">
        <f t="shared" si="487"/>
        <v>0</v>
      </c>
      <c r="J2009" s="598">
        <f t="shared" si="495"/>
        <v>0</v>
      </c>
      <c r="K2009" s="598">
        <f t="shared" si="488"/>
        <v>0</v>
      </c>
      <c r="L2009" s="598">
        <f t="shared" si="489"/>
        <v>0</v>
      </c>
      <c r="M2009" s="598">
        <f t="shared" si="481"/>
        <v>0</v>
      </c>
      <c r="N2009" s="598">
        <f t="shared" si="490"/>
        <v>0</v>
      </c>
      <c r="V2009" s="598">
        <f t="shared" si="491"/>
        <v>0</v>
      </c>
      <c r="W2009" s="612">
        <f t="shared" si="492"/>
        <v>1998</v>
      </c>
      <c r="X2009" s="610"/>
      <c r="Y2009" s="610"/>
      <c r="AC2009">
        <f t="shared" si="482"/>
        <v>1905</v>
      </c>
      <c r="AD2009">
        <f t="shared" si="483"/>
        <v>6</v>
      </c>
      <c r="AE2009">
        <f t="shared" si="484"/>
        <v>0</v>
      </c>
      <c r="AF2009">
        <f>SUM($AE$10:AE2009)</f>
        <v>0</v>
      </c>
      <c r="AG2009">
        <f t="shared" si="485"/>
        <v>0</v>
      </c>
    </row>
    <row r="2010" spans="6:33" x14ac:dyDescent="0.2">
      <c r="F2010" s="610">
        <f t="shared" si="493"/>
        <v>1905</v>
      </c>
      <c r="G2010">
        <f t="shared" si="494"/>
        <v>1999</v>
      </c>
      <c r="H2010" s="612">
        <f t="shared" si="486"/>
        <v>1999</v>
      </c>
      <c r="I2010" s="598">
        <f t="shared" si="487"/>
        <v>0</v>
      </c>
      <c r="J2010" s="598">
        <f t="shared" si="495"/>
        <v>0</v>
      </c>
      <c r="K2010" s="598">
        <f t="shared" si="488"/>
        <v>0</v>
      </c>
      <c r="L2010" s="598">
        <f t="shared" si="489"/>
        <v>0</v>
      </c>
      <c r="M2010" s="598">
        <f t="shared" si="481"/>
        <v>0</v>
      </c>
      <c r="N2010" s="598">
        <f t="shared" si="490"/>
        <v>0</v>
      </c>
      <c r="V2010" s="598">
        <f t="shared" si="491"/>
        <v>0</v>
      </c>
      <c r="W2010" s="612">
        <f t="shared" si="492"/>
        <v>1999</v>
      </c>
      <c r="X2010" s="610"/>
      <c r="Y2010" s="610"/>
      <c r="AC2010">
        <f t="shared" si="482"/>
        <v>1905</v>
      </c>
      <c r="AD2010">
        <f t="shared" si="483"/>
        <v>6</v>
      </c>
      <c r="AE2010">
        <f t="shared" si="484"/>
        <v>0</v>
      </c>
      <c r="AF2010">
        <f>SUM($AE$10:AE2010)</f>
        <v>0</v>
      </c>
      <c r="AG2010">
        <f t="shared" si="485"/>
        <v>0</v>
      </c>
    </row>
    <row r="2011" spans="6:33" x14ac:dyDescent="0.2">
      <c r="F2011" s="610">
        <f t="shared" si="493"/>
        <v>1905</v>
      </c>
      <c r="G2011">
        <f t="shared" si="494"/>
        <v>2000</v>
      </c>
      <c r="H2011" s="612">
        <f t="shared" si="486"/>
        <v>2000</v>
      </c>
      <c r="I2011" s="598">
        <f t="shared" si="487"/>
        <v>0</v>
      </c>
      <c r="J2011" s="598">
        <f t="shared" si="495"/>
        <v>0</v>
      </c>
      <c r="K2011" s="598">
        <f t="shared" si="488"/>
        <v>0</v>
      </c>
      <c r="L2011" s="598">
        <f t="shared" si="489"/>
        <v>0</v>
      </c>
      <c r="M2011" s="598">
        <f t="shared" si="481"/>
        <v>0</v>
      </c>
      <c r="N2011" s="598">
        <f t="shared" si="490"/>
        <v>0</v>
      </c>
      <c r="V2011" s="598">
        <f t="shared" si="491"/>
        <v>0</v>
      </c>
      <c r="W2011" s="612">
        <f t="shared" si="492"/>
        <v>2000</v>
      </c>
      <c r="X2011" s="610"/>
      <c r="Y2011" s="610"/>
      <c r="AC2011">
        <f t="shared" si="482"/>
        <v>1905</v>
      </c>
      <c r="AD2011">
        <f t="shared" si="483"/>
        <v>6</v>
      </c>
      <c r="AE2011">
        <f t="shared" si="484"/>
        <v>0</v>
      </c>
      <c r="AF2011">
        <f>SUM($AE$10:AE2011)</f>
        <v>0</v>
      </c>
      <c r="AG2011">
        <f t="shared" si="485"/>
        <v>0</v>
      </c>
    </row>
    <row r="2012" spans="6:33" x14ac:dyDescent="0.2">
      <c r="F2012" s="610">
        <f t="shared" si="493"/>
        <v>1905</v>
      </c>
      <c r="G2012">
        <f t="shared" si="494"/>
        <v>2001</v>
      </c>
      <c r="H2012" s="612">
        <f t="shared" si="486"/>
        <v>2001</v>
      </c>
      <c r="I2012" s="598">
        <f t="shared" si="487"/>
        <v>0</v>
      </c>
      <c r="J2012" s="598">
        <f t="shared" si="495"/>
        <v>0</v>
      </c>
      <c r="K2012" s="598">
        <f t="shared" si="488"/>
        <v>0</v>
      </c>
      <c r="L2012" s="598">
        <f t="shared" si="489"/>
        <v>0</v>
      </c>
      <c r="M2012" s="598">
        <f t="shared" si="481"/>
        <v>0</v>
      </c>
      <c r="N2012" s="598">
        <f t="shared" si="490"/>
        <v>0</v>
      </c>
      <c r="V2012" s="598">
        <f t="shared" si="491"/>
        <v>0</v>
      </c>
      <c r="W2012" s="612">
        <f t="shared" si="492"/>
        <v>2001</v>
      </c>
      <c r="X2012" s="610"/>
      <c r="Y2012" s="610"/>
      <c r="AC2012">
        <f t="shared" si="482"/>
        <v>1905</v>
      </c>
      <c r="AD2012">
        <f t="shared" si="483"/>
        <v>6</v>
      </c>
      <c r="AE2012">
        <f t="shared" si="484"/>
        <v>0</v>
      </c>
      <c r="AF2012">
        <f>SUM($AE$10:AE2012)</f>
        <v>0</v>
      </c>
      <c r="AG2012">
        <f t="shared" si="485"/>
        <v>0</v>
      </c>
    </row>
    <row r="2013" spans="6:33" x14ac:dyDescent="0.2">
      <c r="F2013" s="610">
        <f t="shared" si="493"/>
        <v>1905</v>
      </c>
      <c r="G2013">
        <f t="shared" si="494"/>
        <v>2002</v>
      </c>
      <c r="H2013" s="612">
        <f t="shared" si="486"/>
        <v>2002</v>
      </c>
      <c r="I2013" s="598">
        <f t="shared" si="487"/>
        <v>0</v>
      </c>
      <c r="J2013" s="598">
        <f t="shared" si="495"/>
        <v>0</v>
      </c>
      <c r="K2013" s="598">
        <f t="shared" si="488"/>
        <v>0</v>
      </c>
      <c r="L2013" s="598">
        <f t="shared" si="489"/>
        <v>0</v>
      </c>
      <c r="M2013" s="598">
        <f t="shared" si="481"/>
        <v>0</v>
      </c>
      <c r="N2013" s="598">
        <f t="shared" si="490"/>
        <v>0</v>
      </c>
      <c r="V2013" s="598">
        <f t="shared" si="491"/>
        <v>0</v>
      </c>
      <c r="W2013" s="612">
        <f t="shared" si="492"/>
        <v>2002</v>
      </c>
      <c r="X2013" s="610"/>
      <c r="Y2013" s="610"/>
      <c r="AC2013">
        <f t="shared" si="482"/>
        <v>1905</v>
      </c>
      <c r="AD2013">
        <f t="shared" si="483"/>
        <v>6</v>
      </c>
      <c r="AE2013">
        <f t="shared" si="484"/>
        <v>0</v>
      </c>
      <c r="AF2013">
        <f>SUM($AE$10:AE2013)</f>
        <v>0</v>
      </c>
      <c r="AG2013">
        <f t="shared" si="485"/>
        <v>0</v>
      </c>
    </row>
    <row r="2014" spans="6:33" x14ac:dyDescent="0.2">
      <c r="F2014" s="610">
        <f t="shared" si="493"/>
        <v>1905</v>
      </c>
      <c r="G2014">
        <f t="shared" si="494"/>
        <v>2003</v>
      </c>
      <c r="H2014" s="612">
        <f t="shared" si="486"/>
        <v>2003</v>
      </c>
      <c r="I2014" s="598">
        <f t="shared" si="487"/>
        <v>0</v>
      </c>
      <c r="J2014" s="598">
        <f t="shared" si="495"/>
        <v>0</v>
      </c>
      <c r="K2014" s="598">
        <f t="shared" si="488"/>
        <v>0</v>
      </c>
      <c r="L2014" s="598">
        <f t="shared" si="489"/>
        <v>0</v>
      </c>
      <c r="M2014" s="598">
        <f t="shared" si="481"/>
        <v>0</v>
      </c>
      <c r="N2014" s="598">
        <f t="shared" si="490"/>
        <v>0</v>
      </c>
      <c r="V2014" s="598">
        <f t="shared" si="491"/>
        <v>0</v>
      </c>
      <c r="W2014" s="612">
        <f t="shared" si="492"/>
        <v>2003</v>
      </c>
      <c r="X2014" s="610"/>
      <c r="Y2014" s="610"/>
      <c r="AC2014">
        <f t="shared" si="482"/>
        <v>1905</v>
      </c>
      <c r="AD2014">
        <f t="shared" si="483"/>
        <v>6</v>
      </c>
      <c r="AE2014">
        <f t="shared" si="484"/>
        <v>0</v>
      </c>
      <c r="AF2014">
        <f>SUM($AE$10:AE2014)</f>
        <v>0</v>
      </c>
      <c r="AG2014">
        <f t="shared" si="485"/>
        <v>0</v>
      </c>
    </row>
    <row r="2015" spans="6:33" x14ac:dyDescent="0.2">
      <c r="F2015" s="610">
        <f t="shared" si="493"/>
        <v>1905</v>
      </c>
      <c r="G2015">
        <f t="shared" si="494"/>
        <v>2004</v>
      </c>
      <c r="H2015" s="612">
        <f t="shared" si="486"/>
        <v>2004</v>
      </c>
      <c r="I2015" s="598">
        <f t="shared" si="487"/>
        <v>0</v>
      </c>
      <c r="J2015" s="598">
        <f t="shared" si="495"/>
        <v>0</v>
      </c>
      <c r="K2015" s="598">
        <f t="shared" si="488"/>
        <v>0</v>
      </c>
      <c r="L2015" s="598">
        <f t="shared" si="489"/>
        <v>0</v>
      </c>
      <c r="M2015" s="598">
        <f t="shared" si="481"/>
        <v>0</v>
      </c>
      <c r="N2015" s="598">
        <f t="shared" si="490"/>
        <v>0</v>
      </c>
      <c r="V2015" s="598">
        <f t="shared" si="491"/>
        <v>0</v>
      </c>
      <c r="W2015" s="612">
        <f t="shared" si="492"/>
        <v>2004</v>
      </c>
      <c r="X2015" s="610"/>
      <c r="Y2015" s="610"/>
      <c r="AC2015">
        <f t="shared" si="482"/>
        <v>1905</v>
      </c>
      <c r="AD2015">
        <f t="shared" si="483"/>
        <v>6</v>
      </c>
      <c r="AE2015">
        <f t="shared" si="484"/>
        <v>0</v>
      </c>
      <c r="AF2015">
        <f>SUM($AE$10:AE2015)</f>
        <v>0</v>
      </c>
      <c r="AG2015">
        <f t="shared" si="485"/>
        <v>0</v>
      </c>
    </row>
    <row r="2016" spans="6:33" x14ac:dyDescent="0.2">
      <c r="F2016" s="610">
        <f t="shared" si="493"/>
        <v>1905</v>
      </c>
      <c r="G2016">
        <f t="shared" si="494"/>
        <v>2005</v>
      </c>
      <c r="H2016" s="612">
        <f t="shared" si="486"/>
        <v>2005</v>
      </c>
      <c r="I2016" s="598">
        <f t="shared" si="487"/>
        <v>0</v>
      </c>
      <c r="J2016" s="598">
        <f t="shared" si="495"/>
        <v>0</v>
      </c>
      <c r="K2016" s="598">
        <f t="shared" si="488"/>
        <v>0</v>
      </c>
      <c r="L2016" s="598">
        <f t="shared" si="489"/>
        <v>0</v>
      </c>
      <c r="M2016" s="598">
        <f t="shared" si="481"/>
        <v>0</v>
      </c>
      <c r="N2016" s="598">
        <f t="shared" si="490"/>
        <v>0</v>
      </c>
      <c r="V2016" s="598">
        <f t="shared" si="491"/>
        <v>0</v>
      </c>
      <c r="W2016" s="612">
        <f t="shared" si="492"/>
        <v>2005</v>
      </c>
      <c r="X2016" s="610"/>
      <c r="Y2016" s="610"/>
      <c r="AC2016">
        <f t="shared" si="482"/>
        <v>1905</v>
      </c>
      <c r="AD2016">
        <f t="shared" si="483"/>
        <v>6</v>
      </c>
      <c r="AE2016">
        <f t="shared" si="484"/>
        <v>0</v>
      </c>
      <c r="AF2016">
        <f>SUM($AE$10:AE2016)</f>
        <v>0</v>
      </c>
      <c r="AG2016">
        <f t="shared" si="485"/>
        <v>0</v>
      </c>
    </row>
    <row r="2017" spans="6:33" x14ac:dyDescent="0.2">
      <c r="F2017" s="610">
        <f t="shared" si="493"/>
        <v>1905</v>
      </c>
      <c r="G2017">
        <f t="shared" si="494"/>
        <v>2006</v>
      </c>
      <c r="H2017" s="612">
        <f t="shared" si="486"/>
        <v>2006</v>
      </c>
      <c r="I2017" s="598">
        <f t="shared" si="487"/>
        <v>0</v>
      </c>
      <c r="J2017" s="598">
        <f t="shared" si="495"/>
        <v>0</v>
      </c>
      <c r="K2017" s="598">
        <f t="shared" si="488"/>
        <v>0</v>
      </c>
      <c r="L2017" s="598">
        <f t="shared" si="489"/>
        <v>0</v>
      </c>
      <c r="M2017" s="598">
        <f t="shared" si="481"/>
        <v>0</v>
      </c>
      <c r="N2017" s="598">
        <f t="shared" si="490"/>
        <v>0</v>
      </c>
      <c r="V2017" s="598">
        <f t="shared" si="491"/>
        <v>0</v>
      </c>
      <c r="W2017" s="612">
        <f t="shared" si="492"/>
        <v>2006</v>
      </c>
      <c r="X2017" s="610"/>
      <c r="Y2017" s="610"/>
      <c r="AC2017">
        <f t="shared" si="482"/>
        <v>1905</v>
      </c>
      <c r="AD2017">
        <f t="shared" si="483"/>
        <v>6</v>
      </c>
      <c r="AE2017">
        <f t="shared" si="484"/>
        <v>0</v>
      </c>
      <c r="AF2017">
        <f>SUM($AE$10:AE2017)</f>
        <v>0</v>
      </c>
      <c r="AG2017">
        <f t="shared" si="485"/>
        <v>0</v>
      </c>
    </row>
    <row r="2018" spans="6:33" x14ac:dyDescent="0.2">
      <c r="F2018" s="610">
        <f t="shared" si="493"/>
        <v>1905</v>
      </c>
      <c r="G2018">
        <f t="shared" si="494"/>
        <v>2007</v>
      </c>
      <c r="H2018" s="612">
        <f t="shared" si="486"/>
        <v>2007</v>
      </c>
      <c r="I2018" s="598">
        <f t="shared" si="487"/>
        <v>0</v>
      </c>
      <c r="J2018" s="598">
        <f t="shared" si="495"/>
        <v>0</v>
      </c>
      <c r="K2018" s="598">
        <f t="shared" si="488"/>
        <v>0</v>
      </c>
      <c r="L2018" s="598">
        <f t="shared" si="489"/>
        <v>0</v>
      </c>
      <c r="M2018" s="598">
        <f t="shared" si="481"/>
        <v>0</v>
      </c>
      <c r="N2018" s="598">
        <f t="shared" si="490"/>
        <v>0</v>
      </c>
      <c r="V2018" s="598">
        <f t="shared" si="491"/>
        <v>0</v>
      </c>
      <c r="W2018" s="612">
        <f t="shared" si="492"/>
        <v>2007</v>
      </c>
      <c r="X2018" s="610"/>
      <c r="Y2018" s="610"/>
      <c r="AC2018">
        <f t="shared" si="482"/>
        <v>1905</v>
      </c>
      <c r="AD2018">
        <f t="shared" si="483"/>
        <v>6</v>
      </c>
      <c r="AE2018">
        <f t="shared" si="484"/>
        <v>0</v>
      </c>
      <c r="AF2018">
        <f>SUM($AE$10:AE2018)</f>
        <v>0</v>
      </c>
      <c r="AG2018">
        <f t="shared" si="485"/>
        <v>0</v>
      </c>
    </row>
    <row r="2019" spans="6:33" x14ac:dyDescent="0.2">
      <c r="F2019" s="610">
        <f t="shared" si="493"/>
        <v>1905</v>
      </c>
      <c r="G2019">
        <f t="shared" si="494"/>
        <v>2008</v>
      </c>
      <c r="H2019" s="612">
        <f t="shared" si="486"/>
        <v>2008</v>
      </c>
      <c r="I2019" s="598">
        <f t="shared" si="487"/>
        <v>0</v>
      </c>
      <c r="J2019" s="598">
        <f t="shared" si="495"/>
        <v>0</v>
      </c>
      <c r="K2019" s="598">
        <f t="shared" si="488"/>
        <v>0</v>
      </c>
      <c r="L2019" s="598">
        <f t="shared" si="489"/>
        <v>0</v>
      </c>
      <c r="M2019" s="598">
        <f t="shared" si="481"/>
        <v>0</v>
      </c>
      <c r="N2019" s="598">
        <f t="shared" si="490"/>
        <v>0</v>
      </c>
      <c r="V2019" s="598">
        <f t="shared" si="491"/>
        <v>0</v>
      </c>
      <c r="W2019" s="612">
        <f t="shared" si="492"/>
        <v>2008</v>
      </c>
      <c r="X2019" s="610"/>
      <c r="Y2019" s="610"/>
      <c r="AC2019">
        <f t="shared" si="482"/>
        <v>1905</v>
      </c>
      <c r="AD2019">
        <f t="shared" si="483"/>
        <v>6</v>
      </c>
      <c r="AE2019">
        <f t="shared" si="484"/>
        <v>0</v>
      </c>
      <c r="AF2019">
        <f>SUM($AE$10:AE2019)</f>
        <v>0</v>
      </c>
      <c r="AG2019">
        <f t="shared" si="485"/>
        <v>0</v>
      </c>
    </row>
    <row r="2020" spans="6:33" x14ac:dyDescent="0.2">
      <c r="F2020" s="610">
        <f t="shared" si="493"/>
        <v>1905</v>
      </c>
      <c r="G2020">
        <f t="shared" si="494"/>
        <v>2009</v>
      </c>
      <c r="H2020" s="612">
        <f t="shared" si="486"/>
        <v>2009</v>
      </c>
      <c r="I2020" s="598">
        <f t="shared" si="487"/>
        <v>0</v>
      </c>
      <c r="J2020" s="598">
        <f t="shared" si="495"/>
        <v>0</v>
      </c>
      <c r="K2020" s="598">
        <f t="shared" si="488"/>
        <v>0</v>
      </c>
      <c r="L2020" s="598">
        <f t="shared" si="489"/>
        <v>0</v>
      </c>
      <c r="M2020" s="598">
        <f t="shared" si="481"/>
        <v>0</v>
      </c>
      <c r="N2020" s="598">
        <f t="shared" si="490"/>
        <v>0</v>
      </c>
      <c r="V2020" s="598">
        <f t="shared" si="491"/>
        <v>0</v>
      </c>
      <c r="W2020" s="612">
        <f t="shared" si="492"/>
        <v>2009</v>
      </c>
      <c r="X2020" s="610"/>
      <c r="Y2020" s="610"/>
      <c r="AC2020">
        <f t="shared" si="482"/>
        <v>1905</v>
      </c>
      <c r="AD2020">
        <f t="shared" si="483"/>
        <v>7</v>
      </c>
      <c r="AE2020">
        <f t="shared" si="484"/>
        <v>0</v>
      </c>
      <c r="AF2020">
        <f>SUM($AE$10:AE2020)</f>
        <v>0</v>
      </c>
      <c r="AG2020">
        <f t="shared" si="485"/>
        <v>0</v>
      </c>
    </row>
    <row r="2021" spans="6:33" x14ac:dyDescent="0.2">
      <c r="F2021" s="610">
        <f t="shared" si="493"/>
        <v>1905</v>
      </c>
      <c r="G2021">
        <f t="shared" si="494"/>
        <v>2010</v>
      </c>
      <c r="H2021" s="612">
        <f t="shared" si="486"/>
        <v>2010</v>
      </c>
      <c r="I2021" s="598">
        <f t="shared" si="487"/>
        <v>0</v>
      </c>
      <c r="J2021" s="598">
        <f t="shared" si="495"/>
        <v>0</v>
      </c>
      <c r="K2021" s="598">
        <f t="shared" si="488"/>
        <v>0</v>
      </c>
      <c r="L2021" s="598">
        <f t="shared" si="489"/>
        <v>0</v>
      </c>
      <c r="M2021" s="598">
        <f t="shared" si="481"/>
        <v>0</v>
      </c>
      <c r="N2021" s="598">
        <f t="shared" si="490"/>
        <v>0</v>
      </c>
      <c r="V2021" s="598">
        <f t="shared" si="491"/>
        <v>0</v>
      </c>
      <c r="W2021" s="612">
        <f t="shared" si="492"/>
        <v>2010</v>
      </c>
      <c r="X2021" s="610"/>
      <c r="Y2021" s="610"/>
      <c r="AC2021">
        <f t="shared" si="482"/>
        <v>1905</v>
      </c>
      <c r="AD2021">
        <f t="shared" si="483"/>
        <v>7</v>
      </c>
      <c r="AE2021">
        <f t="shared" si="484"/>
        <v>0</v>
      </c>
      <c r="AF2021">
        <f>SUM($AE$10:AE2021)</f>
        <v>0</v>
      </c>
      <c r="AG2021">
        <f t="shared" si="485"/>
        <v>0</v>
      </c>
    </row>
    <row r="2022" spans="6:33" x14ac:dyDescent="0.2">
      <c r="F2022" s="610">
        <f t="shared" si="493"/>
        <v>1905</v>
      </c>
      <c r="G2022">
        <f t="shared" si="494"/>
        <v>2011</v>
      </c>
      <c r="H2022" s="612">
        <f t="shared" si="486"/>
        <v>2011</v>
      </c>
      <c r="I2022" s="598">
        <f t="shared" si="487"/>
        <v>0</v>
      </c>
      <c r="J2022" s="598">
        <f t="shared" si="495"/>
        <v>0</v>
      </c>
      <c r="K2022" s="598">
        <f t="shared" si="488"/>
        <v>0</v>
      </c>
      <c r="L2022" s="598">
        <f t="shared" si="489"/>
        <v>0</v>
      </c>
      <c r="M2022" s="598">
        <f t="shared" si="481"/>
        <v>0</v>
      </c>
      <c r="N2022" s="598">
        <f t="shared" si="490"/>
        <v>0</v>
      </c>
      <c r="V2022" s="598">
        <f t="shared" si="491"/>
        <v>0</v>
      </c>
      <c r="W2022" s="612">
        <f t="shared" si="492"/>
        <v>2011</v>
      </c>
      <c r="X2022" s="610"/>
      <c r="Y2022" s="610"/>
      <c r="AC2022">
        <f t="shared" si="482"/>
        <v>1905</v>
      </c>
      <c r="AD2022">
        <f t="shared" si="483"/>
        <v>7</v>
      </c>
      <c r="AE2022">
        <f t="shared" si="484"/>
        <v>0</v>
      </c>
      <c r="AF2022">
        <f>SUM($AE$10:AE2022)</f>
        <v>0</v>
      </c>
      <c r="AG2022">
        <f t="shared" si="485"/>
        <v>0</v>
      </c>
    </row>
    <row r="2023" spans="6:33" x14ac:dyDescent="0.2">
      <c r="F2023" s="610">
        <f t="shared" si="493"/>
        <v>1905</v>
      </c>
      <c r="G2023">
        <f t="shared" si="494"/>
        <v>2012</v>
      </c>
      <c r="H2023" s="612">
        <f t="shared" si="486"/>
        <v>2012</v>
      </c>
      <c r="I2023" s="598">
        <f t="shared" si="487"/>
        <v>0</v>
      </c>
      <c r="J2023" s="598">
        <f t="shared" si="495"/>
        <v>0</v>
      </c>
      <c r="K2023" s="598">
        <f t="shared" si="488"/>
        <v>0</v>
      </c>
      <c r="L2023" s="598">
        <f t="shared" si="489"/>
        <v>0</v>
      </c>
      <c r="M2023" s="598">
        <f t="shared" si="481"/>
        <v>0</v>
      </c>
      <c r="N2023" s="598">
        <f t="shared" si="490"/>
        <v>0</v>
      </c>
      <c r="V2023" s="598">
        <f t="shared" si="491"/>
        <v>0</v>
      </c>
      <c r="W2023" s="612">
        <f t="shared" si="492"/>
        <v>2012</v>
      </c>
      <c r="X2023" s="610"/>
      <c r="Y2023" s="610"/>
      <c r="AC2023">
        <f t="shared" si="482"/>
        <v>1905</v>
      </c>
      <c r="AD2023">
        <f t="shared" si="483"/>
        <v>7</v>
      </c>
      <c r="AE2023">
        <f t="shared" si="484"/>
        <v>0</v>
      </c>
      <c r="AF2023">
        <f>SUM($AE$10:AE2023)</f>
        <v>0</v>
      </c>
      <c r="AG2023">
        <f t="shared" si="485"/>
        <v>0</v>
      </c>
    </row>
    <row r="2024" spans="6:33" x14ac:dyDescent="0.2">
      <c r="F2024" s="610">
        <f t="shared" si="493"/>
        <v>1905</v>
      </c>
      <c r="G2024">
        <f t="shared" si="494"/>
        <v>2013</v>
      </c>
      <c r="H2024" s="612">
        <f t="shared" si="486"/>
        <v>2013</v>
      </c>
      <c r="I2024" s="598">
        <f t="shared" si="487"/>
        <v>0</v>
      </c>
      <c r="J2024" s="598">
        <f t="shared" si="495"/>
        <v>0</v>
      </c>
      <c r="K2024" s="598">
        <f t="shared" si="488"/>
        <v>0</v>
      </c>
      <c r="L2024" s="598">
        <f t="shared" si="489"/>
        <v>0</v>
      </c>
      <c r="M2024" s="598">
        <f t="shared" si="481"/>
        <v>0</v>
      </c>
      <c r="N2024" s="598">
        <f t="shared" si="490"/>
        <v>0</v>
      </c>
      <c r="V2024" s="598">
        <f t="shared" si="491"/>
        <v>0</v>
      </c>
      <c r="W2024" s="612">
        <f t="shared" si="492"/>
        <v>2013</v>
      </c>
      <c r="X2024" s="610"/>
      <c r="Y2024" s="610"/>
      <c r="AC2024">
        <f t="shared" si="482"/>
        <v>1905</v>
      </c>
      <c r="AD2024">
        <f t="shared" si="483"/>
        <v>7</v>
      </c>
      <c r="AE2024">
        <f t="shared" si="484"/>
        <v>0</v>
      </c>
      <c r="AF2024">
        <f>SUM($AE$10:AE2024)</f>
        <v>0</v>
      </c>
      <c r="AG2024">
        <f t="shared" si="485"/>
        <v>0</v>
      </c>
    </row>
    <row r="2025" spans="6:33" x14ac:dyDescent="0.2">
      <c r="F2025" s="610">
        <f t="shared" si="493"/>
        <v>1905</v>
      </c>
      <c r="G2025">
        <f t="shared" si="494"/>
        <v>2014</v>
      </c>
      <c r="H2025" s="612">
        <f t="shared" si="486"/>
        <v>2014</v>
      </c>
      <c r="I2025" s="598">
        <f t="shared" si="487"/>
        <v>0</v>
      </c>
      <c r="J2025" s="598">
        <f t="shared" si="495"/>
        <v>0</v>
      </c>
      <c r="K2025" s="598">
        <f t="shared" si="488"/>
        <v>0</v>
      </c>
      <c r="L2025" s="598">
        <f t="shared" si="489"/>
        <v>0</v>
      </c>
      <c r="M2025" s="598">
        <f t="shared" si="481"/>
        <v>0</v>
      </c>
      <c r="N2025" s="598">
        <f t="shared" si="490"/>
        <v>0</v>
      </c>
      <c r="V2025" s="598">
        <f t="shared" si="491"/>
        <v>0</v>
      </c>
      <c r="W2025" s="612">
        <f t="shared" si="492"/>
        <v>2014</v>
      </c>
      <c r="X2025" s="610"/>
      <c r="Y2025" s="610"/>
      <c r="AC2025">
        <f t="shared" si="482"/>
        <v>1905</v>
      </c>
      <c r="AD2025">
        <f t="shared" si="483"/>
        <v>7</v>
      </c>
      <c r="AE2025">
        <f t="shared" si="484"/>
        <v>0</v>
      </c>
      <c r="AF2025">
        <f>SUM($AE$10:AE2025)</f>
        <v>0</v>
      </c>
      <c r="AG2025">
        <f t="shared" si="485"/>
        <v>0</v>
      </c>
    </row>
    <row r="2026" spans="6:33" x14ac:dyDescent="0.2">
      <c r="F2026" s="610">
        <f t="shared" si="493"/>
        <v>1905</v>
      </c>
      <c r="G2026">
        <f t="shared" si="494"/>
        <v>2015</v>
      </c>
      <c r="H2026" s="612">
        <f t="shared" si="486"/>
        <v>2015</v>
      </c>
      <c r="I2026" s="598">
        <f t="shared" si="487"/>
        <v>0</v>
      </c>
      <c r="J2026" s="598">
        <f t="shared" si="495"/>
        <v>0</v>
      </c>
      <c r="K2026" s="598">
        <f t="shared" si="488"/>
        <v>0</v>
      </c>
      <c r="L2026" s="598">
        <f t="shared" si="489"/>
        <v>0</v>
      </c>
      <c r="M2026" s="598">
        <f t="shared" si="481"/>
        <v>0</v>
      </c>
      <c r="N2026" s="598">
        <f t="shared" si="490"/>
        <v>0</v>
      </c>
      <c r="V2026" s="598">
        <f t="shared" si="491"/>
        <v>0</v>
      </c>
      <c r="W2026" s="612">
        <f t="shared" si="492"/>
        <v>2015</v>
      </c>
      <c r="X2026" s="610"/>
      <c r="Y2026" s="610"/>
      <c r="AC2026">
        <f t="shared" si="482"/>
        <v>1905</v>
      </c>
      <c r="AD2026">
        <f t="shared" si="483"/>
        <v>7</v>
      </c>
      <c r="AE2026">
        <f t="shared" si="484"/>
        <v>0</v>
      </c>
      <c r="AF2026">
        <f>SUM($AE$10:AE2026)</f>
        <v>0</v>
      </c>
      <c r="AG2026">
        <f t="shared" si="485"/>
        <v>0</v>
      </c>
    </row>
    <row r="2027" spans="6:33" x14ac:dyDescent="0.2">
      <c r="F2027" s="610">
        <f t="shared" si="493"/>
        <v>1905</v>
      </c>
      <c r="G2027">
        <f t="shared" si="494"/>
        <v>2016</v>
      </c>
      <c r="H2027" s="612">
        <f t="shared" si="486"/>
        <v>2016</v>
      </c>
      <c r="I2027" s="598">
        <f t="shared" si="487"/>
        <v>0</v>
      </c>
      <c r="J2027" s="598">
        <f t="shared" si="495"/>
        <v>0</v>
      </c>
      <c r="K2027" s="598">
        <f t="shared" si="488"/>
        <v>0</v>
      </c>
      <c r="L2027" s="598">
        <f t="shared" si="489"/>
        <v>0</v>
      </c>
      <c r="M2027" s="598">
        <f t="shared" si="481"/>
        <v>0</v>
      </c>
      <c r="N2027" s="598">
        <f t="shared" si="490"/>
        <v>0</v>
      </c>
      <c r="V2027" s="598">
        <f t="shared" si="491"/>
        <v>0</v>
      </c>
      <c r="W2027" s="612">
        <f t="shared" si="492"/>
        <v>2016</v>
      </c>
      <c r="X2027" s="610"/>
      <c r="Y2027" s="610"/>
      <c r="AC2027">
        <f t="shared" si="482"/>
        <v>1905</v>
      </c>
      <c r="AD2027">
        <f t="shared" si="483"/>
        <v>7</v>
      </c>
      <c r="AE2027">
        <f t="shared" si="484"/>
        <v>0</v>
      </c>
      <c r="AF2027">
        <f>SUM($AE$10:AE2027)</f>
        <v>0</v>
      </c>
      <c r="AG2027">
        <f t="shared" si="485"/>
        <v>0</v>
      </c>
    </row>
    <row r="2028" spans="6:33" x14ac:dyDescent="0.2">
      <c r="F2028" s="610">
        <f t="shared" si="493"/>
        <v>1905</v>
      </c>
      <c r="G2028">
        <f t="shared" si="494"/>
        <v>2017</v>
      </c>
      <c r="H2028" s="612">
        <f t="shared" si="486"/>
        <v>2017</v>
      </c>
      <c r="I2028" s="598">
        <f t="shared" si="487"/>
        <v>0</v>
      </c>
      <c r="J2028" s="598">
        <f t="shared" si="495"/>
        <v>0</v>
      </c>
      <c r="K2028" s="598">
        <f t="shared" si="488"/>
        <v>0</v>
      </c>
      <c r="L2028" s="598">
        <f t="shared" si="489"/>
        <v>0</v>
      </c>
      <c r="M2028" s="598">
        <f t="shared" si="481"/>
        <v>0</v>
      </c>
      <c r="N2028" s="598">
        <f t="shared" si="490"/>
        <v>0</v>
      </c>
      <c r="V2028" s="598">
        <f t="shared" si="491"/>
        <v>0</v>
      </c>
      <c r="W2028" s="612">
        <f t="shared" si="492"/>
        <v>2017</v>
      </c>
      <c r="X2028" s="610"/>
      <c r="Y2028" s="610"/>
      <c r="AC2028">
        <f t="shared" si="482"/>
        <v>1905</v>
      </c>
      <c r="AD2028">
        <f t="shared" si="483"/>
        <v>7</v>
      </c>
      <c r="AE2028">
        <f t="shared" si="484"/>
        <v>0</v>
      </c>
      <c r="AF2028">
        <f>SUM($AE$10:AE2028)</f>
        <v>0</v>
      </c>
      <c r="AG2028">
        <f t="shared" si="485"/>
        <v>0</v>
      </c>
    </row>
    <row r="2029" spans="6:33" x14ac:dyDescent="0.2">
      <c r="F2029" s="610">
        <f t="shared" si="493"/>
        <v>1905</v>
      </c>
      <c r="G2029">
        <f t="shared" si="494"/>
        <v>2018</v>
      </c>
      <c r="H2029" s="612">
        <f t="shared" si="486"/>
        <v>2018</v>
      </c>
      <c r="I2029" s="598">
        <f t="shared" si="487"/>
        <v>0</v>
      </c>
      <c r="J2029" s="598">
        <f t="shared" si="495"/>
        <v>0</v>
      </c>
      <c r="K2029" s="598">
        <f t="shared" si="488"/>
        <v>0</v>
      </c>
      <c r="L2029" s="598">
        <f t="shared" si="489"/>
        <v>0</v>
      </c>
      <c r="M2029" s="598">
        <f t="shared" si="481"/>
        <v>0</v>
      </c>
      <c r="N2029" s="598">
        <f t="shared" si="490"/>
        <v>0</v>
      </c>
      <c r="V2029" s="598">
        <f t="shared" si="491"/>
        <v>0</v>
      </c>
      <c r="W2029" s="612">
        <f t="shared" si="492"/>
        <v>2018</v>
      </c>
      <c r="X2029" s="610"/>
      <c r="Y2029" s="610"/>
      <c r="AC2029">
        <f t="shared" si="482"/>
        <v>1905</v>
      </c>
      <c r="AD2029">
        <f t="shared" si="483"/>
        <v>7</v>
      </c>
      <c r="AE2029">
        <f t="shared" si="484"/>
        <v>0</v>
      </c>
      <c r="AF2029">
        <f>SUM($AE$10:AE2029)</f>
        <v>0</v>
      </c>
      <c r="AG2029">
        <f t="shared" si="485"/>
        <v>0</v>
      </c>
    </row>
    <row r="2030" spans="6:33" x14ac:dyDescent="0.2">
      <c r="F2030" s="610">
        <f t="shared" si="493"/>
        <v>1905</v>
      </c>
      <c r="G2030">
        <f t="shared" si="494"/>
        <v>2019</v>
      </c>
      <c r="H2030" s="612">
        <f t="shared" si="486"/>
        <v>2019</v>
      </c>
      <c r="I2030" s="598">
        <f t="shared" si="487"/>
        <v>0</v>
      </c>
      <c r="J2030" s="598">
        <f t="shared" si="495"/>
        <v>0</v>
      </c>
      <c r="K2030" s="598">
        <f t="shared" si="488"/>
        <v>0</v>
      </c>
      <c r="L2030" s="598">
        <f t="shared" si="489"/>
        <v>0</v>
      </c>
      <c r="M2030" s="598">
        <f t="shared" si="481"/>
        <v>0</v>
      </c>
      <c r="N2030" s="598">
        <f t="shared" si="490"/>
        <v>0</v>
      </c>
      <c r="V2030" s="598">
        <f t="shared" si="491"/>
        <v>0</v>
      </c>
      <c r="W2030" s="612">
        <f t="shared" si="492"/>
        <v>2019</v>
      </c>
      <c r="X2030" s="610"/>
      <c r="Y2030" s="610"/>
      <c r="AC2030">
        <f t="shared" si="482"/>
        <v>1905</v>
      </c>
      <c r="AD2030">
        <f t="shared" si="483"/>
        <v>7</v>
      </c>
      <c r="AE2030">
        <f t="shared" si="484"/>
        <v>0</v>
      </c>
      <c r="AF2030">
        <f>SUM($AE$10:AE2030)</f>
        <v>0</v>
      </c>
      <c r="AG2030">
        <f t="shared" si="485"/>
        <v>0</v>
      </c>
    </row>
    <row r="2031" spans="6:33" x14ac:dyDescent="0.2">
      <c r="F2031" s="610">
        <f t="shared" si="493"/>
        <v>1905</v>
      </c>
      <c r="G2031">
        <f t="shared" si="494"/>
        <v>2020</v>
      </c>
      <c r="H2031" s="612">
        <f t="shared" si="486"/>
        <v>2020</v>
      </c>
      <c r="I2031" s="598">
        <f t="shared" si="487"/>
        <v>0</v>
      </c>
      <c r="J2031" s="598">
        <f t="shared" si="495"/>
        <v>0</v>
      </c>
      <c r="K2031" s="598">
        <f t="shared" si="488"/>
        <v>0</v>
      </c>
      <c r="L2031" s="598">
        <f t="shared" si="489"/>
        <v>0</v>
      </c>
      <c r="M2031" s="598">
        <f t="shared" si="481"/>
        <v>0</v>
      </c>
      <c r="N2031" s="598">
        <f t="shared" si="490"/>
        <v>0</v>
      </c>
      <c r="V2031" s="598">
        <f t="shared" si="491"/>
        <v>0</v>
      </c>
      <c r="W2031" s="612">
        <f t="shared" si="492"/>
        <v>2020</v>
      </c>
      <c r="X2031" s="610"/>
      <c r="Y2031" s="610"/>
      <c r="AC2031">
        <f t="shared" si="482"/>
        <v>1905</v>
      </c>
      <c r="AD2031">
        <f t="shared" si="483"/>
        <v>7</v>
      </c>
      <c r="AE2031">
        <f t="shared" si="484"/>
        <v>0</v>
      </c>
      <c r="AF2031">
        <f>SUM($AE$10:AE2031)</f>
        <v>0</v>
      </c>
      <c r="AG2031">
        <f t="shared" si="485"/>
        <v>0</v>
      </c>
    </row>
    <row r="2032" spans="6:33" x14ac:dyDescent="0.2">
      <c r="F2032" s="610">
        <f t="shared" si="493"/>
        <v>1905</v>
      </c>
      <c r="G2032">
        <f t="shared" si="494"/>
        <v>2021</v>
      </c>
      <c r="H2032" s="612">
        <f t="shared" si="486"/>
        <v>2021</v>
      </c>
      <c r="I2032" s="598">
        <f t="shared" si="487"/>
        <v>0</v>
      </c>
      <c r="J2032" s="598">
        <f t="shared" si="495"/>
        <v>0</v>
      </c>
      <c r="K2032" s="598">
        <f t="shared" si="488"/>
        <v>0</v>
      </c>
      <c r="L2032" s="598">
        <f t="shared" si="489"/>
        <v>0</v>
      </c>
      <c r="M2032" s="598">
        <f t="shared" si="481"/>
        <v>0</v>
      </c>
      <c r="N2032" s="598">
        <f t="shared" si="490"/>
        <v>0</v>
      </c>
      <c r="V2032" s="598">
        <f t="shared" si="491"/>
        <v>0</v>
      </c>
      <c r="W2032" s="612">
        <f t="shared" si="492"/>
        <v>2021</v>
      </c>
      <c r="X2032" s="610"/>
      <c r="Y2032" s="610"/>
      <c r="AC2032">
        <f t="shared" si="482"/>
        <v>1905</v>
      </c>
      <c r="AD2032">
        <f t="shared" si="483"/>
        <v>7</v>
      </c>
      <c r="AE2032">
        <f t="shared" si="484"/>
        <v>0</v>
      </c>
      <c r="AF2032">
        <f>SUM($AE$10:AE2032)</f>
        <v>0</v>
      </c>
      <c r="AG2032">
        <f t="shared" si="485"/>
        <v>0</v>
      </c>
    </row>
    <row r="2033" spans="6:33" x14ac:dyDescent="0.2">
      <c r="F2033" s="610">
        <f t="shared" si="493"/>
        <v>1905</v>
      </c>
      <c r="G2033">
        <f t="shared" si="494"/>
        <v>2022</v>
      </c>
      <c r="H2033" s="612">
        <f t="shared" si="486"/>
        <v>2022</v>
      </c>
      <c r="I2033" s="598">
        <f t="shared" si="487"/>
        <v>0</v>
      </c>
      <c r="J2033" s="598">
        <f t="shared" si="495"/>
        <v>0</v>
      </c>
      <c r="K2033" s="598">
        <f t="shared" si="488"/>
        <v>0</v>
      </c>
      <c r="L2033" s="598">
        <f t="shared" si="489"/>
        <v>0</v>
      </c>
      <c r="M2033" s="598">
        <f t="shared" si="481"/>
        <v>0</v>
      </c>
      <c r="N2033" s="598">
        <f t="shared" si="490"/>
        <v>0</v>
      </c>
      <c r="V2033" s="598">
        <f t="shared" si="491"/>
        <v>0</v>
      </c>
      <c r="W2033" s="612">
        <f t="shared" si="492"/>
        <v>2022</v>
      </c>
      <c r="X2033" s="610"/>
      <c r="Y2033" s="610"/>
      <c r="AC2033">
        <f t="shared" si="482"/>
        <v>1905</v>
      </c>
      <c r="AD2033">
        <f t="shared" si="483"/>
        <v>7</v>
      </c>
      <c r="AE2033">
        <f t="shared" si="484"/>
        <v>0</v>
      </c>
      <c r="AF2033">
        <f>SUM($AE$10:AE2033)</f>
        <v>0</v>
      </c>
      <c r="AG2033">
        <f t="shared" si="485"/>
        <v>0</v>
      </c>
    </row>
    <row r="2034" spans="6:33" x14ac:dyDescent="0.2">
      <c r="F2034" s="610">
        <f t="shared" si="493"/>
        <v>1905</v>
      </c>
      <c r="G2034">
        <f t="shared" si="494"/>
        <v>2023</v>
      </c>
      <c r="H2034" s="612">
        <f t="shared" si="486"/>
        <v>2023</v>
      </c>
      <c r="I2034" s="598">
        <f t="shared" si="487"/>
        <v>0</v>
      </c>
      <c r="J2034" s="598">
        <f t="shared" si="495"/>
        <v>0</v>
      </c>
      <c r="K2034" s="598">
        <f t="shared" si="488"/>
        <v>0</v>
      </c>
      <c r="L2034" s="598">
        <f t="shared" si="489"/>
        <v>0</v>
      </c>
      <c r="M2034" s="598">
        <f t="shared" si="481"/>
        <v>0</v>
      </c>
      <c r="N2034" s="598">
        <f t="shared" si="490"/>
        <v>0</v>
      </c>
      <c r="V2034" s="598">
        <f t="shared" si="491"/>
        <v>0</v>
      </c>
      <c r="W2034" s="612">
        <f t="shared" si="492"/>
        <v>2023</v>
      </c>
      <c r="X2034" s="610"/>
      <c r="Y2034" s="610"/>
      <c r="AC2034">
        <f t="shared" si="482"/>
        <v>1905</v>
      </c>
      <c r="AD2034">
        <f t="shared" si="483"/>
        <v>7</v>
      </c>
      <c r="AE2034">
        <f t="shared" si="484"/>
        <v>0</v>
      </c>
      <c r="AF2034">
        <f>SUM($AE$10:AE2034)</f>
        <v>0</v>
      </c>
      <c r="AG2034">
        <f t="shared" si="485"/>
        <v>0</v>
      </c>
    </row>
    <row r="2035" spans="6:33" x14ac:dyDescent="0.2">
      <c r="F2035" s="610">
        <f t="shared" si="493"/>
        <v>1905</v>
      </c>
      <c r="G2035">
        <f t="shared" si="494"/>
        <v>2024</v>
      </c>
      <c r="H2035" s="612">
        <f t="shared" si="486"/>
        <v>2024</v>
      </c>
      <c r="I2035" s="598">
        <f t="shared" si="487"/>
        <v>0</v>
      </c>
      <c r="J2035" s="598">
        <f t="shared" si="495"/>
        <v>0</v>
      </c>
      <c r="K2035" s="598">
        <f t="shared" si="488"/>
        <v>0</v>
      </c>
      <c r="L2035" s="598">
        <f t="shared" si="489"/>
        <v>0</v>
      </c>
      <c r="M2035" s="598">
        <f t="shared" si="481"/>
        <v>0</v>
      </c>
      <c r="N2035" s="598">
        <f t="shared" si="490"/>
        <v>0</v>
      </c>
      <c r="V2035" s="598">
        <f t="shared" si="491"/>
        <v>0</v>
      </c>
      <c r="W2035" s="612">
        <f t="shared" si="492"/>
        <v>2024</v>
      </c>
      <c r="X2035" s="610"/>
      <c r="Y2035" s="610"/>
      <c r="AC2035">
        <f t="shared" si="482"/>
        <v>1905</v>
      </c>
      <c r="AD2035">
        <f t="shared" si="483"/>
        <v>7</v>
      </c>
      <c r="AE2035">
        <f t="shared" si="484"/>
        <v>0</v>
      </c>
      <c r="AF2035">
        <f>SUM($AE$10:AE2035)</f>
        <v>0</v>
      </c>
      <c r="AG2035">
        <f t="shared" si="485"/>
        <v>0</v>
      </c>
    </row>
    <row r="2036" spans="6:33" x14ac:dyDescent="0.2">
      <c r="F2036" s="610">
        <f t="shared" si="493"/>
        <v>1905</v>
      </c>
      <c r="G2036">
        <f t="shared" si="494"/>
        <v>2025</v>
      </c>
      <c r="H2036" s="612">
        <f t="shared" si="486"/>
        <v>2025</v>
      </c>
      <c r="I2036" s="598">
        <f t="shared" si="487"/>
        <v>0</v>
      </c>
      <c r="J2036" s="598">
        <f t="shared" si="495"/>
        <v>0</v>
      </c>
      <c r="K2036" s="598">
        <f t="shared" si="488"/>
        <v>0</v>
      </c>
      <c r="L2036" s="598">
        <f t="shared" si="489"/>
        <v>0</v>
      </c>
      <c r="M2036" s="598">
        <f t="shared" si="481"/>
        <v>0</v>
      </c>
      <c r="N2036" s="598">
        <f t="shared" si="490"/>
        <v>0</v>
      </c>
      <c r="V2036" s="598">
        <f t="shared" si="491"/>
        <v>0</v>
      </c>
      <c r="W2036" s="612">
        <f t="shared" si="492"/>
        <v>2025</v>
      </c>
      <c r="X2036" s="610"/>
      <c r="Y2036" s="610"/>
      <c r="AC2036">
        <f t="shared" si="482"/>
        <v>1905</v>
      </c>
      <c r="AD2036">
        <f t="shared" si="483"/>
        <v>7</v>
      </c>
      <c r="AE2036">
        <f t="shared" si="484"/>
        <v>0</v>
      </c>
      <c r="AF2036">
        <f>SUM($AE$10:AE2036)</f>
        <v>0</v>
      </c>
      <c r="AG2036">
        <f t="shared" si="485"/>
        <v>0</v>
      </c>
    </row>
    <row r="2037" spans="6:33" x14ac:dyDescent="0.2">
      <c r="F2037" s="610">
        <f t="shared" si="493"/>
        <v>1905</v>
      </c>
      <c r="G2037">
        <f t="shared" si="494"/>
        <v>2026</v>
      </c>
      <c r="H2037" s="612">
        <f t="shared" si="486"/>
        <v>2026</v>
      </c>
      <c r="I2037" s="598">
        <f t="shared" si="487"/>
        <v>0</v>
      </c>
      <c r="J2037" s="598">
        <f t="shared" si="495"/>
        <v>0</v>
      </c>
      <c r="K2037" s="598">
        <f t="shared" si="488"/>
        <v>0</v>
      </c>
      <c r="L2037" s="598">
        <f t="shared" si="489"/>
        <v>0</v>
      </c>
      <c r="M2037" s="598">
        <f t="shared" si="481"/>
        <v>0</v>
      </c>
      <c r="N2037" s="598">
        <f t="shared" si="490"/>
        <v>0</v>
      </c>
      <c r="V2037" s="598">
        <f t="shared" si="491"/>
        <v>0</v>
      </c>
      <c r="W2037" s="612">
        <f t="shared" si="492"/>
        <v>2026</v>
      </c>
      <c r="X2037" s="610"/>
      <c r="Y2037" s="610"/>
      <c r="AC2037">
        <f t="shared" si="482"/>
        <v>1905</v>
      </c>
      <c r="AD2037">
        <f t="shared" si="483"/>
        <v>7</v>
      </c>
      <c r="AE2037">
        <f t="shared" si="484"/>
        <v>0</v>
      </c>
      <c r="AF2037">
        <f>SUM($AE$10:AE2037)</f>
        <v>0</v>
      </c>
      <c r="AG2037">
        <f t="shared" si="485"/>
        <v>0</v>
      </c>
    </row>
    <row r="2038" spans="6:33" x14ac:dyDescent="0.2">
      <c r="F2038" s="610">
        <f t="shared" si="493"/>
        <v>1905</v>
      </c>
      <c r="G2038">
        <f t="shared" si="494"/>
        <v>2027</v>
      </c>
      <c r="H2038" s="612">
        <f t="shared" si="486"/>
        <v>2027</v>
      </c>
      <c r="I2038" s="598">
        <f t="shared" si="487"/>
        <v>0</v>
      </c>
      <c r="J2038" s="598">
        <f t="shared" si="495"/>
        <v>0</v>
      </c>
      <c r="K2038" s="598">
        <f t="shared" si="488"/>
        <v>0</v>
      </c>
      <c r="L2038" s="598">
        <f t="shared" si="489"/>
        <v>0</v>
      </c>
      <c r="M2038" s="598">
        <f t="shared" si="481"/>
        <v>0</v>
      </c>
      <c r="N2038" s="598">
        <f t="shared" si="490"/>
        <v>0</v>
      </c>
      <c r="V2038" s="598">
        <f t="shared" si="491"/>
        <v>0</v>
      </c>
      <c r="W2038" s="612">
        <f t="shared" si="492"/>
        <v>2027</v>
      </c>
      <c r="X2038" s="610"/>
      <c r="Y2038" s="610"/>
      <c r="AC2038">
        <f t="shared" si="482"/>
        <v>1905</v>
      </c>
      <c r="AD2038">
        <f t="shared" si="483"/>
        <v>7</v>
      </c>
      <c r="AE2038">
        <f t="shared" si="484"/>
        <v>0</v>
      </c>
      <c r="AF2038">
        <f>SUM($AE$10:AE2038)</f>
        <v>0</v>
      </c>
      <c r="AG2038">
        <f t="shared" si="485"/>
        <v>0</v>
      </c>
    </row>
    <row r="2039" spans="6:33" x14ac:dyDescent="0.2">
      <c r="F2039" s="610">
        <f t="shared" si="493"/>
        <v>1905</v>
      </c>
      <c r="G2039">
        <f t="shared" si="494"/>
        <v>2028</v>
      </c>
      <c r="H2039" s="612">
        <f t="shared" si="486"/>
        <v>2028</v>
      </c>
      <c r="I2039" s="598">
        <f t="shared" si="487"/>
        <v>0</v>
      </c>
      <c r="J2039" s="598">
        <f t="shared" si="495"/>
        <v>0</v>
      </c>
      <c r="K2039" s="598">
        <f t="shared" si="488"/>
        <v>0</v>
      </c>
      <c r="L2039" s="598">
        <f t="shared" si="489"/>
        <v>0</v>
      </c>
      <c r="M2039" s="598">
        <f t="shared" si="481"/>
        <v>0</v>
      </c>
      <c r="N2039" s="598">
        <f t="shared" si="490"/>
        <v>0</v>
      </c>
      <c r="V2039" s="598">
        <f t="shared" si="491"/>
        <v>0</v>
      </c>
      <c r="W2039" s="612">
        <f t="shared" si="492"/>
        <v>2028</v>
      </c>
      <c r="X2039" s="610"/>
      <c r="Y2039" s="610"/>
      <c r="AC2039">
        <f t="shared" si="482"/>
        <v>1905</v>
      </c>
      <c r="AD2039">
        <f t="shared" si="483"/>
        <v>7</v>
      </c>
      <c r="AE2039">
        <f t="shared" si="484"/>
        <v>0</v>
      </c>
      <c r="AF2039">
        <f>SUM($AE$10:AE2039)</f>
        <v>0</v>
      </c>
      <c r="AG2039">
        <f t="shared" si="485"/>
        <v>0</v>
      </c>
    </row>
    <row r="2040" spans="6:33" x14ac:dyDescent="0.2">
      <c r="F2040" s="610">
        <f t="shared" si="493"/>
        <v>1905</v>
      </c>
      <c r="G2040">
        <f t="shared" si="494"/>
        <v>2029</v>
      </c>
      <c r="H2040" s="612">
        <f t="shared" si="486"/>
        <v>2029</v>
      </c>
      <c r="I2040" s="598">
        <f t="shared" si="487"/>
        <v>0</v>
      </c>
      <c r="J2040" s="598">
        <f t="shared" si="495"/>
        <v>0</v>
      </c>
      <c r="K2040" s="598">
        <f t="shared" si="488"/>
        <v>0</v>
      </c>
      <c r="L2040" s="598">
        <f t="shared" si="489"/>
        <v>0</v>
      </c>
      <c r="M2040" s="598">
        <f t="shared" si="481"/>
        <v>0</v>
      </c>
      <c r="N2040" s="598">
        <f t="shared" si="490"/>
        <v>0</v>
      </c>
      <c r="V2040" s="598">
        <f t="shared" si="491"/>
        <v>0</v>
      </c>
      <c r="W2040" s="612">
        <f t="shared" si="492"/>
        <v>2029</v>
      </c>
      <c r="X2040" s="610"/>
      <c r="Y2040" s="610"/>
      <c r="AC2040">
        <f t="shared" si="482"/>
        <v>1905</v>
      </c>
      <c r="AD2040">
        <f t="shared" si="483"/>
        <v>7</v>
      </c>
      <c r="AE2040">
        <f t="shared" si="484"/>
        <v>0</v>
      </c>
      <c r="AF2040">
        <f>SUM($AE$10:AE2040)</f>
        <v>0</v>
      </c>
      <c r="AG2040">
        <f t="shared" si="485"/>
        <v>0</v>
      </c>
    </row>
    <row r="2041" spans="6:33" x14ac:dyDescent="0.2">
      <c r="F2041" s="610">
        <f t="shared" si="493"/>
        <v>1905</v>
      </c>
      <c r="G2041">
        <f t="shared" si="494"/>
        <v>2030</v>
      </c>
      <c r="H2041" s="612">
        <f t="shared" si="486"/>
        <v>2030</v>
      </c>
      <c r="I2041" s="598">
        <f t="shared" si="487"/>
        <v>0</v>
      </c>
      <c r="J2041" s="598">
        <f t="shared" si="495"/>
        <v>0</v>
      </c>
      <c r="K2041" s="598">
        <f t="shared" si="488"/>
        <v>0</v>
      </c>
      <c r="L2041" s="598">
        <f t="shared" si="489"/>
        <v>0</v>
      </c>
      <c r="M2041" s="598">
        <f t="shared" si="481"/>
        <v>0</v>
      </c>
      <c r="N2041" s="598">
        <f t="shared" si="490"/>
        <v>0</v>
      </c>
      <c r="V2041" s="598">
        <f t="shared" si="491"/>
        <v>0</v>
      </c>
      <c r="W2041" s="612">
        <f t="shared" si="492"/>
        <v>2030</v>
      </c>
      <c r="X2041" s="610"/>
      <c r="Y2041" s="610"/>
      <c r="AC2041">
        <f t="shared" si="482"/>
        <v>1905</v>
      </c>
      <c r="AD2041">
        <f t="shared" si="483"/>
        <v>7</v>
      </c>
      <c r="AE2041">
        <f t="shared" si="484"/>
        <v>0</v>
      </c>
      <c r="AF2041">
        <f>SUM($AE$10:AE2041)</f>
        <v>0</v>
      </c>
      <c r="AG2041">
        <f t="shared" si="485"/>
        <v>0</v>
      </c>
    </row>
    <row r="2042" spans="6:33" x14ac:dyDescent="0.2">
      <c r="F2042" s="610">
        <f t="shared" si="493"/>
        <v>1905</v>
      </c>
      <c r="G2042">
        <f t="shared" si="494"/>
        <v>2031</v>
      </c>
      <c r="H2042" s="612">
        <f t="shared" si="486"/>
        <v>2031</v>
      </c>
      <c r="I2042" s="598">
        <f t="shared" si="487"/>
        <v>0</v>
      </c>
      <c r="J2042" s="598">
        <f t="shared" si="495"/>
        <v>0</v>
      </c>
      <c r="K2042" s="598">
        <f t="shared" si="488"/>
        <v>0</v>
      </c>
      <c r="L2042" s="598">
        <f t="shared" si="489"/>
        <v>0</v>
      </c>
      <c r="M2042" s="598">
        <f t="shared" si="481"/>
        <v>0</v>
      </c>
      <c r="N2042" s="598">
        <f t="shared" si="490"/>
        <v>0</v>
      </c>
      <c r="V2042" s="598">
        <f t="shared" si="491"/>
        <v>0</v>
      </c>
      <c r="W2042" s="612">
        <f t="shared" si="492"/>
        <v>2031</v>
      </c>
      <c r="X2042" s="610"/>
      <c r="Y2042" s="610"/>
      <c r="AC2042">
        <f t="shared" si="482"/>
        <v>1905</v>
      </c>
      <c r="AD2042">
        <f t="shared" si="483"/>
        <v>7</v>
      </c>
      <c r="AE2042">
        <f t="shared" si="484"/>
        <v>0</v>
      </c>
      <c r="AF2042">
        <f>SUM($AE$10:AE2042)</f>
        <v>0</v>
      </c>
      <c r="AG2042">
        <f t="shared" si="485"/>
        <v>0</v>
      </c>
    </row>
    <row r="2043" spans="6:33" x14ac:dyDescent="0.2">
      <c r="F2043" s="610">
        <f t="shared" si="493"/>
        <v>1905</v>
      </c>
      <c r="G2043">
        <f t="shared" si="494"/>
        <v>2032</v>
      </c>
      <c r="H2043" s="612">
        <f t="shared" si="486"/>
        <v>2032</v>
      </c>
      <c r="I2043" s="598">
        <f t="shared" si="487"/>
        <v>0</v>
      </c>
      <c r="J2043" s="598">
        <f t="shared" si="495"/>
        <v>0</v>
      </c>
      <c r="K2043" s="598">
        <f t="shared" si="488"/>
        <v>0</v>
      </c>
      <c r="L2043" s="598">
        <f t="shared" si="489"/>
        <v>0</v>
      </c>
      <c r="M2043" s="598">
        <f t="shared" si="481"/>
        <v>0</v>
      </c>
      <c r="N2043" s="598">
        <f t="shared" si="490"/>
        <v>0</v>
      </c>
      <c r="V2043" s="598">
        <f t="shared" si="491"/>
        <v>0</v>
      </c>
      <c r="W2043" s="612">
        <f t="shared" si="492"/>
        <v>2032</v>
      </c>
      <c r="X2043" s="610"/>
      <c r="Y2043" s="610"/>
      <c r="AC2043">
        <f t="shared" si="482"/>
        <v>1905</v>
      </c>
      <c r="AD2043">
        <f t="shared" si="483"/>
        <v>7</v>
      </c>
      <c r="AE2043">
        <f t="shared" si="484"/>
        <v>0</v>
      </c>
      <c r="AF2043">
        <f>SUM($AE$10:AE2043)</f>
        <v>0</v>
      </c>
      <c r="AG2043">
        <f t="shared" si="485"/>
        <v>0</v>
      </c>
    </row>
    <row r="2044" spans="6:33" x14ac:dyDescent="0.2">
      <c r="F2044" s="610">
        <f t="shared" si="493"/>
        <v>1905</v>
      </c>
      <c r="G2044">
        <f t="shared" si="494"/>
        <v>2033</v>
      </c>
      <c r="H2044" s="612">
        <f t="shared" si="486"/>
        <v>2033</v>
      </c>
      <c r="I2044" s="598">
        <f t="shared" si="487"/>
        <v>0</v>
      </c>
      <c r="J2044" s="598">
        <f t="shared" si="495"/>
        <v>0</v>
      </c>
      <c r="K2044" s="598">
        <f t="shared" si="488"/>
        <v>0</v>
      </c>
      <c r="L2044" s="598">
        <f t="shared" si="489"/>
        <v>0</v>
      </c>
      <c r="M2044" s="598">
        <f t="shared" si="481"/>
        <v>0</v>
      </c>
      <c r="N2044" s="598">
        <f t="shared" si="490"/>
        <v>0</v>
      </c>
      <c r="V2044" s="598">
        <f t="shared" si="491"/>
        <v>0</v>
      </c>
      <c r="W2044" s="612">
        <f t="shared" si="492"/>
        <v>2033</v>
      </c>
      <c r="X2044" s="610"/>
      <c r="Y2044" s="610"/>
      <c r="AC2044">
        <f t="shared" si="482"/>
        <v>1905</v>
      </c>
      <c r="AD2044">
        <f t="shared" si="483"/>
        <v>7</v>
      </c>
      <c r="AE2044">
        <f t="shared" si="484"/>
        <v>0</v>
      </c>
      <c r="AF2044">
        <f>SUM($AE$10:AE2044)</f>
        <v>0</v>
      </c>
      <c r="AG2044">
        <f t="shared" si="485"/>
        <v>0</v>
      </c>
    </row>
    <row r="2045" spans="6:33" x14ac:dyDescent="0.2">
      <c r="F2045" s="610">
        <f t="shared" si="493"/>
        <v>1905</v>
      </c>
      <c r="G2045">
        <f t="shared" si="494"/>
        <v>2034</v>
      </c>
      <c r="H2045" s="612">
        <f t="shared" si="486"/>
        <v>2034</v>
      </c>
      <c r="I2045" s="598">
        <f t="shared" si="487"/>
        <v>0</v>
      </c>
      <c r="J2045" s="598">
        <f t="shared" si="495"/>
        <v>0</v>
      </c>
      <c r="K2045" s="598">
        <f t="shared" si="488"/>
        <v>0</v>
      </c>
      <c r="L2045" s="598">
        <f t="shared" si="489"/>
        <v>0</v>
      </c>
      <c r="M2045" s="598">
        <f t="shared" si="481"/>
        <v>0</v>
      </c>
      <c r="N2045" s="598">
        <f t="shared" si="490"/>
        <v>0</v>
      </c>
      <c r="V2045" s="598">
        <f t="shared" si="491"/>
        <v>0</v>
      </c>
      <c r="W2045" s="612">
        <f t="shared" si="492"/>
        <v>2034</v>
      </c>
      <c r="X2045" s="610"/>
      <c r="Y2045" s="610"/>
      <c r="AC2045">
        <f t="shared" si="482"/>
        <v>1905</v>
      </c>
      <c r="AD2045">
        <f t="shared" si="483"/>
        <v>7</v>
      </c>
      <c r="AE2045">
        <f t="shared" si="484"/>
        <v>0</v>
      </c>
      <c r="AF2045">
        <f>SUM($AE$10:AE2045)</f>
        <v>0</v>
      </c>
      <c r="AG2045">
        <f t="shared" si="485"/>
        <v>0</v>
      </c>
    </row>
    <row r="2046" spans="6:33" x14ac:dyDescent="0.2">
      <c r="F2046" s="610">
        <f t="shared" si="493"/>
        <v>1905</v>
      </c>
      <c r="G2046">
        <f t="shared" si="494"/>
        <v>2035</v>
      </c>
      <c r="H2046" s="612">
        <f t="shared" si="486"/>
        <v>2035</v>
      </c>
      <c r="I2046" s="598">
        <f t="shared" si="487"/>
        <v>0</v>
      </c>
      <c r="J2046" s="598">
        <f t="shared" si="495"/>
        <v>0</v>
      </c>
      <c r="K2046" s="598">
        <f t="shared" si="488"/>
        <v>0</v>
      </c>
      <c r="L2046" s="598">
        <f t="shared" si="489"/>
        <v>0</v>
      </c>
      <c r="M2046" s="598">
        <f t="shared" si="481"/>
        <v>0</v>
      </c>
      <c r="N2046" s="598">
        <f t="shared" si="490"/>
        <v>0</v>
      </c>
      <c r="V2046" s="598">
        <f t="shared" si="491"/>
        <v>0</v>
      </c>
      <c r="W2046" s="612">
        <f t="shared" si="492"/>
        <v>2035</v>
      </c>
      <c r="X2046" s="610"/>
      <c r="Y2046" s="610"/>
      <c r="AC2046">
        <f t="shared" si="482"/>
        <v>1905</v>
      </c>
      <c r="AD2046">
        <f t="shared" si="483"/>
        <v>7</v>
      </c>
      <c r="AE2046">
        <f t="shared" si="484"/>
        <v>0</v>
      </c>
      <c r="AF2046">
        <f>SUM($AE$10:AE2046)</f>
        <v>0</v>
      </c>
      <c r="AG2046">
        <f t="shared" si="485"/>
        <v>0</v>
      </c>
    </row>
    <row r="2047" spans="6:33" x14ac:dyDescent="0.2">
      <c r="F2047" s="610">
        <f t="shared" si="493"/>
        <v>1905</v>
      </c>
      <c r="G2047">
        <f t="shared" si="494"/>
        <v>2036</v>
      </c>
      <c r="H2047" s="612">
        <f t="shared" si="486"/>
        <v>2036</v>
      </c>
      <c r="I2047" s="598">
        <f t="shared" si="487"/>
        <v>0</v>
      </c>
      <c r="J2047" s="598">
        <f t="shared" si="495"/>
        <v>0</v>
      </c>
      <c r="K2047" s="598">
        <f t="shared" si="488"/>
        <v>0</v>
      </c>
      <c r="L2047" s="598">
        <f t="shared" si="489"/>
        <v>0</v>
      </c>
      <c r="M2047" s="598">
        <f t="shared" si="481"/>
        <v>0</v>
      </c>
      <c r="N2047" s="598">
        <f t="shared" si="490"/>
        <v>0</v>
      </c>
      <c r="V2047" s="598">
        <f t="shared" si="491"/>
        <v>0</v>
      </c>
      <c r="W2047" s="612">
        <f t="shared" si="492"/>
        <v>2036</v>
      </c>
      <c r="X2047" s="610"/>
      <c r="Y2047" s="610"/>
      <c r="AC2047">
        <f t="shared" si="482"/>
        <v>1905</v>
      </c>
      <c r="AD2047">
        <f t="shared" si="483"/>
        <v>7</v>
      </c>
      <c r="AE2047">
        <f t="shared" si="484"/>
        <v>0</v>
      </c>
      <c r="AF2047">
        <f>SUM($AE$10:AE2047)</f>
        <v>0</v>
      </c>
      <c r="AG2047">
        <f t="shared" si="485"/>
        <v>0</v>
      </c>
    </row>
    <row r="2048" spans="6:33" x14ac:dyDescent="0.2">
      <c r="F2048" s="610">
        <f t="shared" si="493"/>
        <v>1905</v>
      </c>
      <c r="G2048">
        <f t="shared" si="494"/>
        <v>2037</v>
      </c>
      <c r="H2048" s="612">
        <f t="shared" si="486"/>
        <v>2037</v>
      </c>
      <c r="I2048" s="598">
        <f t="shared" si="487"/>
        <v>0</v>
      </c>
      <c r="J2048" s="598">
        <f t="shared" si="495"/>
        <v>0</v>
      </c>
      <c r="K2048" s="598">
        <f t="shared" si="488"/>
        <v>0</v>
      </c>
      <c r="L2048" s="598">
        <f t="shared" si="489"/>
        <v>0</v>
      </c>
      <c r="M2048" s="598">
        <f t="shared" si="481"/>
        <v>0</v>
      </c>
      <c r="N2048" s="598">
        <f t="shared" si="490"/>
        <v>0</v>
      </c>
      <c r="V2048" s="598">
        <f t="shared" si="491"/>
        <v>0</v>
      </c>
      <c r="W2048" s="612">
        <f t="shared" si="492"/>
        <v>2037</v>
      </c>
      <c r="X2048" s="610"/>
      <c r="Y2048" s="610"/>
      <c r="AC2048">
        <f t="shared" si="482"/>
        <v>1905</v>
      </c>
      <c r="AD2048">
        <f t="shared" si="483"/>
        <v>7</v>
      </c>
      <c r="AE2048">
        <f t="shared" si="484"/>
        <v>0</v>
      </c>
      <c r="AF2048">
        <f>SUM($AE$10:AE2048)</f>
        <v>0</v>
      </c>
      <c r="AG2048">
        <f t="shared" si="485"/>
        <v>0</v>
      </c>
    </row>
    <row r="2049" spans="6:33" x14ac:dyDescent="0.2">
      <c r="F2049" s="610">
        <f t="shared" si="493"/>
        <v>1905</v>
      </c>
      <c r="G2049">
        <f t="shared" si="494"/>
        <v>2038</v>
      </c>
      <c r="H2049" s="612">
        <f t="shared" si="486"/>
        <v>2038</v>
      </c>
      <c r="I2049" s="598">
        <f t="shared" si="487"/>
        <v>0</v>
      </c>
      <c r="J2049" s="598">
        <f t="shared" si="495"/>
        <v>0</v>
      </c>
      <c r="K2049" s="598">
        <f t="shared" si="488"/>
        <v>0</v>
      </c>
      <c r="L2049" s="598">
        <f t="shared" si="489"/>
        <v>0</v>
      </c>
      <c r="M2049" s="598">
        <f t="shared" si="481"/>
        <v>0</v>
      </c>
      <c r="N2049" s="598">
        <f t="shared" si="490"/>
        <v>0</v>
      </c>
      <c r="V2049" s="598">
        <f t="shared" si="491"/>
        <v>0</v>
      </c>
      <c r="W2049" s="612">
        <f t="shared" si="492"/>
        <v>2038</v>
      </c>
      <c r="X2049" s="610"/>
      <c r="Y2049" s="610"/>
      <c r="AC2049">
        <f t="shared" si="482"/>
        <v>1905</v>
      </c>
      <c r="AD2049">
        <f t="shared" si="483"/>
        <v>7</v>
      </c>
      <c r="AE2049">
        <f t="shared" si="484"/>
        <v>0</v>
      </c>
      <c r="AF2049">
        <f>SUM($AE$10:AE2049)</f>
        <v>0</v>
      </c>
      <c r="AG2049">
        <f t="shared" si="485"/>
        <v>0</v>
      </c>
    </row>
    <row r="2050" spans="6:33" x14ac:dyDescent="0.2">
      <c r="F2050" s="610">
        <f t="shared" si="493"/>
        <v>1905</v>
      </c>
      <c r="G2050">
        <f t="shared" si="494"/>
        <v>2039</v>
      </c>
      <c r="H2050" s="612">
        <f t="shared" si="486"/>
        <v>2039</v>
      </c>
      <c r="I2050" s="598">
        <f t="shared" si="487"/>
        <v>0</v>
      </c>
      <c r="J2050" s="598">
        <f t="shared" si="495"/>
        <v>0</v>
      </c>
      <c r="K2050" s="598">
        <f t="shared" si="488"/>
        <v>0</v>
      </c>
      <c r="L2050" s="598">
        <f t="shared" si="489"/>
        <v>0</v>
      </c>
      <c r="M2050" s="598">
        <f t="shared" si="481"/>
        <v>0</v>
      </c>
      <c r="N2050" s="598">
        <f t="shared" si="490"/>
        <v>0</v>
      </c>
      <c r="V2050" s="598">
        <f t="shared" si="491"/>
        <v>0</v>
      </c>
      <c r="W2050" s="612">
        <f t="shared" si="492"/>
        <v>2039</v>
      </c>
      <c r="X2050" s="610"/>
      <c r="Y2050" s="610"/>
      <c r="AC2050">
        <f t="shared" si="482"/>
        <v>1905</v>
      </c>
      <c r="AD2050">
        <f t="shared" si="483"/>
        <v>7</v>
      </c>
      <c r="AE2050">
        <f t="shared" si="484"/>
        <v>0</v>
      </c>
      <c r="AF2050">
        <f>SUM($AE$10:AE2050)</f>
        <v>0</v>
      </c>
      <c r="AG2050">
        <f t="shared" si="485"/>
        <v>0</v>
      </c>
    </row>
    <row r="2051" spans="6:33" x14ac:dyDescent="0.2">
      <c r="F2051" s="610">
        <f t="shared" si="493"/>
        <v>1905</v>
      </c>
      <c r="G2051">
        <f t="shared" si="494"/>
        <v>2040</v>
      </c>
      <c r="H2051" s="612">
        <f t="shared" si="486"/>
        <v>2040</v>
      </c>
      <c r="I2051" s="598">
        <f t="shared" si="487"/>
        <v>0</v>
      </c>
      <c r="J2051" s="598">
        <f t="shared" si="495"/>
        <v>0</v>
      </c>
      <c r="K2051" s="598">
        <f t="shared" si="488"/>
        <v>0</v>
      </c>
      <c r="L2051" s="598">
        <f t="shared" si="489"/>
        <v>0</v>
      </c>
      <c r="M2051" s="598">
        <f t="shared" si="481"/>
        <v>0</v>
      </c>
      <c r="N2051" s="598">
        <f t="shared" si="490"/>
        <v>0</v>
      </c>
      <c r="V2051" s="598">
        <f t="shared" si="491"/>
        <v>0</v>
      </c>
      <c r="W2051" s="612">
        <f t="shared" si="492"/>
        <v>2040</v>
      </c>
      <c r="X2051" s="610"/>
      <c r="Y2051" s="610"/>
      <c r="AC2051">
        <f t="shared" si="482"/>
        <v>1905</v>
      </c>
      <c r="AD2051">
        <f t="shared" si="483"/>
        <v>8</v>
      </c>
      <c r="AE2051">
        <f t="shared" si="484"/>
        <v>0</v>
      </c>
      <c r="AF2051">
        <f>SUM($AE$10:AE2051)</f>
        <v>0</v>
      </c>
      <c r="AG2051">
        <f t="shared" si="485"/>
        <v>0</v>
      </c>
    </row>
    <row r="2052" spans="6:33" x14ac:dyDescent="0.2">
      <c r="F2052" s="610">
        <f t="shared" si="493"/>
        <v>1905</v>
      </c>
      <c r="G2052">
        <f t="shared" si="494"/>
        <v>2041</v>
      </c>
      <c r="H2052" s="612">
        <f t="shared" si="486"/>
        <v>2041</v>
      </c>
      <c r="I2052" s="598">
        <f t="shared" si="487"/>
        <v>0</v>
      </c>
      <c r="J2052" s="598">
        <f t="shared" si="495"/>
        <v>0</v>
      </c>
      <c r="K2052" s="598">
        <f t="shared" si="488"/>
        <v>0</v>
      </c>
      <c r="L2052" s="598">
        <f t="shared" si="489"/>
        <v>0</v>
      </c>
      <c r="M2052" s="598">
        <f t="shared" si="481"/>
        <v>0</v>
      </c>
      <c r="N2052" s="598">
        <f t="shared" si="490"/>
        <v>0</v>
      </c>
      <c r="V2052" s="598">
        <f t="shared" si="491"/>
        <v>0</v>
      </c>
      <c r="W2052" s="612">
        <f t="shared" si="492"/>
        <v>2041</v>
      </c>
      <c r="X2052" s="610"/>
      <c r="Y2052" s="610"/>
      <c r="AC2052">
        <f t="shared" si="482"/>
        <v>1905</v>
      </c>
      <c r="AD2052">
        <f t="shared" si="483"/>
        <v>8</v>
      </c>
      <c r="AE2052">
        <f t="shared" si="484"/>
        <v>0</v>
      </c>
      <c r="AF2052">
        <f>SUM($AE$10:AE2052)</f>
        <v>0</v>
      </c>
      <c r="AG2052">
        <f t="shared" si="485"/>
        <v>0</v>
      </c>
    </row>
    <row r="2053" spans="6:33" x14ac:dyDescent="0.2">
      <c r="F2053" s="610">
        <f t="shared" si="493"/>
        <v>1905</v>
      </c>
      <c r="G2053">
        <f t="shared" si="494"/>
        <v>2042</v>
      </c>
      <c r="H2053" s="612">
        <f t="shared" si="486"/>
        <v>2042</v>
      </c>
      <c r="I2053" s="598">
        <f t="shared" si="487"/>
        <v>0</v>
      </c>
      <c r="J2053" s="598">
        <f t="shared" si="495"/>
        <v>0</v>
      </c>
      <c r="K2053" s="598">
        <f t="shared" si="488"/>
        <v>0</v>
      </c>
      <c r="L2053" s="598">
        <f t="shared" si="489"/>
        <v>0</v>
      </c>
      <c r="M2053" s="598">
        <f t="shared" si="481"/>
        <v>0</v>
      </c>
      <c r="N2053" s="598">
        <f t="shared" si="490"/>
        <v>0</v>
      </c>
      <c r="V2053" s="598">
        <f t="shared" si="491"/>
        <v>0</v>
      </c>
      <c r="W2053" s="612">
        <f t="shared" si="492"/>
        <v>2042</v>
      </c>
      <c r="X2053" s="610"/>
      <c r="Y2053" s="610"/>
      <c r="AC2053">
        <f t="shared" si="482"/>
        <v>1905</v>
      </c>
      <c r="AD2053">
        <f t="shared" si="483"/>
        <v>8</v>
      </c>
      <c r="AE2053">
        <f t="shared" si="484"/>
        <v>0</v>
      </c>
      <c r="AF2053">
        <f>SUM($AE$10:AE2053)</f>
        <v>0</v>
      </c>
      <c r="AG2053">
        <f t="shared" si="485"/>
        <v>0</v>
      </c>
    </row>
    <row r="2054" spans="6:33" x14ac:dyDescent="0.2">
      <c r="F2054" s="610">
        <f t="shared" si="493"/>
        <v>1905</v>
      </c>
      <c r="G2054">
        <f t="shared" si="494"/>
        <v>2043</v>
      </c>
      <c r="H2054" s="612">
        <f t="shared" si="486"/>
        <v>2043</v>
      </c>
      <c r="I2054" s="598">
        <f t="shared" si="487"/>
        <v>0</v>
      </c>
      <c r="J2054" s="598">
        <f t="shared" si="495"/>
        <v>0</v>
      </c>
      <c r="K2054" s="598">
        <f t="shared" si="488"/>
        <v>0</v>
      </c>
      <c r="L2054" s="598">
        <f t="shared" si="489"/>
        <v>0</v>
      </c>
      <c r="M2054" s="598">
        <f t="shared" si="481"/>
        <v>0</v>
      </c>
      <c r="N2054" s="598">
        <f t="shared" si="490"/>
        <v>0</v>
      </c>
      <c r="V2054" s="598">
        <f t="shared" si="491"/>
        <v>0</v>
      </c>
      <c r="W2054" s="612">
        <f t="shared" si="492"/>
        <v>2043</v>
      </c>
      <c r="X2054" s="610"/>
      <c r="Y2054" s="610"/>
      <c r="AC2054">
        <f t="shared" si="482"/>
        <v>1905</v>
      </c>
      <c r="AD2054">
        <f t="shared" si="483"/>
        <v>8</v>
      </c>
      <c r="AE2054">
        <f t="shared" si="484"/>
        <v>0</v>
      </c>
      <c r="AF2054">
        <f>SUM($AE$10:AE2054)</f>
        <v>0</v>
      </c>
      <c r="AG2054">
        <f t="shared" si="485"/>
        <v>0</v>
      </c>
    </row>
    <row r="2055" spans="6:33" x14ac:dyDescent="0.2">
      <c r="F2055" s="610">
        <f t="shared" si="493"/>
        <v>1905</v>
      </c>
      <c r="G2055">
        <f t="shared" si="494"/>
        <v>2044</v>
      </c>
      <c r="H2055" s="612">
        <f t="shared" si="486"/>
        <v>2044</v>
      </c>
      <c r="I2055" s="598">
        <f t="shared" si="487"/>
        <v>0</v>
      </c>
      <c r="J2055" s="598">
        <f t="shared" si="495"/>
        <v>0</v>
      </c>
      <c r="K2055" s="598">
        <f t="shared" si="488"/>
        <v>0</v>
      </c>
      <c r="L2055" s="598">
        <f t="shared" si="489"/>
        <v>0</v>
      </c>
      <c r="M2055" s="598">
        <f t="shared" si="481"/>
        <v>0</v>
      </c>
      <c r="N2055" s="598">
        <f t="shared" si="490"/>
        <v>0</v>
      </c>
      <c r="V2055" s="598">
        <f t="shared" si="491"/>
        <v>0</v>
      </c>
      <c r="W2055" s="612">
        <f t="shared" si="492"/>
        <v>2044</v>
      </c>
      <c r="X2055" s="610"/>
      <c r="Y2055" s="610"/>
      <c r="AC2055">
        <f t="shared" si="482"/>
        <v>1905</v>
      </c>
      <c r="AD2055">
        <f t="shared" si="483"/>
        <v>8</v>
      </c>
      <c r="AE2055">
        <f t="shared" si="484"/>
        <v>0</v>
      </c>
      <c r="AF2055">
        <f>SUM($AE$10:AE2055)</f>
        <v>0</v>
      </c>
      <c r="AG2055">
        <f t="shared" si="485"/>
        <v>0</v>
      </c>
    </row>
    <row r="2056" spans="6:33" x14ac:dyDescent="0.2">
      <c r="F2056" s="610">
        <f t="shared" si="493"/>
        <v>1905</v>
      </c>
      <c r="G2056">
        <f t="shared" si="494"/>
        <v>2045</v>
      </c>
      <c r="H2056" s="612">
        <f t="shared" si="486"/>
        <v>2045</v>
      </c>
      <c r="I2056" s="598">
        <f t="shared" si="487"/>
        <v>0</v>
      </c>
      <c r="J2056" s="598">
        <f t="shared" si="495"/>
        <v>0</v>
      </c>
      <c r="K2056" s="598">
        <f t="shared" si="488"/>
        <v>0</v>
      </c>
      <c r="L2056" s="598">
        <f t="shared" si="489"/>
        <v>0</v>
      </c>
      <c r="M2056" s="598">
        <f t="shared" si="481"/>
        <v>0</v>
      </c>
      <c r="N2056" s="598">
        <f t="shared" si="490"/>
        <v>0</v>
      </c>
      <c r="V2056" s="598">
        <f t="shared" si="491"/>
        <v>0</v>
      </c>
      <c r="W2056" s="612">
        <f t="shared" si="492"/>
        <v>2045</v>
      </c>
      <c r="X2056" s="610"/>
      <c r="Y2056" s="610"/>
      <c r="AC2056">
        <f t="shared" si="482"/>
        <v>1905</v>
      </c>
      <c r="AD2056">
        <f t="shared" si="483"/>
        <v>8</v>
      </c>
      <c r="AE2056">
        <f t="shared" si="484"/>
        <v>0</v>
      </c>
      <c r="AF2056">
        <f>SUM($AE$10:AE2056)</f>
        <v>0</v>
      </c>
      <c r="AG2056">
        <f t="shared" si="485"/>
        <v>0</v>
      </c>
    </row>
    <row r="2057" spans="6:33" x14ac:dyDescent="0.2">
      <c r="F2057" s="610">
        <f t="shared" si="493"/>
        <v>1905</v>
      </c>
      <c r="G2057">
        <f t="shared" si="494"/>
        <v>2046</v>
      </c>
      <c r="H2057" s="612">
        <f t="shared" si="486"/>
        <v>2046</v>
      </c>
      <c r="I2057" s="598">
        <f t="shared" si="487"/>
        <v>0</v>
      </c>
      <c r="J2057" s="598">
        <f t="shared" si="495"/>
        <v>0</v>
      </c>
      <c r="K2057" s="598">
        <f t="shared" si="488"/>
        <v>0</v>
      </c>
      <c r="L2057" s="598">
        <f t="shared" si="489"/>
        <v>0</v>
      </c>
      <c r="M2057" s="598">
        <f t="shared" si="481"/>
        <v>0</v>
      </c>
      <c r="N2057" s="598">
        <f t="shared" si="490"/>
        <v>0</v>
      </c>
      <c r="V2057" s="598">
        <f t="shared" si="491"/>
        <v>0</v>
      </c>
      <c r="W2057" s="612">
        <f t="shared" si="492"/>
        <v>2046</v>
      </c>
      <c r="X2057" s="610"/>
      <c r="Y2057" s="610"/>
      <c r="AC2057">
        <f t="shared" si="482"/>
        <v>1905</v>
      </c>
      <c r="AD2057">
        <f t="shared" si="483"/>
        <v>8</v>
      </c>
      <c r="AE2057">
        <f t="shared" si="484"/>
        <v>0</v>
      </c>
      <c r="AF2057">
        <f>SUM($AE$10:AE2057)</f>
        <v>0</v>
      </c>
      <c r="AG2057">
        <f t="shared" si="485"/>
        <v>0</v>
      </c>
    </row>
    <row r="2058" spans="6:33" x14ac:dyDescent="0.2">
      <c r="F2058" s="610">
        <f t="shared" si="493"/>
        <v>1905</v>
      </c>
      <c r="G2058">
        <f t="shared" si="494"/>
        <v>2047</v>
      </c>
      <c r="H2058" s="612">
        <f t="shared" si="486"/>
        <v>2047</v>
      </c>
      <c r="I2058" s="598">
        <f t="shared" si="487"/>
        <v>0</v>
      </c>
      <c r="J2058" s="598">
        <f t="shared" si="495"/>
        <v>0</v>
      </c>
      <c r="K2058" s="598">
        <f t="shared" si="488"/>
        <v>0</v>
      </c>
      <c r="L2058" s="598">
        <f t="shared" si="489"/>
        <v>0</v>
      </c>
      <c r="M2058" s="598">
        <f t="shared" si="481"/>
        <v>0</v>
      </c>
      <c r="N2058" s="598">
        <f t="shared" si="490"/>
        <v>0</v>
      </c>
      <c r="V2058" s="598">
        <f t="shared" si="491"/>
        <v>0</v>
      </c>
      <c r="W2058" s="612">
        <f t="shared" si="492"/>
        <v>2047</v>
      </c>
      <c r="X2058" s="610"/>
      <c r="Y2058" s="610"/>
      <c r="AC2058">
        <f t="shared" si="482"/>
        <v>1905</v>
      </c>
      <c r="AD2058">
        <f t="shared" si="483"/>
        <v>8</v>
      </c>
      <c r="AE2058">
        <f t="shared" si="484"/>
        <v>0</v>
      </c>
      <c r="AF2058">
        <f>SUM($AE$10:AE2058)</f>
        <v>0</v>
      </c>
      <c r="AG2058">
        <f t="shared" si="485"/>
        <v>0</v>
      </c>
    </row>
    <row r="2059" spans="6:33" x14ac:dyDescent="0.2">
      <c r="F2059" s="610">
        <f t="shared" si="493"/>
        <v>1905</v>
      </c>
      <c r="G2059">
        <f t="shared" si="494"/>
        <v>2048</v>
      </c>
      <c r="H2059" s="612">
        <f t="shared" si="486"/>
        <v>2048</v>
      </c>
      <c r="I2059" s="598">
        <f t="shared" si="487"/>
        <v>0</v>
      </c>
      <c r="J2059" s="598">
        <f t="shared" si="495"/>
        <v>0</v>
      </c>
      <c r="K2059" s="598">
        <f t="shared" si="488"/>
        <v>0</v>
      </c>
      <c r="L2059" s="598">
        <f t="shared" si="489"/>
        <v>0</v>
      </c>
      <c r="M2059" s="598">
        <f t="shared" ref="M2059:M2122" si="496">IF(AND(H2059&gt;$C$7,H2059&lt;$C$8),$C$5,0)</f>
        <v>0</v>
      </c>
      <c r="N2059" s="598">
        <f t="shared" si="490"/>
        <v>0</v>
      </c>
      <c r="V2059" s="598">
        <f t="shared" si="491"/>
        <v>0</v>
      </c>
      <c r="W2059" s="612">
        <f t="shared" si="492"/>
        <v>2048</v>
      </c>
      <c r="X2059" s="610"/>
      <c r="Y2059" s="610"/>
      <c r="AC2059">
        <f t="shared" ref="AC2059:AC2122" si="497">YEAR(H2059)</f>
        <v>1905</v>
      </c>
      <c r="AD2059">
        <f t="shared" ref="AD2059:AD2122" si="498">MONTH(H2059)</f>
        <v>8</v>
      </c>
      <c r="AE2059">
        <f t="shared" ref="AE2059:AE2122" si="499">IF(AND(AD2059&lt;&gt;AD2058,H2058&gt;=$C$6,H2059&lt;=$C$7),$C$11,0)</f>
        <v>0</v>
      </c>
      <c r="AF2059">
        <f>SUM($AE$10:AE2059)</f>
        <v>0</v>
      </c>
      <c r="AG2059">
        <f t="shared" ref="AG2059:AG2122" si="500">IF(G2059&lt;=$C$9,$D$4*IF(H2059&lt;=$C$7,AF2059,0),0)</f>
        <v>0</v>
      </c>
    </row>
    <row r="2060" spans="6:33" x14ac:dyDescent="0.2">
      <c r="F2060" s="610">
        <f t="shared" si="493"/>
        <v>1905</v>
      </c>
      <c r="G2060">
        <f t="shared" si="494"/>
        <v>2049</v>
      </c>
      <c r="H2060" s="612">
        <f t="shared" ref="H2060:H2123" si="501">$C$6+G2060</f>
        <v>2049</v>
      </c>
      <c r="I2060" s="598">
        <f t="shared" ref="I2060:I2123" si="502">IF(H2060&lt;=$C$7,G2060*($C$5/$C$9),0)</f>
        <v>0</v>
      </c>
      <c r="J2060" s="598">
        <f t="shared" si="495"/>
        <v>0</v>
      </c>
      <c r="K2060" s="598">
        <f t="shared" ref="K2060:K2123" si="503">IF(G2060&lt;=$C$9,I2060*$D$4,0)</f>
        <v>0</v>
      </c>
      <c r="L2060" s="598">
        <f t="shared" ref="L2060:L2123" si="504">IF(G2060&lt;=$C$9,$D$4*IF(H2060&lt;=$C$7,J2060,0),0)</f>
        <v>0</v>
      </c>
      <c r="M2060" s="598">
        <f t="shared" si="496"/>
        <v>0</v>
      </c>
      <c r="N2060" s="598">
        <f t="shared" ref="N2060:N2123" si="505">IF(AND(H2060&gt;$C$7,H2060&lt;$C$8),$C$5*$D$4,0)</f>
        <v>0</v>
      </c>
      <c r="V2060" s="598">
        <f t="shared" ref="V2060:V2123" si="506">IF(I2060-I2059+M2060-M2059&lt;0,0,I2060-I2059+M2060-M2059)</f>
        <v>0</v>
      </c>
      <c r="W2060" s="612">
        <f t="shared" ref="W2060:W2123" si="507">H2060</f>
        <v>2049</v>
      </c>
      <c r="X2060" s="610"/>
      <c r="Y2060" s="610"/>
      <c r="AC2060">
        <f t="shared" si="497"/>
        <v>1905</v>
      </c>
      <c r="AD2060">
        <f t="shared" si="498"/>
        <v>8</v>
      </c>
      <c r="AE2060">
        <f t="shared" si="499"/>
        <v>0</v>
      </c>
      <c r="AF2060">
        <f>SUM($AE$10:AE2060)</f>
        <v>0</v>
      </c>
      <c r="AG2060">
        <f t="shared" si="500"/>
        <v>0</v>
      </c>
    </row>
    <row r="2061" spans="6:33" x14ac:dyDescent="0.2">
      <c r="F2061" s="610">
        <f t="shared" ref="F2061:F2124" si="508">YEAR(H2061)</f>
        <v>1905</v>
      </c>
      <c r="G2061">
        <f t="shared" ref="G2061:G2124" si="509">1+G2060</f>
        <v>2050</v>
      </c>
      <c r="H2061" s="612">
        <f t="shared" si="501"/>
        <v>2050</v>
      </c>
      <c r="I2061" s="598">
        <f t="shared" si="502"/>
        <v>0</v>
      </c>
      <c r="J2061" s="598">
        <f t="shared" ref="J2061:J2124" si="510">IF(H2061&lt;=$C$7,$C$5/2,0)</f>
        <v>0</v>
      </c>
      <c r="K2061" s="598">
        <f t="shared" si="503"/>
        <v>0</v>
      </c>
      <c r="L2061" s="598">
        <f t="shared" si="504"/>
        <v>0</v>
      </c>
      <c r="M2061" s="598">
        <f t="shared" si="496"/>
        <v>0</v>
      </c>
      <c r="N2061" s="598">
        <f t="shared" si="505"/>
        <v>0</v>
      </c>
      <c r="V2061" s="598">
        <f t="shared" si="506"/>
        <v>0</v>
      </c>
      <c r="W2061" s="612">
        <f t="shared" si="507"/>
        <v>2050</v>
      </c>
      <c r="X2061" s="610"/>
      <c r="Y2061" s="610"/>
      <c r="AC2061">
        <f t="shared" si="497"/>
        <v>1905</v>
      </c>
      <c r="AD2061">
        <f t="shared" si="498"/>
        <v>8</v>
      </c>
      <c r="AE2061">
        <f t="shared" si="499"/>
        <v>0</v>
      </c>
      <c r="AF2061">
        <f>SUM($AE$10:AE2061)</f>
        <v>0</v>
      </c>
      <c r="AG2061">
        <f t="shared" si="500"/>
        <v>0</v>
      </c>
    </row>
    <row r="2062" spans="6:33" x14ac:dyDescent="0.2">
      <c r="F2062" s="610">
        <f t="shared" si="508"/>
        <v>1905</v>
      </c>
      <c r="G2062">
        <f t="shared" si="509"/>
        <v>2051</v>
      </c>
      <c r="H2062" s="612">
        <f t="shared" si="501"/>
        <v>2051</v>
      </c>
      <c r="I2062" s="598">
        <f t="shared" si="502"/>
        <v>0</v>
      </c>
      <c r="J2062" s="598">
        <f t="shared" si="510"/>
        <v>0</v>
      </c>
      <c r="K2062" s="598">
        <f t="shared" si="503"/>
        <v>0</v>
      </c>
      <c r="L2062" s="598">
        <f t="shared" si="504"/>
        <v>0</v>
      </c>
      <c r="M2062" s="598">
        <f t="shared" si="496"/>
        <v>0</v>
      </c>
      <c r="N2062" s="598">
        <f t="shared" si="505"/>
        <v>0</v>
      </c>
      <c r="V2062" s="598">
        <f t="shared" si="506"/>
        <v>0</v>
      </c>
      <c r="W2062" s="612">
        <f t="shared" si="507"/>
        <v>2051</v>
      </c>
      <c r="X2062" s="610"/>
      <c r="Y2062" s="610"/>
      <c r="AC2062">
        <f t="shared" si="497"/>
        <v>1905</v>
      </c>
      <c r="AD2062">
        <f t="shared" si="498"/>
        <v>8</v>
      </c>
      <c r="AE2062">
        <f t="shared" si="499"/>
        <v>0</v>
      </c>
      <c r="AF2062">
        <f>SUM($AE$10:AE2062)</f>
        <v>0</v>
      </c>
      <c r="AG2062">
        <f t="shared" si="500"/>
        <v>0</v>
      </c>
    </row>
    <row r="2063" spans="6:33" x14ac:dyDescent="0.2">
      <c r="F2063" s="610">
        <f t="shared" si="508"/>
        <v>1905</v>
      </c>
      <c r="G2063">
        <f t="shared" si="509"/>
        <v>2052</v>
      </c>
      <c r="H2063" s="612">
        <f t="shared" si="501"/>
        <v>2052</v>
      </c>
      <c r="I2063" s="598">
        <f t="shared" si="502"/>
        <v>0</v>
      </c>
      <c r="J2063" s="598">
        <f t="shared" si="510"/>
        <v>0</v>
      </c>
      <c r="K2063" s="598">
        <f t="shared" si="503"/>
        <v>0</v>
      </c>
      <c r="L2063" s="598">
        <f t="shared" si="504"/>
        <v>0</v>
      </c>
      <c r="M2063" s="598">
        <f t="shared" si="496"/>
        <v>0</v>
      </c>
      <c r="N2063" s="598">
        <f t="shared" si="505"/>
        <v>0</v>
      </c>
      <c r="V2063" s="598">
        <f t="shared" si="506"/>
        <v>0</v>
      </c>
      <c r="W2063" s="612">
        <f t="shared" si="507"/>
        <v>2052</v>
      </c>
      <c r="X2063" s="610"/>
      <c r="Y2063" s="610"/>
      <c r="AC2063">
        <f t="shared" si="497"/>
        <v>1905</v>
      </c>
      <c r="AD2063">
        <f t="shared" si="498"/>
        <v>8</v>
      </c>
      <c r="AE2063">
        <f t="shared" si="499"/>
        <v>0</v>
      </c>
      <c r="AF2063">
        <f>SUM($AE$10:AE2063)</f>
        <v>0</v>
      </c>
      <c r="AG2063">
        <f t="shared" si="500"/>
        <v>0</v>
      </c>
    </row>
    <row r="2064" spans="6:33" x14ac:dyDescent="0.2">
      <c r="F2064" s="610">
        <f t="shared" si="508"/>
        <v>1905</v>
      </c>
      <c r="G2064">
        <f t="shared" si="509"/>
        <v>2053</v>
      </c>
      <c r="H2064" s="612">
        <f t="shared" si="501"/>
        <v>2053</v>
      </c>
      <c r="I2064" s="598">
        <f t="shared" si="502"/>
        <v>0</v>
      </c>
      <c r="J2064" s="598">
        <f t="shared" si="510"/>
        <v>0</v>
      </c>
      <c r="K2064" s="598">
        <f t="shared" si="503"/>
        <v>0</v>
      </c>
      <c r="L2064" s="598">
        <f t="shared" si="504"/>
        <v>0</v>
      </c>
      <c r="M2064" s="598">
        <f t="shared" si="496"/>
        <v>0</v>
      </c>
      <c r="N2064" s="598">
        <f t="shared" si="505"/>
        <v>0</v>
      </c>
      <c r="V2064" s="598">
        <f t="shared" si="506"/>
        <v>0</v>
      </c>
      <c r="W2064" s="612">
        <f t="shared" si="507"/>
        <v>2053</v>
      </c>
      <c r="X2064" s="610"/>
      <c r="Y2064" s="610"/>
      <c r="AC2064">
        <f t="shared" si="497"/>
        <v>1905</v>
      </c>
      <c r="AD2064">
        <f t="shared" si="498"/>
        <v>8</v>
      </c>
      <c r="AE2064">
        <f t="shared" si="499"/>
        <v>0</v>
      </c>
      <c r="AF2064">
        <f>SUM($AE$10:AE2064)</f>
        <v>0</v>
      </c>
      <c r="AG2064">
        <f t="shared" si="500"/>
        <v>0</v>
      </c>
    </row>
    <row r="2065" spans="6:33" x14ac:dyDescent="0.2">
      <c r="F2065" s="610">
        <f t="shared" si="508"/>
        <v>1905</v>
      </c>
      <c r="G2065">
        <f t="shared" si="509"/>
        <v>2054</v>
      </c>
      <c r="H2065" s="612">
        <f t="shared" si="501"/>
        <v>2054</v>
      </c>
      <c r="I2065" s="598">
        <f t="shared" si="502"/>
        <v>0</v>
      </c>
      <c r="J2065" s="598">
        <f t="shared" si="510"/>
        <v>0</v>
      </c>
      <c r="K2065" s="598">
        <f t="shared" si="503"/>
        <v>0</v>
      </c>
      <c r="L2065" s="598">
        <f t="shared" si="504"/>
        <v>0</v>
      </c>
      <c r="M2065" s="598">
        <f t="shared" si="496"/>
        <v>0</v>
      </c>
      <c r="N2065" s="598">
        <f t="shared" si="505"/>
        <v>0</v>
      </c>
      <c r="V2065" s="598">
        <f t="shared" si="506"/>
        <v>0</v>
      </c>
      <c r="W2065" s="612">
        <f t="shared" si="507"/>
        <v>2054</v>
      </c>
      <c r="X2065" s="610"/>
      <c r="Y2065" s="610"/>
      <c r="AC2065">
        <f t="shared" si="497"/>
        <v>1905</v>
      </c>
      <c r="AD2065">
        <f t="shared" si="498"/>
        <v>8</v>
      </c>
      <c r="AE2065">
        <f t="shared" si="499"/>
        <v>0</v>
      </c>
      <c r="AF2065">
        <f>SUM($AE$10:AE2065)</f>
        <v>0</v>
      </c>
      <c r="AG2065">
        <f t="shared" si="500"/>
        <v>0</v>
      </c>
    </row>
    <row r="2066" spans="6:33" x14ac:dyDescent="0.2">
      <c r="F2066" s="610">
        <f t="shared" si="508"/>
        <v>1905</v>
      </c>
      <c r="G2066">
        <f t="shared" si="509"/>
        <v>2055</v>
      </c>
      <c r="H2066" s="612">
        <f t="shared" si="501"/>
        <v>2055</v>
      </c>
      <c r="I2066" s="598">
        <f t="shared" si="502"/>
        <v>0</v>
      </c>
      <c r="J2066" s="598">
        <f t="shared" si="510"/>
        <v>0</v>
      </c>
      <c r="K2066" s="598">
        <f t="shared" si="503"/>
        <v>0</v>
      </c>
      <c r="L2066" s="598">
        <f t="shared" si="504"/>
        <v>0</v>
      </c>
      <c r="M2066" s="598">
        <f t="shared" si="496"/>
        <v>0</v>
      </c>
      <c r="N2066" s="598">
        <f t="shared" si="505"/>
        <v>0</v>
      </c>
      <c r="V2066" s="598">
        <f t="shared" si="506"/>
        <v>0</v>
      </c>
      <c r="W2066" s="612">
        <f t="shared" si="507"/>
        <v>2055</v>
      </c>
      <c r="X2066" s="610"/>
      <c r="Y2066" s="610"/>
      <c r="AC2066">
        <f t="shared" si="497"/>
        <v>1905</v>
      </c>
      <c r="AD2066">
        <f t="shared" si="498"/>
        <v>8</v>
      </c>
      <c r="AE2066">
        <f t="shared" si="499"/>
        <v>0</v>
      </c>
      <c r="AF2066">
        <f>SUM($AE$10:AE2066)</f>
        <v>0</v>
      </c>
      <c r="AG2066">
        <f t="shared" si="500"/>
        <v>0</v>
      </c>
    </row>
    <row r="2067" spans="6:33" x14ac:dyDescent="0.2">
      <c r="F2067" s="610">
        <f t="shared" si="508"/>
        <v>1905</v>
      </c>
      <c r="G2067">
        <f t="shared" si="509"/>
        <v>2056</v>
      </c>
      <c r="H2067" s="612">
        <f t="shared" si="501"/>
        <v>2056</v>
      </c>
      <c r="I2067" s="598">
        <f t="shared" si="502"/>
        <v>0</v>
      </c>
      <c r="J2067" s="598">
        <f t="shared" si="510"/>
        <v>0</v>
      </c>
      <c r="K2067" s="598">
        <f t="shared" si="503"/>
        <v>0</v>
      </c>
      <c r="L2067" s="598">
        <f t="shared" si="504"/>
        <v>0</v>
      </c>
      <c r="M2067" s="598">
        <f t="shared" si="496"/>
        <v>0</v>
      </c>
      <c r="N2067" s="598">
        <f t="shared" si="505"/>
        <v>0</v>
      </c>
      <c r="V2067" s="598">
        <f t="shared" si="506"/>
        <v>0</v>
      </c>
      <c r="W2067" s="612">
        <f t="shared" si="507"/>
        <v>2056</v>
      </c>
      <c r="X2067" s="610"/>
      <c r="Y2067" s="610"/>
      <c r="AC2067">
        <f t="shared" si="497"/>
        <v>1905</v>
      </c>
      <c r="AD2067">
        <f t="shared" si="498"/>
        <v>8</v>
      </c>
      <c r="AE2067">
        <f t="shared" si="499"/>
        <v>0</v>
      </c>
      <c r="AF2067">
        <f>SUM($AE$10:AE2067)</f>
        <v>0</v>
      </c>
      <c r="AG2067">
        <f t="shared" si="500"/>
        <v>0</v>
      </c>
    </row>
    <row r="2068" spans="6:33" x14ac:dyDescent="0.2">
      <c r="F2068" s="610">
        <f t="shared" si="508"/>
        <v>1905</v>
      </c>
      <c r="G2068">
        <f t="shared" si="509"/>
        <v>2057</v>
      </c>
      <c r="H2068" s="612">
        <f t="shared" si="501"/>
        <v>2057</v>
      </c>
      <c r="I2068" s="598">
        <f t="shared" si="502"/>
        <v>0</v>
      </c>
      <c r="J2068" s="598">
        <f t="shared" si="510"/>
        <v>0</v>
      </c>
      <c r="K2068" s="598">
        <f t="shared" si="503"/>
        <v>0</v>
      </c>
      <c r="L2068" s="598">
        <f t="shared" si="504"/>
        <v>0</v>
      </c>
      <c r="M2068" s="598">
        <f t="shared" si="496"/>
        <v>0</v>
      </c>
      <c r="N2068" s="598">
        <f t="shared" si="505"/>
        <v>0</v>
      </c>
      <c r="V2068" s="598">
        <f t="shared" si="506"/>
        <v>0</v>
      </c>
      <c r="W2068" s="612">
        <f t="shared" si="507"/>
        <v>2057</v>
      </c>
      <c r="X2068" s="610"/>
      <c r="Y2068" s="610"/>
      <c r="AC2068">
        <f t="shared" si="497"/>
        <v>1905</v>
      </c>
      <c r="AD2068">
        <f t="shared" si="498"/>
        <v>8</v>
      </c>
      <c r="AE2068">
        <f t="shared" si="499"/>
        <v>0</v>
      </c>
      <c r="AF2068">
        <f>SUM($AE$10:AE2068)</f>
        <v>0</v>
      </c>
      <c r="AG2068">
        <f t="shared" si="500"/>
        <v>0</v>
      </c>
    </row>
    <row r="2069" spans="6:33" x14ac:dyDescent="0.2">
      <c r="F2069" s="610">
        <f t="shared" si="508"/>
        <v>1905</v>
      </c>
      <c r="G2069">
        <f t="shared" si="509"/>
        <v>2058</v>
      </c>
      <c r="H2069" s="612">
        <f t="shared" si="501"/>
        <v>2058</v>
      </c>
      <c r="I2069" s="598">
        <f t="shared" si="502"/>
        <v>0</v>
      </c>
      <c r="J2069" s="598">
        <f t="shared" si="510"/>
        <v>0</v>
      </c>
      <c r="K2069" s="598">
        <f t="shared" si="503"/>
        <v>0</v>
      </c>
      <c r="L2069" s="598">
        <f t="shared" si="504"/>
        <v>0</v>
      </c>
      <c r="M2069" s="598">
        <f t="shared" si="496"/>
        <v>0</v>
      </c>
      <c r="N2069" s="598">
        <f t="shared" si="505"/>
        <v>0</v>
      </c>
      <c r="V2069" s="598">
        <f t="shared" si="506"/>
        <v>0</v>
      </c>
      <c r="W2069" s="612">
        <f t="shared" si="507"/>
        <v>2058</v>
      </c>
      <c r="X2069" s="610"/>
      <c r="Y2069" s="610"/>
      <c r="AC2069">
        <f t="shared" si="497"/>
        <v>1905</v>
      </c>
      <c r="AD2069">
        <f t="shared" si="498"/>
        <v>8</v>
      </c>
      <c r="AE2069">
        <f t="shared" si="499"/>
        <v>0</v>
      </c>
      <c r="AF2069">
        <f>SUM($AE$10:AE2069)</f>
        <v>0</v>
      </c>
      <c r="AG2069">
        <f t="shared" si="500"/>
        <v>0</v>
      </c>
    </row>
    <row r="2070" spans="6:33" x14ac:dyDescent="0.2">
      <c r="F2070" s="610">
        <f t="shared" si="508"/>
        <v>1905</v>
      </c>
      <c r="G2070">
        <f t="shared" si="509"/>
        <v>2059</v>
      </c>
      <c r="H2070" s="612">
        <f t="shared" si="501"/>
        <v>2059</v>
      </c>
      <c r="I2070" s="598">
        <f t="shared" si="502"/>
        <v>0</v>
      </c>
      <c r="J2070" s="598">
        <f t="shared" si="510"/>
        <v>0</v>
      </c>
      <c r="K2070" s="598">
        <f t="shared" si="503"/>
        <v>0</v>
      </c>
      <c r="L2070" s="598">
        <f t="shared" si="504"/>
        <v>0</v>
      </c>
      <c r="M2070" s="598">
        <f t="shared" si="496"/>
        <v>0</v>
      </c>
      <c r="N2070" s="598">
        <f t="shared" si="505"/>
        <v>0</v>
      </c>
      <c r="V2070" s="598">
        <f t="shared" si="506"/>
        <v>0</v>
      </c>
      <c r="W2070" s="612">
        <f t="shared" si="507"/>
        <v>2059</v>
      </c>
      <c r="X2070" s="610"/>
      <c r="Y2070" s="610"/>
      <c r="AC2070">
        <f t="shared" si="497"/>
        <v>1905</v>
      </c>
      <c r="AD2070">
        <f t="shared" si="498"/>
        <v>8</v>
      </c>
      <c r="AE2070">
        <f t="shared" si="499"/>
        <v>0</v>
      </c>
      <c r="AF2070">
        <f>SUM($AE$10:AE2070)</f>
        <v>0</v>
      </c>
      <c r="AG2070">
        <f t="shared" si="500"/>
        <v>0</v>
      </c>
    </row>
    <row r="2071" spans="6:33" x14ac:dyDescent="0.2">
      <c r="F2071" s="610">
        <f t="shared" si="508"/>
        <v>1905</v>
      </c>
      <c r="G2071">
        <f t="shared" si="509"/>
        <v>2060</v>
      </c>
      <c r="H2071" s="612">
        <f t="shared" si="501"/>
        <v>2060</v>
      </c>
      <c r="I2071" s="598">
        <f t="shared" si="502"/>
        <v>0</v>
      </c>
      <c r="J2071" s="598">
        <f t="shared" si="510"/>
        <v>0</v>
      </c>
      <c r="K2071" s="598">
        <f t="shared" si="503"/>
        <v>0</v>
      </c>
      <c r="L2071" s="598">
        <f t="shared" si="504"/>
        <v>0</v>
      </c>
      <c r="M2071" s="598">
        <f t="shared" si="496"/>
        <v>0</v>
      </c>
      <c r="N2071" s="598">
        <f t="shared" si="505"/>
        <v>0</v>
      </c>
      <c r="V2071" s="598">
        <f t="shared" si="506"/>
        <v>0</v>
      </c>
      <c r="W2071" s="612">
        <f t="shared" si="507"/>
        <v>2060</v>
      </c>
      <c r="X2071" s="610"/>
      <c r="Y2071" s="610"/>
      <c r="AC2071">
        <f t="shared" si="497"/>
        <v>1905</v>
      </c>
      <c r="AD2071">
        <f t="shared" si="498"/>
        <v>8</v>
      </c>
      <c r="AE2071">
        <f t="shared" si="499"/>
        <v>0</v>
      </c>
      <c r="AF2071">
        <f>SUM($AE$10:AE2071)</f>
        <v>0</v>
      </c>
      <c r="AG2071">
        <f t="shared" si="500"/>
        <v>0</v>
      </c>
    </row>
    <row r="2072" spans="6:33" x14ac:dyDescent="0.2">
      <c r="F2072" s="610">
        <f t="shared" si="508"/>
        <v>1905</v>
      </c>
      <c r="G2072">
        <f t="shared" si="509"/>
        <v>2061</v>
      </c>
      <c r="H2072" s="612">
        <f t="shared" si="501"/>
        <v>2061</v>
      </c>
      <c r="I2072" s="598">
        <f t="shared" si="502"/>
        <v>0</v>
      </c>
      <c r="J2072" s="598">
        <f t="shared" si="510"/>
        <v>0</v>
      </c>
      <c r="K2072" s="598">
        <f t="shared" si="503"/>
        <v>0</v>
      </c>
      <c r="L2072" s="598">
        <f t="shared" si="504"/>
        <v>0</v>
      </c>
      <c r="M2072" s="598">
        <f t="shared" si="496"/>
        <v>0</v>
      </c>
      <c r="N2072" s="598">
        <f t="shared" si="505"/>
        <v>0</v>
      </c>
      <c r="V2072" s="598">
        <f t="shared" si="506"/>
        <v>0</v>
      </c>
      <c r="W2072" s="612">
        <f t="shared" si="507"/>
        <v>2061</v>
      </c>
      <c r="X2072" s="610"/>
      <c r="Y2072" s="610"/>
      <c r="AC2072">
        <f t="shared" si="497"/>
        <v>1905</v>
      </c>
      <c r="AD2072">
        <f t="shared" si="498"/>
        <v>8</v>
      </c>
      <c r="AE2072">
        <f t="shared" si="499"/>
        <v>0</v>
      </c>
      <c r="AF2072">
        <f>SUM($AE$10:AE2072)</f>
        <v>0</v>
      </c>
      <c r="AG2072">
        <f t="shared" si="500"/>
        <v>0</v>
      </c>
    </row>
    <row r="2073" spans="6:33" x14ac:dyDescent="0.2">
      <c r="F2073" s="610">
        <f t="shared" si="508"/>
        <v>1905</v>
      </c>
      <c r="G2073">
        <f t="shared" si="509"/>
        <v>2062</v>
      </c>
      <c r="H2073" s="612">
        <f t="shared" si="501"/>
        <v>2062</v>
      </c>
      <c r="I2073" s="598">
        <f t="shared" si="502"/>
        <v>0</v>
      </c>
      <c r="J2073" s="598">
        <f t="shared" si="510"/>
        <v>0</v>
      </c>
      <c r="K2073" s="598">
        <f t="shared" si="503"/>
        <v>0</v>
      </c>
      <c r="L2073" s="598">
        <f t="shared" si="504"/>
        <v>0</v>
      </c>
      <c r="M2073" s="598">
        <f t="shared" si="496"/>
        <v>0</v>
      </c>
      <c r="N2073" s="598">
        <f t="shared" si="505"/>
        <v>0</v>
      </c>
      <c r="V2073" s="598">
        <f t="shared" si="506"/>
        <v>0</v>
      </c>
      <c r="W2073" s="612">
        <f t="shared" si="507"/>
        <v>2062</v>
      </c>
      <c r="X2073" s="610"/>
      <c r="Y2073" s="610"/>
      <c r="AC2073">
        <f t="shared" si="497"/>
        <v>1905</v>
      </c>
      <c r="AD2073">
        <f t="shared" si="498"/>
        <v>8</v>
      </c>
      <c r="AE2073">
        <f t="shared" si="499"/>
        <v>0</v>
      </c>
      <c r="AF2073">
        <f>SUM($AE$10:AE2073)</f>
        <v>0</v>
      </c>
      <c r="AG2073">
        <f t="shared" si="500"/>
        <v>0</v>
      </c>
    </row>
    <row r="2074" spans="6:33" x14ac:dyDescent="0.2">
      <c r="F2074" s="610">
        <f t="shared" si="508"/>
        <v>1905</v>
      </c>
      <c r="G2074">
        <f t="shared" si="509"/>
        <v>2063</v>
      </c>
      <c r="H2074" s="612">
        <f t="shared" si="501"/>
        <v>2063</v>
      </c>
      <c r="I2074" s="598">
        <f t="shared" si="502"/>
        <v>0</v>
      </c>
      <c r="J2074" s="598">
        <f t="shared" si="510"/>
        <v>0</v>
      </c>
      <c r="K2074" s="598">
        <f t="shared" si="503"/>
        <v>0</v>
      </c>
      <c r="L2074" s="598">
        <f t="shared" si="504"/>
        <v>0</v>
      </c>
      <c r="M2074" s="598">
        <f t="shared" si="496"/>
        <v>0</v>
      </c>
      <c r="N2074" s="598">
        <f t="shared" si="505"/>
        <v>0</v>
      </c>
      <c r="V2074" s="598">
        <f t="shared" si="506"/>
        <v>0</v>
      </c>
      <c r="W2074" s="612">
        <f t="shared" si="507"/>
        <v>2063</v>
      </c>
      <c r="X2074" s="610"/>
      <c r="Y2074" s="610"/>
      <c r="AC2074">
        <f t="shared" si="497"/>
        <v>1905</v>
      </c>
      <c r="AD2074">
        <f t="shared" si="498"/>
        <v>8</v>
      </c>
      <c r="AE2074">
        <f t="shared" si="499"/>
        <v>0</v>
      </c>
      <c r="AF2074">
        <f>SUM($AE$10:AE2074)</f>
        <v>0</v>
      </c>
      <c r="AG2074">
        <f t="shared" si="500"/>
        <v>0</v>
      </c>
    </row>
    <row r="2075" spans="6:33" x14ac:dyDescent="0.2">
      <c r="F2075" s="610">
        <f t="shared" si="508"/>
        <v>1905</v>
      </c>
      <c r="G2075">
        <f t="shared" si="509"/>
        <v>2064</v>
      </c>
      <c r="H2075" s="612">
        <f t="shared" si="501"/>
        <v>2064</v>
      </c>
      <c r="I2075" s="598">
        <f t="shared" si="502"/>
        <v>0</v>
      </c>
      <c r="J2075" s="598">
        <f t="shared" si="510"/>
        <v>0</v>
      </c>
      <c r="K2075" s="598">
        <f t="shared" si="503"/>
        <v>0</v>
      </c>
      <c r="L2075" s="598">
        <f t="shared" si="504"/>
        <v>0</v>
      </c>
      <c r="M2075" s="598">
        <f t="shared" si="496"/>
        <v>0</v>
      </c>
      <c r="N2075" s="598">
        <f t="shared" si="505"/>
        <v>0</v>
      </c>
      <c r="V2075" s="598">
        <f t="shared" si="506"/>
        <v>0</v>
      </c>
      <c r="W2075" s="612">
        <f t="shared" si="507"/>
        <v>2064</v>
      </c>
      <c r="X2075" s="610"/>
      <c r="Y2075" s="610"/>
      <c r="AC2075">
        <f t="shared" si="497"/>
        <v>1905</v>
      </c>
      <c r="AD2075">
        <f t="shared" si="498"/>
        <v>8</v>
      </c>
      <c r="AE2075">
        <f t="shared" si="499"/>
        <v>0</v>
      </c>
      <c r="AF2075">
        <f>SUM($AE$10:AE2075)</f>
        <v>0</v>
      </c>
      <c r="AG2075">
        <f t="shared" si="500"/>
        <v>0</v>
      </c>
    </row>
    <row r="2076" spans="6:33" x14ac:dyDescent="0.2">
      <c r="F2076" s="610">
        <f t="shared" si="508"/>
        <v>1905</v>
      </c>
      <c r="G2076">
        <f t="shared" si="509"/>
        <v>2065</v>
      </c>
      <c r="H2076" s="612">
        <f t="shared" si="501"/>
        <v>2065</v>
      </c>
      <c r="I2076" s="598">
        <f t="shared" si="502"/>
        <v>0</v>
      </c>
      <c r="J2076" s="598">
        <f t="shared" si="510"/>
        <v>0</v>
      </c>
      <c r="K2076" s="598">
        <f t="shared" si="503"/>
        <v>0</v>
      </c>
      <c r="L2076" s="598">
        <f t="shared" si="504"/>
        <v>0</v>
      </c>
      <c r="M2076" s="598">
        <f t="shared" si="496"/>
        <v>0</v>
      </c>
      <c r="N2076" s="598">
        <f t="shared" si="505"/>
        <v>0</v>
      </c>
      <c r="V2076" s="598">
        <f t="shared" si="506"/>
        <v>0</v>
      </c>
      <c r="W2076" s="612">
        <f t="shared" si="507"/>
        <v>2065</v>
      </c>
      <c r="X2076" s="610"/>
      <c r="Y2076" s="610"/>
      <c r="AC2076">
        <f t="shared" si="497"/>
        <v>1905</v>
      </c>
      <c r="AD2076">
        <f t="shared" si="498"/>
        <v>8</v>
      </c>
      <c r="AE2076">
        <f t="shared" si="499"/>
        <v>0</v>
      </c>
      <c r="AF2076">
        <f>SUM($AE$10:AE2076)</f>
        <v>0</v>
      </c>
      <c r="AG2076">
        <f t="shared" si="500"/>
        <v>0</v>
      </c>
    </row>
    <row r="2077" spans="6:33" x14ac:dyDescent="0.2">
      <c r="F2077" s="610">
        <f t="shared" si="508"/>
        <v>1905</v>
      </c>
      <c r="G2077">
        <f t="shared" si="509"/>
        <v>2066</v>
      </c>
      <c r="H2077" s="612">
        <f t="shared" si="501"/>
        <v>2066</v>
      </c>
      <c r="I2077" s="598">
        <f t="shared" si="502"/>
        <v>0</v>
      </c>
      <c r="J2077" s="598">
        <f t="shared" si="510"/>
        <v>0</v>
      </c>
      <c r="K2077" s="598">
        <f t="shared" si="503"/>
        <v>0</v>
      </c>
      <c r="L2077" s="598">
        <f t="shared" si="504"/>
        <v>0</v>
      </c>
      <c r="M2077" s="598">
        <f t="shared" si="496"/>
        <v>0</v>
      </c>
      <c r="N2077" s="598">
        <f t="shared" si="505"/>
        <v>0</v>
      </c>
      <c r="V2077" s="598">
        <f t="shared" si="506"/>
        <v>0</v>
      </c>
      <c r="W2077" s="612">
        <f t="shared" si="507"/>
        <v>2066</v>
      </c>
      <c r="X2077" s="610"/>
      <c r="Y2077" s="610"/>
      <c r="AC2077">
        <f t="shared" si="497"/>
        <v>1905</v>
      </c>
      <c r="AD2077">
        <f t="shared" si="498"/>
        <v>8</v>
      </c>
      <c r="AE2077">
        <f t="shared" si="499"/>
        <v>0</v>
      </c>
      <c r="AF2077">
        <f>SUM($AE$10:AE2077)</f>
        <v>0</v>
      </c>
      <c r="AG2077">
        <f t="shared" si="500"/>
        <v>0</v>
      </c>
    </row>
    <row r="2078" spans="6:33" x14ac:dyDescent="0.2">
      <c r="F2078" s="610">
        <f t="shared" si="508"/>
        <v>1905</v>
      </c>
      <c r="G2078">
        <f t="shared" si="509"/>
        <v>2067</v>
      </c>
      <c r="H2078" s="612">
        <f t="shared" si="501"/>
        <v>2067</v>
      </c>
      <c r="I2078" s="598">
        <f t="shared" si="502"/>
        <v>0</v>
      </c>
      <c r="J2078" s="598">
        <f t="shared" si="510"/>
        <v>0</v>
      </c>
      <c r="K2078" s="598">
        <f t="shared" si="503"/>
        <v>0</v>
      </c>
      <c r="L2078" s="598">
        <f t="shared" si="504"/>
        <v>0</v>
      </c>
      <c r="M2078" s="598">
        <f t="shared" si="496"/>
        <v>0</v>
      </c>
      <c r="N2078" s="598">
        <f t="shared" si="505"/>
        <v>0</v>
      </c>
      <c r="V2078" s="598">
        <f t="shared" si="506"/>
        <v>0</v>
      </c>
      <c r="W2078" s="612">
        <f t="shared" si="507"/>
        <v>2067</v>
      </c>
      <c r="X2078" s="610"/>
      <c r="Y2078" s="610"/>
      <c r="AC2078">
        <f t="shared" si="497"/>
        <v>1905</v>
      </c>
      <c r="AD2078">
        <f t="shared" si="498"/>
        <v>8</v>
      </c>
      <c r="AE2078">
        <f t="shared" si="499"/>
        <v>0</v>
      </c>
      <c r="AF2078">
        <f>SUM($AE$10:AE2078)</f>
        <v>0</v>
      </c>
      <c r="AG2078">
        <f t="shared" si="500"/>
        <v>0</v>
      </c>
    </row>
    <row r="2079" spans="6:33" x14ac:dyDescent="0.2">
      <c r="F2079" s="610">
        <f t="shared" si="508"/>
        <v>1905</v>
      </c>
      <c r="G2079">
        <f t="shared" si="509"/>
        <v>2068</v>
      </c>
      <c r="H2079" s="612">
        <f t="shared" si="501"/>
        <v>2068</v>
      </c>
      <c r="I2079" s="598">
        <f t="shared" si="502"/>
        <v>0</v>
      </c>
      <c r="J2079" s="598">
        <f t="shared" si="510"/>
        <v>0</v>
      </c>
      <c r="K2079" s="598">
        <f t="shared" si="503"/>
        <v>0</v>
      </c>
      <c r="L2079" s="598">
        <f t="shared" si="504"/>
        <v>0</v>
      </c>
      <c r="M2079" s="598">
        <f t="shared" si="496"/>
        <v>0</v>
      </c>
      <c r="N2079" s="598">
        <f t="shared" si="505"/>
        <v>0</v>
      </c>
      <c r="V2079" s="598">
        <f t="shared" si="506"/>
        <v>0</v>
      </c>
      <c r="W2079" s="612">
        <f t="shared" si="507"/>
        <v>2068</v>
      </c>
      <c r="X2079" s="610"/>
      <c r="Y2079" s="610"/>
      <c r="AC2079">
        <f t="shared" si="497"/>
        <v>1905</v>
      </c>
      <c r="AD2079">
        <f t="shared" si="498"/>
        <v>8</v>
      </c>
      <c r="AE2079">
        <f t="shared" si="499"/>
        <v>0</v>
      </c>
      <c r="AF2079">
        <f>SUM($AE$10:AE2079)</f>
        <v>0</v>
      </c>
      <c r="AG2079">
        <f t="shared" si="500"/>
        <v>0</v>
      </c>
    </row>
    <row r="2080" spans="6:33" x14ac:dyDescent="0.2">
      <c r="F2080" s="610">
        <f t="shared" si="508"/>
        <v>1905</v>
      </c>
      <c r="G2080">
        <f t="shared" si="509"/>
        <v>2069</v>
      </c>
      <c r="H2080" s="612">
        <f t="shared" si="501"/>
        <v>2069</v>
      </c>
      <c r="I2080" s="598">
        <f t="shared" si="502"/>
        <v>0</v>
      </c>
      <c r="J2080" s="598">
        <f t="shared" si="510"/>
        <v>0</v>
      </c>
      <c r="K2080" s="598">
        <f t="shared" si="503"/>
        <v>0</v>
      </c>
      <c r="L2080" s="598">
        <f t="shared" si="504"/>
        <v>0</v>
      </c>
      <c r="M2080" s="598">
        <f t="shared" si="496"/>
        <v>0</v>
      </c>
      <c r="N2080" s="598">
        <f t="shared" si="505"/>
        <v>0</v>
      </c>
      <c r="V2080" s="598">
        <f t="shared" si="506"/>
        <v>0</v>
      </c>
      <c r="W2080" s="612">
        <f t="shared" si="507"/>
        <v>2069</v>
      </c>
      <c r="X2080" s="610"/>
      <c r="Y2080" s="610"/>
      <c r="AC2080">
        <f t="shared" si="497"/>
        <v>1905</v>
      </c>
      <c r="AD2080">
        <f t="shared" si="498"/>
        <v>8</v>
      </c>
      <c r="AE2080">
        <f t="shared" si="499"/>
        <v>0</v>
      </c>
      <c r="AF2080">
        <f>SUM($AE$10:AE2080)</f>
        <v>0</v>
      </c>
      <c r="AG2080">
        <f t="shared" si="500"/>
        <v>0</v>
      </c>
    </row>
    <row r="2081" spans="6:33" x14ac:dyDescent="0.2">
      <c r="F2081" s="610">
        <f t="shared" si="508"/>
        <v>1905</v>
      </c>
      <c r="G2081">
        <f t="shared" si="509"/>
        <v>2070</v>
      </c>
      <c r="H2081" s="612">
        <f t="shared" si="501"/>
        <v>2070</v>
      </c>
      <c r="I2081" s="598">
        <f t="shared" si="502"/>
        <v>0</v>
      </c>
      <c r="J2081" s="598">
        <f t="shared" si="510"/>
        <v>0</v>
      </c>
      <c r="K2081" s="598">
        <f t="shared" si="503"/>
        <v>0</v>
      </c>
      <c r="L2081" s="598">
        <f t="shared" si="504"/>
        <v>0</v>
      </c>
      <c r="M2081" s="598">
        <f t="shared" si="496"/>
        <v>0</v>
      </c>
      <c r="N2081" s="598">
        <f t="shared" si="505"/>
        <v>0</v>
      </c>
      <c r="V2081" s="598">
        <f t="shared" si="506"/>
        <v>0</v>
      </c>
      <c r="W2081" s="612">
        <f t="shared" si="507"/>
        <v>2070</v>
      </c>
      <c r="X2081" s="610"/>
      <c r="Y2081" s="610"/>
      <c r="AC2081">
        <f t="shared" si="497"/>
        <v>1905</v>
      </c>
      <c r="AD2081">
        <f t="shared" si="498"/>
        <v>8</v>
      </c>
      <c r="AE2081">
        <f t="shared" si="499"/>
        <v>0</v>
      </c>
      <c r="AF2081">
        <f>SUM($AE$10:AE2081)</f>
        <v>0</v>
      </c>
      <c r="AG2081">
        <f t="shared" si="500"/>
        <v>0</v>
      </c>
    </row>
    <row r="2082" spans="6:33" x14ac:dyDescent="0.2">
      <c r="F2082" s="610">
        <f t="shared" si="508"/>
        <v>1905</v>
      </c>
      <c r="G2082">
        <f t="shared" si="509"/>
        <v>2071</v>
      </c>
      <c r="H2082" s="612">
        <f t="shared" si="501"/>
        <v>2071</v>
      </c>
      <c r="I2082" s="598">
        <f t="shared" si="502"/>
        <v>0</v>
      </c>
      <c r="J2082" s="598">
        <f t="shared" si="510"/>
        <v>0</v>
      </c>
      <c r="K2082" s="598">
        <f t="shared" si="503"/>
        <v>0</v>
      </c>
      <c r="L2082" s="598">
        <f t="shared" si="504"/>
        <v>0</v>
      </c>
      <c r="M2082" s="598">
        <f t="shared" si="496"/>
        <v>0</v>
      </c>
      <c r="N2082" s="598">
        <f t="shared" si="505"/>
        <v>0</v>
      </c>
      <c r="V2082" s="598">
        <f t="shared" si="506"/>
        <v>0</v>
      </c>
      <c r="W2082" s="612">
        <f t="shared" si="507"/>
        <v>2071</v>
      </c>
      <c r="X2082" s="610"/>
      <c r="Y2082" s="610"/>
      <c r="AC2082">
        <f t="shared" si="497"/>
        <v>1905</v>
      </c>
      <c r="AD2082">
        <f t="shared" si="498"/>
        <v>9</v>
      </c>
      <c r="AE2082">
        <f t="shared" si="499"/>
        <v>0</v>
      </c>
      <c r="AF2082">
        <f>SUM($AE$10:AE2082)</f>
        <v>0</v>
      </c>
      <c r="AG2082">
        <f t="shared" si="500"/>
        <v>0</v>
      </c>
    </row>
    <row r="2083" spans="6:33" x14ac:dyDescent="0.2">
      <c r="F2083" s="610">
        <f t="shared" si="508"/>
        <v>1905</v>
      </c>
      <c r="G2083">
        <f t="shared" si="509"/>
        <v>2072</v>
      </c>
      <c r="H2083" s="612">
        <f t="shared" si="501"/>
        <v>2072</v>
      </c>
      <c r="I2083" s="598">
        <f t="shared" si="502"/>
        <v>0</v>
      </c>
      <c r="J2083" s="598">
        <f t="shared" si="510"/>
        <v>0</v>
      </c>
      <c r="K2083" s="598">
        <f t="shared" si="503"/>
        <v>0</v>
      </c>
      <c r="L2083" s="598">
        <f t="shared" si="504"/>
        <v>0</v>
      </c>
      <c r="M2083" s="598">
        <f t="shared" si="496"/>
        <v>0</v>
      </c>
      <c r="N2083" s="598">
        <f t="shared" si="505"/>
        <v>0</v>
      </c>
      <c r="V2083" s="598">
        <f t="shared" si="506"/>
        <v>0</v>
      </c>
      <c r="W2083" s="612">
        <f t="shared" si="507"/>
        <v>2072</v>
      </c>
      <c r="X2083" s="610"/>
      <c r="Y2083" s="610"/>
      <c r="AC2083">
        <f t="shared" si="497"/>
        <v>1905</v>
      </c>
      <c r="AD2083">
        <f t="shared" si="498"/>
        <v>9</v>
      </c>
      <c r="AE2083">
        <f t="shared" si="499"/>
        <v>0</v>
      </c>
      <c r="AF2083">
        <f>SUM($AE$10:AE2083)</f>
        <v>0</v>
      </c>
      <c r="AG2083">
        <f t="shared" si="500"/>
        <v>0</v>
      </c>
    </row>
    <row r="2084" spans="6:33" x14ac:dyDescent="0.2">
      <c r="F2084" s="610">
        <f t="shared" si="508"/>
        <v>1905</v>
      </c>
      <c r="G2084">
        <f t="shared" si="509"/>
        <v>2073</v>
      </c>
      <c r="H2084" s="612">
        <f t="shared" si="501"/>
        <v>2073</v>
      </c>
      <c r="I2084" s="598">
        <f t="shared" si="502"/>
        <v>0</v>
      </c>
      <c r="J2084" s="598">
        <f t="shared" si="510"/>
        <v>0</v>
      </c>
      <c r="K2084" s="598">
        <f t="shared" si="503"/>
        <v>0</v>
      </c>
      <c r="L2084" s="598">
        <f t="shared" si="504"/>
        <v>0</v>
      </c>
      <c r="M2084" s="598">
        <f t="shared" si="496"/>
        <v>0</v>
      </c>
      <c r="N2084" s="598">
        <f t="shared" si="505"/>
        <v>0</v>
      </c>
      <c r="V2084" s="598">
        <f t="shared" si="506"/>
        <v>0</v>
      </c>
      <c r="W2084" s="612">
        <f t="shared" si="507"/>
        <v>2073</v>
      </c>
      <c r="X2084" s="610"/>
      <c r="Y2084" s="610"/>
      <c r="AC2084">
        <f t="shared" si="497"/>
        <v>1905</v>
      </c>
      <c r="AD2084">
        <f t="shared" si="498"/>
        <v>9</v>
      </c>
      <c r="AE2084">
        <f t="shared" si="499"/>
        <v>0</v>
      </c>
      <c r="AF2084">
        <f>SUM($AE$10:AE2084)</f>
        <v>0</v>
      </c>
      <c r="AG2084">
        <f t="shared" si="500"/>
        <v>0</v>
      </c>
    </row>
    <row r="2085" spans="6:33" x14ac:dyDescent="0.2">
      <c r="F2085" s="610">
        <f t="shared" si="508"/>
        <v>1905</v>
      </c>
      <c r="G2085">
        <f t="shared" si="509"/>
        <v>2074</v>
      </c>
      <c r="H2085" s="612">
        <f t="shared" si="501"/>
        <v>2074</v>
      </c>
      <c r="I2085" s="598">
        <f t="shared" si="502"/>
        <v>0</v>
      </c>
      <c r="J2085" s="598">
        <f t="shared" si="510"/>
        <v>0</v>
      </c>
      <c r="K2085" s="598">
        <f t="shared" si="503"/>
        <v>0</v>
      </c>
      <c r="L2085" s="598">
        <f t="shared" si="504"/>
        <v>0</v>
      </c>
      <c r="M2085" s="598">
        <f t="shared" si="496"/>
        <v>0</v>
      </c>
      <c r="N2085" s="598">
        <f t="shared" si="505"/>
        <v>0</v>
      </c>
      <c r="V2085" s="598">
        <f t="shared" si="506"/>
        <v>0</v>
      </c>
      <c r="W2085" s="612">
        <f t="shared" si="507"/>
        <v>2074</v>
      </c>
      <c r="X2085" s="610"/>
      <c r="Y2085" s="610"/>
      <c r="AC2085">
        <f t="shared" si="497"/>
        <v>1905</v>
      </c>
      <c r="AD2085">
        <f t="shared" si="498"/>
        <v>9</v>
      </c>
      <c r="AE2085">
        <f t="shared" si="499"/>
        <v>0</v>
      </c>
      <c r="AF2085">
        <f>SUM($AE$10:AE2085)</f>
        <v>0</v>
      </c>
      <c r="AG2085">
        <f t="shared" si="500"/>
        <v>0</v>
      </c>
    </row>
    <row r="2086" spans="6:33" x14ac:dyDescent="0.2">
      <c r="F2086" s="610">
        <f t="shared" si="508"/>
        <v>1905</v>
      </c>
      <c r="G2086">
        <f t="shared" si="509"/>
        <v>2075</v>
      </c>
      <c r="H2086" s="612">
        <f t="shared" si="501"/>
        <v>2075</v>
      </c>
      <c r="I2086" s="598">
        <f t="shared" si="502"/>
        <v>0</v>
      </c>
      <c r="J2086" s="598">
        <f t="shared" si="510"/>
        <v>0</v>
      </c>
      <c r="K2086" s="598">
        <f t="shared" si="503"/>
        <v>0</v>
      </c>
      <c r="L2086" s="598">
        <f t="shared" si="504"/>
        <v>0</v>
      </c>
      <c r="M2086" s="598">
        <f t="shared" si="496"/>
        <v>0</v>
      </c>
      <c r="N2086" s="598">
        <f t="shared" si="505"/>
        <v>0</v>
      </c>
      <c r="V2086" s="598">
        <f t="shared" si="506"/>
        <v>0</v>
      </c>
      <c r="W2086" s="612">
        <f t="shared" si="507"/>
        <v>2075</v>
      </c>
      <c r="X2086" s="610"/>
      <c r="Y2086" s="610"/>
      <c r="AC2086">
        <f t="shared" si="497"/>
        <v>1905</v>
      </c>
      <c r="AD2086">
        <f t="shared" si="498"/>
        <v>9</v>
      </c>
      <c r="AE2086">
        <f t="shared" si="499"/>
        <v>0</v>
      </c>
      <c r="AF2086">
        <f>SUM($AE$10:AE2086)</f>
        <v>0</v>
      </c>
      <c r="AG2086">
        <f t="shared" si="500"/>
        <v>0</v>
      </c>
    </row>
    <row r="2087" spans="6:33" x14ac:dyDescent="0.2">
      <c r="F2087" s="610">
        <f t="shared" si="508"/>
        <v>1905</v>
      </c>
      <c r="G2087">
        <f t="shared" si="509"/>
        <v>2076</v>
      </c>
      <c r="H2087" s="612">
        <f t="shared" si="501"/>
        <v>2076</v>
      </c>
      <c r="I2087" s="598">
        <f t="shared" si="502"/>
        <v>0</v>
      </c>
      <c r="J2087" s="598">
        <f t="shared" si="510"/>
        <v>0</v>
      </c>
      <c r="K2087" s="598">
        <f t="shared" si="503"/>
        <v>0</v>
      </c>
      <c r="L2087" s="598">
        <f t="shared" si="504"/>
        <v>0</v>
      </c>
      <c r="M2087" s="598">
        <f t="shared" si="496"/>
        <v>0</v>
      </c>
      <c r="N2087" s="598">
        <f t="shared" si="505"/>
        <v>0</v>
      </c>
      <c r="V2087" s="598">
        <f t="shared" si="506"/>
        <v>0</v>
      </c>
      <c r="W2087" s="612">
        <f t="shared" si="507"/>
        <v>2076</v>
      </c>
      <c r="X2087" s="610"/>
      <c r="Y2087" s="610"/>
      <c r="AC2087">
        <f t="shared" si="497"/>
        <v>1905</v>
      </c>
      <c r="AD2087">
        <f t="shared" si="498"/>
        <v>9</v>
      </c>
      <c r="AE2087">
        <f t="shared" si="499"/>
        <v>0</v>
      </c>
      <c r="AF2087">
        <f>SUM($AE$10:AE2087)</f>
        <v>0</v>
      </c>
      <c r="AG2087">
        <f t="shared" si="500"/>
        <v>0</v>
      </c>
    </row>
    <row r="2088" spans="6:33" x14ac:dyDescent="0.2">
      <c r="F2088" s="610">
        <f t="shared" si="508"/>
        <v>1905</v>
      </c>
      <c r="G2088">
        <f t="shared" si="509"/>
        <v>2077</v>
      </c>
      <c r="H2088" s="612">
        <f t="shared" si="501"/>
        <v>2077</v>
      </c>
      <c r="I2088" s="598">
        <f t="shared" si="502"/>
        <v>0</v>
      </c>
      <c r="J2088" s="598">
        <f t="shared" si="510"/>
        <v>0</v>
      </c>
      <c r="K2088" s="598">
        <f t="shared" si="503"/>
        <v>0</v>
      </c>
      <c r="L2088" s="598">
        <f t="shared" si="504"/>
        <v>0</v>
      </c>
      <c r="M2088" s="598">
        <f t="shared" si="496"/>
        <v>0</v>
      </c>
      <c r="N2088" s="598">
        <f t="shared" si="505"/>
        <v>0</v>
      </c>
      <c r="V2088" s="598">
        <f t="shared" si="506"/>
        <v>0</v>
      </c>
      <c r="W2088" s="612">
        <f t="shared" si="507"/>
        <v>2077</v>
      </c>
      <c r="X2088" s="610"/>
      <c r="Y2088" s="610"/>
      <c r="AC2088">
        <f t="shared" si="497"/>
        <v>1905</v>
      </c>
      <c r="AD2088">
        <f t="shared" si="498"/>
        <v>9</v>
      </c>
      <c r="AE2088">
        <f t="shared" si="499"/>
        <v>0</v>
      </c>
      <c r="AF2088">
        <f>SUM($AE$10:AE2088)</f>
        <v>0</v>
      </c>
      <c r="AG2088">
        <f t="shared" si="500"/>
        <v>0</v>
      </c>
    </row>
    <row r="2089" spans="6:33" x14ac:dyDescent="0.2">
      <c r="F2089" s="610">
        <f t="shared" si="508"/>
        <v>1905</v>
      </c>
      <c r="G2089">
        <f t="shared" si="509"/>
        <v>2078</v>
      </c>
      <c r="H2089" s="612">
        <f t="shared" si="501"/>
        <v>2078</v>
      </c>
      <c r="I2089" s="598">
        <f t="shared" si="502"/>
        <v>0</v>
      </c>
      <c r="J2089" s="598">
        <f t="shared" si="510"/>
        <v>0</v>
      </c>
      <c r="K2089" s="598">
        <f t="shared" si="503"/>
        <v>0</v>
      </c>
      <c r="L2089" s="598">
        <f t="shared" si="504"/>
        <v>0</v>
      </c>
      <c r="M2089" s="598">
        <f t="shared" si="496"/>
        <v>0</v>
      </c>
      <c r="N2089" s="598">
        <f t="shared" si="505"/>
        <v>0</v>
      </c>
      <c r="V2089" s="598">
        <f t="shared" si="506"/>
        <v>0</v>
      </c>
      <c r="W2089" s="612">
        <f t="shared" si="507"/>
        <v>2078</v>
      </c>
      <c r="X2089" s="610"/>
      <c r="Y2089" s="610"/>
      <c r="AC2089">
        <f t="shared" si="497"/>
        <v>1905</v>
      </c>
      <c r="AD2089">
        <f t="shared" si="498"/>
        <v>9</v>
      </c>
      <c r="AE2089">
        <f t="shared" si="499"/>
        <v>0</v>
      </c>
      <c r="AF2089">
        <f>SUM($AE$10:AE2089)</f>
        <v>0</v>
      </c>
      <c r="AG2089">
        <f t="shared" si="500"/>
        <v>0</v>
      </c>
    </row>
    <row r="2090" spans="6:33" x14ac:dyDescent="0.2">
      <c r="F2090" s="610">
        <f t="shared" si="508"/>
        <v>1905</v>
      </c>
      <c r="G2090">
        <f t="shared" si="509"/>
        <v>2079</v>
      </c>
      <c r="H2090" s="612">
        <f t="shared" si="501"/>
        <v>2079</v>
      </c>
      <c r="I2090" s="598">
        <f t="shared" si="502"/>
        <v>0</v>
      </c>
      <c r="J2090" s="598">
        <f t="shared" si="510"/>
        <v>0</v>
      </c>
      <c r="K2090" s="598">
        <f t="shared" si="503"/>
        <v>0</v>
      </c>
      <c r="L2090" s="598">
        <f t="shared" si="504"/>
        <v>0</v>
      </c>
      <c r="M2090" s="598">
        <f t="shared" si="496"/>
        <v>0</v>
      </c>
      <c r="N2090" s="598">
        <f t="shared" si="505"/>
        <v>0</v>
      </c>
      <c r="V2090" s="598">
        <f t="shared" si="506"/>
        <v>0</v>
      </c>
      <c r="W2090" s="612">
        <f t="shared" si="507"/>
        <v>2079</v>
      </c>
      <c r="X2090" s="610"/>
      <c r="Y2090" s="610"/>
      <c r="AC2090">
        <f t="shared" si="497"/>
        <v>1905</v>
      </c>
      <c r="AD2090">
        <f t="shared" si="498"/>
        <v>9</v>
      </c>
      <c r="AE2090">
        <f t="shared" si="499"/>
        <v>0</v>
      </c>
      <c r="AF2090">
        <f>SUM($AE$10:AE2090)</f>
        <v>0</v>
      </c>
      <c r="AG2090">
        <f t="shared" si="500"/>
        <v>0</v>
      </c>
    </row>
    <row r="2091" spans="6:33" x14ac:dyDescent="0.2">
      <c r="F2091" s="610">
        <f t="shared" si="508"/>
        <v>1905</v>
      </c>
      <c r="G2091">
        <f t="shared" si="509"/>
        <v>2080</v>
      </c>
      <c r="H2091" s="612">
        <f t="shared" si="501"/>
        <v>2080</v>
      </c>
      <c r="I2091" s="598">
        <f t="shared" si="502"/>
        <v>0</v>
      </c>
      <c r="J2091" s="598">
        <f t="shared" si="510"/>
        <v>0</v>
      </c>
      <c r="K2091" s="598">
        <f t="shared" si="503"/>
        <v>0</v>
      </c>
      <c r="L2091" s="598">
        <f t="shared" si="504"/>
        <v>0</v>
      </c>
      <c r="M2091" s="598">
        <f t="shared" si="496"/>
        <v>0</v>
      </c>
      <c r="N2091" s="598">
        <f t="shared" si="505"/>
        <v>0</v>
      </c>
      <c r="V2091" s="598">
        <f t="shared" si="506"/>
        <v>0</v>
      </c>
      <c r="W2091" s="612">
        <f t="shared" si="507"/>
        <v>2080</v>
      </c>
      <c r="X2091" s="610"/>
      <c r="Y2091" s="610"/>
      <c r="AC2091">
        <f t="shared" si="497"/>
        <v>1905</v>
      </c>
      <c r="AD2091">
        <f t="shared" si="498"/>
        <v>9</v>
      </c>
      <c r="AE2091">
        <f t="shared" si="499"/>
        <v>0</v>
      </c>
      <c r="AF2091">
        <f>SUM($AE$10:AE2091)</f>
        <v>0</v>
      </c>
      <c r="AG2091">
        <f t="shared" si="500"/>
        <v>0</v>
      </c>
    </row>
    <row r="2092" spans="6:33" x14ac:dyDescent="0.2">
      <c r="F2092" s="610">
        <f t="shared" si="508"/>
        <v>1905</v>
      </c>
      <c r="G2092">
        <f t="shared" si="509"/>
        <v>2081</v>
      </c>
      <c r="H2092" s="612">
        <f t="shared" si="501"/>
        <v>2081</v>
      </c>
      <c r="I2092" s="598">
        <f t="shared" si="502"/>
        <v>0</v>
      </c>
      <c r="J2092" s="598">
        <f t="shared" si="510"/>
        <v>0</v>
      </c>
      <c r="K2092" s="598">
        <f t="shared" si="503"/>
        <v>0</v>
      </c>
      <c r="L2092" s="598">
        <f t="shared" si="504"/>
        <v>0</v>
      </c>
      <c r="M2092" s="598">
        <f t="shared" si="496"/>
        <v>0</v>
      </c>
      <c r="N2092" s="598">
        <f t="shared" si="505"/>
        <v>0</v>
      </c>
      <c r="V2092" s="598">
        <f t="shared" si="506"/>
        <v>0</v>
      </c>
      <c r="W2092" s="612">
        <f t="shared" si="507"/>
        <v>2081</v>
      </c>
      <c r="X2092" s="610"/>
      <c r="Y2092" s="610"/>
      <c r="AC2092">
        <f t="shared" si="497"/>
        <v>1905</v>
      </c>
      <c r="AD2092">
        <f t="shared" si="498"/>
        <v>9</v>
      </c>
      <c r="AE2092">
        <f t="shared" si="499"/>
        <v>0</v>
      </c>
      <c r="AF2092">
        <f>SUM($AE$10:AE2092)</f>
        <v>0</v>
      </c>
      <c r="AG2092">
        <f t="shared" si="500"/>
        <v>0</v>
      </c>
    </row>
    <row r="2093" spans="6:33" x14ac:dyDescent="0.2">
      <c r="F2093" s="610">
        <f t="shared" si="508"/>
        <v>1905</v>
      </c>
      <c r="G2093">
        <f t="shared" si="509"/>
        <v>2082</v>
      </c>
      <c r="H2093" s="612">
        <f t="shared" si="501"/>
        <v>2082</v>
      </c>
      <c r="I2093" s="598">
        <f t="shared" si="502"/>
        <v>0</v>
      </c>
      <c r="J2093" s="598">
        <f t="shared" si="510"/>
        <v>0</v>
      </c>
      <c r="K2093" s="598">
        <f t="shared" si="503"/>
        <v>0</v>
      </c>
      <c r="L2093" s="598">
        <f t="shared" si="504"/>
        <v>0</v>
      </c>
      <c r="M2093" s="598">
        <f t="shared" si="496"/>
        <v>0</v>
      </c>
      <c r="N2093" s="598">
        <f t="shared" si="505"/>
        <v>0</v>
      </c>
      <c r="V2093" s="598">
        <f t="shared" si="506"/>
        <v>0</v>
      </c>
      <c r="W2093" s="612">
        <f t="shared" si="507"/>
        <v>2082</v>
      </c>
      <c r="X2093" s="610"/>
      <c r="Y2093" s="610"/>
      <c r="AC2093">
        <f t="shared" si="497"/>
        <v>1905</v>
      </c>
      <c r="AD2093">
        <f t="shared" si="498"/>
        <v>9</v>
      </c>
      <c r="AE2093">
        <f t="shared" si="499"/>
        <v>0</v>
      </c>
      <c r="AF2093">
        <f>SUM($AE$10:AE2093)</f>
        <v>0</v>
      </c>
      <c r="AG2093">
        <f t="shared" si="500"/>
        <v>0</v>
      </c>
    </row>
    <row r="2094" spans="6:33" x14ac:dyDescent="0.2">
      <c r="F2094" s="610">
        <f t="shared" si="508"/>
        <v>1905</v>
      </c>
      <c r="G2094">
        <f t="shared" si="509"/>
        <v>2083</v>
      </c>
      <c r="H2094" s="612">
        <f t="shared" si="501"/>
        <v>2083</v>
      </c>
      <c r="I2094" s="598">
        <f t="shared" si="502"/>
        <v>0</v>
      </c>
      <c r="J2094" s="598">
        <f t="shared" si="510"/>
        <v>0</v>
      </c>
      <c r="K2094" s="598">
        <f t="shared" si="503"/>
        <v>0</v>
      </c>
      <c r="L2094" s="598">
        <f t="shared" si="504"/>
        <v>0</v>
      </c>
      <c r="M2094" s="598">
        <f t="shared" si="496"/>
        <v>0</v>
      </c>
      <c r="N2094" s="598">
        <f t="shared" si="505"/>
        <v>0</v>
      </c>
      <c r="V2094" s="598">
        <f t="shared" si="506"/>
        <v>0</v>
      </c>
      <c r="W2094" s="612">
        <f t="shared" si="507"/>
        <v>2083</v>
      </c>
      <c r="X2094" s="610"/>
      <c r="Y2094" s="610"/>
      <c r="AC2094">
        <f t="shared" si="497"/>
        <v>1905</v>
      </c>
      <c r="AD2094">
        <f t="shared" si="498"/>
        <v>9</v>
      </c>
      <c r="AE2094">
        <f t="shared" si="499"/>
        <v>0</v>
      </c>
      <c r="AF2094">
        <f>SUM($AE$10:AE2094)</f>
        <v>0</v>
      </c>
      <c r="AG2094">
        <f t="shared" si="500"/>
        <v>0</v>
      </c>
    </row>
    <row r="2095" spans="6:33" x14ac:dyDescent="0.2">
      <c r="F2095" s="610">
        <f t="shared" si="508"/>
        <v>1905</v>
      </c>
      <c r="G2095">
        <f t="shared" si="509"/>
        <v>2084</v>
      </c>
      <c r="H2095" s="612">
        <f t="shared" si="501"/>
        <v>2084</v>
      </c>
      <c r="I2095" s="598">
        <f t="shared" si="502"/>
        <v>0</v>
      </c>
      <c r="J2095" s="598">
        <f t="shared" si="510"/>
        <v>0</v>
      </c>
      <c r="K2095" s="598">
        <f t="shared" si="503"/>
        <v>0</v>
      </c>
      <c r="L2095" s="598">
        <f t="shared" si="504"/>
        <v>0</v>
      </c>
      <c r="M2095" s="598">
        <f t="shared" si="496"/>
        <v>0</v>
      </c>
      <c r="N2095" s="598">
        <f t="shared" si="505"/>
        <v>0</v>
      </c>
      <c r="V2095" s="598">
        <f t="shared" si="506"/>
        <v>0</v>
      </c>
      <c r="W2095" s="612">
        <f t="shared" si="507"/>
        <v>2084</v>
      </c>
      <c r="X2095" s="610"/>
      <c r="Y2095" s="610"/>
      <c r="AC2095">
        <f t="shared" si="497"/>
        <v>1905</v>
      </c>
      <c r="AD2095">
        <f t="shared" si="498"/>
        <v>9</v>
      </c>
      <c r="AE2095">
        <f t="shared" si="499"/>
        <v>0</v>
      </c>
      <c r="AF2095">
        <f>SUM($AE$10:AE2095)</f>
        <v>0</v>
      </c>
      <c r="AG2095">
        <f t="shared" si="500"/>
        <v>0</v>
      </c>
    </row>
    <row r="2096" spans="6:33" x14ac:dyDescent="0.2">
      <c r="F2096" s="610">
        <f t="shared" si="508"/>
        <v>1905</v>
      </c>
      <c r="G2096">
        <f t="shared" si="509"/>
        <v>2085</v>
      </c>
      <c r="H2096" s="612">
        <f t="shared" si="501"/>
        <v>2085</v>
      </c>
      <c r="I2096" s="598">
        <f t="shared" si="502"/>
        <v>0</v>
      </c>
      <c r="J2096" s="598">
        <f t="shared" si="510"/>
        <v>0</v>
      </c>
      <c r="K2096" s="598">
        <f t="shared" si="503"/>
        <v>0</v>
      </c>
      <c r="L2096" s="598">
        <f t="shared" si="504"/>
        <v>0</v>
      </c>
      <c r="M2096" s="598">
        <f t="shared" si="496"/>
        <v>0</v>
      </c>
      <c r="N2096" s="598">
        <f t="shared" si="505"/>
        <v>0</v>
      </c>
      <c r="V2096" s="598">
        <f t="shared" si="506"/>
        <v>0</v>
      </c>
      <c r="W2096" s="612">
        <f t="shared" si="507"/>
        <v>2085</v>
      </c>
      <c r="X2096" s="610"/>
      <c r="Y2096" s="610"/>
      <c r="AC2096">
        <f t="shared" si="497"/>
        <v>1905</v>
      </c>
      <c r="AD2096">
        <f t="shared" si="498"/>
        <v>9</v>
      </c>
      <c r="AE2096">
        <f t="shared" si="499"/>
        <v>0</v>
      </c>
      <c r="AF2096">
        <f>SUM($AE$10:AE2096)</f>
        <v>0</v>
      </c>
      <c r="AG2096">
        <f t="shared" si="500"/>
        <v>0</v>
      </c>
    </row>
    <row r="2097" spans="6:33" x14ac:dyDescent="0.2">
      <c r="F2097" s="610">
        <f t="shared" si="508"/>
        <v>1905</v>
      </c>
      <c r="G2097">
        <f t="shared" si="509"/>
        <v>2086</v>
      </c>
      <c r="H2097" s="612">
        <f t="shared" si="501"/>
        <v>2086</v>
      </c>
      <c r="I2097" s="598">
        <f t="shared" si="502"/>
        <v>0</v>
      </c>
      <c r="J2097" s="598">
        <f t="shared" si="510"/>
        <v>0</v>
      </c>
      <c r="K2097" s="598">
        <f t="shared" si="503"/>
        <v>0</v>
      </c>
      <c r="L2097" s="598">
        <f t="shared" si="504"/>
        <v>0</v>
      </c>
      <c r="M2097" s="598">
        <f t="shared" si="496"/>
        <v>0</v>
      </c>
      <c r="N2097" s="598">
        <f t="shared" si="505"/>
        <v>0</v>
      </c>
      <c r="V2097" s="598">
        <f t="shared" si="506"/>
        <v>0</v>
      </c>
      <c r="W2097" s="612">
        <f t="shared" si="507"/>
        <v>2086</v>
      </c>
      <c r="X2097" s="610"/>
      <c r="Y2097" s="610"/>
      <c r="AC2097">
        <f t="shared" si="497"/>
        <v>1905</v>
      </c>
      <c r="AD2097">
        <f t="shared" si="498"/>
        <v>9</v>
      </c>
      <c r="AE2097">
        <f t="shared" si="499"/>
        <v>0</v>
      </c>
      <c r="AF2097">
        <f>SUM($AE$10:AE2097)</f>
        <v>0</v>
      </c>
      <c r="AG2097">
        <f t="shared" si="500"/>
        <v>0</v>
      </c>
    </row>
    <row r="2098" spans="6:33" x14ac:dyDescent="0.2">
      <c r="F2098" s="610">
        <f t="shared" si="508"/>
        <v>1905</v>
      </c>
      <c r="G2098">
        <f t="shared" si="509"/>
        <v>2087</v>
      </c>
      <c r="H2098" s="612">
        <f t="shared" si="501"/>
        <v>2087</v>
      </c>
      <c r="I2098" s="598">
        <f t="shared" si="502"/>
        <v>0</v>
      </c>
      <c r="J2098" s="598">
        <f t="shared" si="510"/>
        <v>0</v>
      </c>
      <c r="K2098" s="598">
        <f t="shared" si="503"/>
        <v>0</v>
      </c>
      <c r="L2098" s="598">
        <f t="shared" si="504"/>
        <v>0</v>
      </c>
      <c r="M2098" s="598">
        <f t="shared" si="496"/>
        <v>0</v>
      </c>
      <c r="N2098" s="598">
        <f t="shared" si="505"/>
        <v>0</v>
      </c>
      <c r="V2098" s="598">
        <f t="shared" si="506"/>
        <v>0</v>
      </c>
      <c r="W2098" s="612">
        <f t="shared" si="507"/>
        <v>2087</v>
      </c>
      <c r="X2098" s="610"/>
      <c r="Y2098" s="610"/>
      <c r="AC2098">
        <f t="shared" si="497"/>
        <v>1905</v>
      </c>
      <c r="AD2098">
        <f t="shared" si="498"/>
        <v>9</v>
      </c>
      <c r="AE2098">
        <f t="shared" si="499"/>
        <v>0</v>
      </c>
      <c r="AF2098">
        <f>SUM($AE$10:AE2098)</f>
        <v>0</v>
      </c>
      <c r="AG2098">
        <f t="shared" si="500"/>
        <v>0</v>
      </c>
    </row>
    <row r="2099" spans="6:33" x14ac:dyDescent="0.2">
      <c r="F2099" s="610">
        <f t="shared" si="508"/>
        <v>1905</v>
      </c>
      <c r="G2099">
        <f t="shared" si="509"/>
        <v>2088</v>
      </c>
      <c r="H2099" s="612">
        <f t="shared" si="501"/>
        <v>2088</v>
      </c>
      <c r="I2099" s="598">
        <f t="shared" si="502"/>
        <v>0</v>
      </c>
      <c r="J2099" s="598">
        <f t="shared" si="510"/>
        <v>0</v>
      </c>
      <c r="K2099" s="598">
        <f t="shared" si="503"/>
        <v>0</v>
      </c>
      <c r="L2099" s="598">
        <f t="shared" si="504"/>
        <v>0</v>
      </c>
      <c r="M2099" s="598">
        <f t="shared" si="496"/>
        <v>0</v>
      </c>
      <c r="N2099" s="598">
        <f t="shared" si="505"/>
        <v>0</v>
      </c>
      <c r="V2099" s="598">
        <f t="shared" si="506"/>
        <v>0</v>
      </c>
      <c r="W2099" s="612">
        <f t="shared" si="507"/>
        <v>2088</v>
      </c>
      <c r="X2099" s="610"/>
      <c r="Y2099" s="610"/>
      <c r="AC2099">
        <f t="shared" si="497"/>
        <v>1905</v>
      </c>
      <c r="AD2099">
        <f t="shared" si="498"/>
        <v>9</v>
      </c>
      <c r="AE2099">
        <f t="shared" si="499"/>
        <v>0</v>
      </c>
      <c r="AF2099">
        <f>SUM($AE$10:AE2099)</f>
        <v>0</v>
      </c>
      <c r="AG2099">
        <f t="shared" si="500"/>
        <v>0</v>
      </c>
    </row>
    <row r="2100" spans="6:33" x14ac:dyDescent="0.2">
      <c r="F2100" s="610">
        <f t="shared" si="508"/>
        <v>1905</v>
      </c>
      <c r="G2100">
        <f t="shared" si="509"/>
        <v>2089</v>
      </c>
      <c r="H2100" s="612">
        <f t="shared" si="501"/>
        <v>2089</v>
      </c>
      <c r="I2100" s="598">
        <f t="shared" si="502"/>
        <v>0</v>
      </c>
      <c r="J2100" s="598">
        <f t="shared" si="510"/>
        <v>0</v>
      </c>
      <c r="K2100" s="598">
        <f t="shared" si="503"/>
        <v>0</v>
      </c>
      <c r="L2100" s="598">
        <f t="shared" si="504"/>
        <v>0</v>
      </c>
      <c r="M2100" s="598">
        <f t="shared" si="496"/>
        <v>0</v>
      </c>
      <c r="N2100" s="598">
        <f t="shared" si="505"/>
        <v>0</v>
      </c>
      <c r="V2100" s="598">
        <f t="shared" si="506"/>
        <v>0</v>
      </c>
      <c r="W2100" s="612">
        <f t="shared" si="507"/>
        <v>2089</v>
      </c>
      <c r="X2100" s="610"/>
      <c r="Y2100" s="610"/>
      <c r="AC2100">
        <f t="shared" si="497"/>
        <v>1905</v>
      </c>
      <c r="AD2100">
        <f t="shared" si="498"/>
        <v>9</v>
      </c>
      <c r="AE2100">
        <f t="shared" si="499"/>
        <v>0</v>
      </c>
      <c r="AF2100">
        <f>SUM($AE$10:AE2100)</f>
        <v>0</v>
      </c>
      <c r="AG2100">
        <f t="shared" si="500"/>
        <v>0</v>
      </c>
    </row>
    <row r="2101" spans="6:33" x14ac:dyDescent="0.2">
      <c r="F2101" s="610">
        <f t="shared" si="508"/>
        <v>1905</v>
      </c>
      <c r="G2101">
        <f t="shared" si="509"/>
        <v>2090</v>
      </c>
      <c r="H2101" s="612">
        <f t="shared" si="501"/>
        <v>2090</v>
      </c>
      <c r="I2101" s="598">
        <f t="shared" si="502"/>
        <v>0</v>
      </c>
      <c r="J2101" s="598">
        <f t="shared" si="510"/>
        <v>0</v>
      </c>
      <c r="K2101" s="598">
        <f t="shared" si="503"/>
        <v>0</v>
      </c>
      <c r="L2101" s="598">
        <f t="shared" si="504"/>
        <v>0</v>
      </c>
      <c r="M2101" s="598">
        <f t="shared" si="496"/>
        <v>0</v>
      </c>
      <c r="N2101" s="598">
        <f t="shared" si="505"/>
        <v>0</v>
      </c>
      <c r="V2101" s="598">
        <f t="shared" si="506"/>
        <v>0</v>
      </c>
      <c r="W2101" s="612">
        <f t="shared" si="507"/>
        <v>2090</v>
      </c>
      <c r="X2101" s="610"/>
      <c r="Y2101" s="610"/>
      <c r="AC2101">
        <f t="shared" si="497"/>
        <v>1905</v>
      </c>
      <c r="AD2101">
        <f t="shared" si="498"/>
        <v>9</v>
      </c>
      <c r="AE2101">
        <f t="shared" si="499"/>
        <v>0</v>
      </c>
      <c r="AF2101">
        <f>SUM($AE$10:AE2101)</f>
        <v>0</v>
      </c>
      <c r="AG2101">
        <f t="shared" si="500"/>
        <v>0</v>
      </c>
    </row>
    <row r="2102" spans="6:33" x14ac:dyDescent="0.2">
      <c r="F2102" s="610">
        <f t="shared" si="508"/>
        <v>1905</v>
      </c>
      <c r="G2102">
        <f t="shared" si="509"/>
        <v>2091</v>
      </c>
      <c r="H2102" s="612">
        <f t="shared" si="501"/>
        <v>2091</v>
      </c>
      <c r="I2102" s="598">
        <f t="shared" si="502"/>
        <v>0</v>
      </c>
      <c r="J2102" s="598">
        <f t="shared" si="510"/>
        <v>0</v>
      </c>
      <c r="K2102" s="598">
        <f t="shared" si="503"/>
        <v>0</v>
      </c>
      <c r="L2102" s="598">
        <f t="shared" si="504"/>
        <v>0</v>
      </c>
      <c r="M2102" s="598">
        <f t="shared" si="496"/>
        <v>0</v>
      </c>
      <c r="N2102" s="598">
        <f t="shared" si="505"/>
        <v>0</v>
      </c>
      <c r="V2102" s="598">
        <f t="shared" si="506"/>
        <v>0</v>
      </c>
      <c r="W2102" s="612">
        <f t="shared" si="507"/>
        <v>2091</v>
      </c>
      <c r="X2102" s="610"/>
      <c r="Y2102" s="610"/>
      <c r="AC2102">
        <f t="shared" si="497"/>
        <v>1905</v>
      </c>
      <c r="AD2102">
        <f t="shared" si="498"/>
        <v>9</v>
      </c>
      <c r="AE2102">
        <f t="shared" si="499"/>
        <v>0</v>
      </c>
      <c r="AF2102">
        <f>SUM($AE$10:AE2102)</f>
        <v>0</v>
      </c>
      <c r="AG2102">
        <f t="shared" si="500"/>
        <v>0</v>
      </c>
    </row>
    <row r="2103" spans="6:33" x14ac:dyDescent="0.2">
      <c r="F2103" s="610">
        <f t="shared" si="508"/>
        <v>1905</v>
      </c>
      <c r="G2103">
        <f t="shared" si="509"/>
        <v>2092</v>
      </c>
      <c r="H2103" s="612">
        <f t="shared" si="501"/>
        <v>2092</v>
      </c>
      <c r="I2103" s="598">
        <f t="shared" si="502"/>
        <v>0</v>
      </c>
      <c r="J2103" s="598">
        <f t="shared" si="510"/>
        <v>0</v>
      </c>
      <c r="K2103" s="598">
        <f t="shared" si="503"/>
        <v>0</v>
      </c>
      <c r="L2103" s="598">
        <f t="shared" si="504"/>
        <v>0</v>
      </c>
      <c r="M2103" s="598">
        <f t="shared" si="496"/>
        <v>0</v>
      </c>
      <c r="N2103" s="598">
        <f t="shared" si="505"/>
        <v>0</v>
      </c>
      <c r="V2103" s="598">
        <f t="shared" si="506"/>
        <v>0</v>
      </c>
      <c r="W2103" s="612">
        <f t="shared" si="507"/>
        <v>2092</v>
      </c>
      <c r="X2103" s="610"/>
      <c r="Y2103" s="610"/>
      <c r="AC2103">
        <f t="shared" si="497"/>
        <v>1905</v>
      </c>
      <c r="AD2103">
        <f t="shared" si="498"/>
        <v>9</v>
      </c>
      <c r="AE2103">
        <f t="shared" si="499"/>
        <v>0</v>
      </c>
      <c r="AF2103">
        <f>SUM($AE$10:AE2103)</f>
        <v>0</v>
      </c>
      <c r="AG2103">
        <f t="shared" si="500"/>
        <v>0</v>
      </c>
    </row>
    <row r="2104" spans="6:33" x14ac:dyDescent="0.2">
      <c r="F2104" s="610">
        <f t="shared" si="508"/>
        <v>1905</v>
      </c>
      <c r="G2104">
        <f t="shared" si="509"/>
        <v>2093</v>
      </c>
      <c r="H2104" s="612">
        <f t="shared" si="501"/>
        <v>2093</v>
      </c>
      <c r="I2104" s="598">
        <f t="shared" si="502"/>
        <v>0</v>
      </c>
      <c r="J2104" s="598">
        <f t="shared" si="510"/>
        <v>0</v>
      </c>
      <c r="K2104" s="598">
        <f t="shared" si="503"/>
        <v>0</v>
      </c>
      <c r="L2104" s="598">
        <f t="shared" si="504"/>
        <v>0</v>
      </c>
      <c r="M2104" s="598">
        <f t="shared" si="496"/>
        <v>0</v>
      </c>
      <c r="N2104" s="598">
        <f t="shared" si="505"/>
        <v>0</v>
      </c>
      <c r="V2104" s="598">
        <f t="shared" si="506"/>
        <v>0</v>
      </c>
      <c r="W2104" s="612">
        <f t="shared" si="507"/>
        <v>2093</v>
      </c>
      <c r="X2104" s="610"/>
      <c r="Y2104" s="610"/>
      <c r="AC2104">
        <f t="shared" si="497"/>
        <v>1905</v>
      </c>
      <c r="AD2104">
        <f t="shared" si="498"/>
        <v>9</v>
      </c>
      <c r="AE2104">
        <f t="shared" si="499"/>
        <v>0</v>
      </c>
      <c r="AF2104">
        <f>SUM($AE$10:AE2104)</f>
        <v>0</v>
      </c>
      <c r="AG2104">
        <f t="shared" si="500"/>
        <v>0</v>
      </c>
    </row>
    <row r="2105" spans="6:33" x14ac:dyDescent="0.2">
      <c r="F2105" s="610">
        <f t="shared" si="508"/>
        <v>1905</v>
      </c>
      <c r="G2105">
        <f t="shared" si="509"/>
        <v>2094</v>
      </c>
      <c r="H2105" s="612">
        <f t="shared" si="501"/>
        <v>2094</v>
      </c>
      <c r="I2105" s="598">
        <f t="shared" si="502"/>
        <v>0</v>
      </c>
      <c r="J2105" s="598">
        <f t="shared" si="510"/>
        <v>0</v>
      </c>
      <c r="K2105" s="598">
        <f t="shared" si="503"/>
        <v>0</v>
      </c>
      <c r="L2105" s="598">
        <f t="shared" si="504"/>
        <v>0</v>
      </c>
      <c r="M2105" s="598">
        <f t="shared" si="496"/>
        <v>0</v>
      </c>
      <c r="N2105" s="598">
        <f t="shared" si="505"/>
        <v>0</v>
      </c>
      <c r="V2105" s="598">
        <f t="shared" si="506"/>
        <v>0</v>
      </c>
      <c r="W2105" s="612">
        <f t="shared" si="507"/>
        <v>2094</v>
      </c>
      <c r="X2105" s="610"/>
      <c r="Y2105" s="610"/>
      <c r="AC2105">
        <f t="shared" si="497"/>
        <v>1905</v>
      </c>
      <c r="AD2105">
        <f t="shared" si="498"/>
        <v>9</v>
      </c>
      <c r="AE2105">
        <f t="shared" si="499"/>
        <v>0</v>
      </c>
      <c r="AF2105">
        <f>SUM($AE$10:AE2105)</f>
        <v>0</v>
      </c>
      <c r="AG2105">
        <f t="shared" si="500"/>
        <v>0</v>
      </c>
    </row>
    <row r="2106" spans="6:33" x14ac:dyDescent="0.2">
      <c r="F2106" s="610">
        <f t="shared" si="508"/>
        <v>1905</v>
      </c>
      <c r="G2106">
        <f t="shared" si="509"/>
        <v>2095</v>
      </c>
      <c r="H2106" s="612">
        <f t="shared" si="501"/>
        <v>2095</v>
      </c>
      <c r="I2106" s="598">
        <f t="shared" si="502"/>
        <v>0</v>
      </c>
      <c r="J2106" s="598">
        <f t="shared" si="510"/>
        <v>0</v>
      </c>
      <c r="K2106" s="598">
        <f t="shared" si="503"/>
        <v>0</v>
      </c>
      <c r="L2106" s="598">
        <f t="shared" si="504"/>
        <v>0</v>
      </c>
      <c r="M2106" s="598">
        <f t="shared" si="496"/>
        <v>0</v>
      </c>
      <c r="N2106" s="598">
        <f t="shared" si="505"/>
        <v>0</v>
      </c>
      <c r="V2106" s="598">
        <f t="shared" si="506"/>
        <v>0</v>
      </c>
      <c r="W2106" s="612">
        <f t="shared" si="507"/>
        <v>2095</v>
      </c>
      <c r="X2106" s="610"/>
      <c r="Y2106" s="610"/>
      <c r="AC2106">
        <f t="shared" si="497"/>
        <v>1905</v>
      </c>
      <c r="AD2106">
        <f t="shared" si="498"/>
        <v>9</v>
      </c>
      <c r="AE2106">
        <f t="shared" si="499"/>
        <v>0</v>
      </c>
      <c r="AF2106">
        <f>SUM($AE$10:AE2106)</f>
        <v>0</v>
      </c>
      <c r="AG2106">
        <f t="shared" si="500"/>
        <v>0</v>
      </c>
    </row>
    <row r="2107" spans="6:33" x14ac:dyDescent="0.2">
      <c r="F2107" s="610">
        <f t="shared" si="508"/>
        <v>1905</v>
      </c>
      <c r="G2107">
        <f t="shared" si="509"/>
        <v>2096</v>
      </c>
      <c r="H2107" s="612">
        <f t="shared" si="501"/>
        <v>2096</v>
      </c>
      <c r="I2107" s="598">
        <f t="shared" si="502"/>
        <v>0</v>
      </c>
      <c r="J2107" s="598">
        <f t="shared" si="510"/>
        <v>0</v>
      </c>
      <c r="K2107" s="598">
        <f t="shared" si="503"/>
        <v>0</v>
      </c>
      <c r="L2107" s="598">
        <f t="shared" si="504"/>
        <v>0</v>
      </c>
      <c r="M2107" s="598">
        <f t="shared" si="496"/>
        <v>0</v>
      </c>
      <c r="N2107" s="598">
        <f t="shared" si="505"/>
        <v>0</v>
      </c>
      <c r="V2107" s="598">
        <f t="shared" si="506"/>
        <v>0</v>
      </c>
      <c r="W2107" s="612">
        <f t="shared" si="507"/>
        <v>2096</v>
      </c>
      <c r="X2107" s="610"/>
      <c r="Y2107" s="610"/>
      <c r="AC2107">
        <f t="shared" si="497"/>
        <v>1905</v>
      </c>
      <c r="AD2107">
        <f t="shared" si="498"/>
        <v>9</v>
      </c>
      <c r="AE2107">
        <f t="shared" si="499"/>
        <v>0</v>
      </c>
      <c r="AF2107">
        <f>SUM($AE$10:AE2107)</f>
        <v>0</v>
      </c>
      <c r="AG2107">
        <f t="shared" si="500"/>
        <v>0</v>
      </c>
    </row>
    <row r="2108" spans="6:33" x14ac:dyDescent="0.2">
      <c r="F2108" s="610">
        <f t="shared" si="508"/>
        <v>1905</v>
      </c>
      <c r="G2108">
        <f t="shared" si="509"/>
        <v>2097</v>
      </c>
      <c r="H2108" s="612">
        <f t="shared" si="501"/>
        <v>2097</v>
      </c>
      <c r="I2108" s="598">
        <f t="shared" si="502"/>
        <v>0</v>
      </c>
      <c r="J2108" s="598">
        <f t="shared" si="510"/>
        <v>0</v>
      </c>
      <c r="K2108" s="598">
        <f t="shared" si="503"/>
        <v>0</v>
      </c>
      <c r="L2108" s="598">
        <f t="shared" si="504"/>
        <v>0</v>
      </c>
      <c r="M2108" s="598">
        <f t="shared" si="496"/>
        <v>0</v>
      </c>
      <c r="N2108" s="598">
        <f t="shared" si="505"/>
        <v>0</v>
      </c>
      <c r="V2108" s="598">
        <f t="shared" si="506"/>
        <v>0</v>
      </c>
      <c r="W2108" s="612">
        <f t="shared" si="507"/>
        <v>2097</v>
      </c>
      <c r="X2108" s="610"/>
      <c r="Y2108" s="610"/>
      <c r="AC2108">
        <f t="shared" si="497"/>
        <v>1905</v>
      </c>
      <c r="AD2108">
        <f t="shared" si="498"/>
        <v>9</v>
      </c>
      <c r="AE2108">
        <f t="shared" si="499"/>
        <v>0</v>
      </c>
      <c r="AF2108">
        <f>SUM($AE$10:AE2108)</f>
        <v>0</v>
      </c>
      <c r="AG2108">
        <f t="shared" si="500"/>
        <v>0</v>
      </c>
    </row>
    <row r="2109" spans="6:33" x14ac:dyDescent="0.2">
      <c r="F2109" s="610">
        <f t="shared" si="508"/>
        <v>1905</v>
      </c>
      <c r="G2109">
        <f t="shared" si="509"/>
        <v>2098</v>
      </c>
      <c r="H2109" s="612">
        <f t="shared" si="501"/>
        <v>2098</v>
      </c>
      <c r="I2109" s="598">
        <f t="shared" si="502"/>
        <v>0</v>
      </c>
      <c r="J2109" s="598">
        <f t="shared" si="510"/>
        <v>0</v>
      </c>
      <c r="K2109" s="598">
        <f t="shared" si="503"/>
        <v>0</v>
      </c>
      <c r="L2109" s="598">
        <f t="shared" si="504"/>
        <v>0</v>
      </c>
      <c r="M2109" s="598">
        <f t="shared" si="496"/>
        <v>0</v>
      </c>
      <c r="N2109" s="598">
        <f t="shared" si="505"/>
        <v>0</v>
      </c>
      <c r="V2109" s="598">
        <f t="shared" si="506"/>
        <v>0</v>
      </c>
      <c r="W2109" s="612">
        <f t="shared" si="507"/>
        <v>2098</v>
      </c>
      <c r="X2109" s="610"/>
      <c r="Y2109" s="610"/>
      <c r="AC2109">
        <f t="shared" si="497"/>
        <v>1905</v>
      </c>
      <c r="AD2109">
        <f t="shared" si="498"/>
        <v>9</v>
      </c>
      <c r="AE2109">
        <f t="shared" si="499"/>
        <v>0</v>
      </c>
      <c r="AF2109">
        <f>SUM($AE$10:AE2109)</f>
        <v>0</v>
      </c>
      <c r="AG2109">
        <f t="shared" si="500"/>
        <v>0</v>
      </c>
    </row>
    <row r="2110" spans="6:33" x14ac:dyDescent="0.2">
      <c r="F2110" s="610">
        <f t="shared" si="508"/>
        <v>1905</v>
      </c>
      <c r="G2110">
        <f t="shared" si="509"/>
        <v>2099</v>
      </c>
      <c r="H2110" s="612">
        <f t="shared" si="501"/>
        <v>2099</v>
      </c>
      <c r="I2110" s="598">
        <f t="shared" si="502"/>
        <v>0</v>
      </c>
      <c r="J2110" s="598">
        <f t="shared" si="510"/>
        <v>0</v>
      </c>
      <c r="K2110" s="598">
        <f t="shared" si="503"/>
        <v>0</v>
      </c>
      <c r="L2110" s="598">
        <f t="shared" si="504"/>
        <v>0</v>
      </c>
      <c r="M2110" s="598">
        <f t="shared" si="496"/>
        <v>0</v>
      </c>
      <c r="N2110" s="598">
        <f t="shared" si="505"/>
        <v>0</v>
      </c>
      <c r="V2110" s="598">
        <f t="shared" si="506"/>
        <v>0</v>
      </c>
      <c r="W2110" s="612">
        <f t="shared" si="507"/>
        <v>2099</v>
      </c>
      <c r="X2110" s="610"/>
      <c r="Y2110" s="610"/>
      <c r="AC2110">
        <f t="shared" si="497"/>
        <v>1905</v>
      </c>
      <c r="AD2110">
        <f t="shared" si="498"/>
        <v>9</v>
      </c>
      <c r="AE2110">
        <f t="shared" si="499"/>
        <v>0</v>
      </c>
      <c r="AF2110">
        <f>SUM($AE$10:AE2110)</f>
        <v>0</v>
      </c>
      <c r="AG2110">
        <f t="shared" si="500"/>
        <v>0</v>
      </c>
    </row>
    <row r="2111" spans="6:33" x14ac:dyDescent="0.2">
      <c r="F2111" s="610">
        <f t="shared" si="508"/>
        <v>1905</v>
      </c>
      <c r="G2111">
        <f t="shared" si="509"/>
        <v>2100</v>
      </c>
      <c r="H2111" s="612">
        <f t="shared" si="501"/>
        <v>2100</v>
      </c>
      <c r="I2111" s="598">
        <f t="shared" si="502"/>
        <v>0</v>
      </c>
      <c r="J2111" s="598">
        <f t="shared" si="510"/>
        <v>0</v>
      </c>
      <c r="K2111" s="598">
        <f t="shared" si="503"/>
        <v>0</v>
      </c>
      <c r="L2111" s="598">
        <f t="shared" si="504"/>
        <v>0</v>
      </c>
      <c r="M2111" s="598">
        <f t="shared" si="496"/>
        <v>0</v>
      </c>
      <c r="N2111" s="598">
        <f t="shared" si="505"/>
        <v>0</v>
      </c>
      <c r="V2111" s="598">
        <f t="shared" si="506"/>
        <v>0</v>
      </c>
      <c r="W2111" s="612">
        <f t="shared" si="507"/>
        <v>2100</v>
      </c>
      <c r="X2111" s="610"/>
      <c r="Y2111" s="610"/>
      <c r="AC2111">
        <f t="shared" si="497"/>
        <v>1905</v>
      </c>
      <c r="AD2111">
        <f t="shared" si="498"/>
        <v>9</v>
      </c>
      <c r="AE2111">
        <f t="shared" si="499"/>
        <v>0</v>
      </c>
      <c r="AF2111">
        <f>SUM($AE$10:AE2111)</f>
        <v>0</v>
      </c>
      <c r="AG2111">
        <f t="shared" si="500"/>
        <v>0</v>
      </c>
    </row>
    <row r="2112" spans="6:33" x14ac:dyDescent="0.2">
      <c r="F2112" s="610">
        <f t="shared" si="508"/>
        <v>1905</v>
      </c>
      <c r="G2112">
        <f t="shared" si="509"/>
        <v>2101</v>
      </c>
      <c r="H2112" s="612">
        <f t="shared" si="501"/>
        <v>2101</v>
      </c>
      <c r="I2112" s="598">
        <f t="shared" si="502"/>
        <v>0</v>
      </c>
      <c r="J2112" s="598">
        <f t="shared" si="510"/>
        <v>0</v>
      </c>
      <c r="K2112" s="598">
        <f t="shared" si="503"/>
        <v>0</v>
      </c>
      <c r="L2112" s="598">
        <f t="shared" si="504"/>
        <v>0</v>
      </c>
      <c r="M2112" s="598">
        <f t="shared" si="496"/>
        <v>0</v>
      </c>
      <c r="N2112" s="598">
        <f t="shared" si="505"/>
        <v>0</v>
      </c>
      <c r="V2112" s="598">
        <f t="shared" si="506"/>
        <v>0</v>
      </c>
      <c r="W2112" s="612">
        <f t="shared" si="507"/>
        <v>2101</v>
      </c>
      <c r="X2112" s="610"/>
      <c r="Y2112" s="610"/>
      <c r="AC2112">
        <f t="shared" si="497"/>
        <v>1905</v>
      </c>
      <c r="AD2112">
        <f t="shared" si="498"/>
        <v>10</v>
      </c>
      <c r="AE2112">
        <f t="shared" si="499"/>
        <v>0</v>
      </c>
      <c r="AF2112">
        <f>SUM($AE$10:AE2112)</f>
        <v>0</v>
      </c>
      <c r="AG2112">
        <f t="shared" si="500"/>
        <v>0</v>
      </c>
    </row>
    <row r="2113" spans="6:33" x14ac:dyDescent="0.2">
      <c r="F2113" s="610">
        <f t="shared" si="508"/>
        <v>1905</v>
      </c>
      <c r="G2113">
        <f t="shared" si="509"/>
        <v>2102</v>
      </c>
      <c r="H2113" s="612">
        <f t="shared" si="501"/>
        <v>2102</v>
      </c>
      <c r="I2113" s="598">
        <f t="shared" si="502"/>
        <v>0</v>
      </c>
      <c r="J2113" s="598">
        <f t="shared" si="510"/>
        <v>0</v>
      </c>
      <c r="K2113" s="598">
        <f t="shared" si="503"/>
        <v>0</v>
      </c>
      <c r="L2113" s="598">
        <f t="shared" si="504"/>
        <v>0</v>
      </c>
      <c r="M2113" s="598">
        <f t="shared" si="496"/>
        <v>0</v>
      </c>
      <c r="N2113" s="598">
        <f t="shared" si="505"/>
        <v>0</v>
      </c>
      <c r="V2113" s="598">
        <f t="shared" si="506"/>
        <v>0</v>
      </c>
      <c r="W2113" s="612">
        <f t="shared" si="507"/>
        <v>2102</v>
      </c>
      <c r="X2113" s="610"/>
      <c r="Y2113" s="610"/>
      <c r="AC2113">
        <f t="shared" si="497"/>
        <v>1905</v>
      </c>
      <c r="AD2113">
        <f t="shared" si="498"/>
        <v>10</v>
      </c>
      <c r="AE2113">
        <f t="shared" si="499"/>
        <v>0</v>
      </c>
      <c r="AF2113">
        <f>SUM($AE$10:AE2113)</f>
        <v>0</v>
      </c>
      <c r="AG2113">
        <f t="shared" si="500"/>
        <v>0</v>
      </c>
    </row>
    <row r="2114" spans="6:33" x14ac:dyDescent="0.2">
      <c r="F2114" s="610">
        <f t="shared" si="508"/>
        <v>1905</v>
      </c>
      <c r="G2114">
        <f t="shared" si="509"/>
        <v>2103</v>
      </c>
      <c r="H2114" s="612">
        <f t="shared" si="501"/>
        <v>2103</v>
      </c>
      <c r="I2114" s="598">
        <f t="shared" si="502"/>
        <v>0</v>
      </c>
      <c r="J2114" s="598">
        <f t="shared" si="510"/>
        <v>0</v>
      </c>
      <c r="K2114" s="598">
        <f t="shared" si="503"/>
        <v>0</v>
      </c>
      <c r="L2114" s="598">
        <f t="shared" si="504"/>
        <v>0</v>
      </c>
      <c r="M2114" s="598">
        <f t="shared" si="496"/>
        <v>0</v>
      </c>
      <c r="N2114" s="598">
        <f t="shared" si="505"/>
        <v>0</v>
      </c>
      <c r="V2114" s="598">
        <f t="shared" si="506"/>
        <v>0</v>
      </c>
      <c r="W2114" s="612">
        <f t="shared" si="507"/>
        <v>2103</v>
      </c>
      <c r="X2114" s="610"/>
      <c r="Y2114" s="610"/>
      <c r="AC2114">
        <f t="shared" si="497"/>
        <v>1905</v>
      </c>
      <c r="AD2114">
        <f t="shared" si="498"/>
        <v>10</v>
      </c>
      <c r="AE2114">
        <f t="shared" si="499"/>
        <v>0</v>
      </c>
      <c r="AF2114">
        <f>SUM($AE$10:AE2114)</f>
        <v>0</v>
      </c>
      <c r="AG2114">
        <f t="shared" si="500"/>
        <v>0</v>
      </c>
    </row>
    <row r="2115" spans="6:33" x14ac:dyDescent="0.2">
      <c r="F2115" s="610">
        <f t="shared" si="508"/>
        <v>1905</v>
      </c>
      <c r="G2115">
        <f t="shared" si="509"/>
        <v>2104</v>
      </c>
      <c r="H2115" s="612">
        <f t="shared" si="501"/>
        <v>2104</v>
      </c>
      <c r="I2115" s="598">
        <f t="shared" si="502"/>
        <v>0</v>
      </c>
      <c r="J2115" s="598">
        <f t="shared" si="510"/>
        <v>0</v>
      </c>
      <c r="K2115" s="598">
        <f t="shared" si="503"/>
        <v>0</v>
      </c>
      <c r="L2115" s="598">
        <f t="shared" si="504"/>
        <v>0</v>
      </c>
      <c r="M2115" s="598">
        <f t="shared" si="496"/>
        <v>0</v>
      </c>
      <c r="N2115" s="598">
        <f t="shared" si="505"/>
        <v>0</v>
      </c>
      <c r="V2115" s="598">
        <f t="shared" si="506"/>
        <v>0</v>
      </c>
      <c r="W2115" s="612">
        <f t="shared" si="507"/>
        <v>2104</v>
      </c>
      <c r="X2115" s="610"/>
      <c r="Y2115" s="610"/>
      <c r="AC2115">
        <f t="shared" si="497"/>
        <v>1905</v>
      </c>
      <c r="AD2115">
        <f t="shared" si="498"/>
        <v>10</v>
      </c>
      <c r="AE2115">
        <f t="shared" si="499"/>
        <v>0</v>
      </c>
      <c r="AF2115">
        <f>SUM($AE$10:AE2115)</f>
        <v>0</v>
      </c>
      <c r="AG2115">
        <f t="shared" si="500"/>
        <v>0</v>
      </c>
    </row>
    <row r="2116" spans="6:33" x14ac:dyDescent="0.2">
      <c r="F2116" s="610">
        <f t="shared" si="508"/>
        <v>1905</v>
      </c>
      <c r="G2116">
        <f t="shared" si="509"/>
        <v>2105</v>
      </c>
      <c r="H2116" s="612">
        <f t="shared" si="501"/>
        <v>2105</v>
      </c>
      <c r="I2116" s="598">
        <f t="shared" si="502"/>
        <v>0</v>
      </c>
      <c r="J2116" s="598">
        <f t="shared" si="510"/>
        <v>0</v>
      </c>
      <c r="K2116" s="598">
        <f t="shared" si="503"/>
        <v>0</v>
      </c>
      <c r="L2116" s="598">
        <f t="shared" si="504"/>
        <v>0</v>
      </c>
      <c r="M2116" s="598">
        <f t="shared" si="496"/>
        <v>0</v>
      </c>
      <c r="N2116" s="598">
        <f t="shared" si="505"/>
        <v>0</v>
      </c>
      <c r="V2116" s="598">
        <f t="shared" si="506"/>
        <v>0</v>
      </c>
      <c r="W2116" s="612">
        <f t="shared" si="507"/>
        <v>2105</v>
      </c>
      <c r="X2116" s="610"/>
      <c r="Y2116" s="610"/>
      <c r="AC2116">
        <f t="shared" si="497"/>
        <v>1905</v>
      </c>
      <c r="AD2116">
        <f t="shared" si="498"/>
        <v>10</v>
      </c>
      <c r="AE2116">
        <f t="shared" si="499"/>
        <v>0</v>
      </c>
      <c r="AF2116">
        <f>SUM($AE$10:AE2116)</f>
        <v>0</v>
      </c>
      <c r="AG2116">
        <f t="shared" si="500"/>
        <v>0</v>
      </c>
    </row>
    <row r="2117" spans="6:33" x14ac:dyDescent="0.2">
      <c r="F2117" s="610">
        <f t="shared" si="508"/>
        <v>1905</v>
      </c>
      <c r="G2117">
        <f t="shared" si="509"/>
        <v>2106</v>
      </c>
      <c r="H2117" s="612">
        <f t="shared" si="501"/>
        <v>2106</v>
      </c>
      <c r="I2117" s="598">
        <f t="shared" si="502"/>
        <v>0</v>
      </c>
      <c r="J2117" s="598">
        <f t="shared" si="510"/>
        <v>0</v>
      </c>
      <c r="K2117" s="598">
        <f t="shared" si="503"/>
        <v>0</v>
      </c>
      <c r="L2117" s="598">
        <f t="shared" si="504"/>
        <v>0</v>
      </c>
      <c r="M2117" s="598">
        <f t="shared" si="496"/>
        <v>0</v>
      </c>
      <c r="N2117" s="598">
        <f t="shared" si="505"/>
        <v>0</v>
      </c>
      <c r="V2117" s="598">
        <f t="shared" si="506"/>
        <v>0</v>
      </c>
      <c r="W2117" s="612">
        <f t="shared" si="507"/>
        <v>2106</v>
      </c>
      <c r="X2117" s="610"/>
      <c r="Y2117" s="610"/>
      <c r="AC2117">
        <f t="shared" si="497"/>
        <v>1905</v>
      </c>
      <c r="AD2117">
        <f t="shared" si="498"/>
        <v>10</v>
      </c>
      <c r="AE2117">
        <f t="shared" si="499"/>
        <v>0</v>
      </c>
      <c r="AF2117">
        <f>SUM($AE$10:AE2117)</f>
        <v>0</v>
      </c>
      <c r="AG2117">
        <f t="shared" si="500"/>
        <v>0</v>
      </c>
    </row>
    <row r="2118" spans="6:33" x14ac:dyDescent="0.2">
      <c r="F2118" s="610">
        <f t="shared" si="508"/>
        <v>1905</v>
      </c>
      <c r="G2118">
        <f t="shared" si="509"/>
        <v>2107</v>
      </c>
      <c r="H2118" s="612">
        <f t="shared" si="501"/>
        <v>2107</v>
      </c>
      <c r="I2118" s="598">
        <f t="shared" si="502"/>
        <v>0</v>
      </c>
      <c r="J2118" s="598">
        <f t="shared" si="510"/>
        <v>0</v>
      </c>
      <c r="K2118" s="598">
        <f t="shared" si="503"/>
        <v>0</v>
      </c>
      <c r="L2118" s="598">
        <f t="shared" si="504"/>
        <v>0</v>
      </c>
      <c r="M2118" s="598">
        <f t="shared" si="496"/>
        <v>0</v>
      </c>
      <c r="N2118" s="598">
        <f t="shared" si="505"/>
        <v>0</v>
      </c>
      <c r="V2118" s="598">
        <f t="shared" si="506"/>
        <v>0</v>
      </c>
      <c r="W2118" s="612">
        <f t="shared" si="507"/>
        <v>2107</v>
      </c>
      <c r="X2118" s="610"/>
      <c r="Y2118" s="610"/>
      <c r="AC2118">
        <f t="shared" si="497"/>
        <v>1905</v>
      </c>
      <c r="AD2118">
        <f t="shared" si="498"/>
        <v>10</v>
      </c>
      <c r="AE2118">
        <f t="shared" si="499"/>
        <v>0</v>
      </c>
      <c r="AF2118">
        <f>SUM($AE$10:AE2118)</f>
        <v>0</v>
      </c>
      <c r="AG2118">
        <f t="shared" si="500"/>
        <v>0</v>
      </c>
    </row>
    <row r="2119" spans="6:33" x14ac:dyDescent="0.2">
      <c r="F2119" s="610">
        <f t="shared" si="508"/>
        <v>1905</v>
      </c>
      <c r="G2119">
        <f t="shared" si="509"/>
        <v>2108</v>
      </c>
      <c r="H2119" s="612">
        <f t="shared" si="501"/>
        <v>2108</v>
      </c>
      <c r="I2119" s="598">
        <f t="shared" si="502"/>
        <v>0</v>
      </c>
      <c r="J2119" s="598">
        <f t="shared" si="510"/>
        <v>0</v>
      </c>
      <c r="K2119" s="598">
        <f t="shared" si="503"/>
        <v>0</v>
      </c>
      <c r="L2119" s="598">
        <f t="shared" si="504"/>
        <v>0</v>
      </c>
      <c r="M2119" s="598">
        <f t="shared" si="496"/>
        <v>0</v>
      </c>
      <c r="N2119" s="598">
        <f t="shared" si="505"/>
        <v>0</v>
      </c>
      <c r="V2119" s="598">
        <f t="shared" si="506"/>
        <v>0</v>
      </c>
      <c r="W2119" s="612">
        <f t="shared" si="507"/>
        <v>2108</v>
      </c>
      <c r="X2119" s="610"/>
      <c r="Y2119" s="610"/>
      <c r="AC2119">
        <f t="shared" si="497"/>
        <v>1905</v>
      </c>
      <c r="AD2119">
        <f t="shared" si="498"/>
        <v>10</v>
      </c>
      <c r="AE2119">
        <f t="shared" si="499"/>
        <v>0</v>
      </c>
      <c r="AF2119">
        <f>SUM($AE$10:AE2119)</f>
        <v>0</v>
      </c>
      <c r="AG2119">
        <f t="shared" si="500"/>
        <v>0</v>
      </c>
    </row>
    <row r="2120" spans="6:33" x14ac:dyDescent="0.2">
      <c r="F2120" s="610">
        <f t="shared" si="508"/>
        <v>1905</v>
      </c>
      <c r="G2120">
        <f t="shared" si="509"/>
        <v>2109</v>
      </c>
      <c r="H2120" s="612">
        <f t="shared" si="501"/>
        <v>2109</v>
      </c>
      <c r="I2120" s="598">
        <f t="shared" si="502"/>
        <v>0</v>
      </c>
      <c r="J2120" s="598">
        <f t="shared" si="510"/>
        <v>0</v>
      </c>
      <c r="K2120" s="598">
        <f t="shared" si="503"/>
        <v>0</v>
      </c>
      <c r="L2120" s="598">
        <f t="shared" si="504"/>
        <v>0</v>
      </c>
      <c r="M2120" s="598">
        <f t="shared" si="496"/>
        <v>0</v>
      </c>
      <c r="N2120" s="598">
        <f t="shared" si="505"/>
        <v>0</v>
      </c>
      <c r="V2120" s="598">
        <f t="shared" si="506"/>
        <v>0</v>
      </c>
      <c r="W2120" s="612">
        <f t="shared" si="507"/>
        <v>2109</v>
      </c>
      <c r="X2120" s="610"/>
      <c r="Y2120" s="610"/>
      <c r="AC2120">
        <f t="shared" si="497"/>
        <v>1905</v>
      </c>
      <c r="AD2120">
        <f t="shared" si="498"/>
        <v>10</v>
      </c>
      <c r="AE2120">
        <f t="shared" si="499"/>
        <v>0</v>
      </c>
      <c r="AF2120">
        <f>SUM($AE$10:AE2120)</f>
        <v>0</v>
      </c>
      <c r="AG2120">
        <f t="shared" si="500"/>
        <v>0</v>
      </c>
    </row>
    <row r="2121" spans="6:33" x14ac:dyDescent="0.2">
      <c r="F2121" s="610">
        <f t="shared" si="508"/>
        <v>1905</v>
      </c>
      <c r="G2121">
        <f t="shared" si="509"/>
        <v>2110</v>
      </c>
      <c r="H2121" s="612">
        <f t="shared" si="501"/>
        <v>2110</v>
      </c>
      <c r="I2121" s="598">
        <f t="shared" si="502"/>
        <v>0</v>
      </c>
      <c r="J2121" s="598">
        <f t="shared" si="510"/>
        <v>0</v>
      </c>
      <c r="K2121" s="598">
        <f t="shared" si="503"/>
        <v>0</v>
      </c>
      <c r="L2121" s="598">
        <f t="shared" si="504"/>
        <v>0</v>
      </c>
      <c r="M2121" s="598">
        <f t="shared" si="496"/>
        <v>0</v>
      </c>
      <c r="N2121" s="598">
        <f t="shared" si="505"/>
        <v>0</v>
      </c>
      <c r="V2121" s="598">
        <f t="shared" si="506"/>
        <v>0</v>
      </c>
      <c r="W2121" s="612">
        <f t="shared" si="507"/>
        <v>2110</v>
      </c>
      <c r="X2121" s="610"/>
      <c r="Y2121" s="610"/>
      <c r="AC2121">
        <f t="shared" si="497"/>
        <v>1905</v>
      </c>
      <c r="AD2121">
        <f t="shared" si="498"/>
        <v>10</v>
      </c>
      <c r="AE2121">
        <f t="shared" si="499"/>
        <v>0</v>
      </c>
      <c r="AF2121">
        <f>SUM($AE$10:AE2121)</f>
        <v>0</v>
      </c>
      <c r="AG2121">
        <f t="shared" si="500"/>
        <v>0</v>
      </c>
    </row>
    <row r="2122" spans="6:33" x14ac:dyDescent="0.2">
      <c r="F2122" s="610">
        <f t="shared" si="508"/>
        <v>1905</v>
      </c>
      <c r="G2122">
        <f t="shared" si="509"/>
        <v>2111</v>
      </c>
      <c r="H2122" s="612">
        <f t="shared" si="501"/>
        <v>2111</v>
      </c>
      <c r="I2122" s="598">
        <f t="shared" si="502"/>
        <v>0</v>
      </c>
      <c r="J2122" s="598">
        <f t="shared" si="510"/>
        <v>0</v>
      </c>
      <c r="K2122" s="598">
        <f t="shared" si="503"/>
        <v>0</v>
      </c>
      <c r="L2122" s="598">
        <f t="shared" si="504"/>
        <v>0</v>
      </c>
      <c r="M2122" s="598">
        <f t="shared" si="496"/>
        <v>0</v>
      </c>
      <c r="N2122" s="598">
        <f t="shared" si="505"/>
        <v>0</v>
      </c>
      <c r="V2122" s="598">
        <f t="shared" si="506"/>
        <v>0</v>
      </c>
      <c r="W2122" s="612">
        <f t="shared" si="507"/>
        <v>2111</v>
      </c>
      <c r="X2122" s="610"/>
      <c r="Y2122" s="610"/>
      <c r="AC2122">
        <f t="shared" si="497"/>
        <v>1905</v>
      </c>
      <c r="AD2122">
        <f t="shared" si="498"/>
        <v>10</v>
      </c>
      <c r="AE2122">
        <f t="shared" si="499"/>
        <v>0</v>
      </c>
      <c r="AF2122">
        <f>SUM($AE$10:AE2122)</f>
        <v>0</v>
      </c>
      <c r="AG2122">
        <f t="shared" si="500"/>
        <v>0</v>
      </c>
    </row>
    <row r="2123" spans="6:33" x14ac:dyDescent="0.2">
      <c r="F2123" s="610">
        <f t="shared" si="508"/>
        <v>1905</v>
      </c>
      <c r="G2123">
        <f t="shared" si="509"/>
        <v>2112</v>
      </c>
      <c r="H2123" s="612">
        <f t="shared" si="501"/>
        <v>2112</v>
      </c>
      <c r="I2123" s="598">
        <f t="shared" si="502"/>
        <v>0</v>
      </c>
      <c r="J2123" s="598">
        <f t="shared" si="510"/>
        <v>0</v>
      </c>
      <c r="K2123" s="598">
        <f t="shared" si="503"/>
        <v>0</v>
      </c>
      <c r="L2123" s="598">
        <f t="shared" si="504"/>
        <v>0</v>
      </c>
      <c r="M2123" s="598">
        <f t="shared" ref="M2123:M2186" si="511">IF(AND(H2123&gt;$C$7,H2123&lt;$C$8),$C$5,0)</f>
        <v>0</v>
      </c>
      <c r="N2123" s="598">
        <f t="shared" si="505"/>
        <v>0</v>
      </c>
      <c r="V2123" s="598">
        <f t="shared" si="506"/>
        <v>0</v>
      </c>
      <c r="W2123" s="612">
        <f t="shared" si="507"/>
        <v>2112</v>
      </c>
      <c r="X2123" s="610"/>
      <c r="Y2123" s="610"/>
      <c r="AC2123">
        <f t="shared" ref="AC2123:AC2186" si="512">YEAR(H2123)</f>
        <v>1905</v>
      </c>
      <c r="AD2123">
        <f t="shared" ref="AD2123:AD2186" si="513">MONTH(H2123)</f>
        <v>10</v>
      </c>
      <c r="AE2123">
        <f t="shared" ref="AE2123:AE2186" si="514">IF(AND(AD2123&lt;&gt;AD2122,H2122&gt;=$C$6,H2123&lt;=$C$7),$C$11,0)</f>
        <v>0</v>
      </c>
      <c r="AF2123">
        <f>SUM($AE$10:AE2123)</f>
        <v>0</v>
      </c>
      <c r="AG2123">
        <f t="shared" ref="AG2123:AG2186" si="515">IF(G2123&lt;=$C$9,$D$4*IF(H2123&lt;=$C$7,AF2123,0),0)</f>
        <v>0</v>
      </c>
    </row>
    <row r="2124" spans="6:33" x14ac:dyDescent="0.2">
      <c r="F2124" s="610">
        <f t="shared" si="508"/>
        <v>1905</v>
      </c>
      <c r="G2124">
        <f t="shared" si="509"/>
        <v>2113</v>
      </c>
      <c r="H2124" s="612">
        <f t="shared" ref="H2124:H2187" si="516">$C$6+G2124</f>
        <v>2113</v>
      </c>
      <c r="I2124" s="598">
        <f t="shared" ref="I2124:I2187" si="517">IF(H2124&lt;=$C$7,G2124*($C$5/$C$9),0)</f>
        <v>0</v>
      </c>
      <c r="J2124" s="598">
        <f t="shared" si="510"/>
        <v>0</v>
      </c>
      <c r="K2124" s="598">
        <f t="shared" ref="K2124:K2187" si="518">IF(G2124&lt;=$C$9,I2124*$D$4,0)</f>
        <v>0</v>
      </c>
      <c r="L2124" s="598">
        <f t="shared" ref="L2124:L2187" si="519">IF(G2124&lt;=$C$9,$D$4*IF(H2124&lt;=$C$7,J2124,0),0)</f>
        <v>0</v>
      </c>
      <c r="M2124" s="598">
        <f t="shared" si="511"/>
        <v>0</v>
      </c>
      <c r="N2124" s="598">
        <f t="shared" ref="N2124:N2187" si="520">IF(AND(H2124&gt;$C$7,H2124&lt;$C$8),$C$5*$D$4,0)</f>
        <v>0</v>
      </c>
      <c r="V2124" s="598">
        <f t="shared" ref="V2124:V2187" si="521">IF(I2124-I2123+M2124-M2123&lt;0,0,I2124-I2123+M2124-M2123)</f>
        <v>0</v>
      </c>
      <c r="W2124" s="612">
        <f t="shared" ref="W2124:W2187" si="522">H2124</f>
        <v>2113</v>
      </c>
      <c r="X2124" s="610"/>
      <c r="Y2124" s="610"/>
      <c r="AC2124">
        <f t="shared" si="512"/>
        <v>1905</v>
      </c>
      <c r="AD2124">
        <f t="shared" si="513"/>
        <v>10</v>
      </c>
      <c r="AE2124">
        <f t="shared" si="514"/>
        <v>0</v>
      </c>
      <c r="AF2124">
        <f>SUM($AE$10:AE2124)</f>
        <v>0</v>
      </c>
      <c r="AG2124">
        <f t="shared" si="515"/>
        <v>0</v>
      </c>
    </row>
    <row r="2125" spans="6:33" x14ac:dyDescent="0.2">
      <c r="F2125" s="610">
        <f t="shared" ref="F2125:F2188" si="523">YEAR(H2125)</f>
        <v>1905</v>
      </c>
      <c r="G2125">
        <f t="shared" ref="G2125:G2188" si="524">1+G2124</f>
        <v>2114</v>
      </c>
      <c r="H2125" s="612">
        <f t="shared" si="516"/>
        <v>2114</v>
      </c>
      <c r="I2125" s="598">
        <f t="shared" si="517"/>
        <v>0</v>
      </c>
      <c r="J2125" s="598">
        <f t="shared" ref="J2125:J2188" si="525">IF(H2125&lt;=$C$7,$C$5/2,0)</f>
        <v>0</v>
      </c>
      <c r="K2125" s="598">
        <f t="shared" si="518"/>
        <v>0</v>
      </c>
      <c r="L2125" s="598">
        <f t="shared" si="519"/>
        <v>0</v>
      </c>
      <c r="M2125" s="598">
        <f t="shared" si="511"/>
        <v>0</v>
      </c>
      <c r="N2125" s="598">
        <f t="shared" si="520"/>
        <v>0</v>
      </c>
      <c r="V2125" s="598">
        <f t="shared" si="521"/>
        <v>0</v>
      </c>
      <c r="W2125" s="612">
        <f t="shared" si="522"/>
        <v>2114</v>
      </c>
      <c r="X2125" s="610"/>
      <c r="Y2125" s="610"/>
      <c r="AC2125">
        <f t="shared" si="512"/>
        <v>1905</v>
      </c>
      <c r="AD2125">
        <f t="shared" si="513"/>
        <v>10</v>
      </c>
      <c r="AE2125">
        <f t="shared" si="514"/>
        <v>0</v>
      </c>
      <c r="AF2125">
        <f>SUM($AE$10:AE2125)</f>
        <v>0</v>
      </c>
      <c r="AG2125">
        <f t="shared" si="515"/>
        <v>0</v>
      </c>
    </row>
    <row r="2126" spans="6:33" x14ac:dyDescent="0.2">
      <c r="F2126" s="610">
        <f t="shared" si="523"/>
        <v>1905</v>
      </c>
      <c r="G2126">
        <f t="shared" si="524"/>
        <v>2115</v>
      </c>
      <c r="H2126" s="612">
        <f t="shared" si="516"/>
        <v>2115</v>
      </c>
      <c r="I2126" s="598">
        <f t="shared" si="517"/>
        <v>0</v>
      </c>
      <c r="J2126" s="598">
        <f t="shared" si="525"/>
        <v>0</v>
      </c>
      <c r="K2126" s="598">
        <f t="shared" si="518"/>
        <v>0</v>
      </c>
      <c r="L2126" s="598">
        <f t="shared" si="519"/>
        <v>0</v>
      </c>
      <c r="M2126" s="598">
        <f t="shared" si="511"/>
        <v>0</v>
      </c>
      <c r="N2126" s="598">
        <f t="shared" si="520"/>
        <v>0</v>
      </c>
      <c r="V2126" s="598">
        <f t="shared" si="521"/>
        <v>0</v>
      </c>
      <c r="W2126" s="612">
        <f t="shared" si="522"/>
        <v>2115</v>
      </c>
      <c r="X2126" s="610"/>
      <c r="Y2126" s="610"/>
      <c r="AC2126">
        <f t="shared" si="512"/>
        <v>1905</v>
      </c>
      <c r="AD2126">
        <f t="shared" si="513"/>
        <v>10</v>
      </c>
      <c r="AE2126">
        <f t="shared" si="514"/>
        <v>0</v>
      </c>
      <c r="AF2126">
        <f>SUM($AE$10:AE2126)</f>
        <v>0</v>
      </c>
      <c r="AG2126">
        <f t="shared" si="515"/>
        <v>0</v>
      </c>
    </row>
    <row r="2127" spans="6:33" x14ac:dyDescent="0.2">
      <c r="F2127" s="610">
        <f t="shared" si="523"/>
        <v>1905</v>
      </c>
      <c r="G2127">
        <f t="shared" si="524"/>
        <v>2116</v>
      </c>
      <c r="H2127" s="612">
        <f t="shared" si="516"/>
        <v>2116</v>
      </c>
      <c r="I2127" s="598">
        <f t="shared" si="517"/>
        <v>0</v>
      </c>
      <c r="J2127" s="598">
        <f t="shared" si="525"/>
        <v>0</v>
      </c>
      <c r="K2127" s="598">
        <f t="shared" si="518"/>
        <v>0</v>
      </c>
      <c r="L2127" s="598">
        <f t="shared" si="519"/>
        <v>0</v>
      </c>
      <c r="M2127" s="598">
        <f t="shared" si="511"/>
        <v>0</v>
      </c>
      <c r="N2127" s="598">
        <f t="shared" si="520"/>
        <v>0</v>
      </c>
      <c r="V2127" s="598">
        <f t="shared" si="521"/>
        <v>0</v>
      </c>
      <c r="W2127" s="612">
        <f t="shared" si="522"/>
        <v>2116</v>
      </c>
      <c r="X2127" s="610"/>
      <c r="Y2127" s="610"/>
      <c r="AC2127">
        <f t="shared" si="512"/>
        <v>1905</v>
      </c>
      <c r="AD2127">
        <f t="shared" si="513"/>
        <v>10</v>
      </c>
      <c r="AE2127">
        <f t="shared" si="514"/>
        <v>0</v>
      </c>
      <c r="AF2127">
        <f>SUM($AE$10:AE2127)</f>
        <v>0</v>
      </c>
      <c r="AG2127">
        <f t="shared" si="515"/>
        <v>0</v>
      </c>
    </row>
    <row r="2128" spans="6:33" x14ac:dyDescent="0.2">
      <c r="F2128" s="610">
        <f t="shared" si="523"/>
        <v>1905</v>
      </c>
      <c r="G2128">
        <f t="shared" si="524"/>
        <v>2117</v>
      </c>
      <c r="H2128" s="612">
        <f t="shared" si="516"/>
        <v>2117</v>
      </c>
      <c r="I2128" s="598">
        <f t="shared" si="517"/>
        <v>0</v>
      </c>
      <c r="J2128" s="598">
        <f t="shared" si="525"/>
        <v>0</v>
      </c>
      <c r="K2128" s="598">
        <f t="shared" si="518"/>
        <v>0</v>
      </c>
      <c r="L2128" s="598">
        <f t="shared" si="519"/>
        <v>0</v>
      </c>
      <c r="M2128" s="598">
        <f t="shared" si="511"/>
        <v>0</v>
      </c>
      <c r="N2128" s="598">
        <f t="shared" si="520"/>
        <v>0</v>
      </c>
      <c r="V2128" s="598">
        <f t="shared" si="521"/>
        <v>0</v>
      </c>
      <c r="W2128" s="612">
        <f t="shared" si="522"/>
        <v>2117</v>
      </c>
      <c r="X2128" s="610"/>
      <c r="Y2128" s="610"/>
      <c r="AC2128">
        <f t="shared" si="512"/>
        <v>1905</v>
      </c>
      <c r="AD2128">
        <f t="shared" si="513"/>
        <v>10</v>
      </c>
      <c r="AE2128">
        <f t="shared" si="514"/>
        <v>0</v>
      </c>
      <c r="AF2128">
        <f>SUM($AE$10:AE2128)</f>
        <v>0</v>
      </c>
      <c r="AG2128">
        <f t="shared" si="515"/>
        <v>0</v>
      </c>
    </row>
    <row r="2129" spans="6:33" x14ac:dyDescent="0.2">
      <c r="F2129" s="610">
        <f t="shared" si="523"/>
        <v>1905</v>
      </c>
      <c r="G2129">
        <f t="shared" si="524"/>
        <v>2118</v>
      </c>
      <c r="H2129" s="612">
        <f t="shared" si="516"/>
        <v>2118</v>
      </c>
      <c r="I2129" s="598">
        <f t="shared" si="517"/>
        <v>0</v>
      </c>
      <c r="J2129" s="598">
        <f t="shared" si="525"/>
        <v>0</v>
      </c>
      <c r="K2129" s="598">
        <f t="shared" si="518"/>
        <v>0</v>
      </c>
      <c r="L2129" s="598">
        <f t="shared" si="519"/>
        <v>0</v>
      </c>
      <c r="M2129" s="598">
        <f t="shared" si="511"/>
        <v>0</v>
      </c>
      <c r="N2129" s="598">
        <f t="shared" si="520"/>
        <v>0</v>
      </c>
      <c r="V2129" s="598">
        <f t="shared" si="521"/>
        <v>0</v>
      </c>
      <c r="W2129" s="612">
        <f t="shared" si="522"/>
        <v>2118</v>
      </c>
      <c r="X2129" s="610"/>
      <c r="Y2129" s="610"/>
      <c r="AC2129">
        <f t="shared" si="512"/>
        <v>1905</v>
      </c>
      <c r="AD2129">
        <f t="shared" si="513"/>
        <v>10</v>
      </c>
      <c r="AE2129">
        <f t="shared" si="514"/>
        <v>0</v>
      </c>
      <c r="AF2129">
        <f>SUM($AE$10:AE2129)</f>
        <v>0</v>
      </c>
      <c r="AG2129">
        <f t="shared" si="515"/>
        <v>0</v>
      </c>
    </row>
    <row r="2130" spans="6:33" x14ac:dyDescent="0.2">
      <c r="F2130" s="610">
        <f t="shared" si="523"/>
        <v>1905</v>
      </c>
      <c r="G2130">
        <f t="shared" si="524"/>
        <v>2119</v>
      </c>
      <c r="H2130" s="612">
        <f t="shared" si="516"/>
        <v>2119</v>
      </c>
      <c r="I2130" s="598">
        <f t="shared" si="517"/>
        <v>0</v>
      </c>
      <c r="J2130" s="598">
        <f t="shared" si="525"/>
        <v>0</v>
      </c>
      <c r="K2130" s="598">
        <f t="shared" si="518"/>
        <v>0</v>
      </c>
      <c r="L2130" s="598">
        <f t="shared" si="519"/>
        <v>0</v>
      </c>
      <c r="M2130" s="598">
        <f t="shared" si="511"/>
        <v>0</v>
      </c>
      <c r="N2130" s="598">
        <f t="shared" si="520"/>
        <v>0</v>
      </c>
      <c r="V2130" s="598">
        <f t="shared" si="521"/>
        <v>0</v>
      </c>
      <c r="W2130" s="612">
        <f t="shared" si="522"/>
        <v>2119</v>
      </c>
      <c r="X2130" s="610"/>
      <c r="Y2130" s="610"/>
      <c r="AC2130">
        <f t="shared" si="512"/>
        <v>1905</v>
      </c>
      <c r="AD2130">
        <f t="shared" si="513"/>
        <v>10</v>
      </c>
      <c r="AE2130">
        <f t="shared" si="514"/>
        <v>0</v>
      </c>
      <c r="AF2130">
        <f>SUM($AE$10:AE2130)</f>
        <v>0</v>
      </c>
      <c r="AG2130">
        <f t="shared" si="515"/>
        <v>0</v>
      </c>
    </row>
    <row r="2131" spans="6:33" x14ac:dyDescent="0.2">
      <c r="F2131" s="610">
        <f t="shared" si="523"/>
        <v>1905</v>
      </c>
      <c r="G2131">
        <f t="shared" si="524"/>
        <v>2120</v>
      </c>
      <c r="H2131" s="612">
        <f t="shared" si="516"/>
        <v>2120</v>
      </c>
      <c r="I2131" s="598">
        <f t="shared" si="517"/>
        <v>0</v>
      </c>
      <c r="J2131" s="598">
        <f t="shared" si="525"/>
        <v>0</v>
      </c>
      <c r="K2131" s="598">
        <f t="shared" si="518"/>
        <v>0</v>
      </c>
      <c r="L2131" s="598">
        <f t="shared" si="519"/>
        <v>0</v>
      </c>
      <c r="M2131" s="598">
        <f t="shared" si="511"/>
        <v>0</v>
      </c>
      <c r="N2131" s="598">
        <f t="shared" si="520"/>
        <v>0</v>
      </c>
      <c r="V2131" s="598">
        <f t="shared" si="521"/>
        <v>0</v>
      </c>
      <c r="W2131" s="612">
        <f t="shared" si="522"/>
        <v>2120</v>
      </c>
      <c r="X2131" s="610"/>
      <c r="Y2131" s="610"/>
      <c r="AC2131">
        <f t="shared" si="512"/>
        <v>1905</v>
      </c>
      <c r="AD2131">
        <f t="shared" si="513"/>
        <v>10</v>
      </c>
      <c r="AE2131">
        <f t="shared" si="514"/>
        <v>0</v>
      </c>
      <c r="AF2131">
        <f>SUM($AE$10:AE2131)</f>
        <v>0</v>
      </c>
      <c r="AG2131">
        <f t="shared" si="515"/>
        <v>0</v>
      </c>
    </row>
    <row r="2132" spans="6:33" x14ac:dyDescent="0.2">
      <c r="F2132" s="610">
        <f t="shared" si="523"/>
        <v>1905</v>
      </c>
      <c r="G2132">
        <f t="shared" si="524"/>
        <v>2121</v>
      </c>
      <c r="H2132" s="612">
        <f t="shared" si="516"/>
        <v>2121</v>
      </c>
      <c r="I2132" s="598">
        <f t="shared" si="517"/>
        <v>0</v>
      </c>
      <c r="J2132" s="598">
        <f t="shared" si="525"/>
        <v>0</v>
      </c>
      <c r="K2132" s="598">
        <f t="shared" si="518"/>
        <v>0</v>
      </c>
      <c r="L2132" s="598">
        <f t="shared" si="519"/>
        <v>0</v>
      </c>
      <c r="M2132" s="598">
        <f t="shared" si="511"/>
        <v>0</v>
      </c>
      <c r="N2132" s="598">
        <f t="shared" si="520"/>
        <v>0</v>
      </c>
      <c r="V2132" s="598">
        <f t="shared" si="521"/>
        <v>0</v>
      </c>
      <c r="W2132" s="612">
        <f t="shared" si="522"/>
        <v>2121</v>
      </c>
      <c r="X2132" s="610"/>
      <c r="Y2132" s="610"/>
      <c r="AC2132">
        <f t="shared" si="512"/>
        <v>1905</v>
      </c>
      <c r="AD2132">
        <f t="shared" si="513"/>
        <v>10</v>
      </c>
      <c r="AE2132">
        <f t="shared" si="514"/>
        <v>0</v>
      </c>
      <c r="AF2132">
        <f>SUM($AE$10:AE2132)</f>
        <v>0</v>
      </c>
      <c r="AG2132">
        <f t="shared" si="515"/>
        <v>0</v>
      </c>
    </row>
    <row r="2133" spans="6:33" x14ac:dyDescent="0.2">
      <c r="F2133" s="610">
        <f t="shared" si="523"/>
        <v>1905</v>
      </c>
      <c r="G2133">
        <f t="shared" si="524"/>
        <v>2122</v>
      </c>
      <c r="H2133" s="612">
        <f t="shared" si="516"/>
        <v>2122</v>
      </c>
      <c r="I2133" s="598">
        <f t="shared" si="517"/>
        <v>0</v>
      </c>
      <c r="J2133" s="598">
        <f t="shared" si="525"/>
        <v>0</v>
      </c>
      <c r="K2133" s="598">
        <f t="shared" si="518"/>
        <v>0</v>
      </c>
      <c r="L2133" s="598">
        <f t="shared" si="519"/>
        <v>0</v>
      </c>
      <c r="M2133" s="598">
        <f t="shared" si="511"/>
        <v>0</v>
      </c>
      <c r="N2133" s="598">
        <f t="shared" si="520"/>
        <v>0</v>
      </c>
      <c r="V2133" s="598">
        <f t="shared" si="521"/>
        <v>0</v>
      </c>
      <c r="W2133" s="612">
        <f t="shared" si="522"/>
        <v>2122</v>
      </c>
      <c r="X2133" s="610"/>
      <c r="Y2133" s="610"/>
      <c r="AC2133">
        <f t="shared" si="512"/>
        <v>1905</v>
      </c>
      <c r="AD2133">
        <f t="shared" si="513"/>
        <v>10</v>
      </c>
      <c r="AE2133">
        <f t="shared" si="514"/>
        <v>0</v>
      </c>
      <c r="AF2133">
        <f>SUM($AE$10:AE2133)</f>
        <v>0</v>
      </c>
      <c r="AG2133">
        <f t="shared" si="515"/>
        <v>0</v>
      </c>
    </row>
    <row r="2134" spans="6:33" x14ac:dyDescent="0.2">
      <c r="F2134" s="610">
        <f t="shared" si="523"/>
        <v>1905</v>
      </c>
      <c r="G2134">
        <f t="shared" si="524"/>
        <v>2123</v>
      </c>
      <c r="H2134" s="612">
        <f t="shared" si="516"/>
        <v>2123</v>
      </c>
      <c r="I2134" s="598">
        <f t="shared" si="517"/>
        <v>0</v>
      </c>
      <c r="J2134" s="598">
        <f t="shared" si="525"/>
        <v>0</v>
      </c>
      <c r="K2134" s="598">
        <f t="shared" si="518"/>
        <v>0</v>
      </c>
      <c r="L2134" s="598">
        <f t="shared" si="519"/>
        <v>0</v>
      </c>
      <c r="M2134" s="598">
        <f t="shared" si="511"/>
        <v>0</v>
      </c>
      <c r="N2134" s="598">
        <f t="shared" si="520"/>
        <v>0</v>
      </c>
      <c r="V2134" s="598">
        <f t="shared" si="521"/>
        <v>0</v>
      </c>
      <c r="W2134" s="612">
        <f t="shared" si="522"/>
        <v>2123</v>
      </c>
      <c r="X2134" s="610"/>
      <c r="Y2134" s="610"/>
      <c r="AC2134">
        <f t="shared" si="512"/>
        <v>1905</v>
      </c>
      <c r="AD2134">
        <f t="shared" si="513"/>
        <v>10</v>
      </c>
      <c r="AE2134">
        <f t="shared" si="514"/>
        <v>0</v>
      </c>
      <c r="AF2134">
        <f>SUM($AE$10:AE2134)</f>
        <v>0</v>
      </c>
      <c r="AG2134">
        <f t="shared" si="515"/>
        <v>0</v>
      </c>
    </row>
    <row r="2135" spans="6:33" x14ac:dyDescent="0.2">
      <c r="F2135" s="610">
        <f t="shared" si="523"/>
        <v>1905</v>
      </c>
      <c r="G2135">
        <f t="shared" si="524"/>
        <v>2124</v>
      </c>
      <c r="H2135" s="612">
        <f t="shared" si="516"/>
        <v>2124</v>
      </c>
      <c r="I2135" s="598">
        <f t="shared" si="517"/>
        <v>0</v>
      </c>
      <c r="J2135" s="598">
        <f t="shared" si="525"/>
        <v>0</v>
      </c>
      <c r="K2135" s="598">
        <f t="shared" si="518"/>
        <v>0</v>
      </c>
      <c r="L2135" s="598">
        <f t="shared" si="519"/>
        <v>0</v>
      </c>
      <c r="M2135" s="598">
        <f t="shared" si="511"/>
        <v>0</v>
      </c>
      <c r="N2135" s="598">
        <f t="shared" si="520"/>
        <v>0</v>
      </c>
      <c r="V2135" s="598">
        <f t="shared" si="521"/>
        <v>0</v>
      </c>
      <c r="W2135" s="612">
        <f t="shared" si="522"/>
        <v>2124</v>
      </c>
      <c r="X2135" s="610"/>
      <c r="Y2135" s="610"/>
      <c r="AC2135">
        <f t="shared" si="512"/>
        <v>1905</v>
      </c>
      <c r="AD2135">
        <f t="shared" si="513"/>
        <v>10</v>
      </c>
      <c r="AE2135">
        <f t="shared" si="514"/>
        <v>0</v>
      </c>
      <c r="AF2135">
        <f>SUM($AE$10:AE2135)</f>
        <v>0</v>
      </c>
      <c r="AG2135">
        <f t="shared" si="515"/>
        <v>0</v>
      </c>
    </row>
    <row r="2136" spans="6:33" x14ac:dyDescent="0.2">
      <c r="F2136" s="610">
        <f t="shared" si="523"/>
        <v>1905</v>
      </c>
      <c r="G2136">
        <f t="shared" si="524"/>
        <v>2125</v>
      </c>
      <c r="H2136" s="612">
        <f t="shared" si="516"/>
        <v>2125</v>
      </c>
      <c r="I2136" s="598">
        <f t="shared" si="517"/>
        <v>0</v>
      </c>
      <c r="J2136" s="598">
        <f t="shared" si="525"/>
        <v>0</v>
      </c>
      <c r="K2136" s="598">
        <f t="shared" si="518"/>
        <v>0</v>
      </c>
      <c r="L2136" s="598">
        <f t="shared" si="519"/>
        <v>0</v>
      </c>
      <c r="M2136" s="598">
        <f t="shared" si="511"/>
        <v>0</v>
      </c>
      <c r="N2136" s="598">
        <f t="shared" si="520"/>
        <v>0</v>
      </c>
      <c r="V2136" s="598">
        <f t="shared" si="521"/>
        <v>0</v>
      </c>
      <c r="W2136" s="612">
        <f t="shared" si="522"/>
        <v>2125</v>
      </c>
      <c r="X2136" s="610"/>
      <c r="Y2136" s="610"/>
      <c r="AC2136">
        <f t="shared" si="512"/>
        <v>1905</v>
      </c>
      <c r="AD2136">
        <f t="shared" si="513"/>
        <v>10</v>
      </c>
      <c r="AE2136">
        <f t="shared" si="514"/>
        <v>0</v>
      </c>
      <c r="AF2136">
        <f>SUM($AE$10:AE2136)</f>
        <v>0</v>
      </c>
      <c r="AG2136">
        <f t="shared" si="515"/>
        <v>0</v>
      </c>
    </row>
    <row r="2137" spans="6:33" x14ac:dyDescent="0.2">
      <c r="F2137" s="610">
        <f t="shared" si="523"/>
        <v>1905</v>
      </c>
      <c r="G2137">
        <f t="shared" si="524"/>
        <v>2126</v>
      </c>
      <c r="H2137" s="612">
        <f t="shared" si="516"/>
        <v>2126</v>
      </c>
      <c r="I2137" s="598">
        <f t="shared" si="517"/>
        <v>0</v>
      </c>
      <c r="J2137" s="598">
        <f t="shared" si="525"/>
        <v>0</v>
      </c>
      <c r="K2137" s="598">
        <f t="shared" si="518"/>
        <v>0</v>
      </c>
      <c r="L2137" s="598">
        <f t="shared" si="519"/>
        <v>0</v>
      </c>
      <c r="M2137" s="598">
        <f t="shared" si="511"/>
        <v>0</v>
      </c>
      <c r="N2137" s="598">
        <f t="shared" si="520"/>
        <v>0</v>
      </c>
      <c r="V2137" s="598">
        <f t="shared" si="521"/>
        <v>0</v>
      </c>
      <c r="W2137" s="612">
        <f t="shared" si="522"/>
        <v>2126</v>
      </c>
      <c r="X2137" s="610"/>
      <c r="Y2137" s="610"/>
      <c r="AC2137">
        <f t="shared" si="512"/>
        <v>1905</v>
      </c>
      <c r="AD2137">
        <f t="shared" si="513"/>
        <v>10</v>
      </c>
      <c r="AE2137">
        <f t="shared" si="514"/>
        <v>0</v>
      </c>
      <c r="AF2137">
        <f>SUM($AE$10:AE2137)</f>
        <v>0</v>
      </c>
      <c r="AG2137">
        <f t="shared" si="515"/>
        <v>0</v>
      </c>
    </row>
    <row r="2138" spans="6:33" x14ac:dyDescent="0.2">
      <c r="F2138" s="610">
        <f t="shared" si="523"/>
        <v>1905</v>
      </c>
      <c r="G2138">
        <f t="shared" si="524"/>
        <v>2127</v>
      </c>
      <c r="H2138" s="612">
        <f t="shared" si="516"/>
        <v>2127</v>
      </c>
      <c r="I2138" s="598">
        <f t="shared" si="517"/>
        <v>0</v>
      </c>
      <c r="J2138" s="598">
        <f t="shared" si="525"/>
        <v>0</v>
      </c>
      <c r="K2138" s="598">
        <f t="shared" si="518"/>
        <v>0</v>
      </c>
      <c r="L2138" s="598">
        <f t="shared" si="519"/>
        <v>0</v>
      </c>
      <c r="M2138" s="598">
        <f t="shared" si="511"/>
        <v>0</v>
      </c>
      <c r="N2138" s="598">
        <f t="shared" si="520"/>
        <v>0</v>
      </c>
      <c r="V2138" s="598">
        <f t="shared" si="521"/>
        <v>0</v>
      </c>
      <c r="W2138" s="612">
        <f t="shared" si="522"/>
        <v>2127</v>
      </c>
      <c r="X2138" s="610"/>
      <c r="Y2138" s="610"/>
      <c r="AC2138">
        <f t="shared" si="512"/>
        <v>1905</v>
      </c>
      <c r="AD2138">
        <f t="shared" si="513"/>
        <v>10</v>
      </c>
      <c r="AE2138">
        <f t="shared" si="514"/>
        <v>0</v>
      </c>
      <c r="AF2138">
        <f>SUM($AE$10:AE2138)</f>
        <v>0</v>
      </c>
      <c r="AG2138">
        <f t="shared" si="515"/>
        <v>0</v>
      </c>
    </row>
    <row r="2139" spans="6:33" x14ac:dyDescent="0.2">
      <c r="F2139" s="610">
        <f t="shared" si="523"/>
        <v>1905</v>
      </c>
      <c r="G2139">
        <f t="shared" si="524"/>
        <v>2128</v>
      </c>
      <c r="H2139" s="612">
        <f t="shared" si="516"/>
        <v>2128</v>
      </c>
      <c r="I2139" s="598">
        <f t="shared" si="517"/>
        <v>0</v>
      </c>
      <c r="J2139" s="598">
        <f t="shared" si="525"/>
        <v>0</v>
      </c>
      <c r="K2139" s="598">
        <f t="shared" si="518"/>
        <v>0</v>
      </c>
      <c r="L2139" s="598">
        <f t="shared" si="519"/>
        <v>0</v>
      </c>
      <c r="M2139" s="598">
        <f t="shared" si="511"/>
        <v>0</v>
      </c>
      <c r="N2139" s="598">
        <f t="shared" si="520"/>
        <v>0</v>
      </c>
      <c r="V2139" s="598">
        <f t="shared" si="521"/>
        <v>0</v>
      </c>
      <c r="W2139" s="612">
        <f t="shared" si="522"/>
        <v>2128</v>
      </c>
      <c r="X2139" s="610"/>
      <c r="Y2139" s="610"/>
      <c r="AC2139">
        <f t="shared" si="512"/>
        <v>1905</v>
      </c>
      <c r="AD2139">
        <f t="shared" si="513"/>
        <v>10</v>
      </c>
      <c r="AE2139">
        <f t="shared" si="514"/>
        <v>0</v>
      </c>
      <c r="AF2139">
        <f>SUM($AE$10:AE2139)</f>
        <v>0</v>
      </c>
      <c r="AG2139">
        <f t="shared" si="515"/>
        <v>0</v>
      </c>
    </row>
    <row r="2140" spans="6:33" x14ac:dyDescent="0.2">
      <c r="F2140" s="610">
        <f t="shared" si="523"/>
        <v>1905</v>
      </c>
      <c r="G2140">
        <f t="shared" si="524"/>
        <v>2129</v>
      </c>
      <c r="H2140" s="612">
        <f t="shared" si="516"/>
        <v>2129</v>
      </c>
      <c r="I2140" s="598">
        <f t="shared" si="517"/>
        <v>0</v>
      </c>
      <c r="J2140" s="598">
        <f t="shared" si="525"/>
        <v>0</v>
      </c>
      <c r="K2140" s="598">
        <f t="shared" si="518"/>
        <v>0</v>
      </c>
      <c r="L2140" s="598">
        <f t="shared" si="519"/>
        <v>0</v>
      </c>
      <c r="M2140" s="598">
        <f t="shared" si="511"/>
        <v>0</v>
      </c>
      <c r="N2140" s="598">
        <f t="shared" si="520"/>
        <v>0</v>
      </c>
      <c r="V2140" s="598">
        <f t="shared" si="521"/>
        <v>0</v>
      </c>
      <c r="W2140" s="612">
        <f t="shared" si="522"/>
        <v>2129</v>
      </c>
      <c r="X2140" s="610"/>
      <c r="Y2140" s="610"/>
      <c r="AC2140">
        <f t="shared" si="512"/>
        <v>1905</v>
      </c>
      <c r="AD2140">
        <f t="shared" si="513"/>
        <v>10</v>
      </c>
      <c r="AE2140">
        <f t="shared" si="514"/>
        <v>0</v>
      </c>
      <c r="AF2140">
        <f>SUM($AE$10:AE2140)</f>
        <v>0</v>
      </c>
      <c r="AG2140">
        <f t="shared" si="515"/>
        <v>0</v>
      </c>
    </row>
    <row r="2141" spans="6:33" x14ac:dyDescent="0.2">
      <c r="F2141" s="610">
        <f t="shared" si="523"/>
        <v>1905</v>
      </c>
      <c r="G2141">
        <f t="shared" si="524"/>
        <v>2130</v>
      </c>
      <c r="H2141" s="612">
        <f t="shared" si="516"/>
        <v>2130</v>
      </c>
      <c r="I2141" s="598">
        <f t="shared" si="517"/>
        <v>0</v>
      </c>
      <c r="J2141" s="598">
        <f t="shared" si="525"/>
        <v>0</v>
      </c>
      <c r="K2141" s="598">
        <f t="shared" si="518"/>
        <v>0</v>
      </c>
      <c r="L2141" s="598">
        <f t="shared" si="519"/>
        <v>0</v>
      </c>
      <c r="M2141" s="598">
        <f t="shared" si="511"/>
        <v>0</v>
      </c>
      <c r="N2141" s="598">
        <f t="shared" si="520"/>
        <v>0</v>
      </c>
      <c r="V2141" s="598">
        <f t="shared" si="521"/>
        <v>0</v>
      </c>
      <c r="W2141" s="612">
        <f t="shared" si="522"/>
        <v>2130</v>
      </c>
      <c r="X2141" s="610"/>
      <c r="Y2141" s="610"/>
      <c r="AC2141">
        <f t="shared" si="512"/>
        <v>1905</v>
      </c>
      <c r="AD2141">
        <f t="shared" si="513"/>
        <v>10</v>
      </c>
      <c r="AE2141">
        <f t="shared" si="514"/>
        <v>0</v>
      </c>
      <c r="AF2141">
        <f>SUM($AE$10:AE2141)</f>
        <v>0</v>
      </c>
      <c r="AG2141">
        <f t="shared" si="515"/>
        <v>0</v>
      </c>
    </row>
    <row r="2142" spans="6:33" x14ac:dyDescent="0.2">
      <c r="F2142" s="610">
        <f t="shared" si="523"/>
        <v>1905</v>
      </c>
      <c r="G2142">
        <f t="shared" si="524"/>
        <v>2131</v>
      </c>
      <c r="H2142" s="612">
        <f t="shared" si="516"/>
        <v>2131</v>
      </c>
      <c r="I2142" s="598">
        <f t="shared" si="517"/>
        <v>0</v>
      </c>
      <c r="J2142" s="598">
        <f t="shared" si="525"/>
        <v>0</v>
      </c>
      <c r="K2142" s="598">
        <f t="shared" si="518"/>
        <v>0</v>
      </c>
      <c r="L2142" s="598">
        <f t="shared" si="519"/>
        <v>0</v>
      </c>
      <c r="M2142" s="598">
        <f t="shared" si="511"/>
        <v>0</v>
      </c>
      <c r="N2142" s="598">
        <f t="shared" si="520"/>
        <v>0</v>
      </c>
      <c r="V2142" s="598">
        <f t="shared" si="521"/>
        <v>0</v>
      </c>
      <c r="W2142" s="612">
        <f t="shared" si="522"/>
        <v>2131</v>
      </c>
      <c r="X2142" s="610"/>
      <c r="Y2142" s="610"/>
      <c r="AC2142">
        <f t="shared" si="512"/>
        <v>1905</v>
      </c>
      <c r="AD2142">
        <f t="shared" si="513"/>
        <v>10</v>
      </c>
      <c r="AE2142">
        <f t="shared" si="514"/>
        <v>0</v>
      </c>
      <c r="AF2142">
        <f>SUM($AE$10:AE2142)</f>
        <v>0</v>
      </c>
      <c r="AG2142">
        <f t="shared" si="515"/>
        <v>0</v>
      </c>
    </row>
    <row r="2143" spans="6:33" x14ac:dyDescent="0.2">
      <c r="F2143" s="610">
        <f t="shared" si="523"/>
        <v>1905</v>
      </c>
      <c r="G2143">
        <f t="shared" si="524"/>
        <v>2132</v>
      </c>
      <c r="H2143" s="612">
        <f t="shared" si="516"/>
        <v>2132</v>
      </c>
      <c r="I2143" s="598">
        <f t="shared" si="517"/>
        <v>0</v>
      </c>
      <c r="J2143" s="598">
        <f t="shared" si="525"/>
        <v>0</v>
      </c>
      <c r="K2143" s="598">
        <f t="shared" si="518"/>
        <v>0</v>
      </c>
      <c r="L2143" s="598">
        <f t="shared" si="519"/>
        <v>0</v>
      </c>
      <c r="M2143" s="598">
        <f t="shared" si="511"/>
        <v>0</v>
      </c>
      <c r="N2143" s="598">
        <f t="shared" si="520"/>
        <v>0</v>
      </c>
      <c r="V2143" s="598">
        <f t="shared" si="521"/>
        <v>0</v>
      </c>
      <c r="W2143" s="612">
        <f t="shared" si="522"/>
        <v>2132</v>
      </c>
      <c r="X2143" s="610"/>
      <c r="Y2143" s="610"/>
      <c r="AC2143">
        <f t="shared" si="512"/>
        <v>1905</v>
      </c>
      <c r="AD2143">
        <f t="shared" si="513"/>
        <v>11</v>
      </c>
      <c r="AE2143">
        <f t="shared" si="514"/>
        <v>0</v>
      </c>
      <c r="AF2143">
        <f>SUM($AE$10:AE2143)</f>
        <v>0</v>
      </c>
      <c r="AG2143">
        <f t="shared" si="515"/>
        <v>0</v>
      </c>
    </row>
    <row r="2144" spans="6:33" x14ac:dyDescent="0.2">
      <c r="F2144" s="610">
        <f t="shared" si="523"/>
        <v>1905</v>
      </c>
      <c r="G2144">
        <f t="shared" si="524"/>
        <v>2133</v>
      </c>
      <c r="H2144" s="612">
        <f t="shared" si="516"/>
        <v>2133</v>
      </c>
      <c r="I2144" s="598">
        <f t="shared" si="517"/>
        <v>0</v>
      </c>
      <c r="J2144" s="598">
        <f t="shared" si="525"/>
        <v>0</v>
      </c>
      <c r="K2144" s="598">
        <f t="shared" si="518"/>
        <v>0</v>
      </c>
      <c r="L2144" s="598">
        <f t="shared" si="519"/>
        <v>0</v>
      </c>
      <c r="M2144" s="598">
        <f t="shared" si="511"/>
        <v>0</v>
      </c>
      <c r="N2144" s="598">
        <f t="shared" si="520"/>
        <v>0</v>
      </c>
      <c r="V2144" s="598">
        <f t="shared" si="521"/>
        <v>0</v>
      </c>
      <c r="W2144" s="612">
        <f t="shared" si="522"/>
        <v>2133</v>
      </c>
      <c r="X2144" s="610"/>
      <c r="Y2144" s="610"/>
      <c r="AC2144">
        <f t="shared" si="512"/>
        <v>1905</v>
      </c>
      <c r="AD2144">
        <f t="shared" si="513"/>
        <v>11</v>
      </c>
      <c r="AE2144">
        <f t="shared" si="514"/>
        <v>0</v>
      </c>
      <c r="AF2144">
        <f>SUM($AE$10:AE2144)</f>
        <v>0</v>
      </c>
      <c r="AG2144">
        <f t="shared" si="515"/>
        <v>0</v>
      </c>
    </row>
    <row r="2145" spans="6:33" x14ac:dyDescent="0.2">
      <c r="F2145" s="610">
        <f t="shared" si="523"/>
        <v>1905</v>
      </c>
      <c r="G2145">
        <f t="shared" si="524"/>
        <v>2134</v>
      </c>
      <c r="H2145" s="612">
        <f t="shared" si="516"/>
        <v>2134</v>
      </c>
      <c r="I2145" s="598">
        <f t="shared" si="517"/>
        <v>0</v>
      </c>
      <c r="J2145" s="598">
        <f t="shared" si="525"/>
        <v>0</v>
      </c>
      <c r="K2145" s="598">
        <f t="shared" si="518"/>
        <v>0</v>
      </c>
      <c r="L2145" s="598">
        <f t="shared" si="519"/>
        <v>0</v>
      </c>
      <c r="M2145" s="598">
        <f t="shared" si="511"/>
        <v>0</v>
      </c>
      <c r="N2145" s="598">
        <f t="shared" si="520"/>
        <v>0</v>
      </c>
      <c r="V2145" s="598">
        <f t="shared" si="521"/>
        <v>0</v>
      </c>
      <c r="W2145" s="612">
        <f t="shared" si="522"/>
        <v>2134</v>
      </c>
      <c r="X2145" s="610"/>
      <c r="Y2145" s="610"/>
      <c r="AC2145">
        <f t="shared" si="512"/>
        <v>1905</v>
      </c>
      <c r="AD2145">
        <f t="shared" si="513"/>
        <v>11</v>
      </c>
      <c r="AE2145">
        <f t="shared" si="514"/>
        <v>0</v>
      </c>
      <c r="AF2145">
        <f>SUM($AE$10:AE2145)</f>
        <v>0</v>
      </c>
      <c r="AG2145">
        <f t="shared" si="515"/>
        <v>0</v>
      </c>
    </row>
    <row r="2146" spans="6:33" x14ac:dyDescent="0.2">
      <c r="F2146" s="610">
        <f t="shared" si="523"/>
        <v>1905</v>
      </c>
      <c r="G2146">
        <f t="shared" si="524"/>
        <v>2135</v>
      </c>
      <c r="H2146" s="612">
        <f t="shared" si="516"/>
        <v>2135</v>
      </c>
      <c r="I2146" s="598">
        <f t="shared" si="517"/>
        <v>0</v>
      </c>
      <c r="J2146" s="598">
        <f t="shared" si="525"/>
        <v>0</v>
      </c>
      <c r="K2146" s="598">
        <f t="shared" si="518"/>
        <v>0</v>
      </c>
      <c r="L2146" s="598">
        <f t="shared" si="519"/>
        <v>0</v>
      </c>
      <c r="M2146" s="598">
        <f t="shared" si="511"/>
        <v>0</v>
      </c>
      <c r="N2146" s="598">
        <f t="shared" si="520"/>
        <v>0</v>
      </c>
      <c r="V2146" s="598">
        <f t="shared" si="521"/>
        <v>0</v>
      </c>
      <c r="W2146" s="612">
        <f t="shared" si="522"/>
        <v>2135</v>
      </c>
      <c r="X2146" s="610"/>
      <c r="Y2146" s="610"/>
      <c r="AC2146">
        <f t="shared" si="512"/>
        <v>1905</v>
      </c>
      <c r="AD2146">
        <f t="shared" si="513"/>
        <v>11</v>
      </c>
      <c r="AE2146">
        <f t="shared" si="514"/>
        <v>0</v>
      </c>
      <c r="AF2146">
        <f>SUM($AE$10:AE2146)</f>
        <v>0</v>
      </c>
      <c r="AG2146">
        <f t="shared" si="515"/>
        <v>0</v>
      </c>
    </row>
    <row r="2147" spans="6:33" x14ac:dyDescent="0.2">
      <c r="F2147" s="610">
        <f t="shared" si="523"/>
        <v>1905</v>
      </c>
      <c r="G2147">
        <f t="shared" si="524"/>
        <v>2136</v>
      </c>
      <c r="H2147" s="612">
        <f t="shared" si="516"/>
        <v>2136</v>
      </c>
      <c r="I2147" s="598">
        <f t="shared" si="517"/>
        <v>0</v>
      </c>
      <c r="J2147" s="598">
        <f t="shared" si="525"/>
        <v>0</v>
      </c>
      <c r="K2147" s="598">
        <f t="shared" si="518"/>
        <v>0</v>
      </c>
      <c r="L2147" s="598">
        <f t="shared" si="519"/>
        <v>0</v>
      </c>
      <c r="M2147" s="598">
        <f t="shared" si="511"/>
        <v>0</v>
      </c>
      <c r="N2147" s="598">
        <f t="shared" si="520"/>
        <v>0</v>
      </c>
      <c r="V2147" s="598">
        <f t="shared" si="521"/>
        <v>0</v>
      </c>
      <c r="W2147" s="612">
        <f t="shared" si="522"/>
        <v>2136</v>
      </c>
      <c r="X2147" s="610"/>
      <c r="Y2147" s="610"/>
      <c r="AC2147">
        <f t="shared" si="512"/>
        <v>1905</v>
      </c>
      <c r="AD2147">
        <f t="shared" si="513"/>
        <v>11</v>
      </c>
      <c r="AE2147">
        <f t="shared" si="514"/>
        <v>0</v>
      </c>
      <c r="AF2147">
        <f>SUM($AE$10:AE2147)</f>
        <v>0</v>
      </c>
      <c r="AG2147">
        <f t="shared" si="515"/>
        <v>0</v>
      </c>
    </row>
    <row r="2148" spans="6:33" x14ac:dyDescent="0.2">
      <c r="F2148" s="610">
        <f t="shared" si="523"/>
        <v>1905</v>
      </c>
      <c r="G2148">
        <f t="shared" si="524"/>
        <v>2137</v>
      </c>
      <c r="H2148" s="612">
        <f t="shared" si="516"/>
        <v>2137</v>
      </c>
      <c r="I2148" s="598">
        <f t="shared" si="517"/>
        <v>0</v>
      </c>
      <c r="J2148" s="598">
        <f t="shared" si="525"/>
        <v>0</v>
      </c>
      <c r="K2148" s="598">
        <f t="shared" si="518"/>
        <v>0</v>
      </c>
      <c r="L2148" s="598">
        <f t="shared" si="519"/>
        <v>0</v>
      </c>
      <c r="M2148" s="598">
        <f t="shared" si="511"/>
        <v>0</v>
      </c>
      <c r="N2148" s="598">
        <f t="shared" si="520"/>
        <v>0</v>
      </c>
      <c r="V2148" s="598">
        <f t="shared" si="521"/>
        <v>0</v>
      </c>
      <c r="W2148" s="612">
        <f t="shared" si="522"/>
        <v>2137</v>
      </c>
      <c r="X2148" s="610"/>
      <c r="Y2148" s="610"/>
      <c r="AC2148">
        <f t="shared" si="512"/>
        <v>1905</v>
      </c>
      <c r="AD2148">
        <f t="shared" si="513"/>
        <v>11</v>
      </c>
      <c r="AE2148">
        <f t="shared" si="514"/>
        <v>0</v>
      </c>
      <c r="AF2148">
        <f>SUM($AE$10:AE2148)</f>
        <v>0</v>
      </c>
      <c r="AG2148">
        <f t="shared" si="515"/>
        <v>0</v>
      </c>
    </row>
    <row r="2149" spans="6:33" x14ac:dyDescent="0.2">
      <c r="F2149" s="610">
        <f t="shared" si="523"/>
        <v>1905</v>
      </c>
      <c r="G2149">
        <f t="shared" si="524"/>
        <v>2138</v>
      </c>
      <c r="H2149" s="612">
        <f t="shared" si="516"/>
        <v>2138</v>
      </c>
      <c r="I2149" s="598">
        <f t="shared" si="517"/>
        <v>0</v>
      </c>
      <c r="J2149" s="598">
        <f t="shared" si="525"/>
        <v>0</v>
      </c>
      <c r="K2149" s="598">
        <f t="shared" si="518"/>
        <v>0</v>
      </c>
      <c r="L2149" s="598">
        <f t="shared" si="519"/>
        <v>0</v>
      </c>
      <c r="M2149" s="598">
        <f t="shared" si="511"/>
        <v>0</v>
      </c>
      <c r="N2149" s="598">
        <f t="shared" si="520"/>
        <v>0</v>
      </c>
      <c r="V2149" s="598">
        <f t="shared" si="521"/>
        <v>0</v>
      </c>
      <c r="W2149" s="612">
        <f t="shared" si="522"/>
        <v>2138</v>
      </c>
      <c r="X2149" s="610"/>
      <c r="Y2149" s="610"/>
      <c r="AC2149">
        <f t="shared" si="512"/>
        <v>1905</v>
      </c>
      <c r="AD2149">
        <f t="shared" si="513"/>
        <v>11</v>
      </c>
      <c r="AE2149">
        <f t="shared" si="514"/>
        <v>0</v>
      </c>
      <c r="AF2149">
        <f>SUM($AE$10:AE2149)</f>
        <v>0</v>
      </c>
      <c r="AG2149">
        <f t="shared" si="515"/>
        <v>0</v>
      </c>
    </row>
    <row r="2150" spans="6:33" x14ac:dyDescent="0.2">
      <c r="F2150" s="610">
        <f t="shared" si="523"/>
        <v>1905</v>
      </c>
      <c r="G2150">
        <f t="shared" si="524"/>
        <v>2139</v>
      </c>
      <c r="H2150" s="612">
        <f t="shared" si="516"/>
        <v>2139</v>
      </c>
      <c r="I2150" s="598">
        <f t="shared" si="517"/>
        <v>0</v>
      </c>
      <c r="J2150" s="598">
        <f t="shared" si="525"/>
        <v>0</v>
      </c>
      <c r="K2150" s="598">
        <f t="shared" si="518"/>
        <v>0</v>
      </c>
      <c r="L2150" s="598">
        <f t="shared" si="519"/>
        <v>0</v>
      </c>
      <c r="M2150" s="598">
        <f t="shared" si="511"/>
        <v>0</v>
      </c>
      <c r="N2150" s="598">
        <f t="shared" si="520"/>
        <v>0</v>
      </c>
      <c r="V2150" s="598">
        <f t="shared" si="521"/>
        <v>0</v>
      </c>
      <c r="W2150" s="612">
        <f t="shared" si="522"/>
        <v>2139</v>
      </c>
      <c r="X2150" s="610"/>
      <c r="Y2150" s="610"/>
      <c r="AC2150">
        <f t="shared" si="512"/>
        <v>1905</v>
      </c>
      <c r="AD2150">
        <f t="shared" si="513"/>
        <v>11</v>
      </c>
      <c r="AE2150">
        <f t="shared" si="514"/>
        <v>0</v>
      </c>
      <c r="AF2150">
        <f>SUM($AE$10:AE2150)</f>
        <v>0</v>
      </c>
      <c r="AG2150">
        <f t="shared" si="515"/>
        <v>0</v>
      </c>
    </row>
    <row r="2151" spans="6:33" x14ac:dyDescent="0.2">
      <c r="F2151" s="610">
        <f t="shared" si="523"/>
        <v>1905</v>
      </c>
      <c r="G2151">
        <f t="shared" si="524"/>
        <v>2140</v>
      </c>
      <c r="H2151" s="612">
        <f t="shared" si="516"/>
        <v>2140</v>
      </c>
      <c r="I2151" s="598">
        <f t="shared" si="517"/>
        <v>0</v>
      </c>
      <c r="J2151" s="598">
        <f t="shared" si="525"/>
        <v>0</v>
      </c>
      <c r="K2151" s="598">
        <f t="shared" si="518"/>
        <v>0</v>
      </c>
      <c r="L2151" s="598">
        <f t="shared" si="519"/>
        <v>0</v>
      </c>
      <c r="M2151" s="598">
        <f t="shared" si="511"/>
        <v>0</v>
      </c>
      <c r="N2151" s="598">
        <f t="shared" si="520"/>
        <v>0</v>
      </c>
      <c r="V2151" s="598">
        <f t="shared" si="521"/>
        <v>0</v>
      </c>
      <c r="W2151" s="612">
        <f t="shared" si="522"/>
        <v>2140</v>
      </c>
      <c r="X2151" s="610"/>
      <c r="Y2151" s="610"/>
      <c r="AC2151">
        <f t="shared" si="512"/>
        <v>1905</v>
      </c>
      <c r="AD2151">
        <f t="shared" si="513"/>
        <v>11</v>
      </c>
      <c r="AE2151">
        <f t="shared" si="514"/>
        <v>0</v>
      </c>
      <c r="AF2151">
        <f>SUM($AE$10:AE2151)</f>
        <v>0</v>
      </c>
      <c r="AG2151">
        <f t="shared" si="515"/>
        <v>0</v>
      </c>
    </row>
    <row r="2152" spans="6:33" x14ac:dyDescent="0.2">
      <c r="F2152" s="610">
        <f t="shared" si="523"/>
        <v>1905</v>
      </c>
      <c r="G2152">
        <f t="shared" si="524"/>
        <v>2141</v>
      </c>
      <c r="H2152" s="612">
        <f t="shared" si="516"/>
        <v>2141</v>
      </c>
      <c r="I2152" s="598">
        <f t="shared" si="517"/>
        <v>0</v>
      </c>
      <c r="J2152" s="598">
        <f t="shared" si="525"/>
        <v>0</v>
      </c>
      <c r="K2152" s="598">
        <f t="shared" si="518"/>
        <v>0</v>
      </c>
      <c r="L2152" s="598">
        <f t="shared" si="519"/>
        <v>0</v>
      </c>
      <c r="M2152" s="598">
        <f t="shared" si="511"/>
        <v>0</v>
      </c>
      <c r="N2152" s="598">
        <f t="shared" si="520"/>
        <v>0</v>
      </c>
      <c r="V2152" s="598">
        <f t="shared" si="521"/>
        <v>0</v>
      </c>
      <c r="W2152" s="612">
        <f t="shared" si="522"/>
        <v>2141</v>
      </c>
      <c r="X2152" s="610"/>
      <c r="Y2152" s="610"/>
      <c r="AC2152">
        <f t="shared" si="512"/>
        <v>1905</v>
      </c>
      <c r="AD2152">
        <f t="shared" si="513"/>
        <v>11</v>
      </c>
      <c r="AE2152">
        <f t="shared" si="514"/>
        <v>0</v>
      </c>
      <c r="AF2152">
        <f>SUM($AE$10:AE2152)</f>
        <v>0</v>
      </c>
      <c r="AG2152">
        <f t="shared" si="515"/>
        <v>0</v>
      </c>
    </row>
    <row r="2153" spans="6:33" x14ac:dyDescent="0.2">
      <c r="F2153" s="610">
        <f t="shared" si="523"/>
        <v>1905</v>
      </c>
      <c r="G2153">
        <f t="shared" si="524"/>
        <v>2142</v>
      </c>
      <c r="H2153" s="612">
        <f t="shared" si="516"/>
        <v>2142</v>
      </c>
      <c r="I2153" s="598">
        <f t="shared" si="517"/>
        <v>0</v>
      </c>
      <c r="J2153" s="598">
        <f t="shared" si="525"/>
        <v>0</v>
      </c>
      <c r="K2153" s="598">
        <f t="shared" si="518"/>
        <v>0</v>
      </c>
      <c r="L2153" s="598">
        <f t="shared" si="519"/>
        <v>0</v>
      </c>
      <c r="M2153" s="598">
        <f t="shared" si="511"/>
        <v>0</v>
      </c>
      <c r="N2153" s="598">
        <f t="shared" si="520"/>
        <v>0</v>
      </c>
      <c r="V2153" s="598">
        <f t="shared" si="521"/>
        <v>0</v>
      </c>
      <c r="W2153" s="612">
        <f t="shared" si="522"/>
        <v>2142</v>
      </c>
      <c r="X2153" s="610"/>
      <c r="Y2153" s="610"/>
      <c r="AC2153">
        <f t="shared" si="512"/>
        <v>1905</v>
      </c>
      <c r="AD2153">
        <f t="shared" si="513"/>
        <v>11</v>
      </c>
      <c r="AE2153">
        <f t="shared" si="514"/>
        <v>0</v>
      </c>
      <c r="AF2153">
        <f>SUM($AE$10:AE2153)</f>
        <v>0</v>
      </c>
      <c r="AG2153">
        <f t="shared" si="515"/>
        <v>0</v>
      </c>
    </row>
    <row r="2154" spans="6:33" x14ac:dyDescent="0.2">
      <c r="F2154" s="610">
        <f t="shared" si="523"/>
        <v>1905</v>
      </c>
      <c r="G2154">
        <f t="shared" si="524"/>
        <v>2143</v>
      </c>
      <c r="H2154" s="612">
        <f t="shared" si="516"/>
        <v>2143</v>
      </c>
      <c r="I2154" s="598">
        <f t="shared" si="517"/>
        <v>0</v>
      </c>
      <c r="J2154" s="598">
        <f t="shared" si="525"/>
        <v>0</v>
      </c>
      <c r="K2154" s="598">
        <f t="shared" si="518"/>
        <v>0</v>
      </c>
      <c r="L2154" s="598">
        <f t="shared" si="519"/>
        <v>0</v>
      </c>
      <c r="M2154" s="598">
        <f t="shared" si="511"/>
        <v>0</v>
      </c>
      <c r="N2154" s="598">
        <f t="shared" si="520"/>
        <v>0</v>
      </c>
      <c r="V2154" s="598">
        <f t="shared" si="521"/>
        <v>0</v>
      </c>
      <c r="W2154" s="612">
        <f t="shared" si="522"/>
        <v>2143</v>
      </c>
      <c r="X2154" s="610"/>
      <c r="Y2154" s="610"/>
      <c r="AC2154">
        <f t="shared" si="512"/>
        <v>1905</v>
      </c>
      <c r="AD2154">
        <f t="shared" si="513"/>
        <v>11</v>
      </c>
      <c r="AE2154">
        <f t="shared" si="514"/>
        <v>0</v>
      </c>
      <c r="AF2154">
        <f>SUM($AE$10:AE2154)</f>
        <v>0</v>
      </c>
      <c r="AG2154">
        <f t="shared" si="515"/>
        <v>0</v>
      </c>
    </row>
    <row r="2155" spans="6:33" x14ac:dyDescent="0.2">
      <c r="F2155" s="610">
        <f t="shared" si="523"/>
        <v>1905</v>
      </c>
      <c r="G2155">
        <f t="shared" si="524"/>
        <v>2144</v>
      </c>
      <c r="H2155" s="612">
        <f t="shared" si="516"/>
        <v>2144</v>
      </c>
      <c r="I2155" s="598">
        <f t="shared" si="517"/>
        <v>0</v>
      </c>
      <c r="J2155" s="598">
        <f t="shared" si="525"/>
        <v>0</v>
      </c>
      <c r="K2155" s="598">
        <f t="shared" si="518"/>
        <v>0</v>
      </c>
      <c r="L2155" s="598">
        <f t="shared" si="519"/>
        <v>0</v>
      </c>
      <c r="M2155" s="598">
        <f t="shared" si="511"/>
        <v>0</v>
      </c>
      <c r="N2155" s="598">
        <f t="shared" si="520"/>
        <v>0</v>
      </c>
      <c r="V2155" s="598">
        <f t="shared" si="521"/>
        <v>0</v>
      </c>
      <c r="W2155" s="612">
        <f t="shared" si="522"/>
        <v>2144</v>
      </c>
      <c r="X2155" s="610"/>
      <c r="Y2155" s="610"/>
      <c r="AC2155">
        <f t="shared" si="512"/>
        <v>1905</v>
      </c>
      <c r="AD2155">
        <f t="shared" si="513"/>
        <v>11</v>
      </c>
      <c r="AE2155">
        <f t="shared" si="514"/>
        <v>0</v>
      </c>
      <c r="AF2155">
        <f>SUM($AE$10:AE2155)</f>
        <v>0</v>
      </c>
      <c r="AG2155">
        <f t="shared" si="515"/>
        <v>0</v>
      </c>
    </row>
    <row r="2156" spans="6:33" x14ac:dyDescent="0.2">
      <c r="F2156" s="610">
        <f t="shared" si="523"/>
        <v>1905</v>
      </c>
      <c r="G2156">
        <f t="shared" si="524"/>
        <v>2145</v>
      </c>
      <c r="H2156" s="612">
        <f t="shared" si="516"/>
        <v>2145</v>
      </c>
      <c r="I2156" s="598">
        <f t="shared" si="517"/>
        <v>0</v>
      </c>
      <c r="J2156" s="598">
        <f t="shared" si="525"/>
        <v>0</v>
      </c>
      <c r="K2156" s="598">
        <f t="shared" si="518"/>
        <v>0</v>
      </c>
      <c r="L2156" s="598">
        <f t="shared" si="519"/>
        <v>0</v>
      </c>
      <c r="M2156" s="598">
        <f t="shared" si="511"/>
        <v>0</v>
      </c>
      <c r="N2156" s="598">
        <f t="shared" si="520"/>
        <v>0</v>
      </c>
      <c r="V2156" s="598">
        <f t="shared" si="521"/>
        <v>0</v>
      </c>
      <c r="W2156" s="612">
        <f t="shared" si="522"/>
        <v>2145</v>
      </c>
      <c r="X2156" s="610"/>
      <c r="Y2156" s="610"/>
      <c r="AC2156">
        <f t="shared" si="512"/>
        <v>1905</v>
      </c>
      <c r="AD2156">
        <f t="shared" si="513"/>
        <v>11</v>
      </c>
      <c r="AE2156">
        <f t="shared" si="514"/>
        <v>0</v>
      </c>
      <c r="AF2156">
        <f>SUM($AE$10:AE2156)</f>
        <v>0</v>
      </c>
      <c r="AG2156">
        <f t="shared" si="515"/>
        <v>0</v>
      </c>
    </row>
    <row r="2157" spans="6:33" x14ac:dyDescent="0.2">
      <c r="F2157" s="610">
        <f t="shared" si="523"/>
        <v>1905</v>
      </c>
      <c r="G2157">
        <f t="shared" si="524"/>
        <v>2146</v>
      </c>
      <c r="H2157" s="612">
        <f t="shared" si="516"/>
        <v>2146</v>
      </c>
      <c r="I2157" s="598">
        <f t="shared" si="517"/>
        <v>0</v>
      </c>
      <c r="J2157" s="598">
        <f t="shared" si="525"/>
        <v>0</v>
      </c>
      <c r="K2157" s="598">
        <f t="shared" si="518"/>
        <v>0</v>
      </c>
      <c r="L2157" s="598">
        <f t="shared" si="519"/>
        <v>0</v>
      </c>
      <c r="M2157" s="598">
        <f t="shared" si="511"/>
        <v>0</v>
      </c>
      <c r="N2157" s="598">
        <f t="shared" si="520"/>
        <v>0</v>
      </c>
      <c r="V2157" s="598">
        <f t="shared" si="521"/>
        <v>0</v>
      </c>
      <c r="W2157" s="612">
        <f t="shared" si="522"/>
        <v>2146</v>
      </c>
      <c r="X2157" s="610"/>
      <c r="Y2157" s="610"/>
      <c r="AC2157">
        <f t="shared" si="512"/>
        <v>1905</v>
      </c>
      <c r="AD2157">
        <f t="shared" si="513"/>
        <v>11</v>
      </c>
      <c r="AE2157">
        <f t="shared" si="514"/>
        <v>0</v>
      </c>
      <c r="AF2157">
        <f>SUM($AE$10:AE2157)</f>
        <v>0</v>
      </c>
      <c r="AG2157">
        <f t="shared" si="515"/>
        <v>0</v>
      </c>
    </row>
    <row r="2158" spans="6:33" x14ac:dyDescent="0.2">
      <c r="F2158" s="610">
        <f t="shared" si="523"/>
        <v>1905</v>
      </c>
      <c r="G2158">
        <f t="shared" si="524"/>
        <v>2147</v>
      </c>
      <c r="H2158" s="612">
        <f t="shared" si="516"/>
        <v>2147</v>
      </c>
      <c r="I2158" s="598">
        <f t="shared" si="517"/>
        <v>0</v>
      </c>
      <c r="J2158" s="598">
        <f t="shared" si="525"/>
        <v>0</v>
      </c>
      <c r="K2158" s="598">
        <f t="shared" si="518"/>
        <v>0</v>
      </c>
      <c r="L2158" s="598">
        <f t="shared" si="519"/>
        <v>0</v>
      </c>
      <c r="M2158" s="598">
        <f t="shared" si="511"/>
        <v>0</v>
      </c>
      <c r="N2158" s="598">
        <f t="shared" si="520"/>
        <v>0</v>
      </c>
      <c r="V2158" s="598">
        <f t="shared" si="521"/>
        <v>0</v>
      </c>
      <c r="W2158" s="612">
        <f t="shared" si="522"/>
        <v>2147</v>
      </c>
      <c r="X2158" s="610"/>
      <c r="Y2158" s="610"/>
      <c r="AC2158">
        <f t="shared" si="512"/>
        <v>1905</v>
      </c>
      <c r="AD2158">
        <f t="shared" si="513"/>
        <v>11</v>
      </c>
      <c r="AE2158">
        <f t="shared" si="514"/>
        <v>0</v>
      </c>
      <c r="AF2158">
        <f>SUM($AE$10:AE2158)</f>
        <v>0</v>
      </c>
      <c r="AG2158">
        <f t="shared" si="515"/>
        <v>0</v>
      </c>
    </row>
    <row r="2159" spans="6:33" x14ac:dyDescent="0.2">
      <c r="F2159" s="610">
        <f t="shared" si="523"/>
        <v>1905</v>
      </c>
      <c r="G2159">
        <f t="shared" si="524"/>
        <v>2148</v>
      </c>
      <c r="H2159" s="612">
        <f t="shared" si="516"/>
        <v>2148</v>
      </c>
      <c r="I2159" s="598">
        <f t="shared" si="517"/>
        <v>0</v>
      </c>
      <c r="J2159" s="598">
        <f t="shared" si="525"/>
        <v>0</v>
      </c>
      <c r="K2159" s="598">
        <f t="shared" si="518"/>
        <v>0</v>
      </c>
      <c r="L2159" s="598">
        <f t="shared" si="519"/>
        <v>0</v>
      </c>
      <c r="M2159" s="598">
        <f t="shared" si="511"/>
        <v>0</v>
      </c>
      <c r="N2159" s="598">
        <f t="shared" si="520"/>
        <v>0</v>
      </c>
      <c r="V2159" s="598">
        <f t="shared" si="521"/>
        <v>0</v>
      </c>
      <c r="W2159" s="612">
        <f t="shared" si="522"/>
        <v>2148</v>
      </c>
      <c r="X2159" s="610"/>
      <c r="Y2159" s="610"/>
      <c r="AC2159">
        <f t="shared" si="512"/>
        <v>1905</v>
      </c>
      <c r="AD2159">
        <f t="shared" si="513"/>
        <v>11</v>
      </c>
      <c r="AE2159">
        <f t="shared" si="514"/>
        <v>0</v>
      </c>
      <c r="AF2159">
        <f>SUM($AE$10:AE2159)</f>
        <v>0</v>
      </c>
      <c r="AG2159">
        <f t="shared" si="515"/>
        <v>0</v>
      </c>
    </row>
    <row r="2160" spans="6:33" x14ac:dyDescent="0.2">
      <c r="F2160" s="610">
        <f t="shared" si="523"/>
        <v>1905</v>
      </c>
      <c r="G2160">
        <f t="shared" si="524"/>
        <v>2149</v>
      </c>
      <c r="H2160" s="612">
        <f t="shared" si="516"/>
        <v>2149</v>
      </c>
      <c r="I2160" s="598">
        <f t="shared" si="517"/>
        <v>0</v>
      </c>
      <c r="J2160" s="598">
        <f t="shared" si="525"/>
        <v>0</v>
      </c>
      <c r="K2160" s="598">
        <f t="shared" si="518"/>
        <v>0</v>
      </c>
      <c r="L2160" s="598">
        <f t="shared" si="519"/>
        <v>0</v>
      </c>
      <c r="M2160" s="598">
        <f t="shared" si="511"/>
        <v>0</v>
      </c>
      <c r="N2160" s="598">
        <f t="shared" si="520"/>
        <v>0</v>
      </c>
      <c r="V2160" s="598">
        <f t="shared" si="521"/>
        <v>0</v>
      </c>
      <c r="W2160" s="612">
        <f t="shared" si="522"/>
        <v>2149</v>
      </c>
      <c r="X2160" s="610"/>
      <c r="Y2160" s="610"/>
      <c r="AC2160">
        <f t="shared" si="512"/>
        <v>1905</v>
      </c>
      <c r="AD2160">
        <f t="shared" si="513"/>
        <v>11</v>
      </c>
      <c r="AE2160">
        <f t="shared" si="514"/>
        <v>0</v>
      </c>
      <c r="AF2160">
        <f>SUM($AE$10:AE2160)</f>
        <v>0</v>
      </c>
      <c r="AG2160">
        <f t="shared" si="515"/>
        <v>0</v>
      </c>
    </row>
    <row r="2161" spans="6:33" x14ac:dyDescent="0.2">
      <c r="F2161" s="610">
        <f t="shared" si="523"/>
        <v>1905</v>
      </c>
      <c r="G2161">
        <f t="shared" si="524"/>
        <v>2150</v>
      </c>
      <c r="H2161" s="612">
        <f t="shared" si="516"/>
        <v>2150</v>
      </c>
      <c r="I2161" s="598">
        <f t="shared" si="517"/>
        <v>0</v>
      </c>
      <c r="J2161" s="598">
        <f t="shared" si="525"/>
        <v>0</v>
      </c>
      <c r="K2161" s="598">
        <f t="shared" si="518"/>
        <v>0</v>
      </c>
      <c r="L2161" s="598">
        <f t="shared" si="519"/>
        <v>0</v>
      </c>
      <c r="M2161" s="598">
        <f t="shared" si="511"/>
        <v>0</v>
      </c>
      <c r="N2161" s="598">
        <f t="shared" si="520"/>
        <v>0</v>
      </c>
      <c r="V2161" s="598">
        <f t="shared" si="521"/>
        <v>0</v>
      </c>
      <c r="W2161" s="612">
        <f t="shared" si="522"/>
        <v>2150</v>
      </c>
      <c r="X2161" s="610"/>
      <c r="Y2161" s="610"/>
      <c r="AC2161">
        <f t="shared" si="512"/>
        <v>1905</v>
      </c>
      <c r="AD2161">
        <f t="shared" si="513"/>
        <v>11</v>
      </c>
      <c r="AE2161">
        <f t="shared" si="514"/>
        <v>0</v>
      </c>
      <c r="AF2161">
        <f>SUM($AE$10:AE2161)</f>
        <v>0</v>
      </c>
      <c r="AG2161">
        <f t="shared" si="515"/>
        <v>0</v>
      </c>
    </row>
    <row r="2162" spans="6:33" x14ac:dyDescent="0.2">
      <c r="F2162" s="610">
        <f t="shared" si="523"/>
        <v>1905</v>
      </c>
      <c r="G2162">
        <f t="shared" si="524"/>
        <v>2151</v>
      </c>
      <c r="H2162" s="612">
        <f t="shared" si="516"/>
        <v>2151</v>
      </c>
      <c r="I2162" s="598">
        <f t="shared" si="517"/>
        <v>0</v>
      </c>
      <c r="J2162" s="598">
        <f t="shared" si="525"/>
        <v>0</v>
      </c>
      <c r="K2162" s="598">
        <f t="shared" si="518"/>
        <v>0</v>
      </c>
      <c r="L2162" s="598">
        <f t="shared" si="519"/>
        <v>0</v>
      </c>
      <c r="M2162" s="598">
        <f t="shared" si="511"/>
        <v>0</v>
      </c>
      <c r="N2162" s="598">
        <f t="shared" si="520"/>
        <v>0</v>
      </c>
      <c r="V2162" s="598">
        <f t="shared" si="521"/>
        <v>0</v>
      </c>
      <c r="W2162" s="612">
        <f t="shared" si="522"/>
        <v>2151</v>
      </c>
      <c r="X2162" s="610"/>
      <c r="Y2162" s="610"/>
      <c r="AC2162">
        <f t="shared" si="512"/>
        <v>1905</v>
      </c>
      <c r="AD2162">
        <f t="shared" si="513"/>
        <v>11</v>
      </c>
      <c r="AE2162">
        <f t="shared" si="514"/>
        <v>0</v>
      </c>
      <c r="AF2162">
        <f>SUM($AE$10:AE2162)</f>
        <v>0</v>
      </c>
      <c r="AG2162">
        <f t="shared" si="515"/>
        <v>0</v>
      </c>
    </row>
    <row r="2163" spans="6:33" x14ac:dyDescent="0.2">
      <c r="F2163" s="610">
        <f t="shared" si="523"/>
        <v>1905</v>
      </c>
      <c r="G2163">
        <f t="shared" si="524"/>
        <v>2152</v>
      </c>
      <c r="H2163" s="612">
        <f t="shared" si="516"/>
        <v>2152</v>
      </c>
      <c r="I2163" s="598">
        <f t="shared" si="517"/>
        <v>0</v>
      </c>
      <c r="J2163" s="598">
        <f t="shared" si="525"/>
        <v>0</v>
      </c>
      <c r="K2163" s="598">
        <f t="shared" si="518"/>
        <v>0</v>
      </c>
      <c r="L2163" s="598">
        <f t="shared" si="519"/>
        <v>0</v>
      </c>
      <c r="M2163" s="598">
        <f t="shared" si="511"/>
        <v>0</v>
      </c>
      <c r="N2163" s="598">
        <f t="shared" si="520"/>
        <v>0</v>
      </c>
      <c r="V2163" s="598">
        <f t="shared" si="521"/>
        <v>0</v>
      </c>
      <c r="W2163" s="612">
        <f t="shared" si="522"/>
        <v>2152</v>
      </c>
      <c r="X2163" s="610"/>
      <c r="Y2163" s="610"/>
      <c r="AC2163">
        <f t="shared" si="512"/>
        <v>1905</v>
      </c>
      <c r="AD2163">
        <f t="shared" si="513"/>
        <v>11</v>
      </c>
      <c r="AE2163">
        <f t="shared" si="514"/>
        <v>0</v>
      </c>
      <c r="AF2163">
        <f>SUM($AE$10:AE2163)</f>
        <v>0</v>
      </c>
      <c r="AG2163">
        <f t="shared" si="515"/>
        <v>0</v>
      </c>
    </row>
    <row r="2164" spans="6:33" x14ac:dyDescent="0.2">
      <c r="F2164" s="610">
        <f t="shared" si="523"/>
        <v>1905</v>
      </c>
      <c r="G2164">
        <f t="shared" si="524"/>
        <v>2153</v>
      </c>
      <c r="H2164" s="612">
        <f t="shared" si="516"/>
        <v>2153</v>
      </c>
      <c r="I2164" s="598">
        <f t="shared" si="517"/>
        <v>0</v>
      </c>
      <c r="J2164" s="598">
        <f t="shared" si="525"/>
        <v>0</v>
      </c>
      <c r="K2164" s="598">
        <f t="shared" si="518"/>
        <v>0</v>
      </c>
      <c r="L2164" s="598">
        <f t="shared" si="519"/>
        <v>0</v>
      </c>
      <c r="M2164" s="598">
        <f t="shared" si="511"/>
        <v>0</v>
      </c>
      <c r="N2164" s="598">
        <f t="shared" si="520"/>
        <v>0</v>
      </c>
      <c r="V2164" s="598">
        <f t="shared" si="521"/>
        <v>0</v>
      </c>
      <c r="W2164" s="612">
        <f t="shared" si="522"/>
        <v>2153</v>
      </c>
      <c r="X2164" s="610"/>
      <c r="Y2164" s="610"/>
      <c r="AC2164">
        <f t="shared" si="512"/>
        <v>1905</v>
      </c>
      <c r="AD2164">
        <f t="shared" si="513"/>
        <v>11</v>
      </c>
      <c r="AE2164">
        <f t="shared" si="514"/>
        <v>0</v>
      </c>
      <c r="AF2164">
        <f>SUM($AE$10:AE2164)</f>
        <v>0</v>
      </c>
      <c r="AG2164">
        <f t="shared" si="515"/>
        <v>0</v>
      </c>
    </row>
    <row r="2165" spans="6:33" x14ac:dyDescent="0.2">
      <c r="F2165" s="610">
        <f t="shared" si="523"/>
        <v>1905</v>
      </c>
      <c r="G2165">
        <f t="shared" si="524"/>
        <v>2154</v>
      </c>
      <c r="H2165" s="612">
        <f t="shared" si="516"/>
        <v>2154</v>
      </c>
      <c r="I2165" s="598">
        <f t="shared" si="517"/>
        <v>0</v>
      </c>
      <c r="J2165" s="598">
        <f t="shared" si="525"/>
        <v>0</v>
      </c>
      <c r="K2165" s="598">
        <f t="shared" si="518"/>
        <v>0</v>
      </c>
      <c r="L2165" s="598">
        <f t="shared" si="519"/>
        <v>0</v>
      </c>
      <c r="M2165" s="598">
        <f t="shared" si="511"/>
        <v>0</v>
      </c>
      <c r="N2165" s="598">
        <f t="shared" si="520"/>
        <v>0</v>
      </c>
      <c r="V2165" s="598">
        <f t="shared" si="521"/>
        <v>0</v>
      </c>
      <c r="W2165" s="612">
        <f t="shared" si="522"/>
        <v>2154</v>
      </c>
      <c r="X2165" s="610"/>
      <c r="Y2165" s="610"/>
      <c r="AC2165">
        <f t="shared" si="512"/>
        <v>1905</v>
      </c>
      <c r="AD2165">
        <f t="shared" si="513"/>
        <v>11</v>
      </c>
      <c r="AE2165">
        <f t="shared" si="514"/>
        <v>0</v>
      </c>
      <c r="AF2165">
        <f>SUM($AE$10:AE2165)</f>
        <v>0</v>
      </c>
      <c r="AG2165">
        <f t="shared" si="515"/>
        <v>0</v>
      </c>
    </row>
    <row r="2166" spans="6:33" x14ac:dyDescent="0.2">
      <c r="F2166" s="610">
        <f t="shared" si="523"/>
        <v>1905</v>
      </c>
      <c r="G2166">
        <f t="shared" si="524"/>
        <v>2155</v>
      </c>
      <c r="H2166" s="612">
        <f t="shared" si="516"/>
        <v>2155</v>
      </c>
      <c r="I2166" s="598">
        <f t="shared" si="517"/>
        <v>0</v>
      </c>
      <c r="J2166" s="598">
        <f t="shared" si="525"/>
        <v>0</v>
      </c>
      <c r="K2166" s="598">
        <f t="shared" si="518"/>
        <v>0</v>
      </c>
      <c r="L2166" s="598">
        <f t="shared" si="519"/>
        <v>0</v>
      </c>
      <c r="M2166" s="598">
        <f t="shared" si="511"/>
        <v>0</v>
      </c>
      <c r="N2166" s="598">
        <f t="shared" si="520"/>
        <v>0</v>
      </c>
      <c r="V2166" s="598">
        <f t="shared" si="521"/>
        <v>0</v>
      </c>
      <c r="W2166" s="612">
        <f t="shared" si="522"/>
        <v>2155</v>
      </c>
      <c r="X2166" s="610"/>
      <c r="Y2166" s="610"/>
      <c r="AC2166">
        <f t="shared" si="512"/>
        <v>1905</v>
      </c>
      <c r="AD2166">
        <f t="shared" si="513"/>
        <v>11</v>
      </c>
      <c r="AE2166">
        <f t="shared" si="514"/>
        <v>0</v>
      </c>
      <c r="AF2166">
        <f>SUM($AE$10:AE2166)</f>
        <v>0</v>
      </c>
      <c r="AG2166">
        <f t="shared" si="515"/>
        <v>0</v>
      </c>
    </row>
    <row r="2167" spans="6:33" x14ac:dyDescent="0.2">
      <c r="F2167" s="610">
        <f t="shared" si="523"/>
        <v>1905</v>
      </c>
      <c r="G2167">
        <f t="shared" si="524"/>
        <v>2156</v>
      </c>
      <c r="H2167" s="612">
        <f t="shared" si="516"/>
        <v>2156</v>
      </c>
      <c r="I2167" s="598">
        <f t="shared" si="517"/>
        <v>0</v>
      </c>
      <c r="J2167" s="598">
        <f t="shared" si="525"/>
        <v>0</v>
      </c>
      <c r="K2167" s="598">
        <f t="shared" si="518"/>
        <v>0</v>
      </c>
      <c r="L2167" s="598">
        <f t="shared" si="519"/>
        <v>0</v>
      </c>
      <c r="M2167" s="598">
        <f t="shared" si="511"/>
        <v>0</v>
      </c>
      <c r="N2167" s="598">
        <f t="shared" si="520"/>
        <v>0</v>
      </c>
      <c r="V2167" s="598">
        <f t="shared" si="521"/>
        <v>0</v>
      </c>
      <c r="W2167" s="612">
        <f t="shared" si="522"/>
        <v>2156</v>
      </c>
      <c r="X2167" s="610"/>
      <c r="Y2167" s="610"/>
      <c r="AC2167">
        <f t="shared" si="512"/>
        <v>1905</v>
      </c>
      <c r="AD2167">
        <f t="shared" si="513"/>
        <v>11</v>
      </c>
      <c r="AE2167">
        <f t="shared" si="514"/>
        <v>0</v>
      </c>
      <c r="AF2167">
        <f>SUM($AE$10:AE2167)</f>
        <v>0</v>
      </c>
      <c r="AG2167">
        <f t="shared" si="515"/>
        <v>0</v>
      </c>
    </row>
    <row r="2168" spans="6:33" x14ac:dyDescent="0.2">
      <c r="F2168" s="610">
        <f t="shared" si="523"/>
        <v>1905</v>
      </c>
      <c r="G2168">
        <f t="shared" si="524"/>
        <v>2157</v>
      </c>
      <c r="H2168" s="612">
        <f t="shared" si="516"/>
        <v>2157</v>
      </c>
      <c r="I2168" s="598">
        <f t="shared" si="517"/>
        <v>0</v>
      </c>
      <c r="J2168" s="598">
        <f t="shared" si="525"/>
        <v>0</v>
      </c>
      <c r="K2168" s="598">
        <f t="shared" si="518"/>
        <v>0</v>
      </c>
      <c r="L2168" s="598">
        <f t="shared" si="519"/>
        <v>0</v>
      </c>
      <c r="M2168" s="598">
        <f t="shared" si="511"/>
        <v>0</v>
      </c>
      <c r="N2168" s="598">
        <f t="shared" si="520"/>
        <v>0</v>
      </c>
      <c r="V2168" s="598">
        <f t="shared" si="521"/>
        <v>0</v>
      </c>
      <c r="W2168" s="612">
        <f t="shared" si="522"/>
        <v>2157</v>
      </c>
      <c r="X2168" s="610"/>
      <c r="Y2168" s="610"/>
      <c r="AC2168">
        <f t="shared" si="512"/>
        <v>1905</v>
      </c>
      <c r="AD2168">
        <f t="shared" si="513"/>
        <v>11</v>
      </c>
      <c r="AE2168">
        <f t="shared" si="514"/>
        <v>0</v>
      </c>
      <c r="AF2168">
        <f>SUM($AE$10:AE2168)</f>
        <v>0</v>
      </c>
      <c r="AG2168">
        <f t="shared" si="515"/>
        <v>0</v>
      </c>
    </row>
    <row r="2169" spans="6:33" x14ac:dyDescent="0.2">
      <c r="F2169" s="610">
        <f t="shared" si="523"/>
        <v>1905</v>
      </c>
      <c r="G2169">
        <f t="shared" si="524"/>
        <v>2158</v>
      </c>
      <c r="H2169" s="612">
        <f t="shared" si="516"/>
        <v>2158</v>
      </c>
      <c r="I2169" s="598">
        <f t="shared" si="517"/>
        <v>0</v>
      </c>
      <c r="J2169" s="598">
        <f t="shared" si="525"/>
        <v>0</v>
      </c>
      <c r="K2169" s="598">
        <f t="shared" si="518"/>
        <v>0</v>
      </c>
      <c r="L2169" s="598">
        <f t="shared" si="519"/>
        <v>0</v>
      </c>
      <c r="M2169" s="598">
        <f t="shared" si="511"/>
        <v>0</v>
      </c>
      <c r="N2169" s="598">
        <f t="shared" si="520"/>
        <v>0</v>
      </c>
      <c r="V2169" s="598">
        <f t="shared" si="521"/>
        <v>0</v>
      </c>
      <c r="W2169" s="612">
        <f t="shared" si="522"/>
        <v>2158</v>
      </c>
      <c r="X2169" s="610"/>
      <c r="Y2169" s="610"/>
      <c r="AC2169">
        <f t="shared" si="512"/>
        <v>1905</v>
      </c>
      <c r="AD2169">
        <f t="shared" si="513"/>
        <v>11</v>
      </c>
      <c r="AE2169">
        <f t="shared" si="514"/>
        <v>0</v>
      </c>
      <c r="AF2169">
        <f>SUM($AE$10:AE2169)</f>
        <v>0</v>
      </c>
      <c r="AG2169">
        <f t="shared" si="515"/>
        <v>0</v>
      </c>
    </row>
    <row r="2170" spans="6:33" x14ac:dyDescent="0.2">
      <c r="F2170" s="610">
        <f t="shared" si="523"/>
        <v>1905</v>
      </c>
      <c r="G2170">
        <f t="shared" si="524"/>
        <v>2159</v>
      </c>
      <c r="H2170" s="612">
        <f t="shared" si="516"/>
        <v>2159</v>
      </c>
      <c r="I2170" s="598">
        <f t="shared" si="517"/>
        <v>0</v>
      </c>
      <c r="J2170" s="598">
        <f t="shared" si="525"/>
        <v>0</v>
      </c>
      <c r="K2170" s="598">
        <f t="shared" si="518"/>
        <v>0</v>
      </c>
      <c r="L2170" s="598">
        <f t="shared" si="519"/>
        <v>0</v>
      </c>
      <c r="M2170" s="598">
        <f t="shared" si="511"/>
        <v>0</v>
      </c>
      <c r="N2170" s="598">
        <f t="shared" si="520"/>
        <v>0</v>
      </c>
      <c r="V2170" s="598">
        <f t="shared" si="521"/>
        <v>0</v>
      </c>
      <c r="W2170" s="612">
        <f t="shared" si="522"/>
        <v>2159</v>
      </c>
      <c r="X2170" s="610"/>
      <c r="Y2170" s="610"/>
      <c r="AC2170">
        <f t="shared" si="512"/>
        <v>1905</v>
      </c>
      <c r="AD2170">
        <f t="shared" si="513"/>
        <v>11</v>
      </c>
      <c r="AE2170">
        <f t="shared" si="514"/>
        <v>0</v>
      </c>
      <c r="AF2170">
        <f>SUM($AE$10:AE2170)</f>
        <v>0</v>
      </c>
      <c r="AG2170">
        <f t="shared" si="515"/>
        <v>0</v>
      </c>
    </row>
    <row r="2171" spans="6:33" x14ac:dyDescent="0.2">
      <c r="F2171" s="610">
        <f t="shared" si="523"/>
        <v>1905</v>
      </c>
      <c r="G2171">
        <f t="shared" si="524"/>
        <v>2160</v>
      </c>
      <c r="H2171" s="612">
        <f t="shared" si="516"/>
        <v>2160</v>
      </c>
      <c r="I2171" s="598">
        <f t="shared" si="517"/>
        <v>0</v>
      </c>
      <c r="J2171" s="598">
        <f t="shared" si="525"/>
        <v>0</v>
      </c>
      <c r="K2171" s="598">
        <f t="shared" si="518"/>
        <v>0</v>
      </c>
      <c r="L2171" s="598">
        <f t="shared" si="519"/>
        <v>0</v>
      </c>
      <c r="M2171" s="598">
        <f t="shared" si="511"/>
        <v>0</v>
      </c>
      <c r="N2171" s="598">
        <f t="shared" si="520"/>
        <v>0</v>
      </c>
      <c r="V2171" s="598">
        <f t="shared" si="521"/>
        <v>0</v>
      </c>
      <c r="W2171" s="612">
        <f t="shared" si="522"/>
        <v>2160</v>
      </c>
      <c r="X2171" s="610"/>
      <c r="Y2171" s="610"/>
      <c r="AC2171">
        <f t="shared" si="512"/>
        <v>1905</v>
      </c>
      <c r="AD2171">
        <f t="shared" si="513"/>
        <v>11</v>
      </c>
      <c r="AE2171">
        <f t="shared" si="514"/>
        <v>0</v>
      </c>
      <c r="AF2171">
        <f>SUM($AE$10:AE2171)</f>
        <v>0</v>
      </c>
      <c r="AG2171">
        <f t="shared" si="515"/>
        <v>0</v>
      </c>
    </row>
    <row r="2172" spans="6:33" x14ac:dyDescent="0.2">
      <c r="F2172" s="610">
        <f t="shared" si="523"/>
        <v>1905</v>
      </c>
      <c r="G2172">
        <f t="shared" si="524"/>
        <v>2161</v>
      </c>
      <c r="H2172" s="612">
        <f t="shared" si="516"/>
        <v>2161</v>
      </c>
      <c r="I2172" s="598">
        <f t="shared" si="517"/>
        <v>0</v>
      </c>
      <c r="J2172" s="598">
        <f t="shared" si="525"/>
        <v>0</v>
      </c>
      <c r="K2172" s="598">
        <f t="shared" si="518"/>
        <v>0</v>
      </c>
      <c r="L2172" s="598">
        <f t="shared" si="519"/>
        <v>0</v>
      </c>
      <c r="M2172" s="598">
        <f t="shared" si="511"/>
        <v>0</v>
      </c>
      <c r="N2172" s="598">
        <f t="shared" si="520"/>
        <v>0</v>
      </c>
      <c r="V2172" s="598">
        <f t="shared" si="521"/>
        <v>0</v>
      </c>
      <c r="W2172" s="612">
        <f t="shared" si="522"/>
        <v>2161</v>
      </c>
      <c r="X2172" s="610"/>
      <c r="Y2172" s="610"/>
      <c r="AC2172">
        <f t="shared" si="512"/>
        <v>1905</v>
      </c>
      <c r="AD2172">
        <f t="shared" si="513"/>
        <v>11</v>
      </c>
      <c r="AE2172">
        <f t="shared" si="514"/>
        <v>0</v>
      </c>
      <c r="AF2172">
        <f>SUM($AE$10:AE2172)</f>
        <v>0</v>
      </c>
      <c r="AG2172">
        <f t="shared" si="515"/>
        <v>0</v>
      </c>
    </row>
    <row r="2173" spans="6:33" x14ac:dyDescent="0.2">
      <c r="F2173" s="610">
        <f t="shared" si="523"/>
        <v>1905</v>
      </c>
      <c r="G2173">
        <f t="shared" si="524"/>
        <v>2162</v>
      </c>
      <c r="H2173" s="612">
        <f t="shared" si="516"/>
        <v>2162</v>
      </c>
      <c r="I2173" s="598">
        <f t="shared" si="517"/>
        <v>0</v>
      </c>
      <c r="J2173" s="598">
        <f t="shared" si="525"/>
        <v>0</v>
      </c>
      <c r="K2173" s="598">
        <f t="shared" si="518"/>
        <v>0</v>
      </c>
      <c r="L2173" s="598">
        <f t="shared" si="519"/>
        <v>0</v>
      </c>
      <c r="M2173" s="598">
        <f t="shared" si="511"/>
        <v>0</v>
      </c>
      <c r="N2173" s="598">
        <f t="shared" si="520"/>
        <v>0</v>
      </c>
      <c r="V2173" s="598">
        <f t="shared" si="521"/>
        <v>0</v>
      </c>
      <c r="W2173" s="612">
        <f t="shared" si="522"/>
        <v>2162</v>
      </c>
      <c r="X2173" s="610"/>
      <c r="Y2173" s="610"/>
      <c r="AC2173">
        <f t="shared" si="512"/>
        <v>1905</v>
      </c>
      <c r="AD2173">
        <f t="shared" si="513"/>
        <v>12</v>
      </c>
      <c r="AE2173">
        <f t="shared" si="514"/>
        <v>0</v>
      </c>
      <c r="AF2173">
        <f>SUM($AE$10:AE2173)</f>
        <v>0</v>
      </c>
      <c r="AG2173">
        <f t="shared" si="515"/>
        <v>0</v>
      </c>
    </row>
    <row r="2174" spans="6:33" x14ac:dyDescent="0.2">
      <c r="F2174" s="610">
        <f t="shared" si="523"/>
        <v>1905</v>
      </c>
      <c r="G2174">
        <f t="shared" si="524"/>
        <v>2163</v>
      </c>
      <c r="H2174" s="612">
        <f t="shared" si="516"/>
        <v>2163</v>
      </c>
      <c r="I2174" s="598">
        <f t="shared" si="517"/>
        <v>0</v>
      </c>
      <c r="J2174" s="598">
        <f t="shared" si="525"/>
        <v>0</v>
      </c>
      <c r="K2174" s="598">
        <f t="shared" si="518"/>
        <v>0</v>
      </c>
      <c r="L2174" s="598">
        <f t="shared" si="519"/>
        <v>0</v>
      </c>
      <c r="M2174" s="598">
        <f t="shared" si="511"/>
        <v>0</v>
      </c>
      <c r="N2174" s="598">
        <f t="shared" si="520"/>
        <v>0</v>
      </c>
      <c r="V2174" s="598">
        <f t="shared" si="521"/>
        <v>0</v>
      </c>
      <c r="W2174" s="612">
        <f t="shared" si="522"/>
        <v>2163</v>
      </c>
      <c r="X2174" s="610"/>
      <c r="Y2174" s="610"/>
      <c r="AC2174">
        <f t="shared" si="512"/>
        <v>1905</v>
      </c>
      <c r="AD2174">
        <f t="shared" si="513"/>
        <v>12</v>
      </c>
      <c r="AE2174">
        <f t="shared" si="514"/>
        <v>0</v>
      </c>
      <c r="AF2174">
        <f>SUM($AE$10:AE2174)</f>
        <v>0</v>
      </c>
      <c r="AG2174">
        <f t="shared" si="515"/>
        <v>0</v>
      </c>
    </row>
    <row r="2175" spans="6:33" x14ac:dyDescent="0.2">
      <c r="F2175" s="610">
        <f t="shared" si="523"/>
        <v>1905</v>
      </c>
      <c r="G2175">
        <f t="shared" si="524"/>
        <v>2164</v>
      </c>
      <c r="H2175" s="612">
        <f t="shared" si="516"/>
        <v>2164</v>
      </c>
      <c r="I2175" s="598">
        <f t="shared" si="517"/>
        <v>0</v>
      </c>
      <c r="J2175" s="598">
        <f t="shared" si="525"/>
        <v>0</v>
      </c>
      <c r="K2175" s="598">
        <f t="shared" si="518"/>
        <v>0</v>
      </c>
      <c r="L2175" s="598">
        <f t="shared" si="519"/>
        <v>0</v>
      </c>
      <c r="M2175" s="598">
        <f t="shared" si="511"/>
        <v>0</v>
      </c>
      <c r="N2175" s="598">
        <f t="shared" si="520"/>
        <v>0</v>
      </c>
      <c r="V2175" s="598">
        <f t="shared" si="521"/>
        <v>0</v>
      </c>
      <c r="W2175" s="612">
        <f t="shared" si="522"/>
        <v>2164</v>
      </c>
      <c r="X2175" s="610"/>
      <c r="Y2175" s="610"/>
      <c r="AC2175">
        <f t="shared" si="512"/>
        <v>1905</v>
      </c>
      <c r="AD2175">
        <f t="shared" si="513"/>
        <v>12</v>
      </c>
      <c r="AE2175">
        <f t="shared" si="514"/>
        <v>0</v>
      </c>
      <c r="AF2175">
        <f>SUM($AE$10:AE2175)</f>
        <v>0</v>
      </c>
      <c r="AG2175">
        <f t="shared" si="515"/>
        <v>0</v>
      </c>
    </row>
    <row r="2176" spans="6:33" x14ac:dyDescent="0.2">
      <c r="F2176" s="610">
        <f t="shared" si="523"/>
        <v>1905</v>
      </c>
      <c r="G2176">
        <f t="shared" si="524"/>
        <v>2165</v>
      </c>
      <c r="H2176" s="612">
        <f t="shared" si="516"/>
        <v>2165</v>
      </c>
      <c r="I2176" s="598">
        <f t="shared" si="517"/>
        <v>0</v>
      </c>
      <c r="J2176" s="598">
        <f t="shared" si="525"/>
        <v>0</v>
      </c>
      <c r="K2176" s="598">
        <f t="shared" si="518"/>
        <v>0</v>
      </c>
      <c r="L2176" s="598">
        <f t="shared" si="519"/>
        <v>0</v>
      </c>
      <c r="M2176" s="598">
        <f t="shared" si="511"/>
        <v>0</v>
      </c>
      <c r="N2176" s="598">
        <f t="shared" si="520"/>
        <v>0</v>
      </c>
      <c r="V2176" s="598">
        <f t="shared" si="521"/>
        <v>0</v>
      </c>
      <c r="W2176" s="612">
        <f t="shared" si="522"/>
        <v>2165</v>
      </c>
      <c r="X2176" s="610"/>
      <c r="Y2176" s="610"/>
      <c r="AC2176">
        <f t="shared" si="512"/>
        <v>1905</v>
      </c>
      <c r="AD2176">
        <f t="shared" si="513"/>
        <v>12</v>
      </c>
      <c r="AE2176">
        <f t="shared" si="514"/>
        <v>0</v>
      </c>
      <c r="AF2176">
        <f>SUM($AE$10:AE2176)</f>
        <v>0</v>
      </c>
      <c r="AG2176">
        <f t="shared" si="515"/>
        <v>0</v>
      </c>
    </row>
    <row r="2177" spans="6:33" x14ac:dyDescent="0.2">
      <c r="F2177" s="610">
        <f t="shared" si="523"/>
        <v>1905</v>
      </c>
      <c r="G2177">
        <f t="shared" si="524"/>
        <v>2166</v>
      </c>
      <c r="H2177" s="612">
        <f t="shared" si="516"/>
        <v>2166</v>
      </c>
      <c r="I2177" s="598">
        <f t="shared" si="517"/>
        <v>0</v>
      </c>
      <c r="J2177" s="598">
        <f t="shared" si="525"/>
        <v>0</v>
      </c>
      <c r="K2177" s="598">
        <f t="shared" si="518"/>
        <v>0</v>
      </c>
      <c r="L2177" s="598">
        <f t="shared" si="519"/>
        <v>0</v>
      </c>
      <c r="M2177" s="598">
        <f t="shared" si="511"/>
        <v>0</v>
      </c>
      <c r="N2177" s="598">
        <f t="shared" si="520"/>
        <v>0</v>
      </c>
      <c r="V2177" s="598">
        <f t="shared" si="521"/>
        <v>0</v>
      </c>
      <c r="W2177" s="612">
        <f t="shared" si="522"/>
        <v>2166</v>
      </c>
      <c r="X2177" s="610"/>
      <c r="Y2177" s="610"/>
      <c r="AC2177">
        <f t="shared" si="512"/>
        <v>1905</v>
      </c>
      <c r="AD2177">
        <f t="shared" si="513"/>
        <v>12</v>
      </c>
      <c r="AE2177">
        <f t="shared" si="514"/>
        <v>0</v>
      </c>
      <c r="AF2177">
        <f>SUM($AE$10:AE2177)</f>
        <v>0</v>
      </c>
      <c r="AG2177">
        <f t="shared" si="515"/>
        <v>0</v>
      </c>
    </row>
    <row r="2178" spans="6:33" x14ac:dyDescent="0.2">
      <c r="F2178" s="610">
        <f t="shared" si="523"/>
        <v>1905</v>
      </c>
      <c r="G2178">
        <f t="shared" si="524"/>
        <v>2167</v>
      </c>
      <c r="H2178" s="612">
        <f t="shared" si="516"/>
        <v>2167</v>
      </c>
      <c r="I2178" s="598">
        <f t="shared" si="517"/>
        <v>0</v>
      </c>
      <c r="J2178" s="598">
        <f t="shared" si="525"/>
        <v>0</v>
      </c>
      <c r="K2178" s="598">
        <f t="shared" si="518"/>
        <v>0</v>
      </c>
      <c r="L2178" s="598">
        <f t="shared" si="519"/>
        <v>0</v>
      </c>
      <c r="M2178" s="598">
        <f t="shared" si="511"/>
        <v>0</v>
      </c>
      <c r="N2178" s="598">
        <f t="shared" si="520"/>
        <v>0</v>
      </c>
      <c r="V2178" s="598">
        <f t="shared" si="521"/>
        <v>0</v>
      </c>
      <c r="W2178" s="612">
        <f t="shared" si="522"/>
        <v>2167</v>
      </c>
      <c r="X2178" s="610"/>
      <c r="Y2178" s="610"/>
      <c r="AC2178">
        <f t="shared" si="512"/>
        <v>1905</v>
      </c>
      <c r="AD2178">
        <f t="shared" si="513"/>
        <v>12</v>
      </c>
      <c r="AE2178">
        <f t="shared" si="514"/>
        <v>0</v>
      </c>
      <c r="AF2178">
        <f>SUM($AE$10:AE2178)</f>
        <v>0</v>
      </c>
      <c r="AG2178">
        <f t="shared" si="515"/>
        <v>0</v>
      </c>
    </row>
    <row r="2179" spans="6:33" x14ac:dyDescent="0.2">
      <c r="F2179" s="610">
        <f t="shared" si="523"/>
        <v>1905</v>
      </c>
      <c r="G2179">
        <f t="shared" si="524"/>
        <v>2168</v>
      </c>
      <c r="H2179" s="612">
        <f t="shared" si="516"/>
        <v>2168</v>
      </c>
      <c r="I2179" s="598">
        <f t="shared" si="517"/>
        <v>0</v>
      </c>
      <c r="J2179" s="598">
        <f t="shared" si="525"/>
        <v>0</v>
      </c>
      <c r="K2179" s="598">
        <f t="shared" si="518"/>
        <v>0</v>
      </c>
      <c r="L2179" s="598">
        <f t="shared" si="519"/>
        <v>0</v>
      </c>
      <c r="M2179" s="598">
        <f t="shared" si="511"/>
        <v>0</v>
      </c>
      <c r="N2179" s="598">
        <f t="shared" si="520"/>
        <v>0</v>
      </c>
      <c r="V2179" s="598">
        <f t="shared" si="521"/>
        <v>0</v>
      </c>
      <c r="W2179" s="612">
        <f t="shared" si="522"/>
        <v>2168</v>
      </c>
      <c r="X2179" s="610"/>
      <c r="Y2179" s="610"/>
      <c r="AC2179">
        <f t="shared" si="512"/>
        <v>1905</v>
      </c>
      <c r="AD2179">
        <f t="shared" si="513"/>
        <v>12</v>
      </c>
      <c r="AE2179">
        <f t="shared" si="514"/>
        <v>0</v>
      </c>
      <c r="AF2179">
        <f>SUM($AE$10:AE2179)</f>
        <v>0</v>
      </c>
      <c r="AG2179">
        <f t="shared" si="515"/>
        <v>0</v>
      </c>
    </row>
    <row r="2180" spans="6:33" x14ac:dyDescent="0.2">
      <c r="F2180" s="610">
        <f t="shared" si="523"/>
        <v>1905</v>
      </c>
      <c r="G2180">
        <f t="shared" si="524"/>
        <v>2169</v>
      </c>
      <c r="H2180" s="612">
        <f t="shared" si="516"/>
        <v>2169</v>
      </c>
      <c r="I2180" s="598">
        <f t="shared" si="517"/>
        <v>0</v>
      </c>
      <c r="J2180" s="598">
        <f t="shared" si="525"/>
        <v>0</v>
      </c>
      <c r="K2180" s="598">
        <f t="shared" si="518"/>
        <v>0</v>
      </c>
      <c r="L2180" s="598">
        <f t="shared" si="519"/>
        <v>0</v>
      </c>
      <c r="M2180" s="598">
        <f t="shared" si="511"/>
        <v>0</v>
      </c>
      <c r="N2180" s="598">
        <f t="shared" si="520"/>
        <v>0</v>
      </c>
      <c r="V2180" s="598">
        <f t="shared" si="521"/>
        <v>0</v>
      </c>
      <c r="W2180" s="612">
        <f t="shared" si="522"/>
        <v>2169</v>
      </c>
      <c r="X2180" s="610"/>
      <c r="Y2180" s="610"/>
      <c r="AC2180">
        <f t="shared" si="512"/>
        <v>1905</v>
      </c>
      <c r="AD2180">
        <f t="shared" si="513"/>
        <v>12</v>
      </c>
      <c r="AE2180">
        <f t="shared" si="514"/>
        <v>0</v>
      </c>
      <c r="AF2180">
        <f>SUM($AE$10:AE2180)</f>
        <v>0</v>
      </c>
      <c r="AG2180">
        <f t="shared" si="515"/>
        <v>0</v>
      </c>
    </row>
    <row r="2181" spans="6:33" x14ac:dyDescent="0.2">
      <c r="F2181" s="610">
        <f t="shared" si="523"/>
        <v>1905</v>
      </c>
      <c r="G2181">
        <f t="shared" si="524"/>
        <v>2170</v>
      </c>
      <c r="H2181" s="612">
        <f t="shared" si="516"/>
        <v>2170</v>
      </c>
      <c r="I2181" s="598">
        <f t="shared" si="517"/>
        <v>0</v>
      </c>
      <c r="J2181" s="598">
        <f t="shared" si="525"/>
        <v>0</v>
      </c>
      <c r="K2181" s="598">
        <f t="shared" si="518"/>
        <v>0</v>
      </c>
      <c r="L2181" s="598">
        <f t="shared" si="519"/>
        <v>0</v>
      </c>
      <c r="M2181" s="598">
        <f t="shared" si="511"/>
        <v>0</v>
      </c>
      <c r="N2181" s="598">
        <f t="shared" si="520"/>
        <v>0</v>
      </c>
      <c r="V2181" s="598">
        <f t="shared" si="521"/>
        <v>0</v>
      </c>
      <c r="W2181" s="612">
        <f t="shared" si="522"/>
        <v>2170</v>
      </c>
      <c r="X2181" s="610"/>
      <c r="Y2181" s="610"/>
      <c r="AC2181">
        <f t="shared" si="512"/>
        <v>1905</v>
      </c>
      <c r="AD2181">
        <f t="shared" si="513"/>
        <v>12</v>
      </c>
      <c r="AE2181">
        <f t="shared" si="514"/>
        <v>0</v>
      </c>
      <c r="AF2181">
        <f>SUM($AE$10:AE2181)</f>
        <v>0</v>
      </c>
      <c r="AG2181">
        <f t="shared" si="515"/>
        <v>0</v>
      </c>
    </row>
    <row r="2182" spans="6:33" x14ac:dyDescent="0.2">
      <c r="F2182" s="610">
        <f t="shared" si="523"/>
        <v>1905</v>
      </c>
      <c r="G2182">
        <f t="shared" si="524"/>
        <v>2171</v>
      </c>
      <c r="H2182" s="612">
        <f t="shared" si="516"/>
        <v>2171</v>
      </c>
      <c r="I2182" s="598">
        <f t="shared" si="517"/>
        <v>0</v>
      </c>
      <c r="J2182" s="598">
        <f t="shared" si="525"/>
        <v>0</v>
      </c>
      <c r="K2182" s="598">
        <f t="shared" si="518"/>
        <v>0</v>
      </c>
      <c r="L2182" s="598">
        <f t="shared" si="519"/>
        <v>0</v>
      </c>
      <c r="M2182" s="598">
        <f t="shared" si="511"/>
        <v>0</v>
      </c>
      <c r="N2182" s="598">
        <f t="shared" si="520"/>
        <v>0</v>
      </c>
      <c r="V2182" s="598">
        <f t="shared" si="521"/>
        <v>0</v>
      </c>
      <c r="W2182" s="612">
        <f t="shared" si="522"/>
        <v>2171</v>
      </c>
      <c r="X2182" s="610"/>
      <c r="Y2182" s="610"/>
      <c r="AC2182">
        <f t="shared" si="512"/>
        <v>1905</v>
      </c>
      <c r="AD2182">
        <f t="shared" si="513"/>
        <v>12</v>
      </c>
      <c r="AE2182">
        <f t="shared" si="514"/>
        <v>0</v>
      </c>
      <c r="AF2182">
        <f>SUM($AE$10:AE2182)</f>
        <v>0</v>
      </c>
      <c r="AG2182">
        <f t="shared" si="515"/>
        <v>0</v>
      </c>
    </row>
    <row r="2183" spans="6:33" x14ac:dyDescent="0.2">
      <c r="F2183" s="610">
        <f t="shared" si="523"/>
        <v>1905</v>
      </c>
      <c r="G2183">
        <f t="shared" si="524"/>
        <v>2172</v>
      </c>
      <c r="H2183" s="612">
        <f t="shared" si="516"/>
        <v>2172</v>
      </c>
      <c r="I2183" s="598">
        <f t="shared" si="517"/>
        <v>0</v>
      </c>
      <c r="J2183" s="598">
        <f t="shared" si="525"/>
        <v>0</v>
      </c>
      <c r="K2183" s="598">
        <f t="shared" si="518"/>
        <v>0</v>
      </c>
      <c r="L2183" s="598">
        <f t="shared" si="519"/>
        <v>0</v>
      </c>
      <c r="M2183" s="598">
        <f t="shared" si="511"/>
        <v>0</v>
      </c>
      <c r="N2183" s="598">
        <f t="shared" si="520"/>
        <v>0</v>
      </c>
      <c r="V2183" s="598">
        <f t="shared" si="521"/>
        <v>0</v>
      </c>
      <c r="W2183" s="612">
        <f t="shared" si="522"/>
        <v>2172</v>
      </c>
      <c r="X2183" s="610"/>
      <c r="Y2183" s="610"/>
      <c r="AC2183">
        <f t="shared" si="512"/>
        <v>1905</v>
      </c>
      <c r="AD2183">
        <f t="shared" si="513"/>
        <v>12</v>
      </c>
      <c r="AE2183">
        <f t="shared" si="514"/>
        <v>0</v>
      </c>
      <c r="AF2183">
        <f>SUM($AE$10:AE2183)</f>
        <v>0</v>
      </c>
      <c r="AG2183">
        <f t="shared" si="515"/>
        <v>0</v>
      </c>
    </row>
    <row r="2184" spans="6:33" x14ac:dyDescent="0.2">
      <c r="F2184" s="610">
        <f t="shared" si="523"/>
        <v>1905</v>
      </c>
      <c r="G2184">
        <f t="shared" si="524"/>
        <v>2173</v>
      </c>
      <c r="H2184" s="612">
        <f t="shared" si="516"/>
        <v>2173</v>
      </c>
      <c r="I2184" s="598">
        <f t="shared" si="517"/>
        <v>0</v>
      </c>
      <c r="J2184" s="598">
        <f t="shared" si="525"/>
        <v>0</v>
      </c>
      <c r="K2184" s="598">
        <f t="shared" si="518"/>
        <v>0</v>
      </c>
      <c r="L2184" s="598">
        <f t="shared" si="519"/>
        <v>0</v>
      </c>
      <c r="M2184" s="598">
        <f t="shared" si="511"/>
        <v>0</v>
      </c>
      <c r="N2184" s="598">
        <f t="shared" si="520"/>
        <v>0</v>
      </c>
      <c r="V2184" s="598">
        <f t="shared" si="521"/>
        <v>0</v>
      </c>
      <c r="W2184" s="612">
        <f t="shared" si="522"/>
        <v>2173</v>
      </c>
      <c r="X2184" s="610"/>
      <c r="Y2184" s="610"/>
      <c r="AC2184">
        <f t="shared" si="512"/>
        <v>1905</v>
      </c>
      <c r="AD2184">
        <f t="shared" si="513"/>
        <v>12</v>
      </c>
      <c r="AE2184">
        <f t="shared" si="514"/>
        <v>0</v>
      </c>
      <c r="AF2184">
        <f>SUM($AE$10:AE2184)</f>
        <v>0</v>
      </c>
      <c r="AG2184">
        <f t="shared" si="515"/>
        <v>0</v>
      </c>
    </row>
    <row r="2185" spans="6:33" x14ac:dyDescent="0.2">
      <c r="F2185" s="610">
        <f t="shared" si="523"/>
        <v>1905</v>
      </c>
      <c r="G2185">
        <f t="shared" si="524"/>
        <v>2174</v>
      </c>
      <c r="H2185" s="612">
        <f t="shared" si="516"/>
        <v>2174</v>
      </c>
      <c r="I2185" s="598">
        <f t="shared" si="517"/>
        <v>0</v>
      </c>
      <c r="J2185" s="598">
        <f t="shared" si="525"/>
        <v>0</v>
      </c>
      <c r="K2185" s="598">
        <f t="shared" si="518"/>
        <v>0</v>
      </c>
      <c r="L2185" s="598">
        <f t="shared" si="519"/>
        <v>0</v>
      </c>
      <c r="M2185" s="598">
        <f t="shared" si="511"/>
        <v>0</v>
      </c>
      <c r="N2185" s="598">
        <f t="shared" si="520"/>
        <v>0</v>
      </c>
      <c r="V2185" s="598">
        <f t="shared" si="521"/>
        <v>0</v>
      </c>
      <c r="W2185" s="612">
        <f t="shared" si="522"/>
        <v>2174</v>
      </c>
      <c r="X2185" s="610"/>
      <c r="Y2185" s="610"/>
      <c r="AC2185">
        <f t="shared" si="512"/>
        <v>1905</v>
      </c>
      <c r="AD2185">
        <f t="shared" si="513"/>
        <v>12</v>
      </c>
      <c r="AE2185">
        <f t="shared" si="514"/>
        <v>0</v>
      </c>
      <c r="AF2185">
        <f>SUM($AE$10:AE2185)</f>
        <v>0</v>
      </c>
      <c r="AG2185">
        <f t="shared" si="515"/>
        <v>0</v>
      </c>
    </row>
    <row r="2186" spans="6:33" x14ac:dyDescent="0.2">
      <c r="F2186" s="610">
        <f t="shared" si="523"/>
        <v>1905</v>
      </c>
      <c r="G2186">
        <f t="shared" si="524"/>
        <v>2175</v>
      </c>
      <c r="H2186" s="612">
        <f t="shared" si="516"/>
        <v>2175</v>
      </c>
      <c r="I2186" s="598">
        <f t="shared" si="517"/>
        <v>0</v>
      </c>
      <c r="J2186" s="598">
        <f t="shared" si="525"/>
        <v>0</v>
      </c>
      <c r="K2186" s="598">
        <f t="shared" si="518"/>
        <v>0</v>
      </c>
      <c r="L2186" s="598">
        <f t="shared" si="519"/>
        <v>0</v>
      </c>
      <c r="M2186" s="598">
        <f t="shared" si="511"/>
        <v>0</v>
      </c>
      <c r="N2186" s="598">
        <f t="shared" si="520"/>
        <v>0</v>
      </c>
      <c r="V2186" s="598">
        <f t="shared" si="521"/>
        <v>0</v>
      </c>
      <c r="W2186" s="612">
        <f t="shared" si="522"/>
        <v>2175</v>
      </c>
      <c r="X2186" s="610"/>
      <c r="Y2186" s="610"/>
      <c r="AC2186">
        <f t="shared" si="512"/>
        <v>1905</v>
      </c>
      <c r="AD2186">
        <f t="shared" si="513"/>
        <v>12</v>
      </c>
      <c r="AE2186">
        <f t="shared" si="514"/>
        <v>0</v>
      </c>
      <c r="AF2186">
        <f>SUM($AE$10:AE2186)</f>
        <v>0</v>
      </c>
      <c r="AG2186">
        <f t="shared" si="515"/>
        <v>0</v>
      </c>
    </row>
    <row r="2187" spans="6:33" x14ac:dyDescent="0.2">
      <c r="F2187" s="610">
        <f t="shared" si="523"/>
        <v>1905</v>
      </c>
      <c r="G2187">
        <f t="shared" si="524"/>
        <v>2176</v>
      </c>
      <c r="H2187" s="612">
        <f t="shared" si="516"/>
        <v>2176</v>
      </c>
      <c r="I2187" s="598">
        <f t="shared" si="517"/>
        <v>0</v>
      </c>
      <c r="J2187" s="598">
        <f t="shared" si="525"/>
        <v>0</v>
      </c>
      <c r="K2187" s="598">
        <f t="shared" si="518"/>
        <v>0</v>
      </c>
      <c r="L2187" s="598">
        <f t="shared" si="519"/>
        <v>0</v>
      </c>
      <c r="M2187" s="598">
        <f t="shared" ref="M2187:M2250" si="526">IF(AND(H2187&gt;$C$7,H2187&lt;$C$8),$C$5,0)</f>
        <v>0</v>
      </c>
      <c r="N2187" s="598">
        <f t="shared" si="520"/>
        <v>0</v>
      </c>
      <c r="V2187" s="598">
        <f t="shared" si="521"/>
        <v>0</v>
      </c>
      <c r="W2187" s="612">
        <f t="shared" si="522"/>
        <v>2176</v>
      </c>
      <c r="X2187" s="610"/>
      <c r="Y2187" s="610"/>
      <c r="AC2187">
        <f t="shared" ref="AC2187:AC2250" si="527">YEAR(H2187)</f>
        <v>1905</v>
      </c>
      <c r="AD2187">
        <f t="shared" ref="AD2187:AD2250" si="528">MONTH(H2187)</f>
        <v>12</v>
      </c>
      <c r="AE2187">
        <f t="shared" ref="AE2187:AE2250" si="529">IF(AND(AD2187&lt;&gt;AD2186,H2186&gt;=$C$6,H2187&lt;=$C$7),$C$11,0)</f>
        <v>0</v>
      </c>
      <c r="AF2187">
        <f>SUM($AE$10:AE2187)</f>
        <v>0</v>
      </c>
      <c r="AG2187">
        <f t="shared" ref="AG2187:AG2250" si="530">IF(G2187&lt;=$C$9,$D$4*IF(H2187&lt;=$C$7,AF2187,0),0)</f>
        <v>0</v>
      </c>
    </row>
    <row r="2188" spans="6:33" x14ac:dyDescent="0.2">
      <c r="F2188" s="610">
        <f t="shared" si="523"/>
        <v>1905</v>
      </c>
      <c r="G2188">
        <f t="shared" si="524"/>
        <v>2177</v>
      </c>
      <c r="H2188" s="612">
        <f t="shared" ref="H2188:H2251" si="531">$C$6+G2188</f>
        <v>2177</v>
      </c>
      <c r="I2188" s="598">
        <f t="shared" ref="I2188:I2251" si="532">IF(H2188&lt;=$C$7,G2188*($C$5/$C$9),0)</f>
        <v>0</v>
      </c>
      <c r="J2188" s="598">
        <f t="shared" si="525"/>
        <v>0</v>
      </c>
      <c r="K2188" s="598">
        <f t="shared" ref="K2188:K2251" si="533">IF(G2188&lt;=$C$9,I2188*$D$4,0)</f>
        <v>0</v>
      </c>
      <c r="L2188" s="598">
        <f t="shared" ref="L2188:L2251" si="534">IF(G2188&lt;=$C$9,$D$4*IF(H2188&lt;=$C$7,J2188,0),0)</f>
        <v>0</v>
      </c>
      <c r="M2188" s="598">
        <f t="shared" si="526"/>
        <v>0</v>
      </c>
      <c r="N2188" s="598">
        <f t="shared" ref="N2188:N2251" si="535">IF(AND(H2188&gt;$C$7,H2188&lt;$C$8),$C$5*$D$4,0)</f>
        <v>0</v>
      </c>
      <c r="V2188" s="598">
        <f t="shared" ref="V2188:V2251" si="536">IF(I2188-I2187+M2188-M2187&lt;0,0,I2188-I2187+M2188-M2187)</f>
        <v>0</v>
      </c>
      <c r="W2188" s="612">
        <f t="shared" ref="W2188:W2251" si="537">H2188</f>
        <v>2177</v>
      </c>
      <c r="X2188" s="610"/>
      <c r="Y2188" s="610"/>
      <c r="AC2188">
        <f t="shared" si="527"/>
        <v>1905</v>
      </c>
      <c r="AD2188">
        <f t="shared" si="528"/>
        <v>12</v>
      </c>
      <c r="AE2188">
        <f t="shared" si="529"/>
        <v>0</v>
      </c>
      <c r="AF2188">
        <f>SUM($AE$10:AE2188)</f>
        <v>0</v>
      </c>
      <c r="AG2188">
        <f t="shared" si="530"/>
        <v>0</v>
      </c>
    </row>
    <row r="2189" spans="6:33" x14ac:dyDescent="0.2">
      <c r="F2189" s="610">
        <f t="shared" ref="F2189:F2252" si="538">YEAR(H2189)</f>
        <v>1905</v>
      </c>
      <c r="G2189">
        <f t="shared" ref="G2189:G2252" si="539">1+G2188</f>
        <v>2178</v>
      </c>
      <c r="H2189" s="612">
        <f t="shared" si="531"/>
        <v>2178</v>
      </c>
      <c r="I2189" s="598">
        <f t="shared" si="532"/>
        <v>0</v>
      </c>
      <c r="J2189" s="598">
        <f t="shared" ref="J2189:J2252" si="540">IF(H2189&lt;=$C$7,$C$5/2,0)</f>
        <v>0</v>
      </c>
      <c r="K2189" s="598">
        <f t="shared" si="533"/>
        <v>0</v>
      </c>
      <c r="L2189" s="598">
        <f t="shared" si="534"/>
        <v>0</v>
      </c>
      <c r="M2189" s="598">
        <f t="shared" si="526"/>
        <v>0</v>
      </c>
      <c r="N2189" s="598">
        <f t="shared" si="535"/>
        <v>0</v>
      </c>
      <c r="V2189" s="598">
        <f t="shared" si="536"/>
        <v>0</v>
      </c>
      <c r="W2189" s="612">
        <f t="shared" si="537"/>
        <v>2178</v>
      </c>
      <c r="X2189" s="610"/>
      <c r="Y2189" s="610"/>
      <c r="AC2189">
        <f t="shared" si="527"/>
        <v>1905</v>
      </c>
      <c r="AD2189">
        <f t="shared" si="528"/>
        <v>12</v>
      </c>
      <c r="AE2189">
        <f t="shared" si="529"/>
        <v>0</v>
      </c>
      <c r="AF2189">
        <f>SUM($AE$10:AE2189)</f>
        <v>0</v>
      </c>
      <c r="AG2189">
        <f t="shared" si="530"/>
        <v>0</v>
      </c>
    </row>
    <row r="2190" spans="6:33" x14ac:dyDescent="0.2">
      <c r="F2190" s="610">
        <f t="shared" si="538"/>
        <v>1905</v>
      </c>
      <c r="G2190">
        <f t="shared" si="539"/>
        <v>2179</v>
      </c>
      <c r="H2190" s="612">
        <f t="shared" si="531"/>
        <v>2179</v>
      </c>
      <c r="I2190" s="598">
        <f t="shared" si="532"/>
        <v>0</v>
      </c>
      <c r="J2190" s="598">
        <f t="shared" si="540"/>
        <v>0</v>
      </c>
      <c r="K2190" s="598">
        <f t="shared" si="533"/>
        <v>0</v>
      </c>
      <c r="L2190" s="598">
        <f t="shared" si="534"/>
        <v>0</v>
      </c>
      <c r="M2190" s="598">
        <f t="shared" si="526"/>
        <v>0</v>
      </c>
      <c r="N2190" s="598">
        <f t="shared" si="535"/>
        <v>0</v>
      </c>
      <c r="V2190" s="598">
        <f t="shared" si="536"/>
        <v>0</v>
      </c>
      <c r="W2190" s="612">
        <f t="shared" si="537"/>
        <v>2179</v>
      </c>
      <c r="X2190" s="610"/>
      <c r="Y2190" s="610"/>
      <c r="AC2190">
        <f t="shared" si="527"/>
        <v>1905</v>
      </c>
      <c r="AD2190">
        <f t="shared" si="528"/>
        <v>12</v>
      </c>
      <c r="AE2190">
        <f t="shared" si="529"/>
        <v>0</v>
      </c>
      <c r="AF2190">
        <f>SUM($AE$10:AE2190)</f>
        <v>0</v>
      </c>
      <c r="AG2190">
        <f t="shared" si="530"/>
        <v>0</v>
      </c>
    </row>
    <row r="2191" spans="6:33" x14ac:dyDescent="0.2">
      <c r="F2191" s="610">
        <f t="shared" si="538"/>
        <v>1905</v>
      </c>
      <c r="G2191">
        <f t="shared" si="539"/>
        <v>2180</v>
      </c>
      <c r="H2191" s="612">
        <f t="shared" si="531"/>
        <v>2180</v>
      </c>
      <c r="I2191" s="598">
        <f t="shared" si="532"/>
        <v>0</v>
      </c>
      <c r="J2191" s="598">
        <f t="shared" si="540"/>
        <v>0</v>
      </c>
      <c r="K2191" s="598">
        <f t="shared" si="533"/>
        <v>0</v>
      </c>
      <c r="L2191" s="598">
        <f t="shared" si="534"/>
        <v>0</v>
      </c>
      <c r="M2191" s="598">
        <f t="shared" si="526"/>
        <v>0</v>
      </c>
      <c r="N2191" s="598">
        <f t="shared" si="535"/>
        <v>0</v>
      </c>
      <c r="V2191" s="598">
        <f t="shared" si="536"/>
        <v>0</v>
      </c>
      <c r="W2191" s="612">
        <f t="shared" si="537"/>
        <v>2180</v>
      </c>
      <c r="X2191" s="610"/>
      <c r="Y2191" s="610"/>
      <c r="AC2191">
        <f t="shared" si="527"/>
        <v>1905</v>
      </c>
      <c r="AD2191">
        <f t="shared" si="528"/>
        <v>12</v>
      </c>
      <c r="AE2191">
        <f t="shared" si="529"/>
        <v>0</v>
      </c>
      <c r="AF2191">
        <f>SUM($AE$10:AE2191)</f>
        <v>0</v>
      </c>
      <c r="AG2191">
        <f t="shared" si="530"/>
        <v>0</v>
      </c>
    </row>
    <row r="2192" spans="6:33" x14ac:dyDescent="0.2">
      <c r="F2192" s="610">
        <f t="shared" si="538"/>
        <v>1905</v>
      </c>
      <c r="G2192">
        <f t="shared" si="539"/>
        <v>2181</v>
      </c>
      <c r="H2192" s="612">
        <f t="shared" si="531"/>
        <v>2181</v>
      </c>
      <c r="I2192" s="598">
        <f t="shared" si="532"/>
        <v>0</v>
      </c>
      <c r="J2192" s="598">
        <f t="shared" si="540"/>
        <v>0</v>
      </c>
      <c r="K2192" s="598">
        <f t="shared" si="533"/>
        <v>0</v>
      </c>
      <c r="L2192" s="598">
        <f t="shared" si="534"/>
        <v>0</v>
      </c>
      <c r="M2192" s="598">
        <f t="shared" si="526"/>
        <v>0</v>
      </c>
      <c r="N2192" s="598">
        <f t="shared" si="535"/>
        <v>0</v>
      </c>
      <c r="V2192" s="598">
        <f t="shared" si="536"/>
        <v>0</v>
      </c>
      <c r="W2192" s="612">
        <f t="shared" si="537"/>
        <v>2181</v>
      </c>
      <c r="X2192" s="610"/>
      <c r="Y2192" s="610"/>
      <c r="AC2192">
        <f t="shared" si="527"/>
        <v>1905</v>
      </c>
      <c r="AD2192">
        <f t="shared" si="528"/>
        <v>12</v>
      </c>
      <c r="AE2192">
        <f t="shared" si="529"/>
        <v>0</v>
      </c>
      <c r="AF2192">
        <f>SUM($AE$10:AE2192)</f>
        <v>0</v>
      </c>
      <c r="AG2192">
        <f t="shared" si="530"/>
        <v>0</v>
      </c>
    </row>
    <row r="2193" spans="6:33" x14ac:dyDescent="0.2">
      <c r="F2193" s="610">
        <f t="shared" si="538"/>
        <v>1905</v>
      </c>
      <c r="G2193">
        <f t="shared" si="539"/>
        <v>2182</v>
      </c>
      <c r="H2193" s="612">
        <f t="shared" si="531"/>
        <v>2182</v>
      </c>
      <c r="I2193" s="598">
        <f t="shared" si="532"/>
        <v>0</v>
      </c>
      <c r="J2193" s="598">
        <f t="shared" si="540"/>
        <v>0</v>
      </c>
      <c r="K2193" s="598">
        <f t="shared" si="533"/>
        <v>0</v>
      </c>
      <c r="L2193" s="598">
        <f t="shared" si="534"/>
        <v>0</v>
      </c>
      <c r="M2193" s="598">
        <f t="shared" si="526"/>
        <v>0</v>
      </c>
      <c r="N2193" s="598">
        <f t="shared" si="535"/>
        <v>0</v>
      </c>
      <c r="V2193" s="598">
        <f t="shared" si="536"/>
        <v>0</v>
      </c>
      <c r="W2193" s="612">
        <f t="shared" si="537"/>
        <v>2182</v>
      </c>
      <c r="X2193" s="610"/>
      <c r="Y2193" s="610"/>
      <c r="AC2193">
        <f t="shared" si="527"/>
        <v>1905</v>
      </c>
      <c r="AD2193">
        <f t="shared" si="528"/>
        <v>12</v>
      </c>
      <c r="AE2193">
        <f t="shared" si="529"/>
        <v>0</v>
      </c>
      <c r="AF2193">
        <f>SUM($AE$10:AE2193)</f>
        <v>0</v>
      </c>
      <c r="AG2193">
        <f t="shared" si="530"/>
        <v>0</v>
      </c>
    </row>
    <row r="2194" spans="6:33" x14ac:dyDescent="0.2">
      <c r="F2194" s="610">
        <f t="shared" si="538"/>
        <v>1905</v>
      </c>
      <c r="G2194">
        <f t="shared" si="539"/>
        <v>2183</v>
      </c>
      <c r="H2194" s="612">
        <f t="shared" si="531"/>
        <v>2183</v>
      </c>
      <c r="I2194" s="598">
        <f t="shared" si="532"/>
        <v>0</v>
      </c>
      <c r="J2194" s="598">
        <f t="shared" si="540"/>
        <v>0</v>
      </c>
      <c r="K2194" s="598">
        <f t="shared" si="533"/>
        <v>0</v>
      </c>
      <c r="L2194" s="598">
        <f t="shared" si="534"/>
        <v>0</v>
      </c>
      <c r="M2194" s="598">
        <f t="shared" si="526"/>
        <v>0</v>
      </c>
      <c r="N2194" s="598">
        <f t="shared" si="535"/>
        <v>0</v>
      </c>
      <c r="V2194" s="598">
        <f t="shared" si="536"/>
        <v>0</v>
      </c>
      <c r="W2194" s="612">
        <f t="shared" si="537"/>
        <v>2183</v>
      </c>
      <c r="X2194" s="610"/>
      <c r="Y2194" s="610"/>
      <c r="AC2194">
        <f t="shared" si="527"/>
        <v>1905</v>
      </c>
      <c r="AD2194">
        <f t="shared" si="528"/>
        <v>12</v>
      </c>
      <c r="AE2194">
        <f t="shared" si="529"/>
        <v>0</v>
      </c>
      <c r="AF2194">
        <f>SUM($AE$10:AE2194)</f>
        <v>0</v>
      </c>
      <c r="AG2194">
        <f t="shared" si="530"/>
        <v>0</v>
      </c>
    </row>
    <row r="2195" spans="6:33" x14ac:dyDescent="0.2">
      <c r="F2195" s="610">
        <f t="shared" si="538"/>
        <v>1905</v>
      </c>
      <c r="G2195">
        <f t="shared" si="539"/>
        <v>2184</v>
      </c>
      <c r="H2195" s="612">
        <f t="shared" si="531"/>
        <v>2184</v>
      </c>
      <c r="I2195" s="598">
        <f t="shared" si="532"/>
        <v>0</v>
      </c>
      <c r="J2195" s="598">
        <f t="shared" si="540"/>
        <v>0</v>
      </c>
      <c r="K2195" s="598">
        <f t="shared" si="533"/>
        <v>0</v>
      </c>
      <c r="L2195" s="598">
        <f t="shared" si="534"/>
        <v>0</v>
      </c>
      <c r="M2195" s="598">
        <f t="shared" si="526"/>
        <v>0</v>
      </c>
      <c r="N2195" s="598">
        <f t="shared" si="535"/>
        <v>0</v>
      </c>
      <c r="V2195" s="598">
        <f t="shared" si="536"/>
        <v>0</v>
      </c>
      <c r="W2195" s="612">
        <f t="shared" si="537"/>
        <v>2184</v>
      </c>
      <c r="X2195" s="610"/>
      <c r="Y2195" s="610"/>
      <c r="AC2195">
        <f t="shared" si="527"/>
        <v>1905</v>
      </c>
      <c r="AD2195">
        <f t="shared" si="528"/>
        <v>12</v>
      </c>
      <c r="AE2195">
        <f t="shared" si="529"/>
        <v>0</v>
      </c>
      <c r="AF2195">
        <f>SUM($AE$10:AE2195)</f>
        <v>0</v>
      </c>
      <c r="AG2195">
        <f t="shared" si="530"/>
        <v>0</v>
      </c>
    </row>
    <row r="2196" spans="6:33" x14ac:dyDescent="0.2">
      <c r="F2196" s="610">
        <f t="shared" si="538"/>
        <v>1905</v>
      </c>
      <c r="G2196">
        <f t="shared" si="539"/>
        <v>2185</v>
      </c>
      <c r="H2196" s="612">
        <f t="shared" si="531"/>
        <v>2185</v>
      </c>
      <c r="I2196" s="598">
        <f t="shared" si="532"/>
        <v>0</v>
      </c>
      <c r="J2196" s="598">
        <f t="shared" si="540"/>
        <v>0</v>
      </c>
      <c r="K2196" s="598">
        <f t="shared" si="533"/>
        <v>0</v>
      </c>
      <c r="L2196" s="598">
        <f t="shared" si="534"/>
        <v>0</v>
      </c>
      <c r="M2196" s="598">
        <f t="shared" si="526"/>
        <v>0</v>
      </c>
      <c r="N2196" s="598">
        <f t="shared" si="535"/>
        <v>0</v>
      </c>
      <c r="V2196" s="598">
        <f t="shared" si="536"/>
        <v>0</v>
      </c>
      <c r="W2196" s="612">
        <f t="shared" si="537"/>
        <v>2185</v>
      </c>
      <c r="X2196" s="610"/>
      <c r="Y2196" s="610"/>
      <c r="AC2196">
        <f t="shared" si="527"/>
        <v>1905</v>
      </c>
      <c r="AD2196">
        <f t="shared" si="528"/>
        <v>12</v>
      </c>
      <c r="AE2196">
        <f t="shared" si="529"/>
        <v>0</v>
      </c>
      <c r="AF2196">
        <f>SUM($AE$10:AE2196)</f>
        <v>0</v>
      </c>
      <c r="AG2196">
        <f t="shared" si="530"/>
        <v>0</v>
      </c>
    </row>
    <row r="2197" spans="6:33" x14ac:dyDescent="0.2">
      <c r="F2197" s="610">
        <f t="shared" si="538"/>
        <v>1905</v>
      </c>
      <c r="G2197">
        <f t="shared" si="539"/>
        <v>2186</v>
      </c>
      <c r="H2197" s="612">
        <f t="shared" si="531"/>
        <v>2186</v>
      </c>
      <c r="I2197" s="598">
        <f t="shared" si="532"/>
        <v>0</v>
      </c>
      <c r="J2197" s="598">
        <f t="shared" si="540"/>
        <v>0</v>
      </c>
      <c r="K2197" s="598">
        <f t="shared" si="533"/>
        <v>0</v>
      </c>
      <c r="L2197" s="598">
        <f t="shared" si="534"/>
        <v>0</v>
      </c>
      <c r="M2197" s="598">
        <f t="shared" si="526"/>
        <v>0</v>
      </c>
      <c r="N2197" s="598">
        <f t="shared" si="535"/>
        <v>0</v>
      </c>
      <c r="V2197" s="598">
        <f t="shared" si="536"/>
        <v>0</v>
      </c>
      <c r="W2197" s="612">
        <f t="shared" si="537"/>
        <v>2186</v>
      </c>
      <c r="X2197" s="610"/>
      <c r="Y2197" s="610"/>
      <c r="AC2197">
        <f t="shared" si="527"/>
        <v>1905</v>
      </c>
      <c r="AD2197">
        <f t="shared" si="528"/>
        <v>12</v>
      </c>
      <c r="AE2197">
        <f t="shared" si="529"/>
        <v>0</v>
      </c>
      <c r="AF2197">
        <f>SUM($AE$10:AE2197)</f>
        <v>0</v>
      </c>
      <c r="AG2197">
        <f t="shared" si="530"/>
        <v>0</v>
      </c>
    </row>
    <row r="2198" spans="6:33" x14ac:dyDescent="0.2">
      <c r="F2198" s="610">
        <f t="shared" si="538"/>
        <v>1905</v>
      </c>
      <c r="G2198">
        <f t="shared" si="539"/>
        <v>2187</v>
      </c>
      <c r="H2198" s="612">
        <f t="shared" si="531"/>
        <v>2187</v>
      </c>
      <c r="I2198" s="598">
        <f t="shared" si="532"/>
        <v>0</v>
      </c>
      <c r="J2198" s="598">
        <f t="shared" si="540"/>
        <v>0</v>
      </c>
      <c r="K2198" s="598">
        <f t="shared" si="533"/>
        <v>0</v>
      </c>
      <c r="L2198" s="598">
        <f t="shared" si="534"/>
        <v>0</v>
      </c>
      <c r="M2198" s="598">
        <f t="shared" si="526"/>
        <v>0</v>
      </c>
      <c r="N2198" s="598">
        <f t="shared" si="535"/>
        <v>0</v>
      </c>
      <c r="V2198" s="598">
        <f t="shared" si="536"/>
        <v>0</v>
      </c>
      <c r="W2198" s="612">
        <f t="shared" si="537"/>
        <v>2187</v>
      </c>
      <c r="X2198" s="610"/>
      <c r="Y2198" s="610"/>
      <c r="AC2198">
        <f t="shared" si="527"/>
        <v>1905</v>
      </c>
      <c r="AD2198">
        <f t="shared" si="528"/>
        <v>12</v>
      </c>
      <c r="AE2198">
        <f t="shared" si="529"/>
        <v>0</v>
      </c>
      <c r="AF2198">
        <f>SUM($AE$10:AE2198)</f>
        <v>0</v>
      </c>
      <c r="AG2198">
        <f t="shared" si="530"/>
        <v>0</v>
      </c>
    </row>
    <row r="2199" spans="6:33" x14ac:dyDescent="0.2">
      <c r="F2199" s="610">
        <f t="shared" si="538"/>
        <v>1905</v>
      </c>
      <c r="G2199">
        <f t="shared" si="539"/>
        <v>2188</v>
      </c>
      <c r="H2199" s="612">
        <f t="shared" si="531"/>
        <v>2188</v>
      </c>
      <c r="I2199" s="598">
        <f t="shared" si="532"/>
        <v>0</v>
      </c>
      <c r="J2199" s="598">
        <f t="shared" si="540"/>
        <v>0</v>
      </c>
      <c r="K2199" s="598">
        <f t="shared" si="533"/>
        <v>0</v>
      </c>
      <c r="L2199" s="598">
        <f t="shared" si="534"/>
        <v>0</v>
      </c>
      <c r="M2199" s="598">
        <f t="shared" si="526"/>
        <v>0</v>
      </c>
      <c r="N2199" s="598">
        <f t="shared" si="535"/>
        <v>0</v>
      </c>
      <c r="V2199" s="598">
        <f t="shared" si="536"/>
        <v>0</v>
      </c>
      <c r="W2199" s="612">
        <f t="shared" si="537"/>
        <v>2188</v>
      </c>
      <c r="X2199" s="610"/>
      <c r="Y2199" s="610"/>
      <c r="AC2199">
        <f t="shared" si="527"/>
        <v>1905</v>
      </c>
      <c r="AD2199">
        <f t="shared" si="528"/>
        <v>12</v>
      </c>
      <c r="AE2199">
        <f t="shared" si="529"/>
        <v>0</v>
      </c>
      <c r="AF2199">
        <f>SUM($AE$10:AE2199)</f>
        <v>0</v>
      </c>
      <c r="AG2199">
        <f t="shared" si="530"/>
        <v>0</v>
      </c>
    </row>
    <row r="2200" spans="6:33" x14ac:dyDescent="0.2">
      <c r="F2200" s="610">
        <f t="shared" si="538"/>
        <v>1905</v>
      </c>
      <c r="G2200">
        <f t="shared" si="539"/>
        <v>2189</v>
      </c>
      <c r="H2200" s="612">
        <f t="shared" si="531"/>
        <v>2189</v>
      </c>
      <c r="I2200" s="598">
        <f t="shared" si="532"/>
        <v>0</v>
      </c>
      <c r="J2200" s="598">
        <f t="shared" si="540"/>
        <v>0</v>
      </c>
      <c r="K2200" s="598">
        <f t="shared" si="533"/>
        <v>0</v>
      </c>
      <c r="L2200" s="598">
        <f t="shared" si="534"/>
        <v>0</v>
      </c>
      <c r="M2200" s="598">
        <f t="shared" si="526"/>
        <v>0</v>
      </c>
      <c r="N2200" s="598">
        <f t="shared" si="535"/>
        <v>0</v>
      </c>
      <c r="V2200" s="598">
        <f t="shared" si="536"/>
        <v>0</v>
      </c>
      <c r="W2200" s="612">
        <f t="shared" si="537"/>
        <v>2189</v>
      </c>
      <c r="X2200" s="610"/>
      <c r="Y2200" s="610"/>
      <c r="AC2200">
        <f t="shared" si="527"/>
        <v>1905</v>
      </c>
      <c r="AD2200">
        <f t="shared" si="528"/>
        <v>12</v>
      </c>
      <c r="AE2200">
        <f t="shared" si="529"/>
        <v>0</v>
      </c>
      <c r="AF2200">
        <f>SUM($AE$10:AE2200)</f>
        <v>0</v>
      </c>
      <c r="AG2200">
        <f t="shared" si="530"/>
        <v>0</v>
      </c>
    </row>
    <row r="2201" spans="6:33" x14ac:dyDescent="0.2">
      <c r="F2201" s="610">
        <f t="shared" si="538"/>
        <v>1905</v>
      </c>
      <c r="G2201">
        <f t="shared" si="539"/>
        <v>2190</v>
      </c>
      <c r="H2201" s="612">
        <f t="shared" si="531"/>
        <v>2190</v>
      </c>
      <c r="I2201" s="598">
        <f t="shared" si="532"/>
        <v>0</v>
      </c>
      <c r="J2201" s="598">
        <f t="shared" si="540"/>
        <v>0</v>
      </c>
      <c r="K2201" s="598">
        <f t="shared" si="533"/>
        <v>0</v>
      </c>
      <c r="L2201" s="598">
        <f t="shared" si="534"/>
        <v>0</v>
      </c>
      <c r="M2201" s="598">
        <f t="shared" si="526"/>
        <v>0</v>
      </c>
      <c r="N2201" s="598">
        <f t="shared" si="535"/>
        <v>0</v>
      </c>
      <c r="V2201" s="598">
        <f t="shared" si="536"/>
        <v>0</v>
      </c>
      <c r="W2201" s="612">
        <f t="shared" si="537"/>
        <v>2190</v>
      </c>
      <c r="X2201" s="610"/>
      <c r="Y2201" s="610"/>
      <c r="AC2201">
        <f t="shared" si="527"/>
        <v>1905</v>
      </c>
      <c r="AD2201">
        <f t="shared" si="528"/>
        <v>12</v>
      </c>
      <c r="AE2201">
        <f t="shared" si="529"/>
        <v>0</v>
      </c>
      <c r="AF2201">
        <f>SUM($AE$10:AE2201)</f>
        <v>0</v>
      </c>
      <c r="AG2201">
        <f t="shared" si="530"/>
        <v>0</v>
      </c>
    </row>
    <row r="2202" spans="6:33" x14ac:dyDescent="0.2">
      <c r="F2202" s="610">
        <f t="shared" si="538"/>
        <v>1905</v>
      </c>
      <c r="G2202">
        <f t="shared" si="539"/>
        <v>2191</v>
      </c>
      <c r="H2202" s="612">
        <f t="shared" si="531"/>
        <v>2191</v>
      </c>
      <c r="I2202" s="598">
        <f t="shared" si="532"/>
        <v>0</v>
      </c>
      <c r="J2202" s="598">
        <f t="shared" si="540"/>
        <v>0</v>
      </c>
      <c r="K2202" s="598">
        <f t="shared" si="533"/>
        <v>0</v>
      </c>
      <c r="L2202" s="598">
        <f t="shared" si="534"/>
        <v>0</v>
      </c>
      <c r="M2202" s="598">
        <f t="shared" si="526"/>
        <v>0</v>
      </c>
      <c r="N2202" s="598">
        <f t="shared" si="535"/>
        <v>0</v>
      </c>
      <c r="V2202" s="598">
        <f t="shared" si="536"/>
        <v>0</v>
      </c>
      <c r="W2202" s="612">
        <f t="shared" si="537"/>
        <v>2191</v>
      </c>
      <c r="X2202" s="610"/>
      <c r="Y2202" s="610"/>
      <c r="AC2202">
        <f t="shared" si="527"/>
        <v>1905</v>
      </c>
      <c r="AD2202">
        <f t="shared" si="528"/>
        <v>12</v>
      </c>
      <c r="AE2202">
        <f t="shared" si="529"/>
        <v>0</v>
      </c>
      <c r="AF2202">
        <f>SUM($AE$10:AE2202)</f>
        <v>0</v>
      </c>
      <c r="AG2202">
        <f t="shared" si="530"/>
        <v>0</v>
      </c>
    </row>
    <row r="2203" spans="6:33" x14ac:dyDescent="0.2">
      <c r="F2203" s="610">
        <f t="shared" si="538"/>
        <v>1905</v>
      </c>
      <c r="G2203">
        <f t="shared" si="539"/>
        <v>2192</v>
      </c>
      <c r="H2203" s="612">
        <f t="shared" si="531"/>
        <v>2192</v>
      </c>
      <c r="I2203" s="598">
        <f t="shared" si="532"/>
        <v>0</v>
      </c>
      <c r="J2203" s="598">
        <f t="shared" si="540"/>
        <v>0</v>
      </c>
      <c r="K2203" s="598">
        <f t="shared" si="533"/>
        <v>0</v>
      </c>
      <c r="L2203" s="598">
        <f t="shared" si="534"/>
        <v>0</v>
      </c>
      <c r="M2203" s="598">
        <f t="shared" si="526"/>
        <v>0</v>
      </c>
      <c r="N2203" s="598">
        <f t="shared" si="535"/>
        <v>0</v>
      </c>
      <c r="V2203" s="598">
        <f t="shared" si="536"/>
        <v>0</v>
      </c>
      <c r="W2203" s="612">
        <f t="shared" si="537"/>
        <v>2192</v>
      </c>
      <c r="X2203" s="610"/>
      <c r="Y2203" s="610"/>
      <c r="AC2203">
        <f t="shared" si="527"/>
        <v>1905</v>
      </c>
      <c r="AD2203">
        <f t="shared" si="528"/>
        <v>12</v>
      </c>
      <c r="AE2203">
        <f t="shared" si="529"/>
        <v>0</v>
      </c>
      <c r="AF2203">
        <f>SUM($AE$10:AE2203)</f>
        <v>0</v>
      </c>
      <c r="AG2203">
        <f t="shared" si="530"/>
        <v>0</v>
      </c>
    </row>
    <row r="2204" spans="6:33" x14ac:dyDescent="0.2">
      <c r="F2204" s="610">
        <f t="shared" si="538"/>
        <v>1906</v>
      </c>
      <c r="G2204">
        <f t="shared" si="539"/>
        <v>2193</v>
      </c>
      <c r="H2204" s="612">
        <f t="shared" si="531"/>
        <v>2193</v>
      </c>
      <c r="I2204" s="598">
        <f t="shared" si="532"/>
        <v>0</v>
      </c>
      <c r="J2204" s="598">
        <f t="shared" si="540"/>
        <v>0</v>
      </c>
      <c r="K2204" s="598">
        <f t="shared" si="533"/>
        <v>0</v>
      </c>
      <c r="L2204" s="598">
        <f t="shared" si="534"/>
        <v>0</v>
      </c>
      <c r="M2204" s="598">
        <f t="shared" si="526"/>
        <v>0</v>
      </c>
      <c r="N2204" s="598">
        <f t="shared" si="535"/>
        <v>0</v>
      </c>
      <c r="V2204" s="598">
        <f t="shared" si="536"/>
        <v>0</v>
      </c>
      <c r="W2204" s="612">
        <f t="shared" si="537"/>
        <v>2193</v>
      </c>
      <c r="X2204" s="610"/>
      <c r="Y2204" s="610"/>
      <c r="AC2204">
        <f t="shared" si="527"/>
        <v>1906</v>
      </c>
      <c r="AD2204">
        <f t="shared" si="528"/>
        <v>1</v>
      </c>
      <c r="AE2204">
        <f t="shared" si="529"/>
        <v>0</v>
      </c>
      <c r="AF2204">
        <f>SUM($AE$10:AE2204)</f>
        <v>0</v>
      </c>
      <c r="AG2204">
        <f t="shared" si="530"/>
        <v>0</v>
      </c>
    </row>
    <row r="2205" spans="6:33" x14ac:dyDescent="0.2">
      <c r="F2205" s="610">
        <f t="shared" si="538"/>
        <v>1906</v>
      </c>
      <c r="G2205">
        <f t="shared" si="539"/>
        <v>2194</v>
      </c>
      <c r="H2205" s="612">
        <f t="shared" si="531"/>
        <v>2194</v>
      </c>
      <c r="I2205" s="598">
        <f t="shared" si="532"/>
        <v>0</v>
      </c>
      <c r="J2205" s="598">
        <f t="shared" si="540"/>
        <v>0</v>
      </c>
      <c r="K2205" s="598">
        <f t="shared" si="533"/>
        <v>0</v>
      </c>
      <c r="L2205" s="598">
        <f t="shared" si="534"/>
        <v>0</v>
      </c>
      <c r="M2205" s="598">
        <f t="shared" si="526"/>
        <v>0</v>
      </c>
      <c r="N2205" s="598">
        <f t="shared" si="535"/>
        <v>0</v>
      </c>
      <c r="V2205" s="598">
        <f t="shared" si="536"/>
        <v>0</v>
      </c>
      <c r="W2205" s="612">
        <f t="shared" si="537"/>
        <v>2194</v>
      </c>
      <c r="X2205" s="610"/>
      <c r="Y2205" s="610"/>
      <c r="AC2205">
        <f t="shared" si="527"/>
        <v>1906</v>
      </c>
      <c r="AD2205">
        <f t="shared" si="528"/>
        <v>1</v>
      </c>
      <c r="AE2205">
        <f t="shared" si="529"/>
        <v>0</v>
      </c>
      <c r="AF2205">
        <f>SUM($AE$10:AE2205)</f>
        <v>0</v>
      </c>
      <c r="AG2205">
        <f t="shared" si="530"/>
        <v>0</v>
      </c>
    </row>
    <row r="2206" spans="6:33" x14ac:dyDescent="0.2">
      <c r="F2206" s="610">
        <f t="shared" si="538"/>
        <v>1906</v>
      </c>
      <c r="G2206">
        <f t="shared" si="539"/>
        <v>2195</v>
      </c>
      <c r="H2206" s="612">
        <f t="shared" si="531"/>
        <v>2195</v>
      </c>
      <c r="I2206" s="598">
        <f t="shared" si="532"/>
        <v>0</v>
      </c>
      <c r="J2206" s="598">
        <f t="shared" si="540"/>
        <v>0</v>
      </c>
      <c r="K2206" s="598">
        <f t="shared" si="533"/>
        <v>0</v>
      </c>
      <c r="L2206" s="598">
        <f t="shared" si="534"/>
        <v>0</v>
      </c>
      <c r="M2206" s="598">
        <f t="shared" si="526"/>
        <v>0</v>
      </c>
      <c r="N2206" s="598">
        <f t="shared" si="535"/>
        <v>0</v>
      </c>
      <c r="V2206" s="598">
        <f t="shared" si="536"/>
        <v>0</v>
      </c>
      <c r="W2206" s="612">
        <f t="shared" si="537"/>
        <v>2195</v>
      </c>
      <c r="X2206" s="610"/>
      <c r="Y2206" s="610"/>
      <c r="AC2206">
        <f t="shared" si="527"/>
        <v>1906</v>
      </c>
      <c r="AD2206">
        <f t="shared" si="528"/>
        <v>1</v>
      </c>
      <c r="AE2206">
        <f t="shared" si="529"/>
        <v>0</v>
      </c>
      <c r="AF2206">
        <f>SUM($AE$10:AE2206)</f>
        <v>0</v>
      </c>
      <c r="AG2206">
        <f t="shared" si="530"/>
        <v>0</v>
      </c>
    </row>
    <row r="2207" spans="6:33" x14ac:dyDescent="0.2">
      <c r="F2207" s="610">
        <f t="shared" si="538"/>
        <v>1906</v>
      </c>
      <c r="G2207">
        <f t="shared" si="539"/>
        <v>2196</v>
      </c>
      <c r="H2207" s="612">
        <f t="shared" si="531"/>
        <v>2196</v>
      </c>
      <c r="I2207" s="598">
        <f t="shared" si="532"/>
        <v>0</v>
      </c>
      <c r="J2207" s="598">
        <f t="shared" si="540"/>
        <v>0</v>
      </c>
      <c r="K2207" s="598">
        <f t="shared" si="533"/>
        <v>0</v>
      </c>
      <c r="L2207" s="598">
        <f t="shared" si="534"/>
        <v>0</v>
      </c>
      <c r="M2207" s="598">
        <f t="shared" si="526"/>
        <v>0</v>
      </c>
      <c r="N2207" s="598">
        <f t="shared" si="535"/>
        <v>0</v>
      </c>
      <c r="V2207" s="598">
        <f t="shared" si="536"/>
        <v>0</v>
      </c>
      <c r="W2207" s="612">
        <f t="shared" si="537"/>
        <v>2196</v>
      </c>
      <c r="X2207" s="610"/>
      <c r="Y2207" s="610"/>
      <c r="AC2207">
        <f t="shared" si="527"/>
        <v>1906</v>
      </c>
      <c r="AD2207">
        <f t="shared" si="528"/>
        <v>1</v>
      </c>
      <c r="AE2207">
        <f t="shared" si="529"/>
        <v>0</v>
      </c>
      <c r="AF2207">
        <f>SUM($AE$10:AE2207)</f>
        <v>0</v>
      </c>
      <c r="AG2207">
        <f t="shared" si="530"/>
        <v>0</v>
      </c>
    </row>
    <row r="2208" spans="6:33" x14ac:dyDescent="0.2">
      <c r="F2208" s="610">
        <f t="shared" si="538"/>
        <v>1906</v>
      </c>
      <c r="G2208">
        <f t="shared" si="539"/>
        <v>2197</v>
      </c>
      <c r="H2208" s="612">
        <f t="shared" si="531"/>
        <v>2197</v>
      </c>
      <c r="I2208" s="598">
        <f t="shared" si="532"/>
        <v>0</v>
      </c>
      <c r="J2208" s="598">
        <f t="shared" si="540"/>
        <v>0</v>
      </c>
      <c r="K2208" s="598">
        <f t="shared" si="533"/>
        <v>0</v>
      </c>
      <c r="L2208" s="598">
        <f t="shared" si="534"/>
        <v>0</v>
      </c>
      <c r="M2208" s="598">
        <f t="shared" si="526"/>
        <v>0</v>
      </c>
      <c r="N2208" s="598">
        <f t="shared" si="535"/>
        <v>0</v>
      </c>
      <c r="V2208" s="598">
        <f t="shared" si="536"/>
        <v>0</v>
      </c>
      <c r="W2208" s="612">
        <f t="shared" si="537"/>
        <v>2197</v>
      </c>
      <c r="X2208" s="610"/>
      <c r="Y2208" s="610"/>
      <c r="AC2208">
        <f t="shared" si="527"/>
        <v>1906</v>
      </c>
      <c r="AD2208">
        <f t="shared" si="528"/>
        <v>1</v>
      </c>
      <c r="AE2208">
        <f t="shared" si="529"/>
        <v>0</v>
      </c>
      <c r="AF2208">
        <f>SUM($AE$10:AE2208)</f>
        <v>0</v>
      </c>
      <c r="AG2208">
        <f t="shared" si="530"/>
        <v>0</v>
      </c>
    </row>
    <row r="2209" spans="6:33" x14ac:dyDescent="0.2">
      <c r="F2209" s="610">
        <f t="shared" si="538"/>
        <v>1906</v>
      </c>
      <c r="G2209">
        <f t="shared" si="539"/>
        <v>2198</v>
      </c>
      <c r="H2209" s="612">
        <f t="shared" si="531"/>
        <v>2198</v>
      </c>
      <c r="I2209" s="598">
        <f t="shared" si="532"/>
        <v>0</v>
      </c>
      <c r="J2209" s="598">
        <f t="shared" si="540"/>
        <v>0</v>
      </c>
      <c r="K2209" s="598">
        <f t="shared" si="533"/>
        <v>0</v>
      </c>
      <c r="L2209" s="598">
        <f t="shared" si="534"/>
        <v>0</v>
      </c>
      <c r="M2209" s="598">
        <f t="shared" si="526"/>
        <v>0</v>
      </c>
      <c r="N2209" s="598">
        <f t="shared" si="535"/>
        <v>0</v>
      </c>
      <c r="V2209" s="598">
        <f t="shared" si="536"/>
        <v>0</v>
      </c>
      <c r="W2209" s="612">
        <f t="shared" si="537"/>
        <v>2198</v>
      </c>
      <c r="X2209" s="610"/>
      <c r="Y2209" s="610"/>
      <c r="AC2209">
        <f t="shared" si="527"/>
        <v>1906</v>
      </c>
      <c r="AD2209">
        <f t="shared" si="528"/>
        <v>1</v>
      </c>
      <c r="AE2209">
        <f t="shared" si="529"/>
        <v>0</v>
      </c>
      <c r="AF2209">
        <f>SUM($AE$10:AE2209)</f>
        <v>0</v>
      </c>
      <c r="AG2209">
        <f t="shared" si="530"/>
        <v>0</v>
      </c>
    </row>
    <row r="2210" spans="6:33" x14ac:dyDescent="0.2">
      <c r="F2210" s="610">
        <f t="shared" si="538"/>
        <v>1906</v>
      </c>
      <c r="G2210">
        <f t="shared" si="539"/>
        <v>2199</v>
      </c>
      <c r="H2210" s="612">
        <f t="shared" si="531"/>
        <v>2199</v>
      </c>
      <c r="I2210" s="598">
        <f t="shared" si="532"/>
        <v>0</v>
      </c>
      <c r="J2210" s="598">
        <f t="shared" si="540"/>
        <v>0</v>
      </c>
      <c r="K2210" s="598">
        <f t="shared" si="533"/>
        <v>0</v>
      </c>
      <c r="L2210" s="598">
        <f t="shared" si="534"/>
        <v>0</v>
      </c>
      <c r="M2210" s="598">
        <f t="shared" si="526"/>
        <v>0</v>
      </c>
      <c r="N2210" s="598">
        <f t="shared" si="535"/>
        <v>0</v>
      </c>
      <c r="V2210" s="598">
        <f t="shared" si="536"/>
        <v>0</v>
      </c>
      <c r="W2210" s="612">
        <f t="shared" si="537"/>
        <v>2199</v>
      </c>
      <c r="X2210" s="610"/>
      <c r="Y2210" s="610"/>
      <c r="AC2210">
        <f t="shared" si="527"/>
        <v>1906</v>
      </c>
      <c r="AD2210">
        <f t="shared" si="528"/>
        <v>1</v>
      </c>
      <c r="AE2210">
        <f t="shared" si="529"/>
        <v>0</v>
      </c>
      <c r="AF2210">
        <f>SUM($AE$10:AE2210)</f>
        <v>0</v>
      </c>
      <c r="AG2210">
        <f t="shared" si="530"/>
        <v>0</v>
      </c>
    </row>
    <row r="2211" spans="6:33" x14ac:dyDescent="0.2">
      <c r="F2211" s="610">
        <f t="shared" si="538"/>
        <v>1906</v>
      </c>
      <c r="G2211">
        <f t="shared" si="539"/>
        <v>2200</v>
      </c>
      <c r="H2211" s="612">
        <f t="shared" si="531"/>
        <v>2200</v>
      </c>
      <c r="I2211" s="598">
        <f t="shared" si="532"/>
        <v>0</v>
      </c>
      <c r="J2211" s="598">
        <f t="shared" si="540"/>
        <v>0</v>
      </c>
      <c r="K2211" s="598">
        <f t="shared" si="533"/>
        <v>0</v>
      </c>
      <c r="L2211" s="598">
        <f t="shared" si="534"/>
        <v>0</v>
      </c>
      <c r="M2211" s="598">
        <f t="shared" si="526"/>
        <v>0</v>
      </c>
      <c r="N2211" s="598">
        <f t="shared" si="535"/>
        <v>0</v>
      </c>
      <c r="V2211" s="598">
        <f t="shared" si="536"/>
        <v>0</v>
      </c>
      <c r="W2211" s="612">
        <f t="shared" si="537"/>
        <v>2200</v>
      </c>
      <c r="X2211" s="610"/>
      <c r="Y2211" s="610"/>
      <c r="AC2211">
        <f t="shared" si="527"/>
        <v>1906</v>
      </c>
      <c r="AD2211">
        <f t="shared" si="528"/>
        <v>1</v>
      </c>
      <c r="AE2211">
        <f t="shared" si="529"/>
        <v>0</v>
      </c>
      <c r="AF2211">
        <f>SUM($AE$10:AE2211)</f>
        <v>0</v>
      </c>
      <c r="AG2211">
        <f t="shared" si="530"/>
        <v>0</v>
      </c>
    </row>
    <row r="2212" spans="6:33" x14ac:dyDescent="0.2">
      <c r="F2212" s="610">
        <f t="shared" si="538"/>
        <v>1906</v>
      </c>
      <c r="G2212">
        <f t="shared" si="539"/>
        <v>2201</v>
      </c>
      <c r="H2212" s="612">
        <f t="shared" si="531"/>
        <v>2201</v>
      </c>
      <c r="I2212" s="598">
        <f t="shared" si="532"/>
        <v>0</v>
      </c>
      <c r="J2212" s="598">
        <f t="shared" si="540"/>
        <v>0</v>
      </c>
      <c r="K2212" s="598">
        <f t="shared" si="533"/>
        <v>0</v>
      </c>
      <c r="L2212" s="598">
        <f t="shared" si="534"/>
        <v>0</v>
      </c>
      <c r="M2212" s="598">
        <f t="shared" si="526"/>
        <v>0</v>
      </c>
      <c r="N2212" s="598">
        <f t="shared" si="535"/>
        <v>0</v>
      </c>
      <c r="V2212" s="598">
        <f t="shared" si="536"/>
        <v>0</v>
      </c>
      <c r="W2212" s="612">
        <f t="shared" si="537"/>
        <v>2201</v>
      </c>
      <c r="X2212" s="610"/>
      <c r="Y2212" s="610"/>
      <c r="AC2212">
        <f t="shared" si="527"/>
        <v>1906</v>
      </c>
      <c r="AD2212">
        <f t="shared" si="528"/>
        <v>1</v>
      </c>
      <c r="AE2212">
        <f t="shared" si="529"/>
        <v>0</v>
      </c>
      <c r="AF2212">
        <f>SUM($AE$10:AE2212)</f>
        <v>0</v>
      </c>
      <c r="AG2212">
        <f t="shared" si="530"/>
        <v>0</v>
      </c>
    </row>
    <row r="2213" spans="6:33" x14ac:dyDescent="0.2">
      <c r="F2213" s="610">
        <f t="shared" si="538"/>
        <v>1906</v>
      </c>
      <c r="G2213">
        <f t="shared" si="539"/>
        <v>2202</v>
      </c>
      <c r="H2213" s="612">
        <f t="shared" si="531"/>
        <v>2202</v>
      </c>
      <c r="I2213" s="598">
        <f t="shared" si="532"/>
        <v>0</v>
      </c>
      <c r="J2213" s="598">
        <f t="shared" si="540"/>
        <v>0</v>
      </c>
      <c r="K2213" s="598">
        <f t="shared" si="533"/>
        <v>0</v>
      </c>
      <c r="L2213" s="598">
        <f t="shared" si="534"/>
        <v>0</v>
      </c>
      <c r="M2213" s="598">
        <f t="shared" si="526"/>
        <v>0</v>
      </c>
      <c r="N2213" s="598">
        <f t="shared" si="535"/>
        <v>0</v>
      </c>
      <c r="V2213" s="598">
        <f t="shared" si="536"/>
        <v>0</v>
      </c>
      <c r="W2213" s="612">
        <f t="shared" si="537"/>
        <v>2202</v>
      </c>
      <c r="X2213" s="610"/>
      <c r="Y2213" s="610"/>
      <c r="AC2213">
        <f t="shared" si="527"/>
        <v>1906</v>
      </c>
      <c r="AD2213">
        <f t="shared" si="528"/>
        <v>1</v>
      </c>
      <c r="AE2213">
        <f t="shared" si="529"/>
        <v>0</v>
      </c>
      <c r="AF2213">
        <f>SUM($AE$10:AE2213)</f>
        <v>0</v>
      </c>
      <c r="AG2213">
        <f t="shared" si="530"/>
        <v>0</v>
      </c>
    </row>
    <row r="2214" spans="6:33" x14ac:dyDescent="0.2">
      <c r="F2214" s="610">
        <f t="shared" si="538"/>
        <v>1906</v>
      </c>
      <c r="G2214">
        <f t="shared" si="539"/>
        <v>2203</v>
      </c>
      <c r="H2214" s="612">
        <f t="shared" si="531"/>
        <v>2203</v>
      </c>
      <c r="I2214" s="598">
        <f t="shared" si="532"/>
        <v>0</v>
      </c>
      <c r="J2214" s="598">
        <f t="shared" si="540"/>
        <v>0</v>
      </c>
      <c r="K2214" s="598">
        <f t="shared" si="533"/>
        <v>0</v>
      </c>
      <c r="L2214" s="598">
        <f t="shared" si="534"/>
        <v>0</v>
      </c>
      <c r="M2214" s="598">
        <f t="shared" si="526"/>
        <v>0</v>
      </c>
      <c r="N2214" s="598">
        <f t="shared" si="535"/>
        <v>0</v>
      </c>
      <c r="V2214" s="598">
        <f t="shared" si="536"/>
        <v>0</v>
      </c>
      <c r="W2214" s="612">
        <f t="shared" si="537"/>
        <v>2203</v>
      </c>
      <c r="X2214" s="610"/>
      <c r="Y2214" s="610"/>
      <c r="AC2214">
        <f t="shared" si="527"/>
        <v>1906</v>
      </c>
      <c r="AD2214">
        <f t="shared" si="528"/>
        <v>1</v>
      </c>
      <c r="AE2214">
        <f t="shared" si="529"/>
        <v>0</v>
      </c>
      <c r="AF2214">
        <f>SUM($AE$10:AE2214)</f>
        <v>0</v>
      </c>
      <c r="AG2214">
        <f t="shared" si="530"/>
        <v>0</v>
      </c>
    </row>
    <row r="2215" spans="6:33" x14ac:dyDescent="0.2">
      <c r="F2215" s="610">
        <f t="shared" si="538"/>
        <v>1906</v>
      </c>
      <c r="G2215">
        <f t="shared" si="539"/>
        <v>2204</v>
      </c>
      <c r="H2215" s="612">
        <f t="shared" si="531"/>
        <v>2204</v>
      </c>
      <c r="I2215" s="598">
        <f t="shared" si="532"/>
        <v>0</v>
      </c>
      <c r="J2215" s="598">
        <f t="shared" si="540"/>
        <v>0</v>
      </c>
      <c r="K2215" s="598">
        <f t="shared" si="533"/>
        <v>0</v>
      </c>
      <c r="L2215" s="598">
        <f t="shared" si="534"/>
        <v>0</v>
      </c>
      <c r="M2215" s="598">
        <f t="shared" si="526"/>
        <v>0</v>
      </c>
      <c r="N2215" s="598">
        <f t="shared" si="535"/>
        <v>0</v>
      </c>
      <c r="V2215" s="598">
        <f t="shared" si="536"/>
        <v>0</v>
      </c>
      <c r="W2215" s="612">
        <f t="shared" si="537"/>
        <v>2204</v>
      </c>
      <c r="X2215" s="610"/>
      <c r="Y2215" s="610"/>
      <c r="AC2215">
        <f t="shared" si="527"/>
        <v>1906</v>
      </c>
      <c r="AD2215">
        <f t="shared" si="528"/>
        <v>1</v>
      </c>
      <c r="AE2215">
        <f t="shared" si="529"/>
        <v>0</v>
      </c>
      <c r="AF2215">
        <f>SUM($AE$10:AE2215)</f>
        <v>0</v>
      </c>
      <c r="AG2215">
        <f t="shared" si="530"/>
        <v>0</v>
      </c>
    </row>
    <row r="2216" spans="6:33" x14ac:dyDescent="0.2">
      <c r="F2216" s="610">
        <f t="shared" si="538"/>
        <v>1906</v>
      </c>
      <c r="G2216">
        <f t="shared" si="539"/>
        <v>2205</v>
      </c>
      <c r="H2216" s="612">
        <f t="shared" si="531"/>
        <v>2205</v>
      </c>
      <c r="I2216" s="598">
        <f t="shared" si="532"/>
        <v>0</v>
      </c>
      <c r="J2216" s="598">
        <f t="shared" si="540"/>
        <v>0</v>
      </c>
      <c r="K2216" s="598">
        <f t="shared" si="533"/>
        <v>0</v>
      </c>
      <c r="L2216" s="598">
        <f t="shared" si="534"/>
        <v>0</v>
      </c>
      <c r="M2216" s="598">
        <f t="shared" si="526"/>
        <v>0</v>
      </c>
      <c r="N2216" s="598">
        <f t="shared" si="535"/>
        <v>0</v>
      </c>
      <c r="V2216" s="598">
        <f t="shared" si="536"/>
        <v>0</v>
      </c>
      <c r="W2216" s="612">
        <f t="shared" si="537"/>
        <v>2205</v>
      </c>
      <c r="X2216" s="610"/>
      <c r="Y2216" s="610"/>
      <c r="AC2216">
        <f t="shared" si="527"/>
        <v>1906</v>
      </c>
      <c r="AD2216">
        <f t="shared" si="528"/>
        <v>1</v>
      </c>
      <c r="AE2216">
        <f t="shared" si="529"/>
        <v>0</v>
      </c>
      <c r="AF2216">
        <f>SUM($AE$10:AE2216)</f>
        <v>0</v>
      </c>
      <c r="AG2216">
        <f t="shared" si="530"/>
        <v>0</v>
      </c>
    </row>
    <row r="2217" spans="6:33" x14ac:dyDescent="0.2">
      <c r="F2217" s="610">
        <f t="shared" si="538"/>
        <v>1906</v>
      </c>
      <c r="G2217">
        <f t="shared" si="539"/>
        <v>2206</v>
      </c>
      <c r="H2217" s="612">
        <f t="shared" si="531"/>
        <v>2206</v>
      </c>
      <c r="I2217" s="598">
        <f t="shared" si="532"/>
        <v>0</v>
      </c>
      <c r="J2217" s="598">
        <f t="shared" si="540"/>
        <v>0</v>
      </c>
      <c r="K2217" s="598">
        <f t="shared" si="533"/>
        <v>0</v>
      </c>
      <c r="L2217" s="598">
        <f t="shared" si="534"/>
        <v>0</v>
      </c>
      <c r="M2217" s="598">
        <f t="shared" si="526"/>
        <v>0</v>
      </c>
      <c r="N2217" s="598">
        <f t="shared" si="535"/>
        <v>0</v>
      </c>
      <c r="V2217" s="598">
        <f t="shared" si="536"/>
        <v>0</v>
      </c>
      <c r="W2217" s="612">
        <f t="shared" si="537"/>
        <v>2206</v>
      </c>
      <c r="X2217" s="610"/>
      <c r="Y2217" s="610"/>
      <c r="AC2217">
        <f t="shared" si="527"/>
        <v>1906</v>
      </c>
      <c r="AD2217">
        <f t="shared" si="528"/>
        <v>1</v>
      </c>
      <c r="AE2217">
        <f t="shared" si="529"/>
        <v>0</v>
      </c>
      <c r="AF2217">
        <f>SUM($AE$10:AE2217)</f>
        <v>0</v>
      </c>
      <c r="AG2217">
        <f t="shared" si="530"/>
        <v>0</v>
      </c>
    </row>
    <row r="2218" spans="6:33" x14ac:dyDescent="0.2">
      <c r="F2218" s="610">
        <f t="shared" si="538"/>
        <v>1906</v>
      </c>
      <c r="G2218">
        <f t="shared" si="539"/>
        <v>2207</v>
      </c>
      <c r="H2218" s="612">
        <f t="shared" si="531"/>
        <v>2207</v>
      </c>
      <c r="I2218" s="598">
        <f t="shared" si="532"/>
        <v>0</v>
      </c>
      <c r="J2218" s="598">
        <f t="shared" si="540"/>
        <v>0</v>
      </c>
      <c r="K2218" s="598">
        <f t="shared" si="533"/>
        <v>0</v>
      </c>
      <c r="L2218" s="598">
        <f t="shared" si="534"/>
        <v>0</v>
      </c>
      <c r="M2218" s="598">
        <f t="shared" si="526"/>
        <v>0</v>
      </c>
      <c r="N2218" s="598">
        <f t="shared" si="535"/>
        <v>0</v>
      </c>
      <c r="V2218" s="598">
        <f t="shared" si="536"/>
        <v>0</v>
      </c>
      <c r="W2218" s="612">
        <f t="shared" si="537"/>
        <v>2207</v>
      </c>
      <c r="X2218" s="610"/>
      <c r="Y2218" s="610"/>
      <c r="AC2218">
        <f t="shared" si="527"/>
        <v>1906</v>
      </c>
      <c r="AD2218">
        <f t="shared" si="528"/>
        <v>1</v>
      </c>
      <c r="AE2218">
        <f t="shared" si="529"/>
        <v>0</v>
      </c>
      <c r="AF2218">
        <f>SUM($AE$10:AE2218)</f>
        <v>0</v>
      </c>
      <c r="AG2218">
        <f t="shared" si="530"/>
        <v>0</v>
      </c>
    </row>
    <row r="2219" spans="6:33" x14ac:dyDescent="0.2">
      <c r="F2219" s="610">
        <f t="shared" si="538"/>
        <v>1906</v>
      </c>
      <c r="G2219">
        <f t="shared" si="539"/>
        <v>2208</v>
      </c>
      <c r="H2219" s="612">
        <f t="shared" si="531"/>
        <v>2208</v>
      </c>
      <c r="I2219" s="598">
        <f t="shared" si="532"/>
        <v>0</v>
      </c>
      <c r="J2219" s="598">
        <f t="shared" si="540"/>
        <v>0</v>
      </c>
      <c r="K2219" s="598">
        <f t="shared" si="533"/>
        <v>0</v>
      </c>
      <c r="L2219" s="598">
        <f t="shared" si="534"/>
        <v>0</v>
      </c>
      <c r="M2219" s="598">
        <f t="shared" si="526"/>
        <v>0</v>
      </c>
      <c r="N2219" s="598">
        <f t="shared" si="535"/>
        <v>0</v>
      </c>
      <c r="V2219" s="598">
        <f t="shared" si="536"/>
        <v>0</v>
      </c>
      <c r="W2219" s="612">
        <f t="shared" si="537"/>
        <v>2208</v>
      </c>
      <c r="X2219" s="610"/>
      <c r="Y2219" s="610"/>
      <c r="AC2219">
        <f t="shared" si="527"/>
        <v>1906</v>
      </c>
      <c r="AD2219">
        <f t="shared" si="528"/>
        <v>1</v>
      </c>
      <c r="AE2219">
        <f t="shared" si="529"/>
        <v>0</v>
      </c>
      <c r="AF2219">
        <f>SUM($AE$10:AE2219)</f>
        <v>0</v>
      </c>
      <c r="AG2219">
        <f t="shared" si="530"/>
        <v>0</v>
      </c>
    </row>
    <row r="2220" spans="6:33" x14ac:dyDescent="0.2">
      <c r="F2220" s="610">
        <f t="shared" si="538"/>
        <v>1906</v>
      </c>
      <c r="G2220">
        <f t="shared" si="539"/>
        <v>2209</v>
      </c>
      <c r="H2220" s="612">
        <f t="shared" si="531"/>
        <v>2209</v>
      </c>
      <c r="I2220" s="598">
        <f t="shared" si="532"/>
        <v>0</v>
      </c>
      <c r="J2220" s="598">
        <f t="shared" si="540"/>
        <v>0</v>
      </c>
      <c r="K2220" s="598">
        <f t="shared" si="533"/>
        <v>0</v>
      </c>
      <c r="L2220" s="598">
        <f t="shared" si="534"/>
        <v>0</v>
      </c>
      <c r="M2220" s="598">
        <f t="shared" si="526"/>
        <v>0</v>
      </c>
      <c r="N2220" s="598">
        <f t="shared" si="535"/>
        <v>0</v>
      </c>
      <c r="V2220" s="598">
        <f t="shared" si="536"/>
        <v>0</v>
      </c>
      <c r="W2220" s="612">
        <f t="shared" si="537"/>
        <v>2209</v>
      </c>
      <c r="X2220" s="610"/>
      <c r="Y2220" s="610"/>
      <c r="AC2220">
        <f t="shared" si="527"/>
        <v>1906</v>
      </c>
      <c r="AD2220">
        <f t="shared" si="528"/>
        <v>1</v>
      </c>
      <c r="AE2220">
        <f t="shared" si="529"/>
        <v>0</v>
      </c>
      <c r="AF2220">
        <f>SUM($AE$10:AE2220)</f>
        <v>0</v>
      </c>
      <c r="AG2220">
        <f t="shared" si="530"/>
        <v>0</v>
      </c>
    </row>
    <row r="2221" spans="6:33" x14ac:dyDescent="0.2">
      <c r="F2221" s="610">
        <f t="shared" si="538"/>
        <v>1906</v>
      </c>
      <c r="G2221">
        <f t="shared" si="539"/>
        <v>2210</v>
      </c>
      <c r="H2221" s="612">
        <f t="shared" si="531"/>
        <v>2210</v>
      </c>
      <c r="I2221" s="598">
        <f t="shared" si="532"/>
        <v>0</v>
      </c>
      <c r="J2221" s="598">
        <f t="shared" si="540"/>
        <v>0</v>
      </c>
      <c r="K2221" s="598">
        <f t="shared" si="533"/>
        <v>0</v>
      </c>
      <c r="L2221" s="598">
        <f t="shared" si="534"/>
        <v>0</v>
      </c>
      <c r="M2221" s="598">
        <f t="shared" si="526"/>
        <v>0</v>
      </c>
      <c r="N2221" s="598">
        <f t="shared" si="535"/>
        <v>0</v>
      </c>
      <c r="V2221" s="598">
        <f t="shared" si="536"/>
        <v>0</v>
      </c>
      <c r="W2221" s="612">
        <f t="shared" si="537"/>
        <v>2210</v>
      </c>
      <c r="X2221" s="610"/>
      <c r="Y2221" s="610"/>
      <c r="AC2221">
        <f t="shared" si="527"/>
        <v>1906</v>
      </c>
      <c r="AD2221">
        <f t="shared" si="528"/>
        <v>1</v>
      </c>
      <c r="AE2221">
        <f t="shared" si="529"/>
        <v>0</v>
      </c>
      <c r="AF2221">
        <f>SUM($AE$10:AE2221)</f>
        <v>0</v>
      </c>
      <c r="AG2221">
        <f t="shared" si="530"/>
        <v>0</v>
      </c>
    </row>
    <row r="2222" spans="6:33" x14ac:dyDescent="0.2">
      <c r="F2222" s="610">
        <f t="shared" si="538"/>
        <v>1906</v>
      </c>
      <c r="G2222">
        <f t="shared" si="539"/>
        <v>2211</v>
      </c>
      <c r="H2222" s="612">
        <f t="shared" si="531"/>
        <v>2211</v>
      </c>
      <c r="I2222" s="598">
        <f t="shared" si="532"/>
        <v>0</v>
      </c>
      <c r="J2222" s="598">
        <f t="shared" si="540"/>
        <v>0</v>
      </c>
      <c r="K2222" s="598">
        <f t="shared" si="533"/>
        <v>0</v>
      </c>
      <c r="L2222" s="598">
        <f t="shared" si="534"/>
        <v>0</v>
      </c>
      <c r="M2222" s="598">
        <f t="shared" si="526"/>
        <v>0</v>
      </c>
      <c r="N2222" s="598">
        <f t="shared" si="535"/>
        <v>0</v>
      </c>
      <c r="V2222" s="598">
        <f t="shared" si="536"/>
        <v>0</v>
      </c>
      <c r="W2222" s="612">
        <f t="shared" si="537"/>
        <v>2211</v>
      </c>
      <c r="X2222" s="610"/>
      <c r="Y2222" s="610"/>
      <c r="AC2222">
        <f t="shared" si="527"/>
        <v>1906</v>
      </c>
      <c r="AD2222">
        <f t="shared" si="528"/>
        <v>1</v>
      </c>
      <c r="AE2222">
        <f t="shared" si="529"/>
        <v>0</v>
      </c>
      <c r="AF2222">
        <f>SUM($AE$10:AE2222)</f>
        <v>0</v>
      </c>
      <c r="AG2222">
        <f t="shared" si="530"/>
        <v>0</v>
      </c>
    </row>
    <row r="2223" spans="6:33" x14ac:dyDescent="0.2">
      <c r="F2223" s="610">
        <f t="shared" si="538"/>
        <v>1906</v>
      </c>
      <c r="G2223">
        <f t="shared" si="539"/>
        <v>2212</v>
      </c>
      <c r="H2223" s="612">
        <f t="shared" si="531"/>
        <v>2212</v>
      </c>
      <c r="I2223" s="598">
        <f t="shared" si="532"/>
        <v>0</v>
      </c>
      <c r="J2223" s="598">
        <f t="shared" si="540"/>
        <v>0</v>
      </c>
      <c r="K2223" s="598">
        <f t="shared" si="533"/>
        <v>0</v>
      </c>
      <c r="L2223" s="598">
        <f t="shared" si="534"/>
        <v>0</v>
      </c>
      <c r="M2223" s="598">
        <f t="shared" si="526"/>
        <v>0</v>
      </c>
      <c r="N2223" s="598">
        <f t="shared" si="535"/>
        <v>0</v>
      </c>
      <c r="V2223" s="598">
        <f t="shared" si="536"/>
        <v>0</v>
      </c>
      <c r="W2223" s="612">
        <f t="shared" si="537"/>
        <v>2212</v>
      </c>
      <c r="X2223" s="610"/>
      <c r="Y2223" s="610"/>
      <c r="AC2223">
        <f t="shared" si="527"/>
        <v>1906</v>
      </c>
      <c r="AD2223">
        <f t="shared" si="528"/>
        <v>1</v>
      </c>
      <c r="AE2223">
        <f t="shared" si="529"/>
        <v>0</v>
      </c>
      <c r="AF2223">
        <f>SUM($AE$10:AE2223)</f>
        <v>0</v>
      </c>
      <c r="AG2223">
        <f t="shared" si="530"/>
        <v>0</v>
      </c>
    </row>
    <row r="2224" spans="6:33" x14ac:dyDescent="0.2">
      <c r="F2224" s="610">
        <f t="shared" si="538"/>
        <v>1906</v>
      </c>
      <c r="G2224">
        <f t="shared" si="539"/>
        <v>2213</v>
      </c>
      <c r="H2224" s="612">
        <f t="shared" si="531"/>
        <v>2213</v>
      </c>
      <c r="I2224" s="598">
        <f t="shared" si="532"/>
        <v>0</v>
      </c>
      <c r="J2224" s="598">
        <f t="shared" si="540"/>
        <v>0</v>
      </c>
      <c r="K2224" s="598">
        <f t="shared" si="533"/>
        <v>0</v>
      </c>
      <c r="L2224" s="598">
        <f t="shared" si="534"/>
        <v>0</v>
      </c>
      <c r="M2224" s="598">
        <f t="shared" si="526"/>
        <v>0</v>
      </c>
      <c r="N2224" s="598">
        <f t="shared" si="535"/>
        <v>0</v>
      </c>
      <c r="V2224" s="598">
        <f t="shared" si="536"/>
        <v>0</v>
      </c>
      <c r="W2224" s="612">
        <f t="shared" si="537"/>
        <v>2213</v>
      </c>
      <c r="X2224" s="610"/>
      <c r="Y2224" s="610"/>
      <c r="AC2224">
        <f t="shared" si="527"/>
        <v>1906</v>
      </c>
      <c r="AD2224">
        <f t="shared" si="528"/>
        <v>1</v>
      </c>
      <c r="AE2224">
        <f t="shared" si="529"/>
        <v>0</v>
      </c>
      <c r="AF2224">
        <f>SUM($AE$10:AE2224)</f>
        <v>0</v>
      </c>
      <c r="AG2224">
        <f t="shared" si="530"/>
        <v>0</v>
      </c>
    </row>
    <row r="2225" spans="6:33" x14ac:dyDescent="0.2">
      <c r="F2225" s="610">
        <f t="shared" si="538"/>
        <v>1906</v>
      </c>
      <c r="G2225">
        <f t="shared" si="539"/>
        <v>2214</v>
      </c>
      <c r="H2225" s="612">
        <f t="shared" si="531"/>
        <v>2214</v>
      </c>
      <c r="I2225" s="598">
        <f t="shared" si="532"/>
        <v>0</v>
      </c>
      <c r="J2225" s="598">
        <f t="shared" si="540"/>
        <v>0</v>
      </c>
      <c r="K2225" s="598">
        <f t="shared" si="533"/>
        <v>0</v>
      </c>
      <c r="L2225" s="598">
        <f t="shared" si="534"/>
        <v>0</v>
      </c>
      <c r="M2225" s="598">
        <f t="shared" si="526"/>
        <v>0</v>
      </c>
      <c r="N2225" s="598">
        <f t="shared" si="535"/>
        <v>0</v>
      </c>
      <c r="V2225" s="598">
        <f t="shared" si="536"/>
        <v>0</v>
      </c>
      <c r="W2225" s="612">
        <f t="shared" si="537"/>
        <v>2214</v>
      </c>
      <c r="X2225" s="610"/>
      <c r="Y2225" s="610"/>
      <c r="AC2225">
        <f t="shared" si="527"/>
        <v>1906</v>
      </c>
      <c r="AD2225">
        <f t="shared" si="528"/>
        <v>1</v>
      </c>
      <c r="AE2225">
        <f t="shared" si="529"/>
        <v>0</v>
      </c>
      <c r="AF2225">
        <f>SUM($AE$10:AE2225)</f>
        <v>0</v>
      </c>
      <c r="AG2225">
        <f t="shared" si="530"/>
        <v>0</v>
      </c>
    </row>
    <row r="2226" spans="6:33" x14ac:dyDescent="0.2">
      <c r="F2226" s="610">
        <f t="shared" si="538"/>
        <v>1906</v>
      </c>
      <c r="G2226">
        <f t="shared" si="539"/>
        <v>2215</v>
      </c>
      <c r="H2226" s="612">
        <f t="shared" si="531"/>
        <v>2215</v>
      </c>
      <c r="I2226" s="598">
        <f t="shared" si="532"/>
        <v>0</v>
      </c>
      <c r="J2226" s="598">
        <f t="shared" si="540"/>
        <v>0</v>
      </c>
      <c r="K2226" s="598">
        <f t="shared" si="533"/>
        <v>0</v>
      </c>
      <c r="L2226" s="598">
        <f t="shared" si="534"/>
        <v>0</v>
      </c>
      <c r="M2226" s="598">
        <f t="shared" si="526"/>
        <v>0</v>
      </c>
      <c r="N2226" s="598">
        <f t="shared" si="535"/>
        <v>0</v>
      </c>
      <c r="V2226" s="598">
        <f t="shared" si="536"/>
        <v>0</v>
      </c>
      <c r="W2226" s="612">
        <f t="shared" si="537"/>
        <v>2215</v>
      </c>
      <c r="X2226" s="610"/>
      <c r="Y2226" s="610"/>
      <c r="AC2226">
        <f t="shared" si="527"/>
        <v>1906</v>
      </c>
      <c r="AD2226">
        <f t="shared" si="528"/>
        <v>1</v>
      </c>
      <c r="AE2226">
        <f t="shared" si="529"/>
        <v>0</v>
      </c>
      <c r="AF2226">
        <f>SUM($AE$10:AE2226)</f>
        <v>0</v>
      </c>
      <c r="AG2226">
        <f t="shared" si="530"/>
        <v>0</v>
      </c>
    </row>
    <row r="2227" spans="6:33" x14ac:dyDescent="0.2">
      <c r="F2227" s="610">
        <f t="shared" si="538"/>
        <v>1906</v>
      </c>
      <c r="G2227">
        <f t="shared" si="539"/>
        <v>2216</v>
      </c>
      <c r="H2227" s="612">
        <f t="shared" si="531"/>
        <v>2216</v>
      </c>
      <c r="I2227" s="598">
        <f t="shared" si="532"/>
        <v>0</v>
      </c>
      <c r="J2227" s="598">
        <f t="shared" si="540"/>
        <v>0</v>
      </c>
      <c r="K2227" s="598">
        <f t="shared" si="533"/>
        <v>0</v>
      </c>
      <c r="L2227" s="598">
        <f t="shared" si="534"/>
        <v>0</v>
      </c>
      <c r="M2227" s="598">
        <f t="shared" si="526"/>
        <v>0</v>
      </c>
      <c r="N2227" s="598">
        <f t="shared" si="535"/>
        <v>0</v>
      </c>
      <c r="V2227" s="598">
        <f t="shared" si="536"/>
        <v>0</v>
      </c>
      <c r="W2227" s="612">
        <f t="shared" si="537"/>
        <v>2216</v>
      </c>
      <c r="X2227" s="610"/>
      <c r="Y2227" s="610"/>
      <c r="AC2227">
        <f t="shared" si="527"/>
        <v>1906</v>
      </c>
      <c r="AD2227">
        <f t="shared" si="528"/>
        <v>1</v>
      </c>
      <c r="AE2227">
        <f t="shared" si="529"/>
        <v>0</v>
      </c>
      <c r="AF2227">
        <f>SUM($AE$10:AE2227)</f>
        <v>0</v>
      </c>
      <c r="AG2227">
        <f t="shared" si="530"/>
        <v>0</v>
      </c>
    </row>
    <row r="2228" spans="6:33" x14ac:dyDescent="0.2">
      <c r="F2228" s="610">
        <f t="shared" si="538"/>
        <v>1906</v>
      </c>
      <c r="G2228">
        <f t="shared" si="539"/>
        <v>2217</v>
      </c>
      <c r="H2228" s="612">
        <f t="shared" si="531"/>
        <v>2217</v>
      </c>
      <c r="I2228" s="598">
        <f t="shared" si="532"/>
        <v>0</v>
      </c>
      <c r="J2228" s="598">
        <f t="shared" si="540"/>
        <v>0</v>
      </c>
      <c r="K2228" s="598">
        <f t="shared" si="533"/>
        <v>0</v>
      </c>
      <c r="L2228" s="598">
        <f t="shared" si="534"/>
        <v>0</v>
      </c>
      <c r="M2228" s="598">
        <f t="shared" si="526"/>
        <v>0</v>
      </c>
      <c r="N2228" s="598">
        <f t="shared" si="535"/>
        <v>0</v>
      </c>
      <c r="V2228" s="598">
        <f t="shared" si="536"/>
        <v>0</v>
      </c>
      <c r="W2228" s="612">
        <f t="shared" si="537"/>
        <v>2217</v>
      </c>
      <c r="X2228" s="610"/>
      <c r="Y2228" s="610"/>
      <c r="AC2228">
        <f t="shared" si="527"/>
        <v>1906</v>
      </c>
      <c r="AD2228">
        <f t="shared" si="528"/>
        <v>1</v>
      </c>
      <c r="AE2228">
        <f t="shared" si="529"/>
        <v>0</v>
      </c>
      <c r="AF2228">
        <f>SUM($AE$10:AE2228)</f>
        <v>0</v>
      </c>
      <c r="AG2228">
        <f t="shared" si="530"/>
        <v>0</v>
      </c>
    </row>
    <row r="2229" spans="6:33" x14ac:dyDescent="0.2">
      <c r="F2229" s="610">
        <f t="shared" si="538"/>
        <v>1906</v>
      </c>
      <c r="G2229">
        <f t="shared" si="539"/>
        <v>2218</v>
      </c>
      <c r="H2229" s="612">
        <f t="shared" si="531"/>
        <v>2218</v>
      </c>
      <c r="I2229" s="598">
        <f t="shared" si="532"/>
        <v>0</v>
      </c>
      <c r="J2229" s="598">
        <f t="shared" si="540"/>
        <v>0</v>
      </c>
      <c r="K2229" s="598">
        <f t="shared" si="533"/>
        <v>0</v>
      </c>
      <c r="L2229" s="598">
        <f t="shared" si="534"/>
        <v>0</v>
      </c>
      <c r="M2229" s="598">
        <f t="shared" si="526"/>
        <v>0</v>
      </c>
      <c r="N2229" s="598">
        <f t="shared" si="535"/>
        <v>0</v>
      </c>
      <c r="V2229" s="598">
        <f t="shared" si="536"/>
        <v>0</v>
      </c>
      <c r="W2229" s="612">
        <f t="shared" si="537"/>
        <v>2218</v>
      </c>
      <c r="X2229" s="610"/>
      <c r="Y2229" s="610"/>
      <c r="AC2229">
        <f t="shared" si="527"/>
        <v>1906</v>
      </c>
      <c r="AD2229">
        <f t="shared" si="528"/>
        <v>1</v>
      </c>
      <c r="AE2229">
        <f t="shared" si="529"/>
        <v>0</v>
      </c>
      <c r="AF2229">
        <f>SUM($AE$10:AE2229)</f>
        <v>0</v>
      </c>
      <c r="AG2229">
        <f t="shared" si="530"/>
        <v>0</v>
      </c>
    </row>
    <row r="2230" spans="6:33" x14ac:dyDescent="0.2">
      <c r="F2230" s="610">
        <f t="shared" si="538"/>
        <v>1906</v>
      </c>
      <c r="G2230">
        <f t="shared" si="539"/>
        <v>2219</v>
      </c>
      <c r="H2230" s="612">
        <f t="shared" si="531"/>
        <v>2219</v>
      </c>
      <c r="I2230" s="598">
        <f t="shared" si="532"/>
        <v>0</v>
      </c>
      <c r="J2230" s="598">
        <f t="shared" si="540"/>
        <v>0</v>
      </c>
      <c r="K2230" s="598">
        <f t="shared" si="533"/>
        <v>0</v>
      </c>
      <c r="L2230" s="598">
        <f t="shared" si="534"/>
        <v>0</v>
      </c>
      <c r="M2230" s="598">
        <f t="shared" si="526"/>
        <v>0</v>
      </c>
      <c r="N2230" s="598">
        <f t="shared" si="535"/>
        <v>0</v>
      </c>
      <c r="V2230" s="598">
        <f t="shared" si="536"/>
        <v>0</v>
      </c>
      <c r="W2230" s="612">
        <f t="shared" si="537"/>
        <v>2219</v>
      </c>
      <c r="X2230" s="610"/>
      <c r="Y2230" s="610"/>
      <c r="AC2230">
        <f t="shared" si="527"/>
        <v>1906</v>
      </c>
      <c r="AD2230">
        <f t="shared" si="528"/>
        <v>1</v>
      </c>
      <c r="AE2230">
        <f t="shared" si="529"/>
        <v>0</v>
      </c>
      <c r="AF2230">
        <f>SUM($AE$10:AE2230)</f>
        <v>0</v>
      </c>
      <c r="AG2230">
        <f t="shared" si="530"/>
        <v>0</v>
      </c>
    </row>
    <row r="2231" spans="6:33" x14ac:dyDescent="0.2">
      <c r="F2231" s="610">
        <f t="shared" si="538"/>
        <v>1906</v>
      </c>
      <c r="G2231">
        <f t="shared" si="539"/>
        <v>2220</v>
      </c>
      <c r="H2231" s="612">
        <f t="shared" si="531"/>
        <v>2220</v>
      </c>
      <c r="I2231" s="598">
        <f t="shared" si="532"/>
        <v>0</v>
      </c>
      <c r="J2231" s="598">
        <f t="shared" si="540"/>
        <v>0</v>
      </c>
      <c r="K2231" s="598">
        <f t="shared" si="533"/>
        <v>0</v>
      </c>
      <c r="L2231" s="598">
        <f t="shared" si="534"/>
        <v>0</v>
      </c>
      <c r="M2231" s="598">
        <f t="shared" si="526"/>
        <v>0</v>
      </c>
      <c r="N2231" s="598">
        <f t="shared" si="535"/>
        <v>0</v>
      </c>
      <c r="V2231" s="598">
        <f t="shared" si="536"/>
        <v>0</v>
      </c>
      <c r="W2231" s="612">
        <f t="shared" si="537"/>
        <v>2220</v>
      </c>
      <c r="X2231" s="610"/>
      <c r="Y2231" s="610"/>
      <c r="AC2231">
        <f t="shared" si="527"/>
        <v>1906</v>
      </c>
      <c r="AD2231">
        <f t="shared" si="528"/>
        <v>1</v>
      </c>
      <c r="AE2231">
        <f t="shared" si="529"/>
        <v>0</v>
      </c>
      <c r="AF2231">
        <f>SUM($AE$10:AE2231)</f>
        <v>0</v>
      </c>
      <c r="AG2231">
        <f t="shared" si="530"/>
        <v>0</v>
      </c>
    </row>
    <row r="2232" spans="6:33" x14ac:dyDescent="0.2">
      <c r="F2232" s="610">
        <f t="shared" si="538"/>
        <v>1906</v>
      </c>
      <c r="G2232">
        <f t="shared" si="539"/>
        <v>2221</v>
      </c>
      <c r="H2232" s="612">
        <f t="shared" si="531"/>
        <v>2221</v>
      </c>
      <c r="I2232" s="598">
        <f t="shared" si="532"/>
        <v>0</v>
      </c>
      <c r="J2232" s="598">
        <f t="shared" si="540"/>
        <v>0</v>
      </c>
      <c r="K2232" s="598">
        <f t="shared" si="533"/>
        <v>0</v>
      </c>
      <c r="L2232" s="598">
        <f t="shared" si="534"/>
        <v>0</v>
      </c>
      <c r="M2232" s="598">
        <f t="shared" si="526"/>
        <v>0</v>
      </c>
      <c r="N2232" s="598">
        <f t="shared" si="535"/>
        <v>0</v>
      </c>
      <c r="V2232" s="598">
        <f t="shared" si="536"/>
        <v>0</v>
      </c>
      <c r="W2232" s="612">
        <f t="shared" si="537"/>
        <v>2221</v>
      </c>
      <c r="X2232" s="610"/>
      <c r="Y2232" s="610"/>
      <c r="AC2232">
        <f t="shared" si="527"/>
        <v>1906</v>
      </c>
      <c r="AD2232">
        <f t="shared" si="528"/>
        <v>1</v>
      </c>
      <c r="AE2232">
        <f t="shared" si="529"/>
        <v>0</v>
      </c>
      <c r="AF2232">
        <f>SUM($AE$10:AE2232)</f>
        <v>0</v>
      </c>
      <c r="AG2232">
        <f t="shared" si="530"/>
        <v>0</v>
      </c>
    </row>
    <row r="2233" spans="6:33" x14ac:dyDescent="0.2">
      <c r="F2233" s="610">
        <f t="shared" si="538"/>
        <v>1906</v>
      </c>
      <c r="G2233">
        <f t="shared" si="539"/>
        <v>2222</v>
      </c>
      <c r="H2233" s="612">
        <f t="shared" si="531"/>
        <v>2222</v>
      </c>
      <c r="I2233" s="598">
        <f t="shared" si="532"/>
        <v>0</v>
      </c>
      <c r="J2233" s="598">
        <f t="shared" si="540"/>
        <v>0</v>
      </c>
      <c r="K2233" s="598">
        <f t="shared" si="533"/>
        <v>0</v>
      </c>
      <c r="L2233" s="598">
        <f t="shared" si="534"/>
        <v>0</v>
      </c>
      <c r="M2233" s="598">
        <f t="shared" si="526"/>
        <v>0</v>
      </c>
      <c r="N2233" s="598">
        <f t="shared" si="535"/>
        <v>0</v>
      </c>
      <c r="V2233" s="598">
        <f t="shared" si="536"/>
        <v>0</v>
      </c>
      <c r="W2233" s="612">
        <f t="shared" si="537"/>
        <v>2222</v>
      </c>
      <c r="X2233" s="610"/>
      <c r="Y2233" s="610"/>
      <c r="AC2233">
        <f t="shared" si="527"/>
        <v>1906</v>
      </c>
      <c r="AD2233">
        <f t="shared" si="528"/>
        <v>1</v>
      </c>
      <c r="AE2233">
        <f t="shared" si="529"/>
        <v>0</v>
      </c>
      <c r="AF2233">
        <f>SUM($AE$10:AE2233)</f>
        <v>0</v>
      </c>
      <c r="AG2233">
        <f t="shared" si="530"/>
        <v>0</v>
      </c>
    </row>
    <row r="2234" spans="6:33" x14ac:dyDescent="0.2">
      <c r="F2234" s="610">
        <f t="shared" si="538"/>
        <v>1906</v>
      </c>
      <c r="G2234">
        <f t="shared" si="539"/>
        <v>2223</v>
      </c>
      <c r="H2234" s="612">
        <f t="shared" si="531"/>
        <v>2223</v>
      </c>
      <c r="I2234" s="598">
        <f t="shared" si="532"/>
        <v>0</v>
      </c>
      <c r="J2234" s="598">
        <f t="shared" si="540"/>
        <v>0</v>
      </c>
      <c r="K2234" s="598">
        <f t="shared" si="533"/>
        <v>0</v>
      </c>
      <c r="L2234" s="598">
        <f t="shared" si="534"/>
        <v>0</v>
      </c>
      <c r="M2234" s="598">
        <f t="shared" si="526"/>
        <v>0</v>
      </c>
      <c r="N2234" s="598">
        <f t="shared" si="535"/>
        <v>0</v>
      </c>
      <c r="V2234" s="598">
        <f t="shared" si="536"/>
        <v>0</v>
      </c>
      <c r="W2234" s="612">
        <f t="shared" si="537"/>
        <v>2223</v>
      </c>
      <c r="X2234" s="610"/>
      <c r="Y2234" s="610"/>
      <c r="AC2234">
        <f t="shared" si="527"/>
        <v>1906</v>
      </c>
      <c r="AD2234">
        <f t="shared" si="528"/>
        <v>1</v>
      </c>
      <c r="AE2234">
        <f t="shared" si="529"/>
        <v>0</v>
      </c>
      <c r="AF2234">
        <f>SUM($AE$10:AE2234)</f>
        <v>0</v>
      </c>
      <c r="AG2234">
        <f t="shared" si="530"/>
        <v>0</v>
      </c>
    </row>
    <row r="2235" spans="6:33" x14ac:dyDescent="0.2">
      <c r="F2235" s="610">
        <f t="shared" si="538"/>
        <v>1906</v>
      </c>
      <c r="G2235">
        <f t="shared" si="539"/>
        <v>2224</v>
      </c>
      <c r="H2235" s="612">
        <f t="shared" si="531"/>
        <v>2224</v>
      </c>
      <c r="I2235" s="598">
        <f t="shared" si="532"/>
        <v>0</v>
      </c>
      <c r="J2235" s="598">
        <f t="shared" si="540"/>
        <v>0</v>
      </c>
      <c r="K2235" s="598">
        <f t="shared" si="533"/>
        <v>0</v>
      </c>
      <c r="L2235" s="598">
        <f t="shared" si="534"/>
        <v>0</v>
      </c>
      <c r="M2235" s="598">
        <f t="shared" si="526"/>
        <v>0</v>
      </c>
      <c r="N2235" s="598">
        <f t="shared" si="535"/>
        <v>0</v>
      </c>
      <c r="V2235" s="598">
        <f t="shared" si="536"/>
        <v>0</v>
      </c>
      <c r="W2235" s="612">
        <f t="shared" si="537"/>
        <v>2224</v>
      </c>
      <c r="X2235" s="610"/>
      <c r="Y2235" s="610"/>
      <c r="AC2235">
        <f t="shared" si="527"/>
        <v>1906</v>
      </c>
      <c r="AD2235">
        <f t="shared" si="528"/>
        <v>2</v>
      </c>
      <c r="AE2235">
        <f t="shared" si="529"/>
        <v>0</v>
      </c>
      <c r="AF2235">
        <f>SUM($AE$10:AE2235)</f>
        <v>0</v>
      </c>
      <c r="AG2235">
        <f t="shared" si="530"/>
        <v>0</v>
      </c>
    </row>
    <row r="2236" spans="6:33" x14ac:dyDescent="0.2">
      <c r="F2236" s="610">
        <f t="shared" si="538"/>
        <v>1906</v>
      </c>
      <c r="G2236">
        <f t="shared" si="539"/>
        <v>2225</v>
      </c>
      <c r="H2236" s="612">
        <f t="shared" si="531"/>
        <v>2225</v>
      </c>
      <c r="I2236" s="598">
        <f t="shared" si="532"/>
        <v>0</v>
      </c>
      <c r="J2236" s="598">
        <f t="shared" si="540"/>
        <v>0</v>
      </c>
      <c r="K2236" s="598">
        <f t="shared" si="533"/>
        <v>0</v>
      </c>
      <c r="L2236" s="598">
        <f t="shared" si="534"/>
        <v>0</v>
      </c>
      <c r="M2236" s="598">
        <f t="shared" si="526"/>
        <v>0</v>
      </c>
      <c r="N2236" s="598">
        <f t="shared" si="535"/>
        <v>0</v>
      </c>
      <c r="V2236" s="598">
        <f t="shared" si="536"/>
        <v>0</v>
      </c>
      <c r="W2236" s="612">
        <f t="shared" si="537"/>
        <v>2225</v>
      </c>
      <c r="X2236" s="610"/>
      <c r="Y2236" s="610"/>
      <c r="AC2236">
        <f t="shared" si="527"/>
        <v>1906</v>
      </c>
      <c r="AD2236">
        <f t="shared" si="528"/>
        <v>2</v>
      </c>
      <c r="AE2236">
        <f t="shared" si="529"/>
        <v>0</v>
      </c>
      <c r="AF2236">
        <f>SUM($AE$10:AE2236)</f>
        <v>0</v>
      </c>
      <c r="AG2236">
        <f t="shared" si="530"/>
        <v>0</v>
      </c>
    </row>
    <row r="2237" spans="6:33" x14ac:dyDescent="0.2">
      <c r="F2237" s="610">
        <f t="shared" si="538"/>
        <v>1906</v>
      </c>
      <c r="G2237">
        <f t="shared" si="539"/>
        <v>2226</v>
      </c>
      <c r="H2237" s="612">
        <f t="shared" si="531"/>
        <v>2226</v>
      </c>
      <c r="I2237" s="598">
        <f t="shared" si="532"/>
        <v>0</v>
      </c>
      <c r="J2237" s="598">
        <f t="shared" si="540"/>
        <v>0</v>
      </c>
      <c r="K2237" s="598">
        <f t="shared" si="533"/>
        <v>0</v>
      </c>
      <c r="L2237" s="598">
        <f t="shared" si="534"/>
        <v>0</v>
      </c>
      <c r="M2237" s="598">
        <f t="shared" si="526"/>
        <v>0</v>
      </c>
      <c r="N2237" s="598">
        <f t="shared" si="535"/>
        <v>0</v>
      </c>
      <c r="V2237" s="598">
        <f t="shared" si="536"/>
        <v>0</v>
      </c>
      <c r="W2237" s="612">
        <f t="shared" si="537"/>
        <v>2226</v>
      </c>
      <c r="X2237" s="610"/>
      <c r="Y2237" s="610"/>
      <c r="AC2237">
        <f t="shared" si="527"/>
        <v>1906</v>
      </c>
      <c r="AD2237">
        <f t="shared" si="528"/>
        <v>2</v>
      </c>
      <c r="AE2237">
        <f t="shared" si="529"/>
        <v>0</v>
      </c>
      <c r="AF2237">
        <f>SUM($AE$10:AE2237)</f>
        <v>0</v>
      </c>
      <c r="AG2237">
        <f t="shared" si="530"/>
        <v>0</v>
      </c>
    </row>
    <row r="2238" spans="6:33" x14ac:dyDescent="0.2">
      <c r="F2238" s="610">
        <f t="shared" si="538"/>
        <v>1906</v>
      </c>
      <c r="G2238">
        <f t="shared" si="539"/>
        <v>2227</v>
      </c>
      <c r="H2238" s="612">
        <f t="shared" si="531"/>
        <v>2227</v>
      </c>
      <c r="I2238" s="598">
        <f t="shared" si="532"/>
        <v>0</v>
      </c>
      <c r="J2238" s="598">
        <f t="shared" si="540"/>
        <v>0</v>
      </c>
      <c r="K2238" s="598">
        <f t="shared" si="533"/>
        <v>0</v>
      </c>
      <c r="L2238" s="598">
        <f t="shared" si="534"/>
        <v>0</v>
      </c>
      <c r="M2238" s="598">
        <f t="shared" si="526"/>
        <v>0</v>
      </c>
      <c r="N2238" s="598">
        <f t="shared" si="535"/>
        <v>0</v>
      </c>
      <c r="V2238" s="598">
        <f t="shared" si="536"/>
        <v>0</v>
      </c>
      <c r="W2238" s="612">
        <f t="shared" si="537"/>
        <v>2227</v>
      </c>
      <c r="X2238" s="610"/>
      <c r="Y2238" s="610"/>
      <c r="AC2238">
        <f t="shared" si="527"/>
        <v>1906</v>
      </c>
      <c r="AD2238">
        <f t="shared" si="528"/>
        <v>2</v>
      </c>
      <c r="AE2238">
        <f t="shared" si="529"/>
        <v>0</v>
      </c>
      <c r="AF2238">
        <f>SUM($AE$10:AE2238)</f>
        <v>0</v>
      </c>
      <c r="AG2238">
        <f t="shared" si="530"/>
        <v>0</v>
      </c>
    </row>
    <row r="2239" spans="6:33" x14ac:dyDescent="0.2">
      <c r="F2239" s="610">
        <f t="shared" si="538"/>
        <v>1906</v>
      </c>
      <c r="G2239">
        <f t="shared" si="539"/>
        <v>2228</v>
      </c>
      <c r="H2239" s="612">
        <f t="shared" si="531"/>
        <v>2228</v>
      </c>
      <c r="I2239" s="598">
        <f t="shared" si="532"/>
        <v>0</v>
      </c>
      <c r="J2239" s="598">
        <f t="shared" si="540"/>
        <v>0</v>
      </c>
      <c r="K2239" s="598">
        <f t="shared" si="533"/>
        <v>0</v>
      </c>
      <c r="L2239" s="598">
        <f t="shared" si="534"/>
        <v>0</v>
      </c>
      <c r="M2239" s="598">
        <f t="shared" si="526"/>
        <v>0</v>
      </c>
      <c r="N2239" s="598">
        <f t="shared" si="535"/>
        <v>0</v>
      </c>
      <c r="V2239" s="598">
        <f t="shared" si="536"/>
        <v>0</v>
      </c>
      <c r="W2239" s="612">
        <f t="shared" si="537"/>
        <v>2228</v>
      </c>
      <c r="X2239" s="610"/>
      <c r="Y2239" s="610"/>
      <c r="AC2239">
        <f t="shared" si="527"/>
        <v>1906</v>
      </c>
      <c r="AD2239">
        <f t="shared" si="528"/>
        <v>2</v>
      </c>
      <c r="AE2239">
        <f t="shared" si="529"/>
        <v>0</v>
      </c>
      <c r="AF2239">
        <f>SUM($AE$10:AE2239)</f>
        <v>0</v>
      </c>
      <c r="AG2239">
        <f t="shared" si="530"/>
        <v>0</v>
      </c>
    </row>
    <row r="2240" spans="6:33" x14ac:dyDescent="0.2">
      <c r="F2240" s="610">
        <f t="shared" si="538"/>
        <v>1906</v>
      </c>
      <c r="G2240">
        <f t="shared" si="539"/>
        <v>2229</v>
      </c>
      <c r="H2240" s="612">
        <f t="shared" si="531"/>
        <v>2229</v>
      </c>
      <c r="I2240" s="598">
        <f t="shared" si="532"/>
        <v>0</v>
      </c>
      <c r="J2240" s="598">
        <f t="shared" si="540"/>
        <v>0</v>
      </c>
      <c r="K2240" s="598">
        <f t="shared" si="533"/>
        <v>0</v>
      </c>
      <c r="L2240" s="598">
        <f t="shared" si="534"/>
        <v>0</v>
      </c>
      <c r="M2240" s="598">
        <f t="shared" si="526"/>
        <v>0</v>
      </c>
      <c r="N2240" s="598">
        <f t="shared" si="535"/>
        <v>0</v>
      </c>
      <c r="V2240" s="598">
        <f t="shared" si="536"/>
        <v>0</v>
      </c>
      <c r="W2240" s="612">
        <f t="shared" si="537"/>
        <v>2229</v>
      </c>
      <c r="X2240" s="610"/>
      <c r="Y2240" s="610"/>
      <c r="AC2240">
        <f t="shared" si="527"/>
        <v>1906</v>
      </c>
      <c r="AD2240">
        <f t="shared" si="528"/>
        <v>2</v>
      </c>
      <c r="AE2240">
        <f t="shared" si="529"/>
        <v>0</v>
      </c>
      <c r="AF2240">
        <f>SUM($AE$10:AE2240)</f>
        <v>0</v>
      </c>
      <c r="AG2240">
        <f t="shared" si="530"/>
        <v>0</v>
      </c>
    </row>
    <row r="2241" spans="6:33" x14ac:dyDescent="0.2">
      <c r="F2241" s="610">
        <f t="shared" si="538"/>
        <v>1906</v>
      </c>
      <c r="G2241">
        <f t="shared" si="539"/>
        <v>2230</v>
      </c>
      <c r="H2241" s="612">
        <f t="shared" si="531"/>
        <v>2230</v>
      </c>
      <c r="I2241" s="598">
        <f t="shared" si="532"/>
        <v>0</v>
      </c>
      <c r="J2241" s="598">
        <f t="shared" si="540"/>
        <v>0</v>
      </c>
      <c r="K2241" s="598">
        <f t="shared" si="533"/>
        <v>0</v>
      </c>
      <c r="L2241" s="598">
        <f t="shared" si="534"/>
        <v>0</v>
      </c>
      <c r="M2241" s="598">
        <f t="shared" si="526"/>
        <v>0</v>
      </c>
      <c r="N2241" s="598">
        <f t="shared" si="535"/>
        <v>0</v>
      </c>
      <c r="V2241" s="598">
        <f t="shared" si="536"/>
        <v>0</v>
      </c>
      <c r="W2241" s="612">
        <f t="shared" si="537"/>
        <v>2230</v>
      </c>
      <c r="X2241" s="610"/>
      <c r="Y2241" s="610"/>
      <c r="AC2241">
        <f t="shared" si="527"/>
        <v>1906</v>
      </c>
      <c r="AD2241">
        <f t="shared" si="528"/>
        <v>2</v>
      </c>
      <c r="AE2241">
        <f t="shared" si="529"/>
        <v>0</v>
      </c>
      <c r="AF2241">
        <f>SUM($AE$10:AE2241)</f>
        <v>0</v>
      </c>
      <c r="AG2241">
        <f t="shared" si="530"/>
        <v>0</v>
      </c>
    </row>
    <row r="2242" spans="6:33" x14ac:dyDescent="0.2">
      <c r="F2242" s="610">
        <f t="shared" si="538"/>
        <v>1906</v>
      </c>
      <c r="G2242">
        <f t="shared" si="539"/>
        <v>2231</v>
      </c>
      <c r="H2242" s="612">
        <f t="shared" si="531"/>
        <v>2231</v>
      </c>
      <c r="I2242" s="598">
        <f t="shared" si="532"/>
        <v>0</v>
      </c>
      <c r="J2242" s="598">
        <f t="shared" si="540"/>
        <v>0</v>
      </c>
      <c r="K2242" s="598">
        <f t="shared" si="533"/>
        <v>0</v>
      </c>
      <c r="L2242" s="598">
        <f t="shared" si="534"/>
        <v>0</v>
      </c>
      <c r="M2242" s="598">
        <f t="shared" si="526"/>
        <v>0</v>
      </c>
      <c r="N2242" s="598">
        <f t="shared" si="535"/>
        <v>0</v>
      </c>
      <c r="V2242" s="598">
        <f t="shared" si="536"/>
        <v>0</v>
      </c>
      <c r="W2242" s="612">
        <f t="shared" si="537"/>
        <v>2231</v>
      </c>
      <c r="X2242" s="610"/>
      <c r="Y2242" s="610"/>
      <c r="AC2242">
        <f t="shared" si="527"/>
        <v>1906</v>
      </c>
      <c r="AD2242">
        <f t="shared" si="528"/>
        <v>2</v>
      </c>
      <c r="AE2242">
        <f t="shared" si="529"/>
        <v>0</v>
      </c>
      <c r="AF2242">
        <f>SUM($AE$10:AE2242)</f>
        <v>0</v>
      </c>
      <c r="AG2242">
        <f t="shared" si="530"/>
        <v>0</v>
      </c>
    </row>
    <row r="2243" spans="6:33" x14ac:dyDescent="0.2">
      <c r="F2243" s="610">
        <f t="shared" si="538"/>
        <v>1906</v>
      </c>
      <c r="G2243">
        <f t="shared" si="539"/>
        <v>2232</v>
      </c>
      <c r="H2243" s="612">
        <f t="shared" si="531"/>
        <v>2232</v>
      </c>
      <c r="I2243" s="598">
        <f t="shared" si="532"/>
        <v>0</v>
      </c>
      <c r="J2243" s="598">
        <f t="shared" si="540"/>
        <v>0</v>
      </c>
      <c r="K2243" s="598">
        <f t="shared" si="533"/>
        <v>0</v>
      </c>
      <c r="L2243" s="598">
        <f t="shared" si="534"/>
        <v>0</v>
      </c>
      <c r="M2243" s="598">
        <f t="shared" si="526"/>
        <v>0</v>
      </c>
      <c r="N2243" s="598">
        <f t="shared" si="535"/>
        <v>0</v>
      </c>
      <c r="V2243" s="598">
        <f t="shared" si="536"/>
        <v>0</v>
      </c>
      <c r="W2243" s="612">
        <f t="shared" si="537"/>
        <v>2232</v>
      </c>
      <c r="X2243" s="610"/>
      <c r="Y2243" s="610"/>
      <c r="AC2243">
        <f t="shared" si="527"/>
        <v>1906</v>
      </c>
      <c r="AD2243">
        <f t="shared" si="528"/>
        <v>2</v>
      </c>
      <c r="AE2243">
        <f t="shared" si="529"/>
        <v>0</v>
      </c>
      <c r="AF2243">
        <f>SUM($AE$10:AE2243)</f>
        <v>0</v>
      </c>
      <c r="AG2243">
        <f t="shared" si="530"/>
        <v>0</v>
      </c>
    </row>
    <row r="2244" spans="6:33" x14ac:dyDescent="0.2">
      <c r="F2244" s="610">
        <f t="shared" si="538"/>
        <v>1906</v>
      </c>
      <c r="G2244">
        <f t="shared" si="539"/>
        <v>2233</v>
      </c>
      <c r="H2244" s="612">
        <f t="shared" si="531"/>
        <v>2233</v>
      </c>
      <c r="I2244" s="598">
        <f t="shared" si="532"/>
        <v>0</v>
      </c>
      <c r="J2244" s="598">
        <f t="shared" si="540"/>
        <v>0</v>
      </c>
      <c r="K2244" s="598">
        <f t="shared" si="533"/>
        <v>0</v>
      </c>
      <c r="L2244" s="598">
        <f t="shared" si="534"/>
        <v>0</v>
      </c>
      <c r="M2244" s="598">
        <f t="shared" si="526"/>
        <v>0</v>
      </c>
      <c r="N2244" s="598">
        <f t="shared" si="535"/>
        <v>0</v>
      </c>
      <c r="V2244" s="598">
        <f t="shared" si="536"/>
        <v>0</v>
      </c>
      <c r="W2244" s="612">
        <f t="shared" si="537"/>
        <v>2233</v>
      </c>
      <c r="X2244" s="610"/>
      <c r="Y2244" s="610"/>
      <c r="AC2244">
        <f t="shared" si="527"/>
        <v>1906</v>
      </c>
      <c r="AD2244">
        <f t="shared" si="528"/>
        <v>2</v>
      </c>
      <c r="AE2244">
        <f t="shared" si="529"/>
        <v>0</v>
      </c>
      <c r="AF2244">
        <f>SUM($AE$10:AE2244)</f>
        <v>0</v>
      </c>
      <c r="AG2244">
        <f t="shared" si="530"/>
        <v>0</v>
      </c>
    </row>
    <row r="2245" spans="6:33" x14ac:dyDescent="0.2">
      <c r="F2245" s="610">
        <f t="shared" si="538"/>
        <v>1906</v>
      </c>
      <c r="G2245">
        <f t="shared" si="539"/>
        <v>2234</v>
      </c>
      <c r="H2245" s="612">
        <f t="shared" si="531"/>
        <v>2234</v>
      </c>
      <c r="I2245" s="598">
        <f t="shared" si="532"/>
        <v>0</v>
      </c>
      <c r="J2245" s="598">
        <f t="shared" si="540"/>
        <v>0</v>
      </c>
      <c r="K2245" s="598">
        <f t="shared" si="533"/>
        <v>0</v>
      </c>
      <c r="L2245" s="598">
        <f t="shared" si="534"/>
        <v>0</v>
      </c>
      <c r="M2245" s="598">
        <f t="shared" si="526"/>
        <v>0</v>
      </c>
      <c r="N2245" s="598">
        <f t="shared" si="535"/>
        <v>0</v>
      </c>
      <c r="V2245" s="598">
        <f t="shared" si="536"/>
        <v>0</v>
      </c>
      <c r="W2245" s="612">
        <f t="shared" si="537"/>
        <v>2234</v>
      </c>
      <c r="X2245" s="610"/>
      <c r="Y2245" s="610"/>
      <c r="AC2245">
        <f t="shared" si="527"/>
        <v>1906</v>
      </c>
      <c r="AD2245">
        <f t="shared" si="528"/>
        <v>2</v>
      </c>
      <c r="AE2245">
        <f t="shared" si="529"/>
        <v>0</v>
      </c>
      <c r="AF2245">
        <f>SUM($AE$10:AE2245)</f>
        <v>0</v>
      </c>
      <c r="AG2245">
        <f t="shared" si="530"/>
        <v>0</v>
      </c>
    </row>
    <row r="2246" spans="6:33" x14ac:dyDescent="0.2">
      <c r="F2246" s="610">
        <f t="shared" si="538"/>
        <v>1906</v>
      </c>
      <c r="G2246">
        <f t="shared" si="539"/>
        <v>2235</v>
      </c>
      <c r="H2246" s="612">
        <f t="shared" si="531"/>
        <v>2235</v>
      </c>
      <c r="I2246" s="598">
        <f t="shared" si="532"/>
        <v>0</v>
      </c>
      <c r="J2246" s="598">
        <f t="shared" si="540"/>
        <v>0</v>
      </c>
      <c r="K2246" s="598">
        <f t="shared" si="533"/>
        <v>0</v>
      </c>
      <c r="L2246" s="598">
        <f t="shared" si="534"/>
        <v>0</v>
      </c>
      <c r="M2246" s="598">
        <f t="shared" si="526"/>
        <v>0</v>
      </c>
      <c r="N2246" s="598">
        <f t="shared" si="535"/>
        <v>0</v>
      </c>
      <c r="V2246" s="598">
        <f t="shared" si="536"/>
        <v>0</v>
      </c>
      <c r="W2246" s="612">
        <f t="shared" si="537"/>
        <v>2235</v>
      </c>
      <c r="X2246" s="610"/>
      <c r="Y2246" s="610"/>
      <c r="AC2246">
        <f t="shared" si="527"/>
        <v>1906</v>
      </c>
      <c r="AD2246">
        <f t="shared" si="528"/>
        <v>2</v>
      </c>
      <c r="AE2246">
        <f t="shared" si="529"/>
        <v>0</v>
      </c>
      <c r="AF2246">
        <f>SUM($AE$10:AE2246)</f>
        <v>0</v>
      </c>
      <c r="AG2246">
        <f t="shared" si="530"/>
        <v>0</v>
      </c>
    </row>
    <row r="2247" spans="6:33" x14ac:dyDescent="0.2">
      <c r="F2247" s="610">
        <f t="shared" si="538"/>
        <v>1906</v>
      </c>
      <c r="G2247">
        <f t="shared" si="539"/>
        <v>2236</v>
      </c>
      <c r="H2247" s="612">
        <f t="shared" si="531"/>
        <v>2236</v>
      </c>
      <c r="I2247" s="598">
        <f t="shared" si="532"/>
        <v>0</v>
      </c>
      <c r="J2247" s="598">
        <f t="shared" si="540"/>
        <v>0</v>
      </c>
      <c r="K2247" s="598">
        <f t="shared" si="533"/>
        <v>0</v>
      </c>
      <c r="L2247" s="598">
        <f t="shared" si="534"/>
        <v>0</v>
      </c>
      <c r="M2247" s="598">
        <f t="shared" si="526"/>
        <v>0</v>
      </c>
      <c r="N2247" s="598">
        <f t="shared" si="535"/>
        <v>0</v>
      </c>
      <c r="V2247" s="598">
        <f t="shared" si="536"/>
        <v>0</v>
      </c>
      <c r="W2247" s="612">
        <f t="shared" si="537"/>
        <v>2236</v>
      </c>
      <c r="X2247" s="610"/>
      <c r="Y2247" s="610"/>
      <c r="AC2247">
        <f t="shared" si="527"/>
        <v>1906</v>
      </c>
      <c r="AD2247">
        <f t="shared" si="528"/>
        <v>2</v>
      </c>
      <c r="AE2247">
        <f t="shared" si="529"/>
        <v>0</v>
      </c>
      <c r="AF2247">
        <f>SUM($AE$10:AE2247)</f>
        <v>0</v>
      </c>
      <c r="AG2247">
        <f t="shared" si="530"/>
        <v>0</v>
      </c>
    </row>
    <row r="2248" spans="6:33" x14ac:dyDescent="0.2">
      <c r="F2248" s="610">
        <f t="shared" si="538"/>
        <v>1906</v>
      </c>
      <c r="G2248">
        <f t="shared" si="539"/>
        <v>2237</v>
      </c>
      <c r="H2248" s="612">
        <f t="shared" si="531"/>
        <v>2237</v>
      </c>
      <c r="I2248" s="598">
        <f t="shared" si="532"/>
        <v>0</v>
      </c>
      <c r="J2248" s="598">
        <f t="shared" si="540"/>
        <v>0</v>
      </c>
      <c r="K2248" s="598">
        <f t="shared" si="533"/>
        <v>0</v>
      </c>
      <c r="L2248" s="598">
        <f t="shared" si="534"/>
        <v>0</v>
      </c>
      <c r="M2248" s="598">
        <f t="shared" si="526"/>
        <v>0</v>
      </c>
      <c r="N2248" s="598">
        <f t="shared" si="535"/>
        <v>0</v>
      </c>
      <c r="V2248" s="598">
        <f t="shared" si="536"/>
        <v>0</v>
      </c>
      <c r="W2248" s="612">
        <f t="shared" si="537"/>
        <v>2237</v>
      </c>
      <c r="X2248" s="610"/>
      <c r="Y2248" s="610"/>
      <c r="AC2248">
        <f t="shared" si="527"/>
        <v>1906</v>
      </c>
      <c r="AD2248">
        <f t="shared" si="528"/>
        <v>2</v>
      </c>
      <c r="AE2248">
        <f t="shared" si="529"/>
        <v>0</v>
      </c>
      <c r="AF2248">
        <f>SUM($AE$10:AE2248)</f>
        <v>0</v>
      </c>
      <c r="AG2248">
        <f t="shared" si="530"/>
        <v>0</v>
      </c>
    </row>
    <row r="2249" spans="6:33" x14ac:dyDescent="0.2">
      <c r="F2249" s="610">
        <f t="shared" si="538"/>
        <v>1906</v>
      </c>
      <c r="G2249">
        <f t="shared" si="539"/>
        <v>2238</v>
      </c>
      <c r="H2249" s="612">
        <f t="shared" si="531"/>
        <v>2238</v>
      </c>
      <c r="I2249" s="598">
        <f t="shared" si="532"/>
        <v>0</v>
      </c>
      <c r="J2249" s="598">
        <f t="shared" si="540"/>
        <v>0</v>
      </c>
      <c r="K2249" s="598">
        <f t="shared" si="533"/>
        <v>0</v>
      </c>
      <c r="L2249" s="598">
        <f t="shared" si="534"/>
        <v>0</v>
      </c>
      <c r="M2249" s="598">
        <f t="shared" si="526"/>
        <v>0</v>
      </c>
      <c r="N2249" s="598">
        <f t="shared" si="535"/>
        <v>0</v>
      </c>
      <c r="V2249" s="598">
        <f t="shared" si="536"/>
        <v>0</v>
      </c>
      <c r="W2249" s="612">
        <f t="shared" si="537"/>
        <v>2238</v>
      </c>
      <c r="X2249" s="610"/>
      <c r="Y2249" s="610"/>
      <c r="AC2249">
        <f t="shared" si="527"/>
        <v>1906</v>
      </c>
      <c r="AD2249">
        <f t="shared" si="528"/>
        <v>2</v>
      </c>
      <c r="AE2249">
        <f t="shared" si="529"/>
        <v>0</v>
      </c>
      <c r="AF2249">
        <f>SUM($AE$10:AE2249)</f>
        <v>0</v>
      </c>
      <c r="AG2249">
        <f t="shared" si="530"/>
        <v>0</v>
      </c>
    </row>
    <row r="2250" spans="6:33" x14ac:dyDescent="0.2">
      <c r="F2250" s="610">
        <f t="shared" si="538"/>
        <v>1906</v>
      </c>
      <c r="G2250">
        <f t="shared" si="539"/>
        <v>2239</v>
      </c>
      <c r="H2250" s="612">
        <f t="shared" si="531"/>
        <v>2239</v>
      </c>
      <c r="I2250" s="598">
        <f t="shared" si="532"/>
        <v>0</v>
      </c>
      <c r="J2250" s="598">
        <f t="shared" si="540"/>
        <v>0</v>
      </c>
      <c r="K2250" s="598">
        <f t="shared" si="533"/>
        <v>0</v>
      </c>
      <c r="L2250" s="598">
        <f t="shared" si="534"/>
        <v>0</v>
      </c>
      <c r="M2250" s="598">
        <f t="shared" si="526"/>
        <v>0</v>
      </c>
      <c r="N2250" s="598">
        <f t="shared" si="535"/>
        <v>0</v>
      </c>
      <c r="V2250" s="598">
        <f t="shared" si="536"/>
        <v>0</v>
      </c>
      <c r="W2250" s="612">
        <f t="shared" si="537"/>
        <v>2239</v>
      </c>
      <c r="X2250" s="610"/>
      <c r="Y2250" s="610"/>
      <c r="AC2250">
        <f t="shared" si="527"/>
        <v>1906</v>
      </c>
      <c r="AD2250">
        <f t="shared" si="528"/>
        <v>2</v>
      </c>
      <c r="AE2250">
        <f t="shared" si="529"/>
        <v>0</v>
      </c>
      <c r="AF2250">
        <f>SUM($AE$10:AE2250)</f>
        <v>0</v>
      </c>
      <c r="AG2250">
        <f t="shared" si="530"/>
        <v>0</v>
      </c>
    </row>
    <row r="2251" spans="6:33" x14ac:dyDescent="0.2">
      <c r="F2251" s="610">
        <f t="shared" si="538"/>
        <v>1906</v>
      </c>
      <c r="G2251">
        <f t="shared" si="539"/>
        <v>2240</v>
      </c>
      <c r="H2251" s="612">
        <f t="shared" si="531"/>
        <v>2240</v>
      </c>
      <c r="I2251" s="598">
        <f t="shared" si="532"/>
        <v>0</v>
      </c>
      <c r="J2251" s="598">
        <f t="shared" si="540"/>
        <v>0</v>
      </c>
      <c r="K2251" s="598">
        <f t="shared" si="533"/>
        <v>0</v>
      </c>
      <c r="L2251" s="598">
        <f t="shared" si="534"/>
        <v>0</v>
      </c>
      <c r="M2251" s="598">
        <f t="shared" ref="M2251:M2263" si="541">IF(AND(H2251&gt;$C$7,H2251&lt;$C$8),$C$5,0)</f>
        <v>0</v>
      </c>
      <c r="N2251" s="598">
        <f t="shared" si="535"/>
        <v>0</v>
      </c>
      <c r="V2251" s="598">
        <f t="shared" si="536"/>
        <v>0</v>
      </c>
      <c r="W2251" s="612">
        <f t="shared" si="537"/>
        <v>2240</v>
      </c>
      <c r="X2251" s="610"/>
      <c r="Y2251" s="610"/>
      <c r="AC2251">
        <f t="shared" ref="AC2251:AC2263" si="542">YEAR(H2251)</f>
        <v>1906</v>
      </c>
      <c r="AD2251">
        <f t="shared" ref="AD2251:AD2263" si="543">MONTH(H2251)</f>
        <v>2</v>
      </c>
      <c r="AE2251">
        <f t="shared" ref="AE2251:AE2263" si="544">IF(AND(AD2251&lt;&gt;AD2250,H2250&gt;=$C$6,H2251&lt;=$C$7),$C$11,0)</f>
        <v>0</v>
      </c>
      <c r="AF2251">
        <f>SUM($AE$10:AE2251)</f>
        <v>0</v>
      </c>
      <c r="AG2251">
        <f t="shared" ref="AG2251:AG2263" si="545">IF(G2251&lt;=$C$9,$D$4*IF(H2251&lt;=$C$7,AF2251,0),0)</f>
        <v>0</v>
      </c>
    </row>
    <row r="2252" spans="6:33" x14ac:dyDescent="0.2">
      <c r="F2252" s="610">
        <f t="shared" si="538"/>
        <v>1906</v>
      </c>
      <c r="G2252">
        <f t="shared" si="539"/>
        <v>2241</v>
      </c>
      <c r="H2252" s="612">
        <f t="shared" ref="H2252:H2263" si="546">$C$6+G2252</f>
        <v>2241</v>
      </c>
      <c r="I2252" s="598">
        <f t="shared" ref="I2252:I2263" si="547">IF(H2252&lt;=$C$7,G2252*($C$5/$C$9),0)</f>
        <v>0</v>
      </c>
      <c r="J2252" s="598">
        <f t="shared" si="540"/>
        <v>0</v>
      </c>
      <c r="K2252" s="598">
        <f t="shared" ref="K2252:K2263" si="548">IF(G2252&lt;=$C$9,I2252*$D$4,0)</f>
        <v>0</v>
      </c>
      <c r="L2252" s="598">
        <f t="shared" ref="L2252:L2263" si="549">IF(G2252&lt;=$C$9,$D$4*IF(H2252&lt;=$C$7,J2252,0),0)</f>
        <v>0</v>
      </c>
      <c r="M2252" s="598">
        <f t="shared" si="541"/>
        <v>0</v>
      </c>
      <c r="N2252" s="598">
        <f t="shared" ref="N2252:N2263" si="550">IF(AND(H2252&gt;$C$7,H2252&lt;$C$8),$C$5*$D$4,0)</f>
        <v>0</v>
      </c>
      <c r="V2252" s="598">
        <f t="shared" ref="V2252:V2263" si="551">IF(I2252-I2251+M2252-M2251&lt;0,0,I2252-I2251+M2252-M2251)</f>
        <v>0</v>
      </c>
      <c r="W2252" s="612">
        <f t="shared" ref="W2252:W2263" si="552">H2252</f>
        <v>2241</v>
      </c>
      <c r="X2252" s="610"/>
      <c r="Y2252" s="610"/>
      <c r="AC2252">
        <f t="shared" si="542"/>
        <v>1906</v>
      </c>
      <c r="AD2252">
        <f t="shared" si="543"/>
        <v>2</v>
      </c>
      <c r="AE2252">
        <f t="shared" si="544"/>
        <v>0</v>
      </c>
      <c r="AF2252">
        <f>SUM($AE$10:AE2252)</f>
        <v>0</v>
      </c>
      <c r="AG2252">
        <f t="shared" si="545"/>
        <v>0</v>
      </c>
    </row>
    <row r="2253" spans="6:33" x14ac:dyDescent="0.2">
      <c r="F2253" s="610">
        <f t="shared" ref="F2253:F2263" si="553">YEAR(H2253)</f>
        <v>1906</v>
      </c>
      <c r="G2253">
        <f t="shared" ref="G2253:G2263" si="554">1+G2252</f>
        <v>2242</v>
      </c>
      <c r="H2253" s="612">
        <f t="shared" si="546"/>
        <v>2242</v>
      </c>
      <c r="I2253" s="598">
        <f t="shared" si="547"/>
        <v>0</v>
      </c>
      <c r="J2253" s="598">
        <f t="shared" ref="J2253:J2263" si="555">IF(H2253&lt;=$C$7,$C$5/2,0)</f>
        <v>0</v>
      </c>
      <c r="K2253" s="598">
        <f t="shared" si="548"/>
        <v>0</v>
      </c>
      <c r="L2253" s="598">
        <f t="shared" si="549"/>
        <v>0</v>
      </c>
      <c r="M2253" s="598">
        <f t="shared" si="541"/>
        <v>0</v>
      </c>
      <c r="N2253" s="598">
        <f t="shared" si="550"/>
        <v>0</v>
      </c>
      <c r="V2253" s="598">
        <f t="shared" si="551"/>
        <v>0</v>
      </c>
      <c r="W2253" s="612">
        <f t="shared" si="552"/>
        <v>2242</v>
      </c>
      <c r="X2253" s="610"/>
      <c r="Y2253" s="610"/>
      <c r="AC2253">
        <f t="shared" si="542"/>
        <v>1906</v>
      </c>
      <c r="AD2253">
        <f t="shared" si="543"/>
        <v>2</v>
      </c>
      <c r="AE2253">
        <f t="shared" si="544"/>
        <v>0</v>
      </c>
      <c r="AF2253">
        <f>SUM($AE$10:AE2253)</f>
        <v>0</v>
      </c>
      <c r="AG2253">
        <f t="shared" si="545"/>
        <v>0</v>
      </c>
    </row>
    <row r="2254" spans="6:33" x14ac:dyDescent="0.2">
      <c r="F2254" s="610">
        <f t="shared" si="553"/>
        <v>1906</v>
      </c>
      <c r="G2254">
        <f t="shared" si="554"/>
        <v>2243</v>
      </c>
      <c r="H2254" s="612">
        <f t="shared" si="546"/>
        <v>2243</v>
      </c>
      <c r="I2254" s="598">
        <f t="shared" si="547"/>
        <v>0</v>
      </c>
      <c r="J2254" s="598">
        <f t="shared" si="555"/>
        <v>0</v>
      </c>
      <c r="K2254" s="598">
        <f t="shared" si="548"/>
        <v>0</v>
      </c>
      <c r="L2254" s="598">
        <f t="shared" si="549"/>
        <v>0</v>
      </c>
      <c r="M2254" s="598">
        <f t="shared" si="541"/>
        <v>0</v>
      </c>
      <c r="N2254" s="598">
        <f t="shared" si="550"/>
        <v>0</v>
      </c>
      <c r="V2254" s="598">
        <f t="shared" si="551"/>
        <v>0</v>
      </c>
      <c r="W2254" s="612">
        <f t="shared" si="552"/>
        <v>2243</v>
      </c>
      <c r="X2254" s="610"/>
      <c r="Y2254" s="610"/>
      <c r="AC2254">
        <f t="shared" si="542"/>
        <v>1906</v>
      </c>
      <c r="AD2254">
        <f t="shared" si="543"/>
        <v>2</v>
      </c>
      <c r="AE2254">
        <f t="shared" si="544"/>
        <v>0</v>
      </c>
      <c r="AF2254">
        <f>SUM($AE$10:AE2254)</f>
        <v>0</v>
      </c>
      <c r="AG2254">
        <f t="shared" si="545"/>
        <v>0</v>
      </c>
    </row>
    <row r="2255" spans="6:33" x14ac:dyDescent="0.2">
      <c r="F2255" s="610">
        <f t="shared" si="553"/>
        <v>1906</v>
      </c>
      <c r="G2255">
        <f t="shared" si="554"/>
        <v>2244</v>
      </c>
      <c r="H2255" s="612">
        <f t="shared" si="546"/>
        <v>2244</v>
      </c>
      <c r="I2255" s="598">
        <f t="shared" si="547"/>
        <v>0</v>
      </c>
      <c r="J2255" s="598">
        <f t="shared" si="555"/>
        <v>0</v>
      </c>
      <c r="K2255" s="598">
        <f t="shared" si="548"/>
        <v>0</v>
      </c>
      <c r="L2255" s="598">
        <f t="shared" si="549"/>
        <v>0</v>
      </c>
      <c r="M2255" s="598">
        <f t="shared" si="541"/>
        <v>0</v>
      </c>
      <c r="N2255" s="598">
        <f t="shared" si="550"/>
        <v>0</v>
      </c>
      <c r="V2255" s="598">
        <f t="shared" si="551"/>
        <v>0</v>
      </c>
      <c r="W2255" s="612">
        <f t="shared" si="552"/>
        <v>2244</v>
      </c>
      <c r="X2255" s="610"/>
      <c r="Y2255" s="610"/>
      <c r="AC2255">
        <f t="shared" si="542"/>
        <v>1906</v>
      </c>
      <c r="AD2255">
        <f t="shared" si="543"/>
        <v>2</v>
      </c>
      <c r="AE2255">
        <f t="shared" si="544"/>
        <v>0</v>
      </c>
      <c r="AF2255">
        <f>SUM($AE$10:AE2255)</f>
        <v>0</v>
      </c>
      <c r="AG2255">
        <f t="shared" si="545"/>
        <v>0</v>
      </c>
    </row>
    <row r="2256" spans="6:33" x14ac:dyDescent="0.2">
      <c r="F2256" s="610">
        <f t="shared" si="553"/>
        <v>1906</v>
      </c>
      <c r="G2256">
        <f t="shared" si="554"/>
        <v>2245</v>
      </c>
      <c r="H2256" s="612">
        <f t="shared" si="546"/>
        <v>2245</v>
      </c>
      <c r="I2256" s="598">
        <f t="shared" si="547"/>
        <v>0</v>
      </c>
      <c r="J2256" s="598">
        <f t="shared" si="555"/>
        <v>0</v>
      </c>
      <c r="K2256" s="598">
        <f t="shared" si="548"/>
        <v>0</v>
      </c>
      <c r="L2256" s="598">
        <f t="shared" si="549"/>
        <v>0</v>
      </c>
      <c r="M2256" s="598">
        <f t="shared" si="541"/>
        <v>0</v>
      </c>
      <c r="N2256" s="598">
        <f t="shared" si="550"/>
        <v>0</v>
      </c>
      <c r="V2256" s="598">
        <f t="shared" si="551"/>
        <v>0</v>
      </c>
      <c r="W2256" s="612">
        <f t="shared" si="552"/>
        <v>2245</v>
      </c>
      <c r="X2256" s="610"/>
      <c r="Y2256" s="610"/>
      <c r="AC2256">
        <f t="shared" si="542"/>
        <v>1906</v>
      </c>
      <c r="AD2256">
        <f t="shared" si="543"/>
        <v>2</v>
      </c>
      <c r="AE2256">
        <f t="shared" si="544"/>
        <v>0</v>
      </c>
      <c r="AF2256">
        <f>SUM($AE$10:AE2256)</f>
        <v>0</v>
      </c>
      <c r="AG2256">
        <f t="shared" si="545"/>
        <v>0</v>
      </c>
    </row>
    <row r="2257" spans="6:33" x14ac:dyDescent="0.2">
      <c r="F2257" s="610">
        <f t="shared" si="553"/>
        <v>1906</v>
      </c>
      <c r="G2257">
        <f t="shared" si="554"/>
        <v>2246</v>
      </c>
      <c r="H2257" s="612">
        <f t="shared" si="546"/>
        <v>2246</v>
      </c>
      <c r="I2257" s="598">
        <f t="shared" si="547"/>
        <v>0</v>
      </c>
      <c r="J2257" s="598">
        <f t="shared" si="555"/>
        <v>0</v>
      </c>
      <c r="K2257" s="598">
        <f t="shared" si="548"/>
        <v>0</v>
      </c>
      <c r="L2257" s="598">
        <f t="shared" si="549"/>
        <v>0</v>
      </c>
      <c r="M2257" s="598">
        <f t="shared" si="541"/>
        <v>0</v>
      </c>
      <c r="N2257" s="598">
        <f t="shared" si="550"/>
        <v>0</v>
      </c>
      <c r="V2257" s="598">
        <f t="shared" si="551"/>
        <v>0</v>
      </c>
      <c r="W2257" s="612">
        <f t="shared" si="552"/>
        <v>2246</v>
      </c>
      <c r="X2257" s="610"/>
      <c r="Y2257" s="610"/>
      <c r="AC2257">
        <f t="shared" si="542"/>
        <v>1906</v>
      </c>
      <c r="AD2257">
        <f t="shared" si="543"/>
        <v>2</v>
      </c>
      <c r="AE2257">
        <f t="shared" si="544"/>
        <v>0</v>
      </c>
      <c r="AF2257">
        <f>SUM($AE$10:AE2257)</f>
        <v>0</v>
      </c>
      <c r="AG2257">
        <f t="shared" si="545"/>
        <v>0</v>
      </c>
    </row>
    <row r="2258" spans="6:33" x14ac:dyDescent="0.2">
      <c r="F2258" s="610">
        <f t="shared" si="553"/>
        <v>1906</v>
      </c>
      <c r="G2258">
        <f t="shared" si="554"/>
        <v>2247</v>
      </c>
      <c r="H2258" s="612">
        <f t="shared" si="546"/>
        <v>2247</v>
      </c>
      <c r="I2258" s="598">
        <f t="shared" si="547"/>
        <v>0</v>
      </c>
      <c r="J2258" s="598">
        <f t="shared" si="555"/>
        <v>0</v>
      </c>
      <c r="K2258" s="598">
        <f t="shared" si="548"/>
        <v>0</v>
      </c>
      <c r="L2258" s="598">
        <f t="shared" si="549"/>
        <v>0</v>
      </c>
      <c r="M2258" s="598">
        <f t="shared" si="541"/>
        <v>0</v>
      </c>
      <c r="N2258" s="598">
        <f t="shared" si="550"/>
        <v>0</v>
      </c>
      <c r="V2258" s="598">
        <f t="shared" si="551"/>
        <v>0</v>
      </c>
      <c r="W2258" s="612">
        <f t="shared" si="552"/>
        <v>2247</v>
      </c>
      <c r="X2258" s="610"/>
      <c r="Y2258" s="610"/>
      <c r="AC2258">
        <f t="shared" si="542"/>
        <v>1906</v>
      </c>
      <c r="AD2258">
        <f t="shared" si="543"/>
        <v>2</v>
      </c>
      <c r="AE2258">
        <f t="shared" si="544"/>
        <v>0</v>
      </c>
      <c r="AF2258">
        <f>SUM($AE$10:AE2258)</f>
        <v>0</v>
      </c>
      <c r="AG2258">
        <f t="shared" si="545"/>
        <v>0</v>
      </c>
    </row>
    <row r="2259" spans="6:33" x14ac:dyDescent="0.2">
      <c r="F2259" s="610">
        <f t="shared" si="553"/>
        <v>1906</v>
      </c>
      <c r="G2259">
        <f t="shared" si="554"/>
        <v>2248</v>
      </c>
      <c r="H2259" s="612">
        <f t="shared" si="546"/>
        <v>2248</v>
      </c>
      <c r="I2259" s="598">
        <f t="shared" si="547"/>
        <v>0</v>
      </c>
      <c r="J2259" s="598">
        <f t="shared" si="555"/>
        <v>0</v>
      </c>
      <c r="K2259" s="598">
        <f t="shared" si="548"/>
        <v>0</v>
      </c>
      <c r="L2259" s="598">
        <f t="shared" si="549"/>
        <v>0</v>
      </c>
      <c r="M2259" s="598">
        <f t="shared" si="541"/>
        <v>0</v>
      </c>
      <c r="N2259" s="598">
        <f t="shared" si="550"/>
        <v>0</v>
      </c>
      <c r="V2259" s="598">
        <f t="shared" si="551"/>
        <v>0</v>
      </c>
      <c r="W2259" s="612">
        <f t="shared" si="552"/>
        <v>2248</v>
      </c>
      <c r="X2259" s="610"/>
      <c r="Y2259" s="610"/>
      <c r="AC2259">
        <f t="shared" si="542"/>
        <v>1906</v>
      </c>
      <c r="AD2259">
        <f t="shared" si="543"/>
        <v>2</v>
      </c>
      <c r="AE2259">
        <f t="shared" si="544"/>
        <v>0</v>
      </c>
      <c r="AF2259">
        <f>SUM($AE$10:AE2259)</f>
        <v>0</v>
      </c>
      <c r="AG2259">
        <f t="shared" si="545"/>
        <v>0</v>
      </c>
    </row>
    <row r="2260" spans="6:33" x14ac:dyDescent="0.2">
      <c r="F2260" s="610">
        <f t="shared" si="553"/>
        <v>1906</v>
      </c>
      <c r="G2260">
        <f t="shared" si="554"/>
        <v>2249</v>
      </c>
      <c r="H2260" s="612">
        <f t="shared" si="546"/>
        <v>2249</v>
      </c>
      <c r="I2260" s="598">
        <f t="shared" si="547"/>
        <v>0</v>
      </c>
      <c r="J2260" s="598">
        <f t="shared" si="555"/>
        <v>0</v>
      </c>
      <c r="K2260" s="598">
        <f t="shared" si="548"/>
        <v>0</v>
      </c>
      <c r="L2260" s="598">
        <f t="shared" si="549"/>
        <v>0</v>
      </c>
      <c r="M2260" s="598">
        <f t="shared" si="541"/>
        <v>0</v>
      </c>
      <c r="N2260" s="598">
        <f t="shared" si="550"/>
        <v>0</v>
      </c>
      <c r="V2260" s="598">
        <f t="shared" si="551"/>
        <v>0</v>
      </c>
      <c r="W2260" s="612">
        <f t="shared" si="552"/>
        <v>2249</v>
      </c>
      <c r="X2260" s="610"/>
      <c r="Y2260" s="610"/>
      <c r="AC2260">
        <f t="shared" si="542"/>
        <v>1906</v>
      </c>
      <c r="AD2260">
        <f t="shared" si="543"/>
        <v>2</v>
      </c>
      <c r="AE2260">
        <f t="shared" si="544"/>
        <v>0</v>
      </c>
      <c r="AF2260">
        <f>SUM($AE$10:AE2260)</f>
        <v>0</v>
      </c>
      <c r="AG2260">
        <f t="shared" si="545"/>
        <v>0</v>
      </c>
    </row>
    <row r="2261" spans="6:33" x14ac:dyDescent="0.2">
      <c r="F2261" s="610">
        <f t="shared" si="553"/>
        <v>1906</v>
      </c>
      <c r="G2261">
        <f t="shared" si="554"/>
        <v>2250</v>
      </c>
      <c r="H2261" s="612">
        <f t="shared" si="546"/>
        <v>2250</v>
      </c>
      <c r="I2261" s="598">
        <f t="shared" si="547"/>
        <v>0</v>
      </c>
      <c r="J2261" s="598">
        <f t="shared" si="555"/>
        <v>0</v>
      </c>
      <c r="K2261" s="598">
        <f t="shared" si="548"/>
        <v>0</v>
      </c>
      <c r="L2261" s="598">
        <f t="shared" si="549"/>
        <v>0</v>
      </c>
      <c r="M2261" s="598">
        <f t="shared" si="541"/>
        <v>0</v>
      </c>
      <c r="N2261" s="598">
        <f t="shared" si="550"/>
        <v>0</v>
      </c>
      <c r="V2261" s="598">
        <f t="shared" si="551"/>
        <v>0</v>
      </c>
      <c r="W2261" s="612">
        <f t="shared" si="552"/>
        <v>2250</v>
      </c>
      <c r="X2261" s="610"/>
      <c r="Y2261" s="610"/>
      <c r="AC2261">
        <f t="shared" si="542"/>
        <v>1906</v>
      </c>
      <c r="AD2261">
        <f t="shared" si="543"/>
        <v>2</v>
      </c>
      <c r="AE2261">
        <f t="shared" si="544"/>
        <v>0</v>
      </c>
      <c r="AF2261">
        <f>SUM($AE$10:AE2261)</f>
        <v>0</v>
      </c>
      <c r="AG2261">
        <f t="shared" si="545"/>
        <v>0</v>
      </c>
    </row>
    <row r="2262" spans="6:33" x14ac:dyDescent="0.2">
      <c r="F2262" s="610">
        <f t="shared" si="553"/>
        <v>1906</v>
      </c>
      <c r="G2262">
        <f t="shared" si="554"/>
        <v>2251</v>
      </c>
      <c r="H2262" s="612">
        <f t="shared" si="546"/>
        <v>2251</v>
      </c>
      <c r="I2262" s="598">
        <f t="shared" si="547"/>
        <v>0</v>
      </c>
      <c r="J2262" s="598">
        <f t="shared" si="555"/>
        <v>0</v>
      </c>
      <c r="K2262" s="598">
        <f t="shared" si="548"/>
        <v>0</v>
      </c>
      <c r="L2262" s="598">
        <f t="shared" si="549"/>
        <v>0</v>
      </c>
      <c r="M2262" s="598">
        <f t="shared" si="541"/>
        <v>0</v>
      </c>
      <c r="N2262" s="598">
        <f t="shared" si="550"/>
        <v>0</v>
      </c>
      <c r="V2262" s="598">
        <f t="shared" si="551"/>
        <v>0</v>
      </c>
      <c r="W2262" s="612">
        <f t="shared" si="552"/>
        <v>2251</v>
      </c>
      <c r="X2262" s="610"/>
      <c r="Y2262" s="610"/>
      <c r="AC2262">
        <f t="shared" si="542"/>
        <v>1906</v>
      </c>
      <c r="AD2262">
        <f t="shared" si="543"/>
        <v>2</v>
      </c>
      <c r="AE2262">
        <f t="shared" si="544"/>
        <v>0</v>
      </c>
      <c r="AF2262">
        <f>SUM($AE$10:AE2262)</f>
        <v>0</v>
      </c>
      <c r="AG2262">
        <f t="shared" si="545"/>
        <v>0</v>
      </c>
    </row>
    <row r="2263" spans="6:33" x14ac:dyDescent="0.2">
      <c r="F2263" s="610">
        <f t="shared" si="553"/>
        <v>1906</v>
      </c>
      <c r="G2263">
        <f t="shared" si="554"/>
        <v>2252</v>
      </c>
      <c r="H2263" s="612">
        <f t="shared" si="546"/>
        <v>2252</v>
      </c>
      <c r="I2263" s="598">
        <f t="shared" si="547"/>
        <v>0</v>
      </c>
      <c r="J2263" s="598">
        <f t="shared" si="555"/>
        <v>0</v>
      </c>
      <c r="K2263" s="598">
        <f t="shared" si="548"/>
        <v>0</v>
      </c>
      <c r="L2263" s="598">
        <f t="shared" si="549"/>
        <v>0</v>
      </c>
      <c r="M2263" s="598">
        <f t="shared" si="541"/>
        <v>0</v>
      </c>
      <c r="N2263" s="598">
        <f t="shared" si="550"/>
        <v>0</v>
      </c>
      <c r="V2263" s="598">
        <f t="shared" si="551"/>
        <v>0</v>
      </c>
      <c r="W2263" s="612">
        <f t="shared" si="552"/>
        <v>2252</v>
      </c>
      <c r="X2263" s="610"/>
      <c r="Y2263" s="610"/>
      <c r="AC2263">
        <f t="shared" si="542"/>
        <v>1906</v>
      </c>
      <c r="AD2263">
        <f t="shared" si="543"/>
        <v>3</v>
      </c>
      <c r="AE2263">
        <f t="shared" si="544"/>
        <v>0</v>
      </c>
      <c r="AF2263">
        <f>SUM($AE$10:AE2263)</f>
        <v>0</v>
      </c>
      <c r="AG2263">
        <f t="shared" si="545"/>
        <v>0</v>
      </c>
    </row>
    <row r="2264" spans="6:33" x14ac:dyDescent="0.2">
      <c r="F2264" s="610"/>
      <c r="H2264" s="612"/>
      <c r="I2264" s="598"/>
      <c r="J2264" s="598"/>
      <c r="K2264" s="598"/>
      <c r="L2264" s="598"/>
      <c r="M2264" s="598"/>
      <c r="N2264" s="598"/>
      <c r="V2264" s="598"/>
      <c r="W2264" s="598"/>
    </row>
    <row r="2265" spans="6:33" x14ac:dyDescent="0.2">
      <c r="F2265" s="610"/>
      <c r="H2265" s="612"/>
      <c r="I2265" s="598"/>
      <c r="J2265" s="598"/>
      <c r="K2265" s="598"/>
      <c r="L2265" s="598"/>
      <c r="M2265" s="598"/>
      <c r="N2265" s="598"/>
      <c r="V2265" s="598"/>
      <c r="W2265" s="598"/>
    </row>
    <row r="2266" spans="6:33" x14ac:dyDescent="0.2">
      <c r="F2266" s="610"/>
      <c r="H2266" s="612"/>
      <c r="I2266" s="598"/>
      <c r="J2266" s="598"/>
      <c r="K2266" s="598"/>
      <c r="L2266" s="598"/>
      <c r="M2266" s="598"/>
      <c r="N2266" s="598"/>
      <c r="V2266" s="598"/>
      <c r="W2266" s="598"/>
    </row>
    <row r="2267" spans="6:33" x14ac:dyDescent="0.2">
      <c r="F2267" s="610"/>
      <c r="H2267" s="612"/>
      <c r="I2267" s="598"/>
      <c r="J2267" s="598"/>
      <c r="K2267" s="598"/>
      <c r="L2267" s="598"/>
      <c r="M2267" s="598"/>
      <c r="N2267" s="598"/>
      <c r="V2267" s="598"/>
      <c r="W2267" s="598"/>
    </row>
    <row r="2268" spans="6:33" x14ac:dyDescent="0.2">
      <c r="F2268" s="610"/>
      <c r="H2268" s="612"/>
      <c r="I2268" s="598"/>
      <c r="J2268" s="598"/>
      <c r="K2268" s="598"/>
      <c r="L2268" s="598"/>
      <c r="M2268" s="598"/>
      <c r="N2268" s="598"/>
      <c r="V2268" s="598"/>
      <c r="W2268" s="598"/>
    </row>
    <row r="2269" spans="6:33" x14ac:dyDescent="0.2">
      <c r="F2269" s="610"/>
      <c r="H2269" s="612"/>
      <c r="I2269" s="598"/>
      <c r="J2269" s="598"/>
      <c r="K2269" s="598"/>
      <c r="L2269" s="598"/>
      <c r="M2269" s="598"/>
      <c r="N2269" s="598"/>
      <c r="V2269" s="598"/>
      <c r="W2269" s="598"/>
    </row>
    <row r="2270" spans="6:33" x14ac:dyDescent="0.2">
      <c r="F2270" s="610"/>
      <c r="H2270" s="612"/>
      <c r="I2270" s="598"/>
      <c r="J2270" s="598"/>
      <c r="K2270" s="598"/>
      <c r="L2270" s="598"/>
      <c r="M2270" s="598"/>
      <c r="N2270" s="598"/>
      <c r="V2270" s="598"/>
      <c r="W2270" s="598"/>
    </row>
    <row r="2271" spans="6:33" x14ac:dyDescent="0.2">
      <c r="F2271" s="610"/>
      <c r="H2271" s="612"/>
      <c r="I2271" s="598"/>
      <c r="J2271" s="598"/>
      <c r="K2271" s="598"/>
      <c r="L2271" s="598"/>
      <c r="M2271" s="598"/>
      <c r="N2271" s="598"/>
      <c r="V2271" s="598"/>
      <c r="W2271" s="598"/>
    </row>
    <row r="2272" spans="6:33" x14ac:dyDescent="0.2">
      <c r="F2272" s="610"/>
      <c r="H2272" s="612"/>
      <c r="I2272" s="598"/>
      <c r="J2272" s="598"/>
      <c r="K2272" s="598"/>
      <c r="L2272" s="598"/>
      <c r="M2272" s="598"/>
      <c r="N2272" s="598"/>
      <c r="V2272" s="598"/>
      <c r="W2272" s="598"/>
    </row>
    <row r="2273" spans="6:23" x14ac:dyDescent="0.2">
      <c r="F2273" s="610"/>
      <c r="H2273" s="612"/>
      <c r="I2273" s="598"/>
      <c r="J2273" s="598"/>
      <c r="K2273" s="598"/>
      <c r="L2273" s="598"/>
      <c r="M2273" s="598"/>
      <c r="N2273" s="598"/>
      <c r="V2273" s="598"/>
      <c r="W2273" s="598"/>
    </row>
    <row r="2274" spans="6:23" x14ac:dyDescent="0.2">
      <c r="F2274" s="610"/>
      <c r="H2274" s="612"/>
      <c r="I2274" s="598"/>
      <c r="J2274" s="598"/>
      <c r="K2274" s="598"/>
      <c r="L2274" s="598"/>
      <c r="M2274" s="598"/>
      <c r="N2274" s="598"/>
      <c r="V2274" s="598"/>
      <c r="W2274" s="598"/>
    </row>
    <row r="2275" spans="6:23" x14ac:dyDescent="0.2">
      <c r="F2275" s="610"/>
      <c r="H2275" s="612"/>
      <c r="I2275" s="598"/>
      <c r="J2275" s="598"/>
      <c r="K2275" s="598"/>
      <c r="L2275" s="598"/>
      <c r="M2275" s="598"/>
      <c r="N2275" s="598"/>
      <c r="V2275" s="598"/>
      <c r="W2275" s="598"/>
    </row>
    <row r="2276" spans="6:23" x14ac:dyDescent="0.2">
      <c r="F2276" s="610"/>
      <c r="H2276" s="612"/>
      <c r="I2276" s="598"/>
      <c r="J2276" s="598"/>
      <c r="K2276" s="598"/>
      <c r="L2276" s="598"/>
      <c r="M2276" s="598"/>
      <c r="N2276" s="598"/>
      <c r="V2276" s="598"/>
      <c r="W2276" s="598"/>
    </row>
    <row r="2277" spans="6:23" x14ac:dyDescent="0.2">
      <c r="F2277" s="610"/>
      <c r="H2277" s="612"/>
      <c r="I2277" s="598"/>
      <c r="J2277" s="598"/>
      <c r="K2277" s="598"/>
      <c r="L2277" s="598"/>
      <c r="M2277" s="598"/>
      <c r="N2277" s="598"/>
      <c r="V2277" s="598"/>
      <c r="W2277" s="598"/>
    </row>
    <row r="2278" spans="6:23" x14ac:dyDescent="0.2">
      <c r="F2278" s="610"/>
      <c r="H2278" s="612"/>
      <c r="I2278" s="598"/>
      <c r="J2278" s="598"/>
      <c r="K2278" s="598"/>
      <c r="L2278" s="598"/>
      <c r="M2278" s="598"/>
      <c r="N2278" s="598"/>
      <c r="V2278" s="598"/>
      <c r="W2278" s="598"/>
    </row>
    <row r="2279" spans="6:23" x14ac:dyDescent="0.2">
      <c r="F2279" s="610"/>
      <c r="H2279" s="612"/>
      <c r="I2279" s="598"/>
      <c r="J2279" s="598"/>
      <c r="K2279" s="598"/>
      <c r="L2279" s="598"/>
      <c r="M2279" s="598"/>
      <c r="N2279" s="598"/>
      <c r="V2279" s="598"/>
      <c r="W2279" s="598"/>
    </row>
    <row r="2280" spans="6:23" x14ac:dyDescent="0.2">
      <c r="F2280" s="610"/>
      <c r="H2280" s="612"/>
      <c r="I2280" s="598"/>
      <c r="J2280" s="598"/>
      <c r="K2280" s="598"/>
      <c r="L2280" s="598"/>
      <c r="M2280" s="598"/>
      <c r="N2280" s="598"/>
      <c r="V2280" s="598"/>
      <c r="W2280" s="598"/>
    </row>
    <row r="2281" spans="6:23" x14ac:dyDescent="0.2">
      <c r="F2281" s="610"/>
      <c r="H2281" s="612"/>
      <c r="I2281" s="598"/>
      <c r="J2281" s="598"/>
      <c r="K2281" s="598"/>
      <c r="L2281" s="598"/>
      <c r="M2281" s="598"/>
      <c r="N2281" s="598"/>
      <c r="V2281" s="598"/>
      <c r="W2281" s="598"/>
    </row>
    <row r="2282" spans="6:23" x14ac:dyDescent="0.2">
      <c r="F2282" s="610"/>
      <c r="H2282" s="612"/>
      <c r="I2282" s="598"/>
      <c r="J2282" s="598"/>
      <c r="K2282" s="598"/>
      <c r="L2282" s="598"/>
      <c r="M2282" s="598"/>
      <c r="N2282" s="598"/>
      <c r="V2282" s="598"/>
      <c r="W2282" s="598"/>
    </row>
    <row r="2283" spans="6:23" x14ac:dyDescent="0.2">
      <c r="F2283" s="610"/>
      <c r="H2283" s="612"/>
      <c r="I2283" s="598"/>
      <c r="J2283" s="598"/>
      <c r="K2283" s="598"/>
      <c r="L2283" s="598"/>
      <c r="M2283" s="598"/>
      <c r="N2283" s="598"/>
      <c r="V2283" s="598"/>
      <c r="W2283" s="598"/>
    </row>
    <row r="2284" spans="6:23" x14ac:dyDescent="0.2">
      <c r="F2284" s="610"/>
      <c r="H2284" s="612"/>
      <c r="I2284" s="598"/>
      <c r="J2284" s="598"/>
      <c r="K2284" s="598"/>
      <c r="L2284" s="598"/>
      <c r="M2284" s="598"/>
      <c r="N2284" s="598"/>
      <c r="V2284" s="598"/>
      <c r="W2284" s="598"/>
    </row>
    <row r="2285" spans="6:23" x14ac:dyDescent="0.2">
      <c r="F2285" s="610"/>
      <c r="H2285" s="612"/>
      <c r="I2285" s="598"/>
      <c r="J2285" s="598"/>
      <c r="K2285" s="598"/>
      <c r="L2285" s="598"/>
      <c r="M2285" s="598"/>
      <c r="N2285" s="598"/>
      <c r="V2285" s="598"/>
      <c r="W2285" s="598"/>
    </row>
    <row r="2286" spans="6:23" x14ac:dyDescent="0.2">
      <c r="F2286" s="610"/>
      <c r="H2286" s="612"/>
      <c r="I2286" s="598"/>
      <c r="J2286" s="598"/>
      <c r="K2286" s="598"/>
      <c r="L2286" s="598"/>
      <c r="M2286" s="598"/>
      <c r="N2286" s="598"/>
      <c r="V2286" s="598"/>
      <c r="W2286" s="598"/>
    </row>
    <row r="2287" spans="6:23" x14ac:dyDescent="0.2">
      <c r="F2287" s="610"/>
      <c r="H2287" s="612"/>
      <c r="I2287" s="598"/>
      <c r="J2287" s="598"/>
      <c r="K2287" s="598"/>
      <c r="L2287" s="598"/>
      <c r="M2287" s="598"/>
      <c r="N2287" s="598"/>
      <c r="V2287" s="598"/>
      <c r="W2287" s="598"/>
    </row>
    <row r="2288" spans="6:23" x14ac:dyDescent="0.2">
      <c r="F2288" s="610"/>
      <c r="H2288" s="612"/>
      <c r="I2288" s="598"/>
      <c r="J2288" s="598"/>
      <c r="K2288" s="598"/>
      <c r="L2288" s="598"/>
      <c r="M2288" s="598"/>
      <c r="N2288" s="598"/>
      <c r="V2288" s="598"/>
      <c r="W2288" s="598"/>
    </row>
    <row r="2289" spans="6:23" x14ac:dyDescent="0.2">
      <c r="F2289" s="610"/>
      <c r="H2289" s="612"/>
      <c r="I2289" s="598"/>
      <c r="J2289" s="598"/>
      <c r="K2289" s="598"/>
      <c r="L2289" s="598"/>
      <c r="M2289" s="598"/>
      <c r="N2289" s="598"/>
      <c r="V2289" s="598"/>
      <c r="W2289" s="598"/>
    </row>
    <row r="2290" spans="6:23" x14ac:dyDescent="0.2">
      <c r="F2290" s="610"/>
      <c r="H2290" s="612"/>
      <c r="I2290" s="598"/>
      <c r="J2290" s="598"/>
      <c r="K2290" s="598"/>
      <c r="L2290" s="598"/>
      <c r="M2290" s="598"/>
      <c r="N2290" s="598"/>
      <c r="V2290" s="598"/>
      <c r="W2290" s="598"/>
    </row>
    <row r="2291" spans="6:23" x14ac:dyDescent="0.2">
      <c r="F2291" s="610"/>
      <c r="H2291" s="612"/>
      <c r="I2291" s="598"/>
      <c r="J2291" s="598"/>
      <c r="K2291" s="598"/>
      <c r="L2291" s="598"/>
      <c r="M2291" s="598"/>
      <c r="N2291" s="598"/>
      <c r="V2291" s="598"/>
      <c r="W2291" s="598"/>
    </row>
    <row r="2292" spans="6:23" x14ac:dyDescent="0.2">
      <c r="F2292" s="610"/>
      <c r="H2292" s="612"/>
      <c r="I2292" s="598"/>
      <c r="J2292" s="598"/>
      <c r="K2292" s="598"/>
      <c r="L2292" s="598"/>
      <c r="M2292" s="598"/>
      <c r="N2292" s="598"/>
      <c r="V2292" s="598"/>
      <c r="W2292" s="598"/>
    </row>
    <row r="2293" spans="6:23" x14ac:dyDescent="0.2">
      <c r="F2293" s="610"/>
      <c r="H2293" s="612"/>
      <c r="I2293" s="598"/>
      <c r="J2293" s="598"/>
      <c r="K2293" s="598"/>
      <c r="L2293" s="598"/>
      <c r="M2293" s="598"/>
      <c r="N2293" s="598"/>
      <c r="V2293" s="598"/>
      <c r="W2293" s="598"/>
    </row>
    <row r="2294" spans="6:23" x14ac:dyDescent="0.2">
      <c r="F2294" s="610"/>
      <c r="H2294" s="612"/>
      <c r="I2294" s="598"/>
      <c r="J2294" s="598"/>
      <c r="K2294" s="598"/>
      <c r="L2294" s="598"/>
      <c r="M2294" s="598"/>
      <c r="N2294" s="598"/>
      <c r="V2294" s="598"/>
      <c r="W2294" s="598"/>
    </row>
    <row r="2295" spans="6:23" x14ac:dyDescent="0.2">
      <c r="F2295" s="610"/>
      <c r="H2295" s="612"/>
      <c r="I2295" s="598"/>
      <c r="J2295" s="598"/>
      <c r="K2295" s="598"/>
      <c r="L2295" s="598"/>
      <c r="M2295" s="598"/>
      <c r="N2295" s="598"/>
      <c r="V2295" s="598"/>
      <c r="W2295" s="598"/>
    </row>
    <row r="2296" spans="6:23" x14ac:dyDescent="0.2">
      <c r="F2296" s="610"/>
      <c r="H2296" s="612"/>
      <c r="I2296" s="598"/>
      <c r="J2296" s="598"/>
      <c r="K2296" s="598"/>
      <c r="L2296" s="598"/>
      <c r="M2296" s="598"/>
      <c r="N2296" s="598"/>
      <c r="V2296" s="598"/>
      <c r="W2296" s="598"/>
    </row>
    <row r="2297" spans="6:23" x14ac:dyDescent="0.2">
      <c r="F2297" s="610"/>
      <c r="H2297" s="612"/>
      <c r="I2297" s="598"/>
      <c r="J2297" s="598"/>
      <c r="K2297" s="598"/>
      <c r="L2297" s="598"/>
      <c r="M2297" s="598"/>
      <c r="N2297" s="598"/>
      <c r="V2297" s="598"/>
      <c r="W2297" s="598"/>
    </row>
    <row r="2298" spans="6:23" x14ac:dyDescent="0.2">
      <c r="F2298" s="610"/>
      <c r="H2298" s="612"/>
      <c r="I2298" s="598"/>
      <c r="J2298" s="598"/>
      <c r="K2298" s="598"/>
      <c r="L2298" s="598"/>
      <c r="M2298" s="598"/>
      <c r="N2298" s="598"/>
      <c r="V2298" s="598"/>
      <c r="W2298" s="598"/>
    </row>
    <row r="2299" spans="6:23" x14ac:dyDescent="0.2">
      <c r="F2299" s="610"/>
      <c r="H2299" s="612"/>
      <c r="I2299" s="598"/>
      <c r="J2299" s="598"/>
      <c r="K2299" s="598"/>
      <c r="L2299" s="598"/>
      <c r="M2299" s="598"/>
      <c r="N2299" s="598"/>
      <c r="V2299" s="598"/>
      <c r="W2299" s="598"/>
    </row>
    <row r="2300" spans="6:23" x14ac:dyDescent="0.2">
      <c r="F2300" s="610"/>
      <c r="H2300" s="612"/>
      <c r="I2300" s="598"/>
      <c r="J2300" s="598"/>
      <c r="K2300" s="598"/>
      <c r="L2300" s="598"/>
      <c r="M2300" s="598"/>
      <c r="N2300" s="598"/>
      <c r="V2300" s="598"/>
      <c r="W2300" s="598"/>
    </row>
    <row r="2301" spans="6:23" x14ac:dyDescent="0.2">
      <c r="F2301" s="610"/>
      <c r="H2301" s="612"/>
      <c r="I2301" s="598"/>
      <c r="J2301" s="598"/>
      <c r="K2301" s="598"/>
      <c r="L2301" s="598"/>
      <c r="M2301" s="598"/>
      <c r="N2301" s="598"/>
      <c r="V2301" s="598"/>
      <c r="W2301" s="598"/>
    </row>
    <row r="2302" spans="6:23" x14ac:dyDescent="0.2">
      <c r="F2302" s="610"/>
      <c r="H2302" s="612"/>
      <c r="I2302" s="598"/>
      <c r="J2302" s="598"/>
      <c r="K2302" s="598"/>
      <c r="L2302" s="598"/>
      <c r="M2302" s="598"/>
      <c r="N2302" s="598"/>
      <c r="V2302" s="598"/>
      <c r="W2302" s="598"/>
    </row>
    <row r="2303" spans="6:23" x14ac:dyDescent="0.2">
      <c r="F2303" s="610"/>
      <c r="H2303" s="612"/>
      <c r="I2303" s="598"/>
      <c r="J2303" s="598"/>
      <c r="K2303" s="598"/>
      <c r="L2303" s="598"/>
      <c r="M2303" s="598"/>
      <c r="N2303" s="598"/>
      <c r="V2303" s="598"/>
      <c r="W2303" s="598"/>
    </row>
    <row r="2304" spans="6:23" x14ac:dyDescent="0.2">
      <c r="F2304" s="610"/>
      <c r="H2304" s="612"/>
      <c r="I2304" s="598"/>
      <c r="J2304" s="598"/>
      <c r="K2304" s="598"/>
      <c r="L2304" s="598"/>
      <c r="M2304" s="598"/>
      <c r="N2304" s="598"/>
      <c r="V2304" s="598"/>
      <c r="W2304" s="598"/>
    </row>
    <row r="2305" spans="6:23" x14ac:dyDescent="0.2">
      <c r="F2305" s="610"/>
      <c r="H2305" s="612"/>
      <c r="I2305" s="598"/>
      <c r="J2305" s="598"/>
      <c r="K2305" s="598"/>
      <c r="L2305" s="598"/>
      <c r="M2305" s="598"/>
      <c r="N2305" s="598"/>
      <c r="V2305" s="598"/>
      <c r="W2305" s="598"/>
    </row>
    <row r="2306" spans="6:23" x14ac:dyDescent="0.2">
      <c r="F2306" s="610"/>
      <c r="H2306" s="612"/>
      <c r="I2306" s="598"/>
      <c r="J2306" s="598"/>
      <c r="K2306" s="598"/>
      <c r="L2306" s="598"/>
      <c r="M2306" s="598"/>
      <c r="N2306" s="598"/>
      <c r="V2306" s="598"/>
      <c r="W2306" s="598"/>
    </row>
    <row r="2307" spans="6:23" x14ac:dyDescent="0.2">
      <c r="F2307" s="610"/>
      <c r="H2307" s="612"/>
      <c r="I2307" s="598"/>
      <c r="J2307" s="598"/>
      <c r="K2307" s="598"/>
      <c r="L2307" s="598"/>
      <c r="M2307" s="598"/>
      <c r="N2307" s="598"/>
      <c r="V2307" s="598"/>
      <c r="W2307" s="598"/>
    </row>
    <row r="2308" spans="6:23" x14ac:dyDescent="0.2">
      <c r="F2308" s="610"/>
      <c r="H2308" s="612"/>
      <c r="I2308" s="598"/>
      <c r="J2308" s="598"/>
      <c r="K2308" s="598"/>
      <c r="L2308" s="598"/>
      <c r="M2308" s="598"/>
      <c r="N2308" s="598"/>
      <c r="V2308" s="598"/>
      <c r="W2308" s="598"/>
    </row>
    <row r="2309" spans="6:23" x14ac:dyDescent="0.2">
      <c r="F2309" s="610"/>
      <c r="H2309" s="612"/>
      <c r="I2309" s="598"/>
      <c r="J2309" s="598"/>
      <c r="K2309" s="598"/>
      <c r="L2309" s="598"/>
      <c r="M2309" s="598"/>
      <c r="N2309" s="598"/>
      <c r="V2309" s="598"/>
      <c r="W2309" s="598"/>
    </row>
    <row r="2310" spans="6:23" x14ac:dyDescent="0.2">
      <c r="F2310" s="610"/>
      <c r="H2310" s="612"/>
      <c r="I2310" s="598"/>
      <c r="J2310" s="598"/>
      <c r="K2310" s="598"/>
      <c r="L2310" s="598"/>
      <c r="M2310" s="598"/>
      <c r="N2310" s="598"/>
      <c r="V2310" s="598"/>
      <c r="W2310" s="598"/>
    </row>
    <row r="2311" spans="6:23" x14ac:dyDescent="0.2">
      <c r="F2311" s="610"/>
      <c r="H2311" s="612"/>
      <c r="I2311" s="598"/>
      <c r="J2311" s="598"/>
      <c r="K2311" s="598"/>
      <c r="L2311" s="598"/>
      <c r="M2311" s="598"/>
      <c r="N2311" s="598"/>
      <c r="V2311" s="598"/>
      <c r="W2311" s="598"/>
    </row>
    <row r="2312" spans="6:23" x14ac:dyDescent="0.2">
      <c r="F2312" s="610"/>
      <c r="H2312" s="612"/>
      <c r="I2312" s="598"/>
      <c r="J2312" s="598"/>
      <c r="K2312" s="598"/>
      <c r="L2312" s="598"/>
      <c r="M2312" s="598"/>
      <c r="N2312" s="598"/>
      <c r="V2312" s="598"/>
      <c r="W2312" s="598"/>
    </row>
    <row r="2313" spans="6:23" x14ac:dyDescent="0.2">
      <c r="F2313" s="610"/>
      <c r="H2313" s="612"/>
      <c r="I2313" s="598"/>
      <c r="J2313" s="598"/>
      <c r="K2313" s="598"/>
      <c r="L2313" s="598"/>
      <c r="M2313" s="598"/>
      <c r="N2313" s="598"/>
      <c r="V2313" s="598"/>
      <c r="W2313" s="598"/>
    </row>
    <row r="2314" spans="6:23" x14ac:dyDescent="0.2">
      <c r="F2314" s="610"/>
      <c r="H2314" s="612"/>
      <c r="I2314" s="598"/>
      <c r="J2314" s="598"/>
      <c r="K2314" s="598"/>
      <c r="L2314" s="598"/>
      <c r="M2314" s="598"/>
      <c r="N2314" s="598"/>
      <c r="V2314" s="598"/>
      <c r="W2314" s="598"/>
    </row>
    <row r="2315" spans="6:23" x14ac:dyDescent="0.2">
      <c r="F2315" s="610"/>
      <c r="H2315" s="612"/>
      <c r="I2315" s="598"/>
      <c r="J2315" s="598"/>
      <c r="K2315" s="598"/>
      <c r="L2315" s="598"/>
      <c r="M2315" s="598"/>
      <c r="N2315" s="598"/>
      <c r="V2315" s="598"/>
      <c r="W2315" s="598"/>
    </row>
    <row r="2316" spans="6:23" x14ac:dyDescent="0.2">
      <c r="F2316" s="610"/>
      <c r="H2316" s="612"/>
      <c r="I2316" s="598"/>
      <c r="J2316" s="598"/>
      <c r="K2316" s="598"/>
      <c r="L2316" s="598"/>
      <c r="M2316" s="598"/>
      <c r="N2316" s="598"/>
      <c r="V2316" s="598"/>
      <c r="W2316" s="598"/>
    </row>
    <row r="2317" spans="6:23" x14ac:dyDescent="0.2">
      <c r="F2317" s="610"/>
      <c r="H2317" s="612"/>
      <c r="I2317" s="598"/>
      <c r="J2317" s="598"/>
      <c r="K2317" s="598"/>
      <c r="L2317" s="598"/>
      <c r="M2317" s="598"/>
      <c r="N2317" s="598"/>
      <c r="V2317" s="598"/>
      <c r="W2317" s="598"/>
    </row>
    <row r="2318" spans="6:23" x14ac:dyDescent="0.2">
      <c r="F2318" s="610"/>
      <c r="H2318" s="612"/>
      <c r="I2318" s="598"/>
      <c r="J2318" s="598"/>
      <c r="K2318" s="598"/>
      <c r="L2318" s="598"/>
      <c r="M2318" s="598"/>
      <c r="N2318" s="598"/>
      <c r="V2318" s="598"/>
      <c r="W2318" s="598"/>
    </row>
    <row r="2319" spans="6:23" x14ac:dyDescent="0.2">
      <c r="F2319" s="610"/>
      <c r="H2319" s="612"/>
      <c r="I2319" s="598"/>
      <c r="J2319" s="598"/>
      <c r="K2319" s="598"/>
      <c r="L2319" s="598"/>
      <c r="M2319" s="598"/>
      <c r="N2319" s="598"/>
      <c r="V2319" s="598"/>
      <c r="W2319" s="598"/>
    </row>
    <row r="2320" spans="6:23" x14ac:dyDescent="0.2">
      <c r="F2320" s="610"/>
      <c r="H2320" s="612"/>
      <c r="I2320" s="598"/>
      <c r="J2320" s="598"/>
      <c r="K2320" s="598"/>
      <c r="L2320" s="598"/>
      <c r="M2320" s="598"/>
      <c r="N2320" s="598"/>
      <c r="V2320" s="598"/>
      <c r="W2320" s="598"/>
    </row>
    <row r="2321" spans="6:23" x14ac:dyDescent="0.2">
      <c r="F2321" s="610"/>
      <c r="H2321" s="612"/>
      <c r="I2321" s="598"/>
      <c r="J2321" s="598"/>
      <c r="K2321" s="598"/>
      <c r="L2321" s="598"/>
      <c r="M2321" s="598"/>
      <c r="N2321" s="598"/>
      <c r="V2321" s="598"/>
      <c r="W2321" s="598"/>
    </row>
    <row r="2322" spans="6:23" x14ac:dyDescent="0.2">
      <c r="F2322" s="610"/>
      <c r="H2322" s="612"/>
      <c r="I2322" s="598"/>
      <c r="J2322" s="598"/>
      <c r="K2322" s="598"/>
      <c r="L2322" s="598"/>
      <c r="M2322" s="598"/>
      <c r="N2322" s="598"/>
      <c r="V2322" s="598"/>
      <c r="W2322" s="598"/>
    </row>
    <row r="2323" spans="6:23" x14ac:dyDescent="0.2">
      <c r="F2323" s="610"/>
      <c r="H2323" s="612"/>
      <c r="I2323" s="598"/>
      <c r="J2323" s="598"/>
      <c r="K2323" s="598"/>
      <c r="L2323" s="598"/>
      <c r="M2323" s="598"/>
      <c r="N2323" s="598"/>
      <c r="V2323" s="598"/>
      <c r="W2323" s="598"/>
    </row>
    <row r="2324" spans="6:23" x14ac:dyDescent="0.2">
      <c r="F2324" s="610"/>
      <c r="H2324" s="612"/>
      <c r="I2324" s="598"/>
      <c r="J2324" s="598"/>
      <c r="K2324" s="598"/>
      <c r="L2324" s="598"/>
      <c r="M2324" s="598"/>
      <c r="N2324" s="598"/>
      <c r="V2324" s="598"/>
      <c r="W2324" s="598"/>
    </row>
    <row r="2325" spans="6:23" x14ac:dyDescent="0.2">
      <c r="F2325" s="610"/>
      <c r="H2325" s="612"/>
      <c r="I2325" s="598"/>
      <c r="J2325" s="598"/>
      <c r="K2325" s="598"/>
      <c r="L2325" s="598"/>
      <c r="M2325" s="598"/>
      <c r="N2325" s="598"/>
      <c r="V2325" s="598"/>
      <c r="W2325" s="598"/>
    </row>
    <row r="2326" spans="6:23" x14ac:dyDescent="0.2">
      <c r="F2326" s="610"/>
      <c r="H2326" s="612"/>
      <c r="I2326" s="598"/>
      <c r="J2326" s="598"/>
      <c r="K2326" s="598"/>
      <c r="L2326" s="598"/>
      <c r="M2326" s="598"/>
      <c r="N2326" s="598"/>
      <c r="V2326" s="598"/>
      <c r="W2326" s="598"/>
    </row>
    <row r="2327" spans="6:23" x14ac:dyDescent="0.2">
      <c r="F2327" s="610"/>
      <c r="H2327" s="612"/>
      <c r="I2327" s="598"/>
      <c r="J2327" s="598"/>
      <c r="K2327" s="598"/>
      <c r="L2327" s="598"/>
      <c r="M2327" s="598"/>
      <c r="N2327" s="598"/>
      <c r="V2327" s="598"/>
      <c r="W2327" s="598"/>
    </row>
    <row r="2328" spans="6:23" x14ac:dyDescent="0.2">
      <c r="F2328" s="610"/>
      <c r="H2328" s="612"/>
      <c r="I2328" s="598"/>
      <c r="J2328" s="598"/>
      <c r="K2328" s="598"/>
      <c r="L2328" s="598"/>
      <c r="M2328" s="598"/>
      <c r="N2328" s="598"/>
      <c r="V2328" s="598"/>
      <c r="W2328" s="598"/>
    </row>
    <row r="2329" spans="6:23" x14ac:dyDescent="0.2">
      <c r="F2329" s="610"/>
      <c r="H2329" s="612"/>
      <c r="I2329" s="598"/>
      <c r="J2329" s="598"/>
      <c r="K2329" s="598"/>
      <c r="L2329" s="598"/>
      <c r="M2329" s="598"/>
      <c r="N2329" s="598"/>
      <c r="V2329" s="598"/>
      <c r="W2329" s="598"/>
    </row>
    <row r="2330" spans="6:23" x14ac:dyDescent="0.2">
      <c r="F2330" s="610"/>
      <c r="H2330" s="612"/>
      <c r="I2330" s="598"/>
      <c r="J2330" s="598"/>
      <c r="K2330" s="598"/>
      <c r="L2330" s="598"/>
      <c r="M2330" s="598"/>
      <c r="N2330" s="598"/>
      <c r="V2330" s="598"/>
      <c r="W2330" s="598"/>
    </row>
    <row r="2331" spans="6:23" x14ac:dyDescent="0.2">
      <c r="F2331" s="610"/>
      <c r="H2331" s="612"/>
      <c r="I2331" s="598"/>
      <c r="J2331" s="598"/>
      <c r="K2331" s="598"/>
      <c r="L2331" s="598"/>
      <c r="M2331" s="598"/>
      <c r="N2331" s="598"/>
      <c r="V2331" s="598"/>
      <c r="W2331" s="598"/>
    </row>
    <row r="2332" spans="6:23" x14ac:dyDescent="0.2">
      <c r="F2332" s="610"/>
      <c r="H2332" s="612"/>
      <c r="I2332" s="598"/>
      <c r="J2332" s="598"/>
      <c r="K2332" s="598"/>
      <c r="L2332" s="598"/>
      <c r="M2332" s="598"/>
      <c r="N2332" s="598"/>
      <c r="V2332" s="598"/>
      <c r="W2332" s="598"/>
    </row>
    <row r="2333" spans="6:23" x14ac:dyDescent="0.2">
      <c r="F2333" s="610"/>
      <c r="H2333" s="612"/>
      <c r="I2333" s="598"/>
      <c r="J2333" s="598"/>
      <c r="K2333" s="598"/>
      <c r="L2333" s="598"/>
      <c r="M2333" s="598"/>
      <c r="N2333" s="598"/>
      <c r="V2333" s="598"/>
      <c r="W2333" s="598"/>
    </row>
    <row r="2334" spans="6:23" x14ac:dyDescent="0.2">
      <c r="F2334" s="610"/>
      <c r="H2334" s="612"/>
      <c r="I2334" s="598"/>
      <c r="J2334" s="598"/>
      <c r="K2334" s="598"/>
      <c r="L2334" s="598"/>
      <c r="M2334" s="598"/>
      <c r="N2334" s="598"/>
      <c r="V2334" s="598"/>
      <c r="W2334" s="598"/>
    </row>
    <row r="2335" spans="6:23" x14ac:dyDescent="0.2">
      <c r="F2335" s="610"/>
      <c r="H2335" s="612"/>
      <c r="I2335" s="598"/>
      <c r="J2335" s="598"/>
      <c r="K2335" s="598"/>
      <c r="L2335" s="598"/>
      <c r="M2335" s="598"/>
      <c r="N2335" s="598"/>
      <c r="V2335" s="598"/>
      <c r="W2335" s="598"/>
    </row>
    <row r="2336" spans="6:23" x14ac:dyDescent="0.2">
      <c r="F2336" s="610"/>
      <c r="H2336" s="612"/>
      <c r="I2336" s="598"/>
      <c r="J2336" s="598"/>
      <c r="K2336" s="598"/>
      <c r="L2336" s="598"/>
      <c r="M2336" s="598"/>
      <c r="N2336" s="598"/>
      <c r="V2336" s="598"/>
      <c r="W2336" s="598"/>
    </row>
    <row r="2337" spans="6:23" x14ac:dyDescent="0.2">
      <c r="F2337" s="610"/>
      <c r="H2337" s="612"/>
      <c r="I2337" s="598"/>
      <c r="J2337" s="598"/>
      <c r="K2337" s="598"/>
      <c r="L2337" s="598"/>
      <c r="M2337" s="598"/>
      <c r="N2337" s="598"/>
      <c r="V2337" s="598"/>
      <c r="W2337" s="598"/>
    </row>
    <row r="2338" spans="6:23" x14ac:dyDescent="0.2">
      <c r="F2338" s="610"/>
      <c r="H2338" s="612"/>
      <c r="I2338" s="598"/>
      <c r="J2338" s="598"/>
      <c r="K2338" s="598"/>
      <c r="L2338" s="598"/>
      <c r="M2338" s="598"/>
      <c r="N2338" s="598"/>
      <c r="V2338" s="598"/>
      <c r="W2338" s="598"/>
    </row>
    <row r="2339" spans="6:23" x14ac:dyDescent="0.2">
      <c r="F2339" s="610"/>
      <c r="H2339" s="612"/>
      <c r="I2339" s="598"/>
      <c r="J2339" s="598"/>
      <c r="K2339" s="598"/>
      <c r="L2339" s="598"/>
      <c r="M2339" s="598"/>
      <c r="N2339" s="598"/>
      <c r="V2339" s="598"/>
      <c r="W2339" s="598"/>
    </row>
    <row r="2340" spans="6:23" x14ac:dyDescent="0.2">
      <c r="F2340" s="610"/>
      <c r="H2340" s="612"/>
      <c r="I2340" s="598"/>
      <c r="J2340" s="598"/>
      <c r="K2340" s="598"/>
      <c r="L2340" s="598"/>
      <c r="M2340" s="598"/>
      <c r="N2340" s="598"/>
      <c r="V2340" s="598"/>
      <c r="W2340" s="598"/>
    </row>
    <row r="2341" spans="6:23" x14ac:dyDescent="0.2">
      <c r="F2341" s="610"/>
      <c r="H2341" s="612"/>
      <c r="I2341" s="598"/>
      <c r="J2341" s="598"/>
      <c r="K2341" s="598"/>
      <c r="L2341" s="598"/>
      <c r="M2341" s="598"/>
      <c r="N2341" s="598"/>
      <c r="V2341" s="598"/>
      <c r="W2341" s="598"/>
    </row>
    <row r="2342" spans="6:23" x14ac:dyDescent="0.2">
      <c r="F2342" s="610"/>
      <c r="H2342" s="612"/>
      <c r="I2342" s="598"/>
      <c r="J2342" s="598"/>
      <c r="K2342" s="598"/>
      <c r="L2342" s="598"/>
      <c r="M2342" s="598"/>
      <c r="N2342" s="598"/>
      <c r="V2342" s="598"/>
      <c r="W2342" s="598"/>
    </row>
    <row r="2343" spans="6:23" x14ac:dyDescent="0.2">
      <c r="F2343" s="610"/>
      <c r="H2343" s="612"/>
      <c r="I2343" s="598"/>
      <c r="J2343" s="598"/>
      <c r="K2343" s="598"/>
      <c r="L2343" s="598"/>
      <c r="M2343" s="598"/>
      <c r="N2343" s="598"/>
      <c r="V2343" s="598"/>
      <c r="W2343" s="598"/>
    </row>
    <row r="2344" spans="6:23" x14ac:dyDescent="0.2">
      <c r="F2344" s="610"/>
      <c r="H2344" s="612"/>
      <c r="I2344" s="598"/>
      <c r="J2344" s="598"/>
      <c r="K2344" s="598"/>
      <c r="L2344" s="598"/>
      <c r="M2344" s="598"/>
      <c r="N2344" s="598"/>
      <c r="V2344" s="598"/>
      <c r="W2344" s="598"/>
    </row>
    <row r="2345" spans="6:23" x14ac:dyDescent="0.2">
      <c r="F2345" s="610"/>
      <c r="H2345" s="612"/>
      <c r="I2345" s="598"/>
      <c r="J2345" s="598"/>
      <c r="K2345" s="598"/>
      <c r="L2345" s="598"/>
      <c r="M2345" s="598"/>
      <c r="N2345" s="598"/>
      <c r="V2345" s="598"/>
      <c r="W2345" s="598"/>
    </row>
    <row r="2346" spans="6:23" x14ac:dyDescent="0.2">
      <c r="F2346" s="610"/>
      <c r="H2346" s="612"/>
      <c r="I2346" s="598"/>
      <c r="J2346" s="598"/>
      <c r="K2346" s="598"/>
      <c r="L2346" s="598"/>
      <c r="M2346" s="598"/>
      <c r="N2346" s="598"/>
      <c r="V2346" s="598"/>
      <c r="W2346" s="598"/>
    </row>
    <row r="2347" spans="6:23" x14ac:dyDescent="0.2">
      <c r="F2347" s="610"/>
      <c r="H2347" s="612"/>
      <c r="I2347" s="598"/>
      <c r="J2347" s="598"/>
      <c r="K2347" s="598"/>
      <c r="L2347" s="598"/>
      <c r="M2347" s="598"/>
      <c r="N2347" s="598"/>
      <c r="V2347" s="598"/>
      <c r="W2347" s="598"/>
    </row>
    <row r="2348" spans="6:23" x14ac:dyDescent="0.2">
      <c r="F2348" s="610"/>
      <c r="H2348" s="612"/>
      <c r="I2348" s="598"/>
      <c r="J2348" s="598"/>
      <c r="K2348" s="598"/>
      <c r="L2348" s="598"/>
      <c r="M2348" s="598"/>
      <c r="N2348" s="598"/>
      <c r="V2348" s="598"/>
      <c r="W2348" s="598"/>
    </row>
    <row r="2349" spans="6:23" x14ac:dyDescent="0.2">
      <c r="F2349" s="610"/>
      <c r="H2349" s="612"/>
      <c r="I2349" s="598"/>
      <c r="J2349" s="598"/>
      <c r="K2349" s="598"/>
      <c r="L2349" s="598"/>
      <c r="M2349" s="598"/>
      <c r="N2349" s="598"/>
      <c r="V2349" s="598"/>
      <c r="W2349" s="598"/>
    </row>
    <row r="2350" spans="6:23" x14ac:dyDescent="0.2">
      <c r="F2350" s="610"/>
      <c r="H2350" s="612"/>
      <c r="I2350" s="598"/>
      <c r="J2350" s="598"/>
      <c r="K2350" s="598"/>
      <c r="L2350" s="598"/>
      <c r="M2350" s="598"/>
      <c r="N2350" s="598"/>
      <c r="V2350" s="598"/>
      <c r="W2350" s="598"/>
    </row>
    <row r="2351" spans="6:23" x14ac:dyDescent="0.2">
      <c r="F2351" s="610"/>
      <c r="H2351" s="612"/>
      <c r="I2351" s="598"/>
      <c r="J2351" s="598"/>
      <c r="K2351" s="598"/>
      <c r="L2351" s="598"/>
      <c r="M2351" s="598"/>
      <c r="N2351" s="598"/>
      <c r="V2351" s="598"/>
      <c r="W2351" s="598"/>
    </row>
    <row r="2352" spans="6:23" x14ac:dyDescent="0.2">
      <c r="F2352" s="610"/>
      <c r="H2352" s="612"/>
      <c r="I2352" s="598"/>
      <c r="J2352" s="598"/>
      <c r="K2352" s="598"/>
      <c r="L2352" s="598"/>
      <c r="M2352" s="598"/>
      <c r="N2352" s="598"/>
      <c r="V2352" s="598"/>
      <c r="W2352" s="598"/>
    </row>
    <row r="2353" spans="6:23" x14ac:dyDescent="0.2">
      <c r="F2353" s="610"/>
      <c r="H2353" s="612"/>
      <c r="I2353" s="598"/>
      <c r="J2353" s="598"/>
      <c r="K2353" s="598"/>
      <c r="L2353" s="598"/>
      <c r="M2353" s="598"/>
      <c r="N2353" s="598"/>
      <c r="V2353" s="598"/>
      <c r="W2353" s="598"/>
    </row>
    <row r="2354" spans="6:23" x14ac:dyDescent="0.2">
      <c r="F2354" s="610"/>
      <c r="H2354" s="612"/>
      <c r="I2354" s="598"/>
      <c r="J2354" s="598"/>
      <c r="K2354" s="598"/>
      <c r="L2354" s="598"/>
      <c r="M2354" s="598"/>
      <c r="N2354" s="598"/>
      <c r="V2354" s="598"/>
      <c r="W2354" s="598"/>
    </row>
    <row r="2355" spans="6:23" x14ac:dyDescent="0.2">
      <c r="F2355" s="610"/>
      <c r="H2355" s="612"/>
      <c r="I2355" s="598"/>
      <c r="J2355" s="598"/>
      <c r="K2355" s="598"/>
      <c r="L2355" s="598"/>
      <c r="M2355" s="598"/>
      <c r="N2355" s="598"/>
      <c r="V2355" s="598"/>
      <c r="W2355" s="598"/>
    </row>
    <row r="2356" spans="6:23" x14ac:dyDescent="0.2">
      <c r="F2356" s="610"/>
      <c r="H2356" s="612"/>
      <c r="I2356" s="598"/>
      <c r="J2356" s="598"/>
      <c r="K2356" s="598"/>
      <c r="L2356" s="598"/>
      <c r="M2356" s="598"/>
      <c r="N2356" s="598"/>
      <c r="V2356" s="598"/>
      <c r="W2356" s="598"/>
    </row>
    <row r="2357" spans="6:23" x14ac:dyDescent="0.2">
      <c r="F2357" s="610"/>
      <c r="H2357" s="612"/>
      <c r="I2357" s="598"/>
      <c r="J2357" s="598"/>
      <c r="K2357" s="598"/>
      <c r="L2357" s="598"/>
      <c r="M2357" s="598"/>
      <c r="N2357" s="598"/>
      <c r="V2357" s="598"/>
      <c r="W2357" s="598"/>
    </row>
    <row r="2358" spans="6:23" x14ac:dyDescent="0.2">
      <c r="F2358" s="610"/>
      <c r="H2358" s="612"/>
      <c r="I2358" s="598"/>
      <c r="J2358" s="598"/>
      <c r="K2358" s="598"/>
      <c r="L2358" s="598"/>
      <c r="M2358" s="598"/>
      <c r="N2358" s="598"/>
      <c r="V2358" s="598"/>
      <c r="W2358" s="598"/>
    </row>
    <row r="2359" spans="6:23" x14ac:dyDescent="0.2">
      <c r="F2359" s="610"/>
      <c r="H2359" s="612"/>
      <c r="I2359" s="598"/>
      <c r="J2359" s="598"/>
      <c r="K2359" s="598"/>
      <c r="L2359" s="598"/>
      <c r="M2359" s="598"/>
      <c r="N2359" s="598"/>
      <c r="V2359" s="598"/>
      <c r="W2359" s="598"/>
    </row>
    <row r="2360" spans="6:23" x14ac:dyDescent="0.2">
      <c r="F2360" s="610"/>
      <c r="H2360" s="612"/>
      <c r="I2360" s="598"/>
      <c r="J2360" s="598"/>
      <c r="K2360" s="598"/>
      <c r="L2360" s="598"/>
      <c r="M2360" s="598"/>
      <c r="N2360" s="598"/>
      <c r="V2360" s="598"/>
      <c r="W2360" s="598"/>
    </row>
    <row r="2361" spans="6:23" x14ac:dyDescent="0.2">
      <c r="F2361" s="610"/>
      <c r="H2361" s="612"/>
      <c r="I2361" s="598"/>
      <c r="J2361" s="598"/>
      <c r="K2361" s="598"/>
      <c r="L2361" s="598"/>
      <c r="M2361" s="598"/>
      <c r="N2361" s="598"/>
      <c r="V2361" s="598"/>
      <c r="W2361" s="598"/>
    </row>
    <row r="2362" spans="6:23" x14ac:dyDescent="0.2">
      <c r="F2362" s="610"/>
      <c r="H2362" s="612"/>
      <c r="I2362" s="598"/>
      <c r="J2362" s="598"/>
      <c r="K2362" s="598"/>
      <c r="L2362" s="598"/>
      <c r="M2362" s="598"/>
      <c r="N2362" s="598"/>
      <c r="V2362" s="598"/>
      <c r="W2362" s="598"/>
    </row>
    <row r="2363" spans="6:23" x14ac:dyDescent="0.2">
      <c r="F2363" s="610"/>
      <c r="H2363" s="612"/>
      <c r="I2363" s="598"/>
      <c r="J2363" s="598"/>
      <c r="K2363" s="598"/>
      <c r="L2363" s="598"/>
      <c r="M2363" s="598"/>
      <c r="N2363" s="598"/>
      <c r="V2363" s="598"/>
      <c r="W2363" s="598"/>
    </row>
    <row r="2364" spans="6:23" x14ac:dyDescent="0.2">
      <c r="F2364" s="610"/>
      <c r="H2364" s="612"/>
      <c r="I2364" s="598"/>
      <c r="J2364" s="598"/>
      <c r="K2364" s="598"/>
      <c r="L2364" s="598"/>
      <c r="M2364" s="598"/>
      <c r="N2364" s="598"/>
      <c r="V2364" s="598"/>
      <c r="W2364" s="598"/>
    </row>
    <row r="2365" spans="6:23" x14ac:dyDescent="0.2">
      <c r="F2365" s="610"/>
      <c r="H2365" s="612"/>
      <c r="I2365" s="598"/>
      <c r="J2365" s="598"/>
      <c r="K2365" s="598"/>
      <c r="L2365" s="598"/>
      <c r="M2365" s="598"/>
      <c r="N2365" s="598"/>
      <c r="V2365" s="598"/>
      <c r="W2365" s="598"/>
    </row>
    <row r="2366" spans="6:23" x14ac:dyDescent="0.2">
      <c r="F2366" s="610"/>
      <c r="H2366" s="612"/>
      <c r="I2366" s="598"/>
      <c r="J2366" s="598"/>
      <c r="K2366" s="598"/>
      <c r="L2366" s="598"/>
      <c r="M2366" s="598"/>
      <c r="N2366" s="598"/>
      <c r="V2366" s="598"/>
      <c r="W2366" s="598"/>
    </row>
    <row r="2367" spans="6:23" x14ac:dyDescent="0.2">
      <c r="F2367" s="610"/>
      <c r="H2367" s="612"/>
      <c r="I2367" s="598"/>
      <c r="J2367" s="598"/>
      <c r="K2367" s="598"/>
      <c r="L2367" s="598"/>
      <c r="M2367" s="598"/>
      <c r="N2367" s="598"/>
      <c r="V2367" s="598"/>
      <c r="W2367" s="598"/>
    </row>
    <row r="2368" spans="6:23" x14ac:dyDescent="0.2">
      <c r="F2368" s="610"/>
      <c r="H2368" s="612"/>
      <c r="I2368" s="598"/>
      <c r="J2368" s="598"/>
      <c r="K2368" s="598"/>
      <c r="L2368" s="598"/>
      <c r="M2368" s="598"/>
      <c r="N2368" s="598"/>
      <c r="V2368" s="598"/>
      <c r="W2368" s="598"/>
    </row>
    <row r="2369" spans="6:23" x14ac:dyDescent="0.2">
      <c r="F2369" s="610"/>
      <c r="H2369" s="612"/>
      <c r="I2369" s="598"/>
      <c r="J2369" s="598"/>
      <c r="K2369" s="598"/>
      <c r="L2369" s="598"/>
      <c r="M2369" s="598"/>
      <c r="N2369" s="598"/>
      <c r="V2369" s="598"/>
      <c r="W2369" s="598"/>
    </row>
    <row r="2370" spans="6:23" x14ac:dyDescent="0.2">
      <c r="F2370" s="610"/>
      <c r="H2370" s="612"/>
      <c r="I2370" s="598"/>
      <c r="J2370" s="598"/>
      <c r="K2370" s="598"/>
      <c r="L2370" s="598"/>
      <c r="M2370" s="598"/>
      <c r="N2370" s="598"/>
      <c r="V2370" s="598"/>
      <c r="W2370" s="598"/>
    </row>
    <row r="2371" spans="6:23" x14ac:dyDescent="0.2">
      <c r="F2371" s="610"/>
      <c r="H2371" s="612"/>
      <c r="I2371" s="598"/>
      <c r="J2371" s="598"/>
      <c r="K2371" s="598"/>
      <c r="L2371" s="598"/>
      <c r="M2371" s="598"/>
      <c r="N2371" s="598"/>
      <c r="V2371" s="598"/>
      <c r="W2371" s="598"/>
    </row>
    <row r="2372" spans="6:23" x14ac:dyDescent="0.2">
      <c r="F2372" s="610"/>
      <c r="H2372" s="612"/>
      <c r="I2372" s="598"/>
      <c r="J2372" s="598"/>
      <c r="K2372" s="598"/>
      <c r="L2372" s="598"/>
      <c r="M2372" s="598"/>
      <c r="N2372" s="598"/>
      <c r="V2372" s="598"/>
      <c r="W2372" s="598"/>
    </row>
    <row r="2373" spans="6:23" x14ac:dyDescent="0.2">
      <c r="F2373" s="610"/>
      <c r="H2373" s="612"/>
      <c r="I2373" s="598"/>
      <c r="J2373" s="598"/>
      <c r="K2373" s="598"/>
      <c r="L2373" s="598"/>
      <c r="M2373" s="598"/>
      <c r="N2373" s="598"/>
      <c r="V2373" s="598"/>
      <c r="W2373" s="598"/>
    </row>
    <row r="2374" spans="6:23" x14ac:dyDescent="0.2">
      <c r="F2374" s="610"/>
      <c r="H2374" s="612"/>
      <c r="I2374" s="598"/>
      <c r="J2374" s="598"/>
      <c r="K2374" s="598"/>
      <c r="L2374" s="598"/>
      <c r="M2374" s="598"/>
      <c r="N2374" s="598"/>
      <c r="V2374" s="598"/>
      <c r="W2374" s="598"/>
    </row>
    <row r="2375" spans="6:23" x14ac:dyDescent="0.2">
      <c r="F2375" s="610"/>
      <c r="H2375" s="612"/>
      <c r="I2375" s="598"/>
      <c r="J2375" s="598"/>
      <c r="K2375" s="598"/>
      <c r="L2375" s="598"/>
      <c r="M2375" s="598"/>
      <c r="N2375" s="598"/>
      <c r="V2375" s="598"/>
      <c r="W2375" s="598"/>
    </row>
    <row r="2376" spans="6:23" x14ac:dyDescent="0.2">
      <c r="F2376" s="610"/>
      <c r="H2376" s="612"/>
      <c r="I2376" s="598"/>
      <c r="J2376" s="598"/>
      <c r="K2376" s="598"/>
      <c r="L2376" s="598"/>
      <c r="M2376" s="598"/>
      <c r="N2376" s="598"/>
      <c r="V2376" s="598"/>
      <c r="W2376" s="598"/>
    </row>
    <row r="2377" spans="6:23" x14ac:dyDescent="0.2">
      <c r="F2377" s="610"/>
      <c r="H2377" s="612"/>
      <c r="I2377" s="598"/>
      <c r="J2377" s="598"/>
      <c r="K2377" s="598"/>
      <c r="L2377" s="598"/>
      <c r="M2377" s="598"/>
      <c r="N2377" s="598"/>
      <c r="V2377" s="598"/>
      <c r="W2377" s="598"/>
    </row>
    <row r="2378" spans="6:23" x14ac:dyDescent="0.2">
      <c r="F2378" s="610"/>
      <c r="H2378" s="612"/>
      <c r="I2378" s="598"/>
      <c r="J2378" s="598"/>
      <c r="K2378" s="598"/>
      <c r="L2378" s="598"/>
      <c r="M2378" s="598"/>
      <c r="N2378" s="598"/>
      <c r="V2378" s="598"/>
      <c r="W2378" s="598"/>
    </row>
    <row r="2379" spans="6:23" x14ac:dyDescent="0.2">
      <c r="F2379" s="610"/>
      <c r="H2379" s="612"/>
      <c r="I2379" s="598"/>
      <c r="J2379" s="598"/>
      <c r="K2379" s="598"/>
      <c r="L2379" s="598"/>
      <c r="M2379" s="598"/>
      <c r="N2379" s="598"/>
      <c r="V2379" s="598"/>
      <c r="W2379" s="598"/>
    </row>
    <row r="2380" spans="6:23" x14ac:dyDescent="0.2">
      <c r="F2380" s="610"/>
      <c r="H2380" s="612"/>
      <c r="I2380" s="598"/>
      <c r="J2380" s="598"/>
      <c r="K2380" s="598"/>
      <c r="L2380" s="598"/>
      <c r="M2380" s="598"/>
      <c r="N2380" s="598"/>
      <c r="V2380" s="598"/>
      <c r="W2380" s="598"/>
    </row>
    <row r="2381" spans="6:23" x14ac:dyDescent="0.2">
      <c r="F2381" s="610"/>
      <c r="H2381" s="612"/>
      <c r="I2381" s="598"/>
      <c r="J2381" s="598"/>
      <c r="K2381" s="598"/>
      <c r="L2381" s="598"/>
      <c r="M2381" s="598"/>
      <c r="N2381" s="598"/>
      <c r="V2381" s="598"/>
      <c r="W2381" s="598"/>
    </row>
    <row r="2382" spans="6:23" x14ac:dyDescent="0.2">
      <c r="F2382" s="610"/>
      <c r="H2382" s="612"/>
      <c r="I2382" s="598"/>
      <c r="J2382" s="598"/>
      <c r="K2382" s="598"/>
      <c r="L2382" s="598"/>
      <c r="M2382" s="598"/>
      <c r="N2382" s="598"/>
      <c r="V2382" s="598"/>
      <c r="W2382" s="598"/>
    </row>
    <row r="2383" spans="6:23" x14ac:dyDescent="0.2">
      <c r="F2383" s="610"/>
      <c r="H2383" s="612"/>
      <c r="I2383" s="598"/>
      <c r="J2383" s="598"/>
      <c r="K2383" s="598"/>
      <c r="L2383" s="598"/>
      <c r="M2383" s="598"/>
      <c r="N2383" s="598"/>
      <c r="V2383" s="598"/>
      <c r="W2383" s="598"/>
    </row>
    <row r="2384" spans="6:23" x14ac:dyDescent="0.2">
      <c r="F2384" s="610"/>
      <c r="H2384" s="612"/>
      <c r="I2384" s="598"/>
      <c r="J2384" s="598"/>
      <c r="K2384" s="598"/>
      <c r="L2384" s="598"/>
      <c r="M2384" s="598"/>
      <c r="N2384" s="598"/>
      <c r="V2384" s="598"/>
      <c r="W2384" s="598"/>
    </row>
    <row r="2385" spans="6:23" x14ac:dyDescent="0.2">
      <c r="F2385" s="610"/>
      <c r="H2385" s="612"/>
      <c r="I2385" s="598"/>
      <c r="J2385" s="598"/>
      <c r="K2385" s="598"/>
      <c r="L2385" s="598"/>
      <c r="M2385" s="598"/>
      <c r="N2385" s="598"/>
      <c r="V2385" s="598"/>
      <c r="W2385" s="598"/>
    </row>
    <row r="2386" spans="6:23" x14ac:dyDescent="0.2">
      <c r="F2386" s="610"/>
      <c r="H2386" s="612"/>
      <c r="I2386" s="598"/>
      <c r="J2386" s="598"/>
      <c r="K2386" s="598"/>
      <c r="L2386" s="598"/>
      <c r="M2386" s="598"/>
      <c r="N2386" s="598"/>
      <c r="V2386" s="598"/>
      <c r="W2386" s="598"/>
    </row>
    <row r="2387" spans="6:23" x14ac:dyDescent="0.2">
      <c r="F2387" s="610"/>
      <c r="H2387" s="612"/>
      <c r="I2387" s="598"/>
      <c r="J2387" s="598"/>
      <c r="K2387" s="598"/>
      <c r="L2387" s="598"/>
      <c r="M2387" s="598"/>
      <c r="N2387" s="598"/>
      <c r="V2387" s="598"/>
      <c r="W2387" s="598"/>
    </row>
    <row r="2388" spans="6:23" x14ac:dyDescent="0.2">
      <c r="F2388" s="610"/>
      <c r="H2388" s="612"/>
      <c r="I2388" s="598"/>
      <c r="J2388" s="598"/>
      <c r="K2388" s="598"/>
      <c r="L2388" s="598"/>
      <c r="M2388" s="598"/>
      <c r="N2388" s="598"/>
      <c r="V2388" s="598"/>
      <c r="W2388" s="598"/>
    </row>
    <row r="2389" spans="6:23" x14ac:dyDescent="0.2">
      <c r="F2389" s="610"/>
      <c r="H2389" s="612"/>
      <c r="I2389" s="598"/>
      <c r="J2389" s="598"/>
      <c r="K2389" s="598"/>
      <c r="L2389" s="598"/>
      <c r="M2389" s="598"/>
      <c r="N2389" s="598"/>
      <c r="V2389" s="598"/>
      <c r="W2389" s="598"/>
    </row>
    <row r="2390" spans="6:23" x14ac:dyDescent="0.2">
      <c r="F2390" s="610"/>
      <c r="H2390" s="612"/>
      <c r="I2390" s="598"/>
      <c r="J2390" s="598"/>
      <c r="K2390" s="598"/>
      <c r="L2390" s="598"/>
      <c r="M2390" s="598"/>
      <c r="N2390" s="598"/>
      <c r="V2390" s="598"/>
      <c r="W2390" s="598"/>
    </row>
    <row r="2391" spans="6:23" x14ac:dyDescent="0.2">
      <c r="F2391" s="610"/>
      <c r="H2391" s="612"/>
      <c r="I2391" s="598"/>
      <c r="J2391" s="598"/>
      <c r="K2391" s="598"/>
      <c r="L2391" s="598"/>
      <c r="M2391" s="598"/>
      <c r="N2391" s="598"/>
      <c r="V2391" s="598"/>
      <c r="W2391" s="598"/>
    </row>
    <row r="2392" spans="6:23" x14ac:dyDescent="0.2">
      <c r="F2392" s="610"/>
      <c r="H2392" s="612"/>
      <c r="I2392" s="598"/>
      <c r="J2392" s="598"/>
      <c r="K2392" s="598"/>
      <c r="L2392" s="598"/>
      <c r="M2392" s="598"/>
      <c r="N2392" s="598"/>
      <c r="V2392" s="598"/>
      <c r="W2392" s="598"/>
    </row>
    <row r="2393" spans="6:23" x14ac:dyDescent="0.2">
      <c r="F2393" s="610"/>
      <c r="H2393" s="612"/>
      <c r="I2393" s="598"/>
      <c r="J2393" s="598"/>
      <c r="K2393" s="598"/>
      <c r="L2393" s="598"/>
      <c r="M2393" s="598"/>
      <c r="N2393" s="598"/>
      <c r="V2393" s="598"/>
      <c r="W2393" s="598"/>
    </row>
    <row r="2394" spans="6:23" x14ac:dyDescent="0.2">
      <c r="F2394" s="610"/>
      <c r="H2394" s="612"/>
      <c r="I2394" s="598"/>
      <c r="J2394" s="598"/>
      <c r="K2394" s="598"/>
      <c r="L2394" s="598"/>
      <c r="M2394" s="598"/>
      <c r="N2394" s="598"/>
      <c r="V2394" s="598"/>
      <c r="W2394" s="598"/>
    </row>
    <row r="2395" spans="6:23" x14ac:dyDescent="0.2">
      <c r="F2395" s="610"/>
      <c r="H2395" s="612"/>
      <c r="I2395" s="598"/>
      <c r="J2395" s="598"/>
      <c r="K2395" s="598"/>
      <c r="L2395" s="598"/>
      <c r="M2395" s="598"/>
      <c r="N2395" s="598"/>
      <c r="V2395" s="598"/>
      <c r="W2395" s="598"/>
    </row>
    <row r="2396" spans="6:23" x14ac:dyDescent="0.2">
      <c r="F2396" s="610"/>
      <c r="H2396" s="612"/>
      <c r="I2396" s="598"/>
      <c r="J2396" s="598"/>
      <c r="K2396" s="598"/>
      <c r="L2396" s="598"/>
      <c r="M2396" s="598"/>
      <c r="N2396" s="598"/>
      <c r="V2396" s="598"/>
      <c r="W2396" s="598"/>
    </row>
    <row r="2397" spans="6:23" x14ac:dyDescent="0.2">
      <c r="F2397" s="610"/>
      <c r="H2397" s="612"/>
      <c r="I2397" s="598"/>
      <c r="J2397" s="598"/>
      <c r="K2397" s="598"/>
      <c r="L2397" s="598"/>
      <c r="M2397" s="598"/>
      <c r="N2397" s="598"/>
      <c r="V2397" s="598"/>
      <c r="W2397" s="598"/>
    </row>
    <row r="2398" spans="6:23" x14ac:dyDescent="0.2">
      <c r="F2398" s="610"/>
      <c r="H2398" s="612"/>
      <c r="I2398" s="598"/>
      <c r="J2398" s="598"/>
      <c r="K2398" s="598"/>
      <c r="L2398" s="598"/>
      <c r="M2398" s="598"/>
      <c r="N2398" s="598"/>
      <c r="V2398" s="598"/>
      <c r="W2398" s="598"/>
    </row>
    <row r="2399" spans="6:23" x14ac:dyDescent="0.2">
      <c r="F2399" s="610"/>
      <c r="H2399" s="612"/>
      <c r="I2399" s="598"/>
      <c r="J2399" s="598"/>
      <c r="K2399" s="598"/>
      <c r="L2399" s="598"/>
      <c r="M2399" s="598"/>
      <c r="N2399" s="598"/>
      <c r="V2399" s="598"/>
      <c r="W2399" s="598"/>
    </row>
    <row r="2400" spans="6:23" x14ac:dyDescent="0.2">
      <c r="F2400" s="610"/>
      <c r="H2400" s="612"/>
      <c r="I2400" s="598"/>
      <c r="J2400" s="598"/>
      <c r="K2400" s="598"/>
      <c r="L2400" s="598"/>
      <c r="M2400" s="598"/>
      <c r="N2400" s="598"/>
      <c r="V2400" s="598"/>
      <c r="W2400" s="598"/>
    </row>
    <row r="2401" spans="6:23" x14ac:dyDescent="0.2">
      <c r="F2401" s="610"/>
      <c r="H2401" s="612"/>
      <c r="I2401" s="598"/>
      <c r="J2401" s="598"/>
      <c r="K2401" s="598"/>
      <c r="L2401" s="598"/>
      <c r="M2401" s="598"/>
      <c r="N2401" s="598"/>
      <c r="V2401" s="598"/>
      <c r="W2401" s="598"/>
    </row>
    <row r="2402" spans="6:23" x14ac:dyDescent="0.2">
      <c r="F2402" s="610"/>
      <c r="H2402" s="612"/>
      <c r="I2402" s="598"/>
      <c r="J2402" s="598"/>
      <c r="K2402" s="598"/>
      <c r="L2402" s="598"/>
      <c r="M2402" s="598"/>
      <c r="N2402" s="598"/>
      <c r="V2402" s="598"/>
      <c r="W2402" s="598"/>
    </row>
    <row r="2403" spans="6:23" x14ac:dyDescent="0.2">
      <c r="F2403" s="610"/>
      <c r="H2403" s="612"/>
      <c r="I2403" s="598"/>
      <c r="J2403" s="598"/>
      <c r="K2403" s="598"/>
      <c r="L2403" s="598"/>
      <c r="M2403" s="598"/>
      <c r="N2403" s="598"/>
      <c r="V2403" s="598"/>
      <c r="W2403" s="598"/>
    </row>
    <row r="2404" spans="6:23" x14ac:dyDescent="0.2">
      <c r="F2404" s="610"/>
      <c r="H2404" s="612"/>
      <c r="I2404" s="598"/>
      <c r="J2404" s="598"/>
      <c r="K2404" s="598"/>
      <c r="L2404" s="598"/>
      <c r="M2404" s="598"/>
      <c r="N2404" s="598"/>
      <c r="V2404" s="598"/>
      <c r="W2404" s="598"/>
    </row>
    <row r="2405" spans="6:23" x14ac:dyDescent="0.2">
      <c r="F2405" s="610"/>
      <c r="H2405" s="612"/>
      <c r="I2405" s="598"/>
      <c r="J2405" s="598"/>
      <c r="K2405" s="598"/>
      <c r="L2405" s="598"/>
      <c r="M2405" s="598"/>
      <c r="N2405" s="598"/>
      <c r="V2405" s="598"/>
      <c r="W2405" s="598"/>
    </row>
    <row r="2406" spans="6:23" x14ac:dyDescent="0.2">
      <c r="F2406" s="610"/>
      <c r="H2406" s="612"/>
      <c r="I2406" s="598"/>
      <c r="J2406" s="598"/>
      <c r="K2406" s="598"/>
      <c r="L2406" s="598"/>
      <c r="M2406" s="598"/>
      <c r="N2406" s="598"/>
      <c r="V2406" s="598"/>
      <c r="W2406" s="598"/>
    </row>
    <row r="2407" spans="6:23" x14ac:dyDescent="0.2">
      <c r="F2407" s="610"/>
      <c r="H2407" s="612"/>
      <c r="I2407" s="598"/>
      <c r="J2407" s="598"/>
      <c r="K2407" s="598"/>
      <c r="L2407" s="598"/>
      <c r="M2407" s="598"/>
      <c r="N2407" s="598"/>
      <c r="V2407" s="598"/>
      <c r="W2407" s="598"/>
    </row>
    <row r="2408" spans="6:23" x14ac:dyDescent="0.2">
      <c r="F2408" s="610"/>
      <c r="H2408" s="612"/>
      <c r="I2408" s="598"/>
      <c r="J2408" s="598"/>
      <c r="K2408" s="598"/>
      <c r="L2408" s="598"/>
      <c r="M2408" s="598"/>
      <c r="N2408" s="598"/>
      <c r="V2408" s="598"/>
      <c r="W2408" s="598"/>
    </row>
    <row r="2409" spans="6:23" x14ac:dyDescent="0.2">
      <c r="F2409" s="610"/>
      <c r="H2409" s="612"/>
      <c r="I2409" s="598"/>
      <c r="J2409" s="598"/>
      <c r="K2409" s="598"/>
      <c r="L2409" s="598"/>
      <c r="M2409" s="598"/>
      <c r="N2409" s="598"/>
      <c r="V2409" s="598"/>
      <c r="W2409" s="598"/>
    </row>
    <row r="2410" spans="6:23" x14ac:dyDescent="0.2">
      <c r="F2410" s="610"/>
      <c r="H2410" s="612"/>
      <c r="I2410" s="598"/>
      <c r="J2410" s="598"/>
      <c r="K2410" s="598"/>
      <c r="L2410" s="598"/>
      <c r="M2410" s="598"/>
      <c r="N2410" s="598"/>
      <c r="V2410" s="598"/>
      <c r="W2410" s="598"/>
    </row>
    <row r="2411" spans="6:23" x14ac:dyDescent="0.2">
      <c r="F2411" s="610"/>
      <c r="H2411" s="612"/>
      <c r="I2411" s="598"/>
      <c r="J2411" s="598"/>
      <c r="K2411" s="598"/>
      <c r="L2411" s="598"/>
      <c r="M2411" s="598"/>
      <c r="N2411" s="598"/>
      <c r="V2411" s="598"/>
      <c r="W2411" s="598"/>
    </row>
    <row r="2412" spans="6:23" x14ac:dyDescent="0.2">
      <c r="F2412" s="610"/>
      <c r="H2412" s="612"/>
      <c r="I2412" s="598"/>
      <c r="J2412" s="598"/>
      <c r="K2412" s="598"/>
      <c r="L2412" s="598"/>
      <c r="M2412" s="598"/>
      <c r="N2412" s="598"/>
      <c r="V2412" s="598"/>
      <c r="W2412" s="598"/>
    </row>
    <row r="2413" spans="6:23" x14ac:dyDescent="0.2">
      <c r="F2413" s="610"/>
      <c r="H2413" s="612"/>
      <c r="I2413" s="598"/>
      <c r="J2413" s="598"/>
      <c r="K2413" s="598"/>
      <c r="L2413" s="598"/>
      <c r="M2413" s="598"/>
      <c r="N2413" s="598"/>
      <c r="V2413" s="598"/>
      <c r="W2413" s="598"/>
    </row>
    <row r="2414" spans="6:23" x14ac:dyDescent="0.2">
      <c r="F2414" s="610"/>
      <c r="H2414" s="612"/>
      <c r="I2414" s="598"/>
      <c r="J2414" s="598"/>
      <c r="K2414" s="598"/>
      <c r="L2414" s="598"/>
      <c r="M2414" s="598"/>
      <c r="N2414" s="598"/>
      <c r="V2414" s="598"/>
      <c r="W2414" s="598"/>
    </row>
    <row r="2415" spans="6:23" x14ac:dyDescent="0.2">
      <c r="F2415" s="610"/>
      <c r="H2415" s="612"/>
      <c r="I2415" s="598"/>
      <c r="J2415" s="598"/>
      <c r="K2415" s="598"/>
      <c r="L2415" s="598"/>
      <c r="M2415" s="598"/>
      <c r="N2415" s="598"/>
      <c r="V2415" s="598"/>
      <c r="W2415" s="598"/>
    </row>
    <row r="2416" spans="6:23" x14ac:dyDescent="0.2">
      <c r="F2416" s="610"/>
      <c r="H2416" s="612"/>
      <c r="I2416" s="598"/>
      <c r="J2416" s="598"/>
      <c r="K2416" s="598"/>
      <c r="L2416" s="598"/>
      <c r="M2416" s="598"/>
      <c r="N2416" s="598"/>
      <c r="V2416" s="598"/>
      <c r="W2416" s="598"/>
    </row>
    <row r="2417" spans="6:23" x14ac:dyDescent="0.2">
      <c r="F2417" s="610"/>
      <c r="H2417" s="612"/>
      <c r="I2417" s="598"/>
      <c r="J2417" s="598"/>
      <c r="K2417" s="598"/>
      <c r="L2417" s="598"/>
      <c r="M2417" s="598"/>
      <c r="N2417" s="598"/>
      <c r="V2417" s="598"/>
      <c r="W2417" s="598"/>
    </row>
    <row r="2418" spans="6:23" x14ac:dyDescent="0.2">
      <c r="F2418" s="610"/>
      <c r="H2418" s="612"/>
      <c r="I2418" s="598"/>
      <c r="J2418" s="598"/>
      <c r="K2418" s="598"/>
      <c r="L2418" s="598"/>
      <c r="M2418" s="598"/>
      <c r="N2418" s="598"/>
      <c r="V2418" s="598"/>
      <c r="W2418" s="598"/>
    </row>
    <row r="2419" spans="6:23" x14ac:dyDescent="0.2">
      <c r="F2419" s="610"/>
      <c r="H2419" s="612"/>
      <c r="I2419" s="598"/>
      <c r="J2419" s="598"/>
      <c r="K2419" s="598"/>
      <c r="L2419" s="598"/>
      <c r="M2419" s="598"/>
      <c r="N2419" s="598"/>
      <c r="V2419" s="598"/>
      <c r="W2419" s="598"/>
    </row>
    <row r="2420" spans="6:23" x14ac:dyDescent="0.2">
      <c r="F2420" s="610"/>
      <c r="H2420" s="612"/>
      <c r="I2420" s="598"/>
      <c r="J2420" s="598"/>
      <c r="K2420" s="598"/>
      <c r="L2420" s="598"/>
      <c r="M2420" s="598"/>
      <c r="N2420" s="598"/>
      <c r="V2420" s="598"/>
      <c r="W2420" s="598"/>
    </row>
    <row r="2421" spans="6:23" x14ac:dyDescent="0.2">
      <c r="F2421" s="610"/>
      <c r="H2421" s="612"/>
      <c r="I2421" s="598"/>
      <c r="J2421" s="598"/>
      <c r="K2421" s="598"/>
      <c r="L2421" s="598"/>
      <c r="M2421" s="598"/>
      <c r="N2421" s="598"/>
      <c r="V2421" s="598"/>
      <c r="W2421" s="598"/>
    </row>
    <row r="2422" spans="6:23" x14ac:dyDescent="0.2">
      <c r="F2422" s="610"/>
      <c r="H2422" s="612"/>
      <c r="I2422" s="598"/>
      <c r="J2422" s="598"/>
      <c r="K2422" s="598"/>
      <c r="L2422" s="598"/>
      <c r="M2422" s="598"/>
      <c r="N2422" s="598"/>
      <c r="V2422" s="598"/>
      <c r="W2422" s="598"/>
    </row>
    <row r="2423" spans="6:23" x14ac:dyDescent="0.2">
      <c r="F2423" s="610"/>
      <c r="H2423" s="612"/>
      <c r="I2423" s="598"/>
      <c r="J2423" s="598"/>
      <c r="K2423" s="598"/>
      <c r="L2423" s="598"/>
      <c r="M2423" s="598"/>
      <c r="N2423" s="598"/>
      <c r="V2423" s="598"/>
      <c r="W2423" s="598"/>
    </row>
    <row r="2424" spans="6:23" x14ac:dyDescent="0.2">
      <c r="F2424" s="610"/>
      <c r="H2424" s="612"/>
      <c r="I2424" s="598"/>
      <c r="J2424" s="598"/>
      <c r="K2424" s="598"/>
      <c r="L2424" s="598"/>
      <c r="M2424" s="598"/>
      <c r="N2424" s="598"/>
      <c r="V2424" s="598"/>
      <c r="W2424" s="598"/>
    </row>
    <row r="2425" spans="6:23" x14ac:dyDescent="0.2">
      <c r="F2425" s="610"/>
      <c r="H2425" s="612"/>
      <c r="I2425" s="598"/>
      <c r="J2425" s="598"/>
      <c r="K2425" s="598"/>
      <c r="L2425" s="598"/>
      <c r="M2425" s="598"/>
      <c r="N2425" s="598"/>
      <c r="V2425" s="598"/>
      <c r="W2425" s="598"/>
    </row>
    <row r="2426" spans="6:23" x14ac:dyDescent="0.2">
      <c r="F2426" s="610"/>
      <c r="H2426" s="612"/>
      <c r="I2426" s="598"/>
      <c r="J2426" s="598"/>
      <c r="K2426" s="598"/>
      <c r="L2426" s="598"/>
      <c r="M2426" s="598"/>
      <c r="N2426" s="598"/>
      <c r="V2426" s="598"/>
      <c r="W2426" s="598"/>
    </row>
    <row r="2427" spans="6:23" x14ac:dyDescent="0.2">
      <c r="F2427" s="610"/>
      <c r="H2427" s="612"/>
      <c r="I2427" s="598"/>
      <c r="J2427" s="598"/>
      <c r="K2427" s="598"/>
      <c r="L2427" s="598"/>
      <c r="M2427" s="598"/>
      <c r="N2427" s="598"/>
      <c r="V2427" s="598"/>
      <c r="W2427" s="598"/>
    </row>
    <row r="2428" spans="6:23" x14ac:dyDescent="0.2">
      <c r="F2428" s="610"/>
      <c r="H2428" s="612"/>
      <c r="I2428" s="598"/>
      <c r="J2428" s="598"/>
      <c r="K2428" s="598"/>
      <c r="L2428" s="598"/>
      <c r="M2428" s="598"/>
      <c r="N2428" s="598"/>
      <c r="V2428" s="598"/>
      <c r="W2428" s="598"/>
    </row>
    <row r="2429" spans="6:23" x14ac:dyDescent="0.2">
      <c r="F2429" s="610"/>
      <c r="H2429" s="612"/>
      <c r="I2429" s="598"/>
      <c r="J2429" s="598"/>
      <c r="K2429" s="598"/>
      <c r="L2429" s="598"/>
      <c r="M2429" s="598"/>
      <c r="N2429" s="598"/>
      <c r="V2429" s="598"/>
      <c r="W2429" s="598"/>
    </row>
    <row r="2430" spans="6:23" x14ac:dyDescent="0.2">
      <c r="F2430" s="610"/>
      <c r="H2430" s="612"/>
      <c r="I2430" s="598"/>
      <c r="J2430" s="598"/>
      <c r="K2430" s="598"/>
      <c r="L2430" s="598"/>
      <c r="M2430" s="598"/>
      <c r="N2430" s="598"/>
      <c r="V2430" s="598"/>
      <c r="W2430" s="598"/>
    </row>
    <row r="2431" spans="6:23" x14ac:dyDescent="0.2">
      <c r="F2431" s="610"/>
      <c r="H2431" s="612"/>
      <c r="I2431" s="598"/>
      <c r="J2431" s="598"/>
      <c r="K2431" s="598"/>
      <c r="L2431" s="598"/>
      <c r="M2431" s="598"/>
      <c r="N2431" s="598"/>
      <c r="V2431" s="598"/>
      <c r="W2431" s="598"/>
    </row>
    <row r="2432" spans="6:23" x14ac:dyDescent="0.2">
      <c r="F2432" s="610"/>
      <c r="H2432" s="612"/>
      <c r="I2432" s="598"/>
      <c r="J2432" s="598"/>
      <c r="K2432" s="598"/>
      <c r="L2432" s="598"/>
      <c r="M2432" s="598"/>
      <c r="N2432" s="598"/>
      <c r="V2432" s="598"/>
      <c r="W2432" s="598"/>
    </row>
    <row r="2433" spans="6:23" x14ac:dyDescent="0.2">
      <c r="F2433" s="610"/>
      <c r="H2433" s="612"/>
      <c r="I2433" s="598"/>
      <c r="J2433" s="598"/>
      <c r="K2433" s="598"/>
      <c r="L2433" s="598"/>
      <c r="M2433" s="598"/>
      <c r="N2433" s="598"/>
      <c r="V2433" s="598"/>
      <c r="W2433" s="598"/>
    </row>
    <row r="2434" spans="6:23" x14ac:dyDescent="0.2">
      <c r="F2434" s="610"/>
      <c r="H2434" s="612"/>
      <c r="I2434" s="598"/>
      <c r="J2434" s="598"/>
      <c r="K2434" s="598"/>
      <c r="L2434" s="598"/>
      <c r="M2434" s="598"/>
      <c r="N2434" s="598"/>
      <c r="V2434" s="598"/>
      <c r="W2434" s="598"/>
    </row>
    <row r="2435" spans="6:23" x14ac:dyDescent="0.2">
      <c r="F2435" s="610"/>
      <c r="H2435" s="612"/>
      <c r="I2435" s="598"/>
      <c r="J2435" s="598"/>
      <c r="K2435" s="598"/>
      <c r="L2435" s="598"/>
      <c r="M2435" s="598"/>
      <c r="N2435" s="598"/>
      <c r="V2435" s="598"/>
      <c r="W2435" s="598"/>
    </row>
    <row r="2436" spans="6:23" x14ac:dyDescent="0.2">
      <c r="F2436" s="610"/>
      <c r="H2436" s="612"/>
      <c r="I2436" s="598"/>
      <c r="J2436" s="598"/>
      <c r="K2436" s="598"/>
      <c r="L2436" s="598"/>
      <c r="M2436" s="598"/>
      <c r="N2436" s="598"/>
      <c r="V2436" s="598"/>
      <c r="W2436" s="598"/>
    </row>
    <row r="2437" spans="6:23" x14ac:dyDescent="0.2">
      <c r="F2437" s="610"/>
      <c r="H2437" s="612"/>
      <c r="I2437" s="598"/>
      <c r="J2437" s="598"/>
      <c r="K2437" s="598"/>
      <c r="L2437" s="598"/>
      <c r="M2437" s="598"/>
      <c r="N2437" s="598"/>
      <c r="V2437" s="598"/>
      <c r="W2437" s="598"/>
    </row>
    <row r="2438" spans="6:23" x14ac:dyDescent="0.2">
      <c r="F2438" s="610"/>
      <c r="H2438" s="612"/>
      <c r="I2438" s="598"/>
      <c r="J2438" s="598"/>
      <c r="K2438" s="598"/>
      <c r="L2438" s="598"/>
      <c r="M2438" s="598"/>
      <c r="N2438" s="598"/>
      <c r="V2438" s="598"/>
      <c r="W2438" s="598"/>
    </row>
    <row r="2439" spans="6:23" x14ac:dyDescent="0.2">
      <c r="F2439" s="610"/>
      <c r="H2439" s="612"/>
      <c r="I2439" s="598"/>
      <c r="J2439" s="598"/>
      <c r="K2439" s="598"/>
      <c r="L2439" s="598"/>
      <c r="M2439" s="598"/>
      <c r="N2439" s="598"/>
      <c r="V2439" s="598"/>
      <c r="W2439" s="598"/>
    </row>
    <row r="2440" spans="6:23" x14ac:dyDescent="0.2">
      <c r="F2440" s="610"/>
      <c r="H2440" s="612"/>
      <c r="I2440" s="598"/>
      <c r="J2440" s="598"/>
      <c r="K2440" s="598"/>
      <c r="L2440" s="598"/>
      <c r="M2440" s="598"/>
      <c r="N2440" s="598"/>
      <c r="V2440" s="598"/>
      <c r="W2440" s="598"/>
    </row>
    <row r="2441" spans="6:23" x14ac:dyDescent="0.2">
      <c r="F2441" s="610"/>
      <c r="H2441" s="612"/>
      <c r="I2441" s="598"/>
      <c r="J2441" s="598"/>
      <c r="K2441" s="598"/>
      <c r="L2441" s="598"/>
      <c r="M2441" s="598"/>
      <c r="N2441" s="598"/>
      <c r="V2441" s="598"/>
      <c r="W2441" s="598"/>
    </row>
    <row r="2442" spans="6:23" x14ac:dyDescent="0.2">
      <c r="F2442" s="610"/>
      <c r="H2442" s="612"/>
      <c r="I2442" s="598"/>
      <c r="J2442" s="598"/>
      <c r="K2442" s="598"/>
      <c r="L2442" s="598"/>
      <c r="M2442" s="598"/>
      <c r="N2442" s="598"/>
      <c r="V2442" s="598"/>
      <c r="W2442" s="598"/>
    </row>
    <row r="2443" spans="6:23" x14ac:dyDescent="0.2">
      <c r="F2443" s="610"/>
      <c r="H2443" s="612"/>
      <c r="I2443" s="598"/>
      <c r="J2443" s="598"/>
      <c r="K2443" s="598"/>
      <c r="L2443" s="598"/>
      <c r="M2443" s="598"/>
      <c r="N2443" s="598"/>
      <c r="V2443" s="598"/>
      <c r="W2443" s="598"/>
    </row>
    <row r="2444" spans="6:23" x14ac:dyDescent="0.2">
      <c r="F2444" s="610"/>
      <c r="H2444" s="612"/>
      <c r="I2444" s="598"/>
      <c r="J2444" s="598"/>
      <c r="K2444" s="598"/>
      <c r="L2444" s="598"/>
      <c r="M2444" s="598"/>
      <c r="N2444" s="598"/>
      <c r="V2444" s="598"/>
      <c r="W2444" s="598"/>
    </row>
    <row r="2445" spans="6:23" x14ac:dyDescent="0.2">
      <c r="F2445" s="610"/>
      <c r="H2445" s="612"/>
      <c r="I2445" s="598"/>
      <c r="J2445" s="598"/>
      <c r="K2445" s="598"/>
      <c r="L2445" s="598"/>
      <c r="M2445" s="598"/>
      <c r="N2445" s="598"/>
      <c r="V2445" s="598"/>
      <c r="W2445" s="598"/>
    </row>
    <row r="2446" spans="6:23" x14ac:dyDescent="0.2">
      <c r="F2446" s="610"/>
      <c r="H2446" s="612"/>
      <c r="I2446" s="598"/>
      <c r="J2446" s="598"/>
      <c r="K2446" s="598"/>
      <c r="L2446" s="598"/>
      <c r="M2446" s="598"/>
      <c r="N2446" s="598"/>
      <c r="V2446" s="598"/>
      <c r="W2446" s="598"/>
    </row>
    <row r="2447" spans="6:23" x14ac:dyDescent="0.2">
      <c r="F2447" s="610"/>
      <c r="H2447" s="612"/>
      <c r="I2447" s="598"/>
      <c r="J2447" s="598"/>
      <c r="K2447" s="598"/>
      <c r="L2447" s="598"/>
      <c r="M2447" s="598"/>
      <c r="N2447" s="598"/>
      <c r="V2447" s="598"/>
      <c r="W2447" s="598"/>
    </row>
    <row r="2448" spans="6:23" x14ac:dyDescent="0.2">
      <c r="F2448" s="610"/>
      <c r="H2448" s="612"/>
      <c r="I2448" s="598"/>
      <c r="J2448" s="598"/>
      <c r="K2448" s="598"/>
      <c r="L2448" s="598"/>
      <c r="M2448" s="598"/>
      <c r="N2448" s="598"/>
      <c r="V2448" s="598"/>
      <c r="W2448" s="598"/>
    </row>
    <row r="2449" spans="6:23" x14ac:dyDescent="0.2">
      <c r="F2449" s="610"/>
      <c r="H2449" s="612"/>
      <c r="I2449" s="598"/>
      <c r="J2449" s="598"/>
      <c r="K2449" s="598"/>
      <c r="L2449" s="598"/>
      <c r="M2449" s="598"/>
      <c r="N2449" s="598"/>
      <c r="V2449" s="598"/>
      <c r="W2449" s="598"/>
    </row>
    <row r="2450" spans="6:23" x14ac:dyDescent="0.2">
      <c r="F2450" s="610"/>
      <c r="H2450" s="612"/>
      <c r="I2450" s="598"/>
      <c r="J2450" s="598"/>
      <c r="K2450" s="598"/>
      <c r="L2450" s="598"/>
      <c r="M2450" s="598"/>
      <c r="N2450" s="598"/>
      <c r="V2450" s="598"/>
      <c r="W2450" s="598"/>
    </row>
    <row r="2451" spans="6:23" x14ac:dyDescent="0.2">
      <c r="F2451" s="610"/>
      <c r="H2451" s="612"/>
      <c r="I2451" s="598"/>
      <c r="J2451" s="598"/>
      <c r="K2451" s="598"/>
      <c r="L2451" s="598"/>
      <c r="M2451" s="598"/>
      <c r="N2451" s="598"/>
      <c r="V2451" s="598"/>
      <c r="W2451" s="598"/>
    </row>
    <row r="2452" spans="6:23" x14ac:dyDescent="0.2">
      <c r="F2452" s="610"/>
      <c r="H2452" s="612"/>
      <c r="I2452" s="598"/>
      <c r="J2452" s="598"/>
      <c r="K2452" s="598"/>
      <c r="L2452" s="598"/>
      <c r="M2452" s="598"/>
      <c r="N2452" s="598"/>
      <c r="V2452" s="598"/>
      <c r="W2452" s="598"/>
    </row>
    <row r="2453" spans="6:23" x14ac:dyDescent="0.2">
      <c r="F2453" s="610"/>
      <c r="H2453" s="612"/>
      <c r="I2453" s="598"/>
      <c r="J2453" s="598"/>
      <c r="K2453" s="598"/>
      <c r="L2453" s="598"/>
      <c r="M2453" s="598"/>
      <c r="N2453" s="598"/>
      <c r="V2453" s="598"/>
      <c r="W2453" s="598"/>
    </row>
    <row r="2454" spans="6:23" x14ac:dyDescent="0.2">
      <c r="F2454" s="610"/>
      <c r="H2454" s="612"/>
      <c r="I2454" s="598"/>
      <c r="J2454" s="598"/>
      <c r="K2454" s="598"/>
      <c r="L2454" s="598"/>
      <c r="M2454" s="598"/>
      <c r="N2454" s="598"/>
      <c r="V2454" s="598"/>
      <c r="W2454" s="598"/>
    </row>
    <row r="2455" spans="6:23" x14ac:dyDescent="0.2">
      <c r="F2455" s="610"/>
      <c r="H2455" s="612"/>
      <c r="I2455" s="598"/>
      <c r="J2455" s="598"/>
      <c r="K2455" s="598"/>
      <c r="L2455" s="598"/>
      <c r="M2455" s="598"/>
      <c r="N2455" s="598"/>
      <c r="V2455" s="598"/>
      <c r="W2455" s="598"/>
    </row>
    <row r="2456" spans="6:23" x14ac:dyDescent="0.2">
      <c r="F2456" s="610"/>
      <c r="H2456" s="612"/>
      <c r="I2456" s="598"/>
      <c r="J2456" s="598"/>
      <c r="K2456" s="598"/>
      <c r="L2456" s="598"/>
      <c r="M2456" s="598"/>
      <c r="N2456" s="598"/>
      <c r="V2456" s="598"/>
      <c r="W2456" s="598"/>
    </row>
    <row r="2457" spans="6:23" x14ac:dyDescent="0.2">
      <c r="F2457" s="610"/>
      <c r="H2457" s="612"/>
      <c r="I2457" s="598"/>
      <c r="J2457" s="598"/>
      <c r="K2457" s="598"/>
      <c r="L2457" s="598"/>
      <c r="M2457" s="598"/>
      <c r="N2457" s="598"/>
      <c r="V2457" s="598"/>
      <c r="W2457" s="598"/>
    </row>
    <row r="2458" spans="6:23" x14ac:dyDescent="0.2">
      <c r="F2458" s="610"/>
      <c r="H2458" s="612"/>
      <c r="I2458" s="598"/>
      <c r="J2458" s="598"/>
      <c r="K2458" s="598"/>
      <c r="L2458" s="598"/>
      <c r="M2458" s="598"/>
      <c r="N2458" s="598"/>
      <c r="V2458" s="598"/>
      <c r="W2458" s="598"/>
    </row>
    <row r="2459" spans="6:23" x14ac:dyDescent="0.2">
      <c r="F2459" s="610"/>
      <c r="H2459" s="612"/>
      <c r="I2459" s="598"/>
      <c r="J2459" s="598"/>
      <c r="K2459" s="598"/>
      <c r="L2459" s="598"/>
      <c r="M2459" s="598"/>
      <c r="N2459" s="598"/>
      <c r="V2459" s="598"/>
      <c r="W2459" s="598"/>
    </row>
    <row r="2460" spans="6:23" x14ac:dyDescent="0.2">
      <c r="F2460" s="610"/>
      <c r="H2460" s="612"/>
      <c r="I2460" s="598"/>
      <c r="J2460" s="598"/>
      <c r="K2460" s="598"/>
      <c r="L2460" s="598"/>
      <c r="M2460" s="598"/>
      <c r="N2460" s="598"/>
      <c r="V2460" s="598"/>
      <c r="W2460" s="598"/>
    </row>
    <row r="2461" spans="6:23" x14ac:dyDescent="0.2">
      <c r="F2461" s="610"/>
      <c r="H2461" s="612"/>
      <c r="I2461" s="598"/>
      <c r="J2461" s="598"/>
      <c r="K2461" s="598"/>
      <c r="L2461" s="598"/>
      <c r="M2461" s="598"/>
      <c r="N2461" s="598"/>
      <c r="V2461" s="598"/>
      <c r="W2461" s="598"/>
    </row>
    <row r="2462" spans="6:23" x14ac:dyDescent="0.2">
      <c r="F2462" s="610"/>
      <c r="H2462" s="612"/>
      <c r="I2462" s="598"/>
      <c r="J2462" s="598"/>
      <c r="K2462" s="598"/>
      <c r="L2462" s="598"/>
      <c r="M2462" s="598"/>
      <c r="N2462" s="598"/>
      <c r="V2462" s="598"/>
      <c r="W2462" s="598"/>
    </row>
    <row r="2463" spans="6:23" x14ac:dyDescent="0.2">
      <c r="F2463" s="610"/>
      <c r="H2463" s="612"/>
      <c r="I2463" s="598"/>
      <c r="J2463" s="598"/>
      <c r="K2463" s="598"/>
      <c r="L2463" s="598"/>
      <c r="M2463" s="598"/>
      <c r="N2463" s="598"/>
      <c r="V2463" s="598"/>
      <c r="W2463" s="598"/>
    </row>
    <row r="2464" spans="6:23" x14ac:dyDescent="0.2">
      <c r="F2464" s="610"/>
      <c r="H2464" s="612"/>
      <c r="I2464" s="598"/>
      <c r="J2464" s="598"/>
      <c r="K2464" s="598"/>
      <c r="L2464" s="598"/>
      <c r="M2464" s="598"/>
      <c r="N2464" s="598"/>
      <c r="V2464" s="598"/>
      <c r="W2464" s="598"/>
    </row>
    <row r="2465" spans="6:23" x14ac:dyDescent="0.2">
      <c r="F2465" s="610"/>
      <c r="H2465" s="612"/>
      <c r="I2465" s="598"/>
      <c r="J2465" s="598"/>
      <c r="K2465" s="598"/>
      <c r="L2465" s="598"/>
      <c r="M2465" s="598"/>
      <c r="N2465" s="598"/>
      <c r="V2465" s="598"/>
      <c r="W2465" s="598"/>
    </row>
    <row r="2466" spans="6:23" x14ac:dyDescent="0.2">
      <c r="F2466" s="610"/>
      <c r="H2466" s="612"/>
      <c r="I2466" s="598"/>
      <c r="J2466" s="598"/>
      <c r="K2466" s="598"/>
      <c r="L2466" s="598"/>
      <c r="M2466" s="598"/>
      <c r="N2466" s="598"/>
      <c r="V2466" s="598"/>
      <c r="W2466" s="598"/>
    </row>
    <row r="2467" spans="6:23" x14ac:dyDescent="0.2">
      <c r="F2467" s="610"/>
      <c r="H2467" s="612"/>
      <c r="I2467" s="598"/>
      <c r="J2467" s="598"/>
      <c r="K2467" s="598"/>
      <c r="L2467" s="598"/>
      <c r="M2467" s="598"/>
      <c r="N2467" s="598"/>
      <c r="V2467" s="598"/>
      <c r="W2467" s="598"/>
    </row>
    <row r="2468" spans="6:23" x14ac:dyDescent="0.2">
      <c r="F2468" s="610"/>
      <c r="H2468" s="612"/>
      <c r="I2468" s="598"/>
      <c r="J2468" s="598"/>
      <c r="K2468" s="598"/>
      <c r="L2468" s="598"/>
      <c r="M2468" s="598"/>
      <c r="N2468" s="598"/>
      <c r="V2468" s="598"/>
      <c r="W2468" s="598"/>
    </row>
    <row r="2469" spans="6:23" x14ac:dyDescent="0.2">
      <c r="F2469" s="610"/>
      <c r="H2469" s="612"/>
      <c r="I2469" s="598"/>
      <c r="J2469" s="598"/>
      <c r="K2469" s="598"/>
      <c r="L2469" s="598"/>
      <c r="M2469" s="598"/>
      <c r="N2469" s="598"/>
      <c r="V2469" s="598"/>
      <c r="W2469" s="598"/>
    </row>
    <row r="2470" spans="6:23" x14ac:dyDescent="0.2">
      <c r="F2470" s="610"/>
      <c r="H2470" s="612"/>
      <c r="I2470" s="598"/>
      <c r="J2470" s="598"/>
      <c r="K2470" s="598"/>
      <c r="L2470" s="598"/>
      <c r="M2470" s="598"/>
      <c r="N2470" s="598"/>
      <c r="V2470" s="598"/>
      <c r="W2470" s="598"/>
    </row>
    <row r="2471" spans="6:23" x14ac:dyDescent="0.2">
      <c r="F2471" s="610"/>
      <c r="H2471" s="612"/>
      <c r="I2471" s="598"/>
      <c r="J2471" s="598"/>
      <c r="K2471" s="598"/>
      <c r="L2471" s="598"/>
      <c r="M2471" s="598"/>
      <c r="N2471" s="598"/>
      <c r="V2471" s="598"/>
      <c r="W2471" s="598"/>
    </row>
    <row r="2472" spans="6:23" x14ac:dyDescent="0.2">
      <c r="F2472" s="610"/>
      <c r="H2472" s="612"/>
      <c r="I2472" s="598"/>
      <c r="J2472" s="598"/>
      <c r="K2472" s="598"/>
      <c r="L2472" s="598"/>
      <c r="M2472" s="598"/>
      <c r="N2472" s="598"/>
      <c r="V2472" s="598"/>
      <c r="W2472" s="598"/>
    </row>
    <row r="2473" spans="6:23" x14ac:dyDescent="0.2">
      <c r="F2473" s="610"/>
      <c r="H2473" s="612"/>
      <c r="I2473" s="598"/>
      <c r="J2473" s="598"/>
      <c r="K2473" s="598"/>
      <c r="L2473" s="598"/>
      <c r="M2473" s="598"/>
      <c r="N2473" s="598"/>
      <c r="V2473" s="598"/>
      <c r="W2473" s="598"/>
    </row>
    <row r="2474" spans="6:23" x14ac:dyDescent="0.2">
      <c r="F2474" s="610"/>
      <c r="H2474" s="612"/>
      <c r="I2474" s="598"/>
      <c r="J2474" s="598"/>
      <c r="K2474" s="598"/>
      <c r="L2474" s="598"/>
      <c r="M2474" s="598"/>
      <c r="N2474" s="598"/>
      <c r="V2474" s="598"/>
      <c r="W2474" s="598"/>
    </row>
    <row r="2475" spans="6:23" x14ac:dyDescent="0.2">
      <c r="F2475" s="610"/>
      <c r="H2475" s="612"/>
      <c r="I2475" s="598"/>
      <c r="J2475" s="598"/>
      <c r="K2475" s="598"/>
      <c r="L2475" s="598"/>
      <c r="M2475" s="598"/>
      <c r="N2475" s="598"/>
      <c r="V2475" s="598"/>
      <c r="W2475" s="598"/>
    </row>
    <row r="2476" spans="6:23" x14ac:dyDescent="0.2">
      <c r="F2476" s="610"/>
      <c r="H2476" s="612"/>
      <c r="I2476" s="598"/>
      <c r="J2476" s="598"/>
      <c r="K2476" s="598"/>
      <c r="L2476" s="598"/>
      <c r="M2476" s="598"/>
      <c r="N2476" s="598"/>
      <c r="V2476" s="598"/>
      <c r="W2476" s="598"/>
    </row>
    <row r="2477" spans="6:23" x14ac:dyDescent="0.2">
      <c r="F2477" s="610"/>
      <c r="H2477" s="612"/>
      <c r="I2477" s="598"/>
      <c r="J2477" s="598"/>
      <c r="K2477" s="598"/>
      <c r="L2477" s="598"/>
      <c r="M2477" s="598"/>
      <c r="N2477" s="598"/>
      <c r="V2477" s="598"/>
      <c r="W2477" s="598"/>
    </row>
    <row r="2478" spans="6:23" x14ac:dyDescent="0.2">
      <c r="F2478" s="610"/>
      <c r="H2478" s="612"/>
      <c r="I2478" s="598"/>
      <c r="J2478" s="598"/>
      <c r="K2478" s="598"/>
      <c r="L2478" s="598"/>
      <c r="M2478" s="598"/>
      <c r="N2478" s="598"/>
      <c r="V2478" s="598"/>
      <c r="W2478" s="598"/>
    </row>
    <row r="2479" spans="6:23" x14ac:dyDescent="0.2">
      <c r="F2479" s="610"/>
      <c r="H2479" s="612"/>
      <c r="I2479" s="598"/>
      <c r="J2479" s="598"/>
      <c r="K2479" s="598"/>
      <c r="L2479" s="598"/>
      <c r="M2479" s="598"/>
      <c r="N2479" s="598"/>
      <c r="V2479" s="598"/>
      <c r="W2479" s="598"/>
    </row>
    <row r="2480" spans="6:23" x14ac:dyDescent="0.2">
      <c r="F2480" s="610"/>
      <c r="H2480" s="612"/>
      <c r="I2480" s="598"/>
      <c r="J2480" s="598"/>
      <c r="K2480" s="598"/>
      <c r="L2480" s="598"/>
      <c r="M2480" s="598"/>
      <c r="N2480" s="598"/>
      <c r="V2480" s="598"/>
      <c r="W2480" s="598"/>
    </row>
    <row r="2481" spans="6:23" x14ac:dyDescent="0.2">
      <c r="F2481" s="610"/>
      <c r="H2481" s="612"/>
      <c r="I2481" s="598"/>
      <c r="J2481" s="598"/>
      <c r="K2481" s="598"/>
      <c r="L2481" s="598"/>
      <c r="M2481" s="598"/>
      <c r="N2481" s="598"/>
      <c r="V2481" s="598"/>
      <c r="W2481" s="598"/>
    </row>
    <row r="2482" spans="6:23" x14ac:dyDescent="0.2">
      <c r="F2482" s="610"/>
      <c r="H2482" s="612"/>
      <c r="I2482" s="598"/>
      <c r="J2482" s="598"/>
      <c r="K2482" s="598"/>
      <c r="L2482" s="598"/>
      <c r="M2482" s="598"/>
      <c r="N2482" s="598"/>
      <c r="V2482" s="598"/>
      <c r="W2482" s="598"/>
    </row>
    <row r="2483" spans="6:23" x14ac:dyDescent="0.2">
      <c r="F2483" s="610"/>
      <c r="H2483" s="612"/>
      <c r="I2483" s="598"/>
      <c r="J2483" s="598"/>
      <c r="K2483" s="598"/>
      <c r="L2483" s="598"/>
      <c r="M2483" s="598"/>
      <c r="N2483" s="598"/>
      <c r="V2483" s="598"/>
      <c r="W2483" s="598"/>
    </row>
    <row r="2484" spans="6:23" x14ac:dyDescent="0.2">
      <c r="F2484" s="610"/>
      <c r="H2484" s="612"/>
      <c r="I2484" s="598"/>
      <c r="J2484" s="598"/>
      <c r="K2484" s="598"/>
      <c r="L2484" s="598"/>
      <c r="M2484" s="598"/>
      <c r="N2484" s="598"/>
      <c r="V2484" s="598"/>
      <c r="W2484" s="598"/>
    </row>
    <row r="2485" spans="6:23" x14ac:dyDescent="0.2">
      <c r="F2485" s="610"/>
      <c r="H2485" s="612"/>
      <c r="I2485" s="598"/>
      <c r="J2485" s="598"/>
      <c r="K2485" s="598"/>
      <c r="L2485" s="598"/>
      <c r="M2485" s="598"/>
      <c r="N2485" s="598"/>
      <c r="V2485" s="598"/>
      <c r="W2485" s="598"/>
    </row>
    <row r="2486" spans="6:23" x14ac:dyDescent="0.2">
      <c r="F2486" s="610"/>
      <c r="H2486" s="612"/>
      <c r="I2486" s="598"/>
      <c r="J2486" s="598"/>
      <c r="K2486" s="598"/>
      <c r="L2486" s="598"/>
      <c r="M2486" s="598"/>
      <c r="N2486" s="598"/>
      <c r="V2486" s="598"/>
      <c r="W2486" s="598"/>
    </row>
    <row r="2487" spans="6:23" x14ac:dyDescent="0.2">
      <c r="F2487" s="610"/>
      <c r="H2487" s="612"/>
      <c r="I2487" s="598"/>
      <c r="J2487" s="598"/>
      <c r="K2487" s="598"/>
      <c r="L2487" s="598"/>
      <c r="M2487" s="598"/>
      <c r="N2487" s="598"/>
      <c r="V2487" s="598"/>
      <c r="W2487" s="598"/>
    </row>
    <row r="2488" spans="6:23" x14ac:dyDescent="0.2">
      <c r="F2488" s="610"/>
      <c r="H2488" s="612"/>
      <c r="I2488" s="598"/>
      <c r="J2488" s="598"/>
      <c r="K2488" s="598"/>
      <c r="L2488" s="598"/>
      <c r="M2488" s="598"/>
      <c r="N2488" s="598"/>
      <c r="V2488" s="598"/>
      <c r="W2488" s="598"/>
    </row>
    <row r="2489" spans="6:23" x14ac:dyDescent="0.2">
      <c r="F2489" s="610"/>
      <c r="H2489" s="612"/>
      <c r="I2489" s="598"/>
      <c r="J2489" s="598"/>
      <c r="K2489" s="598"/>
      <c r="L2489" s="598"/>
      <c r="M2489" s="598"/>
      <c r="N2489" s="598"/>
      <c r="V2489" s="598"/>
      <c r="W2489" s="598"/>
    </row>
    <row r="2490" spans="6:23" x14ac:dyDescent="0.2">
      <c r="F2490" s="610"/>
      <c r="H2490" s="612"/>
      <c r="I2490" s="598"/>
      <c r="J2490" s="598"/>
      <c r="K2490" s="598"/>
      <c r="L2490" s="598"/>
      <c r="M2490" s="598"/>
      <c r="N2490" s="598"/>
      <c r="V2490" s="598"/>
      <c r="W2490" s="598"/>
    </row>
    <row r="2491" spans="6:23" x14ac:dyDescent="0.2">
      <c r="F2491" s="610"/>
      <c r="H2491" s="612"/>
      <c r="I2491" s="598"/>
      <c r="J2491" s="598"/>
      <c r="K2491" s="598"/>
      <c r="L2491" s="598"/>
      <c r="M2491" s="598"/>
      <c r="N2491" s="598"/>
      <c r="V2491" s="598"/>
      <c r="W2491" s="598"/>
    </row>
    <row r="2492" spans="6:23" x14ac:dyDescent="0.2">
      <c r="F2492" s="610"/>
      <c r="H2492" s="612"/>
      <c r="I2492" s="598"/>
      <c r="J2492" s="598"/>
      <c r="K2492" s="598"/>
      <c r="L2492" s="598"/>
      <c r="M2492" s="598"/>
      <c r="N2492" s="598"/>
      <c r="V2492" s="598"/>
      <c r="W2492" s="598"/>
    </row>
    <row r="2493" spans="6:23" x14ac:dyDescent="0.2">
      <c r="F2493" s="610"/>
      <c r="H2493" s="612"/>
      <c r="I2493" s="598"/>
      <c r="J2493" s="598"/>
      <c r="K2493" s="598"/>
      <c r="L2493" s="598"/>
      <c r="M2493" s="598"/>
      <c r="N2493" s="598"/>
      <c r="V2493" s="598"/>
      <c r="W2493" s="598"/>
    </row>
    <row r="2494" spans="6:23" x14ac:dyDescent="0.2">
      <c r="F2494" s="610"/>
      <c r="H2494" s="612"/>
      <c r="I2494" s="598"/>
      <c r="J2494" s="598"/>
      <c r="K2494" s="598"/>
      <c r="L2494" s="598"/>
      <c r="M2494" s="598"/>
      <c r="N2494" s="598"/>
      <c r="V2494" s="598"/>
      <c r="W2494" s="598"/>
    </row>
    <row r="2495" spans="6:23" x14ac:dyDescent="0.2">
      <c r="F2495" s="610"/>
      <c r="H2495" s="612"/>
      <c r="I2495" s="598"/>
      <c r="J2495" s="598"/>
      <c r="K2495" s="598"/>
      <c r="L2495" s="598"/>
      <c r="M2495" s="598"/>
      <c r="N2495" s="598"/>
      <c r="V2495" s="598"/>
      <c r="W2495" s="598"/>
    </row>
    <row r="2496" spans="6:23" x14ac:dyDescent="0.2">
      <c r="F2496" s="610"/>
      <c r="H2496" s="612"/>
      <c r="I2496" s="598"/>
      <c r="J2496" s="598"/>
      <c r="K2496" s="598"/>
      <c r="L2496" s="598"/>
      <c r="M2496" s="598"/>
      <c r="N2496" s="598"/>
      <c r="V2496" s="598"/>
      <c r="W2496" s="598"/>
    </row>
    <row r="2497" spans="6:23" x14ac:dyDescent="0.2">
      <c r="F2497" s="610"/>
      <c r="H2497" s="612"/>
      <c r="I2497" s="598"/>
      <c r="J2497" s="598"/>
      <c r="K2497" s="598"/>
      <c r="L2497" s="598"/>
      <c r="M2497" s="598"/>
      <c r="N2497" s="598"/>
      <c r="V2497" s="598"/>
      <c r="W2497" s="598"/>
    </row>
    <row r="2498" spans="6:23" x14ac:dyDescent="0.2">
      <c r="F2498" s="610"/>
      <c r="H2498" s="612"/>
      <c r="I2498" s="598"/>
      <c r="J2498" s="598"/>
      <c r="K2498" s="598"/>
      <c r="L2498" s="598"/>
      <c r="M2498" s="598"/>
      <c r="N2498" s="598"/>
      <c r="V2498" s="598"/>
      <c r="W2498" s="598"/>
    </row>
    <row r="2499" spans="6:23" x14ac:dyDescent="0.2">
      <c r="F2499" s="610"/>
      <c r="H2499" s="612"/>
      <c r="I2499" s="598"/>
      <c r="J2499" s="598"/>
      <c r="K2499" s="598"/>
      <c r="L2499" s="598"/>
      <c r="M2499" s="598"/>
      <c r="N2499" s="598"/>
      <c r="V2499" s="598"/>
      <c r="W2499" s="598"/>
    </row>
    <row r="2500" spans="6:23" x14ac:dyDescent="0.2">
      <c r="F2500" s="610"/>
      <c r="H2500" s="612"/>
      <c r="I2500" s="598"/>
      <c r="J2500" s="598"/>
      <c r="K2500" s="598"/>
      <c r="L2500" s="598"/>
      <c r="M2500" s="598"/>
      <c r="N2500" s="598"/>
      <c r="V2500" s="598"/>
      <c r="W2500" s="598"/>
    </row>
    <row r="2501" spans="6:23" x14ac:dyDescent="0.2">
      <c r="F2501" s="610"/>
      <c r="H2501" s="612"/>
      <c r="I2501" s="598"/>
      <c r="J2501" s="598"/>
      <c r="K2501" s="598"/>
      <c r="L2501" s="598"/>
      <c r="M2501" s="598"/>
      <c r="N2501" s="598"/>
      <c r="V2501" s="598"/>
      <c r="W2501" s="598"/>
    </row>
    <row r="2502" spans="6:23" x14ac:dyDescent="0.2">
      <c r="F2502" s="610"/>
      <c r="H2502" s="612"/>
      <c r="I2502" s="598"/>
      <c r="J2502" s="598"/>
      <c r="K2502" s="598"/>
      <c r="L2502" s="598"/>
      <c r="M2502" s="598"/>
      <c r="N2502" s="598"/>
      <c r="V2502" s="598"/>
      <c r="W2502" s="598"/>
    </row>
    <row r="2503" spans="6:23" x14ac:dyDescent="0.2">
      <c r="F2503" s="610"/>
      <c r="H2503" s="612"/>
      <c r="I2503" s="598"/>
      <c r="J2503" s="598"/>
      <c r="K2503" s="598"/>
      <c r="L2503" s="598"/>
      <c r="M2503" s="598"/>
      <c r="N2503" s="598"/>
      <c r="V2503" s="598"/>
      <c r="W2503" s="598"/>
    </row>
    <row r="2504" spans="6:23" x14ac:dyDescent="0.2">
      <c r="F2504" s="610"/>
      <c r="H2504" s="612"/>
      <c r="I2504" s="598"/>
      <c r="J2504" s="598"/>
      <c r="K2504" s="598"/>
      <c r="L2504" s="598"/>
      <c r="M2504" s="598"/>
      <c r="N2504" s="598"/>
      <c r="V2504" s="598"/>
      <c r="W2504" s="598"/>
    </row>
    <row r="2505" spans="6:23" x14ac:dyDescent="0.2">
      <c r="F2505" s="610"/>
      <c r="H2505" s="612"/>
      <c r="I2505" s="598"/>
      <c r="J2505" s="598"/>
      <c r="K2505" s="598"/>
      <c r="L2505" s="598"/>
      <c r="M2505" s="598"/>
      <c r="N2505" s="598"/>
      <c r="V2505" s="598"/>
      <c r="W2505" s="598"/>
    </row>
    <row r="2506" spans="6:23" x14ac:dyDescent="0.2">
      <c r="F2506" s="610"/>
      <c r="H2506" s="612"/>
      <c r="I2506" s="598"/>
      <c r="J2506" s="598"/>
      <c r="K2506" s="598"/>
      <c r="L2506" s="598"/>
      <c r="M2506" s="598"/>
      <c r="N2506" s="598"/>
      <c r="V2506" s="598"/>
      <c r="W2506" s="598"/>
    </row>
    <row r="2507" spans="6:23" x14ac:dyDescent="0.2">
      <c r="F2507" s="610"/>
      <c r="H2507" s="612"/>
      <c r="I2507" s="598"/>
      <c r="J2507" s="598"/>
      <c r="K2507" s="598"/>
      <c r="L2507" s="598"/>
      <c r="M2507" s="598"/>
      <c r="N2507" s="598"/>
      <c r="V2507" s="598"/>
      <c r="W2507" s="598"/>
    </row>
    <row r="2508" spans="6:23" x14ac:dyDescent="0.2">
      <c r="F2508" s="610"/>
      <c r="H2508" s="612"/>
      <c r="I2508" s="598"/>
      <c r="J2508" s="598"/>
      <c r="K2508" s="598"/>
      <c r="L2508" s="598"/>
      <c r="M2508" s="598"/>
      <c r="N2508" s="598"/>
      <c r="V2508" s="598"/>
      <c r="W2508" s="598"/>
    </row>
    <row r="2509" spans="6:23" x14ac:dyDescent="0.2">
      <c r="F2509" s="610"/>
      <c r="H2509" s="612"/>
      <c r="I2509" s="598"/>
      <c r="J2509" s="598"/>
      <c r="K2509" s="598"/>
      <c r="L2509" s="598"/>
      <c r="M2509" s="598"/>
      <c r="N2509" s="598"/>
      <c r="V2509" s="598"/>
      <c r="W2509" s="598"/>
    </row>
    <row r="2510" spans="6:23" x14ac:dyDescent="0.2">
      <c r="F2510" s="610"/>
      <c r="H2510" s="612"/>
      <c r="I2510" s="598"/>
      <c r="J2510" s="598"/>
      <c r="K2510" s="598"/>
      <c r="L2510" s="598"/>
      <c r="M2510" s="598"/>
      <c r="N2510" s="598"/>
      <c r="V2510" s="598"/>
      <c r="W2510" s="598"/>
    </row>
    <row r="2511" spans="6:23" x14ac:dyDescent="0.2">
      <c r="F2511" s="610"/>
      <c r="H2511" s="612"/>
      <c r="I2511" s="598"/>
      <c r="J2511" s="598"/>
      <c r="K2511" s="598"/>
      <c r="L2511" s="598"/>
      <c r="M2511" s="598"/>
      <c r="N2511" s="598"/>
      <c r="V2511" s="598"/>
      <c r="W2511" s="598"/>
    </row>
    <row r="2512" spans="6:23" x14ac:dyDescent="0.2">
      <c r="F2512" s="610"/>
      <c r="H2512" s="612"/>
      <c r="I2512" s="598"/>
      <c r="J2512" s="598"/>
      <c r="K2512" s="598"/>
      <c r="L2512" s="598"/>
      <c r="M2512" s="598"/>
      <c r="N2512" s="598"/>
      <c r="V2512" s="598"/>
      <c r="W2512" s="598"/>
    </row>
    <row r="2513" spans="6:23" x14ac:dyDescent="0.2">
      <c r="F2513" s="610"/>
      <c r="H2513" s="612"/>
      <c r="I2513" s="598"/>
      <c r="J2513" s="598"/>
      <c r="K2513" s="598"/>
      <c r="L2513" s="598"/>
      <c r="M2513" s="598"/>
      <c r="N2513" s="598"/>
      <c r="V2513" s="598"/>
      <c r="W2513" s="598"/>
    </row>
    <row r="2514" spans="6:23" x14ac:dyDescent="0.2">
      <c r="F2514" s="610"/>
      <c r="H2514" s="612"/>
      <c r="I2514" s="598"/>
      <c r="J2514" s="598"/>
      <c r="K2514" s="598"/>
      <c r="L2514" s="598"/>
      <c r="M2514" s="598"/>
      <c r="N2514" s="598"/>
      <c r="V2514" s="598"/>
      <c r="W2514" s="598"/>
    </row>
    <row r="2515" spans="6:23" x14ac:dyDescent="0.2">
      <c r="F2515" s="610"/>
      <c r="H2515" s="612"/>
      <c r="I2515" s="598"/>
      <c r="J2515" s="598"/>
      <c r="K2515" s="598"/>
      <c r="L2515" s="598"/>
      <c r="M2515" s="598"/>
      <c r="N2515" s="598"/>
      <c r="V2515" s="598"/>
      <c r="W2515" s="598"/>
    </row>
    <row r="2516" spans="6:23" x14ac:dyDescent="0.2">
      <c r="F2516" s="610"/>
      <c r="H2516" s="612"/>
      <c r="I2516" s="598"/>
      <c r="J2516" s="598"/>
      <c r="K2516" s="598"/>
      <c r="L2516" s="598"/>
      <c r="M2516" s="598"/>
      <c r="N2516" s="598"/>
      <c r="V2516" s="598"/>
      <c r="W2516" s="598"/>
    </row>
    <row r="2517" spans="6:23" x14ac:dyDescent="0.2">
      <c r="F2517" s="610"/>
      <c r="H2517" s="612"/>
      <c r="I2517" s="598"/>
      <c r="J2517" s="598"/>
      <c r="K2517" s="598"/>
      <c r="L2517" s="598"/>
      <c r="M2517" s="598"/>
      <c r="N2517" s="598"/>
      <c r="V2517" s="598"/>
      <c r="W2517" s="598"/>
    </row>
    <row r="2518" spans="6:23" x14ac:dyDescent="0.2">
      <c r="F2518" s="610"/>
      <c r="H2518" s="612"/>
      <c r="I2518" s="598"/>
      <c r="J2518" s="598"/>
      <c r="K2518" s="598"/>
      <c r="L2518" s="598"/>
      <c r="M2518" s="598"/>
      <c r="N2518" s="598"/>
      <c r="V2518" s="598"/>
      <c r="W2518" s="598"/>
    </row>
    <row r="2519" spans="6:23" x14ac:dyDescent="0.2">
      <c r="F2519" s="610"/>
      <c r="H2519" s="612"/>
      <c r="I2519" s="598"/>
      <c r="J2519" s="598"/>
      <c r="K2519" s="598"/>
      <c r="L2519" s="598"/>
      <c r="M2519" s="598"/>
      <c r="N2519" s="598"/>
      <c r="V2519" s="598"/>
      <c r="W2519" s="598"/>
    </row>
    <row r="2520" spans="6:23" x14ac:dyDescent="0.2">
      <c r="F2520" s="610"/>
      <c r="H2520" s="612"/>
      <c r="I2520" s="598"/>
      <c r="J2520" s="598"/>
      <c r="K2520" s="598"/>
      <c r="L2520" s="598"/>
      <c r="M2520" s="598"/>
      <c r="N2520" s="598"/>
      <c r="V2520" s="598"/>
      <c r="W2520" s="598"/>
    </row>
    <row r="2521" spans="6:23" x14ac:dyDescent="0.2">
      <c r="F2521" s="610"/>
      <c r="H2521" s="612"/>
      <c r="I2521" s="598"/>
      <c r="J2521" s="598"/>
      <c r="K2521" s="598"/>
      <c r="L2521" s="598"/>
      <c r="M2521" s="598"/>
      <c r="N2521" s="598"/>
      <c r="V2521" s="598"/>
      <c r="W2521" s="598"/>
    </row>
    <row r="2522" spans="6:23" x14ac:dyDescent="0.2">
      <c r="F2522" s="610"/>
      <c r="H2522" s="612"/>
      <c r="I2522" s="598"/>
      <c r="J2522" s="598"/>
      <c r="K2522" s="598"/>
      <c r="L2522" s="598"/>
      <c r="M2522" s="598"/>
      <c r="N2522" s="598"/>
      <c r="V2522" s="598"/>
      <c r="W2522" s="598"/>
    </row>
    <row r="2523" spans="6:23" x14ac:dyDescent="0.2">
      <c r="F2523" s="610"/>
      <c r="H2523" s="612"/>
      <c r="I2523" s="598"/>
      <c r="J2523" s="598"/>
      <c r="K2523" s="598"/>
      <c r="L2523" s="598"/>
      <c r="M2523" s="598"/>
      <c r="N2523" s="598"/>
      <c r="V2523" s="598"/>
      <c r="W2523" s="598"/>
    </row>
    <row r="2524" spans="6:23" x14ac:dyDescent="0.2">
      <c r="F2524" s="610"/>
      <c r="H2524" s="612"/>
      <c r="I2524" s="598"/>
      <c r="J2524" s="598"/>
      <c r="K2524" s="598"/>
      <c r="L2524" s="598"/>
      <c r="M2524" s="598"/>
      <c r="N2524" s="598"/>
      <c r="V2524" s="598"/>
      <c r="W2524" s="598"/>
    </row>
    <row r="2525" spans="6:23" x14ac:dyDescent="0.2">
      <c r="F2525" s="610"/>
      <c r="H2525" s="612"/>
      <c r="I2525" s="598"/>
      <c r="J2525" s="598"/>
      <c r="K2525" s="598"/>
      <c r="L2525" s="598"/>
      <c r="M2525" s="598"/>
      <c r="N2525" s="598"/>
      <c r="V2525" s="598"/>
      <c r="W2525" s="598"/>
    </row>
    <row r="2526" spans="6:23" x14ac:dyDescent="0.2">
      <c r="F2526" s="610"/>
      <c r="H2526" s="612"/>
      <c r="I2526" s="598"/>
      <c r="J2526" s="598"/>
      <c r="K2526" s="598"/>
      <c r="L2526" s="598"/>
      <c r="M2526" s="598"/>
      <c r="N2526" s="598"/>
      <c r="V2526" s="598"/>
      <c r="W2526" s="598"/>
    </row>
    <row r="2527" spans="6:23" x14ac:dyDescent="0.2">
      <c r="F2527" s="610"/>
      <c r="H2527" s="612"/>
      <c r="I2527" s="598"/>
      <c r="J2527" s="598"/>
      <c r="K2527" s="598"/>
      <c r="L2527" s="598"/>
      <c r="M2527" s="598"/>
      <c r="N2527" s="598"/>
      <c r="V2527" s="598"/>
      <c r="W2527" s="598"/>
    </row>
    <row r="2528" spans="6:23" x14ac:dyDescent="0.2">
      <c r="F2528" s="610"/>
      <c r="H2528" s="612"/>
      <c r="I2528" s="598"/>
      <c r="J2528" s="598"/>
      <c r="K2528" s="598"/>
      <c r="L2528" s="598"/>
      <c r="M2528" s="598"/>
      <c r="N2528" s="598"/>
      <c r="V2528" s="598"/>
      <c r="W2528" s="598"/>
    </row>
    <row r="2529" spans="6:23" x14ac:dyDescent="0.2">
      <c r="F2529" s="610"/>
      <c r="H2529" s="612"/>
      <c r="I2529" s="598"/>
      <c r="J2529" s="598"/>
      <c r="K2529" s="598"/>
      <c r="L2529" s="598"/>
      <c r="M2529" s="598"/>
      <c r="N2529" s="598"/>
      <c r="V2529" s="598"/>
      <c r="W2529" s="598"/>
    </row>
    <row r="2530" spans="6:23" x14ac:dyDescent="0.2">
      <c r="F2530" s="610"/>
      <c r="H2530" s="612"/>
      <c r="I2530" s="598"/>
      <c r="J2530" s="598"/>
      <c r="K2530" s="598"/>
      <c r="L2530" s="598"/>
      <c r="M2530" s="598"/>
      <c r="N2530" s="598"/>
      <c r="V2530" s="598"/>
      <c r="W2530" s="598"/>
    </row>
    <row r="2531" spans="6:23" x14ac:dyDescent="0.2">
      <c r="F2531" s="610"/>
      <c r="H2531" s="612"/>
      <c r="I2531" s="598"/>
      <c r="J2531" s="598"/>
      <c r="K2531" s="598"/>
      <c r="L2531" s="598"/>
      <c r="M2531" s="598"/>
      <c r="N2531" s="598"/>
      <c r="V2531" s="598"/>
      <c r="W2531" s="598"/>
    </row>
    <row r="2532" spans="6:23" x14ac:dyDescent="0.2">
      <c r="F2532" s="610"/>
      <c r="H2532" s="612"/>
      <c r="I2532" s="598"/>
      <c r="J2532" s="598"/>
      <c r="K2532" s="598"/>
      <c r="L2532" s="598"/>
      <c r="M2532" s="598"/>
      <c r="N2532" s="598"/>
      <c r="V2532" s="598"/>
      <c r="W2532" s="598"/>
    </row>
    <row r="2533" spans="6:23" x14ac:dyDescent="0.2">
      <c r="F2533" s="610"/>
      <c r="H2533" s="612"/>
      <c r="I2533" s="598"/>
      <c r="J2533" s="598"/>
      <c r="K2533" s="598"/>
      <c r="L2533" s="598"/>
      <c r="M2533" s="598"/>
      <c r="N2533" s="598"/>
      <c r="V2533" s="598"/>
      <c r="W2533" s="598"/>
    </row>
    <row r="2534" spans="6:23" x14ac:dyDescent="0.2">
      <c r="F2534" s="610"/>
      <c r="H2534" s="612"/>
      <c r="I2534" s="598"/>
      <c r="J2534" s="598"/>
      <c r="K2534" s="598"/>
      <c r="L2534" s="598"/>
      <c r="M2534" s="598"/>
      <c r="N2534" s="598"/>
      <c r="V2534" s="598"/>
      <c r="W2534" s="598"/>
    </row>
    <row r="2535" spans="6:23" x14ac:dyDescent="0.2">
      <c r="F2535" s="610"/>
      <c r="H2535" s="612"/>
      <c r="I2535" s="598"/>
      <c r="J2535" s="598"/>
      <c r="K2535" s="598"/>
      <c r="L2535" s="598"/>
      <c r="M2535" s="598"/>
      <c r="N2535" s="598"/>
      <c r="V2535" s="598"/>
      <c r="W2535" s="598"/>
    </row>
    <row r="2536" spans="6:23" x14ac:dyDescent="0.2">
      <c r="F2536" s="610"/>
      <c r="H2536" s="612"/>
      <c r="I2536" s="598"/>
      <c r="J2536" s="598"/>
      <c r="K2536" s="598"/>
      <c r="L2536" s="598"/>
      <c r="M2536" s="598"/>
      <c r="N2536" s="598"/>
      <c r="V2536" s="598"/>
      <c r="W2536" s="598"/>
    </row>
    <row r="2537" spans="6:23" x14ac:dyDescent="0.2">
      <c r="F2537" s="610"/>
      <c r="H2537" s="612"/>
      <c r="I2537" s="598"/>
      <c r="J2537" s="598"/>
      <c r="K2537" s="598"/>
      <c r="L2537" s="598"/>
      <c r="M2537" s="598"/>
      <c r="N2537" s="598"/>
      <c r="V2537" s="598"/>
      <c r="W2537" s="598"/>
    </row>
    <row r="2538" spans="6:23" x14ac:dyDescent="0.2">
      <c r="F2538" s="610"/>
      <c r="H2538" s="612"/>
      <c r="I2538" s="598"/>
      <c r="J2538" s="598"/>
      <c r="K2538" s="598"/>
      <c r="L2538" s="598"/>
      <c r="M2538" s="598"/>
      <c r="N2538" s="598"/>
      <c r="V2538" s="598"/>
      <c r="W2538" s="598"/>
    </row>
    <row r="2539" spans="6:23" x14ac:dyDescent="0.2">
      <c r="F2539" s="610"/>
      <c r="H2539" s="612"/>
      <c r="I2539" s="598"/>
      <c r="J2539" s="598"/>
      <c r="K2539" s="598"/>
      <c r="L2539" s="598"/>
      <c r="M2539" s="598"/>
      <c r="N2539" s="598"/>
      <c r="V2539" s="598"/>
      <c r="W2539" s="598"/>
    </row>
    <row r="2540" spans="6:23" x14ac:dyDescent="0.2">
      <c r="F2540" s="610"/>
      <c r="H2540" s="612"/>
      <c r="I2540" s="598"/>
      <c r="J2540" s="598"/>
      <c r="K2540" s="598"/>
      <c r="L2540" s="598"/>
      <c r="M2540" s="598"/>
      <c r="N2540" s="598"/>
      <c r="V2540" s="598"/>
      <c r="W2540" s="598"/>
    </row>
    <row r="2541" spans="6:23" x14ac:dyDescent="0.2">
      <c r="F2541" s="610"/>
      <c r="H2541" s="612"/>
      <c r="I2541" s="598"/>
      <c r="J2541" s="598"/>
      <c r="K2541" s="598"/>
      <c r="L2541" s="598"/>
      <c r="M2541" s="598"/>
      <c r="N2541" s="598"/>
      <c r="V2541" s="598"/>
      <c r="W2541" s="598"/>
    </row>
    <row r="2542" spans="6:23" x14ac:dyDescent="0.2">
      <c r="F2542" s="610"/>
      <c r="H2542" s="612"/>
      <c r="I2542" s="598"/>
      <c r="J2542" s="598"/>
      <c r="K2542" s="598"/>
      <c r="L2542" s="598"/>
      <c r="M2542" s="598"/>
      <c r="N2542" s="598"/>
      <c r="V2542" s="598"/>
      <c r="W2542" s="598"/>
    </row>
    <row r="2543" spans="6:23" x14ac:dyDescent="0.2">
      <c r="F2543" s="610"/>
      <c r="H2543" s="612"/>
      <c r="I2543" s="598"/>
      <c r="J2543" s="598"/>
      <c r="K2543" s="598"/>
      <c r="L2543" s="598"/>
      <c r="M2543" s="598"/>
      <c r="N2543" s="598"/>
      <c r="V2543" s="598"/>
      <c r="W2543" s="598"/>
    </row>
    <row r="2544" spans="6:23" x14ac:dyDescent="0.2">
      <c r="F2544" s="610"/>
      <c r="H2544" s="612"/>
      <c r="I2544" s="598"/>
      <c r="J2544" s="598"/>
      <c r="K2544" s="598"/>
      <c r="L2544" s="598"/>
      <c r="M2544" s="598"/>
      <c r="N2544" s="598"/>
      <c r="V2544" s="598"/>
      <c r="W2544" s="598"/>
    </row>
    <row r="2545" spans="6:23" x14ac:dyDescent="0.2">
      <c r="F2545" s="610"/>
      <c r="H2545" s="612"/>
      <c r="I2545" s="598"/>
      <c r="J2545" s="598"/>
      <c r="K2545" s="598"/>
      <c r="L2545" s="598"/>
      <c r="M2545" s="598"/>
      <c r="N2545" s="598"/>
      <c r="V2545" s="598"/>
      <c r="W2545" s="598"/>
    </row>
    <row r="2546" spans="6:23" x14ac:dyDescent="0.2">
      <c r="F2546" s="610"/>
      <c r="H2546" s="612"/>
      <c r="I2546" s="598"/>
      <c r="J2546" s="598"/>
      <c r="K2546" s="598"/>
      <c r="L2546" s="598"/>
      <c r="M2546" s="598"/>
      <c r="N2546" s="598"/>
      <c r="V2546" s="598"/>
      <c r="W2546" s="598"/>
    </row>
    <row r="2547" spans="6:23" x14ac:dyDescent="0.2">
      <c r="F2547" s="610"/>
      <c r="H2547" s="612"/>
      <c r="I2547" s="598"/>
      <c r="J2547" s="598"/>
      <c r="K2547" s="598"/>
      <c r="L2547" s="598"/>
      <c r="M2547" s="598"/>
      <c r="N2547" s="598"/>
      <c r="V2547" s="598"/>
      <c r="W2547" s="598"/>
    </row>
    <row r="2548" spans="6:23" x14ac:dyDescent="0.2">
      <c r="F2548" s="610"/>
      <c r="H2548" s="612"/>
      <c r="I2548" s="598"/>
      <c r="J2548" s="598"/>
      <c r="K2548" s="598"/>
      <c r="L2548" s="598"/>
      <c r="M2548" s="598"/>
      <c r="N2548" s="598"/>
      <c r="V2548" s="598"/>
      <c r="W2548" s="598"/>
    </row>
    <row r="2549" spans="6:23" x14ac:dyDescent="0.2">
      <c r="F2549" s="610"/>
      <c r="H2549" s="612"/>
      <c r="I2549" s="598"/>
      <c r="J2549" s="598"/>
      <c r="K2549" s="598"/>
      <c r="L2549" s="598"/>
      <c r="M2549" s="598"/>
      <c r="N2549" s="598"/>
      <c r="V2549" s="598"/>
      <c r="W2549" s="598"/>
    </row>
    <row r="2550" spans="6:23" x14ac:dyDescent="0.2">
      <c r="F2550" s="610"/>
      <c r="H2550" s="612"/>
      <c r="I2550" s="598"/>
      <c r="J2550" s="598"/>
      <c r="K2550" s="598"/>
      <c r="L2550" s="598"/>
      <c r="M2550" s="598"/>
      <c r="N2550" s="598"/>
      <c r="V2550" s="598"/>
      <c r="W2550" s="598"/>
    </row>
    <row r="2551" spans="6:23" x14ac:dyDescent="0.2">
      <c r="F2551" s="610"/>
      <c r="H2551" s="612"/>
      <c r="I2551" s="598"/>
      <c r="J2551" s="598"/>
      <c r="K2551" s="598"/>
      <c r="L2551" s="598"/>
      <c r="M2551" s="598"/>
      <c r="N2551" s="598"/>
      <c r="V2551" s="598"/>
      <c r="W2551" s="598"/>
    </row>
    <row r="2552" spans="6:23" x14ac:dyDescent="0.2">
      <c r="F2552" s="610"/>
      <c r="H2552" s="612"/>
      <c r="I2552" s="598"/>
      <c r="J2552" s="598"/>
      <c r="K2552" s="598"/>
      <c r="L2552" s="598"/>
      <c r="M2552" s="598"/>
      <c r="N2552" s="598"/>
      <c r="V2552" s="598"/>
      <c r="W2552" s="598"/>
    </row>
    <row r="2553" spans="6:23" x14ac:dyDescent="0.2">
      <c r="F2553" s="610"/>
      <c r="H2553" s="612"/>
      <c r="I2553" s="598"/>
      <c r="J2553" s="598"/>
      <c r="K2553" s="598"/>
      <c r="L2553" s="598"/>
      <c r="M2553" s="598"/>
      <c r="N2553" s="598"/>
      <c r="V2553" s="598"/>
      <c r="W2553" s="598"/>
    </row>
    <row r="2554" spans="6:23" x14ac:dyDescent="0.2">
      <c r="F2554" s="610"/>
      <c r="H2554" s="612"/>
      <c r="I2554" s="598"/>
      <c r="J2554" s="598"/>
      <c r="K2554" s="598"/>
      <c r="L2554" s="598"/>
      <c r="M2554" s="598"/>
      <c r="N2554" s="598"/>
      <c r="V2554" s="598"/>
      <c r="W2554" s="598"/>
    </row>
    <row r="2555" spans="6:23" x14ac:dyDescent="0.2">
      <c r="F2555" s="610"/>
      <c r="H2555" s="612"/>
      <c r="I2555" s="598"/>
      <c r="J2555" s="598"/>
      <c r="K2555" s="598"/>
      <c r="L2555" s="598"/>
      <c r="M2555" s="598"/>
      <c r="N2555" s="598"/>
      <c r="V2555" s="598"/>
      <c r="W2555" s="598"/>
    </row>
    <row r="2556" spans="6:23" x14ac:dyDescent="0.2">
      <c r="F2556" s="610"/>
      <c r="H2556" s="612"/>
      <c r="I2556" s="598"/>
      <c r="J2556" s="598"/>
      <c r="K2556" s="598"/>
      <c r="L2556" s="598"/>
      <c r="M2556" s="598"/>
      <c r="N2556" s="598"/>
      <c r="V2556" s="598"/>
      <c r="W2556" s="598"/>
    </row>
    <row r="2557" spans="6:23" x14ac:dyDescent="0.2">
      <c r="F2557" s="610"/>
      <c r="H2557" s="612"/>
      <c r="I2557" s="598"/>
      <c r="J2557" s="598"/>
      <c r="K2557" s="598"/>
      <c r="L2557" s="598"/>
      <c r="M2557" s="598"/>
      <c r="N2557" s="598"/>
      <c r="V2557" s="598"/>
      <c r="W2557" s="598"/>
    </row>
    <row r="2558" spans="6:23" x14ac:dyDescent="0.2">
      <c r="F2558" s="610"/>
      <c r="H2558" s="612"/>
      <c r="I2558" s="598"/>
      <c r="J2558" s="598"/>
      <c r="K2558" s="598"/>
      <c r="L2558" s="598"/>
      <c r="M2558" s="598"/>
      <c r="N2558" s="598"/>
      <c r="V2558" s="598"/>
      <c r="W2558" s="598"/>
    </row>
    <row r="2559" spans="6:23" x14ac:dyDescent="0.2">
      <c r="F2559" s="610"/>
      <c r="H2559" s="612"/>
      <c r="I2559" s="598"/>
      <c r="J2559" s="598"/>
      <c r="K2559" s="598"/>
      <c r="L2559" s="598"/>
      <c r="M2559" s="598"/>
      <c r="N2559" s="598"/>
      <c r="V2559" s="598"/>
      <c r="W2559" s="598"/>
    </row>
    <row r="2560" spans="6:23" x14ac:dyDescent="0.2">
      <c r="F2560" s="610"/>
      <c r="H2560" s="612"/>
      <c r="I2560" s="598"/>
      <c r="J2560" s="598"/>
      <c r="K2560" s="598"/>
      <c r="L2560" s="598"/>
      <c r="M2560" s="598"/>
      <c r="N2560" s="598"/>
      <c r="V2560" s="598"/>
      <c r="W2560" s="598"/>
    </row>
    <row r="2561" spans="6:23" x14ac:dyDescent="0.2">
      <c r="F2561" s="610"/>
      <c r="H2561" s="612"/>
      <c r="I2561" s="598"/>
      <c r="J2561" s="598"/>
      <c r="K2561" s="598"/>
      <c r="L2561" s="598"/>
      <c r="M2561" s="598"/>
      <c r="N2561" s="598"/>
      <c r="V2561" s="598"/>
      <c r="W2561" s="598"/>
    </row>
    <row r="2562" spans="6:23" x14ac:dyDescent="0.2">
      <c r="F2562" s="610"/>
      <c r="H2562" s="612"/>
      <c r="I2562" s="598"/>
      <c r="J2562" s="598"/>
      <c r="K2562" s="598"/>
      <c r="L2562" s="598"/>
      <c r="M2562" s="598"/>
      <c r="N2562" s="598"/>
      <c r="V2562" s="598"/>
      <c r="W2562" s="598"/>
    </row>
    <row r="2563" spans="6:23" x14ac:dyDescent="0.2">
      <c r="F2563" s="610"/>
      <c r="H2563" s="612"/>
      <c r="I2563" s="598"/>
      <c r="J2563" s="598"/>
      <c r="K2563" s="598"/>
      <c r="L2563" s="598"/>
      <c r="M2563" s="598"/>
      <c r="N2563" s="598"/>
      <c r="V2563" s="598"/>
      <c r="W2563" s="598"/>
    </row>
    <row r="2564" spans="6:23" x14ac:dyDescent="0.2">
      <c r="F2564" s="610"/>
      <c r="H2564" s="612"/>
      <c r="I2564" s="598"/>
      <c r="J2564" s="598"/>
      <c r="K2564" s="598"/>
      <c r="L2564" s="598"/>
      <c r="M2564" s="598"/>
      <c r="N2564" s="598"/>
      <c r="V2564" s="598"/>
      <c r="W2564" s="598"/>
    </row>
    <row r="2565" spans="6:23" x14ac:dyDescent="0.2">
      <c r="F2565" s="610"/>
      <c r="H2565" s="612"/>
      <c r="I2565" s="598"/>
      <c r="J2565" s="598"/>
      <c r="K2565" s="598"/>
      <c r="L2565" s="598"/>
      <c r="M2565" s="598"/>
      <c r="N2565" s="598"/>
      <c r="V2565" s="598"/>
      <c r="W2565" s="598"/>
    </row>
    <row r="2566" spans="6:23" x14ac:dyDescent="0.2">
      <c r="F2566" s="610"/>
      <c r="H2566" s="612"/>
      <c r="I2566" s="598"/>
      <c r="J2566" s="598"/>
      <c r="K2566" s="598"/>
      <c r="L2566" s="598"/>
      <c r="M2566" s="598"/>
      <c r="N2566" s="598"/>
      <c r="V2566" s="598"/>
      <c r="W2566" s="598"/>
    </row>
    <row r="2567" spans="6:23" x14ac:dyDescent="0.2">
      <c r="F2567" s="610"/>
      <c r="H2567" s="612"/>
      <c r="I2567" s="598"/>
      <c r="J2567" s="598"/>
      <c r="K2567" s="598"/>
      <c r="L2567" s="598"/>
      <c r="M2567" s="598"/>
      <c r="N2567" s="598"/>
      <c r="V2567" s="598"/>
      <c r="W2567" s="598"/>
    </row>
    <row r="2568" spans="6:23" x14ac:dyDescent="0.2">
      <c r="F2568" s="610"/>
      <c r="H2568" s="612"/>
      <c r="I2568" s="598"/>
      <c r="J2568" s="598"/>
      <c r="K2568" s="598"/>
      <c r="L2568" s="598"/>
      <c r="M2568" s="598"/>
      <c r="N2568" s="598"/>
      <c r="V2568" s="598"/>
      <c r="W2568" s="598"/>
    </row>
    <row r="2569" spans="6:23" x14ac:dyDescent="0.2">
      <c r="F2569" s="610"/>
      <c r="H2569" s="612"/>
      <c r="I2569" s="598"/>
      <c r="J2569" s="598"/>
      <c r="K2569" s="598"/>
      <c r="L2569" s="598"/>
      <c r="M2569" s="598"/>
      <c r="N2569" s="598"/>
      <c r="V2569" s="598"/>
      <c r="W2569" s="598"/>
    </row>
    <row r="2570" spans="6:23" x14ac:dyDescent="0.2">
      <c r="F2570" s="610"/>
      <c r="H2570" s="612"/>
      <c r="I2570" s="598"/>
      <c r="J2570" s="598"/>
      <c r="K2570" s="598"/>
      <c r="L2570" s="598"/>
      <c r="M2570" s="598"/>
      <c r="N2570" s="598"/>
      <c r="V2570" s="598"/>
      <c r="W2570" s="598"/>
    </row>
    <row r="2571" spans="6:23" x14ac:dyDescent="0.2">
      <c r="F2571" s="610"/>
      <c r="H2571" s="612"/>
      <c r="I2571" s="598"/>
      <c r="J2571" s="598"/>
      <c r="K2571" s="598"/>
      <c r="L2571" s="598"/>
      <c r="M2571" s="598"/>
      <c r="N2571" s="598"/>
      <c r="V2571" s="598"/>
      <c r="W2571" s="598"/>
    </row>
    <row r="2572" spans="6:23" x14ac:dyDescent="0.2">
      <c r="F2572" s="610"/>
      <c r="H2572" s="612"/>
      <c r="I2572" s="598"/>
      <c r="J2572" s="598"/>
      <c r="K2572" s="598"/>
      <c r="L2572" s="598"/>
      <c r="M2572" s="598"/>
      <c r="N2572" s="598"/>
      <c r="V2572" s="598"/>
      <c r="W2572" s="598"/>
    </row>
    <row r="2573" spans="6:23" x14ac:dyDescent="0.2">
      <c r="F2573" s="610"/>
      <c r="H2573" s="612"/>
      <c r="I2573" s="598"/>
      <c r="J2573" s="598"/>
      <c r="K2573" s="598"/>
      <c r="L2573" s="598"/>
      <c r="M2573" s="598"/>
      <c r="N2573" s="598"/>
      <c r="V2573" s="598"/>
      <c r="W2573" s="598"/>
    </row>
    <row r="2574" spans="6:23" x14ac:dyDescent="0.2">
      <c r="F2574" s="610"/>
      <c r="H2574" s="612"/>
      <c r="I2574" s="598"/>
      <c r="J2574" s="598"/>
      <c r="K2574" s="598"/>
      <c r="L2574" s="598"/>
      <c r="M2574" s="598"/>
      <c r="N2574" s="598"/>
      <c r="V2574" s="598"/>
      <c r="W2574" s="598"/>
    </row>
    <row r="2575" spans="6:23" x14ac:dyDescent="0.2">
      <c r="F2575" s="610"/>
      <c r="H2575" s="612"/>
      <c r="I2575" s="598"/>
      <c r="J2575" s="598"/>
      <c r="K2575" s="598"/>
      <c r="L2575" s="598"/>
      <c r="M2575" s="598"/>
      <c r="N2575" s="598"/>
      <c r="V2575" s="598"/>
      <c r="W2575" s="598"/>
    </row>
    <row r="2576" spans="6:23" x14ac:dyDescent="0.2">
      <c r="F2576" s="610"/>
      <c r="H2576" s="612"/>
      <c r="I2576" s="598"/>
      <c r="J2576" s="598"/>
      <c r="K2576" s="598"/>
      <c r="L2576" s="598"/>
      <c r="M2576" s="598"/>
      <c r="N2576" s="598"/>
      <c r="V2576" s="598"/>
      <c r="W2576" s="598"/>
    </row>
    <row r="2577" spans="6:23" x14ac:dyDescent="0.2">
      <c r="F2577" s="610"/>
      <c r="H2577" s="612"/>
      <c r="I2577" s="598"/>
      <c r="J2577" s="598"/>
      <c r="K2577" s="598"/>
      <c r="L2577" s="598"/>
      <c r="M2577" s="598"/>
      <c r="N2577" s="598"/>
      <c r="V2577" s="598"/>
      <c r="W2577" s="598"/>
    </row>
    <row r="2578" spans="6:23" x14ac:dyDescent="0.2">
      <c r="F2578" s="610"/>
      <c r="H2578" s="612"/>
      <c r="I2578" s="598"/>
      <c r="J2578" s="598"/>
      <c r="K2578" s="598"/>
      <c r="L2578" s="598"/>
      <c r="M2578" s="598"/>
      <c r="N2578" s="598"/>
      <c r="V2578" s="598"/>
      <c r="W2578" s="598"/>
    </row>
    <row r="2579" spans="6:23" x14ac:dyDescent="0.2">
      <c r="F2579" s="610"/>
      <c r="H2579" s="612"/>
      <c r="I2579" s="598"/>
      <c r="J2579" s="598"/>
      <c r="K2579" s="598"/>
      <c r="L2579" s="598"/>
      <c r="M2579" s="598"/>
      <c r="N2579" s="598"/>
      <c r="V2579" s="598"/>
      <c r="W2579" s="598"/>
    </row>
    <row r="2580" spans="6:23" x14ac:dyDescent="0.2">
      <c r="F2580" s="610"/>
      <c r="H2580" s="612"/>
      <c r="I2580" s="598"/>
      <c r="J2580" s="598"/>
      <c r="K2580" s="598"/>
      <c r="L2580" s="598"/>
      <c r="M2580" s="598"/>
      <c r="N2580" s="598"/>
      <c r="V2580" s="598"/>
      <c r="W2580" s="598"/>
    </row>
    <row r="2581" spans="6:23" x14ac:dyDescent="0.2">
      <c r="F2581" s="610"/>
      <c r="H2581" s="612"/>
      <c r="I2581" s="598"/>
      <c r="J2581" s="598"/>
      <c r="K2581" s="598"/>
      <c r="L2581" s="598"/>
      <c r="M2581" s="598"/>
      <c r="N2581" s="598"/>
      <c r="V2581" s="598"/>
      <c r="W2581" s="598"/>
    </row>
    <row r="2582" spans="6:23" x14ac:dyDescent="0.2">
      <c r="F2582" s="610"/>
      <c r="H2582" s="612"/>
      <c r="I2582" s="598"/>
      <c r="J2582" s="598"/>
      <c r="K2582" s="598"/>
      <c r="L2582" s="598"/>
      <c r="M2582" s="598"/>
      <c r="N2582" s="598"/>
      <c r="V2582" s="598"/>
      <c r="W2582" s="598"/>
    </row>
    <row r="2583" spans="6:23" x14ac:dyDescent="0.2">
      <c r="F2583" s="610"/>
      <c r="H2583" s="612"/>
      <c r="I2583" s="598"/>
      <c r="J2583" s="598"/>
      <c r="K2583" s="598"/>
      <c r="L2583" s="598"/>
      <c r="M2583" s="598"/>
      <c r="N2583" s="598"/>
      <c r="V2583" s="598"/>
      <c r="W2583" s="598"/>
    </row>
    <row r="2584" spans="6:23" x14ac:dyDescent="0.2">
      <c r="F2584" s="610"/>
      <c r="H2584" s="612"/>
      <c r="I2584" s="598"/>
      <c r="J2584" s="598"/>
      <c r="K2584" s="598"/>
      <c r="L2584" s="598"/>
      <c r="M2584" s="598"/>
      <c r="N2584" s="598"/>
      <c r="V2584" s="598"/>
      <c r="W2584" s="598"/>
    </row>
    <row r="2585" spans="6:23" x14ac:dyDescent="0.2">
      <c r="F2585" s="610"/>
      <c r="H2585" s="612"/>
      <c r="I2585" s="598"/>
      <c r="J2585" s="598"/>
      <c r="K2585" s="598"/>
      <c r="L2585" s="598"/>
      <c r="M2585" s="598"/>
      <c r="N2585" s="598"/>
      <c r="V2585" s="598"/>
      <c r="W2585" s="598"/>
    </row>
    <row r="2586" spans="6:23" x14ac:dyDescent="0.2">
      <c r="F2586" s="610"/>
      <c r="H2586" s="612"/>
      <c r="I2586" s="598"/>
      <c r="J2586" s="598"/>
      <c r="K2586" s="598"/>
      <c r="L2586" s="598"/>
      <c r="M2586" s="598"/>
      <c r="N2586" s="598"/>
      <c r="V2586" s="598"/>
      <c r="W2586" s="598"/>
    </row>
    <row r="2587" spans="6:23" x14ac:dyDescent="0.2">
      <c r="F2587" s="610"/>
      <c r="H2587" s="612"/>
      <c r="I2587" s="598"/>
      <c r="J2587" s="598"/>
      <c r="K2587" s="598"/>
      <c r="L2587" s="598"/>
      <c r="M2587" s="598"/>
      <c r="N2587" s="598"/>
      <c r="V2587" s="598"/>
      <c r="W2587" s="598"/>
    </row>
    <row r="2588" spans="6:23" x14ac:dyDescent="0.2">
      <c r="F2588" s="610"/>
      <c r="H2588" s="612"/>
      <c r="I2588" s="598"/>
      <c r="J2588" s="598"/>
      <c r="K2588" s="598"/>
      <c r="L2588" s="598"/>
      <c r="M2588" s="598"/>
      <c r="N2588" s="598"/>
      <c r="V2588" s="598"/>
      <c r="W2588" s="598"/>
    </row>
    <row r="2589" spans="6:23" x14ac:dyDescent="0.2">
      <c r="F2589" s="610"/>
      <c r="H2589" s="612"/>
      <c r="I2589" s="598"/>
      <c r="J2589" s="598"/>
      <c r="K2589" s="598"/>
      <c r="L2589" s="598"/>
      <c r="M2589" s="598"/>
      <c r="N2589" s="598"/>
      <c r="V2589" s="598"/>
      <c r="W2589" s="598"/>
    </row>
    <row r="2590" spans="6:23" x14ac:dyDescent="0.2">
      <c r="F2590" s="610"/>
      <c r="H2590" s="612"/>
      <c r="I2590" s="598"/>
      <c r="J2590" s="598"/>
      <c r="K2590" s="598"/>
      <c r="L2590" s="598"/>
      <c r="M2590" s="598"/>
      <c r="N2590" s="598"/>
      <c r="V2590" s="598"/>
      <c r="W2590" s="598"/>
    </row>
    <row r="2591" spans="6:23" x14ac:dyDescent="0.2">
      <c r="F2591" s="610"/>
      <c r="H2591" s="612"/>
      <c r="I2591" s="598"/>
      <c r="J2591" s="598"/>
      <c r="K2591" s="598"/>
      <c r="L2591" s="598"/>
      <c r="M2591" s="598"/>
      <c r="N2591" s="598"/>
      <c r="V2591" s="598"/>
      <c r="W2591" s="598"/>
    </row>
    <row r="2592" spans="6:23" x14ac:dyDescent="0.2">
      <c r="F2592" s="610"/>
      <c r="H2592" s="612"/>
      <c r="I2592" s="598"/>
      <c r="J2592" s="598"/>
      <c r="K2592" s="598"/>
      <c r="L2592" s="598"/>
      <c r="M2592" s="598"/>
      <c r="N2592" s="598"/>
      <c r="V2592" s="598"/>
      <c r="W2592" s="598"/>
    </row>
    <row r="2593" spans="6:23" x14ac:dyDescent="0.2">
      <c r="F2593" s="610"/>
      <c r="H2593" s="612"/>
      <c r="I2593" s="598"/>
      <c r="J2593" s="598"/>
      <c r="K2593" s="598"/>
      <c r="L2593" s="598"/>
      <c r="M2593" s="598"/>
      <c r="N2593" s="598"/>
      <c r="V2593" s="598"/>
      <c r="W2593" s="598"/>
    </row>
    <row r="2594" spans="6:23" x14ac:dyDescent="0.2">
      <c r="F2594" s="610"/>
      <c r="H2594" s="612"/>
      <c r="I2594" s="598"/>
      <c r="J2594" s="598"/>
      <c r="K2594" s="598"/>
      <c r="L2594" s="598"/>
      <c r="M2594" s="598"/>
      <c r="N2594" s="598"/>
      <c r="V2594" s="598"/>
      <c r="W2594" s="598"/>
    </row>
    <row r="2595" spans="6:23" x14ac:dyDescent="0.2">
      <c r="F2595" s="610"/>
      <c r="H2595" s="612"/>
      <c r="I2595" s="598"/>
      <c r="J2595" s="598"/>
      <c r="K2595" s="598"/>
      <c r="L2595" s="598"/>
      <c r="M2595" s="598"/>
      <c r="N2595" s="598"/>
      <c r="V2595" s="598"/>
      <c r="W2595" s="598"/>
    </row>
    <row r="2596" spans="6:23" x14ac:dyDescent="0.2">
      <c r="F2596" s="610"/>
      <c r="H2596" s="612"/>
      <c r="I2596" s="598"/>
      <c r="J2596" s="598"/>
      <c r="K2596" s="598"/>
      <c r="L2596" s="598"/>
      <c r="M2596" s="598"/>
      <c r="N2596" s="598"/>
      <c r="V2596" s="598"/>
      <c r="W2596" s="598"/>
    </row>
    <row r="2597" spans="6:23" x14ac:dyDescent="0.2">
      <c r="F2597" s="610"/>
      <c r="H2597" s="612"/>
      <c r="I2597" s="598"/>
      <c r="J2597" s="598"/>
      <c r="K2597" s="598"/>
      <c r="L2597" s="598"/>
      <c r="M2597" s="598"/>
      <c r="N2597" s="598"/>
      <c r="V2597" s="598"/>
      <c r="W2597" s="598"/>
    </row>
    <row r="2598" spans="6:23" x14ac:dyDescent="0.2">
      <c r="F2598" s="610"/>
      <c r="H2598" s="612"/>
      <c r="I2598" s="598"/>
      <c r="J2598" s="598"/>
      <c r="K2598" s="598"/>
      <c r="L2598" s="598"/>
      <c r="M2598" s="598"/>
      <c r="N2598" s="598"/>
      <c r="V2598" s="598"/>
      <c r="W2598" s="598"/>
    </row>
    <row r="2599" spans="6:23" x14ac:dyDescent="0.2">
      <c r="F2599" s="610"/>
      <c r="H2599" s="612"/>
      <c r="I2599" s="598"/>
      <c r="J2599" s="598"/>
      <c r="K2599" s="598"/>
      <c r="L2599" s="598"/>
      <c r="M2599" s="598"/>
      <c r="N2599" s="598"/>
      <c r="V2599" s="598"/>
      <c r="W2599" s="598"/>
    </row>
    <row r="2600" spans="6:23" x14ac:dyDescent="0.2">
      <c r="F2600" s="610"/>
      <c r="H2600" s="612"/>
      <c r="I2600" s="598"/>
      <c r="J2600" s="598"/>
      <c r="K2600" s="598"/>
      <c r="L2600" s="598"/>
      <c r="M2600" s="598"/>
      <c r="N2600" s="598"/>
      <c r="V2600" s="598"/>
      <c r="W2600" s="598"/>
    </row>
    <row r="2601" spans="6:23" x14ac:dyDescent="0.2">
      <c r="F2601" s="610"/>
      <c r="H2601" s="612"/>
      <c r="I2601" s="598"/>
      <c r="J2601" s="598"/>
      <c r="K2601" s="598"/>
      <c r="L2601" s="598"/>
      <c r="M2601" s="598"/>
      <c r="N2601" s="598"/>
      <c r="V2601" s="598"/>
      <c r="W2601" s="598"/>
    </row>
    <row r="2602" spans="6:23" x14ac:dyDescent="0.2">
      <c r="F2602" s="610"/>
      <c r="H2602" s="612"/>
      <c r="I2602" s="598"/>
      <c r="J2602" s="598"/>
      <c r="K2602" s="598"/>
      <c r="L2602" s="598"/>
      <c r="M2602" s="598"/>
      <c r="N2602" s="598"/>
      <c r="V2602" s="598"/>
      <c r="W2602" s="598"/>
    </row>
    <row r="2603" spans="6:23" x14ac:dyDescent="0.2">
      <c r="F2603" s="610"/>
      <c r="H2603" s="612"/>
      <c r="I2603" s="598"/>
      <c r="J2603" s="598"/>
      <c r="K2603" s="598"/>
      <c r="L2603" s="598"/>
      <c r="M2603" s="598"/>
      <c r="N2603" s="598"/>
      <c r="V2603" s="598"/>
      <c r="W2603" s="598"/>
    </row>
    <row r="2604" spans="6:23" x14ac:dyDescent="0.2">
      <c r="F2604" s="610"/>
      <c r="H2604" s="612"/>
      <c r="I2604" s="598"/>
      <c r="J2604" s="598"/>
      <c r="K2604" s="598"/>
      <c r="L2604" s="598"/>
      <c r="M2604" s="598"/>
      <c r="N2604" s="598"/>
      <c r="V2604" s="598"/>
      <c r="W2604" s="598"/>
    </row>
    <row r="2605" spans="6:23" x14ac:dyDescent="0.2">
      <c r="F2605" s="610"/>
      <c r="H2605" s="612"/>
      <c r="I2605" s="598"/>
      <c r="J2605" s="598"/>
      <c r="K2605" s="598"/>
      <c r="L2605" s="598"/>
      <c r="M2605" s="598"/>
      <c r="N2605" s="598"/>
      <c r="V2605" s="598"/>
      <c r="W2605" s="598"/>
    </row>
    <row r="2606" spans="6:23" x14ac:dyDescent="0.2">
      <c r="F2606" s="610"/>
      <c r="H2606" s="612"/>
      <c r="I2606" s="598"/>
      <c r="J2606" s="598"/>
      <c r="K2606" s="598"/>
      <c r="L2606" s="598"/>
      <c r="M2606" s="598"/>
      <c r="N2606" s="598"/>
      <c r="V2606" s="598"/>
      <c r="W2606" s="598"/>
    </row>
    <row r="2607" spans="6:23" x14ac:dyDescent="0.2">
      <c r="F2607" s="610"/>
      <c r="H2607" s="612"/>
      <c r="I2607" s="598"/>
      <c r="J2607" s="598"/>
      <c r="K2607" s="598"/>
      <c r="L2607" s="598"/>
      <c r="M2607" s="598"/>
      <c r="N2607" s="598"/>
      <c r="V2607" s="598"/>
      <c r="W2607" s="598"/>
    </row>
    <row r="2608" spans="6:23" x14ac:dyDescent="0.2">
      <c r="F2608" s="610"/>
      <c r="H2608" s="612"/>
      <c r="I2608" s="598"/>
      <c r="J2608" s="598"/>
      <c r="K2608" s="598"/>
      <c r="L2608" s="598"/>
      <c r="M2608" s="598"/>
      <c r="N2608" s="598"/>
      <c r="V2608" s="598"/>
      <c r="W2608" s="598"/>
    </row>
    <row r="2609" spans="6:23" x14ac:dyDescent="0.2">
      <c r="F2609" s="610"/>
      <c r="H2609" s="612"/>
      <c r="I2609" s="598"/>
      <c r="J2609" s="598"/>
      <c r="K2609" s="598"/>
      <c r="L2609" s="598"/>
      <c r="M2609" s="598"/>
      <c r="N2609" s="598"/>
      <c r="V2609" s="598"/>
      <c r="W2609" s="598"/>
    </row>
    <row r="2610" spans="6:23" x14ac:dyDescent="0.2">
      <c r="F2610" s="610"/>
      <c r="H2610" s="612"/>
      <c r="I2610" s="598"/>
      <c r="J2610" s="598"/>
      <c r="K2610" s="598"/>
      <c r="L2610" s="598"/>
      <c r="M2610" s="598"/>
      <c r="N2610" s="598"/>
      <c r="V2610" s="598"/>
      <c r="W2610" s="598"/>
    </row>
    <row r="2611" spans="6:23" x14ac:dyDescent="0.2">
      <c r="F2611" s="610"/>
      <c r="H2611" s="612"/>
      <c r="I2611" s="598"/>
      <c r="J2611" s="598"/>
      <c r="K2611" s="598"/>
      <c r="L2611" s="598"/>
      <c r="M2611" s="598"/>
      <c r="N2611" s="598"/>
      <c r="V2611" s="598"/>
      <c r="W2611" s="598"/>
    </row>
    <row r="2612" spans="6:23" x14ac:dyDescent="0.2">
      <c r="F2612" s="610"/>
      <c r="H2612" s="612"/>
      <c r="I2612" s="598"/>
      <c r="J2612" s="598"/>
      <c r="K2612" s="598"/>
      <c r="L2612" s="598"/>
      <c r="M2612" s="598"/>
      <c r="N2612" s="598"/>
      <c r="V2612" s="598"/>
      <c r="W2612" s="598"/>
    </row>
    <row r="2613" spans="6:23" x14ac:dyDescent="0.2">
      <c r="F2613" s="610"/>
      <c r="H2613" s="612"/>
      <c r="I2613" s="598"/>
      <c r="J2613" s="598"/>
      <c r="K2613" s="598"/>
      <c r="L2613" s="598"/>
      <c r="M2613" s="598"/>
      <c r="N2613" s="598"/>
      <c r="V2613" s="598"/>
      <c r="W2613" s="598"/>
    </row>
    <row r="2614" spans="6:23" x14ac:dyDescent="0.2">
      <c r="F2614" s="610"/>
      <c r="H2614" s="612"/>
      <c r="I2614" s="598"/>
      <c r="J2614" s="598"/>
      <c r="K2614" s="598"/>
      <c r="L2614" s="598"/>
      <c r="M2614" s="598"/>
      <c r="N2614" s="598"/>
      <c r="V2614" s="598"/>
      <c r="W2614" s="598"/>
    </row>
    <row r="2615" spans="6:23" x14ac:dyDescent="0.2">
      <c r="F2615" s="610"/>
      <c r="H2615" s="612"/>
      <c r="I2615" s="598"/>
      <c r="J2615" s="598"/>
      <c r="K2615" s="598"/>
      <c r="L2615" s="598"/>
      <c r="M2615" s="598"/>
      <c r="N2615" s="598"/>
      <c r="V2615" s="598"/>
      <c r="W2615" s="598"/>
    </row>
    <row r="2616" spans="6:23" x14ac:dyDescent="0.2">
      <c r="F2616" s="610"/>
      <c r="H2616" s="612"/>
      <c r="I2616" s="598"/>
      <c r="J2616" s="598"/>
      <c r="K2616" s="598"/>
      <c r="L2616" s="598"/>
      <c r="M2616" s="598"/>
      <c r="N2616" s="598"/>
      <c r="V2616" s="598"/>
      <c r="W2616" s="598"/>
    </row>
    <row r="2617" spans="6:23" x14ac:dyDescent="0.2">
      <c r="F2617" s="610"/>
      <c r="H2617" s="612"/>
      <c r="I2617" s="598"/>
      <c r="J2617" s="598"/>
      <c r="K2617" s="598"/>
      <c r="L2617" s="598"/>
      <c r="M2617" s="598"/>
      <c r="N2617" s="598"/>
      <c r="V2617" s="598"/>
      <c r="W2617" s="598"/>
    </row>
    <row r="2618" spans="6:23" x14ac:dyDescent="0.2">
      <c r="F2618" s="610"/>
      <c r="H2618" s="612"/>
      <c r="I2618" s="598"/>
      <c r="J2618" s="598"/>
      <c r="K2618" s="598"/>
      <c r="L2618" s="598"/>
      <c r="M2618" s="598"/>
      <c r="N2618" s="598"/>
      <c r="V2618" s="598"/>
      <c r="W2618" s="598"/>
    </row>
    <row r="2619" spans="6:23" x14ac:dyDescent="0.2">
      <c r="F2619" s="610"/>
      <c r="H2619" s="612"/>
      <c r="I2619" s="598"/>
      <c r="J2619" s="598"/>
      <c r="K2619" s="598"/>
      <c r="L2619" s="598"/>
      <c r="M2619" s="598"/>
      <c r="N2619" s="598"/>
      <c r="V2619" s="598"/>
      <c r="W2619" s="598"/>
    </row>
    <row r="2620" spans="6:23" x14ac:dyDescent="0.2">
      <c r="F2620" s="610"/>
      <c r="H2620" s="612"/>
      <c r="I2620" s="598"/>
      <c r="J2620" s="598"/>
      <c r="K2620" s="598"/>
      <c r="L2620" s="598"/>
      <c r="M2620" s="598"/>
      <c r="N2620" s="598"/>
      <c r="V2620" s="598"/>
      <c r="W2620" s="598"/>
    </row>
    <row r="2621" spans="6:23" x14ac:dyDescent="0.2">
      <c r="F2621" s="610"/>
      <c r="H2621" s="612"/>
      <c r="I2621" s="598"/>
      <c r="J2621" s="598"/>
      <c r="K2621" s="598"/>
      <c r="L2621" s="598"/>
      <c r="M2621" s="598"/>
      <c r="N2621" s="598"/>
      <c r="V2621" s="598"/>
      <c r="W2621" s="598"/>
    </row>
    <row r="2622" spans="6:23" x14ac:dyDescent="0.2">
      <c r="F2622" s="610"/>
      <c r="H2622" s="612"/>
      <c r="I2622" s="598"/>
      <c r="J2622" s="598"/>
      <c r="K2622" s="598"/>
      <c r="L2622" s="598"/>
      <c r="M2622" s="598"/>
      <c r="N2622" s="598"/>
      <c r="V2622" s="598"/>
      <c r="W2622" s="598"/>
    </row>
    <row r="2623" spans="6:23" x14ac:dyDescent="0.2">
      <c r="F2623" s="610"/>
      <c r="H2623" s="612"/>
      <c r="I2623" s="598"/>
      <c r="J2623" s="598"/>
      <c r="K2623" s="598"/>
      <c r="L2623" s="598"/>
      <c r="M2623" s="598"/>
      <c r="N2623" s="598"/>
      <c r="V2623" s="598"/>
      <c r="W2623" s="598"/>
    </row>
    <row r="2624" spans="6:23" x14ac:dyDescent="0.2">
      <c r="F2624" s="610"/>
      <c r="H2624" s="612"/>
      <c r="I2624" s="598"/>
      <c r="J2624" s="598"/>
      <c r="K2624" s="598"/>
      <c r="L2624" s="598"/>
      <c r="M2624" s="598"/>
      <c r="N2624" s="598"/>
      <c r="V2624" s="598"/>
      <c r="W2624" s="598"/>
    </row>
    <row r="2625" spans="6:23" x14ac:dyDescent="0.2">
      <c r="F2625" s="610"/>
      <c r="H2625" s="612"/>
      <c r="I2625" s="598"/>
      <c r="J2625" s="598"/>
      <c r="K2625" s="598"/>
      <c r="L2625" s="598"/>
      <c r="M2625" s="598"/>
      <c r="N2625" s="598"/>
      <c r="V2625" s="598"/>
      <c r="W2625" s="598"/>
    </row>
    <row r="2626" spans="6:23" x14ac:dyDescent="0.2">
      <c r="F2626" s="610"/>
      <c r="H2626" s="612"/>
      <c r="I2626" s="598"/>
      <c r="J2626" s="598"/>
      <c r="K2626" s="598"/>
      <c r="L2626" s="598"/>
      <c r="M2626" s="598"/>
      <c r="N2626" s="598"/>
      <c r="V2626" s="598"/>
      <c r="W2626" s="598"/>
    </row>
    <row r="2627" spans="6:23" x14ac:dyDescent="0.2">
      <c r="F2627" s="610"/>
      <c r="H2627" s="612"/>
      <c r="I2627" s="598"/>
      <c r="J2627" s="598"/>
      <c r="K2627" s="598"/>
      <c r="L2627" s="598"/>
      <c r="M2627" s="598"/>
      <c r="N2627" s="598"/>
      <c r="V2627" s="598"/>
      <c r="W2627" s="598"/>
    </row>
    <row r="2628" spans="6:23" x14ac:dyDescent="0.2">
      <c r="F2628" s="610"/>
      <c r="H2628" s="612"/>
      <c r="I2628" s="598"/>
      <c r="J2628" s="598"/>
      <c r="K2628" s="598"/>
      <c r="L2628" s="598"/>
      <c r="M2628" s="598"/>
      <c r="N2628" s="598"/>
      <c r="V2628" s="598"/>
      <c r="W2628" s="598"/>
    </row>
    <row r="2629" spans="6:23" x14ac:dyDescent="0.2">
      <c r="F2629" s="610"/>
      <c r="H2629" s="612"/>
      <c r="I2629" s="598"/>
      <c r="J2629" s="598"/>
      <c r="K2629" s="598"/>
      <c r="L2629" s="598"/>
      <c r="M2629" s="598"/>
      <c r="N2629" s="598"/>
      <c r="V2629" s="598"/>
      <c r="W2629" s="598"/>
    </row>
    <row r="2630" spans="6:23" x14ac:dyDescent="0.2">
      <c r="F2630" s="610"/>
      <c r="H2630" s="612"/>
      <c r="I2630" s="598"/>
      <c r="J2630" s="598"/>
      <c r="K2630" s="598"/>
      <c r="L2630" s="598"/>
      <c r="M2630" s="598"/>
      <c r="N2630" s="598"/>
      <c r="V2630" s="598"/>
      <c r="W2630" s="598"/>
    </row>
    <row r="2631" spans="6:23" x14ac:dyDescent="0.2">
      <c r="F2631" s="610"/>
      <c r="H2631" s="612"/>
      <c r="I2631" s="598"/>
      <c r="J2631" s="598"/>
      <c r="K2631" s="598"/>
      <c r="L2631" s="598"/>
      <c r="M2631" s="598"/>
      <c r="N2631" s="598"/>
      <c r="V2631" s="598"/>
      <c r="W2631" s="598"/>
    </row>
    <row r="2632" spans="6:23" x14ac:dyDescent="0.2">
      <c r="F2632" s="610"/>
      <c r="H2632" s="612"/>
      <c r="I2632" s="598"/>
      <c r="J2632" s="598"/>
      <c r="K2632" s="598"/>
      <c r="L2632" s="598"/>
      <c r="M2632" s="598"/>
      <c r="N2632" s="598"/>
      <c r="V2632" s="598"/>
      <c r="W2632" s="598"/>
    </row>
    <row r="2633" spans="6:23" x14ac:dyDescent="0.2">
      <c r="F2633" s="610"/>
      <c r="H2633" s="612"/>
      <c r="I2633" s="598"/>
      <c r="J2633" s="598"/>
      <c r="K2633" s="598"/>
      <c r="L2633" s="598"/>
      <c r="M2633" s="598"/>
      <c r="N2633" s="598"/>
      <c r="V2633" s="598"/>
      <c r="W2633" s="598"/>
    </row>
    <row r="2634" spans="6:23" x14ac:dyDescent="0.2">
      <c r="F2634" s="610"/>
      <c r="H2634" s="612"/>
      <c r="I2634" s="598"/>
      <c r="J2634" s="598"/>
      <c r="K2634" s="598"/>
      <c r="L2634" s="598"/>
      <c r="M2634" s="598"/>
      <c r="N2634" s="598"/>
      <c r="V2634" s="598"/>
      <c r="W2634" s="598"/>
    </row>
    <row r="2635" spans="6:23" x14ac:dyDescent="0.2">
      <c r="F2635" s="610"/>
      <c r="H2635" s="612"/>
      <c r="I2635" s="598"/>
      <c r="J2635" s="598"/>
      <c r="K2635" s="598"/>
      <c r="L2635" s="598"/>
      <c r="M2635" s="598"/>
      <c r="N2635" s="598"/>
      <c r="V2635" s="598"/>
      <c r="W2635" s="598"/>
    </row>
    <row r="2636" spans="6:23" x14ac:dyDescent="0.2">
      <c r="F2636" s="610"/>
      <c r="H2636" s="612"/>
      <c r="I2636" s="598"/>
      <c r="J2636" s="598"/>
      <c r="K2636" s="598"/>
      <c r="L2636" s="598"/>
      <c r="M2636" s="598"/>
      <c r="N2636" s="598"/>
      <c r="V2636" s="598"/>
      <c r="W2636" s="598"/>
    </row>
    <row r="2637" spans="6:23" x14ac:dyDescent="0.2">
      <c r="F2637" s="610"/>
      <c r="H2637" s="612"/>
      <c r="I2637" s="598"/>
      <c r="J2637" s="598"/>
      <c r="K2637" s="598"/>
      <c r="L2637" s="598"/>
      <c r="M2637" s="598"/>
      <c r="N2637" s="598"/>
      <c r="V2637" s="598"/>
      <c r="W2637" s="598"/>
    </row>
    <row r="2638" spans="6:23" x14ac:dyDescent="0.2">
      <c r="F2638" s="610"/>
      <c r="H2638" s="612"/>
      <c r="I2638" s="598"/>
      <c r="J2638" s="598"/>
      <c r="K2638" s="598"/>
      <c r="L2638" s="598"/>
      <c r="M2638" s="598"/>
      <c r="N2638" s="598"/>
      <c r="V2638" s="598"/>
      <c r="W2638" s="598"/>
    </row>
    <row r="2639" spans="6:23" x14ac:dyDescent="0.2">
      <c r="F2639" s="610"/>
      <c r="H2639" s="612"/>
      <c r="I2639" s="598"/>
      <c r="J2639" s="598"/>
      <c r="K2639" s="598"/>
      <c r="L2639" s="598"/>
      <c r="M2639" s="598"/>
      <c r="N2639" s="598"/>
      <c r="V2639" s="598"/>
      <c r="W2639" s="598"/>
    </row>
    <row r="2640" spans="6:23" x14ac:dyDescent="0.2">
      <c r="F2640" s="610"/>
      <c r="H2640" s="612"/>
      <c r="I2640" s="598"/>
      <c r="J2640" s="598"/>
      <c r="K2640" s="598"/>
      <c r="L2640" s="598"/>
      <c r="M2640" s="598"/>
      <c r="N2640" s="598"/>
      <c r="V2640" s="598"/>
      <c r="W2640" s="598"/>
    </row>
    <row r="2641" spans="6:23" x14ac:dyDescent="0.2">
      <c r="F2641" s="610"/>
      <c r="H2641" s="612"/>
      <c r="I2641" s="598"/>
      <c r="J2641" s="598"/>
      <c r="K2641" s="598"/>
      <c r="L2641" s="598"/>
      <c r="M2641" s="598"/>
      <c r="N2641" s="598"/>
      <c r="V2641" s="598"/>
      <c r="W2641" s="598"/>
    </row>
    <row r="2642" spans="6:23" x14ac:dyDescent="0.2">
      <c r="F2642" s="610"/>
      <c r="H2642" s="612"/>
      <c r="I2642" s="598"/>
      <c r="J2642" s="598"/>
      <c r="K2642" s="598"/>
      <c r="L2642" s="598"/>
      <c r="M2642" s="598"/>
      <c r="N2642" s="598"/>
      <c r="V2642" s="598"/>
      <c r="W2642" s="598"/>
    </row>
    <row r="2643" spans="6:23" x14ac:dyDescent="0.2">
      <c r="F2643" s="610"/>
      <c r="H2643" s="612"/>
      <c r="I2643" s="598"/>
      <c r="J2643" s="598"/>
      <c r="K2643" s="598"/>
      <c r="L2643" s="598"/>
      <c r="M2643" s="598"/>
      <c r="N2643" s="598"/>
      <c r="V2643" s="598"/>
      <c r="W2643" s="598"/>
    </row>
    <row r="2644" spans="6:23" x14ac:dyDescent="0.2">
      <c r="F2644" s="610"/>
      <c r="H2644" s="612"/>
      <c r="I2644" s="598"/>
      <c r="J2644" s="598"/>
      <c r="K2644" s="598"/>
      <c r="L2644" s="598"/>
      <c r="M2644" s="598"/>
      <c r="N2644" s="598"/>
      <c r="V2644" s="598"/>
      <c r="W2644" s="598"/>
    </row>
    <row r="2645" spans="6:23" x14ac:dyDescent="0.2">
      <c r="F2645" s="610"/>
      <c r="H2645" s="612"/>
      <c r="I2645" s="598"/>
      <c r="J2645" s="598"/>
      <c r="K2645" s="598"/>
      <c r="L2645" s="598"/>
      <c r="M2645" s="598"/>
      <c r="N2645" s="598"/>
      <c r="V2645" s="598"/>
      <c r="W2645" s="598"/>
    </row>
    <row r="2646" spans="6:23" x14ac:dyDescent="0.2">
      <c r="F2646" s="610"/>
      <c r="H2646" s="612"/>
      <c r="I2646" s="598"/>
      <c r="J2646" s="598"/>
      <c r="K2646" s="598"/>
      <c r="L2646" s="598"/>
      <c r="M2646" s="598"/>
      <c r="N2646" s="598"/>
      <c r="V2646" s="598"/>
      <c r="W2646" s="598"/>
    </row>
    <row r="2647" spans="6:23" x14ac:dyDescent="0.2">
      <c r="F2647" s="610"/>
      <c r="H2647" s="612"/>
      <c r="I2647" s="598"/>
      <c r="J2647" s="598"/>
      <c r="K2647" s="598"/>
      <c r="L2647" s="598"/>
      <c r="M2647" s="598"/>
      <c r="N2647" s="598"/>
      <c r="V2647" s="598"/>
      <c r="W2647" s="598"/>
    </row>
    <row r="2648" spans="6:23" x14ac:dyDescent="0.2">
      <c r="F2648" s="610"/>
      <c r="H2648" s="612"/>
      <c r="I2648" s="598"/>
      <c r="J2648" s="598"/>
      <c r="K2648" s="598"/>
      <c r="L2648" s="598"/>
      <c r="M2648" s="598"/>
      <c r="N2648" s="598"/>
      <c r="V2648" s="598"/>
      <c r="W2648" s="598"/>
    </row>
    <row r="2649" spans="6:23" x14ac:dyDescent="0.2">
      <c r="F2649" s="610"/>
      <c r="H2649" s="612"/>
      <c r="I2649" s="598"/>
      <c r="J2649" s="598"/>
      <c r="K2649" s="598"/>
      <c r="L2649" s="598"/>
      <c r="M2649" s="598"/>
      <c r="N2649" s="598"/>
      <c r="V2649" s="598"/>
      <c r="W2649" s="598"/>
    </row>
    <row r="2650" spans="6:23" x14ac:dyDescent="0.2">
      <c r="F2650" s="610"/>
      <c r="H2650" s="612"/>
      <c r="I2650" s="598"/>
      <c r="J2650" s="598"/>
      <c r="K2650" s="598"/>
      <c r="L2650" s="598"/>
      <c r="M2650" s="598"/>
      <c r="N2650" s="598"/>
      <c r="V2650" s="598"/>
      <c r="W2650" s="598"/>
    </row>
    <row r="2651" spans="6:23" x14ac:dyDescent="0.2">
      <c r="F2651" s="610"/>
      <c r="H2651" s="612"/>
      <c r="I2651" s="598"/>
      <c r="J2651" s="598"/>
      <c r="K2651" s="598"/>
      <c r="L2651" s="598"/>
      <c r="M2651" s="598"/>
      <c r="N2651" s="598"/>
      <c r="V2651" s="598"/>
      <c r="W2651" s="598"/>
    </row>
    <row r="2652" spans="6:23" x14ac:dyDescent="0.2">
      <c r="F2652" s="610"/>
      <c r="H2652" s="612"/>
      <c r="I2652" s="598"/>
      <c r="J2652" s="598"/>
      <c r="K2652" s="598"/>
      <c r="L2652" s="598"/>
      <c r="M2652" s="598"/>
      <c r="N2652" s="598"/>
      <c r="V2652" s="598"/>
      <c r="W2652" s="598"/>
    </row>
    <row r="2653" spans="6:23" x14ac:dyDescent="0.2">
      <c r="F2653" s="610"/>
      <c r="H2653" s="612"/>
      <c r="I2653" s="598"/>
      <c r="J2653" s="598"/>
      <c r="K2653" s="598"/>
      <c r="L2653" s="598"/>
      <c r="M2653" s="598"/>
      <c r="N2653" s="598"/>
      <c r="V2653" s="598"/>
      <c r="W2653" s="598"/>
    </row>
    <row r="2654" spans="6:23" x14ac:dyDescent="0.2">
      <c r="F2654" s="610"/>
      <c r="H2654" s="612"/>
      <c r="I2654" s="598"/>
      <c r="J2654" s="598"/>
      <c r="K2654" s="598"/>
      <c r="L2654" s="598"/>
      <c r="M2654" s="598"/>
      <c r="N2654" s="598"/>
      <c r="V2654" s="598"/>
      <c r="W2654" s="598"/>
    </row>
    <row r="2655" spans="6:23" x14ac:dyDescent="0.2">
      <c r="F2655" s="610"/>
      <c r="H2655" s="612"/>
      <c r="I2655" s="598"/>
      <c r="J2655" s="598"/>
      <c r="K2655" s="598"/>
      <c r="L2655" s="598"/>
      <c r="M2655" s="598"/>
      <c r="N2655" s="598"/>
      <c r="V2655" s="598"/>
      <c r="W2655" s="598"/>
    </row>
    <row r="2656" spans="6:23" x14ac:dyDescent="0.2">
      <c r="F2656" s="610"/>
      <c r="H2656" s="612"/>
      <c r="I2656" s="598"/>
      <c r="J2656" s="598"/>
      <c r="K2656" s="598"/>
      <c r="L2656" s="598"/>
      <c r="M2656" s="598"/>
      <c r="N2656" s="598"/>
      <c r="V2656" s="598"/>
      <c r="W2656" s="598"/>
    </row>
    <row r="2657" spans="6:23" x14ac:dyDescent="0.2">
      <c r="F2657" s="610"/>
      <c r="H2657" s="612"/>
      <c r="I2657" s="598"/>
      <c r="J2657" s="598"/>
      <c r="K2657" s="598"/>
      <c r="L2657" s="598"/>
      <c r="M2657" s="598"/>
      <c r="N2657" s="598"/>
      <c r="V2657" s="598"/>
      <c r="W2657" s="598"/>
    </row>
    <row r="2658" spans="6:23" x14ac:dyDescent="0.2">
      <c r="F2658" s="610"/>
      <c r="H2658" s="612"/>
      <c r="I2658" s="598"/>
      <c r="J2658" s="598"/>
      <c r="K2658" s="598"/>
      <c r="L2658" s="598"/>
      <c r="M2658" s="598"/>
      <c r="N2658" s="598"/>
      <c r="V2658" s="598"/>
      <c r="W2658" s="598"/>
    </row>
    <row r="2659" spans="6:23" x14ac:dyDescent="0.2">
      <c r="F2659" s="610"/>
      <c r="H2659" s="612"/>
      <c r="I2659" s="598"/>
      <c r="J2659" s="598"/>
      <c r="K2659" s="598"/>
      <c r="L2659" s="598"/>
      <c r="M2659" s="598"/>
      <c r="N2659" s="598"/>
      <c r="V2659" s="598"/>
      <c r="W2659" s="598"/>
    </row>
    <row r="2660" spans="6:23" x14ac:dyDescent="0.2">
      <c r="F2660" s="610"/>
      <c r="H2660" s="612"/>
      <c r="I2660" s="598"/>
      <c r="J2660" s="598"/>
      <c r="K2660" s="598"/>
      <c r="L2660" s="598"/>
      <c r="M2660" s="598"/>
      <c r="N2660" s="598"/>
      <c r="V2660" s="598"/>
      <c r="W2660" s="598"/>
    </row>
    <row r="2661" spans="6:23" x14ac:dyDescent="0.2">
      <c r="F2661" s="610"/>
      <c r="H2661" s="612"/>
      <c r="I2661" s="598"/>
      <c r="J2661" s="598"/>
      <c r="K2661" s="598"/>
      <c r="L2661" s="598"/>
      <c r="M2661" s="598"/>
      <c r="N2661" s="598"/>
      <c r="V2661" s="598"/>
      <c r="W2661" s="598"/>
    </row>
    <row r="2662" spans="6:23" x14ac:dyDescent="0.2">
      <c r="F2662" s="610"/>
      <c r="H2662" s="612"/>
      <c r="I2662" s="598"/>
      <c r="J2662" s="598"/>
      <c r="K2662" s="598"/>
      <c r="L2662" s="598"/>
      <c r="M2662" s="598"/>
      <c r="N2662" s="598"/>
      <c r="V2662" s="598"/>
      <c r="W2662" s="598"/>
    </row>
    <row r="2663" spans="6:23" x14ac:dyDescent="0.2">
      <c r="F2663" s="610"/>
      <c r="H2663" s="612"/>
      <c r="I2663" s="598"/>
      <c r="J2663" s="598"/>
      <c r="K2663" s="598"/>
      <c r="L2663" s="598"/>
      <c r="M2663" s="598"/>
      <c r="N2663" s="598"/>
      <c r="V2663" s="598"/>
      <c r="W2663" s="598"/>
    </row>
    <row r="2664" spans="6:23" x14ac:dyDescent="0.2">
      <c r="F2664" s="610"/>
      <c r="H2664" s="612"/>
      <c r="I2664" s="598"/>
      <c r="J2664" s="598"/>
      <c r="K2664" s="598"/>
      <c r="L2664" s="598"/>
      <c r="M2664" s="598"/>
      <c r="N2664" s="598"/>
      <c r="V2664" s="598"/>
      <c r="W2664" s="598"/>
    </row>
    <row r="2665" spans="6:23" x14ac:dyDescent="0.2">
      <c r="F2665" s="610"/>
      <c r="H2665" s="612"/>
      <c r="I2665" s="598"/>
      <c r="J2665" s="598"/>
      <c r="K2665" s="598"/>
      <c r="L2665" s="598"/>
      <c r="M2665" s="598"/>
      <c r="N2665" s="598"/>
      <c r="V2665" s="598"/>
      <c r="W2665" s="598"/>
    </row>
    <row r="2666" spans="6:23" x14ac:dyDescent="0.2">
      <c r="F2666" s="610"/>
      <c r="H2666" s="612"/>
      <c r="I2666" s="598"/>
      <c r="J2666" s="598"/>
      <c r="K2666" s="598"/>
      <c r="L2666" s="598"/>
      <c r="M2666" s="598"/>
      <c r="N2666" s="598"/>
      <c r="V2666" s="598"/>
      <c r="W2666" s="598"/>
    </row>
    <row r="2667" spans="6:23" x14ac:dyDescent="0.2">
      <c r="F2667" s="610"/>
      <c r="H2667" s="612"/>
      <c r="I2667" s="598"/>
      <c r="J2667" s="598"/>
      <c r="K2667" s="598"/>
      <c r="L2667" s="598"/>
      <c r="M2667" s="598"/>
      <c r="N2667" s="598"/>
      <c r="V2667" s="598"/>
      <c r="W2667" s="598"/>
    </row>
    <row r="2668" spans="6:23" x14ac:dyDescent="0.2">
      <c r="F2668" s="610"/>
      <c r="H2668" s="612"/>
      <c r="I2668" s="598"/>
      <c r="J2668" s="598"/>
      <c r="K2668" s="598"/>
      <c r="L2668" s="598"/>
      <c r="M2668" s="598"/>
      <c r="N2668" s="598"/>
      <c r="V2668" s="598"/>
      <c r="W2668" s="598"/>
    </row>
    <row r="2669" spans="6:23" x14ac:dyDescent="0.2">
      <c r="F2669" s="610"/>
      <c r="H2669" s="612"/>
      <c r="I2669" s="598"/>
      <c r="J2669" s="598"/>
      <c r="K2669" s="598"/>
      <c r="L2669" s="598"/>
      <c r="M2669" s="598"/>
      <c r="N2669" s="598"/>
      <c r="V2669" s="598"/>
      <c r="W2669" s="598"/>
    </row>
    <row r="2670" spans="6:23" x14ac:dyDescent="0.2">
      <c r="F2670" s="610"/>
      <c r="H2670" s="612"/>
      <c r="I2670" s="598"/>
      <c r="J2670" s="598"/>
      <c r="K2670" s="598"/>
      <c r="L2670" s="598"/>
      <c r="M2670" s="598"/>
      <c r="N2670" s="598"/>
      <c r="V2670" s="598"/>
      <c r="W2670" s="598"/>
    </row>
    <row r="2671" spans="6:23" x14ac:dyDescent="0.2">
      <c r="F2671" s="610"/>
      <c r="H2671" s="612"/>
      <c r="I2671" s="598"/>
      <c r="J2671" s="598"/>
      <c r="K2671" s="598"/>
      <c r="L2671" s="598"/>
      <c r="M2671" s="598"/>
      <c r="N2671" s="598"/>
      <c r="V2671" s="598"/>
      <c r="W2671" s="598"/>
    </row>
    <row r="2672" spans="6:23" x14ac:dyDescent="0.2">
      <c r="F2672" s="610"/>
      <c r="H2672" s="612"/>
      <c r="I2672" s="598"/>
      <c r="J2672" s="598"/>
      <c r="K2672" s="598"/>
      <c r="L2672" s="598"/>
      <c r="M2672" s="598"/>
      <c r="N2672" s="598"/>
      <c r="V2672" s="598"/>
      <c r="W2672" s="598"/>
    </row>
    <row r="2673" spans="6:23" x14ac:dyDescent="0.2">
      <c r="F2673" s="610"/>
      <c r="H2673" s="612"/>
      <c r="I2673" s="598"/>
      <c r="J2673" s="598"/>
      <c r="K2673" s="598"/>
      <c r="L2673" s="598"/>
      <c r="M2673" s="598"/>
      <c r="N2673" s="598"/>
      <c r="V2673" s="598"/>
      <c r="W2673" s="598"/>
    </row>
    <row r="2674" spans="6:23" x14ac:dyDescent="0.2">
      <c r="F2674" s="610"/>
      <c r="H2674" s="612"/>
      <c r="I2674" s="598"/>
      <c r="J2674" s="598"/>
      <c r="K2674" s="598"/>
      <c r="L2674" s="598"/>
      <c r="M2674" s="598"/>
      <c r="N2674" s="598"/>
      <c r="V2674" s="598"/>
      <c r="W2674" s="598"/>
    </row>
    <row r="2675" spans="6:23" x14ac:dyDescent="0.2">
      <c r="F2675" s="610"/>
      <c r="H2675" s="612"/>
      <c r="I2675" s="598"/>
      <c r="J2675" s="598"/>
      <c r="K2675" s="598"/>
      <c r="L2675" s="598"/>
      <c r="M2675" s="598"/>
      <c r="N2675" s="598"/>
      <c r="V2675" s="598"/>
      <c r="W2675" s="598"/>
    </row>
    <row r="2676" spans="6:23" x14ac:dyDescent="0.2">
      <c r="F2676" s="610"/>
      <c r="H2676" s="612"/>
      <c r="I2676" s="598"/>
      <c r="J2676" s="598"/>
      <c r="K2676" s="598"/>
      <c r="L2676" s="598"/>
      <c r="M2676" s="598"/>
      <c r="N2676" s="598"/>
      <c r="V2676" s="598"/>
      <c r="W2676" s="598"/>
    </row>
    <row r="2677" spans="6:23" x14ac:dyDescent="0.2">
      <c r="F2677" s="610"/>
      <c r="H2677" s="612"/>
      <c r="I2677" s="598"/>
      <c r="J2677" s="598"/>
      <c r="K2677" s="598"/>
      <c r="L2677" s="598"/>
      <c r="M2677" s="598"/>
      <c r="N2677" s="598"/>
      <c r="V2677" s="598"/>
      <c r="W2677" s="598"/>
    </row>
    <row r="2678" spans="6:23" x14ac:dyDescent="0.2">
      <c r="F2678" s="610"/>
      <c r="H2678" s="612"/>
      <c r="I2678" s="598"/>
      <c r="J2678" s="598"/>
      <c r="K2678" s="598"/>
      <c r="L2678" s="598"/>
      <c r="M2678" s="598"/>
      <c r="N2678" s="598"/>
      <c r="V2678" s="598"/>
      <c r="W2678" s="598"/>
    </row>
    <row r="2679" spans="6:23" x14ac:dyDescent="0.2">
      <c r="F2679" s="610"/>
      <c r="H2679" s="612"/>
      <c r="I2679" s="598"/>
      <c r="J2679" s="598"/>
      <c r="K2679" s="598"/>
      <c r="L2679" s="598"/>
      <c r="M2679" s="598"/>
      <c r="N2679" s="598"/>
      <c r="V2679" s="598"/>
      <c r="W2679" s="598"/>
    </row>
    <row r="2680" spans="6:23" x14ac:dyDescent="0.2">
      <c r="F2680" s="610"/>
      <c r="H2680" s="612"/>
      <c r="I2680" s="598"/>
      <c r="J2680" s="598"/>
      <c r="K2680" s="598"/>
      <c r="L2680" s="598"/>
      <c r="M2680" s="598"/>
      <c r="N2680" s="598"/>
      <c r="V2680" s="598"/>
      <c r="W2680" s="598"/>
    </row>
    <row r="2681" spans="6:23" x14ac:dyDescent="0.2">
      <c r="F2681" s="610"/>
      <c r="H2681" s="612"/>
      <c r="I2681" s="598"/>
      <c r="J2681" s="598"/>
      <c r="K2681" s="598"/>
      <c r="L2681" s="598"/>
      <c r="M2681" s="598"/>
      <c r="N2681" s="598"/>
      <c r="V2681" s="598"/>
      <c r="W2681" s="598"/>
    </row>
    <row r="2682" spans="6:23" x14ac:dyDescent="0.2">
      <c r="F2682" s="610"/>
      <c r="H2682" s="612"/>
      <c r="I2682" s="598"/>
      <c r="J2682" s="598"/>
      <c r="K2682" s="598"/>
      <c r="L2682" s="598"/>
      <c r="M2682" s="598"/>
      <c r="N2682" s="598"/>
      <c r="V2682" s="598"/>
      <c r="W2682" s="598"/>
    </row>
    <row r="2683" spans="6:23" x14ac:dyDescent="0.2">
      <c r="F2683" s="610"/>
      <c r="H2683" s="612"/>
      <c r="I2683" s="598"/>
      <c r="J2683" s="598"/>
      <c r="K2683" s="598"/>
      <c r="L2683" s="598"/>
      <c r="M2683" s="598"/>
      <c r="N2683" s="598"/>
      <c r="V2683" s="598"/>
      <c r="W2683" s="598"/>
    </row>
    <row r="2684" spans="6:23" x14ac:dyDescent="0.2">
      <c r="F2684" s="610"/>
      <c r="H2684" s="612"/>
      <c r="I2684" s="598"/>
      <c r="J2684" s="598"/>
      <c r="K2684" s="598"/>
      <c r="L2684" s="598"/>
      <c r="M2684" s="598"/>
      <c r="N2684" s="598"/>
      <c r="V2684" s="598"/>
      <c r="W2684" s="598"/>
    </row>
    <row r="2685" spans="6:23" x14ac:dyDescent="0.2">
      <c r="F2685" s="610"/>
      <c r="H2685" s="612"/>
      <c r="I2685" s="598"/>
      <c r="J2685" s="598"/>
      <c r="K2685" s="598"/>
      <c r="L2685" s="598"/>
      <c r="M2685" s="598"/>
      <c r="N2685" s="598"/>
      <c r="V2685" s="598"/>
      <c r="W2685" s="598"/>
    </row>
    <row r="2686" spans="6:23" x14ac:dyDescent="0.2">
      <c r="F2686" s="610"/>
      <c r="H2686" s="612"/>
      <c r="I2686" s="598"/>
      <c r="J2686" s="598"/>
      <c r="K2686" s="598"/>
      <c r="L2686" s="598"/>
      <c r="M2686" s="598"/>
      <c r="N2686" s="598"/>
      <c r="V2686" s="598"/>
      <c r="W2686" s="598"/>
    </row>
    <row r="2687" spans="6:23" x14ac:dyDescent="0.2">
      <c r="F2687" s="610"/>
      <c r="H2687" s="612"/>
      <c r="I2687" s="598"/>
      <c r="J2687" s="598"/>
      <c r="K2687" s="598"/>
      <c r="L2687" s="598"/>
      <c r="M2687" s="598"/>
      <c r="N2687" s="598"/>
      <c r="V2687" s="598"/>
      <c r="W2687" s="598"/>
    </row>
    <row r="2688" spans="6:23" x14ac:dyDescent="0.2">
      <c r="F2688" s="610"/>
      <c r="H2688" s="612"/>
      <c r="I2688" s="598"/>
      <c r="J2688" s="598"/>
      <c r="K2688" s="598"/>
      <c r="L2688" s="598"/>
      <c r="M2688" s="598"/>
      <c r="N2688" s="598"/>
      <c r="V2688" s="598"/>
      <c r="W2688" s="598"/>
    </row>
    <row r="2689" spans="6:23" x14ac:dyDescent="0.2">
      <c r="F2689" s="610"/>
      <c r="H2689" s="612"/>
      <c r="I2689" s="598"/>
      <c r="J2689" s="598"/>
      <c r="K2689" s="598"/>
      <c r="L2689" s="598"/>
      <c r="M2689" s="598"/>
      <c r="N2689" s="598"/>
      <c r="V2689" s="598"/>
      <c r="W2689" s="598"/>
    </row>
    <row r="2690" spans="6:23" x14ac:dyDescent="0.2">
      <c r="F2690" s="610"/>
      <c r="H2690" s="612"/>
      <c r="I2690" s="598"/>
      <c r="J2690" s="598"/>
      <c r="K2690" s="598"/>
      <c r="L2690" s="598"/>
      <c r="M2690" s="598"/>
      <c r="N2690" s="598"/>
      <c r="V2690" s="598"/>
      <c r="W2690" s="598"/>
    </row>
    <row r="2691" spans="6:23" x14ac:dyDescent="0.2">
      <c r="F2691" s="610"/>
      <c r="H2691" s="612"/>
      <c r="I2691" s="598"/>
      <c r="J2691" s="598"/>
      <c r="K2691" s="598"/>
      <c r="L2691" s="598"/>
      <c r="M2691" s="598"/>
      <c r="N2691" s="598"/>
      <c r="V2691" s="598"/>
      <c r="W2691" s="598"/>
    </row>
    <row r="2692" spans="6:23" x14ac:dyDescent="0.2">
      <c r="F2692" s="610"/>
      <c r="H2692" s="612"/>
      <c r="I2692" s="598"/>
      <c r="J2692" s="598"/>
      <c r="K2692" s="598"/>
      <c r="L2692" s="598"/>
      <c r="M2692" s="598"/>
      <c r="N2692" s="598"/>
      <c r="V2692" s="598"/>
      <c r="W2692" s="598"/>
    </row>
    <row r="2693" spans="6:23" x14ac:dyDescent="0.2">
      <c r="F2693" s="610"/>
      <c r="H2693" s="612"/>
      <c r="I2693" s="598"/>
      <c r="J2693" s="598"/>
      <c r="K2693" s="598"/>
      <c r="L2693" s="598"/>
      <c r="M2693" s="598"/>
      <c r="N2693" s="598"/>
      <c r="V2693" s="598"/>
      <c r="W2693" s="598"/>
    </row>
    <row r="2694" spans="6:23" x14ac:dyDescent="0.2">
      <c r="F2694" s="610"/>
      <c r="H2694" s="612"/>
      <c r="I2694" s="598"/>
      <c r="J2694" s="598"/>
      <c r="K2694" s="598"/>
      <c r="L2694" s="598"/>
      <c r="M2694" s="598"/>
      <c r="N2694" s="598"/>
      <c r="V2694" s="598"/>
      <c r="W2694" s="598"/>
    </row>
    <row r="2695" spans="6:23" x14ac:dyDescent="0.2">
      <c r="F2695" s="610"/>
      <c r="H2695" s="612"/>
      <c r="I2695" s="598"/>
      <c r="J2695" s="598"/>
      <c r="K2695" s="598"/>
      <c r="L2695" s="598"/>
      <c r="M2695" s="598"/>
      <c r="N2695" s="598"/>
      <c r="V2695" s="598"/>
      <c r="W2695" s="598"/>
    </row>
    <row r="2696" spans="6:23" x14ac:dyDescent="0.2">
      <c r="F2696" s="610"/>
      <c r="H2696" s="612"/>
      <c r="I2696" s="598"/>
      <c r="J2696" s="598"/>
      <c r="K2696" s="598"/>
      <c r="L2696" s="598"/>
      <c r="M2696" s="598"/>
      <c r="N2696" s="598"/>
      <c r="V2696" s="598"/>
      <c r="W2696" s="598"/>
    </row>
    <row r="2697" spans="6:23" x14ac:dyDescent="0.2">
      <c r="F2697" s="610"/>
      <c r="H2697" s="612"/>
      <c r="I2697" s="598"/>
      <c r="J2697" s="598"/>
      <c r="K2697" s="598"/>
      <c r="L2697" s="598"/>
      <c r="M2697" s="598"/>
      <c r="N2697" s="598"/>
      <c r="V2697" s="598"/>
      <c r="W2697" s="598"/>
    </row>
    <row r="2698" spans="6:23" x14ac:dyDescent="0.2">
      <c r="F2698" s="610"/>
      <c r="H2698" s="612"/>
      <c r="I2698" s="598"/>
      <c r="J2698" s="598"/>
      <c r="K2698" s="598"/>
      <c r="L2698" s="598"/>
      <c r="M2698" s="598"/>
      <c r="N2698" s="598"/>
      <c r="V2698" s="598"/>
      <c r="W2698" s="598"/>
    </row>
    <row r="2699" spans="6:23" x14ac:dyDescent="0.2">
      <c r="F2699" s="610"/>
      <c r="H2699" s="612"/>
      <c r="I2699" s="598"/>
      <c r="J2699" s="598"/>
      <c r="K2699" s="598"/>
      <c r="L2699" s="598"/>
      <c r="M2699" s="598"/>
      <c r="N2699" s="598"/>
      <c r="V2699" s="598"/>
      <c r="W2699" s="598"/>
    </row>
    <row r="2700" spans="6:23" x14ac:dyDescent="0.2">
      <c r="F2700" s="610"/>
      <c r="H2700" s="612"/>
      <c r="I2700" s="598"/>
      <c r="J2700" s="598"/>
      <c r="K2700" s="598"/>
      <c r="L2700" s="598"/>
      <c r="M2700" s="598"/>
      <c r="N2700" s="598"/>
      <c r="V2700" s="598"/>
      <c r="W2700" s="598"/>
    </row>
    <row r="2701" spans="6:23" x14ac:dyDescent="0.2">
      <c r="F2701" s="610"/>
      <c r="H2701" s="612"/>
      <c r="I2701" s="598"/>
      <c r="J2701" s="598"/>
      <c r="K2701" s="598"/>
      <c r="L2701" s="598"/>
      <c r="M2701" s="598"/>
      <c r="N2701" s="598"/>
      <c r="V2701" s="598"/>
      <c r="W2701" s="598"/>
    </row>
    <row r="2702" spans="6:23" x14ac:dyDescent="0.2">
      <c r="F2702" s="610"/>
      <c r="H2702" s="612"/>
      <c r="I2702" s="598"/>
      <c r="J2702" s="598"/>
      <c r="K2702" s="598"/>
      <c r="L2702" s="598"/>
      <c r="M2702" s="598"/>
      <c r="N2702" s="598"/>
      <c r="V2702" s="598"/>
      <c r="W2702" s="598"/>
    </row>
    <row r="2703" spans="6:23" x14ac:dyDescent="0.2">
      <c r="F2703" s="610"/>
      <c r="H2703" s="612"/>
      <c r="I2703" s="598"/>
      <c r="J2703" s="598"/>
      <c r="K2703" s="598"/>
      <c r="L2703" s="598"/>
      <c r="M2703" s="598"/>
      <c r="N2703" s="598"/>
      <c r="V2703" s="598"/>
      <c r="W2703" s="598"/>
    </row>
    <row r="2704" spans="6:23" x14ac:dyDescent="0.2">
      <c r="F2704" s="610"/>
      <c r="H2704" s="612"/>
      <c r="I2704" s="598"/>
      <c r="J2704" s="598"/>
      <c r="K2704" s="598"/>
      <c r="L2704" s="598"/>
      <c r="M2704" s="598"/>
      <c r="N2704" s="598"/>
      <c r="V2704" s="598"/>
      <c r="W2704" s="598"/>
    </row>
    <row r="2705" spans="6:23" x14ac:dyDescent="0.2">
      <c r="F2705" s="610"/>
      <c r="H2705" s="612"/>
      <c r="I2705" s="598"/>
      <c r="J2705" s="598"/>
      <c r="K2705" s="598"/>
      <c r="L2705" s="598"/>
      <c r="M2705" s="598"/>
      <c r="N2705" s="598"/>
      <c r="V2705" s="598"/>
      <c r="W2705" s="598"/>
    </row>
    <row r="2706" spans="6:23" x14ac:dyDescent="0.2">
      <c r="F2706" s="610"/>
      <c r="H2706" s="612"/>
      <c r="I2706" s="598"/>
      <c r="J2706" s="598"/>
      <c r="K2706" s="598"/>
      <c r="L2706" s="598"/>
      <c r="M2706" s="598"/>
      <c r="N2706" s="598"/>
      <c r="V2706" s="598"/>
      <c r="W2706" s="598"/>
    </row>
    <row r="2707" spans="6:23" x14ac:dyDescent="0.2">
      <c r="F2707" s="610"/>
      <c r="H2707" s="612"/>
      <c r="I2707" s="598"/>
      <c r="J2707" s="598"/>
      <c r="K2707" s="598"/>
      <c r="L2707" s="598"/>
      <c r="M2707" s="598"/>
      <c r="N2707" s="598"/>
      <c r="V2707" s="598"/>
      <c r="W2707" s="598"/>
    </row>
    <row r="2708" spans="6:23" x14ac:dyDescent="0.2">
      <c r="F2708" s="610"/>
      <c r="H2708" s="612"/>
      <c r="I2708" s="598"/>
      <c r="J2708" s="598"/>
      <c r="K2708" s="598"/>
      <c r="L2708" s="598"/>
      <c r="M2708" s="598"/>
      <c r="N2708" s="598"/>
      <c r="V2708" s="598"/>
      <c r="W2708" s="598"/>
    </row>
    <row r="2709" spans="6:23" x14ac:dyDescent="0.2">
      <c r="F2709" s="610"/>
      <c r="H2709" s="612"/>
      <c r="I2709" s="598"/>
      <c r="J2709" s="598"/>
      <c r="K2709" s="598"/>
      <c r="L2709" s="598"/>
      <c r="M2709" s="598"/>
      <c r="N2709" s="598"/>
      <c r="V2709" s="598"/>
      <c r="W2709" s="598"/>
    </row>
    <row r="2710" spans="6:23" x14ac:dyDescent="0.2">
      <c r="F2710" s="610"/>
      <c r="H2710" s="612"/>
      <c r="I2710" s="598"/>
      <c r="J2710" s="598"/>
      <c r="K2710" s="598"/>
      <c r="L2710" s="598"/>
      <c r="M2710" s="598"/>
      <c r="N2710" s="598"/>
      <c r="V2710" s="598"/>
      <c r="W2710" s="598"/>
    </row>
    <row r="2711" spans="6:23" x14ac:dyDescent="0.2">
      <c r="F2711" s="610"/>
      <c r="H2711" s="612"/>
      <c r="I2711" s="598"/>
      <c r="J2711" s="598"/>
      <c r="K2711" s="598"/>
      <c r="L2711" s="598"/>
      <c r="M2711" s="598"/>
      <c r="N2711" s="598"/>
      <c r="V2711" s="598"/>
      <c r="W2711" s="598"/>
    </row>
    <row r="2712" spans="6:23" x14ac:dyDescent="0.2">
      <c r="F2712" s="610"/>
      <c r="H2712" s="612"/>
      <c r="I2712" s="598"/>
      <c r="J2712" s="598"/>
      <c r="K2712" s="598"/>
      <c r="L2712" s="598"/>
      <c r="M2712" s="598"/>
      <c r="N2712" s="598"/>
      <c r="V2712" s="598"/>
      <c r="W2712" s="598"/>
    </row>
    <row r="2713" spans="6:23" x14ac:dyDescent="0.2">
      <c r="F2713" s="610"/>
      <c r="H2713" s="612"/>
      <c r="I2713" s="598"/>
      <c r="J2713" s="598"/>
      <c r="K2713" s="598"/>
      <c r="L2713" s="598"/>
      <c r="M2713" s="598"/>
      <c r="N2713" s="598"/>
      <c r="V2713" s="598"/>
      <c r="W2713" s="598"/>
    </row>
    <row r="2714" spans="6:23" x14ac:dyDescent="0.2">
      <c r="F2714" s="610"/>
      <c r="H2714" s="612"/>
      <c r="I2714" s="598"/>
      <c r="J2714" s="598"/>
      <c r="K2714" s="598"/>
      <c r="L2714" s="598"/>
      <c r="M2714" s="598"/>
      <c r="N2714" s="598"/>
      <c r="V2714" s="598"/>
      <c r="W2714" s="598"/>
    </row>
    <row r="2715" spans="6:23" x14ac:dyDescent="0.2">
      <c r="F2715" s="610"/>
      <c r="H2715" s="612"/>
      <c r="I2715" s="598"/>
      <c r="J2715" s="598"/>
      <c r="K2715" s="598"/>
      <c r="L2715" s="598"/>
      <c r="M2715" s="598"/>
      <c r="N2715" s="598"/>
      <c r="V2715" s="598"/>
      <c r="W2715" s="598"/>
    </row>
    <row r="2716" spans="6:23" x14ac:dyDescent="0.2">
      <c r="F2716" s="610"/>
      <c r="H2716" s="612"/>
      <c r="I2716" s="598"/>
      <c r="J2716" s="598"/>
      <c r="K2716" s="598"/>
      <c r="L2716" s="598"/>
      <c r="M2716" s="598"/>
      <c r="N2716" s="598"/>
      <c r="V2716" s="598"/>
      <c r="W2716" s="598"/>
    </row>
    <row r="2717" spans="6:23" x14ac:dyDescent="0.2">
      <c r="F2717" s="610"/>
      <c r="H2717" s="612"/>
      <c r="I2717" s="598"/>
      <c r="J2717" s="598"/>
      <c r="K2717" s="598"/>
      <c r="L2717" s="598"/>
      <c r="M2717" s="598"/>
      <c r="N2717" s="598"/>
      <c r="V2717" s="598"/>
      <c r="W2717" s="598"/>
    </row>
    <row r="2718" spans="6:23" x14ac:dyDescent="0.2">
      <c r="F2718" s="610"/>
      <c r="H2718" s="612"/>
      <c r="I2718" s="598"/>
      <c r="J2718" s="598"/>
      <c r="K2718" s="598"/>
      <c r="L2718" s="598"/>
      <c r="M2718" s="598"/>
      <c r="N2718" s="598"/>
      <c r="V2718" s="598"/>
      <c r="W2718" s="598"/>
    </row>
    <row r="2719" spans="6:23" x14ac:dyDescent="0.2">
      <c r="F2719" s="610"/>
      <c r="H2719" s="612"/>
      <c r="I2719" s="598"/>
      <c r="J2719" s="598"/>
      <c r="K2719" s="598"/>
      <c r="L2719" s="598"/>
      <c r="M2719" s="598"/>
      <c r="N2719" s="598"/>
      <c r="V2719" s="598"/>
      <c r="W2719" s="598"/>
    </row>
    <row r="2720" spans="6:23" x14ac:dyDescent="0.2">
      <c r="F2720" s="610"/>
      <c r="H2720" s="612"/>
      <c r="I2720" s="598"/>
      <c r="J2720" s="598"/>
      <c r="K2720" s="598"/>
      <c r="L2720" s="598"/>
      <c r="M2720" s="598"/>
      <c r="N2720" s="598"/>
      <c r="V2720" s="598"/>
      <c r="W2720" s="598"/>
    </row>
    <row r="2721" spans="6:23" x14ac:dyDescent="0.2">
      <c r="F2721" s="610"/>
      <c r="H2721" s="612"/>
      <c r="I2721" s="598"/>
      <c r="J2721" s="598"/>
      <c r="K2721" s="598"/>
      <c r="L2721" s="598"/>
      <c r="M2721" s="598"/>
      <c r="N2721" s="598"/>
      <c r="V2721" s="598"/>
      <c r="W2721" s="598"/>
    </row>
    <row r="2722" spans="6:23" x14ac:dyDescent="0.2">
      <c r="F2722" s="610"/>
      <c r="H2722" s="612"/>
      <c r="I2722" s="598"/>
      <c r="J2722" s="598"/>
      <c r="K2722" s="598"/>
      <c r="L2722" s="598"/>
      <c r="M2722" s="598"/>
      <c r="N2722" s="598"/>
      <c r="V2722" s="598"/>
      <c r="W2722" s="598"/>
    </row>
    <row r="2723" spans="6:23" x14ac:dyDescent="0.2">
      <c r="F2723" s="610"/>
      <c r="H2723" s="612"/>
      <c r="I2723" s="598"/>
      <c r="J2723" s="598"/>
      <c r="K2723" s="598"/>
      <c r="L2723" s="598"/>
      <c r="M2723" s="598"/>
      <c r="N2723" s="598"/>
      <c r="V2723" s="598"/>
      <c r="W2723" s="598"/>
    </row>
    <row r="2724" spans="6:23" x14ac:dyDescent="0.2">
      <c r="F2724" s="610"/>
      <c r="H2724" s="612"/>
      <c r="I2724" s="598"/>
      <c r="J2724" s="598"/>
      <c r="K2724" s="598"/>
      <c r="L2724" s="598"/>
      <c r="M2724" s="598"/>
      <c r="N2724" s="598"/>
      <c r="V2724" s="598"/>
      <c r="W2724" s="598"/>
    </row>
    <row r="2725" spans="6:23" x14ac:dyDescent="0.2">
      <c r="F2725" s="610"/>
      <c r="H2725" s="612"/>
      <c r="I2725" s="598"/>
      <c r="J2725" s="598"/>
      <c r="K2725" s="598"/>
      <c r="L2725" s="598"/>
      <c r="M2725" s="598"/>
      <c r="N2725" s="598"/>
      <c r="V2725" s="598"/>
      <c r="W2725" s="598"/>
    </row>
    <row r="2726" spans="6:23" x14ac:dyDescent="0.2">
      <c r="F2726" s="610"/>
      <c r="H2726" s="612"/>
      <c r="I2726" s="598"/>
      <c r="J2726" s="598"/>
      <c r="K2726" s="598"/>
      <c r="L2726" s="598"/>
      <c r="M2726" s="598"/>
      <c r="N2726" s="598"/>
      <c r="V2726" s="598"/>
      <c r="W2726" s="598"/>
    </row>
    <row r="2727" spans="6:23" x14ac:dyDescent="0.2">
      <c r="F2727" s="610"/>
      <c r="H2727" s="612"/>
      <c r="I2727" s="598"/>
      <c r="J2727" s="598"/>
      <c r="K2727" s="598"/>
      <c r="L2727" s="598"/>
      <c r="M2727" s="598"/>
      <c r="N2727" s="598"/>
      <c r="V2727" s="598"/>
      <c r="W2727" s="598"/>
    </row>
    <row r="2728" spans="6:23" x14ac:dyDescent="0.2">
      <c r="F2728" s="610"/>
      <c r="H2728" s="612"/>
      <c r="I2728" s="598"/>
      <c r="J2728" s="598"/>
      <c r="K2728" s="598"/>
      <c r="L2728" s="598"/>
      <c r="M2728" s="598"/>
      <c r="N2728" s="598"/>
      <c r="V2728" s="598"/>
      <c r="W2728" s="598"/>
    </row>
    <row r="2729" spans="6:23" x14ac:dyDescent="0.2">
      <c r="F2729" s="610"/>
      <c r="H2729" s="612"/>
      <c r="I2729" s="598"/>
      <c r="J2729" s="598"/>
      <c r="K2729" s="598"/>
      <c r="L2729" s="598"/>
      <c r="M2729" s="598"/>
      <c r="N2729" s="598"/>
      <c r="V2729" s="598"/>
      <c r="W2729" s="598"/>
    </row>
    <row r="2730" spans="6:23" x14ac:dyDescent="0.2">
      <c r="F2730" s="610"/>
      <c r="H2730" s="612"/>
      <c r="I2730" s="598"/>
      <c r="J2730" s="598"/>
      <c r="K2730" s="598"/>
      <c r="L2730" s="598"/>
      <c r="M2730" s="598"/>
      <c r="N2730" s="598"/>
      <c r="V2730" s="598"/>
      <c r="W2730" s="598"/>
    </row>
    <row r="2731" spans="6:23" x14ac:dyDescent="0.2">
      <c r="F2731" s="610"/>
      <c r="H2731" s="612"/>
      <c r="I2731" s="598"/>
      <c r="J2731" s="598"/>
      <c r="K2731" s="598"/>
      <c r="L2731" s="598"/>
      <c r="M2731" s="598"/>
      <c r="N2731" s="598"/>
      <c r="V2731" s="598"/>
      <c r="W2731" s="598"/>
    </row>
    <row r="2732" spans="6:23" x14ac:dyDescent="0.2">
      <c r="F2732" s="610"/>
      <c r="H2732" s="612"/>
      <c r="I2732" s="598"/>
      <c r="J2732" s="598"/>
      <c r="K2732" s="598"/>
      <c r="L2732" s="598"/>
      <c r="M2732" s="598"/>
      <c r="N2732" s="598"/>
      <c r="V2732" s="598"/>
      <c r="W2732" s="598"/>
    </row>
    <row r="2733" spans="6:23" x14ac:dyDescent="0.2">
      <c r="F2733" s="610"/>
      <c r="H2733" s="612"/>
      <c r="I2733" s="598"/>
      <c r="J2733" s="598"/>
      <c r="K2733" s="598"/>
      <c r="L2733" s="598"/>
      <c r="M2733" s="598"/>
      <c r="N2733" s="598"/>
      <c r="V2733" s="598"/>
      <c r="W2733" s="598"/>
    </row>
    <row r="2734" spans="6:23" x14ac:dyDescent="0.2">
      <c r="F2734" s="610"/>
      <c r="H2734" s="612"/>
      <c r="I2734" s="598"/>
      <c r="J2734" s="598"/>
      <c r="K2734" s="598"/>
      <c r="L2734" s="598"/>
      <c r="M2734" s="598"/>
      <c r="N2734" s="598"/>
      <c r="V2734" s="598"/>
      <c r="W2734" s="598"/>
    </row>
    <row r="2735" spans="6:23" x14ac:dyDescent="0.2">
      <c r="F2735" s="610"/>
      <c r="H2735" s="612"/>
      <c r="I2735" s="598"/>
      <c r="J2735" s="598"/>
      <c r="K2735" s="598"/>
      <c r="L2735" s="598"/>
      <c r="M2735" s="598"/>
      <c r="N2735" s="598"/>
      <c r="V2735" s="598"/>
      <c r="W2735" s="598"/>
    </row>
    <row r="2736" spans="6:23" x14ac:dyDescent="0.2">
      <c r="F2736" s="610"/>
      <c r="H2736" s="612"/>
      <c r="I2736" s="598"/>
      <c r="J2736" s="598"/>
      <c r="K2736" s="598"/>
      <c r="L2736" s="598"/>
      <c r="M2736" s="598"/>
      <c r="N2736" s="598"/>
      <c r="V2736" s="598"/>
      <c r="W2736" s="598"/>
    </row>
    <row r="2737" spans="6:23" x14ac:dyDescent="0.2">
      <c r="F2737" s="610"/>
      <c r="H2737" s="612"/>
      <c r="I2737" s="598"/>
      <c r="J2737" s="598"/>
      <c r="K2737" s="598"/>
      <c r="L2737" s="598"/>
      <c r="M2737" s="598"/>
      <c r="N2737" s="598"/>
      <c r="V2737" s="598"/>
      <c r="W2737" s="598"/>
    </row>
    <row r="2738" spans="6:23" x14ac:dyDescent="0.2">
      <c r="F2738" s="610"/>
      <c r="H2738" s="612"/>
      <c r="I2738" s="598"/>
      <c r="J2738" s="598"/>
      <c r="K2738" s="598"/>
      <c r="L2738" s="598"/>
      <c r="M2738" s="598"/>
      <c r="N2738" s="598"/>
      <c r="V2738" s="598"/>
      <c r="W2738" s="598"/>
    </row>
    <row r="2739" spans="6:23" x14ac:dyDescent="0.2">
      <c r="F2739" s="610"/>
      <c r="H2739" s="612"/>
      <c r="I2739" s="598"/>
      <c r="J2739" s="598"/>
      <c r="K2739" s="598"/>
      <c r="L2739" s="598"/>
      <c r="M2739" s="598"/>
      <c r="N2739" s="598"/>
      <c r="V2739" s="598"/>
      <c r="W2739" s="598"/>
    </row>
    <row r="2740" spans="6:23" x14ac:dyDescent="0.2">
      <c r="F2740" s="610"/>
      <c r="H2740" s="612"/>
      <c r="I2740" s="598"/>
      <c r="J2740" s="598"/>
      <c r="K2740" s="598"/>
      <c r="L2740" s="598"/>
      <c r="M2740" s="598"/>
      <c r="N2740" s="598"/>
      <c r="V2740" s="598"/>
      <c r="W2740" s="598"/>
    </row>
    <row r="2741" spans="6:23" x14ac:dyDescent="0.2">
      <c r="F2741" s="610"/>
      <c r="H2741" s="612"/>
      <c r="I2741" s="598"/>
      <c r="J2741" s="598"/>
      <c r="K2741" s="598"/>
      <c r="L2741" s="598"/>
      <c r="M2741" s="598"/>
      <c r="N2741" s="598"/>
      <c r="V2741" s="598"/>
      <c r="W2741" s="598"/>
    </row>
    <row r="2742" spans="6:23" x14ac:dyDescent="0.2">
      <c r="F2742" s="610"/>
      <c r="H2742" s="612"/>
      <c r="I2742" s="598"/>
      <c r="J2742" s="598"/>
      <c r="K2742" s="598"/>
      <c r="L2742" s="598"/>
      <c r="M2742" s="598"/>
      <c r="N2742" s="598"/>
      <c r="V2742" s="598"/>
      <c r="W2742" s="598"/>
    </row>
    <row r="2743" spans="6:23" x14ac:dyDescent="0.2">
      <c r="F2743" s="610"/>
      <c r="H2743" s="612"/>
      <c r="I2743" s="598"/>
      <c r="J2743" s="598"/>
      <c r="K2743" s="598"/>
      <c r="L2743" s="598"/>
      <c r="M2743" s="598"/>
      <c r="N2743" s="598"/>
      <c r="V2743" s="598"/>
      <c r="W2743" s="598"/>
    </row>
    <row r="2744" spans="6:23" x14ac:dyDescent="0.2">
      <c r="F2744" s="610"/>
      <c r="H2744" s="612"/>
      <c r="I2744" s="598"/>
      <c r="J2744" s="598"/>
      <c r="K2744" s="598"/>
      <c r="L2744" s="598"/>
      <c r="M2744" s="598"/>
      <c r="N2744" s="598"/>
      <c r="V2744" s="598"/>
      <c r="W2744" s="598"/>
    </row>
    <row r="2745" spans="6:23" x14ac:dyDescent="0.2">
      <c r="F2745" s="610"/>
      <c r="H2745" s="612"/>
      <c r="I2745" s="598"/>
      <c r="J2745" s="598"/>
      <c r="K2745" s="598"/>
      <c r="L2745" s="598"/>
      <c r="M2745" s="598"/>
      <c r="N2745" s="598"/>
      <c r="V2745" s="598"/>
      <c r="W2745" s="598"/>
    </row>
    <row r="2746" spans="6:23" x14ac:dyDescent="0.2">
      <c r="F2746" s="610"/>
      <c r="H2746" s="612"/>
      <c r="I2746" s="598"/>
      <c r="J2746" s="598"/>
      <c r="K2746" s="598"/>
      <c r="L2746" s="598"/>
      <c r="M2746" s="598"/>
      <c r="N2746" s="598"/>
      <c r="V2746" s="598"/>
      <c r="W2746" s="598"/>
    </row>
    <row r="2747" spans="6:23" x14ac:dyDescent="0.2">
      <c r="F2747" s="610"/>
      <c r="H2747" s="612"/>
      <c r="I2747" s="598"/>
      <c r="J2747" s="598"/>
      <c r="K2747" s="598"/>
      <c r="L2747" s="598"/>
      <c r="M2747" s="598"/>
      <c r="N2747" s="598"/>
      <c r="V2747" s="598"/>
      <c r="W2747" s="598"/>
    </row>
    <row r="2748" spans="6:23" x14ac:dyDescent="0.2">
      <c r="F2748" s="610"/>
      <c r="H2748" s="612"/>
      <c r="I2748" s="598"/>
      <c r="J2748" s="598"/>
      <c r="K2748" s="598"/>
      <c r="L2748" s="598"/>
      <c r="M2748" s="598"/>
      <c r="N2748" s="598"/>
      <c r="V2748" s="598"/>
      <c r="W2748" s="598"/>
    </row>
    <row r="2749" spans="6:23" x14ac:dyDescent="0.2">
      <c r="F2749" s="610"/>
      <c r="H2749" s="612"/>
      <c r="I2749" s="598"/>
      <c r="J2749" s="598"/>
      <c r="K2749" s="598"/>
      <c r="L2749" s="598"/>
      <c r="M2749" s="598"/>
      <c r="N2749" s="598"/>
      <c r="V2749" s="598"/>
      <c r="W2749" s="598"/>
    </row>
    <row r="2750" spans="6:23" x14ac:dyDescent="0.2">
      <c r="F2750" s="610"/>
      <c r="H2750" s="612"/>
      <c r="I2750" s="598"/>
      <c r="J2750" s="598"/>
      <c r="K2750" s="598"/>
      <c r="L2750" s="598"/>
      <c r="M2750" s="598"/>
      <c r="N2750" s="598"/>
      <c r="V2750" s="598"/>
      <c r="W2750" s="598"/>
    </row>
    <row r="2751" spans="6:23" x14ac:dyDescent="0.2">
      <c r="F2751" s="610"/>
      <c r="H2751" s="612"/>
      <c r="I2751" s="598"/>
      <c r="J2751" s="598"/>
      <c r="K2751" s="598"/>
      <c r="L2751" s="598"/>
      <c r="M2751" s="598"/>
      <c r="N2751" s="598"/>
      <c r="V2751" s="598"/>
      <c r="W2751" s="598"/>
    </row>
    <row r="2752" spans="6:23" x14ac:dyDescent="0.2">
      <c r="F2752" s="610"/>
      <c r="H2752" s="612"/>
      <c r="I2752" s="598"/>
      <c r="J2752" s="598"/>
      <c r="K2752" s="598"/>
      <c r="L2752" s="598"/>
      <c r="M2752" s="598"/>
      <c r="N2752" s="598"/>
      <c r="V2752" s="598"/>
      <c r="W2752" s="598"/>
    </row>
    <row r="2753" spans="6:23" x14ac:dyDescent="0.2">
      <c r="F2753" s="610"/>
      <c r="H2753" s="612"/>
      <c r="I2753" s="598"/>
      <c r="J2753" s="598"/>
      <c r="K2753" s="598"/>
      <c r="L2753" s="598"/>
      <c r="M2753" s="598"/>
      <c r="N2753" s="598"/>
      <c r="V2753" s="598"/>
      <c r="W2753" s="598"/>
    </row>
    <row r="2754" spans="6:23" x14ac:dyDescent="0.2">
      <c r="F2754" s="610"/>
      <c r="H2754" s="612"/>
      <c r="I2754" s="598"/>
      <c r="J2754" s="598"/>
      <c r="K2754" s="598"/>
      <c r="L2754" s="598"/>
      <c r="M2754" s="598"/>
      <c r="N2754" s="598"/>
      <c r="V2754" s="598"/>
      <c r="W2754" s="598"/>
    </row>
    <row r="2755" spans="6:23" x14ac:dyDescent="0.2">
      <c r="F2755" s="610"/>
      <c r="H2755" s="612"/>
      <c r="I2755" s="598"/>
      <c r="J2755" s="598"/>
      <c r="K2755" s="598"/>
      <c r="L2755" s="598"/>
      <c r="M2755" s="598"/>
      <c r="N2755" s="598"/>
      <c r="V2755" s="598"/>
      <c r="W2755" s="598"/>
    </row>
    <row r="2756" spans="6:23" x14ac:dyDescent="0.2">
      <c r="F2756" s="610"/>
      <c r="H2756" s="612"/>
      <c r="I2756" s="598"/>
      <c r="J2756" s="598"/>
      <c r="K2756" s="598"/>
      <c r="L2756" s="598"/>
      <c r="M2756" s="598"/>
      <c r="N2756" s="598"/>
      <c r="V2756" s="598"/>
      <c r="W2756" s="598"/>
    </row>
    <row r="2757" spans="6:23" x14ac:dyDescent="0.2">
      <c r="F2757" s="610"/>
      <c r="H2757" s="612"/>
      <c r="I2757" s="598"/>
      <c r="J2757" s="598"/>
      <c r="K2757" s="598"/>
      <c r="L2757" s="598"/>
      <c r="M2757" s="598"/>
      <c r="N2757" s="598"/>
      <c r="V2757" s="598"/>
      <c r="W2757" s="598"/>
    </row>
    <row r="2758" spans="6:23" x14ac:dyDescent="0.2">
      <c r="F2758" s="610"/>
      <c r="H2758" s="612"/>
      <c r="I2758" s="598"/>
      <c r="J2758" s="598"/>
      <c r="K2758" s="598"/>
      <c r="L2758" s="598"/>
      <c r="M2758" s="598"/>
      <c r="N2758" s="598"/>
      <c r="V2758" s="598"/>
      <c r="W2758" s="598"/>
    </row>
    <row r="2759" spans="6:23" x14ac:dyDescent="0.2">
      <c r="F2759" s="610"/>
      <c r="H2759" s="612"/>
      <c r="I2759" s="598"/>
      <c r="J2759" s="598"/>
      <c r="K2759" s="598"/>
      <c r="L2759" s="598"/>
      <c r="M2759" s="598"/>
      <c r="N2759" s="598"/>
      <c r="V2759" s="598"/>
      <c r="W2759" s="598"/>
    </row>
    <row r="2760" spans="6:23" x14ac:dyDescent="0.2">
      <c r="F2760" s="610"/>
      <c r="H2760" s="612"/>
      <c r="I2760" s="598"/>
      <c r="J2760" s="598"/>
      <c r="K2760" s="598"/>
      <c r="L2760" s="598"/>
      <c r="M2760" s="598"/>
      <c r="N2760" s="598"/>
      <c r="V2760" s="598"/>
      <c r="W2760" s="598"/>
    </row>
    <row r="2761" spans="6:23" x14ac:dyDescent="0.2">
      <c r="F2761" s="610"/>
      <c r="H2761" s="612"/>
      <c r="I2761" s="598"/>
      <c r="J2761" s="598"/>
      <c r="K2761" s="598"/>
      <c r="L2761" s="598"/>
      <c r="M2761" s="598"/>
      <c r="N2761" s="598"/>
      <c r="V2761" s="598"/>
      <c r="W2761" s="598"/>
    </row>
    <row r="2762" spans="6:23" x14ac:dyDescent="0.2">
      <c r="F2762" s="610"/>
      <c r="H2762" s="612"/>
      <c r="I2762" s="598"/>
      <c r="J2762" s="598"/>
      <c r="K2762" s="598"/>
      <c r="L2762" s="598"/>
      <c r="M2762" s="598"/>
      <c r="N2762" s="598"/>
      <c r="V2762" s="598"/>
      <c r="W2762" s="598"/>
    </row>
    <row r="2763" spans="6:23" x14ac:dyDescent="0.2">
      <c r="F2763" s="610"/>
      <c r="H2763" s="612"/>
      <c r="I2763" s="598"/>
      <c r="J2763" s="598"/>
      <c r="K2763" s="598"/>
      <c r="L2763" s="598"/>
      <c r="M2763" s="598"/>
      <c r="N2763" s="598"/>
      <c r="V2763" s="598"/>
      <c r="W2763" s="598"/>
    </row>
    <row r="2764" spans="6:23" x14ac:dyDescent="0.2">
      <c r="F2764" s="610"/>
      <c r="H2764" s="612"/>
      <c r="I2764" s="598"/>
      <c r="J2764" s="598"/>
      <c r="K2764" s="598"/>
      <c r="L2764" s="598"/>
      <c r="M2764" s="598"/>
      <c r="N2764" s="598"/>
      <c r="V2764" s="598"/>
      <c r="W2764" s="598"/>
    </row>
    <row r="2765" spans="6:23" x14ac:dyDescent="0.2">
      <c r="F2765" s="610"/>
      <c r="H2765" s="612"/>
      <c r="I2765" s="598"/>
      <c r="J2765" s="598"/>
      <c r="K2765" s="598"/>
      <c r="L2765" s="598"/>
      <c r="M2765" s="598"/>
      <c r="N2765" s="598"/>
      <c r="V2765" s="598"/>
      <c r="W2765" s="598"/>
    </row>
    <row r="2766" spans="6:23" x14ac:dyDescent="0.2">
      <c r="F2766" s="610"/>
      <c r="H2766" s="612"/>
      <c r="I2766" s="598"/>
      <c r="J2766" s="598"/>
      <c r="K2766" s="598"/>
      <c r="L2766" s="598"/>
      <c r="M2766" s="598"/>
      <c r="N2766" s="598"/>
      <c r="V2766" s="598"/>
      <c r="W2766" s="598"/>
    </row>
    <row r="2767" spans="6:23" x14ac:dyDescent="0.2">
      <c r="F2767" s="610"/>
      <c r="H2767" s="612"/>
      <c r="I2767" s="598"/>
      <c r="J2767" s="598"/>
      <c r="K2767" s="598"/>
      <c r="L2767" s="598"/>
      <c r="M2767" s="598"/>
      <c r="N2767" s="598"/>
      <c r="V2767" s="598"/>
      <c r="W2767" s="598"/>
    </row>
    <row r="2768" spans="6:23" x14ac:dyDescent="0.2">
      <c r="F2768" s="610"/>
      <c r="H2768" s="612"/>
      <c r="I2768" s="598"/>
      <c r="J2768" s="598"/>
      <c r="K2768" s="598"/>
      <c r="L2768" s="598"/>
      <c r="M2768" s="598"/>
      <c r="N2768" s="598"/>
      <c r="V2768" s="598"/>
      <c r="W2768" s="598"/>
    </row>
    <row r="2769" spans="6:23" x14ac:dyDescent="0.2">
      <c r="F2769" s="610"/>
      <c r="H2769" s="612"/>
      <c r="I2769" s="598"/>
      <c r="J2769" s="598"/>
      <c r="K2769" s="598"/>
      <c r="L2769" s="598"/>
      <c r="M2769" s="598"/>
      <c r="N2769" s="598"/>
      <c r="V2769" s="598"/>
      <c r="W2769" s="598"/>
    </row>
    <row r="2770" spans="6:23" x14ac:dyDescent="0.2">
      <c r="F2770" s="610"/>
      <c r="H2770" s="612"/>
      <c r="I2770" s="598"/>
      <c r="J2770" s="598"/>
      <c r="K2770" s="598"/>
      <c r="L2770" s="598"/>
      <c r="M2770" s="598"/>
      <c r="N2770" s="598"/>
      <c r="V2770" s="598"/>
      <c r="W2770" s="598"/>
    </row>
    <row r="2771" spans="6:23" x14ac:dyDescent="0.2">
      <c r="F2771" s="610"/>
      <c r="H2771" s="612"/>
      <c r="I2771" s="598"/>
      <c r="J2771" s="598"/>
      <c r="K2771" s="598"/>
      <c r="L2771" s="598"/>
      <c r="M2771" s="598"/>
      <c r="N2771" s="598"/>
      <c r="V2771" s="598"/>
      <c r="W2771" s="598"/>
    </row>
    <row r="2772" spans="6:23" x14ac:dyDescent="0.2">
      <c r="F2772" s="610"/>
      <c r="H2772" s="612"/>
      <c r="I2772" s="598"/>
      <c r="J2772" s="598"/>
      <c r="K2772" s="598"/>
      <c r="L2772" s="598"/>
      <c r="M2772" s="598"/>
      <c r="N2772" s="598"/>
      <c r="V2772" s="598"/>
      <c r="W2772" s="598"/>
    </row>
    <row r="2773" spans="6:23" x14ac:dyDescent="0.2">
      <c r="F2773" s="610"/>
      <c r="H2773" s="612"/>
      <c r="I2773" s="598"/>
      <c r="J2773" s="598"/>
      <c r="K2773" s="598"/>
      <c r="L2773" s="598"/>
      <c r="M2773" s="598"/>
      <c r="N2773" s="598"/>
      <c r="V2773" s="598"/>
      <c r="W2773" s="598"/>
    </row>
    <row r="2774" spans="6:23" x14ac:dyDescent="0.2">
      <c r="F2774" s="610"/>
      <c r="H2774" s="612"/>
      <c r="I2774" s="598"/>
      <c r="J2774" s="598"/>
      <c r="K2774" s="598"/>
      <c r="L2774" s="598"/>
      <c r="M2774" s="598"/>
      <c r="N2774" s="598"/>
      <c r="V2774" s="598"/>
      <c r="W2774" s="598"/>
    </row>
    <row r="2775" spans="6:23" x14ac:dyDescent="0.2">
      <c r="F2775" s="610"/>
      <c r="H2775" s="612"/>
      <c r="I2775" s="598"/>
      <c r="J2775" s="598"/>
      <c r="K2775" s="598"/>
      <c r="L2775" s="598"/>
      <c r="M2775" s="598"/>
      <c r="N2775" s="598"/>
      <c r="V2775" s="598"/>
      <c r="W2775" s="598"/>
    </row>
    <row r="2776" spans="6:23" x14ac:dyDescent="0.2">
      <c r="F2776" s="610"/>
      <c r="H2776" s="612"/>
      <c r="I2776" s="598"/>
      <c r="J2776" s="598"/>
      <c r="K2776" s="598"/>
      <c r="L2776" s="598"/>
      <c r="M2776" s="598"/>
      <c r="N2776" s="598"/>
      <c r="V2776" s="598"/>
      <c r="W2776" s="598"/>
    </row>
    <row r="2777" spans="6:23" x14ac:dyDescent="0.2">
      <c r="F2777" s="610"/>
      <c r="H2777" s="612"/>
      <c r="I2777" s="598"/>
      <c r="J2777" s="598"/>
      <c r="K2777" s="598"/>
      <c r="L2777" s="598"/>
      <c r="M2777" s="598"/>
      <c r="N2777" s="598"/>
      <c r="V2777" s="598"/>
      <c r="W2777" s="598"/>
    </row>
    <row r="2778" spans="6:23" x14ac:dyDescent="0.2">
      <c r="F2778" s="610"/>
      <c r="H2778" s="612"/>
      <c r="I2778" s="598"/>
      <c r="J2778" s="598"/>
      <c r="K2778" s="598"/>
      <c r="L2778" s="598"/>
      <c r="M2778" s="598"/>
      <c r="N2778" s="598"/>
      <c r="V2778" s="598"/>
      <c r="W2778" s="598"/>
    </row>
    <row r="2779" spans="6:23" x14ac:dyDescent="0.2">
      <c r="F2779" s="610"/>
      <c r="H2779" s="612"/>
      <c r="I2779" s="598"/>
      <c r="J2779" s="598"/>
      <c r="K2779" s="598"/>
      <c r="L2779" s="598"/>
      <c r="M2779" s="598"/>
      <c r="N2779" s="598"/>
      <c r="V2779" s="598"/>
      <c r="W2779" s="598"/>
    </row>
    <row r="2780" spans="6:23" x14ac:dyDescent="0.2">
      <c r="F2780" s="610"/>
      <c r="H2780" s="612"/>
      <c r="I2780" s="598"/>
      <c r="J2780" s="598"/>
      <c r="K2780" s="598"/>
      <c r="L2780" s="598"/>
      <c r="M2780" s="598"/>
      <c r="N2780" s="598"/>
      <c r="V2780" s="598"/>
      <c r="W2780" s="598"/>
    </row>
    <row r="2781" spans="6:23" x14ac:dyDescent="0.2">
      <c r="F2781" s="610"/>
      <c r="H2781" s="612"/>
      <c r="I2781" s="598"/>
      <c r="J2781" s="598"/>
      <c r="K2781" s="598"/>
      <c r="L2781" s="598"/>
      <c r="M2781" s="598"/>
      <c r="N2781" s="598"/>
      <c r="V2781" s="598"/>
      <c r="W2781" s="598"/>
    </row>
    <row r="2782" spans="6:23" x14ac:dyDescent="0.2">
      <c r="F2782" s="610"/>
      <c r="H2782" s="612"/>
      <c r="I2782" s="598"/>
      <c r="J2782" s="598"/>
      <c r="K2782" s="598"/>
      <c r="L2782" s="598"/>
      <c r="M2782" s="598"/>
      <c r="N2782" s="598"/>
      <c r="V2782" s="598"/>
      <c r="W2782" s="598"/>
    </row>
    <row r="2783" spans="6:23" x14ac:dyDescent="0.2">
      <c r="F2783" s="610"/>
      <c r="H2783" s="612"/>
      <c r="I2783" s="598"/>
      <c r="J2783" s="598"/>
      <c r="K2783" s="598"/>
      <c r="L2783" s="598"/>
      <c r="M2783" s="598"/>
      <c r="N2783" s="598"/>
      <c r="V2783" s="598"/>
      <c r="W2783" s="598"/>
    </row>
    <row r="2784" spans="6:23" x14ac:dyDescent="0.2">
      <c r="F2784" s="610"/>
      <c r="H2784" s="612"/>
      <c r="I2784" s="598"/>
      <c r="J2784" s="598"/>
      <c r="K2784" s="598"/>
      <c r="L2784" s="598"/>
      <c r="M2784" s="598"/>
      <c r="N2784" s="598"/>
      <c r="V2784" s="598"/>
      <c r="W2784" s="598"/>
    </row>
    <row r="2785" spans="6:23" x14ac:dyDescent="0.2">
      <c r="F2785" s="610"/>
      <c r="H2785" s="612"/>
      <c r="I2785" s="598"/>
      <c r="J2785" s="598"/>
      <c r="K2785" s="598"/>
      <c r="L2785" s="598"/>
      <c r="M2785" s="598"/>
      <c r="N2785" s="598"/>
      <c r="V2785" s="598"/>
      <c r="W2785" s="598"/>
    </row>
    <row r="2786" spans="6:23" x14ac:dyDescent="0.2">
      <c r="F2786" s="610"/>
      <c r="H2786" s="612"/>
      <c r="I2786" s="598"/>
      <c r="J2786" s="598"/>
      <c r="K2786" s="598"/>
      <c r="L2786" s="598"/>
      <c r="M2786" s="598"/>
      <c r="N2786" s="598"/>
      <c r="V2786" s="598"/>
      <c r="W2786" s="598"/>
    </row>
    <row r="2787" spans="6:23" x14ac:dyDescent="0.2">
      <c r="F2787" s="610"/>
      <c r="H2787" s="612"/>
      <c r="I2787" s="598"/>
      <c r="J2787" s="598"/>
      <c r="K2787" s="598"/>
      <c r="L2787" s="598"/>
      <c r="M2787" s="598"/>
      <c r="N2787" s="598"/>
      <c r="V2787" s="598"/>
      <c r="W2787" s="598"/>
    </row>
    <row r="2788" spans="6:23" x14ac:dyDescent="0.2">
      <c r="F2788" s="610"/>
      <c r="H2788" s="612"/>
      <c r="I2788" s="598"/>
      <c r="J2788" s="598"/>
      <c r="K2788" s="598"/>
      <c r="L2788" s="598"/>
      <c r="M2788" s="598"/>
      <c r="N2788" s="598"/>
      <c r="V2788" s="598"/>
      <c r="W2788" s="598"/>
    </row>
    <row r="2789" spans="6:23" x14ac:dyDescent="0.2">
      <c r="F2789" s="610"/>
      <c r="H2789" s="612"/>
      <c r="I2789" s="598"/>
      <c r="J2789" s="598"/>
      <c r="K2789" s="598"/>
      <c r="L2789" s="598"/>
      <c r="M2789" s="598"/>
      <c r="N2789" s="598"/>
      <c r="V2789" s="598"/>
      <c r="W2789" s="598"/>
    </row>
    <row r="2790" spans="6:23" x14ac:dyDescent="0.2">
      <c r="F2790" s="610"/>
      <c r="H2790" s="612"/>
      <c r="I2790" s="598"/>
      <c r="J2790" s="598"/>
      <c r="K2790" s="598"/>
      <c r="L2790" s="598"/>
      <c r="M2790" s="598"/>
      <c r="N2790" s="598"/>
      <c r="V2790" s="598"/>
      <c r="W2790" s="598"/>
    </row>
    <row r="2791" spans="6:23" x14ac:dyDescent="0.2">
      <c r="F2791" s="610"/>
      <c r="H2791" s="612"/>
      <c r="I2791" s="598"/>
      <c r="J2791" s="598"/>
      <c r="K2791" s="598"/>
      <c r="L2791" s="598"/>
      <c r="M2791" s="598"/>
      <c r="N2791" s="598"/>
      <c r="V2791" s="598"/>
      <c r="W2791" s="598"/>
    </row>
    <row r="2792" spans="6:23" x14ac:dyDescent="0.2">
      <c r="F2792" s="610"/>
      <c r="H2792" s="612"/>
      <c r="I2792" s="598"/>
      <c r="J2792" s="598"/>
      <c r="K2792" s="598"/>
      <c r="L2792" s="598"/>
      <c r="M2792" s="598"/>
      <c r="N2792" s="598"/>
      <c r="V2792" s="598"/>
      <c r="W2792" s="598"/>
    </row>
    <row r="2793" spans="6:23" x14ac:dyDescent="0.2">
      <c r="F2793" s="610"/>
      <c r="H2793" s="612"/>
      <c r="I2793" s="598"/>
      <c r="J2793" s="598"/>
      <c r="K2793" s="598"/>
      <c r="L2793" s="598"/>
      <c r="M2793" s="598"/>
      <c r="N2793" s="598"/>
      <c r="V2793" s="598"/>
      <c r="W2793" s="598"/>
    </row>
    <row r="2794" spans="6:23" x14ac:dyDescent="0.2">
      <c r="F2794" s="610"/>
      <c r="H2794" s="612"/>
      <c r="I2794" s="598"/>
      <c r="J2794" s="598"/>
      <c r="K2794" s="598"/>
      <c r="L2794" s="598"/>
      <c r="M2794" s="598"/>
      <c r="N2794" s="598"/>
      <c r="V2794" s="598"/>
      <c r="W2794" s="598"/>
    </row>
    <row r="2795" spans="6:23" x14ac:dyDescent="0.2">
      <c r="F2795" s="610"/>
      <c r="H2795" s="612"/>
      <c r="I2795" s="598"/>
      <c r="J2795" s="598"/>
      <c r="K2795" s="598"/>
      <c r="L2795" s="598"/>
      <c r="M2795" s="598"/>
      <c r="N2795" s="598"/>
      <c r="V2795" s="598"/>
      <c r="W2795" s="598"/>
    </row>
    <row r="2796" spans="6:23" x14ac:dyDescent="0.2">
      <c r="F2796" s="610"/>
      <c r="H2796" s="612"/>
      <c r="I2796" s="598"/>
      <c r="J2796" s="598"/>
      <c r="K2796" s="598"/>
      <c r="L2796" s="598"/>
      <c r="M2796" s="598"/>
      <c r="N2796" s="598"/>
      <c r="V2796" s="598"/>
      <c r="W2796" s="598"/>
    </row>
    <row r="2797" spans="6:23" x14ac:dyDescent="0.2">
      <c r="F2797" s="610"/>
      <c r="H2797" s="612"/>
      <c r="I2797" s="598"/>
      <c r="J2797" s="598"/>
      <c r="K2797" s="598"/>
      <c r="L2797" s="598"/>
      <c r="M2797" s="598"/>
      <c r="N2797" s="598"/>
      <c r="V2797" s="598"/>
      <c r="W2797" s="598"/>
    </row>
    <row r="2798" spans="6:23" x14ac:dyDescent="0.2">
      <c r="F2798" s="610"/>
      <c r="H2798" s="612"/>
      <c r="I2798" s="598"/>
      <c r="J2798" s="598"/>
      <c r="K2798" s="598"/>
      <c r="L2798" s="598"/>
      <c r="M2798" s="598"/>
      <c r="N2798" s="598"/>
      <c r="V2798" s="598"/>
      <c r="W2798" s="598"/>
    </row>
    <row r="2799" spans="6:23" x14ac:dyDescent="0.2">
      <c r="F2799" s="610"/>
      <c r="H2799" s="612"/>
      <c r="I2799" s="598"/>
      <c r="J2799" s="598"/>
      <c r="K2799" s="598"/>
      <c r="L2799" s="598"/>
      <c r="M2799" s="598"/>
      <c r="N2799" s="598"/>
      <c r="V2799" s="598"/>
      <c r="W2799" s="598"/>
    </row>
    <row r="2800" spans="6:23" x14ac:dyDescent="0.2">
      <c r="F2800" s="610"/>
      <c r="H2800" s="612"/>
      <c r="I2800" s="598"/>
      <c r="J2800" s="598"/>
      <c r="K2800" s="598"/>
      <c r="L2800" s="598"/>
      <c r="M2800" s="598"/>
      <c r="N2800" s="598"/>
      <c r="V2800" s="598"/>
      <c r="W2800" s="598"/>
    </row>
    <row r="2801" spans="6:23" x14ac:dyDescent="0.2">
      <c r="F2801" s="610"/>
      <c r="H2801" s="612"/>
      <c r="I2801" s="598"/>
      <c r="J2801" s="598"/>
      <c r="K2801" s="598"/>
      <c r="L2801" s="598"/>
      <c r="M2801" s="598"/>
      <c r="N2801" s="598"/>
      <c r="V2801" s="598"/>
      <c r="W2801" s="598"/>
    </row>
    <row r="2802" spans="6:23" x14ac:dyDescent="0.2">
      <c r="F2802" s="610"/>
      <c r="H2802" s="612"/>
      <c r="I2802" s="598"/>
      <c r="J2802" s="598"/>
      <c r="K2802" s="598"/>
      <c r="L2802" s="598"/>
      <c r="M2802" s="598"/>
      <c r="N2802" s="598"/>
      <c r="V2802" s="598"/>
      <c r="W2802" s="598"/>
    </row>
    <row r="2803" spans="6:23" x14ac:dyDescent="0.2">
      <c r="F2803" s="610"/>
      <c r="H2803" s="612"/>
      <c r="I2803" s="598"/>
      <c r="J2803" s="598"/>
      <c r="K2803" s="598"/>
      <c r="L2803" s="598"/>
      <c r="M2803" s="598"/>
      <c r="N2803" s="598"/>
      <c r="V2803" s="598"/>
      <c r="W2803" s="598"/>
    </row>
    <row r="2804" spans="6:23" x14ac:dyDescent="0.2">
      <c r="F2804" s="610"/>
      <c r="H2804" s="612"/>
      <c r="I2804" s="598"/>
      <c r="J2804" s="598"/>
      <c r="K2804" s="598"/>
      <c r="L2804" s="598"/>
      <c r="M2804" s="598"/>
      <c r="N2804" s="598"/>
      <c r="V2804" s="598"/>
      <c r="W2804" s="598"/>
    </row>
    <row r="2805" spans="6:23" x14ac:dyDescent="0.2">
      <c r="F2805" s="610"/>
      <c r="H2805" s="612"/>
      <c r="I2805" s="598"/>
      <c r="J2805" s="598"/>
      <c r="K2805" s="598"/>
      <c r="L2805" s="598"/>
      <c r="M2805" s="598"/>
      <c r="N2805" s="598"/>
      <c r="V2805" s="598"/>
      <c r="W2805" s="598"/>
    </row>
    <row r="2806" spans="6:23" x14ac:dyDescent="0.2">
      <c r="F2806" s="610"/>
      <c r="H2806" s="612"/>
      <c r="I2806" s="598"/>
      <c r="J2806" s="598"/>
      <c r="K2806" s="598"/>
      <c r="L2806" s="598"/>
      <c r="M2806" s="598"/>
      <c r="N2806" s="598"/>
      <c r="V2806" s="598"/>
      <c r="W2806" s="598"/>
    </row>
    <row r="2807" spans="6:23" x14ac:dyDescent="0.2">
      <c r="F2807" s="610"/>
      <c r="H2807" s="612"/>
      <c r="I2807" s="598"/>
      <c r="J2807" s="598"/>
      <c r="K2807" s="598"/>
      <c r="L2807" s="598"/>
      <c r="M2807" s="598"/>
      <c r="N2807" s="598"/>
      <c r="V2807" s="598"/>
      <c r="W2807" s="598"/>
    </row>
    <row r="2808" spans="6:23" x14ac:dyDescent="0.2">
      <c r="F2808" s="610"/>
      <c r="H2808" s="612"/>
      <c r="I2808" s="598"/>
      <c r="J2808" s="598"/>
      <c r="K2808" s="598"/>
      <c r="L2808" s="598"/>
      <c r="M2808" s="598"/>
      <c r="N2808" s="598"/>
      <c r="V2808" s="598"/>
      <c r="W2808" s="598"/>
    </row>
    <row r="2809" spans="6:23" x14ac:dyDescent="0.2">
      <c r="F2809" s="610"/>
      <c r="H2809" s="612"/>
      <c r="I2809" s="598"/>
      <c r="J2809" s="598"/>
      <c r="K2809" s="598"/>
      <c r="L2809" s="598"/>
      <c r="M2809" s="598"/>
      <c r="N2809" s="598"/>
      <c r="V2809" s="598"/>
      <c r="W2809" s="598"/>
    </row>
    <row r="2810" spans="6:23" x14ac:dyDescent="0.2">
      <c r="F2810" s="610"/>
      <c r="H2810" s="612"/>
      <c r="I2810" s="598"/>
      <c r="J2810" s="598"/>
      <c r="K2810" s="598"/>
      <c r="L2810" s="598"/>
      <c r="M2810" s="598"/>
      <c r="N2810" s="598"/>
      <c r="V2810" s="598"/>
      <c r="W2810" s="598"/>
    </row>
    <row r="2811" spans="6:23" x14ac:dyDescent="0.2">
      <c r="F2811" s="610"/>
      <c r="H2811" s="612"/>
      <c r="I2811" s="598"/>
      <c r="J2811" s="598"/>
      <c r="K2811" s="598"/>
      <c r="L2811" s="598"/>
      <c r="M2811" s="598"/>
      <c r="N2811" s="598"/>
      <c r="V2811" s="598"/>
      <c r="W2811" s="598"/>
    </row>
    <row r="2812" spans="6:23" x14ac:dyDescent="0.2">
      <c r="F2812" s="610"/>
      <c r="H2812" s="612"/>
      <c r="I2812" s="598"/>
      <c r="J2812" s="598"/>
      <c r="K2812" s="598"/>
      <c r="L2812" s="598"/>
      <c r="M2812" s="598"/>
      <c r="N2812" s="598"/>
      <c r="V2812" s="598"/>
      <c r="W2812" s="598"/>
    </row>
    <row r="2813" spans="6:23" x14ac:dyDescent="0.2">
      <c r="F2813" s="610"/>
      <c r="H2813" s="612"/>
      <c r="I2813" s="598"/>
      <c r="J2813" s="598"/>
      <c r="K2813" s="598"/>
      <c r="L2813" s="598"/>
      <c r="M2813" s="598"/>
      <c r="N2813" s="598"/>
      <c r="V2813" s="598"/>
      <c r="W2813" s="598"/>
    </row>
    <row r="2814" spans="6:23" x14ac:dyDescent="0.2">
      <c r="F2814" s="610"/>
      <c r="H2814" s="612"/>
      <c r="I2814" s="598"/>
      <c r="J2814" s="598"/>
      <c r="K2814" s="598"/>
      <c r="L2814" s="598"/>
      <c r="M2814" s="598"/>
      <c r="N2814" s="598"/>
      <c r="V2814" s="598"/>
      <c r="W2814" s="598"/>
    </row>
    <row r="2815" spans="6:23" x14ac:dyDescent="0.2">
      <c r="F2815" s="610"/>
      <c r="H2815" s="612"/>
      <c r="I2815" s="598"/>
      <c r="J2815" s="598"/>
      <c r="K2815" s="598"/>
      <c r="L2815" s="598"/>
      <c r="M2815" s="598"/>
      <c r="N2815" s="598"/>
      <c r="V2815" s="598"/>
      <c r="W2815" s="598"/>
    </row>
    <row r="2816" spans="6:23" x14ac:dyDescent="0.2">
      <c r="F2816" s="610"/>
      <c r="H2816" s="612"/>
      <c r="I2816" s="598"/>
      <c r="J2816" s="598"/>
      <c r="K2816" s="598"/>
      <c r="L2816" s="598"/>
      <c r="M2816" s="598"/>
      <c r="N2816" s="598"/>
      <c r="V2816" s="598"/>
      <c r="W2816" s="598"/>
    </row>
    <row r="2817" spans="6:23" x14ac:dyDescent="0.2">
      <c r="F2817" s="610"/>
      <c r="H2817" s="612"/>
      <c r="I2817" s="598"/>
      <c r="J2817" s="598"/>
      <c r="K2817" s="598"/>
      <c r="L2817" s="598"/>
      <c r="M2817" s="598"/>
      <c r="N2817" s="598"/>
      <c r="V2817" s="598"/>
      <c r="W2817" s="598"/>
    </row>
    <row r="2818" spans="6:23" x14ac:dyDescent="0.2">
      <c r="F2818" s="610"/>
      <c r="H2818" s="612"/>
      <c r="I2818" s="598"/>
      <c r="J2818" s="598"/>
      <c r="K2818" s="598"/>
      <c r="L2818" s="598"/>
      <c r="M2818" s="598"/>
      <c r="N2818" s="598"/>
      <c r="V2818" s="598"/>
      <c r="W2818" s="598"/>
    </row>
    <row r="2819" spans="6:23" x14ac:dyDescent="0.2">
      <c r="F2819" s="610"/>
      <c r="H2819" s="612"/>
      <c r="I2819" s="598"/>
      <c r="J2819" s="598"/>
      <c r="K2819" s="598"/>
      <c r="L2819" s="598"/>
      <c r="M2819" s="598"/>
      <c r="N2819" s="598"/>
      <c r="V2819" s="598"/>
      <c r="W2819" s="598"/>
    </row>
    <row r="2820" spans="6:23" x14ac:dyDescent="0.2">
      <c r="F2820" s="610"/>
      <c r="H2820" s="612"/>
      <c r="I2820" s="598"/>
      <c r="J2820" s="598"/>
      <c r="K2820" s="598"/>
      <c r="L2820" s="598"/>
      <c r="M2820" s="598"/>
      <c r="N2820" s="598"/>
      <c r="V2820" s="598"/>
      <c r="W2820" s="598"/>
    </row>
    <row r="2821" spans="6:23" x14ac:dyDescent="0.2">
      <c r="F2821" s="610"/>
      <c r="H2821" s="612"/>
      <c r="I2821" s="598"/>
      <c r="J2821" s="598"/>
      <c r="K2821" s="598"/>
      <c r="L2821" s="598"/>
      <c r="M2821" s="598"/>
      <c r="N2821" s="598"/>
      <c r="V2821" s="598"/>
      <c r="W2821" s="598"/>
    </row>
    <row r="2822" spans="6:23" x14ac:dyDescent="0.2">
      <c r="F2822" s="610"/>
      <c r="H2822" s="612"/>
      <c r="I2822" s="598"/>
      <c r="J2822" s="598"/>
      <c r="K2822" s="598"/>
      <c r="L2822" s="598"/>
      <c r="M2822" s="598"/>
      <c r="N2822" s="598"/>
      <c r="V2822" s="598"/>
      <c r="W2822" s="598"/>
    </row>
    <row r="2823" spans="6:23" x14ac:dyDescent="0.2">
      <c r="F2823" s="610"/>
      <c r="H2823" s="612"/>
      <c r="I2823" s="598"/>
      <c r="J2823" s="598"/>
      <c r="K2823" s="598"/>
      <c r="L2823" s="598"/>
      <c r="M2823" s="598"/>
      <c r="N2823" s="598"/>
      <c r="V2823" s="598"/>
      <c r="W2823" s="598"/>
    </row>
    <row r="2824" spans="6:23" x14ac:dyDescent="0.2">
      <c r="F2824" s="610"/>
      <c r="H2824" s="612"/>
      <c r="I2824" s="598"/>
      <c r="J2824" s="598"/>
      <c r="K2824" s="598"/>
      <c r="L2824" s="598"/>
      <c r="M2824" s="598"/>
      <c r="N2824" s="598"/>
      <c r="V2824" s="598"/>
      <c r="W2824" s="598"/>
    </row>
    <row r="2825" spans="6:23" x14ac:dyDescent="0.2">
      <c r="F2825" s="610"/>
      <c r="H2825" s="612"/>
      <c r="I2825" s="598"/>
      <c r="J2825" s="598"/>
      <c r="K2825" s="598"/>
      <c r="L2825" s="598"/>
      <c r="M2825" s="598"/>
      <c r="N2825" s="598"/>
      <c r="V2825" s="598"/>
      <c r="W2825" s="598"/>
    </row>
    <row r="2826" spans="6:23" x14ac:dyDescent="0.2">
      <c r="F2826" s="610"/>
      <c r="H2826" s="612"/>
      <c r="I2826" s="598"/>
      <c r="J2826" s="598"/>
      <c r="K2826" s="598"/>
      <c r="L2826" s="598"/>
      <c r="M2826" s="598"/>
      <c r="N2826" s="598"/>
      <c r="V2826" s="598"/>
      <c r="W2826" s="598"/>
    </row>
    <row r="2827" spans="6:23" x14ac:dyDescent="0.2">
      <c r="F2827" s="610"/>
      <c r="H2827" s="612"/>
      <c r="I2827" s="598"/>
      <c r="J2827" s="598"/>
      <c r="K2827" s="598"/>
      <c r="L2827" s="598"/>
      <c r="M2827" s="598"/>
      <c r="N2827" s="598"/>
      <c r="V2827" s="598"/>
      <c r="W2827" s="598"/>
    </row>
    <row r="2828" spans="6:23" x14ac:dyDescent="0.2">
      <c r="F2828" s="610"/>
      <c r="H2828" s="612"/>
      <c r="I2828" s="598"/>
      <c r="J2828" s="598"/>
      <c r="K2828" s="598"/>
      <c r="L2828" s="598"/>
      <c r="M2828" s="598"/>
      <c r="N2828" s="598"/>
      <c r="V2828" s="598"/>
      <c r="W2828" s="598"/>
    </row>
    <row r="2829" spans="6:23" x14ac:dyDescent="0.2">
      <c r="F2829" s="610"/>
      <c r="H2829" s="612"/>
      <c r="I2829" s="598"/>
      <c r="J2829" s="598"/>
      <c r="K2829" s="598"/>
      <c r="L2829" s="598"/>
      <c r="M2829" s="598"/>
      <c r="N2829" s="598"/>
      <c r="V2829" s="598"/>
      <c r="W2829" s="598"/>
    </row>
    <row r="2830" spans="6:23" x14ac:dyDescent="0.2">
      <c r="F2830" s="610"/>
      <c r="H2830" s="612"/>
      <c r="I2830" s="598"/>
      <c r="J2830" s="598"/>
      <c r="K2830" s="598"/>
      <c r="L2830" s="598"/>
      <c r="M2830" s="598"/>
      <c r="N2830" s="598"/>
      <c r="V2830" s="598"/>
      <c r="W2830" s="598"/>
    </row>
    <row r="2831" spans="6:23" x14ac:dyDescent="0.2">
      <c r="F2831" s="610"/>
      <c r="H2831" s="612"/>
      <c r="I2831" s="598"/>
      <c r="J2831" s="598"/>
      <c r="K2831" s="598"/>
      <c r="L2831" s="598"/>
      <c r="M2831" s="598"/>
      <c r="N2831" s="598"/>
      <c r="V2831" s="598"/>
      <c r="W2831" s="598"/>
    </row>
    <row r="2832" spans="6:23" x14ac:dyDescent="0.2">
      <c r="F2832" s="610"/>
      <c r="H2832" s="612"/>
      <c r="I2832" s="598"/>
      <c r="J2832" s="598"/>
      <c r="K2832" s="598"/>
      <c r="L2832" s="598"/>
      <c r="M2832" s="598"/>
      <c r="N2832" s="598"/>
      <c r="V2832" s="598"/>
      <c r="W2832" s="598"/>
    </row>
    <row r="2833" spans="6:23" x14ac:dyDescent="0.2">
      <c r="F2833" s="610"/>
      <c r="H2833" s="612"/>
      <c r="I2833" s="598"/>
      <c r="J2833" s="598"/>
      <c r="K2833" s="598"/>
      <c r="L2833" s="598"/>
      <c r="M2833" s="598"/>
      <c r="N2833" s="598"/>
      <c r="V2833" s="598"/>
      <c r="W2833" s="598"/>
    </row>
    <row r="2834" spans="6:23" x14ac:dyDescent="0.2">
      <c r="F2834" s="610"/>
      <c r="H2834" s="612"/>
      <c r="I2834" s="598"/>
      <c r="J2834" s="598"/>
      <c r="K2834" s="598"/>
      <c r="L2834" s="598"/>
      <c r="M2834" s="598"/>
      <c r="N2834" s="598"/>
      <c r="V2834" s="598"/>
      <c r="W2834" s="598"/>
    </row>
    <row r="2835" spans="6:23" x14ac:dyDescent="0.2">
      <c r="F2835" s="610"/>
      <c r="H2835" s="612"/>
      <c r="I2835" s="598"/>
      <c r="J2835" s="598"/>
      <c r="K2835" s="598"/>
      <c r="L2835" s="598"/>
      <c r="M2835" s="598"/>
      <c r="N2835" s="598"/>
      <c r="V2835" s="598"/>
      <c r="W2835" s="598"/>
    </row>
    <row r="2836" spans="6:23" x14ac:dyDescent="0.2">
      <c r="F2836" s="610"/>
      <c r="H2836" s="612"/>
      <c r="I2836" s="598"/>
      <c r="J2836" s="598"/>
      <c r="K2836" s="598"/>
      <c r="L2836" s="598"/>
      <c r="M2836" s="598"/>
      <c r="N2836" s="598"/>
      <c r="V2836" s="598"/>
      <c r="W2836" s="598"/>
    </row>
    <row r="2837" spans="6:23" x14ac:dyDescent="0.2">
      <c r="F2837" s="610"/>
      <c r="H2837" s="612"/>
      <c r="I2837" s="598"/>
      <c r="J2837" s="598"/>
      <c r="K2837" s="598"/>
      <c r="L2837" s="598"/>
      <c r="M2837" s="598"/>
      <c r="N2837" s="598"/>
      <c r="V2837" s="598"/>
      <c r="W2837" s="598"/>
    </row>
    <row r="2838" spans="6:23" x14ac:dyDescent="0.2">
      <c r="F2838" s="610"/>
      <c r="H2838" s="612"/>
      <c r="I2838" s="598"/>
      <c r="J2838" s="598"/>
      <c r="K2838" s="598"/>
      <c r="L2838" s="598"/>
      <c r="M2838" s="598"/>
      <c r="N2838" s="598"/>
      <c r="V2838" s="598"/>
      <c r="W2838" s="598"/>
    </row>
    <row r="2839" spans="6:23" x14ac:dyDescent="0.2">
      <c r="F2839" s="610"/>
      <c r="H2839" s="612"/>
      <c r="I2839" s="598"/>
      <c r="J2839" s="598"/>
      <c r="K2839" s="598"/>
      <c r="L2839" s="598"/>
      <c r="M2839" s="598"/>
      <c r="N2839" s="598"/>
      <c r="V2839" s="598"/>
      <c r="W2839" s="598"/>
    </row>
    <row r="2840" spans="6:23" x14ac:dyDescent="0.2">
      <c r="F2840" s="610"/>
      <c r="H2840" s="612"/>
      <c r="I2840" s="598"/>
      <c r="J2840" s="598"/>
      <c r="K2840" s="598"/>
      <c r="L2840" s="598"/>
      <c r="M2840" s="598"/>
      <c r="N2840" s="598"/>
      <c r="V2840" s="598"/>
      <c r="W2840" s="598"/>
    </row>
    <row r="2841" spans="6:23" x14ac:dyDescent="0.2">
      <c r="F2841" s="610"/>
      <c r="H2841" s="612"/>
      <c r="I2841" s="598"/>
      <c r="J2841" s="598"/>
      <c r="K2841" s="598"/>
      <c r="L2841" s="598"/>
      <c r="M2841" s="598"/>
      <c r="N2841" s="598"/>
      <c r="V2841" s="598"/>
      <c r="W2841" s="598"/>
    </row>
    <row r="2842" spans="6:23" x14ac:dyDescent="0.2">
      <c r="F2842" s="610"/>
      <c r="H2842" s="612"/>
      <c r="I2842" s="598"/>
      <c r="J2842" s="598"/>
      <c r="K2842" s="598"/>
      <c r="L2842" s="598"/>
      <c r="M2842" s="598"/>
      <c r="N2842" s="598"/>
      <c r="V2842" s="598"/>
      <c r="W2842" s="598"/>
    </row>
    <row r="2843" spans="6:23" x14ac:dyDescent="0.2">
      <c r="F2843" s="610"/>
      <c r="H2843" s="612"/>
      <c r="I2843" s="598"/>
      <c r="J2843" s="598"/>
      <c r="K2843" s="598"/>
      <c r="L2843" s="598"/>
      <c r="M2843" s="598"/>
      <c r="N2843" s="598"/>
      <c r="V2843" s="598"/>
      <c r="W2843" s="598"/>
    </row>
    <row r="2844" spans="6:23" x14ac:dyDescent="0.2">
      <c r="F2844" s="610"/>
      <c r="H2844" s="612"/>
      <c r="I2844" s="598"/>
      <c r="J2844" s="598"/>
      <c r="K2844" s="598"/>
      <c r="L2844" s="598"/>
      <c r="M2844" s="598"/>
      <c r="N2844" s="598"/>
      <c r="V2844" s="598"/>
      <c r="W2844" s="598"/>
    </row>
    <row r="2845" spans="6:23" x14ac:dyDescent="0.2">
      <c r="F2845" s="610"/>
      <c r="H2845" s="612"/>
      <c r="I2845" s="598"/>
      <c r="J2845" s="598"/>
      <c r="K2845" s="598"/>
      <c r="L2845" s="598"/>
      <c r="M2845" s="598"/>
      <c r="N2845" s="598"/>
      <c r="V2845" s="598"/>
      <c r="W2845" s="598"/>
    </row>
    <row r="2846" spans="6:23" x14ac:dyDescent="0.2">
      <c r="F2846" s="610"/>
      <c r="H2846" s="612"/>
      <c r="I2846" s="598"/>
      <c r="J2846" s="598"/>
      <c r="K2846" s="598"/>
      <c r="L2846" s="598"/>
      <c r="M2846" s="598"/>
      <c r="N2846" s="598"/>
      <c r="V2846" s="598"/>
      <c r="W2846" s="598"/>
    </row>
    <row r="2847" spans="6:23" x14ac:dyDescent="0.2">
      <c r="F2847" s="610"/>
      <c r="H2847" s="612"/>
      <c r="I2847" s="598"/>
      <c r="J2847" s="598"/>
      <c r="K2847" s="598"/>
      <c r="L2847" s="598"/>
      <c r="M2847" s="598"/>
      <c r="N2847" s="598"/>
      <c r="V2847" s="598"/>
      <c r="W2847" s="598"/>
    </row>
    <row r="2848" spans="6:23" x14ac:dyDescent="0.2">
      <c r="F2848" s="610"/>
      <c r="H2848" s="612"/>
      <c r="I2848" s="598"/>
      <c r="J2848" s="598"/>
      <c r="K2848" s="598"/>
      <c r="L2848" s="598"/>
      <c r="M2848" s="598"/>
      <c r="N2848" s="598"/>
      <c r="V2848" s="598"/>
      <c r="W2848" s="598"/>
    </row>
    <row r="2849" spans="6:23" x14ac:dyDescent="0.2">
      <c r="F2849" s="610"/>
      <c r="H2849" s="612"/>
      <c r="I2849" s="598"/>
      <c r="J2849" s="598"/>
      <c r="K2849" s="598"/>
      <c r="L2849" s="598"/>
      <c r="M2849" s="598"/>
      <c r="N2849" s="598"/>
      <c r="V2849" s="598"/>
      <c r="W2849" s="598"/>
    </row>
    <row r="2850" spans="6:23" x14ac:dyDescent="0.2">
      <c r="F2850" s="610"/>
      <c r="H2850" s="612"/>
      <c r="I2850" s="598"/>
      <c r="J2850" s="598"/>
      <c r="K2850" s="598"/>
      <c r="L2850" s="598"/>
      <c r="M2850" s="598"/>
      <c r="N2850" s="598"/>
      <c r="V2850" s="598"/>
      <c r="W2850" s="598"/>
    </row>
    <row r="2851" spans="6:23" x14ac:dyDescent="0.2">
      <c r="F2851" s="610"/>
      <c r="H2851" s="612"/>
      <c r="I2851" s="598"/>
      <c r="J2851" s="598"/>
      <c r="K2851" s="598"/>
      <c r="L2851" s="598"/>
      <c r="M2851" s="598"/>
      <c r="N2851" s="598"/>
      <c r="V2851" s="598"/>
      <c r="W2851" s="598"/>
    </row>
    <row r="2852" spans="6:23" x14ac:dyDescent="0.2">
      <c r="F2852" s="610"/>
      <c r="H2852" s="612"/>
      <c r="I2852" s="598"/>
      <c r="J2852" s="598"/>
      <c r="K2852" s="598"/>
      <c r="L2852" s="598"/>
      <c r="M2852" s="598"/>
      <c r="N2852" s="598"/>
      <c r="V2852" s="598"/>
      <c r="W2852" s="598"/>
    </row>
    <row r="2853" spans="6:23" x14ac:dyDescent="0.2">
      <c r="F2853" s="610"/>
      <c r="H2853" s="612"/>
      <c r="I2853" s="598"/>
      <c r="J2853" s="598"/>
      <c r="K2853" s="598"/>
      <c r="L2853" s="598"/>
      <c r="M2853" s="598"/>
      <c r="N2853" s="598"/>
      <c r="V2853" s="598"/>
      <c r="W2853" s="598"/>
    </row>
    <row r="2854" spans="6:23" x14ac:dyDescent="0.2">
      <c r="F2854" s="610"/>
      <c r="H2854" s="612"/>
      <c r="I2854" s="598"/>
      <c r="J2854" s="598"/>
      <c r="K2854" s="598"/>
      <c r="L2854" s="598"/>
      <c r="M2854" s="598"/>
      <c r="N2854" s="598"/>
      <c r="V2854" s="598"/>
      <c r="W2854" s="598"/>
    </row>
    <row r="2855" spans="6:23" x14ac:dyDescent="0.2">
      <c r="F2855" s="610"/>
      <c r="H2855" s="612"/>
      <c r="I2855" s="598"/>
      <c r="J2855" s="598"/>
      <c r="K2855" s="598"/>
      <c r="L2855" s="598"/>
      <c r="M2855" s="598"/>
      <c r="N2855" s="598"/>
      <c r="V2855" s="598"/>
      <c r="W2855" s="598"/>
    </row>
    <row r="2856" spans="6:23" x14ac:dyDescent="0.2">
      <c r="F2856" s="610"/>
      <c r="H2856" s="612"/>
      <c r="I2856" s="598"/>
      <c r="J2856" s="598"/>
      <c r="K2856" s="598"/>
      <c r="L2856" s="598"/>
      <c r="M2856" s="598"/>
      <c r="N2856" s="598"/>
      <c r="V2856" s="598"/>
      <c r="W2856" s="598"/>
    </row>
    <row r="2857" spans="6:23" x14ac:dyDescent="0.2">
      <c r="F2857" s="610"/>
      <c r="H2857" s="612"/>
      <c r="I2857" s="598"/>
      <c r="J2857" s="598"/>
      <c r="K2857" s="598"/>
      <c r="L2857" s="598"/>
      <c r="M2857" s="598"/>
      <c r="N2857" s="598"/>
      <c r="V2857" s="598"/>
      <c r="W2857" s="598"/>
    </row>
    <row r="2858" spans="6:23" x14ac:dyDescent="0.2">
      <c r="F2858" s="610"/>
      <c r="H2858" s="612"/>
      <c r="I2858" s="598"/>
      <c r="J2858" s="598"/>
      <c r="K2858" s="598"/>
      <c r="L2858" s="598"/>
      <c r="M2858" s="598"/>
      <c r="N2858" s="598"/>
      <c r="V2858" s="598"/>
      <c r="W2858" s="598"/>
    </row>
    <row r="2859" spans="6:23" x14ac:dyDescent="0.2">
      <c r="F2859" s="610"/>
      <c r="H2859" s="612"/>
      <c r="I2859" s="598"/>
      <c r="J2859" s="598"/>
      <c r="K2859" s="598"/>
      <c r="L2859" s="598"/>
      <c r="M2859" s="598"/>
      <c r="N2859" s="598"/>
      <c r="V2859" s="598"/>
      <c r="W2859" s="598"/>
    </row>
    <row r="2860" spans="6:23" x14ac:dyDescent="0.2">
      <c r="F2860" s="610"/>
      <c r="H2860" s="612"/>
      <c r="I2860" s="598"/>
      <c r="J2860" s="598"/>
      <c r="K2860" s="598"/>
      <c r="L2860" s="598"/>
      <c r="M2860" s="598"/>
      <c r="N2860" s="598"/>
      <c r="V2860" s="598"/>
      <c r="W2860" s="598"/>
    </row>
    <row r="2861" spans="6:23" x14ac:dyDescent="0.2">
      <c r="F2861" s="610"/>
      <c r="H2861" s="612"/>
      <c r="I2861" s="598"/>
      <c r="J2861" s="598"/>
      <c r="K2861" s="598"/>
      <c r="L2861" s="598"/>
      <c r="M2861" s="598"/>
      <c r="N2861" s="598"/>
      <c r="V2861" s="598"/>
      <c r="W2861" s="598"/>
    </row>
    <row r="2862" spans="6:23" x14ac:dyDescent="0.2">
      <c r="F2862" s="610"/>
      <c r="H2862" s="612"/>
      <c r="I2862" s="598"/>
      <c r="J2862" s="598"/>
      <c r="K2862" s="598"/>
      <c r="L2862" s="598"/>
      <c r="M2862" s="598"/>
      <c r="N2862" s="598"/>
      <c r="V2862" s="598"/>
      <c r="W2862" s="598"/>
    </row>
    <row r="2863" spans="6:23" x14ac:dyDescent="0.2">
      <c r="F2863" s="610"/>
      <c r="H2863" s="612"/>
      <c r="I2863" s="598"/>
      <c r="J2863" s="598"/>
      <c r="K2863" s="598"/>
      <c r="L2863" s="598"/>
      <c r="M2863" s="598"/>
      <c r="N2863" s="598"/>
      <c r="V2863" s="598"/>
      <c r="W2863" s="598"/>
    </row>
    <row r="2864" spans="6:23" x14ac:dyDescent="0.2">
      <c r="F2864" s="610"/>
      <c r="H2864" s="612"/>
      <c r="I2864" s="598"/>
      <c r="J2864" s="598"/>
      <c r="K2864" s="598"/>
      <c r="L2864" s="598"/>
      <c r="M2864" s="598"/>
      <c r="N2864" s="598"/>
      <c r="V2864" s="598"/>
      <c r="W2864" s="598"/>
    </row>
    <row r="2865" spans="6:23" x14ac:dyDescent="0.2">
      <c r="F2865" s="610"/>
      <c r="H2865" s="612"/>
      <c r="I2865" s="598"/>
      <c r="J2865" s="598"/>
      <c r="K2865" s="598"/>
      <c r="L2865" s="598"/>
      <c r="M2865" s="598"/>
      <c r="N2865" s="598"/>
      <c r="V2865" s="598"/>
      <c r="W2865" s="598"/>
    </row>
    <row r="2866" spans="6:23" x14ac:dyDescent="0.2">
      <c r="F2866" s="610"/>
      <c r="H2866" s="612"/>
      <c r="I2866" s="598"/>
      <c r="J2866" s="598"/>
      <c r="K2866" s="598"/>
      <c r="L2866" s="598"/>
      <c r="M2866" s="598"/>
      <c r="N2866" s="598"/>
      <c r="V2866" s="598"/>
      <c r="W2866" s="598"/>
    </row>
    <row r="2867" spans="6:23" x14ac:dyDescent="0.2">
      <c r="F2867" s="610"/>
      <c r="H2867" s="612"/>
      <c r="I2867" s="598"/>
      <c r="J2867" s="598"/>
      <c r="K2867" s="598"/>
      <c r="L2867" s="598"/>
      <c r="M2867" s="598"/>
      <c r="N2867" s="598"/>
      <c r="V2867" s="598"/>
      <c r="W2867" s="598"/>
    </row>
    <row r="2868" spans="6:23" x14ac:dyDescent="0.2">
      <c r="F2868" s="610"/>
      <c r="H2868" s="612"/>
      <c r="I2868" s="598"/>
      <c r="J2868" s="598"/>
      <c r="K2868" s="598"/>
      <c r="L2868" s="598"/>
      <c r="M2868" s="598"/>
      <c r="N2868" s="598"/>
      <c r="V2868" s="598"/>
      <c r="W2868" s="598"/>
    </row>
    <row r="2869" spans="6:23" x14ac:dyDescent="0.2">
      <c r="F2869" s="610"/>
      <c r="H2869" s="612"/>
      <c r="I2869" s="598"/>
      <c r="J2869" s="598"/>
      <c r="K2869" s="598"/>
      <c r="L2869" s="598"/>
      <c r="M2869" s="598"/>
      <c r="N2869" s="598"/>
      <c r="V2869" s="598"/>
      <c r="W2869" s="598"/>
    </row>
    <row r="2870" spans="6:23" x14ac:dyDescent="0.2">
      <c r="F2870" s="610"/>
      <c r="H2870" s="612"/>
      <c r="I2870" s="598"/>
      <c r="J2870" s="598"/>
      <c r="K2870" s="598"/>
      <c r="L2870" s="598"/>
      <c r="M2870" s="598"/>
      <c r="N2870" s="598"/>
      <c r="V2870" s="598"/>
      <c r="W2870" s="598"/>
    </row>
    <row r="2871" spans="6:23" x14ac:dyDescent="0.2">
      <c r="F2871" s="610"/>
      <c r="H2871" s="612"/>
      <c r="I2871" s="598"/>
      <c r="J2871" s="598"/>
      <c r="K2871" s="598"/>
      <c r="L2871" s="598"/>
      <c r="M2871" s="598"/>
      <c r="N2871" s="598"/>
      <c r="V2871" s="598"/>
      <c r="W2871" s="598"/>
    </row>
    <row r="2872" spans="6:23" x14ac:dyDescent="0.2">
      <c r="F2872" s="610"/>
      <c r="H2872" s="612"/>
      <c r="I2872" s="598"/>
      <c r="J2872" s="598"/>
      <c r="K2872" s="598"/>
      <c r="L2872" s="598"/>
      <c r="M2872" s="598"/>
      <c r="N2872" s="598"/>
      <c r="V2872" s="598"/>
      <c r="W2872" s="598"/>
    </row>
    <row r="2873" spans="6:23" x14ac:dyDescent="0.2">
      <c r="F2873" s="610"/>
      <c r="H2873" s="612"/>
      <c r="I2873" s="598"/>
      <c r="J2873" s="598"/>
      <c r="K2873" s="598"/>
      <c r="L2873" s="598"/>
      <c r="M2873" s="598"/>
      <c r="N2873" s="598"/>
      <c r="V2873" s="598"/>
      <c r="W2873" s="598"/>
    </row>
    <row r="2874" spans="6:23" x14ac:dyDescent="0.2">
      <c r="F2874" s="610"/>
      <c r="H2874" s="612"/>
      <c r="I2874" s="598"/>
      <c r="J2874" s="598"/>
      <c r="K2874" s="598"/>
      <c r="L2874" s="598"/>
      <c r="M2874" s="598"/>
      <c r="N2874" s="598"/>
      <c r="V2874" s="598"/>
      <c r="W2874" s="598"/>
    </row>
    <row r="2875" spans="6:23" x14ac:dyDescent="0.2">
      <c r="F2875" s="610"/>
      <c r="H2875" s="612"/>
      <c r="I2875" s="598"/>
      <c r="J2875" s="598"/>
      <c r="K2875" s="598"/>
      <c r="L2875" s="598"/>
      <c r="M2875" s="598"/>
      <c r="N2875" s="598"/>
      <c r="V2875" s="598"/>
      <c r="W2875" s="598"/>
    </row>
    <row r="2876" spans="6:23" x14ac:dyDescent="0.2">
      <c r="F2876" s="610"/>
      <c r="H2876" s="612"/>
      <c r="I2876" s="598"/>
      <c r="J2876" s="598"/>
      <c r="K2876" s="598"/>
      <c r="L2876" s="598"/>
      <c r="M2876" s="598"/>
      <c r="N2876" s="598"/>
      <c r="V2876" s="598"/>
      <c r="W2876" s="598"/>
    </row>
    <row r="2877" spans="6:23" x14ac:dyDescent="0.2">
      <c r="F2877" s="610"/>
      <c r="H2877" s="612"/>
      <c r="I2877" s="598"/>
      <c r="J2877" s="598"/>
      <c r="K2877" s="598"/>
      <c r="L2877" s="598"/>
      <c r="M2877" s="598"/>
      <c r="N2877" s="598"/>
      <c r="V2877" s="598"/>
      <c r="W2877" s="598"/>
    </row>
    <row r="2878" spans="6:23" x14ac:dyDescent="0.2">
      <c r="F2878" s="610"/>
      <c r="H2878" s="612"/>
      <c r="I2878" s="598"/>
      <c r="J2878" s="598"/>
      <c r="K2878" s="598"/>
      <c r="L2878" s="598"/>
      <c r="M2878" s="598"/>
      <c r="N2878" s="598"/>
      <c r="V2878" s="598"/>
      <c r="W2878" s="598"/>
    </row>
    <row r="2879" spans="6:23" x14ac:dyDescent="0.2">
      <c r="F2879" s="610"/>
      <c r="H2879" s="612"/>
      <c r="I2879" s="598"/>
      <c r="J2879" s="598"/>
      <c r="K2879" s="598"/>
      <c r="L2879" s="598"/>
      <c r="M2879" s="598"/>
      <c r="N2879" s="598"/>
      <c r="V2879" s="598"/>
      <c r="W2879" s="598"/>
    </row>
    <row r="2880" spans="6:23" x14ac:dyDescent="0.2">
      <c r="F2880" s="610"/>
      <c r="H2880" s="612"/>
      <c r="I2880" s="598"/>
      <c r="J2880" s="598"/>
      <c r="K2880" s="598"/>
      <c r="L2880" s="598"/>
      <c r="M2880" s="598"/>
      <c r="N2880" s="598"/>
      <c r="V2880" s="598"/>
      <c r="W2880" s="598"/>
    </row>
    <row r="2881" spans="6:23" x14ac:dyDescent="0.2">
      <c r="F2881" s="610"/>
      <c r="H2881" s="612"/>
      <c r="I2881" s="598"/>
      <c r="J2881" s="598"/>
      <c r="K2881" s="598"/>
      <c r="L2881" s="598"/>
      <c r="M2881" s="598"/>
      <c r="N2881" s="598"/>
      <c r="V2881" s="598"/>
      <c r="W2881" s="598"/>
    </row>
    <row r="2882" spans="6:23" x14ac:dyDescent="0.2">
      <c r="F2882" s="610"/>
      <c r="H2882" s="612"/>
      <c r="I2882" s="598"/>
      <c r="J2882" s="598"/>
      <c r="K2882" s="598"/>
      <c r="L2882" s="598"/>
      <c r="M2882" s="598"/>
      <c r="N2882" s="598"/>
      <c r="V2882" s="598"/>
      <c r="W2882" s="598"/>
    </row>
    <row r="2883" spans="6:23" x14ac:dyDescent="0.2">
      <c r="F2883" s="610"/>
      <c r="H2883" s="612"/>
      <c r="I2883" s="598"/>
      <c r="J2883" s="598"/>
      <c r="K2883" s="598"/>
      <c r="L2883" s="598"/>
      <c r="M2883" s="598"/>
      <c r="N2883" s="598"/>
      <c r="V2883" s="598"/>
      <c r="W2883" s="598"/>
    </row>
    <row r="2884" spans="6:23" x14ac:dyDescent="0.2">
      <c r="F2884" s="610"/>
      <c r="H2884" s="612"/>
      <c r="I2884" s="598"/>
      <c r="J2884" s="598"/>
      <c r="K2884" s="598"/>
      <c r="L2884" s="598"/>
      <c r="M2884" s="598"/>
      <c r="N2884" s="598"/>
      <c r="V2884" s="598"/>
      <c r="W2884" s="598"/>
    </row>
    <row r="2885" spans="6:23" x14ac:dyDescent="0.2">
      <c r="F2885" s="610"/>
      <c r="H2885" s="612"/>
      <c r="I2885" s="598"/>
      <c r="J2885" s="598"/>
      <c r="K2885" s="598"/>
      <c r="L2885" s="598"/>
      <c r="M2885" s="598"/>
      <c r="N2885" s="598"/>
      <c r="V2885" s="598"/>
      <c r="W2885" s="598"/>
    </row>
    <row r="2886" spans="6:23" x14ac:dyDescent="0.2">
      <c r="F2886" s="610"/>
      <c r="H2886" s="612"/>
      <c r="I2886" s="598"/>
      <c r="J2886" s="598"/>
      <c r="K2886" s="598"/>
      <c r="L2886" s="598"/>
      <c r="M2886" s="598"/>
      <c r="N2886" s="598"/>
      <c r="V2886" s="598"/>
      <c r="W2886" s="598"/>
    </row>
    <row r="2887" spans="6:23" x14ac:dyDescent="0.2">
      <c r="F2887" s="610"/>
      <c r="H2887" s="612"/>
      <c r="I2887" s="598"/>
      <c r="J2887" s="598"/>
      <c r="K2887" s="598"/>
      <c r="L2887" s="598"/>
      <c r="M2887" s="598"/>
      <c r="N2887" s="598"/>
      <c r="V2887" s="598"/>
      <c r="W2887" s="598"/>
    </row>
    <row r="2888" spans="6:23" x14ac:dyDescent="0.2">
      <c r="F2888" s="610"/>
      <c r="H2888" s="612"/>
      <c r="I2888" s="598"/>
      <c r="J2888" s="598"/>
      <c r="K2888" s="598"/>
      <c r="L2888" s="598"/>
      <c r="M2888" s="598"/>
      <c r="N2888" s="598"/>
      <c r="V2888" s="598"/>
      <c r="W2888" s="598"/>
    </row>
    <row r="2889" spans="6:23" x14ac:dyDescent="0.2">
      <c r="F2889" s="610"/>
      <c r="H2889" s="612"/>
      <c r="I2889" s="598"/>
      <c r="J2889" s="598"/>
      <c r="K2889" s="598"/>
      <c r="L2889" s="598"/>
      <c r="M2889" s="598"/>
      <c r="N2889" s="598"/>
      <c r="V2889" s="598"/>
      <c r="W2889" s="598"/>
    </row>
    <row r="2890" spans="6:23" x14ac:dyDescent="0.2">
      <c r="F2890" s="610"/>
      <c r="H2890" s="612"/>
      <c r="I2890" s="598"/>
      <c r="J2890" s="598"/>
      <c r="K2890" s="598"/>
      <c r="L2890" s="598"/>
      <c r="M2890" s="598"/>
      <c r="N2890" s="598"/>
      <c r="V2890" s="598"/>
      <c r="W2890" s="598"/>
    </row>
    <row r="2891" spans="6:23" x14ac:dyDescent="0.2">
      <c r="F2891" s="610"/>
      <c r="H2891" s="612"/>
      <c r="I2891" s="598"/>
      <c r="J2891" s="598"/>
      <c r="K2891" s="598"/>
      <c r="L2891" s="598"/>
      <c r="M2891" s="598"/>
      <c r="N2891" s="598"/>
      <c r="V2891" s="598"/>
      <c r="W2891" s="598"/>
    </row>
    <row r="2892" spans="6:23" x14ac:dyDescent="0.2">
      <c r="F2892" s="610"/>
      <c r="H2892" s="612"/>
      <c r="I2892" s="598"/>
      <c r="J2892" s="598"/>
      <c r="K2892" s="598"/>
      <c r="L2892" s="598"/>
      <c r="M2892" s="598"/>
      <c r="N2892" s="598"/>
      <c r="V2892" s="598"/>
      <c r="W2892" s="598"/>
    </row>
    <row r="2893" spans="6:23" x14ac:dyDescent="0.2">
      <c r="F2893" s="610"/>
      <c r="H2893" s="612"/>
      <c r="I2893" s="598"/>
      <c r="J2893" s="598"/>
      <c r="K2893" s="598"/>
      <c r="L2893" s="598"/>
      <c r="M2893" s="598"/>
      <c r="N2893" s="598"/>
      <c r="V2893" s="598"/>
      <c r="W2893" s="598"/>
    </row>
    <row r="2894" spans="6:23" x14ac:dyDescent="0.2">
      <c r="F2894" s="610"/>
      <c r="H2894" s="612"/>
      <c r="I2894" s="598"/>
      <c r="J2894" s="598"/>
      <c r="K2894" s="598"/>
      <c r="L2894" s="598"/>
      <c r="M2894" s="598"/>
      <c r="N2894" s="598"/>
      <c r="V2894" s="598"/>
      <c r="W2894" s="598"/>
    </row>
    <row r="2895" spans="6:23" x14ac:dyDescent="0.2">
      <c r="F2895" s="610"/>
      <c r="H2895" s="612"/>
      <c r="I2895" s="598"/>
      <c r="J2895" s="598"/>
      <c r="K2895" s="598"/>
      <c r="L2895" s="598"/>
      <c r="M2895" s="598"/>
      <c r="N2895" s="598"/>
      <c r="V2895" s="598"/>
      <c r="W2895" s="598"/>
    </row>
    <row r="2896" spans="6:23" x14ac:dyDescent="0.2">
      <c r="F2896" s="610"/>
      <c r="H2896" s="612"/>
      <c r="I2896" s="598"/>
      <c r="J2896" s="598"/>
      <c r="K2896" s="598"/>
      <c r="L2896" s="598"/>
      <c r="M2896" s="598"/>
      <c r="N2896" s="598"/>
      <c r="V2896" s="598"/>
      <c r="W2896" s="598"/>
    </row>
    <row r="2897" spans="6:23" x14ac:dyDescent="0.2">
      <c r="F2897" s="610"/>
      <c r="H2897" s="612"/>
      <c r="I2897" s="598"/>
      <c r="J2897" s="598"/>
      <c r="K2897" s="598"/>
      <c r="L2897" s="598"/>
      <c r="M2897" s="598"/>
      <c r="N2897" s="598"/>
      <c r="V2897" s="598"/>
      <c r="W2897" s="598"/>
    </row>
    <row r="2898" spans="6:23" x14ac:dyDescent="0.2">
      <c r="F2898" s="610"/>
      <c r="H2898" s="612"/>
      <c r="I2898" s="598"/>
      <c r="J2898" s="598"/>
      <c r="K2898" s="598"/>
      <c r="L2898" s="598"/>
      <c r="M2898" s="598"/>
      <c r="N2898" s="598"/>
      <c r="V2898" s="598"/>
      <c r="W2898" s="598"/>
    </row>
    <row r="2899" spans="6:23" x14ac:dyDescent="0.2">
      <c r="F2899" s="610"/>
      <c r="H2899" s="612"/>
      <c r="I2899" s="598"/>
      <c r="J2899" s="598"/>
      <c r="K2899" s="598"/>
      <c r="L2899" s="598"/>
      <c r="M2899" s="598"/>
      <c r="N2899" s="598"/>
      <c r="V2899" s="598"/>
      <c r="W2899" s="598"/>
    </row>
    <row r="2900" spans="6:23" x14ac:dyDescent="0.2">
      <c r="F2900" s="610"/>
      <c r="H2900" s="612"/>
      <c r="I2900" s="598"/>
      <c r="J2900" s="598"/>
      <c r="K2900" s="598"/>
      <c r="L2900" s="598"/>
      <c r="M2900" s="598"/>
      <c r="N2900" s="598"/>
      <c r="V2900" s="598"/>
      <c r="W2900" s="598"/>
    </row>
    <row r="2901" spans="6:23" x14ac:dyDescent="0.2">
      <c r="F2901" s="610"/>
      <c r="H2901" s="612"/>
      <c r="I2901" s="598"/>
      <c r="J2901" s="598"/>
      <c r="K2901" s="598"/>
      <c r="L2901" s="598"/>
      <c r="M2901" s="598"/>
      <c r="N2901" s="598"/>
      <c r="V2901" s="598"/>
      <c r="W2901" s="598"/>
    </row>
    <row r="2902" spans="6:23" x14ac:dyDescent="0.2">
      <c r="F2902" s="610"/>
      <c r="H2902" s="612"/>
      <c r="I2902" s="598"/>
      <c r="J2902" s="598"/>
      <c r="K2902" s="598"/>
      <c r="L2902" s="598"/>
      <c r="M2902" s="598"/>
      <c r="N2902" s="598"/>
      <c r="V2902" s="598"/>
      <c r="W2902" s="598"/>
    </row>
    <row r="2903" spans="6:23" x14ac:dyDescent="0.2">
      <c r="F2903" s="610"/>
      <c r="H2903" s="612"/>
      <c r="I2903" s="598"/>
      <c r="J2903" s="598"/>
      <c r="K2903" s="598"/>
      <c r="L2903" s="598"/>
      <c r="M2903" s="598"/>
      <c r="N2903" s="598"/>
      <c r="V2903" s="598"/>
      <c r="W2903" s="598"/>
    </row>
    <row r="2904" spans="6:23" x14ac:dyDescent="0.2">
      <c r="F2904" s="610"/>
      <c r="H2904" s="612"/>
      <c r="I2904" s="598"/>
      <c r="J2904" s="598"/>
      <c r="K2904" s="598"/>
      <c r="L2904" s="598"/>
      <c r="M2904" s="598"/>
      <c r="N2904" s="598"/>
      <c r="V2904" s="598"/>
      <c r="W2904" s="598"/>
    </row>
    <row r="2905" spans="6:23" x14ac:dyDescent="0.2">
      <c r="F2905" s="610"/>
      <c r="H2905" s="612"/>
      <c r="I2905" s="598"/>
      <c r="J2905" s="598"/>
      <c r="K2905" s="598"/>
      <c r="L2905" s="598"/>
      <c r="M2905" s="598"/>
      <c r="N2905" s="598"/>
      <c r="V2905" s="598"/>
      <c r="W2905" s="598"/>
    </row>
    <row r="2906" spans="6:23" x14ac:dyDescent="0.2">
      <c r="F2906" s="610"/>
      <c r="H2906" s="612"/>
      <c r="I2906" s="598"/>
      <c r="J2906" s="598"/>
      <c r="K2906" s="598"/>
      <c r="L2906" s="598"/>
      <c r="M2906" s="598"/>
      <c r="N2906" s="598"/>
      <c r="V2906" s="598"/>
      <c r="W2906" s="598"/>
    </row>
    <row r="2907" spans="6:23" x14ac:dyDescent="0.2">
      <c r="F2907" s="610"/>
      <c r="H2907" s="612"/>
      <c r="I2907" s="598"/>
      <c r="J2907" s="598"/>
      <c r="K2907" s="598"/>
      <c r="L2907" s="598"/>
      <c r="M2907" s="598"/>
      <c r="N2907" s="598"/>
      <c r="V2907" s="598"/>
      <c r="W2907" s="598"/>
    </row>
    <row r="2908" spans="6:23" x14ac:dyDescent="0.2">
      <c r="F2908" s="610"/>
      <c r="H2908" s="612"/>
      <c r="I2908" s="598"/>
      <c r="J2908" s="598"/>
      <c r="K2908" s="598"/>
      <c r="L2908" s="598"/>
      <c r="M2908" s="598"/>
      <c r="N2908" s="598"/>
      <c r="V2908" s="598"/>
      <c r="W2908" s="598"/>
    </row>
    <row r="2909" spans="6:23" x14ac:dyDescent="0.2">
      <c r="F2909" s="610"/>
      <c r="H2909" s="612"/>
      <c r="I2909" s="598"/>
      <c r="J2909" s="598"/>
      <c r="K2909" s="598"/>
      <c r="L2909" s="598"/>
      <c r="M2909" s="598"/>
      <c r="N2909" s="598"/>
      <c r="V2909" s="598"/>
      <c r="W2909" s="598"/>
    </row>
    <row r="2910" spans="6:23" x14ac:dyDescent="0.2">
      <c r="F2910" s="610"/>
      <c r="H2910" s="612"/>
      <c r="I2910" s="598"/>
      <c r="J2910" s="598"/>
      <c r="K2910" s="598"/>
      <c r="L2910" s="598"/>
      <c r="M2910" s="598"/>
      <c r="N2910" s="598"/>
      <c r="V2910" s="598"/>
      <c r="W2910" s="598"/>
    </row>
    <row r="2911" spans="6:23" x14ac:dyDescent="0.2">
      <c r="F2911" s="610"/>
      <c r="H2911" s="612"/>
      <c r="I2911" s="598"/>
      <c r="J2911" s="598"/>
      <c r="K2911" s="598"/>
      <c r="L2911" s="598"/>
      <c r="M2911" s="598"/>
      <c r="N2911" s="598"/>
      <c r="V2911" s="598"/>
      <c r="W2911" s="598"/>
    </row>
    <row r="2912" spans="6:23" x14ac:dyDescent="0.2">
      <c r="F2912" s="610"/>
      <c r="H2912" s="612"/>
      <c r="I2912" s="598"/>
      <c r="J2912" s="598"/>
      <c r="K2912" s="598"/>
      <c r="L2912" s="598"/>
      <c r="M2912" s="598"/>
      <c r="N2912" s="598"/>
      <c r="V2912" s="598"/>
      <c r="W2912" s="598"/>
    </row>
    <row r="2913" spans="6:23" x14ac:dyDescent="0.2">
      <c r="F2913" s="610"/>
      <c r="H2913" s="612"/>
      <c r="I2913" s="598"/>
      <c r="J2913" s="598"/>
      <c r="K2913" s="598"/>
      <c r="L2913" s="598"/>
      <c r="M2913" s="598"/>
      <c r="N2913" s="598"/>
      <c r="V2913" s="598"/>
      <c r="W2913" s="598"/>
    </row>
    <row r="2914" spans="6:23" x14ac:dyDescent="0.2">
      <c r="F2914" s="610"/>
      <c r="H2914" s="612"/>
      <c r="I2914" s="598"/>
      <c r="J2914" s="598"/>
      <c r="K2914" s="598"/>
      <c r="L2914" s="598"/>
      <c r="M2914" s="598"/>
      <c r="N2914" s="598"/>
      <c r="V2914" s="598"/>
      <c r="W2914" s="598"/>
    </row>
    <row r="2915" spans="6:23" x14ac:dyDescent="0.2">
      <c r="F2915" s="610"/>
      <c r="H2915" s="612"/>
      <c r="I2915" s="598"/>
      <c r="J2915" s="598"/>
      <c r="K2915" s="598"/>
      <c r="L2915" s="598"/>
      <c r="M2915" s="598"/>
      <c r="N2915" s="598"/>
      <c r="V2915" s="598"/>
      <c r="W2915" s="598"/>
    </row>
    <row r="2916" spans="6:23" x14ac:dyDescent="0.2">
      <c r="F2916" s="610"/>
      <c r="H2916" s="612"/>
      <c r="I2916" s="598"/>
      <c r="J2916" s="598"/>
      <c r="K2916" s="598"/>
      <c r="L2916" s="598"/>
      <c r="M2916" s="598"/>
      <c r="N2916" s="598"/>
      <c r="V2916" s="598"/>
      <c r="W2916" s="598"/>
    </row>
    <row r="2917" spans="6:23" x14ac:dyDescent="0.2">
      <c r="F2917" s="610"/>
      <c r="H2917" s="612"/>
      <c r="I2917" s="598"/>
      <c r="J2917" s="598"/>
      <c r="K2917" s="598"/>
      <c r="L2917" s="598"/>
      <c r="M2917" s="598"/>
      <c r="N2917" s="598"/>
      <c r="V2917" s="598"/>
      <c r="W2917" s="598"/>
    </row>
    <row r="2918" spans="6:23" x14ac:dyDescent="0.2">
      <c r="F2918" s="610"/>
      <c r="H2918" s="612"/>
      <c r="I2918" s="598"/>
      <c r="J2918" s="598"/>
      <c r="K2918" s="598"/>
      <c r="L2918" s="598"/>
      <c r="M2918" s="598"/>
      <c r="N2918" s="598"/>
      <c r="V2918" s="598"/>
      <c r="W2918" s="598"/>
    </row>
    <row r="2919" spans="6:23" x14ac:dyDescent="0.2">
      <c r="F2919" s="610"/>
      <c r="H2919" s="612"/>
      <c r="I2919" s="598"/>
      <c r="J2919" s="598"/>
      <c r="K2919" s="598"/>
      <c r="L2919" s="598"/>
      <c r="M2919" s="598"/>
      <c r="N2919" s="598"/>
      <c r="V2919" s="598"/>
      <c r="W2919" s="598"/>
    </row>
    <row r="2920" spans="6:23" x14ac:dyDescent="0.2">
      <c r="F2920" s="610"/>
      <c r="H2920" s="612"/>
      <c r="I2920" s="598"/>
      <c r="J2920" s="598"/>
      <c r="K2920" s="598"/>
      <c r="L2920" s="598"/>
      <c r="M2920" s="598"/>
      <c r="N2920" s="598"/>
      <c r="V2920" s="598"/>
      <c r="W2920" s="598"/>
    </row>
    <row r="2921" spans="6:23" x14ac:dyDescent="0.2">
      <c r="F2921" s="610"/>
      <c r="H2921" s="612"/>
      <c r="I2921" s="598"/>
      <c r="J2921" s="598"/>
      <c r="K2921" s="598"/>
      <c r="L2921" s="598"/>
      <c r="M2921" s="598"/>
      <c r="N2921" s="598"/>
      <c r="V2921" s="598"/>
      <c r="W2921" s="598"/>
    </row>
    <row r="2922" spans="6:23" x14ac:dyDescent="0.2">
      <c r="F2922" s="610"/>
      <c r="H2922" s="612"/>
      <c r="I2922" s="598"/>
      <c r="J2922" s="598"/>
      <c r="K2922" s="598"/>
      <c r="L2922" s="598"/>
      <c r="M2922" s="598"/>
      <c r="N2922" s="598"/>
      <c r="V2922" s="598"/>
      <c r="W2922" s="598"/>
    </row>
    <row r="2923" spans="6:23" x14ac:dyDescent="0.2">
      <c r="F2923" s="610"/>
      <c r="H2923" s="612"/>
      <c r="I2923" s="598"/>
      <c r="J2923" s="598"/>
      <c r="K2923" s="598"/>
      <c r="L2923" s="598"/>
      <c r="M2923" s="598"/>
      <c r="N2923" s="598"/>
      <c r="V2923" s="598"/>
      <c r="W2923" s="598"/>
    </row>
    <row r="2924" spans="6:23" x14ac:dyDescent="0.2">
      <c r="F2924" s="610"/>
      <c r="H2924" s="612"/>
      <c r="I2924" s="598"/>
      <c r="J2924" s="598"/>
      <c r="K2924" s="598"/>
      <c r="L2924" s="598"/>
      <c r="M2924" s="598"/>
      <c r="N2924" s="598"/>
      <c r="V2924" s="598"/>
      <c r="W2924" s="598"/>
    </row>
    <row r="2925" spans="6:23" x14ac:dyDescent="0.2">
      <c r="F2925" s="610"/>
      <c r="H2925" s="612"/>
      <c r="I2925" s="598"/>
      <c r="J2925" s="598"/>
      <c r="K2925" s="598"/>
      <c r="L2925" s="598"/>
      <c r="M2925" s="598"/>
      <c r="N2925" s="598"/>
      <c r="V2925" s="598"/>
      <c r="W2925" s="598"/>
    </row>
    <row r="2926" spans="6:23" x14ac:dyDescent="0.2">
      <c r="F2926" s="610"/>
      <c r="H2926" s="612"/>
      <c r="I2926" s="598"/>
      <c r="J2926" s="598"/>
      <c r="K2926" s="598"/>
      <c r="L2926" s="598"/>
      <c r="M2926" s="598"/>
      <c r="N2926" s="598"/>
      <c r="V2926" s="598"/>
      <c r="W2926" s="598"/>
    </row>
    <row r="2927" spans="6:23" x14ac:dyDescent="0.2">
      <c r="F2927" s="610"/>
      <c r="H2927" s="612"/>
      <c r="I2927" s="598"/>
      <c r="J2927" s="598"/>
      <c r="K2927" s="598"/>
      <c r="L2927" s="598"/>
      <c r="M2927" s="598"/>
      <c r="N2927" s="598"/>
      <c r="V2927" s="598"/>
      <c r="W2927" s="598"/>
    </row>
    <row r="2928" spans="6:23" x14ac:dyDescent="0.2">
      <c r="F2928" s="610"/>
      <c r="H2928" s="612"/>
      <c r="I2928" s="598"/>
      <c r="J2928" s="598"/>
      <c r="K2928" s="598"/>
      <c r="L2928" s="598"/>
      <c r="M2928" s="598"/>
      <c r="N2928" s="598"/>
      <c r="V2928" s="598"/>
      <c r="W2928" s="598"/>
    </row>
    <row r="2929" spans="6:23" x14ac:dyDescent="0.2">
      <c r="F2929" s="610"/>
      <c r="H2929" s="612"/>
      <c r="I2929" s="598"/>
      <c r="J2929" s="598"/>
      <c r="K2929" s="598"/>
      <c r="L2929" s="598"/>
      <c r="M2929" s="598"/>
      <c r="N2929" s="598"/>
      <c r="V2929" s="598"/>
      <c r="W2929" s="598"/>
    </row>
    <row r="2930" spans="6:23" x14ac:dyDescent="0.2">
      <c r="F2930" s="610"/>
      <c r="H2930" s="612"/>
      <c r="I2930" s="598"/>
      <c r="J2930" s="598"/>
      <c r="K2930" s="598"/>
      <c r="L2930" s="598"/>
      <c r="M2930" s="598"/>
      <c r="N2930" s="598"/>
      <c r="V2930" s="598"/>
      <c r="W2930" s="598"/>
    </row>
    <row r="2931" spans="6:23" x14ac:dyDescent="0.2">
      <c r="F2931" s="610"/>
      <c r="H2931" s="612"/>
      <c r="I2931" s="598"/>
      <c r="J2931" s="598"/>
      <c r="K2931" s="598"/>
      <c r="L2931" s="598"/>
      <c r="M2931" s="598"/>
      <c r="N2931" s="598"/>
      <c r="V2931" s="598"/>
      <c r="W2931" s="598"/>
    </row>
    <row r="2932" spans="6:23" x14ac:dyDescent="0.2">
      <c r="F2932" s="610"/>
      <c r="H2932" s="612"/>
      <c r="I2932" s="598"/>
      <c r="J2932" s="598"/>
      <c r="K2932" s="598"/>
      <c r="L2932" s="598"/>
      <c r="M2932" s="598"/>
      <c r="N2932" s="598"/>
      <c r="V2932" s="598"/>
      <c r="W2932" s="598"/>
    </row>
    <row r="2933" spans="6:23" x14ac:dyDescent="0.2">
      <c r="F2933" s="610"/>
      <c r="H2933" s="612"/>
      <c r="I2933" s="598"/>
      <c r="J2933" s="598"/>
      <c r="K2933" s="598"/>
      <c r="L2933" s="598"/>
      <c r="M2933" s="598"/>
      <c r="N2933" s="598"/>
      <c r="V2933" s="598"/>
      <c r="W2933" s="598"/>
    </row>
    <row r="2934" spans="6:23" x14ac:dyDescent="0.2">
      <c r="F2934" s="610"/>
      <c r="H2934" s="612"/>
      <c r="I2934" s="598"/>
      <c r="J2934" s="598"/>
      <c r="K2934" s="598"/>
      <c r="L2934" s="598"/>
      <c r="M2934" s="598"/>
      <c r="N2934" s="598"/>
      <c r="V2934" s="598"/>
      <c r="W2934" s="598"/>
    </row>
    <row r="2935" spans="6:23" x14ac:dyDescent="0.2">
      <c r="F2935" s="610"/>
      <c r="H2935" s="612"/>
      <c r="I2935" s="598"/>
      <c r="J2935" s="598"/>
      <c r="K2935" s="598"/>
      <c r="L2935" s="598"/>
      <c r="M2935" s="598"/>
      <c r="N2935" s="598"/>
      <c r="V2935" s="598"/>
      <c r="W2935" s="598"/>
    </row>
    <row r="2936" spans="6:23" x14ac:dyDescent="0.2">
      <c r="F2936" s="610"/>
      <c r="H2936" s="612"/>
      <c r="I2936" s="598"/>
      <c r="J2936" s="598"/>
      <c r="K2936" s="598"/>
      <c r="L2936" s="598"/>
      <c r="M2936" s="598"/>
      <c r="N2936" s="598"/>
      <c r="V2936" s="598"/>
      <c r="W2936" s="598"/>
    </row>
    <row r="2937" spans="6:23" x14ac:dyDescent="0.2">
      <c r="F2937" s="610"/>
      <c r="H2937" s="612"/>
      <c r="I2937" s="598"/>
      <c r="J2937" s="598"/>
      <c r="K2937" s="598"/>
      <c r="L2937" s="598"/>
      <c r="M2937" s="598"/>
      <c r="N2937" s="598"/>
      <c r="V2937" s="598"/>
      <c r="W2937" s="598"/>
    </row>
    <row r="2938" spans="6:23" x14ac:dyDescent="0.2">
      <c r="F2938" s="610"/>
      <c r="H2938" s="612"/>
      <c r="I2938" s="598"/>
      <c r="J2938" s="598"/>
      <c r="K2938" s="598"/>
      <c r="L2938" s="598"/>
      <c r="M2938" s="598"/>
      <c r="N2938" s="598"/>
      <c r="V2938" s="598"/>
      <c r="W2938" s="598"/>
    </row>
    <row r="2939" spans="6:23" x14ac:dyDescent="0.2">
      <c r="F2939" s="610"/>
      <c r="H2939" s="612"/>
      <c r="I2939" s="598"/>
      <c r="J2939" s="598"/>
      <c r="K2939" s="598"/>
      <c r="L2939" s="598"/>
      <c r="M2939" s="598"/>
      <c r="N2939" s="598"/>
      <c r="V2939" s="598"/>
      <c r="W2939" s="598"/>
    </row>
    <row r="2940" spans="6:23" x14ac:dyDescent="0.2">
      <c r="F2940" s="610"/>
      <c r="H2940" s="612"/>
      <c r="I2940" s="598"/>
      <c r="J2940" s="598"/>
      <c r="K2940" s="598"/>
      <c r="L2940" s="598"/>
      <c r="M2940" s="598"/>
      <c r="N2940" s="598"/>
      <c r="V2940" s="598"/>
      <c r="W2940" s="598"/>
    </row>
    <row r="2941" spans="6:23" x14ac:dyDescent="0.2">
      <c r="F2941" s="610"/>
      <c r="H2941" s="612"/>
      <c r="I2941" s="598"/>
      <c r="J2941" s="598"/>
      <c r="K2941" s="598"/>
      <c r="L2941" s="598"/>
      <c r="M2941" s="598"/>
      <c r="N2941" s="598"/>
      <c r="V2941" s="598"/>
      <c r="W2941" s="598"/>
    </row>
    <row r="2942" spans="6:23" x14ac:dyDescent="0.2">
      <c r="F2942" s="610"/>
      <c r="H2942" s="612"/>
      <c r="I2942" s="598"/>
      <c r="J2942" s="598"/>
      <c r="K2942" s="598"/>
      <c r="L2942" s="598"/>
      <c r="M2942" s="598"/>
      <c r="N2942" s="598"/>
      <c r="V2942" s="598"/>
      <c r="W2942" s="598"/>
    </row>
    <row r="2943" spans="6:23" x14ac:dyDescent="0.2">
      <c r="F2943" s="610"/>
      <c r="H2943" s="612"/>
      <c r="I2943" s="598"/>
      <c r="J2943" s="598"/>
      <c r="K2943" s="598"/>
      <c r="L2943" s="598"/>
      <c r="M2943" s="598"/>
      <c r="N2943" s="598"/>
      <c r="V2943" s="598"/>
      <c r="W2943" s="598"/>
    </row>
    <row r="2944" spans="6:23" x14ac:dyDescent="0.2">
      <c r="F2944" s="610"/>
      <c r="H2944" s="612"/>
      <c r="I2944" s="598"/>
      <c r="J2944" s="598"/>
      <c r="K2944" s="598"/>
      <c r="L2944" s="598"/>
      <c r="M2944" s="598"/>
      <c r="N2944" s="598"/>
      <c r="V2944" s="598"/>
      <c r="W2944" s="598"/>
    </row>
    <row r="2945" spans="6:23" x14ac:dyDescent="0.2">
      <c r="F2945" s="610"/>
      <c r="H2945" s="612"/>
      <c r="I2945" s="598"/>
      <c r="J2945" s="598"/>
      <c r="K2945" s="598"/>
      <c r="L2945" s="598"/>
      <c r="M2945" s="598"/>
      <c r="N2945" s="598"/>
      <c r="V2945" s="598"/>
      <c r="W2945" s="598"/>
    </row>
    <row r="2946" spans="6:23" x14ac:dyDescent="0.2">
      <c r="F2946" s="610"/>
      <c r="H2946" s="612"/>
      <c r="I2946" s="598"/>
      <c r="J2946" s="598"/>
      <c r="K2946" s="598"/>
      <c r="L2946" s="598"/>
      <c r="M2946" s="598"/>
      <c r="N2946" s="598"/>
      <c r="V2946" s="598"/>
      <c r="W2946" s="598"/>
    </row>
    <row r="2947" spans="6:23" x14ac:dyDescent="0.2">
      <c r="F2947" s="610"/>
      <c r="H2947" s="612"/>
      <c r="I2947" s="598"/>
      <c r="J2947" s="598"/>
      <c r="K2947" s="598"/>
      <c r="L2947" s="598"/>
      <c r="M2947" s="598"/>
      <c r="N2947" s="598"/>
      <c r="V2947" s="598"/>
      <c r="W2947" s="598"/>
    </row>
    <row r="2948" spans="6:23" x14ac:dyDescent="0.2">
      <c r="F2948" s="610"/>
      <c r="H2948" s="612"/>
      <c r="I2948" s="598"/>
      <c r="J2948" s="598"/>
      <c r="K2948" s="598"/>
      <c r="L2948" s="598"/>
      <c r="M2948" s="598"/>
      <c r="N2948" s="598"/>
      <c r="V2948" s="598"/>
      <c r="W2948" s="598"/>
    </row>
    <row r="2949" spans="6:23" x14ac:dyDescent="0.2">
      <c r="F2949" s="610"/>
      <c r="H2949" s="612"/>
      <c r="I2949" s="598"/>
      <c r="J2949" s="598"/>
      <c r="K2949" s="598"/>
      <c r="L2949" s="598"/>
      <c r="M2949" s="598"/>
      <c r="N2949" s="598"/>
      <c r="V2949" s="598"/>
      <c r="W2949" s="598"/>
    </row>
    <row r="2950" spans="6:23" x14ac:dyDescent="0.2">
      <c r="F2950" s="610"/>
      <c r="H2950" s="612"/>
      <c r="I2950" s="598"/>
      <c r="J2950" s="598"/>
      <c r="K2950" s="598"/>
      <c r="L2950" s="598"/>
      <c r="M2950" s="598"/>
      <c r="N2950" s="598"/>
      <c r="V2950" s="598"/>
      <c r="W2950" s="598"/>
    </row>
    <row r="2951" spans="6:23" x14ac:dyDescent="0.2">
      <c r="F2951" s="610"/>
      <c r="H2951" s="612"/>
      <c r="I2951" s="598"/>
      <c r="J2951" s="598"/>
      <c r="K2951" s="598"/>
      <c r="L2951" s="598"/>
      <c r="M2951" s="598"/>
      <c r="N2951" s="598"/>
      <c r="V2951" s="598"/>
      <c r="W2951" s="598"/>
    </row>
    <row r="2952" spans="6:23" x14ac:dyDescent="0.2">
      <c r="F2952" s="610"/>
      <c r="H2952" s="612"/>
      <c r="I2952" s="598"/>
      <c r="J2952" s="598"/>
      <c r="K2952" s="598"/>
      <c r="L2952" s="598"/>
      <c r="M2952" s="598"/>
      <c r="N2952" s="598"/>
      <c r="V2952" s="598"/>
      <c r="W2952" s="598"/>
    </row>
    <row r="2953" spans="6:23" x14ac:dyDescent="0.2">
      <c r="F2953" s="610"/>
      <c r="H2953" s="612"/>
      <c r="I2953" s="598"/>
      <c r="J2953" s="598"/>
      <c r="K2953" s="598"/>
      <c r="L2953" s="598"/>
      <c r="M2953" s="598"/>
      <c r="N2953" s="598"/>
      <c r="V2953" s="598"/>
      <c r="W2953" s="598"/>
    </row>
    <row r="2954" spans="6:23" x14ac:dyDescent="0.2">
      <c r="F2954" s="610"/>
      <c r="H2954" s="612"/>
      <c r="I2954" s="598"/>
      <c r="J2954" s="598"/>
      <c r="K2954" s="598"/>
      <c r="L2954" s="598"/>
      <c r="M2954" s="598"/>
      <c r="N2954" s="598"/>
      <c r="V2954" s="598"/>
      <c r="W2954" s="598"/>
    </row>
    <row r="2955" spans="6:23" x14ac:dyDescent="0.2">
      <c r="F2955" s="610"/>
      <c r="H2955" s="612"/>
      <c r="I2955" s="598"/>
      <c r="J2955" s="598"/>
      <c r="K2955" s="598"/>
      <c r="L2955" s="598"/>
      <c r="M2955" s="598"/>
      <c r="N2955" s="598"/>
      <c r="V2955" s="598"/>
      <c r="W2955" s="598"/>
    </row>
    <row r="2956" spans="6:23" x14ac:dyDescent="0.2">
      <c r="F2956" s="610"/>
      <c r="H2956" s="612"/>
      <c r="I2956" s="598"/>
      <c r="J2956" s="598"/>
      <c r="K2956" s="598"/>
      <c r="L2956" s="598"/>
      <c r="M2956" s="598"/>
      <c r="N2956" s="598"/>
      <c r="V2956" s="598"/>
      <c r="W2956" s="598"/>
    </row>
    <row r="2957" spans="6:23" x14ac:dyDescent="0.2">
      <c r="F2957" s="610"/>
      <c r="H2957" s="612"/>
      <c r="I2957" s="598"/>
      <c r="J2957" s="598"/>
      <c r="K2957" s="598"/>
      <c r="L2957" s="598"/>
      <c r="M2957" s="598"/>
      <c r="N2957" s="598"/>
      <c r="V2957" s="598"/>
      <c r="W2957" s="598"/>
    </row>
    <row r="2958" spans="6:23" x14ac:dyDescent="0.2">
      <c r="F2958" s="610"/>
      <c r="H2958" s="612"/>
      <c r="I2958" s="598"/>
      <c r="J2958" s="598"/>
      <c r="K2958" s="598"/>
      <c r="L2958" s="598"/>
      <c r="M2958" s="598"/>
      <c r="N2958" s="598"/>
      <c r="V2958" s="598"/>
      <c r="W2958" s="598"/>
    </row>
    <row r="2959" spans="6:23" x14ac:dyDescent="0.2">
      <c r="F2959" s="610"/>
      <c r="H2959" s="612"/>
      <c r="I2959" s="598"/>
      <c r="J2959" s="598"/>
      <c r="K2959" s="598"/>
      <c r="L2959" s="598"/>
      <c r="M2959" s="598"/>
      <c r="N2959" s="598"/>
      <c r="V2959" s="598"/>
      <c r="W2959" s="598"/>
    </row>
    <row r="2960" spans="6:23" x14ac:dyDescent="0.2">
      <c r="F2960" s="610"/>
      <c r="H2960" s="612"/>
      <c r="I2960" s="598"/>
      <c r="J2960" s="598"/>
      <c r="K2960" s="598"/>
      <c r="L2960" s="598"/>
      <c r="M2960" s="598"/>
      <c r="N2960" s="598"/>
      <c r="V2960" s="598"/>
      <c r="W2960" s="598"/>
    </row>
    <row r="2961" spans="6:23" x14ac:dyDescent="0.2">
      <c r="F2961" s="610"/>
      <c r="H2961" s="612"/>
      <c r="I2961" s="598"/>
      <c r="J2961" s="598"/>
      <c r="K2961" s="598"/>
      <c r="L2961" s="598"/>
      <c r="M2961" s="598"/>
      <c r="N2961" s="598"/>
      <c r="V2961" s="598"/>
      <c r="W2961" s="598"/>
    </row>
    <row r="2962" spans="6:23" x14ac:dyDescent="0.2">
      <c r="F2962" s="610"/>
      <c r="H2962" s="612"/>
      <c r="I2962" s="598"/>
      <c r="J2962" s="598"/>
      <c r="K2962" s="598"/>
      <c r="L2962" s="598"/>
      <c r="M2962" s="598"/>
      <c r="N2962" s="598"/>
      <c r="V2962" s="598"/>
      <c r="W2962" s="598"/>
    </row>
    <row r="2963" spans="6:23" x14ac:dyDescent="0.2">
      <c r="F2963" s="610"/>
      <c r="H2963" s="612"/>
      <c r="I2963" s="598"/>
      <c r="J2963" s="598"/>
      <c r="K2963" s="598"/>
      <c r="L2963" s="598"/>
      <c r="M2963" s="598"/>
      <c r="N2963" s="598"/>
      <c r="V2963" s="598"/>
      <c r="W2963" s="598"/>
    </row>
    <row r="2964" spans="6:23" x14ac:dyDescent="0.2">
      <c r="F2964" s="610"/>
      <c r="H2964" s="612"/>
      <c r="I2964" s="598"/>
      <c r="J2964" s="598"/>
      <c r="K2964" s="598"/>
      <c r="L2964" s="598"/>
      <c r="M2964" s="598"/>
      <c r="N2964" s="598"/>
      <c r="V2964" s="598"/>
      <c r="W2964" s="598"/>
    </row>
    <row r="2965" spans="6:23" x14ac:dyDescent="0.2">
      <c r="F2965" s="610"/>
      <c r="H2965" s="612"/>
      <c r="I2965" s="598"/>
      <c r="J2965" s="598"/>
      <c r="K2965" s="598"/>
      <c r="L2965" s="598"/>
      <c r="M2965" s="598"/>
      <c r="N2965" s="598"/>
      <c r="V2965" s="598"/>
      <c r="W2965" s="598"/>
    </row>
    <row r="2966" spans="6:23" x14ac:dyDescent="0.2">
      <c r="F2966" s="610"/>
      <c r="H2966" s="612"/>
      <c r="I2966" s="598"/>
      <c r="J2966" s="598"/>
      <c r="K2966" s="598"/>
      <c r="L2966" s="598"/>
      <c r="M2966" s="598"/>
      <c r="N2966" s="598"/>
      <c r="V2966" s="598"/>
      <c r="W2966" s="598"/>
    </row>
    <row r="2967" spans="6:23" x14ac:dyDescent="0.2">
      <c r="F2967" s="610"/>
      <c r="H2967" s="612"/>
      <c r="I2967" s="598"/>
      <c r="J2967" s="598"/>
      <c r="K2967" s="598"/>
      <c r="L2967" s="598"/>
      <c r="M2967" s="598"/>
      <c r="N2967" s="598"/>
      <c r="V2967" s="598"/>
      <c r="W2967" s="598"/>
    </row>
    <row r="2968" spans="6:23" x14ac:dyDescent="0.2">
      <c r="F2968" s="610"/>
      <c r="H2968" s="612"/>
      <c r="I2968" s="598"/>
      <c r="J2968" s="598"/>
      <c r="K2968" s="598"/>
      <c r="L2968" s="598"/>
      <c r="M2968" s="598"/>
      <c r="N2968" s="598"/>
      <c r="V2968" s="598"/>
      <c r="W2968" s="598"/>
    </row>
    <row r="2969" spans="6:23" x14ac:dyDescent="0.2">
      <c r="F2969" s="610"/>
      <c r="H2969" s="612"/>
      <c r="I2969" s="598"/>
      <c r="J2969" s="598"/>
      <c r="K2969" s="598"/>
      <c r="L2969" s="598"/>
      <c r="M2969" s="598"/>
      <c r="N2969" s="598"/>
      <c r="V2969" s="598"/>
      <c r="W2969" s="598"/>
    </row>
    <row r="2970" spans="6:23" x14ac:dyDescent="0.2">
      <c r="F2970" s="610"/>
      <c r="H2970" s="612"/>
      <c r="I2970" s="598"/>
      <c r="J2970" s="598"/>
      <c r="K2970" s="598"/>
      <c r="L2970" s="598"/>
      <c r="M2970" s="598"/>
      <c r="N2970" s="598"/>
      <c r="V2970" s="598"/>
      <c r="W2970" s="598"/>
    </row>
    <row r="2971" spans="6:23" x14ac:dyDescent="0.2">
      <c r="F2971" s="610"/>
      <c r="H2971" s="612"/>
      <c r="I2971" s="598"/>
      <c r="J2971" s="598"/>
      <c r="K2971" s="598"/>
      <c r="L2971" s="598"/>
      <c r="M2971" s="598"/>
      <c r="N2971" s="598"/>
      <c r="V2971" s="598"/>
      <c r="W2971" s="598"/>
    </row>
    <row r="2972" spans="6:23" x14ac:dyDescent="0.2">
      <c r="F2972" s="610"/>
      <c r="H2972" s="612"/>
      <c r="I2972" s="598"/>
      <c r="J2972" s="598"/>
      <c r="K2972" s="598"/>
      <c r="L2972" s="598"/>
      <c r="M2972" s="598"/>
      <c r="N2972" s="598"/>
      <c r="V2972" s="598"/>
      <c r="W2972" s="598"/>
    </row>
    <row r="2973" spans="6:23" x14ac:dyDescent="0.2">
      <c r="F2973" s="610"/>
      <c r="H2973" s="612"/>
      <c r="I2973" s="598"/>
      <c r="J2973" s="598"/>
      <c r="K2973" s="598"/>
      <c r="L2973" s="598"/>
      <c r="M2973" s="598"/>
      <c r="N2973" s="598"/>
      <c r="V2973" s="598"/>
      <c r="W2973" s="598"/>
    </row>
    <row r="2974" spans="6:23" x14ac:dyDescent="0.2">
      <c r="F2974" s="610"/>
      <c r="H2974" s="612"/>
      <c r="I2974" s="598"/>
      <c r="J2974" s="598"/>
      <c r="K2974" s="598"/>
      <c r="L2974" s="598"/>
      <c r="M2974" s="598"/>
      <c r="N2974" s="598"/>
      <c r="V2974" s="598"/>
      <c r="W2974" s="598"/>
    </row>
    <row r="2975" spans="6:23" x14ac:dyDescent="0.2">
      <c r="F2975" s="610"/>
      <c r="H2975" s="612"/>
      <c r="I2975" s="598"/>
      <c r="J2975" s="598"/>
      <c r="K2975" s="598"/>
      <c r="L2975" s="598"/>
      <c r="M2975" s="598"/>
      <c r="N2975" s="598"/>
      <c r="V2975" s="598"/>
      <c r="W2975" s="598"/>
    </row>
    <row r="2976" spans="6:23" x14ac:dyDescent="0.2">
      <c r="F2976" s="610"/>
      <c r="H2976" s="612"/>
      <c r="I2976" s="598"/>
      <c r="J2976" s="598"/>
      <c r="K2976" s="598"/>
      <c r="L2976" s="598"/>
      <c r="M2976" s="598"/>
      <c r="N2976" s="598"/>
      <c r="V2976" s="598"/>
      <c r="W2976" s="598"/>
    </row>
    <row r="2977" spans="6:23" x14ac:dyDescent="0.2">
      <c r="F2977" s="610"/>
      <c r="H2977" s="612"/>
      <c r="I2977" s="598"/>
      <c r="J2977" s="598"/>
      <c r="K2977" s="598"/>
      <c r="L2977" s="598"/>
      <c r="M2977" s="598"/>
      <c r="N2977" s="598"/>
      <c r="V2977" s="598"/>
      <c r="W2977" s="598"/>
    </row>
    <row r="2978" spans="6:23" x14ac:dyDescent="0.2">
      <c r="F2978" s="610"/>
      <c r="H2978" s="612"/>
      <c r="I2978" s="598"/>
      <c r="J2978" s="598"/>
      <c r="K2978" s="598"/>
      <c r="L2978" s="598"/>
      <c r="M2978" s="598"/>
      <c r="N2978" s="598"/>
      <c r="V2978" s="598"/>
      <c r="W2978" s="598"/>
    </row>
    <row r="2979" spans="6:23" x14ac:dyDescent="0.2">
      <c r="F2979" s="610"/>
      <c r="H2979" s="612"/>
      <c r="I2979" s="598"/>
      <c r="J2979" s="598"/>
      <c r="K2979" s="598"/>
      <c r="L2979" s="598"/>
      <c r="M2979" s="598"/>
      <c r="N2979" s="598"/>
      <c r="V2979" s="598"/>
      <c r="W2979" s="598"/>
    </row>
    <row r="2980" spans="6:23" x14ac:dyDescent="0.2">
      <c r="F2980" s="610"/>
      <c r="H2980" s="612"/>
      <c r="I2980" s="598"/>
      <c r="J2980" s="598"/>
      <c r="K2980" s="598"/>
      <c r="L2980" s="598"/>
      <c r="M2980" s="598"/>
      <c r="N2980" s="598"/>
      <c r="V2980" s="598"/>
      <c r="W2980" s="598"/>
    </row>
    <row r="2981" spans="6:23" x14ac:dyDescent="0.2">
      <c r="F2981" s="610"/>
      <c r="H2981" s="612"/>
      <c r="I2981" s="598"/>
      <c r="J2981" s="598"/>
      <c r="K2981" s="598"/>
      <c r="L2981" s="598"/>
      <c r="M2981" s="598"/>
      <c r="N2981" s="598"/>
      <c r="V2981" s="598"/>
      <c r="W2981" s="598"/>
    </row>
    <row r="2982" spans="6:23" x14ac:dyDescent="0.2">
      <c r="F2982" s="610"/>
      <c r="H2982" s="612"/>
      <c r="I2982" s="598"/>
      <c r="J2982" s="598"/>
      <c r="K2982" s="598"/>
      <c r="L2982" s="598"/>
      <c r="M2982" s="598"/>
      <c r="N2982" s="598"/>
      <c r="V2982" s="598"/>
      <c r="W2982" s="598"/>
    </row>
    <row r="2983" spans="6:23" x14ac:dyDescent="0.2">
      <c r="F2983" s="610"/>
      <c r="H2983" s="612"/>
      <c r="I2983" s="598"/>
      <c r="J2983" s="598"/>
      <c r="K2983" s="598"/>
      <c r="L2983" s="598"/>
      <c r="M2983" s="598"/>
      <c r="N2983" s="598"/>
      <c r="V2983" s="598"/>
      <c r="W2983" s="598"/>
    </row>
    <row r="2984" spans="6:23" x14ac:dyDescent="0.2">
      <c r="F2984" s="610"/>
      <c r="H2984" s="612"/>
      <c r="I2984" s="598"/>
      <c r="J2984" s="598"/>
      <c r="K2984" s="598"/>
      <c r="L2984" s="598"/>
      <c r="M2984" s="598"/>
      <c r="N2984" s="598"/>
      <c r="V2984" s="598"/>
      <c r="W2984" s="598"/>
    </row>
    <row r="2985" spans="6:23" x14ac:dyDescent="0.2">
      <c r="F2985" s="610"/>
      <c r="H2985" s="612"/>
      <c r="I2985" s="598"/>
      <c r="J2985" s="598"/>
      <c r="K2985" s="598"/>
      <c r="L2985" s="598"/>
      <c r="M2985" s="598"/>
      <c r="N2985" s="598"/>
      <c r="V2985" s="598"/>
      <c r="W2985" s="598"/>
    </row>
    <row r="2986" spans="6:23" x14ac:dyDescent="0.2">
      <c r="F2986" s="610"/>
      <c r="H2986" s="612"/>
      <c r="I2986" s="598"/>
      <c r="J2986" s="598"/>
      <c r="K2986" s="598"/>
      <c r="L2986" s="598"/>
      <c r="M2986" s="598"/>
      <c r="N2986" s="598"/>
      <c r="V2986" s="598"/>
      <c r="W2986" s="598"/>
    </row>
    <row r="2987" spans="6:23" x14ac:dyDescent="0.2">
      <c r="F2987" s="610"/>
      <c r="H2987" s="612"/>
      <c r="I2987" s="598"/>
      <c r="J2987" s="598"/>
      <c r="K2987" s="598"/>
      <c r="L2987" s="598"/>
      <c r="M2987" s="598"/>
      <c r="N2987" s="598"/>
      <c r="V2987" s="598"/>
      <c r="W2987" s="598"/>
    </row>
    <row r="2988" spans="6:23" x14ac:dyDescent="0.2">
      <c r="F2988" s="610"/>
      <c r="H2988" s="612"/>
      <c r="I2988" s="598"/>
      <c r="J2988" s="598"/>
      <c r="K2988" s="598"/>
      <c r="L2988" s="598"/>
      <c r="M2988" s="598"/>
      <c r="N2988" s="598"/>
      <c r="V2988" s="598"/>
      <c r="W2988" s="598"/>
    </row>
    <row r="2989" spans="6:23" x14ac:dyDescent="0.2">
      <c r="F2989" s="610"/>
      <c r="H2989" s="612"/>
      <c r="I2989" s="598"/>
      <c r="J2989" s="598"/>
      <c r="K2989" s="598"/>
      <c r="L2989" s="598"/>
      <c r="M2989" s="598"/>
      <c r="N2989" s="598"/>
      <c r="V2989" s="598"/>
      <c r="W2989" s="598"/>
    </row>
    <row r="2990" spans="6:23" x14ac:dyDescent="0.2">
      <c r="F2990" s="610"/>
      <c r="H2990" s="612"/>
      <c r="I2990" s="598"/>
      <c r="J2990" s="598"/>
      <c r="K2990" s="598"/>
      <c r="L2990" s="598"/>
      <c r="M2990" s="598"/>
      <c r="N2990" s="598"/>
      <c r="V2990" s="598"/>
      <c r="W2990" s="598"/>
    </row>
    <row r="2991" spans="6:23" x14ac:dyDescent="0.2">
      <c r="F2991" s="610"/>
      <c r="H2991" s="612"/>
      <c r="I2991" s="598"/>
      <c r="J2991" s="598"/>
      <c r="K2991" s="598"/>
      <c r="L2991" s="598"/>
      <c r="M2991" s="598"/>
      <c r="N2991" s="598"/>
      <c r="V2991" s="598"/>
      <c r="W2991" s="598"/>
    </row>
    <row r="2992" spans="6:23" x14ac:dyDescent="0.2">
      <c r="F2992" s="610"/>
      <c r="H2992" s="612"/>
      <c r="I2992" s="598"/>
      <c r="J2992" s="598"/>
      <c r="K2992" s="598"/>
      <c r="L2992" s="598"/>
      <c r="M2992" s="598"/>
      <c r="N2992" s="598"/>
      <c r="V2992" s="598"/>
      <c r="W2992" s="598"/>
    </row>
    <row r="2993" spans="6:23" x14ac:dyDescent="0.2">
      <c r="F2993" s="610"/>
      <c r="H2993" s="612"/>
      <c r="I2993" s="598"/>
      <c r="J2993" s="598"/>
      <c r="K2993" s="598"/>
      <c r="L2993" s="598"/>
      <c r="M2993" s="598"/>
      <c r="N2993" s="598"/>
      <c r="V2993" s="598"/>
      <c r="W2993" s="598"/>
    </row>
    <row r="2994" spans="6:23" x14ac:dyDescent="0.2">
      <c r="F2994" s="610"/>
      <c r="H2994" s="612"/>
      <c r="I2994" s="598"/>
      <c r="J2994" s="598"/>
      <c r="K2994" s="598"/>
      <c r="L2994" s="598"/>
      <c r="M2994" s="598"/>
      <c r="N2994" s="598"/>
      <c r="V2994" s="598"/>
      <c r="W2994" s="598"/>
    </row>
    <row r="2995" spans="6:23" x14ac:dyDescent="0.2">
      <c r="F2995" s="610"/>
      <c r="H2995" s="612"/>
      <c r="I2995" s="598"/>
      <c r="J2995" s="598"/>
      <c r="K2995" s="598"/>
      <c r="L2995" s="598"/>
      <c r="M2995" s="598"/>
      <c r="N2995" s="598"/>
      <c r="V2995" s="598"/>
      <c r="W2995" s="598"/>
    </row>
    <row r="2996" spans="6:23" x14ac:dyDescent="0.2">
      <c r="F2996" s="610"/>
      <c r="H2996" s="612"/>
      <c r="I2996" s="598"/>
      <c r="J2996" s="598"/>
      <c r="K2996" s="598"/>
      <c r="L2996" s="598"/>
      <c r="M2996" s="598"/>
      <c r="N2996" s="598"/>
      <c r="V2996" s="598"/>
      <c r="W2996" s="598"/>
    </row>
    <row r="2997" spans="6:23" x14ac:dyDescent="0.2">
      <c r="F2997" s="610"/>
      <c r="H2997" s="612"/>
      <c r="I2997" s="598"/>
      <c r="J2997" s="598"/>
      <c r="K2997" s="598"/>
      <c r="L2997" s="598"/>
      <c r="M2997" s="598"/>
      <c r="N2997" s="598"/>
      <c r="V2997" s="598"/>
      <c r="W2997" s="598"/>
    </row>
    <row r="2998" spans="6:23" x14ac:dyDescent="0.2">
      <c r="F2998" s="610"/>
      <c r="H2998" s="612"/>
      <c r="I2998" s="598"/>
      <c r="J2998" s="598"/>
      <c r="K2998" s="598"/>
      <c r="L2998" s="598"/>
      <c r="M2998" s="598"/>
      <c r="N2998" s="598"/>
      <c r="V2998" s="598"/>
      <c r="W2998" s="598"/>
    </row>
    <row r="2999" spans="6:23" x14ac:dyDescent="0.2">
      <c r="F2999" s="610"/>
      <c r="H2999" s="612"/>
      <c r="I2999" s="598"/>
      <c r="J2999" s="598"/>
      <c r="K2999" s="598"/>
      <c r="L2999" s="598"/>
      <c r="M2999" s="598"/>
      <c r="N2999" s="598"/>
      <c r="V2999" s="598"/>
      <c r="W2999" s="598"/>
    </row>
    <row r="3000" spans="6:23" x14ac:dyDescent="0.2">
      <c r="F3000" s="610"/>
      <c r="H3000" s="612"/>
      <c r="I3000" s="598"/>
      <c r="J3000" s="598"/>
      <c r="K3000" s="598"/>
      <c r="L3000" s="598"/>
      <c r="M3000" s="598"/>
      <c r="N3000" s="598"/>
      <c r="V3000" s="598"/>
      <c r="W3000" s="598"/>
    </row>
    <row r="3001" spans="6:23" x14ac:dyDescent="0.2">
      <c r="F3001" s="610"/>
      <c r="H3001" s="612"/>
      <c r="I3001" s="598"/>
      <c r="J3001" s="598"/>
      <c r="K3001" s="598"/>
      <c r="L3001" s="598"/>
      <c r="M3001" s="598"/>
      <c r="N3001" s="598"/>
      <c r="V3001" s="598"/>
      <c r="W3001" s="598"/>
    </row>
    <row r="3002" spans="6:23" x14ac:dyDescent="0.2">
      <c r="F3002" s="610"/>
      <c r="H3002" s="612"/>
      <c r="I3002" s="598"/>
      <c r="J3002" s="598"/>
      <c r="K3002" s="598"/>
      <c r="L3002" s="598"/>
      <c r="M3002" s="598"/>
      <c r="N3002" s="598"/>
      <c r="V3002" s="598"/>
      <c r="W3002" s="598"/>
    </row>
    <row r="3003" spans="6:23" x14ac:dyDescent="0.2">
      <c r="F3003" s="610"/>
      <c r="H3003" s="612"/>
      <c r="I3003" s="598"/>
      <c r="J3003" s="598"/>
      <c r="K3003" s="598"/>
      <c r="L3003" s="598"/>
      <c r="M3003" s="598"/>
      <c r="N3003" s="598"/>
      <c r="V3003" s="598"/>
      <c r="W3003" s="598"/>
    </row>
    <row r="3004" spans="6:23" x14ac:dyDescent="0.2">
      <c r="F3004" s="610"/>
      <c r="H3004" s="612"/>
      <c r="I3004" s="598"/>
      <c r="J3004" s="598"/>
      <c r="K3004" s="598"/>
      <c r="L3004" s="598"/>
      <c r="M3004" s="598"/>
      <c r="N3004" s="598"/>
      <c r="V3004" s="598"/>
      <c r="W3004" s="598"/>
    </row>
    <row r="3005" spans="6:23" x14ac:dyDescent="0.2">
      <c r="F3005" s="610"/>
      <c r="H3005" s="612"/>
      <c r="I3005" s="598"/>
      <c r="J3005" s="598"/>
      <c r="K3005" s="598"/>
      <c r="L3005" s="598"/>
      <c r="M3005" s="598"/>
      <c r="N3005" s="598"/>
      <c r="V3005" s="598"/>
      <c r="W3005" s="598"/>
    </row>
    <row r="3006" spans="6:23" x14ac:dyDescent="0.2">
      <c r="F3006" s="610"/>
      <c r="H3006" s="612"/>
      <c r="I3006" s="598"/>
      <c r="J3006" s="598"/>
      <c r="K3006" s="598"/>
      <c r="L3006" s="598"/>
      <c r="M3006" s="598"/>
      <c r="N3006" s="598"/>
      <c r="V3006" s="598"/>
      <c r="W3006" s="598"/>
    </row>
    <row r="3007" spans="6:23" x14ac:dyDescent="0.2">
      <c r="F3007" s="610"/>
      <c r="H3007" s="612"/>
      <c r="I3007" s="598"/>
      <c r="J3007" s="598"/>
      <c r="K3007" s="598"/>
      <c r="L3007" s="598"/>
      <c r="M3007" s="598"/>
      <c r="N3007" s="598"/>
      <c r="V3007" s="598"/>
      <c r="W3007" s="598"/>
    </row>
    <row r="3008" spans="6:23" x14ac:dyDescent="0.2">
      <c r="F3008" s="610"/>
      <c r="H3008" s="612"/>
      <c r="I3008" s="598"/>
      <c r="J3008" s="598"/>
      <c r="K3008" s="598"/>
      <c r="L3008" s="598"/>
      <c r="M3008" s="598"/>
      <c r="N3008" s="598"/>
      <c r="V3008" s="598"/>
      <c r="W3008" s="598"/>
    </row>
    <row r="3009" spans="6:23" x14ac:dyDescent="0.2">
      <c r="F3009" s="610"/>
      <c r="H3009" s="612"/>
      <c r="I3009" s="598"/>
      <c r="J3009" s="598"/>
      <c r="K3009" s="598"/>
      <c r="L3009" s="598"/>
      <c r="M3009" s="598"/>
      <c r="N3009" s="598"/>
      <c r="V3009" s="598"/>
      <c r="W3009" s="598"/>
    </row>
    <row r="3010" spans="6:23" x14ac:dyDescent="0.2">
      <c r="F3010" s="610"/>
      <c r="H3010" s="612"/>
      <c r="I3010" s="598"/>
      <c r="J3010" s="598"/>
      <c r="K3010" s="598"/>
      <c r="L3010" s="598"/>
      <c r="M3010" s="598"/>
      <c r="N3010" s="598"/>
      <c r="V3010" s="598"/>
      <c r="W3010" s="598"/>
    </row>
    <row r="3011" spans="6:23" x14ac:dyDescent="0.2">
      <c r="F3011" s="610"/>
      <c r="H3011" s="612"/>
      <c r="I3011" s="598"/>
      <c r="J3011" s="598"/>
      <c r="K3011" s="598"/>
      <c r="L3011" s="598"/>
      <c r="M3011" s="598"/>
      <c r="N3011" s="598"/>
      <c r="V3011" s="598"/>
      <c r="W3011" s="598"/>
    </row>
    <row r="3012" spans="6:23" x14ac:dyDescent="0.2">
      <c r="F3012" s="610"/>
      <c r="H3012" s="612"/>
      <c r="I3012" s="598"/>
      <c r="J3012" s="598"/>
      <c r="K3012" s="598"/>
      <c r="L3012" s="598"/>
      <c r="M3012" s="598"/>
      <c r="N3012" s="598"/>
      <c r="V3012" s="598"/>
      <c r="W3012" s="598"/>
    </row>
    <row r="3013" spans="6:23" x14ac:dyDescent="0.2">
      <c r="F3013" s="610"/>
      <c r="H3013" s="612"/>
      <c r="I3013" s="598"/>
      <c r="J3013" s="598"/>
      <c r="K3013" s="598"/>
      <c r="L3013" s="598"/>
      <c r="M3013" s="598"/>
      <c r="N3013" s="598"/>
      <c r="V3013" s="598"/>
      <c r="W3013" s="598"/>
    </row>
    <row r="3014" spans="6:23" x14ac:dyDescent="0.2">
      <c r="F3014" s="610"/>
      <c r="H3014" s="612"/>
      <c r="I3014" s="598"/>
      <c r="J3014" s="598"/>
      <c r="K3014" s="598"/>
      <c r="L3014" s="598"/>
      <c r="M3014" s="598"/>
      <c r="N3014" s="598"/>
      <c r="V3014" s="598"/>
      <c r="W3014" s="598"/>
    </row>
    <row r="3015" spans="6:23" x14ac:dyDescent="0.2">
      <c r="F3015" s="610"/>
      <c r="H3015" s="612"/>
      <c r="I3015" s="598"/>
      <c r="J3015" s="598"/>
      <c r="K3015" s="598"/>
      <c r="L3015" s="598"/>
      <c r="M3015" s="598"/>
      <c r="N3015" s="598"/>
      <c r="V3015" s="598"/>
      <c r="W3015" s="598"/>
    </row>
    <row r="3016" spans="6:23" x14ac:dyDescent="0.2">
      <c r="F3016" s="610"/>
      <c r="H3016" s="612"/>
      <c r="I3016" s="598"/>
      <c r="J3016" s="598"/>
      <c r="K3016" s="598"/>
      <c r="L3016" s="598"/>
      <c r="M3016" s="598"/>
      <c r="N3016" s="598"/>
      <c r="V3016" s="598"/>
      <c r="W3016" s="598"/>
    </row>
    <row r="3017" spans="6:23" x14ac:dyDescent="0.2">
      <c r="F3017" s="610"/>
      <c r="H3017" s="612"/>
      <c r="I3017" s="598"/>
      <c r="J3017" s="598"/>
      <c r="K3017" s="598"/>
      <c r="L3017" s="598"/>
      <c r="M3017" s="598"/>
      <c r="N3017" s="598"/>
      <c r="V3017" s="598"/>
      <c r="W3017" s="598"/>
    </row>
    <row r="3018" spans="6:23" x14ac:dyDescent="0.2">
      <c r="F3018" s="610"/>
      <c r="H3018" s="612"/>
      <c r="I3018" s="598"/>
      <c r="J3018" s="598"/>
      <c r="K3018" s="598"/>
      <c r="L3018" s="598"/>
      <c r="M3018" s="598"/>
      <c r="N3018" s="598"/>
      <c r="V3018" s="598"/>
      <c r="W3018" s="598"/>
    </row>
    <row r="3019" spans="6:23" x14ac:dyDescent="0.2">
      <c r="F3019" s="610"/>
      <c r="H3019" s="612"/>
      <c r="I3019" s="598"/>
      <c r="J3019" s="598"/>
      <c r="K3019" s="598"/>
      <c r="L3019" s="598"/>
      <c r="M3019" s="598"/>
      <c r="N3019" s="598"/>
      <c r="V3019" s="598"/>
      <c r="W3019" s="598"/>
    </row>
    <row r="3020" spans="6:23" x14ac:dyDescent="0.2">
      <c r="F3020" s="610"/>
      <c r="H3020" s="612"/>
      <c r="I3020" s="598"/>
      <c r="J3020" s="598"/>
      <c r="K3020" s="598"/>
      <c r="L3020" s="598"/>
      <c r="M3020" s="598"/>
      <c r="N3020" s="598"/>
      <c r="V3020" s="598"/>
      <c r="W3020" s="598"/>
    </row>
    <row r="3021" spans="6:23" x14ac:dyDescent="0.2">
      <c r="F3021" s="610"/>
      <c r="H3021" s="612"/>
      <c r="I3021" s="598"/>
      <c r="J3021" s="598"/>
      <c r="K3021" s="598"/>
      <c r="L3021" s="598"/>
      <c r="M3021" s="598"/>
      <c r="N3021" s="598"/>
      <c r="V3021" s="598"/>
      <c r="W3021" s="598"/>
    </row>
    <row r="3022" spans="6:23" x14ac:dyDescent="0.2">
      <c r="F3022" s="610"/>
      <c r="H3022" s="612"/>
      <c r="I3022" s="598"/>
      <c r="J3022" s="598"/>
      <c r="K3022" s="598"/>
      <c r="L3022" s="598"/>
      <c r="M3022" s="598"/>
      <c r="N3022" s="598"/>
      <c r="V3022" s="598"/>
      <c r="W3022" s="598"/>
    </row>
    <row r="3023" spans="6:23" x14ac:dyDescent="0.2">
      <c r="F3023" s="610"/>
      <c r="H3023" s="612"/>
      <c r="I3023" s="598"/>
      <c r="J3023" s="598"/>
      <c r="K3023" s="598"/>
      <c r="L3023" s="598"/>
      <c r="M3023" s="598"/>
      <c r="N3023" s="598"/>
      <c r="V3023" s="598"/>
      <c r="W3023" s="598"/>
    </row>
    <row r="3024" spans="6:23" x14ac:dyDescent="0.2">
      <c r="F3024" s="610"/>
      <c r="H3024" s="612"/>
      <c r="I3024" s="598"/>
      <c r="J3024" s="598"/>
      <c r="K3024" s="598"/>
      <c r="L3024" s="598"/>
      <c r="M3024" s="598"/>
      <c r="N3024" s="598"/>
      <c r="V3024" s="598"/>
      <c r="W3024" s="598"/>
    </row>
    <row r="3025" spans="6:23" x14ac:dyDescent="0.2">
      <c r="F3025" s="610"/>
      <c r="H3025" s="612"/>
      <c r="I3025" s="598"/>
      <c r="J3025" s="598"/>
      <c r="K3025" s="598"/>
      <c r="L3025" s="598"/>
      <c r="M3025" s="598"/>
      <c r="N3025" s="598"/>
      <c r="V3025" s="598"/>
      <c r="W3025" s="598"/>
    </row>
    <row r="3026" spans="6:23" x14ac:dyDescent="0.2">
      <c r="F3026" s="610"/>
      <c r="H3026" s="612"/>
      <c r="I3026" s="598"/>
      <c r="J3026" s="598"/>
      <c r="K3026" s="598"/>
      <c r="L3026" s="598"/>
      <c r="M3026" s="598"/>
      <c r="N3026" s="598"/>
      <c r="V3026" s="598"/>
      <c r="W3026" s="598"/>
    </row>
    <row r="3027" spans="6:23" x14ac:dyDescent="0.2">
      <c r="F3027" s="610"/>
      <c r="H3027" s="612"/>
      <c r="I3027" s="598"/>
      <c r="J3027" s="598"/>
      <c r="K3027" s="598"/>
      <c r="L3027" s="598"/>
      <c r="M3027" s="598"/>
      <c r="N3027" s="598"/>
      <c r="V3027" s="598"/>
      <c r="W3027" s="598"/>
    </row>
    <row r="3028" spans="6:23" x14ac:dyDescent="0.2">
      <c r="F3028" s="610"/>
      <c r="H3028" s="612"/>
      <c r="I3028" s="598"/>
      <c r="J3028" s="598"/>
      <c r="K3028" s="598"/>
      <c r="L3028" s="598"/>
      <c r="M3028" s="598"/>
      <c r="N3028" s="598"/>
      <c r="V3028" s="598"/>
      <c r="W3028" s="598"/>
    </row>
    <row r="3029" spans="6:23" x14ac:dyDescent="0.2">
      <c r="F3029" s="610"/>
      <c r="H3029" s="612"/>
      <c r="I3029" s="598"/>
      <c r="J3029" s="598"/>
      <c r="K3029" s="598"/>
      <c r="L3029" s="598"/>
      <c r="M3029" s="598"/>
      <c r="N3029" s="598"/>
      <c r="V3029" s="598"/>
      <c r="W3029" s="598"/>
    </row>
    <row r="3030" spans="6:23" x14ac:dyDescent="0.2">
      <c r="F3030" s="610"/>
      <c r="H3030" s="612"/>
      <c r="I3030" s="598"/>
      <c r="J3030" s="598"/>
      <c r="K3030" s="598"/>
      <c r="L3030" s="598"/>
      <c r="M3030" s="598"/>
      <c r="N3030" s="598"/>
      <c r="V3030" s="598"/>
      <c r="W3030" s="598"/>
    </row>
    <row r="3031" spans="6:23" x14ac:dyDescent="0.2">
      <c r="F3031" s="610"/>
      <c r="H3031" s="612"/>
      <c r="I3031" s="598"/>
      <c r="J3031" s="598"/>
      <c r="K3031" s="598"/>
      <c r="L3031" s="598"/>
      <c r="M3031" s="598"/>
      <c r="N3031" s="598"/>
      <c r="V3031" s="598"/>
      <c r="W3031" s="598"/>
    </row>
    <row r="3032" spans="6:23" x14ac:dyDescent="0.2">
      <c r="F3032" s="610"/>
      <c r="H3032" s="612"/>
      <c r="I3032" s="598"/>
      <c r="J3032" s="598"/>
      <c r="K3032" s="598"/>
      <c r="L3032" s="598"/>
      <c r="M3032" s="598"/>
      <c r="N3032" s="598"/>
      <c r="V3032" s="598"/>
      <c r="W3032" s="598"/>
    </row>
    <row r="3033" spans="6:23" x14ac:dyDescent="0.2">
      <c r="F3033" s="610"/>
      <c r="H3033" s="612"/>
      <c r="I3033" s="598"/>
      <c r="J3033" s="598"/>
      <c r="K3033" s="598"/>
      <c r="L3033" s="598"/>
      <c r="M3033" s="598"/>
      <c r="N3033" s="598"/>
      <c r="V3033" s="598"/>
      <c r="W3033" s="598"/>
    </row>
    <row r="3034" spans="6:23" x14ac:dyDescent="0.2">
      <c r="F3034" s="610"/>
      <c r="H3034" s="612"/>
      <c r="I3034" s="598"/>
      <c r="J3034" s="598"/>
      <c r="K3034" s="598"/>
      <c r="L3034" s="598"/>
      <c r="M3034" s="598"/>
      <c r="N3034" s="598"/>
      <c r="V3034" s="598"/>
      <c r="W3034" s="598"/>
    </row>
    <row r="3035" spans="6:23" x14ac:dyDescent="0.2">
      <c r="F3035" s="610"/>
      <c r="H3035" s="612"/>
      <c r="I3035" s="598"/>
      <c r="J3035" s="598"/>
      <c r="K3035" s="598"/>
      <c r="L3035" s="598"/>
      <c r="M3035" s="598"/>
      <c r="N3035" s="598"/>
      <c r="V3035" s="598"/>
      <c r="W3035" s="598"/>
    </row>
    <row r="3036" spans="6:23" x14ac:dyDescent="0.2">
      <c r="F3036" s="610"/>
      <c r="H3036" s="612"/>
      <c r="I3036" s="598"/>
      <c r="J3036" s="598"/>
      <c r="K3036" s="598"/>
      <c r="L3036" s="598"/>
      <c r="M3036" s="598"/>
      <c r="N3036" s="598"/>
      <c r="V3036" s="598"/>
      <c r="W3036" s="598"/>
    </row>
    <row r="3037" spans="6:23" x14ac:dyDescent="0.2">
      <c r="F3037" s="610"/>
      <c r="H3037" s="612"/>
      <c r="I3037" s="598"/>
      <c r="J3037" s="598"/>
      <c r="K3037" s="598"/>
      <c r="L3037" s="598"/>
      <c r="M3037" s="598"/>
      <c r="N3037" s="598"/>
      <c r="V3037" s="598"/>
      <c r="W3037" s="598"/>
    </row>
    <row r="3038" spans="6:23" x14ac:dyDescent="0.2">
      <c r="F3038" s="610"/>
      <c r="H3038" s="612"/>
      <c r="I3038" s="598"/>
      <c r="J3038" s="598"/>
      <c r="K3038" s="598"/>
      <c r="L3038" s="598"/>
      <c r="M3038" s="598"/>
      <c r="N3038" s="598"/>
      <c r="V3038" s="598"/>
      <c r="W3038" s="598"/>
    </row>
    <row r="3039" spans="6:23" x14ac:dyDescent="0.2">
      <c r="F3039" s="610"/>
      <c r="H3039" s="612"/>
      <c r="I3039" s="598"/>
      <c r="J3039" s="598"/>
      <c r="K3039" s="598"/>
      <c r="L3039" s="598"/>
      <c r="M3039" s="598"/>
      <c r="N3039" s="598"/>
      <c r="V3039" s="598"/>
      <c r="W3039" s="598"/>
    </row>
    <row r="3040" spans="6:23" x14ac:dyDescent="0.2">
      <c r="F3040" s="610"/>
      <c r="H3040" s="612"/>
      <c r="I3040" s="598"/>
      <c r="J3040" s="598"/>
      <c r="K3040" s="598"/>
      <c r="L3040" s="598"/>
      <c r="M3040" s="598"/>
      <c r="N3040" s="598"/>
      <c r="V3040" s="598"/>
      <c r="W3040" s="598"/>
    </row>
    <row r="3041" spans="6:23" x14ac:dyDescent="0.2">
      <c r="F3041" s="610"/>
      <c r="H3041" s="612"/>
      <c r="I3041" s="598"/>
      <c r="J3041" s="598"/>
      <c r="K3041" s="598"/>
      <c r="L3041" s="598"/>
      <c r="M3041" s="598"/>
      <c r="N3041" s="598"/>
      <c r="V3041" s="598"/>
      <c r="W3041" s="598"/>
    </row>
    <row r="3042" spans="6:23" x14ac:dyDescent="0.2">
      <c r="F3042" s="610"/>
      <c r="H3042" s="612"/>
      <c r="I3042" s="598"/>
      <c r="J3042" s="598"/>
      <c r="K3042" s="598"/>
      <c r="L3042" s="598"/>
      <c r="M3042" s="598"/>
      <c r="N3042" s="598"/>
      <c r="V3042" s="598"/>
      <c r="W3042" s="598"/>
    </row>
    <row r="3043" spans="6:23" x14ac:dyDescent="0.2">
      <c r="F3043" s="610"/>
      <c r="H3043" s="612"/>
      <c r="I3043" s="598"/>
      <c r="J3043" s="598"/>
      <c r="K3043" s="598"/>
      <c r="L3043" s="598"/>
      <c r="M3043" s="598"/>
      <c r="N3043" s="598"/>
      <c r="V3043" s="598"/>
      <c r="W3043" s="598"/>
    </row>
    <row r="3044" spans="6:23" x14ac:dyDescent="0.2">
      <c r="F3044" s="610"/>
      <c r="H3044" s="612"/>
      <c r="I3044" s="598"/>
      <c r="J3044" s="598"/>
      <c r="K3044" s="598"/>
      <c r="L3044" s="598"/>
      <c r="M3044" s="598"/>
      <c r="N3044" s="598"/>
      <c r="V3044" s="598"/>
      <c r="W3044" s="598"/>
    </row>
    <row r="3045" spans="6:23" x14ac:dyDescent="0.2">
      <c r="F3045" s="610"/>
      <c r="H3045" s="612"/>
      <c r="I3045" s="598"/>
      <c r="J3045" s="598"/>
      <c r="K3045" s="598"/>
      <c r="L3045" s="598"/>
      <c r="M3045" s="598"/>
      <c r="N3045" s="598"/>
      <c r="V3045" s="598"/>
      <c r="W3045" s="598"/>
    </row>
    <row r="3046" spans="6:23" x14ac:dyDescent="0.2">
      <c r="F3046" s="610"/>
      <c r="H3046" s="612"/>
      <c r="I3046" s="598"/>
      <c r="J3046" s="598"/>
      <c r="K3046" s="598"/>
      <c r="L3046" s="598"/>
      <c r="M3046" s="598"/>
      <c r="N3046" s="598"/>
      <c r="V3046" s="598"/>
      <c r="W3046" s="598"/>
    </row>
    <row r="3047" spans="6:23" x14ac:dyDescent="0.2">
      <c r="F3047" s="610"/>
      <c r="H3047" s="612"/>
      <c r="I3047" s="598"/>
      <c r="J3047" s="598"/>
      <c r="K3047" s="598"/>
      <c r="L3047" s="598"/>
      <c r="M3047" s="598"/>
      <c r="N3047" s="598"/>
      <c r="V3047" s="598"/>
      <c r="W3047" s="598"/>
    </row>
    <row r="3048" spans="6:23" x14ac:dyDescent="0.2">
      <c r="F3048" s="610"/>
      <c r="H3048" s="612"/>
      <c r="I3048" s="598"/>
      <c r="J3048" s="598"/>
      <c r="K3048" s="598"/>
      <c r="L3048" s="598"/>
      <c r="M3048" s="598"/>
      <c r="N3048" s="598"/>
      <c r="V3048" s="598"/>
      <c r="W3048" s="598"/>
    </row>
    <row r="3049" spans="6:23" x14ac:dyDescent="0.2">
      <c r="F3049" s="610"/>
      <c r="H3049" s="612"/>
      <c r="I3049" s="598"/>
      <c r="J3049" s="598"/>
      <c r="K3049" s="598"/>
      <c r="L3049" s="598"/>
      <c r="M3049" s="598"/>
      <c r="N3049" s="598"/>
      <c r="V3049" s="598"/>
      <c r="W3049" s="598"/>
    </row>
    <row r="3050" spans="6:23" x14ac:dyDescent="0.2">
      <c r="F3050" s="610"/>
      <c r="H3050" s="612"/>
      <c r="I3050" s="598"/>
      <c r="J3050" s="598"/>
      <c r="K3050" s="598"/>
      <c r="L3050" s="598"/>
      <c r="M3050" s="598"/>
      <c r="N3050" s="598"/>
      <c r="V3050" s="598"/>
      <c r="W3050" s="598"/>
    </row>
    <row r="3051" spans="6:23" x14ac:dyDescent="0.2">
      <c r="F3051" s="610"/>
      <c r="H3051" s="612"/>
      <c r="I3051" s="598"/>
      <c r="J3051" s="598"/>
      <c r="K3051" s="598"/>
      <c r="L3051" s="598"/>
      <c r="M3051" s="598"/>
      <c r="N3051" s="598"/>
      <c r="V3051" s="598"/>
      <c r="W3051" s="598"/>
    </row>
    <row r="3052" spans="6:23" x14ac:dyDescent="0.2">
      <c r="F3052" s="610"/>
      <c r="H3052" s="612"/>
      <c r="I3052" s="598"/>
      <c r="J3052" s="598"/>
      <c r="K3052" s="598"/>
      <c r="L3052" s="598"/>
      <c r="M3052" s="598"/>
      <c r="N3052" s="598"/>
      <c r="V3052" s="598"/>
      <c r="W3052" s="598"/>
    </row>
    <row r="3053" spans="6:23" x14ac:dyDescent="0.2">
      <c r="F3053" s="610"/>
      <c r="H3053" s="612"/>
      <c r="I3053" s="598"/>
      <c r="J3053" s="598"/>
      <c r="K3053" s="598"/>
      <c r="L3053" s="598"/>
      <c r="M3053" s="598"/>
      <c r="N3053" s="598"/>
      <c r="V3053" s="598"/>
      <c r="W3053" s="598"/>
    </row>
    <row r="3054" spans="6:23" x14ac:dyDescent="0.2">
      <c r="F3054" s="610"/>
      <c r="H3054" s="612"/>
      <c r="I3054" s="598"/>
      <c r="J3054" s="598"/>
      <c r="K3054" s="598"/>
      <c r="L3054" s="598"/>
      <c r="M3054" s="598"/>
      <c r="N3054" s="598"/>
      <c r="V3054" s="598"/>
      <c r="W3054" s="598"/>
    </row>
    <row r="3055" spans="6:23" x14ac:dyDescent="0.2">
      <c r="F3055" s="610"/>
      <c r="H3055" s="612"/>
      <c r="I3055" s="598"/>
      <c r="J3055" s="598"/>
      <c r="K3055" s="598"/>
      <c r="L3055" s="598"/>
      <c r="M3055" s="598"/>
      <c r="N3055" s="598"/>
      <c r="V3055" s="598"/>
      <c r="W3055" s="598"/>
    </row>
    <row r="3056" spans="6:23" x14ac:dyDescent="0.2">
      <c r="F3056" s="610"/>
      <c r="H3056" s="612"/>
      <c r="I3056" s="598"/>
      <c r="J3056" s="598"/>
      <c r="K3056" s="598"/>
      <c r="L3056" s="598"/>
      <c r="M3056" s="598"/>
      <c r="N3056" s="598"/>
      <c r="V3056" s="598"/>
      <c r="W3056" s="598"/>
    </row>
    <row r="3057" spans="6:23" x14ac:dyDescent="0.2">
      <c r="F3057" s="610"/>
      <c r="H3057" s="612"/>
      <c r="I3057" s="598"/>
      <c r="J3057" s="598"/>
      <c r="K3057" s="598"/>
      <c r="L3057" s="598"/>
      <c r="M3057" s="598"/>
      <c r="N3057" s="598"/>
      <c r="V3057" s="598"/>
      <c r="W3057" s="598"/>
    </row>
    <row r="3058" spans="6:23" x14ac:dyDescent="0.2">
      <c r="F3058" s="610"/>
      <c r="H3058" s="612"/>
      <c r="I3058" s="598"/>
      <c r="J3058" s="598"/>
      <c r="K3058" s="598"/>
      <c r="L3058" s="598"/>
      <c r="M3058" s="598"/>
      <c r="N3058" s="598"/>
      <c r="V3058" s="598"/>
      <c r="W3058" s="598"/>
    </row>
    <row r="3059" spans="6:23" x14ac:dyDescent="0.2">
      <c r="F3059" s="610"/>
      <c r="H3059" s="612"/>
      <c r="I3059" s="598"/>
      <c r="J3059" s="598"/>
      <c r="K3059" s="598"/>
      <c r="L3059" s="598"/>
      <c r="M3059" s="598"/>
      <c r="N3059" s="598"/>
      <c r="V3059" s="598"/>
      <c r="W3059" s="598"/>
    </row>
    <row r="3060" spans="6:23" x14ac:dyDescent="0.2">
      <c r="F3060" s="610"/>
      <c r="H3060" s="612"/>
      <c r="I3060" s="598"/>
      <c r="J3060" s="598"/>
      <c r="K3060" s="598"/>
      <c r="L3060" s="598"/>
      <c r="M3060" s="598"/>
      <c r="N3060" s="598"/>
      <c r="V3060" s="598"/>
      <c r="W3060" s="598"/>
    </row>
    <row r="3061" spans="6:23" x14ac:dyDescent="0.2">
      <c r="F3061" s="610"/>
      <c r="H3061" s="612"/>
      <c r="I3061" s="598"/>
      <c r="J3061" s="598"/>
      <c r="K3061" s="598"/>
      <c r="L3061" s="598"/>
      <c r="M3061" s="598"/>
      <c r="N3061" s="598"/>
      <c r="V3061" s="598"/>
      <c r="W3061" s="598"/>
    </row>
    <row r="3062" spans="6:23" x14ac:dyDescent="0.2">
      <c r="F3062" s="610"/>
      <c r="H3062" s="612"/>
      <c r="I3062" s="598"/>
      <c r="J3062" s="598"/>
      <c r="K3062" s="598"/>
      <c r="L3062" s="598"/>
      <c r="M3062" s="598"/>
      <c r="N3062" s="598"/>
      <c r="V3062" s="598"/>
      <c r="W3062" s="598"/>
    </row>
    <row r="3063" spans="6:23" x14ac:dyDescent="0.2">
      <c r="F3063" s="610"/>
      <c r="H3063" s="612"/>
      <c r="I3063" s="598"/>
      <c r="J3063" s="598"/>
      <c r="K3063" s="598"/>
      <c r="L3063" s="598"/>
      <c r="M3063" s="598"/>
      <c r="N3063" s="598"/>
      <c r="V3063" s="598"/>
      <c r="W3063" s="598"/>
    </row>
    <row r="3064" spans="6:23" x14ac:dyDescent="0.2">
      <c r="F3064" s="610"/>
      <c r="H3064" s="612"/>
      <c r="I3064" s="598"/>
      <c r="J3064" s="598"/>
      <c r="K3064" s="598"/>
      <c r="L3064" s="598"/>
      <c r="M3064" s="598"/>
      <c r="N3064" s="598"/>
      <c r="V3064" s="598"/>
      <c r="W3064" s="598"/>
    </row>
    <row r="3065" spans="6:23" x14ac:dyDescent="0.2">
      <c r="F3065" s="610"/>
      <c r="H3065" s="612"/>
      <c r="I3065" s="598"/>
      <c r="J3065" s="598"/>
      <c r="K3065" s="598"/>
      <c r="L3065" s="598"/>
      <c r="M3065" s="598"/>
      <c r="N3065" s="598"/>
      <c r="V3065" s="598"/>
      <c r="W3065" s="598"/>
    </row>
    <row r="3066" spans="6:23" x14ac:dyDescent="0.2">
      <c r="F3066" s="610"/>
      <c r="H3066" s="612"/>
      <c r="I3066" s="598"/>
      <c r="J3066" s="598"/>
      <c r="K3066" s="598"/>
      <c r="L3066" s="598"/>
      <c r="M3066" s="598"/>
      <c r="N3066" s="598"/>
      <c r="V3066" s="598"/>
      <c r="W3066" s="598"/>
    </row>
    <row r="3067" spans="6:23" x14ac:dyDescent="0.2">
      <c r="F3067" s="610"/>
      <c r="H3067" s="612"/>
      <c r="I3067" s="598"/>
      <c r="J3067" s="598"/>
      <c r="K3067" s="598"/>
      <c r="L3067" s="598"/>
      <c r="M3067" s="598"/>
      <c r="N3067" s="598"/>
      <c r="V3067" s="598"/>
      <c r="W3067" s="598"/>
    </row>
    <row r="3068" spans="6:23" x14ac:dyDescent="0.2">
      <c r="F3068" s="610"/>
      <c r="H3068" s="612"/>
      <c r="I3068" s="598"/>
      <c r="J3068" s="598"/>
      <c r="K3068" s="598"/>
      <c r="L3068" s="598"/>
      <c r="M3068" s="598"/>
      <c r="N3068" s="598"/>
      <c r="V3068" s="598"/>
      <c r="W3068" s="598"/>
    </row>
    <row r="3069" spans="6:23" x14ac:dyDescent="0.2">
      <c r="F3069" s="610"/>
      <c r="H3069" s="612"/>
      <c r="I3069" s="598"/>
      <c r="J3069" s="598"/>
      <c r="K3069" s="598"/>
      <c r="L3069" s="598"/>
      <c r="M3069" s="598"/>
      <c r="N3069" s="598"/>
      <c r="V3069" s="598"/>
      <c r="W3069" s="598"/>
    </row>
    <row r="3070" spans="6:23" x14ac:dyDescent="0.2">
      <c r="F3070" s="610"/>
      <c r="H3070" s="612"/>
      <c r="I3070" s="598"/>
      <c r="J3070" s="598"/>
      <c r="K3070" s="598"/>
      <c r="L3070" s="598"/>
      <c r="M3070" s="598"/>
      <c r="N3070" s="598"/>
      <c r="V3070" s="598"/>
      <c r="W3070" s="598"/>
    </row>
    <row r="3071" spans="6:23" x14ac:dyDescent="0.2">
      <c r="F3071" s="610"/>
      <c r="H3071" s="612"/>
      <c r="I3071" s="598"/>
      <c r="J3071" s="598"/>
      <c r="K3071" s="598"/>
      <c r="L3071" s="598"/>
      <c r="M3071" s="598"/>
      <c r="N3071" s="598"/>
      <c r="V3071" s="598"/>
      <c r="W3071" s="598"/>
    </row>
    <row r="3072" spans="6:23" x14ac:dyDescent="0.2">
      <c r="F3072" s="610"/>
      <c r="H3072" s="612"/>
      <c r="I3072" s="598"/>
      <c r="J3072" s="598"/>
      <c r="K3072" s="598"/>
      <c r="L3072" s="598"/>
      <c r="M3072" s="598"/>
      <c r="N3072" s="598"/>
      <c r="V3072" s="598"/>
      <c r="W3072" s="598"/>
    </row>
    <row r="3073" spans="6:23" x14ac:dyDescent="0.2">
      <c r="F3073" s="610"/>
      <c r="H3073" s="612"/>
      <c r="I3073" s="598"/>
      <c r="J3073" s="598"/>
      <c r="K3073" s="598"/>
      <c r="L3073" s="598"/>
      <c r="M3073" s="598"/>
      <c r="N3073" s="598"/>
      <c r="V3073" s="598"/>
      <c r="W3073" s="598"/>
    </row>
    <row r="3074" spans="6:23" x14ac:dyDescent="0.2">
      <c r="F3074" s="610"/>
      <c r="H3074" s="612"/>
      <c r="I3074" s="598"/>
      <c r="J3074" s="598"/>
      <c r="K3074" s="598"/>
      <c r="L3074" s="598"/>
      <c r="M3074" s="598"/>
      <c r="N3074" s="598"/>
      <c r="V3074" s="598"/>
      <c r="W3074" s="598"/>
    </row>
    <row r="3075" spans="6:23" x14ac:dyDescent="0.2">
      <c r="F3075" s="610"/>
      <c r="H3075" s="612"/>
      <c r="I3075" s="598"/>
      <c r="J3075" s="598"/>
      <c r="K3075" s="598"/>
      <c r="L3075" s="598"/>
      <c r="M3075" s="598"/>
      <c r="N3075" s="598"/>
      <c r="V3075" s="598"/>
      <c r="W3075" s="598"/>
    </row>
    <row r="3076" spans="6:23" x14ac:dyDescent="0.2">
      <c r="F3076" s="610"/>
      <c r="H3076" s="612"/>
      <c r="I3076" s="598"/>
      <c r="J3076" s="598"/>
      <c r="K3076" s="598"/>
      <c r="L3076" s="598"/>
      <c r="M3076" s="598"/>
      <c r="N3076" s="598"/>
      <c r="V3076" s="598"/>
      <c r="W3076" s="598"/>
    </row>
    <row r="3077" spans="6:23" x14ac:dyDescent="0.2">
      <c r="F3077" s="610"/>
      <c r="H3077" s="612"/>
      <c r="I3077" s="598"/>
      <c r="J3077" s="598"/>
      <c r="K3077" s="598"/>
      <c r="L3077" s="598"/>
      <c r="M3077" s="598"/>
      <c r="N3077" s="598"/>
      <c r="V3077" s="598"/>
      <c r="W3077" s="598"/>
    </row>
    <row r="3078" spans="6:23" x14ac:dyDescent="0.2">
      <c r="F3078" s="610"/>
      <c r="H3078" s="612"/>
      <c r="I3078" s="598"/>
      <c r="J3078" s="598"/>
      <c r="K3078" s="598"/>
      <c r="L3078" s="598"/>
      <c r="M3078" s="598"/>
      <c r="N3078" s="598"/>
      <c r="V3078" s="598"/>
      <c r="W3078" s="598"/>
    </row>
    <row r="3079" spans="6:23" x14ac:dyDescent="0.2">
      <c r="F3079" s="610"/>
      <c r="H3079" s="612"/>
      <c r="I3079" s="598"/>
      <c r="J3079" s="598"/>
      <c r="K3079" s="598"/>
      <c r="L3079" s="598"/>
      <c r="M3079" s="598"/>
      <c r="N3079" s="598"/>
      <c r="V3079" s="598"/>
      <c r="W3079" s="598"/>
    </row>
    <row r="3080" spans="6:23" x14ac:dyDescent="0.2">
      <c r="F3080" s="610"/>
      <c r="H3080" s="612"/>
      <c r="I3080" s="598"/>
      <c r="J3080" s="598"/>
      <c r="K3080" s="598"/>
      <c r="L3080" s="598"/>
      <c r="M3080" s="598"/>
      <c r="N3080" s="598"/>
      <c r="V3080" s="598"/>
      <c r="W3080" s="598"/>
    </row>
    <row r="3081" spans="6:23" x14ac:dyDescent="0.2">
      <c r="F3081" s="610"/>
      <c r="H3081" s="612"/>
      <c r="I3081" s="598"/>
      <c r="J3081" s="598"/>
      <c r="K3081" s="598"/>
      <c r="L3081" s="598"/>
      <c r="M3081" s="598"/>
      <c r="N3081" s="598"/>
      <c r="V3081" s="598"/>
      <c r="W3081" s="598"/>
    </row>
    <row r="3082" spans="6:23" x14ac:dyDescent="0.2">
      <c r="F3082" s="610"/>
      <c r="H3082" s="612"/>
      <c r="I3082" s="598"/>
      <c r="J3082" s="598"/>
      <c r="K3082" s="598"/>
      <c r="L3082" s="598"/>
      <c r="M3082" s="598"/>
      <c r="N3082" s="598"/>
      <c r="V3082" s="598"/>
      <c r="W3082" s="598"/>
    </row>
    <row r="3083" spans="6:23" x14ac:dyDescent="0.2">
      <c r="F3083" s="610"/>
      <c r="H3083" s="612"/>
      <c r="I3083" s="598"/>
      <c r="J3083" s="598"/>
      <c r="K3083" s="598"/>
      <c r="L3083" s="598"/>
      <c r="M3083" s="598"/>
      <c r="N3083" s="598"/>
      <c r="V3083" s="598"/>
      <c r="W3083" s="598"/>
    </row>
    <row r="3084" spans="6:23" x14ac:dyDescent="0.2">
      <c r="F3084" s="610"/>
      <c r="H3084" s="612"/>
      <c r="I3084" s="598"/>
      <c r="J3084" s="598"/>
      <c r="K3084" s="598"/>
      <c r="L3084" s="598"/>
      <c r="M3084" s="598"/>
      <c r="N3084" s="598"/>
      <c r="V3084" s="598"/>
      <c r="W3084" s="598"/>
    </row>
    <row r="3085" spans="6:23" x14ac:dyDescent="0.2">
      <c r="F3085" s="610"/>
      <c r="H3085" s="612"/>
      <c r="I3085" s="598"/>
      <c r="J3085" s="598"/>
      <c r="K3085" s="598"/>
      <c r="L3085" s="598"/>
      <c r="M3085" s="598"/>
      <c r="N3085" s="598"/>
      <c r="V3085" s="598"/>
      <c r="W3085" s="598"/>
    </row>
    <row r="3086" spans="6:23" x14ac:dyDescent="0.2">
      <c r="F3086" s="610"/>
      <c r="H3086" s="612"/>
      <c r="I3086" s="598"/>
      <c r="J3086" s="598"/>
      <c r="K3086" s="598"/>
      <c r="L3086" s="598"/>
      <c r="M3086" s="598"/>
      <c r="N3086" s="598"/>
      <c r="V3086" s="598"/>
      <c r="W3086" s="598"/>
    </row>
    <row r="3087" spans="6:23" x14ac:dyDescent="0.2">
      <c r="F3087" s="610"/>
      <c r="H3087" s="612"/>
      <c r="I3087" s="598"/>
      <c r="J3087" s="598"/>
      <c r="K3087" s="598"/>
      <c r="L3087" s="598"/>
      <c r="M3087" s="598"/>
      <c r="N3087" s="598"/>
      <c r="V3087" s="598"/>
      <c r="W3087" s="598"/>
    </row>
    <row r="3088" spans="6:23" x14ac:dyDescent="0.2">
      <c r="F3088" s="610"/>
      <c r="H3088" s="612"/>
      <c r="I3088" s="598"/>
      <c r="J3088" s="598"/>
      <c r="K3088" s="598"/>
      <c r="L3088" s="598"/>
      <c r="M3088" s="598"/>
      <c r="N3088" s="598"/>
      <c r="V3088" s="598"/>
      <c r="W3088" s="598"/>
    </row>
    <row r="3089" spans="6:23" x14ac:dyDescent="0.2">
      <c r="F3089" s="610"/>
      <c r="H3089" s="612"/>
      <c r="I3089" s="598"/>
      <c r="J3089" s="598"/>
      <c r="K3089" s="598"/>
      <c r="L3089" s="598"/>
      <c r="M3089" s="598"/>
      <c r="N3089" s="598"/>
      <c r="V3089" s="598"/>
      <c r="W3089" s="598"/>
    </row>
    <row r="3090" spans="6:23" x14ac:dyDescent="0.2">
      <c r="F3090" s="610"/>
      <c r="H3090" s="612"/>
      <c r="I3090" s="598"/>
      <c r="J3090" s="598"/>
      <c r="K3090" s="598"/>
      <c r="L3090" s="598"/>
      <c r="M3090" s="598"/>
      <c r="N3090" s="598"/>
      <c r="V3090" s="598"/>
      <c r="W3090" s="598"/>
    </row>
    <row r="3091" spans="6:23" x14ac:dyDescent="0.2">
      <c r="F3091" s="610"/>
      <c r="H3091" s="612"/>
      <c r="I3091" s="598"/>
      <c r="J3091" s="598"/>
      <c r="K3091" s="598"/>
      <c r="L3091" s="598"/>
      <c r="M3091" s="598"/>
      <c r="N3091" s="598"/>
      <c r="V3091" s="598"/>
      <c r="W3091" s="598"/>
    </row>
    <row r="3092" spans="6:23" x14ac:dyDescent="0.2">
      <c r="F3092" s="610"/>
      <c r="H3092" s="612"/>
      <c r="I3092" s="598"/>
      <c r="J3092" s="598"/>
      <c r="K3092" s="598"/>
      <c r="L3092" s="598"/>
      <c r="M3092" s="598"/>
      <c r="N3092" s="598"/>
      <c r="V3092" s="598"/>
      <c r="W3092" s="598"/>
    </row>
    <row r="3093" spans="6:23" x14ac:dyDescent="0.2">
      <c r="F3093" s="610"/>
      <c r="H3093" s="612"/>
      <c r="I3093" s="598"/>
      <c r="J3093" s="598"/>
      <c r="K3093" s="598"/>
      <c r="L3093" s="598"/>
      <c r="M3093" s="598"/>
      <c r="N3093" s="598"/>
      <c r="V3093" s="598"/>
      <c r="W3093" s="598"/>
    </row>
    <row r="3094" spans="6:23" x14ac:dyDescent="0.2">
      <c r="F3094" s="610"/>
      <c r="H3094" s="612"/>
      <c r="I3094" s="598"/>
      <c r="J3094" s="598"/>
      <c r="K3094" s="598"/>
      <c r="L3094" s="598"/>
      <c r="M3094" s="598"/>
      <c r="N3094" s="598"/>
      <c r="V3094" s="598"/>
      <c r="W3094" s="598"/>
    </row>
    <row r="3095" spans="6:23" x14ac:dyDescent="0.2">
      <c r="F3095" s="610"/>
      <c r="H3095" s="612"/>
      <c r="I3095" s="598"/>
      <c r="J3095" s="598"/>
      <c r="K3095" s="598"/>
      <c r="L3095" s="598"/>
      <c r="M3095" s="598"/>
      <c r="N3095" s="598"/>
      <c r="V3095" s="598"/>
      <c r="W3095" s="598"/>
    </row>
    <row r="3096" spans="6:23" x14ac:dyDescent="0.2">
      <c r="F3096" s="610"/>
      <c r="H3096" s="612"/>
      <c r="I3096" s="598"/>
      <c r="J3096" s="598"/>
      <c r="K3096" s="598"/>
      <c r="L3096" s="598"/>
      <c r="M3096" s="598"/>
      <c r="N3096" s="598"/>
      <c r="V3096" s="598"/>
      <c r="W3096" s="598"/>
    </row>
    <row r="3097" spans="6:23" x14ac:dyDescent="0.2">
      <c r="F3097" s="610"/>
      <c r="H3097" s="612"/>
      <c r="I3097" s="598"/>
      <c r="J3097" s="598"/>
      <c r="K3097" s="598"/>
      <c r="L3097" s="598"/>
      <c r="M3097" s="598"/>
      <c r="N3097" s="598"/>
      <c r="V3097" s="598"/>
      <c r="W3097" s="598"/>
    </row>
    <row r="3098" spans="6:23" x14ac:dyDescent="0.2">
      <c r="F3098" s="610"/>
      <c r="H3098" s="612"/>
      <c r="I3098" s="598"/>
      <c r="J3098" s="598"/>
      <c r="K3098" s="598"/>
      <c r="L3098" s="598"/>
      <c r="M3098" s="598"/>
      <c r="N3098" s="598"/>
      <c r="V3098" s="598"/>
      <c r="W3098" s="598"/>
    </row>
    <row r="3099" spans="6:23" x14ac:dyDescent="0.2">
      <c r="F3099" s="610"/>
      <c r="H3099" s="612"/>
      <c r="I3099" s="598"/>
      <c r="J3099" s="598"/>
      <c r="K3099" s="598"/>
      <c r="L3099" s="598"/>
      <c r="M3099" s="598"/>
      <c r="N3099" s="598"/>
      <c r="V3099" s="598"/>
      <c r="W3099" s="598"/>
    </row>
    <row r="3100" spans="6:23" x14ac:dyDescent="0.2">
      <c r="F3100" s="610"/>
      <c r="H3100" s="612"/>
      <c r="I3100" s="598"/>
      <c r="J3100" s="598"/>
      <c r="K3100" s="598"/>
      <c r="L3100" s="598"/>
      <c r="M3100" s="598"/>
      <c r="N3100" s="598"/>
      <c r="V3100" s="598"/>
      <c r="W3100" s="598"/>
    </row>
    <row r="3101" spans="6:23" x14ac:dyDescent="0.2">
      <c r="F3101" s="610"/>
      <c r="H3101" s="612"/>
      <c r="I3101" s="598"/>
      <c r="J3101" s="598"/>
      <c r="K3101" s="598"/>
      <c r="L3101" s="598"/>
      <c r="M3101" s="598"/>
      <c r="N3101" s="598"/>
      <c r="V3101" s="598"/>
      <c r="W3101" s="598"/>
    </row>
    <row r="3102" spans="6:23" x14ac:dyDescent="0.2">
      <c r="F3102" s="610"/>
      <c r="H3102" s="612"/>
      <c r="I3102" s="598"/>
      <c r="J3102" s="598"/>
      <c r="K3102" s="598"/>
      <c r="L3102" s="598"/>
      <c r="M3102" s="598"/>
      <c r="N3102" s="598"/>
      <c r="V3102" s="598"/>
      <c r="W3102" s="598"/>
    </row>
    <row r="3103" spans="6:23" x14ac:dyDescent="0.2">
      <c r="F3103" s="610"/>
      <c r="H3103" s="612"/>
      <c r="I3103" s="598"/>
      <c r="J3103" s="598"/>
      <c r="K3103" s="598"/>
      <c r="L3103" s="598"/>
      <c r="M3103" s="598"/>
      <c r="N3103" s="598"/>
      <c r="V3103" s="598"/>
      <c r="W3103" s="598"/>
    </row>
    <row r="3104" spans="6:23" x14ac:dyDescent="0.2">
      <c r="F3104" s="610"/>
      <c r="H3104" s="612"/>
      <c r="I3104" s="598"/>
      <c r="J3104" s="598"/>
      <c r="K3104" s="598"/>
      <c r="L3104" s="598"/>
      <c r="M3104" s="598"/>
      <c r="N3104" s="598"/>
      <c r="V3104" s="598"/>
      <c r="W3104" s="598"/>
    </row>
    <row r="3105" spans="6:23" x14ac:dyDescent="0.2">
      <c r="F3105" s="610"/>
      <c r="H3105" s="612"/>
      <c r="I3105" s="598"/>
      <c r="J3105" s="598"/>
      <c r="K3105" s="598"/>
      <c r="L3105" s="598"/>
      <c r="M3105" s="598"/>
      <c r="N3105" s="598"/>
      <c r="V3105" s="598"/>
      <c r="W3105" s="598"/>
    </row>
    <row r="3106" spans="6:23" x14ac:dyDescent="0.2">
      <c r="F3106" s="610"/>
      <c r="H3106" s="612"/>
      <c r="I3106" s="598"/>
      <c r="J3106" s="598"/>
      <c r="K3106" s="598"/>
      <c r="L3106" s="598"/>
      <c r="M3106" s="598"/>
      <c r="N3106" s="598"/>
      <c r="V3106" s="598"/>
      <c r="W3106" s="598"/>
    </row>
    <row r="3107" spans="6:23" x14ac:dyDescent="0.2">
      <c r="F3107" s="610"/>
      <c r="H3107" s="612"/>
      <c r="I3107" s="598"/>
      <c r="J3107" s="598"/>
      <c r="K3107" s="598"/>
      <c r="L3107" s="598"/>
      <c r="M3107" s="598"/>
      <c r="N3107" s="598"/>
      <c r="V3107" s="598"/>
      <c r="W3107" s="598"/>
    </row>
    <row r="3108" spans="6:23" x14ac:dyDescent="0.2">
      <c r="F3108" s="610"/>
      <c r="H3108" s="612"/>
      <c r="I3108" s="598"/>
      <c r="J3108" s="598"/>
      <c r="K3108" s="598"/>
      <c r="L3108" s="598"/>
      <c r="M3108" s="598"/>
      <c r="N3108" s="598"/>
      <c r="V3108" s="598"/>
      <c r="W3108" s="598"/>
    </row>
    <row r="3109" spans="6:23" x14ac:dyDescent="0.2">
      <c r="F3109" s="610"/>
      <c r="H3109" s="612"/>
      <c r="I3109" s="598"/>
      <c r="J3109" s="598"/>
      <c r="K3109" s="598"/>
      <c r="L3109" s="598"/>
      <c r="M3109" s="598"/>
      <c r="N3109" s="598"/>
      <c r="V3109" s="598"/>
      <c r="W3109" s="598"/>
    </row>
    <row r="3110" spans="6:23" x14ac:dyDescent="0.2">
      <c r="F3110" s="610"/>
      <c r="H3110" s="612"/>
      <c r="I3110" s="598"/>
      <c r="J3110" s="598"/>
      <c r="K3110" s="598"/>
      <c r="L3110" s="598"/>
      <c r="M3110" s="598"/>
      <c r="N3110" s="598"/>
      <c r="V3110" s="598"/>
      <c r="W3110" s="598"/>
    </row>
    <row r="3111" spans="6:23" x14ac:dyDescent="0.2">
      <c r="F3111" s="610"/>
      <c r="H3111" s="612"/>
      <c r="I3111" s="598"/>
      <c r="J3111" s="598"/>
      <c r="K3111" s="598"/>
      <c r="L3111" s="598"/>
      <c r="M3111" s="598"/>
      <c r="N3111" s="598"/>
      <c r="V3111" s="598"/>
      <c r="W3111" s="598"/>
    </row>
    <row r="3112" spans="6:23" x14ac:dyDescent="0.2">
      <c r="F3112" s="610"/>
      <c r="H3112" s="612"/>
      <c r="I3112" s="598"/>
      <c r="J3112" s="598"/>
      <c r="K3112" s="598"/>
      <c r="L3112" s="598"/>
      <c r="M3112" s="598"/>
      <c r="N3112" s="598"/>
      <c r="V3112" s="598"/>
      <c r="W3112" s="598"/>
    </row>
    <row r="3113" spans="6:23" x14ac:dyDescent="0.2">
      <c r="F3113" s="610"/>
      <c r="H3113" s="612"/>
      <c r="I3113" s="598"/>
      <c r="J3113" s="598"/>
      <c r="K3113" s="598"/>
      <c r="L3113" s="598"/>
      <c r="M3113" s="598"/>
      <c r="N3113" s="598"/>
      <c r="V3113" s="598"/>
      <c r="W3113" s="598"/>
    </row>
    <row r="3114" spans="6:23" x14ac:dyDescent="0.2">
      <c r="F3114" s="610"/>
      <c r="H3114" s="612"/>
      <c r="I3114" s="598"/>
      <c r="J3114" s="598"/>
      <c r="K3114" s="598"/>
      <c r="L3114" s="598"/>
      <c r="M3114" s="598"/>
      <c r="N3114" s="598"/>
      <c r="V3114" s="598"/>
      <c r="W3114" s="598"/>
    </row>
    <row r="3115" spans="6:23" x14ac:dyDescent="0.2">
      <c r="F3115" s="610"/>
      <c r="H3115" s="612"/>
      <c r="I3115" s="598"/>
      <c r="J3115" s="598"/>
      <c r="K3115" s="598"/>
      <c r="L3115" s="598"/>
      <c r="M3115" s="598"/>
      <c r="N3115" s="598"/>
      <c r="V3115" s="598"/>
      <c r="W3115" s="598"/>
    </row>
    <row r="3116" spans="6:23" x14ac:dyDescent="0.2">
      <c r="F3116" s="610"/>
      <c r="H3116" s="612"/>
      <c r="I3116" s="598"/>
      <c r="J3116" s="598"/>
      <c r="K3116" s="598"/>
      <c r="L3116" s="598"/>
      <c r="M3116" s="598"/>
      <c r="N3116" s="598"/>
      <c r="V3116" s="598"/>
      <c r="W3116" s="598"/>
    </row>
    <row r="3117" spans="6:23" x14ac:dyDescent="0.2">
      <c r="F3117" s="610"/>
      <c r="H3117" s="612"/>
      <c r="I3117" s="598"/>
      <c r="J3117" s="598"/>
      <c r="K3117" s="598"/>
      <c r="L3117" s="598"/>
      <c r="M3117" s="598"/>
      <c r="N3117" s="598"/>
      <c r="V3117" s="598"/>
      <c r="W3117" s="598"/>
    </row>
    <row r="3118" spans="6:23" x14ac:dyDescent="0.2">
      <c r="F3118" s="610"/>
      <c r="H3118" s="612"/>
      <c r="I3118" s="598"/>
      <c r="J3118" s="598"/>
      <c r="K3118" s="598"/>
      <c r="L3118" s="598"/>
      <c r="M3118" s="598"/>
      <c r="N3118" s="598"/>
      <c r="V3118" s="598"/>
      <c r="W3118" s="598"/>
    </row>
    <row r="3119" spans="6:23" x14ac:dyDescent="0.2">
      <c r="F3119" s="610"/>
      <c r="H3119" s="612"/>
      <c r="I3119" s="598"/>
      <c r="J3119" s="598"/>
      <c r="K3119" s="598"/>
      <c r="L3119" s="598"/>
      <c r="M3119" s="598"/>
      <c r="N3119" s="598"/>
      <c r="V3119" s="598"/>
      <c r="W3119" s="598"/>
    </row>
    <row r="3120" spans="6:23" x14ac:dyDescent="0.2">
      <c r="F3120" s="610"/>
      <c r="H3120" s="612"/>
      <c r="I3120" s="598"/>
      <c r="J3120" s="598"/>
      <c r="K3120" s="598"/>
      <c r="L3120" s="598"/>
      <c r="M3120" s="598"/>
      <c r="N3120" s="598"/>
      <c r="V3120" s="598"/>
      <c r="W3120" s="598"/>
    </row>
    <row r="3121" spans="6:23" x14ac:dyDescent="0.2">
      <c r="F3121" s="610"/>
      <c r="H3121" s="612"/>
      <c r="I3121" s="598"/>
      <c r="J3121" s="598"/>
      <c r="K3121" s="598"/>
      <c r="L3121" s="598"/>
      <c r="M3121" s="598"/>
      <c r="N3121" s="598"/>
      <c r="V3121" s="598"/>
      <c r="W3121" s="598"/>
    </row>
    <row r="3122" spans="6:23" x14ac:dyDescent="0.2">
      <c r="F3122" s="610"/>
      <c r="H3122" s="612"/>
      <c r="I3122" s="598"/>
      <c r="J3122" s="598"/>
      <c r="K3122" s="598"/>
      <c r="L3122" s="598"/>
      <c r="M3122" s="598"/>
      <c r="N3122" s="598"/>
      <c r="V3122" s="598"/>
      <c r="W3122" s="598"/>
    </row>
    <row r="3123" spans="6:23" x14ac:dyDescent="0.2">
      <c r="F3123" s="610"/>
      <c r="H3123" s="612"/>
      <c r="I3123" s="598"/>
      <c r="J3123" s="598"/>
      <c r="K3123" s="598"/>
      <c r="L3123" s="598"/>
      <c r="M3123" s="598"/>
      <c r="N3123" s="598"/>
      <c r="V3123" s="598"/>
      <c r="W3123" s="598"/>
    </row>
    <row r="3124" spans="6:23" x14ac:dyDescent="0.2">
      <c r="F3124" s="610"/>
      <c r="H3124" s="612"/>
      <c r="I3124" s="598"/>
      <c r="J3124" s="598"/>
      <c r="K3124" s="598"/>
      <c r="L3124" s="598"/>
      <c r="M3124" s="598"/>
      <c r="N3124" s="598"/>
      <c r="V3124" s="598"/>
      <c r="W3124" s="598"/>
    </row>
    <row r="3125" spans="6:23" x14ac:dyDescent="0.2">
      <c r="F3125" s="610"/>
      <c r="H3125" s="612"/>
      <c r="I3125" s="598"/>
      <c r="J3125" s="598"/>
      <c r="K3125" s="598"/>
      <c r="L3125" s="598"/>
      <c r="M3125" s="598"/>
      <c r="N3125" s="598"/>
      <c r="V3125" s="598"/>
      <c r="W3125" s="598"/>
    </row>
    <row r="3126" spans="6:23" x14ac:dyDescent="0.2">
      <c r="F3126" s="610"/>
      <c r="H3126" s="612"/>
      <c r="I3126" s="598"/>
      <c r="J3126" s="598"/>
      <c r="K3126" s="598"/>
      <c r="L3126" s="598"/>
      <c r="M3126" s="598"/>
      <c r="N3126" s="598"/>
      <c r="V3126" s="598"/>
      <c r="W3126" s="598"/>
    </row>
    <row r="3127" spans="6:23" x14ac:dyDescent="0.2">
      <c r="F3127" s="610"/>
      <c r="H3127" s="612"/>
      <c r="I3127" s="598"/>
      <c r="J3127" s="598"/>
      <c r="K3127" s="598"/>
      <c r="L3127" s="598"/>
      <c r="M3127" s="598"/>
      <c r="N3127" s="598"/>
      <c r="V3127" s="598"/>
      <c r="W3127" s="598"/>
    </row>
    <row r="3128" spans="6:23" x14ac:dyDescent="0.2">
      <c r="F3128" s="610"/>
      <c r="H3128" s="612"/>
      <c r="I3128" s="598"/>
      <c r="J3128" s="598"/>
      <c r="K3128" s="598"/>
      <c r="L3128" s="598"/>
      <c r="M3128" s="598"/>
      <c r="N3128" s="598"/>
      <c r="V3128" s="598"/>
      <c r="W3128" s="598"/>
    </row>
    <row r="3129" spans="6:23" x14ac:dyDescent="0.2">
      <c r="F3129" s="610"/>
      <c r="H3129" s="612"/>
      <c r="I3129" s="598"/>
      <c r="J3129" s="598"/>
      <c r="K3129" s="598"/>
      <c r="L3129" s="598"/>
      <c r="M3129" s="598"/>
      <c r="N3129" s="598"/>
      <c r="V3129" s="598"/>
      <c r="W3129" s="598"/>
    </row>
    <row r="3130" spans="6:23" x14ac:dyDescent="0.2">
      <c r="F3130" s="610"/>
      <c r="H3130" s="612"/>
      <c r="I3130" s="598"/>
      <c r="J3130" s="598"/>
      <c r="K3130" s="598"/>
      <c r="L3130" s="598"/>
      <c r="M3130" s="598"/>
      <c r="N3130" s="598"/>
      <c r="V3130" s="598"/>
      <c r="W3130" s="598"/>
    </row>
    <row r="3131" spans="6:23" x14ac:dyDescent="0.2">
      <c r="F3131" s="610"/>
      <c r="H3131" s="612"/>
      <c r="I3131" s="598"/>
      <c r="J3131" s="598"/>
      <c r="K3131" s="598"/>
      <c r="L3131" s="598"/>
      <c r="M3131" s="598"/>
      <c r="N3131" s="598"/>
      <c r="V3131" s="598"/>
      <c r="W3131" s="598"/>
    </row>
    <row r="3132" spans="6:23" x14ac:dyDescent="0.2">
      <c r="F3132" s="610"/>
      <c r="H3132" s="612"/>
      <c r="I3132" s="598"/>
      <c r="J3132" s="598"/>
      <c r="K3132" s="598"/>
      <c r="L3132" s="598"/>
      <c r="M3132" s="598"/>
      <c r="N3132" s="598"/>
      <c r="V3132" s="598"/>
      <c r="W3132" s="598"/>
    </row>
    <row r="3133" spans="6:23" x14ac:dyDescent="0.2">
      <c r="F3133" s="610"/>
      <c r="H3133" s="612"/>
      <c r="I3133" s="598"/>
      <c r="J3133" s="598"/>
      <c r="K3133" s="598"/>
      <c r="L3133" s="598"/>
      <c r="M3133" s="598"/>
      <c r="N3133" s="598"/>
      <c r="V3133" s="598"/>
      <c r="W3133" s="598"/>
    </row>
    <row r="3134" spans="6:23" x14ac:dyDescent="0.2">
      <c r="F3134" s="610"/>
      <c r="H3134" s="612"/>
      <c r="I3134" s="598"/>
      <c r="J3134" s="598"/>
      <c r="K3134" s="598"/>
      <c r="L3134" s="598"/>
      <c r="M3134" s="598"/>
      <c r="N3134" s="598"/>
      <c r="V3134" s="598"/>
      <c r="W3134" s="598"/>
    </row>
    <row r="3135" spans="6:23" x14ac:dyDescent="0.2">
      <c r="F3135" s="610"/>
      <c r="H3135" s="612"/>
      <c r="I3135" s="598"/>
      <c r="J3135" s="598"/>
      <c r="K3135" s="598"/>
      <c r="L3135" s="598"/>
      <c r="M3135" s="598"/>
      <c r="N3135" s="598"/>
      <c r="V3135" s="598"/>
      <c r="W3135" s="598"/>
    </row>
    <row r="3136" spans="6:23" x14ac:dyDescent="0.2">
      <c r="F3136" s="610"/>
      <c r="H3136" s="612"/>
      <c r="I3136" s="598"/>
      <c r="J3136" s="598"/>
      <c r="K3136" s="598"/>
      <c r="L3136" s="598"/>
      <c r="M3136" s="598"/>
      <c r="N3136" s="598"/>
      <c r="V3136" s="598"/>
      <c r="W3136" s="598"/>
    </row>
    <row r="3137" spans="6:23" x14ac:dyDescent="0.2">
      <c r="F3137" s="610"/>
      <c r="H3137" s="612"/>
      <c r="I3137" s="598"/>
      <c r="J3137" s="598"/>
      <c r="K3137" s="598"/>
      <c r="L3137" s="598"/>
      <c r="M3137" s="598"/>
      <c r="N3137" s="598"/>
      <c r="V3137" s="598"/>
      <c r="W3137" s="598"/>
    </row>
    <row r="3138" spans="6:23" x14ac:dyDescent="0.2">
      <c r="F3138" s="610"/>
      <c r="H3138" s="612"/>
      <c r="I3138" s="598"/>
      <c r="J3138" s="598"/>
      <c r="K3138" s="598"/>
      <c r="L3138" s="598"/>
      <c r="M3138" s="598"/>
      <c r="N3138" s="598"/>
      <c r="V3138" s="598"/>
      <c r="W3138" s="598"/>
    </row>
    <row r="3139" spans="6:23" x14ac:dyDescent="0.2">
      <c r="F3139" s="610"/>
      <c r="H3139" s="612"/>
      <c r="I3139" s="598"/>
      <c r="J3139" s="598"/>
      <c r="K3139" s="598"/>
      <c r="L3139" s="598"/>
      <c r="M3139" s="598"/>
      <c r="N3139" s="598"/>
      <c r="V3139" s="598"/>
      <c r="W3139" s="598"/>
    </row>
    <row r="3140" spans="6:23" x14ac:dyDescent="0.2">
      <c r="F3140" s="610"/>
      <c r="H3140" s="612"/>
      <c r="I3140" s="598"/>
      <c r="J3140" s="598"/>
      <c r="K3140" s="598"/>
      <c r="L3140" s="598"/>
      <c r="M3140" s="598"/>
      <c r="N3140" s="598"/>
      <c r="V3140" s="598"/>
      <c r="W3140" s="598"/>
    </row>
    <row r="3141" spans="6:23" x14ac:dyDescent="0.2">
      <c r="F3141" s="610"/>
      <c r="H3141" s="612"/>
      <c r="I3141" s="598"/>
      <c r="J3141" s="598"/>
      <c r="K3141" s="598"/>
      <c r="L3141" s="598"/>
      <c r="M3141" s="598"/>
      <c r="N3141" s="598"/>
      <c r="V3141" s="598"/>
      <c r="W3141" s="598"/>
    </row>
    <row r="3142" spans="6:23" x14ac:dyDescent="0.2">
      <c r="F3142" s="610"/>
      <c r="H3142" s="612"/>
      <c r="I3142" s="598"/>
      <c r="J3142" s="598"/>
      <c r="K3142" s="598"/>
      <c r="L3142" s="598"/>
      <c r="M3142" s="598"/>
      <c r="N3142" s="598"/>
      <c r="V3142" s="598"/>
      <c r="W3142" s="598"/>
    </row>
    <row r="3143" spans="6:23" x14ac:dyDescent="0.2">
      <c r="F3143" s="610"/>
      <c r="H3143" s="612"/>
      <c r="I3143" s="598"/>
      <c r="J3143" s="598"/>
      <c r="K3143" s="598"/>
      <c r="L3143" s="598"/>
      <c r="M3143" s="598"/>
      <c r="N3143" s="598"/>
      <c r="V3143" s="598"/>
      <c r="W3143" s="598"/>
    </row>
    <row r="3144" spans="6:23" x14ac:dyDescent="0.2">
      <c r="F3144" s="610"/>
      <c r="H3144" s="612"/>
      <c r="I3144" s="598"/>
      <c r="J3144" s="598"/>
      <c r="K3144" s="598"/>
      <c r="L3144" s="598"/>
      <c r="M3144" s="598"/>
      <c r="N3144" s="598"/>
      <c r="V3144" s="598"/>
      <c r="W3144" s="598"/>
    </row>
    <row r="3145" spans="6:23" x14ac:dyDescent="0.2">
      <c r="F3145" s="610"/>
      <c r="H3145" s="612"/>
      <c r="I3145" s="598"/>
      <c r="J3145" s="598"/>
      <c r="K3145" s="598"/>
      <c r="L3145" s="598"/>
      <c r="M3145" s="598"/>
      <c r="N3145" s="598"/>
      <c r="V3145" s="598"/>
      <c r="W3145" s="598"/>
    </row>
    <row r="3146" spans="6:23" x14ac:dyDescent="0.2">
      <c r="F3146" s="610"/>
      <c r="H3146" s="612"/>
      <c r="I3146" s="598"/>
      <c r="J3146" s="598"/>
      <c r="K3146" s="598"/>
      <c r="L3146" s="598"/>
      <c r="M3146" s="598"/>
      <c r="N3146" s="598"/>
      <c r="V3146" s="598"/>
      <c r="W3146" s="598"/>
    </row>
    <row r="3147" spans="6:23" x14ac:dyDescent="0.2">
      <c r="F3147" s="610"/>
      <c r="H3147" s="612"/>
      <c r="I3147" s="598"/>
      <c r="J3147" s="598"/>
      <c r="K3147" s="598"/>
      <c r="L3147" s="598"/>
      <c r="M3147" s="598"/>
      <c r="N3147" s="598"/>
      <c r="V3147" s="598"/>
      <c r="W3147" s="598"/>
    </row>
    <row r="3148" spans="6:23" x14ac:dyDescent="0.2">
      <c r="F3148" s="610"/>
      <c r="H3148" s="612"/>
      <c r="I3148" s="598"/>
      <c r="J3148" s="598"/>
      <c r="K3148" s="598"/>
      <c r="L3148" s="598"/>
      <c r="M3148" s="598"/>
      <c r="N3148" s="598"/>
      <c r="V3148" s="598"/>
      <c r="W3148" s="598"/>
    </row>
    <row r="3149" spans="6:23" x14ac:dyDescent="0.2">
      <c r="F3149" s="610"/>
      <c r="H3149" s="612"/>
      <c r="I3149" s="598"/>
      <c r="J3149" s="598"/>
      <c r="K3149" s="598"/>
      <c r="L3149" s="598"/>
      <c r="M3149" s="598"/>
      <c r="N3149" s="598"/>
      <c r="V3149" s="598"/>
      <c r="W3149" s="598"/>
    </row>
    <row r="3150" spans="6:23" x14ac:dyDescent="0.2">
      <c r="F3150" s="610"/>
      <c r="H3150" s="612"/>
      <c r="I3150" s="598"/>
      <c r="J3150" s="598"/>
      <c r="K3150" s="598"/>
      <c r="L3150" s="598"/>
      <c r="M3150" s="598"/>
      <c r="N3150" s="598"/>
      <c r="V3150" s="598"/>
      <c r="W3150" s="598"/>
    </row>
    <row r="3151" spans="6:23" x14ac:dyDescent="0.2">
      <c r="F3151" s="610"/>
      <c r="H3151" s="612"/>
      <c r="I3151" s="598"/>
      <c r="J3151" s="598"/>
      <c r="K3151" s="598"/>
      <c r="L3151" s="598"/>
      <c r="M3151" s="598"/>
      <c r="N3151" s="598"/>
      <c r="V3151" s="598"/>
      <c r="W3151" s="598"/>
    </row>
    <row r="3152" spans="6:23" x14ac:dyDescent="0.2">
      <c r="F3152" s="610"/>
      <c r="H3152" s="612"/>
      <c r="I3152" s="598"/>
      <c r="J3152" s="598"/>
      <c r="K3152" s="598"/>
      <c r="L3152" s="598"/>
      <c r="M3152" s="598"/>
      <c r="N3152" s="598"/>
      <c r="V3152" s="598"/>
      <c r="W3152" s="598"/>
    </row>
    <row r="3153" spans="6:23" x14ac:dyDescent="0.2">
      <c r="F3153" s="610"/>
      <c r="H3153" s="612"/>
      <c r="I3153" s="598"/>
      <c r="J3153" s="598"/>
      <c r="K3153" s="598"/>
      <c r="L3153" s="598"/>
      <c r="M3153" s="598"/>
      <c r="N3153" s="598"/>
      <c r="V3153" s="598"/>
      <c r="W3153" s="598"/>
    </row>
    <row r="3154" spans="6:23" x14ac:dyDescent="0.2">
      <c r="F3154" s="610"/>
      <c r="H3154" s="612"/>
      <c r="I3154" s="598"/>
      <c r="J3154" s="598"/>
      <c r="K3154" s="598"/>
      <c r="L3154" s="598"/>
      <c r="M3154" s="598"/>
      <c r="N3154" s="598"/>
      <c r="V3154" s="598"/>
      <c r="W3154" s="598"/>
    </row>
    <row r="3155" spans="6:23" x14ac:dyDescent="0.2">
      <c r="F3155" s="610"/>
      <c r="H3155" s="612"/>
      <c r="I3155" s="598"/>
      <c r="J3155" s="598"/>
      <c r="K3155" s="598"/>
      <c r="L3155" s="598"/>
      <c r="M3155" s="598"/>
      <c r="N3155" s="598"/>
      <c r="V3155" s="598"/>
      <c r="W3155" s="598"/>
    </row>
    <row r="3156" spans="6:23" x14ac:dyDescent="0.2">
      <c r="F3156" s="610"/>
      <c r="H3156" s="612"/>
      <c r="I3156" s="598"/>
      <c r="J3156" s="598"/>
      <c r="K3156" s="598"/>
      <c r="L3156" s="598"/>
      <c r="M3156" s="598"/>
      <c r="N3156" s="598"/>
      <c r="V3156" s="598"/>
      <c r="W3156" s="598"/>
    </row>
    <row r="3157" spans="6:23" x14ac:dyDescent="0.2">
      <c r="F3157" s="610"/>
      <c r="H3157" s="612"/>
      <c r="I3157" s="598"/>
      <c r="J3157" s="598"/>
      <c r="K3157" s="598"/>
      <c r="L3157" s="598"/>
      <c r="M3157" s="598"/>
      <c r="N3157" s="598"/>
      <c r="V3157" s="598"/>
      <c r="W3157" s="598"/>
    </row>
    <row r="3158" spans="6:23" x14ac:dyDescent="0.2">
      <c r="F3158" s="610"/>
      <c r="H3158" s="612"/>
      <c r="I3158" s="598"/>
      <c r="J3158" s="598"/>
      <c r="K3158" s="598"/>
      <c r="L3158" s="598"/>
      <c r="M3158" s="598"/>
      <c r="N3158" s="598"/>
      <c r="V3158" s="598"/>
      <c r="W3158" s="598"/>
    </row>
    <row r="3159" spans="6:23" x14ac:dyDescent="0.2">
      <c r="F3159" s="610"/>
      <c r="H3159" s="612"/>
      <c r="I3159" s="598"/>
      <c r="J3159" s="598"/>
      <c r="K3159" s="598"/>
      <c r="L3159" s="598"/>
      <c r="M3159" s="598"/>
      <c r="N3159" s="598"/>
      <c r="V3159" s="598"/>
      <c r="W3159" s="598"/>
    </row>
    <row r="3160" spans="6:23" x14ac:dyDescent="0.2">
      <c r="F3160" s="610"/>
      <c r="H3160" s="612"/>
      <c r="I3160" s="598"/>
      <c r="J3160" s="598"/>
      <c r="K3160" s="598"/>
      <c r="L3160" s="598"/>
      <c r="M3160" s="598"/>
      <c r="N3160" s="598"/>
      <c r="V3160" s="598"/>
      <c r="W3160" s="598"/>
    </row>
    <row r="3161" spans="6:23" x14ac:dyDescent="0.2">
      <c r="F3161" s="610"/>
      <c r="H3161" s="612"/>
      <c r="I3161" s="598"/>
      <c r="J3161" s="598"/>
      <c r="K3161" s="598"/>
      <c r="L3161" s="598"/>
      <c r="M3161" s="598"/>
      <c r="N3161" s="598"/>
      <c r="V3161" s="598"/>
      <c r="W3161" s="598"/>
    </row>
    <row r="3162" spans="6:23" x14ac:dyDescent="0.2">
      <c r="F3162" s="610"/>
      <c r="H3162" s="612"/>
      <c r="I3162" s="598"/>
      <c r="J3162" s="598"/>
      <c r="K3162" s="598"/>
      <c r="L3162" s="598"/>
      <c r="M3162" s="598"/>
      <c r="N3162" s="598"/>
      <c r="V3162" s="598"/>
      <c r="W3162" s="598"/>
    </row>
    <row r="3163" spans="6:23" x14ac:dyDescent="0.2">
      <c r="F3163" s="610"/>
      <c r="H3163" s="612"/>
      <c r="I3163" s="598"/>
      <c r="J3163" s="598"/>
      <c r="K3163" s="598"/>
      <c r="L3163" s="598"/>
      <c r="M3163" s="598"/>
      <c r="N3163" s="598"/>
      <c r="V3163" s="598"/>
      <c r="W3163" s="598"/>
    </row>
    <row r="3164" spans="6:23" x14ac:dyDescent="0.2">
      <c r="F3164" s="610"/>
      <c r="H3164" s="612"/>
      <c r="I3164" s="598"/>
      <c r="J3164" s="598"/>
      <c r="K3164" s="598"/>
      <c r="L3164" s="598"/>
      <c r="M3164" s="598"/>
      <c r="N3164" s="598"/>
      <c r="V3164" s="598"/>
      <c r="W3164" s="598"/>
    </row>
    <row r="3165" spans="6:23" x14ac:dyDescent="0.2">
      <c r="F3165" s="610"/>
      <c r="H3165" s="612"/>
      <c r="I3165" s="598"/>
      <c r="J3165" s="598"/>
      <c r="K3165" s="598"/>
      <c r="L3165" s="598"/>
      <c r="M3165" s="598"/>
      <c r="N3165" s="598"/>
      <c r="V3165" s="598"/>
      <c r="W3165" s="598"/>
    </row>
    <row r="3166" spans="6:23" x14ac:dyDescent="0.2">
      <c r="F3166" s="610"/>
      <c r="H3166" s="612"/>
      <c r="I3166" s="598"/>
      <c r="J3166" s="598"/>
      <c r="K3166" s="598"/>
      <c r="L3166" s="598"/>
      <c r="M3166" s="598"/>
      <c r="N3166" s="598"/>
      <c r="V3166" s="598"/>
      <c r="W3166" s="598"/>
    </row>
    <row r="3167" spans="6:23" x14ac:dyDescent="0.2">
      <c r="F3167" s="610"/>
      <c r="H3167" s="612"/>
      <c r="I3167" s="598"/>
      <c r="J3167" s="598"/>
      <c r="K3167" s="598"/>
      <c r="L3167" s="598"/>
      <c r="M3167" s="598"/>
      <c r="N3167" s="598"/>
      <c r="V3167" s="598"/>
      <c r="W3167" s="598"/>
    </row>
    <row r="3168" spans="6:23" x14ac:dyDescent="0.2">
      <c r="F3168" s="610"/>
      <c r="H3168" s="612"/>
      <c r="I3168" s="598"/>
      <c r="J3168" s="598"/>
      <c r="K3168" s="598"/>
      <c r="L3168" s="598"/>
      <c r="M3168" s="598"/>
      <c r="N3168" s="598"/>
      <c r="V3168" s="598"/>
      <c r="W3168" s="598"/>
    </row>
    <row r="3169" spans="6:23" x14ac:dyDescent="0.2">
      <c r="F3169" s="610"/>
      <c r="H3169" s="612"/>
      <c r="I3169" s="598"/>
      <c r="J3169" s="598"/>
      <c r="K3169" s="598"/>
      <c r="L3169" s="598"/>
      <c r="M3169" s="598"/>
      <c r="N3169" s="598"/>
      <c r="V3169" s="598"/>
      <c r="W3169" s="598"/>
    </row>
    <row r="3170" spans="6:23" x14ac:dyDescent="0.2">
      <c r="F3170" s="610"/>
      <c r="H3170" s="612"/>
      <c r="I3170" s="598"/>
      <c r="J3170" s="598"/>
      <c r="K3170" s="598"/>
      <c r="L3170" s="598"/>
      <c r="M3170" s="598"/>
      <c r="N3170" s="598"/>
      <c r="V3170" s="598"/>
      <c r="W3170" s="598"/>
    </row>
    <row r="3171" spans="6:23" x14ac:dyDescent="0.2">
      <c r="F3171" s="610"/>
      <c r="H3171" s="612"/>
      <c r="I3171" s="598"/>
      <c r="J3171" s="598"/>
      <c r="K3171" s="598"/>
      <c r="L3171" s="598"/>
      <c r="M3171" s="598"/>
      <c r="N3171" s="598"/>
      <c r="V3171" s="598"/>
      <c r="W3171" s="598"/>
    </row>
    <row r="3172" spans="6:23" x14ac:dyDescent="0.2">
      <c r="F3172" s="610"/>
      <c r="H3172" s="612"/>
      <c r="I3172" s="598"/>
      <c r="J3172" s="598"/>
      <c r="K3172" s="598"/>
      <c r="L3172" s="598"/>
      <c r="M3172" s="598"/>
      <c r="N3172" s="598"/>
      <c r="V3172" s="598"/>
      <c r="W3172" s="598"/>
    </row>
    <row r="3173" spans="6:23" x14ac:dyDescent="0.2">
      <c r="F3173" s="610"/>
      <c r="H3173" s="612"/>
      <c r="I3173" s="598"/>
      <c r="J3173" s="598"/>
      <c r="K3173" s="598"/>
      <c r="L3173" s="598"/>
      <c r="M3173" s="598"/>
      <c r="N3173" s="598"/>
      <c r="V3173" s="598"/>
      <c r="W3173" s="598"/>
    </row>
    <row r="3174" spans="6:23" x14ac:dyDescent="0.2">
      <c r="F3174" s="610"/>
      <c r="H3174" s="612"/>
      <c r="I3174" s="598"/>
      <c r="J3174" s="598"/>
      <c r="K3174" s="598"/>
      <c r="L3174" s="598"/>
      <c r="M3174" s="598"/>
      <c r="N3174" s="598"/>
      <c r="V3174" s="598"/>
      <c r="W3174" s="598"/>
    </row>
    <row r="3175" spans="6:23" x14ac:dyDescent="0.2">
      <c r="F3175" s="610"/>
      <c r="H3175" s="612"/>
      <c r="I3175" s="598"/>
      <c r="J3175" s="598"/>
      <c r="K3175" s="598"/>
      <c r="L3175" s="598"/>
      <c r="M3175" s="598"/>
      <c r="N3175" s="598"/>
      <c r="V3175" s="598"/>
      <c r="W3175" s="598"/>
    </row>
    <row r="3176" spans="6:23" x14ac:dyDescent="0.2">
      <c r="F3176" s="610"/>
      <c r="H3176" s="612"/>
      <c r="I3176" s="598"/>
      <c r="J3176" s="598"/>
      <c r="K3176" s="598"/>
      <c r="L3176" s="598"/>
      <c r="M3176" s="598"/>
      <c r="N3176" s="598"/>
      <c r="V3176" s="598"/>
      <c r="W3176" s="598"/>
    </row>
    <row r="3177" spans="6:23" x14ac:dyDescent="0.2">
      <c r="F3177" s="610"/>
      <c r="H3177" s="612"/>
      <c r="I3177" s="598"/>
      <c r="J3177" s="598"/>
      <c r="K3177" s="598"/>
      <c r="L3177" s="598"/>
      <c r="M3177" s="598"/>
      <c r="N3177" s="598"/>
      <c r="V3177" s="598"/>
      <c r="W3177" s="598"/>
    </row>
    <row r="3178" spans="6:23" x14ac:dyDescent="0.2">
      <c r="F3178" s="610"/>
      <c r="H3178" s="612"/>
      <c r="I3178" s="598"/>
      <c r="J3178" s="598"/>
      <c r="K3178" s="598"/>
      <c r="L3178" s="598"/>
      <c r="M3178" s="598"/>
      <c r="N3178" s="598"/>
      <c r="V3178" s="598"/>
      <c r="W3178" s="598"/>
    </row>
    <row r="3179" spans="6:23" x14ac:dyDescent="0.2">
      <c r="F3179" s="610"/>
      <c r="H3179" s="612"/>
      <c r="I3179" s="598"/>
      <c r="J3179" s="598"/>
      <c r="K3179" s="598"/>
      <c r="L3179" s="598"/>
      <c r="M3179" s="598"/>
      <c r="N3179" s="598"/>
      <c r="V3179" s="598"/>
      <c r="W3179" s="598"/>
    </row>
    <row r="3180" spans="6:23" x14ac:dyDescent="0.2">
      <c r="F3180" s="610"/>
      <c r="H3180" s="612"/>
      <c r="I3180" s="598"/>
      <c r="J3180" s="598"/>
      <c r="K3180" s="598"/>
      <c r="L3180" s="598"/>
      <c r="M3180" s="598"/>
      <c r="N3180" s="598"/>
      <c r="V3180" s="598"/>
      <c r="W3180" s="598"/>
    </row>
    <row r="3181" spans="6:23" x14ac:dyDescent="0.2">
      <c r="F3181" s="610"/>
      <c r="H3181" s="612"/>
      <c r="I3181" s="598"/>
      <c r="J3181" s="598"/>
      <c r="K3181" s="598"/>
      <c r="L3181" s="598"/>
      <c r="M3181" s="598"/>
      <c r="N3181" s="598"/>
      <c r="V3181" s="598"/>
      <c r="W3181" s="598"/>
    </row>
    <row r="3182" spans="6:23" x14ac:dyDescent="0.2">
      <c r="F3182" s="610"/>
      <c r="H3182" s="612"/>
      <c r="I3182" s="598"/>
      <c r="J3182" s="598"/>
      <c r="K3182" s="598"/>
      <c r="L3182" s="598"/>
      <c r="M3182" s="598"/>
      <c r="N3182" s="598"/>
      <c r="V3182" s="598"/>
      <c r="W3182" s="598"/>
    </row>
    <row r="3183" spans="6:23" x14ac:dyDescent="0.2">
      <c r="F3183" s="610"/>
      <c r="H3183" s="612"/>
      <c r="I3183" s="598"/>
      <c r="J3183" s="598"/>
      <c r="K3183" s="598"/>
      <c r="L3183" s="598"/>
      <c r="M3183" s="598"/>
      <c r="N3183" s="598"/>
      <c r="V3183" s="598"/>
      <c r="W3183" s="598"/>
    </row>
    <row r="3184" spans="6:23" x14ac:dyDescent="0.2">
      <c r="F3184" s="610"/>
      <c r="H3184" s="612"/>
      <c r="I3184" s="598"/>
      <c r="J3184" s="598"/>
      <c r="K3184" s="598"/>
      <c r="L3184" s="598"/>
      <c r="M3184" s="598"/>
      <c r="N3184" s="598"/>
      <c r="V3184" s="598"/>
      <c r="W3184" s="598"/>
    </row>
    <row r="3185" spans="6:23" x14ac:dyDescent="0.2">
      <c r="F3185" s="610"/>
      <c r="H3185" s="612"/>
      <c r="I3185" s="598"/>
      <c r="J3185" s="598"/>
      <c r="K3185" s="598"/>
      <c r="L3185" s="598"/>
      <c r="M3185" s="598"/>
      <c r="N3185" s="598"/>
      <c r="V3185" s="598"/>
      <c r="W3185" s="598"/>
    </row>
    <row r="3186" spans="6:23" x14ac:dyDescent="0.2">
      <c r="F3186" s="610"/>
      <c r="H3186" s="612"/>
      <c r="I3186" s="598"/>
      <c r="J3186" s="598"/>
      <c r="K3186" s="598"/>
      <c r="L3186" s="598"/>
      <c r="M3186" s="598"/>
      <c r="N3186" s="598"/>
      <c r="V3186" s="598"/>
      <c r="W3186" s="598"/>
    </row>
    <row r="3187" spans="6:23" x14ac:dyDescent="0.2">
      <c r="F3187" s="610"/>
      <c r="H3187" s="612"/>
      <c r="I3187" s="598"/>
      <c r="J3187" s="598"/>
      <c r="K3187" s="598"/>
      <c r="L3187" s="598"/>
      <c r="M3187" s="598"/>
      <c r="N3187" s="598"/>
      <c r="V3187" s="598"/>
      <c r="W3187" s="598"/>
    </row>
    <row r="3188" spans="6:23" x14ac:dyDescent="0.2">
      <c r="F3188" s="610"/>
      <c r="H3188" s="612"/>
      <c r="I3188" s="598"/>
      <c r="J3188" s="598"/>
      <c r="K3188" s="598"/>
      <c r="L3188" s="598"/>
      <c r="M3188" s="598"/>
      <c r="N3188" s="598"/>
      <c r="V3188" s="598"/>
      <c r="W3188" s="598"/>
    </row>
    <row r="3189" spans="6:23" x14ac:dyDescent="0.2">
      <c r="F3189" s="610"/>
      <c r="H3189" s="612"/>
      <c r="I3189" s="598"/>
      <c r="J3189" s="598"/>
      <c r="K3189" s="598"/>
      <c r="L3189" s="598"/>
      <c r="M3189" s="598"/>
      <c r="N3189" s="598"/>
      <c r="V3189" s="598"/>
      <c r="W3189" s="598"/>
    </row>
    <row r="3190" spans="6:23" x14ac:dyDescent="0.2">
      <c r="F3190" s="610"/>
      <c r="H3190" s="612"/>
      <c r="I3190" s="598"/>
      <c r="J3190" s="598"/>
      <c r="K3190" s="598"/>
      <c r="L3190" s="598"/>
      <c r="M3190" s="598"/>
      <c r="N3190" s="598"/>
      <c r="V3190" s="598"/>
      <c r="W3190" s="598"/>
    </row>
    <row r="3191" spans="6:23" x14ac:dyDescent="0.2">
      <c r="F3191" s="610"/>
      <c r="H3191" s="612"/>
      <c r="I3191" s="598"/>
      <c r="J3191" s="598"/>
      <c r="K3191" s="598"/>
      <c r="L3191" s="598"/>
      <c r="M3191" s="598"/>
      <c r="N3191" s="598"/>
      <c r="V3191" s="598"/>
      <c r="W3191" s="598"/>
    </row>
    <row r="3192" spans="6:23" x14ac:dyDescent="0.2">
      <c r="F3192" s="610"/>
      <c r="H3192" s="612"/>
      <c r="I3192" s="598"/>
      <c r="J3192" s="598"/>
      <c r="K3192" s="598"/>
      <c r="L3192" s="598"/>
      <c r="M3192" s="598"/>
      <c r="N3192" s="598"/>
      <c r="V3192" s="598"/>
      <c r="W3192" s="598"/>
    </row>
    <row r="3193" spans="6:23" x14ac:dyDescent="0.2">
      <c r="F3193" s="610"/>
      <c r="H3193" s="612"/>
      <c r="I3193" s="598"/>
      <c r="J3193" s="598"/>
      <c r="K3193" s="598"/>
      <c r="L3193" s="598"/>
      <c r="M3193" s="598"/>
      <c r="N3193" s="598"/>
      <c r="V3193" s="598"/>
      <c r="W3193" s="598"/>
    </row>
    <row r="3194" spans="6:23" x14ac:dyDescent="0.2">
      <c r="F3194" s="610"/>
      <c r="H3194" s="612"/>
      <c r="I3194" s="598"/>
      <c r="J3194" s="598"/>
      <c r="K3194" s="598"/>
      <c r="L3194" s="598"/>
      <c r="M3194" s="598"/>
      <c r="N3194" s="598"/>
      <c r="V3194" s="598"/>
      <c r="W3194" s="598"/>
    </row>
    <row r="3195" spans="6:23" x14ac:dyDescent="0.2">
      <c r="F3195" s="610"/>
      <c r="H3195" s="612"/>
      <c r="I3195" s="598"/>
      <c r="J3195" s="598"/>
      <c r="K3195" s="598"/>
      <c r="L3195" s="598"/>
      <c r="M3195" s="598"/>
      <c r="N3195" s="598"/>
      <c r="V3195" s="598"/>
      <c r="W3195" s="598"/>
    </row>
    <row r="3196" spans="6:23" x14ac:dyDescent="0.2">
      <c r="F3196" s="610"/>
      <c r="H3196" s="612"/>
      <c r="I3196" s="598"/>
      <c r="J3196" s="598"/>
      <c r="K3196" s="598"/>
      <c r="L3196" s="598"/>
      <c r="M3196" s="598"/>
      <c r="N3196" s="598"/>
      <c r="V3196" s="598"/>
      <c r="W3196" s="598"/>
    </row>
    <row r="3197" spans="6:23" x14ac:dyDescent="0.2">
      <c r="F3197" s="610"/>
      <c r="H3197" s="612"/>
      <c r="I3197" s="598"/>
      <c r="J3197" s="598"/>
      <c r="K3197" s="598"/>
      <c r="L3197" s="598"/>
      <c r="M3197" s="598"/>
      <c r="N3197" s="598"/>
      <c r="V3197" s="598"/>
      <c r="W3197" s="598"/>
    </row>
    <row r="3198" spans="6:23" x14ac:dyDescent="0.2">
      <c r="F3198" s="610"/>
      <c r="H3198" s="612"/>
      <c r="I3198" s="598"/>
      <c r="J3198" s="598"/>
      <c r="K3198" s="598"/>
      <c r="L3198" s="598"/>
      <c r="M3198" s="598"/>
      <c r="N3198" s="598"/>
      <c r="V3198" s="598"/>
      <c r="W3198" s="598"/>
    </row>
    <row r="3199" spans="6:23" x14ac:dyDescent="0.2">
      <c r="F3199" s="610"/>
      <c r="H3199" s="612"/>
      <c r="I3199" s="598"/>
      <c r="J3199" s="598"/>
      <c r="K3199" s="598"/>
      <c r="L3199" s="598"/>
      <c r="M3199" s="598"/>
      <c r="N3199" s="598"/>
      <c r="V3199" s="598"/>
      <c r="W3199" s="598"/>
    </row>
    <row r="3200" spans="6:23" x14ac:dyDescent="0.2">
      <c r="F3200" s="610"/>
      <c r="H3200" s="612"/>
      <c r="I3200" s="598"/>
      <c r="J3200" s="598"/>
      <c r="K3200" s="598"/>
      <c r="L3200" s="598"/>
      <c r="M3200" s="598"/>
      <c r="N3200" s="598"/>
      <c r="V3200" s="598"/>
      <c r="W3200" s="598"/>
    </row>
    <row r="3201" spans="6:23" x14ac:dyDescent="0.2">
      <c r="F3201" s="610"/>
      <c r="H3201" s="612"/>
      <c r="I3201" s="598"/>
      <c r="J3201" s="598"/>
      <c r="K3201" s="598"/>
      <c r="L3201" s="598"/>
      <c r="M3201" s="598"/>
      <c r="N3201" s="598"/>
      <c r="V3201" s="598"/>
      <c r="W3201" s="598"/>
    </row>
    <row r="3202" spans="6:23" x14ac:dyDescent="0.2">
      <c r="F3202" s="610"/>
      <c r="H3202" s="612"/>
      <c r="I3202" s="598"/>
      <c r="J3202" s="598"/>
      <c r="K3202" s="598"/>
      <c r="L3202" s="598"/>
      <c r="M3202" s="598"/>
      <c r="N3202" s="598"/>
      <c r="V3202" s="598"/>
      <c r="W3202" s="598"/>
    </row>
    <row r="3203" spans="6:23" x14ac:dyDescent="0.2">
      <c r="F3203" s="610"/>
      <c r="H3203" s="612"/>
      <c r="I3203" s="598"/>
      <c r="J3203" s="598"/>
      <c r="K3203" s="598"/>
      <c r="L3203" s="598"/>
      <c r="M3203" s="598"/>
      <c r="N3203" s="598"/>
      <c r="V3203" s="598"/>
      <c r="W3203" s="598"/>
    </row>
    <row r="3204" spans="6:23" x14ac:dyDescent="0.2">
      <c r="F3204" s="610"/>
      <c r="H3204" s="612"/>
      <c r="I3204" s="598"/>
      <c r="J3204" s="598"/>
      <c r="K3204" s="598"/>
      <c r="L3204" s="598"/>
      <c r="M3204" s="598"/>
      <c r="N3204" s="598"/>
      <c r="V3204" s="598"/>
      <c r="W3204" s="598"/>
    </row>
    <row r="3205" spans="6:23" x14ac:dyDescent="0.2">
      <c r="F3205" s="610"/>
      <c r="H3205" s="612"/>
      <c r="I3205" s="598"/>
      <c r="J3205" s="598"/>
      <c r="K3205" s="598"/>
      <c r="L3205" s="598"/>
      <c r="M3205" s="598"/>
      <c r="N3205" s="598"/>
      <c r="V3205" s="598"/>
      <c r="W3205" s="598"/>
    </row>
    <row r="3206" spans="6:23" x14ac:dyDescent="0.2">
      <c r="F3206" s="610"/>
      <c r="H3206" s="612"/>
      <c r="I3206" s="598"/>
      <c r="J3206" s="598"/>
      <c r="K3206" s="598"/>
      <c r="L3206" s="598"/>
      <c r="M3206" s="598"/>
      <c r="N3206" s="598"/>
      <c r="V3206" s="598"/>
      <c r="W3206" s="598"/>
    </row>
    <row r="3207" spans="6:23" x14ac:dyDescent="0.2">
      <c r="F3207" s="610"/>
      <c r="H3207" s="612"/>
      <c r="I3207" s="598"/>
      <c r="J3207" s="598"/>
      <c r="K3207" s="598"/>
      <c r="L3207" s="598"/>
      <c r="M3207" s="598"/>
      <c r="N3207" s="598"/>
      <c r="V3207" s="598"/>
      <c r="W3207" s="598"/>
    </row>
    <row r="3208" spans="6:23" x14ac:dyDescent="0.2">
      <c r="F3208" s="610"/>
      <c r="H3208" s="612"/>
      <c r="I3208" s="598"/>
      <c r="J3208" s="598"/>
      <c r="K3208" s="598"/>
      <c r="L3208" s="598"/>
      <c r="M3208" s="598"/>
      <c r="N3208" s="598"/>
      <c r="V3208" s="598"/>
      <c r="W3208" s="598"/>
    </row>
    <row r="3209" spans="6:23" x14ac:dyDescent="0.2">
      <c r="F3209" s="610"/>
      <c r="H3209" s="612"/>
      <c r="I3209" s="598"/>
      <c r="J3209" s="598"/>
      <c r="K3209" s="598"/>
      <c r="L3209" s="598"/>
      <c r="M3209" s="598"/>
      <c r="N3209" s="598"/>
      <c r="V3209" s="598"/>
      <c r="W3209" s="598"/>
    </row>
    <row r="3210" spans="6:23" x14ac:dyDescent="0.2">
      <c r="F3210" s="610"/>
      <c r="H3210" s="612"/>
      <c r="I3210" s="598"/>
      <c r="J3210" s="598"/>
      <c r="K3210" s="598"/>
      <c r="L3210" s="598"/>
      <c r="M3210" s="598"/>
      <c r="N3210" s="598"/>
      <c r="V3210" s="598"/>
      <c r="W3210" s="598"/>
    </row>
    <row r="3211" spans="6:23" x14ac:dyDescent="0.2">
      <c r="F3211" s="610"/>
      <c r="H3211" s="612"/>
      <c r="I3211" s="598"/>
      <c r="J3211" s="598"/>
      <c r="K3211" s="598"/>
      <c r="L3211" s="598"/>
      <c r="M3211" s="598"/>
      <c r="N3211" s="598"/>
      <c r="V3211" s="598"/>
      <c r="W3211" s="598"/>
    </row>
    <row r="3212" spans="6:23" x14ac:dyDescent="0.2">
      <c r="F3212" s="610"/>
      <c r="H3212" s="612"/>
      <c r="I3212" s="598"/>
      <c r="J3212" s="598"/>
      <c r="K3212" s="598"/>
      <c r="L3212" s="598"/>
      <c r="M3212" s="598"/>
      <c r="N3212" s="598"/>
      <c r="V3212" s="598"/>
      <c r="W3212" s="598"/>
    </row>
    <row r="3213" spans="6:23" x14ac:dyDescent="0.2">
      <c r="F3213" s="610"/>
      <c r="H3213" s="612"/>
      <c r="I3213" s="598"/>
      <c r="J3213" s="598"/>
      <c r="K3213" s="598"/>
      <c r="L3213" s="598"/>
      <c r="M3213" s="598"/>
      <c r="N3213" s="598"/>
      <c r="V3213" s="598"/>
      <c r="W3213" s="598"/>
    </row>
    <row r="3214" spans="6:23" x14ac:dyDescent="0.2">
      <c r="F3214" s="610"/>
      <c r="H3214" s="612"/>
      <c r="I3214" s="598"/>
      <c r="J3214" s="598"/>
      <c r="K3214" s="598"/>
      <c r="L3214" s="598"/>
      <c r="M3214" s="598"/>
      <c r="N3214" s="598"/>
      <c r="V3214" s="598"/>
      <c r="W3214" s="598"/>
    </row>
    <row r="3215" spans="6:23" x14ac:dyDescent="0.2">
      <c r="F3215" s="610"/>
      <c r="H3215" s="612"/>
      <c r="I3215" s="598"/>
      <c r="J3215" s="598"/>
      <c r="K3215" s="598"/>
      <c r="L3215" s="598"/>
      <c r="M3215" s="598"/>
      <c r="N3215" s="598"/>
      <c r="V3215" s="598"/>
      <c r="W3215" s="598"/>
    </row>
    <row r="3216" spans="6:23" x14ac:dyDescent="0.2">
      <c r="F3216" s="610"/>
      <c r="H3216" s="612"/>
      <c r="I3216" s="598"/>
      <c r="J3216" s="598"/>
      <c r="K3216" s="598"/>
      <c r="L3216" s="598"/>
      <c r="M3216" s="598"/>
      <c r="N3216" s="598"/>
      <c r="V3216" s="598"/>
      <c r="W3216" s="598"/>
    </row>
    <row r="3217" spans="6:23" x14ac:dyDescent="0.2">
      <c r="F3217" s="610"/>
      <c r="H3217" s="612"/>
      <c r="I3217" s="598"/>
      <c r="J3217" s="598"/>
      <c r="K3217" s="598"/>
      <c r="L3217" s="598"/>
      <c r="M3217" s="598"/>
      <c r="N3217" s="598"/>
      <c r="V3217" s="598"/>
      <c r="W3217" s="598"/>
    </row>
    <row r="3218" spans="6:23" x14ac:dyDescent="0.2">
      <c r="F3218" s="610"/>
      <c r="H3218" s="612"/>
      <c r="I3218" s="598"/>
      <c r="J3218" s="598"/>
      <c r="K3218" s="598"/>
      <c r="L3218" s="598"/>
      <c r="M3218" s="598"/>
      <c r="N3218" s="598"/>
      <c r="V3218" s="598"/>
      <c r="W3218" s="598"/>
    </row>
    <row r="3219" spans="6:23" x14ac:dyDescent="0.2">
      <c r="F3219" s="610"/>
      <c r="H3219" s="612"/>
      <c r="I3219" s="598"/>
      <c r="J3219" s="598"/>
      <c r="K3219" s="598"/>
      <c r="L3219" s="598"/>
      <c r="M3219" s="598"/>
      <c r="N3219" s="598"/>
      <c r="V3219" s="598"/>
      <c r="W3219" s="598"/>
    </row>
    <row r="3220" spans="6:23" x14ac:dyDescent="0.2">
      <c r="F3220" s="610"/>
      <c r="H3220" s="612"/>
      <c r="I3220" s="598"/>
      <c r="J3220" s="598"/>
      <c r="K3220" s="598"/>
      <c r="L3220" s="598"/>
      <c r="M3220" s="598"/>
      <c r="N3220" s="598"/>
      <c r="V3220" s="598"/>
      <c r="W3220" s="598"/>
    </row>
    <row r="3221" spans="6:23" x14ac:dyDescent="0.2">
      <c r="F3221" s="610"/>
      <c r="H3221" s="612"/>
      <c r="I3221" s="598"/>
      <c r="J3221" s="598"/>
      <c r="K3221" s="598"/>
      <c r="L3221" s="598"/>
      <c r="M3221" s="598"/>
      <c r="N3221" s="598"/>
      <c r="V3221" s="598"/>
      <c r="W3221" s="598"/>
    </row>
    <row r="3222" spans="6:23" x14ac:dyDescent="0.2">
      <c r="F3222" s="610"/>
      <c r="H3222" s="612"/>
      <c r="I3222" s="598"/>
      <c r="J3222" s="598"/>
      <c r="K3222" s="598"/>
      <c r="L3222" s="598"/>
      <c r="M3222" s="598"/>
      <c r="N3222" s="598"/>
      <c r="V3222" s="598"/>
      <c r="W3222" s="598"/>
    </row>
    <row r="3223" spans="6:23" x14ac:dyDescent="0.2">
      <c r="F3223" s="610"/>
      <c r="H3223" s="612"/>
      <c r="I3223" s="598"/>
      <c r="J3223" s="598"/>
      <c r="K3223" s="598"/>
      <c r="L3223" s="598"/>
      <c r="M3223" s="598"/>
      <c r="N3223" s="598"/>
      <c r="V3223" s="598"/>
      <c r="W3223" s="598"/>
    </row>
    <row r="3224" spans="6:23" x14ac:dyDescent="0.2">
      <c r="F3224" s="610"/>
      <c r="H3224" s="612"/>
      <c r="I3224" s="598"/>
      <c r="J3224" s="598"/>
      <c r="K3224" s="598"/>
      <c r="L3224" s="598"/>
      <c r="M3224" s="598"/>
      <c r="N3224" s="598"/>
      <c r="V3224" s="598"/>
      <c r="W3224" s="598"/>
    </row>
    <row r="3225" spans="6:23" x14ac:dyDescent="0.2">
      <c r="F3225" s="610"/>
      <c r="H3225" s="612"/>
      <c r="I3225" s="598"/>
      <c r="J3225" s="598"/>
      <c r="K3225" s="598"/>
      <c r="L3225" s="598"/>
      <c r="M3225" s="598"/>
      <c r="N3225" s="598"/>
      <c r="V3225" s="598"/>
      <c r="W3225" s="598"/>
    </row>
    <row r="3226" spans="6:23" x14ac:dyDescent="0.2">
      <c r="F3226" s="610"/>
      <c r="H3226" s="612"/>
      <c r="I3226" s="598"/>
      <c r="J3226" s="598"/>
      <c r="K3226" s="598"/>
      <c r="L3226" s="598"/>
      <c r="M3226" s="598"/>
      <c r="N3226" s="598"/>
      <c r="V3226" s="598"/>
      <c r="W3226" s="598"/>
    </row>
    <row r="3227" spans="6:23" x14ac:dyDescent="0.2">
      <c r="F3227" s="610"/>
      <c r="H3227" s="612"/>
      <c r="I3227" s="598"/>
      <c r="J3227" s="598"/>
      <c r="K3227" s="598"/>
      <c r="L3227" s="598"/>
      <c r="M3227" s="598"/>
      <c r="N3227" s="598"/>
      <c r="V3227" s="598"/>
      <c r="W3227" s="598"/>
    </row>
    <row r="3228" spans="6:23" x14ac:dyDescent="0.2">
      <c r="F3228" s="610"/>
      <c r="H3228" s="612"/>
      <c r="I3228" s="598"/>
      <c r="J3228" s="598"/>
      <c r="K3228" s="598"/>
      <c r="L3228" s="598"/>
      <c r="M3228" s="598"/>
      <c r="N3228" s="598"/>
      <c r="V3228" s="598"/>
      <c r="W3228" s="598"/>
    </row>
    <row r="3229" spans="6:23" x14ac:dyDescent="0.2">
      <c r="F3229" s="610"/>
      <c r="H3229" s="612"/>
      <c r="I3229" s="598"/>
      <c r="J3229" s="598"/>
      <c r="K3229" s="598"/>
      <c r="L3229" s="598"/>
      <c r="M3229" s="598"/>
      <c r="N3229" s="598"/>
      <c r="V3229" s="598"/>
      <c r="W3229" s="598"/>
    </row>
    <row r="3230" spans="6:23" x14ac:dyDescent="0.2">
      <c r="F3230" s="610"/>
      <c r="H3230" s="612"/>
      <c r="I3230" s="598"/>
      <c r="J3230" s="598"/>
      <c r="K3230" s="598"/>
      <c r="L3230" s="598"/>
      <c r="M3230" s="598"/>
      <c r="N3230" s="598"/>
      <c r="V3230" s="598"/>
      <c r="W3230" s="598"/>
    </row>
    <row r="3231" spans="6:23" x14ac:dyDescent="0.2">
      <c r="F3231" s="610"/>
      <c r="H3231" s="612"/>
      <c r="I3231" s="598"/>
      <c r="J3231" s="598"/>
      <c r="K3231" s="598"/>
      <c r="L3231" s="598"/>
      <c r="M3231" s="598"/>
      <c r="N3231" s="598"/>
      <c r="V3231" s="598"/>
      <c r="W3231" s="598"/>
    </row>
    <row r="3232" spans="6:23" x14ac:dyDescent="0.2">
      <c r="F3232" s="610"/>
      <c r="H3232" s="612"/>
      <c r="I3232" s="598"/>
      <c r="J3232" s="598"/>
      <c r="K3232" s="598"/>
      <c r="L3232" s="598"/>
      <c r="M3232" s="598"/>
      <c r="N3232" s="598"/>
      <c r="V3232" s="598"/>
      <c r="W3232" s="598"/>
    </row>
    <row r="3233" spans="6:23" x14ac:dyDescent="0.2">
      <c r="F3233" s="610"/>
      <c r="H3233" s="612"/>
      <c r="I3233" s="598"/>
      <c r="J3233" s="598"/>
      <c r="K3233" s="598"/>
      <c r="L3233" s="598"/>
      <c r="M3233" s="598"/>
      <c r="N3233" s="598"/>
      <c r="V3233" s="598"/>
      <c r="W3233" s="598"/>
    </row>
    <row r="3234" spans="6:23" x14ac:dyDescent="0.2">
      <c r="F3234" s="610"/>
      <c r="H3234" s="612"/>
      <c r="I3234" s="598"/>
      <c r="J3234" s="598"/>
      <c r="K3234" s="598"/>
      <c r="L3234" s="598"/>
      <c r="M3234" s="598"/>
      <c r="N3234" s="598"/>
      <c r="V3234" s="598"/>
      <c r="W3234" s="598"/>
    </row>
    <row r="3235" spans="6:23" x14ac:dyDescent="0.2">
      <c r="F3235" s="610"/>
      <c r="H3235" s="612"/>
      <c r="I3235" s="598"/>
      <c r="J3235" s="598"/>
      <c r="K3235" s="598"/>
      <c r="L3235" s="598"/>
      <c r="M3235" s="598"/>
      <c r="N3235" s="598"/>
      <c r="V3235" s="598"/>
      <c r="W3235" s="598"/>
    </row>
    <row r="3236" spans="6:23" x14ac:dyDescent="0.2">
      <c r="F3236" s="610"/>
      <c r="H3236" s="612"/>
      <c r="I3236" s="598"/>
      <c r="J3236" s="598"/>
      <c r="K3236" s="598"/>
      <c r="L3236" s="598"/>
      <c r="M3236" s="598"/>
      <c r="N3236" s="598"/>
      <c r="V3236" s="598"/>
      <c r="W3236" s="598"/>
    </row>
    <row r="3237" spans="6:23" x14ac:dyDescent="0.2">
      <c r="F3237" s="610"/>
      <c r="H3237" s="612"/>
      <c r="I3237" s="598"/>
      <c r="J3237" s="598"/>
      <c r="K3237" s="598"/>
      <c r="L3237" s="598"/>
      <c r="M3237" s="598"/>
      <c r="N3237" s="598"/>
      <c r="V3237" s="598"/>
      <c r="W3237" s="598"/>
    </row>
    <row r="3238" spans="6:23" x14ac:dyDescent="0.2">
      <c r="F3238" s="610"/>
      <c r="H3238" s="612"/>
      <c r="I3238" s="598"/>
      <c r="J3238" s="598"/>
      <c r="K3238" s="598"/>
      <c r="L3238" s="598"/>
      <c r="M3238" s="598"/>
      <c r="N3238" s="598"/>
      <c r="V3238" s="598"/>
      <c r="W3238" s="598"/>
    </row>
    <row r="3239" spans="6:23" x14ac:dyDescent="0.2">
      <c r="F3239" s="610"/>
      <c r="H3239" s="612"/>
      <c r="I3239" s="598"/>
      <c r="J3239" s="598"/>
      <c r="K3239" s="598"/>
      <c r="L3239" s="598"/>
      <c r="M3239" s="598"/>
      <c r="N3239" s="598"/>
      <c r="V3239" s="598"/>
      <c r="W3239" s="598"/>
    </row>
    <row r="3240" spans="6:23" x14ac:dyDescent="0.2">
      <c r="F3240" s="610"/>
      <c r="H3240" s="612"/>
      <c r="I3240" s="598"/>
      <c r="J3240" s="598"/>
      <c r="K3240" s="598"/>
      <c r="L3240" s="598"/>
      <c r="M3240" s="598"/>
      <c r="N3240" s="598"/>
      <c r="V3240" s="598"/>
      <c r="W3240" s="598"/>
    </row>
    <row r="3241" spans="6:23" x14ac:dyDescent="0.2">
      <c r="F3241" s="610"/>
      <c r="H3241" s="612"/>
      <c r="I3241" s="598"/>
      <c r="J3241" s="598"/>
      <c r="K3241" s="598"/>
      <c r="L3241" s="598"/>
      <c r="M3241" s="598"/>
      <c r="N3241" s="598"/>
      <c r="V3241" s="598"/>
      <c r="W3241" s="598"/>
    </row>
    <row r="3242" spans="6:23" x14ac:dyDescent="0.2">
      <c r="F3242" s="610"/>
      <c r="H3242" s="612"/>
      <c r="I3242" s="598"/>
      <c r="J3242" s="598"/>
      <c r="K3242" s="598"/>
      <c r="L3242" s="598"/>
      <c r="M3242" s="598"/>
      <c r="N3242" s="598"/>
      <c r="V3242" s="598"/>
      <c r="W3242" s="598"/>
    </row>
    <row r="3243" spans="6:23" x14ac:dyDescent="0.2">
      <c r="F3243" s="610"/>
      <c r="H3243" s="612"/>
      <c r="I3243" s="598"/>
      <c r="J3243" s="598"/>
      <c r="K3243" s="598"/>
      <c r="L3243" s="598"/>
      <c r="M3243" s="598"/>
      <c r="N3243" s="598"/>
      <c r="V3243" s="598"/>
      <c r="W3243" s="598"/>
    </row>
    <row r="3244" spans="6:23" x14ac:dyDescent="0.2">
      <c r="F3244" s="610"/>
      <c r="H3244" s="612"/>
      <c r="I3244" s="598"/>
      <c r="J3244" s="598"/>
      <c r="K3244" s="598"/>
      <c r="L3244" s="598"/>
      <c r="M3244" s="598"/>
      <c r="N3244" s="598"/>
      <c r="V3244" s="598"/>
      <c r="W3244" s="598"/>
    </row>
    <row r="3245" spans="6:23" x14ac:dyDescent="0.2">
      <c r="F3245" s="610"/>
      <c r="H3245" s="612"/>
      <c r="I3245" s="598"/>
      <c r="J3245" s="598"/>
      <c r="K3245" s="598"/>
      <c r="L3245" s="598"/>
      <c r="M3245" s="598"/>
      <c r="N3245" s="598"/>
      <c r="V3245" s="598"/>
      <c r="W3245" s="598"/>
    </row>
    <row r="3246" spans="6:23" x14ac:dyDescent="0.2">
      <c r="F3246" s="610"/>
      <c r="H3246" s="612"/>
      <c r="I3246" s="598"/>
      <c r="J3246" s="598"/>
      <c r="K3246" s="598"/>
      <c r="L3246" s="598"/>
      <c r="M3246" s="598"/>
      <c r="N3246" s="598"/>
      <c r="V3246" s="598"/>
      <c r="W3246" s="598"/>
    </row>
    <row r="3247" spans="6:23" x14ac:dyDescent="0.2">
      <c r="F3247" s="610"/>
      <c r="H3247" s="612"/>
      <c r="I3247" s="598"/>
      <c r="J3247" s="598"/>
      <c r="K3247" s="598"/>
      <c r="L3247" s="598"/>
      <c r="M3247" s="598"/>
      <c r="N3247" s="598"/>
      <c r="V3247" s="598"/>
      <c r="W3247" s="598"/>
    </row>
    <row r="3248" spans="6:23" x14ac:dyDescent="0.2">
      <c r="F3248" s="610"/>
      <c r="H3248" s="612"/>
      <c r="I3248" s="598"/>
      <c r="J3248" s="598"/>
      <c r="K3248" s="598"/>
      <c r="L3248" s="598"/>
      <c r="M3248" s="598"/>
      <c r="N3248" s="598"/>
      <c r="V3248" s="598"/>
      <c r="W3248" s="598"/>
    </row>
    <row r="3249" spans="6:23" x14ac:dyDescent="0.2">
      <c r="F3249" s="610"/>
      <c r="H3249" s="612"/>
      <c r="I3249" s="598"/>
      <c r="J3249" s="598"/>
      <c r="K3249" s="598"/>
      <c r="L3249" s="598"/>
      <c r="M3249" s="598"/>
      <c r="N3249" s="598"/>
      <c r="V3249" s="598"/>
      <c r="W3249" s="598"/>
    </row>
    <row r="3250" spans="6:23" x14ac:dyDescent="0.2">
      <c r="F3250" s="610"/>
      <c r="H3250" s="612"/>
      <c r="I3250" s="598"/>
      <c r="J3250" s="598"/>
      <c r="K3250" s="598"/>
      <c r="L3250" s="598"/>
      <c r="M3250" s="598"/>
      <c r="N3250" s="598"/>
      <c r="V3250" s="598"/>
      <c r="W3250" s="598"/>
    </row>
    <row r="3251" spans="6:23" x14ac:dyDescent="0.2">
      <c r="F3251" s="610"/>
      <c r="H3251" s="612"/>
      <c r="I3251" s="598"/>
      <c r="J3251" s="598"/>
      <c r="K3251" s="598"/>
      <c r="L3251" s="598"/>
      <c r="M3251" s="598"/>
      <c r="N3251" s="598"/>
      <c r="V3251" s="598"/>
      <c r="W3251" s="598"/>
    </row>
    <row r="3252" spans="6:23" x14ac:dyDescent="0.2">
      <c r="F3252" s="610"/>
      <c r="H3252" s="612"/>
      <c r="I3252" s="598"/>
      <c r="J3252" s="598"/>
      <c r="K3252" s="598"/>
      <c r="L3252" s="598"/>
      <c r="M3252" s="598"/>
      <c r="N3252" s="598"/>
      <c r="V3252" s="598"/>
      <c r="W3252" s="598"/>
    </row>
    <row r="3253" spans="6:23" x14ac:dyDescent="0.2">
      <c r="F3253" s="610"/>
      <c r="H3253" s="612"/>
      <c r="I3253" s="598"/>
      <c r="J3253" s="598"/>
      <c r="K3253" s="598"/>
      <c r="L3253" s="598"/>
      <c r="M3253" s="598"/>
      <c r="N3253" s="598"/>
      <c r="V3253" s="598"/>
      <c r="W3253" s="598"/>
    </row>
    <row r="3254" spans="6:23" x14ac:dyDescent="0.2">
      <c r="F3254" s="610"/>
      <c r="H3254" s="612"/>
      <c r="I3254" s="598"/>
      <c r="J3254" s="598"/>
      <c r="K3254" s="598"/>
      <c r="L3254" s="598"/>
      <c r="M3254" s="598"/>
      <c r="N3254" s="598"/>
      <c r="V3254" s="598"/>
      <c r="W3254" s="598"/>
    </row>
    <row r="3255" spans="6:23" x14ac:dyDescent="0.2">
      <c r="F3255" s="610"/>
      <c r="H3255" s="612"/>
      <c r="I3255" s="598"/>
      <c r="J3255" s="598"/>
      <c r="K3255" s="598"/>
      <c r="L3255" s="598"/>
      <c r="M3255" s="598"/>
      <c r="N3255" s="598"/>
      <c r="V3255" s="598"/>
      <c r="W3255" s="598"/>
    </row>
    <row r="3256" spans="6:23" x14ac:dyDescent="0.2">
      <c r="F3256" s="610"/>
      <c r="H3256" s="612"/>
      <c r="I3256" s="598"/>
      <c r="J3256" s="598"/>
      <c r="K3256" s="598"/>
      <c r="L3256" s="598"/>
      <c r="M3256" s="598"/>
      <c r="N3256" s="598"/>
      <c r="V3256" s="598"/>
      <c r="W3256" s="598"/>
    </row>
    <row r="3257" spans="6:23" x14ac:dyDescent="0.2">
      <c r="F3257" s="610"/>
      <c r="H3257" s="612"/>
      <c r="I3257" s="598"/>
      <c r="J3257" s="598"/>
      <c r="K3257" s="598"/>
      <c r="L3257" s="598"/>
      <c r="M3257" s="598"/>
      <c r="N3257" s="598"/>
      <c r="V3257" s="598"/>
      <c r="W3257" s="598"/>
    </row>
    <row r="3258" spans="6:23" x14ac:dyDescent="0.2">
      <c r="F3258" s="610"/>
      <c r="H3258" s="612"/>
      <c r="I3258" s="598"/>
      <c r="J3258" s="598"/>
      <c r="K3258" s="598"/>
      <c r="L3258" s="598"/>
      <c r="M3258" s="598"/>
      <c r="N3258" s="598"/>
      <c r="V3258" s="598"/>
      <c r="W3258" s="598"/>
    </row>
    <row r="3259" spans="6:23" x14ac:dyDescent="0.2">
      <c r="F3259" s="610"/>
      <c r="H3259" s="612"/>
      <c r="I3259" s="598"/>
      <c r="J3259" s="598"/>
      <c r="K3259" s="598"/>
      <c r="L3259" s="598"/>
      <c r="M3259" s="598"/>
      <c r="N3259" s="598"/>
      <c r="V3259" s="598"/>
      <c r="W3259" s="598"/>
    </row>
    <row r="3260" spans="6:23" x14ac:dyDescent="0.2">
      <c r="F3260" s="610"/>
      <c r="H3260" s="612"/>
      <c r="I3260" s="598"/>
      <c r="J3260" s="598"/>
      <c r="K3260" s="598"/>
      <c r="L3260" s="598"/>
      <c r="M3260" s="598"/>
      <c r="N3260" s="598"/>
      <c r="V3260" s="598"/>
      <c r="W3260" s="598"/>
    </row>
    <row r="3261" spans="6:23" x14ac:dyDescent="0.2">
      <c r="F3261" s="610"/>
      <c r="H3261" s="612"/>
      <c r="I3261" s="598"/>
      <c r="J3261" s="598"/>
      <c r="K3261" s="598"/>
      <c r="L3261" s="598"/>
      <c r="M3261" s="598"/>
      <c r="N3261" s="598"/>
      <c r="V3261" s="598"/>
      <c r="W3261" s="598"/>
    </row>
    <row r="3262" spans="6:23" x14ac:dyDescent="0.2">
      <c r="F3262" s="610"/>
      <c r="H3262" s="612"/>
      <c r="I3262" s="598"/>
      <c r="J3262" s="598"/>
      <c r="K3262" s="598"/>
      <c r="L3262" s="598"/>
      <c r="M3262" s="598"/>
      <c r="N3262" s="598"/>
      <c r="V3262" s="598"/>
      <c r="W3262" s="598"/>
    </row>
    <row r="3263" spans="6:23" x14ac:dyDescent="0.2">
      <c r="F3263" s="610"/>
      <c r="H3263" s="612"/>
      <c r="I3263" s="598"/>
      <c r="J3263" s="598"/>
      <c r="K3263" s="598"/>
      <c r="L3263" s="598"/>
      <c r="M3263" s="598"/>
      <c r="N3263" s="598"/>
      <c r="V3263" s="598"/>
      <c r="W3263" s="598"/>
    </row>
    <row r="3264" spans="6:23" x14ac:dyDescent="0.2">
      <c r="F3264" s="610"/>
      <c r="H3264" s="612"/>
      <c r="I3264" s="598"/>
      <c r="J3264" s="598"/>
      <c r="K3264" s="598"/>
      <c r="L3264" s="598"/>
      <c r="M3264" s="598"/>
      <c r="N3264" s="598"/>
      <c r="V3264" s="598"/>
      <c r="W3264" s="598"/>
    </row>
    <row r="3265" spans="6:23" x14ac:dyDescent="0.2">
      <c r="F3265" s="610"/>
      <c r="H3265" s="612"/>
      <c r="I3265" s="598"/>
      <c r="J3265" s="598"/>
      <c r="K3265" s="598"/>
      <c r="L3265" s="598"/>
      <c r="M3265" s="598"/>
      <c r="N3265" s="598"/>
      <c r="V3265" s="598"/>
      <c r="W3265" s="598"/>
    </row>
    <row r="3266" spans="6:23" x14ac:dyDescent="0.2">
      <c r="F3266" s="610"/>
      <c r="H3266" s="612"/>
      <c r="I3266" s="598"/>
      <c r="J3266" s="598"/>
      <c r="K3266" s="598"/>
      <c r="L3266" s="598"/>
      <c r="M3266" s="598"/>
      <c r="N3266" s="598"/>
      <c r="V3266" s="598"/>
      <c r="W3266" s="598"/>
    </row>
    <row r="3267" spans="6:23" x14ac:dyDescent="0.2">
      <c r="F3267" s="610"/>
      <c r="H3267" s="612"/>
      <c r="I3267" s="598"/>
      <c r="J3267" s="598"/>
      <c r="K3267" s="598"/>
      <c r="L3267" s="598"/>
      <c r="M3267" s="598"/>
      <c r="N3267" s="598"/>
      <c r="V3267" s="598"/>
      <c r="W3267" s="598"/>
    </row>
    <row r="3268" spans="6:23" x14ac:dyDescent="0.2">
      <c r="F3268" s="610"/>
      <c r="H3268" s="612"/>
      <c r="I3268" s="598"/>
      <c r="J3268" s="598"/>
      <c r="K3268" s="598"/>
      <c r="L3268" s="598"/>
      <c r="M3268" s="598"/>
      <c r="N3268" s="598"/>
      <c r="V3268" s="598"/>
      <c r="W3268" s="598"/>
    </row>
    <row r="3269" spans="6:23" x14ac:dyDescent="0.2">
      <c r="F3269" s="610"/>
      <c r="H3269" s="612"/>
      <c r="I3269" s="598"/>
      <c r="J3269" s="598"/>
      <c r="K3269" s="598"/>
      <c r="L3269" s="598"/>
      <c r="M3269" s="598"/>
      <c r="N3269" s="598"/>
      <c r="V3269" s="598"/>
      <c r="W3269" s="598"/>
    </row>
    <row r="3270" spans="6:23" x14ac:dyDescent="0.2">
      <c r="F3270" s="610"/>
      <c r="H3270" s="612"/>
      <c r="I3270" s="598"/>
      <c r="J3270" s="598"/>
      <c r="K3270" s="598"/>
      <c r="L3270" s="598"/>
      <c r="M3270" s="598"/>
      <c r="N3270" s="598"/>
      <c r="V3270" s="598"/>
      <c r="W3270" s="598"/>
    </row>
    <row r="3271" spans="6:23" x14ac:dyDescent="0.2">
      <c r="F3271" s="610"/>
      <c r="H3271" s="612"/>
      <c r="I3271" s="598"/>
      <c r="J3271" s="598"/>
      <c r="K3271" s="598"/>
      <c r="L3271" s="598"/>
      <c r="M3271" s="598"/>
      <c r="N3271" s="598"/>
      <c r="V3271" s="598"/>
      <c r="W3271" s="598"/>
    </row>
    <row r="3272" spans="6:23" x14ac:dyDescent="0.2">
      <c r="F3272" s="610"/>
      <c r="H3272" s="612"/>
      <c r="I3272" s="598"/>
      <c r="J3272" s="598"/>
      <c r="K3272" s="598"/>
      <c r="L3272" s="598"/>
      <c r="M3272" s="598"/>
      <c r="N3272" s="598"/>
      <c r="V3272" s="598"/>
      <c r="W3272" s="598"/>
    </row>
    <row r="3273" spans="6:23" x14ac:dyDescent="0.2">
      <c r="F3273" s="610"/>
      <c r="H3273" s="612"/>
      <c r="I3273" s="598"/>
      <c r="J3273" s="598"/>
      <c r="K3273" s="598"/>
      <c r="L3273" s="598"/>
      <c r="M3273" s="598"/>
      <c r="N3273" s="598"/>
      <c r="V3273" s="598"/>
      <c r="W3273" s="598"/>
    </row>
    <row r="3274" spans="6:23" x14ac:dyDescent="0.2">
      <c r="F3274" s="610"/>
      <c r="H3274" s="612"/>
      <c r="I3274" s="598"/>
      <c r="J3274" s="598"/>
      <c r="K3274" s="598"/>
      <c r="L3274" s="598"/>
      <c r="M3274" s="598"/>
      <c r="N3274" s="598"/>
      <c r="V3274" s="598"/>
      <c r="W3274" s="598"/>
    </row>
    <row r="3275" spans="6:23" x14ac:dyDescent="0.2">
      <c r="F3275" s="610"/>
      <c r="H3275" s="612"/>
      <c r="I3275" s="598"/>
      <c r="J3275" s="598"/>
      <c r="K3275" s="598"/>
      <c r="L3275" s="598"/>
      <c r="M3275" s="598"/>
      <c r="N3275" s="598"/>
      <c r="V3275" s="598"/>
      <c r="W3275" s="598"/>
    </row>
    <row r="3276" spans="6:23" x14ac:dyDescent="0.2">
      <c r="F3276" s="610"/>
      <c r="H3276" s="612"/>
      <c r="I3276" s="598"/>
      <c r="J3276" s="598"/>
      <c r="K3276" s="598"/>
      <c r="L3276" s="598"/>
      <c r="M3276" s="598"/>
      <c r="N3276" s="598"/>
      <c r="V3276" s="598"/>
      <c r="W3276" s="598"/>
    </row>
    <row r="3277" spans="6:23" x14ac:dyDescent="0.2">
      <c r="F3277" s="610"/>
      <c r="H3277" s="612"/>
      <c r="I3277" s="598"/>
      <c r="J3277" s="598"/>
      <c r="K3277" s="598"/>
      <c r="L3277" s="598"/>
      <c r="M3277" s="598"/>
      <c r="N3277" s="598"/>
      <c r="V3277" s="598"/>
      <c r="W3277" s="598"/>
    </row>
    <row r="3278" spans="6:23" x14ac:dyDescent="0.2">
      <c r="F3278" s="610"/>
      <c r="H3278" s="612"/>
      <c r="I3278" s="598"/>
      <c r="J3278" s="598"/>
      <c r="K3278" s="598"/>
      <c r="L3278" s="598"/>
      <c r="M3278" s="598"/>
      <c r="N3278" s="598"/>
      <c r="V3278" s="598"/>
      <c r="W3278" s="598"/>
    </row>
    <row r="3279" spans="6:23" x14ac:dyDescent="0.2">
      <c r="F3279" s="610"/>
      <c r="H3279" s="612"/>
      <c r="I3279" s="598"/>
      <c r="J3279" s="598"/>
      <c r="K3279" s="598"/>
      <c r="L3279" s="598"/>
      <c r="M3279" s="598"/>
      <c r="N3279" s="598"/>
      <c r="V3279" s="598"/>
      <c r="W3279" s="598"/>
    </row>
    <row r="3280" spans="6:23" x14ac:dyDescent="0.2">
      <c r="F3280" s="610"/>
      <c r="H3280" s="612"/>
      <c r="I3280" s="598"/>
      <c r="J3280" s="598"/>
      <c r="K3280" s="598"/>
      <c r="L3280" s="598"/>
      <c r="M3280" s="598"/>
      <c r="N3280" s="598"/>
      <c r="V3280" s="598"/>
      <c r="W3280" s="598"/>
    </row>
    <row r="3281" spans="6:23" x14ac:dyDescent="0.2">
      <c r="F3281" s="610"/>
      <c r="H3281" s="612"/>
      <c r="I3281" s="598"/>
      <c r="J3281" s="598"/>
      <c r="K3281" s="598"/>
      <c r="L3281" s="598"/>
      <c r="M3281" s="598"/>
      <c r="N3281" s="598"/>
      <c r="V3281" s="598"/>
      <c r="W3281" s="598"/>
    </row>
    <row r="3282" spans="6:23" x14ac:dyDescent="0.2">
      <c r="F3282" s="610"/>
      <c r="H3282" s="612"/>
      <c r="I3282" s="598"/>
      <c r="J3282" s="598"/>
      <c r="K3282" s="598"/>
      <c r="L3282" s="598"/>
      <c r="M3282" s="598"/>
      <c r="N3282" s="598"/>
      <c r="V3282" s="598"/>
      <c r="W3282" s="598"/>
    </row>
    <row r="3283" spans="6:23" x14ac:dyDescent="0.2">
      <c r="F3283" s="610"/>
      <c r="H3283" s="612"/>
      <c r="I3283" s="598"/>
      <c r="J3283" s="598"/>
      <c r="K3283" s="598"/>
      <c r="L3283" s="598"/>
      <c r="M3283" s="598"/>
      <c r="N3283" s="598"/>
      <c r="V3283" s="598"/>
      <c r="W3283" s="598"/>
    </row>
    <row r="3284" spans="6:23" x14ac:dyDescent="0.2">
      <c r="F3284" s="610"/>
      <c r="H3284" s="612"/>
      <c r="I3284" s="598"/>
      <c r="J3284" s="598"/>
      <c r="K3284" s="598"/>
      <c r="L3284" s="598"/>
      <c r="M3284" s="598"/>
      <c r="N3284" s="598"/>
      <c r="V3284" s="598"/>
      <c r="W3284" s="598"/>
    </row>
    <row r="3285" spans="6:23" x14ac:dyDescent="0.2">
      <c r="F3285" s="610"/>
      <c r="H3285" s="612"/>
      <c r="I3285" s="598"/>
      <c r="J3285" s="598"/>
      <c r="K3285" s="598"/>
      <c r="L3285" s="598"/>
      <c r="M3285" s="598"/>
      <c r="N3285" s="598"/>
      <c r="V3285" s="598"/>
      <c r="W3285" s="598"/>
    </row>
    <row r="3286" spans="6:23" x14ac:dyDescent="0.2">
      <c r="F3286" s="610"/>
      <c r="H3286" s="612"/>
      <c r="I3286" s="598"/>
      <c r="J3286" s="598"/>
      <c r="K3286" s="598"/>
      <c r="L3286" s="598"/>
      <c r="M3286" s="598"/>
      <c r="N3286" s="598"/>
      <c r="V3286" s="598"/>
      <c r="W3286" s="598"/>
    </row>
    <row r="3287" spans="6:23" x14ac:dyDescent="0.2">
      <c r="F3287" s="610"/>
      <c r="H3287" s="612"/>
      <c r="I3287" s="598"/>
      <c r="J3287" s="598"/>
      <c r="K3287" s="598"/>
      <c r="L3287" s="598"/>
      <c r="M3287" s="598"/>
      <c r="N3287" s="598"/>
      <c r="V3287" s="598"/>
      <c r="W3287" s="598"/>
    </row>
    <row r="3288" spans="6:23" x14ac:dyDescent="0.2">
      <c r="F3288" s="610"/>
      <c r="H3288" s="612"/>
      <c r="I3288" s="598"/>
      <c r="J3288" s="598"/>
      <c r="K3288" s="598"/>
      <c r="L3288" s="598"/>
      <c r="M3288" s="598"/>
      <c r="N3288" s="598"/>
      <c r="V3288" s="598"/>
      <c r="W3288" s="598"/>
    </row>
    <row r="3289" spans="6:23" x14ac:dyDescent="0.2">
      <c r="F3289" s="610"/>
      <c r="H3289" s="612"/>
      <c r="I3289" s="598"/>
      <c r="J3289" s="598"/>
      <c r="K3289" s="598"/>
      <c r="L3289" s="598"/>
      <c r="M3289" s="598"/>
      <c r="N3289" s="598"/>
      <c r="V3289" s="598"/>
      <c r="W3289" s="598"/>
    </row>
    <row r="3290" spans="6:23" x14ac:dyDescent="0.2">
      <c r="F3290" s="610"/>
      <c r="H3290" s="612"/>
      <c r="I3290" s="598"/>
      <c r="J3290" s="598"/>
      <c r="K3290" s="598"/>
      <c r="L3290" s="598"/>
      <c r="M3290" s="598"/>
      <c r="N3290" s="598"/>
      <c r="V3290" s="598"/>
      <c r="W3290" s="598"/>
    </row>
    <row r="3291" spans="6:23" x14ac:dyDescent="0.2">
      <c r="F3291" s="610"/>
      <c r="H3291" s="612"/>
      <c r="I3291" s="598"/>
      <c r="J3291" s="598"/>
      <c r="K3291" s="598"/>
      <c r="L3291" s="598"/>
      <c r="M3291" s="598"/>
      <c r="N3291" s="598"/>
      <c r="V3291" s="598"/>
      <c r="W3291" s="598"/>
    </row>
    <row r="3292" spans="6:23" x14ac:dyDescent="0.2">
      <c r="F3292" s="610"/>
      <c r="H3292" s="612"/>
      <c r="I3292" s="598"/>
      <c r="J3292" s="598"/>
      <c r="K3292" s="598"/>
      <c r="L3292" s="598"/>
      <c r="M3292" s="598"/>
      <c r="N3292" s="598"/>
      <c r="V3292" s="598"/>
      <c r="W3292" s="598"/>
    </row>
    <row r="3293" spans="6:23" x14ac:dyDescent="0.2">
      <c r="F3293" s="610"/>
      <c r="H3293" s="612"/>
      <c r="I3293" s="598"/>
      <c r="J3293" s="598"/>
      <c r="K3293" s="598"/>
      <c r="L3293" s="598"/>
      <c r="M3293" s="598"/>
      <c r="N3293" s="598"/>
      <c r="V3293" s="598"/>
      <c r="W3293" s="598"/>
    </row>
    <row r="3294" spans="6:23" x14ac:dyDescent="0.2">
      <c r="F3294" s="610"/>
      <c r="H3294" s="612"/>
      <c r="I3294" s="598"/>
      <c r="J3294" s="598"/>
      <c r="K3294" s="598"/>
      <c r="L3294" s="598"/>
      <c r="M3294" s="598"/>
      <c r="N3294" s="598"/>
      <c r="V3294" s="598"/>
      <c r="W3294" s="598"/>
    </row>
    <row r="3295" spans="6:23" x14ac:dyDescent="0.2">
      <c r="F3295" s="610"/>
      <c r="H3295" s="612"/>
      <c r="I3295" s="598"/>
      <c r="J3295" s="598"/>
      <c r="K3295" s="598"/>
      <c r="L3295" s="598"/>
      <c r="M3295" s="598"/>
      <c r="N3295" s="598"/>
      <c r="V3295" s="598"/>
      <c r="W3295" s="598"/>
    </row>
    <row r="3296" spans="6:23" x14ac:dyDescent="0.2">
      <c r="F3296" s="610"/>
      <c r="H3296" s="612"/>
      <c r="I3296" s="598"/>
      <c r="J3296" s="598"/>
      <c r="K3296" s="598"/>
      <c r="L3296" s="598"/>
      <c r="M3296" s="598"/>
      <c r="N3296" s="598"/>
      <c r="V3296" s="598"/>
      <c r="W3296" s="598"/>
    </row>
    <row r="3297" spans="6:23" x14ac:dyDescent="0.2">
      <c r="F3297" s="610"/>
      <c r="H3297" s="612"/>
      <c r="I3297" s="598"/>
      <c r="J3297" s="598"/>
      <c r="K3297" s="598"/>
      <c r="L3297" s="598"/>
      <c r="M3297" s="598"/>
      <c r="N3297" s="598"/>
      <c r="V3297" s="598"/>
      <c r="W3297" s="598"/>
    </row>
    <row r="3298" spans="6:23" x14ac:dyDescent="0.2">
      <c r="F3298" s="610"/>
      <c r="H3298" s="612"/>
      <c r="I3298" s="598"/>
      <c r="J3298" s="598"/>
      <c r="K3298" s="598"/>
      <c r="L3298" s="598"/>
      <c r="M3298" s="598"/>
      <c r="N3298" s="598"/>
      <c r="V3298" s="598"/>
      <c r="W3298" s="598"/>
    </row>
    <row r="3299" spans="6:23" x14ac:dyDescent="0.2">
      <c r="F3299" s="610"/>
      <c r="H3299" s="612"/>
      <c r="I3299" s="598"/>
      <c r="J3299" s="598"/>
      <c r="K3299" s="598"/>
      <c r="L3299" s="598"/>
      <c r="M3299" s="598"/>
      <c r="N3299" s="598"/>
      <c r="V3299" s="598"/>
      <c r="W3299" s="598"/>
    </row>
    <row r="3300" spans="6:23" x14ac:dyDescent="0.2">
      <c r="F3300" s="610"/>
      <c r="H3300" s="612"/>
      <c r="I3300" s="598"/>
      <c r="J3300" s="598"/>
      <c r="K3300" s="598"/>
      <c r="L3300" s="598"/>
      <c r="M3300" s="598"/>
      <c r="N3300" s="598"/>
      <c r="V3300" s="598"/>
      <c r="W3300" s="598"/>
    </row>
    <row r="3301" spans="6:23" x14ac:dyDescent="0.2">
      <c r="F3301" s="610"/>
      <c r="H3301" s="612"/>
      <c r="I3301" s="598"/>
      <c r="J3301" s="598"/>
      <c r="K3301" s="598"/>
      <c r="L3301" s="598"/>
      <c r="M3301" s="598"/>
      <c r="N3301" s="598"/>
      <c r="V3301" s="598"/>
      <c r="W3301" s="598"/>
    </row>
    <row r="3302" spans="6:23" x14ac:dyDescent="0.2">
      <c r="F3302" s="610"/>
      <c r="H3302" s="612"/>
      <c r="I3302" s="598"/>
      <c r="J3302" s="598"/>
      <c r="K3302" s="598"/>
      <c r="L3302" s="598"/>
      <c r="M3302" s="598"/>
      <c r="N3302" s="598"/>
      <c r="V3302" s="598"/>
      <c r="W3302" s="598"/>
    </row>
    <row r="3303" spans="6:23" x14ac:dyDescent="0.2">
      <c r="F3303" s="610"/>
      <c r="H3303" s="612"/>
      <c r="I3303" s="598"/>
      <c r="J3303" s="598"/>
      <c r="K3303" s="598"/>
      <c r="L3303" s="598"/>
      <c r="M3303" s="598"/>
      <c r="N3303" s="598"/>
      <c r="V3303" s="598"/>
      <c r="W3303" s="598"/>
    </row>
    <row r="3304" spans="6:23" x14ac:dyDescent="0.2">
      <c r="F3304" s="610"/>
      <c r="H3304" s="612"/>
      <c r="I3304" s="598"/>
      <c r="J3304" s="598"/>
      <c r="K3304" s="598"/>
      <c r="L3304" s="598"/>
      <c r="M3304" s="598"/>
      <c r="N3304" s="598"/>
      <c r="V3304" s="598"/>
      <c r="W3304" s="598"/>
    </row>
    <row r="3305" spans="6:23" x14ac:dyDescent="0.2">
      <c r="F3305" s="610"/>
      <c r="H3305" s="612"/>
      <c r="I3305" s="598"/>
      <c r="J3305" s="598"/>
      <c r="K3305" s="598"/>
      <c r="L3305" s="598"/>
      <c r="M3305" s="598"/>
      <c r="N3305" s="598"/>
      <c r="V3305" s="598"/>
      <c r="W3305" s="598"/>
    </row>
    <row r="3306" spans="6:23" x14ac:dyDescent="0.2">
      <c r="F3306" s="610"/>
      <c r="H3306" s="612"/>
      <c r="I3306" s="598"/>
      <c r="J3306" s="598"/>
      <c r="K3306" s="598"/>
      <c r="L3306" s="598"/>
      <c r="M3306" s="598"/>
      <c r="N3306" s="598"/>
      <c r="V3306" s="598"/>
      <c r="W3306" s="598"/>
    </row>
    <row r="3307" spans="6:23" x14ac:dyDescent="0.2">
      <c r="F3307" s="610"/>
      <c r="H3307" s="612"/>
      <c r="I3307" s="598"/>
      <c r="J3307" s="598"/>
      <c r="K3307" s="598"/>
      <c r="L3307" s="598"/>
      <c r="M3307" s="598"/>
      <c r="N3307" s="598"/>
      <c r="V3307" s="598"/>
      <c r="W3307" s="598"/>
    </row>
    <row r="3308" spans="6:23" x14ac:dyDescent="0.2">
      <c r="F3308" s="610"/>
      <c r="H3308" s="612"/>
      <c r="I3308" s="598"/>
      <c r="J3308" s="598"/>
      <c r="K3308" s="598"/>
      <c r="L3308" s="598"/>
      <c r="M3308" s="598"/>
      <c r="N3308" s="598"/>
      <c r="V3308" s="598"/>
      <c r="W3308" s="598"/>
    </row>
    <row r="3309" spans="6:23" x14ac:dyDescent="0.2">
      <c r="F3309" s="610"/>
      <c r="H3309" s="612"/>
      <c r="I3309" s="598"/>
      <c r="J3309" s="598"/>
      <c r="K3309" s="598"/>
      <c r="L3309" s="598"/>
      <c r="M3309" s="598"/>
      <c r="N3309" s="598"/>
      <c r="V3309" s="598"/>
      <c r="W3309" s="598"/>
    </row>
    <row r="3310" spans="6:23" x14ac:dyDescent="0.2">
      <c r="F3310" s="610"/>
      <c r="H3310" s="612"/>
      <c r="I3310" s="598"/>
      <c r="J3310" s="598"/>
      <c r="K3310" s="598"/>
      <c r="L3310" s="598"/>
      <c r="M3310" s="598"/>
      <c r="N3310" s="598"/>
      <c r="V3310" s="598"/>
      <c r="W3310" s="598"/>
    </row>
    <row r="3311" spans="6:23" x14ac:dyDescent="0.2">
      <c r="F3311" s="610"/>
      <c r="H3311" s="612"/>
      <c r="I3311" s="598"/>
      <c r="J3311" s="598"/>
      <c r="K3311" s="598"/>
      <c r="L3311" s="598"/>
      <c r="M3311" s="598"/>
      <c r="N3311" s="598"/>
      <c r="V3311" s="598"/>
      <c r="W3311" s="598"/>
    </row>
    <row r="3312" spans="6:23" x14ac:dyDescent="0.2">
      <c r="F3312" s="610"/>
      <c r="H3312" s="612"/>
      <c r="I3312" s="598"/>
      <c r="J3312" s="598"/>
      <c r="K3312" s="598"/>
      <c r="L3312" s="598"/>
      <c r="M3312" s="598"/>
      <c r="N3312" s="598"/>
      <c r="V3312" s="598"/>
      <c r="W3312" s="598"/>
    </row>
    <row r="3313" spans="6:23" x14ac:dyDescent="0.2">
      <c r="F3313" s="610"/>
      <c r="H3313" s="612"/>
      <c r="I3313" s="598"/>
      <c r="J3313" s="598"/>
      <c r="K3313" s="598"/>
      <c r="L3313" s="598"/>
      <c r="M3313" s="598"/>
      <c r="N3313" s="598"/>
      <c r="V3313" s="598"/>
      <c r="W3313" s="598"/>
    </row>
    <row r="3314" spans="6:23" x14ac:dyDescent="0.2">
      <c r="F3314" s="610"/>
      <c r="H3314" s="612"/>
      <c r="I3314" s="598"/>
      <c r="J3314" s="598"/>
      <c r="K3314" s="598"/>
      <c r="L3314" s="598"/>
      <c r="M3314" s="598"/>
      <c r="N3314" s="598"/>
      <c r="V3314" s="598"/>
      <c r="W3314" s="598"/>
    </row>
    <row r="3315" spans="6:23" x14ac:dyDescent="0.2">
      <c r="F3315" s="610"/>
      <c r="H3315" s="612"/>
      <c r="I3315" s="598"/>
      <c r="J3315" s="598"/>
      <c r="K3315" s="598"/>
      <c r="L3315" s="598"/>
      <c r="M3315" s="598"/>
      <c r="N3315" s="598"/>
      <c r="V3315" s="598"/>
      <c r="W3315" s="598"/>
    </row>
    <row r="3316" spans="6:23" x14ac:dyDescent="0.2">
      <c r="F3316" s="610"/>
      <c r="H3316" s="612"/>
      <c r="I3316" s="598"/>
      <c r="J3316" s="598"/>
      <c r="K3316" s="598"/>
      <c r="L3316" s="598"/>
      <c r="M3316" s="598"/>
      <c r="N3316" s="598"/>
      <c r="V3316" s="598"/>
      <c r="W3316" s="598"/>
    </row>
    <row r="3317" spans="6:23" x14ac:dyDescent="0.2">
      <c r="F3317" s="610"/>
      <c r="H3317" s="612"/>
      <c r="I3317" s="598"/>
      <c r="J3317" s="598"/>
      <c r="K3317" s="598"/>
      <c r="L3317" s="598"/>
      <c r="M3317" s="598"/>
      <c r="N3317" s="598"/>
      <c r="V3317" s="598"/>
      <c r="W3317" s="598"/>
    </row>
    <row r="3318" spans="6:23" x14ac:dyDescent="0.2">
      <c r="F3318" s="610"/>
      <c r="H3318" s="612"/>
      <c r="I3318" s="598"/>
      <c r="J3318" s="598"/>
      <c r="K3318" s="598"/>
      <c r="L3318" s="598"/>
      <c r="M3318" s="598"/>
      <c r="N3318" s="598"/>
      <c r="V3318" s="598"/>
      <c r="W3318" s="598"/>
    </row>
    <row r="3319" spans="6:23" x14ac:dyDescent="0.2">
      <c r="F3319" s="610"/>
      <c r="H3319" s="612"/>
      <c r="I3319" s="598"/>
      <c r="J3319" s="598"/>
      <c r="K3319" s="598"/>
      <c r="L3319" s="598"/>
      <c r="M3319" s="598"/>
      <c r="N3319" s="598"/>
      <c r="V3319" s="598"/>
      <c r="W3319" s="598"/>
    </row>
    <row r="3320" spans="6:23" x14ac:dyDescent="0.2">
      <c r="F3320" s="610"/>
      <c r="H3320" s="612"/>
      <c r="I3320" s="598"/>
      <c r="J3320" s="598"/>
      <c r="K3320" s="598"/>
      <c r="L3320" s="598"/>
      <c r="M3320" s="598"/>
      <c r="N3320" s="598"/>
      <c r="V3320" s="598"/>
      <c r="W3320" s="598"/>
    </row>
    <row r="3321" spans="6:23" x14ac:dyDescent="0.2">
      <c r="F3321" s="610"/>
      <c r="H3321" s="612"/>
      <c r="I3321" s="598"/>
      <c r="J3321" s="598"/>
      <c r="K3321" s="598"/>
      <c r="L3321" s="598"/>
      <c r="M3321" s="598"/>
      <c r="N3321" s="598"/>
      <c r="V3321" s="598"/>
      <c r="W3321" s="598"/>
    </row>
    <row r="3322" spans="6:23" x14ac:dyDescent="0.2">
      <c r="F3322" s="610"/>
      <c r="H3322" s="612"/>
      <c r="I3322" s="598"/>
      <c r="J3322" s="598"/>
      <c r="K3322" s="598"/>
      <c r="L3322" s="598"/>
      <c r="M3322" s="598"/>
      <c r="N3322" s="598"/>
      <c r="V3322" s="598"/>
      <c r="W3322" s="598"/>
    </row>
    <row r="3323" spans="6:23" x14ac:dyDescent="0.2">
      <c r="F3323" s="610"/>
      <c r="H3323" s="612"/>
      <c r="I3323" s="598"/>
      <c r="J3323" s="598"/>
      <c r="K3323" s="598"/>
      <c r="L3323" s="598"/>
      <c r="M3323" s="598"/>
      <c r="N3323" s="598"/>
      <c r="V3323" s="598"/>
      <c r="W3323" s="598"/>
    </row>
    <row r="3324" spans="6:23" x14ac:dyDescent="0.2">
      <c r="F3324" s="610"/>
      <c r="H3324" s="612"/>
      <c r="I3324" s="598"/>
      <c r="J3324" s="598"/>
      <c r="K3324" s="598"/>
      <c r="L3324" s="598"/>
      <c r="M3324" s="598"/>
      <c r="N3324" s="598"/>
      <c r="V3324" s="598"/>
      <c r="W3324" s="598"/>
    </row>
    <row r="3325" spans="6:23" x14ac:dyDescent="0.2">
      <c r="F3325" s="610"/>
      <c r="H3325" s="612"/>
      <c r="I3325" s="598"/>
      <c r="J3325" s="598"/>
      <c r="K3325" s="598"/>
      <c r="L3325" s="598"/>
      <c r="M3325" s="598"/>
      <c r="N3325" s="598"/>
      <c r="V3325" s="598"/>
      <c r="W3325" s="598"/>
    </row>
    <row r="3326" spans="6:23" x14ac:dyDescent="0.2">
      <c r="F3326" s="610"/>
      <c r="H3326" s="612"/>
      <c r="I3326" s="598"/>
      <c r="J3326" s="598"/>
      <c r="K3326" s="598"/>
      <c r="L3326" s="598"/>
      <c r="M3326" s="598"/>
      <c r="N3326" s="598"/>
      <c r="V3326" s="598"/>
      <c r="W3326" s="598"/>
    </row>
    <row r="3327" spans="6:23" x14ac:dyDescent="0.2">
      <c r="F3327" s="610"/>
      <c r="H3327" s="612"/>
      <c r="I3327" s="598"/>
      <c r="J3327" s="598"/>
      <c r="K3327" s="598"/>
      <c r="L3327" s="598"/>
      <c r="M3327" s="598"/>
      <c r="N3327" s="598"/>
      <c r="V3327" s="598"/>
      <c r="W3327" s="598"/>
    </row>
    <row r="3328" spans="6:23" x14ac:dyDescent="0.2">
      <c r="F3328" s="610"/>
      <c r="H3328" s="612"/>
      <c r="I3328" s="598"/>
      <c r="J3328" s="598"/>
      <c r="K3328" s="598"/>
      <c r="L3328" s="598"/>
      <c r="M3328" s="598"/>
      <c r="N3328" s="598"/>
      <c r="V3328" s="598"/>
      <c r="W3328" s="598"/>
    </row>
    <row r="3329" spans="6:23" x14ac:dyDescent="0.2">
      <c r="F3329" s="610"/>
      <c r="H3329" s="612"/>
      <c r="I3329" s="598"/>
      <c r="J3329" s="598"/>
      <c r="K3329" s="598"/>
      <c r="L3329" s="598"/>
      <c r="M3329" s="598"/>
      <c r="N3329" s="598"/>
      <c r="V3329" s="598"/>
      <c r="W3329" s="598"/>
    </row>
    <row r="3330" spans="6:23" x14ac:dyDescent="0.2">
      <c r="F3330" s="610"/>
      <c r="H3330" s="612"/>
      <c r="I3330" s="598"/>
      <c r="J3330" s="598"/>
      <c r="K3330" s="598"/>
      <c r="L3330" s="598"/>
      <c r="M3330" s="598"/>
      <c r="N3330" s="598"/>
      <c r="V3330" s="598"/>
      <c r="W3330" s="598"/>
    </row>
    <row r="3331" spans="6:23" x14ac:dyDescent="0.2">
      <c r="F3331" s="610"/>
      <c r="H3331" s="612"/>
      <c r="I3331" s="598"/>
      <c r="J3331" s="598"/>
      <c r="K3331" s="598"/>
      <c r="L3331" s="598"/>
      <c r="M3331" s="598"/>
      <c r="N3331" s="598"/>
      <c r="V3331" s="598"/>
      <c r="W3331" s="598"/>
    </row>
    <row r="3332" spans="6:23" x14ac:dyDescent="0.2">
      <c r="F3332" s="610"/>
      <c r="H3332" s="612"/>
      <c r="I3332" s="598"/>
      <c r="J3332" s="598"/>
      <c r="K3332" s="598"/>
      <c r="L3332" s="598"/>
      <c r="M3332" s="598"/>
      <c r="N3332" s="598"/>
      <c r="V3332" s="598"/>
      <c r="W3332" s="598"/>
    </row>
    <row r="3333" spans="6:23" x14ac:dyDescent="0.2">
      <c r="F3333" s="610"/>
      <c r="H3333" s="612"/>
      <c r="I3333" s="598"/>
      <c r="J3333" s="598"/>
      <c r="K3333" s="598"/>
      <c r="L3333" s="598"/>
      <c r="M3333" s="598"/>
      <c r="N3333" s="598"/>
      <c r="V3333" s="598"/>
      <c r="W3333" s="598"/>
    </row>
    <row r="3334" spans="6:23" x14ac:dyDescent="0.2">
      <c r="F3334" s="610"/>
      <c r="H3334" s="612"/>
      <c r="I3334" s="598"/>
      <c r="J3334" s="598"/>
      <c r="K3334" s="598"/>
      <c r="L3334" s="598"/>
      <c r="M3334" s="598"/>
      <c r="N3334" s="598"/>
      <c r="V3334" s="598"/>
      <c r="W3334" s="598"/>
    </row>
    <row r="3335" spans="6:23" x14ac:dyDescent="0.2">
      <c r="F3335" s="610"/>
      <c r="H3335" s="612"/>
      <c r="I3335" s="598"/>
      <c r="J3335" s="598"/>
      <c r="K3335" s="598"/>
      <c r="L3335" s="598"/>
      <c r="M3335" s="598"/>
      <c r="N3335" s="598"/>
      <c r="V3335" s="598"/>
      <c r="W3335" s="598"/>
    </row>
    <row r="3336" spans="6:23" x14ac:dyDescent="0.2">
      <c r="F3336" s="610"/>
      <c r="H3336" s="612"/>
      <c r="I3336" s="598"/>
      <c r="J3336" s="598"/>
      <c r="K3336" s="598"/>
      <c r="L3336" s="598"/>
      <c r="M3336" s="598"/>
      <c r="N3336" s="598"/>
      <c r="V3336" s="598"/>
      <c r="W3336" s="598"/>
    </row>
    <row r="3337" spans="6:23" x14ac:dyDescent="0.2">
      <c r="F3337" s="610"/>
      <c r="H3337" s="612"/>
      <c r="I3337" s="598"/>
      <c r="J3337" s="598"/>
      <c r="K3337" s="598"/>
      <c r="L3337" s="598"/>
      <c r="M3337" s="598"/>
      <c r="N3337" s="598"/>
      <c r="V3337" s="598"/>
      <c r="W3337" s="598"/>
    </row>
    <row r="3338" spans="6:23" x14ac:dyDescent="0.2">
      <c r="F3338" s="610"/>
      <c r="H3338" s="612"/>
      <c r="I3338" s="598"/>
      <c r="J3338" s="598"/>
      <c r="K3338" s="598"/>
      <c r="L3338" s="598"/>
      <c r="M3338" s="598"/>
      <c r="N3338" s="598"/>
      <c r="V3338" s="598"/>
      <c r="W3338" s="598"/>
    </row>
    <row r="3339" spans="6:23" x14ac:dyDescent="0.2">
      <c r="F3339" s="610"/>
      <c r="H3339" s="612"/>
      <c r="I3339" s="598"/>
      <c r="J3339" s="598"/>
      <c r="K3339" s="598"/>
      <c r="L3339" s="598"/>
      <c r="M3339" s="598"/>
      <c r="N3339" s="598"/>
      <c r="V3339" s="598"/>
      <c r="W3339" s="598"/>
    </row>
    <row r="3340" spans="6:23" x14ac:dyDescent="0.2">
      <c r="F3340" s="610"/>
      <c r="H3340" s="612"/>
      <c r="I3340" s="598"/>
      <c r="J3340" s="598"/>
      <c r="K3340" s="598"/>
      <c r="L3340" s="598"/>
      <c r="M3340" s="598"/>
      <c r="N3340" s="598"/>
      <c r="V3340" s="598"/>
      <c r="W3340" s="598"/>
    </row>
    <row r="3341" spans="6:23" x14ac:dyDescent="0.2">
      <c r="F3341" s="610"/>
      <c r="H3341" s="612"/>
      <c r="I3341" s="598"/>
      <c r="J3341" s="598"/>
      <c r="K3341" s="598"/>
      <c r="L3341" s="598"/>
      <c r="M3341" s="598"/>
      <c r="N3341" s="598"/>
      <c r="V3341" s="598"/>
      <c r="W3341" s="598"/>
    </row>
    <row r="3342" spans="6:23" x14ac:dyDescent="0.2">
      <c r="F3342" s="610"/>
      <c r="H3342" s="612"/>
      <c r="I3342" s="598"/>
      <c r="J3342" s="598"/>
      <c r="K3342" s="598"/>
      <c r="L3342" s="598"/>
      <c r="M3342" s="598"/>
      <c r="N3342" s="598"/>
      <c r="V3342" s="598"/>
      <c r="W3342" s="598"/>
    </row>
    <row r="3343" spans="6:23" x14ac:dyDescent="0.2">
      <c r="F3343" s="610"/>
      <c r="H3343" s="612"/>
      <c r="I3343" s="598"/>
      <c r="J3343" s="598"/>
      <c r="K3343" s="598"/>
      <c r="L3343" s="598"/>
      <c r="M3343" s="598"/>
      <c r="N3343" s="598"/>
      <c r="V3343" s="598"/>
      <c r="W3343" s="598"/>
    </row>
    <row r="3344" spans="6:23" x14ac:dyDescent="0.2">
      <c r="F3344" s="610"/>
      <c r="H3344" s="612"/>
      <c r="I3344" s="598"/>
      <c r="J3344" s="598"/>
      <c r="K3344" s="598"/>
      <c r="L3344" s="598"/>
      <c r="M3344" s="598"/>
      <c r="N3344" s="598"/>
      <c r="V3344" s="598"/>
      <c r="W3344" s="598"/>
    </row>
    <row r="3345" spans="6:23" x14ac:dyDescent="0.2">
      <c r="F3345" s="610"/>
      <c r="H3345" s="612"/>
      <c r="I3345" s="598"/>
      <c r="J3345" s="598"/>
      <c r="K3345" s="598"/>
      <c r="L3345" s="598"/>
      <c r="M3345" s="598"/>
      <c r="N3345" s="598"/>
      <c r="V3345" s="598"/>
      <c r="W3345" s="598"/>
    </row>
    <row r="3346" spans="6:23" x14ac:dyDescent="0.2">
      <c r="F3346" s="610"/>
      <c r="H3346" s="612"/>
      <c r="I3346" s="598"/>
      <c r="J3346" s="598"/>
      <c r="K3346" s="598"/>
      <c r="L3346" s="598"/>
      <c r="M3346" s="598"/>
      <c r="N3346" s="598"/>
      <c r="V3346" s="598"/>
      <c r="W3346" s="598"/>
    </row>
    <row r="3347" spans="6:23" x14ac:dyDescent="0.2">
      <c r="F3347" s="610"/>
      <c r="H3347" s="612"/>
      <c r="I3347" s="598"/>
      <c r="J3347" s="598"/>
      <c r="K3347" s="598"/>
      <c r="L3347" s="598"/>
      <c r="M3347" s="598"/>
      <c r="N3347" s="598"/>
      <c r="V3347" s="598"/>
      <c r="W3347" s="598"/>
    </row>
    <row r="3348" spans="6:23" x14ac:dyDescent="0.2">
      <c r="F3348" s="610"/>
      <c r="H3348" s="612"/>
      <c r="I3348" s="598"/>
      <c r="J3348" s="598"/>
      <c r="K3348" s="598"/>
      <c r="L3348" s="598"/>
      <c r="M3348" s="598"/>
      <c r="N3348" s="598"/>
      <c r="V3348" s="598"/>
      <c r="W3348" s="598"/>
    </row>
    <row r="3349" spans="6:23" x14ac:dyDescent="0.2">
      <c r="F3349" s="610"/>
      <c r="H3349" s="612"/>
      <c r="I3349" s="598"/>
      <c r="J3349" s="598"/>
      <c r="K3349" s="598"/>
      <c r="L3349" s="598"/>
      <c r="M3349" s="598"/>
      <c r="N3349" s="598"/>
      <c r="V3349" s="598"/>
      <c r="W3349" s="598"/>
    </row>
    <row r="3350" spans="6:23" x14ac:dyDescent="0.2">
      <c r="F3350" s="610"/>
      <c r="H3350" s="612"/>
      <c r="I3350" s="598"/>
      <c r="J3350" s="598"/>
      <c r="K3350" s="598"/>
      <c r="L3350" s="598"/>
      <c r="M3350" s="598"/>
      <c r="N3350" s="598"/>
      <c r="V3350" s="598"/>
      <c r="W3350" s="598"/>
    </row>
    <row r="3351" spans="6:23" x14ac:dyDescent="0.2">
      <c r="F3351" s="610"/>
      <c r="H3351" s="612"/>
      <c r="I3351" s="598"/>
      <c r="J3351" s="598"/>
      <c r="K3351" s="598"/>
      <c r="L3351" s="598"/>
      <c r="M3351" s="598"/>
      <c r="N3351" s="598"/>
      <c r="V3351" s="598"/>
      <c r="W3351" s="598"/>
    </row>
    <row r="3352" spans="6:23" x14ac:dyDescent="0.2">
      <c r="F3352" s="610"/>
      <c r="H3352" s="612"/>
      <c r="I3352" s="598"/>
      <c r="J3352" s="598"/>
      <c r="K3352" s="598"/>
      <c r="L3352" s="598"/>
      <c r="M3352" s="598"/>
      <c r="N3352" s="598"/>
      <c r="V3352" s="598"/>
      <c r="W3352" s="598"/>
    </row>
    <row r="3353" spans="6:23" x14ac:dyDescent="0.2">
      <c r="F3353" s="610"/>
      <c r="H3353" s="612"/>
      <c r="I3353" s="598"/>
      <c r="J3353" s="598"/>
      <c r="K3353" s="598"/>
      <c r="L3353" s="598"/>
      <c r="M3353" s="598"/>
      <c r="N3353" s="598"/>
      <c r="V3353" s="598"/>
      <c r="W3353" s="598"/>
    </row>
    <row r="3354" spans="6:23" x14ac:dyDescent="0.2">
      <c r="F3354" s="610"/>
      <c r="H3354" s="612"/>
      <c r="I3354" s="598"/>
      <c r="J3354" s="598"/>
      <c r="K3354" s="598"/>
      <c r="L3354" s="598"/>
      <c r="M3354" s="598"/>
      <c r="N3354" s="598"/>
      <c r="V3354" s="598"/>
      <c r="W3354" s="598"/>
    </row>
    <row r="3355" spans="6:23" x14ac:dyDescent="0.2">
      <c r="F3355" s="610"/>
      <c r="H3355" s="612"/>
      <c r="I3355" s="598"/>
      <c r="J3355" s="598"/>
      <c r="K3355" s="598"/>
      <c r="L3355" s="598"/>
      <c r="M3355" s="598"/>
      <c r="N3355" s="598"/>
      <c r="V3355" s="598"/>
      <c r="W3355" s="598"/>
    </row>
    <row r="3356" spans="6:23" x14ac:dyDescent="0.2">
      <c r="F3356" s="610"/>
      <c r="H3356" s="612"/>
      <c r="I3356" s="598"/>
      <c r="J3356" s="598"/>
      <c r="K3356" s="598"/>
      <c r="L3356" s="598"/>
      <c r="M3356" s="598"/>
      <c r="N3356" s="598"/>
      <c r="V3356" s="598"/>
      <c r="W3356" s="598"/>
    </row>
    <row r="3357" spans="6:23" x14ac:dyDescent="0.2">
      <c r="F3357" s="610"/>
      <c r="H3357" s="612"/>
      <c r="I3357" s="598"/>
      <c r="J3357" s="598"/>
      <c r="K3357" s="598"/>
      <c r="L3357" s="598"/>
      <c r="M3357" s="598"/>
      <c r="N3357" s="598"/>
      <c r="V3357" s="598"/>
      <c r="W3357" s="598"/>
    </row>
    <row r="3358" spans="6:23" x14ac:dyDescent="0.2">
      <c r="F3358" s="610"/>
      <c r="H3358" s="612"/>
      <c r="I3358" s="598"/>
      <c r="J3358" s="598"/>
      <c r="K3358" s="598"/>
      <c r="L3358" s="598"/>
      <c r="M3358" s="598"/>
      <c r="N3358" s="598"/>
      <c r="V3358" s="598"/>
      <c r="W3358" s="598"/>
    </row>
    <row r="3359" spans="6:23" x14ac:dyDescent="0.2">
      <c r="F3359" s="610"/>
      <c r="H3359" s="612"/>
      <c r="I3359" s="598"/>
      <c r="J3359" s="598"/>
      <c r="K3359" s="598"/>
      <c r="L3359" s="598"/>
      <c r="M3359" s="598"/>
      <c r="N3359" s="598"/>
      <c r="V3359" s="598"/>
      <c r="W3359" s="598"/>
    </row>
    <row r="3360" spans="6:23" x14ac:dyDescent="0.2">
      <c r="F3360" s="610"/>
      <c r="H3360" s="612"/>
      <c r="I3360" s="598"/>
      <c r="J3360" s="598"/>
      <c r="K3360" s="598"/>
      <c r="L3360" s="598"/>
      <c r="M3360" s="598"/>
      <c r="N3360" s="598"/>
      <c r="V3360" s="598"/>
      <c r="W3360" s="598"/>
    </row>
    <row r="3361" spans="6:23" x14ac:dyDescent="0.2">
      <c r="F3361" s="610"/>
      <c r="H3361" s="612"/>
      <c r="I3361" s="598"/>
      <c r="J3361" s="598"/>
      <c r="K3361" s="598"/>
      <c r="L3361" s="598"/>
      <c r="M3361" s="598"/>
      <c r="N3361" s="598"/>
      <c r="V3361" s="598"/>
      <c r="W3361" s="598"/>
    </row>
    <row r="3362" spans="6:23" x14ac:dyDescent="0.2">
      <c r="F3362" s="610"/>
      <c r="H3362" s="612"/>
      <c r="I3362" s="598"/>
      <c r="J3362" s="598"/>
      <c r="K3362" s="598"/>
      <c r="L3362" s="598"/>
      <c r="M3362" s="598"/>
      <c r="N3362" s="598"/>
      <c r="V3362" s="598"/>
      <c r="W3362" s="598"/>
    </row>
    <row r="3363" spans="6:23" x14ac:dyDescent="0.2">
      <c r="F3363" s="610"/>
      <c r="H3363" s="612"/>
      <c r="I3363" s="598"/>
      <c r="J3363" s="598"/>
      <c r="K3363" s="598"/>
      <c r="L3363" s="598"/>
      <c r="M3363" s="598"/>
      <c r="N3363" s="598"/>
      <c r="V3363" s="598"/>
      <c r="W3363" s="598"/>
    </row>
    <row r="3364" spans="6:23" x14ac:dyDescent="0.2">
      <c r="F3364" s="610"/>
      <c r="H3364" s="612"/>
      <c r="I3364" s="598"/>
      <c r="J3364" s="598"/>
      <c r="K3364" s="598"/>
      <c r="L3364" s="598"/>
      <c r="M3364" s="598"/>
      <c r="N3364" s="598"/>
      <c r="V3364" s="598"/>
      <c r="W3364" s="598"/>
    </row>
    <row r="3365" spans="6:23" x14ac:dyDescent="0.2">
      <c r="F3365" s="610"/>
      <c r="H3365" s="612"/>
      <c r="I3365" s="598"/>
      <c r="J3365" s="598"/>
      <c r="K3365" s="598"/>
      <c r="L3365" s="598"/>
      <c r="M3365" s="598"/>
      <c r="N3365" s="598"/>
      <c r="V3365" s="598"/>
      <c r="W3365" s="598"/>
    </row>
    <row r="3366" spans="6:23" x14ac:dyDescent="0.2">
      <c r="F3366" s="610"/>
      <c r="H3366" s="612"/>
      <c r="I3366" s="598"/>
      <c r="J3366" s="598"/>
      <c r="K3366" s="598"/>
      <c r="L3366" s="598"/>
      <c r="M3366" s="598"/>
      <c r="N3366" s="598"/>
      <c r="V3366" s="598"/>
      <c r="W3366" s="598"/>
    </row>
    <row r="3367" spans="6:23" x14ac:dyDescent="0.2">
      <c r="F3367" s="610"/>
      <c r="H3367" s="612"/>
      <c r="I3367" s="598"/>
      <c r="J3367" s="598"/>
      <c r="K3367" s="598"/>
      <c r="L3367" s="598"/>
      <c r="M3367" s="598"/>
      <c r="N3367" s="598"/>
      <c r="V3367" s="598"/>
      <c r="W3367" s="598"/>
    </row>
    <row r="3368" spans="6:23" x14ac:dyDescent="0.2">
      <c r="F3368" s="610"/>
      <c r="H3368" s="612"/>
      <c r="I3368" s="598"/>
      <c r="J3368" s="598"/>
      <c r="K3368" s="598"/>
      <c r="L3368" s="598"/>
      <c r="M3368" s="598"/>
      <c r="N3368" s="598"/>
      <c r="V3368" s="598"/>
      <c r="W3368" s="598"/>
    </row>
    <row r="3369" spans="6:23" x14ac:dyDescent="0.2">
      <c r="F3369" s="610"/>
      <c r="H3369" s="612"/>
      <c r="I3369" s="598"/>
      <c r="J3369" s="598"/>
      <c r="K3369" s="598"/>
      <c r="L3369" s="598"/>
      <c r="M3369" s="598"/>
      <c r="N3369" s="598"/>
      <c r="V3369" s="598"/>
      <c r="W3369" s="598"/>
    </row>
    <row r="3370" spans="6:23" x14ac:dyDescent="0.2">
      <c r="F3370" s="610"/>
      <c r="H3370" s="612"/>
      <c r="I3370" s="598"/>
      <c r="J3370" s="598"/>
      <c r="K3370" s="598"/>
      <c r="L3370" s="598"/>
      <c r="M3370" s="598"/>
      <c r="N3370" s="598"/>
      <c r="V3370" s="598"/>
      <c r="W3370" s="598"/>
    </row>
    <row r="3371" spans="6:23" x14ac:dyDescent="0.2">
      <c r="F3371" s="610"/>
      <c r="H3371" s="612"/>
      <c r="I3371" s="598"/>
      <c r="J3371" s="598"/>
      <c r="K3371" s="598"/>
      <c r="L3371" s="598"/>
      <c r="M3371" s="598"/>
      <c r="N3371" s="598"/>
      <c r="V3371" s="598"/>
      <c r="W3371" s="598"/>
    </row>
    <row r="3372" spans="6:23" x14ac:dyDescent="0.2">
      <c r="F3372" s="610"/>
      <c r="H3372" s="612"/>
      <c r="I3372" s="598"/>
      <c r="J3372" s="598"/>
      <c r="K3372" s="598"/>
      <c r="L3372" s="598"/>
      <c r="M3372" s="598"/>
      <c r="N3372" s="598"/>
      <c r="V3372" s="598"/>
      <c r="W3372" s="598"/>
    </row>
    <row r="3373" spans="6:23" x14ac:dyDescent="0.2">
      <c r="F3373" s="610"/>
      <c r="H3373" s="612"/>
      <c r="I3373" s="598"/>
      <c r="J3373" s="598"/>
      <c r="K3373" s="598"/>
      <c r="L3373" s="598"/>
      <c r="M3373" s="598"/>
      <c r="N3373" s="598"/>
      <c r="V3373" s="598"/>
      <c r="W3373" s="598"/>
    </row>
    <row r="3374" spans="6:23" x14ac:dyDescent="0.2">
      <c r="F3374" s="610"/>
      <c r="H3374" s="612"/>
      <c r="I3374" s="598"/>
      <c r="J3374" s="598"/>
      <c r="K3374" s="598"/>
      <c r="L3374" s="598"/>
      <c r="M3374" s="598"/>
      <c r="N3374" s="598"/>
      <c r="V3374" s="598"/>
      <c r="W3374" s="598"/>
    </row>
    <row r="3375" spans="6:23" x14ac:dyDescent="0.2">
      <c r="F3375" s="610"/>
      <c r="H3375" s="612"/>
      <c r="I3375" s="598"/>
      <c r="J3375" s="598"/>
      <c r="K3375" s="598"/>
      <c r="L3375" s="598"/>
      <c r="M3375" s="598"/>
      <c r="N3375" s="598"/>
      <c r="V3375" s="598"/>
      <c r="W3375" s="598"/>
    </row>
    <row r="3376" spans="6:23" x14ac:dyDescent="0.2">
      <c r="F3376" s="610"/>
      <c r="H3376" s="612"/>
      <c r="I3376" s="598"/>
      <c r="J3376" s="598"/>
      <c r="K3376" s="598"/>
      <c r="L3376" s="598"/>
      <c r="M3376" s="598"/>
      <c r="N3376" s="598"/>
      <c r="V3376" s="598"/>
      <c r="W3376" s="598"/>
    </row>
    <row r="3377" spans="6:23" x14ac:dyDescent="0.2">
      <c r="F3377" s="610"/>
      <c r="H3377" s="612"/>
      <c r="I3377" s="598"/>
      <c r="J3377" s="598"/>
      <c r="K3377" s="598"/>
      <c r="L3377" s="598"/>
      <c r="M3377" s="598"/>
      <c r="N3377" s="598"/>
      <c r="V3377" s="598"/>
      <c r="W3377" s="598"/>
    </row>
    <row r="3378" spans="6:23" x14ac:dyDescent="0.2">
      <c r="F3378" s="610"/>
      <c r="H3378" s="612"/>
      <c r="I3378" s="598"/>
      <c r="J3378" s="598"/>
      <c r="K3378" s="598"/>
      <c r="L3378" s="598"/>
      <c r="M3378" s="598"/>
      <c r="N3378" s="598"/>
      <c r="V3378" s="598"/>
      <c r="W3378" s="598"/>
    </row>
    <row r="3379" spans="6:23" x14ac:dyDescent="0.2">
      <c r="F3379" s="610"/>
      <c r="H3379" s="612"/>
      <c r="I3379" s="598"/>
      <c r="J3379" s="598"/>
      <c r="K3379" s="598"/>
      <c r="L3379" s="598"/>
      <c r="M3379" s="598"/>
      <c r="N3379" s="598"/>
      <c r="V3379" s="598"/>
      <c r="W3379" s="598"/>
    </row>
    <row r="3380" spans="6:23" x14ac:dyDescent="0.2">
      <c r="F3380" s="610"/>
      <c r="H3380" s="612"/>
      <c r="I3380" s="598"/>
      <c r="J3380" s="598"/>
      <c r="K3380" s="598"/>
      <c r="L3380" s="598"/>
      <c r="M3380" s="598"/>
      <c r="N3380" s="598"/>
      <c r="V3380" s="598"/>
      <c r="W3380" s="598"/>
    </row>
    <row r="3381" spans="6:23" x14ac:dyDescent="0.2">
      <c r="F3381" s="610"/>
      <c r="H3381" s="612"/>
      <c r="I3381" s="598"/>
      <c r="J3381" s="598"/>
      <c r="K3381" s="598"/>
      <c r="L3381" s="598"/>
      <c r="M3381" s="598"/>
      <c r="N3381" s="598"/>
      <c r="V3381" s="598"/>
      <c r="W3381" s="598"/>
    </row>
    <row r="3382" spans="6:23" x14ac:dyDescent="0.2">
      <c r="F3382" s="610"/>
      <c r="H3382" s="612"/>
      <c r="I3382" s="598"/>
      <c r="J3382" s="598"/>
      <c r="K3382" s="598"/>
      <c r="L3382" s="598"/>
      <c r="M3382" s="598"/>
      <c r="N3382" s="598"/>
      <c r="V3382" s="598"/>
      <c r="W3382" s="598"/>
    </row>
    <row r="3383" spans="6:23" x14ac:dyDescent="0.2">
      <c r="F3383" s="610"/>
      <c r="H3383" s="612"/>
      <c r="I3383" s="598"/>
      <c r="J3383" s="598"/>
      <c r="K3383" s="598"/>
      <c r="L3383" s="598"/>
      <c r="M3383" s="598"/>
      <c r="N3383" s="598"/>
      <c r="V3383" s="598"/>
      <c r="W3383" s="598"/>
    </row>
    <row r="3384" spans="6:23" x14ac:dyDescent="0.2">
      <c r="F3384" s="610"/>
      <c r="H3384" s="612"/>
      <c r="I3384" s="598"/>
      <c r="J3384" s="598"/>
      <c r="K3384" s="598"/>
      <c r="L3384" s="598"/>
      <c r="M3384" s="598"/>
      <c r="N3384" s="598"/>
      <c r="V3384" s="598"/>
      <c r="W3384" s="598"/>
    </row>
    <row r="3385" spans="6:23" x14ac:dyDescent="0.2">
      <c r="F3385" s="610"/>
      <c r="H3385" s="612"/>
      <c r="I3385" s="598"/>
      <c r="J3385" s="598"/>
      <c r="K3385" s="598"/>
      <c r="L3385" s="598"/>
      <c r="M3385" s="598"/>
      <c r="N3385" s="598"/>
      <c r="V3385" s="598"/>
      <c r="W3385" s="598"/>
    </row>
    <row r="3386" spans="6:23" x14ac:dyDescent="0.2">
      <c r="F3386" s="610"/>
      <c r="H3386" s="612"/>
      <c r="I3386" s="598"/>
      <c r="J3386" s="598"/>
      <c r="K3386" s="598"/>
      <c r="L3386" s="598"/>
      <c r="M3386" s="598"/>
      <c r="N3386" s="598"/>
      <c r="V3386" s="598"/>
      <c r="W3386" s="598"/>
    </row>
    <row r="3387" spans="6:23" x14ac:dyDescent="0.2">
      <c r="F3387" s="610"/>
      <c r="H3387" s="612"/>
      <c r="I3387" s="598"/>
      <c r="J3387" s="598"/>
      <c r="K3387" s="598"/>
      <c r="L3387" s="598"/>
      <c r="M3387" s="598"/>
      <c r="N3387" s="598"/>
      <c r="V3387" s="598"/>
      <c r="W3387" s="598"/>
    </row>
    <row r="3388" spans="6:23" x14ac:dyDescent="0.2">
      <c r="F3388" s="610"/>
      <c r="H3388" s="612"/>
      <c r="I3388" s="598"/>
      <c r="J3388" s="598"/>
      <c r="K3388" s="598"/>
      <c r="L3388" s="598"/>
      <c r="M3388" s="598"/>
      <c r="N3388" s="598"/>
      <c r="V3388" s="598"/>
      <c r="W3388" s="598"/>
    </row>
    <row r="3389" spans="6:23" x14ac:dyDescent="0.2">
      <c r="F3389" s="610"/>
      <c r="H3389" s="612"/>
      <c r="I3389" s="598"/>
      <c r="J3389" s="598"/>
      <c r="K3389" s="598"/>
      <c r="L3389" s="598"/>
      <c r="M3389" s="598"/>
      <c r="N3389" s="598"/>
      <c r="V3389" s="598"/>
      <c r="W3389" s="598"/>
    </row>
    <row r="3390" spans="6:23" x14ac:dyDescent="0.2">
      <c r="F3390" s="610"/>
      <c r="H3390" s="612"/>
      <c r="I3390" s="598"/>
      <c r="J3390" s="598"/>
      <c r="K3390" s="598"/>
      <c r="L3390" s="598"/>
      <c r="M3390" s="598"/>
      <c r="N3390" s="598"/>
      <c r="V3390" s="598"/>
      <c r="W3390" s="598"/>
    </row>
    <row r="3391" spans="6:23" x14ac:dyDescent="0.2">
      <c r="F3391" s="610"/>
      <c r="H3391" s="612"/>
      <c r="I3391" s="598"/>
      <c r="J3391" s="598"/>
      <c r="K3391" s="598"/>
      <c r="L3391" s="598"/>
      <c r="M3391" s="598"/>
      <c r="N3391" s="598"/>
      <c r="V3391" s="598"/>
      <c r="W3391" s="598"/>
    </row>
    <row r="3392" spans="6:23" x14ac:dyDescent="0.2">
      <c r="F3392" s="610"/>
      <c r="H3392" s="612"/>
      <c r="I3392" s="598"/>
      <c r="J3392" s="598"/>
      <c r="K3392" s="598"/>
      <c r="L3392" s="598"/>
      <c r="M3392" s="598"/>
      <c r="N3392" s="598"/>
      <c r="V3392" s="598"/>
      <c r="W3392" s="598"/>
    </row>
    <row r="3393" spans="6:23" x14ac:dyDescent="0.2">
      <c r="F3393" s="610"/>
      <c r="H3393" s="612"/>
      <c r="I3393" s="598"/>
      <c r="J3393" s="598"/>
      <c r="K3393" s="598"/>
      <c r="L3393" s="598"/>
      <c r="M3393" s="598"/>
      <c r="N3393" s="598"/>
      <c r="V3393" s="598"/>
      <c r="W3393" s="598"/>
    </row>
    <row r="3394" spans="6:23" x14ac:dyDescent="0.2">
      <c r="F3394" s="610"/>
      <c r="H3394" s="612"/>
      <c r="I3394" s="598"/>
      <c r="J3394" s="598"/>
      <c r="K3394" s="598"/>
      <c r="L3394" s="598"/>
      <c r="M3394" s="598"/>
      <c r="N3394" s="598"/>
      <c r="V3394" s="598"/>
      <c r="W3394" s="598"/>
    </row>
    <row r="3395" spans="6:23" x14ac:dyDescent="0.2">
      <c r="F3395" s="610"/>
      <c r="H3395" s="612"/>
      <c r="I3395" s="598"/>
      <c r="J3395" s="598"/>
      <c r="K3395" s="598"/>
      <c r="L3395" s="598"/>
      <c r="M3395" s="598"/>
      <c r="N3395" s="598"/>
      <c r="V3395" s="598"/>
      <c r="W3395" s="598"/>
    </row>
    <row r="3396" spans="6:23" x14ac:dyDescent="0.2">
      <c r="F3396" s="610"/>
      <c r="H3396" s="612"/>
      <c r="I3396" s="598"/>
      <c r="J3396" s="598"/>
      <c r="K3396" s="598"/>
      <c r="L3396" s="598"/>
      <c r="M3396" s="598"/>
      <c r="N3396" s="598"/>
      <c r="V3396" s="598"/>
      <c r="W3396" s="598"/>
    </row>
    <row r="3397" spans="6:23" x14ac:dyDescent="0.2">
      <c r="F3397" s="610"/>
      <c r="H3397" s="612"/>
      <c r="I3397" s="598"/>
      <c r="J3397" s="598"/>
      <c r="K3397" s="598"/>
      <c r="L3397" s="598"/>
      <c r="M3397" s="598"/>
      <c r="N3397" s="598"/>
      <c r="V3397" s="598"/>
      <c r="W3397" s="598"/>
    </row>
    <row r="3398" spans="6:23" x14ac:dyDescent="0.2">
      <c r="F3398" s="610"/>
      <c r="H3398" s="612"/>
      <c r="I3398" s="598"/>
      <c r="J3398" s="598"/>
      <c r="K3398" s="598"/>
      <c r="L3398" s="598"/>
      <c r="M3398" s="598"/>
      <c r="N3398" s="598"/>
      <c r="V3398" s="598"/>
      <c r="W3398" s="598"/>
    </row>
    <row r="3399" spans="6:23" x14ac:dyDescent="0.2">
      <c r="F3399" s="610"/>
      <c r="H3399" s="612"/>
      <c r="I3399" s="598"/>
      <c r="J3399" s="598"/>
      <c r="K3399" s="598"/>
      <c r="L3399" s="598"/>
      <c r="M3399" s="598"/>
      <c r="N3399" s="598"/>
      <c r="V3399" s="598"/>
      <c r="W3399" s="598"/>
    </row>
    <row r="3400" spans="6:23" x14ac:dyDescent="0.2">
      <c r="F3400" s="610"/>
      <c r="H3400" s="612"/>
      <c r="I3400" s="598"/>
      <c r="J3400" s="598"/>
      <c r="K3400" s="598"/>
      <c r="L3400" s="598"/>
      <c r="M3400" s="598"/>
      <c r="N3400" s="598"/>
      <c r="V3400" s="598"/>
      <c r="W3400" s="598"/>
    </row>
    <row r="3401" spans="6:23" x14ac:dyDescent="0.2">
      <c r="F3401" s="610"/>
      <c r="H3401" s="612"/>
      <c r="I3401" s="598"/>
      <c r="J3401" s="598"/>
      <c r="K3401" s="598"/>
      <c r="L3401" s="598"/>
      <c r="M3401" s="598"/>
      <c r="N3401" s="598"/>
      <c r="V3401" s="598"/>
      <c r="W3401" s="598"/>
    </row>
    <row r="3402" spans="6:23" x14ac:dyDescent="0.2">
      <c r="F3402" s="610"/>
      <c r="H3402" s="612"/>
      <c r="I3402" s="598"/>
      <c r="J3402" s="598"/>
      <c r="K3402" s="598"/>
      <c r="L3402" s="598"/>
      <c r="M3402" s="598"/>
      <c r="N3402" s="598"/>
      <c r="V3402" s="598"/>
      <c r="W3402" s="598"/>
    </row>
    <row r="3403" spans="6:23" x14ac:dyDescent="0.2">
      <c r="F3403" s="610"/>
      <c r="H3403" s="612"/>
      <c r="I3403" s="598"/>
      <c r="J3403" s="598"/>
      <c r="K3403" s="598"/>
      <c r="L3403" s="598"/>
      <c r="M3403" s="598"/>
      <c r="N3403" s="598"/>
      <c r="V3403" s="598"/>
      <c r="W3403" s="598"/>
    </row>
    <row r="3404" spans="6:23" x14ac:dyDescent="0.2">
      <c r="F3404" s="610"/>
      <c r="H3404" s="612"/>
      <c r="I3404" s="598"/>
      <c r="J3404" s="598"/>
      <c r="K3404" s="598"/>
      <c r="L3404" s="598"/>
      <c r="M3404" s="598"/>
      <c r="N3404" s="598"/>
      <c r="V3404" s="598"/>
      <c r="W3404" s="598"/>
    </row>
    <row r="3405" spans="6:23" x14ac:dyDescent="0.2">
      <c r="F3405" s="610"/>
      <c r="H3405" s="612"/>
      <c r="I3405" s="598"/>
      <c r="J3405" s="598"/>
      <c r="K3405" s="598"/>
      <c r="L3405" s="598"/>
      <c r="M3405" s="598"/>
      <c r="N3405" s="598"/>
      <c r="V3405" s="598"/>
      <c r="W3405" s="598"/>
    </row>
    <row r="3406" spans="6:23" x14ac:dyDescent="0.2">
      <c r="F3406" s="610"/>
      <c r="H3406" s="612"/>
      <c r="I3406" s="598"/>
      <c r="J3406" s="598"/>
      <c r="K3406" s="598"/>
      <c r="L3406" s="598"/>
      <c r="M3406" s="598"/>
      <c r="N3406" s="598"/>
      <c r="V3406" s="598"/>
      <c r="W3406" s="598"/>
    </row>
    <row r="3407" spans="6:23" x14ac:dyDescent="0.2">
      <c r="F3407" s="610"/>
      <c r="H3407" s="612"/>
      <c r="I3407" s="598"/>
      <c r="J3407" s="598"/>
      <c r="K3407" s="598"/>
      <c r="L3407" s="598"/>
      <c r="M3407" s="598"/>
      <c r="N3407" s="598"/>
      <c r="V3407" s="598"/>
      <c r="W3407" s="598"/>
    </row>
    <row r="3408" spans="6:23" x14ac:dyDescent="0.2">
      <c r="F3408" s="610"/>
      <c r="H3408" s="612"/>
      <c r="I3408" s="598"/>
      <c r="J3408" s="598"/>
      <c r="K3408" s="598"/>
      <c r="L3408" s="598"/>
      <c r="M3408" s="598"/>
      <c r="N3408" s="598"/>
      <c r="V3408" s="598"/>
      <c r="W3408" s="598"/>
    </row>
    <row r="3409" spans="6:23" x14ac:dyDescent="0.2">
      <c r="F3409" s="610"/>
      <c r="H3409" s="612"/>
      <c r="I3409" s="598"/>
      <c r="J3409" s="598"/>
      <c r="K3409" s="598"/>
      <c r="L3409" s="598"/>
      <c r="M3409" s="598"/>
      <c r="N3409" s="598"/>
      <c r="V3409" s="598"/>
      <c r="W3409" s="598"/>
    </row>
    <row r="3410" spans="6:23" x14ac:dyDescent="0.2">
      <c r="F3410" s="610"/>
      <c r="H3410" s="612"/>
      <c r="I3410" s="598"/>
      <c r="J3410" s="598"/>
      <c r="K3410" s="598"/>
      <c r="L3410" s="598"/>
      <c r="M3410" s="598"/>
      <c r="N3410" s="598"/>
      <c r="V3410" s="598"/>
      <c r="W3410" s="598"/>
    </row>
    <row r="3411" spans="6:23" x14ac:dyDescent="0.2">
      <c r="F3411" s="610"/>
      <c r="H3411" s="612"/>
      <c r="I3411" s="598"/>
      <c r="J3411" s="598"/>
      <c r="K3411" s="598"/>
      <c r="L3411" s="598"/>
      <c r="M3411" s="598"/>
      <c r="N3411" s="598"/>
      <c r="V3411" s="598"/>
      <c r="W3411" s="598"/>
    </row>
    <row r="3412" spans="6:23" x14ac:dyDescent="0.2">
      <c r="F3412" s="610"/>
      <c r="H3412" s="612"/>
      <c r="I3412" s="598"/>
      <c r="J3412" s="598"/>
      <c r="K3412" s="598"/>
      <c r="L3412" s="598"/>
      <c r="M3412" s="598"/>
      <c r="N3412" s="598"/>
      <c r="V3412" s="598"/>
      <c r="W3412" s="598"/>
    </row>
    <row r="3413" spans="6:23" x14ac:dyDescent="0.2">
      <c r="F3413" s="610"/>
      <c r="H3413" s="612"/>
      <c r="I3413" s="598"/>
      <c r="J3413" s="598"/>
      <c r="K3413" s="598"/>
      <c r="L3413" s="598"/>
      <c r="M3413" s="598"/>
      <c r="N3413" s="598"/>
      <c r="V3413" s="598"/>
      <c r="W3413" s="598"/>
    </row>
    <row r="3414" spans="6:23" x14ac:dyDescent="0.2">
      <c r="F3414" s="610"/>
      <c r="H3414" s="612"/>
      <c r="I3414" s="598"/>
      <c r="J3414" s="598"/>
      <c r="K3414" s="598"/>
      <c r="L3414" s="598"/>
      <c r="M3414" s="598"/>
      <c r="N3414" s="598"/>
      <c r="V3414" s="598"/>
      <c r="W3414" s="598"/>
    </row>
    <row r="3415" spans="6:23" x14ac:dyDescent="0.2">
      <c r="F3415" s="610"/>
      <c r="H3415" s="612"/>
      <c r="I3415" s="598"/>
      <c r="J3415" s="598"/>
      <c r="K3415" s="598"/>
      <c r="L3415" s="598"/>
      <c r="M3415" s="598"/>
      <c r="N3415" s="598"/>
      <c r="V3415" s="598"/>
      <c r="W3415" s="598"/>
    </row>
    <row r="3416" spans="6:23" x14ac:dyDescent="0.2">
      <c r="F3416" s="610"/>
      <c r="H3416" s="612"/>
      <c r="I3416" s="598"/>
      <c r="J3416" s="598"/>
      <c r="K3416" s="598"/>
      <c r="L3416" s="598"/>
      <c r="M3416" s="598"/>
      <c r="N3416" s="598"/>
      <c r="V3416" s="598"/>
      <c r="W3416" s="598"/>
    </row>
    <row r="3417" spans="6:23" x14ac:dyDescent="0.2">
      <c r="F3417" s="610"/>
      <c r="H3417" s="612"/>
      <c r="I3417" s="598"/>
      <c r="J3417" s="598"/>
      <c r="K3417" s="598"/>
      <c r="L3417" s="598"/>
      <c r="M3417" s="598"/>
      <c r="N3417" s="598"/>
      <c r="V3417" s="598"/>
      <c r="W3417" s="598"/>
    </row>
    <row r="3418" spans="6:23" x14ac:dyDescent="0.2">
      <c r="F3418" s="610"/>
      <c r="H3418" s="612"/>
      <c r="I3418" s="598"/>
      <c r="J3418" s="598"/>
      <c r="K3418" s="598"/>
      <c r="L3418" s="598"/>
      <c r="M3418" s="598"/>
      <c r="N3418" s="598"/>
      <c r="V3418" s="598"/>
      <c r="W3418" s="598"/>
    </row>
    <row r="3419" spans="6:23" x14ac:dyDescent="0.2">
      <c r="F3419" s="610"/>
      <c r="H3419" s="612"/>
      <c r="I3419" s="598"/>
      <c r="J3419" s="598"/>
      <c r="K3419" s="598"/>
      <c r="L3419" s="598"/>
      <c r="M3419" s="598"/>
      <c r="N3419" s="598"/>
      <c r="V3419" s="598"/>
      <c r="W3419" s="598"/>
    </row>
    <row r="3420" spans="6:23" x14ac:dyDescent="0.2">
      <c r="F3420" s="610"/>
      <c r="H3420" s="612"/>
      <c r="I3420" s="598"/>
      <c r="J3420" s="598"/>
      <c r="K3420" s="598"/>
      <c r="L3420" s="598"/>
      <c r="M3420" s="598"/>
      <c r="N3420" s="598"/>
      <c r="V3420" s="598"/>
      <c r="W3420" s="598"/>
    </row>
    <row r="3421" spans="6:23" x14ac:dyDescent="0.2">
      <c r="F3421" s="610"/>
      <c r="H3421" s="612"/>
      <c r="I3421" s="598"/>
      <c r="J3421" s="598"/>
      <c r="K3421" s="598"/>
      <c r="L3421" s="598"/>
      <c r="M3421" s="598"/>
      <c r="N3421" s="598"/>
      <c r="V3421" s="598"/>
      <c r="W3421" s="598"/>
    </row>
    <row r="3422" spans="6:23" x14ac:dyDescent="0.2">
      <c r="F3422" s="610"/>
      <c r="H3422" s="612"/>
      <c r="I3422" s="598"/>
      <c r="J3422" s="598"/>
      <c r="K3422" s="598"/>
      <c r="L3422" s="598"/>
      <c r="M3422" s="598"/>
      <c r="N3422" s="598"/>
      <c r="V3422" s="598"/>
      <c r="W3422" s="598"/>
    </row>
    <row r="3423" spans="6:23" x14ac:dyDescent="0.2">
      <c r="F3423" s="610"/>
      <c r="H3423" s="612"/>
      <c r="I3423" s="598"/>
      <c r="J3423" s="598"/>
      <c r="K3423" s="598"/>
      <c r="L3423" s="598"/>
      <c r="M3423" s="598"/>
      <c r="N3423" s="598"/>
      <c r="V3423" s="598"/>
      <c r="W3423" s="598"/>
    </row>
    <row r="3424" spans="6:23" x14ac:dyDescent="0.2">
      <c r="F3424" s="610"/>
      <c r="H3424" s="612"/>
      <c r="I3424" s="598"/>
      <c r="J3424" s="598"/>
      <c r="K3424" s="598"/>
      <c r="L3424" s="598"/>
      <c r="M3424" s="598"/>
      <c r="N3424" s="598"/>
      <c r="V3424" s="598"/>
      <c r="W3424" s="598"/>
    </row>
    <row r="3425" spans="6:23" x14ac:dyDescent="0.2">
      <c r="F3425" s="610"/>
      <c r="H3425" s="612"/>
      <c r="I3425" s="598"/>
      <c r="J3425" s="598"/>
      <c r="K3425" s="598"/>
      <c r="L3425" s="598"/>
      <c r="M3425" s="598"/>
      <c r="N3425" s="598"/>
      <c r="V3425" s="598"/>
      <c r="W3425" s="598"/>
    </row>
    <row r="3426" spans="6:23" x14ac:dyDescent="0.2">
      <c r="F3426" s="610"/>
      <c r="H3426" s="612"/>
      <c r="I3426" s="598"/>
      <c r="J3426" s="598"/>
      <c r="K3426" s="598"/>
      <c r="L3426" s="598"/>
      <c r="M3426" s="598"/>
      <c r="N3426" s="598"/>
      <c r="V3426" s="598"/>
      <c r="W3426" s="598"/>
    </row>
    <row r="3427" spans="6:23" x14ac:dyDescent="0.2">
      <c r="F3427" s="610"/>
      <c r="H3427" s="612"/>
      <c r="I3427" s="598"/>
      <c r="J3427" s="598"/>
      <c r="K3427" s="598"/>
      <c r="L3427" s="598"/>
      <c r="M3427" s="598"/>
      <c r="N3427" s="598"/>
      <c r="V3427" s="598"/>
      <c r="W3427" s="598"/>
    </row>
    <row r="3428" spans="6:23" x14ac:dyDescent="0.2">
      <c r="F3428" s="610"/>
      <c r="H3428" s="612"/>
      <c r="I3428" s="598"/>
      <c r="J3428" s="598"/>
      <c r="K3428" s="598"/>
      <c r="L3428" s="598"/>
      <c r="M3428" s="598"/>
      <c r="N3428" s="598"/>
      <c r="V3428" s="598"/>
      <c r="W3428" s="598"/>
    </row>
    <row r="3429" spans="6:23" x14ac:dyDescent="0.2">
      <c r="F3429" s="610"/>
      <c r="H3429" s="612"/>
      <c r="I3429" s="598"/>
      <c r="J3429" s="598"/>
      <c r="K3429" s="598"/>
      <c r="L3429" s="598"/>
      <c r="M3429" s="598"/>
      <c r="N3429" s="598"/>
      <c r="V3429" s="598"/>
      <c r="W3429" s="598"/>
    </row>
    <row r="3430" spans="6:23" x14ac:dyDescent="0.2">
      <c r="F3430" s="610"/>
      <c r="H3430" s="612"/>
      <c r="I3430" s="598"/>
      <c r="J3430" s="598"/>
      <c r="K3430" s="598"/>
      <c r="L3430" s="598"/>
      <c r="M3430" s="598"/>
      <c r="N3430" s="598"/>
      <c r="V3430" s="598"/>
      <c r="W3430" s="598"/>
    </row>
    <row r="3431" spans="6:23" x14ac:dyDescent="0.2">
      <c r="F3431" s="610"/>
      <c r="H3431" s="612"/>
      <c r="I3431" s="598"/>
      <c r="J3431" s="598"/>
      <c r="K3431" s="598"/>
      <c r="L3431" s="598"/>
      <c r="M3431" s="598"/>
      <c r="N3431" s="598"/>
      <c r="V3431" s="598"/>
      <c r="W3431" s="598"/>
    </row>
    <row r="3432" spans="6:23" x14ac:dyDescent="0.2">
      <c r="F3432" s="610"/>
      <c r="H3432" s="612"/>
      <c r="I3432" s="598"/>
      <c r="J3432" s="598"/>
      <c r="K3432" s="598"/>
      <c r="L3432" s="598"/>
      <c r="M3432" s="598"/>
      <c r="N3432" s="598"/>
      <c r="V3432" s="598"/>
      <c r="W3432" s="598"/>
    </row>
    <row r="3433" spans="6:23" x14ac:dyDescent="0.2">
      <c r="F3433" s="610"/>
      <c r="H3433" s="612"/>
      <c r="I3433" s="598"/>
      <c r="J3433" s="598"/>
      <c r="K3433" s="598"/>
      <c r="L3433" s="598"/>
      <c r="M3433" s="598"/>
      <c r="N3433" s="598"/>
      <c r="V3433" s="598"/>
      <c r="W3433" s="598"/>
    </row>
    <row r="3434" spans="6:23" x14ac:dyDescent="0.2">
      <c r="F3434" s="610"/>
      <c r="H3434" s="612"/>
      <c r="I3434" s="598"/>
      <c r="J3434" s="598"/>
      <c r="K3434" s="598"/>
      <c r="L3434" s="598"/>
      <c r="M3434" s="598"/>
      <c r="N3434" s="598"/>
      <c r="V3434" s="598"/>
      <c r="W3434" s="598"/>
    </row>
    <row r="3435" spans="6:23" x14ac:dyDescent="0.2">
      <c r="F3435" s="610"/>
      <c r="H3435" s="612"/>
      <c r="I3435" s="598"/>
      <c r="J3435" s="598"/>
      <c r="K3435" s="598"/>
      <c r="L3435" s="598"/>
      <c r="M3435" s="598"/>
      <c r="N3435" s="598"/>
      <c r="V3435" s="598"/>
      <c r="W3435" s="598"/>
    </row>
    <row r="3436" spans="6:23" x14ac:dyDescent="0.2">
      <c r="F3436" s="610"/>
      <c r="H3436" s="612"/>
      <c r="I3436" s="598"/>
      <c r="J3436" s="598"/>
      <c r="K3436" s="598"/>
      <c r="L3436" s="598"/>
      <c r="M3436" s="598"/>
      <c r="N3436" s="598"/>
      <c r="V3436" s="598"/>
      <c r="W3436" s="598"/>
    </row>
    <row r="3437" spans="6:23" x14ac:dyDescent="0.2">
      <c r="F3437" s="610"/>
      <c r="H3437" s="612"/>
      <c r="I3437" s="598"/>
      <c r="J3437" s="598"/>
      <c r="K3437" s="598"/>
      <c r="L3437" s="598"/>
      <c r="M3437" s="598"/>
      <c r="N3437" s="598"/>
      <c r="V3437" s="598"/>
      <c r="W3437" s="598"/>
    </row>
    <row r="3438" spans="6:23" x14ac:dyDescent="0.2">
      <c r="F3438" s="610"/>
      <c r="H3438" s="612"/>
      <c r="I3438" s="598"/>
      <c r="J3438" s="598"/>
      <c r="K3438" s="598"/>
      <c r="L3438" s="598"/>
      <c r="M3438" s="598"/>
      <c r="N3438" s="598"/>
      <c r="V3438" s="598"/>
      <c r="W3438" s="598"/>
    </row>
    <row r="3439" spans="6:23" x14ac:dyDescent="0.2">
      <c r="F3439" s="610"/>
      <c r="H3439" s="612"/>
      <c r="I3439" s="598"/>
      <c r="J3439" s="598"/>
      <c r="K3439" s="598"/>
      <c r="L3439" s="598"/>
      <c r="M3439" s="598"/>
      <c r="N3439" s="598"/>
      <c r="V3439" s="598"/>
      <c r="W3439" s="598"/>
    </row>
    <row r="3440" spans="6:23" x14ac:dyDescent="0.2">
      <c r="F3440" s="610"/>
      <c r="H3440" s="612"/>
      <c r="I3440" s="598"/>
      <c r="J3440" s="598"/>
      <c r="K3440" s="598"/>
      <c r="L3440" s="598"/>
      <c r="M3440" s="598"/>
      <c r="N3440" s="598"/>
      <c r="V3440" s="598"/>
      <c r="W3440" s="598"/>
    </row>
    <row r="3441" spans="6:23" x14ac:dyDescent="0.2">
      <c r="F3441" s="610"/>
      <c r="H3441" s="612"/>
      <c r="I3441" s="598"/>
      <c r="J3441" s="598"/>
      <c r="K3441" s="598"/>
      <c r="L3441" s="598"/>
      <c r="M3441" s="598"/>
      <c r="N3441" s="598"/>
      <c r="V3441" s="598"/>
      <c r="W3441" s="598"/>
    </row>
    <row r="3442" spans="6:23" x14ac:dyDescent="0.2">
      <c r="F3442" s="610"/>
      <c r="H3442" s="612"/>
      <c r="I3442" s="598"/>
      <c r="J3442" s="598"/>
      <c r="K3442" s="598"/>
      <c r="L3442" s="598"/>
      <c r="M3442" s="598"/>
      <c r="N3442" s="598"/>
      <c r="V3442" s="598"/>
      <c r="W3442" s="598"/>
    </row>
    <row r="3443" spans="6:23" x14ac:dyDescent="0.2">
      <c r="F3443" s="610"/>
      <c r="H3443" s="612"/>
      <c r="I3443" s="598"/>
      <c r="J3443" s="598"/>
      <c r="K3443" s="598"/>
      <c r="L3443" s="598"/>
      <c r="M3443" s="598"/>
      <c r="N3443" s="598"/>
      <c r="V3443" s="598"/>
      <c r="W3443" s="598"/>
    </row>
    <row r="3444" spans="6:23" x14ac:dyDescent="0.2">
      <c r="F3444" s="610"/>
      <c r="H3444" s="612"/>
      <c r="I3444" s="598"/>
      <c r="J3444" s="598"/>
      <c r="K3444" s="598"/>
      <c r="L3444" s="598"/>
      <c r="M3444" s="598"/>
      <c r="N3444" s="598"/>
      <c r="V3444" s="598"/>
      <c r="W3444" s="598"/>
    </row>
    <row r="3445" spans="6:23" x14ac:dyDescent="0.2">
      <c r="F3445" s="610"/>
      <c r="H3445" s="612"/>
      <c r="I3445" s="598"/>
      <c r="J3445" s="598"/>
      <c r="K3445" s="598"/>
      <c r="L3445" s="598"/>
      <c r="M3445" s="598"/>
      <c r="N3445" s="598"/>
      <c r="V3445" s="598"/>
      <c r="W3445" s="598"/>
    </row>
    <row r="3446" spans="6:23" x14ac:dyDescent="0.2">
      <c r="F3446" s="610"/>
      <c r="H3446" s="612"/>
      <c r="I3446" s="598"/>
      <c r="J3446" s="598"/>
      <c r="K3446" s="598"/>
      <c r="L3446" s="598"/>
      <c r="M3446" s="598"/>
      <c r="N3446" s="598"/>
      <c r="V3446" s="598"/>
      <c r="W3446" s="598"/>
    </row>
    <row r="3447" spans="6:23" x14ac:dyDescent="0.2">
      <c r="F3447" s="610"/>
      <c r="H3447" s="612"/>
      <c r="I3447" s="598"/>
      <c r="J3447" s="598"/>
      <c r="K3447" s="598"/>
      <c r="L3447" s="598"/>
      <c r="M3447" s="598"/>
      <c r="N3447" s="598"/>
      <c r="V3447" s="598"/>
      <c r="W3447" s="598"/>
    </row>
    <row r="3448" spans="6:23" x14ac:dyDescent="0.2">
      <c r="F3448" s="610"/>
      <c r="H3448" s="612"/>
      <c r="I3448" s="598"/>
      <c r="J3448" s="598"/>
      <c r="K3448" s="598"/>
      <c r="L3448" s="598"/>
      <c r="M3448" s="598"/>
      <c r="N3448" s="598"/>
      <c r="V3448" s="598"/>
      <c r="W3448" s="598"/>
    </row>
    <row r="3449" spans="6:23" x14ac:dyDescent="0.2">
      <c r="F3449" s="610"/>
      <c r="H3449" s="612"/>
      <c r="I3449" s="598"/>
      <c r="J3449" s="598"/>
      <c r="K3449" s="598"/>
      <c r="L3449" s="598"/>
      <c r="M3449" s="598"/>
      <c r="N3449" s="598"/>
      <c r="V3449" s="598"/>
      <c r="W3449" s="598"/>
    </row>
    <row r="3450" spans="6:23" x14ac:dyDescent="0.2">
      <c r="F3450" s="610"/>
      <c r="H3450" s="612"/>
      <c r="I3450" s="598"/>
      <c r="J3450" s="598"/>
      <c r="K3450" s="598"/>
      <c r="L3450" s="598"/>
      <c r="M3450" s="598"/>
      <c r="N3450" s="598"/>
      <c r="V3450" s="598"/>
      <c r="W3450" s="598"/>
    </row>
    <row r="3451" spans="6:23" x14ac:dyDescent="0.2">
      <c r="F3451" s="610"/>
      <c r="H3451" s="612"/>
      <c r="I3451" s="598"/>
      <c r="J3451" s="598"/>
      <c r="K3451" s="598"/>
      <c r="L3451" s="598"/>
      <c r="M3451" s="598"/>
      <c r="N3451" s="598"/>
      <c r="V3451" s="598"/>
      <c r="W3451" s="598"/>
    </row>
    <row r="3452" spans="6:23" x14ac:dyDescent="0.2">
      <c r="F3452" s="610"/>
      <c r="H3452" s="612"/>
      <c r="I3452" s="598"/>
      <c r="J3452" s="598"/>
      <c r="K3452" s="598"/>
      <c r="L3452" s="598"/>
      <c r="M3452" s="598"/>
      <c r="N3452" s="598"/>
      <c r="V3452" s="598"/>
      <c r="W3452" s="598"/>
    </row>
    <row r="3453" spans="6:23" x14ac:dyDescent="0.2">
      <c r="F3453" s="610"/>
      <c r="H3453" s="612"/>
      <c r="I3453" s="598"/>
      <c r="J3453" s="598"/>
      <c r="K3453" s="598"/>
      <c r="L3453" s="598"/>
      <c r="M3453" s="598"/>
      <c r="N3453" s="598"/>
      <c r="V3453" s="598"/>
      <c r="W3453" s="598"/>
    </row>
    <row r="3454" spans="6:23" x14ac:dyDescent="0.2">
      <c r="F3454" s="610"/>
      <c r="H3454" s="612"/>
      <c r="I3454" s="598"/>
      <c r="J3454" s="598"/>
      <c r="K3454" s="598"/>
      <c r="L3454" s="598"/>
      <c r="M3454" s="598"/>
      <c r="N3454" s="598"/>
      <c r="V3454" s="598"/>
      <c r="W3454" s="598"/>
    </row>
    <row r="3455" spans="6:23" x14ac:dyDescent="0.2">
      <c r="F3455" s="610"/>
      <c r="H3455" s="612"/>
      <c r="I3455" s="598"/>
      <c r="J3455" s="598"/>
      <c r="K3455" s="598"/>
      <c r="L3455" s="598"/>
      <c r="M3455" s="598"/>
      <c r="N3455" s="598"/>
      <c r="V3455" s="598"/>
      <c r="W3455" s="598"/>
    </row>
    <row r="3456" spans="6:23" x14ac:dyDescent="0.2">
      <c r="F3456" s="610"/>
      <c r="H3456" s="612"/>
      <c r="I3456" s="598"/>
      <c r="J3456" s="598"/>
      <c r="K3456" s="598"/>
      <c r="L3456" s="598"/>
      <c r="M3456" s="598"/>
      <c r="N3456" s="598"/>
      <c r="V3456" s="598"/>
      <c r="W3456" s="598"/>
    </row>
    <row r="3457" spans="6:23" x14ac:dyDescent="0.2">
      <c r="F3457" s="610"/>
      <c r="H3457" s="612"/>
      <c r="I3457" s="598"/>
      <c r="J3457" s="598"/>
      <c r="K3457" s="598"/>
      <c r="L3457" s="598"/>
      <c r="M3457" s="598"/>
      <c r="N3457" s="598"/>
      <c r="V3457" s="598"/>
      <c r="W3457" s="598"/>
    </row>
    <row r="3458" spans="6:23" x14ac:dyDescent="0.2">
      <c r="F3458" s="610"/>
      <c r="H3458" s="612"/>
      <c r="I3458" s="598"/>
      <c r="J3458" s="598"/>
      <c r="K3458" s="598"/>
      <c r="L3458" s="598"/>
      <c r="M3458" s="598"/>
      <c r="N3458" s="598"/>
      <c r="V3458" s="598"/>
      <c r="W3458" s="598"/>
    </row>
    <row r="3459" spans="6:23" x14ac:dyDescent="0.2">
      <c r="F3459" s="610"/>
      <c r="H3459" s="612"/>
      <c r="I3459" s="598"/>
      <c r="J3459" s="598"/>
      <c r="K3459" s="598"/>
      <c r="L3459" s="598"/>
      <c r="M3459" s="598"/>
      <c r="N3459" s="598"/>
      <c r="V3459" s="598"/>
      <c r="W3459" s="598"/>
    </row>
    <row r="3460" spans="6:23" x14ac:dyDescent="0.2">
      <c r="F3460" s="610"/>
      <c r="H3460" s="612"/>
      <c r="I3460" s="598"/>
      <c r="J3460" s="598"/>
      <c r="K3460" s="598"/>
      <c r="L3460" s="598"/>
      <c r="M3460" s="598"/>
      <c r="N3460" s="598"/>
      <c r="V3460" s="598"/>
      <c r="W3460" s="598"/>
    </row>
    <row r="3461" spans="6:23" x14ac:dyDescent="0.2">
      <c r="F3461" s="610"/>
      <c r="H3461" s="612"/>
      <c r="I3461" s="598"/>
      <c r="J3461" s="598"/>
      <c r="K3461" s="598"/>
      <c r="L3461" s="598"/>
      <c r="M3461" s="598"/>
      <c r="N3461" s="598"/>
      <c r="V3461" s="598"/>
      <c r="W3461" s="598"/>
    </row>
    <row r="3462" spans="6:23" x14ac:dyDescent="0.2">
      <c r="F3462" s="610"/>
      <c r="H3462" s="612"/>
      <c r="I3462" s="598"/>
      <c r="J3462" s="598"/>
      <c r="K3462" s="598"/>
      <c r="L3462" s="598"/>
      <c r="M3462" s="598"/>
      <c r="N3462" s="598"/>
      <c r="V3462" s="598"/>
      <c r="W3462" s="598"/>
    </row>
    <row r="3463" spans="6:23" x14ac:dyDescent="0.2">
      <c r="F3463" s="610"/>
      <c r="H3463" s="612"/>
      <c r="I3463" s="598"/>
      <c r="J3463" s="598"/>
      <c r="K3463" s="598"/>
      <c r="L3463" s="598"/>
      <c r="M3463" s="598"/>
      <c r="N3463" s="598"/>
      <c r="V3463" s="598"/>
      <c r="W3463" s="598"/>
    </row>
    <row r="3464" spans="6:23" x14ac:dyDescent="0.2">
      <c r="F3464" s="610"/>
      <c r="H3464" s="612"/>
      <c r="I3464" s="598"/>
      <c r="J3464" s="598"/>
      <c r="K3464" s="598"/>
      <c r="L3464" s="598"/>
      <c r="M3464" s="598"/>
      <c r="N3464" s="598"/>
      <c r="V3464" s="598"/>
      <c r="W3464" s="598"/>
    </row>
    <row r="3465" spans="6:23" x14ac:dyDescent="0.2">
      <c r="F3465" s="610"/>
      <c r="H3465" s="612"/>
      <c r="I3465" s="598"/>
      <c r="J3465" s="598"/>
      <c r="K3465" s="598"/>
      <c r="L3465" s="598"/>
      <c r="M3465" s="598"/>
      <c r="N3465" s="598"/>
      <c r="V3465" s="598"/>
      <c r="W3465" s="598"/>
    </row>
    <row r="3466" spans="6:23" x14ac:dyDescent="0.2">
      <c r="F3466" s="610"/>
      <c r="H3466" s="612"/>
      <c r="I3466" s="598"/>
      <c r="J3466" s="598"/>
      <c r="K3466" s="598"/>
      <c r="L3466" s="598"/>
      <c r="M3466" s="598"/>
      <c r="N3466" s="598"/>
      <c r="V3466" s="598"/>
      <c r="W3466" s="598"/>
    </row>
    <row r="3467" spans="6:23" x14ac:dyDescent="0.2">
      <c r="F3467" s="610"/>
      <c r="H3467" s="612"/>
      <c r="I3467" s="598"/>
      <c r="J3467" s="598"/>
      <c r="K3467" s="598"/>
      <c r="L3467" s="598"/>
      <c r="M3467" s="598"/>
      <c r="N3467" s="598"/>
      <c r="V3467" s="598"/>
      <c r="W3467" s="598"/>
    </row>
    <row r="3468" spans="6:23" x14ac:dyDescent="0.2">
      <c r="F3468" s="610"/>
      <c r="H3468" s="612"/>
      <c r="I3468" s="598"/>
      <c r="J3468" s="598"/>
      <c r="K3468" s="598"/>
      <c r="L3468" s="598"/>
      <c r="M3468" s="598"/>
      <c r="N3468" s="598"/>
      <c r="V3468" s="598"/>
      <c r="W3468" s="598"/>
    </row>
    <row r="3469" spans="6:23" x14ac:dyDescent="0.2">
      <c r="F3469" s="610"/>
      <c r="H3469" s="612"/>
      <c r="I3469" s="598"/>
      <c r="J3469" s="598"/>
      <c r="K3469" s="598"/>
      <c r="L3469" s="598"/>
      <c r="M3469" s="598"/>
      <c r="N3469" s="598"/>
      <c r="V3469" s="598"/>
      <c r="W3469" s="598"/>
    </row>
    <row r="3470" spans="6:23" x14ac:dyDescent="0.2">
      <c r="F3470" s="610"/>
      <c r="H3470" s="612"/>
      <c r="I3470" s="598"/>
      <c r="J3470" s="598"/>
      <c r="K3470" s="598"/>
      <c r="L3470" s="598"/>
      <c r="M3470" s="598"/>
      <c r="N3470" s="598"/>
      <c r="V3470" s="598"/>
      <c r="W3470" s="598"/>
    </row>
    <row r="3471" spans="6:23" x14ac:dyDescent="0.2">
      <c r="F3471" s="610"/>
      <c r="H3471" s="612"/>
      <c r="I3471" s="598"/>
      <c r="J3471" s="598"/>
      <c r="K3471" s="598"/>
      <c r="L3471" s="598"/>
      <c r="M3471" s="598"/>
      <c r="N3471" s="598"/>
      <c r="V3471" s="598"/>
      <c r="W3471" s="598"/>
    </row>
    <row r="3472" spans="6:23" x14ac:dyDescent="0.2">
      <c r="F3472" s="610"/>
      <c r="H3472" s="612"/>
      <c r="I3472" s="598"/>
      <c r="J3472" s="598"/>
      <c r="K3472" s="598"/>
      <c r="L3472" s="598"/>
      <c r="M3472" s="598"/>
      <c r="N3472" s="598"/>
      <c r="V3472" s="598"/>
      <c r="W3472" s="598"/>
    </row>
    <row r="3473" spans="6:23" x14ac:dyDescent="0.2">
      <c r="F3473" s="610"/>
      <c r="H3473" s="612"/>
      <c r="I3473" s="598"/>
      <c r="J3473" s="598"/>
      <c r="K3473" s="598"/>
      <c r="L3473" s="598"/>
      <c r="M3473" s="598"/>
      <c r="N3473" s="598"/>
      <c r="V3473" s="598"/>
      <c r="W3473" s="598"/>
    </row>
    <row r="3474" spans="6:23" x14ac:dyDescent="0.2">
      <c r="F3474" s="610"/>
      <c r="H3474" s="612"/>
      <c r="I3474" s="598"/>
      <c r="J3474" s="598"/>
      <c r="K3474" s="598"/>
      <c r="L3474" s="598"/>
      <c r="M3474" s="598"/>
      <c r="N3474" s="598"/>
      <c r="V3474" s="598"/>
      <c r="W3474" s="598"/>
    </row>
    <row r="3475" spans="6:23" x14ac:dyDescent="0.2">
      <c r="F3475" s="610"/>
      <c r="H3475" s="612"/>
      <c r="I3475" s="598"/>
      <c r="J3475" s="598"/>
      <c r="K3475" s="598"/>
      <c r="L3475" s="598"/>
      <c r="M3475" s="598"/>
      <c r="N3475" s="598"/>
      <c r="V3475" s="598"/>
      <c r="W3475" s="598"/>
    </row>
    <row r="3476" spans="6:23" x14ac:dyDescent="0.2">
      <c r="F3476" s="610"/>
      <c r="H3476" s="612"/>
      <c r="I3476" s="598"/>
      <c r="J3476" s="598"/>
      <c r="K3476" s="598"/>
      <c r="L3476" s="598"/>
      <c r="M3476" s="598"/>
      <c r="N3476" s="598"/>
      <c r="V3476" s="598"/>
      <c r="W3476" s="598"/>
    </row>
    <row r="3477" spans="6:23" x14ac:dyDescent="0.2">
      <c r="F3477" s="610"/>
      <c r="H3477" s="612"/>
      <c r="I3477" s="598"/>
      <c r="J3477" s="598"/>
      <c r="K3477" s="598"/>
      <c r="L3477" s="598"/>
      <c r="M3477" s="598"/>
      <c r="N3477" s="598"/>
      <c r="V3477" s="598"/>
      <c r="W3477" s="598"/>
    </row>
    <row r="3478" spans="6:23" x14ac:dyDescent="0.2">
      <c r="F3478" s="610"/>
      <c r="H3478" s="612"/>
      <c r="I3478" s="598"/>
      <c r="J3478" s="598"/>
      <c r="K3478" s="598"/>
      <c r="L3478" s="598"/>
      <c r="M3478" s="598"/>
      <c r="N3478" s="598"/>
      <c r="V3478" s="598"/>
      <c r="W3478" s="598"/>
    </row>
    <row r="3479" spans="6:23" x14ac:dyDescent="0.2">
      <c r="F3479" s="610"/>
      <c r="H3479" s="612"/>
      <c r="I3479" s="598"/>
      <c r="J3479" s="598"/>
      <c r="K3479" s="598"/>
      <c r="L3479" s="598"/>
      <c r="M3479" s="598"/>
      <c r="N3479" s="598"/>
      <c r="V3479" s="598"/>
      <c r="W3479" s="598"/>
    </row>
    <row r="3480" spans="6:23" x14ac:dyDescent="0.2">
      <c r="F3480" s="610"/>
      <c r="H3480" s="612"/>
      <c r="I3480" s="598"/>
      <c r="J3480" s="598"/>
      <c r="K3480" s="598"/>
      <c r="L3480" s="598"/>
      <c r="M3480" s="598"/>
      <c r="N3480" s="598"/>
      <c r="V3480" s="598"/>
      <c r="W3480" s="598"/>
    </row>
    <row r="3481" spans="6:23" x14ac:dyDescent="0.2">
      <c r="F3481" s="610"/>
      <c r="H3481" s="612"/>
      <c r="I3481" s="598"/>
      <c r="J3481" s="598"/>
      <c r="K3481" s="598"/>
      <c r="L3481" s="598"/>
      <c r="M3481" s="598"/>
      <c r="N3481" s="598"/>
      <c r="V3481" s="598"/>
      <c r="W3481" s="598"/>
    </row>
    <row r="3482" spans="6:23" x14ac:dyDescent="0.2">
      <c r="F3482" s="610"/>
      <c r="H3482" s="612"/>
      <c r="I3482" s="598"/>
      <c r="J3482" s="598"/>
      <c r="K3482" s="598"/>
      <c r="L3482" s="598"/>
      <c r="M3482" s="598"/>
      <c r="N3482" s="598"/>
      <c r="V3482" s="598"/>
      <c r="W3482" s="598"/>
    </row>
    <row r="3483" spans="6:23" x14ac:dyDescent="0.2">
      <c r="F3483" s="610"/>
      <c r="H3483" s="612"/>
      <c r="I3483" s="598"/>
      <c r="J3483" s="598"/>
      <c r="K3483" s="598"/>
      <c r="L3483" s="598"/>
      <c r="M3483" s="598"/>
      <c r="N3483" s="598"/>
      <c r="V3483" s="598"/>
      <c r="W3483" s="598"/>
    </row>
    <row r="3484" spans="6:23" x14ac:dyDescent="0.2">
      <c r="F3484" s="610"/>
      <c r="H3484" s="612"/>
      <c r="I3484" s="598"/>
      <c r="J3484" s="598"/>
      <c r="K3484" s="598"/>
      <c r="L3484" s="598"/>
      <c r="M3484" s="598"/>
      <c r="N3484" s="598"/>
      <c r="V3484" s="598"/>
      <c r="W3484" s="598"/>
    </row>
    <row r="3485" spans="6:23" x14ac:dyDescent="0.2">
      <c r="F3485" s="610"/>
      <c r="H3485" s="612"/>
      <c r="I3485" s="598"/>
      <c r="J3485" s="598"/>
      <c r="K3485" s="598"/>
      <c r="L3485" s="598"/>
      <c r="M3485" s="598"/>
      <c r="N3485" s="598"/>
      <c r="V3485" s="598"/>
      <c r="W3485" s="598"/>
    </row>
    <row r="3486" spans="6:23" x14ac:dyDescent="0.2">
      <c r="F3486" s="610"/>
      <c r="H3486" s="612"/>
      <c r="I3486" s="598"/>
      <c r="J3486" s="598"/>
      <c r="K3486" s="598"/>
      <c r="L3486" s="598"/>
      <c r="M3486" s="598"/>
      <c r="N3486" s="598"/>
      <c r="V3486" s="598"/>
      <c r="W3486" s="598"/>
    </row>
    <row r="3487" spans="6:23" x14ac:dyDescent="0.2">
      <c r="F3487" s="610"/>
      <c r="H3487" s="612"/>
      <c r="I3487" s="598"/>
      <c r="J3487" s="598"/>
      <c r="K3487" s="598"/>
      <c r="L3487" s="598"/>
      <c r="M3487" s="598"/>
      <c r="N3487" s="598"/>
      <c r="V3487" s="598"/>
      <c r="W3487" s="598"/>
    </row>
    <row r="3488" spans="6:23" x14ac:dyDescent="0.2">
      <c r="F3488" s="610"/>
      <c r="H3488" s="612"/>
      <c r="I3488" s="598"/>
      <c r="J3488" s="598"/>
      <c r="K3488" s="598"/>
      <c r="L3488" s="598"/>
      <c r="M3488" s="598"/>
      <c r="N3488" s="598"/>
      <c r="V3488" s="598"/>
      <c r="W3488" s="598"/>
    </row>
    <row r="3489" spans="6:23" x14ac:dyDescent="0.2">
      <c r="F3489" s="610"/>
      <c r="H3489" s="612"/>
      <c r="I3489" s="598"/>
      <c r="J3489" s="598"/>
      <c r="K3489" s="598"/>
      <c r="L3489" s="598"/>
      <c r="M3489" s="598"/>
      <c r="N3489" s="598"/>
      <c r="V3489" s="598"/>
      <c r="W3489" s="598"/>
    </row>
    <row r="3490" spans="6:23" x14ac:dyDescent="0.2">
      <c r="F3490" s="610"/>
      <c r="H3490" s="612"/>
      <c r="I3490" s="598"/>
      <c r="J3490" s="598"/>
      <c r="K3490" s="598"/>
      <c r="L3490" s="598"/>
      <c r="M3490" s="598"/>
      <c r="N3490" s="598"/>
      <c r="V3490" s="598"/>
      <c r="W3490" s="598"/>
    </row>
    <row r="3491" spans="6:23" x14ac:dyDescent="0.2">
      <c r="F3491" s="610"/>
      <c r="H3491" s="612"/>
      <c r="I3491" s="598"/>
      <c r="J3491" s="598"/>
      <c r="K3491" s="598"/>
      <c r="L3491" s="598"/>
      <c r="M3491" s="598"/>
      <c r="N3491" s="598"/>
      <c r="V3491" s="598"/>
      <c r="W3491" s="598"/>
    </row>
    <row r="3492" spans="6:23" x14ac:dyDescent="0.2">
      <c r="F3492" s="610"/>
      <c r="H3492" s="612"/>
      <c r="I3492" s="598"/>
      <c r="J3492" s="598"/>
      <c r="K3492" s="598"/>
      <c r="L3492" s="598"/>
      <c r="M3492" s="598"/>
      <c r="N3492" s="598"/>
      <c r="V3492" s="598"/>
      <c r="W3492" s="598"/>
    </row>
    <row r="3493" spans="6:23" x14ac:dyDescent="0.2">
      <c r="F3493" s="610"/>
      <c r="H3493" s="612"/>
      <c r="I3493" s="598"/>
      <c r="J3493" s="598"/>
      <c r="K3493" s="598"/>
      <c r="L3493" s="598"/>
      <c r="M3493" s="598"/>
      <c r="N3493" s="598"/>
      <c r="V3493" s="598"/>
      <c r="W3493" s="598"/>
    </row>
    <row r="3494" spans="6:23" x14ac:dyDescent="0.2">
      <c r="F3494" s="610"/>
      <c r="H3494" s="612"/>
      <c r="I3494" s="598"/>
      <c r="J3494" s="598"/>
      <c r="K3494" s="598"/>
      <c r="L3494" s="598"/>
      <c r="M3494" s="598"/>
      <c r="N3494" s="598"/>
      <c r="V3494" s="598"/>
      <c r="W3494" s="598"/>
    </row>
    <row r="3495" spans="6:23" x14ac:dyDescent="0.2">
      <c r="F3495" s="610"/>
      <c r="H3495" s="612"/>
      <c r="I3495" s="598"/>
      <c r="J3495" s="598"/>
      <c r="K3495" s="598"/>
      <c r="L3495" s="598"/>
      <c r="M3495" s="598"/>
      <c r="N3495" s="598"/>
      <c r="V3495" s="598"/>
      <c r="W3495" s="598"/>
    </row>
    <row r="3496" spans="6:23" x14ac:dyDescent="0.2">
      <c r="F3496" s="610"/>
      <c r="H3496" s="612"/>
      <c r="I3496" s="598"/>
      <c r="J3496" s="598"/>
      <c r="K3496" s="598"/>
      <c r="L3496" s="598"/>
      <c r="M3496" s="598"/>
      <c r="N3496" s="598"/>
      <c r="V3496" s="598"/>
      <c r="W3496" s="598"/>
    </row>
    <row r="3497" spans="6:23" x14ac:dyDescent="0.2">
      <c r="F3497" s="610"/>
      <c r="H3497" s="612"/>
      <c r="I3497" s="598"/>
      <c r="J3497" s="598"/>
      <c r="K3497" s="598"/>
      <c r="L3497" s="598"/>
      <c r="M3497" s="598"/>
      <c r="N3497" s="598"/>
      <c r="V3497" s="598"/>
      <c r="W3497" s="598"/>
    </row>
    <row r="3498" spans="6:23" x14ac:dyDescent="0.2">
      <c r="F3498" s="610"/>
      <c r="H3498" s="612"/>
      <c r="I3498" s="598"/>
      <c r="J3498" s="598"/>
      <c r="K3498" s="598"/>
      <c r="L3498" s="598"/>
      <c r="M3498" s="598"/>
      <c r="N3498" s="598"/>
      <c r="V3498" s="598"/>
      <c r="W3498" s="598"/>
    </row>
    <row r="3499" spans="6:23" x14ac:dyDescent="0.2">
      <c r="F3499" s="610"/>
      <c r="H3499" s="612"/>
      <c r="I3499" s="598"/>
      <c r="J3499" s="598"/>
      <c r="K3499" s="598"/>
      <c r="L3499" s="598"/>
      <c r="M3499" s="598"/>
      <c r="N3499" s="598"/>
      <c r="V3499" s="598"/>
      <c r="W3499" s="598"/>
    </row>
    <row r="3500" spans="6:23" x14ac:dyDescent="0.2">
      <c r="F3500" s="610"/>
      <c r="H3500" s="612"/>
      <c r="I3500" s="598"/>
      <c r="J3500" s="598"/>
      <c r="K3500" s="598"/>
      <c r="L3500" s="598"/>
      <c r="M3500" s="598"/>
      <c r="N3500" s="598"/>
      <c r="V3500" s="598"/>
      <c r="W3500" s="598"/>
    </row>
    <row r="3501" spans="6:23" x14ac:dyDescent="0.2">
      <c r="F3501" s="610"/>
      <c r="H3501" s="612"/>
      <c r="I3501" s="598"/>
      <c r="J3501" s="598"/>
      <c r="K3501" s="598"/>
      <c r="L3501" s="598"/>
      <c r="M3501" s="598"/>
      <c r="N3501" s="598"/>
      <c r="V3501" s="598"/>
      <c r="W3501" s="598"/>
    </row>
    <row r="3502" spans="6:23" x14ac:dyDescent="0.2">
      <c r="F3502" s="610"/>
      <c r="H3502" s="612"/>
      <c r="I3502" s="598"/>
      <c r="J3502" s="598"/>
      <c r="K3502" s="598"/>
      <c r="L3502" s="598"/>
      <c r="M3502" s="598"/>
      <c r="N3502" s="598"/>
      <c r="V3502" s="598"/>
      <c r="W3502" s="598"/>
    </row>
    <row r="3503" spans="6:23" x14ac:dyDescent="0.2">
      <c r="F3503" s="610"/>
      <c r="H3503" s="612"/>
      <c r="I3503" s="598"/>
      <c r="J3503" s="598"/>
      <c r="K3503" s="598"/>
      <c r="L3503" s="598"/>
      <c r="M3503" s="598"/>
      <c r="N3503" s="598"/>
      <c r="V3503" s="598"/>
      <c r="W3503" s="598"/>
    </row>
    <row r="3504" spans="6:23" x14ac:dyDescent="0.2">
      <c r="F3504" s="610"/>
      <c r="H3504" s="612"/>
      <c r="I3504" s="598"/>
      <c r="J3504" s="598"/>
      <c r="K3504" s="598"/>
      <c r="L3504" s="598"/>
      <c r="M3504" s="598"/>
      <c r="N3504" s="598"/>
      <c r="V3504" s="598"/>
      <c r="W3504" s="598"/>
    </row>
    <row r="3505" spans="6:23" x14ac:dyDescent="0.2">
      <c r="F3505" s="610"/>
      <c r="H3505" s="612"/>
      <c r="I3505" s="598"/>
      <c r="J3505" s="598"/>
      <c r="K3505" s="598"/>
      <c r="L3505" s="598"/>
      <c r="M3505" s="598"/>
      <c r="N3505" s="598"/>
      <c r="V3505" s="598"/>
      <c r="W3505" s="598"/>
    </row>
    <row r="3506" spans="6:23" x14ac:dyDescent="0.2">
      <c r="F3506" s="610"/>
      <c r="H3506" s="612"/>
      <c r="I3506" s="598"/>
      <c r="J3506" s="598"/>
      <c r="K3506" s="598"/>
      <c r="L3506" s="598"/>
      <c r="M3506" s="598"/>
      <c r="N3506" s="598"/>
      <c r="V3506" s="598"/>
      <c r="W3506" s="598"/>
    </row>
    <row r="3507" spans="6:23" x14ac:dyDescent="0.2">
      <c r="F3507" s="610"/>
      <c r="H3507" s="612"/>
      <c r="I3507" s="598"/>
      <c r="J3507" s="598"/>
      <c r="K3507" s="598"/>
      <c r="L3507" s="598"/>
      <c r="M3507" s="598"/>
      <c r="N3507" s="598"/>
      <c r="V3507" s="598"/>
      <c r="W3507" s="598"/>
    </row>
    <row r="3508" spans="6:23" x14ac:dyDescent="0.2">
      <c r="F3508" s="610"/>
      <c r="H3508" s="612"/>
      <c r="I3508" s="598"/>
      <c r="J3508" s="598"/>
      <c r="K3508" s="598"/>
      <c r="L3508" s="598"/>
      <c r="M3508" s="598"/>
      <c r="N3508" s="598"/>
      <c r="V3508" s="598"/>
      <c r="W3508" s="598"/>
    </row>
    <row r="3509" spans="6:23" x14ac:dyDescent="0.2">
      <c r="F3509" s="610"/>
      <c r="H3509" s="612"/>
      <c r="I3509" s="598"/>
      <c r="J3509" s="598"/>
      <c r="K3509" s="598"/>
      <c r="L3509" s="598"/>
      <c r="M3509" s="598"/>
      <c r="N3509" s="598"/>
      <c r="V3509" s="598"/>
      <c r="W3509" s="598"/>
    </row>
    <row r="3510" spans="6:23" x14ac:dyDescent="0.2">
      <c r="F3510" s="610"/>
      <c r="H3510" s="612"/>
      <c r="I3510" s="598"/>
      <c r="J3510" s="598"/>
      <c r="K3510" s="598"/>
      <c r="L3510" s="598"/>
      <c r="M3510" s="598"/>
      <c r="N3510" s="598"/>
      <c r="V3510" s="598"/>
      <c r="W3510" s="598"/>
    </row>
    <row r="3511" spans="6:23" x14ac:dyDescent="0.2">
      <c r="F3511" s="610"/>
      <c r="H3511" s="612"/>
      <c r="I3511" s="598"/>
      <c r="J3511" s="598"/>
      <c r="K3511" s="598"/>
      <c r="L3511" s="598"/>
      <c r="M3511" s="598"/>
      <c r="N3511" s="598"/>
      <c r="V3511" s="598"/>
      <c r="W3511" s="598"/>
    </row>
    <row r="3512" spans="6:23" x14ac:dyDescent="0.2">
      <c r="F3512" s="610"/>
      <c r="H3512" s="612"/>
      <c r="I3512" s="598"/>
      <c r="J3512" s="598"/>
      <c r="K3512" s="598"/>
      <c r="L3512" s="598"/>
      <c r="M3512" s="598"/>
      <c r="N3512" s="598"/>
      <c r="V3512" s="598"/>
      <c r="W3512" s="598"/>
    </row>
    <row r="3513" spans="6:23" x14ac:dyDescent="0.2">
      <c r="F3513" s="610"/>
      <c r="H3513" s="612"/>
      <c r="I3513" s="598"/>
      <c r="J3513" s="598"/>
      <c r="K3513" s="598"/>
      <c r="L3513" s="598"/>
      <c r="M3513" s="598"/>
      <c r="N3513" s="598"/>
      <c r="V3513" s="598"/>
      <c r="W3513" s="598"/>
    </row>
    <row r="3514" spans="6:23" x14ac:dyDescent="0.2">
      <c r="F3514" s="610"/>
      <c r="H3514" s="612"/>
      <c r="I3514" s="598"/>
      <c r="J3514" s="598"/>
      <c r="K3514" s="598"/>
      <c r="L3514" s="598"/>
      <c r="M3514" s="598"/>
      <c r="N3514" s="598"/>
      <c r="V3514" s="598"/>
      <c r="W3514" s="598"/>
    </row>
    <row r="3515" spans="6:23" x14ac:dyDescent="0.2">
      <c r="F3515" s="610"/>
      <c r="H3515" s="612"/>
      <c r="I3515" s="598"/>
      <c r="J3515" s="598"/>
      <c r="K3515" s="598"/>
      <c r="L3515" s="598"/>
      <c r="M3515" s="598"/>
      <c r="N3515" s="598"/>
      <c r="V3515" s="598"/>
      <c r="W3515" s="598"/>
    </row>
    <row r="3516" spans="6:23" x14ac:dyDescent="0.2">
      <c r="F3516" s="610"/>
      <c r="H3516" s="612"/>
      <c r="I3516" s="598"/>
      <c r="J3516" s="598"/>
      <c r="K3516" s="598"/>
      <c r="L3516" s="598"/>
      <c r="M3516" s="598"/>
      <c r="N3516" s="598"/>
      <c r="V3516" s="598"/>
      <c r="W3516" s="598"/>
    </row>
    <row r="3517" spans="6:23" x14ac:dyDescent="0.2">
      <c r="F3517" s="610"/>
      <c r="H3517" s="612"/>
      <c r="I3517" s="598"/>
      <c r="J3517" s="598"/>
      <c r="K3517" s="598"/>
      <c r="L3517" s="598"/>
      <c r="M3517" s="598"/>
      <c r="N3517" s="598"/>
      <c r="V3517" s="598"/>
      <c r="W3517" s="598"/>
    </row>
    <row r="3518" spans="6:23" x14ac:dyDescent="0.2">
      <c r="F3518" s="610"/>
      <c r="H3518" s="612"/>
      <c r="I3518" s="598"/>
      <c r="J3518" s="598"/>
      <c r="K3518" s="598"/>
      <c r="L3518" s="598"/>
      <c r="M3518" s="598"/>
      <c r="N3518" s="598"/>
      <c r="V3518" s="598"/>
      <c r="W3518" s="598"/>
    </row>
    <row r="3519" spans="6:23" x14ac:dyDescent="0.2">
      <c r="F3519" s="610"/>
      <c r="H3519" s="612"/>
      <c r="I3519" s="598"/>
      <c r="J3519" s="598"/>
      <c r="K3519" s="598"/>
      <c r="L3519" s="598"/>
      <c r="M3519" s="598"/>
      <c r="N3519" s="598"/>
      <c r="V3519" s="598"/>
      <c r="W3519" s="598"/>
    </row>
    <row r="3520" spans="6:23" x14ac:dyDescent="0.2">
      <c r="F3520" s="610"/>
      <c r="H3520" s="612"/>
      <c r="I3520" s="598"/>
      <c r="J3520" s="598"/>
      <c r="K3520" s="598"/>
      <c r="L3520" s="598"/>
      <c r="M3520" s="598"/>
      <c r="N3520" s="598"/>
      <c r="V3520" s="598"/>
      <c r="W3520" s="598"/>
    </row>
    <row r="3521" spans="6:23" x14ac:dyDescent="0.2">
      <c r="F3521" s="610"/>
      <c r="H3521" s="612"/>
      <c r="I3521" s="598"/>
      <c r="J3521" s="598"/>
      <c r="K3521" s="598"/>
      <c r="L3521" s="598"/>
      <c r="M3521" s="598"/>
      <c r="N3521" s="598"/>
      <c r="V3521" s="598"/>
      <c r="W3521" s="598"/>
    </row>
    <row r="3522" spans="6:23" x14ac:dyDescent="0.2">
      <c r="F3522" s="610"/>
      <c r="H3522" s="612"/>
      <c r="I3522" s="598"/>
      <c r="J3522" s="598"/>
      <c r="K3522" s="598"/>
      <c r="L3522" s="598"/>
      <c r="M3522" s="598"/>
      <c r="N3522" s="598"/>
      <c r="V3522" s="598"/>
      <c r="W3522" s="598"/>
    </row>
    <row r="3523" spans="6:23" x14ac:dyDescent="0.2">
      <c r="F3523" s="610"/>
      <c r="H3523" s="612"/>
      <c r="I3523" s="598"/>
      <c r="J3523" s="598"/>
      <c r="K3523" s="598"/>
      <c r="L3523" s="598"/>
      <c r="M3523" s="598"/>
      <c r="N3523" s="598"/>
      <c r="V3523" s="598"/>
      <c r="W3523" s="598"/>
    </row>
    <row r="3524" spans="6:23" x14ac:dyDescent="0.2">
      <c r="F3524" s="610"/>
      <c r="H3524" s="612"/>
      <c r="I3524" s="598"/>
      <c r="J3524" s="598"/>
      <c r="K3524" s="598"/>
      <c r="L3524" s="598"/>
      <c r="M3524" s="598"/>
      <c r="N3524" s="598"/>
      <c r="V3524" s="598"/>
      <c r="W3524" s="598"/>
    </row>
    <row r="3525" spans="6:23" x14ac:dyDescent="0.2">
      <c r="F3525" s="610"/>
      <c r="H3525" s="612"/>
      <c r="I3525" s="598"/>
      <c r="J3525" s="598"/>
      <c r="K3525" s="598"/>
      <c r="L3525" s="598"/>
      <c r="M3525" s="598"/>
      <c r="N3525" s="598"/>
      <c r="V3525" s="598"/>
      <c r="W3525" s="598"/>
    </row>
    <row r="3526" spans="6:23" x14ac:dyDescent="0.2">
      <c r="F3526" s="610"/>
      <c r="H3526" s="612"/>
      <c r="I3526" s="598"/>
      <c r="J3526" s="598"/>
      <c r="K3526" s="598"/>
      <c r="L3526" s="598"/>
      <c r="M3526" s="598"/>
      <c r="N3526" s="598"/>
      <c r="V3526" s="598"/>
      <c r="W3526" s="598"/>
    </row>
    <row r="3527" spans="6:23" x14ac:dyDescent="0.2">
      <c r="F3527" s="610"/>
      <c r="H3527" s="612"/>
      <c r="I3527" s="598"/>
      <c r="J3527" s="598"/>
      <c r="K3527" s="598"/>
      <c r="L3527" s="598"/>
      <c r="M3527" s="598"/>
      <c r="N3527" s="598"/>
      <c r="V3527" s="598"/>
      <c r="W3527" s="598"/>
    </row>
    <row r="3528" spans="6:23" x14ac:dyDescent="0.2">
      <c r="F3528" s="610"/>
      <c r="H3528" s="612"/>
      <c r="I3528" s="598"/>
      <c r="J3528" s="598"/>
      <c r="K3528" s="598"/>
      <c r="L3528" s="598"/>
      <c r="M3528" s="598"/>
      <c r="N3528" s="598"/>
      <c r="V3528" s="598"/>
      <c r="W3528" s="598"/>
    </row>
    <row r="3529" spans="6:23" x14ac:dyDescent="0.2">
      <c r="F3529" s="610"/>
      <c r="H3529" s="612"/>
      <c r="I3529" s="598"/>
      <c r="J3529" s="598"/>
      <c r="K3529" s="598"/>
      <c r="L3529" s="598"/>
      <c r="M3529" s="598"/>
      <c r="N3529" s="598"/>
      <c r="V3529" s="598"/>
      <c r="W3529" s="598"/>
    </row>
    <row r="3530" spans="6:23" x14ac:dyDescent="0.2">
      <c r="F3530" s="610"/>
      <c r="H3530" s="612"/>
      <c r="I3530" s="598"/>
      <c r="J3530" s="598"/>
      <c r="K3530" s="598"/>
      <c r="L3530" s="598"/>
      <c r="M3530" s="598"/>
      <c r="N3530" s="598"/>
      <c r="V3530" s="598"/>
      <c r="W3530" s="598"/>
    </row>
    <row r="3531" spans="6:23" x14ac:dyDescent="0.2">
      <c r="F3531" s="610"/>
      <c r="H3531" s="612"/>
      <c r="I3531" s="598"/>
      <c r="J3531" s="598"/>
      <c r="K3531" s="598"/>
      <c r="L3531" s="598"/>
      <c r="M3531" s="598"/>
      <c r="N3531" s="598"/>
      <c r="V3531" s="598"/>
      <c r="W3531" s="598"/>
    </row>
    <row r="3532" spans="6:23" x14ac:dyDescent="0.2">
      <c r="F3532" s="610"/>
      <c r="H3532" s="612"/>
      <c r="I3532" s="598"/>
      <c r="J3532" s="598"/>
      <c r="K3532" s="598"/>
      <c r="L3532" s="598"/>
      <c r="M3532" s="598"/>
      <c r="N3532" s="598"/>
      <c r="V3532" s="598"/>
      <c r="W3532" s="598"/>
    </row>
    <row r="3533" spans="6:23" x14ac:dyDescent="0.2">
      <c r="F3533" s="610"/>
      <c r="H3533" s="612"/>
      <c r="I3533" s="598"/>
      <c r="J3533" s="598"/>
      <c r="K3533" s="598"/>
      <c r="L3533" s="598"/>
      <c r="M3533" s="598"/>
      <c r="N3533" s="598"/>
      <c r="V3533" s="598"/>
      <c r="W3533" s="598"/>
    </row>
    <row r="3534" spans="6:23" x14ac:dyDescent="0.2">
      <c r="F3534" s="610"/>
      <c r="H3534" s="612"/>
      <c r="I3534" s="598"/>
      <c r="J3534" s="598"/>
      <c r="K3534" s="598"/>
      <c r="L3534" s="598"/>
      <c r="M3534" s="598"/>
      <c r="N3534" s="598"/>
      <c r="V3534" s="598"/>
      <c r="W3534" s="598"/>
    </row>
    <row r="3535" spans="6:23" x14ac:dyDescent="0.2">
      <c r="F3535" s="610"/>
      <c r="H3535" s="612"/>
      <c r="I3535" s="598"/>
      <c r="J3535" s="598"/>
      <c r="K3535" s="598"/>
      <c r="L3535" s="598"/>
      <c r="M3535" s="598"/>
      <c r="N3535" s="598"/>
      <c r="V3535" s="598"/>
      <c r="W3535" s="598"/>
    </row>
    <row r="3536" spans="6:23" x14ac:dyDescent="0.2">
      <c r="F3536" s="610"/>
      <c r="H3536" s="612"/>
      <c r="I3536" s="598"/>
      <c r="J3536" s="598"/>
      <c r="K3536" s="598"/>
      <c r="L3536" s="598"/>
      <c r="M3536" s="598"/>
      <c r="N3536" s="598"/>
      <c r="V3536" s="598"/>
      <c r="W3536" s="598"/>
    </row>
    <row r="3537" spans="6:23" x14ac:dyDescent="0.2">
      <c r="F3537" s="610"/>
      <c r="H3537" s="612"/>
      <c r="I3537" s="598"/>
      <c r="J3537" s="598"/>
      <c r="K3537" s="598"/>
      <c r="L3537" s="598"/>
      <c r="M3537" s="598"/>
      <c r="N3537" s="598"/>
      <c r="V3537" s="598"/>
      <c r="W3537" s="598"/>
    </row>
    <row r="3538" spans="6:23" x14ac:dyDescent="0.2">
      <c r="F3538" s="610"/>
      <c r="H3538" s="612"/>
      <c r="I3538" s="598"/>
      <c r="J3538" s="598"/>
      <c r="K3538" s="598"/>
      <c r="L3538" s="598"/>
      <c r="M3538" s="598"/>
      <c r="N3538" s="598"/>
      <c r="V3538" s="598"/>
      <c r="W3538" s="598"/>
    </row>
    <row r="3539" spans="6:23" x14ac:dyDescent="0.2">
      <c r="F3539" s="610"/>
      <c r="H3539" s="612"/>
      <c r="I3539" s="598"/>
      <c r="J3539" s="598"/>
      <c r="K3539" s="598"/>
      <c r="L3539" s="598"/>
      <c r="M3539" s="598"/>
      <c r="N3539" s="598"/>
      <c r="V3539" s="598"/>
      <c r="W3539" s="598"/>
    </row>
    <row r="3540" spans="6:23" x14ac:dyDescent="0.2">
      <c r="F3540" s="610"/>
      <c r="H3540" s="612"/>
      <c r="I3540" s="598"/>
      <c r="J3540" s="598"/>
      <c r="K3540" s="598"/>
      <c r="L3540" s="598"/>
      <c r="M3540" s="598"/>
      <c r="N3540" s="598"/>
      <c r="V3540" s="598"/>
      <c r="W3540" s="598"/>
    </row>
    <row r="3541" spans="6:23" x14ac:dyDescent="0.2">
      <c r="F3541" s="610"/>
      <c r="H3541" s="612"/>
      <c r="I3541" s="598"/>
      <c r="J3541" s="598"/>
      <c r="K3541" s="598"/>
      <c r="L3541" s="598"/>
      <c r="M3541" s="598"/>
      <c r="N3541" s="598"/>
      <c r="V3541" s="598"/>
      <c r="W3541" s="598"/>
    </row>
    <row r="3542" spans="6:23" x14ac:dyDescent="0.2">
      <c r="F3542" s="610"/>
      <c r="H3542" s="612"/>
      <c r="I3542" s="598"/>
      <c r="J3542" s="598"/>
      <c r="K3542" s="598"/>
      <c r="L3542" s="598"/>
      <c r="M3542" s="598"/>
      <c r="N3542" s="598"/>
      <c r="V3542" s="598"/>
      <c r="W3542" s="598"/>
    </row>
    <row r="3543" spans="6:23" x14ac:dyDescent="0.2">
      <c r="F3543" s="610"/>
      <c r="H3543" s="612"/>
      <c r="I3543" s="598"/>
      <c r="J3543" s="598"/>
      <c r="K3543" s="598"/>
      <c r="L3543" s="598"/>
      <c r="M3543" s="598"/>
      <c r="N3543" s="598"/>
      <c r="V3543" s="598"/>
      <c r="W3543" s="598"/>
    </row>
    <row r="3544" spans="6:23" x14ac:dyDescent="0.2">
      <c r="F3544" s="610"/>
      <c r="H3544" s="612"/>
      <c r="I3544" s="598"/>
      <c r="J3544" s="598"/>
      <c r="K3544" s="598"/>
      <c r="L3544" s="598"/>
      <c r="M3544" s="598"/>
      <c r="N3544" s="598"/>
      <c r="V3544" s="598"/>
      <c r="W3544" s="598"/>
    </row>
    <row r="3545" spans="6:23" x14ac:dyDescent="0.2">
      <c r="F3545" s="610"/>
      <c r="H3545" s="612"/>
      <c r="I3545" s="598"/>
      <c r="J3545" s="598"/>
      <c r="K3545" s="598"/>
      <c r="L3545" s="598"/>
      <c r="M3545" s="598"/>
      <c r="N3545" s="598"/>
      <c r="V3545" s="598"/>
      <c r="W3545" s="598"/>
    </row>
    <row r="3546" spans="6:23" x14ac:dyDescent="0.2">
      <c r="F3546" s="610"/>
      <c r="H3546" s="612"/>
      <c r="I3546" s="598"/>
      <c r="J3546" s="598"/>
      <c r="K3546" s="598"/>
      <c r="L3546" s="598"/>
      <c r="M3546" s="598"/>
      <c r="N3546" s="598"/>
      <c r="V3546" s="598"/>
      <c r="W3546" s="598"/>
    </row>
    <row r="3547" spans="6:23" x14ac:dyDescent="0.2">
      <c r="F3547" s="610"/>
      <c r="H3547" s="612"/>
      <c r="I3547" s="598"/>
      <c r="J3547" s="598"/>
      <c r="K3547" s="598"/>
      <c r="L3547" s="598"/>
      <c r="M3547" s="598"/>
      <c r="N3547" s="598"/>
      <c r="V3547" s="598"/>
      <c r="W3547" s="598"/>
    </row>
    <row r="3548" spans="6:23" x14ac:dyDescent="0.2">
      <c r="F3548" s="610"/>
      <c r="H3548" s="612"/>
      <c r="I3548" s="598"/>
      <c r="J3548" s="598"/>
      <c r="K3548" s="598"/>
      <c r="L3548" s="598"/>
      <c r="M3548" s="598"/>
      <c r="N3548" s="598"/>
      <c r="V3548" s="598"/>
      <c r="W3548" s="598"/>
    </row>
    <row r="3549" spans="6:23" x14ac:dyDescent="0.2">
      <c r="F3549" s="610"/>
      <c r="H3549" s="612"/>
      <c r="I3549" s="598"/>
      <c r="J3549" s="598"/>
      <c r="K3549" s="598"/>
      <c r="L3549" s="598"/>
      <c r="M3549" s="598"/>
      <c r="N3549" s="598"/>
      <c r="V3549" s="598"/>
      <c r="W3549" s="598"/>
    </row>
    <row r="3550" spans="6:23" x14ac:dyDescent="0.2">
      <c r="F3550" s="610"/>
      <c r="H3550" s="612"/>
      <c r="I3550" s="598"/>
      <c r="J3550" s="598"/>
      <c r="K3550" s="598"/>
      <c r="L3550" s="598"/>
      <c r="M3550" s="598"/>
      <c r="N3550" s="598"/>
      <c r="V3550" s="598"/>
      <c r="W3550" s="598"/>
    </row>
    <row r="3551" spans="6:23" x14ac:dyDescent="0.2">
      <c r="F3551" s="610"/>
      <c r="H3551" s="612"/>
      <c r="I3551" s="598"/>
      <c r="J3551" s="598"/>
      <c r="K3551" s="598"/>
      <c r="L3551" s="598"/>
      <c r="M3551" s="598"/>
      <c r="N3551" s="598"/>
      <c r="V3551" s="598"/>
      <c r="W3551" s="598"/>
    </row>
    <row r="3552" spans="6:23" x14ac:dyDescent="0.2">
      <c r="F3552" s="610"/>
      <c r="H3552" s="612"/>
      <c r="I3552" s="598"/>
      <c r="J3552" s="598"/>
      <c r="K3552" s="598"/>
      <c r="L3552" s="598"/>
      <c r="M3552" s="598"/>
      <c r="N3552" s="598"/>
      <c r="V3552" s="598"/>
      <c r="W3552" s="598"/>
    </row>
    <row r="3553" spans="6:23" x14ac:dyDescent="0.2">
      <c r="F3553" s="610"/>
      <c r="H3553" s="612"/>
      <c r="I3553" s="598"/>
      <c r="J3553" s="598"/>
      <c r="K3553" s="598"/>
      <c r="L3553" s="598"/>
      <c r="M3553" s="598"/>
      <c r="N3553" s="598"/>
      <c r="V3553" s="598"/>
      <c r="W3553" s="598"/>
    </row>
    <row r="3554" spans="6:23" x14ac:dyDescent="0.2">
      <c r="F3554" s="610"/>
      <c r="H3554" s="612"/>
      <c r="I3554" s="598"/>
      <c r="J3554" s="598"/>
      <c r="K3554" s="598"/>
      <c r="L3554" s="598"/>
      <c r="M3554" s="598"/>
      <c r="N3554" s="598"/>
      <c r="V3554" s="598"/>
      <c r="W3554" s="598"/>
    </row>
    <row r="3555" spans="6:23" x14ac:dyDescent="0.2">
      <c r="F3555" s="610"/>
      <c r="H3555" s="612"/>
      <c r="I3555" s="598"/>
      <c r="J3555" s="598"/>
      <c r="K3555" s="598"/>
      <c r="L3555" s="598"/>
      <c r="M3555" s="598"/>
      <c r="N3555" s="598"/>
      <c r="V3555" s="598"/>
      <c r="W3555" s="598"/>
    </row>
    <row r="3556" spans="6:23" x14ac:dyDescent="0.2">
      <c r="F3556" s="610"/>
      <c r="H3556" s="612"/>
      <c r="I3556" s="598"/>
      <c r="J3556" s="598"/>
      <c r="K3556" s="598"/>
      <c r="L3556" s="598"/>
      <c r="M3556" s="598"/>
      <c r="N3556" s="598"/>
      <c r="V3556" s="598"/>
      <c r="W3556" s="598"/>
    </row>
    <row r="3557" spans="6:23" x14ac:dyDescent="0.2">
      <c r="F3557" s="610"/>
      <c r="H3557" s="612"/>
      <c r="I3557" s="598"/>
      <c r="J3557" s="598"/>
      <c r="K3557" s="598"/>
      <c r="L3557" s="598"/>
      <c r="M3557" s="598"/>
      <c r="N3557" s="598"/>
      <c r="V3557" s="598"/>
      <c r="W3557" s="598"/>
    </row>
    <row r="3558" spans="6:23" x14ac:dyDescent="0.2">
      <c r="F3558" s="610"/>
      <c r="H3558" s="612"/>
      <c r="I3558" s="598"/>
      <c r="J3558" s="598"/>
      <c r="K3558" s="598"/>
      <c r="L3558" s="598"/>
      <c r="M3558" s="598"/>
      <c r="N3558" s="598"/>
      <c r="V3558" s="598"/>
      <c r="W3558" s="598"/>
    </row>
    <row r="3559" spans="6:23" x14ac:dyDescent="0.2">
      <c r="F3559" s="610"/>
      <c r="H3559" s="612"/>
      <c r="I3559" s="598"/>
      <c r="J3559" s="598"/>
      <c r="K3559" s="598"/>
      <c r="L3559" s="598"/>
      <c r="M3559" s="598"/>
      <c r="N3559" s="598"/>
      <c r="V3559" s="598"/>
      <c r="W3559" s="598"/>
    </row>
    <row r="3560" spans="6:23" x14ac:dyDescent="0.2">
      <c r="F3560" s="610"/>
      <c r="H3560" s="612"/>
      <c r="I3560" s="598"/>
      <c r="J3560" s="598"/>
      <c r="K3560" s="598"/>
      <c r="L3560" s="598"/>
      <c r="M3560" s="598"/>
      <c r="N3560" s="598"/>
      <c r="V3560" s="598"/>
      <c r="W3560" s="598"/>
    </row>
    <row r="3561" spans="6:23" x14ac:dyDescent="0.2">
      <c r="F3561" s="610"/>
      <c r="H3561" s="612"/>
      <c r="I3561" s="598"/>
      <c r="J3561" s="598"/>
      <c r="K3561" s="598"/>
      <c r="L3561" s="598"/>
      <c r="M3561" s="598"/>
      <c r="N3561" s="598"/>
      <c r="V3561" s="598"/>
      <c r="W3561" s="598"/>
    </row>
    <row r="3562" spans="6:23" x14ac:dyDescent="0.2">
      <c r="F3562" s="610"/>
      <c r="H3562" s="612"/>
      <c r="I3562" s="598"/>
      <c r="J3562" s="598"/>
      <c r="K3562" s="598"/>
      <c r="L3562" s="598"/>
      <c r="M3562" s="598"/>
      <c r="N3562" s="598"/>
      <c r="V3562" s="598"/>
      <c r="W3562" s="598"/>
    </row>
    <row r="3563" spans="6:23" x14ac:dyDescent="0.2">
      <c r="F3563" s="610"/>
      <c r="H3563" s="612"/>
      <c r="I3563" s="598"/>
      <c r="J3563" s="598"/>
      <c r="K3563" s="598"/>
      <c r="L3563" s="598"/>
      <c r="M3563" s="598"/>
      <c r="N3563" s="598"/>
      <c r="V3563" s="598"/>
      <c r="W3563" s="598"/>
    </row>
    <row r="3564" spans="6:23" x14ac:dyDescent="0.2">
      <c r="F3564" s="610"/>
      <c r="H3564" s="612"/>
      <c r="I3564" s="598"/>
      <c r="J3564" s="598"/>
      <c r="K3564" s="598"/>
      <c r="L3564" s="598"/>
      <c r="M3564" s="598"/>
      <c r="N3564" s="598"/>
      <c r="V3564" s="598"/>
      <c r="W3564" s="598"/>
    </row>
    <row r="3565" spans="6:23" x14ac:dyDescent="0.2">
      <c r="F3565" s="610"/>
      <c r="H3565" s="612"/>
      <c r="I3565" s="598"/>
      <c r="J3565" s="598"/>
      <c r="K3565" s="598"/>
      <c r="L3565" s="598"/>
      <c r="M3565" s="598"/>
      <c r="N3565" s="598"/>
      <c r="V3565" s="598"/>
      <c r="W3565" s="598"/>
    </row>
    <row r="3566" spans="6:23" x14ac:dyDescent="0.2">
      <c r="F3566" s="610"/>
      <c r="H3566" s="612"/>
      <c r="I3566" s="598"/>
      <c r="J3566" s="598"/>
      <c r="K3566" s="598"/>
      <c r="L3566" s="598"/>
      <c r="M3566" s="598"/>
      <c r="N3566" s="598"/>
      <c r="V3566" s="598"/>
      <c r="W3566" s="598"/>
    </row>
    <row r="3567" spans="6:23" x14ac:dyDescent="0.2">
      <c r="F3567" s="610"/>
      <c r="H3567" s="612"/>
      <c r="I3567" s="598"/>
      <c r="J3567" s="598"/>
      <c r="K3567" s="598"/>
      <c r="L3567" s="598"/>
      <c r="M3567" s="598"/>
      <c r="N3567" s="598"/>
      <c r="V3567" s="598"/>
      <c r="W3567" s="598"/>
    </row>
    <row r="3568" spans="6:23" x14ac:dyDescent="0.2">
      <c r="F3568" s="610"/>
      <c r="H3568" s="612"/>
      <c r="I3568" s="598"/>
      <c r="J3568" s="598"/>
      <c r="K3568" s="598"/>
      <c r="L3568" s="598"/>
      <c r="M3568" s="598"/>
      <c r="N3568" s="598"/>
      <c r="V3568" s="598"/>
      <c r="W3568" s="598"/>
    </row>
    <row r="3569" spans="6:23" x14ac:dyDescent="0.2">
      <c r="F3569" s="610"/>
      <c r="H3569" s="612"/>
      <c r="I3569" s="598"/>
      <c r="J3569" s="598"/>
      <c r="K3569" s="598"/>
      <c r="L3569" s="598"/>
      <c r="M3569" s="598"/>
      <c r="N3569" s="598"/>
      <c r="V3569" s="598"/>
      <c r="W3569" s="598"/>
    </row>
    <row r="3570" spans="6:23" x14ac:dyDescent="0.2">
      <c r="F3570" s="610"/>
      <c r="H3570" s="612"/>
      <c r="I3570" s="598"/>
      <c r="J3570" s="598"/>
      <c r="K3570" s="598"/>
      <c r="L3570" s="598"/>
      <c r="M3570" s="598"/>
      <c r="N3570" s="598"/>
      <c r="V3570" s="598"/>
      <c r="W3570" s="598"/>
    </row>
    <row r="3571" spans="6:23" x14ac:dyDescent="0.2">
      <c r="F3571" s="610"/>
      <c r="H3571" s="612"/>
      <c r="I3571" s="598"/>
      <c r="J3571" s="598"/>
      <c r="K3571" s="598"/>
      <c r="L3571" s="598"/>
      <c r="M3571" s="598"/>
      <c r="N3571" s="598"/>
      <c r="V3571" s="598"/>
      <c r="W3571" s="598"/>
    </row>
    <row r="3572" spans="6:23" x14ac:dyDescent="0.2">
      <c r="F3572" s="610"/>
      <c r="H3572" s="612"/>
      <c r="I3572" s="598"/>
      <c r="J3572" s="598"/>
      <c r="K3572" s="598"/>
      <c r="L3572" s="598"/>
      <c r="M3572" s="598"/>
      <c r="N3572" s="598"/>
      <c r="V3572" s="598"/>
      <c r="W3572" s="598"/>
    </row>
    <row r="3573" spans="6:23" x14ac:dyDescent="0.2">
      <c r="F3573" s="610"/>
      <c r="H3573" s="612"/>
      <c r="I3573" s="598"/>
      <c r="J3573" s="598"/>
      <c r="K3573" s="598"/>
      <c r="L3573" s="598"/>
      <c r="M3573" s="598"/>
      <c r="N3573" s="598"/>
      <c r="V3573" s="598"/>
      <c r="W3573" s="598"/>
    </row>
    <row r="3574" spans="6:23" x14ac:dyDescent="0.2">
      <c r="F3574" s="610"/>
      <c r="H3574" s="612"/>
      <c r="I3574" s="598"/>
      <c r="J3574" s="598"/>
      <c r="K3574" s="598"/>
      <c r="L3574" s="598"/>
      <c r="M3574" s="598"/>
      <c r="N3574" s="598"/>
      <c r="V3574" s="598"/>
      <c r="W3574" s="598"/>
    </row>
    <row r="3575" spans="6:23" x14ac:dyDescent="0.2">
      <c r="F3575" s="610"/>
      <c r="H3575" s="612"/>
      <c r="I3575" s="598"/>
      <c r="J3575" s="598"/>
      <c r="K3575" s="598"/>
      <c r="L3575" s="598"/>
      <c r="M3575" s="598"/>
      <c r="N3575" s="598"/>
      <c r="V3575" s="598"/>
      <c r="W3575" s="598"/>
    </row>
    <row r="3576" spans="6:23" x14ac:dyDescent="0.2">
      <c r="F3576" s="610"/>
      <c r="H3576" s="612"/>
      <c r="I3576" s="598"/>
      <c r="J3576" s="598"/>
      <c r="K3576" s="598"/>
      <c r="L3576" s="598"/>
      <c r="M3576" s="598"/>
      <c r="N3576" s="598"/>
      <c r="V3576" s="598"/>
      <c r="W3576" s="598"/>
    </row>
    <row r="3577" spans="6:23" x14ac:dyDescent="0.2">
      <c r="F3577" s="610"/>
      <c r="H3577" s="612"/>
      <c r="I3577" s="598"/>
      <c r="J3577" s="598"/>
      <c r="K3577" s="598"/>
      <c r="L3577" s="598"/>
      <c r="M3577" s="598"/>
      <c r="N3577" s="598"/>
      <c r="V3577" s="598"/>
      <c r="W3577" s="598"/>
    </row>
    <row r="3578" spans="6:23" x14ac:dyDescent="0.2">
      <c r="F3578" s="610"/>
      <c r="H3578" s="612"/>
      <c r="I3578" s="598"/>
      <c r="J3578" s="598"/>
      <c r="K3578" s="598"/>
      <c r="L3578" s="598"/>
      <c r="M3578" s="598"/>
      <c r="N3578" s="598"/>
      <c r="V3578" s="598"/>
      <c r="W3578" s="598"/>
    </row>
    <row r="3579" spans="6:23" x14ac:dyDescent="0.2">
      <c r="F3579" s="610"/>
      <c r="H3579" s="612"/>
      <c r="I3579" s="598"/>
      <c r="J3579" s="598"/>
      <c r="K3579" s="598"/>
      <c r="L3579" s="598"/>
      <c r="M3579" s="598"/>
      <c r="N3579" s="598"/>
      <c r="V3579" s="598"/>
      <c r="W3579" s="598"/>
    </row>
    <row r="3580" spans="6:23" x14ac:dyDescent="0.2">
      <c r="F3580" s="610"/>
      <c r="H3580" s="612"/>
      <c r="I3580" s="598"/>
      <c r="J3580" s="598"/>
      <c r="K3580" s="598"/>
      <c r="L3580" s="598"/>
      <c r="M3580" s="598"/>
      <c r="N3580" s="598"/>
      <c r="V3580" s="598"/>
      <c r="W3580" s="598"/>
    </row>
    <row r="3581" spans="6:23" x14ac:dyDescent="0.2">
      <c r="F3581" s="610"/>
      <c r="H3581" s="612"/>
      <c r="I3581" s="598"/>
      <c r="J3581" s="598"/>
      <c r="K3581" s="598"/>
      <c r="L3581" s="598"/>
      <c r="M3581" s="598"/>
      <c r="N3581" s="598"/>
      <c r="V3581" s="598"/>
      <c r="W3581" s="598"/>
    </row>
    <row r="3582" spans="6:23" x14ac:dyDescent="0.2">
      <c r="F3582" s="610"/>
      <c r="H3582" s="612"/>
      <c r="I3582" s="598"/>
      <c r="J3582" s="598"/>
      <c r="K3582" s="598"/>
      <c r="L3582" s="598"/>
      <c r="M3582" s="598"/>
      <c r="N3582" s="598"/>
      <c r="V3582" s="598"/>
      <c r="W3582" s="598"/>
    </row>
    <row r="3583" spans="6:23" x14ac:dyDescent="0.2">
      <c r="F3583" s="610"/>
      <c r="H3583" s="612"/>
      <c r="I3583" s="598"/>
      <c r="J3583" s="598"/>
      <c r="K3583" s="598"/>
      <c r="L3583" s="598"/>
      <c r="M3583" s="598"/>
      <c r="N3583" s="598"/>
      <c r="V3583" s="598"/>
      <c r="W3583" s="598"/>
    </row>
    <row r="3584" spans="6:23" x14ac:dyDescent="0.2">
      <c r="F3584" s="610"/>
      <c r="H3584" s="612"/>
      <c r="I3584" s="598"/>
      <c r="J3584" s="598"/>
      <c r="K3584" s="598"/>
      <c r="L3584" s="598"/>
      <c r="M3584" s="598"/>
      <c r="N3584" s="598"/>
      <c r="V3584" s="598"/>
      <c r="W3584" s="598"/>
    </row>
    <row r="3585" spans="6:23" x14ac:dyDescent="0.2">
      <c r="F3585" s="610"/>
      <c r="H3585" s="612"/>
      <c r="I3585" s="598"/>
      <c r="J3585" s="598"/>
      <c r="K3585" s="598"/>
      <c r="L3585" s="598"/>
      <c r="M3585" s="598"/>
      <c r="N3585" s="598"/>
      <c r="V3585" s="598"/>
      <c r="W3585" s="598"/>
    </row>
    <row r="3586" spans="6:23" x14ac:dyDescent="0.2">
      <c r="F3586" s="610"/>
      <c r="H3586" s="612"/>
      <c r="I3586" s="598"/>
      <c r="J3586" s="598"/>
      <c r="K3586" s="598"/>
      <c r="L3586" s="598"/>
      <c r="M3586" s="598"/>
      <c r="N3586" s="598"/>
      <c r="V3586" s="598"/>
      <c r="W3586" s="598"/>
    </row>
    <row r="3587" spans="6:23" x14ac:dyDescent="0.2">
      <c r="F3587" s="610"/>
      <c r="H3587" s="612"/>
      <c r="I3587" s="598"/>
      <c r="J3587" s="598"/>
      <c r="K3587" s="598"/>
      <c r="L3587" s="598"/>
      <c r="M3587" s="598"/>
      <c r="N3587" s="598"/>
      <c r="V3587" s="598"/>
      <c r="W3587" s="598"/>
    </row>
    <row r="3588" spans="6:23" x14ac:dyDescent="0.2">
      <c r="F3588" s="610"/>
      <c r="H3588" s="612"/>
      <c r="I3588" s="598"/>
      <c r="J3588" s="598"/>
      <c r="K3588" s="598"/>
      <c r="L3588" s="598"/>
      <c r="M3588" s="598"/>
      <c r="N3588" s="598"/>
      <c r="V3588" s="598"/>
      <c r="W3588" s="598"/>
    </row>
    <row r="3589" spans="6:23" x14ac:dyDescent="0.2">
      <c r="F3589" s="610"/>
      <c r="H3589" s="612"/>
      <c r="I3589" s="598"/>
      <c r="J3589" s="598"/>
      <c r="K3589" s="598"/>
      <c r="L3589" s="598"/>
      <c r="M3589" s="598"/>
      <c r="N3589" s="598"/>
      <c r="V3589" s="598"/>
      <c r="W3589" s="598"/>
    </row>
    <row r="3590" spans="6:23" x14ac:dyDescent="0.2">
      <c r="F3590" s="610"/>
      <c r="H3590" s="612"/>
      <c r="I3590" s="598"/>
      <c r="J3590" s="598"/>
      <c r="K3590" s="598"/>
      <c r="L3590" s="598"/>
      <c r="M3590" s="598"/>
      <c r="N3590" s="598"/>
      <c r="V3590" s="598"/>
      <c r="W3590" s="598"/>
    </row>
    <row r="3591" spans="6:23" x14ac:dyDescent="0.2">
      <c r="F3591" s="610"/>
      <c r="H3591" s="612"/>
      <c r="I3591" s="598"/>
      <c r="J3591" s="598"/>
      <c r="K3591" s="598"/>
      <c r="L3591" s="598"/>
      <c r="M3591" s="598"/>
      <c r="N3591" s="598"/>
      <c r="V3591" s="598"/>
      <c r="W3591" s="598"/>
    </row>
    <row r="3592" spans="6:23" x14ac:dyDescent="0.2">
      <c r="F3592" s="610"/>
      <c r="H3592" s="612"/>
      <c r="I3592" s="598"/>
      <c r="J3592" s="598"/>
      <c r="K3592" s="598"/>
      <c r="L3592" s="598"/>
      <c r="M3592" s="598"/>
      <c r="N3592" s="598"/>
      <c r="V3592" s="598"/>
      <c r="W3592" s="598"/>
    </row>
    <row r="3593" spans="6:23" x14ac:dyDescent="0.2">
      <c r="F3593" s="610"/>
      <c r="H3593" s="612"/>
      <c r="I3593" s="598"/>
      <c r="J3593" s="598"/>
      <c r="K3593" s="598"/>
      <c r="L3593" s="598"/>
      <c r="M3593" s="598"/>
      <c r="N3593" s="598"/>
      <c r="V3593" s="598"/>
      <c r="W3593" s="598"/>
    </row>
    <row r="3594" spans="6:23" x14ac:dyDescent="0.2">
      <c r="F3594" s="610"/>
      <c r="H3594" s="612"/>
      <c r="I3594" s="598"/>
      <c r="J3594" s="598"/>
      <c r="K3594" s="598"/>
      <c r="L3594" s="598"/>
      <c r="M3594" s="598"/>
      <c r="N3594" s="598"/>
      <c r="V3594" s="598"/>
      <c r="W3594" s="598"/>
    </row>
    <row r="3595" spans="6:23" x14ac:dyDescent="0.2">
      <c r="F3595" s="610"/>
      <c r="H3595" s="612"/>
      <c r="I3595" s="598"/>
      <c r="J3595" s="598"/>
      <c r="K3595" s="598"/>
      <c r="L3595" s="598"/>
      <c r="M3595" s="598"/>
      <c r="N3595" s="598"/>
      <c r="V3595" s="598"/>
      <c r="W3595" s="598"/>
    </row>
    <row r="3596" spans="6:23" x14ac:dyDescent="0.2">
      <c r="F3596" s="610"/>
      <c r="H3596" s="612"/>
      <c r="I3596" s="598"/>
      <c r="J3596" s="598"/>
      <c r="K3596" s="598"/>
      <c r="L3596" s="598"/>
      <c r="M3596" s="598"/>
      <c r="N3596" s="598"/>
      <c r="V3596" s="598"/>
      <c r="W3596" s="598"/>
    </row>
    <row r="3597" spans="6:23" x14ac:dyDescent="0.2">
      <c r="F3597" s="610"/>
      <c r="H3597" s="612"/>
      <c r="I3597" s="598"/>
      <c r="J3597" s="598"/>
      <c r="K3597" s="598"/>
      <c r="L3597" s="598"/>
      <c r="M3597" s="598"/>
      <c r="N3597" s="598"/>
      <c r="V3597" s="598"/>
      <c r="W3597" s="598"/>
    </row>
    <row r="3598" spans="6:23" x14ac:dyDescent="0.2">
      <c r="F3598" s="610"/>
      <c r="H3598" s="612"/>
      <c r="I3598" s="598"/>
      <c r="J3598" s="598"/>
      <c r="K3598" s="598"/>
      <c r="L3598" s="598"/>
      <c r="M3598" s="598"/>
      <c r="N3598" s="598"/>
      <c r="V3598" s="598"/>
      <c r="W3598" s="598"/>
    </row>
    <row r="3599" spans="6:23" x14ac:dyDescent="0.2">
      <c r="F3599" s="610"/>
      <c r="H3599" s="612"/>
      <c r="I3599" s="598"/>
      <c r="J3599" s="598"/>
      <c r="K3599" s="598"/>
      <c r="L3599" s="598"/>
      <c r="M3599" s="598"/>
      <c r="N3599" s="598"/>
      <c r="V3599" s="598"/>
      <c r="W3599" s="598"/>
    </row>
    <row r="3600" spans="6:23" x14ac:dyDescent="0.2">
      <c r="F3600" s="610"/>
      <c r="H3600" s="612"/>
      <c r="I3600" s="598"/>
      <c r="J3600" s="598"/>
      <c r="K3600" s="598"/>
      <c r="L3600" s="598"/>
      <c r="M3600" s="598"/>
      <c r="N3600" s="598"/>
      <c r="V3600" s="598"/>
      <c r="W3600" s="598"/>
    </row>
    <row r="3601" spans="6:23" x14ac:dyDescent="0.2">
      <c r="F3601" s="610"/>
      <c r="H3601" s="612"/>
      <c r="I3601" s="598"/>
      <c r="J3601" s="598"/>
      <c r="K3601" s="598"/>
      <c r="L3601" s="598"/>
      <c r="M3601" s="598"/>
      <c r="N3601" s="598"/>
      <c r="V3601" s="598"/>
      <c r="W3601" s="598"/>
    </row>
    <row r="3602" spans="6:23" x14ac:dyDescent="0.2">
      <c r="F3602" s="610"/>
      <c r="H3602" s="612"/>
      <c r="I3602" s="598"/>
      <c r="J3602" s="598"/>
      <c r="K3602" s="598"/>
      <c r="L3602" s="598"/>
      <c r="M3602" s="598"/>
      <c r="N3602" s="598"/>
      <c r="V3602" s="598"/>
      <c r="W3602" s="598"/>
    </row>
    <row r="3603" spans="6:23" x14ac:dyDescent="0.2">
      <c r="F3603" s="610"/>
      <c r="H3603" s="612"/>
      <c r="I3603" s="598"/>
      <c r="J3603" s="598"/>
      <c r="K3603" s="598"/>
      <c r="L3603" s="598"/>
      <c r="M3603" s="598"/>
      <c r="N3603" s="598"/>
      <c r="V3603" s="598"/>
      <c r="W3603" s="598"/>
    </row>
    <row r="3604" spans="6:23" x14ac:dyDescent="0.2">
      <c r="F3604" s="610"/>
      <c r="H3604" s="612"/>
      <c r="I3604" s="598"/>
      <c r="J3604" s="598"/>
      <c r="K3604" s="598"/>
      <c r="L3604" s="598"/>
      <c r="M3604" s="598"/>
      <c r="N3604" s="598"/>
      <c r="V3604" s="598"/>
      <c r="W3604" s="598"/>
    </row>
    <row r="3605" spans="6:23" x14ac:dyDescent="0.2">
      <c r="F3605" s="610"/>
      <c r="H3605" s="612"/>
      <c r="I3605" s="598"/>
      <c r="J3605" s="598"/>
      <c r="K3605" s="598"/>
      <c r="L3605" s="598"/>
      <c r="M3605" s="598"/>
      <c r="N3605" s="598"/>
      <c r="V3605" s="598"/>
      <c r="W3605" s="598"/>
    </row>
    <row r="3606" spans="6:23" x14ac:dyDescent="0.2">
      <c r="F3606" s="610"/>
      <c r="H3606" s="612"/>
      <c r="I3606" s="598"/>
      <c r="J3606" s="598"/>
      <c r="K3606" s="598"/>
      <c r="L3606" s="598"/>
      <c r="M3606" s="598"/>
      <c r="N3606" s="598"/>
      <c r="V3606" s="598"/>
      <c r="W3606" s="598"/>
    </row>
    <row r="3607" spans="6:23" x14ac:dyDescent="0.2">
      <c r="F3607" s="610"/>
      <c r="H3607" s="612"/>
      <c r="I3607" s="598"/>
      <c r="J3607" s="598"/>
      <c r="K3607" s="598"/>
      <c r="L3607" s="598"/>
      <c r="M3607" s="598"/>
      <c r="N3607" s="598"/>
      <c r="V3607" s="598"/>
      <c r="W3607" s="598"/>
    </row>
    <row r="3608" spans="6:23" x14ac:dyDescent="0.2">
      <c r="F3608" s="610"/>
      <c r="H3608" s="612"/>
      <c r="I3608" s="598"/>
      <c r="J3608" s="598"/>
      <c r="K3608" s="598"/>
      <c r="L3608" s="598"/>
      <c r="M3608" s="598"/>
      <c r="N3608" s="598"/>
      <c r="V3608" s="598"/>
      <c r="W3608" s="598"/>
    </row>
    <row r="3609" spans="6:23" x14ac:dyDescent="0.2">
      <c r="F3609" s="610"/>
      <c r="H3609" s="612"/>
      <c r="I3609" s="598"/>
      <c r="J3609" s="598"/>
      <c r="K3609" s="598"/>
      <c r="L3609" s="598"/>
      <c r="M3609" s="598"/>
      <c r="N3609" s="598"/>
      <c r="V3609" s="598"/>
      <c r="W3609" s="598"/>
    </row>
    <row r="3610" spans="6:23" x14ac:dyDescent="0.2">
      <c r="F3610" s="610"/>
      <c r="H3610" s="612"/>
      <c r="I3610" s="598"/>
      <c r="J3610" s="598"/>
      <c r="K3610" s="598"/>
      <c r="L3610" s="598"/>
      <c r="M3610" s="598"/>
      <c r="N3610" s="598"/>
      <c r="V3610" s="598"/>
      <c r="W3610" s="598"/>
    </row>
    <row r="3611" spans="6:23" x14ac:dyDescent="0.2">
      <c r="F3611" s="610"/>
      <c r="H3611" s="612"/>
      <c r="I3611" s="598"/>
      <c r="J3611" s="598"/>
      <c r="K3611" s="598"/>
      <c r="L3611" s="598"/>
      <c r="M3611" s="598"/>
      <c r="N3611" s="598"/>
      <c r="V3611" s="598"/>
      <c r="W3611" s="598"/>
    </row>
    <row r="3612" spans="6:23" x14ac:dyDescent="0.2">
      <c r="F3612" s="610"/>
      <c r="H3612" s="612"/>
      <c r="I3612" s="598"/>
      <c r="J3612" s="598"/>
      <c r="K3612" s="598"/>
      <c r="L3612" s="598"/>
      <c r="M3612" s="598"/>
      <c r="N3612" s="598"/>
      <c r="V3612" s="598"/>
      <c r="W3612" s="598"/>
    </row>
    <row r="3613" spans="6:23" x14ac:dyDescent="0.2">
      <c r="F3613" s="610"/>
      <c r="H3613" s="612"/>
      <c r="I3613" s="598"/>
      <c r="J3613" s="598"/>
      <c r="K3613" s="598"/>
      <c r="L3613" s="598"/>
      <c r="M3613" s="598"/>
      <c r="N3613" s="598"/>
      <c r="V3613" s="598"/>
      <c r="W3613" s="598"/>
    </row>
    <row r="3614" spans="6:23" x14ac:dyDescent="0.2">
      <c r="F3614" s="610"/>
      <c r="H3614" s="612"/>
      <c r="I3614" s="598"/>
      <c r="J3614" s="598"/>
      <c r="K3614" s="598"/>
      <c r="L3614" s="598"/>
      <c r="M3614" s="598"/>
      <c r="N3614" s="598"/>
      <c r="V3614" s="598"/>
      <c r="W3614" s="598"/>
    </row>
    <row r="3615" spans="6:23" x14ac:dyDescent="0.2">
      <c r="F3615" s="610"/>
      <c r="H3615" s="612"/>
      <c r="I3615" s="598"/>
      <c r="J3615" s="598"/>
      <c r="K3615" s="598"/>
      <c r="L3615" s="598"/>
      <c r="M3615" s="598"/>
      <c r="N3615" s="598"/>
      <c r="V3615" s="598"/>
      <c r="W3615" s="598"/>
    </row>
    <row r="3616" spans="6:23" x14ac:dyDescent="0.2">
      <c r="F3616" s="610"/>
      <c r="H3616" s="612"/>
      <c r="I3616" s="598"/>
      <c r="J3616" s="598"/>
      <c r="K3616" s="598"/>
      <c r="L3616" s="598"/>
      <c r="M3616" s="598"/>
      <c r="N3616" s="598"/>
      <c r="V3616" s="598"/>
      <c r="W3616" s="598"/>
    </row>
    <row r="3617" spans="6:23" x14ac:dyDescent="0.2">
      <c r="F3617" s="610"/>
      <c r="H3617" s="612"/>
      <c r="I3617" s="598"/>
      <c r="J3617" s="598"/>
      <c r="K3617" s="598"/>
      <c r="L3617" s="598"/>
      <c r="M3617" s="598"/>
      <c r="N3617" s="598"/>
      <c r="V3617" s="598"/>
      <c r="W3617" s="598"/>
    </row>
    <row r="3618" spans="6:23" x14ac:dyDescent="0.2">
      <c r="F3618" s="610"/>
      <c r="H3618" s="612"/>
      <c r="I3618" s="598"/>
      <c r="J3618" s="598"/>
      <c r="K3618" s="598"/>
      <c r="L3618" s="598"/>
      <c r="M3618" s="598"/>
      <c r="N3618" s="598"/>
      <c r="V3618" s="598"/>
      <c r="W3618" s="598"/>
    </row>
    <row r="3619" spans="6:23" x14ac:dyDescent="0.2">
      <c r="F3619" s="610"/>
      <c r="H3619" s="612"/>
      <c r="I3619" s="598"/>
      <c r="J3619" s="598"/>
      <c r="K3619" s="598"/>
      <c r="L3619" s="598"/>
      <c r="M3619" s="598"/>
      <c r="N3619" s="598"/>
      <c r="V3619" s="598"/>
      <c r="W3619" s="598"/>
    </row>
    <row r="3620" spans="6:23" x14ac:dyDescent="0.2">
      <c r="F3620" s="610"/>
      <c r="H3620" s="612"/>
      <c r="I3620" s="598"/>
      <c r="J3620" s="598"/>
      <c r="K3620" s="598"/>
      <c r="L3620" s="598"/>
      <c r="M3620" s="598"/>
      <c r="N3620" s="598"/>
      <c r="V3620" s="598"/>
      <c r="W3620" s="598"/>
    </row>
    <row r="3621" spans="6:23" x14ac:dyDescent="0.2">
      <c r="F3621" s="610"/>
      <c r="H3621" s="612"/>
      <c r="I3621" s="598"/>
      <c r="J3621" s="598"/>
      <c r="K3621" s="598"/>
      <c r="L3621" s="598"/>
      <c r="M3621" s="598"/>
      <c r="N3621" s="598"/>
      <c r="V3621" s="598"/>
      <c r="W3621" s="598"/>
    </row>
    <row r="3622" spans="6:23" x14ac:dyDescent="0.2">
      <c r="F3622" s="610"/>
      <c r="H3622" s="612"/>
      <c r="I3622" s="598"/>
      <c r="J3622" s="598"/>
      <c r="K3622" s="598"/>
      <c r="L3622" s="598"/>
      <c r="M3622" s="598"/>
      <c r="N3622" s="598"/>
      <c r="V3622" s="598"/>
      <c r="W3622" s="598"/>
    </row>
    <row r="3623" spans="6:23" x14ac:dyDescent="0.2">
      <c r="F3623" s="610"/>
      <c r="H3623" s="612"/>
      <c r="I3623" s="598"/>
      <c r="J3623" s="598"/>
      <c r="K3623" s="598"/>
      <c r="L3623" s="598"/>
      <c r="M3623" s="598"/>
      <c r="N3623" s="598"/>
      <c r="V3623" s="598"/>
      <c r="W3623" s="598"/>
    </row>
    <row r="3624" spans="6:23" x14ac:dyDescent="0.2">
      <c r="F3624" s="610"/>
      <c r="H3624" s="612"/>
      <c r="I3624" s="598"/>
      <c r="J3624" s="598"/>
      <c r="K3624" s="598"/>
      <c r="L3624" s="598"/>
      <c r="M3624" s="598"/>
      <c r="N3624" s="598"/>
      <c r="V3624" s="598"/>
      <c r="W3624" s="598"/>
    </row>
    <row r="3625" spans="6:23" x14ac:dyDescent="0.2">
      <c r="F3625" s="610"/>
      <c r="H3625" s="612"/>
      <c r="I3625" s="598"/>
      <c r="J3625" s="598"/>
      <c r="K3625" s="598"/>
      <c r="L3625" s="598"/>
      <c r="M3625" s="598"/>
      <c r="N3625" s="598"/>
      <c r="V3625" s="598"/>
      <c r="W3625" s="598"/>
    </row>
    <row r="3626" spans="6:23" x14ac:dyDescent="0.2">
      <c r="F3626" s="610"/>
      <c r="H3626" s="612"/>
      <c r="I3626" s="598"/>
      <c r="J3626" s="598"/>
      <c r="K3626" s="598"/>
      <c r="L3626" s="598"/>
      <c r="M3626" s="598"/>
      <c r="N3626" s="598"/>
      <c r="V3626" s="598"/>
      <c r="W3626" s="598"/>
    </row>
    <row r="3627" spans="6:23" x14ac:dyDescent="0.2">
      <c r="F3627" s="610"/>
      <c r="H3627" s="612"/>
      <c r="I3627" s="598"/>
      <c r="J3627" s="598"/>
      <c r="K3627" s="598"/>
      <c r="L3627" s="598"/>
      <c r="M3627" s="598"/>
      <c r="N3627" s="598"/>
      <c r="V3627" s="598"/>
      <c r="W3627" s="598"/>
    </row>
    <row r="3628" spans="6:23" x14ac:dyDescent="0.2">
      <c r="F3628" s="610"/>
      <c r="H3628" s="612"/>
      <c r="I3628" s="598"/>
      <c r="J3628" s="598"/>
      <c r="K3628" s="598"/>
      <c r="L3628" s="598"/>
      <c r="M3628" s="598"/>
      <c r="N3628" s="598"/>
      <c r="V3628" s="598"/>
      <c r="W3628" s="598"/>
    </row>
    <row r="3629" spans="6:23" x14ac:dyDescent="0.2">
      <c r="F3629" s="610"/>
      <c r="H3629" s="612"/>
      <c r="I3629" s="598"/>
      <c r="J3629" s="598"/>
      <c r="K3629" s="598"/>
      <c r="L3629" s="598"/>
      <c r="M3629" s="598"/>
      <c r="N3629" s="598"/>
      <c r="V3629" s="598"/>
      <c r="W3629" s="598"/>
    </row>
    <row r="3630" spans="6:23" x14ac:dyDescent="0.2">
      <c r="F3630" s="610"/>
      <c r="H3630" s="612"/>
      <c r="I3630" s="598"/>
      <c r="J3630" s="598"/>
      <c r="K3630" s="598"/>
      <c r="L3630" s="598"/>
      <c r="M3630" s="598"/>
      <c r="N3630" s="598"/>
      <c r="V3630" s="598"/>
      <c r="W3630" s="598"/>
    </row>
    <row r="3631" spans="6:23" x14ac:dyDescent="0.2">
      <c r="F3631" s="610"/>
      <c r="H3631" s="612"/>
      <c r="I3631" s="598"/>
      <c r="J3631" s="598"/>
      <c r="K3631" s="598"/>
      <c r="L3631" s="598"/>
      <c r="M3631" s="598"/>
      <c r="N3631" s="598"/>
      <c r="V3631" s="598"/>
      <c r="W3631" s="598"/>
    </row>
    <row r="3632" spans="6:23" x14ac:dyDescent="0.2">
      <c r="F3632" s="610"/>
      <c r="H3632" s="612"/>
      <c r="I3632" s="598"/>
      <c r="J3632" s="598"/>
      <c r="K3632" s="598"/>
      <c r="L3632" s="598"/>
      <c r="M3632" s="598"/>
      <c r="N3632" s="598"/>
      <c r="V3632" s="598"/>
      <c r="W3632" s="598"/>
    </row>
    <row r="3633" spans="6:23" x14ac:dyDescent="0.2">
      <c r="F3633" s="610"/>
      <c r="H3633" s="612"/>
      <c r="I3633" s="598"/>
      <c r="J3633" s="598"/>
      <c r="K3633" s="598"/>
      <c r="L3633" s="598"/>
      <c r="M3633" s="598"/>
      <c r="N3633" s="598"/>
      <c r="V3633" s="598"/>
      <c r="W3633" s="598"/>
    </row>
    <row r="3634" spans="6:23" x14ac:dyDescent="0.2">
      <c r="F3634" s="610"/>
      <c r="H3634" s="612"/>
      <c r="I3634" s="598"/>
      <c r="J3634" s="598"/>
      <c r="K3634" s="598"/>
      <c r="L3634" s="598"/>
      <c r="M3634" s="598"/>
      <c r="N3634" s="598"/>
      <c r="V3634" s="598"/>
      <c r="W3634" s="598"/>
    </row>
    <row r="3635" spans="6:23" x14ac:dyDescent="0.2">
      <c r="F3635" s="610"/>
      <c r="H3635" s="612"/>
      <c r="I3635" s="598"/>
      <c r="J3635" s="598"/>
      <c r="K3635" s="598"/>
      <c r="L3635" s="598"/>
      <c r="M3635" s="598"/>
      <c r="N3635" s="598"/>
      <c r="V3635" s="598"/>
      <c r="W3635" s="598"/>
    </row>
    <row r="3636" spans="6:23" x14ac:dyDescent="0.2">
      <c r="F3636" s="610"/>
      <c r="H3636" s="612"/>
      <c r="I3636" s="598"/>
      <c r="J3636" s="598"/>
      <c r="K3636" s="598"/>
      <c r="L3636" s="598"/>
      <c r="M3636" s="598"/>
      <c r="N3636" s="598"/>
      <c r="V3636" s="598"/>
      <c r="W3636" s="598"/>
    </row>
    <row r="3637" spans="6:23" x14ac:dyDescent="0.2">
      <c r="F3637" s="610"/>
      <c r="H3637" s="612"/>
      <c r="I3637" s="598"/>
      <c r="J3637" s="598"/>
      <c r="K3637" s="598"/>
      <c r="L3637" s="598"/>
      <c r="M3637" s="598"/>
      <c r="N3637" s="598"/>
      <c r="V3637" s="598"/>
      <c r="W3637" s="598"/>
    </row>
    <row r="3638" spans="6:23" x14ac:dyDescent="0.2">
      <c r="F3638" s="610"/>
      <c r="H3638" s="612"/>
      <c r="I3638" s="598"/>
      <c r="J3638" s="598"/>
      <c r="K3638" s="598"/>
      <c r="L3638" s="598"/>
      <c r="M3638" s="598"/>
      <c r="N3638" s="598"/>
      <c r="V3638" s="598"/>
      <c r="W3638" s="598"/>
    </row>
    <row r="3639" spans="6:23" x14ac:dyDescent="0.2">
      <c r="F3639" s="610"/>
      <c r="H3639" s="612"/>
      <c r="I3639" s="598"/>
      <c r="J3639" s="598"/>
      <c r="K3639" s="598"/>
      <c r="L3639" s="598"/>
      <c r="M3639" s="598"/>
      <c r="N3639" s="598"/>
      <c r="V3639" s="598"/>
      <c r="W3639" s="598"/>
    </row>
    <row r="3640" spans="6:23" x14ac:dyDescent="0.2">
      <c r="F3640" s="610"/>
      <c r="H3640" s="612"/>
      <c r="I3640" s="598"/>
      <c r="J3640" s="598"/>
      <c r="K3640" s="598"/>
      <c r="L3640" s="598"/>
      <c r="M3640" s="598"/>
      <c r="N3640" s="598"/>
      <c r="V3640" s="598"/>
      <c r="W3640" s="598"/>
    </row>
    <row r="3641" spans="6:23" x14ac:dyDescent="0.2">
      <c r="F3641" s="610"/>
      <c r="H3641" s="612"/>
      <c r="I3641" s="598"/>
      <c r="J3641" s="598"/>
      <c r="K3641" s="598"/>
      <c r="L3641" s="598"/>
      <c r="M3641" s="598"/>
      <c r="N3641" s="598"/>
      <c r="V3641" s="598"/>
      <c r="W3641" s="598"/>
    </row>
    <row r="3642" spans="6:23" x14ac:dyDescent="0.2">
      <c r="F3642" s="610"/>
      <c r="H3642" s="612"/>
      <c r="I3642" s="598"/>
      <c r="J3642" s="598"/>
      <c r="K3642" s="598"/>
      <c r="L3642" s="598"/>
      <c r="M3642" s="598"/>
      <c r="N3642" s="598"/>
      <c r="V3642" s="598"/>
      <c r="W3642" s="598"/>
    </row>
    <row r="3643" spans="6:23" x14ac:dyDescent="0.2">
      <c r="F3643" s="610"/>
      <c r="H3643" s="612"/>
      <c r="I3643" s="598"/>
      <c r="J3643" s="598"/>
      <c r="K3643" s="598"/>
      <c r="L3643" s="598"/>
      <c r="M3643" s="598"/>
      <c r="N3643" s="598"/>
      <c r="V3643" s="598"/>
      <c r="W3643" s="598"/>
    </row>
    <row r="3644" spans="6:23" x14ac:dyDescent="0.2">
      <c r="F3644" s="610"/>
      <c r="H3644" s="612"/>
      <c r="I3644" s="598"/>
      <c r="J3644" s="598"/>
      <c r="K3644" s="598"/>
      <c r="L3644" s="598"/>
      <c r="M3644" s="598"/>
      <c r="N3644" s="598"/>
      <c r="V3644" s="598"/>
      <c r="W3644" s="598"/>
    </row>
    <row r="3645" spans="6:23" x14ac:dyDescent="0.2">
      <c r="F3645" s="610"/>
      <c r="H3645" s="612"/>
      <c r="I3645" s="598"/>
      <c r="J3645" s="598"/>
      <c r="K3645" s="598"/>
      <c r="L3645" s="598"/>
      <c r="M3645" s="598"/>
      <c r="N3645" s="598"/>
      <c r="V3645" s="598"/>
      <c r="W3645" s="598"/>
    </row>
    <row r="3646" spans="6:23" x14ac:dyDescent="0.2">
      <c r="F3646" s="610"/>
      <c r="H3646" s="612"/>
      <c r="I3646" s="598"/>
      <c r="J3646" s="598"/>
      <c r="K3646" s="598"/>
      <c r="L3646" s="598"/>
      <c r="M3646" s="598"/>
      <c r="N3646" s="598"/>
      <c r="V3646" s="598"/>
      <c r="W3646" s="598"/>
    </row>
    <row r="3647" spans="6:23" x14ac:dyDescent="0.2">
      <c r="F3647" s="610"/>
      <c r="H3647" s="612"/>
      <c r="I3647" s="598"/>
      <c r="J3647" s="598"/>
      <c r="K3647" s="598"/>
      <c r="L3647" s="598"/>
      <c r="M3647" s="598"/>
      <c r="N3647" s="598"/>
      <c r="V3647" s="598"/>
      <c r="W3647" s="598"/>
    </row>
    <row r="3648" spans="6:23" x14ac:dyDescent="0.2">
      <c r="F3648" s="610"/>
      <c r="H3648" s="612"/>
      <c r="I3648" s="598"/>
      <c r="J3648" s="598"/>
      <c r="K3648" s="598"/>
      <c r="L3648" s="598"/>
      <c r="M3648" s="598"/>
      <c r="N3648" s="598"/>
      <c r="V3648" s="598"/>
      <c r="W3648" s="598"/>
    </row>
    <row r="3649" spans="6:23" x14ac:dyDescent="0.2">
      <c r="F3649" s="610"/>
      <c r="H3649" s="612"/>
      <c r="I3649" s="598"/>
      <c r="J3649" s="598"/>
      <c r="K3649" s="598"/>
      <c r="L3649" s="598"/>
      <c r="M3649" s="598"/>
      <c r="N3649" s="598"/>
      <c r="V3649" s="598"/>
      <c r="W3649" s="598"/>
    </row>
    <row r="3650" spans="6:23" x14ac:dyDescent="0.2">
      <c r="F3650" s="610"/>
      <c r="H3650" s="612"/>
      <c r="I3650" s="598"/>
      <c r="J3650" s="598"/>
      <c r="K3650" s="598"/>
      <c r="L3650" s="598"/>
      <c r="M3650" s="598"/>
      <c r="N3650" s="598"/>
      <c r="V3650" s="598"/>
      <c r="W3650" s="598"/>
    </row>
    <row r="3651" spans="6:23" x14ac:dyDescent="0.2">
      <c r="F3651" s="610"/>
      <c r="H3651" s="612"/>
      <c r="I3651" s="598"/>
      <c r="J3651" s="598"/>
      <c r="K3651" s="598"/>
      <c r="L3651" s="598"/>
      <c r="M3651" s="598"/>
      <c r="N3651" s="598"/>
      <c r="V3651" s="598"/>
      <c r="W3651" s="598"/>
    </row>
    <row r="3652" spans="6:23" x14ac:dyDescent="0.2">
      <c r="F3652" s="610"/>
      <c r="H3652" s="612"/>
      <c r="I3652" s="598"/>
      <c r="J3652" s="598"/>
      <c r="K3652" s="598"/>
      <c r="L3652" s="598"/>
      <c r="M3652" s="598"/>
      <c r="N3652" s="598"/>
      <c r="V3652" s="598"/>
      <c r="W3652" s="598"/>
    </row>
    <row r="3653" spans="6:23" x14ac:dyDescent="0.2">
      <c r="F3653" s="610"/>
      <c r="H3653" s="612"/>
      <c r="I3653" s="598"/>
      <c r="J3653" s="598"/>
      <c r="K3653" s="598"/>
      <c r="L3653" s="598"/>
      <c r="M3653" s="598"/>
      <c r="N3653" s="598"/>
      <c r="V3653" s="598"/>
      <c r="W3653" s="598"/>
    </row>
    <row r="3654" spans="6:23" x14ac:dyDescent="0.2">
      <c r="F3654" s="610"/>
      <c r="H3654" s="612"/>
      <c r="I3654" s="598"/>
      <c r="J3654" s="598"/>
      <c r="K3654" s="598"/>
      <c r="L3654" s="598"/>
      <c r="M3654" s="598"/>
      <c r="N3654" s="598"/>
      <c r="V3654" s="598"/>
      <c r="W3654" s="598"/>
    </row>
    <row r="3655" spans="6:23" x14ac:dyDescent="0.2">
      <c r="F3655" s="610"/>
      <c r="H3655" s="612"/>
      <c r="I3655" s="598"/>
      <c r="J3655" s="598"/>
      <c r="K3655" s="598"/>
      <c r="L3655" s="598"/>
      <c r="M3655" s="598"/>
      <c r="N3655" s="598"/>
      <c r="V3655" s="598"/>
      <c r="W3655" s="598"/>
    </row>
    <row r="3656" spans="6:23" x14ac:dyDescent="0.2">
      <c r="F3656" s="610"/>
      <c r="H3656" s="612"/>
      <c r="I3656" s="598"/>
      <c r="J3656" s="598"/>
      <c r="K3656" s="598"/>
      <c r="L3656" s="598"/>
      <c r="M3656" s="598"/>
      <c r="N3656" s="598"/>
      <c r="V3656" s="598"/>
      <c r="W3656" s="598"/>
    </row>
    <row r="3657" spans="6:23" x14ac:dyDescent="0.2">
      <c r="F3657" s="610"/>
      <c r="H3657" s="612"/>
      <c r="I3657" s="598"/>
      <c r="J3657" s="598"/>
      <c r="K3657" s="598"/>
      <c r="L3657" s="598"/>
      <c r="M3657" s="598"/>
      <c r="N3657" s="598"/>
      <c r="V3657" s="598"/>
      <c r="W3657" s="598"/>
    </row>
    <row r="3658" spans="6:23" x14ac:dyDescent="0.2">
      <c r="F3658" s="610"/>
      <c r="H3658" s="612"/>
      <c r="I3658" s="598"/>
      <c r="J3658" s="598"/>
      <c r="K3658" s="598"/>
      <c r="L3658" s="598"/>
      <c r="M3658" s="598"/>
      <c r="N3658" s="598"/>
      <c r="V3658" s="598"/>
      <c r="W3658" s="598"/>
    </row>
    <row r="3659" spans="6:23" x14ac:dyDescent="0.2">
      <c r="F3659" s="610"/>
      <c r="H3659" s="612"/>
      <c r="I3659" s="598"/>
      <c r="J3659" s="598"/>
      <c r="K3659" s="598"/>
      <c r="L3659" s="598"/>
      <c r="M3659" s="598"/>
      <c r="N3659" s="598"/>
      <c r="V3659" s="598"/>
      <c r="W3659" s="598"/>
    </row>
    <row r="3660" spans="6:23" x14ac:dyDescent="0.2">
      <c r="F3660" s="610"/>
      <c r="H3660" s="612"/>
      <c r="I3660" s="598"/>
      <c r="J3660" s="598"/>
      <c r="K3660" s="598"/>
      <c r="L3660" s="598"/>
      <c r="M3660" s="598"/>
      <c r="N3660" s="598"/>
      <c r="V3660" s="598"/>
      <c r="W3660" s="598"/>
    </row>
    <row r="3661" spans="6:23" x14ac:dyDescent="0.2">
      <c r="F3661" s="610"/>
      <c r="H3661" s="612"/>
      <c r="I3661" s="598"/>
      <c r="J3661" s="598"/>
      <c r="K3661" s="598"/>
      <c r="L3661" s="598"/>
      <c r="M3661" s="598"/>
      <c r="N3661" s="598"/>
      <c r="V3661" s="598"/>
      <c r="W3661" s="598"/>
    </row>
    <row r="3662" spans="6:23" x14ac:dyDescent="0.2">
      <c r="F3662" s="610"/>
      <c r="H3662" s="612"/>
      <c r="I3662" s="598"/>
      <c r="J3662" s="598"/>
      <c r="K3662" s="598"/>
      <c r="L3662" s="598"/>
      <c r="M3662" s="598"/>
      <c r="N3662" s="598"/>
      <c r="V3662" s="598"/>
      <c r="W3662" s="598"/>
    </row>
    <row r="3663" spans="6:23" x14ac:dyDescent="0.2">
      <c r="F3663" s="610"/>
      <c r="H3663" s="612"/>
      <c r="I3663" s="598"/>
      <c r="J3663" s="598"/>
      <c r="K3663" s="598"/>
      <c r="L3663" s="598"/>
      <c r="M3663" s="598"/>
      <c r="N3663" s="598"/>
      <c r="V3663" s="598"/>
      <c r="W3663" s="598"/>
    </row>
    <row r="3664" spans="6:23" x14ac:dyDescent="0.2">
      <c r="F3664" s="610"/>
      <c r="H3664" s="612"/>
      <c r="I3664" s="598"/>
      <c r="J3664" s="598"/>
      <c r="K3664" s="598"/>
      <c r="L3664" s="598"/>
      <c r="M3664" s="598"/>
      <c r="N3664" s="598"/>
      <c r="V3664" s="598"/>
      <c r="W3664" s="598"/>
    </row>
    <row r="3665" spans="6:23" x14ac:dyDescent="0.2">
      <c r="F3665" s="610"/>
      <c r="H3665" s="612"/>
      <c r="I3665" s="598"/>
      <c r="J3665" s="598"/>
      <c r="K3665" s="598"/>
      <c r="L3665" s="598"/>
      <c r="M3665" s="598"/>
      <c r="N3665" s="598"/>
      <c r="V3665" s="598"/>
      <c r="W3665" s="598"/>
    </row>
    <row r="3666" spans="6:23" x14ac:dyDescent="0.2">
      <c r="F3666" s="610"/>
      <c r="H3666" s="612"/>
      <c r="I3666" s="598"/>
      <c r="J3666" s="598"/>
      <c r="K3666" s="598"/>
      <c r="L3666" s="598"/>
      <c r="M3666" s="598"/>
      <c r="N3666" s="598"/>
      <c r="V3666" s="598"/>
      <c r="W3666" s="598"/>
    </row>
    <row r="3667" spans="6:23" x14ac:dyDescent="0.2">
      <c r="F3667" s="610"/>
      <c r="H3667" s="612"/>
      <c r="I3667" s="598"/>
      <c r="J3667" s="598"/>
      <c r="K3667" s="598"/>
      <c r="L3667" s="598"/>
      <c r="M3667" s="598"/>
      <c r="N3667" s="598"/>
      <c r="V3667" s="598"/>
      <c r="W3667" s="598"/>
    </row>
    <row r="3668" spans="6:23" x14ac:dyDescent="0.2">
      <c r="F3668" s="610"/>
      <c r="H3668" s="612"/>
      <c r="I3668" s="598"/>
      <c r="J3668" s="598"/>
      <c r="K3668" s="598"/>
      <c r="L3668" s="598"/>
      <c r="M3668" s="598"/>
      <c r="N3668" s="598"/>
      <c r="V3668" s="598"/>
      <c r="W3668" s="598"/>
    </row>
    <row r="3669" spans="6:23" x14ac:dyDescent="0.2">
      <c r="F3669" s="610"/>
      <c r="H3669" s="612"/>
      <c r="I3669" s="598"/>
      <c r="J3669" s="598"/>
      <c r="K3669" s="598"/>
      <c r="L3669" s="598"/>
      <c r="M3669" s="598"/>
      <c r="N3669" s="598"/>
      <c r="V3669" s="598"/>
      <c r="W3669" s="598"/>
    </row>
    <row r="3670" spans="6:23" x14ac:dyDescent="0.2">
      <c r="F3670" s="610"/>
      <c r="H3670" s="612"/>
      <c r="I3670" s="598"/>
      <c r="J3670" s="598"/>
      <c r="K3670" s="598"/>
      <c r="L3670" s="598"/>
      <c r="M3670" s="598"/>
      <c r="N3670" s="598"/>
      <c r="V3670" s="598"/>
      <c r="W3670" s="598"/>
    </row>
    <row r="3671" spans="6:23" x14ac:dyDescent="0.2">
      <c r="F3671" s="610"/>
      <c r="H3671" s="612"/>
      <c r="I3671" s="598"/>
      <c r="J3671" s="598"/>
      <c r="K3671" s="598"/>
      <c r="L3671" s="598"/>
      <c r="M3671" s="598"/>
      <c r="N3671" s="598"/>
      <c r="V3671" s="598"/>
      <c r="W3671" s="598"/>
    </row>
    <row r="3672" spans="6:23" x14ac:dyDescent="0.2">
      <c r="F3672" s="610"/>
      <c r="H3672" s="612"/>
      <c r="I3672" s="598"/>
      <c r="J3672" s="598"/>
      <c r="K3672" s="598"/>
      <c r="L3672" s="598"/>
      <c r="M3672" s="598"/>
      <c r="N3672" s="598"/>
      <c r="V3672" s="598"/>
      <c r="W3672" s="598"/>
    </row>
    <row r="3673" spans="6:23" x14ac:dyDescent="0.2">
      <c r="F3673" s="610"/>
      <c r="H3673" s="612"/>
      <c r="I3673" s="598"/>
      <c r="J3673" s="598"/>
      <c r="K3673" s="598"/>
      <c r="L3673" s="598"/>
      <c r="M3673" s="598"/>
      <c r="N3673" s="598"/>
      <c r="V3673" s="598"/>
      <c r="W3673" s="598"/>
    </row>
    <row r="3674" spans="6:23" x14ac:dyDescent="0.2">
      <c r="F3674" s="610"/>
      <c r="H3674" s="612"/>
      <c r="I3674" s="598"/>
      <c r="J3674" s="598"/>
      <c r="K3674" s="598"/>
      <c r="L3674" s="598"/>
      <c r="M3674" s="598"/>
      <c r="N3674" s="598"/>
      <c r="V3674" s="598"/>
      <c r="W3674" s="598"/>
    </row>
    <row r="3675" spans="6:23" x14ac:dyDescent="0.2">
      <c r="F3675" s="610"/>
      <c r="H3675" s="612"/>
      <c r="I3675" s="598"/>
      <c r="J3675" s="598"/>
      <c r="K3675" s="598"/>
      <c r="L3675" s="598"/>
      <c r="M3675" s="598"/>
      <c r="N3675" s="598"/>
      <c r="V3675" s="598"/>
      <c r="W3675" s="598"/>
    </row>
    <row r="3676" spans="6:23" x14ac:dyDescent="0.2">
      <c r="F3676" s="610"/>
      <c r="H3676" s="612"/>
      <c r="I3676" s="598"/>
      <c r="J3676" s="598"/>
      <c r="K3676" s="598"/>
      <c r="L3676" s="598"/>
      <c r="M3676" s="598"/>
      <c r="N3676" s="598"/>
      <c r="V3676" s="598"/>
      <c r="W3676" s="598"/>
    </row>
    <row r="3677" spans="6:23" x14ac:dyDescent="0.2">
      <c r="F3677" s="610"/>
      <c r="H3677" s="612"/>
      <c r="I3677" s="598"/>
      <c r="J3677" s="598"/>
      <c r="K3677" s="598"/>
      <c r="L3677" s="598"/>
      <c r="M3677" s="598"/>
      <c r="N3677" s="598"/>
      <c r="V3677" s="598"/>
      <c r="W3677" s="598"/>
    </row>
    <row r="3678" spans="6:23" x14ac:dyDescent="0.2">
      <c r="F3678" s="610"/>
      <c r="H3678" s="612"/>
      <c r="I3678" s="598"/>
      <c r="J3678" s="598"/>
      <c r="K3678" s="598"/>
      <c r="L3678" s="598"/>
      <c r="M3678" s="598"/>
      <c r="N3678" s="598"/>
      <c r="V3678" s="598"/>
      <c r="W3678" s="598"/>
    </row>
    <row r="3679" spans="6:23" x14ac:dyDescent="0.2">
      <c r="F3679" s="610"/>
      <c r="H3679" s="612"/>
      <c r="I3679" s="598"/>
      <c r="J3679" s="598"/>
      <c r="K3679" s="598"/>
      <c r="L3679" s="598"/>
      <c r="M3679" s="598"/>
      <c r="N3679" s="598"/>
      <c r="V3679" s="598"/>
      <c r="W3679" s="598"/>
    </row>
    <row r="3680" spans="6:23" x14ac:dyDescent="0.2">
      <c r="F3680" s="610"/>
      <c r="H3680" s="612"/>
      <c r="I3680" s="598"/>
      <c r="J3680" s="598"/>
      <c r="K3680" s="598"/>
      <c r="L3680" s="598"/>
      <c r="M3680" s="598"/>
      <c r="N3680" s="598"/>
      <c r="V3680" s="598"/>
      <c r="W3680" s="598"/>
    </row>
    <row r="3681" spans="6:23" x14ac:dyDescent="0.2">
      <c r="F3681" s="610"/>
      <c r="H3681" s="612"/>
      <c r="I3681" s="598"/>
      <c r="J3681" s="598"/>
      <c r="K3681" s="598"/>
      <c r="L3681" s="598"/>
      <c r="M3681" s="598"/>
      <c r="N3681" s="598"/>
      <c r="V3681" s="598"/>
      <c r="W3681" s="598"/>
    </row>
    <row r="3682" spans="6:23" x14ac:dyDescent="0.2">
      <c r="F3682" s="610"/>
      <c r="H3682" s="612"/>
      <c r="I3682" s="598"/>
      <c r="J3682" s="598"/>
      <c r="K3682" s="598"/>
      <c r="L3682" s="598"/>
      <c r="M3682" s="598"/>
      <c r="N3682" s="598"/>
      <c r="V3682" s="598"/>
      <c r="W3682" s="598"/>
    </row>
    <row r="3683" spans="6:23" x14ac:dyDescent="0.2">
      <c r="F3683" s="610"/>
      <c r="H3683" s="612"/>
      <c r="I3683" s="598"/>
      <c r="J3683" s="598"/>
      <c r="K3683" s="598"/>
      <c r="L3683" s="598"/>
      <c r="M3683" s="598"/>
      <c r="N3683" s="598"/>
      <c r="V3683" s="598"/>
      <c r="W3683" s="598"/>
    </row>
    <row r="3684" spans="6:23" x14ac:dyDescent="0.2">
      <c r="F3684" s="610"/>
      <c r="H3684" s="612"/>
      <c r="I3684" s="598"/>
      <c r="J3684" s="598"/>
      <c r="K3684" s="598"/>
      <c r="L3684" s="598"/>
      <c r="M3684" s="598"/>
      <c r="N3684" s="598"/>
      <c r="V3684" s="598"/>
      <c r="W3684" s="598"/>
    </row>
    <row r="3685" spans="6:23" x14ac:dyDescent="0.2">
      <c r="F3685" s="610"/>
      <c r="H3685" s="612"/>
      <c r="I3685" s="598"/>
      <c r="J3685" s="598"/>
      <c r="K3685" s="598"/>
      <c r="L3685" s="598"/>
      <c r="M3685" s="598"/>
      <c r="N3685" s="598"/>
      <c r="V3685" s="598"/>
      <c r="W3685" s="598"/>
    </row>
    <row r="3686" spans="6:23" x14ac:dyDescent="0.2">
      <c r="F3686" s="610"/>
      <c r="H3686" s="612"/>
      <c r="I3686" s="598"/>
      <c r="J3686" s="598"/>
      <c r="K3686" s="598"/>
      <c r="L3686" s="598"/>
      <c r="M3686" s="598"/>
      <c r="N3686" s="598"/>
      <c r="V3686" s="598"/>
      <c r="W3686" s="598"/>
    </row>
    <row r="3687" spans="6:23" x14ac:dyDescent="0.2">
      <c r="F3687" s="610"/>
      <c r="H3687" s="612"/>
      <c r="I3687" s="598"/>
      <c r="J3687" s="598"/>
      <c r="K3687" s="598"/>
      <c r="L3687" s="598"/>
      <c r="M3687" s="598"/>
      <c r="N3687" s="598"/>
      <c r="V3687" s="598"/>
      <c r="W3687" s="598"/>
    </row>
    <row r="3688" spans="6:23" x14ac:dyDescent="0.2">
      <c r="F3688" s="610"/>
      <c r="H3688" s="612"/>
      <c r="I3688" s="598"/>
      <c r="J3688" s="598"/>
      <c r="K3688" s="598"/>
      <c r="L3688" s="598"/>
      <c r="M3688" s="598"/>
      <c r="N3688" s="598"/>
      <c r="V3688" s="598"/>
      <c r="W3688" s="598"/>
    </row>
    <row r="3689" spans="6:23" x14ac:dyDescent="0.2">
      <c r="F3689" s="610"/>
      <c r="H3689" s="612"/>
      <c r="I3689" s="598"/>
      <c r="J3689" s="598"/>
      <c r="K3689" s="598"/>
      <c r="L3689" s="598"/>
      <c r="M3689" s="598"/>
      <c r="N3689" s="598"/>
      <c r="V3689" s="598"/>
      <c r="W3689" s="598"/>
    </row>
    <row r="3690" spans="6:23" x14ac:dyDescent="0.2">
      <c r="F3690" s="610"/>
      <c r="H3690" s="612"/>
      <c r="I3690" s="598"/>
      <c r="J3690" s="598"/>
      <c r="K3690" s="598"/>
      <c r="L3690" s="598"/>
      <c r="M3690" s="598"/>
      <c r="N3690" s="598"/>
      <c r="V3690" s="598"/>
      <c r="W3690" s="598"/>
    </row>
    <row r="3691" spans="6:23" x14ac:dyDescent="0.2">
      <c r="F3691" s="610"/>
      <c r="H3691" s="612"/>
      <c r="I3691" s="598"/>
      <c r="J3691" s="598"/>
      <c r="K3691" s="598"/>
      <c r="L3691" s="598"/>
      <c r="M3691" s="598"/>
      <c r="N3691" s="598"/>
      <c r="V3691" s="598"/>
      <c r="W3691" s="598"/>
    </row>
    <row r="3692" spans="6:23" x14ac:dyDescent="0.2">
      <c r="F3692" s="610"/>
      <c r="H3692" s="612"/>
      <c r="I3692" s="598"/>
      <c r="J3692" s="598"/>
      <c r="K3692" s="598"/>
      <c r="L3692" s="598"/>
      <c r="M3692" s="598"/>
      <c r="N3692" s="598"/>
      <c r="V3692" s="598"/>
      <c r="W3692" s="598"/>
    </row>
    <row r="3693" spans="6:23" x14ac:dyDescent="0.2">
      <c r="F3693" s="610"/>
      <c r="H3693" s="612"/>
      <c r="I3693" s="598"/>
      <c r="J3693" s="598"/>
      <c r="K3693" s="598"/>
      <c r="L3693" s="598"/>
      <c r="M3693" s="598"/>
      <c r="N3693" s="598"/>
      <c r="V3693" s="598"/>
      <c r="W3693" s="598"/>
    </row>
    <row r="3694" spans="6:23" x14ac:dyDescent="0.2">
      <c r="F3694" s="610"/>
      <c r="H3694" s="612"/>
      <c r="I3694" s="598"/>
      <c r="J3694" s="598"/>
      <c r="K3694" s="598"/>
      <c r="L3694" s="598"/>
      <c r="M3694" s="598"/>
      <c r="N3694" s="598"/>
      <c r="V3694" s="598"/>
      <c r="W3694" s="598"/>
    </row>
    <row r="3695" spans="6:23" x14ac:dyDescent="0.2">
      <c r="F3695" s="610"/>
      <c r="H3695" s="612"/>
      <c r="I3695" s="598"/>
      <c r="J3695" s="598"/>
      <c r="K3695" s="598"/>
      <c r="L3695" s="598"/>
      <c r="M3695" s="598"/>
      <c r="N3695" s="598"/>
      <c r="V3695" s="598"/>
      <c r="W3695" s="598"/>
    </row>
    <row r="3696" spans="6:23" x14ac:dyDescent="0.2">
      <c r="F3696" s="610"/>
      <c r="H3696" s="612"/>
      <c r="I3696" s="598"/>
      <c r="J3696" s="598"/>
      <c r="K3696" s="598"/>
      <c r="L3696" s="598"/>
      <c r="M3696" s="598"/>
      <c r="N3696" s="598"/>
      <c r="V3696" s="598"/>
      <c r="W3696" s="598"/>
    </row>
    <row r="3697" spans="6:23" x14ac:dyDescent="0.2">
      <c r="F3697" s="610"/>
      <c r="H3697" s="612"/>
      <c r="I3697" s="598"/>
      <c r="J3697" s="598"/>
      <c r="K3697" s="598"/>
      <c r="L3697" s="598"/>
      <c r="M3697" s="598"/>
      <c r="N3697" s="598"/>
      <c r="V3697" s="598"/>
      <c r="W3697" s="598"/>
    </row>
    <row r="3698" spans="6:23" x14ac:dyDescent="0.2">
      <c r="F3698" s="610"/>
      <c r="H3698" s="612"/>
      <c r="I3698" s="598"/>
      <c r="J3698" s="598"/>
      <c r="K3698" s="598"/>
      <c r="L3698" s="598"/>
      <c r="M3698" s="598"/>
      <c r="N3698" s="598"/>
      <c r="V3698" s="598"/>
      <c r="W3698" s="598"/>
    </row>
    <row r="3699" spans="6:23" x14ac:dyDescent="0.2">
      <c r="F3699" s="610"/>
      <c r="H3699" s="612"/>
      <c r="I3699" s="598"/>
      <c r="J3699" s="598"/>
      <c r="K3699" s="598"/>
      <c r="L3699" s="598"/>
      <c r="M3699" s="598"/>
      <c r="N3699" s="598"/>
      <c r="V3699" s="598"/>
      <c r="W3699" s="598"/>
    </row>
    <row r="3700" spans="6:23" x14ac:dyDescent="0.2">
      <c r="F3700" s="610"/>
      <c r="H3700" s="612"/>
      <c r="I3700" s="598"/>
      <c r="J3700" s="598"/>
      <c r="K3700" s="598"/>
      <c r="L3700" s="598"/>
      <c r="M3700" s="598"/>
      <c r="N3700" s="598"/>
      <c r="V3700" s="598"/>
      <c r="W3700" s="598"/>
    </row>
    <row r="3701" spans="6:23" x14ac:dyDescent="0.2">
      <c r="F3701" s="610"/>
      <c r="H3701" s="612"/>
      <c r="I3701" s="598"/>
      <c r="J3701" s="598"/>
      <c r="K3701" s="598"/>
      <c r="L3701" s="598"/>
      <c r="M3701" s="598"/>
      <c r="N3701" s="598"/>
      <c r="V3701" s="598"/>
      <c r="W3701" s="598"/>
    </row>
    <row r="3702" spans="6:23" x14ac:dyDescent="0.2">
      <c r="F3702" s="610"/>
      <c r="H3702" s="612"/>
      <c r="I3702" s="598"/>
      <c r="J3702" s="598"/>
      <c r="K3702" s="598"/>
      <c r="L3702" s="598"/>
      <c r="M3702" s="598"/>
      <c r="N3702" s="598"/>
      <c r="V3702" s="598"/>
      <c r="W3702" s="598"/>
    </row>
    <row r="3703" spans="6:23" x14ac:dyDescent="0.2">
      <c r="F3703" s="610"/>
      <c r="H3703" s="612"/>
      <c r="I3703" s="598"/>
      <c r="J3703" s="598"/>
      <c r="K3703" s="598"/>
      <c r="L3703" s="598"/>
      <c r="M3703" s="598"/>
      <c r="N3703" s="598"/>
      <c r="V3703" s="598"/>
      <c r="W3703" s="598"/>
    </row>
    <row r="3704" spans="6:23" x14ac:dyDescent="0.2">
      <c r="F3704" s="610"/>
      <c r="H3704" s="612"/>
      <c r="I3704" s="598"/>
      <c r="J3704" s="598"/>
      <c r="K3704" s="598"/>
      <c r="L3704" s="598"/>
      <c r="M3704" s="598"/>
      <c r="N3704" s="598"/>
      <c r="V3704" s="598"/>
      <c r="W3704" s="598"/>
    </row>
    <row r="3705" spans="6:23" x14ac:dyDescent="0.2">
      <c r="F3705" s="610"/>
      <c r="H3705" s="612"/>
      <c r="I3705" s="598"/>
      <c r="J3705" s="598"/>
      <c r="K3705" s="598"/>
      <c r="L3705" s="598"/>
      <c r="M3705" s="598"/>
      <c r="N3705" s="598"/>
      <c r="V3705" s="598"/>
      <c r="W3705" s="598"/>
    </row>
    <row r="3706" spans="6:23" x14ac:dyDescent="0.2">
      <c r="F3706" s="610"/>
      <c r="H3706" s="612"/>
      <c r="I3706" s="598"/>
      <c r="J3706" s="598"/>
      <c r="K3706" s="598"/>
      <c r="L3706" s="598"/>
      <c r="M3706" s="598"/>
      <c r="N3706" s="598"/>
      <c r="V3706" s="598"/>
      <c r="W3706" s="598"/>
    </row>
    <row r="3707" spans="6:23" x14ac:dyDescent="0.2">
      <c r="F3707" s="610"/>
      <c r="H3707" s="612"/>
      <c r="I3707" s="598"/>
      <c r="J3707" s="598"/>
      <c r="K3707" s="598"/>
      <c r="L3707" s="598"/>
      <c r="M3707" s="598"/>
      <c r="N3707" s="598"/>
      <c r="V3707" s="598"/>
      <c r="W3707" s="598"/>
    </row>
    <row r="3708" spans="6:23" x14ac:dyDescent="0.2">
      <c r="F3708" s="610"/>
      <c r="H3708" s="612"/>
      <c r="I3708" s="598"/>
      <c r="J3708" s="598"/>
      <c r="K3708" s="598"/>
      <c r="L3708" s="598"/>
      <c r="M3708" s="598"/>
      <c r="N3708" s="598"/>
      <c r="V3708" s="598"/>
      <c r="W3708" s="598"/>
    </row>
    <row r="3709" spans="6:23" x14ac:dyDescent="0.2">
      <c r="F3709" s="610"/>
      <c r="H3709" s="612"/>
      <c r="I3709" s="598"/>
      <c r="J3709" s="598"/>
      <c r="K3709" s="598"/>
      <c r="L3709" s="598"/>
      <c r="M3709" s="598"/>
      <c r="N3709" s="598"/>
      <c r="V3709" s="598"/>
      <c r="W3709" s="598"/>
    </row>
    <row r="3710" spans="6:23" x14ac:dyDescent="0.2">
      <c r="F3710" s="610"/>
      <c r="H3710" s="612"/>
      <c r="I3710" s="598"/>
      <c r="J3710" s="598"/>
      <c r="K3710" s="598"/>
      <c r="L3710" s="598"/>
      <c r="M3710" s="598"/>
      <c r="N3710" s="598"/>
      <c r="V3710" s="598"/>
      <c r="W3710" s="598"/>
    </row>
    <row r="3711" spans="6:23" x14ac:dyDescent="0.2">
      <c r="F3711" s="610"/>
      <c r="H3711" s="612"/>
      <c r="I3711" s="598"/>
      <c r="J3711" s="598"/>
      <c r="K3711" s="598"/>
      <c r="L3711" s="598"/>
      <c r="M3711" s="598"/>
      <c r="N3711" s="598"/>
      <c r="V3711" s="598"/>
      <c r="W3711" s="598"/>
    </row>
    <row r="3712" spans="6:23" x14ac:dyDescent="0.2">
      <c r="F3712" s="610"/>
      <c r="H3712" s="612"/>
      <c r="I3712" s="598"/>
      <c r="J3712" s="598"/>
      <c r="K3712" s="598"/>
      <c r="L3712" s="598"/>
      <c r="M3712" s="598"/>
      <c r="N3712" s="598"/>
      <c r="V3712" s="598"/>
      <c r="W3712" s="598"/>
    </row>
    <row r="3713" spans="6:23" x14ac:dyDescent="0.2">
      <c r="F3713" s="610"/>
      <c r="H3713" s="612"/>
      <c r="I3713" s="598"/>
      <c r="J3713" s="598"/>
      <c r="K3713" s="598"/>
      <c r="L3713" s="598"/>
      <c r="M3713" s="598"/>
      <c r="N3713" s="598"/>
      <c r="V3713" s="598"/>
      <c r="W3713" s="598"/>
    </row>
    <row r="3714" spans="6:23" x14ac:dyDescent="0.2">
      <c r="F3714" s="610"/>
      <c r="H3714" s="612"/>
      <c r="I3714" s="598"/>
      <c r="J3714" s="598"/>
      <c r="K3714" s="598"/>
      <c r="L3714" s="598"/>
      <c r="M3714" s="598"/>
      <c r="N3714" s="598"/>
      <c r="V3714" s="598"/>
      <c r="W3714" s="598"/>
    </row>
    <row r="3715" spans="6:23" x14ac:dyDescent="0.2">
      <c r="F3715" s="610"/>
      <c r="H3715" s="612"/>
      <c r="I3715" s="598"/>
      <c r="J3715" s="598"/>
      <c r="K3715" s="598"/>
      <c r="L3715" s="598"/>
      <c r="M3715" s="598"/>
      <c r="N3715" s="598"/>
      <c r="V3715" s="598"/>
      <c r="W3715" s="598"/>
    </row>
    <row r="3716" spans="6:23" x14ac:dyDescent="0.2">
      <c r="F3716" s="610"/>
      <c r="H3716" s="612"/>
      <c r="I3716" s="598"/>
      <c r="J3716" s="598"/>
      <c r="K3716" s="598"/>
      <c r="L3716" s="598"/>
      <c r="M3716" s="598"/>
      <c r="N3716" s="598"/>
      <c r="V3716" s="598"/>
      <c r="W3716" s="598"/>
    </row>
    <row r="3717" spans="6:23" x14ac:dyDescent="0.2">
      <c r="F3717" s="610"/>
      <c r="H3717" s="612"/>
      <c r="I3717" s="598"/>
      <c r="J3717" s="598"/>
      <c r="K3717" s="598"/>
      <c r="L3717" s="598"/>
      <c r="M3717" s="598"/>
      <c r="N3717" s="598"/>
      <c r="V3717" s="598"/>
      <c r="W3717" s="598"/>
    </row>
    <row r="3718" spans="6:23" x14ac:dyDescent="0.2">
      <c r="F3718" s="610"/>
      <c r="H3718" s="612"/>
      <c r="I3718" s="598"/>
      <c r="J3718" s="598"/>
      <c r="K3718" s="598"/>
      <c r="L3718" s="598"/>
      <c r="M3718" s="598"/>
      <c r="N3718" s="598"/>
      <c r="V3718" s="598"/>
      <c r="W3718" s="598"/>
    </row>
    <row r="3719" spans="6:23" x14ac:dyDescent="0.2">
      <c r="F3719" s="610"/>
      <c r="H3719" s="612"/>
      <c r="I3719" s="598"/>
      <c r="J3719" s="598"/>
      <c r="K3719" s="598"/>
      <c r="L3719" s="598"/>
      <c r="M3719" s="598"/>
      <c r="N3719" s="598"/>
      <c r="V3719" s="598"/>
      <c r="W3719" s="598"/>
    </row>
    <row r="3720" spans="6:23" x14ac:dyDescent="0.2">
      <c r="F3720" s="610"/>
      <c r="H3720" s="612"/>
      <c r="I3720" s="598"/>
      <c r="J3720" s="598"/>
      <c r="K3720" s="598"/>
      <c r="L3720" s="598"/>
      <c r="M3720" s="598"/>
      <c r="N3720" s="598"/>
      <c r="V3720" s="598"/>
      <c r="W3720" s="598"/>
    </row>
    <row r="3721" spans="6:23" x14ac:dyDescent="0.2">
      <c r="F3721" s="610"/>
      <c r="H3721" s="612"/>
      <c r="I3721" s="598"/>
      <c r="J3721" s="598"/>
      <c r="K3721" s="598"/>
      <c r="L3721" s="598"/>
      <c r="M3721" s="598"/>
      <c r="N3721" s="598"/>
      <c r="V3721" s="598"/>
      <c r="W3721" s="598"/>
    </row>
    <row r="3722" spans="6:23" x14ac:dyDescent="0.2">
      <c r="F3722" s="610"/>
      <c r="H3722" s="612"/>
      <c r="I3722" s="598"/>
      <c r="J3722" s="598"/>
      <c r="K3722" s="598"/>
      <c r="L3722" s="598"/>
      <c r="M3722" s="598"/>
      <c r="N3722" s="598"/>
      <c r="V3722" s="598"/>
      <c r="W3722" s="598"/>
    </row>
    <row r="3723" spans="6:23" x14ac:dyDescent="0.2">
      <c r="F3723" s="610"/>
      <c r="H3723" s="612"/>
      <c r="I3723" s="598"/>
      <c r="J3723" s="598"/>
      <c r="K3723" s="598"/>
      <c r="L3723" s="598"/>
      <c r="M3723" s="598"/>
      <c r="N3723" s="598"/>
      <c r="V3723" s="598"/>
      <c r="W3723" s="598"/>
    </row>
    <row r="3724" spans="6:23" x14ac:dyDescent="0.2">
      <c r="F3724" s="610"/>
      <c r="H3724" s="612"/>
      <c r="I3724" s="598"/>
      <c r="J3724" s="598"/>
      <c r="K3724" s="598"/>
      <c r="L3724" s="598"/>
      <c r="M3724" s="598"/>
      <c r="N3724" s="598"/>
      <c r="V3724" s="598"/>
      <c r="W3724" s="598"/>
    </row>
    <row r="3725" spans="6:23" x14ac:dyDescent="0.2">
      <c r="F3725" s="610"/>
      <c r="H3725" s="612"/>
      <c r="I3725" s="598"/>
      <c r="J3725" s="598"/>
      <c r="K3725" s="598"/>
      <c r="L3725" s="598"/>
      <c r="M3725" s="598"/>
      <c r="N3725" s="598"/>
      <c r="V3725" s="598"/>
      <c r="W3725" s="598"/>
    </row>
    <row r="3726" spans="6:23" x14ac:dyDescent="0.2">
      <c r="F3726" s="610"/>
      <c r="H3726" s="612"/>
      <c r="I3726" s="598"/>
      <c r="J3726" s="598"/>
      <c r="K3726" s="598"/>
      <c r="L3726" s="598"/>
      <c r="M3726" s="598"/>
      <c r="N3726" s="598"/>
      <c r="V3726" s="598"/>
      <c r="W3726" s="598"/>
    </row>
    <row r="3727" spans="6:23" x14ac:dyDescent="0.2">
      <c r="F3727" s="610"/>
      <c r="H3727" s="612"/>
      <c r="I3727" s="598"/>
      <c r="J3727" s="598"/>
      <c r="K3727" s="598"/>
      <c r="L3727" s="598"/>
      <c r="M3727" s="598"/>
      <c r="N3727" s="598"/>
      <c r="V3727" s="598"/>
      <c r="W3727" s="598"/>
    </row>
    <row r="3728" spans="6:23" x14ac:dyDescent="0.2">
      <c r="F3728" s="610"/>
      <c r="H3728" s="612"/>
      <c r="I3728" s="598"/>
      <c r="J3728" s="598"/>
      <c r="K3728" s="598"/>
      <c r="L3728" s="598"/>
      <c r="M3728" s="598"/>
      <c r="N3728" s="598"/>
      <c r="V3728" s="598"/>
      <c r="W3728" s="598"/>
    </row>
    <row r="3729" spans="6:23" x14ac:dyDescent="0.2">
      <c r="F3729" s="610"/>
      <c r="H3729" s="612"/>
      <c r="I3729" s="598"/>
      <c r="J3729" s="598"/>
      <c r="K3729" s="598"/>
      <c r="L3729" s="598"/>
      <c r="M3729" s="598"/>
      <c r="N3729" s="598"/>
      <c r="V3729" s="598"/>
      <c r="W3729" s="598"/>
    </row>
    <row r="3730" spans="6:23" x14ac:dyDescent="0.2">
      <c r="F3730" s="610"/>
      <c r="H3730" s="612"/>
      <c r="I3730" s="598"/>
      <c r="J3730" s="598"/>
      <c r="K3730" s="598"/>
      <c r="L3730" s="598"/>
      <c r="M3730" s="598"/>
      <c r="N3730" s="598"/>
      <c r="V3730" s="598"/>
      <c r="W3730" s="598"/>
    </row>
    <row r="3731" spans="6:23" x14ac:dyDescent="0.2">
      <c r="F3731" s="610"/>
      <c r="H3731" s="612"/>
      <c r="I3731" s="598"/>
      <c r="J3731" s="598"/>
      <c r="K3731" s="598"/>
      <c r="L3731" s="598"/>
      <c r="M3731" s="598"/>
      <c r="N3731" s="598"/>
      <c r="V3731" s="598"/>
      <c r="W3731" s="598"/>
    </row>
    <row r="3732" spans="6:23" x14ac:dyDescent="0.2">
      <c r="F3732" s="610"/>
      <c r="H3732" s="612"/>
      <c r="I3732" s="598"/>
      <c r="J3732" s="598"/>
      <c r="K3732" s="598"/>
      <c r="L3732" s="598"/>
      <c r="M3732" s="598"/>
      <c r="N3732" s="598"/>
      <c r="V3732" s="598"/>
      <c r="W3732" s="598"/>
    </row>
    <row r="3733" spans="6:23" x14ac:dyDescent="0.2">
      <c r="F3733" s="610"/>
      <c r="H3733" s="612"/>
      <c r="I3733" s="598"/>
      <c r="J3733" s="598"/>
      <c r="K3733" s="598"/>
      <c r="L3733" s="598"/>
      <c r="M3733" s="598"/>
      <c r="N3733" s="598"/>
      <c r="V3733" s="598"/>
      <c r="W3733" s="598"/>
    </row>
    <row r="3734" spans="6:23" x14ac:dyDescent="0.2">
      <c r="F3734" s="610"/>
      <c r="H3734" s="612"/>
      <c r="I3734" s="598"/>
      <c r="J3734" s="598"/>
      <c r="K3734" s="598"/>
      <c r="L3734" s="598"/>
      <c r="M3734" s="598"/>
      <c r="N3734" s="598"/>
      <c r="V3734" s="598"/>
      <c r="W3734" s="598"/>
    </row>
    <row r="3735" spans="6:23" x14ac:dyDescent="0.2">
      <c r="F3735" s="610"/>
      <c r="H3735" s="612"/>
      <c r="I3735" s="598"/>
      <c r="J3735" s="598"/>
      <c r="K3735" s="598"/>
      <c r="L3735" s="598"/>
      <c r="M3735" s="598"/>
      <c r="N3735" s="598"/>
      <c r="V3735" s="598"/>
      <c r="W3735" s="598"/>
    </row>
    <row r="3736" spans="6:23" x14ac:dyDescent="0.2">
      <c r="F3736" s="610"/>
      <c r="H3736" s="612"/>
      <c r="I3736" s="598"/>
      <c r="J3736" s="598"/>
      <c r="K3736" s="598"/>
      <c r="L3736" s="598"/>
      <c r="M3736" s="598"/>
      <c r="N3736" s="598"/>
      <c r="V3736" s="598"/>
      <c r="W3736" s="598"/>
    </row>
    <row r="3737" spans="6:23" x14ac:dyDescent="0.2">
      <c r="F3737" s="610"/>
      <c r="H3737" s="612"/>
      <c r="I3737" s="598"/>
      <c r="J3737" s="598"/>
      <c r="K3737" s="598"/>
      <c r="L3737" s="598"/>
      <c r="M3737" s="598"/>
      <c r="N3737" s="598"/>
      <c r="V3737" s="598"/>
      <c r="W3737" s="598"/>
    </row>
    <row r="3738" spans="6:23" x14ac:dyDescent="0.2">
      <c r="F3738" s="610"/>
      <c r="H3738" s="612"/>
      <c r="I3738" s="598"/>
      <c r="J3738" s="598"/>
      <c r="K3738" s="598"/>
      <c r="L3738" s="598"/>
      <c r="M3738" s="598"/>
      <c r="N3738" s="598"/>
      <c r="V3738" s="598"/>
      <c r="W3738" s="598"/>
    </row>
    <row r="3739" spans="6:23" x14ac:dyDescent="0.2">
      <c r="F3739" s="610"/>
      <c r="H3739" s="612"/>
      <c r="I3739" s="598"/>
      <c r="J3739" s="598"/>
      <c r="K3739" s="598"/>
      <c r="L3739" s="598"/>
      <c r="M3739" s="598"/>
      <c r="N3739" s="598"/>
      <c r="V3739" s="598"/>
      <c r="W3739" s="598"/>
    </row>
    <row r="3740" spans="6:23" x14ac:dyDescent="0.2">
      <c r="F3740" s="610"/>
      <c r="H3740" s="612"/>
      <c r="I3740" s="598"/>
      <c r="J3740" s="598"/>
      <c r="K3740" s="598"/>
      <c r="L3740" s="598"/>
      <c r="M3740" s="598"/>
      <c r="N3740" s="598"/>
      <c r="V3740" s="598"/>
      <c r="W3740" s="598"/>
    </row>
    <row r="3741" spans="6:23" x14ac:dyDescent="0.2">
      <c r="F3741" s="610"/>
      <c r="H3741" s="612"/>
      <c r="I3741" s="598"/>
      <c r="J3741" s="598"/>
      <c r="K3741" s="598"/>
      <c r="L3741" s="598"/>
      <c r="M3741" s="598"/>
      <c r="N3741" s="598"/>
      <c r="V3741" s="598"/>
      <c r="W3741" s="598"/>
    </row>
    <row r="3742" spans="6:23" x14ac:dyDescent="0.2">
      <c r="F3742" s="610"/>
      <c r="H3742" s="612"/>
      <c r="I3742" s="598"/>
      <c r="J3742" s="598"/>
      <c r="K3742" s="598"/>
      <c r="L3742" s="598"/>
      <c r="M3742" s="598"/>
      <c r="N3742" s="598"/>
      <c r="V3742" s="598"/>
      <c r="W3742" s="598"/>
    </row>
    <row r="3743" spans="6:23" x14ac:dyDescent="0.2">
      <c r="F3743" s="610"/>
      <c r="H3743" s="612"/>
      <c r="I3743" s="598"/>
      <c r="J3743" s="598"/>
      <c r="K3743" s="598"/>
      <c r="L3743" s="598"/>
      <c r="M3743" s="598"/>
      <c r="N3743" s="598"/>
      <c r="V3743" s="598"/>
      <c r="W3743" s="598"/>
    </row>
    <row r="3744" spans="6:23" x14ac:dyDescent="0.2">
      <c r="F3744" s="610"/>
      <c r="H3744" s="612"/>
      <c r="I3744" s="598"/>
      <c r="J3744" s="598"/>
      <c r="K3744" s="598"/>
      <c r="L3744" s="598"/>
      <c r="M3744" s="598"/>
      <c r="N3744" s="598"/>
      <c r="V3744" s="598"/>
      <c r="W3744" s="598"/>
    </row>
    <row r="3745" spans="6:23" x14ac:dyDescent="0.2">
      <c r="F3745" s="610"/>
      <c r="H3745" s="612"/>
      <c r="I3745" s="598"/>
      <c r="J3745" s="598"/>
      <c r="K3745" s="598"/>
      <c r="L3745" s="598"/>
      <c r="M3745" s="598"/>
      <c r="N3745" s="598"/>
      <c r="V3745" s="598"/>
      <c r="W3745" s="598"/>
    </row>
    <row r="3746" spans="6:23" x14ac:dyDescent="0.2">
      <c r="F3746" s="610"/>
      <c r="H3746" s="612"/>
      <c r="I3746" s="598"/>
      <c r="J3746" s="598"/>
      <c r="K3746" s="598"/>
      <c r="L3746" s="598"/>
      <c r="M3746" s="598"/>
      <c r="N3746" s="598"/>
      <c r="V3746" s="598"/>
      <c r="W3746" s="598"/>
    </row>
    <row r="3747" spans="6:23" x14ac:dyDescent="0.2">
      <c r="F3747" s="610"/>
      <c r="H3747" s="612"/>
      <c r="I3747" s="598"/>
      <c r="J3747" s="598"/>
      <c r="K3747" s="598"/>
      <c r="L3747" s="598"/>
      <c r="M3747" s="598"/>
      <c r="N3747" s="598"/>
      <c r="V3747" s="598"/>
      <c r="W3747" s="598"/>
    </row>
    <row r="3748" spans="6:23" x14ac:dyDescent="0.2">
      <c r="F3748" s="610"/>
      <c r="H3748" s="612"/>
      <c r="I3748" s="598"/>
      <c r="J3748" s="598"/>
      <c r="K3748" s="598"/>
      <c r="L3748" s="598"/>
      <c r="M3748" s="598"/>
      <c r="N3748" s="598"/>
      <c r="V3748" s="598"/>
      <c r="W3748" s="598"/>
    </row>
    <row r="3749" spans="6:23" x14ac:dyDescent="0.2">
      <c r="F3749" s="610"/>
      <c r="H3749" s="612"/>
      <c r="I3749" s="598"/>
      <c r="J3749" s="598"/>
      <c r="K3749" s="598"/>
      <c r="L3749" s="598"/>
      <c r="M3749" s="598"/>
      <c r="N3749" s="598"/>
      <c r="V3749" s="598"/>
      <c r="W3749" s="598"/>
    </row>
    <row r="3750" spans="6:23" x14ac:dyDescent="0.2">
      <c r="F3750" s="610"/>
      <c r="H3750" s="612"/>
      <c r="I3750" s="598"/>
      <c r="J3750" s="598"/>
      <c r="K3750" s="598"/>
      <c r="L3750" s="598"/>
      <c r="M3750" s="598"/>
      <c r="N3750" s="598"/>
      <c r="V3750" s="598"/>
      <c r="W3750" s="598"/>
    </row>
    <row r="3751" spans="6:23" x14ac:dyDescent="0.2">
      <c r="F3751" s="610"/>
      <c r="H3751" s="612"/>
      <c r="I3751" s="598"/>
      <c r="J3751" s="598"/>
      <c r="K3751" s="598"/>
      <c r="L3751" s="598"/>
      <c r="M3751" s="598"/>
      <c r="N3751" s="598"/>
      <c r="V3751" s="598"/>
      <c r="W3751" s="598"/>
    </row>
    <row r="3752" spans="6:23" x14ac:dyDescent="0.2">
      <c r="F3752" s="610"/>
      <c r="H3752" s="612"/>
      <c r="I3752" s="598"/>
      <c r="J3752" s="598"/>
      <c r="K3752" s="598"/>
      <c r="L3752" s="598"/>
      <c r="M3752" s="598"/>
      <c r="N3752" s="598"/>
      <c r="V3752" s="598"/>
      <c r="W3752" s="598"/>
    </row>
    <row r="3753" spans="6:23" x14ac:dyDescent="0.2">
      <c r="F3753" s="610"/>
      <c r="H3753" s="612"/>
      <c r="I3753" s="598"/>
      <c r="J3753" s="598"/>
      <c r="K3753" s="598"/>
      <c r="L3753" s="598"/>
      <c r="M3753" s="598"/>
      <c r="N3753" s="598"/>
      <c r="V3753" s="598"/>
      <c r="W3753" s="598"/>
    </row>
    <row r="3754" spans="6:23" x14ac:dyDescent="0.2">
      <c r="F3754" s="610"/>
      <c r="H3754" s="612"/>
      <c r="I3754" s="598"/>
      <c r="J3754" s="598"/>
      <c r="K3754" s="598"/>
      <c r="L3754" s="598"/>
      <c r="M3754" s="598"/>
      <c r="N3754" s="598"/>
      <c r="V3754" s="598"/>
      <c r="W3754" s="598"/>
    </row>
    <row r="3755" spans="6:23" x14ac:dyDescent="0.2">
      <c r="F3755" s="610"/>
      <c r="H3755" s="612"/>
      <c r="I3755" s="598"/>
      <c r="J3755" s="598"/>
      <c r="K3755" s="598"/>
      <c r="L3755" s="598"/>
      <c r="M3755" s="598"/>
      <c r="N3755" s="598"/>
      <c r="V3755" s="598"/>
      <c r="W3755" s="598"/>
    </row>
    <row r="3756" spans="6:23" x14ac:dyDescent="0.2">
      <c r="F3756" s="610"/>
      <c r="H3756" s="612"/>
      <c r="I3756" s="598"/>
      <c r="J3756" s="598"/>
      <c r="K3756" s="598"/>
      <c r="L3756" s="598"/>
      <c r="M3756" s="598"/>
      <c r="N3756" s="598"/>
      <c r="V3756" s="598"/>
      <c r="W3756" s="598"/>
    </row>
    <row r="3757" spans="6:23" x14ac:dyDescent="0.2">
      <c r="F3757" s="610"/>
      <c r="H3757" s="612"/>
      <c r="I3757" s="598"/>
      <c r="J3757" s="598"/>
      <c r="K3757" s="598"/>
      <c r="L3757" s="598"/>
      <c r="M3757" s="598"/>
      <c r="N3757" s="598"/>
      <c r="V3757" s="598"/>
      <c r="W3757" s="598"/>
    </row>
    <row r="3758" spans="6:23" x14ac:dyDescent="0.2">
      <c r="F3758" s="610"/>
      <c r="H3758" s="612"/>
      <c r="I3758" s="598"/>
      <c r="J3758" s="598"/>
      <c r="K3758" s="598"/>
      <c r="L3758" s="598"/>
      <c r="M3758" s="598"/>
      <c r="N3758" s="598"/>
      <c r="V3758" s="598"/>
      <c r="W3758" s="598"/>
    </row>
    <row r="3759" spans="6:23" x14ac:dyDescent="0.2">
      <c r="F3759" s="610"/>
      <c r="H3759" s="612"/>
      <c r="I3759" s="598"/>
      <c r="J3759" s="598"/>
      <c r="K3759" s="598"/>
      <c r="L3759" s="598"/>
      <c r="M3759" s="598"/>
      <c r="N3759" s="598"/>
      <c r="V3759" s="598"/>
      <c r="W3759" s="598"/>
    </row>
    <row r="3760" spans="6:23" x14ac:dyDescent="0.2">
      <c r="F3760" s="610"/>
      <c r="H3760" s="612"/>
      <c r="I3760" s="598"/>
      <c r="J3760" s="598"/>
      <c r="K3760" s="598"/>
      <c r="L3760" s="598"/>
      <c r="M3760" s="598"/>
      <c r="N3760" s="598"/>
      <c r="V3760" s="598"/>
      <c r="W3760" s="598"/>
    </row>
    <row r="3761" spans="6:23" x14ac:dyDescent="0.2">
      <c r="F3761" s="610"/>
      <c r="H3761" s="612"/>
      <c r="I3761" s="598"/>
      <c r="J3761" s="598"/>
      <c r="K3761" s="598"/>
      <c r="L3761" s="598"/>
      <c r="M3761" s="598"/>
      <c r="N3761" s="598"/>
      <c r="V3761" s="598"/>
      <c r="W3761" s="598"/>
    </row>
    <row r="3762" spans="6:23" x14ac:dyDescent="0.2">
      <c r="F3762" s="610"/>
      <c r="H3762" s="612"/>
      <c r="I3762" s="598"/>
      <c r="J3762" s="598"/>
      <c r="K3762" s="598"/>
      <c r="L3762" s="598"/>
      <c r="M3762" s="598"/>
      <c r="N3762" s="598"/>
      <c r="V3762" s="598"/>
      <c r="W3762" s="598"/>
    </row>
    <row r="3763" spans="6:23" x14ac:dyDescent="0.2">
      <c r="F3763" s="610"/>
      <c r="H3763" s="612"/>
      <c r="I3763" s="598"/>
      <c r="J3763" s="598"/>
      <c r="K3763" s="598"/>
      <c r="L3763" s="598"/>
      <c r="M3763" s="598"/>
      <c r="N3763" s="598"/>
      <c r="V3763" s="598"/>
      <c r="W3763" s="598"/>
    </row>
    <row r="3764" spans="6:23" x14ac:dyDescent="0.2">
      <c r="F3764" s="610"/>
      <c r="H3764" s="612"/>
      <c r="I3764" s="598"/>
      <c r="J3764" s="598"/>
      <c r="K3764" s="598"/>
      <c r="L3764" s="598"/>
      <c r="M3764" s="598"/>
      <c r="N3764" s="598"/>
      <c r="V3764" s="598"/>
      <c r="W3764" s="598"/>
    </row>
    <row r="3765" spans="6:23" x14ac:dyDescent="0.2">
      <c r="F3765" s="610"/>
      <c r="H3765" s="612"/>
      <c r="I3765" s="598"/>
      <c r="J3765" s="598"/>
      <c r="K3765" s="598"/>
      <c r="L3765" s="598"/>
      <c r="M3765" s="598"/>
      <c r="N3765" s="598"/>
      <c r="V3765" s="598"/>
      <c r="W3765" s="598"/>
    </row>
    <row r="3766" spans="6:23" x14ac:dyDescent="0.2">
      <c r="F3766" s="610"/>
      <c r="H3766" s="612"/>
      <c r="I3766" s="598"/>
      <c r="J3766" s="598"/>
      <c r="K3766" s="598"/>
      <c r="L3766" s="598"/>
      <c r="M3766" s="598"/>
      <c r="N3766" s="598"/>
      <c r="V3766" s="598"/>
      <c r="W3766" s="598"/>
    </row>
    <row r="3767" spans="6:23" x14ac:dyDescent="0.2">
      <c r="F3767" s="610"/>
      <c r="H3767" s="612"/>
      <c r="I3767" s="598"/>
      <c r="J3767" s="598"/>
      <c r="K3767" s="598"/>
      <c r="L3767" s="598"/>
      <c r="M3767" s="598"/>
      <c r="N3767" s="598"/>
      <c r="V3767" s="598"/>
      <c r="W3767" s="598"/>
    </row>
    <row r="3768" spans="6:23" x14ac:dyDescent="0.2">
      <c r="F3768" s="610"/>
      <c r="H3768" s="612"/>
      <c r="I3768" s="598"/>
      <c r="J3768" s="598"/>
      <c r="K3768" s="598"/>
      <c r="L3768" s="598"/>
      <c r="M3768" s="598"/>
      <c r="N3768" s="598"/>
      <c r="V3768" s="598"/>
      <c r="W3768" s="598"/>
    </row>
    <row r="3769" spans="6:23" x14ac:dyDescent="0.2">
      <c r="F3769" s="610"/>
      <c r="H3769" s="612"/>
      <c r="I3769" s="598"/>
      <c r="J3769" s="598"/>
      <c r="K3769" s="598"/>
      <c r="L3769" s="598"/>
      <c r="M3769" s="598"/>
      <c r="N3769" s="598"/>
      <c r="V3769" s="598"/>
      <c r="W3769" s="598"/>
    </row>
    <row r="3770" spans="6:23" x14ac:dyDescent="0.2">
      <c r="F3770" s="610"/>
      <c r="H3770" s="612"/>
      <c r="I3770" s="598"/>
      <c r="J3770" s="598"/>
      <c r="K3770" s="598"/>
      <c r="L3770" s="598"/>
      <c r="M3770" s="598"/>
      <c r="N3770" s="598"/>
      <c r="V3770" s="598"/>
      <c r="W3770" s="598"/>
    </row>
    <row r="3771" spans="6:23" x14ac:dyDescent="0.2">
      <c r="F3771" s="610"/>
      <c r="H3771" s="612"/>
      <c r="I3771" s="598"/>
      <c r="J3771" s="598"/>
      <c r="K3771" s="598"/>
      <c r="L3771" s="598"/>
      <c r="M3771" s="598"/>
      <c r="N3771" s="598"/>
      <c r="V3771" s="598"/>
      <c r="W3771" s="598"/>
    </row>
    <row r="3772" spans="6:23" x14ac:dyDescent="0.2">
      <c r="F3772" s="610"/>
      <c r="H3772" s="612"/>
      <c r="I3772" s="598"/>
      <c r="J3772" s="598"/>
      <c r="K3772" s="598"/>
      <c r="L3772" s="598"/>
      <c r="M3772" s="598"/>
      <c r="N3772" s="598"/>
      <c r="V3772" s="598"/>
      <c r="W3772" s="598"/>
    </row>
    <row r="3773" spans="6:23" x14ac:dyDescent="0.2">
      <c r="F3773" s="610"/>
      <c r="H3773" s="612"/>
      <c r="I3773" s="598"/>
      <c r="J3773" s="598"/>
      <c r="K3773" s="598"/>
      <c r="L3773" s="598"/>
      <c r="M3773" s="598"/>
      <c r="N3773" s="598"/>
      <c r="V3773" s="598"/>
      <c r="W3773" s="598"/>
    </row>
    <row r="3774" spans="6:23" x14ac:dyDescent="0.2">
      <c r="F3774" s="610"/>
      <c r="H3774" s="612"/>
      <c r="I3774" s="598"/>
      <c r="J3774" s="598"/>
      <c r="K3774" s="598"/>
      <c r="L3774" s="598"/>
      <c r="M3774" s="598"/>
      <c r="N3774" s="598"/>
      <c r="V3774" s="598"/>
      <c r="W3774" s="598"/>
    </row>
    <row r="3775" spans="6:23" x14ac:dyDescent="0.2">
      <c r="F3775" s="610"/>
      <c r="H3775" s="612"/>
      <c r="I3775" s="598"/>
      <c r="J3775" s="598"/>
      <c r="K3775" s="598"/>
      <c r="L3775" s="598"/>
      <c r="M3775" s="598"/>
      <c r="N3775" s="598"/>
      <c r="V3775" s="598"/>
      <c r="W3775" s="598"/>
    </row>
    <row r="3776" spans="6:23" x14ac:dyDescent="0.2">
      <c r="F3776" s="610"/>
      <c r="H3776" s="612"/>
      <c r="I3776" s="598"/>
      <c r="J3776" s="598"/>
      <c r="K3776" s="598"/>
      <c r="L3776" s="598"/>
      <c r="M3776" s="598"/>
      <c r="N3776" s="598"/>
      <c r="V3776" s="598"/>
      <c r="W3776" s="598"/>
    </row>
    <row r="3777" spans="6:23" x14ac:dyDescent="0.2">
      <c r="F3777" s="610"/>
      <c r="H3777" s="612"/>
      <c r="I3777" s="598"/>
      <c r="J3777" s="598"/>
      <c r="K3777" s="598"/>
      <c r="L3777" s="598"/>
      <c r="M3777" s="598"/>
      <c r="N3777" s="598"/>
      <c r="V3777" s="598"/>
      <c r="W3777" s="598"/>
    </row>
    <row r="3778" spans="6:23" x14ac:dyDescent="0.2">
      <c r="F3778" s="610"/>
      <c r="H3778" s="612"/>
      <c r="I3778" s="598"/>
      <c r="J3778" s="598"/>
      <c r="K3778" s="598"/>
      <c r="L3778" s="598"/>
      <c r="M3778" s="598"/>
      <c r="N3778" s="598"/>
      <c r="V3778" s="598"/>
      <c r="W3778" s="598"/>
    </row>
    <row r="3779" spans="6:23" x14ac:dyDescent="0.2">
      <c r="F3779" s="610"/>
      <c r="H3779" s="612"/>
      <c r="I3779" s="598"/>
      <c r="J3779" s="598"/>
      <c r="K3779" s="598"/>
      <c r="L3779" s="598"/>
      <c r="M3779" s="598"/>
      <c r="N3779" s="598"/>
      <c r="V3779" s="598"/>
      <c r="W3779" s="598"/>
    </row>
    <row r="3780" spans="6:23" x14ac:dyDescent="0.2">
      <c r="F3780" s="610"/>
      <c r="H3780" s="612"/>
      <c r="I3780" s="598"/>
      <c r="J3780" s="598"/>
      <c r="K3780" s="598"/>
      <c r="L3780" s="598"/>
      <c r="M3780" s="598"/>
      <c r="N3780" s="598"/>
      <c r="V3780" s="598"/>
      <c r="W3780" s="598"/>
    </row>
    <row r="3781" spans="6:23" x14ac:dyDescent="0.2">
      <c r="F3781" s="610"/>
      <c r="H3781" s="612"/>
      <c r="I3781" s="598"/>
      <c r="J3781" s="598"/>
      <c r="K3781" s="598"/>
      <c r="L3781" s="598"/>
      <c r="M3781" s="598"/>
      <c r="N3781" s="598"/>
      <c r="V3781" s="598"/>
      <c r="W3781" s="598"/>
    </row>
    <row r="3782" spans="6:23" x14ac:dyDescent="0.2">
      <c r="F3782" s="610"/>
      <c r="H3782" s="612"/>
      <c r="I3782" s="598"/>
      <c r="J3782" s="598"/>
      <c r="K3782" s="598"/>
      <c r="L3782" s="598"/>
      <c r="M3782" s="598"/>
      <c r="N3782" s="598"/>
      <c r="V3782" s="598"/>
      <c r="W3782" s="598"/>
    </row>
    <row r="3783" spans="6:23" x14ac:dyDescent="0.2">
      <c r="F3783" s="610"/>
      <c r="H3783" s="612"/>
      <c r="I3783" s="598"/>
      <c r="J3783" s="598"/>
      <c r="K3783" s="598"/>
      <c r="L3783" s="598"/>
      <c r="M3783" s="598"/>
      <c r="N3783" s="598"/>
      <c r="V3783" s="598"/>
      <c r="W3783" s="598"/>
    </row>
    <row r="3784" spans="6:23" x14ac:dyDescent="0.2">
      <c r="F3784" s="610"/>
      <c r="H3784" s="612"/>
      <c r="I3784" s="598"/>
      <c r="J3784" s="598"/>
      <c r="K3784" s="598"/>
      <c r="L3784" s="598"/>
      <c r="M3784" s="598"/>
      <c r="N3784" s="598"/>
      <c r="V3784" s="598"/>
      <c r="W3784" s="598"/>
    </row>
    <row r="3785" spans="6:23" x14ac:dyDescent="0.2">
      <c r="F3785" s="610"/>
      <c r="H3785" s="612"/>
      <c r="I3785" s="598"/>
      <c r="J3785" s="598"/>
      <c r="K3785" s="598"/>
      <c r="L3785" s="598"/>
      <c r="M3785" s="598"/>
      <c r="N3785" s="598"/>
      <c r="V3785" s="598"/>
      <c r="W3785" s="598"/>
    </row>
    <row r="3786" spans="6:23" x14ac:dyDescent="0.2">
      <c r="F3786" s="610"/>
      <c r="H3786" s="612"/>
      <c r="I3786" s="598"/>
      <c r="J3786" s="598"/>
      <c r="K3786" s="598"/>
      <c r="L3786" s="598"/>
      <c r="M3786" s="598"/>
      <c r="N3786" s="598"/>
      <c r="V3786" s="598"/>
      <c r="W3786" s="598"/>
    </row>
    <row r="3787" spans="6:23" x14ac:dyDescent="0.2">
      <c r="F3787" s="610"/>
      <c r="H3787" s="612"/>
      <c r="I3787" s="598"/>
      <c r="J3787" s="598"/>
      <c r="K3787" s="598"/>
      <c r="L3787" s="598"/>
      <c r="M3787" s="598"/>
      <c r="N3787" s="598"/>
      <c r="V3787" s="598"/>
      <c r="W3787" s="598"/>
    </row>
    <row r="3788" spans="6:23" x14ac:dyDescent="0.2">
      <c r="F3788" s="610"/>
      <c r="H3788" s="612"/>
      <c r="I3788" s="598"/>
      <c r="J3788" s="598"/>
      <c r="K3788" s="598"/>
      <c r="L3788" s="598"/>
      <c r="M3788" s="598"/>
      <c r="N3788" s="598"/>
      <c r="V3788" s="598"/>
      <c r="W3788" s="598"/>
    </row>
    <row r="3789" spans="6:23" x14ac:dyDescent="0.2">
      <c r="F3789" s="610"/>
      <c r="H3789" s="612"/>
      <c r="I3789" s="598"/>
      <c r="J3789" s="598"/>
      <c r="K3789" s="598"/>
      <c r="L3789" s="598"/>
      <c r="M3789" s="598"/>
      <c r="N3789" s="598"/>
      <c r="V3789" s="598"/>
      <c r="W3789" s="598"/>
    </row>
    <row r="3790" spans="6:23" x14ac:dyDescent="0.2">
      <c r="F3790" s="610"/>
      <c r="H3790" s="612"/>
      <c r="I3790" s="598"/>
      <c r="J3790" s="598"/>
      <c r="K3790" s="598"/>
      <c r="L3790" s="598"/>
      <c r="M3790" s="598"/>
      <c r="N3790" s="598"/>
      <c r="V3790" s="598"/>
      <c r="W3790" s="598"/>
    </row>
    <row r="3791" spans="6:23" x14ac:dyDescent="0.2">
      <c r="F3791" s="610"/>
      <c r="H3791" s="612"/>
      <c r="I3791" s="598"/>
      <c r="J3791" s="598"/>
      <c r="K3791" s="598"/>
      <c r="L3791" s="598"/>
      <c r="M3791" s="598"/>
      <c r="N3791" s="598"/>
      <c r="V3791" s="598"/>
      <c r="W3791" s="598"/>
    </row>
    <row r="3792" spans="6:23" x14ac:dyDescent="0.2">
      <c r="F3792" s="610"/>
      <c r="H3792" s="612"/>
      <c r="I3792" s="598"/>
      <c r="J3792" s="598"/>
      <c r="K3792" s="598"/>
      <c r="L3792" s="598"/>
      <c r="M3792" s="598"/>
      <c r="N3792" s="598"/>
      <c r="V3792" s="598"/>
      <c r="W3792" s="598"/>
    </row>
    <row r="3793" spans="6:23" x14ac:dyDescent="0.2">
      <c r="F3793" s="610"/>
      <c r="H3793" s="612"/>
      <c r="I3793" s="598"/>
      <c r="J3793" s="598"/>
      <c r="K3793" s="598"/>
      <c r="L3793" s="598"/>
      <c r="M3793" s="598"/>
      <c r="N3793" s="598"/>
      <c r="V3793" s="598"/>
      <c r="W3793" s="598"/>
    </row>
    <row r="3794" spans="6:23" x14ac:dyDescent="0.2">
      <c r="F3794" s="610"/>
      <c r="H3794" s="612"/>
      <c r="I3794" s="598"/>
      <c r="J3794" s="598"/>
      <c r="K3794" s="598"/>
      <c r="L3794" s="598"/>
      <c r="M3794" s="598"/>
      <c r="N3794" s="598"/>
      <c r="V3794" s="598"/>
      <c r="W3794" s="598"/>
    </row>
    <row r="3795" spans="6:23" x14ac:dyDescent="0.2">
      <c r="F3795" s="610"/>
      <c r="H3795" s="612"/>
      <c r="I3795" s="598"/>
      <c r="J3795" s="598"/>
      <c r="K3795" s="598"/>
      <c r="L3795" s="598"/>
      <c r="M3795" s="598"/>
      <c r="N3795" s="598"/>
      <c r="V3795" s="598"/>
      <c r="W3795" s="598"/>
    </row>
    <row r="3796" spans="6:23" x14ac:dyDescent="0.2">
      <c r="F3796" s="610"/>
      <c r="H3796" s="612"/>
      <c r="I3796" s="598"/>
      <c r="J3796" s="598"/>
      <c r="K3796" s="598"/>
      <c r="L3796" s="598"/>
      <c r="M3796" s="598"/>
      <c r="N3796" s="598"/>
      <c r="V3796" s="598"/>
      <c r="W3796" s="598"/>
    </row>
    <row r="3797" spans="6:23" x14ac:dyDescent="0.2">
      <c r="F3797" s="610"/>
      <c r="H3797" s="612"/>
      <c r="I3797" s="598"/>
      <c r="J3797" s="598"/>
      <c r="K3797" s="598"/>
      <c r="L3797" s="598"/>
      <c r="M3797" s="598"/>
      <c r="N3797" s="598"/>
      <c r="V3797" s="598"/>
      <c r="W3797" s="598"/>
    </row>
    <row r="3798" spans="6:23" x14ac:dyDescent="0.2">
      <c r="F3798" s="610"/>
      <c r="H3798" s="612"/>
      <c r="I3798" s="598"/>
      <c r="J3798" s="598"/>
      <c r="K3798" s="598"/>
      <c r="L3798" s="598"/>
      <c r="M3798" s="598"/>
      <c r="N3798" s="598"/>
      <c r="V3798" s="598"/>
      <c r="W3798" s="598"/>
    </row>
    <row r="3799" spans="6:23" x14ac:dyDescent="0.2">
      <c r="F3799" s="610"/>
      <c r="H3799" s="612"/>
      <c r="I3799" s="598"/>
      <c r="J3799" s="598"/>
      <c r="K3799" s="598"/>
      <c r="L3799" s="598"/>
      <c r="M3799" s="598"/>
      <c r="N3799" s="598"/>
      <c r="V3799" s="598"/>
      <c r="W3799" s="598"/>
    </row>
    <row r="3800" spans="6:23" x14ac:dyDescent="0.2">
      <c r="F3800" s="610"/>
      <c r="H3800" s="612"/>
      <c r="I3800" s="598"/>
      <c r="J3800" s="598"/>
      <c r="K3800" s="598"/>
      <c r="L3800" s="598"/>
      <c r="M3800" s="598"/>
      <c r="N3800" s="598"/>
      <c r="V3800" s="598"/>
      <c r="W3800" s="598"/>
    </row>
    <row r="3801" spans="6:23" x14ac:dyDescent="0.2">
      <c r="F3801" s="610"/>
      <c r="H3801" s="612"/>
      <c r="I3801" s="598"/>
      <c r="J3801" s="598"/>
      <c r="K3801" s="598"/>
      <c r="L3801" s="598"/>
      <c r="M3801" s="598"/>
      <c r="N3801" s="598"/>
      <c r="V3801" s="598"/>
      <c r="W3801" s="598"/>
    </row>
    <row r="3802" spans="6:23" x14ac:dyDescent="0.2">
      <c r="F3802" s="610"/>
      <c r="H3802" s="612"/>
      <c r="I3802" s="598"/>
      <c r="J3802" s="598"/>
      <c r="K3802" s="598"/>
      <c r="L3802" s="598"/>
      <c r="M3802" s="598"/>
      <c r="N3802" s="598"/>
      <c r="V3802" s="598"/>
      <c r="W3802" s="598"/>
    </row>
    <row r="3803" spans="6:23" x14ac:dyDescent="0.2">
      <c r="F3803" s="610"/>
      <c r="H3803" s="612"/>
      <c r="I3803" s="598"/>
      <c r="J3803" s="598"/>
      <c r="K3803" s="598"/>
      <c r="L3803" s="598"/>
      <c r="M3803" s="598"/>
      <c r="N3803" s="598"/>
      <c r="V3803" s="598"/>
      <c r="W3803" s="598"/>
    </row>
    <row r="3804" spans="6:23" x14ac:dyDescent="0.2">
      <c r="F3804" s="610"/>
      <c r="H3804" s="612"/>
      <c r="I3804" s="598"/>
      <c r="J3804" s="598"/>
      <c r="K3804" s="598"/>
      <c r="L3804" s="598"/>
      <c r="M3804" s="598"/>
      <c r="N3804" s="598"/>
      <c r="V3804" s="598"/>
      <c r="W3804" s="598"/>
    </row>
    <row r="3805" spans="6:23" x14ac:dyDescent="0.2">
      <c r="F3805" s="610"/>
      <c r="H3805" s="612"/>
      <c r="I3805" s="598"/>
      <c r="J3805" s="598"/>
      <c r="K3805" s="598"/>
      <c r="L3805" s="598"/>
      <c r="M3805" s="598"/>
      <c r="N3805" s="598"/>
      <c r="V3805" s="598"/>
      <c r="W3805" s="598"/>
    </row>
    <row r="3806" spans="6:23" x14ac:dyDescent="0.2">
      <c r="F3806" s="610"/>
      <c r="H3806" s="612"/>
      <c r="I3806" s="598"/>
      <c r="J3806" s="598"/>
      <c r="K3806" s="598"/>
      <c r="L3806" s="598"/>
      <c r="M3806" s="598"/>
      <c r="N3806" s="598"/>
      <c r="V3806" s="598"/>
      <c r="W3806" s="598"/>
    </row>
    <row r="3807" spans="6:23" x14ac:dyDescent="0.2">
      <c r="F3807" s="610"/>
      <c r="H3807" s="612"/>
      <c r="I3807" s="598"/>
      <c r="J3807" s="598"/>
      <c r="K3807" s="598"/>
      <c r="L3807" s="598"/>
      <c r="M3807" s="598"/>
      <c r="N3807" s="598"/>
      <c r="V3807" s="598"/>
      <c r="W3807" s="598"/>
    </row>
    <row r="3808" spans="6:23" x14ac:dyDescent="0.2">
      <c r="F3808" s="610"/>
      <c r="H3808" s="612"/>
      <c r="I3808" s="598"/>
      <c r="J3808" s="598"/>
      <c r="K3808" s="598"/>
      <c r="L3808" s="598"/>
      <c r="M3808" s="598"/>
      <c r="N3808" s="598"/>
      <c r="V3808" s="598"/>
      <c r="W3808" s="598"/>
    </row>
    <row r="3809" spans="6:23" x14ac:dyDescent="0.2">
      <c r="F3809" s="610"/>
      <c r="H3809" s="612"/>
      <c r="I3809" s="598"/>
      <c r="J3809" s="598"/>
      <c r="K3809" s="598"/>
      <c r="L3809" s="598"/>
      <c r="M3809" s="598"/>
      <c r="N3809" s="598"/>
      <c r="V3809" s="598"/>
      <c r="W3809" s="598"/>
    </row>
    <row r="3810" spans="6:23" x14ac:dyDescent="0.2">
      <c r="F3810" s="610"/>
      <c r="H3810" s="612"/>
      <c r="I3810" s="598"/>
      <c r="J3810" s="598"/>
      <c r="K3810" s="598"/>
      <c r="L3810" s="598"/>
      <c r="M3810" s="598"/>
      <c r="N3810" s="598"/>
      <c r="V3810" s="598"/>
      <c r="W3810" s="598"/>
    </row>
    <row r="3811" spans="6:23" x14ac:dyDescent="0.2">
      <c r="F3811" s="610"/>
      <c r="H3811" s="612"/>
      <c r="I3811" s="598"/>
      <c r="J3811" s="598"/>
      <c r="K3811" s="598"/>
      <c r="L3811" s="598"/>
      <c r="M3811" s="598"/>
      <c r="N3811" s="598"/>
      <c r="V3811" s="598"/>
      <c r="W3811" s="598"/>
    </row>
    <row r="3812" spans="6:23" x14ac:dyDescent="0.2">
      <c r="F3812" s="610"/>
      <c r="H3812" s="612"/>
      <c r="I3812" s="598"/>
      <c r="J3812" s="598"/>
      <c r="K3812" s="598"/>
      <c r="L3812" s="598"/>
      <c r="M3812" s="598"/>
      <c r="N3812" s="598"/>
      <c r="V3812" s="598"/>
      <c r="W3812" s="598"/>
    </row>
    <row r="3813" spans="6:23" x14ac:dyDescent="0.2">
      <c r="F3813" s="610"/>
      <c r="H3813" s="612"/>
      <c r="I3813" s="598"/>
      <c r="J3813" s="598"/>
      <c r="K3813" s="598"/>
      <c r="L3813" s="598"/>
      <c r="M3813" s="598"/>
      <c r="N3813" s="598"/>
      <c r="V3813" s="598"/>
      <c r="W3813" s="598"/>
    </row>
    <row r="3814" spans="6:23" x14ac:dyDescent="0.2">
      <c r="F3814" s="610"/>
      <c r="H3814" s="612"/>
      <c r="I3814" s="598"/>
      <c r="J3814" s="598"/>
      <c r="K3814" s="598"/>
      <c r="L3814" s="598"/>
      <c r="M3814" s="598"/>
      <c r="N3814" s="598"/>
      <c r="V3814" s="598"/>
      <c r="W3814" s="598"/>
    </row>
    <row r="3815" spans="6:23" x14ac:dyDescent="0.2">
      <c r="F3815" s="610"/>
      <c r="H3815" s="612"/>
      <c r="I3815" s="598"/>
      <c r="J3815" s="598"/>
      <c r="K3815" s="598"/>
      <c r="L3815" s="598"/>
      <c r="M3815" s="598"/>
      <c r="N3815" s="598"/>
      <c r="V3815" s="598"/>
      <c r="W3815" s="598"/>
    </row>
    <row r="3816" spans="6:23" x14ac:dyDescent="0.2">
      <c r="F3816" s="610"/>
      <c r="H3816" s="612"/>
      <c r="I3816" s="598"/>
      <c r="J3816" s="598"/>
      <c r="K3816" s="598"/>
      <c r="L3816" s="598"/>
      <c r="M3816" s="598"/>
      <c r="N3816" s="598"/>
      <c r="V3816" s="598"/>
      <c r="W3816" s="598"/>
    </row>
    <row r="3817" spans="6:23" x14ac:dyDescent="0.2">
      <c r="F3817" s="610"/>
      <c r="H3817" s="612"/>
      <c r="I3817" s="598"/>
      <c r="J3817" s="598"/>
      <c r="K3817" s="598"/>
      <c r="L3817" s="598"/>
      <c r="M3817" s="598"/>
      <c r="N3817" s="598"/>
      <c r="V3817" s="598"/>
      <c r="W3817" s="598"/>
    </row>
    <row r="3818" spans="6:23" x14ac:dyDescent="0.2">
      <c r="F3818" s="610"/>
      <c r="H3818" s="612"/>
      <c r="I3818" s="598"/>
      <c r="J3818" s="598"/>
      <c r="K3818" s="598"/>
      <c r="L3818" s="598"/>
      <c r="M3818" s="598"/>
      <c r="N3818" s="598"/>
      <c r="V3818" s="598"/>
      <c r="W3818" s="598"/>
    </row>
    <row r="3819" spans="6:23" x14ac:dyDescent="0.2">
      <c r="F3819" s="610"/>
      <c r="H3819" s="612"/>
      <c r="I3819" s="598"/>
      <c r="J3819" s="598"/>
      <c r="K3819" s="598"/>
      <c r="L3819" s="598"/>
      <c r="M3819" s="598"/>
      <c r="N3819" s="598"/>
      <c r="V3819" s="598"/>
      <c r="W3819" s="598"/>
    </row>
    <row r="3820" spans="6:23" x14ac:dyDescent="0.2">
      <c r="F3820" s="610"/>
      <c r="H3820" s="612"/>
      <c r="I3820" s="598"/>
      <c r="J3820" s="598"/>
      <c r="K3820" s="598"/>
      <c r="L3820" s="598"/>
      <c r="M3820" s="598"/>
      <c r="N3820" s="598"/>
      <c r="V3820" s="598"/>
      <c r="W3820" s="598"/>
    </row>
    <row r="3821" spans="6:23" x14ac:dyDescent="0.2">
      <c r="F3821" s="610"/>
      <c r="H3821" s="612"/>
      <c r="I3821" s="598"/>
      <c r="J3821" s="598"/>
      <c r="K3821" s="598"/>
      <c r="L3821" s="598"/>
      <c r="M3821" s="598"/>
      <c r="N3821" s="598"/>
      <c r="V3821" s="598"/>
      <c r="W3821" s="598"/>
    </row>
    <row r="3822" spans="6:23" x14ac:dyDescent="0.2">
      <c r="F3822" s="610"/>
      <c r="H3822" s="612"/>
      <c r="I3822" s="598"/>
      <c r="J3822" s="598"/>
      <c r="K3822" s="598"/>
      <c r="L3822" s="598"/>
      <c r="M3822" s="598"/>
      <c r="N3822" s="598"/>
      <c r="V3822" s="598"/>
      <c r="W3822" s="598"/>
    </row>
    <row r="3823" spans="6:23" x14ac:dyDescent="0.2">
      <c r="F3823" s="610"/>
      <c r="H3823" s="612"/>
      <c r="I3823" s="598"/>
      <c r="J3823" s="598"/>
      <c r="K3823" s="598"/>
      <c r="L3823" s="598"/>
      <c r="M3823" s="598"/>
      <c r="N3823" s="598"/>
      <c r="V3823" s="598"/>
      <c r="W3823" s="598"/>
    </row>
    <row r="3824" spans="6:23" x14ac:dyDescent="0.2">
      <c r="F3824" s="610"/>
      <c r="H3824" s="612"/>
      <c r="I3824" s="598"/>
      <c r="J3824" s="598"/>
      <c r="K3824" s="598"/>
      <c r="L3824" s="598"/>
      <c r="M3824" s="598"/>
      <c r="N3824" s="598"/>
      <c r="V3824" s="598"/>
      <c r="W3824" s="598"/>
    </row>
    <row r="3825" spans="6:23" x14ac:dyDescent="0.2">
      <c r="F3825" s="610"/>
      <c r="H3825" s="612"/>
      <c r="I3825" s="598"/>
      <c r="J3825" s="598"/>
      <c r="K3825" s="598"/>
      <c r="L3825" s="598"/>
      <c r="M3825" s="598"/>
      <c r="N3825" s="598"/>
      <c r="V3825" s="598"/>
      <c r="W3825" s="598"/>
    </row>
    <row r="3826" spans="6:23" x14ac:dyDescent="0.2">
      <c r="F3826" s="610"/>
      <c r="H3826" s="612"/>
      <c r="I3826" s="598"/>
      <c r="J3826" s="598"/>
      <c r="K3826" s="598"/>
      <c r="L3826" s="598"/>
      <c r="M3826" s="598"/>
      <c r="N3826" s="598"/>
      <c r="V3826" s="598"/>
      <c r="W3826" s="598"/>
    </row>
    <row r="3827" spans="6:23" x14ac:dyDescent="0.2">
      <c r="F3827" s="610"/>
      <c r="H3827" s="612"/>
      <c r="I3827" s="598"/>
      <c r="J3827" s="598"/>
      <c r="K3827" s="598"/>
      <c r="L3827" s="598"/>
      <c r="M3827" s="598"/>
      <c r="N3827" s="598"/>
      <c r="V3827" s="598"/>
      <c r="W3827" s="598"/>
    </row>
    <row r="3828" spans="6:23" x14ac:dyDescent="0.2">
      <c r="F3828" s="610"/>
      <c r="H3828" s="612"/>
      <c r="I3828" s="598"/>
      <c r="J3828" s="598"/>
      <c r="K3828" s="598"/>
      <c r="L3828" s="598"/>
      <c r="M3828" s="598"/>
      <c r="N3828" s="598"/>
      <c r="V3828" s="598"/>
      <c r="W3828" s="598"/>
    </row>
    <row r="3829" spans="6:23" x14ac:dyDescent="0.2">
      <c r="F3829" s="610"/>
      <c r="H3829" s="612"/>
      <c r="I3829" s="598"/>
      <c r="J3829" s="598"/>
      <c r="K3829" s="598"/>
      <c r="L3829" s="598"/>
      <c r="M3829" s="598"/>
      <c r="N3829" s="598"/>
      <c r="V3829" s="598"/>
      <c r="W3829" s="598"/>
    </row>
    <row r="3830" spans="6:23" x14ac:dyDescent="0.2">
      <c r="F3830" s="610"/>
      <c r="H3830" s="612"/>
      <c r="I3830" s="598"/>
      <c r="J3830" s="598"/>
      <c r="K3830" s="598"/>
      <c r="L3830" s="598"/>
      <c r="M3830" s="598"/>
      <c r="N3830" s="598"/>
      <c r="V3830" s="598"/>
      <c r="W3830" s="598"/>
    </row>
    <row r="3831" spans="6:23" x14ac:dyDescent="0.2">
      <c r="F3831" s="610"/>
      <c r="H3831" s="612"/>
      <c r="I3831" s="598"/>
      <c r="J3831" s="598"/>
      <c r="K3831" s="598"/>
      <c r="L3831" s="598"/>
      <c r="M3831" s="598"/>
      <c r="N3831" s="598"/>
      <c r="V3831" s="598"/>
      <c r="W3831" s="598"/>
    </row>
    <row r="3832" spans="6:23" x14ac:dyDescent="0.2">
      <c r="F3832" s="610"/>
      <c r="H3832" s="612"/>
      <c r="I3832" s="598"/>
      <c r="J3832" s="598"/>
      <c r="K3832" s="598"/>
      <c r="L3832" s="598"/>
      <c r="M3832" s="598"/>
      <c r="N3832" s="598"/>
      <c r="V3832" s="598"/>
      <c r="W3832" s="598"/>
    </row>
    <row r="3833" spans="6:23" x14ac:dyDescent="0.2">
      <c r="F3833" s="610"/>
      <c r="H3833" s="612"/>
      <c r="I3833" s="598"/>
      <c r="J3833" s="598"/>
      <c r="K3833" s="598"/>
      <c r="L3833" s="598"/>
      <c r="M3833" s="598"/>
      <c r="N3833" s="598"/>
      <c r="V3833" s="598"/>
      <c r="W3833" s="598"/>
    </row>
    <row r="3834" spans="6:23" x14ac:dyDescent="0.2">
      <c r="F3834" s="610"/>
      <c r="H3834" s="612"/>
      <c r="I3834" s="598"/>
      <c r="J3834" s="598"/>
      <c r="K3834" s="598"/>
      <c r="L3834" s="598"/>
      <c r="M3834" s="598"/>
      <c r="N3834" s="598"/>
      <c r="V3834" s="598"/>
      <c r="W3834" s="598"/>
    </row>
    <row r="3835" spans="6:23" x14ac:dyDescent="0.2">
      <c r="F3835" s="610"/>
      <c r="H3835" s="612"/>
      <c r="I3835" s="598"/>
      <c r="J3835" s="598"/>
      <c r="K3835" s="598"/>
      <c r="L3835" s="598"/>
      <c r="M3835" s="598"/>
      <c r="N3835" s="598"/>
      <c r="V3835" s="598"/>
      <c r="W3835" s="598"/>
    </row>
    <row r="3836" spans="6:23" x14ac:dyDescent="0.2">
      <c r="F3836" s="610"/>
      <c r="H3836" s="612"/>
      <c r="I3836" s="598"/>
      <c r="J3836" s="598"/>
      <c r="K3836" s="598"/>
      <c r="L3836" s="598"/>
      <c r="M3836" s="598"/>
      <c r="N3836" s="598"/>
      <c r="V3836" s="598"/>
      <c r="W3836" s="598"/>
    </row>
    <row r="3837" spans="6:23" x14ac:dyDescent="0.2">
      <c r="F3837" s="610"/>
      <c r="H3837" s="612"/>
      <c r="I3837" s="598"/>
      <c r="J3837" s="598"/>
      <c r="K3837" s="598"/>
      <c r="L3837" s="598"/>
      <c r="M3837" s="598"/>
      <c r="N3837" s="598"/>
      <c r="V3837" s="598"/>
      <c r="W3837" s="598"/>
    </row>
    <row r="3838" spans="6:23" x14ac:dyDescent="0.2">
      <c r="F3838" s="610"/>
      <c r="H3838" s="612"/>
      <c r="I3838" s="598"/>
      <c r="J3838" s="598"/>
      <c r="K3838" s="598"/>
      <c r="L3838" s="598"/>
      <c r="M3838" s="598"/>
      <c r="N3838" s="598"/>
      <c r="V3838" s="598"/>
      <c r="W3838" s="598"/>
    </row>
    <row r="3839" spans="6:23" x14ac:dyDescent="0.2">
      <c r="F3839" s="610"/>
      <c r="H3839" s="612"/>
      <c r="I3839" s="598"/>
      <c r="J3839" s="598"/>
      <c r="K3839" s="598"/>
      <c r="L3839" s="598"/>
      <c r="M3839" s="598"/>
      <c r="N3839" s="598"/>
      <c r="V3839" s="598"/>
      <c r="W3839" s="598"/>
    </row>
    <row r="3840" spans="6:23" x14ac:dyDescent="0.2">
      <c r="F3840" s="610"/>
      <c r="H3840" s="612"/>
      <c r="I3840" s="598"/>
      <c r="J3840" s="598"/>
      <c r="K3840" s="598"/>
      <c r="L3840" s="598"/>
      <c r="M3840" s="598"/>
      <c r="N3840" s="598"/>
      <c r="V3840" s="598"/>
      <c r="W3840" s="598"/>
    </row>
    <row r="3841" spans="6:23" x14ac:dyDescent="0.2">
      <c r="F3841" s="610"/>
      <c r="H3841" s="612"/>
      <c r="I3841" s="598"/>
      <c r="J3841" s="598"/>
      <c r="K3841" s="598"/>
      <c r="L3841" s="598"/>
      <c r="M3841" s="598"/>
      <c r="N3841" s="598"/>
      <c r="V3841" s="598"/>
      <c r="W3841" s="598"/>
    </row>
    <row r="3842" spans="6:23" x14ac:dyDescent="0.2">
      <c r="F3842" s="610"/>
      <c r="H3842" s="612"/>
      <c r="I3842" s="598"/>
      <c r="J3842" s="598"/>
      <c r="K3842" s="598"/>
      <c r="L3842" s="598"/>
      <c r="M3842" s="598"/>
      <c r="N3842" s="598"/>
      <c r="V3842" s="598"/>
      <c r="W3842" s="598"/>
    </row>
    <row r="3843" spans="6:23" x14ac:dyDescent="0.2">
      <c r="F3843" s="610"/>
      <c r="H3843" s="612"/>
      <c r="I3843" s="598"/>
      <c r="J3843" s="598"/>
      <c r="K3843" s="598"/>
      <c r="L3843" s="598"/>
      <c r="M3843" s="598"/>
      <c r="N3843" s="598"/>
      <c r="V3843" s="598"/>
      <c r="W3843" s="598"/>
    </row>
    <row r="3844" spans="6:23" x14ac:dyDescent="0.2">
      <c r="F3844" s="610"/>
      <c r="H3844" s="612"/>
      <c r="I3844" s="598"/>
      <c r="J3844" s="598"/>
      <c r="K3844" s="598"/>
      <c r="L3844" s="598"/>
      <c r="M3844" s="598"/>
      <c r="N3844" s="598"/>
      <c r="V3844" s="598"/>
      <c r="W3844" s="598"/>
    </row>
    <row r="3845" spans="6:23" x14ac:dyDescent="0.2">
      <c r="F3845" s="610"/>
      <c r="H3845" s="612"/>
      <c r="I3845" s="598"/>
      <c r="J3845" s="598"/>
      <c r="K3845" s="598"/>
      <c r="L3845" s="598"/>
      <c r="M3845" s="598"/>
      <c r="N3845" s="598"/>
      <c r="V3845" s="598"/>
      <c r="W3845" s="598"/>
    </row>
    <row r="3846" spans="6:23" x14ac:dyDescent="0.2">
      <c r="F3846" s="610"/>
      <c r="H3846" s="612"/>
      <c r="I3846" s="598"/>
      <c r="J3846" s="598"/>
      <c r="K3846" s="598"/>
      <c r="L3846" s="598"/>
      <c r="M3846" s="598"/>
      <c r="N3846" s="598"/>
      <c r="V3846" s="598"/>
      <c r="W3846" s="598"/>
    </row>
    <row r="3847" spans="6:23" x14ac:dyDescent="0.2">
      <c r="F3847" s="610"/>
      <c r="H3847" s="612"/>
      <c r="I3847" s="598"/>
      <c r="J3847" s="598"/>
      <c r="K3847" s="598"/>
      <c r="L3847" s="598"/>
      <c r="M3847" s="598"/>
      <c r="N3847" s="598"/>
      <c r="V3847" s="598"/>
      <c r="W3847" s="598"/>
    </row>
    <row r="3848" spans="6:23" x14ac:dyDescent="0.2">
      <c r="F3848" s="610"/>
      <c r="H3848" s="612"/>
      <c r="I3848" s="598"/>
      <c r="J3848" s="598"/>
      <c r="K3848" s="598"/>
      <c r="L3848" s="598"/>
      <c r="M3848" s="598"/>
      <c r="N3848" s="598"/>
      <c r="V3848" s="598"/>
      <c r="W3848" s="598"/>
    </row>
    <row r="3849" spans="6:23" x14ac:dyDescent="0.2">
      <c r="F3849" s="610"/>
      <c r="H3849" s="612"/>
      <c r="I3849" s="598"/>
      <c r="J3849" s="598"/>
      <c r="K3849" s="598"/>
      <c r="L3849" s="598"/>
      <c r="M3849" s="598"/>
      <c r="N3849" s="598"/>
      <c r="V3849" s="598"/>
      <c r="W3849" s="598"/>
    </row>
    <row r="3850" spans="6:23" x14ac:dyDescent="0.2">
      <c r="F3850" s="610"/>
      <c r="H3850" s="612"/>
      <c r="I3850" s="598"/>
      <c r="J3850" s="598"/>
      <c r="K3850" s="598"/>
      <c r="L3850" s="598"/>
      <c r="M3850" s="598"/>
      <c r="N3850" s="598"/>
      <c r="V3850" s="598"/>
      <c r="W3850" s="598"/>
    </row>
    <row r="3851" spans="6:23" x14ac:dyDescent="0.2">
      <c r="F3851" s="610"/>
      <c r="H3851" s="612"/>
      <c r="I3851" s="598"/>
      <c r="J3851" s="598"/>
      <c r="K3851" s="598"/>
      <c r="L3851" s="598"/>
      <c r="M3851" s="598"/>
      <c r="N3851" s="598"/>
      <c r="V3851" s="598"/>
      <c r="W3851" s="598"/>
    </row>
    <row r="3852" spans="6:23" x14ac:dyDescent="0.2">
      <c r="F3852" s="610"/>
      <c r="H3852" s="612"/>
      <c r="I3852" s="598"/>
      <c r="J3852" s="598"/>
      <c r="K3852" s="598"/>
      <c r="L3852" s="598"/>
      <c r="M3852" s="598"/>
      <c r="N3852" s="598"/>
      <c r="V3852" s="598"/>
      <c r="W3852" s="598"/>
    </row>
    <row r="3853" spans="6:23" x14ac:dyDescent="0.2">
      <c r="F3853" s="610"/>
      <c r="H3853" s="612"/>
      <c r="I3853" s="598"/>
      <c r="J3853" s="598"/>
      <c r="K3853" s="598"/>
      <c r="L3853" s="598"/>
      <c r="M3853" s="598"/>
      <c r="N3853" s="598"/>
      <c r="V3853" s="598"/>
      <c r="W3853" s="598"/>
    </row>
    <row r="3854" spans="6:23" x14ac:dyDescent="0.2">
      <c r="F3854" s="610"/>
      <c r="H3854" s="612"/>
      <c r="I3854" s="598"/>
      <c r="J3854" s="598"/>
      <c r="K3854" s="598"/>
      <c r="L3854" s="598"/>
      <c r="M3854" s="598"/>
      <c r="N3854" s="598"/>
      <c r="V3854" s="598"/>
      <c r="W3854" s="598"/>
    </row>
    <row r="3855" spans="6:23" x14ac:dyDescent="0.2">
      <c r="F3855" s="610"/>
      <c r="H3855" s="612"/>
      <c r="I3855" s="598"/>
      <c r="J3855" s="598"/>
      <c r="K3855" s="598"/>
      <c r="L3855" s="598"/>
      <c r="M3855" s="598"/>
      <c r="N3855" s="598"/>
      <c r="V3855" s="598"/>
      <c r="W3855" s="598"/>
    </row>
    <row r="3856" spans="6:23" x14ac:dyDescent="0.2">
      <c r="F3856" s="610"/>
      <c r="H3856" s="612"/>
      <c r="I3856" s="598"/>
      <c r="J3856" s="598"/>
      <c r="K3856" s="598"/>
      <c r="L3856" s="598"/>
      <c r="M3856" s="598"/>
      <c r="N3856" s="598"/>
      <c r="V3856" s="598"/>
      <c r="W3856" s="598"/>
    </row>
    <row r="3857" spans="6:23" x14ac:dyDescent="0.2">
      <c r="F3857" s="610"/>
      <c r="H3857" s="612"/>
      <c r="I3857" s="598"/>
      <c r="J3857" s="598"/>
      <c r="K3857" s="598"/>
      <c r="L3857" s="598"/>
      <c r="M3857" s="598"/>
      <c r="N3857" s="598"/>
      <c r="V3857" s="598"/>
      <c r="W3857" s="598"/>
    </row>
    <row r="3858" spans="6:23" x14ac:dyDescent="0.2">
      <c r="F3858" s="610"/>
      <c r="H3858" s="612"/>
      <c r="I3858" s="598"/>
      <c r="J3858" s="598"/>
      <c r="K3858" s="598"/>
      <c r="L3858" s="598"/>
      <c r="M3858" s="598"/>
      <c r="N3858" s="598"/>
      <c r="V3858" s="598"/>
      <c r="W3858" s="598"/>
    </row>
    <row r="3859" spans="6:23" x14ac:dyDescent="0.2">
      <c r="F3859" s="610"/>
      <c r="H3859" s="612"/>
      <c r="I3859" s="598"/>
      <c r="J3859" s="598"/>
      <c r="K3859" s="598"/>
      <c r="L3859" s="598"/>
      <c r="M3859" s="598"/>
      <c r="N3859" s="598"/>
      <c r="V3859" s="598"/>
      <c r="W3859" s="598"/>
    </row>
    <row r="3860" spans="6:23" x14ac:dyDescent="0.2">
      <c r="F3860" s="610"/>
      <c r="H3860" s="612"/>
      <c r="I3860" s="598"/>
      <c r="J3860" s="598"/>
      <c r="K3860" s="598"/>
      <c r="L3860" s="598"/>
      <c r="M3860" s="598"/>
      <c r="N3860" s="598"/>
      <c r="V3860" s="598"/>
      <c r="W3860" s="598"/>
    </row>
    <row r="3861" spans="6:23" x14ac:dyDescent="0.2">
      <c r="F3861" s="610"/>
      <c r="H3861" s="612"/>
      <c r="I3861" s="598"/>
      <c r="J3861" s="598"/>
      <c r="K3861" s="598"/>
      <c r="L3861" s="598"/>
      <c r="M3861" s="598"/>
      <c r="N3861" s="598"/>
      <c r="V3861" s="598"/>
      <c r="W3861" s="598"/>
    </row>
    <row r="3862" spans="6:23" x14ac:dyDescent="0.2">
      <c r="F3862" s="610"/>
      <c r="H3862" s="612"/>
      <c r="I3862" s="598"/>
      <c r="J3862" s="598"/>
      <c r="K3862" s="598"/>
      <c r="L3862" s="598"/>
      <c r="M3862" s="598"/>
      <c r="N3862" s="598"/>
      <c r="V3862" s="598"/>
      <c r="W3862" s="598"/>
    </row>
    <row r="3863" spans="6:23" x14ac:dyDescent="0.2">
      <c r="F3863" s="610"/>
      <c r="H3863" s="612"/>
      <c r="I3863" s="598"/>
      <c r="J3863" s="598"/>
      <c r="K3863" s="598"/>
      <c r="L3863" s="598"/>
      <c r="M3863" s="598"/>
      <c r="N3863" s="598"/>
      <c r="V3863" s="598"/>
      <c r="W3863" s="598"/>
    </row>
    <row r="3864" spans="6:23" x14ac:dyDescent="0.2">
      <c r="F3864" s="610"/>
      <c r="H3864" s="612"/>
      <c r="I3864" s="598"/>
      <c r="J3864" s="598"/>
      <c r="K3864" s="598"/>
      <c r="L3864" s="598"/>
      <c r="M3864" s="598"/>
      <c r="N3864" s="598"/>
      <c r="V3864" s="598"/>
      <c r="W3864" s="598"/>
    </row>
    <row r="3865" spans="6:23" x14ac:dyDescent="0.2">
      <c r="F3865" s="610"/>
      <c r="H3865" s="612"/>
      <c r="I3865" s="598"/>
      <c r="J3865" s="598"/>
      <c r="K3865" s="598"/>
      <c r="L3865" s="598"/>
      <c r="M3865" s="598"/>
      <c r="N3865" s="598"/>
      <c r="V3865" s="598"/>
      <c r="W3865" s="598"/>
    </row>
    <row r="3866" spans="6:23" x14ac:dyDescent="0.2">
      <c r="F3866" s="610"/>
      <c r="H3866" s="612"/>
      <c r="I3866" s="598"/>
      <c r="J3866" s="598"/>
      <c r="K3866" s="598"/>
      <c r="L3866" s="598"/>
      <c r="M3866" s="598"/>
      <c r="N3866" s="598"/>
      <c r="V3866" s="598"/>
      <c r="W3866" s="598"/>
    </row>
    <row r="3867" spans="6:23" x14ac:dyDescent="0.2">
      <c r="F3867" s="610"/>
      <c r="H3867" s="612"/>
      <c r="I3867" s="598"/>
      <c r="J3867" s="598"/>
      <c r="K3867" s="598"/>
      <c r="L3867" s="598"/>
      <c r="M3867" s="598"/>
      <c r="N3867" s="598"/>
      <c r="V3867" s="598"/>
      <c r="W3867" s="598"/>
    </row>
    <row r="3868" spans="6:23" x14ac:dyDescent="0.2">
      <c r="F3868" s="610"/>
      <c r="H3868" s="612"/>
      <c r="I3868" s="598"/>
      <c r="J3868" s="598"/>
      <c r="K3868" s="598"/>
      <c r="L3868" s="598"/>
      <c r="M3868" s="598"/>
      <c r="N3868" s="598"/>
      <c r="V3868" s="598"/>
      <c r="W3868" s="598"/>
    </row>
    <row r="3869" spans="6:23" x14ac:dyDescent="0.2">
      <c r="F3869" s="610"/>
      <c r="H3869" s="612"/>
      <c r="I3869" s="598"/>
      <c r="J3869" s="598"/>
      <c r="K3869" s="598"/>
      <c r="L3869" s="598"/>
      <c r="M3869" s="598"/>
      <c r="N3869" s="598"/>
      <c r="V3869" s="598"/>
      <c r="W3869" s="598"/>
    </row>
    <row r="3870" spans="6:23" x14ac:dyDescent="0.2">
      <c r="F3870" s="610"/>
      <c r="H3870" s="612"/>
      <c r="I3870" s="598"/>
      <c r="J3870" s="598"/>
      <c r="K3870" s="598"/>
      <c r="L3870" s="598"/>
      <c r="M3870" s="598"/>
      <c r="N3870" s="598"/>
      <c r="V3870" s="598"/>
      <c r="W3870" s="598"/>
    </row>
    <row r="3871" spans="6:23" x14ac:dyDescent="0.2">
      <c r="F3871" s="610"/>
      <c r="H3871" s="612"/>
      <c r="I3871" s="598"/>
      <c r="J3871" s="598"/>
      <c r="K3871" s="598"/>
      <c r="L3871" s="598"/>
      <c r="M3871" s="598"/>
      <c r="N3871" s="598"/>
      <c r="V3871" s="598"/>
      <c r="W3871" s="598"/>
    </row>
    <row r="3872" spans="6:23" x14ac:dyDescent="0.2">
      <c r="F3872" s="610"/>
      <c r="H3872" s="612"/>
      <c r="I3872" s="598"/>
      <c r="J3872" s="598"/>
      <c r="K3872" s="598"/>
      <c r="L3872" s="598"/>
      <c r="M3872" s="598"/>
      <c r="N3872" s="598"/>
      <c r="V3872" s="598"/>
      <c r="W3872" s="598"/>
    </row>
    <row r="3873" spans="6:23" x14ac:dyDescent="0.2">
      <c r="F3873" s="610"/>
      <c r="H3873" s="612"/>
      <c r="I3873" s="598"/>
      <c r="J3873" s="598"/>
      <c r="K3873" s="598"/>
      <c r="L3873" s="598"/>
      <c r="M3873" s="598"/>
      <c r="N3873" s="598"/>
      <c r="V3873" s="598"/>
      <c r="W3873" s="598"/>
    </row>
    <row r="3874" spans="6:23" x14ac:dyDescent="0.2">
      <c r="F3874" s="610"/>
      <c r="H3874" s="612"/>
      <c r="I3874" s="598"/>
      <c r="J3874" s="598"/>
      <c r="K3874" s="598"/>
      <c r="L3874" s="598"/>
      <c r="M3874" s="598"/>
      <c r="N3874" s="598"/>
      <c r="V3874" s="598"/>
      <c r="W3874" s="598"/>
    </row>
    <row r="3875" spans="6:23" x14ac:dyDescent="0.2">
      <c r="F3875" s="610"/>
      <c r="H3875" s="612"/>
      <c r="I3875" s="598"/>
      <c r="J3875" s="598"/>
      <c r="K3875" s="598"/>
      <c r="L3875" s="598"/>
      <c r="M3875" s="598"/>
      <c r="N3875" s="598"/>
      <c r="V3875" s="598"/>
      <c r="W3875" s="598"/>
    </row>
    <row r="3876" spans="6:23" x14ac:dyDescent="0.2">
      <c r="F3876" s="610"/>
      <c r="H3876" s="612"/>
      <c r="I3876" s="598"/>
      <c r="J3876" s="598"/>
      <c r="K3876" s="598"/>
      <c r="L3876" s="598"/>
      <c r="M3876" s="598"/>
      <c r="N3876" s="598"/>
      <c r="V3876" s="598"/>
      <c r="W3876" s="598"/>
    </row>
    <row r="3877" spans="6:23" x14ac:dyDescent="0.2">
      <c r="F3877" s="610"/>
      <c r="H3877" s="612"/>
      <c r="I3877" s="598"/>
      <c r="J3877" s="598"/>
      <c r="K3877" s="598"/>
      <c r="L3877" s="598"/>
      <c r="M3877" s="598"/>
      <c r="N3877" s="598"/>
      <c r="V3877" s="598"/>
      <c r="W3877" s="598"/>
    </row>
    <row r="3878" spans="6:23" x14ac:dyDescent="0.2">
      <c r="F3878" s="610"/>
      <c r="H3878" s="612"/>
      <c r="I3878" s="598"/>
      <c r="J3878" s="598"/>
      <c r="K3878" s="598"/>
      <c r="L3878" s="598"/>
      <c r="M3878" s="598"/>
      <c r="N3878" s="598"/>
      <c r="V3878" s="598"/>
      <c r="W3878" s="598"/>
    </row>
    <row r="3879" spans="6:23" x14ac:dyDescent="0.2">
      <c r="F3879" s="610"/>
      <c r="H3879" s="612"/>
      <c r="I3879" s="598"/>
      <c r="J3879" s="598"/>
      <c r="K3879" s="598"/>
      <c r="L3879" s="598"/>
      <c r="M3879" s="598"/>
      <c r="N3879" s="598"/>
      <c r="V3879" s="598"/>
      <c r="W3879" s="598"/>
    </row>
    <row r="3880" spans="6:23" x14ac:dyDescent="0.2">
      <c r="F3880" s="610"/>
      <c r="H3880" s="612"/>
      <c r="I3880" s="598"/>
      <c r="J3880" s="598"/>
      <c r="K3880" s="598"/>
      <c r="L3880" s="598"/>
      <c r="M3880" s="598"/>
      <c r="N3880" s="598"/>
      <c r="V3880" s="598"/>
      <c r="W3880" s="598"/>
    </row>
    <row r="3881" spans="6:23" x14ac:dyDescent="0.2">
      <c r="F3881" s="610"/>
      <c r="H3881" s="612"/>
      <c r="I3881" s="598"/>
      <c r="J3881" s="598"/>
      <c r="K3881" s="598"/>
      <c r="L3881" s="598"/>
      <c r="M3881" s="598"/>
      <c r="N3881" s="598"/>
      <c r="V3881" s="598"/>
      <c r="W3881" s="598"/>
    </row>
    <row r="3882" spans="6:23" x14ac:dyDescent="0.2">
      <c r="F3882" s="610"/>
      <c r="H3882" s="612"/>
      <c r="I3882" s="598"/>
      <c r="J3882" s="598"/>
      <c r="K3882" s="598"/>
      <c r="L3882" s="598"/>
      <c r="M3882" s="598"/>
      <c r="N3882" s="598"/>
      <c r="V3882" s="598"/>
      <c r="W3882" s="598"/>
    </row>
    <row r="3883" spans="6:23" x14ac:dyDescent="0.2">
      <c r="F3883" s="610"/>
      <c r="H3883" s="612"/>
      <c r="I3883" s="598"/>
      <c r="J3883" s="598"/>
      <c r="K3883" s="598"/>
      <c r="L3883" s="598"/>
      <c r="M3883" s="598"/>
      <c r="N3883" s="598"/>
      <c r="V3883" s="598"/>
      <c r="W3883" s="598"/>
    </row>
    <row r="3884" spans="6:23" x14ac:dyDescent="0.2">
      <c r="F3884" s="610"/>
      <c r="H3884" s="612"/>
      <c r="I3884" s="598"/>
      <c r="J3884" s="598"/>
      <c r="K3884" s="598"/>
      <c r="L3884" s="598"/>
      <c r="M3884" s="598"/>
      <c r="N3884" s="598"/>
      <c r="V3884" s="598"/>
      <c r="W3884" s="598"/>
    </row>
    <row r="3885" spans="6:23" x14ac:dyDescent="0.2">
      <c r="F3885" s="610"/>
      <c r="H3885" s="612"/>
      <c r="I3885" s="598"/>
      <c r="J3885" s="598"/>
      <c r="K3885" s="598"/>
      <c r="L3885" s="598"/>
      <c r="M3885" s="598"/>
      <c r="N3885" s="598"/>
      <c r="V3885" s="598"/>
      <c r="W3885" s="598"/>
    </row>
    <row r="3886" spans="6:23" x14ac:dyDescent="0.2">
      <c r="F3886" s="610"/>
      <c r="H3886" s="612"/>
      <c r="I3886" s="598"/>
      <c r="J3886" s="598"/>
      <c r="K3886" s="598"/>
      <c r="L3886" s="598"/>
      <c r="M3886" s="598"/>
      <c r="N3886" s="598"/>
      <c r="V3886" s="598"/>
      <c r="W3886" s="598"/>
    </row>
    <row r="3887" spans="6:23" x14ac:dyDescent="0.2">
      <c r="F3887" s="610"/>
      <c r="H3887" s="612"/>
      <c r="I3887" s="598"/>
      <c r="J3887" s="598"/>
      <c r="K3887" s="598"/>
      <c r="L3887" s="598"/>
      <c r="M3887" s="598"/>
      <c r="N3887" s="598"/>
      <c r="V3887" s="598"/>
      <c r="W3887" s="598"/>
    </row>
    <row r="3888" spans="6:23" x14ac:dyDescent="0.2">
      <c r="F3888" s="610"/>
      <c r="H3888" s="612"/>
      <c r="I3888" s="598"/>
      <c r="J3888" s="598"/>
      <c r="K3888" s="598"/>
      <c r="L3888" s="598"/>
      <c r="M3888" s="598"/>
      <c r="N3888" s="598"/>
      <c r="V3888" s="598"/>
      <c r="W3888" s="598"/>
    </row>
    <row r="3889" spans="6:23" x14ac:dyDescent="0.2">
      <c r="F3889" s="610"/>
      <c r="H3889" s="612"/>
      <c r="I3889" s="598"/>
      <c r="J3889" s="598"/>
      <c r="K3889" s="598"/>
      <c r="L3889" s="598"/>
      <c r="M3889" s="598"/>
      <c r="N3889" s="598"/>
      <c r="V3889" s="598"/>
      <c r="W3889" s="598"/>
    </row>
    <row r="3890" spans="6:23" x14ac:dyDescent="0.2">
      <c r="F3890" s="610"/>
      <c r="H3890" s="612"/>
      <c r="I3890" s="598"/>
      <c r="J3890" s="598"/>
      <c r="K3890" s="598"/>
      <c r="L3890" s="598"/>
      <c r="M3890" s="598"/>
      <c r="N3890" s="598"/>
      <c r="V3890" s="598"/>
      <c r="W3890" s="598"/>
    </row>
    <row r="3891" spans="6:23" x14ac:dyDescent="0.2">
      <c r="F3891" s="610"/>
      <c r="H3891" s="612"/>
      <c r="I3891" s="598"/>
      <c r="J3891" s="598"/>
      <c r="K3891" s="598"/>
      <c r="L3891" s="598"/>
      <c r="M3891" s="598"/>
      <c r="N3891" s="598"/>
      <c r="V3891" s="598"/>
      <c r="W3891" s="598"/>
    </row>
    <row r="3892" spans="6:23" x14ac:dyDescent="0.2">
      <c r="F3892" s="610"/>
      <c r="H3892" s="612"/>
      <c r="I3892" s="598"/>
      <c r="J3892" s="598"/>
      <c r="K3892" s="598"/>
      <c r="L3892" s="598"/>
      <c r="M3892" s="598"/>
      <c r="N3892" s="598"/>
      <c r="V3892" s="598"/>
      <c r="W3892" s="598"/>
    </row>
    <row r="3893" spans="6:23" x14ac:dyDescent="0.2">
      <c r="F3893" s="610"/>
      <c r="H3893" s="612"/>
      <c r="I3893" s="598"/>
      <c r="J3893" s="598"/>
      <c r="K3893" s="598"/>
      <c r="L3893" s="598"/>
      <c r="M3893" s="598"/>
      <c r="N3893" s="598"/>
      <c r="V3893" s="598"/>
      <c r="W3893" s="598"/>
    </row>
    <row r="3894" spans="6:23" x14ac:dyDescent="0.2">
      <c r="F3894" s="610"/>
      <c r="H3894" s="612"/>
      <c r="I3894" s="598"/>
      <c r="J3894" s="598"/>
      <c r="K3894" s="598"/>
      <c r="L3894" s="598"/>
      <c r="M3894" s="598"/>
      <c r="N3894" s="598"/>
      <c r="V3894" s="598"/>
      <c r="W3894" s="598"/>
    </row>
    <row r="3895" spans="6:23" x14ac:dyDescent="0.2">
      <c r="F3895" s="610"/>
      <c r="H3895" s="612"/>
      <c r="I3895" s="598"/>
      <c r="J3895" s="598"/>
      <c r="K3895" s="598"/>
      <c r="L3895" s="598"/>
      <c r="M3895" s="598"/>
      <c r="N3895" s="598"/>
      <c r="V3895" s="598"/>
      <c r="W3895" s="598"/>
    </row>
    <row r="3896" spans="6:23" x14ac:dyDescent="0.2">
      <c r="F3896" s="610"/>
      <c r="H3896" s="612"/>
      <c r="I3896" s="598"/>
      <c r="J3896" s="598"/>
      <c r="K3896" s="598"/>
      <c r="L3896" s="598"/>
      <c r="M3896" s="598"/>
      <c r="N3896" s="598"/>
      <c r="V3896" s="598"/>
      <c r="W3896" s="598"/>
    </row>
    <row r="3897" spans="6:23" x14ac:dyDescent="0.2">
      <c r="F3897" s="610"/>
      <c r="H3897" s="612"/>
      <c r="I3897" s="598"/>
      <c r="J3897" s="598"/>
      <c r="M3897" s="598"/>
      <c r="N3897" s="598"/>
      <c r="V3897" s="598"/>
      <c r="W3897" s="598"/>
    </row>
    <row r="3898" spans="6:23" x14ac:dyDescent="0.2">
      <c r="F3898" s="610"/>
      <c r="H3898" s="612"/>
      <c r="I3898" s="598"/>
      <c r="J3898" s="598"/>
      <c r="M3898" s="598"/>
      <c r="N3898" s="598"/>
      <c r="V3898" s="598"/>
      <c r="W3898" s="598"/>
    </row>
    <row r="3899" spans="6:23" x14ac:dyDescent="0.2">
      <c r="F3899" s="610"/>
      <c r="H3899" s="612"/>
      <c r="I3899" s="598"/>
      <c r="J3899" s="598"/>
      <c r="M3899" s="598"/>
      <c r="N3899" s="598"/>
      <c r="V3899" s="598"/>
      <c r="W3899" s="598"/>
    </row>
    <row r="3900" spans="6:23" x14ac:dyDescent="0.2">
      <c r="F3900" s="610"/>
      <c r="H3900" s="612"/>
      <c r="I3900" s="598"/>
      <c r="J3900" s="598"/>
      <c r="M3900" s="598"/>
      <c r="N3900" s="598"/>
      <c r="V3900" s="598"/>
      <c r="W3900" s="598"/>
    </row>
    <row r="3901" spans="6:23" x14ac:dyDescent="0.2">
      <c r="F3901" s="610"/>
      <c r="H3901" s="612"/>
      <c r="I3901" s="598"/>
      <c r="J3901" s="598"/>
      <c r="M3901" s="598"/>
      <c r="N3901" s="598"/>
      <c r="V3901" s="598"/>
      <c r="W3901" s="598"/>
    </row>
    <row r="3902" spans="6:23" x14ac:dyDescent="0.2">
      <c r="F3902" s="610"/>
      <c r="H3902" s="612"/>
      <c r="I3902" s="598"/>
      <c r="J3902" s="598"/>
      <c r="M3902" s="598"/>
      <c r="N3902" s="598"/>
      <c r="V3902" s="598"/>
      <c r="W3902" s="598"/>
    </row>
    <row r="3903" spans="6:23" x14ac:dyDescent="0.2">
      <c r="F3903" s="610"/>
      <c r="H3903" s="612"/>
      <c r="I3903" s="598"/>
      <c r="J3903" s="598"/>
      <c r="M3903" s="598"/>
      <c r="N3903" s="598"/>
      <c r="V3903" s="598"/>
      <c r="W3903" s="598"/>
    </row>
    <row r="3904" spans="6:23" x14ac:dyDescent="0.2">
      <c r="F3904" s="610"/>
      <c r="H3904" s="612"/>
      <c r="I3904" s="598"/>
      <c r="J3904" s="598"/>
      <c r="M3904" s="598"/>
      <c r="N3904" s="598"/>
      <c r="V3904" s="598"/>
      <c r="W3904" s="598"/>
    </row>
    <row r="3905" spans="6:23" x14ac:dyDescent="0.2">
      <c r="F3905" s="610"/>
      <c r="H3905" s="612"/>
      <c r="I3905" s="598"/>
      <c r="J3905" s="598"/>
      <c r="M3905" s="598"/>
      <c r="N3905" s="598"/>
      <c r="V3905" s="598"/>
      <c r="W3905" s="598"/>
    </row>
    <row r="3906" spans="6:23" x14ac:dyDescent="0.2">
      <c r="F3906" s="610"/>
      <c r="H3906" s="612"/>
      <c r="I3906" s="598"/>
      <c r="J3906" s="598"/>
      <c r="M3906" s="598"/>
      <c r="N3906" s="598"/>
      <c r="V3906" s="598"/>
      <c r="W3906" s="598"/>
    </row>
    <row r="3907" spans="6:23" x14ac:dyDescent="0.2">
      <c r="F3907" s="610"/>
      <c r="H3907" s="612"/>
      <c r="I3907" s="598"/>
      <c r="J3907" s="598"/>
      <c r="M3907" s="598"/>
      <c r="N3907" s="598"/>
      <c r="V3907" s="598"/>
      <c r="W3907" s="598"/>
    </row>
    <row r="3908" spans="6:23" x14ac:dyDescent="0.2">
      <c r="F3908" s="610"/>
      <c r="H3908" s="612"/>
      <c r="I3908" s="598"/>
      <c r="J3908" s="598"/>
      <c r="M3908" s="598"/>
      <c r="N3908" s="598"/>
      <c r="V3908" s="598"/>
      <c r="W3908" s="598"/>
    </row>
    <row r="3909" spans="6:23" x14ac:dyDescent="0.2">
      <c r="F3909" s="610"/>
      <c r="H3909" s="612"/>
      <c r="I3909" s="598"/>
      <c r="J3909" s="598"/>
      <c r="M3909" s="598"/>
      <c r="N3909" s="598"/>
      <c r="V3909" s="598"/>
      <c r="W3909" s="598"/>
    </row>
    <row r="3910" spans="6:23" x14ac:dyDescent="0.2">
      <c r="F3910" s="610"/>
      <c r="H3910" s="612"/>
      <c r="I3910" s="598"/>
      <c r="J3910" s="598"/>
      <c r="M3910" s="598"/>
      <c r="N3910" s="598"/>
      <c r="V3910" s="598"/>
      <c r="W3910" s="598"/>
    </row>
    <row r="3911" spans="6:23" x14ac:dyDescent="0.2">
      <c r="F3911" s="610"/>
      <c r="H3911" s="612"/>
      <c r="I3911" s="598"/>
      <c r="J3911" s="598"/>
      <c r="M3911" s="598"/>
      <c r="N3911" s="598"/>
      <c r="V3911" s="598"/>
      <c r="W3911" s="598"/>
    </row>
    <row r="3912" spans="6:23" x14ac:dyDescent="0.2">
      <c r="F3912" s="610"/>
      <c r="H3912" s="612"/>
      <c r="I3912" s="598"/>
      <c r="J3912" s="598"/>
      <c r="M3912" s="598"/>
      <c r="N3912" s="598"/>
      <c r="V3912" s="598"/>
      <c r="W3912" s="598"/>
    </row>
    <row r="3913" spans="6:23" x14ac:dyDescent="0.2">
      <c r="F3913" s="610"/>
      <c r="H3913" s="612"/>
      <c r="I3913" s="598"/>
      <c r="J3913" s="598"/>
      <c r="M3913" s="598"/>
      <c r="N3913" s="598"/>
      <c r="V3913" s="598"/>
      <c r="W3913" s="598"/>
    </row>
    <row r="3914" spans="6:23" x14ac:dyDescent="0.2">
      <c r="F3914" s="610"/>
      <c r="H3914" s="612"/>
      <c r="I3914" s="598"/>
      <c r="J3914" s="598"/>
      <c r="M3914" s="598"/>
      <c r="N3914" s="598"/>
      <c r="V3914" s="598"/>
      <c r="W3914" s="598"/>
    </row>
    <row r="3915" spans="6:23" x14ac:dyDescent="0.2">
      <c r="F3915" s="610"/>
      <c r="H3915" s="612"/>
      <c r="I3915" s="598"/>
      <c r="J3915" s="598"/>
      <c r="M3915" s="598"/>
      <c r="N3915" s="598"/>
      <c r="V3915" s="598"/>
      <c r="W3915" s="598"/>
    </row>
    <row r="3916" spans="6:23" x14ac:dyDescent="0.2">
      <c r="F3916" s="610"/>
      <c r="H3916" s="612"/>
      <c r="I3916" s="598"/>
      <c r="J3916" s="598"/>
      <c r="M3916" s="598"/>
      <c r="N3916" s="598"/>
      <c r="V3916" s="598"/>
      <c r="W3916" s="598"/>
    </row>
    <row r="3917" spans="6:23" x14ac:dyDescent="0.2">
      <c r="F3917" s="610"/>
      <c r="H3917" s="612"/>
      <c r="I3917" s="598"/>
      <c r="J3917" s="598"/>
      <c r="M3917" s="598"/>
      <c r="N3917" s="598"/>
      <c r="V3917" s="598"/>
      <c r="W3917" s="598"/>
    </row>
    <row r="3918" spans="6:23" x14ac:dyDescent="0.2">
      <c r="F3918" s="610"/>
      <c r="H3918" s="612"/>
      <c r="I3918" s="598"/>
      <c r="J3918" s="598"/>
      <c r="M3918" s="598"/>
      <c r="N3918" s="598"/>
      <c r="V3918" s="598"/>
      <c r="W3918" s="598"/>
    </row>
    <row r="3919" spans="6:23" x14ac:dyDescent="0.2">
      <c r="F3919" s="610"/>
      <c r="H3919" s="612"/>
      <c r="I3919" s="598"/>
      <c r="J3919" s="598"/>
      <c r="M3919" s="598"/>
      <c r="N3919" s="598"/>
      <c r="V3919" s="598"/>
      <c r="W3919" s="598"/>
    </row>
    <row r="3920" spans="6:23" x14ac:dyDescent="0.2">
      <c r="F3920" s="610"/>
      <c r="H3920" s="612"/>
      <c r="I3920" s="598"/>
      <c r="J3920" s="598"/>
      <c r="M3920" s="598"/>
      <c r="N3920" s="598"/>
      <c r="V3920" s="598"/>
      <c r="W3920" s="598"/>
    </row>
    <row r="3921" spans="6:23" x14ac:dyDescent="0.2">
      <c r="F3921" s="610"/>
      <c r="H3921" s="612"/>
      <c r="I3921" s="598"/>
      <c r="J3921" s="598"/>
      <c r="M3921" s="598"/>
      <c r="N3921" s="598"/>
      <c r="V3921" s="598"/>
      <c r="W3921" s="598"/>
    </row>
    <row r="3922" spans="6:23" x14ac:dyDescent="0.2">
      <c r="F3922" s="610"/>
      <c r="H3922" s="612"/>
      <c r="I3922" s="598"/>
      <c r="J3922" s="598"/>
      <c r="M3922" s="598"/>
      <c r="N3922" s="598"/>
      <c r="V3922" s="598"/>
      <c r="W3922" s="598"/>
    </row>
    <row r="3923" spans="6:23" x14ac:dyDescent="0.2">
      <c r="F3923" s="610"/>
      <c r="H3923" s="612"/>
      <c r="I3923" s="598"/>
      <c r="J3923" s="598"/>
      <c r="M3923" s="598"/>
      <c r="N3923" s="598"/>
      <c r="V3923" s="598"/>
      <c r="W3923" s="598"/>
    </row>
    <row r="3924" spans="6:23" x14ac:dyDescent="0.2">
      <c r="F3924" s="610"/>
      <c r="H3924" s="612"/>
      <c r="I3924" s="598"/>
      <c r="J3924" s="598"/>
      <c r="M3924" s="598"/>
      <c r="N3924" s="598"/>
      <c r="V3924" s="598"/>
      <c r="W3924" s="598"/>
    </row>
    <row r="3925" spans="6:23" x14ac:dyDescent="0.2">
      <c r="F3925" s="610"/>
      <c r="H3925" s="612"/>
      <c r="I3925" s="598"/>
      <c r="J3925" s="598"/>
      <c r="M3925" s="598"/>
      <c r="N3925" s="598"/>
      <c r="V3925" s="598"/>
      <c r="W3925" s="598"/>
    </row>
    <row r="3926" spans="6:23" x14ac:dyDescent="0.2">
      <c r="F3926" s="610"/>
      <c r="H3926" s="612"/>
      <c r="I3926" s="598"/>
      <c r="J3926" s="598"/>
      <c r="M3926" s="598"/>
      <c r="N3926" s="598"/>
      <c r="V3926" s="598"/>
      <c r="W3926" s="598"/>
    </row>
    <row r="3927" spans="6:23" x14ac:dyDescent="0.2">
      <c r="F3927" s="610"/>
      <c r="H3927" s="612"/>
      <c r="I3927" s="598"/>
      <c r="J3927" s="598"/>
      <c r="M3927" s="598"/>
      <c r="N3927" s="598"/>
      <c r="V3927" s="598"/>
      <c r="W3927" s="598"/>
    </row>
    <row r="3928" spans="6:23" x14ac:dyDescent="0.2">
      <c r="F3928" s="610"/>
      <c r="H3928" s="612"/>
      <c r="I3928" s="598"/>
      <c r="J3928" s="598"/>
      <c r="M3928" s="598"/>
      <c r="N3928" s="598"/>
      <c r="V3928" s="598"/>
      <c r="W3928" s="598"/>
    </row>
    <row r="3929" spans="6:23" x14ac:dyDescent="0.2">
      <c r="F3929" s="610"/>
      <c r="H3929" s="612"/>
      <c r="I3929" s="598"/>
      <c r="J3929" s="598"/>
      <c r="M3929" s="598"/>
      <c r="N3929" s="598"/>
      <c r="V3929" s="598"/>
      <c r="W3929" s="598"/>
    </row>
    <row r="3930" spans="6:23" x14ac:dyDescent="0.2">
      <c r="F3930" s="610"/>
      <c r="H3930" s="612"/>
      <c r="I3930" s="598"/>
      <c r="J3930" s="598"/>
      <c r="M3930" s="598"/>
      <c r="N3930" s="598"/>
      <c r="V3930" s="598"/>
      <c r="W3930" s="598"/>
    </row>
    <row r="3931" spans="6:23" x14ac:dyDescent="0.2">
      <c r="F3931" s="610"/>
      <c r="H3931" s="612"/>
      <c r="I3931" s="598"/>
      <c r="J3931" s="598"/>
      <c r="M3931" s="598"/>
      <c r="N3931" s="598"/>
      <c r="V3931" s="598"/>
      <c r="W3931" s="598"/>
    </row>
    <row r="3932" spans="6:23" x14ac:dyDescent="0.2">
      <c r="F3932" s="610"/>
      <c r="H3932" s="612"/>
      <c r="I3932" s="598"/>
      <c r="J3932" s="598"/>
      <c r="M3932" s="598"/>
      <c r="N3932" s="598"/>
      <c r="V3932" s="598"/>
      <c r="W3932" s="598"/>
    </row>
    <row r="3933" spans="6:23" x14ac:dyDescent="0.2">
      <c r="F3933" s="610"/>
      <c r="H3933" s="612"/>
      <c r="I3933" s="598"/>
      <c r="J3933" s="598"/>
      <c r="M3933" s="598"/>
      <c r="N3933" s="598"/>
      <c r="V3933" s="598"/>
      <c r="W3933" s="598"/>
    </row>
    <row r="3934" spans="6:23" x14ac:dyDescent="0.2">
      <c r="F3934" s="610"/>
      <c r="H3934" s="612"/>
      <c r="I3934" s="598"/>
      <c r="J3934" s="598"/>
      <c r="M3934" s="598"/>
      <c r="N3934" s="598"/>
      <c r="V3934" s="598"/>
      <c r="W3934" s="598"/>
    </row>
    <row r="3935" spans="6:23" x14ac:dyDescent="0.2">
      <c r="F3935" s="610"/>
      <c r="H3935" s="612"/>
      <c r="I3935" s="598"/>
      <c r="J3935" s="598"/>
      <c r="M3935" s="598"/>
      <c r="N3935" s="598"/>
      <c r="V3935" s="598"/>
      <c r="W3935" s="598"/>
    </row>
    <row r="3936" spans="6:23" x14ac:dyDescent="0.2">
      <c r="F3936" s="610"/>
      <c r="H3936" s="612"/>
      <c r="I3936" s="598"/>
      <c r="J3936" s="598"/>
      <c r="M3936" s="598"/>
      <c r="N3936" s="598"/>
      <c r="V3936" s="598"/>
      <c r="W3936" s="598"/>
    </row>
    <row r="3937" spans="6:23" x14ac:dyDescent="0.2">
      <c r="F3937" s="610"/>
      <c r="H3937" s="612"/>
      <c r="I3937" s="598"/>
      <c r="J3937" s="598"/>
      <c r="M3937" s="598"/>
      <c r="N3937" s="598"/>
      <c r="V3937" s="598"/>
      <c r="W3937" s="598"/>
    </row>
    <row r="3938" spans="6:23" x14ac:dyDescent="0.2">
      <c r="F3938" s="610"/>
      <c r="H3938" s="612"/>
      <c r="I3938" s="598"/>
      <c r="J3938" s="598"/>
      <c r="M3938" s="598"/>
      <c r="N3938" s="598"/>
      <c r="V3938" s="598"/>
      <c r="W3938" s="598"/>
    </row>
    <row r="3939" spans="6:23" x14ac:dyDescent="0.2">
      <c r="F3939" s="610"/>
      <c r="H3939" s="612"/>
      <c r="I3939" s="598"/>
      <c r="J3939" s="598"/>
      <c r="M3939" s="598"/>
      <c r="N3939" s="598"/>
      <c r="V3939" s="598"/>
      <c r="W3939" s="598"/>
    </row>
    <row r="3940" spans="6:23" x14ac:dyDescent="0.2">
      <c r="F3940" s="610"/>
      <c r="H3940" s="612"/>
      <c r="I3940" s="598"/>
      <c r="J3940" s="598"/>
      <c r="M3940" s="598"/>
      <c r="N3940" s="598"/>
      <c r="V3940" s="598"/>
      <c r="W3940" s="598"/>
    </row>
    <row r="3941" spans="6:23" x14ac:dyDescent="0.2">
      <c r="F3941" s="610"/>
      <c r="H3941" s="612"/>
      <c r="I3941" s="598"/>
      <c r="J3941" s="598"/>
      <c r="M3941" s="598"/>
      <c r="N3941" s="598"/>
      <c r="V3941" s="598"/>
      <c r="W3941" s="598"/>
    </row>
    <row r="3942" spans="6:23" x14ac:dyDescent="0.2">
      <c r="F3942" s="610"/>
      <c r="H3942" s="612"/>
      <c r="I3942" s="598"/>
      <c r="J3942" s="598"/>
      <c r="M3942" s="598"/>
      <c r="N3942" s="598"/>
      <c r="V3942" s="598"/>
      <c r="W3942" s="598"/>
    </row>
    <row r="3943" spans="6:23" x14ac:dyDescent="0.2">
      <c r="F3943" s="610"/>
      <c r="H3943" s="612"/>
      <c r="I3943" s="598"/>
      <c r="J3943" s="598"/>
      <c r="M3943" s="598"/>
      <c r="N3943" s="598"/>
      <c r="V3943" s="598"/>
      <c r="W3943" s="598"/>
    </row>
    <row r="3944" spans="6:23" x14ac:dyDescent="0.2">
      <c r="F3944" s="610"/>
      <c r="H3944" s="612"/>
      <c r="I3944" s="598"/>
      <c r="J3944" s="598"/>
      <c r="M3944" s="598"/>
      <c r="N3944" s="598"/>
      <c r="V3944" s="598"/>
      <c r="W3944" s="598"/>
    </row>
    <row r="3945" spans="6:23" x14ac:dyDescent="0.2">
      <c r="F3945" s="610"/>
      <c r="H3945" s="612"/>
      <c r="I3945" s="598"/>
      <c r="J3945" s="598"/>
      <c r="M3945" s="598"/>
      <c r="N3945" s="598"/>
      <c r="V3945" s="598"/>
      <c r="W3945" s="598"/>
    </row>
    <row r="3946" spans="6:23" x14ac:dyDescent="0.2">
      <c r="F3946" s="610"/>
      <c r="H3946" s="612"/>
      <c r="I3946" s="598"/>
      <c r="J3946" s="598"/>
      <c r="M3946" s="598"/>
      <c r="N3946" s="598"/>
      <c r="V3946" s="598"/>
      <c r="W3946" s="598"/>
    </row>
    <row r="3947" spans="6:23" x14ac:dyDescent="0.2">
      <c r="F3947" s="610"/>
      <c r="H3947" s="612"/>
      <c r="I3947" s="598"/>
      <c r="J3947" s="598"/>
      <c r="M3947" s="598"/>
      <c r="N3947" s="598"/>
      <c r="V3947" s="598"/>
      <c r="W3947" s="598"/>
    </row>
    <row r="3948" spans="6:23" x14ac:dyDescent="0.2">
      <c r="F3948" s="610"/>
      <c r="H3948" s="612"/>
      <c r="I3948" s="598"/>
      <c r="J3948" s="598"/>
      <c r="M3948" s="598"/>
      <c r="N3948" s="598"/>
      <c r="V3948" s="598"/>
      <c r="W3948" s="598"/>
    </row>
    <row r="3949" spans="6:23" x14ac:dyDescent="0.2">
      <c r="F3949" s="610"/>
      <c r="H3949" s="612"/>
      <c r="I3949" s="598"/>
      <c r="J3949" s="598"/>
      <c r="M3949" s="598"/>
      <c r="N3949" s="598"/>
      <c r="V3949" s="598"/>
      <c r="W3949" s="598"/>
    </row>
    <row r="3950" spans="6:23" x14ac:dyDescent="0.2">
      <c r="F3950" s="610"/>
      <c r="H3950" s="612"/>
      <c r="I3950" s="598"/>
      <c r="J3950" s="598"/>
      <c r="M3950" s="598"/>
      <c r="N3950" s="598"/>
      <c r="V3950" s="598"/>
      <c r="W3950" s="598"/>
    </row>
    <row r="3951" spans="6:23" x14ac:dyDescent="0.2">
      <c r="F3951" s="610"/>
      <c r="H3951" s="612"/>
      <c r="I3951" s="598"/>
      <c r="J3951" s="598"/>
      <c r="M3951" s="598"/>
      <c r="N3951" s="598"/>
      <c r="V3951" s="598"/>
      <c r="W3951" s="598"/>
    </row>
    <row r="3952" spans="6:23" x14ac:dyDescent="0.2">
      <c r="F3952" s="610"/>
      <c r="H3952" s="612"/>
      <c r="I3952" s="598"/>
      <c r="J3952" s="598"/>
      <c r="M3952" s="598"/>
      <c r="N3952" s="598"/>
      <c r="V3952" s="598"/>
      <c r="W3952" s="598"/>
    </row>
    <row r="3953" spans="6:23" x14ac:dyDescent="0.2">
      <c r="F3953" s="610"/>
      <c r="H3953" s="612"/>
      <c r="I3953" s="598"/>
      <c r="J3953" s="598"/>
      <c r="M3953" s="598"/>
      <c r="N3953" s="598"/>
      <c r="V3953" s="598"/>
      <c r="W3953" s="598"/>
    </row>
    <row r="3954" spans="6:23" x14ac:dyDescent="0.2">
      <c r="F3954" s="610"/>
      <c r="H3954" s="612"/>
      <c r="I3954" s="598"/>
      <c r="J3954" s="598"/>
      <c r="M3954" s="598"/>
      <c r="N3954" s="598"/>
      <c r="V3954" s="598"/>
      <c r="W3954" s="598"/>
    </row>
    <row r="3955" spans="6:23" x14ac:dyDescent="0.2">
      <c r="F3955" s="610"/>
      <c r="H3955" s="612"/>
      <c r="I3955" s="598"/>
      <c r="J3955" s="598"/>
      <c r="M3955" s="598"/>
      <c r="N3955" s="598"/>
      <c r="V3955" s="598"/>
      <c r="W3955" s="598"/>
    </row>
    <row r="3956" spans="6:23" x14ac:dyDescent="0.2">
      <c r="F3956" s="610"/>
      <c r="H3956" s="612"/>
      <c r="I3956" s="598"/>
      <c r="J3956" s="598"/>
      <c r="M3956" s="598"/>
      <c r="N3956" s="598"/>
      <c r="V3956" s="598"/>
      <c r="W3956" s="598"/>
    </row>
    <row r="3957" spans="6:23" x14ac:dyDescent="0.2">
      <c r="F3957" s="610"/>
      <c r="H3957" s="612"/>
      <c r="I3957" s="598"/>
      <c r="J3957" s="598"/>
      <c r="M3957" s="598"/>
      <c r="N3957" s="598"/>
      <c r="V3957" s="598"/>
      <c r="W3957" s="598"/>
    </row>
    <row r="3958" spans="6:23" x14ac:dyDescent="0.2">
      <c r="F3958" s="610"/>
      <c r="H3958" s="612"/>
      <c r="I3958" s="598"/>
      <c r="J3958" s="598"/>
      <c r="M3958" s="598"/>
      <c r="N3958" s="598"/>
      <c r="V3958" s="598"/>
      <c r="W3958" s="598"/>
    </row>
    <row r="3959" spans="6:23" x14ac:dyDescent="0.2">
      <c r="F3959" s="610"/>
      <c r="H3959" s="612"/>
      <c r="I3959" s="598"/>
      <c r="J3959" s="598"/>
      <c r="M3959" s="598"/>
      <c r="N3959" s="598"/>
      <c r="V3959" s="598"/>
      <c r="W3959" s="598"/>
    </row>
    <row r="3960" spans="6:23" x14ac:dyDescent="0.2">
      <c r="F3960" s="610"/>
      <c r="H3960" s="612"/>
      <c r="I3960" s="598"/>
      <c r="J3960" s="598"/>
      <c r="M3960" s="598"/>
      <c r="N3960" s="598"/>
      <c r="V3960" s="598"/>
      <c r="W3960" s="598"/>
    </row>
    <row r="3961" spans="6:23" x14ac:dyDescent="0.2">
      <c r="F3961" s="610"/>
      <c r="H3961" s="612"/>
      <c r="I3961" s="598"/>
      <c r="J3961" s="598"/>
      <c r="M3961" s="598"/>
      <c r="N3961" s="598"/>
      <c r="V3961" s="598"/>
      <c r="W3961" s="598"/>
    </row>
    <row r="3962" spans="6:23" x14ac:dyDescent="0.2">
      <c r="F3962" s="610"/>
      <c r="H3962" s="612"/>
      <c r="I3962" s="598"/>
      <c r="J3962" s="598"/>
      <c r="M3962" s="598"/>
      <c r="N3962" s="598"/>
      <c r="V3962" s="598"/>
      <c r="W3962" s="598"/>
    </row>
    <row r="3963" spans="6:23" x14ac:dyDescent="0.2">
      <c r="F3963" s="610"/>
      <c r="H3963" s="612"/>
      <c r="I3963" s="598"/>
      <c r="J3963" s="598"/>
      <c r="M3963" s="598"/>
      <c r="N3963" s="598"/>
      <c r="V3963" s="598"/>
      <c r="W3963" s="598"/>
    </row>
    <row r="3964" spans="6:23" x14ac:dyDescent="0.2">
      <c r="F3964" s="610"/>
      <c r="H3964" s="612"/>
      <c r="I3964" s="598"/>
      <c r="J3964" s="598"/>
      <c r="M3964" s="598"/>
      <c r="N3964" s="598"/>
      <c r="V3964" s="598"/>
      <c r="W3964" s="598"/>
    </row>
    <row r="3965" spans="6:23" x14ac:dyDescent="0.2">
      <c r="F3965" s="610"/>
      <c r="H3965" s="612"/>
      <c r="I3965" s="598"/>
      <c r="J3965" s="598"/>
      <c r="M3965" s="598"/>
      <c r="N3965" s="598"/>
      <c r="V3965" s="598"/>
      <c r="W3965" s="598"/>
    </row>
    <row r="3966" spans="6:23" x14ac:dyDescent="0.2">
      <c r="F3966" s="610"/>
      <c r="H3966" s="612"/>
      <c r="I3966" s="598"/>
      <c r="J3966" s="598"/>
      <c r="M3966" s="598"/>
      <c r="N3966" s="598"/>
      <c r="V3966" s="598"/>
      <c r="W3966" s="598"/>
    </row>
    <row r="3967" spans="6:23" x14ac:dyDescent="0.2">
      <c r="F3967" s="610"/>
      <c r="H3967" s="612"/>
      <c r="I3967" s="598"/>
      <c r="J3967" s="598"/>
      <c r="M3967" s="598"/>
      <c r="N3967" s="598"/>
      <c r="V3967" s="598"/>
      <c r="W3967" s="598"/>
    </row>
    <row r="3968" spans="6:23" x14ac:dyDescent="0.2">
      <c r="F3968" s="610"/>
      <c r="H3968" s="612"/>
      <c r="I3968" s="598"/>
      <c r="J3968" s="598"/>
      <c r="M3968" s="598"/>
      <c r="N3968" s="598"/>
      <c r="V3968" s="598"/>
      <c r="W3968" s="598"/>
    </row>
    <row r="3969" spans="6:23" x14ac:dyDescent="0.2">
      <c r="F3969" s="610"/>
      <c r="H3969" s="612"/>
      <c r="I3969" s="598"/>
      <c r="J3969" s="598"/>
      <c r="M3969" s="598"/>
      <c r="N3969" s="598"/>
      <c r="V3969" s="598"/>
      <c r="W3969" s="598"/>
    </row>
    <row r="3970" spans="6:23" x14ac:dyDescent="0.2">
      <c r="F3970" s="610"/>
      <c r="H3970" s="612"/>
      <c r="I3970" s="598"/>
      <c r="J3970" s="598"/>
      <c r="M3970" s="598"/>
      <c r="N3970" s="598"/>
      <c r="V3970" s="598"/>
      <c r="W3970" s="598"/>
    </row>
    <row r="3971" spans="6:23" x14ac:dyDescent="0.2">
      <c r="F3971" s="610"/>
      <c r="H3971" s="612"/>
      <c r="I3971" s="598"/>
      <c r="J3971" s="598"/>
      <c r="M3971" s="598"/>
      <c r="N3971" s="598"/>
      <c r="V3971" s="598"/>
      <c r="W3971" s="598"/>
    </row>
    <row r="3972" spans="6:23" x14ac:dyDescent="0.2">
      <c r="F3972" s="610"/>
      <c r="H3972" s="612"/>
      <c r="I3972" s="598"/>
      <c r="J3972" s="598"/>
      <c r="M3972" s="598"/>
      <c r="N3972" s="598"/>
      <c r="V3972" s="598"/>
      <c r="W3972" s="598"/>
    </row>
    <row r="3973" spans="6:23" x14ac:dyDescent="0.2">
      <c r="F3973" s="610"/>
      <c r="H3973" s="612"/>
      <c r="I3973" s="598"/>
      <c r="J3973" s="598"/>
      <c r="M3973" s="598"/>
      <c r="N3973" s="598"/>
      <c r="V3973" s="598"/>
      <c r="W3973" s="598"/>
    </row>
    <row r="3974" spans="6:23" x14ac:dyDescent="0.2">
      <c r="F3974" s="610"/>
      <c r="H3974" s="612"/>
      <c r="I3974" s="598"/>
      <c r="J3974" s="598"/>
      <c r="M3974" s="598"/>
      <c r="N3974" s="598"/>
      <c r="V3974" s="598"/>
      <c r="W3974" s="598"/>
    </row>
    <row r="3975" spans="6:23" x14ac:dyDescent="0.2">
      <c r="F3975" s="610"/>
      <c r="H3975" s="612"/>
      <c r="I3975" s="598"/>
      <c r="J3975" s="598"/>
      <c r="M3975" s="598"/>
      <c r="N3975" s="598"/>
      <c r="V3975" s="598"/>
      <c r="W3975" s="598"/>
    </row>
    <row r="3976" spans="6:23" x14ac:dyDescent="0.2">
      <c r="F3976" s="610"/>
      <c r="H3976" s="612"/>
      <c r="I3976" s="598"/>
      <c r="J3976" s="598"/>
      <c r="M3976" s="598"/>
      <c r="N3976" s="598"/>
      <c r="V3976" s="598"/>
      <c r="W3976" s="598"/>
    </row>
    <row r="3977" spans="6:23" x14ac:dyDescent="0.2">
      <c r="F3977" s="610"/>
      <c r="H3977" s="612"/>
      <c r="I3977" s="598"/>
      <c r="J3977" s="598"/>
      <c r="M3977" s="598"/>
      <c r="N3977" s="598"/>
      <c r="V3977" s="598"/>
      <c r="W3977" s="598"/>
    </row>
    <row r="3978" spans="6:23" x14ac:dyDescent="0.2">
      <c r="F3978" s="610"/>
      <c r="H3978" s="612"/>
      <c r="I3978" s="598"/>
      <c r="J3978" s="598"/>
      <c r="M3978" s="598"/>
      <c r="N3978" s="598"/>
      <c r="V3978" s="598"/>
      <c r="W3978" s="598"/>
    </row>
    <row r="3979" spans="6:23" x14ac:dyDescent="0.2">
      <c r="F3979" s="610"/>
      <c r="H3979" s="612"/>
      <c r="I3979" s="598"/>
      <c r="J3979" s="598"/>
      <c r="M3979" s="598"/>
      <c r="N3979" s="598"/>
      <c r="V3979" s="598"/>
      <c r="W3979" s="598"/>
    </row>
    <row r="3980" spans="6:23" x14ac:dyDescent="0.2">
      <c r="F3980" s="610"/>
      <c r="H3980" s="612"/>
      <c r="I3980" s="598"/>
      <c r="J3980" s="598"/>
      <c r="M3980" s="598"/>
      <c r="N3980" s="598"/>
      <c r="V3980" s="598"/>
      <c r="W3980" s="598"/>
    </row>
    <row r="3981" spans="6:23" x14ac:dyDescent="0.2">
      <c r="F3981" s="610"/>
      <c r="H3981" s="612"/>
      <c r="I3981" s="598"/>
      <c r="J3981" s="598"/>
      <c r="M3981" s="598"/>
      <c r="N3981" s="598"/>
      <c r="V3981" s="598"/>
      <c r="W3981" s="598"/>
    </row>
    <row r="3982" spans="6:23" x14ac:dyDescent="0.2">
      <c r="F3982" s="610"/>
      <c r="H3982" s="612"/>
      <c r="I3982" s="598"/>
      <c r="J3982" s="598"/>
      <c r="M3982" s="598"/>
      <c r="N3982" s="598"/>
      <c r="V3982" s="598"/>
      <c r="W3982" s="598"/>
    </row>
    <row r="3983" spans="6:23" x14ac:dyDescent="0.2">
      <c r="F3983" s="610"/>
      <c r="H3983" s="612"/>
      <c r="I3983" s="598"/>
      <c r="J3983" s="598"/>
      <c r="M3983" s="598"/>
      <c r="N3983" s="598"/>
      <c r="V3983" s="598"/>
      <c r="W3983" s="598"/>
    </row>
    <row r="3984" spans="6:23" x14ac:dyDescent="0.2">
      <c r="F3984" s="610"/>
      <c r="H3984" s="612"/>
      <c r="I3984" s="598"/>
      <c r="J3984" s="598"/>
      <c r="M3984" s="598"/>
      <c r="N3984" s="598"/>
      <c r="V3984" s="598"/>
      <c r="W3984" s="598"/>
    </row>
    <row r="3985" spans="6:23" x14ac:dyDescent="0.2">
      <c r="F3985" s="610"/>
      <c r="H3985" s="612"/>
      <c r="I3985" s="598"/>
      <c r="J3985" s="598"/>
      <c r="M3985" s="598"/>
      <c r="N3985" s="598"/>
      <c r="V3985" s="598"/>
      <c r="W3985" s="598"/>
    </row>
    <row r="3986" spans="6:23" x14ac:dyDescent="0.2">
      <c r="F3986" s="610"/>
      <c r="H3986" s="612"/>
      <c r="I3986" s="598"/>
      <c r="J3986" s="598"/>
      <c r="M3986" s="598"/>
      <c r="N3986" s="598"/>
      <c r="V3986" s="598"/>
      <c r="W3986" s="598"/>
    </row>
    <row r="3987" spans="6:23" x14ac:dyDescent="0.2">
      <c r="F3987" s="610"/>
      <c r="H3987" s="612"/>
      <c r="I3987" s="598"/>
      <c r="J3987" s="598"/>
      <c r="M3987" s="598"/>
      <c r="N3987" s="598"/>
      <c r="V3987" s="598"/>
      <c r="W3987" s="598"/>
    </row>
    <row r="3988" spans="6:23" x14ac:dyDescent="0.2">
      <c r="F3988" s="610"/>
      <c r="H3988" s="612"/>
      <c r="I3988" s="598"/>
      <c r="J3988" s="598"/>
      <c r="M3988" s="598"/>
      <c r="N3988" s="598"/>
      <c r="V3988" s="598"/>
      <c r="W3988" s="598"/>
    </row>
    <row r="3989" spans="6:23" x14ac:dyDescent="0.2">
      <c r="F3989" s="610"/>
      <c r="H3989" s="612"/>
      <c r="I3989" s="598"/>
      <c r="J3989" s="598"/>
      <c r="M3989" s="598"/>
      <c r="N3989" s="598"/>
      <c r="V3989" s="598"/>
      <c r="W3989" s="598"/>
    </row>
    <row r="3990" spans="6:23" x14ac:dyDescent="0.2">
      <c r="F3990" s="610"/>
      <c r="H3990" s="612"/>
      <c r="I3990" s="598"/>
      <c r="J3990" s="598"/>
      <c r="M3990" s="598"/>
      <c r="N3990" s="598"/>
      <c r="V3990" s="598"/>
      <c r="W3990" s="598"/>
    </row>
    <row r="3991" spans="6:23" x14ac:dyDescent="0.2">
      <c r="F3991" s="610"/>
      <c r="H3991" s="612"/>
      <c r="I3991" s="598"/>
      <c r="J3991" s="598"/>
      <c r="M3991" s="598"/>
      <c r="N3991" s="598"/>
      <c r="V3991" s="598"/>
      <c r="W3991" s="598"/>
    </row>
    <row r="3992" spans="6:23" x14ac:dyDescent="0.2">
      <c r="F3992" s="610"/>
      <c r="H3992" s="612"/>
      <c r="I3992" s="598"/>
      <c r="J3992" s="598"/>
      <c r="M3992" s="598"/>
      <c r="N3992" s="598"/>
      <c r="V3992" s="598"/>
      <c r="W3992" s="598"/>
    </row>
    <row r="3993" spans="6:23" x14ac:dyDescent="0.2">
      <c r="F3993" s="610"/>
      <c r="H3993" s="612"/>
      <c r="I3993" s="598"/>
      <c r="J3993" s="598"/>
      <c r="M3993" s="598"/>
      <c r="N3993" s="598"/>
      <c r="V3993" s="598"/>
      <c r="W3993" s="598"/>
    </row>
    <row r="3994" spans="6:23" x14ac:dyDescent="0.2">
      <c r="F3994" s="610"/>
      <c r="H3994" s="612"/>
      <c r="I3994" s="598"/>
      <c r="J3994" s="598"/>
      <c r="M3994" s="598"/>
      <c r="N3994" s="598"/>
      <c r="V3994" s="598"/>
      <c r="W3994" s="598"/>
    </row>
    <row r="3995" spans="6:23" x14ac:dyDescent="0.2">
      <c r="F3995" s="610"/>
      <c r="H3995" s="612"/>
      <c r="I3995" s="598"/>
      <c r="J3995" s="598"/>
      <c r="M3995" s="598"/>
      <c r="N3995" s="598"/>
      <c r="V3995" s="598"/>
      <c r="W3995" s="598"/>
    </row>
    <row r="3996" spans="6:23" x14ac:dyDescent="0.2">
      <c r="F3996" s="610"/>
      <c r="H3996" s="612"/>
      <c r="I3996" s="598"/>
      <c r="J3996" s="598"/>
      <c r="M3996" s="598"/>
      <c r="N3996" s="598"/>
      <c r="V3996" s="598"/>
      <c r="W3996" s="598"/>
    </row>
    <row r="3997" spans="6:23" x14ac:dyDescent="0.2">
      <c r="F3997" s="610"/>
      <c r="H3997" s="612"/>
      <c r="I3997" s="598"/>
      <c r="J3997" s="598"/>
      <c r="M3997" s="598"/>
      <c r="N3997" s="598"/>
      <c r="V3997" s="598"/>
      <c r="W3997" s="598"/>
    </row>
    <row r="3998" spans="6:23" x14ac:dyDescent="0.2">
      <c r="F3998" s="610"/>
      <c r="H3998" s="612"/>
      <c r="I3998" s="598"/>
      <c r="J3998" s="598"/>
      <c r="M3998" s="598"/>
      <c r="N3998" s="598"/>
      <c r="V3998" s="598"/>
      <c r="W3998" s="598"/>
    </row>
    <row r="3999" spans="6:23" x14ac:dyDescent="0.2">
      <c r="F3999" s="610"/>
      <c r="H3999" s="612"/>
      <c r="I3999" s="598"/>
      <c r="J3999" s="598"/>
      <c r="M3999" s="598"/>
      <c r="N3999" s="598"/>
      <c r="V3999" s="598"/>
      <c r="W3999" s="598"/>
    </row>
    <row r="4000" spans="6:23" x14ac:dyDescent="0.2">
      <c r="F4000" s="610"/>
      <c r="H4000" s="612"/>
      <c r="I4000" s="598"/>
      <c r="J4000" s="598"/>
      <c r="M4000" s="598"/>
      <c r="N4000" s="598"/>
      <c r="V4000" s="598"/>
      <c r="W4000" s="598"/>
    </row>
    <row r="4001" spans="6:23" x14ac:dyDescent="0.2">
      <c r="F4001" s="610"/>
      <c r="H4001" s="612"/>
      <c r="I4001" s="598"/>
      <c r="J4001" s="598"/>
      <c r="M4001" s="598"/>
      <c r="N4001" s="598"/>
      <c r="V4001" s="598"/>
      <c r="W4001" s="598"/>
    </row>
    <row r="4002" spans="6:23" x14ac:dyDescent="0.2">
      <c r="F4002" s="610"/>
      <c r="H4002" s="612"/>
      <c r="I4002" s="598"/>
      <c r="J4002" s="598"/>
      <c r="M4002" s="598"/>
      <c r="N4002" s="598"/>
      <c r="V4002" s="598"/>
      <c r="W4002" s="598"/>
    </row>
    <row r="4003" spans="6:23" x14ac:dyDescent="0.2">
      <c r="F4003" s="610"/>
      <c r="H4003" s="612"/>
      <c r="I4003" s="598"/>
      <c r="J4003" s="598"/>
      <c r="M4003" s="598"/>
      <c r="N4003" s="598"/>
      <c r="V4003" s="598"/>
      <c r="W4003" s="598"/>
    </row>
    <row r="4004" spans="6:23" x14ac:dyDescent="0.2">
      <c r="F4004" s="610"/>
      <c r="H4004" s="612"/>
      <c r="I4004" s="598"/>
      <c r="J4004" s="598"/>
      <c r="M4004" s="598"/>
      <c r="N4004" s="598"/>
      <c r="V4004" s="598"/>
      <c r="W4004" s="598"/>
    </row>
    <row r="4005" spans="6:23" x14ac:dyDescent="0.2">
      <c r="F4005" s="610"/>
      <c r="H4005" s="612"/>
      <c r="I4005" s="598"/>
      <c r="J4005" s="598"/>
      <c r="M4005" s="598"/>
      <c r="N4005" s="598"/>
      <c r="V4005" s="598"/>
      <c r="W4005" s="598"/>
    </row>
    <row r="4006" spans="6:23" x14ac:dyDescent="0.2">
      <c r="F4006" s="610"/>
      <c r="H4006" s="612"/>
      <c r="I4006" s="598"/>
      <c r="J4006" s="598"/>
      <c r="M4006" s="598"/>
      <c r="N4006" s="598"/>
      <c r="V4006" s="598"/>
      <c r="W4006" s="598"/>
    </row>
    <row r="4007" spans="6:23" x14ac:dyDescent="0.2">
      <c r="F4007" s="610"/>
      <c r="H4007" s="612"/>
      <c r="I4007" s="598"/>
      <c r="J4007" s="598"/>
      <c r="M4007" s="598"/>
      <c r="N4007" s="598"/>
      <c r="V4007" s="598"/>
      <c r="W4007" s="598"/>
    </row>
    <row r="4008" spans="6:23" x14ac:dyDescent="0.2">
      <c r="F4008" s="610"/>
      <c r="H4008" s="612"/>
      <c r="I4008" s="598"/>
      <c r="J4008" s="598"/>
      <c r="M4008" s="598"/>
      <c r="N4008" s="598"/>
      <c r="V4008" s="598"/>
      <c r="W4008" s="598"/>
    </row>
    <row r="4009" spans="6:23" x14ac:dyDescent="0.2">
      <c r="F4009" s="610"/>
      <c r="H4009" s="612"/>
      <c r="I4009" s="598"/>
      <c r="J4009" s="598"/>
      <c r="M4009" s="598"/>
      <c r="N4009" s="598"/>
      <c r="V4009" s="598"/>
      <c r="W4009" s="598"/>
    </row>
    <row r="4010" spans="6:23" x14ac:dyDescent="0.2">
      <c r="F4010" s="610"/>
      <c r="H4010" s="612"/>
      <c r="I4010" s="598"/>
      <c r="J4010" s="598"/>
      <c r="M4010" s="598"/>
      <c r="N4010" s="598"/>
      <c r="V4010" s="598"/>
      <c r="W4010" s="598"/>
    </row>
    <row r="4011" spans="6:23" x14ac:dyDescent="0.2">
      <c r="F4011" s="610"/>
      <c r="H4011" s="612"/>
      <c r="I4011" s="598"/>
      <c r="J4011" s="598"/>
      <c r="M4011" s="598"/>
      <c r="N4011" s="598"/>
      <c r="V4011" s="598"/>
      <c r="W4011" s="598"/>
    </row>
    <row r="4012" spans="6:23" x14ac:dyDescent="0.2">
      <c r="F4012" s="610"/>
      <c r="H4012" s="612"/>
      <c r="I4012" s="598"/>
      <c r="J4012" s="598"/>
      <c r="M4012" s="598"/>
      <c r="N4012" s="598"/>
      <c r="V4012" s="598"/>
      <c r="W4012" s="598"/>
    </row>
    <row r="4013" spans="6:23" x14ac:dyDescent="0.2">
      <c r="F4013" s="610"/>
      <c r="H4013" s="612"/>
      <c r="I4013" s="598"/>
      <c r="J4013" s="598"/>
      <c r="M4013" s="598"/>
      <c r="N4013" s="598"/>
      <c r="V4013" s="598"/>
      <c r="W4013" s="598"/>
    </row>
    <row r="4014" spans="6:23" x14ac:dyDescent="0.2">
      <c r="F4014" s="610"/>
      <c r="H4014" s="612"/>
      <c r="I4014" s="598"/>
      <c r="J4014" s="598"/>
      <c r="M4014" s="598"/>
      <c r="N4014" s="598"/>
      <c r="V4014" s="598"/>
      <c r="W4014" s="598"/>
    </row>
    <row r="4015" spans="6:23" x14ac:dyDescent="0.2">
      <c r="F4015" s="610"/>
      <c r="H4015" s="612"/>
      <c r="I4015" s="598"/>
      <c r="J4015" s="598"/>
      <c r="M4015" s="598"/>
      <c r="N4015" s="598"/>
      <c r="V4015" s="598"/>
      <c r="W4015" s="598"/>
    </row>
    <row r="4016" spans="6:23" x14ac:dyDescent="0.2">
      <c r="F4016" s="610"/>
      <c r="H4016" s="612"/>
      <c r="I4016" s="598"/>
      <c r="J4016" s="598"/>
      <c r="M4016" s="598"/>
      <c r="N4016" s="598"/>
      <c r="V4016" s="598"/>
      <c r="W4016" s="598"/>
    </row>
    <row r="4017" spans="6:23" x14ac:dyDescent="0.2">
      <c r="F4017" s="610"/>
      <c r="H4017" s="612"/>
      <c r="I4017" s="598"/>
      <c r="J4017" s="598"/>
      <c r="M4017" s="598"/>
      <c r="N4017" s="598"/>
      <c r="V4017" s="598"/>
      <c r="W4017" s="598"/>
    </row>
    <row r="4018" spans="6:23" x14ac:dyDescent="0.2">
      <c r="F4018" s="610"/>
      <c r="H4018" s="612"/>
      <c r="I4018" s="598"/>
      <c r="J4018" s="598"/>
      <c r="M4018" s="598"/>
      <c r="N4018" s="598"/>
      <c r="V4018" s="598"/>
      <c r="W4018" s="598"/>
    </row>
    <row r="4019" spans="6:23" x14ac:dyDescent="0.2">
      <c r="F4019" s="610"/>
      <c r="H4019" s="612"/>
      <c r="I4019" s="598"/>
      <c r="J4019" s="598"/>
      <c r="M4019" s="598"/>
      <c r="N4019" s="598"/>
      <c r="V4019" s="598"/>
      <c r="W4019" s="598"/>
    </row>
    <row r="4020" spans="6:23" x14ac:dyDescent="0.2">
      <c r="F4020" s="610"/>
      <c r="H4020" s="612"/>
      <c r="I4020" s="598"/>
      <c r="J4020" s="598"/>
      <c r="M4020" s="598"/>
      <c r="N4020" s="598"/>
      <c r="V4020" s="598"/>
      <c r="W4020" s="598"/>
    </row>
    <row r="4021" spans="6:23" x14ac:dyDescent="0.2">
      <c r="F4021" s="610"/>
      <c r="H4021" s="612"/>
      <c r="I4021" s="598"/>
      <c r="J4021" s="598"/>
      <c r="M4021" s="598"/>
      <c r="N4021" s="598"/>
      <c r="V4021" s="598"/>
      <c r="W4021" s="598"/>
    </row>
    <row r="4022" spans="6:23" x14ac:dyDescent="0.2">
      <c r="F4022" s="610"/>
      <c r="H4022" s="612"/>
      <c r="I4022" s="598"/>
      <c r="J4022" s="598"/>
      <c r="M4022" s="598"/>
      <c r="N4022" s="598"/>
      <c r="V4022" s="598"/>
      <c r="W4022" s="598"/>
    </row>
    <row r="4023" spans="6:23" x14ac:dyDescent="0.2">
      <c r="F4023" s="610"/>
      <c r="H4023" s="612"/>
      <c r="I4023" s="598"/>
      <c r="J4023" s="598"/>
      <c r="M4023" s="598"/>
      <c r="N4023" s="598"/>
      <c r="V4023" s="598"/>
      <c r="W4023" s="598"/>
    </row>
    <row r="4024" spans="6:23" x14ac:dyDescent="0.2">
      <c r="F4024" s="610"/>
      <c r="H4024" s="612"/>
      <c r="I4024" s="598"/>
      <c r="J4024" s="598"/>
      <c r="M4024" s="598"/>
      <c r="N4024" s="598"/>
      <c r="V4024" s="598"/>
      <c r="W4024" s="598"/>
    </row>
    <row r="4025" spans="6:23" x14ac:dyDescent="0.2">
      <c r="F4025" s="610"/>
      <c r="H4025" s="612"/>
      <c r="I4025" s="598"/>
      <c r="J4025" s="598"/>
      <c r="M4025" s="598"/>
      <c r="N4025" s="598"/>
      <c r="V4025" s="598"/>
      <c r="W4025" s="598"/>
    </row>
    <row r="4026" spans="6:23" x14ac:dyDescent="0.2">
      <c r="F4026" s="610"/>
      <c r="H4026" s="612"/>
      <c r="I4026" s="598"/>
      <c r="J4026" s="598"/>
      <c r="M4026" s="598"/>
      <c r="N4026" s="598"/>
      <c r="V4026" s="598"/>
      <c r="W4026" s="598"/>
    </row>
    <row r="4027" spans="6:23" x14ac:dyDescent="0.2">
      <c r="F4027" s="610"/>
      <c r="H4027" s="612"/>
      <c r="I4027" s="598"/>
      <c r="J4027" s="598"/>
      <c r="M4027" s="598"/>
      <c r="N4027" s="598"/>
      <c r="V4027" s="598"/>
      <c r="W4027" s="598"/>
    </row>
    <row r="4028" spans="6:23" x14ac:dyDescent="0.2">
      <c r="F4028" s="610"/>
      <c r="H4028" s="612"/>
      <c r="I4028" s="598"/>
      <c r="J4028" s="598"/>
      <c r="M4028" s="598"/>
      <c r="N4028" s="598"/>
      <c r="V4028" s="598"/>
      <c r="W4028" s="598"/>
    </row>
    <row r="4029" spans="6:23" x14ac:dyDescent="0.2">
      <c r="F4029" s="610"/>
      <c r="H4029" s="612"/>
      <c r="I4029" s="598"/>
      <c r="J4029" s="598"/>
      <c r="M4029" s="598"/>
      <c r="N4029" s="598"/>
      <c r="V4029" s="598"/>
      <c r="W4029" s="598"/>
    </row>
    <row r="4030" spans="6:23" x14ac:dyDescent="0.2">
      <c r="F4030" s="610"/>
      <c r="H4030" s="612"/>
      <c r="I4030" s="598"/>
      <c r="J4030" s="598"/>
      <c r="M4030" s="598"/>
      <c r="N4030" s="598"/>
      <c r="V4030" s="598"/>
      <c r="W4030" s="598"/>
    </row>
    <row r="4031" spans="6:23" x14ac:dyDescent="0.2">
      <c r="F4031" s="610"/>
      <c r="H4031" s="612"/>
      <c r="I4031" s="598"/>
      <c r="J4031" s="598"/>
      <c r="M4031" s="598"/>
      <c r="N4031" s="598"/>
      <c r="V4031" s="598"/>
      <c r="W4031" s="598"/>
    </row>
    <row r="4032" spans="6:23" x14ac:dyDescent="0.2">
      <c r="F4032" s="610"/>
      <c r="H4032" s="612"/>
      <c r="I4032" s="598"/>
      <c r="J4032" s="598"/>
      <c r="M4032" s="598"/>
      <c r="N4032" s="598"/>
      <c r="V4032" s="598"/>
      <c r="W4032" s="598"/>
    </row>
    <row r="4033" spans="6:23" x14ac:dyDescent="0.2">
      <c r="F4033" s="610"/>
      <c r="H4033" s="612"/>
      <c r="I4033" s="598"/>
      <c r="J4033" s="598"/>
      <c r="M4033" s="598"/>
      <c r="N4033" s="598"/>
      <c r="V4033" s="598"/>
      <c r="W4033" s="598"/>
    </row>
    <row r="4034" spans="6:23" x14ac:dyDescent="0.2">
      <c r="F4034" s="610"/>
      <c r="H4034" s="612"/>
      <c r="I4034" s="598"/>
      <c r="J4034" s="598"/>
      <c r="M4034" s="598"/>
      <c r="N4034" s="598"/>
      <c r="V4034" s="598"/>
      <c r="W4034" s="598"/>
    </row>
    <row r="4035" spans="6:23" x14ac:dyDescent="0.2">
      <c r="F4035" s="610"/>
      <c r="H4035" s="612"/>
      <c r="I4035" s="598"/>
      <c r="J4035" s="598"/>
      <c r="M4035" s="598"/>
      <c r="N4035" s="598"/>
      <c r="V4035" s="598"/>
      <c r="W4035" s="598"/>
    </row>
    <row r="4036" spans="6:23" x14ac:dyDescent="0.2">
      <c r="F4036" s="610"/>
      <c r="H4036" s="612"/>
      <c r="I4036" s="598"/>
      <c r="J4036" s="598"/>
      <c r="M4036" s="598"/>
      <c r="N4036" s="598"/>
      <c r="V4036" s="598"/>
      <c r="W4036" s="598"/>
    </row>
    <row r="4037" spans="6:23" x14ac:dyDescent="0.2">
      <c r="F4037" s="610"/>
      <c r="H4037" s="612"/>
      <c r="I4037" s="598"/>
      <c r="J4037" s="598"/>
      <c r="M4037" s="598"/>
      <c r="N4037" s="598"/>
      <c r="V4037" s="598"/>
      <c r="W4037" s="598"/>
    </row>
    <row r="4038" spans="6:23" x14ac:dyDescent="0.2">
      <c r="F4038" s="610"/>
      <c r="H4038" s="612"/>
      <c r="I4038" s="598"/>
      <c r="J4038" s="598"/>
      <c r="M4038" s="598"/>
      <c r="N4038" s="598"/>
      <c r="V4038" s="598"/>
      <c r="W4038" s="598"/>
    </row>
    <row r="4039" spans="6:23" x14ac:dyDescent="0.2">
      <c r="F4039" s="610"/>
      <c r="H4039" s="612"/>
      <c r="I4039" s="598"/>
      <c r="J4039" s="598"/>
      <c r="M4039" s="598"/>
      <c r="N4039" s="598"/>
      <c r="V4039" s="598"/>
      <c r="W4039" s="598"/>
    </row>
    <row r="4040" spans="6:23" x14ac:dyDescent="0.2">
      <c r="F4040" s="610"/>
      <c r="H4040" s="612"/>
      <c r="I4040" s="598"/>
      <c r="J4040" s="598"/>
      <c r="M4040" s="598"/>
      <c r="N4040" s="598"/>
      <c r="V4040" s="598"/>
      <c r="W4040" s="598"/>
    </row>
    <row r="4041" spans="6:23" x14ac:dyDescent="0.2">
      <c r="F4041" s="610"/>
      <c r="H4041" s="612"/>
      <c r="I4041" s="598"/>
      <c r="J4041" s="598"/>
      <c r="M4041" s="598"/>
      <c r="N4041" s="598"/>
      <c r="V4041" s="598"/>
      <c r="W4041" s="598"/>
    </row>
    <row r="4042" spans="6:23" x14ac:dyDescent="0.2">
      <c r="F4042" s="610"/>
      <c r="H4042" s="612"/>
      <c r="I4042" s="598"/>
      <c r="J4042" s="598"/>
      <c r="M4042" s="598"/>
      <c r="N4042" s="598"/>
      <c r="V4042" s="598"/>
      <c r="W4042" s="598"/>
    </row>
    <row r="4043" spans="6:23" x14ac:dyDescent="0.2">
      <c r="F4043" s="610"/>
      <c r="H4043" s="612"/>
      <c r="I4043" s="598"/>
      <c r="J4043" s="598"/>
      <c r="M4043" s="598"/>
      <c r="N4043" s="598"/>
      <c r="V4043" s="598"/>
      <c r="W4043" s="598"/>
    </row>
    <row r="4044" spans="6:23" x14ac:dyDescent="0.2">
      <c r="F4044" s="610"/>
      <c r="H4044" s="612"/>
      <c r="I4044" s="598"/>
      <c r="J4044" s="598"/>
      <c r="M4044" s="598"/>
      <c r="N4044" s="598"/>
      <c r="V4044" s="598"/>
      <c r="W4044" s="598"/>
    </row>
    <row r="4045" spans="6:23" x14ac:dyDescent="0.2">
      <c r="F4045" s="610"/>
      <c r="H4045" s="612"/>
      <c r="I4045" s="598"/>
      <c r="J4045" s="598"/>
      <c r="M4045" s="598"/>
      <c r="N4045" s="598"/>
      <c r="V4045" s="598"/>
      <c r="W4045" s="598"/>
    </row>
    <row r="4046" spans="6:23" x14ac:dyDescent="0.2">
      <c r="F4046" s="610"/>
      <c r="H4046" s="612"/>
      <c r="I4046" s="598"/>
      <c r="J4046" s="598"/>
      <c r="M4046" s="598"/>
      <c r="N4046" s="598"/>
      <c r="V4046" s="598"/>
      <c r="W4046" s="598"/>
    </row>
    <row r="4047" spans="6:23" x14ac:dyDescent="0.2">
      <c r="F4047" s="610"/>
      <c r="H4047" s="612"/>
      <c r="I4047" s="598"/>
      <c r="J4047" s="598"/>
      <c r="M4047" s="598"/>
      <c r="N4047" s="598"/>
      <c r="V4047" s="598"/>
      <c r="W4047" s="598"/>
    </row>
    <row r="4048" spans="6:23" x14ac:dyDescent="0.2">
      <c r="F4048" s="610"/>
      <c r="H4048" s="612"/>
      <c r="I4048" s="598"/>
      <c r="J4048" s="598"/>
      <c r="M4048" s="598"/>
      <c r="N4048" s="598"/>
      <c r="V4048" s="598"/>
      <c r="W4048" s="598"/>
    </row>
    <row r="4049" spans="6:23" x14ac:dyDescent="0.2">
      <c r="F4049" s="610"/>
      <c r="H4049" s="612"/>
      <c r="I4049" s="598"/>
      <c r="J4049" s="598"/>
      <c r="M4049" s="598"/>
      <c r="N4049" s="598"/>
      <c r="V4049" s="598"/>
      <c r="W4049" s="598"/>
    </row>
    <row r="4050" spans="6:23" x14ac:dyDescent="0.2">
      <c r="F4050" s="610"/>
      <c r="H4050" s="612"/>
      <c r="I4050" s="598"/>
      <c r="J4050" s="598"/>
      <c r="M4050" s="598"/>
      <c r="N4050" s="598"/>
      <c r="V4050" s="598"/>
      <c r="W4050" s="598"/>
    </row>
    <row r="4051" spans="6:23" x14ac:dyDescent="0.2">
      <c r="F4051" s="610"/>
      <c r="H4051" s="612"/>
      <c r="I4051" s="598"/>
      <c r="J4051" s="598"/>
      <c r="M4051" s="598"/>
      <c r="N4051" s="598"/>
      <c r="V4051" s="598"/>
      <c r="W4051" s="598"/>
    </row>
    <row r="4052" spans="6:23" x14ac:dyDescent="0.2">
      <c r="F4052" s="610"/>
      <c r="H4052" s="612"/>
      <c r="I4052" s="598"/>
      <c r="J4052" s="598"/>
      <c r="M4052" s="598"/>
      <c r="N4052" s="598"/>
      <c r="V4052" s="598"/>
      <c r="W4052" s="598"/>
    </row>
    <row r="4053" spans="6:23" x14ac:dyDescent="0.2">
      <c r="F4053" s="610"/>
      <c r="H4053" s="612"/>
      <c r="I4053" s="598"/>
      <c r="J4053" s="598"/>
      <c r="M4053" s="598"/>
      <c r="N4053" s="598"/>
      <c r="V4053" s="598"/>
      <c r="W4053" s="598"/>
    </row>
    <row r="4054" spans="6:23" x14ac:dyDescent="0.2">
      <c r="F4054" s="610"/>
      <c r="H4054" s="612"/>
      <c r="I4054" s="598"/>
      <c r="J4054" s="598"/>
      <c r="M4054" s="598"/>
      <c r="N4054" s="598"/>
      <c r="V4054" s="598"/>
      <c r="W4054" s="598"/>
    </row>
    <row r="4055" spans="6:23" x14ac:dyDescent="0.2">
      <c r="F4055" s="610"/>
      <c r="H4055" s="612"/>
      <c r="I4055" s="598"/>
      <c r="J4055" s="598"/>
      <c r="M4055" s="598"/>
      <c r="N4055" s="598"/>
      <c r="V4055" s="598"/>
      <c r="W4055" s="598"/>
    </row>
    <row r="4056" spans="6:23" x14ac:dyDescent="0.2">
      <c r="F4056" s="610"/>
      <c r="H4056" s="612"/>
      <c r="I4056" s="598"/>
      <c r="J4056" s="598"/>
      <c r="M4056" s="598"/>
      <c r="N4056" s="598"/>
      <c r="V4056" s="598"/>
      <c r="W4056" s="598"/>
    </row>
    <row r="4057" spans="6:23" x14ac:dyDescent="0.2">
      <c r="F4057" s="610"/>
      <c r="H4057" s="612"/>
      <c r="I4057" s="598"/>
      <c r="J4057" s="598"/>
      <c r="M4057" s="598"/>
      <c r="N4057" s="598"/>
      <c r="V4057" s="598"/>
      <c r="W4057" s="598"/>
    </row>
    <row r="4058" spans="6:23" x14ac:dyDescent="0.2">
      <c r="F4058" s="610"/>
      <c r="H4058" s="612"/>
      <c r="I4058" s="598"/>
      <c r="J4058" s="598"/>
      <c r="M4058" s="598"/>
      <c r="N4058" s="598"/>
      <c r="V4058" s="598"/>
      <c r="W4058" s="598"/>
    </row>
    <row r="4059" spans="6:23" x14ac:dyDescent="0.2">
      <c r="F4059" s="610"/>
      <c r="H4059" s="612"/>
      <c r="I4059" s="598"/>
      <c r="J4059" s="598"/>
      <c r="M4059" s="598"/>
      <c r="N4059" s="598"/>
      <c r="V4059" s="598"/>
      <c r="W4059" s="598"/>
    </row>
    <row r="4060" spans="6:23" x14ac:dyDescent="0.2">
      <c r="F4060" s="610"/>
      <c r="H4060" s="612"/>
      <c r="I4060" s="598"/>
      <c r="J4060" s="598"/>
      <c r="M4060" s="598"/>
      <c r="N4060" s="598"/>
      <c r="V4060" s="598"/>
      <c r="W4060" s="598"/>
    </row>
    <row r="4061" spans="6:23" x14ac:dyDescent="0.2">
      <c r="F4061" s="610"/>
      <c r="H4061" s="612"/>
      <c r="I4061" s="598"/>
      <c r="J4061" s="598"/>
      <c r="M4061" s="598"/>
      <c r="N4061" s="598"/>
      <c r="V4061" s="598"/>
      <c r="W4061" s="598"/>
    </row>
    <row r="4062" spans="6:23" x14ac:dyDescent="0.2">
      <c r="F4062" s="610"/>
      <c r="H4062" s="612"/>
      <c r="I4062" s="598"/>
      <c r="J4062" s="598"/>
      <c r="M4062" s="598"/>
      <c r="N4062" s="598"/>
      <c r="V4062" s="598"/>
      <c r="W4062" s="598"/>
    </row>
    <row r="4063" spans="6:23" x14ac:dyDescent="0.2">
      <c r="F4063" s="610"/>
      <c r="H4063" s="612"/>
      <c r="I4063" s="598"/>
      <c r="J4063" s="598"/>
      <c r="M4063" s="598"/>
      <c r="N4063" s="598"/>
      <c r="V4063" s="598"/>
      <c r="W4063" s="598"/>
    </row>
    <row r="4064" spans="6:23" x14ac:dyDescent="0.2">
      <c r="F4064" s="610"/>
      <c r="H4064" s="612"/>
      <c r="I4064" s="598"/>
      <c r="J4064" s="598"/>
      <c r="M4064" s="598"/>
      <c r="N4064" s="598"/>
      <c r="V4064" s="598"/>
      <c r="W4064" s="598"/>
    </row>
    <row r="4065" spans="6:23" x14ac:dyDescent="0.2">
      <c r="F4065" s="610"/>
      <c r="H4065" s="612"/>
      <c r="I4065" s="598"/>
      <c r="J4065" s="598"/>
      <c r="M4065" s="598"/>
      <c r="N4065" s="598"/>
      <c r="V4065" s="598"/>
      <c r="W4065" s="598"/>
    </row>
    <row r="4066" spans="6:23" x14ac:dyDescent="0.2">
      <c r="F4066" s="610"/>
      <c r="H4066" s="612"/>
      <c r="I4066" s="598"/>
      <c r="J4066" s="598"/>
      <c r="M4066" s="598"/>
      <c r="N4066" s="598"/>
      <c r="V4066" s="598"/>
      <c r="W4066" s="598"/>
    </row>
    <row r="4067" spans="6:23" x14ac:dyDescent="0.2">
      <c r="F4067" s="610"/>
      <c r="H4067" s="612"/>
      <c r="I4067" s="598"/>
      <c r="J4067" s="598"/>
      <c r="M4067" s="598"/>
      <c r="N4067" s="598"/>
      <c r="V4067" s="598"/>
      <c r="W4067" s="598"/>
    </row>
    <row r="4068" spans="6:23" x14ac:dyDescent="0.2">
      <c r="F4068" s="610"/>
      <c r="H4068" s="612"/>
      <c r="I4068" s="598"/>
      <c r="J4068" s="598"/>
      <c r="M4068" s="598"/>
      <c r="N4068" s="598"/>
      <c r="V4068" s="598"/>
      <c r="W4068" s="598"/>
    </row>
    <row r="4069" spans="6:23" x14ac:dyDescent="0.2">
      <c r="F4069" s="610"/>
      <c r="H4069" s="612"/>
      <c r="I4069" s="598"/>
      <c r="J4069" s="598"/>
      <c r="M4069" s="598"/>
      <c r="N4069" s="598"/>
      <c r="V4069" s="598"/>
      <c r="W4069" s="598"/>
    </row>
    <row r="4070" spans="6:23" x14ac:dyDescent="0.2">
      <c r="F4070" s="610"/>
      <c r="H4070" s="612"/>
      <c r="I4070" s="598"/>
      <c r="J4070" s="598"/>
      <c r="M4070" s="598"/>
      <c r="N4070" s="598"/>
      <c r="V4070" s="598"/>
      <c r="W4070" s="598"/>
    </row>
    <row r="4071" spans="6:23" x14ac:dyDescent="0.2">
      <c r="F4071" s="610"/>
      <c r="H4071" s="612"/>
      <c r="I4071" s="598"/>
      <c r="J4071" s="598"/>
      <c r="M4071" s="598"/>
      <c r="N4071" s="598"/>
      <c r="V4071" s="598"/>
      <c r="W4071" s="598"/>
    </row>
    <row r="4072" spans="6:23" x14ac:dyDescent="0.2">
      <c r="F4072" s="610"/>
      <c r="H4072" s="612"/>
      <c r="I4072" s="598"/>
      <c r="J4072" s="598"/>
      <c r="M4072" s="598"/>
      <c r="N4072" s="598"/>
      <c r="V4072" s="598"/>
      <c r="W4072" s="598"/>
    </row>
    <row r="4073" spans="6:23" x14ac:dyDescent="0.2">
      <c r="F4073" s="610"/>
      <c r="H4073" s="612"/>
      <c r="I4073" s="598"/>
      <c r="J4073" s="598"/>
      <c r="M4073" s="598"/>
      <c r="N4073" s="598"/>
      <c r="V4073" s="598"/>
      <c r="W4073" s="598"/>
    </row>
    <row r="4074" spans="6:23" x14ac:dyDescent="0.2">
      <c r="F4074" s="610"/>
      <c r="H4074" s="612"/>
      <c r="I4074" s="598"/>
      <c r="J4074" s="598"/>
      <c r="M4074" s="598"/>
      <c r="N4074" s="598"/>
      <c r="V4074" s="598"/>
      <c r="W4074" s="598"/>
    </row>
    <row r="4075" spans="6:23" x14ac:dyDescent="0.2">
      <c r="F4075" s="610"/>
      <c r="H4075" s="612"/>
      <c r="I4075" s="598"/>
      <c r="J4075" s="598"/>
      <c r="M4075" s="598"/>
      <c r="N4075" s="598"/>
      <c r="V4075" s="598"/>
      <c r="W4075" s="598"/>
    </row>
    <row r="4076" spans="6:23" x14ac:dyDescent="0.2">
      <c r="F4076" s="610"/>
      <c r="H4076" s="612"/>
      <c r="I4076" s="598"/>
      <c r="J4076" s="598"/>
      <c r="M4076" s="598"/>
      <c r="N4076" s="598"/>
      <c r="V4076" s="598"/>
      <c r="W4076" s="598"/>
    </row>
    <row r="4077" spans="6:23" x14ac:dyDescent="0.2">
      <c r="F4077" s="610"/>
      <c r="H4077" s="612"/>
      <c r="I4077" s="598"/>
      <c r="J4077" s="598"/>
      <c r="M4077" s="598"/>
      <c r="N4077" s="598"/>
      <c r="V4077" s="598"/>
      <c r="W4077" s="598"/>
    </row>
    <row r="4078" spans="6:23" x14ac:dyDescent="0.2">
      <c r="F4078" s="610"/>
      <c r="H4078" s="612"/>
      <c r="I4078" s="598"/>
      <c r="J4078" s="598"/>
      <c r="M4078" s="598"/>
      <c r="N4078" s="598"/>
      <c r="V4078" s="598"/>
      <c r="W4078" s="598"/>
    </row>
    <row r="4079" spans="6:23" x14ac:dyDescent="0.2">
      <c r="F4079" s="610"/>
      <c r="H4079" s="612"/>
      <c r="I4079" s="598"/>
      <c r="J4079" s="598"/>
      <c r="M4079" s="598"/>
      <c r="N4079" s="598"/>
      <c r="V4079" s="598"/>
      <c r="W4079" s="598"/>
    </row>
    <row r="4080" spans="6:23" x14ac:dyDescent="0.2">
      <c r="F4080" s="610"/>
      <c r="H4080" s="612"/>
      <c r="I4080" s="598"/>
      <c r="J4080" s="598"/>
      <c r="M4080" s="598"/>
      <c r="N4080" s="598"/>
      <c r="V4080" s="598"/>
      <c r="W4080" s="598"/>
    </row>
    <row r="4081" spans="6:23" x14ac:dyDescent="0.2">
      <c r="F4081" s="610"/>
      <c r="H4081" s="612"/>
      <c r="I4081" s="598"/>
      <c r="J4081" s="598"/>
      <c r="M4081" s="598"/>
      <c r="N4081" s="598"/>
      <c r="V4081" s="598"/>
      <c r="W4081" s="598"/>
    </row>
    <row r="4082" spans="6:23" x14ac:dyDescent="0.2">
      <c r="F4082" s="610"/>
      <c r="H4082" s="612"/>
      <c r="I4082" s="598"/>
      <c r="J4082" s="598"/>
      <c r="M4082" s="598"/>
      <c r="N4082" s="598"/>
      <c r="V4082" s="598"/>
      <c r="W4082" s="598"/>
    </row>
    <row r="4083" spans="6:23" x14ac:dyDescent="0.2">
      <c r="F4083" s="610"/>
      <c r="H4083" s="612"/>
      <c r="I4083" s="598"/>
      <c r="J4083" s="598"/>
      <c r="M4083" s="598"/>
      <c r="N4083" s="598"/>
      <c r="V4083" s="598"/>
      <c r="W4083" s="598"/>
    </row>
    <row r="4084" spans="6:23" x14ac:dyDescent="0.2">
      <c r="F4084" s="610"/>
      <c r="H4084" s="612"/>
      <c r="I4084" s="598"/>
      <c r="J4084" s="598"/>
      <c r="M4084" s="598"/>
      <c r="N4084" s="598"/>
      <c r="V4084" s="598"/>
      <c r="W4084" s="598"/>
    </row>
    <row r="4085" spans="6:23" x14ac:dyDescent="0.2">
      <c r="F4085" s="610"/>
      <c r="H4085" s="612"/>
      <c r="I4085" s="598"/>
      <c r="J4085" s="598"/>
      <c r="M4085" s="598"/>
      <c r="N4085" s="598"/>
      <c r="V4085" s="598"/>
      <c r="W4085" s="598"/>
    </row>
    <row r="4086" spans="6:23" x14ac:dyDescent="0.2">
      <c r="F4086" s="610"/>
      <c r="H4086" s="612"/>
      <c r="I4086" s="598"/>
      <c r="J4086" s="598"/>
      <c r="M4086" s="598"/>
      <c r="N4086" s="598"/>
      <c r="V4086" s="598"/>
      <c r="W4086" s="598"/>
    </row>
    <row r="4087" spans="6:23" x14ac:dyDescent="0.2">
      <c r="F4087" s="610"/>
      <c r="H4087" s="612"/>
      <c r="I4087" s="598"/>
      <c r="J4087" s="598"/>
      <c r="M4087" s="598"/>
      <c r="N4087" s="598"/>
      <c r="V4087" s="598"/>
      <c r="W4087" s="598"/>
    </row>
    <row r="4088" spans="6:23" x14ac:dyDescent="0.2">
      <c r="F4088" s="610"/>
      <c r="H4088" s="612"/>
      <c r="I4088" s="598"/>
      <c r="J4088" s="598"/>
      <c r="M4088" s="598"/>
      <c r="N4088" s="598"/>
      <c r="V4088" s="598"/>
      <c r="W4088" s="598"/>
    </row>
    <row r="4089" spans="6:23" x14ac:dyDescent="0.2">
      <c r="F4089" s="610"/>
      <c r="H4089" s="612"/>
      <c r="I4089" s="598"/>
      <c r="J4089" s="598"/>
      <c r="M4089" s="598"/>
      <c r="N4089" s="598"/>
      <c r="V4089" s="598"/>
      <c r="W4089" s="598"/>
    </row>
    <row r="4090" spans="6:23" x14ac:dyDescent="0.2">
      <c r="F4090" s="610"/>
      <c r="H4090" s="612"/>
      <c r="I4090" s="598"/>
      <c r="J4090" s="598"/>
      <c r="M4090" s="598"/>
      <c r="N4090" s="598"/>
      <c r="V4090" s="598"/>
      <c r="W4090" s="598"/>
    </row>
    <row r="4091" spans="6:23" x14ac:dyDescent="0.2">
      <c r="F4091" s="610"/>
      <c r="H4091" s="612"/>
      <c r="I4091" s="598"/>
      <c r="J4091" s="598"/>
      <c r="M4091" s="598"/>
      <c r="N4091" s="598"/>
      <c r="V4091" s="598"/>
      <c r="W4091" s="598"/>
    </row>
    <row r="4092" spans="6:23" x14ac:dyDescent="0.2">
      <c r="F4092" s="610"/>
      <c r="H4092" s="612"/>
      <c r="I4092" s="598"/>
      <c r="J4092" s="598"/>
      <c r="M4092" s="598"/>
      <c r="N4092" s="598"/>
      <c r="V4092" s="598"/>
      <c r="W4092" s="598"/>
    </row>
    <row r="4093" spans="6:23" x14ac:dyDescent="0.2">
      <c r="F4093" s="610"/>
      <c r="H4093" s="612"/>
      <c r="I4093" s="598"/>
      <c r="J4093" s="598"/>
      <c r="M4093" s="598"/>
      <c r="N4093" s="598"/>
      <c r="V4093" s="598"/>
      <c r="W4093" s="598"/>
    </row>
    <row r="4094" spans="6:23" x14ac:dyDescent="0.2">
      <c r="F4094" s="610"/>
      <c r="H4094" s="612"/>
      <c r="I4094" s="598"/>
      <c r="J4094" s="598"/>
      <c r="M4094" s="598"/>
      <c r="N4094" s="598"/>
      <c r="V4094" s="598"/>
      <c r="W4094" s="598"/>
    </row>
    <row r="4095" spans="6:23" x14ac:dyDescent="0.2">
      <c r="F4095" s="610"/>
      <c r="H4095" s="612"/>
      <c r="I4095" s="598"/>
      <c r="J4095" s="598"/>
      <c r="M4095" s="598"/>
      <c r="N4095" s="598"/>
      <c r="V4095" s="598"/>
      <c r="W4095" s="598"/>
    </row>
    <row r="4096" spans="6:23" x14ac:dyDescent="0.2">
      <c r="F4096" s="610"/>
      <c r="H4096" s="612"/>
      <c r="I4096" s="598"/>
      <c r="J4096" s="598"/>
      <c r="M4096" s="598"/>
      <c r="N4096" s="598"/>
      <c r="V4096" s="598"/>
      <c r="W4096" s="598"/>
    </row>
    <row r="4097" spans="6:23" x14ac:dyDescent="0.2">
      <c r="F4097" s="610"/>
      <c r="H4097" s="612"/>
      <c r="I4097" s="598"/>
      <c r="J4097" s="598"/>
      <c r="M4097" s="598"/>
      <c r="N4097" s="598"/>
      <c r="V4097" s="598"/>
      <c r="W4097" s="598"/>
    </row>
    <row r="4098" spans="6:23" x14ac:dyDescent="0.2">
      <c r="F4098" s="610"/>
      <c r="H4098" s="612"/>
      <c r="I4098" s="598"/>
      <c r="J4098" s="598"/>
      <c r="M4098" s="598"/>
      <c r="N4098" s="598"/>
      <c r="V4098" s="598"/>
      <c r="W4098" s="598"/>
    </row>
    <row r="4099" spans="6:23" x14ac:dyDescent="0.2">
      <c r="F4099" s="610"/>
      <c r="H4099" s="612"/>
      <c r="I4099" s="598"/>
      <c r="J4099" s="598"/>
      <c r="M4099" s="598"/>
      <c r="N4099" s="598"/>
      <c r="V4099" s="598"/>
      <c r="W4099" s="598"/>
    </row>
    <row r="4100" spans="6:23" x14ac:dyDescent="0.2">
      <c r="F4100" s="610"/>
      <c r="H4100" s="612"/>
      <c r="I4100" s="598"/>
      <c r="J4100" s="598"/>
      <c r="M4100" s="598"/>
      <c r="N4100" s="598"/>
      <c r="V4100" s="598"/>
      <c r="W4100" s="598"/>
    </row>
    <row r="4101" spans="6:23" x14ac:dyDescent="0.2">
      <c r="F4101" s="610"/>
      <c r="H4101" s="612"/>
      <c r="I4101" s="598"/>
      <c r="J4101" s="598"/>
      <c r="M4101" s="598"/>
      <c r="N4101" s="598"/>
      <c r="V4101" s="598"/>
      <c r="W4101" s="598"/>
    </row>
    <row r="4102" spans="6:23" x14ac:dyDescent="0.2">
      <c r="F4102" s="610"/>
      <c r="H4102" s="612"/>
      <c r="I4102" s="598"/>
      <c r="J4102" s="598"/>
      <c r="M4102" s="598"/>
      <c r="N4102" s="598"/>
      <c r="V4102" s="598"/>
      <c r="W4102" s="598"/>
    </row>
    <row r="4103" spans="6:23" x14ac:dyDescent="0.2">
      <c r="F4103" s="610"/>
      <c r="H4103" s="612"/>
      <c r="I4103" s="598"/>
      <c r="J4103" s="598"/>
      <c r="M4103" s="598"/>
      <c r="N4103" s="598"/>
      <c r="V4103" s="598"/>
      <c r="W4103" s="598"/>
    </row>
    <row r="4104" spans="6:23" x14ac:dyDescent="0.2">
      <c r="F4104" s="610"/>
      <c r="H4104" s="612"/>
      <c r="I4104" s="598"/>
      <c r="J4104" s="598"/>
      <c r="M4104" s="598"/>
      <c r="N4104" s="598"/>
      <c r="V4104" s="598"/>
      <c r="W4104" s="598"/>
    </row>
    <row r="4105" spans="6:23" x14ac:dyDescent="0.2">
      <c r="F4105" s="610"/>
      <c r="H4105" s="612"/>
      <c r="I4105" s="598"/>
      <c r="J4105" s="598"/>
      <c r="M4105" s="598"/>
      <c r="N4105" s="598"/>
      <c r="V4105" s="598"/>
      <c r="W4105" s="598"/>
    </row>
    <row r="4106" spans="6:23" x14ac:dyDescent="0.2">
      <c r="F4106" s="610"/>
      <c r="H4106" s="612"/>
      <c r="I4106" s="598"/>
      <c r="J4106" s="598"/>
      <c r="M4106" s="598"/>
      <c r="N4106" s="598"/>
      <c r="V4106" s="598"/>
      <c r="W4106" s="598"/>
    </row>
    <row r="4107" spans="6:23" x14ac:dyDescent="0.2">
      <c r="F4107" s="610"/>
      <c r="H4107" s="612"/>
      <c r="I4107" s="598"/>
      <c r="J4107" s="598"/>
      <c r="M4107" s="598"/>
      <c r="N4107" s="598"/>
      <c r="V4107" s="598"/>
      <c r="W4107" s="598"/>
    </row>
    <row r="4108" spans="6:23" x14ac:dyDescent="0.2">
      <c r="F4108" s="610"/>
      <c r="H4108" s="612"/>
      <c r="I4108" s="598"/>
      <c r="J4108" s="598"/>
      <c r="M4108" s="598"/>
      <c r="N4108" s="598"/>
      <c r="V4108" s="598"/>
      <c r="W4108" s="598"/>
    </row>
    <row r="4109" spans="6:23" x14ac:dyDescent="0.2">
      <c r="F4109" s="610"/>
      <c r="H4109" s="612"/>
      <c r="I4109" s="598"/>
      <c r="J4109" s="598"/>
      <c r="M4109" s="598"/>
      <c r="N4109" s="598"/>
      <c r="V4109" s="598"/>
      <c r="W4109" s="598"/>
    </row>
    <row r="4110" spans="6:23" x14ac:dyDescent="0.2">
      <c r="F4110" s="610"/>
      <c r="H4110" s="612"/>
      <c r="I4110" s="598"/>
      <c r="J4110" s="598"/>
      <c r="M4110" s="598"/>
      <c r="N4110" s="598"/>
      <c r="V4110" s="598"/>
      <c r="W4110" s="598"/>
    </row>
    <row r="4111" spans="6:23" x14ac:dyDescent="0.2">
      <c r="F4111" s="610"/>
      <c r="H4111" s="612"/>
      <c r="I4111" s="598"/>
      <c r="J4111" s="598"/>
      <c r="M4111" s="598"/>
      <c r="N4111" s="598"/>
      <c r="V4111" s="598"/>
      <c r="W4111" s="598"/>
    </row>
    <row r="4112" spans="6:23" x14ac:dyDescent="0.2">
      <c r="F4112" s="610"/>
      <c r="H4112" s="612"/>
      <c r="I4112" s="598"/>
      <c r="J4112" s="598"/>
      <c r="M4112" s="598"/>
      <c r="N4112" s="598"/>
      <c r="V4112" s="598"/>
      <c r="W4112" s="598"/>
    </row>
    <row r="4113" spans="6:23" x14ac:dyDescent="0.2">
      <c r="F4113" s="610"/>
      <c r="H4113" s="612"/>
      <c r="I4113" s="598"/>
      <c r="J4113" s="598"/>
      <c r="M4113" s="598"/>
      <c r="N4113" s="598"/>
      <c r="V4113" s="598"/>
      <c r="W4113" s="598"/>
    </row>
    <row r="4114" spans="6:23" x14ac:dyDescent="0.2">
      <c r="F4114" s="610"/>
      <c r="H4114" s="612"/>
      <c r="I4114" s="598"/>
      <c r="J4114" s="598"/>
      <c r="M4114" s="598"/>
      <c r="N4114" s="598"/>
      <c r="V4114" s="598"/>
      <c r="W4114" s="598"/>
    </row>
    <row r="4115" spans="6:23" x14ac:dyDescent="0.2">
      <c r="F4115" s="610"/>
      <c r="H4115" s="612"/>
      <c r="I4115" s="598"/>
      <c r="J4115" s="598"/>
      <c r="M4115" s="598"/>
      <c r="N4115" s="598"/>
      <c r="V4115" s="598"/>
      <c r="W4115" s="598"/>
    </row>
    <row r="4116" spans="6:23" x14ac:dyDescent="0.2">
      <c r="F4116" s="610"/>
      <c r="H4116" s="612"/>
      <c r="I4116" s="598"/>
      <c r="J4116" s="598"/>
      <c r="M4116" s="598"/>
      <c r="N4116" s="598"/>
      <c r="V4116" s="598"/>
      <c r="W4116" s="598"/>
    </row>
    <row r="4117" spans="6:23" x14ac:dyDescent="0.2">
      <c r="F4117" s="610"/>
      <c r="H4117" s="612"/>
      <c r="I4117" s="598"/>
      <c r="J4117" s="598"/>
      <c r="M4117" s="598"/>
      <c r="N4117" s="598"/>
      <c r="V4117" s="598"/>
      <c r="W4117" s="598"/>
    </row>
    <row r="4118" spans="6:23" x14ac:dyDescent="0.2">
      <c r="F4118" s="610"/>
      <c r="H4118" s="612"/>
      <c r="I4118" s="598"/>
      <c r="J4118" s="598"/>
      <c r="M4118" s="598"/>
      <c r="N4118" s="598"/>
      <c r="V4118" s="598"/>
      <c r="W4118" s="598"/>
    </row>
    <row r="4119" spans="6:23" x14ac:dyDescent="0.2">
      <c r="F4119" s="610"/>
      <c r="H4119" s="612"/>
      <c r="I4119" s="598"/>
      <c r="J4119" s="598"/>
      <c r="M4119" s="598"/>
      <c r="N4119" s="598"/>
      <c r="V4119" s="598"/>
      <c r="W4119" s="598"/>
    </row>
    <row r="4120" spans="6:23" x14ac:dyDescent="0.2">
      <c r="F4120" s="610"/>
      <c r="H4120" s="612"/>
      <c r="I4120" s="598"/>
      <c r="J4120" s="598"/>
      <c r="M4120" s="598"/>
      <c r="N4120" s="598"/>
      <c r="V4120" s="598"/>
      <c r="W4120" s="598"/>
    </row>
    <row r="4121" spans="6:23" x14ac:dyDescent="0.2">
      <c r="F4121" s="610"/>
      <c r="H4121" s="612"/>
      <c r="I4121" s="598"/>
      <c r="J4121" s="598"/>
      <c r="M4121" s="598"/>
      <c r="N4121" s="598"/>
      <c r="V4121" s="598"/>
      <c r="W4121" s="598"/>
    </row>
    <row r="4122" spans="6:23" x14ac:dyDescent="0.2">
      <c r="F4122" s="610"/>
      <c r="H4122" s="612"/>
      <c r="I4122" s="598"/>
      <c r="J4122" s="598"/>
      <c r="M4122" s="598"/>
      <c r="N4122" s="598"/>
      <c r="V4122" s="598"/>
      <c r="W4122" s="598"/>
    </row>
    <row r="4123" spans="6:23" x14ac:dyDescent="0.2">
      <c r="F4123" s="610"/>
      <c r="H4123" s="612"/>
      <c r="I4123" s="598"/>
      <c r="J4123" s="598"/>
      <c r="M4123" s="598"/>
      <c r="N4123" s="598"/>
      <c r="V4123" s="598"/>
      <c r="W4123" s="598"/>
    </row>
    <row r="4124" spans="6:23" x14ac:dyDescent="0.2">
      <c r="F4124" s="610"/>
      <c r="H4124" s="612"/>
      <c r="I4124" s="598"/>
      <c r="J4124" s="598"/>
      <c r="M4124" s="598"/>
      <c r="N4124" s="598"/>
      <c r="V4124" s="598"/>
      <c r="W4124" s="598"/>
    </row>
    <row r="4125" spans="6:23" x14ac:dyDescent="0.2">
      <c r="F4125" s="610"/>
      <c r="H4125" s="612"/>
      <c r="I4125" s="598"/>
      <c r="J4125" s="598"/>
      <c r="M4125" s="598"/>
      <c r="N4125" s="598"/>
      <c r="V4125" s="598"/>
      <c r="W4125" s="598"/>
    </row>
    <row r="4126" spans="6:23" x14ac:dyDescent="0.2">
      <c r="F4126" s="610"/>
      <c r="H4126" s="612"/>
      <c r="I4126" s="598"/>
      <c r="J4126" s="598"/>
      <c r="M4126" s="598"/>
      <c r="N4126" s="598"/>
      <c r="V4126" s="598"/>
      <c r="W4126" s="598"/>
    </row>
    <row r="4127" spans="6:23" x14ac:dyDescent="0.2">
      <c r="F4127" s="610"/>
      <c r="H4127" s="612"/>
      <c r="I4127" s="598"/>
      <c r="J4127" s="598"/>
      <c r="M4127" s="598"/>
      <c r="N4127" s="598"/>
      <c r="V4127" s="598"/>
      <c r="W4127" s="598"/>
    </row>
    <row r="4128" spans="6:23" x14ac:dyDescent="0.2">
      <c r="F4128" s="610"/>
      <c r="H4128" s="612"/>
      <c r="I4128" s="598"/>
      <c r="J4128" s="598"/>
      <c r="M4128" s="598"/>
      <c r="N4128" s="598"/>
      <c r="V4128" s="598"/>
      <c r="W4128" s="598"/>
    </row>
    <row r="4129" spans="6:23" x14ac:dyDescent="0.2">
      <c r="F4129" s="610"/>
      <c r="H4129" s="612"/>
      <c r="I4129" s="598"/>
      <c r="J4129" s="598"/>
      <c r="M4129" s="598"/>
      <c r="N4129" s="598"/>
      <c r="V4129" s="598"/>
      <c r="W4129" s="598"/>
    </row>
    <row r="4130" spans="6:23" x14ac:dyDescent="0.2">
      <c r="F4130" s="610"/>
      <c r="H4130" s="612"/>
      <c r="I4130" s="598"/>
      <c r="J4130" s="598"/>
      <c r="M4130" s="598"/>
      <c r="N4130" s="598"/>
      <c r="V4130" s="598"/>
      <c r="W4130" s="598"/>
    </row>
    <row r="4131" spans="6:23" x14ac:dyDescent="0.2">
      <c r="F4131" s="610"/>
      <c r="H4131" s="612"/>
      <c r="I4131" s="598"/>
      <c r="J4131" s="598"/>
      <c r="M4131" s="598"/>
      <c r="N4131" s="598"/>
      <c r="V4131" s="598"/>
      <c r="W4131" s="598"/>
    </row>
    <row r="4132" spans="6:23" x14ac:dyDescent="0.2">
      <c r="F4132" s="610"/>
      <c r="H4132" s="612"/>
      <c r="I4132" s="598"/>
      <c r="J4132" s="598"/>
      <c r="M4132" s="598"/>
      <c r="N4132" s="598"/>
      <c r="V4132" s="598"/>
      <c r="W4132" s="598"/>
    </row>
    <row r="4133" spans="6:23" x14ac:dyDescent="0.2">
      <c r="F4133" s="610"/>
      <c r="H4133" s="612"/>
      <c r="I4133" s="598"/>
      <c r="J4133" s="598"/>
      <c r="M4133" s="598"/>
      <c r="N4133" s="598"/>
      <c r="V4133" s="598"/>
      <c r="W4133" s="598"/>
    </row>
    <row r="4134" spans="6:23" x14ac:dyDescent="0.2">
      <c r="F4134" s="610"/>
      <c r="H4134" s="612"/>
      <c r="I4134" s="598"/>
      <c r="J4134" s="598"/>
      <c r="M4134" s="598"/>
      <c r="N4134" s="598"/>
      <c r="V4134" s="598"/>
      <c r="W4134" s="598"/>
    </row>
    <row r="4135" spans="6:23" x14ac:dyDescent="0.2">
      <c r="F4135" s="610"/>
      <c r="H4135" s="612"/>
      <c r="I4135" s="598"/>
      <c r="J4135" s="598"/>
      <c r="M4135" s="598"/>
      <c r="N4135" s="598"/>
      <c r="V4135" s="598"/>
      <c r="W4135" s="598"/>
    </row>
    <row r="4136" spans="6:23" x14ac:dyDescent="0.2">
      <c r="F4136" s="610"/>
      <c r="H4136" s="612"/>
      <c r="I4136" s="598"/>
      <c r="J4136" s="598"/>
      <c r="M4136" s="598"/>
      <c r="N4136" s="598"/>
      <c r="V4136" s="598"/>
      <c r="W4136" s="598"/>
    </row>
    <row r="4137" spans="6:23" x14ac:dyDescent="0.2">
      <c r="F4137" s="610"/>
      <c r="H4137" s="612"/>
      <c r="I4137" s="598"/>
      <c r="J4137" s="598"/>
      <c r="M4137" s="598"/>
      <c r="N4137" s="598"/>
      <c r="V4137" s="598"/>
      <c r="W4137" s="598"/>
    </row>
    <row r="4138" spans="6:23" x14ac:dyDescent="0.2">
      <c r="F4138" s="610"/>
      <c r="H4138" s="612"/>
      <c r="I4138" s="598"/>
      <c r="J4138" s="598"/>
      <c r="M4138" s="598"/>
      <c r="N4138" s="598"/>
      <c r="V4138" s="598"/>
      <c r="W4138" s="598"/>
    </row>
    <row r="4139" spans="6:23" x14ac:dyDescent="0.2">
      <c r="F4139" s="610"/>
      <c r="H4139" s="612"/>
      <c r="I4139" s="598"/>
      <c r="J4139" s="598"/>
      <c r="M4139" s="598"/>
      <c r="N4139" s="598"/>
      <c r="V4139" s="598"/>
      <c r="W4139" s="598"/>
    </row>
    <row r="4140" spans="6:23" x14ac:dyDescent="0.2">
      <c r="F4140" s="610"/>
      <c r="H4140" s="612"/>
      <c r="I4140" s="598"/>
      <c r="J4140" s="598"/>
      <c r="M4140" s="598"/>
      <c r="N4140" s="598"/>
      <c r="V4140" s="598"/>
      <c r="W4140" s="598"/>
    </row>
    <row r="4141" spans="6:23" x14ac:dyDescent="0.2">
      <c r="F4141" s="610"/>
      <c r="H4141" s="612"/>
      <c r="I4141" s="598"/>
      <c r="J4141" s="598"/>
      <c r="M4141" s="598"/>
      <c r="N4141" s="598"/>
      <c r="V4141" s="598"/>
      <c r="W4141" s="598"/>
    </row>
    <row r="4142" spans="6:23" x14ac:dyDescent="0.2">
      <c r="F4142" s="610"/>
      <c r="H4142" s="612"/>
      <c r="I4142" s="598"/>
      <c r="J4142" s="598"/>
      <c r="M4142" s="598"/>
      <c r="N4142" s="598"/>
      <c r="V4142" s="598"/>
      <c r="W4142" s="598"/>
    </row>
    <row r="4143" spans="6:23" x14ac:dyDescent="0.2">
      <c r="F4143" s="610"/>
      <c r="H4143" s="612"/>
      <c r="I4143" s="598"/>
      <c r="J4143" s="598"/>
      <c r="M4143" s="598"/>
      <c r="N4143" s="598"/>
      <c r="V4143" s="598"/>
      <c r="W4143" s="598"/>
    </row>
    <row r="4144" spans="6:23" x14ac:dyDescent="0.2">
      <c r="F4144" s="610"/>
      <c r="H4144" s="612"/>
      <c r="I4144" s="598"/>
      <c r="J4144" s="598"/>
      <c r="M4144" s="598"/>
      <c r="N4144" s="598"/>
      <c r="V4144" s="598"/>
      <c r="W4144" s="598"/>
    </row>
    <row r="4145" spans="6:23" x14ac:dyDescent="0.2">
      <c r="F4145" s="610"/>
      <c r="H4145" s="612"/>
      <c r="I4145" s="598"/>
      <c r="J4145" s="598"/>
      <c r="M4145" s="598"/>
      <c r="N4145" s="598"/>
      <c r="V4145" s="598"/>
      <c r="W4145" s="598"/>
    </row>
    <row r="4146" spans="6:23" x14ac:dyDescent="0.2">
      <c r="F4146" s="610"/>
      <c r="H4146" s="612"/>
      <c r="I4146" s="598"/>
      <c r="J4146" s="598"/>
      <c r="M4146" s="598"/>
      <c r="N4146" s="598"/>
      <c r="V4146" s="598"/>
      <c r="W4146" s="598"/>
    </row>
    <row r="4147" spans="6:23" x14ac:dyDescent="0.2">
      <c r="F4147" s="610"/>
      <c r="H4147" s="612"/>
      <c r="I4147" s="598"/>
      <c r="J4147" s="598"/>
      <c r="M4147" s="598"/>
      <c r="N4147" s="598"/>
      <c r="V4147" s="598"/>
      <c r="W4147" s="598"/>
    </row>
    <row r="4148" spans="6:23" x14ac:dyDescent="0.2">
      <c r="F4148" s="610"/>
      <c r="H4148" s="612"/>
      <c r="I4148" s="598"/>
      <c r="J4148" s="598"/>
      <c r="M4148" s="598"/>
      <c r="N4148" s="598"/>
      <c r="V4148" s="598"/>
      <c r="W4148" s="598"/>
    </row>
    <row r="4149" spans="6:23" x14ac:dyDescent="0.2">
      <c r="F4149" s="610"/>
      <c r="H4149" s="612"/>
      <c r="I4149" s="598"/>
      <c r="J4149" s="598"/>
      <c r="M4149" s="598"/>
      <c r="N4149" s="598"/>
      <c r="V4149" s="598"/>
      <c r="W4149" s="598"/>
    </row>
    <row r="4150" spans="6:23" x14ac:dyDescent="0.2">
      <c r="F4150" s="610"/>
      <c r="H4150" s="612"/>
      <c r="I4150" s="598"/>
      <c r="J4150" s="598"/>
      <c r="M4150" s="598"/>
      <c r="N4150" s="598"/>
      <c r="V4150" s="598"/>
      <c r="W4150" s="598"/>
    </row>
    <row r="4151" spans="6:23" x14ac:dyDescent="0.2">
      <c r="F4151" s="610"/>
      <c r="H4151" s="612"/>
      <c r="I4151" s="598"/>
      <c r="J4151" s="598"/>
      <c r="M4151" s="598"/>
      <c r="N4151" s="598"/>
      <c r="V4151" s="598"/>
      <c r="W4151" s="598"/>
    </row>
    <row r="4152" spans="6:23" x14ac:dyDescent="0.2">
      <c r="F4152" s="610"/>
      <c r="H4152" s="612"/>
      <c r="I4152" s="598"/>
      <c r="J4152" s="598"/>
      <c r="M4152" s="598"/>
      <c r="N4152" s="598"/>
      <c r="V4152" s="598"/>
      <c r="W4152" s="598"/>
    </row>
    <row r="4153" spans="6:23" x14ac:dyDescent="0.2">
      <c r="F4153" s="610"/>
      <c r="H4153" s="612"/>
      <c r="I4153" s="598"/>
      <c r="J4153" s="598"/>
      <c r="M4153" s="598"/>
      <c r="N4153" s="598"/>
      <c r="V4153" s="598"/>
      <c r="W4153" s="598"/>
    </row>
    <row r="4154" spans="6:23" x14ac:dyDescent="0.2">
      <c r="F4154" s="610"/>
      <c r="H4154" s="612"/>
      <c r="I4154" s="598"/>
      <c r="J4154" s="598"/>
      <c r="M4154" s="598"/>
      <c r="N4154" s="598"/>
      <c r="V4154" s="598"/>
      <c r="W4154" s="598"/>
    </row>
    <row r="4155" spans="6:23" x14ac:dyDescent="0.2">
      <c r="F4155" s="610"/>
      <c r="H4155" s="612"/>
      <c r="I4155" s="598"/>
      <c r="J4155" s="598"/>
      <c r="M4155" s="598"/>
      <c r="N4155" s="598"/>
      <c r="V4155" s="598"/>
      <c r="W4155" s="598"/>
    </row>
    <row r="4156" spans="6:23" x14ac:dyDescent="0.2">
      <c r="F4156" s="610"/>
      <c r="H4156" s="612"/>
      <c r="I4156" s="598"/>
      <c r="J4156" s="598"/>
      <c r="M4156" s="598"/>
      <c r="N4156" s="598"/>
      <c r="V4156" s="598"/>
      <c r="W4156" s="598"/>
    </row>
    <row r="4157" spans="6:23" x14ac:dyDescent="0.2">
      <c r="F4157" s="610"/>
      <c r="H4157" s="612"/>
      <c r="I4157" s="598"/>
      <c r="J4157" s="598"/>
      <c r="M4157" s="598"/>
      <c r="N4157" s="598"/>
      <c r="V4157" s="598"/>
      <c r="W4157" s="598"/>
    </row>
    <row r="4158" spans="6:23" x14ac:dyDescent="0.2">
      <c r="F4158" s="610"/>
      <c r="H4158" s="612"/>
      <c r="I4158" s="598"/>
      <c r="J4158" s="598"/>
      <c r="M4158" s="598"/>
      <c r="N4158" s="598"/>
      <c r="V4158" s="598"/>
      <c r="W4158" s="598"/>
    </row>
    <row r="4159" spans="6:23" x14ac:dyDescent="0.2">
      <c r="F4159" s="610"/>
      <c r="H4159" s="612"/>
      <c r="I4159" s="598"/>
      <c r="J4159" s="598"/>
      <c r="M4159" s="598"/>
      <c r="N4159" s="598"/>
      <c r="V4159" s="598"/>
      <c r="W4159" s="598"/>
    </row>
    <row r="4160" spans="6:23" x14ac:dyDescent="0.2">
      <c r="F4160" s="610"/>
      <c r="H4160" s="612"/>
      <c r="I4160" s="598"/>
      <c r="J4160" s="598"/>
      <c r="M4160" s="598"/>
      <c r="N4160" s="598"/>
      <c r="V4160" s="598"/>
      <c r="W4160" s="598"/>
    </row>
    <row r="4161" spans="6:23" x14ac:dyDescent="0.2">
      <c r="F4161" s="610"/>
      <c r="H4161" s="612"/>
      <c r="I4161" s="598"/>
      <c r="J4161" s="598"/>
      <c r="M4161" s="598"/>
      <c r="N4161" s="598"/>
      <c r="V4161" s="598"/>
      <c r="W4161" s="598"/>
    </row>
    <row r="4162" spans="6:23" x14ac:dyDescent="0.2">
      <c r="F4162" s="610"/>
      <c r="H4162" s="612"/>
      <c r="I4162" s="598"/>
      <c r="J4162" s="598"/>
      <c r="M4162" s="598"/>
      <c r="N4162" s="598"/>
      <c r="V4162" s="598"/>
      <c r="W4162" s="598"/>
    </row>
    <row r="4163" spans="6:23" x14ac:dyDescent="0.2">
      <c r="F4163" s="610"/>
      <c r="H4163" s="612"/>
      <c r="I4163" s="598"/>
      <c r="J4163" s="598"/>
      <c r="M4163" s="598"/>
      <c r="N4163" s="598"/>
      <c r="V4163" s="598"/>
      <c r="W4163" s="598"/>
    </row>
    <row r="4164" spans="6:23" x14ac:dyDescent="0.2">
      <c r="F4164" s="610"/>
      <c r="H4164" s="612"/>
      <c r="I4164" s="598"/>
      <c r="J4164" s="598"/>
      <c r="M4164" s="598"/>
      <c r="N4164" s="598"/>
      <c r="V4164" s="598"/>
      <c r="W4164" s="598"/>
    </row>
    <row r="4165" spans="6:23" x14ac:dyDescent="0.2">
      <c r="F4165" s="610"/>
      <c r="H4165" s="612"/>
      <c r="I4165" s="598"/>
      <c r="J4165" s="598"/>
      <c r="M4165" s="598"/>
      <c r="N4165" s="598"/>
      <c r="V4165" s="598"/>
      <c r="W4165" s="598"/>
    </row>
    <row r="4166" spans="6:23" x14ac:dyDescent="0.2">
      <c r="F4166" s="610"/>
      <c r="H4166" s="612"/>
      <c r="I4166" s="598"/>
      <c r="J4166" s="598"/>
      <c r="M4166" s="598"/>
      <c r="N4166" s="598"/>
      <c r="V4166" s="598"/>
      <c r="W4166" s="598"/>
    </row>
    <row r="4167" spans="6:23" x14ac:dyDescent="0.2">
      <c r="F4167" s="610"/>
      <c r="H4167" s="612"/>
      <c r="I4167" s="598"/>
      <c r="J4167" s="598"/>
      <c r="M4167" s="598"/>
      <c r="N4167" s="598"/>
      <c r="V4167" s="598"/>
      <c r="W4167" s="598"/>
    </row>
    <row r="4168" spans="6:23" x14ac:dyDescent="0.2">
      <c r="F4168" s="610"/>
      <c r="H4168" s="612"/>
      <c r="I4168" s="598"/>
      <c r="J4168" s="598"/>
      <c r="M4168" s="598"/>
      <c r="N4168" s="598"/>
      <c r="V4168" s="598"/>
      <c r="W4168" s="598"/>
    </row>
    <row r="4169" spans="6:23" x14ac:dyDescent="0.2">
      <c r="F4169" s="610"/>
      <c r="H4169" s="612"/>
      <c r="I4169" s="598"/>
      <c r="J4169" s="598"/>
      <c r="M4169" s="598"/>
      <c r="N4169" s="598"/>
      <c r="V4169" s="598"/>
      <c r="W4169" s="598"/>
    </row>
    <row r="4170" spans="6:23" x14ac:dyDescent="0.2">
      <c r="F4170" s="610"/>
      <c r="H4170" s="612"/>
      <c r="I4170" s="598"/>
      <c r="J4170" s="598"/>
      <c r="M4170" s="598"/>
      <c r="N4170" s="598"/>
      <c r="V4170" s="598"/>
      <c r="W4170" s="598"/>
    </row>
    <row r="4171" spans="6:23" x14ac:dyDescent="0.2">
      <c r="F4171" s="610"/>
      <c r="H4171" s="612"/>
      <c r="I4171" s="598"/>
      <c r="J4171" s="598"/>
      <c r="M4171" s="598"/>
      <c r="N4171" s="598"/>
      <c r="V4171" s="598"/>
      <c r="W4171" s="598"/>
    </row>
    <row r="4172" spans="6:23" x14ac:dyDescent="0.2">
      <c r="F4172" s="610"/>
      <c r="H4172" s="612"/>
      <c r="I4172" s="598"/>
      <c r="J4172" s="598"/>
      <c r="M4172" s="598"/>
      <c r="N4172" s="598"/>
      <c r="V4172" s="598"/>
      <c r="W4172" s="598"/>
    </row>
    <row r="4173" spans="6:23" x14ac:dyDescent="0.2">
      <c r="F4173" s="610"/>
      <c r="H4173" s="612"/>
      <c r="I4173" s="598"/>
      <c r="J4173" s="598"/>
      <c r="M4173" s="598"/>
      <c r="N4173" s="598"/>
      <c r="V4173" s="598"/>
      <c r="W4173" s="598"/>
    </row>
    <row r="4174" spans="6:23" x14ac:dyDescent="0.2">
      <c r="F4174" s="610"/>
      <c r="H4174" s="612"/>
      <c r="I4174" s="598"/>
      <c r="J4174" s="598"/>
      <c r="M4174" s="598"/>
      <c r="N4174" s="598"/>
      <c r="V4174" s="598"/>
      <c r="W4174" s="598"/>
    </row>
    <row r="4175" spans="6:23" x14ac:dyDescent="0.2">
      <c r="F4175" s="610"/>
      <c r="H4175" s="612"/>
      <c r="I4175" s="598"/>
      <c r="J4175" s="598"/>
      <c r="M4175" s="598"/>
      <c r="N4175" s="598"/>
      <c r="V4175" s="598"/>
      <c r="W4175" s="598"/>
    </row>
    <row r="4176" spans="6:23" x14ac:dyDescent="0.2">
      <c r="F4176" s="610"/>
      <c r="H4176" s="612"/>
      <c r="I4176" s="598"/>
      <c r="J4176" s="598"/>
      <c r="M4176" s="598"/>
      <c r="N4176" s="598"/>
      <c r="V4176" s="598"/>
      <c r="W4176" s="598"/>
    </row>
    <row r="4177" spans="6:23" x14ac:dyDescent="0.2">
      <c r="F4177" s="610"/>
      <c r="H4177" s="612"/>
      <c r="I4177" s="598"/>
      <c r="J4177" s="598"/>
      <c r="M4177" s="598"/>
      <c r="N4177" s="598"/>
      <c r="V4177" s="598"/>
      <c r="W4177" s="598"/>
    </row>
    <row r="4178" spans="6:23" x14ac:dyDescent="0.2">
      <c r="F4178" s="610"/>
      <c r="H4178" s="612"/>
      <c r="I4178" s="598"/>
      <c r="J4178" s="598"/>
      <c r="M4178" s="598"/>
      <c r="N4178" s="598"/>
      <c r="V4178" s="598"/>
      <c r="W4178" s="598"/>
    </row>
    <row r="4179" spans="6:23" x14ac:dyDescent="0.2">
      <c r="F4179" s="610"/>
      <c r="H4179" s="612"/>
      <c r="I4179" s="598"/>
      <c r="J4179" s="598"/>
      <c r="M4179" s="598"/>
      <c r="N4179" s="598"/>
      <c r="V4179" s="598"/>
      <c r="W4179" s="598"/>
    </row>
    <row r="4180" spans="6:23" x14ac:dyDescent="0.2">
      <c r="F4180" s="610"/>
      <c r="H4180" s="612"/>
      <c r="I4180" s="598"/>
      <c r="J4180" s="598"/>
      <c r="M4180" s="598"/>
      <c r="N4180" s="598"/>
      <c r="V4180" s="598"/>
      <c r="W4180" s="598"/>
    </row>
    <row r="4181" spans="6:23" x14ac:dyDescent="0.2">
      <c r="F4181" s="610"/>
      <c r="H4181" s="612"/>
      <c r="I4181" s="598"/>
      <c r="J4181" s="598"/>
      <c r="M4181" s="598"/>
      <c r="N4181" s="598"/>
      <c r="V4181" s="598"/>
      <c r="W4181" s="598"/>
    </row>
    <row r="4182" spans="6:23" x14ac:dyDescent="0.2">
      <c r="F4182" s="610"/>
      <c r="H4182" s="612"/>
      <c r="I4182" s="598"/>
      <c r="J4182" s="598"/>
      <c r="M4182" s="598"/>
      <c r="N4182" s="598"/>
      <c r="V4182" s="598"/>
      <c r="W4182" s="598"/>
    </row>
    <row r="4183" spans="6:23" x14ac:dyDescent="0.2">
      <c r="F4183" s="610"/>
      <c r="H4183" s="612"/>
      <c r="I4183" s="598"/>
      <c r="J4183" s="598"/>
      <c r="M4183" s="598"/>
      <c r="N4183" s="598"/>
      <c r="V4183" s="598"/>
      <c r="W4183" s="598"/>
    </row>
    <row r="4184" spans="6:23" x14ac:dyDescent="0.2">
      <c r="F4184" s="610"/>
      <c r="H4184" s="612"/>
      <c r="I4184" s="598"/>
      <c r="J4184" s="598"/>
      <c r="M4184" s="598"/>
      <c r="N4184" s="598"/>
      <c r="V4184" s="598"/>
      <c r="W4184" s="598"/>
    </row>
    <row r="4185" spans="6:23" x14ac:dyDescent="0.2">
      <c r="F4185" s="610"/>
      <c r="H4185" s="612"/>
      <c r="I4185" s="598"/>
      <c r="J4185" s="598"/>
      <c r="M4185" s="598"/>
      <c r="N4185" s="598"/>
      <c r="V4185" s="598"/>
      <c r="W4185" s="598"/>
    </row>
    <row r="4186" spans="6:23" x14ac:dyDescent="0.2">
      <c r="F4186" s="610"/>
      <c r="H4186" s="612"/>
      <c r="I4186" s="598"/>
      <c r="J4186" s="598"/>
      <c r="M4186" s="598"/>
      <c r="N4186" s="598"/>
      <c r="V4186" s="598"/>
      <c r="W4186" s="598"/>
    </row>
    <row r="4187" spans="6:23" x14ac:dyDescent="0.2">
      <c r="F4187" s="610"/>
      <c r="H4187" s="612"/>
      <c r="I4187" s="598"/>
      <c r="J4187" s="598"/>
      <c r="M4187" s="598"/>
      <c r="N4187" s="598"/>
      <c r="V4187" s="598"/>
      <c r="W4187" s="598"/>
    </row>
    <row r="4188" spans="6:23" x14ac:dyDescent="0.2">
      <c r="F4188" s="610"/>
      <c r="H4188" s="612"/>
      <c r="I4188" s="598"/>
      <c r="J4188" s="598"/>
      <c r="M4188" s="598"/>
      <c r="N4188" s="598"/>
      <c r="V4188" s="598"/>
      <c r="W4188" s="598"/>
    </row>
    <row r="4189" spans="6:23" x14ac:dyDescent="0.2">
      <c r="F4189" s="610"/>
      <c r="H4189" s="612"/>
      <c r="I4189" s="598"/>
      <c r="J4189" s="598"/>
      <c r="M4189" s="598"/>
      <c r="N4189" s="598"/>
      <c r="V4189" s="598"/>
      <c r="W4189" s="598"/>
    </row>
    <row r="4190" spans="6:23" x14ac:dyDescent="0.2">
      <c r="F4190" s="610"/>
      <c r="H4190" s="612"/>
      <c r="I4190" s="598"/>
      <c r="J4190" s="598"/>
      <c r="M4190" s="598"/>
      <c r="N4190" s="598"/>
      <c r="V4190" s="598"/>
      <c r="W4190" s="598"/>
    </row>
    <row r="4191" spans="6:23" x14ac:dyDescent="0.2">
      <c r="F4191" s="610"/>
      <c r="H4191" s="612"/>
      <c r="I4191" s="598"/>
      <c r="J4191" s="598"/>
      <c r="M4191" s="598"/>
      <c r="N4191" s="598"/>
      <c r="V4191" s="598"/>
      <c r="W4191" s="598"/>
    </row>
    <row r="4192" spans="6:23" x14ac:dyDescent="0.2">
      <c r="F4192" s="610"/>
      <c r="H4192" s="612"/>
      <c r="I4192" s="598"/>
      <c r="J4192" s="598"/>
      <c r="M4192" s="598"/>
      <c r="N4192" s="598"/>
      <c r="V4192" s="598"/>
      <c r="W4192" s="598"/>
    </row>
    <row r="4193" spans="6:23" x14ac:dyDescent="0.2">
      <c r="F4193" s="610"/>
      <c r="H4193" s="612"/>
      <c r="I4193" s="598"/>
      <c r="J4193" s="598"/>
      <c r="M4193" s="598"/>
      <c r="N4193" s="598"/>
      <c r="V4193" s="598"/>
      <c r="W4193" s="598"/>
    </row>
    <row r="4194" spans="6:23" x14ac:dyDescent="0.2">
      <c r="F4194" s="610"/>
      <c r="H4194" s="612"/>
      <c r="I4194" s="598"/>
      <c r="J4194" s="598"/>
      <c r="M4194" s="598"/>
      <c r="N4194" s="598"/>
      <c r="V4194" s="598"/>
      <c r="W4194" s="598"/>
    </row>
    <row r="4195" spans="6:23" x14ac:dyDescent="0.2">
      <c r="F4195" s="610"/>
      <c r="H4195" s="612"/>
      <c r="I4195" s="598"/>
      <c r="J4195" s="598"/>
      <c r="M4195" s="598"/>
      <c r="N4195" s="598"/>
      <c r="V4195" s="598"/>
      <c r="W4195" s="598"/>
    </row>
    <row r="4196" spans="6:23" x14ac:dyDescent="0.2">
      <c r="F4196" s="610"/>
      <c r="H4196" s="612"/>
      <c r="I4196" s="598"/>
      <c r="J4196" s="598"/>
      <c r="M4196" s="598"/>
      <c r="N4196" s="598"/>
      <c r="V4196" s="598"/>
      <c r="W4196" s="598"/>
    </row>
    <row r="4197" spans="6:23" x14ac:dyDescent="0.2">
      <c r="F4197" s="610"/>
      <c r="H4197" s="612"/>
      <c r="I4197" s="598"/>
      <c r="J4197" s="598"/>
      <c r="M4197" s="598"/>
      <c r="N4197" s="598"/>
      <c r="V4197" s="598"/>
      <c r="W4197" s="598"/>
    </row>
    <row r="4198" spans="6:23" x14ac:dyDescent="0.2">
      <c r="F4198" s="610"/>
      <c r="H4198" s="612"/>
      <c r="I4198" s="598"/>
      <c r="J4198" s="598"/>
      <c r="M4198" s="598"/>
      <c r="N4198" s="598"/>
      <c r="V4198" s="598"/>
      <c r="W4198" s="598"/>
    </row>
    <row r="4199" spans="6:23" x14ac:dyDescent="0.2">
      <c r="F4199" s="610"/>
      <c r="H4199" s="612"/>
      <c r="I4199" s="598"/>
      <c r="J4199" s="598"/>
      <c r="M4199" s="598"/>
      <c r="N4199" s="598"/>
      <c r="V4199" s="598"/>
      <c r="W4199" s="598"/>
    </row>
    <row r="4200" spans="6:23" x14ac:dyDescent="0.2">
      <c r="F4200" s="610"/>
      <c r="H4200" s="612"/>
      <c r="I4200" s="598"/>
      <c r="J4200" s="598"/>
      <c r="M4200" s="598"/>
      <c r="N4200" s="598"/>
      <c r="V4200" s="598"/>
      <c r="W4200" s="598"/>
    </row>
    <row r="4201" spans="6:23" x14ac:dyDescent="0.2">
      <c r="F4201" s="610"/>
      <c r="H4201" s="612"/>
      <c r="I4201" s="598"/>
      <c r="J4201" s="598"/>
      <c r="M4201" s="598"/>
      <c r="N4201" s="598"/>
      <c r="V4201" s="598"/>
      <c r="W4201" s="598"/>
    </row>
    <row r="4202" spans="6:23" x14ac:dyDescent="0.2">
      <c r="F4202" s="610"/>
      <c r="H4202" s="612"/>
      <c r="I4202" s="598"/>
      <c r="J4202" s="598"/>
      <c r="M4202" s="598"/>
      <c r="N4202" s="598"/>
      <c r="V4202" s="598"/>
      <c r="W4202" s="598"/>
    </row>
    <row r="4203" spans="6:23" x14ac:dyDescent="0.2">
      <c r="F4203" s="610"/>
      <c r="H4203" s="612"/>
      <c r="I4203" s="598"/>
      <c r="J4203" s="598"/>
      <c r="M4203" s="598"/>
      <c r="N4203" s="598"/>
      <c r="V4203" s="598"/>
      <c r="W4203" s="598"/>
    </row>
    <row r="4204" spans="6:23" x14ac:dyDescent="0.2">
      <c r="F4204" s="610"/>
      <c r="H4204" s="612"/>
      <c r="I4204" s="598"/>
      <c r="J4204" s="598"/>
      <c r="M4204" s="598"/>
      <c r="N4204" s="598"/>
      <c r="V4204" s="598"/>
      <c r="W4204" s="598"/>
    </row>
    <row r="4205" spans="6:23" x14ac:dyDescent="0.2">
      <c r="F4205" s="610"/>
      <c r="H4205" s="612"/>
      <c r="I4205" s="598"/>
      <c r="J4205" s="598"/>
      <c r="M4205" s="598"/>
      <c r="N4205" s="598"/>
      <c r="V4205" s="598"/>
      <c r="W4205" s="598"/>
    </row>
    <row r="4206" spans="6:23" x14ac:dyDescent="0.2">
      <c r="F4206" s="610"/>
      <c r="H4206" s="612"/>
      <c r="I4206" s="598"/>
      <c r="J4206" s="598"/>
      <c r="M4206" s="598"/>
      <c r="N4206" s="598"/>
      <c r="V4206" s="598"/>
      <c r="W4206" s="598"/>
    </row>
    <row r="4207" spans="6:23" x14ac:dyDescent="0.2">
      <c r="F4207" s="610"/>
      <c r="H4207" s="612"/>
      <c r="I4207" s="598"/>
      <c r="J4207" s="598"/>
      <c r="M4207" s="598"/>
      <c r="N4207" s="598"/>
      <c r="V4207" s="598"/>
      <c r="W4207" s="598"/>
    </row>
    <row r="4208" spans="6:23" x14ac:dyDescent="0.2">
      <c r="F4208" s="610"/>
      <c r="H4208" s="612"/>
      <c r="I4208" s="598"/>
      <c r="J4208" s="598"/>
      <c r="M4208" s="598"/>
      <c r="N4208" s="598"/>
      <c r="V4208" s="598"/>
      <c r="W4208" s="598"/>
    </row>
    <row r="4209" spans="6:23" x14ac:dyDescent="0.2">
      <c r="F4209" s="610"/>
      <c r="H4209" s="612"/>
      <c r="I4209" s="598"/>
      <c r="J4209" s="598"/>
      <c r="M4209" s="598"/>
      <c r="N4209" s="598"/>
      <c r="V4209" s="598"/>
      <c r="W4209" s="598"/>
    </row>
    <row r="4210" spans="6:23" x14ac:dyDescent="0.2">
      <c r="F4210" s="610"/>
      <c r="H4210" s="612"/>
      <c r="I4210" s="598"/>
      <c r="J4210" s="598"/>
      <c r="M4210" s="598"/>
      <c r="N4210" s="598"/>
      <c r="V4210" s="598"/>
      <c r="W4210" s="598"/>
    </row>
    <row r="4211" spans="6:23" x14ac:dyDescent="0.2">
      <c r="F4211" s="610"/>
      <c r="H4211" s="612"/>
      <c r="I4211" s="598"/>
      <c r="J4211" s="598"/>
      <c r="M4211" s="598"/>
      <c r="N4211" s="598"/>
      <c r="V4211" s="598"/>
      <c r="W4211" s="598"/>
    </row>
    <row r="4212" spans="6:23" x14ac:dyDescent="0.2">
      <c r="F4212" s="610"/>
      <c r="H4212" s="612"/>
      <c r="I4212" s="598"/>
      <c r="J4212" s="598"/>
      <c r="M4212" s="598"/>
      <c r="N4212" s="598"/>
      <c r="V4212" s="598"/>
      <c r="W4212" s="598"/>
    </row>
    <row r="4213" spans="6:23" x14ac:dyDescent="0.2">
      <c r="F4213" s="610"/>
      <c r="H4213" s="612"/>
      <c r="I4213" s="598"/>
      <c r="J4213" s="598"/>
      <c r="M4213" s="598"/>
      <c r="N4213" s="598"/>
      <c r="V4213" s="598"/>
      <c r="W4213" s="598"/>
    </row>
    <row r="4214" spans="6:23" x14ac:dyDescent="0.2">
      <c r="F4214" s="610"/>
      <c r="H4214" s="612"/>
      <c r="I4214" s="598"/>
      <c r="J4214" s="598"/>
      <c r="M4214" s="598"/>
      <c r="N4214" s="598"/>
      <c r="V4214" s="598"/>
      <c r="W4214" s="598"/>
    </row>
    <row r="4215" spans="6:23" x14ac:dyDescent="0.2">
      <c r="F4215" s="610"/>
      <c r="H4215" s="612"/>
      <c r="I4215" s="598"/>
      <c r="J4215" s="598"/>
      <c r="M4215" s="598"/>
      <c r="N4215" s="598"/>
      <c r="V4215" s="598"/>
      <c r="W4215" s="598"/>
    </row>
    <row r="4216" spans="6:23" x14ac:dyDescent="0.2">
      <c r="F4216" s="610"/>
      <c r="H4216" s="612"/>
      <c r="I4216" s="598"/>
      <c r="J4216" s="598"/>
      <c r="M4216" s="598"/>
      <c r="N4216" s="598"/>
      <c r="V4216" s="598"/>
      <c r="W4216" s="598"/>
    </row>
    <row r="4217" spans="6:23" x14ac:dyDescent="0.2">
      <c r="F4217" s="610"/>
      <c r="H4217" s="612"/>
      <c r="I4217" s="598"/>
      <c r="J4217" s="598"/>
      <c r="M4217" s="598"/>
      <c r="N4217" s="598"/>
      <c r="V4217" s="598"/>
      <c r="W4217" s="598"/>
    </row>
    <row r="4218" spans="6:23" x14ac:dyDescent="0.2">
      <c r="F4218" s="610"/>
      <c r="H4218" s="612"/>
      <c r="I4218" s="598"/>
      <c r="J4218" s="598"/>
      <c r="M4218" s="598"/>
      <c r="N4218" s="598"/>
      <c r="V4218" s="598"/>
      <c r="W4218" s="598"/>
    </row>
    <row r="4219" spans="6:23" x14ac:dyDescent="0.2">
      <c r="F4219" s="610"/>
      <c r="H4219" s="612"/>
      <c r="I4219" s="598"/>
      <c r="J4219" s="598"/>
      <c r="M4219" s="598"/>
      <c r="N4219" s="598"/>
      <c r="V4219" s="598"/>
      <c r="W4219" s="598"/>
    </row>
    <row r="4220" spans="6:23" x14ac:dyDescent="0.2">
      <c r="F4220" s="610"/>
      <c r="H4220" s="612"/>
      <c r="I4220" s="598"/>
      <c r="J4220" s="598"/>
      <c r="M4220" s="598"/>
      <c r="N4220" s="598"/>
      <c r="V4220" s="598"/>
      <c r="W4220" s="598"/>
    </row>
    <row r="4221" spans="6:23" x14ac:dyDescent="0.2">
      <c r="F4221" s="610"/>
      <c r="H4221" s="612"/>
      <c r="I4221" s="598"/>
      <c r="J4221" s="598"/>
      <c r="M4221" s="598"/>
      <c r="N4221" s="598"/>
      <c r="V4221" s="598"/>
      <c r="W4221" s="598"/>
    </row>
    <row r="4222" spans="6:23" x14ac:dyDescent="0.2">
      <c r="F4222" s="610"/>
      <c r="H4222" s="612"/>
      <c r="I4222" s="598"/>
      <c r="J4222" s="598"/>
      <c r="M4222" s="598"/>
      <c r="N4222" s="598"/>
      <c r="V4222" s="598"/>
      <c r="W4222" s="598"/>
    </row>
    <row r="4223" spans="6:23" x14ac:dyDescent="0.2">
      <c r="F4223" s="610"/>
      <c r="H4223" s="612"/>
      <c r="I4223" s="598"/>
      <c r="J4223" s="598"/>
      <c r="M4223" s="598"/>
      <c r="N4223" s="598"/>
      <c r="V4223" s="598"/>
      <c r="W4223" s="598"/>
    </row>
    <row r="4224" spans="6:23" x14ac:dyDescent="0.2">
      <c r="F4224" s="610"/>
      <c r="H4224" s="612"/>
      <c r="I4224" s="598"/>
      <c r="J4224" s="598"/>
      <c r="M4224" s="598"/>
      <c r="N4224" s="598"/>
      <c r="V4224" s="598"/>
      <c r="W4224" s="598"/>
    </row>
    <row r="4225" spans="6:23" x14ac:dyDescent="0.2">
      <c r="F4225" s="610"/>
      <c r="H4225" s="612"/>
      <c r="I4225" s="598"/>
      <c r="J4225" s="598"/>
      <c r="M4225" s="598"/>
      <c r="N4225" s="598"/>
      <c r="V4225" s="598"/>
      <c r="W4225" s="598"/>
    </row>
    <row r="4226" spans="6:23" x14ac:dyDescent="0.2">
      <c r="F4226" s="610"/>
      <c r="H4226" s="612"/>
      <c r="I4226" s="598"/>
      <c r="J4226" s="598"/>
      <c r="M4226" s="598"/>
      <c r="N4226" s="598"/>
      <c r="V4226" s="598"/>
      <c r="W4226" s="598"/>
    </row>
    <row r="4227" spans="6:23" x14ac:dyDescent="0.2">
      <c r="F4227" s="610"/>
      <c r="H4227" s="612"/>
      <c r="I4227" s="598"/>
      <c r="J4227" s="598"/>
      <c r="M4227" s="598"/>
      <c r="N4227" s="598"/>
      <c r="V4227" s="598"/>
      <c r="W4227" s="598"/>
    </row>
    <row r="4228" spans="6:23" x14ac:dyDescent="0.2">
      <c r="F4228" s="610"/>
      <c r="H4228" s="612"/>
      <c r="I4228" s="598"/>
      <c r="J4228" s="598"/>
      <c r="M4228" s="598"/>
      <c r="N4228" s="598"/>
      <c r="V4228" s="598"/>
      <c r="W4228" s="598"/>
    </row>
    <row r="4229" spans="6:23" x14ac:dyDescent="0.2">
      <c r="F4229" s="610"/>
      <c r="H4229" s="612"/>
      <c r="I4229" s="598"/>
      <c r="J4229" s="598"/>
      <c r="M4229" s="598"/>
      <c r="N4229" s="598"/>
      <c r="V4229" s="598"/>
      <c r="W4229" s="598"/>
    </row>
    <row r="4230" spans="6:23" x14ac:dyDescent="0.2">
      <c r="F4230" s="610"/>
      <c r="H4230" s="612"/>
      <c r="I4230" s="598"/>
      <c r="J4230" s="598"/>
      <c r="M4230" s="598"/>
      <c r="N4230" s="598"/>
      <c r="V4230" s="598"/>
      <c r="W4230" s="598"/>
    </row>
    <row r="4231" spans="6:23" x14ac:dyDescent="0.2">
      <c r="F4231" s="610"/>
      <c r="H4231" s="612"/>
      <c r="I4231" s="598"/>
      <c r="J4231" s="598"/>
      <c r="M4231" s="598"/>
      <c r="N4231" s="598"/>
      <c r="V4231" s="598"/>
      <c r="W4231" s="598"/>
    </row>
    <row r="4232" spans="6:23" x14ac:dyDescent="0.2">
      <c r="F4232" s="610"/>
      <c r="H4232" s="612"/>
      <c r="I4232" s="598"/>
      <c r="J4232" s="598"/>
      <c r="M4232" s="598"/>
      <c r="N4232" s="598"/>
      <c r="V4232" s="598"/>
      <c r="W4232" s="598"/>
    </row>
    <row r="4233" spans="6:23" x14ac:dyDescent="0.2">
      <c r="F4233" s="610"/>
      <c r="H4233" s="612"/>
      <c r="I4233" s="598"/>
      <c r="J4233" s="598"/>
      <c r="M4233" s="598"/>
      <c r="N4233" s="598"/>
      <c r="V4233" s="598"/>
      <c r="W4233" s="598"/>
    </row>
    <row r="4234" spans="6:23" x14ac:dyDescent="0.2">
      <c r="F4234" s="610"/>
      <c r="H4234" s="612"/>
      <c r="I4234" s="598"/>
      <c r="J4234" s="598"/>
      <c r="M4234" s="598"/>
      <c r="N4234" s="598"/>
      <c r="V4234" s="598"/>
      <c r="W4234" s="598"/>
    </row>
    <row r="4235" spans="6:23" x14ac:dyDescent="0.2">
      <c r="F4235" s="610"/>
      <c r="H4235" s="612"/>
      <c r="I4235" s="598"/>
      <c r="J4235" s="598"/>
      <c r="M4235" s="598"/>
      <c r="N4235" s="598"/>
      <c r="V4235" s="598"/>
      <c r="W4235" s="598"/>
    </row>
    <row r="4236" spans="6:23" x14ac:dyDescent="0.2">
      <c r="F4236" s="610"/>
      <c r="H4236" s="612"/>
      <c r="I4236" s="598"/>
      <c r="J4236" s="598"/>
      <c r="M4236" s="598"/>
      <c r="N4236" s="598"/>
      <c r="V4236" s="598"/>
      <c r="W4236" s="598"/>
    </row>
    <row r="4237" spans="6:23" x14ac:dyDescent="0.2">
      <c r="F4237" s="610"/>
      <c r="H4237" s="612"/>
      <c r="I4237" s="598"/>
      <c r="J4237" s="598"/>
      <c r="M4237" s="598"/>
      <c r="N4237" s="598"/>
      <c r="V4237" s="598"/>
      <c r="W4237" s="598"/>
    </row>
    <row r="4238" spans="6:23" x14ac:dyDescent="0.2">
      <c r="F4238" s="610"/>
      <c r="H4238" s="612"/>
      <c r="I4238" s="598"/>
      <c r="J4238" s="598"/>
      <c r="M4238" s="598"/>
      <c r="N4238" s="598"/>
      <c r="V4238" s="598"/>
      <c r="W4238" s="598"/>
    </row>
    <row r="4239" spans="6:23" x14ac:dyDescent="0.2">
      <c r="F4239" s="610"/>
      <c r="H4239" s="612"/>
      <c r="I4239" s="598"/>
      <c r="J4239" s="598"/>
      <c r="M4239" s="598"/>
      <c r="N4239" s="598"/>
      <c r="V4239" s="598"/>
      <c r="W4239" s="598"/>
    </row>
    <row r="4240" spans="6:23" x14ac:dyDescent="0.2">
      <c r="F4240" s="610"/>
      <c r="H4240" s="612"/>
      <c r="I4240" s="598"/>
      <c r="J4240" s="598"/>
      <c r="M4240" s="598"/>
      <c r="N4240" s="598"/>
      <c r="V4240" s="598"/>
      <c r="W4240" s="598"/>
    </row>
    <row r="4241" spans="6:23" x14ac:dyDescent="0.2">
      <c r="F4241" s="610"/>
      <c r="H4241" s="612"/>
      <c r="I4241" s="598"/>
      <c r="J4241" s="598"/>
      <c r="M4241" s="598"/>
      <c r="N4241" s="598"/>
      <c r="V4241" s="598"/>
      <c r="W4241" s="598"/>
    </row>
    <row r="4242" spans="6:23" x14ac:dyDescent="0.2">
      <c r="F4242" s="610"/>
      <c r="H4242" s="612"/>
      <c r="I4242" s="598"/>
      <c r="J4242" s="598"/>
      <c r="M4242" s="598"/>
      <c r="N4242" s="598"/>
      <c r="V4242" s="598"/>
      <c r="W4242" s="598"/>
    </row>
    <row r="4243" spans="6:23" x14ac:dyDescent="0.2">
      <c r="F4243" s="610"/>
      <c r="H4243" s="612"/>
      <c r="I4243" s="598"/>
      <c r="J4243" s="598"/>
      <c r="M4243" s="598"/>
      <c r="N4243" s="598"/>
      <c r="V4243" s="598"/>
      <c r="W4243" s="598"/>
    </row>
    <row r="4244" spans="6:23" x14ac:dyDescent="0.2">
      <c r="F4244" s="610"/>
      <c r="H4244" s="612"/>
      <c r="I4244" s="598"/>
      <c r="J4244" s="598"/>
      <c r="M4244" s="598"/>
      <c r="N4244" s="598"/>
      <c r="V4244" s="598"/>
      <c r="W4244" s="598"/>
    </row>
    <row r="4245" spans="6:23" x14ac:dyDescent="0.2">
      <c r="F4245" s="610"/>
      <c r="H4245" s="612"/>
      <c r="I4245" s="598"/>
      <c r="J4245" s="598"/>
      <c r="M4245" s="598"/>
      <c r="N4245" s="598"/>
      <c r="V4245" s="598"/>
      <c r="W4245" s="598"/>
    </row>
    <row r="4246" spans="6:23" x14ac:dyDescent="0.2">
      <c r="F4246" s="610"/>
      <c r="H4246" s="612"/>
      <c r="I4246" s="598"/>
      <c r="J4246" s="598"/>
      <c r="M4246" s="598"/>
      <c r="N4246" s="598"/>
      <c r="V4246" s="598"/>
      <c r="W4246" s="598"/>
    </row>
    <row r="4247" spans="6:23" x14ac:dyDescent="0.2">
      <c r="F4247" s="610"/>
      <c r="H4247" s="612"/>
      <c r="I4247" s="598"/>
      <c r="J4247" s="598"/>
      <c r="M4247" s="598"/>
      <c r="N4247" s="598"/>
      <c r="V4247" s="598"/>
      <c r="W4247" s="598"/>
    </row>
    <row r="4248" spans="6:23" x14ac:dyDescent="0.2">
      <c r="F4248" s="610"/>
      <c r="H4248" s="612"/>
      <c r="I4248" s="598"/>
      <c r="J4248" s="598"/>
      <c r="M4248" s="598"/>
      <c r="N4248" s="598"/>
      <c r="V4248" s="598"/>
      <c r="W4248" s="598"/>
    </row>
    <row r="4249" spans="6:23" x14ac:dyDescent="0.2">
      <c r="F4249" s="610"/>
      <c r="H4249" s="612"/>
      <c r="I4249" s="598"/>
      <c r="J4249" s="598"/>
      <c r="M4249" s="598"/>
      <c r="N4249" s="598"/>
      <c r="V4249" s="598"/>
      <c r="W4249" s="598"/>
    </row>
    <row r="4250" spans="6:23" x14ac:dyDescent="0.2">
      <c r="F4250" s="610"/>
      <c r="H4250" s="612"/>
      <c r="I4250" s="598"/>
      <c r="J4250" s="598"/>
      <c r="M4250" s="598"/>
      <c r="N4250" s="598"/>
      <c r="V4250" s="598"/>
      <c r="W4250" s="598"/>
    </row>
    <row r="4251" spans="6:23" x14ac:dyDescent="0.2">
      <c r="F4251" s="610"/>
      <c r="H4251" s="612"/>
      <c r="I4251" s="598"/>
      <c r="J4251" s="598"/>
      <c r="M4251" s="598"/>
      <c r="N4251" s="598"/>
      <c r="V4251" s="598"/>
      <c r="W4251" s="598"/>
    </row>
    <row r="4252" spans="6:23" x14ac:dyDescent="0.2">
      <c r="F4252" s="610"/>
      <c r="H4252" s="612"/>
      <c r="I4252" s="598"/>
      <c r="J4252" s="598"/>
      <c r="M4252" s="598"/>
      <c r="N4252" s="598"/>
      <c r="V4252" s="598"/>
      <c r="W4252" s="598"/>
    </row>
    <row r="4253" spans="6:23" x14ac:dyDescent="0.2">
      <c r="F4253" s="610"/>
      <c r="H4253" s="612"/>
      <c r="I4253" s="598"/>
      <c r="J4253" s="598"/>
      <c r="M4253" s="598"/>
      <c r="N4253" s="598"/>
      <c r="V4253" s="598"/>
      <c r="W4253" s="598"/>
    </row>
    <row r="4254" spans="6:23" x14ac:dyDescent="0.2">
      <c r="F4254" s="610"/>
      <c r="H4254" s="612"/>
      <c r="I4254" s="598"/>
      <c r="J4254" s="598"/>
      <c r="M4254" s="598"/>
      <c r="N4254" s="598"/>
      <c r="V4254" s="598"/>
      <c r="W4254" s="598"/>
    </row>
    <row r="4255" spans="6:23" x14ac:dyDescent="0.2">
      <c r="F4255" s="610"/>
      <c r="H4255" s="612"/>
      <c r="I4255" s="598"/>
      <c r="J4255" s="598"/>
      <c r="M4255" s="598"/>
      <c r="N4255" s="598"/>
      <c r="V4255" s="598"/>
      <c r="W4255" s="598"/>
    </row>
    <row r="4256" spans="6:23" x14ac:dyDescent="0.2">
      <c r="F4256" s="610"/>
      <c r="H4256" s="612"/>
      <c r="I4256" s="598"/>
      <c r="J4256" s="598"/>
      <c r="M4256" s="598"/>
      <c r="N4256" s="598"/>
      <c r="V4256" s="598"/>
      <c r="W4256" s="598"/>
    </row>
    <row r="4257" spans="6:23" x14ac:dyDescent="0.2">
      <c r="F4257" s="610"/>
      <c r="H4257" s="612"/>
      <c r="I4257" s="598"/>
      <c r="J4257" s="598"/>
      <c r="M4257" s="598"/>
      <c r="N4257" s="598"/>
      <c r="V4257" s="598"/>
      <c r="W4257" s="598"/>
    </row>
    <row r="4258" spans="6:23" x14ac:dyDescent="0.2">
      <c r="F4258" s="610"/>
      <c r="H4258" s="612"/>
      <c r="I4258" s="598"/>
      <c r="J4258" s="598"/>
      <c r="M4258" s="598"/>
      <c r="N4258" s="598"/>
      <c r="V4258" s="598"/>
      <c r="W4258" s="598"/>
    </row>
    <row r="4259" spans="6:23" x14ac:dyDescent="0.2">
      <c r="F4259" s="610"/>
      <c r="H4259" s="612"/>
      <c r="I4259" s="598"/>
      <c r="J4259" s="598"/>
      <c r="M4259" s="598"/>
      <c r="N4259" s="598"/>
      <c r="V4259" s="598"/>
      <c r="W4259" s="598"/>
    </row>
    <row r="4260" spans="6:23" x14ac:dyDescent="0.2">
      <c r="F4260" s="610"/>
      <c r="H4260" s="612"/>
      <c r="I4260" s="598"/>
      <c r="J4260" s="598"/>
      <c r="M4260" s="598"/>
      <c r="N4260" s="598"/>
      <c r="V4260" s="598"/>
      <c r="W4260" s="598"/>
    </row>
    <row r="4261" spans="6:23" x14ac:dyDescent="0.2">
      <c r="F4261" s="610"/>
      <c r="H4261" s="612"/>
      <c r="I4261" s="598"/>
      <c r="J4261" s="598"/>
      <c r="M4261" s="598"/>
      <c r="N4261" s="598"/>
      <c r="V4261" s="598"/>
      <c r="W4261" s="598"/>
    </row>
    <row r="4262" spans="6:23" x14ac:dyDescent="0.2">
      <c r="F4262" s="610"/>
      <c r="H4262" s="612"/>
      <c r="I4262" s="598"/>
      <c r="J4262" s="598"/>
      <c r="M4262" s="598"/>
      <c r="N4262" s="598"/>
      <c r="V4262" s="598"/>
      <c r="W4262" s="598"/>
    </row>
    <row r="4263" spans="6:23" x14ac:dyDescent="0.2">
      <c r="F4263" s="610"/>
      <c r="H4263" s="612"/>
      <c r="I4263" s="598"/>
      <c r="J4263" s="598"/>
      <c r="M4263" s="598"/>
      <c r="N4263" s="598"/>
      <c r="V4263" s="598"/>
      <c r="W4263" s="598"/>
    </row>
    <row r="4264" spans="6:23" x14ac:dyDescent="0.2">
      <c r="F4264" s="610"/>
      <c r="H4264" s="612"/>
      <c r="I4264" s="598"/>
      <c r="J4264" s="598"/>
      <c r="M4264" s="598"/>
      <c r="N4264" s="598"/>
      <c r="V4264" s="598"/>
      <c r="W4264" s="598"/>
    </row>
    <row r="4265" spans="6:23" x14ac:dyDescent="0.2">
      <c r="F4265" s="610"/>
      <c r="H4265" s="612"/>
      <c r="I4265" s="598"/>
      <c r="J4265" s="598"/>
      <c r="M4265" s="598"/>
      <c r="N4265" s="598"/>
      <c r="V4265" s="598"/>
      <c r="W4265" s="598"/>
    </row>
    <row r="4266" spans="6:23" x14ac:dyDescent="0.2">
      <c r="F4266" s="610"/>
      <c r="H4266" s="612"/>
      <c r="I4266" s="598"/>
      <c r="J4266" s="598"/>
      <c r="M4266" s="598"/>
      <c r="N4266" s="598"/>
      <c r="V4266" s="598"/>
      <c r="W4266" s="598"/>
    </row>
    <row r="4267" spans="6:23" x14ac:dyDescent="0.2">
      <c r="F4267" s="610"/>
      <c r="H4267" s="612"/>
      <c r="I4267" s="598"/>
      <c r="J4267" s="598"/>
      <c r="M4267" s="598"/>
      <c r="N4267" s="598"/>
      <c r="V4267" s="598"/>
      <c r="W4267" s="598"/>
    </row>
    <row r="4268" spans="6:23" x14ac:dyDescent="0.2">
      <c r="F4268" s="610"/>
      <c r="H4268" s="612"/>
      <c r="I4268" s="598"/>
      <c r="J4268" s="598"/>
      <c r="M4268" s="598"/>
      <c r="N4268" s="598"/>
      <c r="V4268" s="598"/>
      <c r="W4268" s="598"/>
    </row>
    <row r="4269" spans="6:23" x14ac:dyDescent="0.2">
      <c r="F4269" s="610"/>
      <c r="H4269" s="612"/>
      <c r="I4269" s="598"/>
      <c r="J4269" s="598"/>
      <c r="M4269" s="598"/>
      <c r="N4269" s="598"/>
      <c r="V4269" s="598"/>
      <c r="W4269" s="598"/>
    </row>
    <row r="4270" spans="6:23" x14ac:dyDescent="0.2">
      <c r="F4270" s="610"/>
      <c r="H4270" s="612"/>
      <c r="I4270" s="598"/>
      <c r="J4270" s="598"/>
      <c r="M4270" s="598"/>
      <c r="N4270" s="598"/>
      <c r="V4270" s="598"/>
      <c r="W4270" s="598"/>
    </row>
    <row r="4271" spans="6:23" x14ac:dyDescent="0.2">
      <c r="F4271" s="610"/>
      <c r="H4271" s="612"/>
      <c r="I4271" s="598"/>
      <c r="J4271" s="598"/>
      <c r="M4271" s="598"/>
      <c r="N4271" s="598"/>
      <c r="V4271" s="598"/>
      <c r="W4271" s="598"/>
    </row>
    <row r="4272" spans="6:23" x14ac:dyDescent="0.2">
      <c r="F4272" s="610"/>
      <c r="H4272" s="612"/>
      <c r="I4272" s="598"/>
      <c r="J4272" s="598"/>
      <c r="M4272" s="598"/>
      <c r="N4272" s="598"/>
      <c r="V4272" s="598"/>
      <c r="W4272" s="598"/>
    </row>
    <row r="4273" spans="6:23" x14ac:dyDescent="0.2">
      <c r="F4273" s="610"/>
      <c r="H4273" s="612"/>
      <c r="I4273" s="598"/>
      <c r="J4273" s="598"/>
      <c r="M4273" s="598"/>
      <c r="N4273" s="598"/>
      <c r="V4273" s="598"/>
      <c r="W4273" s="598"/>
    </row>
    <row r="4274" spans="6:23" x14ac:dyDescent="0.2">
      <c r="F4274" s="610"/>
      <c r="H4274" s="612"/>
      <c r="I4274" s="598"/>
      <c r="J4274" s="598"/>
      <c r="M4274" s="598"/>
      <c r="N4274" s="598"/>
      <c r="V4274" s="598"/>
      <c r="W4274" s="598"/>
    </row>
    <row r="4275" spans="6:23" x14ac:dyDescent="0.2">
      <c r="F4275" s="610"/>
      <c r="H4275" s="612"/>
      <c r="I4275" s="598"/>
      <c r="J4275" s="598"/>
      <c r="M4275" s="598"/>
      <c r="N4275" s="598"/>
      <c r="V4275" s="598"/>
      <c r="W4275" s="598"/>
    </row>
    <row r="4276" spans="6:23" x14ac:dyDescent="0.2">
      <c r="F4276" s="610"/>
      <c r="H4276" s="612"/>
      <c r="I4276" s="598"/>
      <c r="J4276" s="598"/>
      <c r="M4276" s="598"/>
      <c r="N4276" s="598"/>
      <c r="V4276" s="598"/>
      <c r="W4276" s="598"/>
    </row>
    <row r="4277" spans="6:23" x14ac:dyDescent="0.2">
      <c r="F4277" s="610"/>
      <c r="H4277" s="612"/>
      <c r="I4277" s="598"/>
      <c r="J4277" s="598"/>
      <c r="M4277" s="598"/>
      <c r="N4277" s="598"/>
      <c r="V4277" s="598"/>
      <c r="W4277" s="598"/>
    </row>
    <row r="4278" spans="6:23" x14ac:dyDescent="0.2">
      <c r="F4278" s="610"/>
      <c r="H4278" s="612"/>
      <c r="I4278" s="598"/>
      <c r="J4278" s="598"/>
      <c r="M4278" s="598"/>
      <c r="N4278" s="598"/>
      <c r="V4278" s="598"/>
      <c r="W4278" s="598"/>
    </row>
    <row r="4279" spans="6:23" x14ac:dyDescent="0.2">
      <c r="F4279" s="610"/>
      <c r="H4279" s="612"/>
      <c r="I4279" s="598"/>
      <c r="J4279" s="598"/>
      <c r="M4279" s="598"/>
      <c r="N4279" s="598"/>
      <c r="V4279" s="598"/>
      <c r="W4279" s="598"/>
    </row>
    <row r="4280" spans="6:23" x14ac:dyDescent="0.2">
      <c r="F4280" s="610"/>
      <c r="H4280" s="612"/>
      <c r="I4280" s="598"/>
      <c r="J4280" s="598"/>
      <c r="M4280" s="598"/>
      <c r="N4280" s="598"/>
      <c r="V4280" s="598"/>
      <c r="W4280" s="598"/>
    </row>
    <row r="4281" spans="6:23" x14ac:dyDescent="0.2">
      <c r="F4281" s="610"/>
      <c r="H4281" s="612"/>
      <c r="I4281" s="598"/>
      <c r="J4281" s="598"/>
      <c r="M4281" s="598"/>
      <c r="N4281" s="598"/>
      <c r="V4281" s="598"/>
      <c r="W4281" s="598"/>
    </row>
    <row r="4282" spans="6:23" x14ac:dyDescent="0.2">
      <c r="F4282" s="610"/>
      <c r="H4282" s="612"/>
      <c r="I4282" s="598"/>
      <c r="J4282" s="598"/>
      <c r="M4282" s="598"/>
      <c r="N4282" s="598"/>
      <c r="V4282" s="598"/>
      <c r="W4282" s="598"/>
    </row>
    <row r="4283" spans="6:23" x14ac:dyDescent="0.2">
      <c r="F4283" s="610"/>
      <c r="H4283" s="612"/>
      <c r="I4283" s="598"/>
      <c r="J4283" s="598"/>
      <c r="M4283" s="598"/>
      <c r="N4283" s="598"/>
      <c r="V4283" s="598"/>
      <c r="W4283" s="598"/>
    </row>
    <row r="4284" spans="6:23" x14ac:dyDescent="0.2">
      <c r="F4284" s="610"/>
      <c r="H4284" s="612"/>
      <c r="I4284" s="598"/>
      <c r="J4284" s="598"/>
      <c r="M4284" s="598"/>
      <c r="N4284" s="598"/>
      <c r="V4284" s="598"/>
      <c r="W4284" s="598"/>
    </row>
    <row r="4285" spans="6:23" x14ac:dyDescent="0.2">
      <c r="F4285" s="610"/>
      <c r="H4285" s="612"/>
      <c r="I4285" s="598"/>
      <c r="J4285" s="598"/>
      <c r="M4285" s="598"/>
      <c r="N4285" s="598"/>
      <c r="V4285" s="598"/>
      <c r="W4285" s="598"/>
    </row>
    <row r="4286" spans="6:23" x14ac:dyDescent="0.2">
      <c r="F4286" s="610"/>
      <c r="H4286" s="612"/>
      <c r="I4286" s="598"/>
      <c r="J4286" s="598"/>
      <c r="M4286" s="598"/>
      <c r="N4286" s="598"/>
      <c r="V4286" s="598"/>
      <c r="W4286" s="598"/>
    </row>
    <row r="4287" spans="6:23" x14ac:dyDescent="0.2">
      <c r="F4287" s="610"/>
      <c r="H4287" s="612"/>
      <c r="I4287" s="598"/>
      <c r="J4287" s="598"/>
      <c r="M4287" s="598"/>
      <c r="N4287" s="598"/>
      <c r="V4287" s="598"/>
      <c r="W4287" s="598"/>
    </row>
    <row r="4288" spans="6:23" x14ac:dyDescent="0.2">
      <c r="F4288" s="610"/>
      <c r="H4288" s="612"/>
      <c r="I4288" s="598"/>
      <c r="J4288" s="598"/>
      <c r="M4288" s="598"/>
      <c r="N4288" s="598"/>
      <c r="V4288" s="598"/>
      <c r="W4288" s="598"/>
    </row>
    <row r="4289" spans="6:23" x14ac:dyDescent="0.2">
      <c r="F4289" s="610"/>
      <c r="H4289" s="612"/>
      <c r="I4289" s="598"/>
      <c r="J4289" s="598"/>
      <c r="M4289" s="598"/>
      <c r="N4289" s="598"/>
      <c r="V4289" s="598"/>
      <c r="W4289" s="598"/>
    </row>
    <row r="4290" spans="6:23" x14ac:dyDescent="0.2">
      <c r="F4290" s="610"/>
      <c r="H4290" s="612"/>
      <c r="I4290" s="598"/>
      <c r="J4290" s="598"/>
      <c r="M4290" s="598"/>
      <c r="N4290" s="598"/>
      <c r="V4290" s="598"/>
      <c r="W4290" s="598"/>
    </row>
    <row r="4291" spans="6:23" x14ac:dyDescent="0.2">
      <c r="F4291" s="610"/>
      <c r="H4291" s="612"/>
      <c r="I4291" s="598"/>
      <c r="J4291" s="598"/>
      <c r="M4291" s="598"/>
      <c r="N4291" s="598"/>
      <c r="V4291" s="598"/>
      <c r="W4291" s="598"/>
    </row>
    <row r="4292" spans="6:23" x14ac:dyDescent="0.2">
      <c r="F4292" s="610"/>
      <c r="H4292" s="612"/>
      <c r="I4292" s="598"/>
      <c r="J4292" s="598"/>
      <c r="M4292" s="598"/>
      <c r="N4292" s="598"/>
      <c r="V4292" s="598"/>
      <c r="W4292" s="598"/>
    </row>
    <row r="4293" spans="6:23" x14ac:dyDescent="0.2">
      <c r="F4293" s="610"/>
      <c r="H4293" s="612"/>
      <c r="I4293" s="598"/>
      <c r="J4293" s="598"/>
      <c r="M4293" s="598"/>
      <c r="N4293" s="598"/>
      <c r="V4293" s="598"/>
      <c r="W4293" s="598"/>
    </row>
    <row r="4294" spans="6:23" x14ac:dyDescent="0.2">
      <c r="F4294" s="610"/>
      <c r="H4294" s="612"/>
      <c r="I4294" s="598"/>
      <c r="J4294" s="598"/>
      <c r="M4294" s="598"/>
      <c r="N4294" s="598"/>
      <c r="V4294" s="598"/>
      <c r="W4294" s="598"/>
    </row>
    <row r="4295" spans="6:23" x14ac:dyDescent="0.2">
      <c r="F4295" s="610"/>
      <c r="H4295" s="612"/>
      <c r="I4295" s="598"/>
      <c r="J4295" s="598"/>
      <c r="M4295" s="598"/>
      <c r="N4295" s="598"/>
      <c r="V4295" s="598"/>
      <c r="W4295" s="598"/>
    </row>
    <row r="4296" spans="6:23" x14ac:dyDescent="0.2">
      <c r="F4296" s="610"/>
      <c r="H4296" s="612"/>
      <c r="I4296" s="598"/>
      <c r="J4296" s="598"/>
      <c r="M4296" s="598"/>
      <c r="N4296" s="598"/>
      <c r="V4296" s="598"/>
      <c r="W4296" s="598"/>
    </row>
    <row r="4297" spans="6:23" x14ac:dyDescent="0.2">
      <c r="F4297" s="610"/>
      <c r="H4297" s="612"/>
      <c r="I4297" s="598"/>
      <c r="J4297" s="598"/>
      <c r="M4297" s="598"/>
      <c r="N4297" s="598"/>
      <c r="V4297" s="598"/>
      <c r="W4297" s="598"/>
    </row>
    <row r="4298" spans="6:23" x14ac:dyDescent="0.2">
      <c r="F4298" s="610"/>
      <c r="H4298" s="612"/>
      <c r="I4298" s="598"/>
      <c r="J4298" s="598"/>
      <c r="M4298" s="598"/>
      <c r="N4298" s="598"/>
      <c r="V4298" s="598"/>
      <c r="W4298" s="598"/>
    </row>
    <row r="4299" spans="6:23" x14ac:dyDescent="0.2">
      <c r="F4299" s="610"/>
      <c r="H4299" s="612"/>
      <c r="I4299" s="598"/>
      <c r="J4299" s="598"/>
      <c r="M4299" s="598"/>
      <c r="N4299" s="598"/>
      <c r="V4299" s="598"/>
      <c r="W4299" s="598"/>
    </row>
    <row r="4300" spans="6:23" x14ac:dyDescent="0.2">
      <c r="F4300" s="610"/>
      <c r="H4300" s="612"/>
      <c r="I4300" s="598"/>
      <c r="J4300" s="598"/>
      <c r="M4300" s="598"/>
      <c r="N4300" s="598"/>
      <c r="V4300" s="598"/>
      <c r="W4300" s="598"/>
    </row>
    <row r="4301" spans="6:23" x14ac:dyDescent="0.2">
      <c r="F4301" s="610"/>
      <c r="H4301" s="612"/>
      <c r="I4301" s="598"/>
      <c r="J4301" s="598"/>
      <c r="M4301" s="598"/>
      <c r="N4301" s="598"/>
      <c r="V4301" s="598"/>
      <c r="W4301" s="598"/>
    </row>
    <row r="4302" spans="6:23" x14ac:dyDescent="0.2">
      <c r="F4302" s="610"/>
      <c r="H4302" s="612"/>
      <c r="I4302" s="598"/>
      <c r="J4302" s="598"/>
      <c r="M4302" s="598"/>
      <c r="N4302" s="598"/>
      <c r="V4302" s="598"/>
      <c r="W4302" s="598"/>
    </row>
    <row r="4303" spans="6:23" x14ac:dyDescent="0.2">
      <c r="F4303" s="610"/>
      <c r="H4303" s="612"/>
      <c r="I4303" s="598"/>
      <c r="J4303" s="598"/>
      <c r="M4303" s="598"/>
      <c r="N4303" s="598"/>
      <c r="V4303" s="598"/>
      <c r="W4303" s="598"/>
    </row>
    <row r="4304" spans="6:23" x14ac:dyDescent="0.2">
      <c r="F4304" s="610"/>
      <c r="H4304" s="612"/>
      <c r="I4304" s="598"/>
      <c r="J4304" s="598"/>
      <c r="M4304" s="598"/>
      <c r="N4304" s="598"/>
      <c r="V4304" s="598"/>
      <c r="W4304" s="598"/>
    </row>
    <row r="4305" spans="6:23" x14ac:dyDescent="0.2">
      <c r="F4305" s="610"/>
      <c r="H4305" s="612"/>
      <c r="I4305" s="598"/>
      <c r="J4305" s="598"/>
      <c r="M4305" s="598"/>
      <c r="N4305" s="598"/>
      <c r="V4305" s="598"/>
      <c r="W4305" s="598"/>
    </row>
    <row r="4306" spans="6:23" x14ac:dyDescent="0.2">
      <c r="F4306" s="610"/>
      <c r="H4306" s="612"/>
      <c r="I4306" s="598"/>
      <c r="J4306" s="598"/>
      <c r="M4306" s="598"/>
      <c r="N4306" s="598"/>
      <c r="V4306" s="598"/>
      <c r="W4306" s="598"/>
    </row>
    <row r="4307" spans="6:23" x14ac:dyDescent="0.2">
      <c r="F4307" s="610"/>
      <c r="H4307" s="612"/>
      <c r="I4307" s="598"/>
      <c r="J4307" s="598"/>
      <c r="M4307" s="598"/>
      <c r="N4307" s="598"/>
      <c r="V4307" s="598"/>
      <c r="W4307" s="598"/>
    </row>
    <row r="4308" spans="6:23" x14ac:dyDescent="0.2">
      <c r="F4308" s="610"/>
      <c r="H4308" s="612"/>
      <c r="I4308" s="598"/>
      <c r="J4308" s="598"/>
      <c r="M4308" s="598"/>
      <c r="N4308" s="598"/>
      <c r="V4308" s="598"/>
      <c r="W4308" s="598"/>
    </row>
    <row r="4309" spans="6:23" x14ac:dyDescent="0.2">
      <c r="F4309" s="610"/>
      <c r="H4309" s="612"/>
      <c r="I4309" s="598"/>
      <c r="J4309" s="598"/>
      <c r="M4309" s="598"/>
      <c r="N4309" s="598"/>
      <c r="V4309" s="598"/>
      <c r="W4309" s="598"/>
    </row>
    <row r="4310" spans="6:23" x14ac:dyDescent="0.2">
      <c r="F4310" s="610"/>
      <c r="H4310" s="612"/>
      <c r="I4310" s="598"/>
      <c r="J4310" s="598"/>
      <c r="M4310" s="598"/>
      <c r="N4310" s="598"/>
      <c r="V4310" s="598"/>
      <c r="W4310" s="598"/>
    </row>
    <row r="4311" spans="6:23" x14ac:dyDescent="0.2">
      <c r="F4311" s="610"/>
      <c r="H4311" s="612"/>
      <c r="I4311" s="598"/>
      <c r="J4311" s="598"/>
      <c r="M4311" s="598"/>
      <c r="N4311" s="598"/>
      <c r="V4311" s="598"/>
      <c r="W4311" s="598"/>
    </row>
    <row r="4312" spans="6:23" x14ac:dyDescent="0.2">
      <c r="F4312" s="610"/>
      <c r="H4312" s="612"/>
      <c r="I4312" s="598"/>
      <c r="J4312" s="598"/>
      <c r="M4312" s="598"/>
      <c r="N4312" s="598"/>
      <c r="V4312" s="598"/>
      <c r="W4312" s="598"/>
    </row>
    <row r="4313" spans="6:23" x14ac:dyDescent="0.2">
      <c r="F4313" s="610"/>
      <c r="H4313" s="612"/>
      <c r="I4313" s="598"/>
      <c r="J4313" s="598"/>
      <c r="M4313" s="598"/>
      <c r="N4313" s="598"/>
      <c r="V4313" s="598"/>
      <c r="W4313" s="598"/>
    </row>
    <row r="4314" spans="6:23" x14ac:dyDescent="0.2">
      <c r="F4314" s="610"/>
      <c r="H4314" s="612"/>
      <c r="I4314" s="598"/>
      <c r="J4314" s="598"/>
      <c r="M4314" s="598"/>
      <c r="N4314" s="598"/>
      <c r="V4314" s="598"/>
      <c r="W4314" s="598"/>
    </row>
    <row r="4315" spans="6:23" x14ac:dyDescent="0.2">
      <c r="F4315" s="610"/>
      <c r="H4315" s="612"/>
      <c r="I4315" s="598"/>
      <c r="J4315" s="598"/>
      <c r="M4315" s="598"/>
      <c r="N4315" s="598"/>
      <c r="V4315" s="598"/>
      <c r="W4315" s="598"/>
    </row>
    <row r="4316" spans="6:23" x14ac:dyDescent="0.2">
      <c r="F4316" s="610"/>
      <c r="H4316" s="612"/>
      <c r="I4316" s="598"/>
      <c r="J4316" s="598"/>
      <c r="M4316" s="598"/>
      <c r="N4316" s="598"/>
      <c r="V4316" s="598"/>
      <c r="W4316" s="598"/>
    </row>
    <row r="4317" spans="6:23" x14ac:dyDescent="0.2">
      <c r="F4317" s="610"/>
      <c r="H4317" s="612"/>
      <c r="I4317" s="598"/>
      <c r="J4317" s="598"/>
      <c r="M4317" s="598"/>
      <c r="N4317" s="598"/>
      <c r="V4317" s="598"/>
      <c r="W4317" s="598"/>
    </row>
    <row r="4318" spans="6:23" x14ac:dyDescent="0.2">
      <c r="F4318" s="610"/>
      <c r="H4318" s="612"/>
      <c r="I4318" s="598"/>
      <c r="J4318" s="598"/>
      <c r="M4318" s="598"/>
      <c r="N4318" s="598"/>
      <c r="V4318" s="598"/>
      <c r="W4318" s="598"/>
    </row>
    <row r="4319" spans="6:23" x14ac:dyDescent="0.2">
      <c r="F4319" s="610"/>
      <c r="H4319" s="612"/>
      <c r="I4319" s="598"/>
      <c r="J4319" s="598"/>
      <c r="M4319" s="598"/>
      <c r="N4319" s="598"/>
      <c r="V4319" s="598"/>
      <c r="W4319" s="598"/>
    </row>
    <row r="4320" spans="6:23" x14ac:dyDescent="0.2">
      <c r="F4320" s="610"/>
      <c r="H4320" s="612"/>
      <c r="I4320" s="598"/>
      <c r="J4320" s="598"/>
      <c r="M4320" s="598"/>
      <c r="N4320" s="598"/>
      <c r="V4320" s="598"/>
      <c r="W4320" s="598"/>
    </row>
    <row r="4321" spans="6:23" x14ac:dyDescent="0.2">
      <c r="F4321" s="610"/>
      <c r="H4321" s="612"/>
      <c r="I4321" s="598"/>
      <c r="J4321" s="598"/>
      <c r="M4321" s="598"/>
      <c r="N4321" s="598"/>
      <c r="V4321" s="598"/>
      <c r="W4321" s="598"/>
    </row>
    <row r="4322" spans="6:23" x14ac:dyDescent="0.2">
      <c r="F4322" s="610"/>
      <c r="H4322" s="612"/>
      <c r="I4322" s="598"/>
      <c r="J4322" s="598"/>
      <c r="M4322" s="598"/>
      <c r="N4322" s="598"/>
      <c r="V4322" s="598"/>
      <c r="W4322" s="598"/>
    </row>
    <row r="4323" spans="6:23" x14ac:dyDescent="0.2">
      <c r="F4323" s="610"/>
      <c r="H4323" s="612"/>
      <c r="I4323" s="598"/>
      <c r="J4323" s="598"/>
      <c r="M4323" s="598"/>
      <c r="N4323" s="598"/>
      <c r="V4323" s="598"/>
      <c r="W4323" s="598"/>
    </row>
    <row r="4324" spans="6:23" x14ac:dyDescent="0.2">
      <c r="F4324" s="610"/>
      <c r="H4324" s="612"/>
      <c r="I4324" s="598"/>
      <c r="J4324" s="598"/>
      <c r="M4324" s="598"/>
      <c r="N4324" s="598"/>
      <c r="V4324" s="598"/>
      <c r="W4324" s="598"/>
    </row>
    <row r="4325" spans="6:23" x14ac:dyDescent="0.2">
      <c r="F4325" s="610"/>
      <c r="H4325" s="612"/>
      <c r="I4325" s="598"/>
      <c r="J4325" s="598"/>
      <c r="M4325" s="598"/>
      <c r="N4325" s="598"/>
      <c r="V4325" s="598"/>
      <c r="W4325" s="598"/>
    </row>
    <row r="4326" spans="6:23" x14ac:dyDescent="0.2">
      <c r="F4326" s="610"/>
      <c r="H4326" s="612"/>
      <c r="I4326" s="598"/>
      <c r="J4326" s="598"/>
      <c r="M4326" s="598"/>
      <c r="N4326" s="598"/>
      <c r="V4326" s="598"/>
      <c r="W4326" s="598"/>
    </row>
    <row r="4327" spans="6:23" x14ac:dyDescent="0.2">
      <c r="F4327" s="610"/>
      <c r="H4327" s="612"/>
      <c r="I4327" s="598"/>
      <c r="J4327" s="598"/>
      <c r="M4327" s="598"/>
      <c r="N4327" s="598"/>
      <c r="V4327" s="598"/>
      <c r="W4327" s="598"/>
    </row>
    <row r="4328" spans="6:23" x14ac:dyDescent="0.2">
      <c r="F4328" s="610"/>
      <c r="H4328" s="612"/>
      <c r="I4328" s="598"/>
      <c r="J4328" s="598"/>
      <c r="M4328" s="598"/>
      <c r="N4328" s="598"/>
      <c r="V4328" s="598"/>
      <c r="W4328" s="598"/>
    </row>
    <row r="4329" spans="6:23" x14ac:dyDescent="0.2">
      <c r="F4329" s="610"/>
      <c r="H4329" s="612"/>
      <c r="I4329" s="598"/>
      <c r="J4329" s="598"/>
      <c r="M4329" s="598"/>
      <c r="N4329" s="598"/>
      <c r="V4329" s="598"/>
      <c r="W4329" s="598"/>
    </row>
    <row r="4330" spans="6:23" x14ac:dyDescent="0.2">
      <c r="F4330" s="610"/>
      <c r="H4330" s="612"/>
      <c r="I4330" s="598"/>
      <c r="J4330" s="598"/>
      <c r="M4330" s="598"/>
      <c r="N4330" s="598"/>
      <c r="V4330" s="598"/>
      <c r="W4330" s="598"/>
    </row>
    <row r="4331" spans="6:23" x14ac:dyDescent="0.2">
      <c r="F4331" s="610"/>
      <c r="H4331" s="612"/>
      <c r="I4331" s="598"/>
      <c r="J4331" s="598"/>
      <c r="M4331" s="598"/>
      <c r="N4331" s="598"/>
      <c r="V4331" s="598"/>
      <c r="W4331" s="598"/>
    </row>
    <row r="4332" spans="6:23" x14ac:dyDescent="0.2">
      <c r="F4332" s="610"/>
      <c r="H4332" s="612"/>
      <c r="I4332" s="598"/>
      <c r="J4332" s="598"/>
      <c r="M4332" s="598"/>
      <c r="N4332" s="598"/>
      <c r="V4332" s="598"/>
      <c r="W4332" s="598"/>
    </row>
    <row r="4333" spans="6:23" x14ac:dyDescent="0.2">
      <c r="F4333" s="610"/>
      <c r="H4333" s="612"/>
      <c r="I4333" s="598"/>
      <c r="J4333" s="598"/>
      <c r="M4333" s="598"/>
      <c r="N4333" s="598"/>
      <c r="V4333" s="598"/>
      <c r="W4333" s="598"/>
    </row>
    <row r="4334" spans="6:23" x14ac:dyDescent="0.2">
      <c r="F4334" s="610"/>
      <c r="H4334" s="612"/>
      <c r="I4334" s="598"/>
      <c r="J4334" s="598"/>
      <c r="M4334" s="598"/>
      <c r="N4334" s="598"/>
      <c r="V4334" s="598"/>
      <c r="W4334" s="598"/>
    </row>
    <row r="4335" spans="6:23" x14ac:dyDescent="0.2">
      <c r="F4335" s="610"/>
      <c r="H4335" s="612"/>
      <c r="I4335" s="598"/>
      <c r="J4335" s="598"/>
      <c r="M4335" s="598"/>
      <c r="N4335" s="598"/>
      <c r="V4335" s="598"/>
      <c r="W4335" s="598"/>
    </row>
    <row r="4336" spans="6:23" x14ac:dyDescent="0.2">
      <c r="F4336" s="610"/>
      <c r="H4336" s="612"/>
      <c r="I4336" s="598"/>
      <c r="J4336" s="598"/>
      <c r="M4336" s="598"/>
      <c r="N4336" s="598"/>
      <c r="V4336" s="598"/>
      <c r="W4336" s="598"/>
    </row>
    <row r="4337" spans="6:23" x14ac:dyDescent="0.2">
      <c r="F4337" s="610"/>
      <c r="H4337" s="612"/>
      <c r="I4337" s="598"/>
      <c r="J4337" s="598"/>
      <c r="M4337" s="598"/>
      <c r="N4337" s="598"/>
      <c r="V4337" s="598"/>
      <c r="W4337" s="598"/>
    </row>
    <row r="4338" spans="6:23" x14ac:dyDescent="0.2">
      <c r="F4338" s="610"/>
      <c r="H4338" s="612"/>
      <c r="I4338" s="598"/>
      <c r="J4338" s="598"/>
      <c r="M4338" s="598"/>
      <c r="N4338" s="598"/>
      <c r="V4338" s="598"/>
      <c r="W4338" s="598"/>
    </row>
    <row r="4339" spans="6:23" x14ac:dyDescent="0.2">
      <c r="F4339" s="610"/>
      <c r="H4339" s="612"/>
      <c r="I4339" s="598"/>
      <c r="J4339" s="598"/>
      <c r="M4339" s="598"/>
      <c r="N4339" s="598"/>
      <c r="V4339" s="598"/>
      <c r="W4339" s="598"/>
    </row>
    <row r="4340" spans="6:23" x14ac:dyDescent="0.2">
      <c r="F4340" s="610"/>
      <c r="H4340" s="612"/>
      <c r="I4340" s="598"/>
      <c r="J4340" s="598"/>
      <c r="M4340" s="598"/>
      <c r="N4340" s="598"/>
      <c r="V4340" s="598"/>
      <c r="W4340" s="598"/>
    </row>
    <row r="4341" spans="6:23" x14ac:dyDescent="0.2">
      <c r="F4341" s="610"/>
      <c r="H4341" s="612"/>
      <c r="I4341" s="598"/>
      <c r="J4341" s="598"/>
      <c r="M4341" s="598"/>
      <c r="N4341" s="598"/>
      <c r="V4341" s="598"/>
      <c r="W4341" s="598"/>
    </row>
    <row r="4342" spans="6:23" x14ac:dyDescent="0.2">
      <c r="F4342" s="610"/>
      <c r="H4342" s="612"/>
      <c r="I4342" s="598"/>
      <c r="J4342" s="598"/>
      <c r="M4342" s="598"/>
      <c r="N4342" s="598"/>
      <c r="V4342" s="598"/>
      <c r="W4342" s="598"/>
    </row>
    <row r="4343" spans="6:23" x14ac:dyDescent="0.2">
      <c r="F4343" s="610"/>
      <c r="H4343" s="612"/>
      <c r="I4343" s="598"/>
      <c r="J4343" s="598"/>
      <c r="M4343" s="598"/>
      <c r="N4343" s="598"/>
      <c r="V4343" s="598"/>
      <c r="W4343" s="598"/>
    </row>
    <row r="4344" spans="6:23" x14ac:dyDescent="0.2">
      <c r="F4344" s="610"/>
      <c r="H4344" s="612"/>
      <c r="I4344" s="598"/>
      <c r="J4344" s="598"/>
      <c r="M4344" s="598"/>
      <c r="N4344" s="598"/>
      <c r="V4344" s="598"/>
      <c r="W4344" s="598"/>
    </row>
    <row r="4345" spans="6:23" x14ac:dyDescent="0.2">
      <c r="F4345" s="610"/>
      <c r="H4345" s="612"/>
      <c r="I4345" s="598"/>
      <c r="J4345" s="598"/>
      <c r="M4345" s="598"/>
      <c r="N4345" s="598"/>
      <c r="V4345" s="598"/>
      <c r="W4345" s="598"/>
    </row>
    <row r="4346" spans="6:23" x14ac:dyDescent="0.2">
      <c r="F4346" s="610"/>
      <c r="H4346" s="612"/>
      <c r="I4346" s="598"/>
      <c r="J4346" s="598"/>
      <c r="M4346" s="598"/>
      <c r="N4346" s="598"/>
      <c r="V4346" s="598"/>
      <c r="W4346" s="598"/>
    </row>
    <row r="4347" spans="6:23" x14ac:dyDescent="0.2">
      <c r="F4347" s="610"/>
      <c r="H4347" s="612"/>
      <c r="I4347" s="598"/>
      <c r="J4347" s="598"/>
      <c r="M4347" s="598"/>
      <c r="N4347" s="598"/>
      <c r="V4347" s="598"/>
      <c r="W4347" s="598"/>
    </row>
    <row r="4348" spans="6:23" x14ac:dyDescent="0.2">
      <c r="F4348" s="610"/>
      <c r="H4348" s="612"/>
      <c r="I4348" s="598"/>
      <c r="J4348" s="598"/>
      <c r="M4348" s="598"/>
      <c r="N4348" s="598"/>
      <c r="V4348" s="598"/>
      <c r="W4348" s="598"/>
    </row>
    <row r="4349" spans="6:23" x14ac:dyDescent="0.2">
      <c r="F4349" s="610"/>
      <c r="H4349" s="612"/>
      <c r="I4349" s="598"/>
      <c r="J4349" s="598"/>
      <c r="M4349" s="598"/>
      <c r="N4349" s="598"/>
      <c r="V4349" s="598"/>
      <c r="W4349" s="598"/>
    </row>
    <row r="4350" spans="6:23" x14ac:dyDescent="0.2">
      <c r="F4350" s="610"/>
      <c r="H4350" s="612"/>
      <c r="I4350" s="598"/>
      <c r="J4350" s="598"/>
      <c r="M4350" s="598"/>
      <c r="N4350" s="598"/>
      <c r="V4350" s="598"/>
      <c r="W4350" s="598"/>
    </row>
    <row r="4351" spans="6:23" x14ac:dyDescent="0.2">
      <c r="F4351" s="610"/>
      <c r="H4351" s="612"/>
      <c r="I4351" s="598"/>
      <c r="J4351" s="598"/>
      <c r="M4351" s="598"/>
      <c r="N4351" s="598"/>
      <c r="V4351" s="598"/>
      <c r="W4351" s="598"/>
    </row>
    <row r="4352" spans="6:23" x14ac:dyDescent="0.2">
      <c r="F4352" s="610"/>
      <c r="H4352" s="612"/>
      <c r="I4352" s="598"/>
      <c r="J4352" s="598"/>
      <c r="M4352" s="598"/>
      <c r="N4352" s="598"/>
      <c r="V4352" s="598"/>
      <c r="W4352" s="598"/>
    </row>
    <row r="4353" spans="6:23" x14ac:dyDescent="0.2">
      <c r="F4353" s="610"/>
      <c r="H4353" s="612"/>
      <c r="I4353" s="598"/>
      <c r="J4353" s="598"/>
      <c r="M4353" s="598"/>
      <c r="N4353" s="598"/>
      <c r="V4353" s="598"/>
      <c r="W4353" s="598"/>
    </row>
    <row r="4354" spans="6:23" x14ac:dyDescent="0.2">
      <c r="F4354" s="610"/>
      <c r="H4354" s="612"/>
      <c r="I4354" s="598"/>
      <c r="J4354" s="598"/>
      <c r="M4354" s="598"/>
      <c r="N4354" s="598"/>
      <c r="V4354" s="598"/>
      <c r="W4354" s="598"/>
    </row>
    <row r="4355" spans="6:23" x14ac:dyDescent="0.2">
      <c r="F4355" s="610"/>
      <c r="H4355" s="612"/>
      <c r="I4355" s="598"/>
      <c r="J4355" s="598"/>
      <c r="M4355" s="598"/>
      <c r="N4355" s="598"/>
      <c r="V4355" s="598"/>
      <c r="W4355" s="598"/>
    </row>
    <row r="4356" spans="6:23" x14ac:dyDescent="0.2">
      <c r="F4356" s="610"/>
      <c r="H4356" s="612"/>
      <c r="I4356" s="598"/>
      <c r="J4356" s="598"/>
      <c r="M4356" s="598"/>
      <c r="N4356" s="598"/>
      <c r="V4356" s="598"/>
      <c r="W4356" s="598"/>
    </row>
    <row r="4357" spans="6:23" x14ac:dyDescent="0.2">
      <c r="F4357" s="610"/>
      <c r="H4357" s="612"/>
      <c r="I4357" s="598"/>
      <c r="J4357" s="598"/>
      <c r="M4357" s="598"/>
      <c r="N4357" s="598"/>
      <c r="V4357" s="598"/>
      <c r="W4357" s="598"/>
    </row>
    <row r="4358" spans="6:23" x14ac:dyDescent="0.2">
      <c r="F4358" s="610"/>
      <c r="H4358" s="612"/>
      <c r="I4358" s="598"/>
      <c r="J4358" s="598"/>
      <c r="M4358" s="598"/>
      <c r="N4358" s="598"/>
      <c r="V4358" s="598"/>
      <c r="W4358" s="598"/>
    </row>
    <row r="4359" spans="6:23" x14ac:dyDescent="0.2">
      <c r="F4359" s="610"/>
      <c r="H4359" s="612"/>
      <c r="I4359" s="598"/>
      <c r="J4359" s="598"/>
      <c r="M4359" s="598"/>
      <c r="N4359" s="598"/>
      <c r="V4359" s="598"/>
      <c r="W4359" s="598"/>
    </row>
    <row r="4360" spans="6:23" x14ac:dyDescent="0.2">
      <c r="F4360" s="610"/>
      <c r="H4360" s="612"/>
      <c r="I4360" s="598"/>
      <c r="J4360" s="598"/>
      <c r="M4360" s="598"/>
      <c r="N4360" s="598"/>
      <c r="V4360" s="598"/>
      <c r="W4360" s="598"/>
    </row>
    <row r="4361" spans="6:23" x14ac:dyDescent="0.2">
      <c r="F4361" s="610"/>
      <c r="H4361" s="612"/>
      <c r="I4361" s="598"/>
      <c r="J4361" s="598"/>
      <c r="M4361" s="598"/>
      <c r="N4361" s="598"/>
      <c r="V4361" s="598"/>
      <c r="W4361" s="598"/>
    </row>
    <row r="4362" spans="6:23" x14ac:dyDescent="0.2">
      <c r="F4362" s="610"/>
      <c r="H4362" s="612"/>
      <c r="I4362" s="598"/>
      <c r="J4362" s="598"/>
      <c r="M4362" s="598"/>
      <c r="N4362" s="598"/>
      <c r="V4362" s="598"/>
      <c r="W4362" s="598"/>
    </row>
    <row r="4363" spans="6:23" x14ac:dyDescent="0.2">
      <c r="F4363" s="610"/>
      <c r="H4363" s="612"/>
      <c r="I4363" s="598"/>
      <c r="J4363" s="598"/>
      <c r="M4363" s="598"/>
      <c r="N4363" s="598"/>
      <c r="V4363" s="598"/>
      <c r="W4363" s="598"/>
    </row>
    <row r="4364" spans="6:23" x14ac:dyDescent="0.2">
      <c r="F4364" s="610"/>
      <c r="H4364" s="612"/>
      <c r="I4364" s="598"/>
      <c r="J4364" s="598"/>
      <c r="M4364" s="598"/>
      <c r="N4364" s="598"/>
      <c r="V4364" s="598"/>
      <c r="W4364" s="598"/>
    </row>
    <row r="4365" spans="6:23" x14ac:dyDescent="0.2">
      <c r="F4365" s="610"/>
      <c r="H4365" s="612"/>
      <c r="I4365" s="598"/>
      <c r="J4365" s="598"/>
      <c r="M4365" s="598"/>
      <c r="N4365" s="598"/>
      <c r="V4365" s="598"/>
      <c r="W4365" s="598"/>
    </row>
    <row r="4366" spans="6:23" x14ac:dyDescent="0.2">
      <c r="F4366" s="610"/>
      <c r="H4366" s="612"/>
      <c r="I4366" s="598"/>
      <c r="J4366" s="598"/>
      <c r="M4366" s="598"/>
      <c r="N4366" s="598"/>
      <c r="V4366" s="598"/>
      <c r="W4366" s="598"/>
    </row>
    <row r="4367" spans="6:23" x14ac:dyDescent="0.2">
      <c r="F4367" s="610"/>
      <c r="H4367" s="612"/>
      <c r="I4367" s="598"/>
      <c r="J4367" s="598"/>
      <c r="M4367" s="598"/>
      <c r="N4367" s="598"/>
      <c r="V4367" s="598"/>
      <c r="W4367" s="598"/>
    </row>
    <row r="4368" spans="6:23" x14ac:dyDescent="0.2">
      <c r="F4368" s="610"/>
      <c r="H4368" s="612"/>
      <c r="I4368" s="598"/>
      <c r="J4368" s="598"/>
      <c r="M4368" s="598"/>
      <c r="N4368" s="598"/>
      <c r="V4368" s="598"/>
      <c r="W4368" s="598"/>
    </row>
    <row r="4369" spans="6:23" x14ac:dyDescent="0.2">
      <c r="F4369" s="610"/>
      <c r="H4369" s="612"/>
      <c r="I4369" s="598"/>
      <c r="J4369" s="598"/>
      <c r="M4369" s="598"/>
      <c r="N4369" s="598"/>
      <c r="V4369" s="598"/>
      <c r="W4369" s="598"/>
    </row>
    <row r="4370" spans="6:23" x14ac:dyDescent="0.2">
      <c r="F4370" s="610"/>
      <c r="H4370" s="612"/>
      <c r="I4370" s="598"/>
      <c r="J4370" s="598"/>
      <c r="M4370" s="598"/>
      <c r="N4370" s="598"/>
      <c r="V4370" s="598"/>
      <c r="W4370" s="598"/>
    </row>
    <row r="4371" spans="6:23" x14ac:dyDescent="0.2">
      <c r="F4371" s="610"/>
      <c r="H4371" s="612"/>
      <c r="I4371" s="598"/>
      <c r="J4371" s="598"/>
      <c r="M4371" s="598"/>
      <c r="N4371" s="598"/>
      <c r="V4371" s="598"/>
      <c r="W4371" s="598"/>
    </row>
    <row r="4372" spans="6:23" x14ac:dyDescent="0.2">
      <c r="F4372" s="610"/>
      <c r="H4372" s="612"/>
      <c r="I4372" s="598"/>
      <c r="J4372" s="598"/>
      <c r="M4372" s="598"/>
      <c r="N4372" s="598"/>
      <c r="V4372" s="598"/>
      <c r="W4372" s="598"/>
    </row>
    <row r="4373" spans="6:23" x14ac:dyDescent="0.2">
      <c r="F4373" s="610"/>
      <c r="H4373" s="612"/>
      <c r="I4373" s="598"/>
      <c r="J4373" s="598"/>
      <c r="M4373" s="598"/>
      <c r="N4373" s="598"/>
      <c r="V4373" s="598"/>
      <c r="W4373" s="598"/>
    </row>
    <row r="4374" spans="6:23" x14ac:dyDescent="0.2">
      <c r="F4374" s="610"/>
      <c r="H4374" s="612"/>
      <c r="I4374" s="598"/>
      <c r="J4374" s="598"/>
      <c r="M4374" s="598"/>
      <c r="N4374" s="598"/>
      <c r="V4374" s="598"/>
      <c r="W4374" s="598"/>
    </row>
    <row r="4375" spans="6:23" x14ac:dyDescent="0.2">
      <c r="F4375" s="610"/>
      <c r="H4375" s="612"/>
      <c r="I4375" s="598"/>
      <c r="J4375" s="598"/>
      <c r="M4375" s="598"/>
      <c r="N4375" s="598"/>
      <c r="V4375" s="598"/>
      <c r="W4375" s="598"/>
    </row>
    <row r="4376" spans="6:23" x14ac:dyDescent="0.2">
      <c r="F4376" s="610"/>
      <c r="H4376" s="612"/>
      <c r="I4376" s="598"/>
      <c r="J4376" s="598"/>
      <c r="M4376" s="598"/>
      <c r="N4376" s="598"/>
      <c r="V4376" s="598"/>
      <c r="W4376" s="598"/>
    </row>
    <row r="4377" spans="6:23" x14ac:dyDescent="0.2">
      <c r="F4377" s="610"/>
      <c r="H4377" s="612"/>
      <c r="I4377" s="598"/>
      <c r="J4377" s="598"/>
      <c r="M4377" s="598"/>
      <c r="N4377" s="598"/>
      <c r="V4377" s="598"/>
      <c r="W4377" s="598"/>
    </row>
    <row r="4378" spans="6:23" x14ac:dyDescent="0.2">
      <c r="F4378" s="610"/>
      <c r="H4378" s="612"/>
      <c r="I4378" s="598"/>
      <c r="J4378" s="598"/>
      <c r="M4378" s="598"/>
      <c r="N4378" s="598"/>
      <c r="V4378" s="598"/>
      <c r="W4378" s="598"/>
    </row>
    <row r="4379" spans="6:23" x14ac:dyDescent="0.2">
      <c r="F4379" s="610"/>
      <c r="H4379" s="612"/>
      <c r="I4379" s="598"/>
      <c r="J4379" s="598"/>
      <c r="M4379" s="598"/>
      <c r="N4379" s="598"/>
      <c r="V4379" s="598"/>
      <c r="W4379" s="598"/>
    </row>
    <row r="4380" spans="6:23" x14ac:dyDescent="0.2">
      <c r="F4380" s="610"/>
      <c r="H4380" s="612"/>
      <c r="I4380" s="598"/>
      <c r="J4380" s="598"/>
      <c r="M4380" s="598"/>
      <c r="N4380" s="598"/>
      <c r="V4380" s="598"/>
      <c r="W4380" s="598"/>
    </row>
    <row r="4381" spans="6:23" x14ac:dyDescent="0.2">
      <c r="F4381" s="610"/>
      <c r="H4381" s="612"/>
      <c r="I4381" s="598"/>
      <c r="J4381" s="598"/>
      <c r="M4381" s="598"/>
      <c r="N4381" s="598"/>
      <c r="V4381" s="598"/>
      <c r="W4381" s="598"/>
    </row>
    <row r="4382" spans="6:23" x14ac:dyDescent="0.2">
      <c r="F4382" s="610"/>
      <c r="H4382" s="612"/>
      <c r="I4382" s="598"/>
      <c r="J4382" s="598"/>
      <c r="M4382" s="598"/>
      <c r="N4382" s="598"/>
      <c r="V4382" s="598"/>
      <c r="W4382" s="598"/>
    </row>
    <row r="4383" spans="6:23" x14ac:dyDescent="0.2">
      <c r="F4383" s="610"/>
      <c r="H4383" s="612"/>
      <c r="I4383" s="598"/>
      <c r="J4383" s="598"/>
      <c r="M4383" s="598"/>
      <c r="N4383" s="598"/>
      <c r="V4383" s="598"/>
      <c r="W4383" s="598"/>
    </row>
    <row r="4384" spans="6:23" x14ac:dyDescent="0.2">
      <c r="F4384" s="610"/>
      <c r="H4384" s="612"/>
      <c r="I4384" s="598"/>
      <c r="J4384" s="598"/>
      <c r="M4384" s="598"/>
      <c r="N4384" s="598"/>
      <c r="V4384" s="598"/>
      <c r="W4384" s="598"/>
    </row>
    <row r="4385" spans="6:23" x14ac:dyDescent="0.2">
      <c r="F4385" s="610"/>
      <c r="H4385" s="612"/>
      <c r="I4385" s="598"/>
      <c r="J4385" s="598"/>
      <c r="M4385" s="598"/>
      <c r="N4385" s="598"/>
      <c r="V4385" s="598"/>
      <c r="W4385" s="598"/>
    </row>
    <row r="4386" spans="6:23" x14ac:dyDescent="0.2">
      <c r="F4386" s="610"/>
      <c r="H4386" s="612"/>
      <c r="I4386" s="598"/>
      <c r="J4386" s="598"/>
      <c r="M4386" s="598"/>
      <c r="N4386" s="598"/>
      <c r="V4386" s="598"/>
      <c r="W4386" s="598"/>
    </row>
    <row r="4387" spans="6:23" x14ac:dyDescent="0.2">
      <c r="F4387" s="610"/>
      <c r="H4387" s="612"/>
      <c r="I4387" s="598"/>
      <c r="J4387" s="598"/>
      <c r="M4387" s="598"/>
      <c r="N4387" s="598"/>
      <c r="V4387" s="598"/>
      <c r="W4387" s="598"/>
    </row>
    <row r="4388" spans="6:23" x14ac:dyDescent="0.2">
      <c r="F4388" s="610"/>
      <c r="H4388" s="612"/>
      <c r="I4388" s="598"/>
      <c r="J4388" s="598"/>
      <c r="M4388" s="598"/>
      <c r="N4388" s="598"/>
      <c r="V4388" s="598"/>
      <c r="W4388" s="598"/>
    </row>
    <row r="4389" spans="6:23" x14ac:dyDescent="0.2">
      <c r="F4389" s="610"/>
      <c r="H4389" s="612"/>
      <c r="I4389" s="598"/>
      <c r="J4389" s="598"/>
      <c r="M4389" s="598"/>
      <c r="N4389" s="598"/>
      <c r="V4389" s="598"/>
      <c r="W4389" s="598"/>
    </row>
    <row r="4390" spans="6:23" x14ac:dyDescent="0.2">
      <c r="F4390" s="610"/>
      <c r="H4390" s="612"/>
      <c r="I4390" s="598"/>
      <c r="J4390" s="598"/>
      <c r="M4390" s="598"/>
      <c r="N4390" s="598"/>
      <c r="V4390" s="598"/>
      <c r="W4390" s="598"/>
    </row>
    <row r="4391" spans="6:23" x14ac:dyDescent="0.2">
      <c r="F4391" s="610"/>
      <c r="H4391" s="612"/>
      <c r="I4391" s="598"/>
      <c r="J4391" s="598"/>
      <c r="M4391" s="598"/>
      <c r="N4391" s="598"/>
      <c r="V4391" s="598"/>
      <c r="W4391" s="598"/>
    </row>
    <row r="4392" spans="6:23" x14ac:dyDescent="0.2">
      <c r="F4392" s="610"/>
      <c r="H4392" s="612"/>
      <c r="I4392" s="598"/>
      <c r="J4392" s="598"/>
      <c r="M4392" s="598"/>
      <c r="N4392" s="598"/>
      <c r="V4392" s="598"/>
      <c r="W4392" s="598"/>
    </row>
    <row r="4393" spans="6:23" x14ac:dyDescent="0.2">
      <c r="F4393" s="610"/>
      <c r="H4393" s="612"/>
      <c r="I4393" s="598"/>
      <c r="J4393" s="598"/>
      <c r="M4393" s="598"/>
      <c r="N4393" s="598"/>
      <c r="V4393" s="598"/>
      <c r="W4393" s="598"/>
    </row>
    <row r="4394" spans="6:23" x14ac:dyDescent="0.2">
      <c r="F4394" s="610"/>
      <c r="H4394" s="612"/>
      <c r="I4394" s="598"/>
      <c r="J4394" s="598"/>
      <c r="M4394" s="598"/>
      <c r="N4394" s="598"/>
      <c r="V4394" s="598"/>
      <c r="W4394" s="598"/>
    </row>
    <row r="4395" spans="6:23" x14ac:dyDescent="0.2">
      <c r="F4395" s="610"/>
      <c r="H4395" s="612"/>
      <c r="I4395" s="598"/>
      <c r="J4395" s="598"/>
      <c r="M4395" s="598"/>
      <c r="N4395" s="598"/>
      <c r="V4395" s="598"/>
      <c r="W4395" s="598"/>
    </row>
    <row r="4396" spans="6:23" x14ac:dyDescent="0.2">
      <c r="F4396" s="610"/>
      <c r="H4396" s="612"/>
      <c r="I4396" s="598"/>
      <c r="J4396" s="598"/>
      <c r="M4396" s="598"/>
      <c r="N4396" s="598"/>
      <c r="V4396" s="598"/>
      <c r="W4396" s="598"/>
    </row>
    <row r="4397" spans="6:23" x14ac:dyDescent="0.2">
      <c r="F4397" s="610"/>
      <c r="H4397" s="612"/>
      <c r="I4397" s="598"/>
      <c r="J4397" s="598"/>
      <c r="M4397" s="598"/>
      <c r="N4397" s="598"/>
      <c r="V4397" s="598"/>
      <c r="W4397" s="598"/>
    </row>
    <row r="4398" spans="6:23" x14ac:dyDescent="0.2">
      <c r="F4398" s="610"/>
      <c r="H4398" s="612"/>
      <c r="I4398" s="598"/>
      <c r="J4398" s="598"/>
      <c r="M4398" s="598"/>
      <c r="N4398" s="598"/>
      <c r="V4398" s="598"/>
      <c r="W4398" s="598"/>
    </row>
    <row r="4399" spans="6:23" x14ac:dyDescent="0.2">
      <c r="F4399" s="610"/>
      <c r="H4399" s="612"/>
      <c r="I4399" s="598"/>
      <c r="J4399" s="598"/>
      <c r="M4399" s="598"/>
      <c r="N4399" s="598"/>
      <c r="V4399" s="598"/>
      <c r="W4399" s="598"/>
    </row>
    <row r="4400" spans="6:23" x14ac:dyDescent="0.2">
      <c r="F4400" s="610"/>
      <c r="H4400" s="612"/>
      <c r="I4400" s="598"/>
      <c r="J4400" s="598"/>
      <c r="M4400" s="598"/>
      <c r="N4400" s="598"/>
      <c r="V4400" s="598"/>
      <c r="W4400" s="598"/>
    </row>
    <row r="4401" spans="6:23" x14ac:dyDescent="0.2">
      <c r="F4401" s="610"/>
      <c r="H4401" s="612"/>
      <c r="I4401" s="598"/>
      <c r="J4401" s="598"/>
      <c r="M4401" s="598"/>
      <c r="N4401" s="598"/>
      <c r="V4401" s="598"/>
      <c r="W4401" s="598"/>
    </row>
    <row r="4402" spans="6:23" x14ac:dyDescent="0.2">
      <c r="F4402" s="610"/>
      <c r="H4402" s="612"/>
      <c r="I4402" s="598"/>
      <c r="J4402" s="598"/>
      <c r="M4402" s="598"/>
      <c r="N4402" s="598"/>
      <c r="V4402" s="598"/>
      <c r="W4402" s="598"/>
    </row>
    <row r="4403" spans="6:23" x14ac:dyDescent="0.2">
      <c r="F4403" s="610"/>
      <c r="H4403" s="612"/>
      <c r="I4403" s="598"/>
      <c r="J4403" s="598"/>
      <c r="M4403" s="598"/>
      <c r="N4403" s="598"/>
      <c r="V4403" s="598"/>
      <c r="W4403" s="598"/>
    </row>
    <row r="4404" spans="6:23" x14ac:dyDescent="0.2">
      <c r="F4404" s="610"/>
      <c r="H4404" s="612"/>
      <c r="I4404" s="598"/>
      <c r="J4404" s="598"/>
      <c r="M4404" s="598"/>
      <c r="N4404" s="598"/>
      <c r="V4404" s="598"/>
      <c r="W4404" s="598"/>
    </row>
    <row r="4405" spans="6:23" x14ac:dyDescent="0.2">
      <c r="F4405" s="610"/>
      <c r="H4405" s="612"/>
      <c r="I4405" s="598"/>
      <c r="J4405" s="598"/>
      <c r="M4405" s="598"/>
      <c r="N4405" s="598"/>
      <c r="V4405" s="598"/>
      <c r="W4405" s="598"/>
    </row>
    <row r="4406" spans="6:23" x14ac:dyDescent="0.2">
      <c r="F4406" s="610"/>
      <c r="H4406" s="612"/>
      <c r="I4406" s="598"/>
      <c r="J4406" s="598"/>
      <c r="M4406" s="598"/>
      <c r="N4406" s="598"/>
      <c r="V4406" s="598"/>
      <c r="W4406" s="598"/>
    </row>
    <row r="4407" spans="6:23" x14ac:dyDescent="0.2">
      <c r="F4407" s="610"/>
      <c r="H4407" s="612"/>
      <c r="I4407" s="598"/>
      <c r="J4407" s="598"/>
      <c r="M4407" s="598"/>
      <c r="N4407" s="598"/>
      <c r="V4407" s="598"/>
      <c r="W4407" s="598"/>
    </row>
    <row r="4408" spans="6:23" x14ac:dyDescent="0.2">
      <c r="F4408" s="610"/>
      <c r="H4408" s="612"/>
      <c r="I4408" s="598"/>
      <c r="J4408" s="598"/>
      <c r="M4408" s="598"/>
      <c r="N4408" s="598"/>
      <c r="V4408" s="598"/>
      <c r="W4408" s="598"/>
    </row>
    <row r="4409" spans="6:23" x14ac:dyDescent="0.2">
      <c r="F4409" s="610"/>
      <c r="H4409" s="612"/>
      <c r="I4409" s="598"/>
      <c r="J4409" s="598"/>
      <c r="M4409" s="598"/>
      <c r="N4409" s="598"/>
      <c r="V4409" s="598"/>
      <c r="W4409" s="598"/>
    </row>
    <row r="4410" spans="6:23" x14ac:dyDescent="0.2">
      <c r="F4410" s="610"/>
      <c r="H4410" s="612"/>
      <c r="I4410" s="598"/>
      <c r="J4410" s="598"/>
      <c r="M4410" s="598"/>
      <c r="N4410" s="598"/>
      <c r="V4410" s="598"/>
      <c r="W4410" s="598"/>
    </row>
    <row r="4411" spans="6:23" x14ac:dyDescent="0.2">
      <c r="F4411" s="610"/>
      <c r="H4411" s="612"/>
      <c r="I4411" s="598"/>
      <c r="J4411" s="598"/>
      <c r="M4411" s="598"/>
      <c r="N4411" s="598"/>
      <c r="V4411" s="598"/>
      <c r="W4411" s="598"/>
    </row>
    <row r="4412" spans="6:23" x14ac:dyDescent="0.2">
      <c r="F4412" s="610"/>
      <c r="H4412" s="612"/>
      <c r="I4412" s="598"/>
      <c r="J4412" s="598"/>
      <c r="M4412" s="598"/>
      <c r="N4412" s="598"/>
      <c r="V4412" s="598"/>
      <c r="W4412" s="598"/>
    </row>
    <row r="4413" spans="6:23" x14ac:dyDescent="0.2">
      <c r="F4413" s="610"/>
      <c r="H4413" s="612"/>
      <c r="I4413" s="598"/>
      <c r="J4413" s="598"/>
      <c r="M4413" s="598"/>
      <c r="N4413" s="598"/>
      <c r="V4413" s="598"/>
      <c r="W4413" s="598"/>
    </row>
    <row r="4414" spans="6:23" x14ac:dyDescent="0.2">
      <c r="F4414" s="610"/>
      <c r="H4414" s="612"/>
      <c r="I4414" s="598"/>
      <c r="J4414" s="598"/>
      <c r="M4414" s="598"/>
      <c r="N4414" s="598"/>
      <c r="V4414" s="598"/>
      <c r="W4414" s="598"/>
    </row>
    <row r="4415" spans="6:23" x14ac:dyDescent="0.2">
      <c r="F4415" s="610"/>
      <c r="H4415" s="612"/>
      <c r="I4415" s="598"/>
      <c r="J4415" s="598"/>
      <c r="M4415" s="598"/>
      <c r="N4415" s="598"/>
      <c r="V4415" s="598"/>
      <c r="W4415" s="598"/>
    </row>
    <row r="4416" spans="6:23" x14ac:dyDescent="0.2">
      <c r="F4416" s="610"/>
      <c r="H4416" s="612"/>
      <c r="I4416" s="598"/>
      <c r="J4416" s="598"/>
      <c r="M4416" s="598"/>
      <c r="N4416" s="598"/>
      <c r="V4416" s="598"/>
      <c r="W4416" s="598"/>
    </row>
    <row r="4417" spans="6:23" x14ac:dyDescent="0.2">
      <c r="F4417" s="610"/>
      <c r="H4417" s="612"/>
      <c r="I4417" s="598"/>
      <c r="J4417" s="598"/>
      <c r="M4417" s="598"/>
      <c r="N4417" s="598"/>
      <c r="V4417" s="598"/>
      <c r="W4417" s="598"/>
    </row>
    <row r="4418" spans="6:23" x14ac:dyDescent="0.2">
      <c r="F4418" s="610"/>
      <c r="H4418" s="612"/>
      <c r="I4418" s="598"/>
      <c r="J4418" s="598"/>
      <c r="M4418" s="598"/>
      <c r="N4418" s="598"/>
      <c r="V4418" s="598"/>
      <c r="W4418" s="598"/>
    </row>
    <row r="4419" spans="6:23" x14ac:dyDescent="0.2">
      <c r="F4419" s="610"/>
      <c r="H4419" s="612"/>
      <c r="I4419" s="598"/>
      <c r="J4419" s="598"/>
      <c r="M4419" s="598"/>
      <c r="N4419" s="598"/>
      <c r="V4419" s="598"/>
      <c r="W4419" s="598"/>
    </row>
    <row r="4420" spans="6:23" x14ac:dyDescent="0.2">
      <c r="F4420" s="610"/>
      <c r="H4420" s="612"/>
      <c r="I4420" s="598"/>
      <c r="J4420" s="598"/>
      <c r="M4420" s="598"/>
      <c r="N4420" s="598"/>
      <c r="V4420" s="598"/>
      <c r="W4420" s="598"/>
    </row>
    <row r="4421" spans="6:23" x14ac:dyDescent="0.2">
      <c r="F4421" s="610"/>
      <c r="H4421" s="612"/>
      <c r="I4421" s="598"/>
      <c r="J4421" s="598"/>
      <c r="M4421" s="598"/>
      <c r="N4421" s="598"/>
      <c r="V4421" s="598"/>
      <c r="W4421" s="598"/>
    </row>
    <row r="4422" spans="6:23" x14ac:dyDescent="0.2">
      <c r="F4422" s="610"/>
      <c r="H4422" s="612"/>
      <c r="I4422" s="598"/>
      <c r="J4422" s="598"/>
      <c r="M4422" s="598"/>
      <c r="N4422" s="598"/>
      <c r="V4422" s="598"/>
      <c r="W4422" s="598"/>
    </row>
    <row r="4423" spans="6:23" x14ac:dyDescent="0.2">
      <c r="F4423" s="610"/>
      <c r="H4423" s="612"/>
      <c r="I4423" s="598"/>
      <c r="J4423" s="598"/>
      <c r="M4423" s="598"/>
      <c r="N4423" s="598"/>
      <c r="V4423" s="598"/>
      <c r="W4423" s="598"/>
    </row>
    <row r="4424" spans="6:23" x14ac:dyDescent="0.2">
      <c r="F4424" s="610"/>
      <c r="H4424" s="612"/>
      <c r="I4424" s="598"/>
      <c r="J4424" s="598"/>
      <c r="M4424" s="598"/>
      <c r="N4424" s="598"/>
      <c r="V4424" s="598"/>
      <c r="W4424" s="598"/>
    </row>
    <row r="4425" spans="6:23" x14ac:dyDescent="0.2">
      <c r="F4425" s="610"/>
      <c r="H4425" s="612"/>
      <c r="I4425" s="598"/>
      <c r="J4425" s="598"/>
      <c r="M4425" s="598"/>
      <c r="N4425" s="598"/>
      <c r="V4425" s="598"/>
      <c r="W4425" s="598"/>
    </row>
    <row r="4426" spans="6:23" x14ac:dyDescent="0.2">
      <c r="F4426" s="610"/>
      <c r="H4426" s="612"/>
      <c r="I4426" s="598"/>
      <c r="J4426" s="598"/>
      <c r="M4426" s="598"/>
      <c r="N4426" s="598"/>
      <c r="V4426" s="598"/>
      <c r="W4426" s="598"/>
    </row>
    <row r="4427" spans="6:23" x14ac:dyDescent="0.2">
      <c r="F4427" s="610"/>
      <c r="H4427" s="612"/>
      <c r="I4427" s="598"/>
      <c r="J4427" s="598"/>
      <c r="M4427" s="598"/>
      <c r="N4427" s="598"/>
      <c r="V4427" s="598"/>
      <c r="W4427" s="598"/>
    </row>
    <row r="4428" spans="6:23" x14ac:dyDescent="0.2">
      <c r="F4428" s="610"/>
      <c r="H4428" s="612"/>
      <c r="I4428" s="598"/>
      <c r="J4428" s="598"/>
      <c r="M4428" s="598"/>
      <c r="N4428" s="598"/>
      <c r="V4428" s="598"/>
      <c r="W4428" s="598"/>
    </row>
    <row r="4429" spans="6:23" x14ac:dyDescent="0.2">
      <c r="F4429" s="610"/>
      <c r="H4429" s="612"/>
      <c r="I4429" s="598"/>
      <c r="J4429" s="598"/>
      <c r="M4429" s="598"/>
      <c r="N4429" s="598"/>
      <c r="V4429" s="598"/>
      <c r="W4429" s="598"/>
    </row>
    <row r="4430" spans="6:23" x14ac:dyDescent="0.2">
      <c r="F4430" s="610"/>
      <c r="H4430" s="612"/>
      <c r="I4430" s="598"/>
      <c r="J4430" s="598"/>
      <c r="M4430" s="598"/>
      <c r="N4430" s="598"/>
      <c r="V4430" s="598"/>
      <c r="W4430" s="598"/>
    </row>
    <row r="4431" spans="6:23" x14ac:dyDescent="0.2">
      <c r="F4431" s="610"/>
      <c r="H4431" s="612"/>
      <c r="I4431" s="598"/>
      <c r="J4431" s="598"/>
      <c r="M4431" s="598"/>
      <c r="N4431" s="598"/>
      <c r="V4431" s="598"/>
      <c r="W4431" s="598"/>
    </row>
    <row r="4432" spans="6:23" x14ac:dyDescent="0.2">
      <c r="F4432" s="610"/>
      <c r="H4432" s="612"/>
      <c r="I4432" s="598"/>
      <c r="J4432" s="598"/>
      <c r="M4432" s="598"/>
      <c r="N4432" s="598"/>
      <c r="V4432" s="598"/>
      <c r="W4432" s="598"/>
    </row>
    <row r="4433" spans="6:23" x14ac:dyDescent="0.2">
      <c r="F4433" s="610"/>
      <c r="H4433" s="612"/>
      <c r="I4433" s="598"/>
      <c r="J4433" s="598"/>
      <c r="M4433" s="598"/>
      <c r="N4433" s="598"/>
      <c r="V4433" s="598"/>
      <c r="W4433" s="598"/>
    </row>
    <row r="4434" spans="6:23" x14ac:dyDescent="0.2">
      <c r="F4434" s="610"/>
      <c r="H4434" s="612"/>
      <c r="I4434" s="598"/>
      <c r="J4434" s="598"/>
      <c r="M4434" s="598"/>
      <c r="N4434" s="598"/>
      <c r="V4434" s="598"/>
      <c r="W4434" s="598"/>
    </row>
    <row r="4435" spans="6:23" x14ac:dyDescent="0.2">
      <c r="F4435" s="610"/>
      <c r="H4435" s="612"/>
      <c r="I4435" s="598"/>
      <c r="J4435" s="598"/>
      <c r="M4435" s="598"/>
      <c r="N4435" s="598"/>
      <c r="V4435" s="598"/>
      <c r="W4435" s="598"/>
    </row>
    <row r="4436" spans="6:23" x14ac:dyDescent="0.2">
      <c r="F4436" s="610"/>
      <c r="H4436" s="612"/>
      <c r="I4436" s="598"/>
      <c r="J4436" s="598"/>
      <c r="M4436" s="598"/>
      <c r="N4436" s="598"/>
      <c r="V4436" s="598"/>
      <c r="W4436" s="598"/>
    </row>
    <row r="4437" spans="6:23" x14ac:dyDescent="0.2">
      <c r="F4437" s="610"/>
      <c r="H4437" s="612"/>
      <c r="I4437" s="598"/>
      <c r="J4437" s="598"/>
      <c r="M4437" s="598"/>
      <c r="N4437" s="598"/>
      <c r="V4437" s="598"/>
      <c r="W4437" s="598"/>
    </row>
    <row r="4438" spans="6:23" x14ac:dyDescent="0.2">
      <c r="F4438" s="610"/>
      <c r="H4438" s="612"/>
      <c r="I4438" s="598"/>
      <c r="J4438" s="598"/>
      <c r="M4438" s="598"/>
      <c r="N4438" s="598"/>
      <c r="V4438" s="598"/>
      <c r="W4438" s="598"/>
    </row>
    <row r="4439" spans="6:23" x14ac:dyDescent="0.2">
      <c r="F4439" s="610"/>
      <c r="H4439" s="612"/>
      <c r="I4439" s="598"/>
      <c r="J4439" s="598"/>
      <c r="M4439" s="598"/>
      <c r="N4439" s="598"/>
      <c r="V4439" s="598"/>
      <c r="W4439" s="598"/>
    </row>
    <row r="4440" spans="6:23" x14ac:dyDescent="0.2">
      <c r="F4440" s="610"/>
      <c r="H4440" s="612"/>
      <c r="I4440" s="598"/>
      <c r="J4440" s="598"/>
      <c r="M4440" s="598"/>
      <c r="N4440" s="598"/>
      <c r="V4440" s="598"/>
      <c r="W4440" s="598"/>
    </row>
    <row r="4441" spans="6:23" x14ac:dyDescent="0.2">
      <c r="F4441" s="610"/>
      <c r="H4441" s="612"/>
      <c r="I4441" s="598"/>
      <c r="J4441" s="598"/>
      <c r="M4441" s="598"/>
      <c r="N4441" s="598"/>
      <c r="V4441" s="598"/>
      <c r="W4441" s="598"/>
    </row>
    <row r="4442" spans="6:23" x14ac:dyDescent="0.2">
      <c r="F4442" s="610"/>
      <c r="H4442" s="612"/>
      <c r="I4442" s="598"/>
      <c r="J4442" s="598"/>
      <c r="M4442" s="598"/>
      <c r="N4442" s="598"/>
      <c r="V4442" s="598"/>
      <c r="W4442" s="598"/>
    </row>
    <row r="4443" spans="6:23" x14ac:dyDescent="0.2">
      <c r="F4443" s="610"/>
      <c r="H4443" s="612"/>
      <c r="I4443" s="598"/>
      <c r="J4443" s="598"/>
      <c r="M4443" s="598"/>
      <c r="N4443" s="598"/>
      <c r="V4443" s="598"/>
      <c r="W4443" s="598"/>
    </row>
    <row r="4444" spans="6:23" x14ac:dyDescent="0.2">
      <c r="F4444" s="610"/>
      <c r="H4444" s="612"/>
      <c r="I4444" s="598"/>
      <c r="J4444" s="598"/>
      <c r="M4444" s="598"/>
      <c r="N4444" s="598"/>
      <c r="V4444" s="598"/>
      <c r="W4444" s="598"/>
    </row>
    <row r="4445" spans="6:23" x14ac:dyDescent="0.2">
      <c r="F4445" s="610"/>
      <c r="H4445" s="612"/>
      <c r="I4445" s="598"/>
      <c r="J4445" s="598"/>
      <c r="M4445" s="598"/>
      <c r="N4445" s="598"/>
      <c r="V4445" s="598"/>
      <c r="W4445" s="598"/>
    </row>
    <row r="4446" spans="6:23" x14ac:dyDescent="0.2">
      <c r="F4446" s="610"/>
      <c r="H4446" s="612"/>
      <c r="I4446" s="598"/>
      <c r="J4446" s="598"/>
      <c r="M4446" s="598"/>
      <c r="N4446" s="598"/>
      <c r="V4446" s="598"/>
      <c r="W4446" s="598"/>
    </row>
    <row r="4447" spans="6:23" x14ac:dyDescent="0.2">
      <c r="F4447" s="610"/>
      <c r="H4447" s="612"/>
      <c r="I4447" s="598"/>
      <c r="J4447" s="598"/>
      <c r="M4447" s="598"/>
      <c r="N4447" s="598"/>
      <c r="V4447" s="598"/>
      <c r="W4447" s="598"/>
    </row>
    <row r="4448" spans="6:23" x14ac:dyDescent="0.2">
      <c r="F4448" s="610"/>
      <c r="H4448" s="612"/>
      <c r="I4448" s="598"/>
      <c r="J4448" s="598"/>
      <c r="M4448" s="598"/>
      <c r="N4448" s="598"/>
      <c r="V4448" s="598"/>
      <c r="W4448" s="598"/>
    </row>
    <row r="4449" spans="6:23" x14ac:dyDescent="0.2">
      <c r="F4449" s="610"/>
      <c r="H4449" s="612"/>
      <c r="I4449" s="598"/>
      <c r="J4449" s="598"/>
      <c r="M4449" s="598"/>
      <c r="N4449" s="598"/>
      <c r="V4449" s="598"/>
      <c r="W4449" s="598"/>
    </row>
    <row r="4450" spans="6:23" x14ac:dyDescent="0.2">
      <c r="F4450" s="610"/>
      <c r="H4450" s="612"/>
      <c r="I4450" s="598"/>
      <c r="J4450" s="598"/>
      <c r="M4450" s="598"/>
      <c r="N4450" s="598"/>
      <c r="V4450" s="598"/>
      <c r="W4450" s="598"/>
    </row>
    <row r="4451" spans="6:23" x14ac:dyDescent="0.2">
      <c r="F4451" s="610"/>
      <c r="H4451" s="612"/>
      <c r="I4451" s="598"/>
      <c r="J4451" s="598"/>
      <c r="M4451" s="598"/>
      <c r="N4451" s="598"/>
      <c r="V4451" s="598"/>
      <c r="W4451" s="598"/>
    </row>
    <row r="4452" spans="6:23" x14ac:dyDescent="0.2">
      <c r="F4452" s="610"/>
      <c r="H4452" s="612"/>
      <c r="I4452" s="598"/>
      <c r="J4452" s="598"/>
      <c r="M4452" s="598"/>
      <c r="N4452" s="598"/>
      <c r="V4452" s="598"/>
      <c r="W4452" s="598"/>
    </row>
    <row r="4453" spans="6:23" x14ac:dyDescent="0.2">
      <c r="F4453" s="610"/>
      <c r="H4453" s="612"/>
      <c r="I4453" s="598"/>
      <c r="J4453" s="598"/>
      <c r="M4453" s="598"/>
      <c r="N4453" s="598"/>
      <c r="V4453" s="598"/>
      <c r="W4453" s="598"/>
    </row>
    <row r="4454" spans="6:23" x14ac:dyDescent="0.2">
      <c r="F4454" s="610"/>
      <c r="H4454" s="612"/>
      <c r="I4454" s="598"/>
      <c r="J4454" s="598"/>
      <c r="M4454" s="598"/>
      <c r="N4454" s="598"/>
      <c r="V4454" s="598"/>
      <c r="W4454" s="598"/>
    </row>
    <row r="4455" spans="6:23" x14ac:dyDescent="0.2">
      <c r="F4455" s="610"/>
      <c r="H4455" s="612"/>
      <c r="I4455" s="598"/>
      <c r="J4455" s="598"/>
      <c r="M4455" s="598"/>
      <c r="N4455" s="598"/>
      <c r="V4455" s="598"/>
      <c r="W4455" s="598"/>
    </row>
    <row r="4456" spans="6:23" x14ac:dyDescent="0.2">
      <c r="F4456" s="610"/>
      <c r="H4456" s="612"/>
      <c r="I4456" s="598"/>
      <c r="J4456" s="598"/>
      <c r="M4456" s="598"/>
      <c r="N4456" s="598"/>
      <c r="V4456" s="598"/>
      <c r="W4456" s="598"/>
    </row>
    <row r="4457" spans="6:23" x14ac:dyDescent="0.2">
      <c r="F4457" s="610"/>
      <c r="H4457" s="612"/>
      <c r="I4457" s="598"/>
      <c r="J4457" s="598"/>
      <c r="M4457" s="598"/>
      <c r="N4457" s="598"/>
      <c r="V4457" s="598"/>
      <c r="W4457" s="598"/>
    </row>
    <row r="4458" spans="6:23" x14ac:dyDescent="0.2">
      <c r="F4458" s="610"/>
      <c r="H4458" s="612"/>
      <c r="I4458" s="598"/>
      <c r="J4458" s="598"/>
      <c r="M4458" s="598"/>
      <c r="N4458" s="598"/>
      <c r="V4458" s="598"/>
      <c r="W4458" s="598"/>
    </row>
    <row r="4459" spans="6:23" x14ac:dyDescent="0.2">
      <c r="F4459" s="610"/>
      <c r="H4459" s="612"/>
      <c r="I4459" s="598"/>
      <c r="J4459" s="598"/>
      <c r="M4459" s="598"/>
      <c r="N4459" s="598"/>
      <c r="V4459" s="598"/>
      <c r="W4459" s="598"/>
    </row>
    <row r="4460" spans="6:23" x14ac:dyDescent="0.2">
      <c r="F4460" s="610"/>
      <c r="H4460" s="612"/>
      <c r="I4460" s="598"/>
      <c r="J4460" s="598"/>
      <c r="M4460" s="598"/>
      <c r="N4460" s="598"/>
      <c r="V4460" s="598"/>
      <c r="W4460" s="598"/>
    </row>
    <row r="4461" spans="6:23" x14ac:dyDescent="0.2">
      <c r="F4461" s="610"/>
      <c r="H4461" s="612"/>
      <c r="I4461" s="598"/>
      <c r="J4461" s="598"/>
      <c r="M4461" s="598"/>
      <c r="N4461" s="598"/>
      <c r="V4461" s="598"/>
      <c r="W4461" s="598"/>
    </row>
    <row r="4462" spans="6:23" x14ac:dyDescent="0.2">
      <c r="F4462" s="610"/>
      <c r="H4462" s="612"/>
      <c r="I4462" s="598"/>
      <c r="J4462" s="598"/>
      <c r="M4462" s="598"/>
      <c r="N4462" s="598"/>
      <c r="V4462" s="598"/>
      <c r="W4462" s="598"/>
    </row>
    <row r="4463" spans="6:23" x14ac:dyDescent="0.2">
      <c r="F4463" s="610"/>
      <c r="H4463" s="612"/>
      <c r="I4463" s="598"/>
      <c r="J4463" s="598"/>
      <c r="M4463" s="598"/>
      <c r="N4463" s="598"/>
      <c r="V4463" s="598"/>
      <c r="W4463" s="598"/>
    </row>
    <row r="4464" spans="6:23" x14ac:dyDescent="0.2">
      <c r="F4464" s="610"/>
      <c r="H4464" s="612"/>
      <c r="I4464" s="598"/>
      <c r="J4464" s="598"/>
      <c r="M4464" s="598"/>
      <c r="N4464" s="598"/>
      <c r="V4464" s="598"/>
      <c r="W4464" s="598"/>
    </row>
    <row r="4465" spans="6:23" x14ac:dyDescent="0.2">
      <c r="F4465" s="610"/>
      <c r="H4465" s="612"/>
      <c r="I4465" s="598"/>
      <c r="J4465" s="598"/>
      <c r="M4465" s="598"/>
      <c r="N4465" s="598"/>
      <c r="V4465" s="598"/>
      <c r="W4465" s="598"/>
    </row>
    <row r="4466" spans="6:23" x14ac:dyDescent="0.2">
      <c r="F4466" s="610"/>
      <c r="H4466" s="612"/>
      <c r="I4466" s="598"/>
      <c r="J4466" s="598"/>
      <c r="M4466" s="598"/>
      <c r="N4466" s="598"/>
      <c r="V4466" s="598"/>
      <c r="W4466" s="598"/>
    </row>
    <row r="4467" spans="6:23" x14ac:dyDescent="0.2">
      <c r="F4467" s="610"/>
      <c r="H4467" s="612"/>
      <c r="I4467" s="598"/>
      <c r="J4467" s="598"/>
      <c r="M4467" s="598"/>
      <c r="N4467" s="598"/>
      <c r="V4467" s="598"/>
      <c r="W4467" s="598"/>
    </row>
    <row r="4468" spans="6:23" x14ac:dyDescent="0.2">
      <c r="F4468" s="610"/>
      <c r="H4468" s="612"/>
      <c r="I4468" s="598"/>
      <c r="J4468" s="598"/>
      <c r="M4468" s="598"/>
      <c r="N4468" s="598"/>
      <c r="V4468" s="598"/>
      <c r="W4468" s="598"/>
    </row>
    <row r="4469" spans="6:23" x14ac:dyDescent="0.2">
      <c r="F4469" s="610"/>
      <c r="H4469" s="612"/>
      <c r="I4469" s="598"/>
      <c r="J4469" s="598"/>
      <c r="M4469" s="598"/>
      <c r="N4469" s="598"/>
      <c r="V4469" s="598"/>
      <c r="W4469" s="598"/>
    </row>
    <row r="4470" spans="6:23" x14ac:dyDescent="0.2">
      <c r="F4470" s="610"/>
      <c r="H4470" s="612"/>
      <c r="I4470" s="598"/>
      <c r="J4470" s="598"/>
      <c r="M4470" s="598"/>
      <c r="N4470" s="598"/>
      <c r="V4470" s="598"/>
      <c r="W4470" s="598"/>
    </row>
    <row r="4471" spans="6:23" x14ac:dyDescent="0.2">
      <c r="F4471" s="610"/>
      <c r="H4471" s="612"/>
      <c r="I4471" s="598"/>
      <c r="J4471" s="598"/>
      <c r="M4471" s="598"/>
      <c r="N4471" s="598"/>
      <c r="V4471" s="598"/>
      <c r="W4471" s="598"/>
    </row>
    <row r="4472" spans="6:23" x14ac:dyDescent="0.2">
      <c r="F4472" s="610"/>
      <c r="H4472" s="612"/>
      <c r="I4472" s="598"/>
      <c r="J4472" s="598"/>
      <c r="M4472" s="598"/>
      <c r="N4472" s="598"/>
      <c r="V4472" s="598"/>
      <c r="W4472" s="598"/>
    </row>
    <row r="4473" spans="6:23" x14ac:dyDescent="0.2">
      <c r="F4473" s="610"/>
      <c r="H4473" s="612"/>
      <c r="I4473" s="598"/>
      <c r="J4473" s="598"/>
      <c r="M4473" s="598"/>
      <c r="N4473" s="598"/>
      <c r="V4473" s="598"/>
      <c r="W4473" s="598"/>
    </row>
    <row r="4474" spans="6:23" x14ac:dyDescent="0.2">
      <c r="F4474" s="610"/>
      <c r="H4474" s="612"/>
      <c r="I4474" s="598"/>
      <c r="J4474" s="598"/>
      <c r="M4474" s="598"/>
      <c r="N4474" s="598"/>
      <c r="V4474" s="598"/>
      <c r="W4474" s="598"/>
    </row>
    <row r="4475" spans="6:23" x14ac:dyDescent="0.2">
      <c r="F4475" s="610"/>
      <c r="H4475" s="612"/>
      <c r="I4475" s="598"/>
      <c r="J4475" s="598"/>
      <c r="M4475" s="598"/>
      <c r="N4475" s="598"/>
      <c r="V4475" s="598"/>
      <c r="W4475" s="598"/>
    </row>
    <row r="4476" spans="6:23" x14ac:dyDescent="0.2">
      <c r="F4476" s="610"/>
      <c r="H4476" s="612"/>
      <c r="I4476" s="598"/>
      <c r="J4476" s="598"/>
      <c r="M4476" s="598"/>
      <c r="N4476" s="598"/>
      <c r="V4476" s="598"/>
      <c r="W4476" s="598"/>
    </row>
    <row r="4477" spans="6:23" x14ac:dyDescent="0.2">
      <c r="F4477" s="610"/>
      <c r="H4477" s="612"/>
      <c r="I4477" s="598"/>
      <c r="J4477" s="598"/>
      <c r="M4477" s="598"/>
      <c r="N4477" s="598"/>
      <c r="V4477" s="598"/>
      <c r="W4477" s="598"/>
    </row>
    <row r="4478" spans="6:23" x14ac:dyDescent="0.2">
      <c r="F4478" s="610"/>
      <c r="H4478" s="612"/>
      <c r="I4478" s="598"/>
      <c r="J4478" s="598"/>
      <c r="M4478" s="598"/>
      <c r="N4478" s="598"/>
      <c r="V4478" s="598"/>
      <c r="W4478" s="598"/>
    </row>
    <row r="4479" spans="6:23" x14ac:dyDescent="0.2">
      <c r="F4479" s="610"/>
      <c r="H4479" s="612"/>
      <c r="I4479" s="598"/>
      <c r="J4479" s="598"/>
      <c r="M4479" s="598"/>
      <c r="N4479" s="598"/>
      <c r="V4479" s="598"/>
      <c r="W4479" s="598"/>
    </row>
    <row r="4480" spans="6:23" x14ac:dyDescent="0.2">
      <c r="F4480" s="610"/>
      <c r="H4480" s="612"/>
      <c r="I4480" s="598"/>
      <c r="J4480" s="598"/>
      <c r="M4480" s="598"/>
      <c r="N4480" s="598"/>
      <c r="V4480" s="598"/>
      <c r="W4480" s="598"/>
    </row>
    <row r="4481" spans="6:23" x14ac:dyDescent="0.2">
      <c r="F4481" s="610"/>
      <c r="H4481" s="612"/>
      <c r="I4481" s="598"/>
      <c r="J4481" s="598"/>
      <c r="M4481" s="598"/>
      <c r="N4481" s="598"/>
      <c r="V4481" s="598"/>
      <c r="W4481" s="598"/>
    </row>
    <row r="4482" spans="6:23" x14ac:dyDescent="0.2">
      <c r="F4482" s="610"/>
      <c r="H4482" s="612"/>
      <c r="I4482" s="598"/>
      <c r="J4482" s="598"/>
      <c r="M4482" s="598"/>
      <c r="N4482" s="598"/>
      <c r="V4482" s="598"/>
      <c r="W4482" s="598"/>
    </row>
    <row r="4483" spans="6:23" x14ac:dyDescent="0.2">
      <c r="F4483" s="610"/>
      <c r="H4483" s="612"/>
      <c r="I4483" s="598"/>
      <c r="J4483" s="598"/>
      <c r="M4483" s="598"/>
      <c r="N4483" s="598"/>
      <c r="V4483" s="598"/>
      <c r="W4483" s="598"/>
    </row>
    <row r="4484" spans="6:23" x14ac:dyDescent="0.2">
      <c r="F4484" s="610"/>
      <c r="H4484" s="612"/>
      <c r="I4484" s="598"/>
      <c r="J4484" s="598"/>
      <c r="M4484" s="598"/>
      <c r="N4484" s="598"/>
      <c r="V4484" s="598"/>
      <c r="W4484" s="598"/>
    </row>
    <row r="4485" spans="6:23" x14ac:dyDescent="0.2">
      <c r="F4485" s="610"/>
      <c r="H4485" s="612"/>
      <c r="I4485" s="598"/>
      <c r="J4485" s="598"/>
      <c r="M4485" s="598"/>
      <c r="N4485" s="598"/>
      <c r="V4485" s="598"/>
      <c r="W4485" s="598"/>
    </row>
    <row r="4486" spans="6:23" x14ac:dyDescent="0.2">
      <c r="F4486" s="610"/>
      <c r="H4486" s="612"/>
      <c r="I4486" s="598"/>
      <c r="J4486" s="598"/>
      <c r="M4486" s="598"/>
      <c r="N4486" s="598"/>
      <c r="V4486" s="598"/>
      <c r="W4486" s="598"/>
    </row>
    <row r="4487" spans="6:23" x14ac:dyDescent="0.2">
      <c r="F4487" s="610"/>
      <c r="H4487" s="612"/>
      <c r="I4487" s="598"/>
      <c r="J4487" s="598"/>
      <c r="M4487" s="598"/>
      <c r="N4487" s="598"/>
      <c r="V4487" s="598"/>
      <c r="W4487" s="598"/>
    </row>
    <row r="4488" spans="6:23" x14ac:dyDescent="0.2">
      <c r="F4488" s="610"/>
      <c r="H4488" s="612"/>
      <c r="I4488" s="598"/>
      <c r="J4488" s="598"/>
      <c r="M4488" s="598"/>
      <c r="N4488" s="598"/>
      <c r="V4488" s="598"/>
      <c r="W4488" s="598"/>
    </row>
    <row r="4489" spans="6:23" x14ac:dyDescent="0.2">
      <c r="F4489" s="610"/>
      <c r="H4489" s="612"/>
      <c r="I4489" s="598"/>
      <c r="J4489" s="598"/>
      <c r="M4489" s="598"/>
      <c r="N4489" s="598"/>
      <c r="V4489" s="598"/>
      <c r="W4489" s="598"/>
    </row>
    <row r="4490" spans="6:23" x14ac:dyDescent="0.2">
      <c r="F4490" s="610"/>
      <c r="H4490" s="612"/>
      <c r="I4490" s="598"/>
      <c r="J4490" s="598"/>
      <c r="M4490" s="598"/>
      <c r="N4490" s="598"/>
      <c r="V4490" s="598"/>
      <c r="W4490" s="598"/>
    </row>
    <row r="4491" spans="6:23" x14ac:dyDescent="0.2">
      <c r="F4491" s="610"/>
      <c r="H4491" s="612"/>
      <c r="I4491" s="598"/>
      <c r="J4491" s="598"/>
      <c r="M4491" s="598"/>
      <c r="N4491" s="598"/>
      <c r="V4491" s="598"/>
      <c r="W4491" s="598"/>
    </row>
    <row r="4492" spans="6:23" x14ac:dyDescent="0.2">
      <c r="F4492" s="610"/>
      <c r="H4492" s="612"/>
      <c r="I4492" s="598"/>
      <c r="J4492" s="598"/>
      <c r="M4492" s="598"/>
      <c r="N4492" s="598"/>
      <c r="V4492" s="598"/>
      <c r="W4492" s="598"/>
    </row>
    <row r="4493" spans="6:23" x14ac:dyDescent="0.2">
      <c r="F4493" s="610"/>
      <c r="H4493" s="612"/>
      <c r="I4493" s="598"/>
      <c r="J4493" s="598"/>
      <c r="M4493" s="598"/>
      <c r="N4493" s="598"/>
      <c r="V4493" s="598"/>
      <c r="W4493" s="598"/>
    </row>
    <row r="4494" spans="6:23" x14ac:dyDescent="0.2">
      <c r="F4494" s="610"/>
      <c r="H4494" s="612"/>
      <c r="I4494" s="598"/>
      <c r="J4494" s="598"/>
      <c r="M4494" s="598"/>
      <c r="N4494" s="598"/>
      <c r="V4494" s="598"/>
      <c r="W4494" s="598"/>
    </row>
    <row r="4495" spans="6:23" x14ac:dyDescent="0.2">
      <c r="F4495" s="610"/>
      <c r="H4495" s="612"/>
      <c r="I4495" s="598"/>
      <c r="J4495" s="598"/>
      <c r="M4495" s="598"/>
      <c r="N4495" s="598"/>
      <c r="V4495" s="598"/>
      <c r="W4495" s="598"/>
    </row>
    <row r="4496" spans="6:23" x14ac:dyDescent="0.2">
      <c r="F4496" s="610"/>
      <c r="H4496" s="612"/>
      <c r="I4496" s="598"/>
      <c r="J4496" s="598"/>
      <c r="M4496" s="598"/>
      <c r="N4496" s="598"/>
      <c r="V4496" s="598"/>
      <c r="W4496" s="598"/>
    </row>
    <row r="4497" spans="6:23" x14ac:dyDescent="0.2">
      <c r="F4497" s="610"/>
      <c r="H4497" s="612"/>
      <c r="I4497" s="598"/>
      <c r="J4497" s="598"/>
      <c r="M4497" s="598"/>
      <c r="N4497" s="598"/>
      <c r="V4497" s="598"/>
      <c r="W4497" s="598"/>
    </row>
    <row r="4498" spans="6:23" x14ac:dyDescent="0.2">
      <c r="F4498" s="610"/>
      <c r="H4498" s="612"/>
      <c r="I4498" s="598"/>
      <c r="J4498" s="598"/>
      <c r="M4498" s="598"/>
      <c r="N4498" s="598"/>
      <c r="V4498" s="598"/>
      <c r="W4498" s="598"/>
    </row>
    <row r="4499" spans="6:23" x14ac:dyDescent="0.2">
      <c r="F4499" s="610"/>
      <c r="H4499" s="612"/>
      <c r="I4499" s="598"/>
      <c r="J4499" s="598"/>
      <c r="M4499" s="598"/>
      <c r="N4499" s="598"/>
      <c r="V4499" s="598"/>
      <c r="W4499" s="598"/>
    </row>
    <row r="4500" spans="6:23" x14ac:dyDescent="0.2">
      <c r="F4500" s="610"/>
      <c r="H4500" s="612"/>
      <c r="I4500" s="598"/>
      <c r="J4500" s="598"/>
      <c r="M4500" s="598"/>
      <c r="N4500" s="598"/>
      <c r="V4500" s="598"/>
      <c r="W4500" s="598"/>
    </row>
    <row r="4501" spans="6:23" x14ac:dyDescent="0.2">
      <c r="F4501" s="610"/>
      <c r="H4501" s="612"/>
      <c r="I4501" s="598"/>
      <c r="J4501" s="598"/>
      <c r="M4501" s="598"/>
      <c r="N4501" s="598"/>
      <c r="V4501" s="598"/>
      <c r="W4501" s="598"/>
    </row>
    <row r="4502" spans="6:23" x14ac:dyDescent="0.2">
      <c r="F4502" s="610"/>
      <c r="H4502" s="612"/>
      <c r="I4502" s="598"/>
      <c r="J4502" s="598"/>
      <c r="M4502" s="598"/>
      <c r="N4502" s="598"/>
      <c r="V4502" s="598"/>
      <c r="W4502" s="598"/>
    </row>
    <row r="4503" spans="6:23" x14ac:dyDescent="0.2">
      <c r="F4503" s="610"/>
      <c r="H4503" s="612"/>
      <c r="I4503" s="598"/>
      <c r="J4503" s="598"/>
      <c r="M4503" s="598"/>
      <c r="N4503" s="598"/>
      <c r="V4503" s="598"/>
      <c r="W4503" s="598"/>
    </row>
    <row r="4504" spans="6:23" x14ac:dyDescent="0.2">
      <c r="F4504" s="610"/>
      <c r="H4504" s="612"/>
      <c r="I4504" s="598"/>
      <c r="J4504" s="598"/>
      <c r="M4504" s="598"/>
      <c r="N4504" s="598"/>
      <c r="V4504" s="598"/>
      <c r="W4504" s="598"/>
    </row>
    <row r="4505" spans="6:23" x14ac:dyDescent="0.2">
      <c r="F4505" s="610"/>
      <c r="H4505" s="612"/>
      <c r="I4505" s="598"/>
      <c r="J4505" s="598"/>
      <c r="M4505" s="598"/>
      <c r="N4505" s="598"/>
      <c r="V4505" s="598"/>
      <c r="W4505" s="598"/>
    </row>
    <row r="4506" spans="6:23" x14ac:dyDescent="0.2">
      <c r="F4506" s="610"/>
      <c r="H4506" s="612"/>
      <c r="I4506" s="598"/>
      <c r="J4506" s="598"/>
      <c r="M4506" s="598"/>
      <c r="N4506" s="598"/>
      <c r="V4506" s="598"/>
      <c r="W4506" s="598"/>
    </row>
    <row r="4507" spans="6:23" x14ac:dyDescent="0.2">
      <c r="F4507" s="610"/>
      <c r="H4507" s="612"/>
      <c r="I4507" s="598"/>
      <c r="J4507" s="598"/>
      <c r="M4507" s="598"/>
      <c r="N4507" s="598"/>
      <c r="V4507" s="598"/>
      <c r="W4507" s="598"/>
    </row>
    <row r="4508" spans="6:23" x14ac:dyDescent="0.2">
      <c r="F4508" s="610"/>
      <c r="H4508" s="612"/>
      <c r="I4508" s="598"/>
      <c r="J4508" s="598"/>
      <c r="M4508" s="598"/>
      <c r="N4508" s="598"/>
      <c r="V4508" s="598"/>
      <c r="W4508" s="598"/>
    </row>
    <row r="4509" spans="6:23" x14ac:dyDescent="0.2">
      <c r="F4509" s="610"/>
      <c r="H4509" s="612"/>
      <c r="I4509" s="598"/>
      <c r="J4509" s="598"/>
      <c r="M4509" s="598"/>
      <c r="N4509" s="598"/>
      <c r="V4509" s="598"/>
      <c r="W4509" s="598"/>
    </row>
    <row r="4510" spans="6:23" x14ac:dyDescent="0.2">
      <c r="F4510" s="610"/>
      <c r="H4510" s="612"/>
      <c r="I4510" s="598"/>
      <c r="J4510" s="598"/>
      <c r="M4510" s="598"/>
      <c r="N4510" s="598"/>
      <c r="V4510" s="598"/>
      <c r="W4510" s="598"/>
    </row>
    <row r="4511" spans="6:23" x14ac:dyDescent="0.2">
      <c r="F4511" s="610"/>
      <c r="H4511" s="612"/>
      <c r="I4511" s="598"/>
      <c r="J4511" s="598"/>
      <c r="M4511" s="598"/>
      <c r="N4511" s="598"/>
      <c r="V4511" s="598"/>
      <c r="W4511" s="598"/>
    </row>
    <row r="4512" spans="6:23" x14ac:dyDescent="0.2">
      <c r="F4512" s="610"/>
      <c r="H4512" s="612"/>
      <c r="I4512" s="598"/>
      <c r="J4512" s="598"/>
      <c r="M4512" s="598"/>
      <c r="N4512" s="598"/>
      <c r="V4512" s="598"/>
      <c r="W4512" s="598"/>
    </row>
    <row r="4513" spans="6:23" x14ac:dyDescent="0.2">
      <c r="F4513" s="610"/>
      <c r="H4513" s="612"/>
      <c r="I4513" s="598"/>
      <c r="J4513" s="598"/>
      <c r="M4513" s="598"/>
      <c r="N4513" s="598"/>
      <c r="V4513" s="598"/>
      <c r="W4513" s="598"/>
    </row>
    <row r="4514" spans="6:23" x14ac:dyDescent="0.2">
      <c r="F4514" s="610"/>
      <c r="H4514" s="612"/>
      <c r="I4514" s="598"/>
      <c r="J4514" s="598"/>
      <c r="M4514" s="598"/>
      <c r="N4514" s="598"/>
      <c r="V4514" s="598"/>
      <c r="W4514" s="598"/>
    </row>
    <row r="4515" spans="6:23" x14ac:dyDescent="0.2">
      <c r="F4515" s="610"/>
      <c r="H4515" s="612"/>
      <c r="I4515" s="598"/>
      <c r="J4515" s="598"/>
      <c r="M4515" s="598"/>
      <c r="N4515" s="598"/>
      <c r="V4515" s="598"/>
      <c r="W4515" s="598"/>
    </row>
    <row r="4516" spans="6:23" x14ac:dyDescent="0.2">
      <c r="F4516" s="610"/>
      <c r="H4516" s="612"/>
      <c r="I4516" s="598"/>
      <c r="J4516" s="598"/>
      <c r="M4516" s="598"/>
      <c r="N4516" s="598"/>
      <c r="V4516" s="598"/>
      <c r="W4516" s="598"/>
    </row>
    <row r="4517" spans="6:23" x14ac:dyDescent="0.2">
      <c r="F4517" s="610"/>
      <c r="H4517" s="612"/>
      <c r="I4517" s="598"/>
      <c r="J4517" s="598"/>
      <c r="M4517" s="598"/>
      <c r="N4517" s="598"/>
      <c r="V4517" s="598"/>
      <c r="W4517" s="598"/>
    </row>
    <row r="4518" spans="6:23" x14ac:dyDescent="0.2">
      <c r="F4518" s="610"/>
      <c r="H4518" s="612"/>
      <c r="I4518" s="598"/>
      <c r="J4518" s="598"/>
      <c r="M4518" s="598"/>
      <c r="N4518" s="598"/>
      <c r="V4518" s="598"/>
      <c r="W4518" s="598"/>
    </row>
    <row r="4519" spans="6:23" x14ac:dyDescent="0.2">
      <c r="F4519" s="610"/>
      <c r="H4519" s="612"/>
      <c r="I4519" s="598"/>
      <c r="J4519" s="598"/>
      <c r="M4519" s="598"/>
      <c r="N4519" s="598"/>
      <c r="V4519" s="598"/>
      <c r="W4519" s="598"/>
    </row>
    <row r="4520" spans="6:23" x14ac:dyDescent="0.2">
      <c r="F4520" s="610"/>
      <c r="H4520" s="612"/>
      <c r="I4520" s="598"/>
      <c r="J4520" s="598"/>
      <c r="M4520" s="598"/>
      <c r="N4520" s="598"/>
      <c r="V4520" s="598"/>
      <c r="W4520" s="598"/>
    </row>
    <row r="4521" spans="6:23" x14ac:dyDescent="0.2">
      <c r="F4521" s="610"/>
      <c r="H4521" s="612"/>
      <c r="I4521" s="598"/>
      <c r="J4521" s="598"/>
      <c r="M4521" s="598"/>
      <c r="N4521" s="598"/>
      <c r="V4521" s="598"/>
      <c r="W4521" s="598"/>
    </row>
    <row r="4522" spans="6:23" x14ac:dyDescent="0.2">
      <c r="F4522" s="610"/>
      <c r="H4522" s="612"/>
      <c r="I4522" s="598"/>
      <c r="J4522" s="598"/>
      <c r="M4522" s="598"/>
      <c r="N4522" s="598"/>
      <c r="V4522" s="598"/>
      <c r="W4522" s="598"/>
    </row>
    <row r="4523" spans="6:23" x14ac:dyDescent="0.2">
      <c r="F4523" s="610"/>
      <c r="H4523" s="612"/>
      <c r="I4523" s="598"/>
      <c r="J4523" s="598"/>
      <c r="M4523" s="598"/>
      <c r="N4523" s="598"/>
      <c r="V4523" s="598"/>
      <c r="W4523" s="598"/>
    </row>
    <row r="4524" spans="6:23" x14ac:dyDescent="0.2">
      <c r="F4524" s="610"/>
      <c r="H4524" s="612"/>
      <c r="I4524" s="598"/>
      <c r="J4524" s="598"/>
      <c r="M4524" s="598"/>
      <c r="N4524" s="598"/>
      <c r="V4524" s="598"/>
      <c r="W4524" s="598"/>
    </row>
    <row r="4525" spans="6:23" x14ac:dyDescent="0.2">
      <c r="F4525" s="610"/>
      <c r="H4525" s="612"/>
      <c r="I4525" s="598"/>
      <c r="J4525" s="598"/>
      <c r="M4525" s="598"/>
      <c r="N4525" s="598"/>
      <c r="V4525" s="598"/>
      <c r="W4525" s="598"/>
    </row>
    <row r="4526" spans="6:23" x14ac:dyDescent="0.2">
      <c r="F4526" s="610"/>
      <c r="H4526" s="612"/>
      <c r="I4526" s="598"/>
      <c r="J4526" s="598"/>
      <c r="M4526" s="598"/>
      <c r="N4526" s="598"/>
      <c r="V4526" s="598"/>
      <c r="W4526" s="598"/>
    </row>
    <row r="4527" spans="6:23" x14ac:dyDescent="0.2">
      <c r="F4527" s="610"/>
      <c r="H4527" s="612"/>
      <c r="I4527" s="598"/>
      <c r="J4527" s="598"/>
      <c r="M4527" s="598"/>
      <c r="N4527" s="598"/>
      <c r="V4527" s="598"/>
      <c r="W4527" s="598"/>
    </row>
    <row r="4528" spans="6:23" x14ac:dyDescent="0.2">
      <c r="F4528" s="610"/>
      <c r="H4528" s="612"/>
      <c r="I4528" s="598"/>
      <c r="J4528" s="598"/>
      <c r="M4528" s="598"/>
      <c r="N4528" s="598"/>
      <c r="V4528" s="598"/>
      <c r="W4528" s="598"/>
    </row>
    <row r="4529" spans="6:23" x14ac:dyDescent="0.2">
      <c r="F4529" s="610"/>
      <c r="H4529" s="612"/>
      <c r="I4529" s="598"/>
      <c r="J4529" s="598"/>
      <c r="M4529" s="598"/>
      <c r="N4529" s="598"/>
      <c r="V4529" s="598"/>
      <c r="W4529" s="598"/>
    </row>
    <row r="4530" spans="6:23" x14ac:dyDescent="0.2">
      <c r="F4530" s="610"/>
      <c r="H4530" s="612"/>
      <c r="I4530" s="598"/>
      <c r="J4530" s="598"/>
      <c r="M4530" s="598"/>
      <c r="N4530" s="598"/>
      <c r="V4530" s="598"/>
      <c r="W4530" s="598"/>
    </row>
    <row r="4531" spans="6:23" x14ac:dyDescent="0.2">
      <c r="F4531" s="610"/>
      <c r="H4531" s="612"/>
      <c r="I4531" s="598"/>
      <c r="J4531" s="598"/>
      <c r="M4531" s="598"/>
      <c r="N4531" s="598"/>
      <c r="V4531" s="598"/>
      <c r="W4531" s="598"/>
    </row>
    <row r="4532" spans="6:23" x14ac:dyDescent="0.2">
      <c r="F4532" s="610"/>
      <c r="H4532" s="612"/>
      <c r="I4532" s="598"/>
      <c r="J4532" s="598"/>
      <c r="M4532" s="598"/>
      <c r="N4532" s="598"/>
      <c r="V4532" s="598"/>
      <c r="W4532" s="598"/>
    </row>
    <row r="4533" spans="6:23" x14ac:dyDescent="0.2">
      <c r="F4533" s="610"/>
      <c r="H4533" s="612"/>
      <c r="I4533" s="598"/>
      <c r="J4533" s="598"/>
      <c r="M4533" s="598"/>
      <c r="N4533" s="598"/>
      <c r="V4533" s="598"/>
      <c r="W4533" s="598"/>
    </row>
    <row r="4534" spans="6:23" x14ac:dyDescent="0.2">
      <c r="F4534" s="610"/>
      <c r="H4534" s="612"/>
      <c r="I4534" s="598"/>
      <c r="J4534" s="598"/>
      <c r="M4534" s="598"/>
      <c r="N4534" s="598"/>
      <c r="V4534" s="598"/>
      <c r="W4534" s="598"/>
    </row>
    <row r="4535" spans="6:23" x14ac:dyDescent="0.2">
      <c r="F4535" s="610"/>
      <c r="H4535" s="612"/>
      <c r="I4535" s="598"/>
      <c r="J4535" s="598"/>
      <c r="M4535" s="598"/>
      <c r="N4535" s="598"/>
      <c r="V4535" s="598"/>
      <c r="W4535" s="598"/>
    </row>
    <row r="4536" spans="6:23" x14ac:dyDescent="0.2">
      <c r="F4536" s="610"/>
      <c r="H4536" s="612"/>
      <c r="I4536" s="598"/>
      <c r="J4536" s="598"/>
      <c r="M4536" s="598"/>
      <c r="N4536" s="598"/>
      <c r="V4536" s="598"/>
      <c r="W4536" s="598"/>
    </row>
    <row r="4537" spans="6:23" x14ac:dyDescent="0.2">
      <c r="F4537" s="610"/>
      <c r="H4537" s="612"/>
      <c r="I4537" s="598"/>
      <c r="J4537" s="598"/>
      <c r="M4537" s="598"/>
      <c r="N4537" s="598"/>
      <c r="V4537" s="598"/>
      <c r="W4537" s="598"/>
    </row>
    <row r="4538" spans="6:23" x14ac:dyDescent="0.2">
      <c r="F4538" s="610"/>
      <c r="H4538" s="612"/>
      <c r="I4538" s="598"/>
      <c r="J4538" s="598"/>
      <c r="M4538" s="598"/>
      <c r="N4538" s="598"/>
      <c r="V4538" s="598"/>
      <c r="W4538" s="598"/>
    </row>
    <row r="4539" spans="6:23" x14ac:dyDescent="0.2">
      <c r="F4539" s="610"/>
      <c r="H4539" s="612"/>
      <c r="I4539" s="598"/>
      <c r="J4539" s="598"/>
      <c r="M4539" s="598"/>
      <c r="N4539" s="598"/>
      <c r="V4539" s="598"/>
      <c r="W4539" s="598"/>
    </row>
    <row r="4540" spans="6:23" x14ac:dyDescent="0.2">
      <c r="F4540" s="610"/>
      <c r="H4540" s="612"/>
      <c r="I4540" s="598"/>
      <c r="J4540" s="598"/>
      <c r="M4540" s="598"/>
      <c r="N4540" s="598"/>
      <c r="V4540" s="598"/>
      <c r="W4540" s="598"/>
    </row>
    <row r="4541" spans="6:23" x14ac:dyDescent="0.2">
      <c r="F4541" s="610"/>
      <c r="H4541" s="612"/>
      <c r="I4541" s="598"/>
      <c r="J4541" s="598"/>
      <c r="M4541" s="598"/>
      <c r="N4541" s="598"/>
      <c r="V4541" s="598"/>
      <c r="W4541" s="598"/>
    </row>
    <row r="4542" spans="6:23" x14ac:dyDescent="0.2">
      <c r="F4542" s="610"/>
      <c r="H4542" s="612"/>
      <c r="I4542" s="598"/>
      <c r="J4542" s="598"/>
      <c r="M4542" s="598"/>
      <c r="N4542" s="598"/>
      <c r="V4542" s="598"/>
      <c r="W4542" s="598"/>
    </row>
    <row r="4543" spans="6:23" x14ac:dyDescent="0.2">
      <c r="F4543" s="610"/>
      <c r="H4543" s="612"/>
      <c r="I4543" s="598"/>
      <c r="J4543" s="598"/>
      <c r="M4543" s="598"/>
      <c r="N4543" s="598"/>
      <c r="V4543" s="598"/>
      <c r="W4543" s="598"/>
    </row>
    <row r="4544" spans="6:23" x14ac:dyDescent="0.2">
      <c r="F4544" s="610"/>
      <c r="H4544" s="612"/>
      <c r="I4544" s="598"/>
      <c r="J4544" s="598"/>
      <c r="M4544" s="598"/>
      <c r="N4544" s="598"/>
      <c r="V4544" s="598"/>
      <c r="W4544" s="598"/>
    </row>
    <row r="4545" spans="6:23" x14ac:dyDescent="0.2">
      <c r="F4545" s="610"/>
      <c r="H4545" s="612"/>
      <c r="I4545" s="598"/>
      <c r="J4545" s="598"/>
      <c r="M4545" s="598"/>
      <c r="N4545" s="598"/>
      <c r="V4545" s="598"/>
      <c r="W4545" s="598"/>
    </row>
    <row r="4546" spans="6:23" x14ac:dyDescent="0.2">
      <c r="F4546" s="610"/>
      <c r="H4546" s="612"/>
      <c r="I4546" s="598"/>
      <c r="J4546" s="598"/>
      <c r="M4546" s="598"/>
      <c r="N4546" s="598"/>
      <c r="V4546" s="598"/>
      <c r="W4546" s="598"/>
    </row>
    <row r="4547" spans="6:23" x14ac:dyDescent="0.2">
      <c r="F4547" s="610"/>
      <c r="H4547" s="612"/>
      <c r="I4547" s="598"/>
      <c r="J4547" s="598"/>
      <c r="M4547" s="598"/>
      <c r="N4547" s="598"/>
      <c r="V4547" s="598"/>
      <c r="W4547" s="598"/>
    </row>
    <row r="4548" spans="6:23" x14ac:dyDescent="0.2">
      <c r="F4548" s="610"/>
      <c r="H4548" s="612"/>
      <c r="I4548" s="598"/>
      <c r="J4548" s="598"/>
      <c r="M4548" s="598"/>
      <c r="N4548" s="598"/>
      <c r="V4548" s="598"/>
      <c r="W4548" s="598"/>
    </row>
    <row r="4549" spans="6:23" x14ac:dyDescent="0.2">
      <c r="F4549" s="610"/>
      <c r="H4549" s="612"/>
      <c r="I4549" s="598"/>
      <c r="J4549" s="598"/>
      <c r="M4549" s="598"/>
      <c r="N4549" s="598"/>
      <c r="V4549" s="598"/>
      <c r="W4549" s="598"/>
    </row>
    <row r="4550" spans="6:23" x14ac:dyDescent="0.2">
      <c r="F4550" s="610"/>
      <c r="H4550" s="612"/>
      <c r="I4550" s="598"/>
      <c r="J4550" s="598"/>
      <c r="M4550" s="598"/>
      <c r="N4550" s="598"/>
      <c r="V4550" s="598"/>
      <c r="W4550" s="598"/>
    </row>
    <row r="4551" spans="6:23" x14ac:dyDescent="0.2">
      <c r="F4551" s="610"/>
      <c r="H4551" s="612"/>
      <c r="I4551" s="598"/>
      <c r="J4551" s="598"/>
      <c r="M4551" s="598"/>
      <c r="N4551" s="598"/>
      <c r="V4551" s="598"/>
      <c r="W4551" s="598"/>
    </row>
    <row r="4552" spans="6:23" x14ac:dyDescent="0.2">
      <c r="F4552" s="610"/>
      <c r="H4552" s="612"/>
      <c r="I4552" s="598"/>
      <c r="J4552" s="598"/>
      <c r="M4552" s="598"/>
      <c r="N4552" s="598"/>
      <c r="V4552" s="598"/>
      <c r="W4552" s="598"/>
    </row>
    <row r="4553" spans="6:23" x14ac:dyDescent="0.2">
      <c r="F4553" s="610"/>
      <c r="H4553" s="612"/>
      <c r="I4553" s="598"/>
      <c r="J4553" s="598"/>
      <c r="M4553" s="598"/>
      <c r="N4553" s="598"/>
      <c r="V4553" s="598"/>
      <c r="W4553" s="598"/>
    </row>
    <row r="4554" spans="6:23" x14ac:dyDescent="0.2">
      <c r="F4554" s="610"/>
      <c r="H4554" s="612"/>
      <c r="I4554" s="598"/>
      <c r="J4554" s="598"/>
      <c r="M4554" s="598"/>
      <c r="N4554" s="598"/>
      <c r="V4554" s="598"/>
      <c r="W4554" s="598"/>
    </row>
    <row r="4555" spans="6:23" x14ac:dyDescent="0.2">
      <c r="F4555" s="610"/>
      <c r="H4555" s="612"/>
      <c r="I4555" s="598"/>
      <c r="J4555" s="598"/>
      <c r="M4555" s="598"/>
      <c r="N4555" s="598"/>
      <c r="V4555" s="598"/>
      <c r="W4555" s="598"/>
    </row>
    <row r="4556" spans="6:23" x14ac:dyDescent="0.2">
      <c r="F4556" s="610"/>
      <c r="H4556" s="612"/>
      <c r="I4556" s="598"/>
      <c r="J4556" s="598"/>
      <c r="M4556" s="598"/>
      <c r="N4556" s="598"/>
      <c r="V4556" s="598"/>
      <c r="W4556" s="598"/>
    </row>
    <row r="4557" spans="6:23" x14ac:dyDescent="0.2">
      <c r="F4557" s="610"/>
      <c r="H4557" s="612"/>
      <c r="I4557" s="598"/>
      <c r="J4557" s="598"/>
      <c r="M4557" s="598"/>
      <c r="N4557" s="598"/>
      <c r="V4557" s="598"/>
      <c r="W4557" s="598"/>
    </row>
    <row r="4558" spans="6:23" x14ac:dyDescent="0.2">
      <c r="F4558" s="610"/>
      <c r="H4558" s="612"/>
      <c r="I4558" s="598"/>
      <c r="J4558" s="598"/>
      <c r="M4558" s="598"/>
      <c r="N4558" s="598"/>
      <c r="V4558" s="598"/>
      <c r="W4558" s="598"/>
    </row>
    <row r="4559" spans="6:23" x14ac:dyDescent="0.2">
      <c r="F4559" s="610"/>
      <c r="H4559" s="612"/>
      <c r="I4559" s="598"/>
      <c r="J4559" s="598"/>
      <c r="M4559" s="598"/>
      <c r="N4559" s="598"/>
      <c r="V4559" s="598"/>
      <c r="W4559" s="598"/>
    </row>
    <row r="4560" spans="6:23" x14ac:dyDescent="0.2">
      <c r="F4560" s="610"/>
      <c r="H4560" s="612"/>
      <c r="I4560" s="598"/>
      <c r="J4560" s="598"/>
      <c r="M4560" s="598"/>
      <c r="N4560" s="598"/>
      <c r="V4560" s="598"/>
      <c r="W4560" s="598"/>
    </row>
    <row r="4561" spans="6:23" x14ac:dyDescent="0.2">
      <c r="F4561" s="610"/>
      <c r="H4561" s="612"/>
      <c r="I4561" s="598"/>
      <c r="J4561" s="598"/>
      <c r="M4561" s="598"/>
      <c r="N4561" s="598"/>
      <c r="V4561" s="598"/>
      <c r="W4561" s="598"/>
    </row>
    <row r="4562" spans="6:23" x14ac:dyDescent="0.2">
      <c r="F4562" s="610"/>
      <c r="H4562" s="612"/>
      <c r="I4562" s="598"/>
      <c r="J4562" s="598"/>
      <c r="M4562" s="598"/>
      <c r="N4562" s="598"/>
      <c r="V4562" s="598"/>
      <c r="W4562" s="598"/>
    </row>
    <row r="4563" spans="6:23" x14ac:dyDescent="0.2">
      <c r="F4563" s="610"/>
      <c r="H4563" s="612"/>
      <c r="I4563" s="598"/>
      <c r="J4563" s="598"/>
      <c r="M4563" s="598"/>
      <c r="N4563" s="598"/>
      <c r="V4563" s="598"/>
      <c r="W4563" s="598"/>
    </row>
    <row r="4564" spans="6:23" x14ac:dyDescent="0.2">
      <c r="F4564" s="610"/>
      <c r="H4564" s="612"/>
      <c r="I4564" s="598"/>
      <c r="J4564" s="598"/>
      <c r="M4564" s="598"/>
      <c r="N4564" s="598"/>
      <c r="V4564" s="598"/>
      <c r="W4564" s="598"/>
    </row>
    <row r="4565" spans="6:23" x14ac:dyDescent="0.2">
      <c r="F4565" s="610"/>
      <c r="H4565" s="612"/>
      <c r="I4565" s="598"/>
      <c r="J4565" s="598"/>
      <c r="M4565" s="598"/>
      <c r="N4565" s="598"/>
      <c r="V4565" s="598"/>
      <c r="W4565" s="598"/>
    </row>
    <row r="4566" spans="6:23" x14ac:dyDescent="0.2">
      <c r="F4566" s="610"/>
      <c r="H4566" s="612"/>
      <c r="I4566" s="598"/>
      <c r="J4566" s="598"/>
      <c r="M4566" s="598"/>
      <c r="N4566" s="598"/>
      <c r="V4566" s="598"/>
      <c r="W4566" s="598"/>
    </row>
    <row r="4567" spans="6:23" x14ac:dyDescent="0.2">
      <c r="F4567" s="610"/>
      <c r="H4567" s="612"/>
      <c r="I4567" s="598"/>
      <c r="J4567" s="598"/>
      <c r="M4567" s="598"/>
      <c r="N4567" s="598"/>
      <c r="V4567" s="598"/>
      <c r="W4567" s="598"/>
    </row>
    <row r="4568" spans="6:23" x14ac:dyDescent="0.2">
      <c r="F4568" s="610"/>
      <c r="H4568" s="612"/>
      <c r="I4568" s="598"/>
      <c r="J4568" s="598"/>
      <c r="M4568" s="598"/>
      <c r="N4568" s="598"/>
      <c r="V4568" s="598"/>
      <c r="W4568" s="598"/>
    </row>
    <row r="4569" spans="6:23" x14ac:dyDescent="0.2">
      <c r="F4569" s="610"/>
      <c r="H4569" s="612"/>
      <c r="I4569" s="598"/>
      <c r="J4569" s="598"/>
      <c r="M4569" s="598"/>
      <c r="N4569" s="598"/>
      <c r="V4569" s="598"/>
      <c r="W4569" s="598"/>
    </row>
    <row r="4570" spans="6:23" x14ac:dyDescent="0.2">
      <c r="F4570" s="610"/>
      <c r="H4570" s="612"/>
      <c r="I4570" s="598"/>
      <c r="J4570" s="598"/>
      <c r="M4570" s="598"/>
      <c r="N4570" s="598"/>
      <c r="V4570" s="598"/>
      <c r="W4570" s="598"/>
    </row>
    <row r="4571" spans="6:23" x14ac:dyDescent="0.2">
      <c r="F4571" s="610"/>
      <c r="H4571" s="612"/>
      <c r="I4571" s="598"/>
      <c r="J4571" s="598"/>
      <c r="M4571" s="598"/>
      <c r="N4571" s="598"/>
      <c r="V4571" s="598"/>
      <c r="W4571" s="598"/>
    </row>
    <row r="4572" spans="6:23" x14ac:dyDescent="0.2">
      <c r="F4572" s="610"/>
      <c r="H4572" s="612"/>
      <c r="I4572" s="598"/>
      <c r="J4572" s="598"/>
      <c r="M4572" s="598"/>
      <c r="N4572" s="598"/>
      <c r="V4572" s="598"/>
      <c r="W4572" s="598"/>
    </row>
    <row r="4573" spans="6:23" x14ac:dyDescent="0.2">
      <c r="F4573" s="610"/>
      <c r="H4573" s="612"/>
      <c r="I4573" s="598"/>
      <c r="J4573" s="598"/>
      <c r="M4573" s="598"/>
      <c r="N4573" s="598"/>
      <c r="V4573" s="598"/>
      <c r="W4573" s="598"/>
    </row>
    <row r="4574" spans="6:23" x14ac:dyDescent="0.2">
      <c r="F4574" s="610"/>
      <c r="H4574" s="612"/>
      <c r="I4574" s="598"/>
      <c r="J4574" s="598"/>
      <c r="M4574" s="598"/>
      <c r="N4574" s="598"/>
      <c r="V4574" s="598"/>
      <c r="W4574" s="598"/>
    </row>
    <row r="4575" spans="6:23" x14ac:dyDescent="0.2">
      <c r="F4575" s="610"/>
      <c r="H4575" s="612"/>
      <c r="I4575" s="598"/>
      <c r="J4575" s="598"/>
      <c r="M4575" s="598"/>
      <c r="N4575" s="598"/>
      <c r="V4575" s="598"/>
      <c r="W4575" s="598"/>
    </row>
    <row r="4576" spans="6:23" x14ac:dyDescent="0.2">
      <c r="F4576" s="610"/>
      <c r="H4576" s="612"/>
      <c r="I4576" s="598"/>
      <c r="J4576" s="598"/>
      <c r="M4576" s="598"/>
      <c r="N4576" s="598"/>
      <c r="V4576" s="598"/>
      <c r="W4576" s="598"/>
    </row>
    <row r="4577" spans="6:23" x14ac:dyDescent="0.2">
      <c r="F4577" s="610"/>
      <c r="H4577" s="612"/>
      <c r="I4577" s="598"/>
      <c r="J4577" s="598"/>
      <c r="M4577" s="598"/>
      <c r="N4577" s="598"/>
      <c r="V4577" s="598"/>
      <c r="W4577" s="598"/>
    </row>
    <row r="4578" spans="6:23" x14ac:dyDescent="0.2">
      <c r="F4578" s="610"/>
      <c r="H4578" s="612"/>
      <c r="I4578" s="598"/>
      <c r="J4578" s="598"/>
      <c r="M4578" s="598"/>
      <c r="N4578" s="598"/>
      <c r="V4578" s="598"/>
      <c r="W4578" s="598"/>
    </row>
    <row r="4579" spans="6:23" x14ac:dyDescent="0.2">
      <c r="F4579" s="610"/>
      <c r="H4579" s="612"/>
      <c r="I4579" s="598"/>
      <c r="J4579" s="598"/>
      <c r="M4579" s="598"/>
      <c r="N4579" s="598"/>
      <c r="V4579" s="598"/>
      <c r="W4579" s="598"/>
    </row>
    <row r="4580" spans="6:23" x14ac:dyDescent="0.2">
      <c r="F4580" s="610"/>
      <c r="H4580" s="612"/>
      <c r="I4580" s="598"/>
      <c r="J4580" s="598"/>
      <c r="M4580" s="598"/>
      <c r="N4580" s="598"/>
      <c r="V4580" s="598"/>
      <c r="W4580" s="598"/>
    </row>
    <row r="4581" spans="6:23" x14ac:dyDescent="0.2">
      <c r="F4581" s="610"/>
      <c r="H4581" s="612"/>
      <c r="I4581" s="598"/>
      <c r="J4581" s="598"/>
      <c r="M4581" s="598"/>
      <c r="N4581" s="598"/>
      <c r="V4581" s="598"/>
      <c r="W4581" s="598"/>
    </row>
    <row r="4582" spans="6:23" x14ac:dyDescent="0.2">
      <c r="F4582" s="610"/>
      <c r="H4582" s="612"/>
      <c r="I4582" s="598"/>
      <c r="J4582" s="598"/>
      <c r="M4582" s="598"/>
      <c r="N4582" s="598"/>
      <c r="V4582" s="598"/>
      <c r="W4582" s="598"/>
    </row>
    <row r="4583" spans="6:23" x14ac:dyDescent="0.2">
      <c r="F4583" s="610"/>
      <c r="H4583" s="612"/>
      <c r="I4583" s="598"/>
      <c r="J4583" s="598"/>
      <c r="M4583" s="598"/>
      <c r="N4583" s="598"/>
      <c r="V4583" s="598"/>
      <c r="W4583" s="598"/>
    </row>
    <row r="4584" spans="6:23" x14ac:dyDescent="0.2">
      <c r="F4584" s="610"/>
      <c r="H4584" s="612"/>
      <c r="I4584" s="598"/>
      <c r="J4584" s="598"/>
      <c r="M4584" s="598"/>
      <c r="N4584" s="598"/>
      <c r="V4584" s="598"/>
      <c r="W4584" s="598"/>
    </row>
    <row r="4585" spans="6:23" x14ac:dyDescent="0.2">
      <c r="F4585" s="610"/>
      <c r="H4585" s="612"/>
      <c r="I4585" s="598"/>
      <c r="J4585" s="598"/>
      <c r="M4585" s="598"/>
      <c r="N4585" s="598"/>
      <c r="V4585" s="598"/>
      <c r="W4585" s="598"/>
    </row>
    <row r="4586" spans="6:23" x14ac:dyDescent="0.2">
      <c r="F4586" s="610"/>
      <c r="H4586" s="612"/>
      <c r="I4586" s="598"/>
      <c r="J4586" s="598"/>
      <c r="M4586" s="598"/>
      <c r="N4586" s="598"/>
      <c r="V4586" s="598"/>
      <c r="W4586" s="598"/>
    </row>
    <row r="4587" spans="6:23" x14ac:dyDescent="0.2">
      <c r="F4587" s="610"/>
      <c r="H4587" s="612"/>
      <c r="I4587" s="598"/>
      <c r="J4587" s="598"/>
      <c r="M4587" s="598"/>
      <c r="N4587" s="598"/>
      <c r="V4587" s="598"/>
      <c r="W4587" s="598"/>
    </row>
    <row r="4588" spans="6:23" x14ac:dyDescent="0.2">
      <c r="F4588" s="610"/>
      <c r="H4588" s="612"/>
      <c r="I4588" s="598"/>
      <c r="J4588" s="598"/>
      <c r="M4588" s="598"/>
      <c r="N4588" s="598"/>
      <c r="V4588" s="598"/>
      <c r="W4588" s="598"/>
    </row>
    <row r="4589" spans="6:23" x14ac:dyDescent="0.2">
      <c r="F4589" s="610"/>
      <c r="H4589" s="612"/>
      <c r="I4589" s="598"/>
      <c r="J4589" s="598"/>
      <c r="M4589" s="598"/>
      <c r="N4589" s="598"/>
      <c r="V4589" s="598"/>
      <c r="W4589" s="598"/>
    </row>
    <row r="4590" spans="6:23" x14ac:dyDescent="0.2">
      <c r="F4590" s="610"/>
      <c r="H4590" s="612"/>
      <c r="I4590" s="598"/>
      <c r="J4590" s="598"/>
      <c r="M4590" s="598"/>
      <c r="N4590" s="598"/>
      <c r="V4590" s="598"/>
      <c r="W4590" s="598"/>
    </row>
    <row r="4591" spans="6:23" x14ac:dyDescent="0.2">
      <c r="F4591" s="610"/>
      <c r="H4591" s="612"/>
      <c r="I4591" s="598"/>
      <c r="J4591" s="598"/>
      <c r="M4591" s="598"/>
      <c r="N4591" s="598"/>
      <c r="V4591" s="598"/>
      <c r="W4591" s="598"/>
    </row>
    <row r="4592" spans="6:23" x14ac:dyDescent="0.2">
      <c r="F4592" s="610"/>
      <c r="H4592" s="612"/>
      <c r="I4592" s="598"/>
      <c r="J4592" s="598"/>
      <c r="M4592" s="598"/>
      <c r="N4592" s="598"/>
      <c r="V4592" s="598"/>
      <c r="W4592" s="598"/>
    </row>
    <row r="4593" spans="6:23" x14ac:dyDescent="0.2">
      <c r="F4593" s="610"/>
      <c r="H4593" s="612"/>
      <c r="I4593" s="598"/>
      <c r="J4593" s="598"/>
      <c r="M4593" s="598"/>
      <c r="N4593" s="598"/>
      <c r="V4593" s="598"/>
      <c r="W4593" s="598"/>
    </row>
    <row r="4594" spans="6:23" x14ac:dyDescent="0.2">
      <c r="F4594" s="610"/>
      <c r="H4594" s="612"/>
      <c r="I4594" s="598"/>
      <c r="J4594" s="598"/>
      <c r="M4594" s="598"/>
      <c r="N4594" s="598"/>
      <c r="V4594" s="598"/>
      <c r="W4594" s="598"/>
    </row>
    <row r="4595" spans="6:23" x14ac:dyDescent="0.2">
      <c r="F4595" s="610"/>
      <c r="H4595" s="612"/>
      <c r="I4595" s="598"/>
      <c r="J4595" s="598"/>
      <c r="M4595" s="598"/>
      <c r="N4595" s="598"/>
      <c r="V4595" s="598"/>
      <c r="W4595" s="598"/>
    </row>
    <row r="4596" spans="6:23" x14ac:dyDescent="0.2">
      <c r="F4596" s="610"/>
      <c r="H4596" s="612"/>
      <c r="I4596" s="598"/>
      <c r="J4596" s="598"/>
      <c r="M4596" s="598"/>
      <c r="N4596" s="598"/>
      <c r="V4596" s="598"/>
      <c r="W4596" s="598"/>
    </row>
    <row r="4597" spans="6:23" x14ac:dyDescent="0.2">
      <c r="F4597" s="610"/>
      <c r="H4597" s="612"/>
      <c r="I4597" s="598"/>
      <c r="J4597" s="598"/>
      <c r="M4597" s="598"/>
      <c r="N4597" s="598"/>
      <c r="V4597" s="598"/>
      <c r="W4597" s="598"/>
    </row>
    <row r="4598" spans="6:23" x14ac:dyDescent="0.2">
      <c r="F4598" s="610"/>
      <c r="H4598" s="612"/>
      <c r="I4598" s="598"/>
      <c r="J4598" s="598"/>
      <c r="M4598" s="598"/>
      <c r="N4598" s="598"/>
      <c r="V4598" s="598"/>
      <c r="W4598" s="598"/>
    </row>
    <row r="4599" spans="6:23" x14ac:dyDescent="0.2">
      <c r="F4599" s="610"/>
      <c r="H4599" s="612"/>
      <c r="I4599" s="598"/>
      <c r="J4599" s="598"/>
      <c r="M4599" s="598"/>
      <c r="N4599" s="598"/>
      <c r="V4599" s="598"/>
      <c r="W4599" s="598"/>
    </row>
    <row r="4600" spans="6:23" x14ac:dyDescent="0.2">
      <c r="F4600" s="610"/>
      <c r="H4600" s="612"/>
      <c r="I4600" s="598"/>
      <c r="J4600" s="598"/>
      <c r="M4600" s="598"/>
      <c r="N4600" s="598"/>
      <c r="V4600" s="598"/>
      <c r="W4600" s="598"/>
    </row>
    <row r="4601" spans="6:23" x14ac:dyDescent="0.2">
      <c r="F4601" s="610"/>
      <c r="H4601" s="612"/>
      <c r="I4601" s="598"/>
      <c r="J4601" s="598"/>
      <c r="M4601" s="598"/>
      <c r="N4601" s="598"/>
      <c r="V4601" s="598"/>
      <c r="W4601" s="598"/>
    </row>
    <row r="4602" spans="6:23" x14ac:dyDescent="0.2">
      <c r="F4602" s="610"/>
      <c r="H4602" s="612"/>
      <c r="I4602" s="598"/>
      <c r="J4602" s="598"/>
      <c r="M4602" s="598"/>
      <c r="N4602" s="598"/>
      <c r="V4602" s="598"/>
      <c r="W4602" s="598"/>
    </row>
    <row r="4603" spans="6:23" x14ac:dyDescent="0.2">
      <c r="F4603" s="610"/>
      <c r="H4603" s="612"/>
      <c r="I4603" s="598"/>
      <c r="J4603" s="598"/>
      <c r="M4603" s="598"/>
      <c r="N4603" s="598"/>
      <c r="V4603" s="598"/>
      <c r="W4603" s="598"/>
    </row>
    <row r="4604" spans="6:23" x14ac:dyDescent="0.2">
      <c r="F4604" s="610"/>
      <c r="H4604" s="612"/>
      <c r="I4604" s="598"/>
      <c r="J4604" s="598"/>
      <c r="M4604" s="598"/>
      <c r="N4604" s="598"/>
      <c r="V4604" s="598"/>
      <c r="W4604" s="598"/>
    </row>
    <row r="4605" spans="6:23" x14ac:dyDescent="0.2">
      <c r="F4605" s="610"/>
      <c r="H4605" s="612"/>
      <c r="I4605" s="598"/>
      <c r="J4605" s="598"/>
      <c r="M4605" s="598"/>
      <c r="N4605" s="598"/>
      <c r="V4605" s="598"/>
      <c r="W4605" s="598"/>
    </row>
    <row r="4606" spans="6:23" x14ac:dyDescent="0.2">
      <c r="F4606" s="610"/>
      <c r="H4606" s="612"/>
      <c r="I4606" s="598"/>
      <c r="J4606" s="598"/>
      <c r="M4606" s="598"/>
      <c r="N4606" s="598"/>
      <c r="V4606" s="598"/>
      <c r="W4606" s="598"/>
    </row>
    <row r="4607" spans="6:23" x14ac:dyDescent="0.2">
      <c r="F4607" s="610"/>
      <c r="H4607" s="612"/>
      <c r="I4607" s="598"/>
      <c r="J4607" s="598"/>
      <c r="M4607" s="598"/>
      <c r="N4607" s="598"/>
      <c r="V4607" s="598"/>
      <c r="W4607" s="598"/>
    </row>
    <row r="4608" spans="6:23" x14ac:dyDescent="0.2">
      <c r="F4608" s="610"/>
      <c r="H4608" s="612"/>
      <c r="I4608" s="598"/>
      <c r="J4608" s="598"/>
      <c r="M4608" s="598"/>
      <c r="N4608" s="598"/>
      <c r="V4608" s="598"/>
      <c r="W4608" s="598"/>
    </row>
    <row r="4609" spans="6:23" x14ac:dyDescent="0.2">
      <c r="F4609" s="610"/>
      <c r="H4609" s="612"/>
      <c r="I4609" s="598"/>
      <c r="J4609" s="598"/>
      <c r="M4609" s="598"/>
      <c r="N4609" s="598"/>
      <c r="V4609" s="598"/>
      <c r="W4609" s="598"/>
    </row>
    <row r="4610" spans="6:23" x14ac:dyDescent="0.2">
      <c r="F4610" s="610"/>
      <c r="H4610" s="612"/>
      <c r="I4610" s="598"/>
      <c r="J4610" s="598"/>
      <c r="M4610" s="598"/>
      <c r="N4610" s="598"/>
      <c r="V4610" s="598"/>
      <c r="W4610" s="598"/>
    </row>
    <row r="4611" spans="6:23" x14ac:dyDescent="0.2">
      <c r="F4611" s="610"/>
      <c r="H4611" s="612"/>
      <c r="I4611" s="598"/>
      <c r="J4611" s="598"/>
      <c r="M4611" s="598"/>
      <c r="N4611" s="598"/>
      <c r="V4611" s="598"/>
      <c r="W4611" s="598"/>
    </row>
    <row r="4612" spans="6:23" x14ac:dyDescent="0.2">
      <c r="F4612" s="610"/>
      <c r="H4612" s="612"/>
      <c r="I4612" s="598"/>
      <c r="J4612" s="598"/>
      <c r="M4612" s="598"/>
      <c r="N4612" s="598"/>
      <c r="V4612" s="598"/>
      <c r="W4612" s="598"/>
    </row>
    <row r="4613" spans="6:23" x14ac:dyDescent="0.2">
      <c r="F4613" s="610"/>
      <c r="H4613" s="612"/>
      <c r="I4613" s="598"/>
      <c r="J4613" s="598"/>
      <c r="M4613" s="598"/>
      <c r="N4613" s="598"/>
      <c r="V4613" s="598"/>
      <c r="W4613" s="598"/>
    </row>
    <row r="4614" spans="6:23" x14ac:dyDescent="0.2">
      <c r="F4614" s="610"/>
      <c r="H4614" s="612"/>
      <c r="I4614" s="598"/>
      <c r="J4614" s="598"/>
      <c r="M4614" s="598"/>
      <c r="N4614" s="598"/>
      <c r="V4614" s="598"/>
      <c r="W4614" s="598"/>
    </row>
    <row r="4615" spans="6:23" x14ac:dyDescent="0.2">
      <c r="F4615" s="610"/>
      <c r="H4615" s="612"/>
      <c r="I4615" s="598"/>
      <c r="J4615" s="598"/>
      <c r="M4615" s="598"/>
      <c r="N4615" s="598"/>
      <c r="V4615" s="598"/>
      <c r="W4615" s="598"/>
    </row>
    <row r="4616" spans="6:23" x14ac:dyDescent="0.2">
      <c r="F4616" s="610"/>
      <c r="H4616" s="612"/>
      <c r="I4616" s="598"/>
      <c r="J4616" s="598"/>
      <c r="M4616" s="598"/>
      <c r="N4616" s="598"/>
      <c r="V4616" s="598"/>
      <c r="W4616" s="598"/>
    </row>
    <row r="4617" spans="6:23" x14ac:dyDescent="0.2">
      <c r="F4617" s="610"/>
      <c r="H4617" s="612"/>
      <c r="I4617" s="598"/>
      <c r="J4617" s="598"/>
      <c r="M4617" s="598"/>
      <c r="N4617" s="598"/>
      <c r="V4617" s="598"/>
      <c r="W4617" s="598"/>
    </row>
    <row r="4618" spans="6:23" x14ac:dyDescent="0.2">
      <c r="F4618" s="610"/>
      <c r="H4618" s="612"/>
      <c r="I4618" s="598"/>
      <c r="J4618" s="598"/>
      <c r="M4618" s="598"/>
      <c r="N4618" s="598"/>
      <c r="V4618" s="598"/>
      <c r="W4618" s="598"/>
    </row>
    <row r="4619" spans="6:23" x14ac:dyDescent="0.2">
      <c r="F4619" s="610"/>
      <c r="H4619" s="612"/>
      <c r="I4619" s="598"/>
      <c r="J4619" s="598"/>
      <c r="M4619" s="598"/>
      <c r="N4619" s="598"/>
      <c r="V4619" s="598"/>
      <c r="W4619" s="598"/>
    </row>
    <row r="4620" spans="6:23" x14ac:dyDescent="0.2">
      <c r="F4620" s="610"/>
      <c r="H4620" s="612"/>
      <c r="I4620" s="598"/>
      <c r="J4620" s="598"/>
      <c r="M4620" s="598"/>
      <c r="N4620" s="598"/>
      <c r="V4620" s="598"/>
      <c r="W4620" s="598"/>
    </row>
    <row r="4621" spans="6:23" x14ac:dyDescent="0.2">
      <c r="F4621" s="610"/>
      <c r="H4621" s="612"/>
      <c r="I4621" s="598"/>
      <c r="J4621" s="598"/>
      <c r="M4621" s="598"/>
      <c r="N4621" s="598"/>
      <c r="V4621" s="598"/>
      <c r="W4621" s="598"/>
    </row>
    <row r="4622" spans="6:23" x14ac:dyDescent="0.2">
      <c r="F4622" s="610"/>
      <c r="H4622" s="612"/>
      <c r="I4622" s="598"/>
      <c r="J4622" s="598"/>
      <c r="M4622" s="598"/>
      <c r="N4622" s="598"/>
      <c r="V4622" s="598"/>
      <c r="W4622" s="598"/>
    </row>
    <row r="4623" spans="6:23" x14ac:dyDescent="0.2">
      <c r="F4623" s="610"/>
      <c r="H4623" s="612"/>
      <c r="I4623" s="598"/>
      <c r="J4623" s="598"/>
      <c r="M4623" s="598"/>
      <c r="N4623" s="598"/>
      <c r="V4623" s="598"/>
      <c r="W4623" s="598"/>
    </row>
    <row r="4624" spans="6:23" x14ac:dyDescent="0.2">
      <c r="F4624" s="610"/>
      <c r="H4624" s="612"/>
      <c r="I4624" s="598"/>
      <c r="J4624" s="598"/>
      <c r="M4624" s="598"/>
      <c r="N4624" s="598"/>
      <c r="V4624" s="598"/>
      <c r="W4624" s="598"/>
    </row>
    <row r="4625" spans="6:23" x14ac:dyDescent="0.2">
      <c r="F4625" s="610"/>
      <c r="H4625" s="612"/>
      <c r="I4625" s="598"/>
      <c r="J4625" s="598"/>
      <c r="M4625" s="598"/>
      <c r="N4625" s="598"/>
      <c r="V4625" s="598"/>
      <c r="W4625" s="598"/>
    </row>
    <row r="4626" spans="6:23" x14ac:dyDescent="0.2">
      <c r="F4626" s="610"/>
      <c r="H4626" s="612"/>
      <c r="I4626" s="598"/>
      <c r="J4626" s="598"/>
      <c r="M4626" s="598"/>
      <c r="N4626" s="598"/>
      <c r="V4626" s="598"/>
      <c r="W4626" s="598"/>
    </row>
    <row r="4627" spans="6:23" x14ac:dyDescent="0.2">
      <c r="F4627" s="610"/>
      <c r="H4627" s="612"/>
      <c r="I4627" s="598"/>
      <c r="J4627" s="598"/>
      <c r="M4627" s="598"/>
      <c r="N4627" s="598"/>
      <c r="V4627" s="598"/>
      <c r="W4627" s="598"/>
    </row>
    <row r="4628" spans="6:23" x14ac:dyDescent="0.2">
      <c r="F4628" s="610"/>
      <c r="H4628" s="612"/>
      <c r="I4628" s="598"/>
      <c r="J4628" s="598"/>
      <c r="M4628" s="598"/>
      <c r="N4628" s="598"/>
      <c r="V4628" s="598"/>
      <c r="W4628" s="598"/>
    </row>
    <row r="4629" spans="6:23" x14ac:dyDescent="0.2">
      <c r="F4629" s="610"/>
      <c r="H4629" s="612"/>
      <c r="I4629" s="598"/>
      <c r="J4629" s="598"/>
      <c r="M4629" s="598"/>
      <c r="N4629" s="598"/>
      <c r="V4629" s="598"/>
      <c r="W4629" s="598"/>
    </row>
    <row r="4630" spans="6:23" x14ac:dyDescent="0.2">
      <c r="F4630" s="610"/>
      <c r="H4630" s="612"/>
      <c r="I4630" s="598"/>
      <c r="J4630" s="598"/>
      <c r="M4630" s="598"/>
      <c r="N4630" s="598"/>
      <c r="V4630" s="598"/>
      <c r="W4630" s="598"/>
    </row>
    <row r="4631" spans="6:23" x14ac:dyDescent="0.2">
      <c r="F4631" s="610"/>
      <c r="H4631" s="612"/>
      <c r="I4631" s="598"/>
      <c r="J4631" s="598"/>
      <c r="M4631" s="598"/>
      <c r="N4631" s="598"/>
      <c r="V4631" s="598"/>
      <c r="W4631" s="598"/>
    </row>
    <row r="4632" spans="6:23" x14ac:dyDescent="0.2">
      <c r="F4632" s="610"/>
      <c r="H4632" s="612"/>
      <c r="I4632" s="598"/>
      <c r="J4632" s="598"/>
      <c r="M4632" s="598"/>
      <c r="N4632" s="598"/>
      <c r="V4632" s="598"/>
      <c r="W4632" s="598"/>
    </row>
    <row r="4633" spans="6:23" x14ac:dyDescent="0.2">
      <c r="F4633" s="610"/>
      <c r="H4633" s="612"/>
      <c r="I4633" s="598"/>
      <c r="J4633" s="598"/>
      <c r="M4633" s="598"/>
      <c r="N4633" s="598"/>
      <c r="V4633" s="598"/>
      <c r="W4633" s="598"/>
    </row>
    <row r="4634" spans="6:23" x14ac:dyDescent="0.2">
      <c r="F4634" s="610"/>
      <c r="H4634" s="612"/>
      <c r="I4634" s="598"/>
      <c r="J4634" s="598"/>
      <c r="M4634" s="598"/>
      <c r="N4634" s="598"/>
      <c r="V4634" s="598"/>
      <c r="W4634" s="598"/>
    </row>
    <row r="4635" spans="6:23" x14ac:dyDescent="0.2">
      <c r="F4635" s="610"/>
      <c r="H4635" s="612"/>
      <c r="I4635" s="598"/>
      <c r="J4635" s="598"/>
      <c r="M4635" s="598"/>
      <c r="N4635" s="598"/>
      <c r="V4635" s="598"/>
      <c r="W4635" s="598"/>
    </row>
    <row r="4636" spans="6:23" x14ac:dyDescent="0.2">
      <c r="F4636" s="610"/>
      <c r="H4636" s="612"/>
      <c r="I4636" s="598"/>
      <c r="J4636" s="598"/>
      <c r="M4636" s="598"/>
      <c r="N4636" s="598"/>
      <c r="V4636" s="598"/>
      <c r="W4636" s="598"/>
    </row>
    <row r="4637" spans="6:23" x14ac:dyDescent="0.2">
      <c r="F4637" s="610"/>
      <c r="H4637" s="612"/>
      <c r="I4637" s="598"/>
      <c r="J4637" s="598"/>
      <c r="M4637" s="598"/>
      <c r="N4637" s="598"/>
      <c r="V4637" s="598"/>
      <c r="W4637" s="598"/>
    </row>
    <row r="4638" spans="6:23" x14ac:dyDescent="0.2">
      <c r="F4638" s="610"/>
      <c r="H4638" s="612"/>
      <c r="I4638" s="598"/>
      <c r="J4638" s="598"/>
      <c r="M4638" s="598"/>
      <c r="N4638" s="598"/>
      <c r="V4638" s="598"/>
      <c r="W4638" s="598"/>
    </row>
    <row r="4639" spans="6:23" x14ac:dyDescent="0.2">
      <c r="F4639" s="610"/>
      <c r="H4639" s="612"/>
      <c r="I4639" s="598"/>
      <c r="J4639" s="598"/>
      <c r="M4639" s="598"/>
      <c r="N4639" s="598"/>
      <c r="V4639" s="598"/>
      <c r="W4639" s="598"/>
    </row>
    <row r="4640" spans="6:23" x14ac:dyDescent="0.2">
      <c r="F4640" s="610"/>
      <c r="H4640" s="612"/>
      <c r="I4640" s="598"/>
      <c r="J4640" s="598"/>
      <c r="M4640" s="598"/>
      <c r="N4640" s="598"/>
      <c r="V4640" s="598"/>
      <c r="W4640" s="598"/>
    </row>
    <row r="4641" spans="6:23" x14ac:dyDescent="0.2">
      <c r="F4641" s="610"/>
      <c r="H4641" s="612"/>
      <c r="I4641" s="598"/>
      <c r="J4641" s="598"/>
      <c r="M4641" s="598"/>
      <c r="N4641" s="598"/>
      <c r="V4641" s="598"/>
      <c r="W4641" s="598"/>
    </row>
    <row r="4642" spans="6:23" x14ac:dyDescent="0.2">
      <c r="F4642" s="610"/>
      <c r="H4642" s="612"/>
      <c r="I4642" s="598"/>
      <c r="J4642" s="598"/>
      <c r="M4642" s="598"/>
      <c r="N4642" s="598"/>
      <c r="V4642" s="598"/>
      <c r="W4642" s="598"/>
    </row>
    <row r="4643" spans="6:23" x14ac:dyDescent="0.2">
      <c r="F4643" s="610"/>
      <c r="H4643" s="612"/>
      <c r="I4643" s="598"/>
      <c r="J4643" s="598"/>
      <c r="M4643" s="598"/>
      <c r="N4643" s="598"/>
      <c r="V4643" s="598"/>
      <c r="W4643" s="598"/>
    </row>
    <row r="4644" spans="6:23" x14ac:dyDescent="0.2">
      <c r="F4644" s="610"/>
      <c r="H4644" s="612"/>
      <c r="I4644" s="598"/>
      <c r="J4644" s="598"/>
      <c r="M4644" s="598"/>
      <c r="N4644" s="598"/>
      <c r="V4644" s="598"/>
      <c r="W4644" s="598"/>
    </row>
    <row r="4645" spans="6:23" x14ac:dyDescent="0.2">
      <c r="F4645" s="610"/>
      <c r="H4645" s="612"/>
      <c r="I4645" s="598"/>
      <c r="J4645" s="598"/>
      <c r="M4645" s="598"/>
      <c r="N4645" s="598"/>
      <c r="V4645" s="598"/>
      <c r="W4645" s="598"/>
    </row>
    <row r="4646" spans="6:23" x14ac:dyDescent="0.2">
      <c r="F4646" s="610"/>
      <c r="H4646" s="612"/>
      <c r="I4646" s="598"/>
      <c r="J4646" s="598"/>
      <c r="M4646" s="598"/>
      <c r="N4646" s="598"/>
      <c r="V4646" s="598"/>
      <c r="W4646" s="598"/>
    </row>
    <row r="4647" spans="6:23" x14ac:dyDescent="0.2">
      <c r="F4647" s="610"/>
      <c r="H4647" s="612"/>
      <c r="I4647" s="598"/>
      <c r="J4647" s="598"/>
      <c r="M4647" s="598"/>
      <c r="N4647" s="598"/>
      <c r="V4647" s="598"/>
      <c r="W4647" s="598"/>
    </row>
    <row r="4648" spans="6:23" x14ac:dyDescent="0.2">
      <c r="F4648" s="610"/>
      <c r="H4648" s="612"/>
      <c r="I4648" s="598"/>
      <c r="J4648" s="598"/>
      <c r="M4648" s="598"/>
      <c r="N4648" s="598"/>
      <c r="V4648" s="598"/>
      <c r="W4648" s="598"/>
    </row>
    <row r="4649" spans="6:23" x14ac:dyDescent="0.2">
      <c r="F4649" s="610"/>
      <c r="H4649" s="612"/>
      <c r="I4649" s="598"/>
      <c r="J4649" s="598"/>
      <c r="M4649" s="598"/>
      <c r="N4649" s="598"/>
      <c r="V4649" s="598"/>
      <c r="W4649" s="598"/>
    </row>
    <row r="4650" spans="6:23" x14ac:dyDescent="0.2">
      <c r="F4650" s="610"/>
      <c r="H4650" s="612"/>
      <c r="I4650" s="598"/>
      <c r="J4650" s="598"/>
      <c r="M4650" s="598"/>
      <c r="N4650" s="598"/>
      <c r="V4650" s="598"/>
      <c r="W4650" s="598"/>
    </row>
    <row r="4651" spans="6:23" x14ac:dyDescent="0.2">
      <c r="F4651" s="610"/>
      <c r="H4651" s="612"/>
      <c r="I4651" s="598"/>
      <c r="J4651" s="598"/>
      <c r="M4651" s="598"/>
      <c r="N4651" s="598"/>
      <c r="V4651" s="598"/>
      <c r="W4651" s="598"/>
    </row>
    <row r="4652" spans="6:23" x14ac:dyDescent="0.2">
      <c r="F4652" s="610"/>
      <c r="H4652" s="612"/>
      <c r="I4652" s="598"/>
      <c r="J4652" s="598"/>
      <c r="M4652" s="598"/>
      <c r="N4652" s="598"/>
      <c r="V4652" s="598"/>
      <c r="W4652" s="598"/>
    </row>
    <row r="4653" spans="6:23" x14ac:dyDescent="0.2">
      <c r="F4653" s="610"/>
      <c r="H4653" s="612"/>
      <c r="I4653" s="598"/>
      <c r="J4653" s="598"/>
      <c r="M4653" s="598"/>
      <c r="N4653" s="598"/>
      <c r="V4653" s="598"/>
      <c r="W4653" s="598"/>
    </row>
    <row r="4654" spans="6:23" x14ac:dyDescent="0.2">
      <c r="F4654" s="610"/>
      <c r="H4654" s="612"/>
      <c r="I4654" s="598"/>
      <c r="J4654" s="598"/>
      <c r="M4654" s="598"/>
      <c r="N4654" s="598"/>
      <c r="V4654" s="598"/>
      <c r="W4654" s="598"/>
    </row>
    <row r="4655" spans="6:23" x14ac:dyDescent="0.2">
      <c r="F4655" s="610"/>
      <c r="H4655" s="612"/>
      <c r="I4655" s="598"/>
      <c r="J4655" s="598"/>
      <c r="M4655" s="598"/>
      <c r="N4655" s="598"/>
      <c r="V4655" s="598"/>
      <c r="W4655" s="598"/>
    </row>
    <row r="4656" spans="6:23" x14ac:dyDescent="0.2">
      <c r="F4656" s="610"/>
      <c r="H4656" s="612"/>
      <c r="I4656" s="598"/>
      <c r="J4656" s="598"/>
      <c r="M4656" s="598"/>
      <c r="N4656" s="598"/>
      <c r="V4656" s="598"/>
      <c r="W4656" s="598"/>
    </row>
    <row r="4657" spans="6:23" x14ac:dyDescent="0.2">
      <c r="F4657" s="610"/>
      <c r="H4657" s="612"/>
      <c r="I4657" s="598"/>
      <c r="J4657" s="598"/>
      <c r="M4657" s="598"/>
      <c r="N4657" s="598"/>
      <c r="V4657" s="598"/>
      <c r="W4657" s="598"/>
    </row>
    <row r="4658" spans="6:23" x14ac:dyDescent="0.2">
      <c r="F4658" s="610"/>
      <c r="H4658" s="612"/>
      <c r="I4658" s="598"/>
      <c r="J4658" s="598"/>
      <c r="M4658" s="598"/>
      <c r="N4658" s="598"/>
      <c r="V4658" s="598"/>
      <c r="W4658" s="598"/>
    </row>
    <row r="4659" spans="6:23" x14ac:dyDescent="0.2">
      <c r="F4659" s="610"/>
      <c r="H4659" s="612"/>
      <c r="I4659" s="598"/>
      <c r="J4659" s="598"/>
      <c r="M4659" s="598"/>
      <c r="N4659" s="598"/>
      <c r="V4659" s="598"/>
      <c r="W4659" s="598"/>
    </row>
    <row r="4660" spans="6:23" x14ac:dyDescent="0.2">
      <c r="F4660" s="610"/>
      <c r="H4660" s="612"/>
      <c r="I4660" s="598"/>
      <c r="J4660" s="598"/>
      <c r="M4660" s="598"/>
      <c r="N4660" s="598"/>
      <c r="V4660" s="598"/>
      <c r="W4660" s="598"/>
    </row>
    <row r="4661" spans="6:23" x14ac:dyDescent="0.2">
      <c r="F4661" s="610"/>
      <c r="H4661" s="612"/>
      <c r="I4661" s="598"/>
      <c r="J4661" s="598"/>
      <c r="M4661" s="598"/>
      <c r="N4661" s="598"/>
      <c r="V4661" s="598"/>
      <c r="W4661" s="598"/>
    </row>
    <row r="4662" spans="6:23" x14ac:dyDescent="0.2">
      <c r="F4662" s="610"/>
      <c r="H4662" s="612"/>
      <c r="I4662" s="598"/>
      <c r="J4662" s="598"/>
      <c r="M4662" s="598"/>
      <c r="N4662" s="598"/>
      <c r="V4662" s="598"/>
      <c r="W4662" s="598"/>
    </row>
    <row r="4663" spans="6:23" x14ac:dyDescent="0.2">
      <c r="F4663" s="610"/>
      <c r="H4663" s="612"/>
      <c r="I4663" s="598"/>
      <c r="J4663" s="598"/>
      <c r="M4663" s="598"/>
      <c r="N4663" s="598"/>
      <c r="V4663" s="598"/>
      <c r="W4663" s="598"/>
    </row>
    <row r="4664" spans="6:23" x14ac:dyDescent="0.2">
      <c r="F4664" s="610"/>
      <c r="H4664" s="612"/>
      <c r="I4664" s="598"/>
      <c r="J4664" s="598"/>
      <c r="M4664" s="598"/>
      <c r="N4664" s="598"/>
      <c r="V4664" s="598"/>
      <c r="W4664" s="598"/>
    </row>
    <row r="4665" spans="6:23" x14ac:dyDescent="0.2">
      <c r="F4665" s="610"/>
      <c r="H4665" s="612"/>
      <c r="I4665" s="598"/>
      <c r="J4665" s="598"/>
      <c r="M4665" s="598"/>
      <c r="N4665" s="598"/>
      <c r="V4665" s="598"/>
      <c r="W4665" s="598"/>
    </row>
    <row r="4666" spans="6:23" x14ac:dyDescent="0.2">
      <c r="F4666" s="610"/>
      <c r="H4666" s="612"/>
      <c r="I4666" s="598"/>
      <c r="J4666" s="598"/>
      <c r="M4666" s="598"/>
      <c r="N4666" s="598"/>
      <c r="V4666" s="598"/>
      <c r="W4666" s="598"/>
    </row>
    <row r="4667" spans="6:23" x14ac:dyDescent="0.2">
      <c r="F4667" s="610"/>
      <c r="H4667" s="612"/>
      <c r="I4667" s="598"/>
      <c r="J4667" s="598"/>
      <c r="M4667" s="598"/>
      <c r="N4667" s="598"/>
      <c r="V4667" s="598"/>
      <c r="W4667" s="598"/>
    </row>
    <row r="4668" spans="6:23" x14ac:dyDescent="0.2">
      <c r="F4668" s="610"/>
      <c r="H4668" s="612"/>
      <c r="I4668" s="598"/>
      <c r="J4668" s="598"/>
      <c r="M4668" s="598"/>
      <c r="N4668" s="598"/>
      <c r="V4668" s="598"/>
      <c r="W4668" s="598"/>
    </row>
    <row r="4669" spans="6:23" x14ac:dyDescent="0.2">
      <c r="F4669" s="610"/>
      <c r="H4669" s="612"/>
      <c r="I4669" s="598"/>
      <c r="J4669" s="598"/>
      <c r="M4669" s="598"/>
      <c r="N4669" s="598"/>
      <c r="V4669" s="598"/>
      <c r="W4669" s="598"/>
    </row>
    <row r="4670" spans="6:23" x14ac:dyDescent="0.2">
      <c r="F4670" s="610"/>
      <c r="H4670" s="612"/>
      <c r="I4670" s="598"/>
      <c r="J4670" s="598"/>
      <c r="M4670" s="598"/>
      <c r="N4670" s="598"/>
      <c r="V4670" s="598"/>
      <c r="W4670" s="598"/>
    </row>
    <row r="4671" spans="6:23" x14ac:dyDescent="0.2">
      <c r="F4671" s="610"/>
      <c r="H4671" s="612"/>
      <c r="I4671" s="598"/>
      <c r="J4671" s="598"/>
      <c r="M4671" s="598"/>
      <c r="N4671" s="598"/>
      <c r="V4671" s="598"/>
      <c r="W4671" s="598"/>
    </row>
    <row r="4672" spans="6:23" x14ac:dyDescent="0.2">
      <c r="F4672" s="610"/>
      <c r="H4672" s="612"/>
      <c r="I4672" s="598"/>
      <c r="J4672" s="598"/>
      <c r="M4672" s="598"/>
      <c r="N4672" s="598"/>
      <c r="V4672" s="598"/>
      <c r="W4672" s="598"/>
    </row>
    <row r="4673" spans="6:23" x14ac:dyDescent="0.2">
      <c r="F4673" s="610"/>
      <c r="H4673" s="612"/>
      <c r="I4673" s="598"/>
      <c r="J4673" s="598"/>
      <c r="M4673" s="598"/>
      <c r="N4673" s="598"/>
      <c r="V4673" s="598"/>
      <c r="W4673" s="598"/>
    </row>
    <row r="4674" spans="6:23" x14ac:dyDescent="0.2">
      <c r="F4674" s="610"/>
      <c r="H4674" s="612"/>
      <c r="I4674" s="598"/>
      <c r="J4674" s="598"/>
      <c r="M4674" s="598"/>
      <c r="N4674" s="598"/>
      <c r="V4674" s="598"/>
      <c r="W4674" s="598"/>
    </row>
    <row r="4675" spans="6:23" x14ac:dyDescent="0.2">
      <c r="F4675" s="610"/>
      <c r="H4675" s="612"/>
      <c r="I4675" s="598"/>
      <c r="J4675" s="598"/>
      <c r="M4675" s="598"/>
      <c r="N4675" s="598"/>
      <c r="V4675" s="598"/>
      <c r="W4675" s="598"/>
    </row>
    <row r="4676" spans="6:23" x14ac:dyDescent="0.2">
      <c r="F4676" s="610"/>
      <c r="H4676" s="612"/>
      <c r="I4676" s="598"/>
      <c r="J4676" s="598"/>
      <c r="M4676" s="598"/>
      <c r="N4676" s="598"/>
      <c r="V4676" s="598"/>
      <c r="W4676" s="598"/>
    </row>
    <row r="4677" spans="6:23" x14ac:dyDescent="0.2">
      <c r="F4677" s="610"/>
      <c r="H4677" s="612"/>
      <c r="I4677" s="598"/>
      <c r="J4677" s="598"/>
      <c r="M4677" s="598"/>
      <c r="N4677" s="598"/>
      <c r="V4677" s="598"/>
      <c r="W4677" s="598"/>
    </row>
    <row r="4678" spans="6:23" x14ac:dyDescent="0.2">
      <c r="F4678" s="610"/>
      <c r="H4678" s="612"/>
      <c r="I4678" s="598"/>
      <c r="J4678" s="598"/>
      <c r="M4678" s="598"/>
      <c r="N4678" s="598"/>
      <c r="V4678" s="598"/>
      <c r="W4678" s="598"/>
    </row>
    <row r="4679" spans="6:23" x14ac:dyDescent="0.2">
      <c r="F4679" s="610"/>
      <c r="H4679" s="612"/>
      <c r="I4679" s="598"/>
      <c r="J4679" s="598"/>
      <c r="M4679" s="598"/>
      <c r="N4679" s="598"/>
      <c r="V4679" s="598"/>
      <c r="W4679" s="598"/>
    </row>
    <row r="4680" spans="6:23" x14ac:dyDescent="0.2">
      <c r="F4680" s="610"/>
      <c r="H4680" s="612"/>
      <c r="I4680" s="598"/>
      <c r="J4680" s="598"/>
      <c r="M4680" s="598"/>
      <c r="N4680" s="598"/>
      <c r="V4680" s="598"/>
      <c r="W4680" s="598"/>
    </row>
    <row r="4681" spans="6:23" x14ac:dyDescent="0.2">
      <c r="F4681" s="610"/>
      <c r="H4681" s="612"/>
      <c r="I4681" s="598"/>
      <c r="J4681" s="598"/>
      <c r="M4681" s="598"/>
      <c r="N4681" s="598"/>
      <c r="V4681" s="598"/>
      <c r="W4681" s="598"/>
    </row>
    <row r="4682" spans="6:23" x14ac:dyDescent="0.2">
      <c r="F4682" s="610"/>
      <c r="H4682" s="612"/>
      <c r="I4682" s="598"/>
      <c r="J4682" s="598"/>
      <c r="M4682" s="598"/>
      <c r="N4682" s="598"/>
      <c r="V4682" s="598"/>
      <c r="W4682" s="598"/>
    </row>
    <row r="4683" spans="6:23" x14ac:dyDescent="0.2">
      <c r="F4683" s="610"/>
      <c r="H4683" s="612"/>
      <c r="I4683" s="598"/>
      <c r="J4683" s="598"/>
      <c r="M4683" s="598"/>
      <c r="N4683" s="598"/>
      <c r="V4683" s="598"/>
      <c r="W4683" s="598"/>
    </row>
    <row r="4684" spans="6:23" x14ac:dyDescent="0.2">
      <c r="F4684" s="610"/>
      <c r="H4684" s="612"/>
      <c r="I4684" s="598"/>
      <c r="J4684" s="598"/>
      <c r="M4684" s="598"/>
      <c r="N4684" s="598"/>
      <c r="V4684" s="598"/>
      <c r="W4684" s="598"/>
    </row>
    <row r="4685" spans="6:23" x14ac:dyDescent="0.2">
      <c r="F4685" s="610"/>
      <c r="H4685" s="612"/>
      <c r="I4685" s="598"/>
      <c r="J4685" s="598"/>
      <c r="M4685" s="598"/>
      <c r="N4685" s="598"/>
      <c r="V4685" s="598"/>
      <c r="W4685" s="598"/>
    </row>
    <row r="4686" spans="6:23" x14ac:dyDescent="0.2">
      <c r="F4686" s="610"/>
      <c r="H4686" s="612"/>
      <c r="I4686" s="598"/>
      <c r="J4686" s="598"/>
      <c r="M4686" s="598"/>
      <c r="N4686" s="598"/>
      <c r="V4686" s="598"/>
      <c r="W4686" s="598"/>
    </row>
    <row r="4687" spans="6:23" x14ac:dyDescent="0.2">
      <c r="F4687" s="610"/>
      <c r="H4687" s="612"/>
      <c r="I4687" s="598"/>
      <c r="J4687" s="598"/>
      <c r="M4687" s="598"/>
      <c r="N4687" s="598"/>
      <c r="V4687" s="598"/>
      <c r="W4687" s="598"/>
    </row>
    <row r="4688" spans="6:23" x14ac:dyDescent="0.2">
      <c r="F4688" s="610"/>
      <c r="H4688" s="612"/>
      <c r="I4688" s="598"/>
      <c r="J4688" s="598"/>
      <c r="M4688" s="598"/>
      <c r="N4688" s="598"/>
      <c r="V4688" s="598"/>
      <c r="W4688" s="598"/>
    </row>
    <row r="4689" spans="6:23" x14ac:dyDescent="0.2">
      <c r="F4689" s="610"/>
      <c r="H4689" s="612"/>
      <c r="I4689" s="598"/>
      <c r="J4689" s="598"/>
      <c r="M4689" s="598"/>
      <c r="N4689" s="598"/>
      <c r="V4689" s="598"/>
      <c r="W4689" s="598"/>
    </row>
    <row r="4690" spans="6:23" x14ac:dyDescent="0.2">
      <c r="F4690" s="610"/>
      <c r="H4690" s="612"/>
      <c r="I4690" s="598"/>
      <c r="J4690" s="598"/>
      <c r="M4690" s="598"/>
      <c r="N4690" s="598"/>
      <c r="V4690" s="598"/>
      <c r="W4690" s="598"/>
    </row>
    <row r="4691" spans="6:23" x14ac:dyDescent="0.2">
      <c r="F4691" s="610"/>
      <c r="H4691" s="612"/>
      <c r="I4691" s="598"/>
      <c r="J4691" s="598"/>
      <c r="M4691" s="598"/>
      <c r="N4691" s="598"/>
      <c r="V4691" s="598"/>
      <c r="W4691" s="598"/>
    </row>
    <row r="4692" spans="6:23" x14ac:dyDescent="0.2">
      <c r="F4692" s="610"/>
      <c r="H4692" s="612"/>
      <c r="I4692" s="598"/>
      <c r="J4692" s="598"/>
      <c r="M4692" s="598"/>
      <c r="N4692" s="598"/>
      <c r="V4692" s="598"/>
      <c r="W4692" s="598"/>
    </row>
    <row r="4693" spans="6:23" x14ac:dyDescent="0.2">
      <c r="F4693" s="610"/>
      <c r="H4693" s="612"/>
      <c r="I4693" s="598"/>
      <c r="J4693" s="598"/>
      <c r="M4693" s="598"/>
      <c r="N4693" s="598"/>
      <c r="V4693" s="598"/>
      <c r="W4693" s="598"/>
    </row>
    <row r="4694" spans="6:23" x14ac:dyDescent="0.2">
      <c r="F4694" s="610"/>
      <c r="H4694" s="612"/>
      <c r="I4694" s="598"/>
      <c r="J4694" s="598"/>
      <c r="M4694" s="598"/>
      <c r="N4694" s="598"/>
      <c r="V4694" s="598"/>
      <c r="W4694" s="598"/>
    </row>
    <row r="4695" spans="6:23" x14ac:dyDescent="0.2">
      <c r="F4695" s="610"/>
      <c r="H4695" s="612"/>
      <c r="I4695" s="598"/>
      <c r="J4695" s="598"/>
      <c r="M4695" s="598"/>
      <c r="N4695" s="598"/>
      <c r="V4695" s="598"/>
      <c r="W4695" s="598"/>
    </row>
    <row r="4696" spans="6:23" x14ac:dyDescent="0.2">
      <c r="F4696" s="610"/>
      <c r="H4696" s="612"/>
      <c r="I4696" s="598"/>
      <c r="J4696" s="598"/>
      <c r="M4696" s="598"/>
      <c r="N4696" s="598"/>
      <c r="V4696" s="598"/>
      <c r="W4696" s="598"/>
    </row>
    <row r="4697" spans="6:23" x14ac:dyDescent="0.2">
      <c r="F4697" s="610"/>
      <c r="H4697" s="612"/>
      <c r="I4697" s="598"/>
      <c r="J4697" s="598"/>
      <c r="M4697" s="598"/>
      <c r="N4697" s="598"/>
      <c r="V4697" s="598"/>
      <c r="W4697" s="598"/>
    </row>
    <row r="4698" spans="6:23" x14ac:dyDescent="0.2">
      <c r="F4698" s="610"/>
      <c r="H4698" s="612"/>
      <c r="I4698" s="598"/>
      <c r="J4698" s="598"/>
      <c r="M4698" s="598"/>
      <c r="N4698" s="598"/>
      <c r="V4698" s="598"/>
      <c r="W4698" s="598"/>
    </row>
    <row r="4699" spans="6:23" x14ac:dyDescent="0.2">
      <c r="F4699" s="610"/>
      <c r="H4699" s="612"/>
      <c r="I4699" s="598"/>
      <c r="J4699" s="598"/>
      <c r="M4699" s="598"/>
      <c r="N4699" s="598"/>
      <c r="V4699" s="598"/>
      <c r="W4699" s="598"/>
    </row>
    <row r="4700" spans="6:23" x14ac:dyDescent="0.2">
      <c r="F4700" s="610"/>
      <c r="H4700" s="612"/>
      <c r="I4700" s="598"/>
      <c r="J4700" s="598"/>
      <c r="M4700" s="598"/>
      <c r="N4700" s="598"/>
      <c r="V4700" s="598"/>
      <c r="W4700" s="598"/>
    </row>
    <row r="4701" spans="6:23" x14ac:dyDescent="0.2">
      <c r="F4701" s="610"/>
      <c r="H4701" s="612"/>
      <c r="I4701" s="598"/>
      <c r="J4701" s="598"/>
      <c r="M4701" s="598"/>
      <c r="N4701" s="598"/>
      <c r="V4701" s="598"/>
      <c r="W4701" s="598"/>
    </row>
    <row r="4702" spans="6:23" x14ac:dyDescent="0.2">
      <c r="F4702" s="610"/>
      <c r="H4702" s="612"/>
      <c r="I4702" s="598"/>
      <c r="J4702" s="598"/>
      <c r="M4702" s="598"/>
      <c r="N4702" s="598"/>
      <c r="V4702" s="598"/>
      <c r="W4702" s="598"/>
    </row>
    <row r="4703" spans="6:23" x14ac:dyDescent="0.2">
      <c r="F4703" s="610"/>
      <c r="H4703" s="612"/>
      <c r="I4703" s="598"/>
      <c r="J4703" s="598"/>
      <c r="M4703" s="598"/>
      <c r="N4703" s="598"/>
      <c r="V4703" s="598"/>
      <c r="W4703" s="598"/>
    </row>
    <row r="4704" spans="6:23" x14ac:dyDescent="0.2">
      <c r="F4704" s="610"/>
      <c r="H4704" s="612"/>
      <c r="I4704" s="598"/>
      <c r="J4704" s="598"/>
      <c r="M4704" s="598"/>
      <c r="N4704" s="598"/>
      <c r="V4704" s="598"/>
      <c r="W4704" s="598"/>
    </row>
    <row r="4705" spans="6:23" x14ac:dyDescent="0.2">
      <c r="F4705" s="610"/>
      <c r="H4705" s="612"/>
      <c r="I4705" s="598"/>
      <c r="J4705" s="598"/>
      <c r="M4705" s="598"/>
      <c r="N4705" s="598"/>
      <c r="V4705" s="598"/>
      <c r="W4705" s="598"/>
    </row>
    <row r="4706" spans="6:23" x14ac:dyDescent="0.2">
      <c r="F4706" s="610"/>
      <c r="H4706" s="612"/>
      <c r="I4706" s="598"/>
      <c r="J4706" s="598"/>
      <c r="M4706" s="598"/>
      <c r="N4706" s="598"/>
      <c r="V4706" s="598"/>
      <c r="W4706" s="598"/>
    </row>
    <row r="4707" spans="6:23" x14ac:dyDescent="0.2">
      <c r="F4707" s="610"/>
      <c r="H4707" s="612"/>
      <c r="I4707" s="598"/>
      <c r="J4707" s="598"/>
      <c r="M4707" s="598"/>
      <c r="N4707" s="598"/>
      <c r="V4707" s="598"/>
      <c r="W4707" s="598"/>
    </row>
    <row r="4708" spans="6:23" x14ac:dyDescent="0.2">
      <c r="F4708" s="610"/>
      <c r="H4708" s="612"/>
      <c r="I4708" s="598"/>
      <c r="J4708" s="598"/>
      <c r="M4708" s="598"/>
      <c r="N4708" s="598"/>
      <c r="V4708" s="598"/>
      <c r="W4708" s="598"/>
    </row>
    <row r="4709" spans="6:23" x14ac:dyDescent="0.2">
      <c r="F4709" s="610"/>
      <c r="H4709" s="612"/>
      <c r="I4709" s="598"/>
      <c r="J4709" s="598"/>
      <c r="M4709" s="598"/>
      <c r="N4709" s="598"/>
      <c r="V4709" s="598"/>
      <c r="W4709" s="598"/>
    </row>
    <row r="4710" spans="6:23" x14ac:dyDescent="0.2">
      <c r="F4710" s="610"/>
      <c r="H4710" s="612"/>
      <c r="I4710" s="598"/>
      <c r="J4710" s="598"/>
      <c r="M4710" s="598"/>
      <c r="N4710" s="598"/>
      <c r="V4710" s="598"/>
      <c r="W4710" s="598"/>
    </row>
    <row r="4711" spans="6:23" x14ac:dyDescent="0.2">
      <c r="F4711" s="610"/>
      <c r="H4711" s="612"/>
      <c r="I4711" s="598"/>
      <c r="J4711" s="598"/>
      <c r="M4711" s="598"/>
      <c r="N4711" s="598"/>
      <c r="V4711" s="598"/>
      <c r="W4711" s="598"/>
    </row>
    <row r="4712" spans="6:23" x14ac:dyDescent="0.2">
      <c r="F4712" s="610"/>
      <c r="H4712" s="612"/>
      <c r="I4712" s="598"/>
      <c r="J4712" s="598"/>
      <c r="M4712" s="598"/>
      <c r="N4712" s="598"/>
      <c r="V4712" s="598"/>
      <c r="W4712" s="598"/>
    </row>
    <row r="4713" spans="6:23" x14ac:dyDescent="0.2">
      <c r="F4713" s="610"/>
      <c r="H4713" s="612"/>
      <c r="I4713" s="598"/>
      <c r="J4713" s="598"/>
      <c r="M4713" s="598"/>
      <c r="N4713" s="598"/>
      <c r="V4713" s="598"/>
      <c r="W4713" s="598"/>
    </row>
    <row r="4714" spans="6:23" x14ac:dyDescent="0.2">
      <c r="F4714" s="610"/>
      <c r="H4714" s="612"/>
      <c r="I4714" s="598"/>
      <c r="J4714" s="598"/>
      <c r="M4714" s="598"/>
      <c r="N4714" s="598"/>
      <c r="V4714" s="598"/>
      <c r="W4714" s="598"/>
    </row>
    <row r="4715" spans="6:23" x14ac:dyDescent="0.2">
      <c r="F4715" s="610"/>
      <c r="H4715" s="612"/>
      <c r="I4715" s="598"/>
      <c r="J4715" s="598"/>
      <c r="M4715" s="598"/>
      <c r="N4715" s="598"/>
      <c r="V4715" s="598"/>
      <c r="W4715" s="598"/>
    </row>
    <row r="4716" spans="6:23" x14ac:dyDescent="0.2">
      <c r="F4716" s="610"/>
      <c r="H4716" s="612"/>
      <c r="I4716" s="598"/>
      <c r="J4716" s="598"/>
      <c r="M4716" s="598"/>
      <c r="N4716" s="598"/>
      <c r="V4716" s="598"/>
      <c r="W4716" s="598"/>
    </row>
    <row r="4717" spans="6:23" x14ac:dyDescent="0.2">
      <c r="F4717" s="610"/>
      <c r="H4717" s="612"/>
      <c r="I4717" s="598"/>
      <c r="J4717" s="598"/>
      <c r="M4717" s="598"/>
      <c r="N4717" s="598"/>
      <c r="V4717" s="598"/>
      <c r="W4717" s="598"/>
    </row>
    <row r="4718" spans="6:23" x14ac:dyDescent="0.2">
      <c r="F4718" s="610"/>
      <c r="H4718" s="612"/>
      <c r="I4718" s="598"/>
      <c r="J4718" s="598"/>
      <c r="M4718" s="598"/>
      <c r="N4718" s="598"/>
      <c r="V4718" s="598"/>
      <c r="W4718" s="598"/>
    </row>
    <row r="4719" spans="6:23" x14ac:dyDescent="0.2">
      <c r="F4719" s="610"/>
      <c r="H4719" s="612"/>
      <c r="I4719" s="598"/>
      <c r="J4719" s="598"/>
      <c r="M4719" s="598"/>
      <c r="N4719" s="598"/>
      <c r="V4719" s="598"/>
      <c r="W4719" s="598"/>
    </row>
    <row r="4720" spans="6:23" x14ac:dyDescent="0.2">
      <c r="F4720" s="610"/>
      <c r="H4720" s="612"/>
      <c r="I4720" s="598"/>
      <c r="J4720" s="598"/>
      <c r="M4720" s="598"/>
      <c r="N4720" s="598"/>
      <c r="V4720" s="598"/>
      <c r="W4720" s="598"/>
    </row>
    <row r="4721" spans="6:23" x14ac:dyDescent="0.2">
      <c r="F4721" s="610"/>
      <c r="H4721" s="612"/>
      <c r="I4721" s="598"/>
      <c r="J4721" s="598"/>
      <c r="M4721" s="598"/>
      <c r="N4721" s="598"/>
      <c r="V4721" s="598"/>
      <c r="W4721" s="598"/>
    </row>
    <row r="4722" spans="6:23" x14ac:dyDescent="0.2">
      <c r="F4722" s="610"/>
      <c r="H4722" s="612"/>
      <c r="I4722" s="598"/>
      <c r="J4722" s="598"/>
      <c r="M4722" s="598"/>
      <c r="N4722" s="598"/>
      <c r="V4722" s="598"/>
      <c r="W4722" s="598"/>
    </row>
    <row r="4723" spans="6:23" x14ac:dyDescent="0.2">
      <c r="F4723" s="610"/>
      <c r="H4723" s="612"/>
      <c r="I4723" s="598"/>
      <c r="J4723" s="598"/>
      <c r="M4723" s="598"/>
      <c r="N4723" s="598"/>
      <c r="V4723" s="598"/>
      <c r="W4723" s="598"/>
    </row>
    <row r="4724" spans="6:23" x14ac:dyDescent="0.2">
      <c r="F4724" s="610"/>
      <c r="H4724" s="612"/>
      <c r="I4724" s="598"/>
      <c r="J4724" s="598"/>
      <c r="M4724" s="598"/>
      <c r="N4724" s="598"/>
      <c r="V4724" s="598"/>
      <c r="W4724" s="598"/>
    </row>
    <row r="4725" spans="6:23" x14ac:dyDescent="0.2">
      <c r="F4725" s="610"/>
      <c r="H4725" s="612"/>
      <c r="I4725" s="598"/>
      <c r="J4725" s="598"/>
      <c r="M4725" s="598"/>
      <c r="N4725" s="598"/>
      <c r="V4725" s="598"/>
      <c r="W4725" s="598"/>
    </row>
    <row r="4726" spans="6:23" x14ac:dyDescent="0.2">
      <c r="F4726" s="610"/>
      <c r="H4726" s="612"/>
      <c r="I4726" s="598"/>
      <c r="J4726" s="598"/>
      <c r="M4726" s="598"/>
      <c r="N4726" s="598"/>
      <c r="V4726" s="598"/>
      <c r="W4726" s="598"/>
    </row>
    <row r="4727" spans="6:23" x14ac:dyDescent="0.2">
      <c r="F4727" s="610"/>
      <c r="H4727" s="612"/>
      <c r="I4727" s="598"/>
      <c r="J4727" s="598"/>
      <c r="M4727" s="598"/>
      <c r="N4727" s="598"/>
      <c r="V4727" s="598"/>
      <c r="W4727" s="598"/>
    </row>
    <row r="4728" spans="6:23" x14ac:dyDescent="0.2">
      <c r="F4728" s="610"/>
      <c r="H4728" s="612"/>
      <c r="I4728" s="598"/>
      <c r="J4728" s="598"/>
      <c r="M4728" s="598"/>
      <c r="N4728" s="598"/>
      <c r="V4728" s="598"/>
      <c r="W4728" s="598"/>
    </row>
    <row r="4729" spans="6:23" x14ac:dyDescent="0.2">
      <c r="F4729" s="610"/>
      <c r="H4729" s="612"/>
      <c r="I4729" s="598"/>
      <c r="J4729" s="598"/>
      <c r="M4729" s="598"/>
      <c r="N4729" s="598"/>
      <c r="V4729" s="598"/>
      <c r="W4729" s="598"/>
    </row>
    <row r="4730" spans="6:23" x14ac:dyDescent="0.2">
      <c r="F4730" s="610"/>
      <c r="H4730" s="612"/>
      <c r="I4730" s="598"/>
      <c r="J4730" s="598"/>
      <c r="M4730" s="598"/>
      <c r="N4730" s="598"/>
      <c r="V4730" s="598"/>
      <c r="W4730" s="598"/>
    </row>
    <row r="4731" spans="6:23" x14ac:dyDescent="0.2">
      <c r="F4731" s="610"/>
      <c r="H4731" s="612"/>
      <c r="I4731" s="598"/>
      <c r="J4731" s="598"/>
      <c r="M4731" s="598"/>
      <c r="N4731" s="598"/>
      <c r="V4731" s="598"/>
      <c r="W4731" s="598"/>
    </row>
    <row r="4732" spans="6:23" x14ac:dyDescent="0.2">
      <c r="F4732" s="610"/>
      <c r="H4732" s="612"/>
      <c r="I4732" s="598"/>
      <c r="J4732" s="598"/>
      <c r="M4732" s="598"/>
      <c r="N4732" s="598"/>
      <c r="V4732" s="598"/>
      <c r="W4732" s="598"/>
    </row>
    <row r="4733" spans="6:23" x14ac:dyDescent="0.2">
      <c r="F4733" s="610"/>
      <c r="H4733" s="612"/>
      <c r="I4733" s="598"/>
      <c r="J4733" s="598"/>
      <c r="M4733" s="598"/>
      <c r="N4733" s="598"/>
      <c r="V4733" s="598"/>
      <c r="W4733" s="598"/>
    </row>
    <row r="4734" spans="6:23" x14ac:dyDescent="0.2">
      <c r="F4734" s="610"/>
      <c r="H4734" s="612"/>
      <c r="I4734" s="598"/>
      <c r="J4734" s="598"/>
      <c r="M4734" s="598"/>
      <c r="N4734" s="598"/>
      <c r="V4734" s="598"/>
      <c r="W4734" s="598"/>
    </row>
    <row r="4735" spans="6:23" x14ac:dyDescent="0.2">
      <c r="F4735" s="610"/>
      <c r="H4735" s="612"/>
      <c r="I4735" s="598"/>
      <c r="J4735" s="598"/>
      <c r="M4735" s="598"/>
      <c r="N4735" s="598"/>
      <c r="V4735" s="598"/>
      <c r="W4735" s="598"/>
    </row>
    <row r="4736" spans="6:23" x14ac:dyDescent="0.2">
      <c r="F4736" s="610"/>
      <c r="H4736" s="612"/>
      <c r="I4736" s="598"/>
      <c r="J4736" s="598"/>
      <c r="M4736" s="598"/>
      <c r="N4736" s="598"/>
      <c r="V4736" s="598"/>
      <c r="W4736" s="598"/>
    </row>
    <row r="4737" spans="6:23" x14ac:dyDescent="0.2">
      <c r="F4737" s="610"/>
      <c r="H4737" s="612"/>
      <c r="I4737" s="598"/>
      <c r="J4737" s="598"/>
      <c r="M4737" s="598"/>
      <c r="N4737" s="598"/>
      <c r="V4737" s="598"/>
      <c r="W4737" s="598"/>
    </row>
    <row r="4738" spans="6:23" x14ac:dyDescent="0.2">
      <c r="F4738" s="610"/>
      <c r="H4738" s="612"/>
      <c r="I4738" s="598"/>
      <c r="J4738" s="598"/>
      <c r="M4738" s="598"/>
      <c r="N4738" s="598"/>
      <c r="V4738" s="598"/>
      <c r="W4738" s="598"/>
    </row>
    <row r="4739" spans="6:23" x14ac:dyDescent="0.2">
      <c r="F4739" s="610"/>
      <c r="H4739" s="612"/>
      <c r="I4739" s="598"/>
      <c r="J4739" s="598"/>
      <c r="M4739" s="598"/>
      <c r="N4739" s="598"/>
      <c r="V4739" s="598"/>
      <c r="W4739" s="598"/>
    </row>
    <row r="4740" spans="6:23" x14ac:dyDescent="0.2">
      <c r="F4740" s="610"/>
      <c r="H4740" s="612"/>
      <c r="I4740" s="598"/>
      <c r="J4740" s="598"/>
      <c r="M4740" s="598"/>
      <c r="N4740" s="598"/>
      <c r="V4740" s="598"/>
      <c r="W4740" s="598"/>
    </row>
    <row r="4741" spans="6:23" x14ac:dyDescent="0.2">
      <c r="F4741" s="610"/>
      <c r="H4741" s="612"/>
      <c r="I4741" s="598"/>
      <c r="J4741" s="598"/>
      <c r="M4741" s="598"/>
      <c r="N4741" s="598"/>
      <c r="V4741" s="598"/>
      <c r="W4741" s="598"/>
    </row>
    <row r="4742" spans="6:23" x14ac:dyDescent="0.2">
      <c r="F4742" s="610"/>
      <c r="H4742" s="612"/>
      <c r="I4742" s="598"/>
      <c r="J4742" s="598"/>
      <c r="M4742" s="598"/>
      <c r="N4742" s="598"/>
      <c r="V4742" s="598"/>
      <c r="W4742" s="598"/>
    </row>
    <row r="4743" spans="6:23" x14ac:dyDescent="0.2">
      <c r="F4743" s="610"/>
      <c r="H4743" s="612"/>
      <c r="I4743" s="598"/>
      <c r="J4743" s="598"/>
      <c r="M4743" s="598"/>
      <c r="N4743" s="598"/>
      <c r="V4743" s="598"/>
      <c r="W4743" s="598"/>
    </row>
    <row r="4744" spans="6:23" x14ac:dyDescent="0.2">
      <c r="F4744" s="610"/>
      <c r="H4744" s="612"/>
      <c r="I4744" s="598"/>
      <c r="J4744" s="598"/>
      <c r="M4744" s="598"/>
      <c r="N4744" s="598"/>
      <c r="V4744" s="598"/>
      <c r="W4744" s="598"/>
    </row>
    <row r="4745" spans="6:23" x14ac:dyDescent="0.2">
      <c r="F4745" s="610"/>
      <c r="H4745" s="612"/>
      <c r="I4745" s="598"/>
      <c r="J4745" s="598"/>
      <c r="M4745" s="598"/>
      <c r="N4745" s="598"/>
      <c r="V4745" s="598"/>
      <c r="W4745" s="598"/>
    </row>
    <row r="4746" spans="6:23" x14ac:dyDescent="0.2">
      <c r="F4746" s="610"/>
      <c r="H4746" s="612"/>
      <c r="I4746" s="598"/>
      <c r="J4746" s="598"/>
      <c r="M4746" s="598"/>
      <c r="N4746" s="598"/>
      <c r="V4746" s="598"/>
      <c r="W4746" s="598"/>
    </row>
    <row r="4747" spans="6:23" x14ac:dyDescent="0.2">
      <c r="F4747" s="610"/>
      <c r="H4747" s="612"/>
      <c r="I4747" s="598"/>
      <c r="J4747" s="598"/>
      <c r="M4747" s="598"/>
      <c r="N4747" s="598"/>
      <c r="V4747" s="598"/>
      <c r="W4747" s="598"/>
    </row>
    <row r="4748" spans="6:23" x14ac:dyDescent="0.2">
      <c r="F4748" s="610"/>
      <c r="H4748" s="612"/>
      <c r="I4748" s="598"/>
      <c r="J4748" s="598"/>
      <c r="M4748" s="598"/>
      <c r="N4748" s="598"/>
      <c r="V4748" s="598"/>
      <c r="W4748" s="598"/>
    </row>
    <row r="4749" spans="6:23" x14ac:dyDescent="0.2">
      <c r="F4749" s="610"/>
      <c r="H4749" s="612"/>
      <c r="I4749" s="598"/>
      <c r="J4749" s="598"/>
      <c r="M4749" s="598"/>
      <c r="N4749" s="598"/>
      <c r="V4749" s="598"/>
      <c r="W4749" s="598"/>
    </row>
    <row r="4750" spans="6:23" x14ac:dyDescent="0.2">
      <c r="F4750" s="610"/>
      <c r="H4750" s="612"/>
      <c r="I4750" s="598"/>
      <c r="J4750" s="598"/>
      <c r="M4750" s="598"/>
      <c r="N4750" s="598"/>
      <c r="V4750" s="598"/>
      <c r="W4750" s="598"/>
    </row>
    <row r="4751" spans="6:23" x14ac:dyDescent="0.2">
      <c r="F4751" s="610"/>
      <c r="H4751" s="612"/>
      <c r="I4751" s="598"/>
      <c r="J4751" s="598"/>
      <c r="M4751" s="598"/>
      <c r="N4751" s="598"/>
      <c r="V4751" s="598"/>
      <c r="W4751" s="598"/>
    </row>
    <row r="4752" spans="6:23" x14ac:dyDescent="0.2">
      <c r="F4752" s="610"/>
      <c r="H4752" s="612"/>
      <c r="I4752" s="598"/>
      <c r="J4752" s="598"/>
      <c r="M4752" s="598"/>
      <c r="N4752" s="598"/>
      <c r="V4752" s="598"/>
      <c r="W4752" s="598"/>
    </row>
    <row r="4753" spans="6:23" x14ac:dyDescent="0.2">
      <c r="F4753" s="610"/>
      <c r="H4753" s="612"/>
      <c r="I4753" s="598"/>
      <c r="J4753" s="598"/>
      <c r="M4753" s="598"/>
      <c r="N4753" s="598"/>
      <c r="V4753" s="598"/>
      <c r="W4753" s="598"/>
    </row>
    <row r="4754" spans="6:23" x14ac:dyDescent="0.2">
      <c r="F4754" s="610"/>
      <c r="H4754" s="612"/>
      <c r="I4754" s="598"/>
      <c r="J4754" s="598"/>
      <c r="M4754" s="598"/>
      <c r="N4754" s="598"/>
      <c r="V4754" s="598"/>
      <c r="W4754" s="598"/>
    </row>
    <row r="4755" spans="6:23" x14ac:dyDescent="0.2">
      <c r="F4755" s="610"/>
      <c r="H4755" s="612"/>
      <c r="I4755" s="598"/>
      <c r="J4755" s="598"/>
      <c r="M4755" s="598"/>
      <c r="N4755" s="598"/>
      <c r="V4755" s="598"/>
      <c r="W4755" s="598"/>
    </row>
    <row r="4756" spans="6:23" x14ac:dyDescent="0.2">
      <c r="F4756" s="610"/>
      <c r="H4756" s="612"/>
      <c r="I4756" s="598"/>
      <c r="J4756" s="598"/>
      <c r="M4756" s="598"/>
      <c r="N4756" s="598"/>
      <c r="V4756" s="598"/>
      <c r="W4756" s="598"/>
    </row>
    <row r="4757" spans="6:23" x14ac:dyDescent="0.2">
      <c r="F4757" s="610"/>
      <c r="H4757" s="612"/>
      <c r="I4757" s="598"/>
      <c r="J4757" s="598"/>
      <c r="M4757" s="598"/>
      <c r="N4757" s="598"/>
      <c r="V4757" s="598"/>
      <c r="W4757" s="598"/>
    </row>
    <row r="4758" spans="6:23" x14ac:dyDescent="0.2">
      <c r="F4758" s="610"/>
      <c r="H4758" s="612"/>
      <c r="I4758" s="598"/>
      <c r="J4758" s="598"/>
      <c r="M4758" s="598"/>
      <c r="N4758" s="598"/>
      <c r="V4758" s="598"/>
      <c r="W4758" s="598"/>
    </row>
    <row r="4759" spans="6:23" x14ac:dyDescent="0.2">
      <c r="F4759" s="610"/>
      <c r="H4759" s="612"/>
      <c r="I4759" s="598"/>
      <c r="J4759" s="598"/>
      <c r="M4759" s="598"/>
      <c r="N4759" s="598"/>
      <c r="V4759" s="598"/>
      <c r="W4759" s="598"/>
    </row>
    <row r="4760" spans="6:23" x14ac:dyDescent="0.2">
      <c r="F4760" s="610"/>
      <c r="H4760" s="612"/>
      <c r="I4760" s="598"/>
      <c r="J4760" s="598"/>
      <c r="M4760" s="598"/>
      <c r="N4760" s="598"/>
      <c r="V4760" s="598"/>
      <c r="W4760" s="598"/>
    </row>
    <row r="4761" spans="6:23" x14ac:dyDescent="0.2">
      <c r="F4761" s="610"/>
      <c r="H4761" s="612"/>
      <c r="I4761" s="598"/>
      <c r="J4761" s="598"/>
      <c r="M4761" s="598"/>
      <c r="N4761" s="598"/>
      <c r="V4761" s="598"/>
      <c r="W4761" s="598"/>
    </row>
    <row r="4762" spans="6:23" x14ac:dyDescent="0.2">
      <c r="F4762" s="610"/>
      <c r="H4762" s="612"/>
      <c r="I4762" s="598"/>
      <c r="J4762" s="598"/>
      <c r="M4762" s="598"/>
      <c r="N4762" s="598"/>
      <c r="V4762" s="598"/>
      <c r="W4762" s="598"/>
    </row>
    <row r="4763" spans="6:23" x14ac:dyDescent="0.2">
      <c r="F4763" s="610"/>
      <c r="H4763" s="612"/>
      <c r="I4763" s="598"/>
      <c r="J4763" s="598"/>
      <c r="M4763" s="598"/>
      <c r="N4763" s="598"/>
      <c r="V4763" s="598"/>
      <c r="W4763" s="598"/>
    </row>
    <row r="4764" spans="6:23" x14ac:dyDescent="0.2">
      <c r="F4764" s="610"/>
      <c r="H4764" s="612"/>
      <c r="I4764" s="598"/>
      <c r="J4764" s="598"/>
      <c r="M4764" s="598"/>
      <c r="N4764" s="598"/>
      <c r="V4764" s="598"/>
      <c r="W4764" s="598"/>
    </row>
    <row r="4765" spans="6:23" x14ac:dyDescent="0.2">
      <c r="F4765" s="610"/>
      <c r="H4765" s="612"/>
      <c r="I4765" s="598"/>
      <c r="J4765" s="598"/>
      <c r="M4765" s="598"/>
      <c r="N4765" s="598"/>
      <c r="V4765" s="598"/>
      <c r="W4765" s="598"/>
    </row>
    <row r="4766" spans="6:23" x14ac:dyDescent="0.2">
      <c r="F4766" s="610"/>
      <c r="H4766" s="612"/>
      <c r="I4766" s="598"/>
      <c r="J4766" s="598"/>
      <c r="M4766" s="598"/>
      <c r="N4766" s="598"/>
      <c r="V4766" s="598"/>
      <c r="W4766" s="598"/>
    </row>
    <row r="4767" spans="6:23" x14ac:dyDescent="0.2">
      <c r="F4767" s="610"/>
      <c r="H4767" s="612"/>
      <c r="I4767" s="598"/>
      <c r="J4767" s="598"/>
      <c r="M4767" s="598"/>
      <c r="N4767" s="598"/>
      <c r="V4767" s="598"/>
      <c r="W4767" s="598"/>
    </row>
    <row r="4768" spans="6:23" x14ac:dyDescent="0.2">
      <c r="F4768" s="610"/>
      <c r="H4768" s="612"/>
      <c r="I4768" s="598"/>
      <c r="J4768" s="598"/>
      <c r="M4768" s="598"/>
      <c r="N4768" s="598"/>
      <c r="V4768" s="598"/>
      <c r="W4768" s="598"/>
    </row>
    <row r="4769" spans="6:23" x14ac:dyDescent="0.2">
      <c r="F4769" s="610"/>
      <c r="H4769" s="612"/>
      <c r="I4769" s="598"/>
      <c r="J4769" s="598"/>
      <c r="M4769" s="598"/>
      <c r="N4769" s="598"/>
      <c r="V4769" s="598"/>
      <c r="W4769" s="598"/>
    </row>
    <row r="4770" spans="6:23" x14ac:dyDescent="0.2">
      <c r="F4770" s="610"/>
      <c r="H4770" s="612"/>
      <c r="I4770" s="598"/>
      <c r="J4770" s="598"/>
      <c r="M4770" s="598"/>
      <c r="N4770" s="598"/>
      <c r="V4770" s="598"/>
      <c r="W4770" s="598"/>
    </row>
    <row r="4771" spans="6:23" x14ac:dyDescent="0.2">
      <c r="F4771" s="610"/>
      <c r="H4771" s="612"/>
      <c r="I4771" s="598"/>
      <c r="J4771" s="598"/>
      <c r="M4771" s="598"/>
      <c r="N4771" s="598"/>
      <c r="V4771" s="598"/>
      <c r="W4771" s="598"/>
    </row>
    <row r="4772" spans="6:23" x14ac:dyDescent="0.2">
      <c r="F4772" s="610"/>
      <c r="H4772" s="612"/>
      <c r="I4772" s="598"/>
      <c r="J4772" s="598"/>
      <c r="M4772" s="598"/>
      <c r="N4772" s="598"/>
      <c r="V4772" s="598"/>
      <c r="W4772" s="598"/>
    </row>
    <row r="4773" spans="6:23" x14ac:dyDescent="0.2">
      <c r="F4773" s="610"/>
      <c r="H4773" s="612"/>
      <c r="I4773" s="598"/>
      <c r="J4773" s="598"/>
      <c r="M4773" s="598"/>
      <c r="N4773" s="598"/>
      <c r="V4773" s="598"/>
      <c r="W4773" s="598"/>
    </row>
    <row r="4774" spans="6:23" x14ac:dyDescent="0.2">
      <c r="F4774" s="610"/>
      <c r="H4774" s="612"/>
      <c r="I4774" s="598"/>
      <c r="J4774" s="598"/>
      <c r="M4774" s="598"/>
      <c r="N4774" s="598"/>
      <c r="V4774" s="598"/>
      <c r="W4774" s="598"/>
    </row>
    <row r="4775" spans="6:23" x14ac:dyDescent="0.2">
      <c r="F4775" s="610"/>
      <c r="H4775" s="612"/>
      <c r="I4775" s="598"/>
      <c r="J4775" s="598"/>
      <c r="M4775" s="598"/>
      <c r="N4775" s="598"/>
      <c r="V4775" s="598"/>
      <c r="W4775" s="598"/>
    </row>
    <row r="4776" spans="6:23" x14ac:dyDescent="0.2">
      <c r="F4776" s="610"/>
      <c r="H4776" s="612"/>
      <c r="I4776" s="598"/>
      <c r="J4776" s="598"/>
      <c r="M4776" s="598"/>
      <c r="N4776" s="598"/>
      <c r="V4776" s="598"/>
      <c r="W4776" s="598"/>
    </row>
    <row r="4777" spans="6:23" x14ac:dyDescent="0.2">
      <c r="F4777" s="610"/>
      <c r="H4777" s="612"/>
      <c r="I4777" s="598"/>
      <c r="J4777" s="598"/>
      <c r="M4777" s="598"/>
      <c r="N4777" s="598"/>
      <c r="V4777" s="598"/>
      <c r="W4777" s="598"/>
    </row>
    <row r="4778" spans="6:23" x14ac:dyDescent="0.2">
      <c r="F4778" s="610"/>
      <c r="H4778" s="612"/>
      <c r="I4778" s="598"/>
      <c r="J4778" s="598"/>
      <c r="M4778" s="598"/>
      <c r="N4778" s="598"/>
      <c r="V4778" s="598"/>
      <c r="W4778" s="598"/>
    </row>
    <row r="4779" spans="6:23" x14ac:dyDescent="0.2">
      <c r="F4779" s="610"/>
      <c r="H4779" s="612"/>
      <c r="I4779" s="598"/>
      <c r="J4779" s="598"/>
      <c r="M4779" s="598"/>
      <c r="N4779" s="598"/>
      <c r="V4779" s="598"/>
      <c r="W4779" s="598"/>
    </row>
    <row r="4780" spans="6:23" x14ac:dyDescent="0.2">
      <c r="F4780" s="610"/>
      <c r="H4780" s="612"/>
      <c r="I4780" s="598"/>
      <c r="J4780" s="598"/>
      <c r="M4780" s="598"/>
      <c r="N4780" s="598"/>
      <c r="V4780" s="598"/>
      <c r="W4780" s="598"/>
    </row>
    <row r="4781" spans="6:23" x14ac:dyDescent="0.2">
      <c r="F4781" s="610"/>
      <c r="H4781" s="612"/>
      <c r="I4781" s="598"/>
      <c r="J4781" s="598"/>
      <c r="M4781" s="598"/>
      <c r="N4781" s="598"/>
      <c r="V4781" s="598"/>
      <c r="W4781" s="598"/>
    </row>
    <row r="4782" spans="6:23" x14ac:dyDescent="0.2">
      <c r="F4782" s="610"/>
      <c r="H4782" s="612"/>
      <c r="I4782" s="598"/>
      <c r="J4782" s="598"/>
      <c r="M4782" s="598"/>
      <c r="N4782" s="598"/>
      <c r="V4782" s="598"/>
      <c r="W4782" s="598"/>
    </row>
    <row r="4783" spans="6:23" x14ac:dyDescent="0.2">
      <c r="F4783" s="610"/>
      <c r="H4783" s="612"/>
      <c r="I4783" s="598"/>
      <c r="J4783" s="598"/>
      <c r="M4783" s="598"/>
      <c r="N4783" s="598"/>
      <c r="V4783" s="598"/>
      <c r="W4783" s="598"/>
    </row>
    <row r="4784" spans="6:23" x14ac:dyDescent="0.2">
      <c r="F4784" s="610"/>
      <c r="H4784" s="612"/>
      <c r="I4784" s="598"/>
      <c r="J4784" s="598"/>
      <c r="M4784" s="598"/>
      <c r="N4784" s="598"/>
      <c r="V4784" s="598"/>
      <c r="W4784" s="598"/>
    </row>
    <row r="4785" spans="6:23" x14ac:dyDescent="0.2">
      <c r="F4785" s="610"/>
      <c r="H4785" s="612"/>
      <c r="I4785" s="598"/>
      <c r="J4785" s="598"/>
      <c r="M4785" s="598"/>
      <c r="N4785" s="598"/>
      <c r="V4785" s="598"/>
      <c r="W4785" s="598"/>
    </row>
    <row r="4786" spans="6:23" x14ac:dyDescent="0.2">
      <c r="F4786" s="610"/>
      <c r="H4786" s="612"/>
      <c r="I4786" s="598"/>
      <c r="J4786" s="598"/>
      <c r="M4786" s="598"/>
      <c r="N4786" s="598"/>
      <c r="V4786" s="598"/>
      <c r="W4786" s="598"/>
    </row>
    <row r="4787" spans="6:23" x14ac:dyDescent="0.2">
      <c r="F4787" s="610"/>
      <c r="H4787" s="612"/>
      <c r="I4787" s="598"/>
      <c r="J4787" s="598"/>
      <c r="M4787" s="598"/>
      <c r="N4787" s="598"/>
      <c r="V4787" s="598"/>
      <c r="W4787" s="598"/>
    </row>
    <row r="4788" spans="6:23" x14ac:dyDescent="0.2">
      <c r="F4788" s="610"/>
      <c r="H4788" s="612"/>
      <c r="I4788" s="598"/>
      <c r="J4788" s="598"/>
      <c r="M4788" s="598"/>
      <c r="N4788" s="598"/>
      <c r="V4788" s="598"/>
      <c r="W4788" s="598"/>
    </row>
    <row r="4789" spans="6:23" x14ac:dyDescent="0.2">
      <c r="F4789" s="610"/>
      <c r="H4789" s="612"/>
      <c r="I4789" s="598"/>
      <c r="J4789" s="598"/>
      <c r="M4789" s="598"/>
      <c r="N4789" s="598"/>
      <c r="V4789" s="598"/>
      <c r="W4789" s="598"/>
    </row>
    <row r="4790" spans="6:23" x14ac:dyDescent="0.2">
      <c r="F4790" s="610"/>
      <c r="H4790" s="612"/>
      <c r="I4790" s="598"/>
      <c r="J4790" s="598"/>
      <c r="M4790" s="598"/>
      <c r="N4790" s="598"/>
      <c r="V4790" s="598"/>
      <c r="W4790" s="598"/>
    </row>
    <row r="4791" spans="6:23" x14ac:dyDescent="0.2">
      <c r="F4791" s="610"/>
      <c r="H4791" s="612"/>
      <c r="I4791" s="598"/>
      <c r="J4791" s="598"/>
      <c r="M4791" s="598"/>
      <c r="N4791" s="598"/>
      <c r="V4791" s="598"/>
      <c r="W4791" s="598"/>
    </row>
    <row r="4792" spans="6:23" x14ac:dyDescent="0.2">
      <c r="F4792" s="610"/>
      <c r="H4792" s="612"/>
      <c r="I4792" s="598"/>
      <c r="J4792" s="598"/>
      <c r="M4792" s="598"/>
      <c r="N4792" s="598"/>
      <c r="V4792" s="598"/>
      <c r="W4792" s="598"/>
    </row>
    <row r="4793" spans="6:23" x14ac:dyDescent="0.2">
      <c r="F4793" s="610"/>
      <c r="H4793" s="612"/>
      <c r="I4793" s="598"/>
      <c r="J4793" s="598"/>
      <c r="M4793" s="598"/>
      <c r="N4793" s="598"/>
      <c r="V4793" s="598"/>
      <c r="W4793" s="598"/>
    </row>
    <row r="4794" spans="6:23" x14ac:dyDescent="0.2">
      <c r="F4794" s="610"/>
      <c r="H4794" s="612"/>
      <c r="I4794" s="598"/>
      <c r="J4794" s="598"/>
      <c r="M4794" s="598"/>
      <c r="N4794" s="598"/>
      <c r="V4794" s="598"/>
      <c r="W4794" s="598"/>
    </row>
    <row r="4795" spans="6:23" x14ac:dyDescent="0.2">
      <c r="F4795" s="610"/>
      <c r="H4795" s="612"/>
      <c r="I4795" s="598"/>
      <c r="J4795" s="598"/>
      <c r="M4795" s="598"/>
      <c r="N4795" s="598"/>
      <c r="V4795" s="598"/>
      <c r="W4795" s="598"/>
    </row>
    <row r="4796" spans="6:23" x14ac:dyDescent="0.2">
      <c r="F4796" s="610"/>
      <c r="H4796" s="612"/>
      <c r="I4796" s="598"/>
      <c r="J4796" s="598"/>
      <c r="M4796" s="598"/>
      <c r="N4796" s="598"/>
      <c r="V4796" s="598"/>
      <c r="W4796" s="598"/>
    </row>
    <row r="4797" spans="6:23" x14ac:dyDescent="0.2">
      <c r="F4797" s="610"/>
      <c r="H4797" s="612"/>
      <c r="I4797" s="598"/>
      <c r="J4797" s="598"/>
      <c r="M4797" s="598"/>
      <c r="N4797" s="598"/>
      <c r="V4797" s="598"/>
      <c r="W4797" s="598"/>
    </row>
    <row r="4798" spans="6:23" x14ac:dyDescent="0.2">
      <c r="F4798" s="610"/>
      <c r="H4798" s="612"/>
      <c r="I4798" s="598"/>
      <c r="J4798" s="598"/>
      <c r="M4798" s="598"/>
      <c r="N4798" s="598"/>
      <c r="V4798" s="598"/>
      <c r="W4798" s="598"/>
    </row>
    <row r="4799" spans="6:23" x14ac:dyDescent="0.2">
      <c r="F4799" s="610"/>
      <c r="H4799" s="612"/>
      <c r="I4799" s="598"/>
      <c r="J4799" s="598"/>
      <c r="M4799" s="598"/>
      <c r="N4799" s="598"/>
      <c r="V4799" s="598"/>
      <c r="W4799" s="598"/>
    </row>
    <row r="4800" spans="6:23" x14ac:dyDescent="0.2">
      <c r="F4800" s="610"/>
      <c r="H4800" s="612"/>
      <c r="I4800" s="598"/>
      <c r="J4800" s="598"/>
      <c r="M4800" s="598"/>
      <c r="N4800" s="598"/>
      <c r="V4800" s="598"/>
      <c r="W4800" s="598"/>
    </row>
    <row r="4801" spans="6:23" x14ac:dyDescent="0.2">
      <c r="F4801" s="610"/>
      <c r="H4801" s="612"/>
      <c r="I4801" s="598"/>
      <c r="J4801" s="598"/>
      <c r="M4801" s="598"/>
      <c r="N4801" s="598"/>
      <c r="V4801" s="598"/>
      <c r="W4801" s="598"/>
    </row>
    <row r="4802" spans="6:23" x14ac:dyDescent="0.2">
      <c r="F4802" s="610"/>
      <c r="H4802" s="612"/>
      <c r="I4802" s="598"/>
      <c r="J4802" s="598"/>
      <c r="M4802" s="598"/>
      <c r="N4802" s="598"/>
      <c r="V4802" s="598"/>
      <c r="W4802" s="598"/>
    </row>
    <row r="4803" spans="6:23" x14ac:dyDescent="0.2">
      <c r="F4803" s="610"/>
      <c r="H4803" s="612"/>
      <c r="I4803" s="598"/>
      <c r="J4803" s="598"/>
      <c r="M4803" s="598"/>
      <c r="N4803" s="598"/>
      <c r="V4803" s="598"/>
      <c r="W4803" s="598"/>
    </row>
    <row r="4804" spans="6:23" x14ac:dyDescent="0.2">
      <c r="F4804" s="610"/>
      <c r="H4804" s="612"/>
      <c r="I4804" s="598"/>
      <c r="J4804" s="598"/>
      <c r="M4804" s="598"/>
      <c r="N4804" s="598"/>
      <c r="V4804" s="598"/>
      <c r="W4804" s="598"/>
    </row>
    <row r="4805" spans="6:23" x14ac:dyDescent="0.2">
      <c r="F4805" s="610"/>
      <c r="H4805" s="612"/>
      <c r="I4805" s="598"/>
      <c r="J4805" s="598"/>
      <c r="M4805" s="598"/>
      <c r="N4805" s="598"/>
      <c r="V4805" s="598"/>
      <c r="W4805" s="598"/>
    </row>
    <row r="4806" spans="6:23" x14ac:dyDescent="0.2">
      <c r="F4806" s="610"/>
      <c r="H4806" s="612"/>
      <c r="I4806" s="598"/>
      <c r="J4806" s="598"/>
      <c r="M4806" s="598"/>
      <c r="N4806" s="598"/>
      <c r="V4806" s="598"/>
      <c r="W4806" s="598"/>
    </row>
    <row r="4807" spans="6:23" x14ac:dyDescent="0.2">
      <c r="F4807" s="610"/>
      <c r="H4807" s="612"/>
      <c r="I4807" s="598"/>
      <c r="J4807" s="598"/>
      <c r="M4807" s="598"/>
      <c r="N4807" s="598"/>
      <c r="V4807" s="598"/>
      <c r="W4807" s="598"/>
    </row>
    <row r="4808" spans="6:23" x14ac:dyDescent="0.2">
      <c r="F4808" s="610"/>
      <c r="H4808" s="612"/>
      <c r="I4808" s="598"/>
      <c r="J4808" s="598"/>
      <c r="M4808" s="598"/>
      <c r="N4808" s="598"/>
      <c r="V4808" s="598"/>
      <c r="W4808" s="598"/>
    </row>
    <row r="4809" spans="6:23" x14ac:dyDescent="0.2">
      <c r="F4809" s="610"/>
      <c r="H4809" s="612"/>
      <c r="I4809" s="598"/>
      <c r="J4809" s="598"/>
      <c r="M4809" s="598"/>
      <c r="N4809" s="598"/>
      <c r="V4809" s="598"/>
      <c r="W4809" s="598"/>
    </row>
    <row r="4810" spans="6:23" x14ac:dyDescent="0.2">
      <c r="F4810" s="610"/>
      <c r="H4810" s="612"/>
      <c r="I4810" s="598"/>
      <c r="J4810" s="598"/>
      <c r="M4810" s="598"/>
      <c r="N4810" s="598"/>
      <c r="V4810" s="598"/>
      <c r="W4810" s="598"/>
    </row>
    <row r="4811" spans="6:23" x14ac:dyDescent="0.2">
      <c r="F4811" s="610"/>
      <c r="H4811" s="612"/>
      <c r="I4811" s="598"/>
      <c r="J4811" s="598"/>
      <c r="M4811" s="598"/>
      <c r="N4811" s="598"/>
      <c r="V4811" s="598"/>
      <c r="W4811" s="598"/>
    </row>
    <row r="4812" spans="6:23" x14ac:dyDescent="0.2">
      <c r="F4812" s="610"/>
      <c r="H4812" s="612"/>
      <c r="I4812" s="598"/>
      <c r="J4812" s="598"/>
      <c r="M4812" s="598"/>
      <c r="N4812" s="598"/>
      <c r="V4812" s="598"/>
      <c r="W4812" s="598"/>
    </row>
    <row r="4813" spans="6:23" x14ac:dyDescent="0.2">
      <c r="F4813" s="610"/>
      <c r="H4813" s="612"/>
      <c r="I4813" s="598"/>
      <c r="J4813" s="598"/>
      <c r="M4813" s="598"/>
      <c r="N4813" s="598"/>
      <c r="V4813" s="598"/>
      <c r="W4813" s="598"/>
    </row>
    <row r="4814" spans="6:23" x14ac:dyDescent="0.2">
      <c r="F4814" s="610"/>
      <c r="H4814" s="612"/>
      <c r="I4814" s="598"/>
      <c r="J4814" s="598"/>
      <c r="M4814" s="598"/>
      <c r="N4814" s="598"/>
      <c r="V4814" s="598"/>
      <c r="W4814" s="598"/>
    </row>
    <row r="4815" spans="6:23" x14ac:dyDescent="0.2">
      <c r="F4815" s="610"/>
      <c r="H4815" s="612"/>
      <c r="I4815" s="598"/>
      <c r="J4815" s="598"/>
      <c r="M4815" s="598"/>
      <c r="N4815" s="598"/>
      <c r="V4815" s="598"/>
      <c r="W4815" s="598"/>
    </row>
    <row r="4816" spans="6:23" x14ac:dyDescent="0.2">
      <c r="F4816" s="610"/>
      <c r="H4816" s="612"/>
      <c r="I4816" s="598"/>
      <c r="J4816" s="598"/>
      <c r="M4816" s="598"/>
      <c r="N4816" s="598"/>
      <c r="V4816" s="598"/>
      <c r="W4816" s="598"/>
    </row>
    <row r="4817" spans="6:23" x14ac:dyDescent="0.2">
      <c r="F4817" s="610"/>
      <c r="H4817" s="612"/>
      <c r="I4817" s="598"/>
      <c r="J4817" s="598"/>
      <c r="M4817" s="598"/>
      <c r="N4817" s="598"/>
      <c r="V4817" s="598"/>
      <c r="W4817" s="598"/>
    </row>
    <row r="4818" spans="6:23" x14ac:dyDescent="0.2">
      <c r="F4818" s="610"/>
      <c r="H4818" s="612"/>
      <c r="I4818" s="598"/>
      <c r="J4818" s="598"/>
      <c r="M4818" s="598"/>
      <c r="N4818" s="598"/>
      <c r="V4818" s="598"/>
      <c r="W4818" s="598"/>
    </row>
    <row r="4819" spans="6:23" x14ac:dyDescent="0.2">
      <c r="F4819" s="610"/>
      <c r="H4819" s="612"/>
      <c r="I4819" s="598"/>
      <c r="J4819" s="598"/>
      <c r="M4819" s="598"/>
      <c r="N4819" s="598"/>
      <c r="V4819" s="598"/>
      <c r="W4819" s="598"/>
    </row>
    <row r="4820" spans="6:23" x14ac:dyDescent="0.2">
      <c r="F4820" s="610"/>
      <c r="H4820" s="612"/>
      <c r="I4820" s="598"/>
      <c r="J4820" s="598"/>
      <c r="M4820" s="598"/>
      <c r="N4820" s="598"/>
      <c r="V4820" s="598"/>
      <c r="W4820" s="598"/>
    </row>
    <row r="4821" spans="6:23" x14ac:dyDescent="0.2">
      <c r="F4821" s="610"/>
      <c r="H4821" s="612"/>
      <c r="I4821" s="598"/>
      <c r="J4821" s="598"/>
      <c r="M4821" s="598"/>
      <c r="N4821" s="598"/>
      <c r="V4821" s="598"/>
      <c r="W4821" s="598"/>
    </row>
    <row r="4822" spans="6:23" x14ac:dyDescent="0.2">
      <c r="F4822" s="610"/>
      <c r="H4822" s="612"/>
      <c r="I4822" s="598"/>
      <c r="J4822" s="598"/>
      <c r="M4822" s="598"/>
      <c r="N4822" s="598"/>
      <c r="V4822" s="598"/>
      <c r="W4822" s="598"/>
    </row>
    <row r="4823" spans="6:23" x14ac:dyDescent="0.2">
      <c r="F4823" s="610"/>
      <c r="H4823" s="612"/>
      <c r="I4823" s="598"/>
      <c r="J4823" s="598"/>
      <c r="M4823" s="598"/>
      <c r="N4823" s="598"/>
      <c r="V4823" s="598"/>
      <c r="W4823" s="598"/>
    </row>
    <row r="4824" spans="6:23" x14ac:dyDescent="0.2">
      <c r="F4824" s="610"/>
      <c r="H4824" s="612"/>
      <c r="I4824" s="598"/>
      <c r="J4824" s="598"/>
      <c r="M4824" s="598"/>
      <c r="N4824" s="598"/>
      <c r="V4824" s="598"/>
      <c r="W4824" s="598"/>
    </row>
    <row r="4825" spans="6:23" x14ac:dyDescent="0.2">
      <c r="F4825" s="610"/>
      <c r="H4825" s="612"/>
      <c r="I4825" s="598"/>
      <c r="J4825" s="598"/>
      <c r="M4825" s="598"/>
      <c r="N4825" s="598"/>
      <c r="V4825" s="598"/>
      <c r="W4825" s="598"/>
    </row>
    <row r="4826" spans="6:23" x14ac:dyDescent="0.2">
      <c r="F4826" s="610"/>
      <c r="H4826" s="612"/>
      <c r="I4826" s="598"/>
      <c r="J4826" s="598"/>
      <c r="M4826" s="598"/>
      <c r="N4826" s="598"/>
      <c r="V4826" s="598"/>
      <c r="W4826" s="598"/>
    </row>
    <row r="4827" spans="6:23" x14ac:dyDescent="0.2">
      <c r="F4827" s="610"/>
      <c r="H4827" s="612"/>
      <c r="I4827" s="598"/>
      <c r="J4827" s="598"/>
      <c r="M4827" s="598"/>
      <c r="N4827" s="598"/>
      <c r="V4827" s="598"/>
      <c r="W4827" s="598"/>
    </row>
    <row r="4828" spans="6:23" x14ac:dyDescent="0.2">
      <c r="F4828" s="610"/>
      <c r="H4828" s="612"/>
      <c r="I4828" s="598"/>
      <c r="J4828" s="598"/>
      <c r="M4828" s="598"/>
      <c r="N4828" s="598"/>
      <c r="V4828" s="598"/>
      <c r="W4828" s="598"/>
    </row>
    <row r="4829" spans="6:23" x14ac:dyDescent="0.2">
      <c r="F4829" s="610"/>
      <c r="H4829" s="612"/>
      <c r="I4829" s="598"/>
      <c r="J4829" s="598"/>
      <c r="M4829" s="598"/>
      <c r="N4829" s="598"/>
      <c r="V4829" s="598"/>
      <c r="W4829" s="598"/>
    </row>
    <row r="4830" spans="6:23" x14ac:dyDescent="0.2">
      <c r="F4830" s="610"/>
      <c r="H4830" s="612"/>
      <c r="I4830" s="598"/>
      <c r="J4830" s="598"/>
      <c r="M4830" s="598"/>
      <c r="N4830" s="598"/>
      <c r="V4830" s="598"/>
      <c r="W4830" s="598"/>
    </row>
    <row r="4831" spans="6:23" x14ac:dyDescent="0.2">
      <c r="F4831" s="610"/>
      <c r="H4831" s="612"/>
      <c r="I4831" s="598"/>
      <c r="J4831" s="598"/>
      <c r="M4831" s="598"/>
      <c r="N4831" s="598"/>
      <c r="V4831" s="598"/>
      <c r="W4831" s="598"/>
    </row>
    <row r="4832" spans="6:23" x14ac:dyDescent="0.2">
      <c r="F4832" s="610"/>
      <c r="H4832" s="612"/>
      <c r="I4832" s="598"/>
      <c r="J4832" s="598"/>
      <c r="M4832" s="598"/>
      <c r="N4832" s="598"/>
      <c r="V4832" s="598"/>
      <c r="W4832" s="598"/>
    </row>
    <row r="4833" spans="6:23" x14ac:dyDescent="0.2">
      <c r="F4833" s="610"/>
      <c r="H4833" s="612"/>
      <c r="I4833" s="598"/>
      <c r="J4833" s="598"/>
      <c r="M4833" s="598"/>
      <c r="N4833" s="598"/>
      <c r="V4833" s="598"/>
      <c r="W4833" s="598"/>
    </row>
    <row r="4834" spans="6:23" x14ac:dyDescent="0.2">
      <c r="F4834" s="610"/>
      <c r="H4834" s="612"/>
      <c r="I4834" s="598"/>
      <c r="J4834" s="598"/>
      <c r="M4834" s="598"/>
      <c r="N4834" s="598"/>
      <c r="V4834" s="598"/>
      <c r="W4834" s="598"/>
    </row>
    <row r="4835" spans="6:23" x14ac:dyDescent="0.2">
      <c r="F4835" s="610"/>
      <c r="H4835" s="612"/>
      <c r="I4835" s="598"/>
      <c r="J4835" s="598"/>
      <c r="M4835" s="598"/>
      <c r="N4835" s="598"/>
      <c r="V4835" s="598"/>
      <c r="W4835" s="598"/>
    </row>
    <row r="4836" spans="6:23" x14ac:dyDescent="0.2">
      <c r="F4836" s="610"/>
      <c r="H4836" s="612"/>
      <c r="I4836" s="598"/>
      <c r="J4836" s="598"/>
      <c r="M4836" s="598"/>
      <c r="N4836" s="598"/>
      <c r="V4836" s="598"/>
      <c r="W4836" s="598"/>
    </row>
    <row r="4837" spans="6:23" x14ac:dyDescent="0.2">
      <c r="F4837" s="610"/>
      <c r="H4837" s="612"/>
      <c r="I4837" s="598"/>
      <c r="J4837" s="598"/>
      <c r="M4837" s="598"/>
      <c r="N4837" s="598"/>
      <c r="V4837" s="598"/>
      <c r="W4837" s="598"/>
    </row>
    <row r="4838" spans="6:23" x14ac:dyDescent="0.2">
      <c r="F4838" s="610"/>
      <c r="H4838" s="612"/>
      <c r="I4838" s="598"/>
      <c r="J4838" s="598"/>
      <c r="M4838" s="598"/>
      <c r="N4838" s="598"/>
      <c r="V4838" s="598"/>
      <c r="W4838" s="598"/>
    </row>
    <row r="4839" spans="6:23" x14ac:dyDescent="0.2">
      <c r="F4839" s="610"/>
      <c r="H4839" s="612"/>
      <c r="I4839" s="598"/>
      <c r="J4839" s="598"/>
      <c r="M4839" s="598"/>
      <c r="N4839" s="598"/>
      <c r="V4839" s="598"/>
      <c r="W4839" s="598"/>
    </row>
    <row r="4840" spans="6:23" x14ac:dyDescent="0.2">
      <c r="F4840" s="610"/>
      <c r="H4840" s="612"/>
      <c r="I4840" s="598"/>
      <c r="J4840" s="598"/>
      <c r="M4840" s="598"/>
      <c r="N4840" s="598"/>
      <c r="V4840" s="598"/>
      <c r="W4840" s="598"/>
    </row>
    <row r="4841" spans="6:23" x14ac:dyDescent="0.2">
      <c r="F4841" s="610"/>
      <c r="H4841" s="612"/>
      <c r="I4841" s="598"/>
      <c r="J4841" s="598"/>
      <c r="M4841" s="598"/>
      <c r="N4841" s="598"/>
      <c r="V4841" s="598"/>
      <c r="W4841" s="598"/>
    </row>
    <row r="4842" spans="6:23" x14ac:dyDescent="0.2">
      <c r="F4842" s="610"/>
      <c r="H4842" s="612"/>
      <c r="I4842" s="598"/>
      <c r="J4842" s="598"/>
      <c r="M4842" s="598"/>
      <c r="N4842" s="598"/>
      <c r="V4842" s="598"/>
      <c r="W4842" s="598"/>
    </row>
    <row r="4843" spans="6:23" x14ac:dyDescent="0.2">
      <c r="F4843" s="610"/>
      <c r="H4843" s="612"/>
      <c r="I4843" s="598"/>
      <c r="J4843" s="598"/>
      <c r="M4843" s="598"/>
      <c r="N4843" s="598"/>
      <c r="V4843" s="598"/>
      <c r="W4843" s="598"/>
    </row>
    <row r="4844" spans="6:23" x14ac:dyDescent="0.2">
      <c r="F4844" s="610"/>
      <c r="H4844" s="612"/>
      <c r="I4844" s="598"/>
      <c r="J4844" s="598"/>
      <c r="M4844" s="598"/>
      <c r="N4844" s="598"/>
      <c r="V4844" s="598"/>
      <c r="W4844" s="598"/>
    </row>
    <row r="4845" spans="6:23" x14ac:dyDescent="0.2">
      <c r="F4845" s="610"/>
      <c r="H4845" s="612"/>
      <c r="I4845" s="598"/>
      <c r="J4845" s="598"/>
      <c r="M4845" s="598"/>
      <c r="N4845" s="598"/>
      <c r="V4845" s="598"/>
      <c r="W4845" s="598"/>
    </row>
    <row r="4846" spans="6:23" x14ac:dyDescent="0.2">
      <c r="F4846" s="610"/>
      <c r="H4846" s="612"/>
      <c r="I4846" s="598"/>
      <c r="J4846" s="598"/>
      <c r="M4846" s="598"/>
      <c r="N4846" s="598"/>
      <c r="V4846" s="598"/>
      <c r="W4846" s="598"/>
    </row>
    <row r="4847" spans="6:23" x14ac:dyDescent="0.2">
      <c r="F4847" s="610"/>
      <c r="H4847" s="612"/>
      <c r="I4847" s="598"/>
      <c r="J4847" s="598"/>
      <c r="M4847" s="598"/>
      <c r="N4847" s="598"/>
      <c r="V4847" s="598"/>
      <c r="W4847" s="598"/>
    </row>
    <row r="4848" spans="6:23" x14ac:dyDescent="0.2">
      <c r="F4848" s="610"/>
      <c r="H4848" s="612"/>
      <c r="I4848" s="598"/>
      <c r="J4848" s="598"/>
      <c r="M4848" s="598"/>
      <c r="N4848" s="598"/>
      <c r="V4848" s="598"/>
      <c r="W4848" s="598"/>
    </row>
    <row r="4849" spans="6:23" x14ac:dyDescent="0.2">
      <c r="F4849" s="610"/>
      <c r="H4849" s="612"/>
      <c r="I4849" s="598"/>
      <c r="J4849" s="598"/>
      <c r="M4849" s="598"/>
      <c r="N4849" s="598"/>
      <c r="V4849" s="598"/>
      <c r="W4849" s="598"/>
    </row>
    <row r="4850" spans="6:23" x14ac:dyDescent="0.2">
      <c r="F4850" s="610"/>
      <c r="H4850" s="612"/>
      <c r="I4850" s="598"/>
      <c r="J4850" s="598"/>
      <c r="M4850" s="598"/>
      <c r="N4850" s="598"/>
      <c r="V4850" s="598"/>
      <c r="W4850" s="598"/>
    </row>
    <row r="4851" spans="6:23" x14ac:dyDescent="0.2">
      <c r="F4851" s="610"/>
      <c r="H4851" s="612"/>
      <c r="I4851" s="598"/>
      <c r="J4851" s="598"/>
      <c r="M4851" s="598"/>
      <c r="N4851" s="598"/>
      <c r="V4851" s="598"/>
      <c r="W4851" s="598"/>
    </row>
    <row r="4852" spans="6:23" x14ac:dyDescent="0.2">
      <c r="F4852" s="610"/>
      <c r="H4852" s="612"/>
      <c r="I4852" s="598"/>
      <c r="J4852" s="598"/>
      <c r="M4852" s="598"/>
      <c r="N4852" s="598"/>
      <c r="V4852" s="598"/>
      <c r="W4852" s="598"/>
    </row>
    <row r="4853" spans="6:23" x14ac:dyDescent="0.2">
      <c r="F4853" s="610"/>
      <c r="H4853" s="612"/>
      <c r="I4853" s="598"/>
      <c r="J4853" s="598"/>
      <c r="M4853" s="598"/>
      <c r="N4853" s="598"/>
      <c r="V4853" s="598"/>
      <c r="W4853" s="598"/>
    </row>
    <row r="4854" spans="6:23" x14ac:dyDescent="0.2">
      <c r="F4854" s="610"/>
      <c r="H4854" s="612"/>
      <c r="I4854" s="598"/>
      <c r="J4854" s="598"/>
      <c r="M4854" s="598"/>
      <c r="N4854" s="598"/>
      <c r="V4854" s="598"/>
      <c r="W4854" s="598"/>
    </row>
    <row r="4855" spans="6:23" x14ac:dyDescent="0.2">
      <c r="F4855" s="610"/>
      <c r="H4855" s="612"/>
      <c r="I4855" s="598"/>
      <c r="J4855" s="598"/>
      <c r="M4855" s="598"/>
      <c r="N4855" s="598"/>
      <c r="V4855" s="598"/>
      <c r="W4855" s="598"/>
    </row>
    <row r="4856" spans="6:23" x14ac:dyDescent="0.2">
      <c r="F4856" s="610"/>
      <c r="H4856" s="612"/>
      <c r="I4856" s="598"/>
      <c r="J4856" s="598"/>
      <c r="M4856" s="598"/>
      <c r="N4856" s="598"/>
      <c r="V4856" s="598"/>
      <c r="W4856" s="598"/>
    </row>
    <row r="4857" spans="6:23" x14ac:dyDescent="0.2">
      <c r="F4857" s="610"/>
      <c r="H4857" s="612"/>
      <c r="I4857" s="598"/>
      <c r="J4857" s="598"/>
      <c r="M4857" s="598"/>
      <c r="N4857" s="598"/>
      <c r="V4857" s="598"/>
      <c r="W4857" s="598"/>
    </row>
    <row r="4858" spans="6:23" x14ac:dyDescent="0.2">
      <c r="F4858" s="610"/>
      <c r="H4858" s="612"/>
      <c r="I4858" s="598"/>
      <c r="J4858" s="598"/>
      <c r="M4858" s="598"/>
      <c r="N4858" s="598"/>
      <c r="V4858" s="598"/>
      <c r="W4858" s="598"/>
    </row>
    <row r="4859" spans="6:23" x14ac:dyDescent="0.2">
      <c r="F4859" s="610"/>
      <c r="H4859" s="612"/>
      <c r="I4859" s="598"/>
      <c r="J4859" s="598"/>
      <c r="M4859" s="598"/>
      <c r="N4859" s="598"/>
      <c r="V4859" s="598"/>
      <c r="W4859" s="598"/>
    </row>
    <row r="4860" spans="6:23" x14ac:dyDescent="0.2">
      <c r="F4860" s="610"/>
      <c r="H4860" s="612"/>
      <c r="I4860" s="598"/>
      <c r="J4860" s="598"/>
      <c r="M4860" s="598"/>
      <c r="N4860" s="598"/>
      <c r="V4860" s="598"/>
      <c r="W4860" s="598"/>
    </row>
    <row r="4861" spans="6:23" x14ac:dyDescent="0.2">
      <c r="F4861" s="610"/>
      <c r="H4861" s="612"/>
      <c r="I4861" s="598"/>
      <c r="J4861" s="598"/>
      <c r="M4861" s="598"/>
      <c r="N4861" s="598"/>
      <c r="V4861" s="598"/>
      <c r="W4861" s="598"/>
    </row>
    <row r="4862" spans="6:23" x14ac:dyDescent="0.2">
      <c r="F4862" s="610"/>
      <c r="H4862" s="612"/>
      <c r="I4862" s="598"/>
      <c r="J4862" s="598"/>
      <c r="M4862" s="598"/>
      <c r="N4862" s="598"/>
      <c r="V4862" s="598"/>
      <c r="W4862" s="598"/>
    </row>
    <row r="4863" spans="6:23" x14ac:dyDescent="0.2">
      <c r="F4863" s="610"/>
      <c r="H4863" s="612"/>
      <c r="I4863" s="598"/>
      <c r="J4863" s="598"/>
      <c r="M4863" s="598"/>
      <c r="N4863" s="598"/>
      <c r="V4863" s="598"/>
      <c r="W4863" s="598"/>
    </row>
    <row r="4864" spans="6:23" x14ac:dyDescent="0.2">
      <c r="F4864" s="610"/>
      <c r="H4864" s="612"/>
      <c r="I4864" s="598"/>
      <c r="J4864" s="598"/>
      <c r="M4864" s="598"/>
      <c r="N4864" s="598"/>
      <c r="V4864" s="598"/>
      <c r="W4864" s="598"/>
    </row>
    <row r="4865" spans="6:23" x14ac:dyDescent="0.2">
      <c r="F4865" s="610"/>
      <c r="H4865" s="612"/>
      <c r="I4865" s="598"/>
      <c r="J4865" s="598"/>
      <c r="M4865" s="598"/>
      <c r="N4865" s="598"/>
      <c r="V4865" s="598"/>
      <c r="W4865" s="598"/>
    </row>
    <row r="4866" spans="6:23" x14ac:dyDescent="0.2">
      <c r="F4866" s="610"/>
      <c r="H4866" s="612"/>
      <c r="I4866" s="598"/>
      <c r="J4866" s="598"/>
      <c r="M4866" s="598"/>
      <c r="N4866" s="598"/>
      <c r="V4866" s="598"/>
      <c r="W4866" s="598"/>
    </row>
    <row r="4867" spans="6:23" x14ac:dyDescent="0.2">
      <c r="F4867" s="610"/>
      <c r="H4867" s="612"/>
      <c r="I4867" s="598"/>
      <c r="J4867" s="598"/>
      <c r="M4867" s="598"/>
      <c r="N4867" s="598"/>
      <c r="V4867" s="598"/>
      <c r="W4867" s="598"/>
    </row>
    <row r="4868" spans="6:23" x14ac:dyDescent="0.2">
      <c r="F4868" s="610"/>
      <c r="H4868" s="612"/>
      <c r="I4868" s="598"/>
      <c r="J4868" s="598"/>
      <c r="M4868" s="598"/>
      <c r="N4868" s="598"/>
      <c r="V4868" s="598"/>
      <c r="W4868" s="598"/>
    </row>
    <row r="4869" spans="6:23" x14ac:dyDescent="0.2">
      <c r="F4869" s="610"/>
      <c r="H4869" s="612"/>
      <c r="I4869" s="598"/>
      <c r="J4869" s="598"/>
      <c r="M4869" s="598"/>
      <c r="N4869" s="598"/>
      <c r="V4869" s="598"/>
      <c r="W4869" s="598"/>
    </row>
    <row r="4870" spans="6:23" x14ac:dyDescent="0.2">
      <c r="F4870" s="610"/>
      <c r="H4870" s="612"/>
      <c r="I4870" s="598"/>
      <c r="J4870" s="598"/>
      <c r="M4870" s="598"/>
      <c r="N4870" s="598"/>
      <c r="V4870" s="598"/>
      <c r="W4870" s="598"/>
    </row>
    <row r="4871" spans="6:23" x14ac:dyDescent="0.2">
      <c r="F4871" s="610"/>
      <c r="H4871" s="612"/>
      <c r="I4871" s="598"/>
      <c r="J4871" s="598"/>
      <c r="M4871" s="598"/>
      <c r="N4871" s="598"/>
      <c r="V4871" s="598"/>
      <c r="W4871" s="598"/>
    </row>
    <row r="4872" spans="6:23" x14ac:dyDescent="0.2">
      <c r="F4872" s="610"/>
      <c r="H4872" s="612"/>
      <c r="I4872" s="598"/>
      <c r="J4872" s="598"/>
      <c r="M4872" s="598"/>
      <c r="N4872" s="598"/>
      <c r="V4872" s="598"/>
      <c r="W4872" s="598"/>
    </row>
    <row r="4873" spans="6:23" x14ac:dyDescent="0.2">
      <c r="F4873" s="610"/>
      <c r="H4873" s="612"/>
      <c r="I4873" s="598"/>
      <c r="J4873" s="598"/>
      <c r="M4873" s="598"/>
      <c r="N4873" s="598"/>
      <c r="V4873" s="598"/>
      <c r="W4873" s="598"/>
    </row>
    <row r="4874" spans="6:23" x14ac:dyDescent="0.2">
      <c r="F4874" s="610"/>
      <c r="H4874" s="612"/>
      <c r="I4874" s="598"/>
      <c r="J4874" s="598"/>
      <c r="M4874" s="598"/>
      <c r="N4874" s="598"/>
      <c r="V4874" s="598"/>
      <c r="W4874" s="598"/>
    </row>
    <row r="4875" spans="6:23" x14ac:dyDescent="0.2">
      <c r="F4875" s="610"/>
      <c r="H4875" s="612"/>
      <c r="I4875" s="598"/>
      <c r="J4875" s="598"/>
      <c r="M4875" s="598"/>
      <c r="N4875" s="598"/>
      <c r="V4875" s="598"/>
      <c r="W4875" s="598"/>
    </row>
    <row r="4876" spans="6:23" x14ac:dyDescent="0.2">
      <c r="F4876" s="610"/>
      <c r="H4876" s="612"/>
      <c r="I4876" s="598"/>
      <c r="J4876" s="598"/>
      <c r="M4876" s="598"/>
      <c r="N4876" s="598"/>
      <c r="V4876" s="598"/>
      <c r="W4876" s="598"/>
    </row>
    <row r="4877" spans="6:23" x14ac:dyDescent="0.2">
      <c r="F4877" s="610"/>
      <c r="H4877" s="612"/>
      <c r="I4877" s="598"/>
      <c r="J4877" s="598"/>
      <c r="M4877" s="598"/>
      <c r="N4877" s="598"/>
      <c r="V4877" s="598"/>
      <c r="W4877" s="598"/>
    </row>
    <row r="4878" spans="6:23" x14ac:dyDescent="0.2">
      <c r="F4878" s="610"/>
      <c r="H4878" s="612"/>
      <c r="I4878" s="598"/>
      <c r="J4878" s="598"/>
      <c r="M4878" s="598"/>
      <c r="N4878" s="598"/>
      <c r="V4878" s="598"/>
      <c r="W4878" s="598"/>
    </row>
    <row r="4879" spans="6:23" x14ac:dyDescent="0.2">
      <c r="F4879" s="610"/>
      <c r="H4879" s="612"/>
      <c r="I4879" s="598"/>
      <c r="J4879" s="598"/>
      <c r="M4879" s="598"/>
      <c r="N4879" s="598"/>
      <c r="V4879" s="598"/>
      <c r="W4879" s="598"/>
    </row>
    <row r="4880" spans="6:23" x14ac:dyDescent="0.2">
      <c r="F4880" s="610"/>
      <c r="H4880" s="612"/>
      <c r="I4880" s="598"/>
      <c r="J4880" s="598"/>
      <c r="M4880" s="598"/>
      <c r="N4880" s="598"/>
      <c r="V4880" s="598"/>
      <c r="W4880" s="598"/>
    </row>
    <row r="4881" spans="6:23" x14ac:dyDescent="0.2">
      <c r="F4881" s="610"/>
      <c r="H4881" s="612"/>
      <c r="I4881" s="598"/>
      <c r="J4881" s="598"/>
      <c r="M4881" s="598"/>
      <c r="N4881" s="598"/>
      <c r="V4881" s="598"/>
      <c r="W4881" s="598"/>
    </row>
    <row r="4882" spans="6:23" x14ac:dyDescent="0.2">
      <c r="F4882" s="610"/>
      <c r="H4882" s="612"/>
      <c r="I4882" s="598"/>
      <c r="J4882" s="598"/>
      <c r="M4882" s="598"/>
      <c r="N4882" s="598"/>
      <c r="V4882" s="598"/>
      <c r="W4882" s="598"/>
    </row>
    <row r="4883" spans="6:23" x14ac:dyDescent="0.2">
      <c r="F4883" s="610"/>
      <c r="H4883" s="612"/>
      <c r="I4883" s="598"/>
      <c r="J4883" s="598"/>
      <c r="M4883" s="598"/>
      <c r="N4883" s="598"/>
      <c r="V4883" s="598"/>
      <c r="W4883" s="598"/>
    </row>
    <row r="4884" spans="6:23" x14ac:dyDescent="0.2">
      <c r="F4884" s="610"/>
      <c r="H4884" s="612"/>
      <c r="I4884" s="598"/>
      <c r="J4884" s="598"/>
      <c r="M4884" s="598"/>
      <c r="N4884" s="598"/>
      <c r="V4884" s="598"/>
      <c r="W4884" s="598"/>
    </row>
    <row r="4885" spans="6:23" x14ac:dyDescent="0.2">
      <c r="F4885" s="610"/>
      <c r="H4885" s="612"/>
      <c r="I4885" s="598"/>
      <c r="J4885" s="598"/>
      <c r="M4885" s="598"/>
      <c r="N4885" s="598"/>
      <c r="V4885" s="598"/>
      <c r="W4885" s="598"/>
    </row>
    <row r="4886" spans="6:23" x14ac:dyDescent="0.2">
      <c r="F4886" s="610"/>
      <c r="H4886" s="612"/>
      <c r="I4886" s="598"/>
      <c r="J4886" s="598"/>
      <c r="M4886" s="598"/>
      <c r="N4886" s="598"/>
      <c r="V4886" s="598"/>
      <c r="W4886" s="598"/>
    </row>
    <row r="4887" spans="6:23" x14ac:dyDescent="0.2">
      <c r="F4887" s="610"/>
      <c r="H4887" s="612"/>
      <c r="I4887" s="598"/>
      <c r="J4887" s="598"/>
      <c r="M4887" s="598"/>
      <c r="N4887" s="598"/>
      <c r="V4887" s="598"/>
      <c r="W4887" s="598"/>
    </row>
    <row r="4888" spans="6:23" x14ac:dyDescent="0.2">
      <c r="F4888" s="610"/>
      <c r="H4888" s="612"/>
      <c r="I4888" s="598"/>
      <c r="J4888" s="598"/>
      <c r="M4888" s="598"/>
      <c r="N4888" s="598"/>
      <c r="V4888" s="598"/>
      <c r="W4888" s="598"/>
    </row>
    <row r="4889" spans="6:23" x14ac:dyDescent="0.2">
      <c r="F4889" s="610"/>
      <c r="H4889" s="612"/>
      <c r="I4889" s="598"/>
      <c r="J4889" s="598"/>
      <c r="M4889" s="598"/>
      <c r="N4889" s="598"/>
      <c r="V4889" s="598"/>
      <c r="W4889" s="598"/>
    </row>
    <row r="4890" spans="6:23" x14ac:dyDescent="0.2">
      <c r="F4890" s="610"/>
      <c r="H4890" s="612"/>
      <c r="I4890" s="598"/>
      <c r="J4890" s="598"/>
      <c r="M4890" s="598"/>
      <c r="N4890" s="598"/>
      <c r="V4890" s="598"/>
      <c r="W4890" s="598"/>
    </row>
    <row r="4891" spans="6:23" x14ac:dyDescent="0.2">
      <c r="F4891" s="610"/>
      <c r="H4891" s="612"/>
      <c r="I4891" s="598"/>
      <c r="J4891" s="598"/>
      <c r="M4891" s="598"/>
      <c r="N4891" s="598"/>
      <c r="V4891" s="598"/>
      <c r="W4891" s="598"/>
    </row>
    <row r="4892" spans="6:23" x14ac:dyDescent="0.2">
      <c r="F4892" s="610"/>
      <c r="H4892" s="612"/>
      <c r="I4892" s="598"/>
      <c r="J4892" s="598"/>
      <c r="M4892" s="598"/>
      <c r="N4892" s="598"/>
      <c r="V4892" s="598"/>
      <c r="W4892" s="598"/>
    </row>
    <row r="4893" spans="6:23" x14ac:dyDescent="0.2">
      <c r="F4893" s="610"/>
      <c r="H4893" s="612"/>
      <c r="I4893" s="598"/>
      <c r="J4893" s="598"/>
      <c r="M4893" s="598"/>
      <c r="N4893" s="598"/>
      <c r="V4893" s="598"/>
      <c r="W4893" s="598"/>
    </row>
    <row r="4894" spans="6:23" x14ac:dyDescent="0.2">
      <c r="F4894" s="610"/>
      <c r="H4894" s="612"/>
      <c r="I4894" s="598"/>
      <c r="J4894" s="598"/>
      <c r="M4894" s="598"/>
      <c r="N4894" s="598"/>
      <c r="V4894" s="598"/>
      <c r="W4894" s="598"/>
    </row>
    <row r="4895" spans="6:23" x14ac:dyDescent="0.2">
      <c r="F4895" s="610"/>
      <c r="H4895" s="612"/>
      <c r="I4895" s="598"/>
      <c r="J4895" s="598"/>
      <c r="M4895" s="598"/>
      <c r="N4895" s="598"/>
      <c r="V4895" s="598"/>
      <c r="W4895" s="598"/>
    </row>
    <row r="4896" spans="6:23" x14ac:dyDescent="0.2">
      <c r="F4896" s="610"/>
      <c r="H4896" s="612"/>
      <c r="I4896" s="598"/>
      <c r="J4896" s="598"/>
      <c r="M4896" s="598"/>
      <c r="N4896" s="598"/>
      <c r="V4896" s="598"/>
      <c r="W4896" s="598"/>
    </row>
    <row r="4897" spans="6:23" x14ac:dyDescent="0.2">
      <c r="F4897" s="610"/>
      <c r="H4897" s="612"/>
      <c r="I4897" s="598"/>
      <c r="J4897" s="598"/>
      <c r="M4897" s="598"/>
      <c r="N4897" s="598"/>
      <c r="V4897" s="598"/>
      <c r="W4897" s="598"/>
    </row>
    <row r="4898" spans="6:23" x14ac:dyDescent="0.2">
      <c r="F4898" s="610"/>
      <c r="H4898" s="612"/>
      <c r="I4898" s="598"/>
      <c r="J4898" s="598"/>
      <c r="M4898" s="598"/>
      <c r="N4898" s="598"/>
      <c r="V4898" s="598"/>
      <c r="W4898" s="598"/>
    </row>
    <row r="4899" spans="6:23" x14ac:dyDescent="0.2">
      <c r="F4899" s="610"/>
      <c r="H4899" s="612"/>
      <c r="I4899" s="598"/>
      <c r="J4899" s="598"/>
      <c r="M4899" s="598"/>
      <c r="N4899" s="598"/>
      <c r="V4899" s="598"/>
      <c r="W4899" s="598"/>
    </row>
    <row r="4900" spans="6:23" x14ac:dyDescent="0.2">
      <c r="F4900" s="610"/>
      <c r="H4900" s="612"/>
      <c r="I4900" s="598"/>
      <c r="J4900" s="598"/>
      <c r="M4900" s="598"/>
      <c r="N4900" s="598"/>
      <c r="V4900" s="598"/>
      <c r="W4900" s="598"/>
    </row>
    <row r="4901" spans="6:23" x14ac:dyDescent="0.2">
      <c r="F4901" s="610"/>
      <c r="H4901" s="612"/>
      <c r="I4901" s="598"/>
      <c r="J4901" s="598"/>
      <c r="M4901" s="598"/>
      <c r="N4901" s="598"/>
      <c r="V4901" s="598"/>
      <c r="W4901" s="598"/>
    </row>
    <row r="4902" spans="6:23" x14ac:dyDescent="0.2">
      <c r="F4902" s="610"/>
      <c r="H4902" s="612"/>
      <c r="I4902" s="598"/>
      <c r="J4902" s="598"/>
      <c r="M4902" s="598"/>
      <c r="N4902" s="598"/>
      <c r="V4902" s="598"/>
      <c r="W4902" s="598"/>
    </row>
    <row r="4903" spans="6:23" x14ac:dyDescent="0.2">
      <c r="F4903" s="610"/>
      <c r="H4903" s="612"/>
      <c r="I4903" s="598"/>
      <c r="J4903" s="598"/>
      <c r="M4903" s="598"/>
      <c r="N4903" s="598"/>
      <c r="V4903" s="598"/>
      <c r="W4903" s="598"/>
    </row>
    <row r="4904" spans="6:23" x14ac:dyDescent="0.2">
      <c r="F4904" s="610"/>
      <c r="H4904" s="612"/>
      <c r="I4904" s="598"/>
      <c r="J4904" s="598"/>
      <c r="M4904" s="598"/>
      <c r="N4904" s="598"/>
      <c r="V4904" s="598"/>
      <c r="W4904" s="598"/>
    </row>
    <row r="4905" spans="6:23" x14ac:dyDescent="0.2">
      <c r="F4905" s="610"/>
      <c r="H4905" s="612"/>
      <c r="I4905" s="598"/>
      <c r="J4905" s="598"/>
      <c r="M4905" s="598"/>
      <c r="N4905" s="598"/>
      <c r="V4905" s="598"/>
      <c r="W4905" s="598"/>
    </row>
    <row r="4906" spans="6:23" x14ac:dyDescent="0.2">
      <c r="F4906" s="610"/>
      <c r="H4906" s="612"/>
      <c r="I4906" s="598"/>
      <c r="J4906" s="598"/>
      <c r="M4906" s="598"/>
      <c r="N4906" s="598"/>
      <c r="V4906" s="598"/>
      <c r="W4906" s="598"/>
    </row>
    <row r="4907" spans="6:23" x14ac:dyDescent="0.2">
      <c r="F4907" s="610"/>
      <c r="H4907" s="612"/>
      <c r="I4907" s="598"/>
      <c r="J4907" s="598"/>
      <c r="M4907" s="598"/>
      <c r="N4907" s="598"/>
      <c r="V4907" s="598"/>
      <c r="W4907" s="598"/>
    </row>
    <row r="4908" spans="6:23" x14ac:dyDescent="0.2">
      <c r="F4908" s="610"/>
      <c r="H4908" s="612"/>
      <c r="I4908" s="598"/>
      <c r="J4908" s="598"/>
      <c r="M4908" s="598"/>
      <c r="N4908" s="598"/>
      <c r="V4908" s="598"/>
      <c r="W4908" s="598"/>
    </row>
    <row r="4909" spans="6:23" x14ac:dyDescent="0.2">
      <c r="F4909" s="610"/>
      <c r="H4909" s="612"/>
      <c r="I4909" s="598"/>
      <c r="J4909" s="598"/>
      <c r="M4909" s="598"/>
      <c r="N4909" s="598"/>
      <c r="V4909" s="598"/>
      <c r="W4909" s="598"/>
    </row>
    <row r="4910" spans="6:23" x14ac:dyDescent="0.2">
      <c r="F4910" s="610"/>
      <c r="H4910" s="612"/>
      <c r="I4910" s="598"/>
      <c r="J4910" s="598"/>
      <c r="M4910" s="598"/>
      <c r="N4910" s="598"/>
      <c r="V4910" s="598"/>
      <c r="W4910" s="598"/>
    </row>
    <row r="4911" spans="6:23" x14ac:dyDescent="0.2">
      <c r="F4911" s="610"/>
      <c r="H4911" s="612"/>
      <c r="I4911" s="598"/>
      <c r="J4911" s="598"/>
      <c r="M4911" s="598"/>
      <c r="N4911" s="598"/>
      <c r="V4911" s="598"/>
      <c r="W4911" s="598"/>
    </row>
    <row r="4912" spans="6:23" x14ac:dyDescent="0.2">
      <c r="F4912" s="610"/>
      <c r="H4912" s="612"/>
      <c r="I4912" s="598"/>
      <c r="J4912" s="598"/>
      <c r="M4912" s="598"/>
      <c r="N4912" s="598"/>
      <c r="V4912" s="598"/>
      <c r="W4912" s="598"/>
    </row>
    <row r="4913" spans="6:23" x14ac:dyDescent="0.2">
      <c r="F4913" s="610"/>
      <c r="H4913" s="612"/>
      <c r="I4913" s="598"/>
      <c r="J4913" s="598"/>
      <c r="M4913" s="598"/>
      <c r="N4913" s="598"/>
      <c r="V4913" s="598"/>
      <c r="W4913" s="598"/>
    </row>
    <row r="4914" spans="6:23" x14ac:dyDescent="0.2">
      <c r="F4914" s="610"/>
      <c r="H4914" s="612"/>
      <c r="I4914" s="598"/>
      <c r="J4914" s="598"/>
      <c r="M4914" s="598"/>
      <c r="N4914" s="598"/>
      <c r="V4914" s="598"/>
      <c r="W4914" s="598"/>
    </row>
    <row r="4915" spans="6:23" x14ac:dyDescent="0.2">
      <c r="F4915" s="610"/>
      <c r="H4915" s="612"/>
      <c r="I4915" s="598"/>
      <c r="J4915" s="598"/>
      <c r="M4915" s="598"/>
      <c r="N4915" s="598"/>
      <c r="V4915" s="598"/>
      <c r="W4915" s="598"/>
    </row>
    <row r="4916" spans="6:23" x14ac:dyDescent="0.2">
      <c r="F4916" s="610"/>
      <c r="H4916" s="612"/>
      <c r="I4916" s="598"/>
      <c r="J4916" s="598"/>
      <c r="M4916" s="598"/>
      <c r="N4916" s="598"/>
      <c r="V4916" s="598"/>
      <c r="W4916" s="598"/>
    </row>
    <row r="4917" spans="6:23" x14ac:dyDescent="0.2">
      <c r="F4917" s="610"/>
      <c r="H4917" s="612"/>
      <c r="I4917" s="598"/>
      <c r="J4917" s="598"/>
      <c r="M4917" s="598"/>
      <c r="N4917" s="598"/>
      <c r="V4917" s="598"/>
      <c r="W4917" s="598"/>
    </row>
    <row r="4918" spans="6:23" x14ac:dyDescent="0.2">
      <c r="F4918" s="610"/>
      <c r="H4918" s="612"/>
      <c r="I4918" s="598"/>
      <c r="J4918" s="598"/>
      <c r="M4918" s="598"/>
      <c r="N4918" s="598"/>
      <c r="V4918" s="598"/>
      <c r="W4918" s="598"/>
    </row>
    <row r="4919" spans="6:23" x14ac:dyDescent="0.2">
      <c r="F4919" s="610"/>
      <c r="H4919" s="612"/>
      <c r="I4919" s="598"/>
      <c r="J4919" s="598"/>
      <c r="M4919" s="598"/>
      <c r="N4919" s="598"/>
      <c r="V4919" s="598"/>
      <c r="W4919" s="598"/>
    </row>
    <row r="4920" spans="6:23" x14ac:dyDescent="0.2">
      <c r="F4920" s="610"/>
      <c r="H4920" s="612"/>
      <c r="I4920" s="598"/>
      <c r="J4920" s="598"/>
      <c r="M4920" s="598"/>
      <c r="N4920" s="598"/>
      <c r="V4920" s="598"/>
      <c r="W4920" s="598"/>
    </row>
    <row r="4921" spans="6:23" x14ac:dyDescent="0.2">
      <c r="F4921" s="610"/>
      <c r="H4921" s="612"/>
      <c r="I4921" s="598"/>
      <c r="J4921" s="598"/>
      <c r="M4921" s="598"/>
      <c r="N4921" s="598"/>
      <c r="V4921" s="598"/>
      <c r="W4921" s="598"/>
    </row>
    <row r="4922" spans="6:23" x14ac:dyDescent="0.2">
      <c r="F4922" s="610"/>
      <c r="H4922" s="612"/>
      <c r="I4922" s="598"/>
      <c r="J4922" s="598"/>
      <c r="M4922" s="598"/>
      <c r="N4922" s="598"/>
      <c r="V4922" s="598"/>
      <c r="W4922" s="598"/>
    </row>
    <row r="4923" spans="6:23" x14ac:dyDescent="0.2">
      <c r="F4923" s="610"/>
      <c r="H4923" s="612"/>
      <c r="I4923" s="598"/>
      <c r="J4923" s="598"/>
      <c r="M4923" s="598"/>
      <c r="N4923" s="598"/>
      <c r="V4923" s="598"/>
      <c r="W4923" s="598"/>
    </row>
    <row r="4924" spans="6:23" x14ac:dyDescent="0.2">
      <c r="F4924" s="610"/>
      <c r="H4924" s="612"/>
      <c r="I4924" s="598"/>
      <c r="J4924" s="598"/>
      <c r="M4924" s="598"/>
      <c r="N4924" s="598"/>
      <c r="V4924" s="598"/>
      <c r="W4924" s="598"/>
    </row>
    <row r="4925" spans="6:23" x14ac:dyDescent="0.2">
      <c r="F4925" s="610"/>
      <c r="H4925" s="612"/>
      <c r="I4925" s="598"/>
      <c r="J4925" s="598"/>
      <c r="M4925" s="598"/>
      <c r="N4925" s="598"/>
      <c r="V4925" s="598"/>
      <c r="W4925" s="598"/>
    </row>
    <row r="4926" spans="6:23" x14ac:dyDescent="0.2">
      <c r="F4926" s="610"/>
      <c r="H4926" s="612"/>
      <c r="I4926" s="598"/>
      <c r="J4926" s="598"/>
      <c r="M4926" s="598"/>
      <c r="N4926" s="598"/>
      <c r="V4926" s="598"/>
      <c r="W4926" s="598"/>
    </row>
    <row r="4927" spans="6:23" x14ac:dyDescent="0.2">
      <c r="F4927" s="610"/>
      <c r="H4927" s="612"/>
      <c r="I4927" s="598"/>
      <c r="J4927" s="598"/>
      <c r="M4927" s="598"/>
      <c r="N4927" s="598"/>
      <c r="V4927" s="598"/>
      <c r="W4927" s="598"/>
    </row>
    <row r="4928" spans="6:23" x14ac:dyDescent="0.2">
      <c r="F4928" s="610"/>
      <c r="H4928" s="612"/>
      <c r="I4928" s="598"/>
      <c r="J4928" s="598"/>
      <c r="M4928" s="598"/>
      <c r="N4928" s="598"/>
      <c r="V4928" s="598"/>
      <c r="W4928" s="598"/>
    </row>
    <row r="4929" spans="6:23" x14ac:dyDescent="0.2">
      <c r="F4929" s="610"/>
      <c r="H4929" s="612"/>
      <c r="I4929" s="598"/>
      <c r="J4929" s="598"/>
      <c r="M4929" s="598"/>
      <c r="N4929" s="598"/>
      <c r="V4929" s="598"/>
      <c r="W4929" s="598"/>
    </row>
    <row r="4930" spans="6:23" x14ac:dyDescent="0.2">
      <c r="F4930" s="610"/>
      <c r="H4930" s="612"/>
      <c r="I4930" s="598"/>
      <c r="J4930" s="598"/>
      <c r="M4930" s="598"/>
      <c r="N4930" s="598"/>
      <c r="V4930" s="598"/>
      <c r="W4930" s="598"/>
    </row>
    <row r="4931" spans="6:23" x14ac:dyDescent="0.2">
      <c r="F4931" s="610"/>
      <c r="H4931" s="612"/>
      <c r="I4931" s="598"/>
      <c r="J4931" s="598"/>
      <c r="M4931" s="598"/>
      <c r="N4931" s="598"/>
      <c r="V4931" s="598"/>
      <c r="W4931" s="598"/>
    </row>
    <row r="4932" spans="6:23" x14ac:dyDescent="0.2">
      <c r="F4932" s="610"/>
      <c r="H4932" s="612"/>
      <c r="I4932" s="598"/>
      <c r="J4932" s="598"/>
      <c r="M4932" s="598"/>
      <c r="N4932" s="598"/>
      <c r="V4932" s="598"/>
      <c r="W4932" s="598"/>
    </row>
    <row r="4933" spans="6:23" x14ac:dyDescent="0.2">
      <c r="F4933" s="610"/>
      <c r="H4933" s="612"/>
      <c r="I4933" s="598"/>
      <c r="J4933" s="598"/>
      <c r="M4933" s="598"/>
      <c r="N4933" s="598"/>
      <c r="V4933" s="598"/>
      <c r="W4933" s="598"/>
    </row>
    <row r="4934" spans="6:23" x14ac:dyDescent="0.2">
      <c r="F4934" s="610"/>
      <c r="H4934" s="612"/>
      <c r="I4934" s="598"/>
      <c r="J4934" s="598"/>
      <c r="M4934" s="598"/>
      <c r="N4934" s="598"/>
      <c r="V4934" s="598"/>
      <c r="W4934" s="598"/>
    </row>
    <row r="4935" spans="6:23" x14ac:dyDescent="0.2">
      <c r="F4935" s="610"/>
      <c r="H4935" s="612"/>
      <c r="I4935" s="598"/>
      <c r="J4935" s="598"/>
      <c r="M4935" s="598"/>
      <c r="N4935" s="598"/>
      <c r="V4935" s="598"/>
      <c r="W4935" s="598"/>
    </row>
    <row r="4936" spans="6:23" x14ac:dyDescent="0.2">
      <c r="F4936" s="610"/>
      <c r="H4936" s="612"/>
      <c r="I4936" s="598"/>
      <c r="J4936" s="598"/>
      <c r="M4936" s="598"/>
      <c r="N4936" s="598"/>
      <c r="V4936" s="598"/>
      <c r="W4936" s="598"/>
    </row>
    <row r="4937" spans="6:23" x14ac:dyDescent="0.2">
      <c r="F4937" s="610"/>
      <c r="H4937" s="612"/>
      <c r="I4937" s="598"/>
      <c r="J4937" s="598"/>
      <c r="M4937" s="598"/>
      <c r="N4937" s="598"/>
      <c r="V4937" s="598"/>
      <c r="W4937" s="598"/>
    </row>
    <row r="4938" spans="6:23" x14ac:dyDescent="0.2">
      <c r="F4938" s="610"/>
      <c r="H4938" s="612"/>
      <c r="I4938" s="598"/>
      <c r="J4938" s="598"/>
      <c r="M4938" s="598"/>
      <c r="N4938" s="598"/>
      <c r="V4938" s="598"/>
      <c r="W4938" s="598"/>
    </row>
    <row r="4939" spans="6:23" x14ac:dyDescent="0.2">
      <c r="F4939" s="610"/>
      <c r="H4939" s="612"/>
      <c r="I4939" s="598"/>
      <c r="J4939" s="598"/>
      <c r="M4939" s="598"/>
      <c r="N4939" s="598"/>
      <c r="V4939" s="598"/>
      <c r="W4939" s="598"/>
    </row>
    <row r="4940" spans="6:23" x14ac:dyDescent="0.2">
      <c r="F4940" s="610"/>
      <c r="H4940" s="612"/>
      <c r="I4940" s="598"/>
      <c r="J4940" s="598"/>
      <c r="M4940" s="598"/>
      <c r="N4940" s="598"/>
      <c r="V4940" s="598"/>
      <c r="W4940" s="598"/>
    </row>
    <row r="4941" spans="6:23" x14ac:dyDescent="0.2">
      <c r="F4941" s="610"/>
      <c r="H4941" s="612"/>
      <c r="I4941" s="598"/>
      <c r="J4941" s="598"/>
      <c r="M4941" s="598"/>
      <c r="N4941" s="598"/>
      <c r="V4941" s="598"/>
      <c r="W4941" s="598"/>
    </row>
    <row r="4942" spans="6:23" x14ac:dyDescent="0.2">
      <c r="F4942" s="610"/>
      <c r="H4942" s="612"/>
      <c r="I4942" s="598"/>
      <c r="J4942" s="598"/>
      <c r="M4942" s="598"/>
      <c r="N4942" s="598"/>
      <c r="V4942" s="598"/>
      <c r="W4942" s="598"/>
    </row>
    <row r="4943" spans="6:23" x14ac:dyDescent="0.2">
      <c r="F4943" s="610"/>
      <c r="H4943" s="612"/>
      <c r="I4943" s="598"/>
      <c r="J4943" s="598"/>
      <c r="M4943" s="598"/>
      <c r="N4943" s="598"/>
      <c r="V4943" s="598"/>
      <c r="W4943" s="598"/>
    </row>
    <row r="4944" spans="6:23" x14ac:dyDescent="0.2">
      <c r="F4944" s="610"/>
      <c r="H4944" s="612"/>
      <c r="I4944" s="598"/>
      <c r="J4944" s="598"/>
      <c r="M4944" s="598"/>
      <c r="N4944" s="598"/>
      <c r="V4944" s="598"/>
      <c r="W4944" s="598"/>
    </row>
    <row r="4945" spans="6:23" x14ac:dyDescent="0.2">
      <c r="F4945" s="610"/>
      <c r="H4945" s="612"/>
      <c r="I4945" s="598"/>
      <c r="J4945" s="598"/>
      <c r="M4945" s="598"/>
      <c r="N4945" s="598"/>
      <c r="V4945" s="598"/>
      <c r="W4945" s="598"/>
    </row>
    <row r="4946" spans="6:23" x14ac:dyDescent="0.2">
      <c r="F4946" s="610"/>
      <c r="H4946" s="612"/>
      <c r="I4946" s="598"/>
      <c r="J4946" s="598"/>
      <c r="M4946" s="598"/>
      <c r="N4946" s="598"/>
      <c r="V4946" s="598"/>
      <c r="W4946" s="598"/>
    </row>
    <row r="4947" spans="6:23" x14ac:dyDescent="0.2">
      <c r="F4947" s="610"/>
      <c r="H4947" s="612"/>
      <c r="I4947" s="598"/>
      <c r="J4947" s="598"/>
      <c r="M4947" s="598"/>
      <c r="N4947" s="598"/>
      <c r="V4947" s="598"/>
      <c r="W4947" s="598"/>
    </row>
    <row r="4948" spans="6:23" x14ac:dyDescent="0.2">
      <c r="F4948" s="610"/>
      <c r="H4948" s="612"/>
      <c r="I4948" s="598"/>
      <c r="J4948" s="598"/>
      <c r="M4948" s="598"/>
      <c r="N4948" s="598"/>
      <c r="V4948" s="598"/>
      <c r="W4948" s="598"/>
    </row>
    <row r="4949" spans="6:23" x14ac:dyDescent="0.2">
      <c r="F4949" s="610"/>
      <c r="H4949" s="612"/>
      <c r="I4949" s="598"/>
      <c r="J4949" s="598"/>
      <c r="M4949" s="598"/>
      <c r="N4949" s="598"/>
      <c r="V4949" s="598"/>
      <c r="W4949" s="598"/>
    </row>
    <row r="4950" spans="6:23" x14ac:dyDescent="0.2">
      <c r="F4950" s="610"/>
      <c r="H4950" s="612"/>
      <c r="I4950" s="598"/>
      <c r="J4950" s="598"/>
      <c r="M4950" s="598"/>
      <c r="N4950" s="598"/>
      <c r="V4950" s="598"/>
      <c r="W4950" s="598"/>
    </row>
    <row r="4951" spans="6:23" x14ac:dyDescent="0.2">
      <c r="F4951" s="610"/>
      <c r="H4951" s="612"/>
      <c r="I4951" s="598"/>
      <c r="J4951" s="598"/>
      <c r="M4951" s="598"/>
      <c r="N4951" s="598"/>
      <c r="V4951" s="598"/>
      <c r="W4951" s="598"/>
    </row>
    <row r="4952" spans="6:23" x14ac:dyDescent="0.2">
      <c r="F4952" s="610"/>
      <c r="H4952" s="612"/>
      <c r="I4952" s="598"/>
      <c r="J4952" s="598"/>
      <c r="M4952" s="598"/>
      <c r="N4952" s="598"/>
      <c r="V4952" s="598"/>
      <c r="W4952" s="598"/>
    </row>
    <row r="4953" spans="6:23" x14ac:dyDescent="0.2">
      <c r="F4953" s="610"/>
      <c r="H4953" s="612"/>
      <c r="I4953" s="598"/>
      <c r="J4953" s="598"/>
      <c r="M4953" s="598"/>
      <c r="N4953" s="598"/>
      <c r="V4953" s="598"/>
      <c r="W4953" s="598"/>
    </row>
    <row r="4954" spans="6:23" x14ac:dyDescent="0.2">
      <c r="F4954" s="610"/>
      <c r="H4954" s="612"/>
      <c r="I4954" s="598"/>
      <c r="J4954" s="598"/>
      <c r="M4954" s="598"/>
      <c r="N4954" s="598"/>
      <c r="V4954" s="598"/>
      <c r="W4954" s="598"/>
    </row>
    <row r="4955" spans="6:23" x14ac:dyDescent="0.2">
      <c r="F4955" s="610"/>
      <c r="H4955" s="612"/>
      <c r="I4955" s="598"/>
      <c r="J4955" s="598"/>
      <c r="M4955" s="598"/>
      <c r="N4955" s="598"/>
      <c r="V4955" s="598"/>
      <c r="W4955" s="598"/>
    </row>
    <row r="4956" spans="6:23" x14ac:dyDescent="0.2">
      <c r="F4956" s="610"/>
      <c r="H4956" s="612"/>
      <c r="I4956" s="598"/>
      <c r="J4956" s="598"/>
      <c r="M4956" s="598"/>
      <c r="N4956" s="598"/>
      <c r="V4956" s="598"/>
      <c r="W4956" s="598"/>
    </row>
    <row r="4957" spans="6:23" x14ac:dyDescent="0.2">
      <c r="F4957" s="610"/>
      <c r="H4957" s="612"/>
      <c r="I4957" s="598"/>
      <c r="J4957" s="598"/>
      <c r="M4957" s="598"/>
      <c r="N4957" s="598"/>
      <c r="V4957" s="598"/>
      <c r="W4957" s="598"/>
    </row>
    <row r="4958" spans="6:23" x14ac:dyDescent="0.2">
      <c r="F4958" s="610"/>
      <c r="H4958" s="612"/>
      <c r="I4958" s="598"/>
      <c r="J4958" s="598"/>
      <c r="M4958" s="598"/>
      <c r="N4958" s="598"/>
      <c r="V4958" s="598"/>
      <c r="W4958" s="598"/>
    </row>
    <row r="4959" spans="6:23" x14ac:dyDescent="0.2">
      <c r="F4959" s="610"/>
      <c r="H4959" s="612"/>
      <c r="I4959" s="598"/>
      <c r="J4959" s="598"/>
      <c r="M4959" s="598"/>
      <c r="N4959" s="598"/>
      <c r="V4959" s="598"/>
      <c r="W4959" s="598"/>
    </row>
    <row r="4960" spans="6:23" x14ac:dyDescent="0.2">
      <c r="F4960" s="610"/>
      <c r="H4960" s="612"/>
      <c r="I4960" s="598"/>
      <c r="J4960" s="598"/>
      <c r="M4960" s="598"/>
      <c r="N4960" s="598"/>
      <c r="V4960" s="598"/>
      <c r="W4960" s="598"/>
    </row>
    <row r="4961" spans="6:23" x14ac:dyDescent="0.2">
      <c r="F4961" s="610"/>
      <c r="H4961" s="612"/>
      <c r="I4961" s="598"/>
      <c r="J4961" s="598"/>
      <c r="M4961" s="598"/>
      <c r="N4961" s="598"/>
      <c r="V4961" s="598"/>
      <c r="W4961" s="598"/>
    </row>
    <row r="4962" spans="6:23" x14ac:dyDescent="0.2">
      <c r="F4962" s="610"/>
      <c r="H4962" s="612"/>
      <c r="I4962" s="598"/>
      <c r="J4962" s="598"/>
      <c r="M4962" s="598"/>
      <c r="N4962" s="598"/>
      <c r="V4962" s="598"/>
      <c r="W4962" s="598"/>
    </row>
    <row r="4963" spans="6:23" x14ac:dyDescent="0.2">
      <c r="F4963" s="610"/>
      <c r="H4963" s="612"/>
      <c r="I4963" s="598"/>
      <c r="J4963" s="598"/>
      <c r="M4963" s="598"/>
      <c r="N4963" s="598"/>
      <c r="V4963" s="598"/>
      <c r="W4963" s="598"/>
    </row>
    <row r="4964" spans="6:23" x14ac:dyDescent="0.2">
      <c r="F4964" s="610"/>
      <c r="H4964" s="612"/>
      <c r="I4964" s="598"/>
      <c r="J4964" s="598"/>
      <c r="M4964" s="598"/>
      <c r="N4964" s="598"/>
      <c r="V4964" s="598"/>
      <c r="W4964" s="598"/>
    </row>
    <row r="4965" spans="6:23" x14ac:dyDescent="0.2">
      <c r="F4965" s="610"/>
      <c r="H4965" s="612"/>
      <c r="I4965" s="598"/>
      <c r="J4965" s="598"/>
      <c r="M4965" s="598"/>
      <c r="N4965" s="598"/>
      <c r="V4965" s="598"/>
      <c r="W4965" s="598"/>
    </row>
    <row r="4966" spans="6:23" x14ac:dyDescent="0.2">
      <c r="F4966" s="610"/>
      <c r="H4966" s="612"/>
      <c r="I4966" s="598"/>
      <c r="J4966" s="598"/>
      <c r="M4966" s="598"/>
      <c r="N4966" s="598"/>
      <c r="V4966" s="598"/>
      <c r="W4966" s="598"/>
    </row>
    <row r="4967" spans="6:23" x14ac:dyDescent="0.2">
      <c r="F4967" s="610"/>
      <c r="H4967" s="612"/>
      <c r="I4967" s="598"/>
      <c r="J4967" s="598"/>
      <c r="M4967" s="598"/>
      <c r="N4967" s="598"/>
      <c r="V4967" s="598"/>
      <c r="W4967" s="598"/>
    </row>
    <row r="4968" spans="6:23" x14ac:dyDescent="0.2">
      <c r="F4968" s="610"/>
      <c r="H4968" s="612"/>
      <c r="I4968" s="598"/>
      <c r="J4968" s="598"/>
      <c r="M4968" s="598"/>
      <c r="N4968" s="598"/>
      <c r="V4968" s="598"/>
      <c r="W4968" s="598"/>
    </row>
    <row r="4969" spans="6:23" x14ac:dyDescent="0.2">
      <c r="F4969" s="610"/>
      <c r="H4969" s="612"/>
      <c r="I4969" s="598"/>
      <c r="J4969" s="598"/>
      <c r="M4969" s="598"/>
      <c r="N4969" s="598"/>
      <c r="V4969" s="598"/>
      <c r="W4969" s="598"/>
    </row>
    <row r="4970" spans="6:23" x14ac:dyDescent="0.2">
      <c r="F4970" s="610"/>
      <c r="H4970" s="612"/>
      <c r="I4970" s="598"/>
      <c r="J4970" s="598"/>
      <c r="M4970" s="598"/>
      <c r="N4970" s="598"/>
      <c r="V4970" s="598"/>
      <c r="W4970" s="598"/>
    </row>
    <row r="4971" spans="6:23" x14ac:dyDescent="0.2">
      <c r="F4971" s="610"/>
      <c r="H4971" s="612"/>
      <c r="I4971" s="598"/>
      <c r="J4971" s="598"/>
      <c r="M4971" s="598"/>
      <c r="N4971" s="598"/>
      <c r="V4971" s="598"/>
      <c r="W4971" s="598"/>
    </row>
    <row r="4972" spans="6:23" x14ac:dyDescent="0.2">
      <c r="F4972" s="610"/>
      <c r="H4972" s="612"/>
      <c r="I4972" s="598"/>
      <c r="J4972" s="598"/>
      <c r="M4972" s="598"/>
      <c r="N4972" s="598"/>
      <c r="V4972" s="598"/>
      <c r="W4972" s="598"/>
    </row>
    <row r="4973" spans="6:23" x14ac:dyDescent="0.2">
      <c r="F4973" s="610"/>
      <c r="H4973" s="612"/>
      <c r="I4973" s="598"/>
      <c r="J4973" s="598"/>
      <c r="M4973" s="598"/>
      <c r="N4973" s="598"/>
      <c r="V4973" s="598"/>
      <c r="W4973" s="598"/>
    </row>
    <row r="4974" spans="6:23" x14ac:dyDescent="0.2">
      <c r="F4974" s="610"/>
      <c r="H4974" s="612"/>
      <c r="I4974" s="598"/>
      <c r="J4974" s="598"/>
      <c r="M4974" s="598"/>
      <c r="N4974" s="598"/>
      <c r="V4974" s="598"/>
      <c r="W4974" s="598"/>
    </row>
    <row r="4975" spans="6:23" x14ac:dyDescent="0.2">
      <c r="F4975" s="610"/>
      <c r="H4975" s="612"/>
      <c r="I4975" s="598"/>
      <c r="J4975" s="598"/>
      <c r="M4975" s="598"/>
      <c r="N4975" s="598"/>
      <c r="V4975" s="598"/>
      <c r="W4975" s="598"/>
    </row>
    <row r="4976" spans="6:23" x14ac:dyDescent="0.2">
      <c r="F4976" s="610"/>
      <c r="H4976" s="612"/>
      <c r="I4976" s="598"/>
      <c r="J4976" s="598"/>
      <c r="M4976" s="598"/>
      <c r="N4976" s="598"/>
      <c r="V4976" s="598"/>
      <c r="W4976" s="598"/>
    </row>
    <row r="4977" spans="6:23" x14ac:dyDescent="0.2">
      <c r="F4977" s="610"/>
      <c r="H4977" s="612"/>
      <c r="I4977" s="598"/>
      <c r="J4977" s="598"/>
      <c r="M4977" s="598"/>
      <c r="N4977" s="598"/>
      <c r="V4977" s="598"/>
      <c r="W4977" s="598"/>
    </row>
    <row r="4978" spans="6:23" x14ac:dyDescent="0.2">
      <c r="F4978" s="610"/>
      <c r="H4978" s="612"/>
      <c r="I4978" s="598"/>
      <c r="J4978" s="598"/>
      <c r="M4978" s="598"/>
      <c r="N4978" s="598"/>
      <c r="V4978" s="598"/>
      <c r="W4978" s="598"/>
    </row>
    <row r="4979" spans="6:23" x14ac:dyDescent="0.2">
      <c r="F4979" s="610"/>
      <c r="H4979" s="612"/>
      <c r="I4979" s="598"/>
      <c r="J4979" s="598"/>
      <c r="M4979" s="598"/>
      <c r="N4979" s="598"/>
      <c r="V4979" s="598"/>
      <c r="W4979" s="598"/>
    </row>
    <row r="4980" spans="6:23" x14ac:dyDescent="0.2">
      <c r="F4980" s="610"/>
      <c r="H4980" s="612"/>
      <c r="I4980" s="598"/>
      <c r="J4980" s="598"/>
      <c r="M4980" s="598"/>
      <c r="N4980" s="598"/>
      <c r="V4980" s="598"/>
      <c r="W4980" s="598"/>
    </row>
    <row r="4981" spans="6:23" x14ac:dyDescent="0.2">
      <c r="F4981" s="610"/>
      <c r="H4981" s="612"/>
      <c r="I4981" s="598"/>
      <c r="J4981" s="598"/>
      <c r="M4981" s="598"/>
      <c r="N4981" s="598"/>
      <c r="V4981" s="598"/>
      <c r="W4981" s="598"/>
    </row>
    <row r="4982" spans="6:23" x14ac:dyDescent="0.2">
      <c r="F4982" s="610"/>
      <c r="H4982" s="612"/>
      <c r="I4982" s="598"/>
      <c r="J4982" s="598"/>
      <c r="M4982" s="598"/>
      <c r="N4982" s="598"/>
      <c r="V4982" s="598"/>
      <c r="W4982" s="598"/>
    </row>
    <row r="4983" spans="6:23" x14ac:dyDescent="0.2">
      <c r="F4983" s="610"/>
      <c r="H4983" s="612"/>
      <c r="I4983" s="598"/>
      <c r="J4983" s="598"/>
      <c r="M4983" s="598"/>
      <c r="N4983" s="598"/>
      <c r="V4983" s="598"/>
      <c r="W4983" s="598"/>
    </row>
    <row r="4984" spans="6:23" x14ac:dyDescent="0.2">
      <c r="F4984" s="610"/>
      <c r="H4984" s="612"/>
      <c r="I4984" s="598"/>
      <c r="J4984" s="598"/>
      <c r="M4984" s="598"/>
      <c r="N4984" s="598"/>
      <c r="V4984" s="598"/>
      <c r="W4984" s="598"/>
    </row>
    <row r="4985" spans="6:23" x14ac:dyDescent="0.2">
      <c r="F4985" s="610"/>
      <c r="H4985" s="612"/>
      <c r="I4985" s="598"/>
      <c r="J4985" s="598"/>
      <c r="M4985" s="598"/>
      <c r="N4985" s="598"/>
      <c r="V4985" s="598"/>
      <c r="W4985" s="598"/>
    </row>
    <row r="4986" spans="6:23" x14ac:dyDescent="0.2">
      <c r="F4986" s="610"/>
      <c r="H4986" s="612"/>
      <c r="I4986" s="598"/>
      <c r="J4986" s="598"/>
      <c r="M4986" s="598"/>
      <c r="N4986" s="598"/>
      <c r="V4986" s="598"/>
      <c r="W4986" s="598"/>
    </row>
    <row r="4987" spans="6:23" x14ac:dyDescent="0.2">
      <c r="F4987" s="610"/>
      <c r="H4987" s="612"/>
      <c r="I4987" s="598"/>
      <c r="J4987" s="598"/>
      <c r="M4987" s="598"/>
      <c r="N4987" s="598"/>
      <c r="V4987" s="598"/>
      <c r="W4987" s="598"/>
    </row>
    <row r="4988" spans="6:23" x14ac:dyDescent="0.2">
      <c r="F4988" s="610"/>
      <c r="H4988" s="612"/>
      <c r="I4988" s="598"/>
      <c r="J4988" s="598"/>
      <c r="M4988" s="598"/>
      <c r="N4988" s="598"/>
      <c r="V4988" s="598"/>
      <c r="W4988" s="598"/>
    </row>
    <row r="4989" spans="6:23" x14ac:dyDescent="0.2">
      <c r="F4989" s="610"/>
      <c r="H4989" s="612"/>
      <c r="I4989" s="598"/>
      <c r="J4989" s="598"/>
      <c r="M4989" s="598"/>
      <c r="N4989" s="598"/>
      <c r="V4989" s="598"/>
      <c r="W4989" s="598"/>
    </row>
    <row r="4990" spans="6:23" x14ac:dyDescent="0.2">
      <c r="F4990" s="610"/>
      <c r="H4990" s="612"/>
      <c r="I4990" s="598"/>
      <c r="J4990" s="598"/>
      <c r="M4990" s="598"/>
      <c r="N4990" s="598"/>
      <c r="V4990" s="598"/>
      <c r="W4990" s="598"/>
    </row>
    <row r="4991" spans="6:23" x14ac:dyDescent="0.2">
      <c r="F4991" s="610"/>
      <c r="H4991" s="612"/>
      <c r="I4991" s="598"/>
      <c r="J4991" s="598"/>
      <c r="M4991" s="598"/>
      <c r="N4991" s="598"/>
      <c r="V4991" s="598"/>
      <c r="W4991" s="598"/>
    </row>
    <row r="4992" spans="6:23" x14ac:dyDescent="0.2">
      <c r="F4992" s="610"/>
      <c r="H4992" s="612"/>
      <c r="I4992" s="598"/>
      <c r="J4992" s="598"/>
      <c r="M4992" s="598"/>
      <c r="N4992" s="598"/>
      <c r="V4992" s="598"/>
      <c r="W4992" s="598"/>
    </row>
    <row r="4993" spans="6:23" x14ac:dyDescent="0.2">
      <c r="F4993" s="610"/>
      <c r="H4993" s="612"/>
      <c r="I4993" s="598"/>
      <c r="J4993" s="598"/>
      <c r="M4993" s="598"/>
      <c r="N4993" s="598"/>
      <c r="V4993" s="598"/>
      <c r="W4993" s="598"/>
    </row>
    <row r="4994" spans="6:23" x14ac:dyDescent="0.2">
      <c r="F4994" s="610"/>
      <c r="H4994" s="612"/>
      <c r="I4994" s="598"/>
      <c r="J4994" s="598"/>
      <c r="M4994" s="598"/>
      <c r="N4994" s="598"/>
      <c r="V4994" s="598"/>
      <c r="W4994" s="598"/>
    </row>
    <row r="4995" spans="6:23" x14ac:dyDescent="0.2">
      <c r="F4995" s="610"/>
      <c r="H4995" s="612"/>
      <c r="I4995" s="598"/>
      <c r="J4995" s="598"/>
      <c r="M4995" s="598"/>
      <c r="N4995" s="598"/>
      <c r="V4995" s="598"/>
      <c r="W4995" s="598"/>
    </row>
    <row r="4996" spans="6:23" x14ac:dyDescent="0.2">
      <c r="F4996" s="610"/>
      <c r="H4996" s="612"/>
      <c r="I4996" s="598"/>
      <c r="J4996" s="598"/>
      <c r="M4996" s="598"/>
      <c r="N4996" s="598"/>
      <c r="V4996" s="598"/>
      <c r="W4996" s="598"/>
    </row>
    <row r="4997" spans="6:23" x14ac:dyDescent="0.2">
      <c r="F4997" s="610"/>
      <c r="H4997" s="612"/>
      <c r="I4997" s="598"/>
      <c r="J4997" s="598"/>
      <c r="M4997" s="598"/>
      <c r="N4997" s="598"/>
      <c r="V4997" s="598"/>
      <c r="W4997" s="598"/>
    </row>
    <row r="4998" spans="6:23" x14ac:dyDescent="0.2">
      <c r="F4998" s="610"/>
      <c r="H4998" s="612"/>
      <c r="I4998" s="598"/>
      <c r="J4998" s="598"/>
      <c r="M4998" s="598"/>
      <c r="N4998" s="598"/>
      <c r="V4998" s="598"/>
      <c r="W4998" s="598"/>
    </row>
    <row r="4999" spans="6:23" x14ac:dyDescent="0.2">
      <c r="F4999" s="610"/>
      <c r="H4999" s="612"/>
      <c r="I4999" s="598"/>
      <c r="J4999" s="598"/>
      <c r="M4999" s="598"/>
      <c r="N4999" s="598"/>
      <c r="V4999" s="598"/>
      <c r="W4999" s="598"/>
    </row>
    <row r="5000" spans="6:23" x14ac:dyDescent="0.2">
      <c r="F5000" s="610"/>
      <c r="H5000" s="612"/>
      <c r="I5000" s="598"/>
      <c r="J5000" s="598"/>
      <c r="M5000" s="598"/>
      <c r="N5000" s="598"/>
      <c r="V5000" s="598"/>
      <c r="W5000" s="598"/>
    </row>
    <row r="5001" spans="6:23" x14ac:dyDescent="0.2">
      <c r="F5001" s="610"/>
      <c r="H5001" s="612"/>
      <c r="I5001" s="598"/>
      <c r="J5001" s="598"/>
      <c r="M5001" s="598"/>
      <c r="N5001" s="598"/>
      <c r="V5001" s="598"/>
      <c r="W5001" s="598"/>
    </row>
    <row r="5002" spans="6:23" x14ac:dyDescent="0.2">
      <c r="F5002" s="610"/>
      <c r="H5002" s="612"/>
      <c r="I5002" s="598"/>
      <c r="J5002" s="598"/>
      <c r="M5002" s="598"/>
      <c r="N5002" s="598"/>
      <c r="V5002" s="598"/>
      <c r="W5002" s="598"/>
    </row>
    <row r="5003" spans="6:23" x14ac:dyDescent="0.2">
      <c r="F5003" s="610"/>
      <c r="H5003" s="612"/>
      <c r="I5003" s="598"/>
      <c r="J5003" s="598"/>
      <c r="M5003" s="598"/>
      <c r="N5003" s="598"/>
      <c r="V5003" s="598"/>
      <c r="W5003" s="598"/>
    </row>
    <row r="5004" spans="6:23" x14ac:dyDescent="0.2">
      <c r="F5004" s="610"/>
      <c r="H5004" s="612"/>
      <c r="I5004" s="598"/>
      <c r="J5004" s="598"/>
      <c r="M5004" s="598"/>
      <c r="N5004" s="598"/>
      <c r="V5004" s="598"/>
      <c r="W5004" s="598"/>
    </row>
    <row r="5005" spans="6:23" x14ac:dyDescent="0.2">
      <c r="F5005" s="610"/>
      <c r="H5005" s="612"/>
      <c r="I5005" s="598"/>
      <c r="J5005" s="598"/>
      <c r="M5005" s="598"/>
      <c r="N5005" s="598"/>
      <c r="V5005" s="598"/>
      <c r="W5005" s="598"/>
    </row>
    <row r="5006" spans="6:23" x14ac:dyDescent="0.2">
      <c r="F5006" s="610"/>
      <c r="H5006" s="612"/>
      <c r="I5006" s="598"/>
      <c r="J5006" s="598"/>
      <c r="M5006" s="598"/>
      <c r="N5006" s="598"/>
      <c r="V5006" s="598"/>
      <c r="W5006" s="598"/>
    </row>
    <row r="5007" spans="6:23" x14ac:dyDescent="0.2">
      <c r="F5007" s="610"/>
      <c r="H5007" s="612"/>
      <c r="I5007" s="598"/>
      <c r="J5007" s="598"/>
      <c r="M5007" s="598"/>
      <c r="N5007" s="598"/>
      <c r="V5007" s="598"/>
      <c r="W5007" s="598"/>
    </row>
    <row r="5008" spans="6:23" x14ac:dyDescent="0.2">
      <c r="F5008" s="610"/>
      <c r="H5008" s="612"/>
      <c r="I5008" s="598"/>
      <c r="J5008" s="598"/>
      <c r="M5008" s="598"/>
      <c r="N5008" s="598"/>
      <c r="V5008" s="598"/>
      <c r="W5008" s="598"/>
    </row>
    <row r="5009" spans="6:23" x14ac:dyDescent="0.2">
      <c r="F5009" s="610"/>
      <c r="H5009" s="612"/>
      <c r="I5009" s="598"/>
      <c r="J5009" s="598"/>
      <c r="M5009" s="598"/>
      <c r="N5009" s="598"/>
      <c r="V5009" s="598"/>
      <c r="W5009" s="598"/>
    </row>
    <row r="5010" spans="6:23" x14ac:dyDescent="0.2">
      <c r="F5010" s="610"/>
      <c r="H5010" s="612"/>
      <c r="I5010" s="598"/>
      <c r="J5010" s="598"/>
      <c r="M5010" s="598"/>
      <c r="N5010" s="598"/>
      <c r="V5010" s="598"/>
      <c r="W5010" s="598"/>
    </row>
    <row r="5011" spans="6:23" x14ac:dyDescent="0.2">
      <c r="F5011" s="610"/>
      <c r="H5011" s="612"/>
      <c r="I5011" s="598"/>
      <c r="J5011" s="598"/>
      <c r="M5011" s="598"/>
      <c r="N5011" s="598"/>
      <c r="V5011" s="598"/>
      <c r="W5011" s="598"/>
    </row>
    <row r="5012" spans="6:23" x14ac:dyDescent="0.2">
      <c r="F5012" s="610"/>
      <c r="H5012" s="612"/>
      <c r="I5012" s="598"/>
      <c r="J5012" s="598"/>
      <c r="M5012" s="598"/>
      <c r="N5012" s="598"/>
      <c r="V5012" s="598"/>
      <c r="W5012" s="598"/>
    </row>
    <row r="5013" spans="6:23" x14ac:dyDescent="0.2">
      <c r="F5013" s="610"/>
      <c r="H5013" s="612"/>
      <c r="I5013" s="598"/>
      <c r="J5013" s="598"/>
      <c r="M5013" s="598"/>
      <c r="N5013" s="598"/>
      <c r="V5013" s="598"/>
      <c r="W5013" s="598"/>
    </row>
    <row r="5014" spans="6:23" x14ac:dyDescent="0.2">
      <c r="F5014" s="610"/>
      <c r="H5014" s="612"/>
      <c r="I5014" s="598"/>
      <c r="J5014" s="598"/>
      <c r="M5014" s="598"/>
      <c r="N5014" s="598"/>
      <c r="V5014" s="598"/>
      <c r="W5014" s="598"/>
    </row>
    <row r="5015" spans="6:23" x14ac:dyDescent="0.2">
      <c r="F5015" s="610"/>
      <c r="H5015" s="612"/>
      <c r="I5015" s="598"/>
      <c r="J5015" s="598"/>
      <c r="M5015" s="598"/>
      <c r="N5015" s="598"/>
      <c r="V5015" s="598"/>
      <c r="W5015" s="598"/>
    </row>
    <row r="5016" spans="6:23" x14ac:dyDescent="0.2">
      <c r="F5016" s="610"/>
      <c r="H5016" s="612"/>
      <c r="I5016" s="598"/>
      <c r="J5016" s="598"/>
      <c r="M5016" s="598"/>
      <c r="N5016" s="598"/>
      <c r="V5016" s="598"/>
      <c r="W5016" s="598"/>
    </row>
    <row r="5017" spans="6:23" x14ac:dyDescent="0.2">
      <c r="F5017" s="610"/>
      <c r="H5017" s="612"/>
      <c r="I5017" s="598"/>
      <c r="J5017" s="598"/>
      <c r="M5017" s="598"/>
      <c r="N5017" s="598"/>
      <c r="V5017" s="598"/>
      <c r="W5017" s="598"/>
    </row>
    <row r="5018" spans="6:23" x14ac:dyDescent="0.2">
      <c r="F5018" s="610"/>
      <c r="H5018" s="612"/>
      <c r="I5018" s="598"/>
      <c r="J5018" s="598"/>
      <c r="M5018" s="598"/>
      <c r="N5018" s="598"/>
      <c r="V5018" s="598"/>
      <c r="W5018" s="598"/>
    </row>
    <row r="5019" spans="6:23" x14ac:dyDescent="0.2">
      <c r="F5019" s="610"/>
      <c r="H5019" s="612"/>
      <c r="I5019" s="598"/>
      <c r="J5019" s="598"/>
      <c r="M5019" s="598"/>
      <c r="N5019" s="598"/>
      <c r="V5019" s="598"/>
      <c r="W5019" s="598"/>
    </row>
    <row r="5020" spans="6:23" x14ac:dyDescent="0.2">
      <c r="F5020" s="610"/>
      <c r="H5020" s="612"/>
      <c r="I5020" s="598"/>
      <c r="J5020" s="598"/>
      <c r="M5020" s="598"/>
      <c r="N5020" s="598"/>
      <c r="V5020" s="598"/>
      <c r="W5020" s="598"/>
    </row>
    <row r="5021" spans="6:23" x14ac:dyDescent="0.2">
      <c r="F5021" s="610"/>
      <c r="H5021" s="612"/>
      <c r="I5021" s="598"/>
      <c r="J5021" s="598"/>
      <c r="M5021" s="598"/>
      <c r="N5021" s="598"/>
      <c r="V5021" s="598"/>
      <c r="W5021" s="598"/>
    </row>
    <row r="5022" spans="6:23" x14ac:dyDescent="0.2">
      <c r="F5022" s="610"/>
      <c r="H5022" s="612"/>
      <c r="I5022" s="598"/>
      <c r="J5022" s="598"/>
      <c r="M5022" s="598"/>
      <c r="N5022" s="598"/>
      <c r="V5022" s="598"/>
      <c r="W5022" s="598"/>
    </row>
    <row r="5023" spans="6:23" x14ac:dyDescent="0.2">
      <c r="F5023" s="610"/>
      <c r="H5023" s="612"/>
      <c r="I5023" s="598"/>
      <c r="J5023" s="598"/>
      <c r="M5023" s="598"/>
      <c r="N5023" s="598"/>
      <c r="V5023" s="598"/>
      <c r="W5023" s="598"/>
    </row>
    <row r="5024" spans="6:23" x14ac:dyDescent="0.2">
      <c r="F5024" s="610"/>
      <c r="H5024" s="612"/>
      <c r="I5024" s="598"/>
      <c r="J5024" s="598"/>
      <c r="M5024" s="598"/>
      <c r="N5024" s="598"/>
      <c r="V5024" s="598"/>
      <c r="W5024" s="598"/>
    </row>
    <row r="5025" spans="6:23" x14ac:dyDescent="0.2">
      <c r="F5025" s="610"/>
      <c r="H5025" s="612"/>
      <c r="I5025" s="598"/>
      <c r="J5025" s="598"/>
      <c r="M5025" s="598"/>
      <c r="N5025" s="598"/>
      <c r="V5025" s="598"/>
      <c r="W5025" s="598"/>
    </row>
    <row r="5026" spans="6:23" x14ac:dyDescent="0.2">
      <c r="F5026" s="610"/>
      <c r="H5026" s="612"/>
      <c r="I5026" s="598"/>
      <c r="J5026" s="598"/>
      <c r="M5026" s="598"/>
      <c r="N5026" s="598"/>
      <c r="V5026" s="598"/>
      <c r="W5026" s="598"/>
    </row>
    <row r="5027" spans="6:23" x14ac:dyDescent="0.2">
      <c r="F5027" s="610"/>
      <c r="H5027" s="612"/>
      <c r="I5027" s="598"/>
      <c r="J5027" s="598"/>
      <c r="M5027" s="598"/>
      <c r="N5027" s="598"/>
      <c r="V5027" s="598"/>
      <c r="W5027" s="598"/>
    </row>
    <row r="5028" spans="6:23" x14ac:dyDescent="0.2">
      <c r="F5028" s="610"/>
      <c r="H5028" s="612"/>
      <c r="I5028" s="598"/>
      <c r="J5028" s="598"/>
      <c r="M5028" s="598"/>
      <c r="N5028" s="598"/>
      <c r="V5028" s="598"/>
      <c r="W5028" s="598"/>
    </row>
    <row r="5029" spans="6:23" x14ac:dyDescent="0.2">
      <c r="F5029" s="610"/>
      <c r="H5029" s="612"/>
      <c r="I5029" s="598"/>
      <c r="J5029" s="598"/>
      <c r="M5029" s="598"/>
      <c r="N5029" s="598"/>
      <c r="V5029" s="598"/>
      <c r="W5029" s="598"/>
    </row>
    <row r="5030" spans="6:23" x14ac:dyDescent="0.2">
      <c r="F5030" s="610"/>
      <c r="H5030" s="612"/>
      <c r="I5030" s="598"/>
      <c r="J5030" s="598"/>
      <c r="M5030" s="598"/>
      <c r="N5030" s="598"/>
      <c r="V5030" s="598"/>
      <c r="W5030" s="598"/>
    </row>
    <row r="5031" spans="6:23" x14ac:dyDescent="0.2">
      <c r="F5031" s="610"/>
      <c r="H5031" s="612"/>
      <c r="I5031" s="598"/>
      <c r="J5031" s="598"/>
      <c r="M5031" s="598"/>
      <c r="N5031" s="598"/>
      <c r="V5031" s="598"/>
      <c r="W5031" s="598"/>
    </row>
    <row r="5032" spans="6:23" x14ac:dyDescent="0.2">
      <c r="F5032" s="610"/>
      <c r="H5032" s="612"/>
      <c r="I5032" s="598"/>
      <c r="J5032" s="598"/>
      <c r="M5032" s="598"/>
      <c r="N5032" s="598"/>
      <c r="V5032" s="598"/>
      <c r="W5032" s="598"/>
    </row>
    <row r="5033" spans="6:23" x14ac:dyDescent="0.2">
      <c r="F5033" s="610"/>
      <c r="H5033" s="612"/>
      <c r="I5033" s="598"/>
      <c r="J5033" s="598"/>
      <c r="M5033" s="598"/>
      <c r="N5033" s="598"/>
      <c r="V5033" s="598"/>
      <c r="W5033" s="598"/>
    </row>
    <row r="5034" spans="6:23" x14ac:dyDescent="0.2">
      <c r="F5034" s="610"/>
      <c r="H5034" s="612"/>
      <c r="I5034" s="598"/>
      <c r="J5034" s="598"/>
      <c r="M5034" s="598"/>
      <c r="N5034" s="598"/>
      <c r="V5034" s="598"/>
      <c r="W5034" s="598"/>
    </row>
    <row r="5035" spans="6:23" x14ac:dyDescent="0.2">
      <c r="F5035" s="610"/>
      <c r="H5035" s="612"/>
      <c r="I5035" s="598"/>
      <c r="J5035" s="598"/>
      <c r="M5035" s="598"/>
      <c r="N5035" s="598"/>
      <c r="V5035" s="598"/>
      <c r="W5035" s="598"/>
    </row>
    <row r="5036" spans="6:23" x14ac:dyDescent="0.2">
      <c r="F5036" s="610"/>
      <c r="H5036" s="612"/>
      <c r="I5036" s="598"/>
      <c r="J5036" s="598"/>
      <c r="M5036" s="598"/>
      <c r="N5036" s="598"/>
      <c r="V5036" s="598"/>
      <c r="W5036" s="598"/>
    </row>
    <row r="5037" spans="6:23" x14ac:dyDescent="0.2">
      <c r="F5037" s="610"/>
      <c r="H5037" s="612"/>
      <c r="I5037" s="598"/>
      <c r="J5037" s="598"/>
      <c r="M5037" s="598"/>
      <c r="N5037" s="598"/>
      <c r="V5037" s="598"/>
      <c r="W5037" s="598"/>
    </row>
    <row r="5038" spans="6:23" x14ac:dyDescent="0.2">
      <c r="F5038" s="610"/>
      <c r="H5038" s="612"/>
      <c r="I5038" s="598"/>
      <c r="J5038" s="598"/>
      <c r="M5038" s="598"/>
      <c r="N5038" s="598"/>
      <c r="V5038" s="598"/>
      <c r="W5038" s="598"/>
    </row>
    <row r="5039" spans="6:23" x14ac:dyDescent="0.2">
      <c r="F5039" s="610"/>
      <c r="H5039" s="612"/>
      <c r="I5039" s="598"/>
      <c r="J5039" s="598"/>
      <c r="M5039" s="598"/>
      <c r="N5039" s="598"/>
      <c r="V5039" s="598"/>
      <c r="W5039" s="598"/>
    </row>
    <row r="5040" spans="6:23" x14ac:dyDescent="0.2">
      <c r="F5040" s="610"/>
      <c r="H5040" s="612"/>
      <c r="I5040" s="598"/>
      <c r="J5040" s="598"/>
      <c r="M5040" s="598"/>
      <c r="N5040" s="598"/>
      <c r="V5040" s="598"/>
      <c r="W5040" s="598"/>
    </row>
    <row r="5041" spans="6:23" x14ac:dyDescent="0.2">
      <c r="F5041" s="610"/>
      <c r="H5041" s="612"/>
      <c r="I5041" s="598"/>
      <c r="J5041" s="598"/>
      <c r="M5041" s="598"/>
      <c r="N5041" s="598"/>
      <c r="V5041" s="598"/>
      <c r="W5041" s="598"/>
    </row>
    <row r="5042" spans="6:23" x14ac:dyDescent="0.2">
      <c r="F5042" s="610"/>
      <c r="H5042" s="612"/>
      <c r="I5042" s="598"/>
      <c r="J5042" s="598"/>
      <c r="M5042" s="598"/>
      <c r="N5042" s="598"/>
      <c r="V5042" s="598"/>
      <c r="W5042" s="598"/>
    </row>
    <row r="5043" spans="6:23" x14ac:dyDescent="0.2">
      <c r="F5043" s="610"/>
      <c r="H5043" s="612"/>
      <c r="I5043" s="598"/>
      <c r="J5043" s="598"/>
      <c r="M5043" s="598"/>
      <c r="N5043" s="598"/>
      <c r="V5043" s="598"/>
      <c r="W5043" s="598"/>
    </row>
    <row r="5044" spans="6:23" x14ac:dyDescent="0.2">
      <c r="F5044" s="610"/>
      <c r="H5044" s="612"/>
      <c r="I5044" s="598"/>
      <c r="J5044" s="598"/>
      <c r="M5044" s="598"/>
      <c r="N5044" s="598"/>
      <c r="V5044" s="598"/>
      <c r="W5044" s="598"/>
    </row>
    <row r="5045" spans="6:23" x14ac:dyDescent="0.2">
      <c r="F5045" s="610"/>
      <c r="H5045" s="612"/>
      <c r="I5045" s="598"/>
      <c r="J5045" s="598"/>
      <c r="M5045" s="598"/>
      <c r="N5045" s="598"/>
      <c r="V5045" s="598"/>
      <c r="W5045" s="598"/>
    </row>
    <row r="5046" spans="6:23" x14ac:dyDescent="0.2">
      <c r="F5046" s="610"/>
      <c r="H5046" s="612"/>
      <c r="I5046" s="598"/>
      <c r="J5046" s="598"/>
      <c r="M5046" s="598"/>
      <c r="N5046" s="598"/>
      <c r="V5046" s="598"/>
      <c r="W5046" s="598"/>
    </row>
    <row r="5047" spans="6:23" x14ac:dyDescent="0.2">
      <c r="F5047" s="610"/>
      <c r="H5047" s="612"/>
      <c r="I5047" s="598"/>
      <c r="J5047" s="598"/>
      <c r="M5047" s="598"/>
      <c r="N5047" s="598"/>
      <c r="V5047" s="598"/>
      <c r="W5047" s="598"/>
    </row>
    <row r="5048" spans="6:23" x14ac:dyDescent="0.2">
      <c r="F5048" s="610"/>
      <c r="H5048" s="612"/>
      <c r="I5048" s="598"/>
      <c r="J5048" s="598"/>
      <c r="M5048" s="598"/>
      <c r="N5048" s="598"/>
      <c r="V5048" s="598"/>
      <c r="W5048" s="598"/>
    </row>
    <row r="5049" spans="6:23" x14ac:dyDescent="0.2">
      <c r="F5049" s="610"/>
      <c r="H5049" s="612"/>
      <c r="I5049" s="598"/>
      <c r="J5049" s="598"/>
      <c r="M5049" s="598"/>
      <c r="N5049" s="598"/>
      <c r="V5049" s="598"/>
      <c r="W5049" s="598"/>
    </row>
    <row r="5050" spans="6:23" x14ac:dyDescent="0.2">
      <c r="F5050" s="610"/>
      <c r="H5050" s="612"/>
      <c r="I5050" s="598"/>
      <c r="J5050" s="598"/>
      <c r="M5050" s="598"/>
      <c r="N5050" s="598"/>
      <c r="V5050" s="598"/>
      <c r="W5050" s="598"/>
    </row>
    <row r="5051" spans="6:23" x14ac:dyDescent="0.2">
      <c r="F5051" s="610"/>
      <c r="H5051" s="612"/>
      <c r="I5051" s="598"/>
      <c r="J5051" s="598"/>
      <c r="M5051" s="598"/>
      <c r="N5051" s="598"/>
      <c r="V5051" s="598"/>
      <c r="W5051" s="598"/>
    </row>
    <row r="5052" spans="6:23" x14ac:dyDescent="0.2">
      <c r="F5052" s="610"/>
      <c r="H5052" s="612"/>
      <c r="I5052" s="598"/>
      <c r="J5052" s="598"/>
      <c r="M5052" s="598"/>
      <c r="N5052" s="598"/>
      <c r="V5052" s="598"/>
      <c r="W5052" s="598"/>
    </row>
    <row r="5053" spans="6:23" x14ac:dyDescent="0.2">
      <c r="F5053" s="610"/>
      <c r="H5053" s="612"/>
      <c r="I5053" s="598"/>
      <c r="J5053" s="598"/>
      <c r="M5053" s="598"/>
      <c r="N5053" s="598"/>
      <c r="V5053" s="598"/>
      <c r="W5053" s="598"/>
    </row>
    <row r="5054" spans="6:23" x14ac:dyDescent="0.2">
      <c r="F5054" s="610"/>
      <c r="H5054" s="612"/>
      <c r="I5054" s="598"/>
      <c r="J5054" s="598"/>
      <c r="M5054" s="598"/>
      <c r="N5054" s="598"/>
      <c r="V5054" s="598"/>
      <c r="W5054" s="598"/>
    </row>
    <row r="5055" spans="6:23" x14ac:dyDescent="0.2">
      <c r="F5055" s="610"/>
      <c r="H5055" s="612"/>
      <c r="I5055" s="598"/>
      <c r="J5055" s="598"/>
      <c r="M5055" s="598"/>
      <c r="N5055" s="598"/>
      <c r="V5055" s="598"/>
      <c r="W5055" s="598"/>
    </row>
    <row r="5056" spans="6:23" x14ac:dyDescent="0.2">
      <c r="F5056" s="610"/>
      <c r="H5056" s="612"/>
      <c r="I5056" s="598"/>
      <c r="J5056" s="598"/>
      <c r="M5056" s="598"/>
      <c r="N5056" s="598"/>
      <c r="V5056" s="598"/>
      <c r="W5056" s="598"/>
    </row>
    <row r="5057" spans="6:23" x14ac:dyDescent="0.2">
      <c r="F5057" s="610"/>
      <c r="H5057" s="612"/>
      <c r="I5057" s="598"/>
      <c r="J5057" s="598"/>
      <c r="M5057" s="598"/>
      <c r="N5057" s="598"/>
      <c r="V5057" s="598"/>
      <c r="W5057" s="598"/>
    </row>
    <row r="5058" spans="6:23" x14ac:dyDescent="0.2">
      <c r="F5058" s="610"/>
      <c r="H5058" s="612"/>
      <c r="I5058" s="598"/>
      <c r="J5058" s="598"/>
      <c r="M5058" s="598"/>
      <c r="N5058" s="598"/>
      <c r="V5058" s="598"/>
      <c r="W5058" s="598"/>
    </row>
    <row r="5059" spans="6:23" x14ac:dyDescent="0.2">
      <c r="F5059" s="610"/>
      <c r="H5059" s="612"/>
      <c r="I5059" s="598"/>
      <c r="J5059" s="598"/>
      <c r="M5059" s="598"/>
      <c r="N5059" s="598"/>
      <c r="V5059" s="598"/>
      <c r="W5059" s="598"/>
    </row>
    <row r="5060" spans="6:23" x14ac:dyDescent="0.2">
      <c r="F5060" s="610"/>
      <c r="H5060" s="612"/>
      <c r="I5060" s="598"/>
      <c r="J5060" s="598"/>
      <c r="M5060" s="598"/>
      <c r="N5060" s="598"/>
      <c r="V5060" s="598"/>
      <c r="W5060" s="598"/>
    </row>
    <row r="5061" spans="6:23" x14ac:dyDescent="0.2">
      <c r="F5061" s="610"/>
      <c r="H5061" s="612"/>
      <c r="I5061" s="598"/>
      <c r="J5061" s="598"/>
      <c r="M5061" s="598"/>
      <c r="N5061" s="598"/>
      <c r="V5061" s="598"/>
      <c r="W5061" s="598"/>
    </row>
    <row r="5062" spans="6:23" x14ac:dyDescent="0.2">
      <c r="F5062" s="610"/>
      <c r="H5062" s="612"/>
      <c r="I5062" s="598"/>
      <c r="J5062" s="598"/>
      <c r="M5062" s="598"/>
      <c r="N5062" s="598"/>
      <c r="V5062" s="598"/>
      <c r="W5062" s="598"/>
    </row>
    <row r="5063" spans="6:23" x14ac:dyDescent="0.2">
      <c r="F5063" s="610"/>
      <c r="H5063" s="612"/>
      <c r="I5063" s="598"/>
      <c r="J5063" s="598"/>
      <c r="M5063" s="598"/>
      <c r="N5063" s="598"/>
      <c r="V5063" s="598"/>
      <c r="W5063" s="598"/>
    </row>
    <row r="5064" spans="6:23" x14ac:dyDescent="0.2">
      <c r="F5064" s="610"/>
      <c r="H5064" s="612"/>
      <c r="I5064" s="598"/>
      <c r="J5064" s="598"/>
      <c r="M5064" s="598"/>
      <c r="N5064" s="598"/>
      <c r="V5064" s="598"/>
      <c r="W5064" s="598"/>
    </row>
    <row r="5065" spans="6:23" x14ac:dyDescent="0.2">
      <c r="F5065" s="610"/>
      <c r="H5065" s="612"/>
      <c r="I5065" s="598"/>
      <c r="J5065" s="598"/>
      <c r="M5065" s="598"/>
      <c r="N5065" s="598"/>
      <c r="V5065" s="598"/>
      <c r="W5065" s="598"/>
    </row>
    <row r="5066" spans="6:23" x14ac:dyDescent="0.2">
      <c r="F5066" s="610"/>
      <c r="H5066" s="612"/>
      <c r="I5066" s="598"/>
      <c r="J5066" s="598"/>
      <c r="M5066" s="598"/>
      <c r="N5066" s="598"/>
      <c r="V5066" s="598"/>
      <c r="W5066" s="598"/>
    </row>
    <row r="5067" spans="6:23" x14ac:dyDescent="0.2">
      <c r="F5067" s="610"/>
      <c r="H5067" s="612"/>
      <c r="I5067" s="598"/>
      <c r="J5067" s="598"/>
      <c r="M5067" s="598"/>
      <c r="N5067" s="598"/>
      <c r="V5067" s="598"/>
      <c r="W5067" s="598"/>
    </row>
    <row r="5068" spans="6:23" x14ac:dyDescent="0.2">
      <c r="F5068" s="610"/>
      <c r="H5068" s="612"/>
      <c r="I5068" s="598"/>
      <c r="J5068" s="598"/>
      <c r="M5068" s="598"/>
      <c r="N5068" s="598"/>
      <c r="V5068" s="598"/>
      <c r="W5068" s="598"/>
    </row>
    <row r="5069" spans="6:23" x14ac:dyDescent="0.2">
      <c r="F5069" s="610"/>
      <c r="H5069" s="612"/>
      <c r="I5069" s="598"/>
      <c r="J5069" s="598"/>
      <c r="M5069" s="598"/>
      <c r="N5069" s="598"/>
      <c r="V5069" s="598"/>
      <c r="W5069" s="598"/>
    </row>
    <row r="5070" spans="6:23" x14ac:dyDescent="0.2">
      <c r="F5070" s="610"/>
      <c r="H5070" s="612"/>
      <c r="I5070" s="598"/>
      <c r="J5070" s="598"/>
      <c r="M5070" s="598"/>
      <c r="N5070" s="598"/>
      <c r="V5070" s="598"/>
      <c r="W5070" s="598"/>
    </row>
    <row r="5071" spans="6:23" x14ac:dyDescent="0.2">
      <c r="F5071" s="610"/>
      <c r="H5071" s="612"/>
      <c r="I5071" s="598"/>
      <c r="J5071" s="598"/>
      <c r="M5071" s="598"/>
      <c r="N5071" s="598"/>
      <c r="V5071" s="598"/>
      <c r="W5071" s="598"/>
    </row>
    <row r="5072" spans="6:23" x14ac:dyDescent="0.2">
      <c r="F5072" s="610"/>
      <c r="H5072" s="612"/>
      <c r="I5072" s="598"/>
      <c r="J5072" s="598"/>
      <c r="M5072" s="598"/>
      <c r="N5072" s="598"/>
      <c r="V5072" s="598"/>
      <c r="W5072" s="598"/>
    </row>
    <row r="5073" spans="6:23" x14ac:dyDescent="0.2">
      <c r="F5073" s="610"/>
      <c r="H5073" s="612"/>
      <c r="I5073" s="598"/>
      <c r="J5073" s="598"/>
      <c r="M5073" s="598"/>
      <c r="N5073" s="598"/>
      <c r="V5073" s="598"/>
      <c r="W5073" s="598"/>
    </row>
    <row r="5074" spans="6:23" x14ac:dyDescent="0.2">
      <c r="F5074" s="610"/>
      <c r="H5074" s="612"/>
      <c r="I5074" s="598"/>
      <c r="J5074" s="598"/>
      <c r="M5074" s="598"/>
      <c r="N5074" s="598"/>
      <c r="V5074" s="598"/>
      <c r="W5074" s="598"/>
    </row>
    <row r="5075" spans="6:23" x14ac:dyDescent="0.2">
      <c r="F5075" s="610"/>
      <c r="H5075" s="612"/>
      <c r="I5075" s="598"/>
      <c r="J5075" s="598"/>
      <c r="M5075" s="598"/>
      <c r="N5075" s="598"/>
      <c r="V5075" s="598"/>
      <c r="W5075" s="598"/>
    </row>
    <row r="5076" spans="6:23" x14ac:dyDescent="0.2">
      <c r="F5076" s="610"/>
      <c r="H5076" s="612"/>
      <c r="I5076" s="598"/>
      <c r="J5076" s="598"/>
      <c r="M5076" s="598"/>
      <c r="N5076" s="598"/>
      <c r="V5076" s="598"/>
      <c r="W5076" s="598"/>
    </row>
    <row r="5077" spans="6:23" x14ac:dyDescent="0.2">
      <c r="F5077" s="610"/>
      <c r="H5077" s="612"/>
      <c r="I5077" s="598"/>
      <c r="J5077" s="598"/>
      <c r="M5077" s="598"/>
      <c r="N5077" s="598"/>
      <c r="V5077" s="598"/>
      <c r="W5077" s="598"/>
    </row>
    <row r="5078" spans="6:23" x14ac:dyDescent="0.2">
      <c r="F5078" s="610"/>
      <c r="H5078" s="612"/>
      <c r="I5078" s="598"/>
      <c r="J5078" s="598"/>
      <c r="M5078" s="598"/>
      <c r="N5078" s="598"/>
      <c r="V5078" s="598"/>
      <c r="W5078" s="598"/>
    </row>
    <row r="5079" spans="6:23" x14ac:dyDescent="0.2">
      <c r="F5079" s="610"/>
      <c r="H5079" s="612"/>
      <c r="I5079" s="598"/>
      <c r="J5079" s="598"/>
      <c r="M5079" s="598"/>
      <c r="N5079" s="598"/>
      <c r="V5079" s="598"/>
      <c r="W5079" s="598"/>
    </row>
    <row r="5080" spans="6:23" x14ac:dyDescent="0.2">
      <c r="F5080" s="610"/>
      <c r="H5080" s="612"/>
      <c r="I5080" s="598"/>
      <c r="J5080" s="598"/>
      <c r="M5080" s="598"/>
      <c r="N5080" s="598"/>
      <c r="V5080" s="598"/>
      <c r="W5080" s="598"/>
    </row>
    <row r="5081" spans="6:23" x14ac:dyDescent="0.2">
      <c r="F5081" s="610"/>
      <c r="H5081" s="612"/>
      <c r="I5081" s="598"/>
      <c r="J5081" s="598"/>
      <c r="M5081" s="598"/>
      <c r="N5081" s="598"/>
      <c r="V5081" s="598"/>
      <c r="W5081" s="598"/>
    </row>
    <row r="5082" spans="6:23" x14ac:dyDescent="0.2">
      <c r="F5082" s="610"/>
      <c r="H5082" s="612"/>
      <c r="I5082" s="598"/>
      <c r="J5082" s="598"/>
      <c r="M5082" s="598"/>
      <c r="N5082" s="598"/>
      <c r="V5082" s="598"/>
      <c r="W5082" s="598"/>
    </row>
    <row r="5083" spans="6:23" x14ac:dyDescent="0.2">
      <c r="F5083" s="610"/>
      <c r="H5083" s="612"/>
      <c r="I5083" s="598"/>
      <c r="J5083" s="598"/>
      <c r="M5083" s="598"/>
      <c r="N5083" s="598"/>
      <c r="V5083" s="598"/>
      <c r="W5083" s="598"/>
    </row>
    <row r="5084" spans="6:23" x14ac:dyDescent="0.2">
      <c r="F5084" s="610"/>
      <c r="H5084" s="612"/>
      <c r="I5084" s="598"/>
      <c r="J5084" s="598"/>
      <c r="M5084" s="598"/>
      <c r="N5084" s="598"/>
      <c r="V5084" s="598"/>
      <c r="W5084" s="598"/>
    </row>
    <row r="5085" spans="6:23" x14ac:dyDescent="0.2">
      <c r="F5085" s="610"/>
      <c r="H5085" s="612"/>
      <c r="I5085" s="598"/>
      <c r="J5085" s="598"/>
      <c r="M5085" s="598"/>
      <c r="N5085" s="598"/>
      <c r="V5085" s="598"/>
      <c r="W5085" s="598"/>
    </row>
    <row r="5086" spans="6:23" x14ac:dyDescent="0.2">
      <c r="F5086" s="610"/>
      <c r="H5086" s="612"/>
      <c r="I5086" s="598"/>
      <c r="J5086" s="598"/>
      <c r="M5086" s="598"/>
      <c r="N5086" s="598"/>
      <c r="V5086" s="598"/>
      <c r="W5086" s="598"/>
    </row>
    <row r="5087" spans="6:23" x14ac:dyDescent="0.2">
      <c r="F5087" s="610"/>
      <c r="H5087" s="612"/>
      <c r="I5087" s="598"/>
      <c r="J5087" s="598"/>
      <c r="M5087" s="598"/>
      <c r="N5087" s="598"/>
      <c r="V5087" s="598"/>
      <c r="W5087" s="598"/>
    </row>
    <row r="5088" spans="6:23" x14ac:dyDescent="0.2">
      <c r="F5088" s="610"/>
      <c r="H5088" s="612"/>
      <c r="I5088" s="598"/>
      <c r="J5088" s="598"/>
      <c r="M5088" s="598"/>
      <c r="N5088" s="598"/>
      <c r="V5088" s="598"/>
      <c r="W5088" s="598"/>
    </row>
    <row r="5089" spans="6:23" x14ac:dyDescent="0.2">
      <c r="F5089" s="610"/>
      <c r="H5089" s="612"/>
      <c r="I5089" s="598"/>
      <c r="J5089" s="598"/>
      <c r="M5089" s="598"/>
      <c r="N5089" s="598"/>
      <c r="V5089" s="598"/>
      <c r="W5089" s="598"/>
    </row>
    <row r="5090" spans="6:23" x14ac:dyDescent="0.2">
      <c r="F5090" s="610"/>
      <c r="H5090" s="612"/>
      <c r="I5090" s="598"/>
      <c r="J5090" s="598"/>
      <c r="M5090" s="598"/>
      <c r="N5090" s="598"/>
      <c r="V5090" s="598"/>
      <c r="W5090" s="598"/>
    </row>
    <row r="5091" spans="6:23" x14ac:dyDescent="0.2">
      <c r="F5091" s="610"/>
      <c r="H5091" s="612"/>
      <c r="I5091" s="598"/>
      <c r="J5091" s="598"/>
      <c r="M5091" s="598"/>
      <c r="N5091" s="598"/>
      <c r="V5091" s="598"/>
      <c r="W5091" s="598"/>
    </row>
    <row r="5092" spans="6:23" x14ac:dyDescent="0.2">
      <c r="F5092" s="610"/>
      <c r="H5092" s="612"/>
      <c r="I5092" s="598"/>
      <c r="J5092" s="598"/>
      <c r="M5092" s="598"/>
      <c r="N5092" s="598"/>
      <c r="V5092" s="598"/>
      <c r="W5092" s="598"/>
    </row>
    <row r="5093" spans="6:23" x14ac:dyDescent="0.2">
      <c r="F5093" s="610"/>
      <c r="H5093" s="612"/>
      <c r="I5093" s="598"/>
      <c r="J5093" s="598"/>
      <c r="M5093" s="598"/>
      <c r="N5093" s="598"/>
      <c r="V5093" s="598"/>
      <c r="W5093" s="598"/>
    </row>
    <row r="5094" spans="6:23" x14ac:dyDescent="0.2">
      <c r="F5094" s="610"/>
      <c r="H5094" s="612"/>
      <c r="I5094" s="598"/>
      <c r="J5094" s="598"/>
      <c r="M5094" s="598"/>
      <c r="N5094" s="598"/>
      <c r="V5094" s="598"/>
      <c r="W5094" s="598"/>
    </row>
    <row r="5095" spans="6:23" x14ac:dyDescent="0.2">
      <c r="F5095" s="610"/>
      <c r="H5095" s="612"/>
      <c r="I5095" s="598"/>
      <c r="J5095" s="598"/>
      <c r="M5095" s="598"/>
      <c r="N5095" s="598"/>
      <c r="V5095" s="598"/>
      <c r="W5095" s="598"/>
    </row>
    <row r="5096" spans="6:23" x14ac:dyDescent="0.2">
      <c r="F5096" s="610"/>
      <c r="H5096" s="612"/>
      <c r="I5096" s="598"/>
      <c r="J5096" s="598"/>
      <c r="M5096" s="598"/>
      <c r="N5096" s="598"/>
      <c r="V5096" s="598"/>
      <c r="W5096" s="598"/>
    </row>
    <row r="5097" spans="6:23" x14ac:dyDescent="0.2">
      <c r="F5097" s="610"/>
      <c r="H5097" s="612"/>
      <c r="I5097" s="598"/>
      <c r="J5097" s="598"/>
      <c r="M5097" s="598"/>
      <c r="N5097" s="598"/>
      <c r="V5097" s="598"/>
      <c r="W5097" s="598"/>
    </row>
    <row r="5098" spans="6:23" x14ac:dyDescent="0.2">
      <c r="F5098" s="610"/>
      <c r="H5098" s="612"/>
      <c r="I5098" s="598"/>
      <c r="J5098" s="598"/>
      <c r="M5098" s="598"/>
      <c r="N5098" s="598"/>
      <c r="V5098" s="598"/>
      <c r="W5098" s="598"/>
    </row>
    <row r="5099" spans="6:23" x14ac:dyDescent="0.2">
      <c r="F5099" s="610"/>
      <c r="H5099" s="612"/>
      <c r="I5099" s="598"/>
      <c r="J5099" s="598"/>
      <c r="M5099" s="598"/>
      <c r="N5099" s="598"/>
      <c r="V5099" s="598"/>
      <c r="W5099" s="598"/>
    </row>
    <row r="5100" spans="6:23" x14ac:dyDescent="0.2">
      <c r="F5100" s="610"/>
      <c r="H5100" s="612"/>
      <c r="I5100" s="598"/>
      <c r="J5100" s="598"/>
      <c r="M5100" s="598"/>
      <c r="N5100" s="598"/>
      <c r="V5100" s="598"/>
      <c r="W5100" s="598"/>
    </row>
    <row r="5101" spans="6:23" x14ac:dyDescent="0.2">
      <c r="F5101" s="610"/>
      <c r="H5101" s="612"/>
      <c r="I5101" s="598"/>
      <c r="J5101" s="598"/>
      <c r="M5101" s="598"/>
      <c r="N5101" s="598"/>
      <c r="V5101" s="598"/>
      <c r="W5101" s="598"/>
    </row>
    <row r="5102" spans="6:23" x14ac:dyDescent="0.2">
      <c r="F5102" s="610"/>
      <c r="H5102" s="612"/>
      <c r="I5102" s="598"/>
      <c r="J5102" s="598"/>
      <c r="M5102" s="598"/>
      <c r="N5102" s="598"/>
      <c r="V5102" s="598"/>
      <c r="W5102" s="598"/>
    </row>
    <row r="5103" spans="6:23" x14ac:dyDescent="0.2">
      <c r="F5103" s="610"/>
      <c r="H5103" s="612"/>
      <c r="I5103" s="598"/>
      <c r="J5103" s="598"/>
      <c r="M5103" s="598"/>
      <c r="N5103" s="598"/>
      <c r="V5103" s="598"/>
      <c r="W5103" s="598"/>
    </row>
    <row r="5104" spans="6:23" x14ac:dyDescent="0.2">
      <c r="F5104" s="610"/>
      <c r="H5104" s="612"/>
      <c r="I5104" s="598"/>
      <c r="J5104" s="598"/>
      <c r="M5104" s="598"/>
      <c r="N5104" s="598"/>
      <c r="V5104" s="598"/>
      <c r="W5104" s="598"/>
    </row>
    <row r="5105" spans="6:23" x14ac:dyDescent="0.2">
      <c r="F5105" s="610"/>
      <c r="H5105" s="612"/>
      <c r="I5105" s="598"/>
      <c r="J5105" s="598"/>
      <c r="M5105" s="598"/>
      <c r="N5105" s="598"/>
      <c r="V5105" s="598"/>
      <c r="W5105" s="598"/>
    </row>
    <row r="5106" spans="6:23" x14ac:dyDescent="0.2">
      <c r="F5106" s="610"/>
      <c r="H5106" s="612"/>
      <c r="I5106" s="598"/>
      <c r="J5106" s="598"/>
      <c r="M5106" s="598"/>
      <c r="N5106" s="598"/>
      <c r="V5106" s="598"/>
      <c r="W5106" s="598"/>
    </row>
    <row r="5107" spans="6:23" x14ac:dyDescent="0.2">
      <c r="F5107" s="610"/>
      <c r="H5107" s="612"/>
      <c r="I5107" s="598"/>
      <c r="J5107" s="598"/>
      <c r="M5107" s="598"/>
      <c r="N5107" s="598"/>
      <c r="V5107" s="598"/>
      <c r="W5107" s="598"/>
    </row>
    <row r="5108" spans="6:23" x14ac:dyDescent="0.2">
      <c r="F5108" s="610"/>
      <c r="H5108" s="612"/>
      <c r="I5108" s="598"/>
      <c r="J5108" s="598"/>
      <c r="M5108" s="598"/>
      <c r="N5108" s="598"/>
      <c r="V5108" s="598"/>
      <c r="W5108" s="598"/>
    </row>
    <row r="5109" spans="6:23" x14ac:dyDescent="0.2">
      <c r="F5109" s="610"/>
      <c r="H5109" s="612"/>
      <c r="I5109" s="598"/>
      <c r="J5109" s="598"/>
      <c r="M5109" s="598"/>
      <c r="N5109" s="598"/>
      <c r="V5109" s="598"/>
      <c r="W5109" s="598"/>
    </row>
    <row r="5110" spans="6:23" x14ac:dyDescent="0.2">
      <c r="F5110" s="610"/>
      <c r="H5110" s="612"/>
      <c r="I5110" s="598"/>
      <c r="J5110" s="598"/>
      <c r="M5110" s="598"/>
      <c r="N5110" s="598"/>
      <c r="V5110" s="598"/>
      <c r="W5110" s="598"/>
    </row>
    <row r="5111" spans="6:23" x14ac:dyDescent="0.2">
      <c r="F5111" s="610"/>
      <c r="H5111" s="612"/>
      <c r="I5111" s="598"/>
      <c r="J5111" s="598"/>
      <c r="M5111" s="598"/>
      <c r="N5111" s="598"/>
      <c r="V5111" s="598"/>
      <c r="W5111" s="598"/>
    </row>
    <row r="5112" spans="6:23" x14ac:dyDescent="0.2">
      <c r="F5112" s="610"/>
      <c r="H5112" s="612"/>
      <c r="I5112" s="598"/>
      <c r="J5112" s="598"/>
      <c r="M5112" s="598"/>
      <c r="N5112" s="598"/>
      <c r="V5112" s="598"/>
      <c r="W5112" s="598"/>
    </row>
    <row r="5113" spans="6:23" x14ac:dyDescent="0.2">
      <c r="F5113" s="610"/>
      <c r="H5113" s="612"/>
      <c r="I5113" s="598"/>
      <c r="J5113" s="598"/>
      <c r="M5113" s="598"/>
      <c r="N5113" s="598"/>
      <c r="V5113" s="598"/>
      <c r="W5113" s="598"/>
    </row>
    <row r="5114" spans="6:23" x14ac:dyDescent="0.2">
      <c r="F5114" s="610"/>
      <c r="H5114" s="612"/>
      <c r="I5114" s="598"/>
      <c r="J5114" s="598"/>
      <c r="M5114" s="598"/>
      <c r="N5114" s="598"/>
      <c r="V5114" s="598"/>
      <c r="W5114" s="598"/>
    </row>
    <row r="5115" spans="6:23" x14ac:dyDescent="0.2">
      <c r="F5115" s="610"/>
      <c r="H5115" s="612"/>
      <c r="I5115" s="598"/>
      <c r="J5115" s="598"/>
      <c r="M5115" s="598"/>
      <c r="N5115" s="598"/>
      <c r="V5115" s="598"/>
      <c r="W5115" s="598"/>
    </row>
    <row r="5116" spans="6:23" x14ac:dyDescent="0.2">
      <c r="F5116" s="610"/>
      <c r="H5116" s="612"/>
      <c r="I5116" s="598"/>
      <c r="J5116" s="598"/>
      <c r="M5116" s="598"/>
      <c r="N5116" s="598"/>
      <c r="V5116" s="598"/>
      <c r="W5116" s="598"/>
    </row>
    <row r="5117" spans="6:23" x14ac:dyDescent="0.2">
      <c r="F5117" s="610"/>
      <c r="H5117" s="612"/>
      <c r="I5117" s="598"/>
      <c r="J5117" s="598"/>
      <c r="M5117" s="598"/>
      <c r="N5117" s="598"/>
      <c r="V5117" s="598"/>
      <c r="W5117" s="598"/>
    </row>
    <row r="5118" spans="6:23" x14ac:dyDescent="0.2">
      <c r="F5118" s="610"/>
      <c r="H5118" s="612"/>
      <c r="I5118" s="598"/>
      <c r="J5118" s="598"/>
      <c r="M5118" s="598"/>
      <c r="N5118" s="598"/>
      <c r="V5118" s="598"/>
      <c r="W5118" s="598"/>
    </row>
    <row r="5119" spans="6:23" x14ac:dyDescent="0.2">
      <c r="F5119" s="610"/>
      <c r="H5119" s="612"/>
      <c r="I5119" s="598"/>
      <c r="J5119" s="598"/>
      <c r="M5119" s="598"/>
      <c r="N5119" s="598"/>
      <c r="V5119" s="598"/>
      <c r="W5119" s="598"/>
    </row>
    <row r="5120" spans="6:23" x14ac:dyDescent="0.2">
      <c r="F5120" s="610"/>
      <c r="H5120" s="612"/>
      <c r="I5120" s="598"/>
      <c r="J5120" s="598"/>
      <c r="M5120" s="598"/>
      <c r="N5120" s="598"/>
      <c r="V5120" s="598"/>
      <c r="W5120" s="598"/>
    </row>
    <row r="5121" spans="6:23" x14ac:dyDescent="0.2">
      <c r="F5121" s="610"/>
      <c r="H5121" s="612"/>
      <c r="I5121" s="598"/>
      <c r="J5121" s="598"/>
      <c r="M5121" s="598"/>
      <c r="N5121" s="598"/>
      <c r="V5121" s="598"/>
      <c r="W5121" s="598"/>
    </row>
    <row r="5122" spans="6:23" x14ac:dyDescent="0.2">
      <c r="F5122" s="610"/>
      <c r="H5122" s="612"/>
      <c r="I5122" s="598"/>
      <c r="J5122" s="598"/>
      <c r="M5122" s="598"/>
      <c r="N5122" s="598"/>
      <c r="V5122" s="598"/>
      <c r="W5122" s="598"/>
    </row>
    <row r="5123" spans="6:23" x14ac:dyDescent="0.2">
      <c r="F5123" s="610"/>
      <c r="H5123" s="612"/>
      <c r="I5123" s="598"/>
      <c r="J5123" s="598"/>
      <c r="M5123" s="598"/>
      <c r="N5123" s="598"/>
      <c r="V5123" s="598"/>
      <c r="W5123" s="598"/>
    </row>
    <row r="5124" spans="6:23" x14ac:dyDescent="0.2">
      <c r="F5124" s="610"/>
      <c r="H5124" s="612"/>
      <c r="I5124" s="598"/>
      <c r="J5124" s="598"/>
      <c r="M5124" s="598"/>
      <c r="N5124" s="598"/>
      <c r="V5124" s="598"/>
      <c r="W5124" s="598"/>
    </row>
    <row r="5125" spans="6:23" x14ac:dyDescent="0.2">
      <c r="F5125" s="610"/>
      <c r="H5125" s="612"/>
      <c r="I5125" s="598"/>
      <c r="J5125" s="598"/>
      <c r="M5125" s="598"/>
      <c r="N5125" s="598"/>
      <c r="V5125" s="598"/>
      <c r="W5125" s="598"/>
    </row>
    <row r="5126" spans="6:23" x14ac:dyDescent="0.2">
      <c r="F5126" s="610"/>
      <c r="H5126" s="612"/>
      <c r="I5126" s="598"/>
      <c r="J5126" s="598"/>
      <c r="M5126" s="598"/>
      <c r="N5126" s="598"/>
      <c r="V5126" s="598"/>
      <c r="W5126" s="598"/>
    </row>
    <row r="5127" spans="6:23" x14ac:dyDescent="0.2">
      <c r="F5127" s="610"/>
      <c r="H5127" s="612"/>
      <c r="I5127" s="598"/>
      <c r="J5127" s="598"/>
      <c r="M5127" s="598"/>
      <c r="N5127" s="598"/>
      <c r="V5127" s="598"/>
      <c r="W5127" s="598"/>
    </row>
    <row r="5128" spans="6:23" x14ac:dyDescent="0.2">
      <c r="F5128" s="610"/>
      <c r="H5128" s="612"/>
      <c r="I5128" s="598"/>
      <c r="J5128" s="598"/>
      <c r="M5128" s="598"/>
      <c r="N5128" s="598"/>
      <c r="V5128" s="598"/>
      <c r="W5128" s="598"/>
    </row>
    <row r="5129" spans="6:23" x14ac:dyDescent="0.2">
      <c r="F5129" s="610"/>
      <c r="H5129" s="612"/>
      <c r="I5129" s="598"/>
      <c r="J5129" s="598"/>
      <c r="M5129" s="598"/>
      <c r="N5129" s="598"/>
      <c r="V5129" s="598"/>
      <c r="W5129" s="598"/>
    </row>
    <row r="5130" spans="6:23" x14ac:dyDescent="0.2">
      <c r="F5130" s="610"/>
      <c r="H5130" s="612"/>
      <c r="I5130" s="598"/>
      <c r="J5130" s="598"/>
      <c r="M5130" s="598"/>
      <c r="N5130" s="598"/>
      <c r="V5130" s="598"/>
      <c r="W5130" s="598"/>
    </row>
    <row r="5131" spans="6:23" x14ac:dyDescent="0.2">
      <c r="F5131" s="610"/>
      <c r="H5131" s="612"/>
      <c r="I5131" s="598"/>
      <c r="J5131" s="598"/>
      <c r="M5131" s="598"/>
      <c r="N5131" s="598"/>
      <c r="V5131" s="598"/>
      <c r="W5131" s="598"/>
    </row>
    <row r="5132" spans="6:23" x14ac:dyDescent="0.2">
      <c r="F5132" s="610"/>
      <c r="H5132" s="612"/>
      <c r="I5132" s="598"/>
      <c r="J5132" s="598"/>
      <c r="M5132" s="598"/>
      <c r="N5132" s="598"/>
      <c r="V5132" s="598"/>
      <c r="W5132" s="598"/>
    </row>
    <row r="5133" spans="6:23" x14ac:dyDescent="0.2">
      <c r="F5133" s="610"/>
      <c r="H5133" s="612"/>
      <c r="I5133" s="598"/>
      <c r="J5133" s="598"/>
      <c r="M5133" s="598"/>
      <c r="N5133" s="598"/>
      <c r="V5133" s="598"/>
      <c r="W5133" s="598"/>
    </row>
    <row r="5134" spans="6:23" x14ac:dyDescent="0.2">
      <c r="F5134" s="610"/>
      <c r="H5134" s="612"/>
      <c r="I5134" s="598"/>
      <c r="J5134" s="598"/>
      <c r="M5134" s="598"/>
      <c r="N5134" s="598"/>
      <c r="V5134" s="598"/>
      <c r="W5134" s="598"/>
    </row>
    <row r="5135" spans="6:23" x14ac:dyDescent="0.2">
      <c r="F5135" s="610"/>
      <c r="H5135" s="612"/>
      <c r="I5135" s="598"/>
      <c r="J5135" s="598"/>
      <c r="M5135" s="598"/>
      <c r="N5135" s="598"/>
      <c r="V5135" s="598"/>
      <c r="W5135" s="598"/>
    </row>
    <row r="5136" spans="6:23" x14ac:dyDescent="0.2">
      <c r="F5136" s="610"/>
      <c r="H5136" s="612"/>
      <c r="I5136" s="598"/>
      <c r="J5136" s="598"/>
      <c r="M5136" s="598"/>
      <c r="N5136" s="598"/>
      <c r="V5136" s="598"/>
      <c r="W5136" s="598"/>
    </row>
    <row r="5137" spans="6:23" x14ac:dyDescent="0.2">
      <c r="F5137" s="610"/>
      <c r="H5137" s="612"/>
      <c r="I5137" s="598"/>
      <c r="J5137" s="598"/>
      <c r="M5137" s="598"/>
      <c r="N5137" s="598"/>
      <c r="V5137" s="598"/>
      <c r="W5137" s="598"/>
    </row>
    <row r="5138" spans="6:23" x14ac:dyDescent="0.2">
      <c r="F5138" s="610"/>
      <c r="H5138" s="612"/>
      <c r="I5138" s="598"/>
      <c r="J5138" s="598"/>
      <c r="M5138" s="598"/>
      <c r="N5138" s="598"/>
      <c r="V5138" s="598"/>
      <c r="W5138" s="598"/>
    </row>
    <row r="5139" spans="6:23" x14ac:dyDescent="0.2">
      <c r="F5139" s="610"/>
      <c r="H5139" s="612"/>
      <c r="I5139" s="598"/>
      <c r="J5139" s="598"/>
      <c r="M5139" s="598"/>
      <c r="N5139" s="598"/>
      <c r="V5139" s="598"/>
      <c r="W5139" s="598"/>
    </row>
    <row r="5140" spans="6:23" x14ac:dyDescent="0.2">
      <c r="F5140" s="610"/>
      <c r="H5140" s="612"/>
      <c r="I5140" s="598"/>
      <c r="J5140" s="598"/>
      <c r="M5140" s="598"/>
      <c r="N5140" s="598"/>
      <c r="V5140" s="598"/>
      <c r="W5140" s="598"/>
    </row>
    <row r="5141" spans="6:23" x14ac:dyDescent="0.2">
      <c r="F5141" s="610"/>
      <c r="H5141" s="612"/>
      <c r="I5141" s="598"/>
      <c r="J5141" s="598"/>
      <c r="M5141" s="598"/>
      <c r="N5141" s="598"/>
      <c r="V5141" s="598"/>
      <c r="W5141" s="598"/>
    </row>
    <row r="5142" spans="6:23" x14ac:dyDescent="0.2">
      <c r="F5142" s="610"/>
      <c r="H5142" s="612"/>
      <c r="I5142" s="598"/>
      <c r="J5142" s="598"/>
      <c r="M5142" s="598"/>
      <c r="N5142" s="598"/>
      <c r="V5142" s="598"/>
      <c r="W5142" s="598"/>
    </row>
    <row r="5143" spans="6:23" x14ac:dyDescent="0.2">
      <c r="F5143" s="610"/>
      <c r="H5143" s="612"/>
      <c r="I5143" s="598"/>
      <c r="J5143" s="598"/>
      <c r="M5143" s="598"/>
      <c r="N5143" s="598"/>
      <c r="V5143" s="598"/>
      <c r="W5143" s="598"/>
    </row>
    <row r="5144" spans="6:23" x14ac:dyDescent="0.2">
      <c r="F5144" s="610"/>
      <c r="H5144" s="612"/>
      <c r="I5144" s="598"/>
      <c r="J5144" s="598"/>
      <c r="M5144" s="598"/>
      <c r="N5144" s="598"/>
      <c r="V5144" s="598"/>
      <c r="W5144" s="598"/>
    </row>
    <row r="5145" spans="6:23" x14ac:dyDescent="0.2">
      <c r="F5145" s="610"/>
      <c r="H5145" s="612"/>
      <c r="I5145" s="598"/>
      <c r="J5145" s="598"/>
      <c r="M5145" s="598"/>
      <c r="N5145" s="598"/>
      <c r="V5145" s="598"/>
      <c r="W5145" s="598"/>
    </row>
    <row r="5146" spans="6:23" x14ac:dyDescent="0.2">
      <c r="F5146" s="610"/>
      <c r="H5146" s="612"/>
      <c r="I5146" s="598"/>
      <c r="J5146" s="598"/>
      <c r="M5146" s="598"/>
      <c r="N5146" s="598"/>
      <c r="V5146" s="598"/>
      <c r="W5146" s="598"/>
    </row>
    <row r="5147" spans="6:23" x14ac:dyDescent="0.2">
      <c r="F5147" s="610"/>
      <c r="H5147" s="612"/>
      <c r="I5147" s="598"/>
      <c r="J5147" s="598"/>
      <c r="M5147" s="598"/>
      <c r="N5147" s="598"/>
      <c r="V5147" s="598"/>
      <c r="W5147" s="598"/>
    </row>
    <row r="5148" spans="6:23" x14ac:dyDescent="0.2">
      <c r="F5148" s="610"/>
      <c r="H5148" s="612"/>
      <c r="I5148" s="598"/>
      <c r="J5148" s="598"/>
      <c r="M5148" s="598"/>
      <c r="N5148" s="598"/>
      <c r="V5148" s="598"/>
      <c r="W5148" s="598"/>
    </row>
    <row r="5149" spans="6:23" x14ac:dyDescent="0.2">
      <c r="F5149" s="610"/>
      <c r="H5149" s="612"/>
      <c r="I5149" s="598"/>
      <c r="J5149" s="598"/>
      <c r="M5149" s="598"/>
      <c r="N5149" s="598"/>
      <c r="V5149" s="598"/>
      <c r="W5149" s="598"/>
    </row>
    <row r="5150" spans="6:23" x14ac:dyDescent="0.2">
      <c r="F5150" s="610"/>
      <c r="H5150" s="612"/>
      <c r="I5150" s="598"/>
      <c r="J5150" s="598"/>
      <c r="M5150" s="598"/>
      <c r="N5150" s="598"/>
      <c r="V5150" s="598"/>
      <c r="W5150" s="598"/>
    </row>
    <row r="5151" spans="6:23" x14ac:dyDescent="0.2">
      <c r="F5151" s="610"/>
      <c r="H5151" s="612"/>
      <c r="I5151" s="598"/>
      <c r="J5151" s="598"/>
      <c r="M5151" s="598"/>
      <c r="N5151" s="598"/>
      <c r="V5151" s="598"/>
      <c r="W5151" s="598"/>
    </row>
    <row r="5152" spans="6:23" x14ac:dyDescent="0.2">
      <c r="F5152" s="610"/>
      <c r="H5152" s="612"/>
      <c r="I5152" s="598"/>
      <c r="J5152" s="598"/>
      <c r="M5152" s="598"/>
      <c r="N5152" s="598"/>
      <c r="V5152" s="598"/>
      <c r="W5152" s="598"/>
    </row>
    <row r="5153" spans="6:23" x14ac:dyDescent="0.2">
      <c r="F5153" s="610"/>
      <c r="H5153" s="612"/>
      <c r="I5153" s="598"/>
      <c r="J5153" s="598"/>
      <c r="M5153" s="598"/>
      <c r="N5153" s="598"/>
      <c r="V5153" s="598"/>
      <c r="W5153" s="598"/>
    </row>
    <row r="5154" spans="6:23" x14ac:dyDescent="0.2">
      <c r="F5154" s="610"/>
      <c r="H5154" s="612"/>
      <c r="I5154" s="598"/>
      <c r="J5154" s="598"/>
      <c r="M5154" s="598"/>
      <c r="N5154" s="598"/>
      <c r="V5154" s="598"/>
      <c r="W5154" s="598"/>
    </row>
    <row r="5155" spans="6:23" x14ac:dyDescent="0.2">
      <c r="F5155" s="610"/>
      <c r="H5155" s="612"/>
      <c r="I5155" s="598"/>
      <c r="J5155" s="598"/>
      <c r="M5155" s="598"/>
      <c r="N5155" s="598"/>
      <c r="V5155" s="598"/>
      <c r="W5155" s="598"/>
    </row>
    <row r="5156" spans="6:23" x14ac:dyDescent="0.2">
      <c r="F5156" s="610"/>
      <c r="H5156" s="612"/>
      <c r="I5156" s="598"/>
      <c r="J5156" s="598"/>
      <c r="M5156" s="598"/>
      <c r="N5156" s="598"/>
      <c r="V5156" s="598"/>
      <c r="W5156" s="598"/>
    </row>
    <row r="5157" spans="6:23" x14ac:dyDescent="0.2">
      <c r="F5157" s="610"/>
      <c r="H5157" s="612"/>
      <c r="I5157" s="598"/>
      <c r="J5157" s="598"/>
      <c r="M5157" s="598"/>
      <c r="N5157" s="598"/>
      <c r="V5157" s="598"/>
      <c r="W5157" s="598"/>
    </row>
    <row r="5158" spans="6:23" x14ac:dyDescent="0.2">
      <c r="F5158" s="610"/>
      <c r="H5158" s="612"/>
      <c r="I5158" s="598"/>
      <c r="J5158" s="598"/>
      <c r="M5158" s="598"/>
      <c r="N5158" s="598"/>
      <c r="V5158" s="598"/>
      <c r="W5158" s="598"/>
    </row>
    <row r="5159" spans="6:23" x14ac:dyDescent="0.2">
      <c r="F5159" s="610"/>
      <c r="H5159" s="612"/>
      <c r="I5159" s="598"/>
      <c r="J5159" s="598"/>
      <c r="M5159" s="598"/>
      <c r="N5159" s="598"/>
      <c r="V5159" s="598"/>
      <c r="W5159" s="598"/>
    </row>
    <row r="5160" spans="6:23" x14ac:dyDescent="0.2">
      <c r="F5160" s="610"/>
      <c r="H5160" s="612"/>
      <c r="I5160" s="598"/>
      <c r="J5160" s="598"/>
      <c r="M5160" s="598"/>
      <c r="N5160" s="598"/>
      <c r="V5160" s="598"/>
      <c r="W5160" s="598"/>
    </row>
    <row r="5161" spans="6:23" x14ac:dyDescent="0.2">
      <c r="F5161" s="610"/>
      <c r="H5161" s="612"/>
      <c r="I5161" s="598"/>
      <c r="J5161" s="598"/>
      <c r="M5161" s="598"/>
      <c r="N5161" s="598"/>
      <c r="V5161" s="598"/>
      <c r="W5161" s="598"/>
    </row>
    <row r="5162" spans="6:23" x14ac:dyDescent="0.2">
      <c r="F5162" s="610"/>
      <c r="H5162" s="612"/>
      <c r="I5162" s="598"/>
      <c r="J5162" s="598"/>
      <c r="M5162" s="598"/>
      <c r="N5162" s="598"/>
      <c r="V5162" s="598"/>
      <c r="W5162" s="598"/>
    </row>
    <row r="5163" spans="6:23" x14ac:dyDescent="0.2">
      <c r="F5163" s="610"/>
      <c r="H5163" s="612"/>
      <c r="I5163" s="598"/>
      <c r="J5163" s="598"/>
      <c r="M5163" s="598"/>
      <c r="N5163" s="598"/>
      <c r="V5163" s="598"/>
      <c r="W5163" s="598"/>
    </row>
    <row r="5164" spans="6:23" x14ac:dyDescent="0.2">
      <c r="F5164" s="610"/>
      <c r="H5164" s="612"/>
      <c r="I5164" s="598"/>
      <c r="J5164" s="598"/>
      <c r="M5164" s="598"/>
      <c r="N5164" s="598"/>
      <c r="V5164" s="598"/>
      <c r="W5164" s="598"/>
    </row>
    <row r="5165" spans="6:23" x14ac:dyDescent="0.2">
      <c r="F5165" s="610"/>
      <c r="H5165" s="612"/>
      <c r="I5165" s="598"/>
      <c r="J5165" s="598"/>
      <c r="M5165" s="598"/>
      <c r="N5165" s="598"/>
      <c r="V5165" s="598"/>
      <c r="W5165" s="598"/>
    </row>
    <row r="5166" spans="6:23" x14ac:dyDescent="0.2">
      <c r="F5166" s="610"/>
      <c r="H5166" s="612"/>
      <c r="I5166" s="598"/>
      <c r="J5166" s="598"/>
      <c r="M5166" s="598"/>
      <c r="N5166" s="598"/>
      <c r="V5166" s="598"/>
      <c r="W5166" s="598"/>
    </row>
    <row r="5167" spans="6:23" x14ac:dyDescent="0.2">
      <c r="F5167" s="610"/>
      <c r="H5167" s="612"/>
      <c r="I5167" s="598"/>
      <c r="J5167" s="598"/>
      <c r="M5167" s="598"/>
      <c r="N5167" s="598"/>
      <c r="V5167" s="598"/>
      <c r="W5167" s="598"/>
    </row>
    <row r="5168" spans="6:23" x14ac:dyDescent="0.2">
      <c r="F5168" s="610"/>
      <c r="H5168" s="612"/>
      <c r="I5168" s="598"/>
      <c r="J5168" s="598"/>
      <c r="M5168" s="598"/>
      <c r="N5168" s="598"/>
      <c r="V5168" s="598"/>
      <c r="W5168" s="598"/>
    </row>
    <row r="5169" spans="6:23" x14ac:dyDescent="0.2">
      <c r="F5169" s="610"/>
      <c r="H5169" s="612"/>
      <c r="I5169" s="598"/>
      <c r="J5169" s="598"/>
      <c r="M5169" s="598"/>
      <c r="N5169" s="598"/>
      <c r="V5169" s="598"/>
      <c r="W5169" s="598"/>
    </row>
    <row r="5170" spans="6:23" x14ac:dyDescent="0.2">
      <c r="F5170" s="610"/>
      <c r="H5170" s="612"/>
      <c r="I5170" s="598"/>
      <c r="J5170" s="598"/>
      <c r="M5170" s="598"/>
      <c r="N5170" s="598"/>
      <c r="V5170" s="598"/>
      <c r="W5170" s="598"/>
    </row>
    <row r="5171" spans="6:23" x14ac:dyDescent="0.2">
      <c r="F5171" s="610"/>
      <c r="H5171" s="612"/>
      <c r="I5171" s="598"/>
      <c r="J5171" s="598"/>
      <c r="M5171" s="598"/>
      <c r="N5171" s="598"/>
      <c r="V5171" s="598"/>
      <c r="W5171" s="598"/>
    </row>
    <row r="5172" spans="6:23" x14ac:dyDescent="0.2">
      <c r="F5172" s="610"/>
      <c r="H5172" s="612"/>
      <c r="I5172" s="598"/>
      <c r="J5172" s="598"/>
      <c r="M5172" s="598"/>
      <c r="N5172" s="598"/>
      <c r="V5172" s="598"/>
      <c r="W5172" s="598"/>
    </row>
    <row r="5173" spans="6:23" x14ac:dyDescent="0.2">
      <c r="F5173" s="610"/>
      <c r="H5173" s="612"/>
      <c r="I5173" s="598"/>
      <c r="J5173" s="598"/>
      <c r="M5173" s="598"/>
      <c r="N5173" s="598"/>
      <c r="V5173" s="598"/>
      <c r="W5173" s="598"/>
    </row>
    <row r="5174" spans="6:23" x14ac:dyDescent="0.2">
      <c r="F5174" s="610"/>
      <c r="H5174" s="612"/>
      <c r="I5174" s="598"/>
      <c r="J5174" s="598"/>
      <c r="M5174" s="598"/>
      <c r="N5174" s="598"/>
      <c r="V5174" s="598"/>
      <c r="W5174" s="598"/>
    </row>
    <row r="5175" spans="6:23" x14ac:dyDescent="0.2">
      <c r="F5175" s="610"/>
      <c r="H5175" s="612"/>
      <c r="I5175" s="598"/>
      <c r="J5175" s="598"/>
      <c r="M5175" s="598"/>
      <c r="N5175" s="598"/>
      <c r="V5175" s="598"/>
      <c r="W5175" s="598"/>
    </row>
    <row r="5176" spans="6:23" x14ac:dyDescent="0.2">
      <c r="F5176" s="610"/>
      <c r="H5176" s="612"/>
      <c r="I5176" s="598"/>
      <c r="J5176" s="598"/>
      <c r="M5176" s="598"/>
      <c r="N5176" s="598"/>
      <c r="V5176" s="598"/>
      <c r="W5176" s="598"/>
    </row>
    <row r="5177" spans="6:23" x14ac:dyDescent="0.2">
      <c r="F5177" s="610"/>
      <c r="H5177" s="612"/>
      <c r="I5177" s="598"/>
      <c r="J5177" s="598"/>
      <c r="M5177" s="598"/>
      <c r="N5177" s="598"/>
      <c r="V5177" s="598"/>
      <c r="W5177" s="598"/>
    </row>
    <row r="5178" spans="6:23" x14ac:dyDescent="0.2">
      <c r="F5178" s="610"/>
      <c r="H5178" s="612"/>
      <c r="I5178" s="598"/>
      <c r="J5178" s="598"/>
      <c r="M5178" s="598"/>
      <c r="N5178" s="598"/>
      <c r="V5178" s="598"/>
      <c r="W5178" s="598"/>
    </row>
    <row r="5179" spans="6:23" x14ac:dyDescent="0.2">
      <c r="F5179" s="610"/>
      <c r="H5179" s="612"/>
      <c r="I5179" s="598"/>
      <c r="J5179" s="598"/>
      <c r="M5179" s="598"/>
      <c r="N5179" s="598"/>
      <c r="V5179" s="598"/>
      <c r="W5179" s="598"/>
    </row>
    <row r="5180" spans="6:23" x14ac:dyDescent="0.2">
      <c r="F5180" s="610"/>
      <c r="H5180" s="612"/>
      <c r="I5180" s="598"/>
      <c r="J5180" s="598"/>
      <c r="M5180" s="598"/>
      <c r="N5180" s="598"/>
      <c r="V5180" s="598"/>
      <c r="W5180" s="598"/>
    </row>
    <row r="5181" spans="6:23" x14ac:dyDescent="0.2">
      <c r="F5181" s="610"/>
      <c r="H5181" s="612"/>
      <c r="I5181" s="598"/>
      <c r="J5181" s="598"/>
      <c r="M5181" s="598"/>
      <c r="N5181" s="598"/>
      <c r="V5181" s="598"/>
      <c r="W5181" s="598"/>
    </row>
    <row r="5182" spans="6:23" x14ac:dyDescent="0.2">
      <c r="F5182" s="610"/>
      <c r="H5182" s="612"/>
      <c r="I5182" s="598"/>
      <c r="J5182" s="598"/>
      <c r="M5182" s="598"/>
      <c r="N5182" s="598"/>
      <c r="V5182" s="598"/>
      <c r="W5182" s="598"/>
    </row>
    <row r="5183" spans="6:23" x14ac:dyDescent="0.2">
      <c r="F5183" s="610"/>
      <c r="H5183" s="612"/>
      <c r="I5183" s="598"/>
      <c r="J5183" s="598"/>
      <c r="M5183" s="598"/>
      <c r="N5183" s="598"/>
      <c r="V5183" s="598"/>
      <c r="W5183" s="598"/>
    </row>
    <row r="5184" spans="6:23" x14ac:dyDescent="0.2">
      <c r="F5184" s="610"/>
      <c r="H5184" s="612"/>
      <c r="I5184" s="598"/>
      <c r="J5184" s="598"/>
      <c r="M5184" s="598"/>
      <c r="N5184" s="598"/>
      <c r="V5184" s="598"/>
      <c r="W5184" s="598"/>
    </row>
    <row r="5185" spans="6:23" x14ac:dyDescent="0.2">
      <c r="F5185" s="610"/>
      <c r="H5185" s="612"/>
      <c r="I5185" s="598"/>
      <c r="J5185" s="598"/>
      <c r="M5185" s="598"/>
      <c r="N5185" s="598"/>
      <c r="V5185" s="598"/>
      <c r="W5185" s="598"/>
    </row>
    <row r="5186" spans="6:23" x14ac:dyDescent="0.2">
      <c r="F5186" s="610"/>
      <c r="H5186" s="612"/>
      <c r="I5186" s="598"/>
      <c r="J5186" s="598"/>
      <c r="M5186" s="598"/>
      <c r="N5186" s="598"/>
      <c r="V5186" s="598"/>
      <c r="W5186" s="598"/>
    </row>
    <row r="5187" spans="6:23" x14ac:dyDescent="0.2">
      <c r="F5187" s="610"/>
      <c r="H5187" s="612"/>
      <c r="I5187" s="598"/>
      <c r="J5187" s="598"/>
      <c r="M5187" s="598"/>
      <c r="N5187" s="598"/>
      <c r="V5187" s="598"/>
      <c r="W5187" s="598"/>
    </row>
    <row r="5188" spans="6:23" x14ac:dyDescent="0.2">
      <c r="F5188" s="610"/>
      <c r="H5188" s="612"/>
      <c r="I5188" s="598"/>
      <c r="J5188" s="598"/>
      <c r="M5188" s="598"/>
      <c r="N5188" s="598"/>
      <c r="V5188" s="598"/>
      <c r="W5188" s="598"/>
    </row>
    <row r="5189" spans="6:23" x14ac:dyDescent="0.2">
      <c r="F5189" s="610"/>
      <c r="H5189" s="612"/>
      <c r="I5189" s="598"/>
      <c r="J5189" s="598"/>
      <c r="M5189" s="598"/>
      <c r="N5189" s="598"/>
      <c r="V5189" s="598"/>
      <c r="W5189" s="598"/>
    </row>
    <row r="5190" spans="6:23" x14ac:dyDescent="0.2">
      <c r="F5190" s="610"/>
      <c r="H5190" s="612"/>
      <c r="I5190" s="598"/>
      <c r="J5190" s="598"/>
      <c r="M5190" s="598"/>
      <c r="N5190" s="598"/>
      <c r="V5190" s="598"/>
      <c r="W5190" s="598"/>
    </row>
    <row r="5191" spans="6:23" x14ac:dyDescent="0.2">
      <c r="F5191" s="610"/>
      <c r="H5191" s="612"/>
      <c r="I5191" s="598"/>
      <c r="J5191" s="598"/>
      <c r="M5191" s="598"/>
      <c r="N5191" s="598"/>
      <c r="V5191" s="598"/>
      <c r="W5191" s="598"/>
    </row>
    <row r="5192" spans="6:23" x14ac:dyDescent="0.2">
      <c r="F5192" s="610"/>
      <c r="H5192" s="612"/>
      <c r="I5192" s="598"/>
      <c r="J5192" s="598"/>
      <c r="M5192" s="598"/>
      <c r="N5192" s="598"/>
      <c r="V5192" s="598"/>
      <c r="W5192" s="598"/>
    </row>
    <row r="5193" spans="6:23" x14ac:dyDescent="0.2">
      <c r="F5193" s="610"/>
      <c r="H5193" s="612"/>
      <c r="I5193" s="598"/>
      <c r="J5193" s="598"/>
      <c r="M5193" s="598"/>
      <c r="N5193" s="598"/>
      <c r="V5193" s="598"/>
      <c r="W5193" s="598"/>
    </row>
    <row r="5194" spans="6:23" x14ac:dyDescent="0.2">
      <c r="F5194" s="610"/>
      <c r="H5194" s="612"/>
      <c r="I5194" s="598"/>
      <c r="J5194" s="598"/>
      <c r="M5194" s="598"/>
      <c r="N5194" s="598"/>
      <c r="V5194" s="598"/>
      <c r="W5194" s="598"/>
    </row>
    <row r="5195" spans="6:23" x14ac:dyDescent="0.2">
      <c r="F5195" s="610"/>
      <c r="H5195" s="612"/>
      <c r="I5195" s="598"/>
      <c r="J5195" s="598"/>
      <c r="M5195" s="598"/>
      <c r="N5195" s="598"/>
      <c r="V5195" s="598"/>
      <c r="W5195" s="598"/>
    </row>
    <row r="5196" spans="6:23" x14ac:dyDescent="0.2">
      <c r="F5196" s="610"/>
      <c r="H5196" s="612"/>
      <c r="I5196" s="598"/>
      <c r="J5196" s="598"/>
      <c r="M5196" s="598"/>
      <c r="N5196" s="598"/>
      <c r="V5196" s="598"/>
      <c r="W5196" s="598"/>
    </row>
    <row r="5197" spans="6:23" x14ac:dyDescent="0.2">
      <c r="F5197" s="610"/>
      <c r="H5197" s="612"/>
      <c r="I5197" s="598"/>
      <c r="J5197" s="598"/>
      <c r="M5197" s="598"/>
      <c r="N5197" s="598"/>
      <c r="V5197" s="598"/>
      <c r="W5197" s="598"/>
    </row>
    <row r="5198" spans="6:23" x14ac:dyDescent="0.2">
      <c r="F5198" s="610"/>
      <c r="H5198" s="612"/>
      <c r="I5198" s="598"/>
      <c r="J5198" s="598"/>
      <c r="M5198" s="598"/>
      <c r="N5198" s="598"/>
      <c r="V5198" s="598"/>
      <c r="W5198" s="598"/>
    </row>
    <row r="5199" spans="6:23" x14ac:dyDescent="0.2">
      <c r="F5199" s="610"/>
      <c r="H5199" s="612"/>
      <c r="I5199" s="598"/>
      <c r="J5199" s="598"/>
      <c r="M5199" s="598"/>
      <c r="N5199" s="598"/>
      <c r="V5199" s="598"/>
      <c r="W5199" s="598"/>
    </row>
    <row r="5200" spans="6:23" x14ac:dyDescent="0.2">
      <c r="F5200" s="610"/>
      <c r="H5200" s="612"/>
      <c r="I5200" s="598"/>
      <c r="J5200" s="598"/>
      <c r="M5200" s="598"/>
      <c r="N5200" s="598"/>
      <c r="V5200" s="598"/>
      <c r="W5200" s="598"/>
    </row>
    <row r="5201" spans="6:23" x14ac:dyDescent="0.2">
      <c r="F5201" s="610"/>
      <c r="H5201" s="612"/>
      <c r="I5201" s="598"/>
      <c r="J5201" s="598"/>
      <c r="M5201" s="598"/>
      <c r="N5201" s="598"/>
      <c r="V5201" s="598"/>
      <c r="W5201" s="598"/>
    </row>
    <row r="5202" spans="6:23" x14ac:dyDescent="0.2">
      <c r="F5202" s="610"/>
      <c r="H5202" s="612"/>
      <c r="I5202" s="598"/>
      <c r="J5202" s="598"/>
      <c r="M5202" s="598"/>
      <c r="N5202" s="598"/>
      <c r="V5202" s="598"/>
      <c r="W5202" s="598"/>
    </row>
    <row r="5203" spans="6:23" x14ac:dyDescent="0.2">
      <c r="F5203" s="610"/>
      <c r="H5203" s="612"/>
      <c r="I5203" s="598"/>
      <c r="J5203" s="598"/>
      <c r="M5203" s="598"/>
      <c r="N5203" s="598"/>
      <c r="V5203" s="598"/>
      <c r="W5203" s="598"/>
    </row>
    <row r="5204" spans="6:23" x14ac:dyDescent="0.2">
      <c r="F5204" s="610"/>
      <c r="H5204" s="612"/>
      <c r="I5204" s="598"/>
      <c r="J5204" s="598"/>
      <c r="M5204" s="598"/>
      <c r="N5204" s="598"/>
      <c r="V5204" s="598"/>
      <c r="W5204" s="598"/>
    </row>
    <row r="5205" spans="6:23" x14ac:dyDescent="0.2">
      <c r="F5205" s="610"/>
      <c r="H5205" s="612"/>
      <c r="I5205" s="598"/>
      <c r="J5205" s="598"/>
      <c r="M5205" s="598"/>
      <c r="N5205" s="598"/>
      <c r="V5205" s="598"/>
      <c r="W5205" s="598"/>
    </row>
    <row r="5206" spans="6:23" x14ac:dyDescent="0.2">
      <c r="F5206" s="610"/>
      <c r="H5206" s="612"/>
      <c r="I5206" s="598"/>
      <c r="J5206" s="598"/>
      <c r="M5206" s="598"/>
      <c r="N5206" s="598"/>
      <c r="V5206" s="598"/>
      <c r="W5206" s="598"/>
    </row>
    <row r="5207" spans="6:23" x14ac:dyDescent="0.2">
      <c r="F5207" s="610"/>
      <c r="H5207" s="612"/>
      <c r="I5207" s="598"/>
      <c r="J5207" s="598"/>
      <c r="M5207" s="598"/>
      <c r="N5207" s="598"/>
      <c r="V5207" s="598"/>
      <c r="W5207" s="598"/>
    </row>
    <row r="5208" spans="6:23" x14ac:dyDescent="0.2">
      <c r="F5208" s="610"/>
      <c r="H5208" s="612"/>
      <c r="I5208" s="598"/>
      <c r="J5208" s="598"/>
      <c r="M5208" s="598"/>
      <c r="N5208" s="598"/>
      <c r="V5208" s="598"/>
      <c r="W5208" s="598"/>
    </row>
    <row r="5209" spans="6:23" x14ac:dyDescent="0.2">
      <c r="F5209" s="610"/>
      <c r="H5209" s="612"/>
      <c r="I5209" s="598"/>
      <c r="J5209" s="598"/>
      <c r="M5209" s="598"/>
      <c r="N5209" s="598"/>
      <c r="V5209" s="598"/>
      <c r="W5209" s="598"/>
    </row>
    <row r="5210" spans="6:23" x14ac:dyDescent="0.2">
      <c r="F5210" s="610"/>
      <c r="H5210" s="612"/>
      <c r="I5210" s="598"/>
      <c r="J5210" s="598"/>
      <c r="M5210" s="598"/>
      <c r="N5210" s="598"/>
      <c r="V5210" s="598"/>
      <c r="W5210" s="598"/>
    </row>
    <row r="5211" spans="6:23" x14ac:dyDescent="0.2">
      <c r="F5211" s="610"/>
      <c r="H5211" s="612"/>
      <c r="I5211" s="598"/>
      <c r="J5211" s="598"/>
      <c r="M5211" s="598"/>
      <c r="N5211" s="598"/>
      <c r="V5211" s="598"/>
      <c r="W5211" s="598"/>
    </row>
    <row r="5212" spans="6:23" x14ac:dyDescent="0.2">
      <c r="F5212" s="610"/>
      <c r="H5212" s="612"/>
      <c r="I5212" s="598"/>
      <c r="J5212" s="598"/>
      <c r="M5212" s="598"/>
      <c r="N5212" s="598"/>
      <c r="V5212" s="598"/>
      <c r="W5212" s="598"/>
    </row>
    <row r="5213" spans="6:23" x14ac:dyDescent="0.2">
      <c r="F5213" s="610"/>
      <c r="H5213" s="612"/>
      <c r="I5213" s="598"/>
      <c r="J5213" s="598"/>
      <c r="M5213" s="598"/>
      <c r="N5213" s="598"/>
      <c r="V5213" s="598"/>
      <c r="W5213" s="598"/>
    </row>
    <row r="5214" spans="6:23" x14ac:dyDescent="0.2">
      <c r="F5214" s="610"/>
      <c r="H5214" s="612"/>
      <c r="I5214" s="598"/>
      <c r="J5214" s="598"/>
      <c r="M5214" s="598"/>
      <c r="N5214" s="598"/>
      <c r="V5214" s="598"/>
      <c r="W5214" s="598"/>
    </row>
    <row r="5215" spans="6:23" x14ac:dyDescent="0.2">
      <c r="F5215" s="610"/>
      <c r="H5215" s="612"/>
      <c r="I5215" s="598"/>
      <c r="J5215" s="598"/>
      <c r="M5215" s="598"/>
      <c r="N5215" s="598"/>
      <c r="V5215" s="598"/>
      <c r="W5215" s="598"/>
    </row>
    <row r="5216" spans="6:23" x14ac:dyDescent="0.2">
      <c r="F5216" s="610"/>
      <c r="H5216" s="612"/>
      <c r="I5216" s="598"/>
      <c r="J5216" s="598"/>
      <c r="M5216" s="598"/>
      <c r="N5216" s="598"/>
      <c r="V5216" s="598"/>
      <c r="W5216" s="598"/>
    </row>
    <row r="5217" spans="6:23" x14ac:dyDescent="0.2">
      <c r="F5217" s="610"/>
      <c r="H5217" s="612"/>
      <c r="I5217" s="598"/>
      <c r="J5217" s="598"/>
      <c r="M5217" s="598"/>
      <c r="N5217" s="598"/>
      <c r="V5217" s="598"/>
      <c r="W5217" s="598"/>
    </row>
    <row r="5218" spans="6:23" x14ac:dyDescent="0.2">
      <c r="F5218" s="610"/>
      <c r="H5218" s="612"/>
      <c r="I5218" s="598"/>
      <c r="J5218" s="598"/>
      <c r="M5218" s="598"/>
      <c r="N5218" s="598"/>
      <c r="V5218" s="598"/>
      <c r="W5218" s="598"/>
    </row>
    <row r="5219" spans="6:23" x14ac:dyDescent="0.2">
      <c r="F5219" s="610"/>
      <c r="H5219" s="612"/>
      <c r="I5219" s="598"/>
      <c r="J5219" s="598"/>
      <c r="M5219" s="598"/>
      <c r="N5219" s="598"/>
      <c r="V5219" s="598"/>
      <c r="W5219" s="598"/>
    </row>
    <row r="5220" spans="6:23" x14ac:dyDescent="0.2">
      <c r="F5220" s="610"/>
      <c r="H5220" s="612"/>
      <c r="I5220" s="598"/>
      <c r="J5220" s="598"/>
      <c r="M5220" s="598"/>
      <c r="N5220" s="598"/>
      <c r="V5220" s="598"/>
      <c r="W5220" s="598"/>
    </row>
    <row r="5221" spans="6:23" x14ac:dyDescent="0.2">
      <c r="F5221" s="610"/>
      <c r="H5221" s="612"/>
      <c r="I5221" s="598"/>
      <c r="J5221" s="598"/>
      <c r="M5221" s="598"/>
      <c r="N5221" s="598"/>
      <c r="V5221" s="598"/>
      <c r="W5221" s="598"/>
    </row>
    <row r="5222" spans="6:23" x14ac:dyDescent="0.2">
      <c r="F5222" s="610"/>
      <c r="H5222" s="612"/>
      <c r="I5222" s="598"/>
      <c r="J5222" s="598"/>
      <c r="M5222" s="598"/>
      <c r="N5222" s="598"/>
      <c r="V5222" s="598"/>
      <c r="W5222" s="598"/>
    </row>
    <row r="5223" spans="6:23" x14ac:dyDescent="0.2">
      <c r="F5223" s="610"/>
      <c r="H5223" s="612"/>
      <c r="I5223" s="598"/>
      <c r="J5223" s="598"/>
      <c r="M5223" s="598"/>
      <c r="N5223" s="598"/>
      <c r="V5223" s="598"/>
      <c r="W5223" s="598"/>
    </row>
    <row r="5224" spans="6:23" x14ac:dyDescent="0.2">
      <c r="F5224" s="610"/>
      <c r="H5224" s="612"/>
      <c r="I5224" s="598"/>
      <c r="J5224" s="598"/>
      <c r="M5224" s="598"/>
      <c r="N5224" s="598"/>
      <c r="V5224" s="598"/>
      <c r="W5224" s="598"/>
    </row>
    <row r="5225" spans="6:23" x14ac:dyDescent="0.2">
      <c r="F5225" s="610"/>
      <c r="H5225" s="612"/>
      <c r="I5225" s="598"/>
      <c r="J5225" s="598"/>
      <c r="M5225" s="598"/>
      <c r="N5225" s="598"/>
      <c r="V5225" s="598"/>
      <c r="W5225" s="598"/>
    </row>
    <row r="5226" spans="6:23" x14ac:dyDescent="0.2">
      <c r="F5226" s="610"/>
      <c r="H5226" s="612"/>
      <c r="I5226" s="598"/>
      <c r="J5226" s="598"/>
      <c r="M5226" s="598"/>
      <c r="N5226" s="598"/>
      <c r="V5226" s="598"/>
      <c r="W5226" s="598"/>
    </row>
    <row r="5227" spans="6:23" x14ac:dyDescent="0.2">
      <c r="F5227" s="610"/>
      <c r="H5227" s="612"/>
      <c r="I5227" s="598"/>
      <c r="J5227" s="598"/>
      <c r="M5227" s="598"/>
      <c r="N5227" s="598"/>
      <c r="V5227" s="598"/>
      <c r="W5227" s="598"/>
    </row>
    <row r="5228" spans="6:23" x14ac:dyDescent="0.2">
      <c r="F5228" s="610"/>
      <c r="H5228" s="612"/>
      <c r="I5228" s="598"/>
      <c r="J5228" s="598"/>
      <c r="M5228" s="598"/>
      <c r="N5228" s="598"/>
      <c r="V5228" s="598"/>
      <c r="W5228" s="598"/>
    </row>
    <row r="5229" spans="6:23" x14ac:dyDescent="0.2">
      <c r="F5229" s="610"/>
      <c r="H5229" s="612"/>
      <c r="I5229" s="598"/>
      <c r="J5229" s="598"/>
      <c r="M5229" s="598"/>
      <c r="N5229" s="598"/>
      <c r="V5229" s="598"/>
      <c r="W5229" s="598"/>
    </row>
    <row r="5230" spans="6:23" x14ac:dyDescent="0.2">
      <c r="F5230" s="610"/>
      <c r="H5230" s="612"/>
      <c r="I5230" s="598"/>
      <c r="J5230" s="598"/>
      <c r="M5230" s="598"/>
      <c r="N5230" s="598"/>
      <c r="V5230" s="598"/>
      <c r="W5230" s="598"/>
    </row>
    <row r="5231" spans="6:23" x14ac:dyDescent="0.2">
      <c r="F5231" s="610"/>
      <c r="H5231" s="612"/>
      <c r="I5231" s="598"/>
      <c r="J5231" s="598"/>
      <c r="M5231" s="598"/>
      <c r="N5231" s="598"/>
      <c r="V5231" s="598"/>
      <c r="W5231" s="598"/>
    </row>
    <row r="5232" spans="6:23" x14ac:dyDescent="0.2">
      <c r="F5232" s="610"/>
      <c r="H5232" s="612"/>
      <c r="I5232" s="598"/>
      <c r="J5232" s="598"/>
      <c r="M5232" s="598"/>
      <c r="N5232" s="598"/>
      <c r="V5232" s="598"/>
      <c r="W5232" s="598"/>
    </row>
    <row r="5233" spans="6:23" x14ac:dyDescent="0.2">
      <c r="F5233" s="610"/>
      <c r="H5233" s="612"/>
      <c r="I5233" s="598"/>
      <c r="J5233" s="598"/>
      <c r="M5233" s="598"/>
      <c r="N5233" s="598"/>
      <c r="V5233" s="598"/>
      <c r="W5233" s="598"/>
    </row>
    <row r="5234" spans="6:23" x14ac:dyDescent="0.2">
      <c r="F5234" s="610"/>
      <c r="H5234" s="612"/>
      <c r="I5234" s="598"/>
      <c r="J5234" s="598"/>
      <c r="M5234" s="598"/>
      <c r="N5234" s="598"/>
      <c r="V5234" s="598"/>
      <c r="W5234" s="598"/>
    </row>
    <row r="5235" spans="6:23" x14ac:dyDescent="0.2">
      <c r="F5235" s="610"/>
      <c r="H5235" s="612"/>
      <c r="I5235" s="598"/>
      <c r="J5235" s="598"/>
      <c r="M5235" s="598"/>
      <c r="N5235" s="598"/>
      <c r="V5235" s="598"/>
      <c r="W5235" s="598"/>
    </row>
    <row r="5236" spans="6:23" x14ac:dyDescent="0.2">
      <c r="F5236" s="610"/>
      <c r="H5236" s="612"/>
      <c r="I5236" s="598"/>
      <c r="J5236" s="598"/>
      <c r="M5236" s="598"/>
      <c r="N5236" s="598"/>
      <c r="V5236" s="598"/>
      <c r="W5236" s="598"/>
    </row>
    <row r="5237" spans="6:23" x14ac:dyDescent="0.2">
      <c r="F5237" s="610"/>
      <c r="H5237" s="612"/>
      <c r="I5237" s="598"/>
      <c r="J5237" s="598"/>
      <c r="M5237" s="598"/>
      <c r="N5237" s="598"/>
      <c r="V5237" s="598"/>
      <c r="W5237" s="598"/>
    </row>
    <row r="5238" spans="6:23" x14ac:dyDescent="0.2">
      <c r="F5238" s="610"/>
      <c r="H5238" s="612"/>
      <c r="I5238" s="598"/>
      <c r="J5238" s="598"/>
      <c r="M5238" s="598"/>
      <c r="N5238" s="598"/>
      <c r="V5238" s="598"/>
      <c r="W5238" s="598"/>
    </row>
    <row r="5239" spans="6:23" x14ac:dyDescent="0.2">
      <c r="F5239" s="610"/>
      <c r="H5239" s="612"/>
      <c r="I5239" s="598"/>
      <c r="J5239" s="598"/>
      <c r="M5239" s="598"/>
      <c r="N5239" s="598"/>
      <c r="V5239" s="598"/>
      <c r="W5239" s="598"/>
    </row>
    <row r="5240" spans="6:23" x14ac:dyDescent="0.2">
      <c r="F5240" s="610"/>
      <c r="H5240" s="612"/>
      <c r="I5240" s="598"/>
      <c r="J5240" s="598"/>
      <c r="M5240" s="598"/>
      <c r="N5240" s="598"/>
      <c r="V5240" s="598"/>
      <c r="W5240" s="598"/>
    </row>
    <row r="5241" spans="6:23" x14ac:dyDescent="0.2">
      <c r="F5241" s="610"/>
      <c r="H5241" s="612"/>
      <c r="I5241" s="598"/>
      <c r="J5241" s="598"/>
      <c r="M5241" s="598"/>
      <c r="N5241" s="598"/>
      <c r="V5241" s="598"/>
      <c r="W5241" s="598"/>
    </row>
    <row r="5242" spans="6:23" x14ac:dyDescent="0.2">
      <c r="F5242" s="610"/>
      <c r="H5242" s="612"/>
      <c r="I5242" s="598"/>
      <c r="J5242" s="598"/>
      <c r="M5242" s="598"/>
      <c r="N5242" s="598"/>
      <c r="V5242" s="598"/>
      <c r="W5242" s="598"/>
    </row>
    <row r="5243" spans="6:23" x14ac:dyDescent="0.2">
      <c r="F5243" s="610"/>
      <c r="H5243" s="612"/>
      <c r="I5243" s="598"/>
      <c r="J5243" s="598"/>
      <c r="M5243" s="598"/>
      <c r="N5243" s="598"/>
      <c r="V5243" s="598"/>
      <c r="W5243" s="598"/>
    </row>
    <row r="5244" spans="6:23" x14ac:dyDescent="0.2">
      <c r="F5244" s="610"/>
      <c r="H5244" s="612"/>
      <c r="I5244" s="598"/>
      <c r="J5244" s="598"/>
      <c r="M5244" s="598"/>
      <c r="N5244" s="598"/>
      <c r="V5244" s="598"/>
      <c r="W5244" s="598"/>
    </row>
    <row r="5245" spans="6:23" x14ac:dyDescent="0.2">
      <c r="F5245" s="610"/>
      <c r="H5245" s="612"/>
      <c r="I5245" s="598"/>
      <c r="J5245" s="598"/>
      <c r="M5245" s="598"/>
      <c r="N5245" s="598"/>
      <c r="V5245" s="598"/>
      <c r="W5245" s="598"/>
    </row>
    <row r="5246" spans="6:23" x14ac:dyDescent="0.2">
      <c r="F5246" s="610"/>
      <c r="H5246" s="612"/>
      <c r="I5246" s="598"/>
      <c r="J5246" s="598"/>
      <c r="M5246" s="598"/>
      <c r="N5246" s="598"/>
      <c r="V5246" s="598"/>
      <c r="W5246" s="598"/>
    </row>
    <row r="5247" spans="6:23" x14ac:dyDescent="0.2">
      <c r="F5247" s="610"/>
      <c r="H5247" s="612"/>
      <c r="I5247" s="598"/>
      <c r="J5247" s="598"/>
      <c r="M5247" s="598"/>
      <c r="N5247" s="598"/>
      <c r="V5247" s="598"/>
      <c r="W5247" s="598"/>
    </row>
    <row r="5248" spans="6:23" x14ac:dyDescent="0.2">
      <c r="F5248" s="610"/>
      <c r="H5248" s="612"/>
      <c r="I5248" s="598"/>
      <c r="J5248" s="598"/>
      <c r="M5248" s="598"/>
      <c r="N5248" s="598"/>
      <c r="V5248" s="598"/>
      <c r="W5248" s="598"/>
    </row>
    <row r="5249" spans="6:23" x14ac:dyDescent="0.2">
      <c r="F5249" s="610"/>
      <c r="H5249" s="612"/>
      <c r="I5249" s="598"/>
      <c r="J5249" s="598"/>
      <c r="M5249" s="598"/>
      <c r="N5249" s="598"/>
      <c r="V5249" s="598"/>
      <c r="W5249" s="598"/>
    </row>
    <row r="5250" spans="6:23" x14ac:dyDescent="0.2">
      <c r="F5250" s="610"/>
      <c r="H5250" s="612"/>
      <c r="I5250" s="598"/>
      <c r="J5250" s="598"/>
      <c r="M5250" s="598"/>
      <c r="N5250" s="598"/>
      <c r="V5250" s="598"/>
      <c r="W5250" s="598"/>
    </row>
    <row r="5251" spans="6:23" x14ac:dyDescent="0.2">
      <c r="F5251" s="610"/>
      <c r="H5251" s="612"/>
      <c r="I5251" s="598"/>
      <c r="J5251" s="598"/>
      <c r="M5251" s="598"/>
      <c r="N5251" s="598"/>
      <c r="V5251" s="598"/>
      <c r="W5251" s="598"/>
    </row>
    <row r="5252" spans="6:23" x14ac:dyDescent="0.2">
      <c r="F5252" s="610"/>
      <c r="H5252" s="612"/>
      <c r="I5252" s="598"/>
      <c r="J5252" s="598"/>
      <c r="M5252" s="598"/>
      <c r="N5252" s="598"/>
      <c r="V5252" s="598"/>
      <c r="W5252" s="598"/>
    </row>
    <row r="5253" spans="6:23" x14ac:dyDescent="0.2">
      <c r="F5253" s="610"/>
      <c r="H5253" s="612"/>
      <c r="I5253" s="598"/>
      <c r="J5253" s="598"/>
      <c r="M5253" s="598"/>
      <c r="N5253" s="598"/>
      <c r="V5253" s="598"/>
      <c r="W5253" s="598"/>
    </row>
    <row r="5254" spans="6:23" x14ac:dyDescent="0.2">
      <c r="F5254" s="610"/>
      <c r="H5254" s="612"/>
      <c r="I5254" s="598"/>
      <c r="J5254" s="598"/>
      <c r="M5254" s="598"/>
      <c r="N5254" s="598"/>
      <c r="V5254" s="598"/>
      <c r="W5254" s="598"/>
    </row>
    <row r="5255" spans="6:23" x14ac:dyDescent="0.2">
      <c r="F5255" s="610"/>
      <c r="H5255" s="612"/>
      <c r="I5255" s="598"/>
      <c r="J5255" s="598"/>
      <c r="M5255" s="598"/>
      <c r="N5255" s="598"/>
      <c r="V5255" s="598"/>
      <c r="W5255" s="598"/>
    </row>
    <row r="5256" spans="6:23" x14ac:dyDescent="0.2">
      <c r="F5256" s="610"/>
      <c r="H5256" s="612"/>
      <c r="I5256" s="598"/>
      <c r="J5256" s="598"/>
      <c r="M5256" s="598"/>
      <c r="N5256" s="598"/>
      <c r="V5256" s="598"/>
      <c r="W5256" s="598"/>
    </row>
    <row r="5257" spans="6:23" x14ac:dyDescent="0.2">
      <c r="F5257" s="610"/>
      <c r="H5257" s="612"/>
      <c r="I5257" s="598"/>
      <c r="J5257" s="598"/>
      <c r="M5257" s="598"/>
      <c r="N5257" s="598"/>
      <c r="V5257" s="598"/>
      <c r="W5257" s="598"/>
    </row>
    <row r="5258" spans="6:23" x14ac:dyDescent="0.2">
      <c r="F5258" s="610"/>
      <c r="H5258" s="612"/>
      <c r="I5258" s="598"/>
      <c r="J5258" s="598"/>
      <c r="M5258" s="598"/>
      <c r="N5258" s="598"/>
      <c r="V5258" s="598"/>
      <c r="W5258" s="598"/>
    </row>
    <row r="5259" spans="6:23" x14ac:dyDescent="0.2">
      <c r="F5259" s="610"/>
      <c r="H5259" s="612"/>
      <c r="I5259" s="598"/>
      <c r="J5259" s="598"/>
      <c r="M5259" s="598"/>
      <c r="N5259" s="598"/>
      <c r="V5259" s="598"/>
      <c r="W5259" s="598"/>
    </row>
    <row r="5260" spans="6:23" x14ac:dyDescent="0.2">
      <c r="F5260" s="610"/>
      <c r="H5260" s="612"/>
      <c r="I5260" s="598"/>
      <c r="J5260" s="598"/>
      <c r="M5260" s="598"/>
      <c r="N5260" s="598"/>
      <c r="V5260" s="598"/>
      <c r="W5260" s="598"/>
    </row>
    <row r="5261" spans="6:23" x14ac:dyDescent="0.2">
      <c r="F5261" s="610"/>
      <c r="H5261" s="612"/>
      <c r="I5261" s="598"/>
      <c r="J5261" s="598"/>
      <c r="M5261" s="598"/>
      <c r="N5261" s="598"/>
      <c r="V5261" s="598"/>
      <c r="W5261" s="598"/>
    </row>
    <row r="5262" spans="6:23" x14ac:dyDescent="0.2">
      <c r="F5262" s="610"/>
      <c r="H5262" s="612"/>
      <c r="I5262" s="598"/>
      <c r="J5262" s="598"/>
      <c r="M5262" s="598"/>
      <c r="N5262" s="598"/>
      <c r="V5262" s="598"/>
      <c r="W5262" s="598"/>
    </row>
    <row r="5263" spans="6:23" x14ac:dyDescent="0.2">
      <c r="F5263" s="610"/>
      <c r="H5263" s="612"/>
      <c r="I5263" s="598"/>
      <c r="J5263" s="598"/>
      <c r="M5263" s="598"/>
      <c r="N5263" s="598"/>
      <c r="V5263" s="598"/>
      <c r="W5263" s="598"/>
    </row>
    <row r="5264" spans="6:23" x14ac:dyDescent="0.2">
      <c r="F5264" s="610"/>
      <c r="H5264" s="612"/>
      <c r="I5264" s="598"/>
      <c r="J5264" s="598"/>
      <c r="M5264" s="598"/>
      <c r="N5264" s="598"/>
      <c r="V5264" s="598"/>
      <c r="W5264" s="598"/>
    </row>
    <row r="5265" spans="6:23" x14ac:dyDescent="0.2">
      <c r="F5265" s="610"/>
      <c r="H5265" s="612"/>
      <c r="I5265" s="598"/>
      <c r="J5265" s="598"/>
      <c r="M5265" s="598"/>
      <c r="N5265" s="598"/>
      <c r="V5265" s="598"/>
      <c r="W5265" s="598"/>
    </row>
    <row r="5266" spans="6:23" x14ac:dyDescent="0.2">
      <c r="F5266" s="610"/>
      <c r="H5266" s="612"/>
      <c r="I5266" s="598"/>
      <c r="J5266" s="598"/>
      <c r="M5266" s="598"/>
      <c r="N5266" s="598"/>
      <c r="V5266" s="598"/>
      <c r="W5266" s="598"/>
    </row>
    <row r="5267" spans="6:23" x14ac:dyDescent="0.2">
      <c r="F5267" s="610"/>
      <c r="H5267" s="612"/>
      <c r="I5267" s="598"/>
      <c r="J5267" s="598"/>
      <c r="M5267" s="598"/>
      <c r="N5267" s="598"/>
      <c r="V5267" s="598"/>
      <c r="W5267" s="598"/>
    </row>
    <row r="5268" spans="6:23" x14ac:dyDescent="0.2">
      <c r="F5268" s="610"/>
      <c r="H5268" s="612"/>
      <c r="I5268" s="598"/>
      <c r="J5268" s="598"/>
      <c r="M5268" s="598"/>
      <c r="N5268" s="598"/>
      <c r="V5268" s="598"/>
      <c r="W5268" s="598"/>
    </row>
    <row r="5269" spans="6:23" x14ac:dyDescent="0.2">
      <c r="F5269" s="610"/>
      <c r="H5269" s="612"/>
      <c r="I5269" s="598"/>
      <c r="J5269" s="598"/>
      <c r="M5269" s="598"/>
      <c r="N5269" s="598"/>
      <c r="V5269" s="598"/>
      <c r="W5269" s="598"/>
    </row>
    <row r="5270" spans="6:23" x14ac:dyDescent="0.2">
      <c r="F5270" s="610"/>
      <c r="H5270" s="612"/>
      <c r="I5270" s="598"/>
      <c r="J5270" s="598"/>
      <c r="M5270" s="598"/>
      <c r="N5270" s="598"/>
      <c r="V5270" s="598"/>
      <c r="W5270" s="598"/>
    </row>
    <row r="5271" spans="6:23" x14ac:dyDescent="0.2">
      <c r="F5271" s="610"/>
      <c r="H5271" s="612"/>
      <c r="I5271" s="598"/>
      <c r="J5271" s="598"/>
      <c r="M5271" s="598"/>
      <c r="N5271" s="598"/>
      <c r="V5271" s="598"/>
      <c r="W5271" s="598"/>
    </row>
    <row r="5272" spans="6:23" x14ac:dyDescent="0.2">
      <c r="F5272" s="610"/>
      <c r="H5272" s="612"/>
      <c r="I5272" s="598"/>
      <c r="J5272" s="598"/>
      <c r="M5272" s="598"/>
      <c r="N5272" s="598"/>
      <c r="V5272" s="598"/>
      <c r="W5272" s="598"/>
    </row>
    <row r="5273" spans="6:23" x14ac:dyDescent="0.2">
      <c r="F5273" s="610"/>
      <c r="H5273" s="612"/>
      <c r="I5273" s="598"/>
      <c r="J5273" s="598"/>
      <c r="M5273" s="598"/>
      <c r="N5273" s="598"/>
      <c r="V5273" s="598"/>
      <c r="W5273" s="598"/>
    </row>
    <row r="5274" spans="6:23" x14ac:dyDescent="0.2">
      <c r="F5274" s="610"/>
      <c r="H5274" s="612"/>
      <c r="I5274" s="598"/>
      <c r="J5274" s="598"/>
      <c r="M5274" s="598"/>
      <c r="N5274" s="598"/>
      <c r="V5274" s="598"/>
      <c r="W5274" s="598"/>
    </row>
    <row r="5275" spans="6:23" x14ac:dyDescent="0.2">
      <c r="F5275" s="610"/>
      <c r="H5275" s="612"/>
      <c r="I5275" s="598"/>
      <c r="J5275" s="598"/>
      <c r="M5275" s="598"/>
      <c r="N5275" s="598"/>
      <c r="V5275" s="598"/>
      <c r="W5275" s="598"/>
    </row>
    <row r="5276" spans="6:23" x14ac:dyDescent="0.2">
      <c r="F5276" s="610"/>
      <c r="H5276" s="612"/>
      <c r="I5276" s="598"/>
      <c r="J5276" s="598"/>
      <c r="M5276" s="598"/>
      <c r="N5276" s="598"/>
      <c r="V5276" s="598"/>
      <c r="W5276" s="598"/>
    </row>
    <row r="5277" spans="6:23" x14ac:dyDescent="0.2">
      <c r="F5277" s="610"/>
      <c r="H5277" s="612"/>
      <c r="I5277" s="598"/>
      <c r="J5277" s="598"/>
      <c r="M5277" s="598"/>
      <c r="N5277" s="598"/>
      <c r="V5277" s="598"/>
      <c r="W5277" s="598"/>
    </row>
    <row r="5278" spans="6:23" x14ac:dyDescent="0.2">
      <c r="F5278" s="610"/>
      <c r="H5278" s="612"/>
      <c r="I5278" s="598"/>
      <c r="J5278" s="598"/>
      <c r="M5278" s="598"/>
      <c r="N5278" s="598"/>
      <c r="V5278" s="598"/>
      <c r="W5278" s="598"/>
    </row>
    <row r="5279" spans="6:23" x14ac:dyDescent="0.2">
      <c r="F5279" s="610"/>
      <c r="H5279" s="612"/>
      <c r="I5279" s="598"/>
      <c r="J5279" s="598"/>
      <c r="M5279" s="598"/>
      <c r="N5279" s="598"/>
      <c r="V5279" s="598"/>
      <c r="W5279" s="598"/>
    </row>
    <row r="5280" spans="6:23" x14ac:dyDescent="0.2">
      <c r="F5280" s="610"/>
      <c r="H5280" s="612"/>
      <c r="I5280" s="598"/>
      <c r="J5280" s="598"/>
      <c r="M5280" s="598"/>
      <c r="N5280" s="598"/>
      <c r="V5280" s="598"/>
      <c r="W5280" s="598"/>
    </row>
    <row r="5281" spans="6:23" x14ac:dyDescent="0.2">
      <c r="F5281" s="610"/>
      <c r="H5281" s="612"/>
      <c r="I5281" s="598"/>
      <c r="J5281" s="598"/>
      <c r="M5281" s="598"/>
      <c r="N5281" s="598"/>
      <c r="V5281" s="598"/>
      <c r="W5281" s="598"/>
    </row>
    <row r="5282" spans="6:23" x14ac:dyDescent="0.2">
      <c r="F5282" s="610"/>
      <c r="H5282" s="612"/>
      <c r="I5282" s="598"/>
      <c r="J5282" s="598"/>
      <c r="M5282" s="598"/>
      <c r="N5282" s="598"/>
      <c r="V5282" s="598"/>
      <c r="W5282" s="598"/>
    </row>
    <row r="5283" spans="6:23" x14ac:dyDescent="0.2">
      <c r="F5283" s="610"/>
      <c r="H5283" s="612"/>
      <c r="I5283" s="598"/>
      <c r="J5283" s="598"/>
      <c r="M5283" s="598"/>
      <c r="N5283" s="598"/>
      <c r="V5283" s="598"/>
      <c r="W5283" s="598"/>
    </row>
    <row r="5284" spans="6:23" x14ac:dyDescent="0.2">
      <c r="F5284" s="610"/>
      <c r="H5284" s="612"/>
      <c r="I5284" s="598"/>
      <c r="J5284" s="598"/>
      <c r="M5284" s="598"/>
      <c r="N5284" s="598"/>
      <c r="V5284" s="598"/>
      <c r="W5284" s="598"/>
    </row>
    <row r="5285" spans="6:23" x14ac:dyDescent="0.2">
      <c r="F5285" s="610"/>
      <c r="H5285" s="612"/>
      <c r="I5285" s="598"/>
      <c r="J5285" s="598"/>
      <c r="M5285" s="598"/>
      <c r="N5285" s="598"/>
      <c r="V5285" s="598"/>
      <c r="W5285" s="598"/>
    </row>
    <row r="5286" spans="6:23" x14ac:dyDescent="0.2">
      <c r="F5286" s="610"/>
      <c r="H5286" s="612"/>
      <c r="I5286" s="598"/>
      <c r="J5286" s="598"/>
      <c r="M5286" s="598"/>
      <c r="N5286" s="598"/>
      <c r="V5286" s="598"/>
      <c r="W5286" s="598"/>
    </row>
    <row r="5287" spans="6:23" x14ac:dyDescent="0.2">
      <c r="F5287" s="610"/>
      <c r="H5287" s="612"/>
      <c r="I5287" s="598"/>
      <c r="J5287" s="598"/>
      <c r="M5287" s="598"/>
      <c r="N5287" s="598"/>
      <c r="V5287" s="598"/>
      <c r="W5287" s="598"/>
    </row>
    <row r="5288" spans="6:23" x14ac:dyDescent="0.2">
      <c r="F5288" s="610"/>
      <c r="H5288" s="612"/>
      <c r="I5288" s="598"/>
      <c r="J5288" s="598"/>
      <c r="M5288" s="598"/>
      <c r="N5288" s="598"/>
      <c r="V5288" s="598"/>
      <c r="W5288" s="598"/>
    </row>
    <row r="5289" spans="6:23" x14ac:dyDescent="0.2">
      <c r="F5289" s="610"/>
      <c r="H5289" s="612"/>
      <c r="I5289" s="598"/>
      <c r="J5289" s="598"/>
      <c r="M5289" s="598"/>
      <c r="N5289" s="598"/>
      <c r="V5289" s="598"/>
      <c r="W5289" s="598"/>
    </row>
    <row r="5290" spans="6:23" x14ac:dyDescent="0.2">
      <c r="F5290" s="610"/>
      <c r="H5290" s="612"/>
      <c r="I5290" s="598"/>
      <c r="J5290" s="598"/>
      <c r="M5290" s="598"/>
      <c r="N5290" s="598"/>
      <c r="V5290" s="598"/>
      <c r="W5290" s="598"/>
    </row>
    <row r="5291" spans="6:23" x14ac:dyDescent="0.2">
      <c r="F5291" s="610"/>
      <c r="H5291" s="612"/>
      <c r="I5291" s="598"/>
      <c r="J5291" s="598"/>
      <c r="M5291" s="598"/>
      <c r="N5291" s="598"/>
      <c r="V5291" s="598"/>
      <c r="W5291" s="598"/>
    </row>
    <row r="5292" spans="6:23" x14ac:dyDescent="0.2">
      <c r="F5292" s="610"/>
      <c r="H5292" s="612"/>
      <c r="I5292" s="598"/>
      <c r="J5292" s="598"/>
      <c r="M5292" s="598"/>
      <c r="N5292" s="598"/>
      <c r="V5292" s="598"/>
      <c r="W5292" s="598"/>
    </row>
    <row r="5293" spans="6:23" x14ac:dyDescent="0.2">
      <c r="F5293" s="610"/>
      <c r="H5293" s="612"/>
      <c r="I5293" s="598"/>
      <c r="J5293" s="598"/>
      <c r="M5293" s="598"/>
      <c r="N5293" s="598"/>
      <c r="V5293" s="598"/>
      <c r="W5293" s="598"/>
    </row>
    <row r="5294" spans="6:23" x14ac:dyDescent="0.2">
      <c r="F5294" s="610"/>
      <c r="H5294" s="612"/>
      <c r="I5294" s="598"/>
      <c r="J5294" s="598"/>
      <c r="M5294" s="598"/>
      <c r="N5294" s="598"/>
      <c r="V5294" s="598"/>
      <c r="W5294" s="598"/>
    </row>
    <row r="5295" spans="6:23" x14ac:dyDescent="0.2">
      <c r="F5295" s="610"/>
      <c r="H5295" s="612"/>
      <c r="I5295" s="598"/>
      <c r="J5295" s="598"/>
      <c r="M5295" s="598"/>
      <c r="N5295" s="598"/>
      <c r="V5295" s="598"/>
      <c r="W5295" s="598"/>
    </row>
    <row r="5296" spans="6:23" x14ac:dyDescent="0.2">
      <c r="F5296" s="610"/>
      <c r="H5296" s="612"/>
      <c r="I5296" s="598"/>
      <c r="J5296" s="598"/>
      <c r="M5296" s="598"/>
      <c r="N5296" s="598"/>
      <c r="V5296" s="598"/>
      <c r="W5296" s="598"/>
    </row>
    <row r="5297" spans="6:23" x14ac:dyDescent="0.2">
      <c r="F5297" s="610"/>
      <c r="H5297" s="612"/>
      <c r="I5297" s="598"/>
      <c r="J5297" s="598"/>
      <c r="M5297" s="598"/>
      <c r="N5297" s="598"/>
      <c r="V5297" s="598"/>
      <c r="W5297" s="598"/>
    </row>
    <row r="5298" spans="6:23" x14ac:dyDescent="0.2">
      <c r="F5298" s="610"/>
      <c r="H5298" s="612"/>
      <c r="I5298" s="598"/>
      <c r="J5298" s="598"/>
      <c r="M5298" s="598"/>
      <c r="N5298" s="598"/>
      <c r="V5298" s="598"/>
      <c r="W5298" s="598"/>
    </row>
    <row r="5299" spans="6:23" x14ac:dyDescent="0.2">
      <c r="F5299" s="610"/>
      <c r="H5299" s="612"/>
      <c r="I5299" s="598"/>
      <c r="J5299" s="598"/>
      <c r="M5299" s="598"/>
      <c r="N5299" s="598"/>
      <c r="V5299" s="598"/>
      <c r="W5299" s="598"/>
    </row>
    <row r="5300" spans="6:23" x14ac:dyDescent="0.2">
      <c r="F5300" s="610"/>
      <c r="H5300" s="612"/>
      <c r="I5300" s="598"/>
      <c r="J5300" s="598"/>
      <c r="M5300" s="598"/>
      <c r="N5300" s="598"/>
      <c r="V5300" s="598"/>
      <c r="W5300" s="598"/>
    </row>
    <row r="5301" spans="6:23" x14ac:dyDescent="0.2">
      <c r="F5301" s="610"/>
      <c r="H5301" s="612"/>
      <c r="I5301" s="598"/>
      <c r="J5301" s="598"/>
      <c r="M5301" s="598"/>
      <c r="N5301" s="598"/>
      <c r="V5301" s="598"/>
      <c r="W5301" s="598"/>
    </row>
    <row r="5302" spans="6:23" x14ac:dyDescent="0.2">
      <c r="F5302" s="610"/>
      <c r="H5302" s="612"/>
      <c r="I5302" s="598"/>
      <c r="J5302" s="598"/>
      <c r="M5302" s="598"/>
      <c r="N5302" s="598"/>
      <c r="V5302" s="598"/>
      <c r="W5302" s="598"/>
    </row>
    <row r="5303" spans="6:23" x14ac:dyDescent="0.2">
      <c r="F5303" s="610"/>
      <c r="H5303" s="612"/>
      <c r="I5303" s="598"/>
      <c r="J5303" s="598"/>
      <c r="M5303" s="598"/>
      <c r="N5303" s="598"/>
      <c r="V5303" s="598"/>
      <c r="W5303" s="598"/>
    </row>
    <row r="5304" spans="6:23" x14ac:dyDescent="0.2">
      <c r="F5304" s="610"/>
      <c r="H5304" s="612"/>
      <c r="I5304" s="598"/>
      <c r="J5304" s="598"/>
      <c r="M5304" s="598"/>
      <c r="N5304" s="598"/>
      <c r="V5304" s="598"/>
      <c r="W5304" s="598"/>
    </row>
    <row r="5305" spans="6:23" x14ac:dyDescent="0.2">
      <c r="F5305" s="610"/>
      <c r="H5305" s="612"/>
      <c r="I5305" s="598"/>
      <c r="J5305" s="598"/>
      <c r="M5305" s="598"/>
      <c r="N5305" s="598"/>
      <c r="V5305" s="598"/>
      <c r="W5305" s="598"/>
    </row>
    <row r="5306" spans="6:23" x14ac:dyDescent="0.2">
      <c r="F5306" s="610"/>
      <c r="H5306" s="612"/>
      <c r="I5306" s="598"/>
      <c r="J5306" s="598"/>
      <c r="M5306" s="598"/>
      <c r="N5306" s="598"/>
      <c r="V5306" s="598"/>
      <c r="W5306" s="598"/>
    </row>
    <row r="5307" spans="6:23" x14ac:dyDescent="0.2">
      <c r="F5307" s="610"/>
      <c r="H5307" s="612"/>
      <c r="I5307" s="598"/>
      <c r="J5307" s="598"/>
      <c r="M5307" s="598"/>
      <c r="N5307" s="598"/>
      <c r="V5307" s="598"/>
      <c r="W5307" s="598"/>
    </row>
    <row r="5308" spans="6:23" x14ac:dyDescent="0.2">
      <c r="F5308" s="610"/>
      <c r="H5308" s="612"/>
      <c r="I5308" s="598"/>
      <c r="J5308" s="598"/>
      <c r="M5308" s="598"/>
      <c r="N5308" s="598"/>
      <c r="V5308" s="598"/>
      <c r="W5308" s="598"/>
    </row>
    <row r="5309" spans="6:23" x14ac:dyDescent="0.2">
      <c r="F5309" s="610"/>
      <c r="H5309" s="612"/>
      <c r="I5309" s="598"/>
      <c r="J5309" s="598"/>
      <c r="M5309" s="598"/>
      <c r="N5309" s="598"/>
      <c r="V5309" s="598"/>
      <c r="W5309" s="598"/>
    </row>
    <row r="5310" spans="6:23" x14ac:dyDescent="0.2">
      <c r="F5310" s="610"/>
      <c r="H5310" s="612"/>
      <c r="I5310" s="598"/>
      <c r="J5310" s="598"/>
      <c r="M5310" s="598"/>
      <c r="N5310" s="598"/>
      <c r="V5310" s="598"/>
      <c r="W5310" s="598"/>
    </row>
    <row r="5311" spans="6:23" x14ac:dyDescent="0.2">
      <c r="F5311" s="610"/>
      <c r="H5311" s="612"/>
      <c r="I5311" s="598"/>
      <c r="J5311" s="598"/>
      <c r="M5311" s="598"/>
      <c r="N5311" s="598"/>
      <c r="V5311" s="598"/>
      <c r="W5311" s="598"/>
    </row>
    <row r="5312" spans="6:23" x14ac:dyDescent="0.2">
      <c r="F5312" s="610"/>
      <c r="H5312" s="612"/>
      <c r="I5312" s="598"/>
      <c r="J5312" s="598"/>
      <c r="M5312" s="598"/>
      <c r="N5312" s="598"/>
      <c r="V5312" s="598"/>
      <c r="W5312" s="598"/>
    </row>
    <row r="5313" spans="6:23" x14ac:dyDescent="0.2">
      <c r="F5313" s="610"/>
      <c r="H5313" s="612"/>
      <c r="I5313" s="598"/>
      <c r="J5313" s="598"/>
      <c r="M5313" s="598"/>
      <c r="N5313" s="598"/>
      <c r="V5313" s="598"/>
      <c r="W5313" s="598"/>
    </row>
    <row r="5314" spans="6:23" x14ac:dyDescent="0.2">
      <c r="F5314" s="610"/>
      <c r="H5314" s="612"/>
      <c r="I5314" s="598"/>
      <c r="J5314" s="598"/>
      <c r="M5314" s="598"/>
      <c r="N5314" s="598"/>
      <c r="V5314" s="598"/>
      <c r="W5314" s="598"/>
    </row>
    <row r="5315" spans="6:23" x14ac:dyDescent="0.2">
      <c r="F5315" s="610"/>
      <c r="H5315" s="612"/>
      <c r="I5315" s="598"/>
      <c r="J5315" s="598"/>
      <c r="M5315" s="598"/>
      <c r="N5315" s="598"/>
      <c r="V5315" s="598"/>
      <c r="W5315" s="598"/>
    </row>
    <row r="5316" spans="6:23" x14ac:dyDescent="0.2">
      <c r="F5316" s="610"/>
      <c r="H5316" s="612"/>
      <c r="I5316" s="598"/>
      <c r="J5316" s="598"/>
      <c r="M5316" s="598"/>
      <c r="N5316" s="598"/>
      <c r="V5316" s="598"/>
      <c r="W5316" s="598"/>
    </row>
    <row r="5317" spans="6:23" x14ac:dyDescent="0.2">
      <c r="F5317" s="610"/>
      <c r="H5317" s="612"/>
      <c r="I5317" s="598"/>
      <c r="J5317" s="598"/>
      <c r="M5317" s="598"/>
      <c r="N5317" s="598"/>
      <c r="V5317" s="598"/>
      <c r="W5317" s="598"/>
    </row>
    <row r="5318" spans="6:23" x14ac:dyDescent="0.2">
      <c r="F5318" s="610"/>
      <c r="H5318" s="612"/>
      <c r="I5318" s="598"/>
      <c r="J5318" s="598"/>
      <c r="M5318" s="598"/>
      <c r="N5318" s="598"/>
      <c r="V5318" s="598"/>
      <c r="W5318" s="598"/>
    </row>
    <row r="5319" spans="6:23" x14ac:dyDescent="0.2">
      <c r="F5319" s="610"/>
      <c r="H5319" s="612"/>
      <c r="I5319" s="598"/>
      <c r="J5319" s="598"/>
      <c r="M5319" s="598"/>
      <c r="N5319" s="598"/>
      <c r="V5319" s="598"/>
      <c r="W5319" s="598"/>
    </row>
    <row r="5320" spans="6:23" x14ac:dyDescent="0.2">
      <c r="F5320" s="610"/>
      <c r="H5320" s="612"/>
      <c r="I5320" s="598"/>
      <c r="J5320" s="598"/>
      <c r="M5320" s="598"/>
      <c r="N5320" s="598"/>
      <c r="V5320" s="598"/>
      <c r="W5320" s="598"/>
    </row>
    <row r="5321" spans="6:23" x14ac:dyDescent="0.2">
      <c r="F5321" s="610"/>
      <c r="H5321" s="612"/>
      <c r="I5321" s="598"/>
      <c r="J5321" s="598"/>
      <c r="M5321" s="598"/>
      <c r="N5321" s="598"/>
      <c r="V5321" s="598"/>
      <c r="W5321" s="598"/>
    </row>
    <row r="5322" spans="6:23" x14ac:dyDescent="0.2">
      <c r="F5322" s="610"/>
      <c r="H5322" s="612"/>
      <c r="I5322" s="598"/>
      <c r="J5322" s="598"/>
      <c r="M5322" s="598"/>
      <c r="N5322" s="598"/>
      <c r="V5322" s="598"/>
      <c r="W5322" s="598"/>
    </row>
    <row r="5323" spans="6:23" x14ac:dyDescent="0.2">
      <c r="F5323" s="610"/>
      <c r="H5323" s="612"/>
      <c r="I5323" s="598"/>
      <c r="J5323" s="598"/>
      <c r="M5323" s="598"/>
      <c r="N5323" s="598"/>
      <c r="V5323" s="598"/>
      <c r="W5323" s="598"/>
    </row>
    <row r="5324" spans="6:23" x14ac:dyDescent="0.2">
      <c r="F5324" s="610"/>
      <c r="H5324" s="612"/>
      <c r="I5324" s="598"/>
      <c r="J5324" s="598"/>
      <c r="M5324" s="598"/>
      <c r="N5324" s="598"/>
      <c r="V5324" s="598"/>
      <c r="W5324" s="598"/>
    </row>
    <row r="5325" spans="6:23" x14ac:dyDescent="0.2">
      <c r="F5325" s="610"/>
      <c r="H5325" s="612"/>
      <c r="I5325" s="598"/>
      <c r="J5325" s="598"/>
      <c r="M5325" s="598"/>
      <c r="N5325" s="598"/>
      <c r="V5325" s="598"/>
      <c r="W5325" s="598"/>
    </row>
    <row r="5326" spans="6:23" x14ac:dyDescent="0.2">
      <c r="F5326" s="610"/>
      <c r="H5326" s="612"/>
      <c r="I5326" s="598"/>
      <c r="J5326" s="598"/>
      <c r="M5326" s="598"/>
      <c r="N5326" s="598"/>
      <c r="V5326" s="598"/>
      <c r="W5326" s="598"/>
    </row>
    <row r="5327" spans="6:23" x14ac:dyDescent="0.2">
      <c r="F5327" s="610"/>
      <c r="H5327" s="612"/>
      <c r="I5327" s="598"/>
      <c r="J5327" s="598"/>
      <c r="M5327" s="598"/>
      <c r="N5327" s="598"/>
      <c r="V5327" s="598"/>
      <c r="W5327" s="598"/>
    </row>
    <row r="5328" spans="6:23" x14ac:dyDescent="0.2">
      <c r="F5328" s="610"/>
      <c r="H5328" s="612"/>
      <c r="I5328" s="598"/>
      <c r="J5328" s="598"/>
      <c r="M5328" s="598"/>
      <c r="N5328" s="598"/>
      <c r="V5328" s="598"/>
      <c r="W5328" s="598"/>
    </row>
    <row r="5329" spans="6:23" x14ac:dyDescent="0.2">
      <c r="F5329" s="610"/>
      <c r="H5329" s="612"/>
      <c r="I5329" s="598"/>
      <c r="J5329" s="598"/>
      <c r="M5329" s="598"/>
      <c r="N5329" s="598"/>
      <c r="V5329" s="598"/>
      <c r="W5329" s="598"/>
    </row>
    <row r="5330" spans="6:23" x14ac:dyDescent="0.2">
      <c r="F5330" s="610"/>
      <c r="H5330" s="612"/>
      <c r="I5330" s="598"/>
      <c r="J5330" s="598"/>
      <c r="M5330" s="598"/>
      <c r="N5330" s="598"/>
      <c r="V5330" s="598"/>
      <c r="W5330" s="598"/>
    </row>
    <row r="5331" spans="6:23" x14ac:dyDescent="0.2">
      <c r="F5331" s="610"/>
      <c r="H5331" s="612"/>
      <c r="I5331" s="598"/>
      <c r="J5331" s="598"/>
      <c r="M5331" s="598"/>
      <c r="N5331" s="598"/>
      <c r="V5331" s="598"/>
      <c r="W5331" s="598"/>
    </row>
    <row r="5332" spans="6:23" x14ac:dyDescent="0.2">
      <c r="F5332" s="610"/>
      <c r="H5332" s="612"/>
      <c r="I5332" s="598"/>
      <c r="J5332" s="598"/>
      <c r="M5332" s="598"/>
      <c r="N5332" s="598"/>
      <c r="V5332" s="598"/>
      <c r="W5332" s="598"/>
    </row>
    <row r="5333" spans="6:23" x14ac:dyDescent="0.2">
      <c r="F5333" s="610"/>
      <c r="H5333" s="612"/>
      <c r="I5333" s="598"/>
      <c r="J5333" s="598"/>
      <c r="M5333" s="598"/>
      <c r="N5333" s="598"/>
      <c r="V5333" s="598"/>
      <c r="W5333" s="598"/>
    </row>
    <row r="5334" spans="6:23" x14ac:dyDescent="0.2">
      <c r="F5334" s="610"/>
      <c r="H5334" s="612"/>
      <c r="I5334" s="598"/>
      <c r="J5334" s="598"/>
      <c r="M5334" s="598"/>
      <c r="N5334" s="598"/>
      <c r="V5334" s="598"/>
      <c r="W5334" s="598"/>
    </row>
    <row r="5335" spans="6:23" x14ac:dyDescent="0.2">
      <c r="F5335" s="610"/>
      <c r="H5335" s="612"/>
      <c r="I5335" s="598"/>
      <c r="J5335" s="598"/>
      <c r="M5335" s="598"/>
      <c r="N5335" s="598"/>
      <c r="V5335" s="598"/>
      <c r="W5335" s="598"/>
    </row>
    <row r="5336" spans="6:23" x14ac:dyDescent="0.2">
      <c r="F5336" s="610"/>
      <c r="H5336" s="612"/>
      <c r="I5336" s="598"/>
      <c r="J5336" s="598"/>
      <c r="M5336" s="598"/>
      <c r="N5336" s="598"/>
      <c r="V5336" s="598"/>
      <c r="W5336" s="598"/>
    </row>
    <row r="5337" spans="6:23" x14ac:dyDescent="0.2">
      <c r="F5337" s="610"/>
      <c r="H5337" s="612"/>
      <c r="I5337" s="598"/>
      <c r="J5337" s="598"/>
      <c r="M5337" s="598"/>
      <c r="N5337" s="598"/>
      <c r="V5337" s="598"/>
      <c r="W5337" s="598"/>
    </row>
    <row r="5338" spans="6:23" x14ac:dyDescent="0.2">
      <c r="F5338" s="610"/>
      <c r="H5338" s="612"/>
      <c r="I5338" s="598"/>
      <c r="J5338" s="598"/>
      <c r="M5338" s="598"/>
      <c r="N5338" s="598"/>
      <c r="V5338" s="598"/>
      <c r="W5338" s="598"/>
    </row>
    <row r="5339" spans="6:23" x14ac:dyDescent="0.2">
      <c r="F5339" s="610"/>
      <c r="H5339" s="612"/>
      <c r="I5339" s="598"/>
      <c r="J5339" s="598"/>
      <c r="M5339" s="598"/>
      <c r="N5339" s="598"/>
      <c r="V5339" s="598"/>
      <c r="W5339" s="598"/>
    </row>
    <row r="5340" spans="6:23" x14ac:dyDescent="0.2">
      <c r="F5340" s="610"/>
      <c r="H5340" s="612"/>
      <c r="I5340" s="598"/>
      <c r="J5340" s="598"/>
      <c r="M5340" s="598"/>
      <c r="N5340" s="598"/>
      <c r="V5340" s="598"/>
      <c r="W5340" s="598"/>
    </row>
    <row r="5341" spans="6:23" x14ac:dyDescent="0.2">
      <c r="F5341" s="610"/>
      <c r="H5341" s="612"/>
      <c r="I5341" s="598"/>
      <c r="J5341" s="598"/>
      <c r="M5341" s="598"/>
      <c r="N5341" s="598"/>
      <c r="V5341" s="598"/>
      <c r="W5341" s="598"/>
    </row>
    <row r="5342" spans="6:23" x14ac:dyDescent="0.2">
      <c r="F5342" s="610"/>
      <c r="H5342" s="612"/>
      <c r="I5342" s="598"/>
      <c r="J5342" s="598"/>
      <c r="M5342" s="598"/>
      <c r="N5342" s="598"/>
      <c r="V5342" s="598"/>
      <c r="W5342" s="598"/>
    </row>
    <row r="5343" spans="6:23" x14ac:dyDescent="0.2">
      <c r="F5343" s="610"/>
      <c r="H5343" s="612"/>
      <c r="I5343" s="598"/>
      <c r="J5343" s="598"/>
      <c r="M5343" s="598"/>
      <c r="N5343" s="598"/>
      <c r="V5343" s="598"/>
      <c r="W5343" s="598"/>
    </row>
    <row r="5344" spans="6:23" x14ac:dyDescent="0.2">
      <c r="F5344" s="610"/>
      <c r="H5344" s="612"/>
      <c r="I5344" s="598"/>
      <c r="J5344" s="598"/>
      <c r="M5344" s="598"/>
      <c r="N5344" s="598"/>
      <c r="V5344" s="598"/>
      <c r="W5344" s="598"/>
    </row>
    <row r="5345" spans="6:23" x14ac:dyDescent="0.2">
      <c r="F5345" s="610"/>
      <c r="H5345" s="612"/>
      <c r="I5345" s="598"/>
      <c r="J5345" s="598"/>
      <c r="M5345" s="598"/>
      <c r="N5345" s="598"/>
      <c r="V5345" s="598"/>
      <c r="W5345" s="598"/>
    </row>
    <row r="5346" spans="6:23" x14ac:dyDescent="0.2">
      <c r="F5346" s="610"/>
      <c r="H5346" s="612"/>
      <c r="I5346" s="598"/>
      <c r="J5346" s="598"/>
      <c r="M5346" s="598"/>
      <c r="N5346" s="598"/>
      <c r="V5346" s="598"/>
      <c r="W5346" s="598"/>
    </row>
    <row r="5347" spans="6:23" x14ac:dyDescent="0.2">
      <c r="F5347" s="610"/>
      <c r="H5347" s="612"/>
      <c r="I5347" s="598"/>
      <c r="J5347" s="598"/>
      <c r="M5347" s="598"/>
      <c r="N5347" s="598"/>
      <c r="V5347" s="598"/>
      <c r="W5347" s="598"/>
    </row>
    <row r="5348" spans="6:23" x14ac:dyDescent="0.2">
      <c r="F5348" s="610"/>
      <c r="H5348" s="612"/>
      <c r="I5348" s="598"/>
      <c r="J5348" s="598"/>
      <c r="M5348" s="598"/>
      <c r="N5348" s="598"/>
      <c r="V5348" s="598"/>
      <c r="W5348" s="598"/>
    </row>
    <row r="5349" spans="6:23" x14ac:dyDescent="0.2">
      <c r="F5349" s="610"/>
      <c r="H5349" s="612"/>
      <c r="I5349" s="598"/>
      <c r="J5349" s="598"/>
      <c r="M5349" s="598"/>
      <c r="N5349" s="598"/>
      <c r="V5349" s="598"/>
      <c r="W5349" s="598"/>
    </row>
    <row r="5350" spans="6:23" x14ac:dyDescent="0.2">
      <c r="F5350" s="610"/>
      <c r="H5350" s="612"/>
      <c r="I5350" s="598"/>
      <c r="J5350" s="598"/>
      <c r="M5350" s="598"/>
      <c r="N5350" s="598"/>
      <c r="V5350" s="598"/>
      <c r="W5350" s="598"/>
    </row>
    <row r="5351" spans="6:23" x14ac:dyDescent="0.2">
      <c r="F5351" s="610"/>
      <c r="H5351" s="612"/>
      <c r="I5351" s="598"/>
      <c r="J5351" s="598"/>
      <c r="M5351" s="598"/>
      <c r="N5351" s="598"/>
      <c r="V5351" s="598"/>
      <c r="W5351" s="598"/>
    </row>
    <row r="5352" spans="6:23" x14ac:dyDescent="0.2">
      <c r="F5352" s="610"/>
      <c r="H5352" s="612"/>
      <c r="I5352" s="598"/>
      <c r="J5352" s="598"/>
      <c r="M5352" s="598"/>
      <c r="N5352" s="598"/>
      <c r="V5352" s="598"/>
      <c r="W5352" s="598"/>
    </row>
    <row r="5353" spans="6:23" x14ac:dyDescent="0.2">
      <c r="F5353" s="610"/>
      <c r="H5353" s="612"/>
      <c r="I5353" s="598"/>
      <c r="J5353" s="598"/>
      <c r="M5353" s="598"/>
      <c r="N5353" s="598"/>
      <c r="V5353" s="598"/>
      <c r="W5353" s="598"/>
    </row>
    <row r="5354" spans="6:23" x14ac:dyDescent="0.2">
      <c r="F5354" s="610"/>
      <c r="H5354" s="612"/>
      <c r="I5354" s="598"/>
      <c r="J5354" s="598"/>
      <c r="M5354" s="598"/>
      <c r="N5354" s="598"/>
      <c r="V5354" s="598"/>
      <c r="W5354" s="598"/>
    </row>
    <row r="5355" spans="6:23" x14ac:dyDescent="0.2">
      <c r="F5355" s="610"/>
      <c r="H5355" s="612"/>
      <c r="I5355" s="598"/>
      <c r="J5355" s="598"/>
      <c r="M5355" s="598"/>
      <c r="N5355" s="598"/>
      <c r="V5355" s="598"/>
      <c r="W5355" s="598"/>
    </row>
    <row r="5356" spans="6:23" x14ac:dyDescent="0.2">
      <c r="F5356" s="610"/>
      <c r="H5356" s="612"/>
      <c r="I5356" s="598"/>
      <c r="J5356" s="598"/>
      <c r="M5356" s="598"/>
      <c r="N5356" s="598"/>
      <c r="V5356" s="598"/>
      <c r="W5356" s="598"/>
    </row>
    <row r="5357" spans="6:23" x14ac:dyDescent="0.2">
      <c r="F5357" s="610"/>
      <c r="H5357" s="612"/>
      <c r="I5357" s="598"/>
      <c r="J5357" s="598"/>
      <c r="M5357" s="598"/>
      <c r="N5357" s="598"/>
      <c r="V5357" s="598"/>
      <c r="W5357" s="598"/>
    </row>
    <row r="5358" spans="6:23" x14ac:dyDescent="0.2">
      <c r="F5358" s="610"/>
      <c r="H5358" s="612"/>
      <c r="I5358" s="598"/>
      <c r="J5358" s="598"/>
      <c r="M5358" s="598"/>
      <c r="N5358" s="598"/>
      <c r="V5358" s="598"/>
      <c r="W5358" s="598"/>
    </row>
    <row r="5359" spans="6:23" x14ac:dyDescent="0.2">
      <c r="F5359" s="610"/>
      <c r="H5359" s="612"/>
      <c r="I5359" s="598"/>
      <c r="J5359" s="598"/>
      <c r="M5359" s="598"/>
      <c r="N5359" s="598"/>
      <c r="V5359" s="598"/>
      <c r="W5359" s="598"/>
    </row>
    <row r="5360" spans="6:23" x14ac:dyDescent="0.2">
      <c r="F5360" s="610"/>
      <c r="H5360" s="612"/>
      <c r="I5360" s="598"/>
      <c r="J5360" s="598"/>
      <c r="M5360" s="598"/>
      <c r="N5360" s="598"/>
      <c r="V5360" s="598"/>
      <c r="W5360" s="598"/>
    </row>
    <row r="5361" spans="6:23" x14ac:dyDescent="0.2">
      <c r="F5361" s="610"/>
      <c r="H5361" s="612"/>
      <c r="I5361" s="598"/>
      <c r="J5361" s="598"/>
      <c r="M5361" s="598"/>
      <c r="N5361" s="598"/>
      <c r="V5361" s="598"/>
      <c r="W5361" s="598"/>
    </row>
    <row r="5362" spans="6:23" x14ac:dyDescent="0.2">
      <c r="F5362" s="610"/>
      <c r="H5362" s="612"/>
      <c r="I5362" s="598"/>
      <c r="J5362" s="598"/>
      <c r="M5362" s="598"/>
      <c r="N5362" s="598"/>
      <c r="V5362" s="598"/>
      <c r="W5362" s="598"/>
    </row>
    <row r="5363" spans="6:23" x14ac:dyDescent="0.2">
      <c r="F5363" s="610"/>
      <c r="H5363" s="612"/>
      <c r="I5363" s="598"/>
      <c r="J5363" s="598"/>
      <c r="M5363" s="598"/>
      <c r="N5363" s="598"/>
      <c r="V5363" s="598"/>
      <c r="W5363" s="598"/>
    </row>
    <row r="5364" spans="6:23" x14ac:dyDescent="0.2">
      <c r="F5364" s="610"/>
      <c r="H5364" s="612"/>
      <c r="I5364" s="598"/>
      <c r="J5364" s="598"/>
      <c r="M5364" s="598"/>
      <c r="N5364" s="598"/>
      <c r="V5364" s="598"/>
      <c r="W5364" s="598"/>
    </row>
    <row r="5365" spans="6:23" x14ac:dyDescent="0.2">
      <c r="F5365" s="610"/>
      <c r="H5365" s="612"/>
      <c r="I5365" s="598"/>
      <c r="J5365" s="598"/>
      <c r="M5365" s="598"/>
      <c r="N5365" s="598"/>
      <c r="V5365" s="598"/>
      <c r="W5365" s="598"/>
    </row>
    <row r="5366" spans="6:23" x14ac:dyDescent="0.2">
      <c r="F5366" s="610"/>
      <c r="H5366" s="612"/>
      <c r="I5366" s="598"/>
      <c r="J5366" s="598"/>
      <c r="M5366" s="598"/>
      <c r="N5366" s="598"/>
      <c r="V5366" s="598"/>
      <c r="W5366" s="598"/>
    </row>
    <row r="5367" spans="6:23" x14ac:dyDescent="0.2">
      <c r="F5367" s="610"/>
      <c r="H5367" s="612"/>
      <c r="I5367" s="598"/>
      <c r="J5367" s="598"/>
      <c r="M5367" s="598"/>
      <c r="N5367" s="598"/>
      <c r="V5367" s="598"/>
      <c r="W5367" s="598"/>
    </row>
    <row r="5368" spans="6:23" x14ac:dyDescent="0.2">
      <c r="F5368" s="610"/>
      <c r="H5368" s="612"/>
      <c r="I5368" s="598"/>
      <c r="J5368" s="598"/>
      <c r="M5368" s="598"/>
      <c r="N5368" s="598"/>
      <c r="V5368" s="598"/>
      <c r="W5368" s="598"/>
    </row>
    <row r="5369" spans="6:23" x14ac:dyDescent="0.2">
      <c r="F5369" s="610"/>
      <c r="H5369" s="612"/>
      <c r="I5369" s="598"/>
      <c r="J5369" s="598"/>
      <c r="M5369" s="598"/>
      <c r="N5369" s="598"/>
      <c r="V5369" s="598"/>
      <c r="W5369" s="598"/>
    </row>
    <row r="5370" spans="6:23" x14ac:dyDescent="0.2">
      <c r="F5370" s="610"/>
      <c r="H5370" s="612"/>
      <c r="I5370" s="598"/>
      <c r="J5370" s="598"/>
      <c r="M5370" s="598"/>
      <c r="N5370" s="598"/>
      <c r="V5370" s="598"/>
      <c r="W5370" s="598"/>
    </row>
    <row r="5371" spans="6:23" x14ac:dyDescent="0.2">
      <c r="F5371" s="610"/>
      <c r="H5371" s="612"/>
      <c r="I5371" s="598"/>
      <c r="J5371" s="598"/>
      <c r="M5371" s="598"/>
      <c r="N5371" s="598"/>
      <c r="V5371" s="598"/>
      <c r="W5371" s="598"/>
    </row>
    <row r="5372" spans="6:23" x14ac:dyDescent="0.2">
      <c r="F5372" s="610"/>
      <c r="H5372" s="612"/>
      <c r="I5372" s="598"/>
      <c r="J5372" s="598"/>
      <c r="M5372" s="598"/>
      <c r="N5372" s="598"/>
      <c r="V5372" s="598"/>
      <c r="W5372" s="598"/>
    </row>
    <row r="5373" spans="6:23" x14ac:dyDescent="0.2">
      <c r="F5373" s="610"/>
      <c r="H5373" s="612"/>
      <c r="I5373" s="598"/>
      <c r="J5373" s="598"/>
      <c r="M5373" s="598"/>
      <c r="N5373" s="598"/>
      <c r="V5373" s="598"/>
      <c r="W5373" s="598"/>
    </row>
    <row r="5374" spans="6:23" x14ac:dyDescent="0.2">
      <c r="F5374" s="610"/>
      <c r="H5374" s="612"/>
      <c r="I5374" s="598"/>
      <c r="J5374" s="598"/>
      <c r="M5374" s="598"/>
      <c r="N5374" s="598"/>
      <c r="V5374" s="598"/>
      <c r="W5374" s="598"/>
    </row>
    <row r="5375" spans="6:23" x14ac:dyDescent="0.2">
      <c r="F5375" s="610"/>
      <c r="H5375" s="612"/>
      <c r="I5375" s="598"/>
      <c r="J5375" s="598"/>
      <c r="M5375" s="598"/>
      <c r="N5375" s="598"/>
      <c r="V5375" s="598"/>
      <c r="W5375" s="598"/>
    </row>
    <row r="5376" spans="6:23" x14ac:dyDescent="0.2">
      <c r="F5376" s="610"/>
      <c r="H5376" s="612"/>
      <c r="I5376" s="598"/>
      <c r="J5376" s="598"/>
      <c r="M5376" s="598"/>
      <c r="N5376" s="598"/>
      <c r="V5376" s="598"/>
      <c r="W5376" s="598"/>
    </row>
    <row r="5377" spans="6:23" x14ac:dyDescent="0.2">
      <c r="F5377" s="610"/>
      <c r="H5377" s="612"/>
      <c r="I5377" s="598"/>
      <c r="J5377" s="598"/>
      <c r="M5377" s="598"/>
      <c r="N5377" s="598"/>
      <c r="V5377" s="598"/>
      <c r="W5377" s="598"/>
    </row>
    <row r="5378" spans="6:23" x14ac:dyDescent="0.2">
      <c r="F5378" s="610"/>
      <c r="H5378" s="612"/>
      <c r="I5378" s="598"/>
      <c r="J5378" s="598"/>
      <c r="M5378" s="598"/>
      <c r="N5378" s="598"/>
      <c r="V5378" s="598"/>
      <c r="W5378" s="598"/>
    </row>
    <row r="5379" spans="6:23" x14ac:dyDescent="0.2">
      <c r="F5379" s="610"/>
      <c r="H5379" s="612"/>
      <c r="I5379" s="598"/>
      <c r="J5379" s="598"/>
      <c r="M5379" s="598"/>
      <c r="N5379" s="598"/>
      <c r="V5379" s="598"/>
      <c r="W5379" s="598"/>
    </row>
    <row r="5380" spans="6:23" x14ac:dyDescent="0.2">
      <c r="F5380" s="610"/>
      <c r="H5380" s="612"/>
      <c r="I5380" s="598"/>
      <c r="J5380" s="598"/>
      <c r="M5380" s="598"/>
      <c r="N5380" s="598"/>
      <c r="V5380" s="598"/>
      <c r="W5380" s="598"/>
    </row>
    <row r="5381" spans="6:23" x14ac:dyDescent="0.2">
      <c r="F5381" s="610"/>
      <c r="H5381" s="612"/>
      <c r="I5381" s="598"/>
      <c r="J5381" s="598"/>
      <c r="M5381" s="598"/>
      <c r="N5381" s="598"/>
      <c r="V5381" s="598"/>
      <c r="W5381" s="598"/>
    </row>
    <row r="5382" spans="6:23" x14ac:dyDescent="0.2">
      <c r="F5382" s="610"/>
      <c r="H5382" s="612"/>
      <c r="I5382" s="598"/>
      <c r="J5382" s="598"/>
      <c r="M5382" s="598"/>
      <c r="N5382" s="598"/>
      <c r="V5382" s="598"/>
      <c r="W5382" s="598"/>
    </row>
    <row r="5383" spans="6:23" x14ac:dyDescent="0.2">
      <c r="F5383" s="610"/>
      <c r="H5383" s="612"/>
      <c r="I5383" s="598"/>
      <c r="J5383" s="598"/>
      <c r="M5383" s="598"/>
      <c r="N5383" s="598"/>
      <c r="V5383" s="598"/>
      <c r="W5383" s="598"/>
    </row>
    <row r="5384" spans="6:23" x14ac:dyDescent="0.2">
      <c r="F5384" s="610"/>
      <c r="H5384" s="612"/>
      <c r="I5384" s="598"/>
      <c r="J5384" s="598"/>
      <c r="M5384" s="598"/>
      <c r="N5384" s="598"/>
      <c r="V5384" s="598"/>
      <c r="W5384" s="598"/>
    </row>
    <row r="5385" spans="6:23" x14ac:dyDescent="0.2">
      <c r="F5385" s="610"/>
      <c r="H5385" s="612"/>
      <c r="I5385" s="598"/>
      <c r="J5385" s="598"/>
      <c r="M5385" s="598"/>
      <c r="N5385" s="598"/>
      <c r="V5385" s="598"/>
      <c r="W5385" s="598"/>
    </row>
    <row r="5386" spans="6:23" x14ac:dyDescent="0.2">
      <c r="F5386" s="610"/>
      <c r="H5386" s="612"/>
      <c r="I5386" s="598"/>
      <c r="J5386" s="598"/>
      <c r="M5386" s="598"/>
      <c r="N5386" s="598"/>
      <c r="V5386" s="598"/>
      <c r="W5386" s="598"/>
    </row>
    <row r="5387" spans="6:23" x14ac:dyDescent="0.2">
      <c r="F5387" s="610"/>
      <c r="H5387" s="612"/>
      <c r="I5387" s="598"/>
      <c r="J5387" s="598"/>
      <c r="M5387" s="598"/>
      <c r="N5387" s="598"/>
      <c r="V5387" s="598"/>
      <c r="W5387" s="598"/>
    </row>
    <row r="5388" spans="6:23" x14ac:dyDescent="0.2">
      <c r="F5388" s="610"/>
      <c r="H5388" s="612"/>
      <c r="I5388" s="598"/>
      <c r="J5388" s="598"/>
      <c r="M5388" s="598"/>
      <c r="N5388" s="598"/>
      <c r="V5388" s="598"/>
      <c r="W5388" s="598"/>
    </row>
    <row r="5389" spans="6:23" x14ac:dyDescent="0.2">
      <c r="F5389" s="610"/>
      <c r="H5389" s="612"/>
      <c r="I5389" s="598"/>
      <c r="J5389" s="598"/>
      <c r="M5389" s="598"/>
      <c r="N5389" s="598"/>
      <c r="V5389" s="598"/>
      <c r="W5389" s="598"/>
    </row>
    <row r="5390" spans="6:23" x14ac:dyDescent="0.2">
      <c r="F5390" s="610"/>
      <c r="H5390" s="612"/>
      <c r="I5390" s="598"/>
      <c r="J5390" s="598"/>
      <c r="M5390" s="598"/>
      <c r="N5390" s="598"/>
      <c r="V5390" s="598"/>
      <c r="W5390" s="598"/>
    </row>
    <row r="5391" spans="6:23" x14ac:dyDescent="0.2">
      <c r="F5391" s="610"/>
      <c r="H5391" s="612"/>
      <c r="I5391" s="598"/>
      <c r="J5391" s="598"/>
      <c r="M5391" s="598"/>
      <c r="N5391" s="598"/>
      <c r="V5391" s="598"/>
      <c r="W5391" s="598"/>
    </row>
    <row r="5392" spans="6:23" x14ac:dyDescent="0.2">
      <c r="F5392" s="610"/>
      <c r="H5392" s="612"/>
      <c r="I5392" s="598"/>
      <c r="J5392" s="598"/>
      <c r="M5392" s="598"/>
      <c r="N5392" s="598"/>
      <c r="V5392" s="598"/>
      <c r="W5392" s="598"/>
    </row>
    <row r="5393" spans="6:23" x14ac:dyDescent="0.2">
      <c r="F5393" s="610"/>
      <c r="H5393" s="612"/>
      <c r="I5393" s="598"/>
      <c r="J5393" s="598"/>
      <c r="M5393" s="598"/>
      <c r="N5393" s="598"/>
      <c r="V5393" s="598"/>
      <c r="W5393" s="598"/>
    </row>
    <row r="5394" spans="6:23" x14ac:dyDescent="0.2">
      <c r="F5394" s="610"/>
      <c r="H5394" s="612"/>
      <c r="I5394" s="598"/>
      <c r="J5394" s="598"/>
      <c r="M5394" s="598"/>
      <c r="N5394" s="598"/>
      <c r="V5394" s="598"/>
      <c r="W5394" s="598"/>
    </row>
    <row r="5395" spans="6:23" x14ac:dyDescent="0.2">
      <c r="F5395" s="610"/>
      <c r="H5395" s="612"/>
      <c r="I5395" s="598"/>
      <c r="J5395" s="598"/>
      <c r="M5395" s="598"/>
      <c r="N5395" s="598"/>
      <c r="V5395" s="598"/>
      <c r="W5395" s="598"/>
    </row>
    <row r="5396" spans="6:23" x14ac:dyDescent="0.2">
      <c r="F5396" s="610"/>
      <c r="H5396" s="612"/>
      <c r="I5396" s="598"/>
      <c r="J5396" s="598"/>
      <c r="M5396" s="598"/>
      <c r="N5396" s="598"/>
      <c r="V5396" s="598"/>
      <c r="W5396" s="598"/>
    </row>
    <row r="5397" spans="6:23" x14ac:dyDescent="0.2">
      <c r="F5397" s="610"/>
      <c r="H5397" s="612"/>
      <c r="I5397" s="598"/>
      <c r="J5397" s="598"/>
      <c r="M5397" s="598"/>
      <c r="N5397" s="598"/>
      <c r="V5397" s="598"/>
      <c r="W5397" s="598"/>
    </row>
    <row r="5398" spans="6:23" x14ac:dyDescent="0.2">
      <c r="F5398" s="610"/>
      <c r="H5398" s="612"/>
      <c r="I5398" s="598"/>
      <c r="J5398" s="598"/>
      <c r="M5398" s="598"/>
      <c r="N5398" s="598"/>
      <c r="V5398" s="598"/>
      <c r="W5398" s="598"/>
    </row>
    <row r="5399" spans="6:23" x14ac:dyDescent="0.2">
      <c r="F5399" s="610"/>
      <c r="H5399" s="612"/>
      <c r="I5399" s="598"/>
      <c r="J5399" s="598"/>
      <c r="M5399" s="598"/>
      <c r="N5399" s="598"/>
      <c r="V5399" s="598"/>
      <c r="W5399" s="598"/>
    </row>
    <row r="5400" spans="6:23" x14ac:dyDescent="0.2">
      <c r="F5400" s="610"/>
      <c r="H5400" s="612"/>
      <c r="I5400" s="598"/>
      <c r="J5400" s="598"/>
      <c r="M5400" s="598"/>
      <c r="N5400" s="598"/>
      <c r="V5400" s="598"/>
      <c r="W5400" s="598"/>
    </row>
    <row r="5401" spans="6:23" x14ac:dyDescent="0.2">
      <c r="F5401" s="610"/>
      <c r="H5401" s="612"/>
      <c r="I5401" s="598"/>
      <c r="J5401" s="598"/>
      <c r="M5401" s="598"/>
      <c r="N5401" s="598"/>
      <c r="V5401" s="598"/>
      <c r="W5401" s="598"/>
    </row>
    <row r="5402" spans="6:23" x14ac:dyDescent="0.2">
      <c r="F5402" s="610"/>
      <c r="H5402" s="612"/>
      <c r="I5402" s="598"/>
      <c r="J5402" s="598"/>
      <c r="M5402" s="598"/>
      <c r="N5402" s="598"/>
      <c r="V5402" s="598"/>
      <c r="W5402" s="598"/>
    </row>
    <row r="5403" spans="6:23" x14ac:dyDescent="0.2">
      <c r="F5403" s="610"/>
      <c r="H5403" s="612"/>
      <c r="I5403" s="598"/>
      <c r="J5403" s="598"/>
      <c r="M5403" s="598"/>
      <c r="N5403" s="598"/>
      <c r="V5403" s="598"/>
      <c r="W5403" s="598"/>
    </row>
    <row r="5404" spans="6:23" x14ac:dyDescent="0.2">
      <c r="F5404" s="610"/>
      <c r="H5404" s="612"/>
      <c r="I5404" s="598"/>
      <c r="J5404" s="598"/>
      <c r="M5404" s="598"/>
      <c r="N5404" s="598"/>
      <c r="V5404" s="598"/>
      <c r="W5404" s="598"/>
    </row>
    <row r="5405" spans="6:23" x14ac:dyDescent="0.2">
      <c r="F5405" s="610"/>
      <c r="H5405" s="612"/>
      <c r="I5405" s="598"/>
      <c r="J5405" s="598"/>
      <c r="M5405" s="598"/>
      <c r="N5405" s="598"/>
      <c r="V5405" s="598"/>
      <c r="W5405" s="598"/>
    </row>
    <row r="5406" spans="6:23" x14ac:dyDescent="0.2">
      <c r="F5406" s="610"/>
      <c r="H5406" s="612"/>
      <c r="I5406" s="598"/>
      <c r="J5406" s="598"/>
      <c r="M5406" s="598"/>
      <c r="N5406" s="598"/>
      <c r="V5406" s="598"/>
      <c r="W5406" s="598"/>
    </row>
    <row r="5407" spans="6:23" x14ac:dyDescent="0.2">
      <c r="F5407" s="610"/>
      <c r="H5407" s="612"/>
      <c r="I5407" s="598"/>
      <c r="J5407" s="598"/>
      <c r="M5407" s="598"/>
      <c r="N5407" s="598"/>
      <c r="V5407" s="598"/>
      <c r="W5407" s="598"/>
    </row>
    <row r="5408" spans="6:23" x14ac:dyDescent="0.2">
      <c r="F5408" s="610"/>
      <c r="H5408" s="612"/>
      <c r="I5408" s="598"/>
      <c r="J5408" s="598"/>
      <c r="M5408" s="598"/>
      <c r="N5408" s="598"/>
      <c r="V5408" s="598"/>
      <c r="W5408" s="598"/>
    </row>
    <row r="5409" spans="6:23" x14ac:dyDescent="0.2">
      <c r="F5409" s="610"/>
      <c r="H5409" s="612"/>
      <c r="I5409" s="598"/>
      <c r="J5409" s="598"/>
      <c r="M5409" s="598"/>
      <c r="N5409" s="598"/>
      <c r="V5409" s="598"/>
      <c r="W5409" s="598"/>
    </row>
    <row r="5410" spans="6:23" x14ac:dyDescent="0.2">
      <c r="F5410" s="610"/>
      <c r="H5410" s="612"/>
      <c r="I5410" s="598"/>
      <c r="J5410" s="598"/>
      <c r="M5410" s="598"/>
      <c r="N5410" s="598"/>
      <c r="V5410" s="598"/>
      <c r="W5410" s="598"/>
    </row>
    <row r="5411" spans="6:23" x14ac:dyDescent="0.2">
      <c r="F5411" s="610"/>
      <c r="H5411" s="612"/>
      <c r="I5411" s="598"/>
      <c r="J5411" s="598"/>
      <c r="M5411" s="598"/>
      <c r="N5411" s="598"/>
      <c r="V5411" s="598"/>
      <c r="W5411" s="598"/>
    </row>
    <row r="5412" spans="6:23" x14ac:dyDescent="0.2">
      <c r="F5412" s="610"/>
      <c r="H5412" s="612"/>
      <c r="I5412" s="598"/>
      <c r="J5412" s="598"/>
      <c r="M5412" s="598"/>
      <c r="N5412" s="598"/>
      <c r="V5412" s="598"/>
      <c r="W5412" s="598"/>
    </row>
    <row r="5413" spans="6:23" x14ac:dyDescent="0.2">
      <c r="F5413" s="610"/>
      <c r="H5413" s="612"/>
      <c r="I5413" s="598"/>
      <c r="J5413" s="598"/>
      <c r="M5413" s="598"/>
      <c r="N5413" s="598"/>
      <c r="V5413" s="598"/>
      <c r="W5413" s="598"/>
    </row>
    <row r="5414" spans="6:23" x14ac:dyDescent="0.2">
      <c r="F5414" s="610"/>
      <c r="H5414" s="612"/>
      <c r="I5414" s="598"/>
      <c r="J5414" s="598"/>
      <c r="M5414" s="598"/>
      <c r="N5414" s="598"/>
      <c r="V5414" s="598"/>
      <c r="W5414" s="598"/>
    </row>
    <row r="5415" spans="6:23" x14ac:dyDescent="0.2">
      <c r="F5415" s="610"/>
      <c r="H5415" s="612"/>
      <c r="I5415" s="598"/>
      <c r="J5415" s="598"/>
      <c r="M5415" s="598"/>
      <c r="N5415" s="598"/>
      <c r="V5415" s="598"/>
      <c r="W5415" s="598"/>
    </row>
    <row r="5416" spans="6:23" x14ac:dyDescent="0.2">
      <c r="F5416" s="610"/>
      <c r="H5416" s="612"/>
      <c r="I5416" s="598"/>
      <c r="J5416" s="598"/>
      <c r="M5416" s="598"/>
      <c r="N5416" s="598"/>
      <c r="V5416" s="598"/>
      <c r="W5416" s="598"/>
    </row>
    <row r="5417" spans="6:23" x14ac:dyDescent="0.2">
      <c r="F5417" s="610"/>
      <c r="H5417" s="612"/>
      <c r="I5417" s="598"/>
      <c r="J5417" s="598"/>
      <c r="M5417" s="598"/>
      <c r="N5417" s="598"/>
      <c r="V5417" s="598"/>
      <c r="W5417" s="598"/>
    </row>
    <row r="5418" spans="6:23" x14ac:dyDescent="0.2">
      <c r="F5418" s="610"/>
      <c r="H5418" s="612"/>
      <c r="I5418" s="598"/>
      <c r="J5418" s="598"/>
      <c r="M5418" s="598"/>
      <c r="N5418" s="598"/>
      <c r="V5418" s="598"/>
      <c r="W5418" s="598"/>
    </row>
    <row r="5419" spans="6:23" x14ac:dyDescent="0.2">
      <c r="F5419" s="610"/>
      <c r="H5419" s="612"/>
      <c r="I5419" s="598"/>
      <c r="J5419" s="598"/>
      <c r="M5419" s="598"/>
      <c r="N5419" s="598"/>
      <c r="V5419" s="598"/>
      <c r="W5419" s="598"/>
    </row>
    <row r="5420" spans="6:23" x14ac:dyDescent="0.2">
      <c r="F5420" s="610"/>
      <c r="H5420" s="612"/>
      <c r="I5420" s="598"/>
      <c r="J5420" s="598"/>
      <c r="M5420" s="598"/>
      <c r="N5420" s="598"/>
      <c r="V5420" s="598"/>
      <c r="W5420" s="598"/>
    </row>
    <row r="5421" spans="6:23" x14ac:dyDescent="0.2">
      <c r="F5421" s="610"/>
      <c r="H5421" s="612"/>
      <c r="I5421" s="598"/>
      <c r="J5421" s="598"/>
      <c r="M5421" s="598"/>
      <c r="N5421" s="598"/>
      <c r="V5421" s="598"/>
      <c r="W5421" s="598"/>
    </row>
    <row r="5422" spans="6:23" x14ac:dyDescent="0.2">
      <c r="F5422" s="610"/>
      <c r="H5422" s="612"/>
      <c r="I5422" s="598"/>
      <c r="J5422" s="598"/>
      <c r="M5422" s="598"/>
      <c r="N5422" s="598"/>
      <c r="V5422" s="598"/>
      <c r="W5422" s="598"/>
    </row>
    <row r="5423" spans="6:23" x14ac:dyDescent="0.2">
      <c r="F5423" s="610"/>
      <c r="H5423" s="612"/>
      <c r="I5423" s="598"/>
      <c r="J5423" s="598"/>
      <c r="M5423" s="598"/>
      <c r="N5423" s="598"/>
      <c r="V5423" s="598"/>
      <c r="W5423" s="598"/>
    </row>
    <row r="5424" spans="6:23" x14ac:dyDescent="0.2">
      <c r="F5424" s="610"/>
      <c r="H5424" s="612"/>
      <c r="I5424" s="598"/>
      <c r="J5424" s="598"/>
      <c r="M5424" s="598"/>
      <c r="N5424" s="598"/>
      <c r="V5424" s="598"/>
      <c r="W5424" s="598"/>
    </row>
    <row r="5425" spans="6:23" x14ac:dyDescent="0.2">
      <c r="F5425" s="610"/>
      <c r="H5425" s="612"/>
      <c r="I5425" s="598"/>
      <c r="J5425" s="598"/>
      <c r="M5425" s="598"/>
      <c r="N5425" s="598"/>
      <c r="V5425" s="598"/>
      <c r="W5425" s="598"/>
    </row>
    <row r="5426" spans="6:23" x14ac:dyDescent="0.2">
      <c r="F5426" s="610"/>
      <c r="H5426" s="612"/>
      <c r="I5426" s="598"/>
      <c r="J5426" s="598"/>
      <c r="M5426" s="598"/>
      <c r="N5426" s="598"/>
      <c r="V5426" s="598"/>
      <c r="W5426" s="598"/>
    </row>
    <row r="5427" spans="6:23" x14ac:dyDescent="0.2">
      <c r="F5427" s="610"/>
      <c r="H5427" s="612"/>
      <c r="I5427" s="598"/>
      <c r="J5427" s="598"/>
      <c r="M5427" s="598"/>
      <c r="N5427" s="598"/>
      <c r="V5427" s="598"/>
      <c r="W5427" s="598"/>
    </row>
    <row r="5428" spans="6:23" x14ac:dyDescent="0.2">
      <c r="F5428" s="610"/>
      <c r="H5428" s="612"/>
      <c r="I5428" s="598"/>
      <c r="J5428" s="598"/>
      <c r="M5428" s="598"/>
      <c r="N5428" s="598"/>
      <c r="V5428" s="598"/>
      <c r="W5428" s="598"/>
    </row>
    <row r="5429" spans="6:23" x14ac:dyDescent="0.2">
      <c r="F5429" s="610"/>
      <c r="H5429" s="612"/>
      <c r="I5429" s="598"/>
      <c r="J5429" s="598"/>
      <c r="M5429" s="598"/>
      <c r="N5429" s="598"/>
      <c r="V5429" s="598"/>
      <c r="W5429" s="598"/>
    </row>
    <row r="5430" spans="6:23" x14ac:dyDescent="0.2">
      <c r="F5430" s="610"/>
      <c r="H5430" s="612"/>
      <c r="I5430" s="598"/>
      <c r="J5430" s="598"/>
      <c r="M5430" s="598"/>
      <c r="N5430" s="598"/>
      <c r="V5430" s="598"/>
      <c r="W5430" s="598"/>
    </row>
    <row r="5431" spans="6:23" x14ac:dyDescent="0.2">
      <c r="F5431" s="610"/>
      <c r="H5431" s="612"/>
      <c r="I5431" s="598"/>
      <c r="J5431" s="598"/>
      <c r="M5431" s="598"/>
      <c r="N5431" s="598"/>
      <c r="V5431" s="598"/>
      <c r="W5431" s="598"/>
    </row>
    <row r="5432" spans="6:23" x14ac:dyDescent="0.2">
      <c r="F5432" s="610"/>
      <c r="H5432" s="612"/>
      <c r="I5432" s="598"/>
      <c r="J5432" s="598"/>
      <c r="M5432" s="598"/>
      <c r="N5432" s="598"/>
      <c r="V5432" s="598"/>
      <c r="W5432" s="598"/>
    </row>
    <row r="5433" spans="6:23" x14ac:dyDescent="0.2">
      <c r="F5433" s="610"/>
      <c r="H5433" s="612"/>
      <c r="I5433" s="598"/>
      <c r="J5433" s="598"/>
      <c r="M5433" s="598"/>
      <c r="N5433" s="598"/>
      <c r="V5433" s="598"/>
      <c r="W5433" s="598"/>
    </row>
    <row r="5434" spans="6:23" x14ac:dyDescent="0.2">
      <c r="F5434" s="610"/>
      <c r="H5434" s="612"/>
      <c r="I5434" s="598"/>
      <c r="J5434" s="598"/>
      <c r="M5434" s="598"/>
      <c r="N5434" s="598"/>
      <c r="V5434" s="598"/>
      <c r="W5434" s="598"/>
    </row>
    <row r="5435" spans="6:23" x14ac:dyDescent="0.2">
      <c r="F5435" s="610"/>
      <c r="H5435" s="612"/>
      <c r="I5435" s="598"/>
      <c r="J5435" s="598"/>
      <c r="M5435" s="598"/>
      <c r="N5435" s="598"/>
      <c r="V5435" s="598"/>
      <c r="W5435" s="598"/>
    </row>
    <row r="5436" spans="6:23" x14ac:dyDescent="0.2">
      <c r="F5436" s="610"/>
      <c r="H5436" s="612"/>
      <c r="I5436" s="598"/>
      <c r="J5436" s="598"/>
      <c r="M5436" s="598"/>
      <c r="N5436" s="598"/>
      <c r="V5436" s="598"/>
      <c r="W5436" s="598"/>
    </row>
    <row r="5437" spans="6:23" x14ac:dyDescent="0.2">
      <c r="F5437" s="610"/>
      <c r="H5437" s="612"/>
      <c r="I5437" s="598"/>
      <c r="J5437" s="598"/>
      <c r="M5437" s="598"/>
      <c r="N5437" s="598"/>
      <c r="V5437" s="598"/>
      <c r="W5437" s="598"/>
    </row>
    <row r="5438" spans="6:23" x14ac:dyDescent="0.2">
      <c r="F5438" s="610"/>
      <c r="H5438" s="612"/>
      <c r="I5438" s="598"/>
      <c r="J5438" s="598"/>
      <c r="M5438" s="598"/>
      <c r="N5438" s="598"/>
      <c r="V5438" s="598"/>
      <c r="W5438" s="598"/>
    </row>
    <row r="5439" spans="6:23" x14ac:dyDescent="0.2">
      <c r="F5439" s="610"/>
      <c r="H5439" s="612"/>
      <c r="I5439" s="598"/>
      <c r="J5439" s="598"/>
      <c r="M5439" s="598"/>
      <c r="N5439" s="598"/>
      <c r="V5439" s="598"/>
      <c r="W5439" s="598"/>
    </row>
    <row r="5440" spans="6:23" x14ac:dyDescent="0.2">
      <c r="F5440" s="610"/>
      <c r="H5440" s="612"/>
      <c r="I5440" s="598"/>
      <c r="J5440" s="598"/>
      <c r="M5440" s="598"/>
      <c r="N5440" s="598"/>
      <c r="V5440" s="598"/>
      <c r="W5440" s="598"/>
    </row>
    <row r="5441" spans="6:23" x14ac:dyDescent="0.2">
      <c r="F5441" s="610"/>
      <c r="H5441" s="612"/>
      <c r="I5441" s="598"/>
      <c r="J5441" s="598"/>
      <c r="M5441" s="598"/>
      <c r="N5441" s="598"/>
      <c r="V5441" s="598"/>
      <c r="W5441" s="598"/>
    </row>
    <row r="5442" spans="6:23" x14ac:dyDescent="0.2">
      <c r="F5442" s="610"/>
      <c r="H5442" s="612"/>
      <c r="I5442" s="598"/>
      <c r="J5442" s="598"/>
      <c r="M5442" s="598"/>
      <c r="N5442" s="598"/>
      <c r="V5442" s="598"/>
      <c r="W5442" s="598"/>
    </row>
    <row r="5443" spans="6:23" x14ac:dyDescent="0.2">
      <c r="F5443" s="610"/>
      <c r="H5443" s="612"/>
      <c r="I5443" s="598"/>
      <c r="J5443" s="598"/>
      <c r="M5443" s="598"/>
      <c r="N5443" s="598"/>
      <c r="V5443" s="598"/>
      <c r="W5443" s="598"/>
    </row>
    <row r="5444" spans="6:23" x14ac:dyDescent="0.2">
      <c r="F5444" s="610"/>
      <c r="H5444" s="612"/>
      <c r="I5444" s="598"/>
      <c r="J5444" s="598"/>
      <c r="M5444" s="598"/>
      <c r="N5444" s="598"/>
      <c r="V5444" s="598"/>
      <c r="W5444" s="598"/>
    </row>
    <row r="5445" spans="6:23" x14ac:dyDescent="0.2">
      <c r="F5445" s="610"/>
      <c r="H5445" s="612"/>
      <c r="I5445" s="598"/>
      <c r="J5445" s="598"/>
      <c r="M5445" s="598"/>
      <c r="N5445" s="598"/>
      <c r="V5445" s="598"/>
      <c r="W5445" s="598"/>
    </row>
    <row r="5446" spans="6:23" x14ac:dyDescent="0.2">
      <c r="F5446" s="610"/>
      <c r="H5446" s="612"/>
      <c r="I5446" s="598"/>
      <c r="J5446" s="598"/>
      <c r="M5446" s="598"/>
      <c r="N5446" s="598"/>
      <c r="V5446" s="598"/>
      <c r="W5446" s="598"/>
    </row>
    <row r="5447" spans="6:23" x14ac:dyDescent="0.2">
      <c r="F5447" s="610"/>
      <c r="H5447" s="612"/>
      <c r="I5447" s="598"/>
      <c r="J5447" s="598"/>
      <c r="M5447" s="598"/>
      <c r="N5447" s="598"/>
      <c r="V5447" s="598"/>
      <c r="W5447" s="598"/>
    </row>
    <row r="5448" spans="6:23" x14ac:dyDescent="0.2">
      <c r="F5448" s="610"/>
      <c r="H5448" s="612"/>
      <c r="I5448" s="598"/>
      <c r="J5448" s="598"/>
      <c r="M5448" s="598"/>
      <c r="N5448" s="598"/>
      <c r="V5448" s="598"/>
      <c r="W5448" s="598"/>
    </row>
    <row r="5449" spans="6:23" x14ac:dyDescent="0.2">
      <c r="F5449" s="610"/>
      <c r="H5449" s="612"/>
      <c r="I5449" s="598"/>
      <c r="J5449" s="598"/>
      <c r="M5449" s="598"/>
      <c r="N5449" s="598"/>
      <c r="V5449" s="598"/>
      <c r="W5449" s="598"/>
    </row>
    <row r="5450" spans="6:23" x14ac:dyDescent="0.2">
      <c r="F5450" s="610"/>
      <c r="H5450" s="612"/>
      <c r="I5450" s="598"/>
      <c r="J5450" s="598"/>
      <c r="M5450" s="598"/>
      <c r="N5450" s="598"/>
      <c r="V5450" s="598"/>
      <c r="W5450" s="598"/>
    </row>
    <row r="5451" spans="6:23" x14ac:dyDescent="0.2">
      <c r="F5451" s="610"/>
      <c r="H5451" s="612"/>
      <c r="I5451" s="598"/>
      <c r="J5451" s="598"/>
      <c r="M5451" s="598"/>
      <c r="N5451" s="598"/>
      <c r="V5451" s="598"/>
      <c r="W5451" s="598"/>
    </row>
    <row r="5452" spans="6:23" x14ac:dyDescent="0.2">
      <c r="F5452" s="610"/>
      <c r="H5452" s="612"/>
      <c r="I5452" s="598"/>
      <c r="J5452" s="598"/>
      <c r="M5452" s="598"/>
      <c r="N5452" s="598"/>
      <c r="V5452" s="598"/>
      <c r="W5452" s="598"/>
    </row>
    <row r="5453" spans="6:23" x14ac:dyDescent="0.2">
      <c r="F5453" s="610"/>
      <c r="H5453" s="612"/>
      <c r="I5453" s="598"/>
      <c r="J5453" s="598"/>
      <c r="M5453" s="598"/>
      <c r="N5453" s="598"/>
      <c r="V5453" s="598"/>
      <c r="W5453" s="598"/>
    </row>
    <row r="5454" spans="6:23" x14ac:dyDescent="0.2">
      <c r="F5454" s="610"/>
      <c r="H5454" s="612"/>
      <c r="I5454" s="598"/>
      <c r="J5454" s="598"/>
      <c r="M5454" s="598"/>
      <c r="N5454" s="598"/>
      <c r="V5454" s="598"/>
      <c r="W5454" s="598"/>
    </row>
    <row r="5455" spans="6:23" x14ac:dyDescent="0.2">
      <c r="F5455" s="610"/>
      <c r="H5455" s="612"/>
      <c r="I5455" s="598"/>
      <c r="J5455" s="598"/>
      <c r="M5455" s="598"/>
      <c r="N5455" s="598"/>
      <c r="V5455" s="598"/>
      <c r="W5455" s="598"/>
    </row>
    <row r="5456" spans="6:23" x14ac:dyDescent="0.2">
      <c r="F5456" s="610"/>
      <c r="H5456" s="612"/>
      <c r="I5456" s="598"/>
      <c r="J5456" s="598"/>
      <c r="M5456" s="598"/>
      <c r="N5456" s="598"/>
      <c r="V5456" s="598"/>
      <c r="W5456" s="598"/>
    </row>
    <row r="5457" spans="6:23" x14ac:dyDescent="0.2">
      <c r="F5457" s="610"/>
      <c r="H5457" s="612"/>
      <c r="I5457" s="598"/>
      <c r="J5457" s="598"/>
      <c r="M5457" s="598"/>
      <c r="N5457" s="598"/>
      <c r="V5457" s="598"/>
      <c r="W5457" s="598"/>
    </row>
    <row r="5458" spans="6:23" x14ac:dyDescent="0.2">
      <c r="F5458" s="610"/>
      <c r="H5458" s="612"/>
      <c r="I5458" s="598"/>
      <c r="J5458" s="598"/>
      <c r="M5458" s="598"/>
      <c r="N5458" s="598"/>
      <c r="V5458" s="598"/>
      <c r="W5458" s="598"/>
    </row>
    <row r="5459" spans="6:23" x14ac:dyDescent="0.2">
      <c r="F5459" s="610"/>
      <c r="H5459" s="612"/>
      <c r="I5459" s="598"/>
      <c r="J5459" s="598"/>
      <c r="M5459" s="598"/>
      <c r="N5459" s="598"/>
      <c r="V5459" s="598"/>
      <c r="W5459" s="598"/>
    </row>
    <row r="5460" spans="6:23" x14ac:dyDescent="0.2">
      <c r="F5460" s="610"/>
      <c r="H5460" s="612"/>
      <c r="I5460" s="598"/>
      <c r="J5460" s="598"/>
      <c r="M5460" s="598"/>
      <c r="N5460" s="598"/>
      <c r="V5460" s="598"/>
      <c r="W5460" s="598"/>
    </row>
    <row r="5461" spans="6:23" x14ac:dyDescent="0.2">
      <c r="F5461" s="610"/>
      <c r="H5461" s="612"/>
      <c r="I5461" s="598"/>
      <c r="J5461" s="598"/>
      <c r="M5461" s="598"/>
      <c r="N5461" s="598"/>
      <c r="V5461" s="598"/>
      <c r="W5461" s="598"/>
    </row>
    <row r="5462" spans="6:23" x14ac:dyDescent="0.2">
      <c r="F5462" s="610"/>
      <c r="H5462" s="612"/>
      <c r="I5462" s="598"/>
      <c r="J5462" s="598"/>
      <c r="M5462" s="598"/>
      <c r="N5462" s="598"/>
      <c r="V5462" s="598"/>
      <c r="W5462" s="598"/>
    </row>
    <row r="5463" spans="6:23" x14ac:dyDescent="0.2">
      <c r="F5463" s="610"/>
      <c r="H5463" s="612"/>
      <c r="I5463" s="598"/>
      <c r="J5463" s="598"/>
      <c r="M5463" s="598"/>
      <c r="N5463" s="598"/>
      <c r="V5463" s="598"/>
      <c r="W5463" s="598"/>
    </row>
    <row r="5464" spans="6:23" x14ac:dyDescent="0.2">
      <c r="F5464" s="610"/>
      <c r="H5464" s="612"/>
      <c r="I5464" s="598"/>
      <c r="J5464" s="598"/>
      <c r="M5464" s="598"/>
      <c r="N5464" s="598"/>
      <c r="V5464" s="598"/>
      <c r="W5464" s="598"/>
    </row>
    <row r="5465" spans="6:23" x14ac:dyDescent="0.2">
      <c r="F5465" s="610"/>
      <c r="H5465" s="612"/>
      <c r="I5465" s="598"/>
      <c r="J5465" s="598"/>
      <c r="M5465" s="598"/>
      <c r="N5465" s="598"/>
      <c r="V5465" s="598"/>
      <c r="W5465" s="598"/>
    </row>
    <row r="5466" spans="6:23" x14ac:dyDescent="0.2">
      <c r="F5466" s="610"/>
      <c r="H5466" s="612"/>
      <c r="I5466" s="598"/>
      <c r="J5466" s="598"/>
      <c r="M5466" s="598"/>
      <c r="N5466" s="598"/>
      <c r="V5466" s="598"/>
      <c r="W5466" s="598"/>
    </row>
    <row r="5467" spans="6:23" x14ac:dyDescent="0.2">
      <c r="F5467" s="610"/>
      <c r="H5467" s="612"/>
      <c r="I5467" s="598"/>
      <c r="J5467" s="598"/>
      <c r="M5467" s="598"/>
      <c r="N5467" s="598"/>
      <c r="V5467" s="598"/>
      <c r="W5467" s="598"/>
    </row>
    <row r="5468" spans="6:23" x14ac:dyDescent="0.2">
      <c r="F5468" s="610"/>
      <c r="H5468" s="612"/>
      <c r="I5468" s="598"/>
      <c r="J5468" s="598"/>
      <c r="M5468" s="598"/>
      <c r="N5468" s="598"/>
      <c r="V5468" s="598"/>
      <c r="W5468" s="598"/>
    </row>
    <row r="5469" spans="6:23" x14ac:dyDescent="0.2">
      <c r="F5469" s="610"/>
      <c r="H5469" s="612"/>
      <c r="I5469" s="598"/>
      <c r="J5469" s="598"/>
      <c r="M5469" s="598"/>
      <c r="N5469" s="598"/>
      <c r="V5469" s="598"/>
      <c r="W5469" s="598"/>
    </row>
    <row r="5470" spans="6:23" x14ac:dyDescent="0.2">
      <c r="F5470" s="610"/>
      <c r="H5470" s="612"/>
      <c r="I5470" s="598"/>
      <c r="J5470" s="598"/>
      <c r="M5470" s="598"/>
      <c r="N5470" s="598"/>
      <c r="V5470" s="598"/>
      <c r="W5470" s="598"/>
    </row>
    <row r="5471" spans="6:23" x14ac:dyDescent="0.2">
      <c r="F5471" s="610"/>
      <c r="H5471" s="612"/>
      <c r="I5471" s="598"/>
      <c r="J5471" s="598"/>
      <c r="M5471" s="598"/>
      <c r="N5471" s="598"/>
      <c r="V5471" s="598"/>
      <c r="W5471" s="598"/>
    </row>
    <row r="5472" spans="6:23" x14ac:dyDescent="0.2">
      <c r="F5472" s="610"/>
      <c r="H5472" s="612"/>
      <c r="I5472" s="598"/>
      <c r="J5472" s="598"/>
      <c r="M5472" s="598"/>
      <c r="N5472" s="598"/>
      <c r="V5472" s="598"/>
      <c r="W5472" s="598"/>
    </row>
    <row r="5473" spans="6:23" x14ac:dyDescent="0.2">
      <c r="F5473" s="610"/>
      <c r="H5473" s="612"/>
      <c r="I5473" s="598"/>
      <c r="J5473" s="598"/>
      <c r="M5473" s="598"/>
      <c r="N5473" s="598"/>
      <c r="V5473" s="598"/>
      <c r="W5473" s="598"/>
    </row>
    <row r="5474" spans="6:23" x14ac:dyDescent="0.2">
      <c r="F5474" s="610"/>
      <c r="H5474" s="612"/>
      <c r="I5474" s="598"/>
      <c r="J5474" s="598"/>
      <c r="M5474" s="598"/>
      <c r="N5474" s="598"/>
      <c r="V5474" s="598"/>
      <c r="W5474" s="598"/>
    </row>
    <row r="5475" spans="6:23" x14ac:dyDescent="0.2">
      <c r="F5475" s="610"/>
      <c r="H5475" s="612"/>
      <c r="I5475" s="598"/>
      <c r="J5475" s="598"/>
      <c r="M5475" s="598"/>
      <c r="N5475" s="598"/>
      <c r="V5475" s="598"/>
      <c r="W5475" s="598"/>
    </row>
    <row r="5476" spans="6:23" x14ac:dyDescent="0.2">
      <c r="F5476" s="610"/>
      <c r="H5476" s="612"/>
      <c r="I5476" s="598"/>
      <c r="J5476" s="598"/>
      <c r="M5476" s="598"/>
      <c r="N5476" s="598"/>
      <c r="V5476" s="598"/>
      <c r="W5476" s="598"/>
    </row>
    <row r="5477" spans="6:23" x14ac:dyDescent="0.2">
      <c r="F5477" s="610"/>
      <c r="H5477" s="612"/>
      <c r="I5477" s="598"/>
      <c r="J5477" s="598"/>
      <c r="M5477" s="598"/>
      <c r="N5477" s="598"/>
      <c r="V5477" s="598"/>
      <c r="W5477" s="598"/>
    </row>
    <row r="5478" spans="6:23" x14ac:dyDescent="0.2">
      <c r="F5478" s="610"/>
      <c r="H5478" s="612"/>
      <c r="I5478" s="598"/>
      <c r="J5478" s="598"/>
      <c r="M5478" s="598"/>
      <c r="N5478" s="598"/>
      <c r="V5478" s="598"/>
      <c r="W5478" s="598"/>
    </row>
    <row r="5479" spans="6:23" x14ac:dyDescent="0.2">
      <c r="F5479" s="610"/>
      <c r="H5479" s="612"/>
      <c r="I5479" s="598"/>
      <c r="J5479" s="598"/>
      <c r="M5479" s="598"/>
      <c r="N5479" s="598"/>
      <c r="V5479" s="598"/>
      <c r="W5479" s="598"/>
    </row>
    <row r="5480" spans="6:23" x14ac:dyDescent="0.2">
      <c r="F5480" s="610"/>
      <c r="H5480" s="612"/>
      <c r="I5480" s="598"/>
      <c r="J5480" s="598"/>
      <c r="M5480" s="598"/>
      <c r="N5480" s="598"/>
      <c r="V5480" s="598"/>
      <c r="W5480" s="598"/>
    </row>
    <row r="5481" spans="6:23" x14ac:dyDescent="0.2">
      <c r="F5481" s="610"/>
      <c r="H5481" s="612"/>
      <c r="I5481" s="598"/>
      <c r="J5481" s="598"/>
      <c r="M5481" s="598"/>
      <c r="N5481" s="598"/>
      <c r="V5481" s="598"/>
      <c r="W5481" s="598"/>
    </row>
    <row r="5482" spans="6:23" x14ac:dyDescent="0.2">
      <c r="F5482" s="610"/>
      <c r="H5482" s="612"/>
      <c r="I5482" s="598"/>
      <c r="J5482" s="598"/>
      <c r="M5482" s="598"/>
      <c r="N5482" s="598"/>
      <c r="V5482" s="598"/>
      <c r="W5482" s="598"/>
    </row>
    <row r="5483" spans="6:23" x14ac:dyDescent="0.2">
      <c r="F5483" s="610"/>
      <c r="H5483" s="612"/>
      <c r="I5483" s="598"/>
      <c r="J5483" s="598"/>
      <c r="M5483" s="598"/>
      <c r="N5483" s="598"/>
      <c r="V5483" s="598"/>
      <c r="W5483" s="598"/>
    </row>
    <row r="5484" spans="6:23" x14ac:dyDescent="0.2">
      <c r="F5484" s="610"/>
      <c r="H5484" s="612"/>
      <c r="I5484" s="598"/>
      <c r="J5484" s="598"/>
      <c r="M5484" s="598"/>
      <c r="N5484" s="598"/>
      <c r="V5484" s="598"/>
      <c r="W5484" s="598"/>
    </row>
    <row r="5485" spans="6:23" x14ac:dyDescent="0.2">
      <c r="F5485" s="610"/>
      <c r="H5485" s="612"/>
      <c r="I5485" s="598"/>
      <c r="J5485" s="598"/>
      <c r="M5485" s="598"/>
      <c r="N5485" s="598"/>
      <c r="V5485" s="598"/>
      <c r="W5485" s="598"/>
    </row>
    <row r="5486" spans="6:23" x14ac:dyDescent="0.2">
      <c r="F5486" s="610"/>
      <c r="H5486" s="612"/>
      <c r="I5486" s="598"/>
      <c r="J5486" s="598"/>
      <c r="M5486" s="598"/>
      <c r="N5486" s="598"/>
      <c r="V5486" s="598"/>
      <c r="W5486" s="598"/>
    </row>
    <row r="5487" spans="6:23" x14ac:dyDescent="0.2">
      <c r="F5487" s="610"/>
      <c r="H5487" s="612"/>
      <c r="I5487" s="598"/>
      <c r="J5487" s="598"/>
      <c r="M5487" s="598"/>
      <c r="N5487" s="598"/>
      <c r="V5487" s="598"/>
      <c r="W5487" s="598"/>
    </row>
    <row r="5488" spans="6:23" x14ac:dyDescent="0.2">
      <c r="F5488" s="610"/>
      <c r="H5488" s="612"/>
      <c r="I5488" s="598"/>
      <c r="J5488" s="598"/>
      <c r="M5488" s="598"/>
      <c r="N5488" s="598"/>
      <c r="V5488" s="598"/>
      <c r="W5488" s="598"/>
    </row>
    <row r="5489" spans="6:23" x14ac:dyDescent="0.2">
      <c r="F5489" s="610"/>
      <c r="H5489" s="612"/>
      <c r="I5489" s="598"/>
      <c r="J5489" s="598"/>
      <c r="M5489" s="598"/>
      <c r="N5489" s="598"/>
      <c r="V5489" s="598"/>
      <c r="W5489" s="598"/>
    </row>
    <row r="5490" spans="6:23" x14ac:dyDescent="0.2">
      <c r="F5490" s="610"/>
      <c r="H5490" s="612"/>
      <c r="I5490" s="598"/>
      <c r="J5490" s="598"/>
      <c r="M5490" s="598"/>
      <c r="N5490" s="598"/>
      <c r="V5490" s="598"/>
      <c r="W5490" s="598"/>
    </row>
    <row r="5491" spans="6:23" x14ac:dyDescent="0.2">
      <c r="F5491" s="610"/>
      <c r="H5491" s="612"/>
      <c r="I5491" s="598"/>
      <c r="J5491" s="598"/>
      <c r="M5491" s="598"/>
      <c r="N5491" s="598"/>
      <c r="V5491" s="598"/>
      <c r="W5491" s="598"/>
    </row>
    <row r="5492" spans="6:23" x14ac:dyDescent="0.2">
      <c r="F5492" s="610"/>
      <c r="H5492" s="612"/>
      <c r="I5492" s="598"/>
      <c r="J5492" s="598"/>
      <c r="M5492" s="598"/>
      <c r="N5492" s="598"/>
      <c r="V5492" s="598"/>
      <c r="W5492" s="598"/>
    </row>
    <row r="5493" spans="6:23" x14ac:dyDescent="0.2">
      <c r="F5493" s="610"/>
      <c r="H5493" s="612"/>
      <c r="I5493" s="598"/>
      <c r="J5493" s="598"/>
      <c r="M5493" s="598"/>
      <c r="N5493" s="598"/>
      <c r="V5493" s="598"/>
      <c r="W5493" s="598"/>
    </row>
    <row r="5494" spans="6:23" x14ac:dyDescent="0.2">
      <c r="F5494" s="610"/>
      <c r="H5494" s="612"/>
      <c r="I5494" s="598"/>
      <c r="J5494" s="598"/>
      <c r="M5494" s="598"/>
      <c r="N5494" s="598"/>
      <c r="V5494" s="598"/>
      <c r="W5494" s="598"/>
    </row>
    <row r="5495" spans="6:23" x14ac:dyDescent="0.2">
      <c r="F5495" s="610"/>
      <c r="H5495" s="612"/>
      <c r="I5495" s="598"/>
      <c r="J5495" s="598"/>
      <c r="M5495" s="598"/>
      <c r="N5495" s="598"/>
      <c r="V5495" s="598"/>
      <c r="W5495" s="598"/>
    </row>
    <row r="5496" spans="6:23" x14ac:dyDescent="0.2">
      <c r="F5496" s="610"/>
      <c r="H5496" s="612"/>
      <c r="I5496" s="598"/>
      <c r="J5496" s="598"/>
      <c r="M5496" s="598"/>
      <c r="N5496" s="598"/>
      <c r="V5496" s="598"/>
      <c r="W5496" s="598"/>
    </row>
    <row r="5497" spans="6:23" x14ac:dyDescent="0.2">
      <c r="F5497" s="610"/>
      <c r="H5497" s="612"/>
      <c r="I5497" s="598"/>
      <c r="J5497" s="598"/>
      <c r="M5497" s="598"/>
      <c r="N5497" s="598"/>
      <c r="V5497" s="598"/>
      <c r="W5497" s="598"/>
    </row>
    <row r="5498" spans="6:23" x14ac:dyDescent="0.2">
      <c r="F5498" s="610"/>
      <c r="H5498" s="612"/>
      <c r="I5498" s="598"/>
      <c r="J5498" s="598"/>
      <c r="M5498" s="598"/>
      <c r="N5498" s="598"/>
      <c r="V5498" s="598"/>
      <c r="W5498" s="598"/>
    </row>
    <row r="5499" spans="6:23" x14ac:dyDescent="0.2">
      <c r="F5499" s="610"/>
      <c r="H5499" s="612"/>
      <c r="I5499" s="598"/>
      <c r="J5499" s="598"/>
      <c r="M5499" s="598"/>
      <c r="N5499" s="598"/>
      <c r="V5499" s="598"/>
      <c r="W5499" s="598"/>
    </row>
    <row r="5500" spans="6:23" x14ac:dyDescent="0.2">
      <c r="F5500" s="610"/>
      <c r="H5500" s="612"/>
      <c r="I5500" s="598"/>
      <c r="J5500" s="598"/>
      <c r="M5500" s="598"/>
      <c r="N5500" s="598"/>
      <c r="V5500" s="598"/>
      <c r="W5500" s="598"/>
    </row>
    <row r="5501" spans="6:23" x14ac:dyDescent="0.2">
      <c r="F5501" s="610"/>
      <c r="H5501" s="612"/>
      <c r="I5501" s="598"/>
      <c r="J5501" s="598"/>
      <c r="M5501" s="598"/>
      <c r="N5501" s="598"/>
      <c r="V5501" s="598"/>
      <c r="W5501" s="598"/>
    </row>
    <row r="5502" spans="6:23" x14ac:dyDescent="0.2">
      <c r="F5502" s="610"/>
      <c r="H5502" s="612"/>
      <c r="I5502" s="598"/>
      <c r="J5502" s="598"/>
      <c r="M5502" s="598"/>
      <c r="N5502" s="598"/>
      <c r="V5502" s="598"/>
      <c r="W5502" s="598"/>
    </row>
    <row r="5503" spans="6:23" x14ac:dyDescent="0.2">
      <c r="F5503" s="610"/>
      <c r="H5503" s="612"/>
      <c r="I5503" s="598"/>
      <c r="J5503" s="598"/>
      <c r="M5503" s="598"/>
      <c r="N5503" s="598"/>
      <c r="V5503" s="598"/>
      <c r="W5503" s="598"/>
    </row>
    <row r="5504" spans="6:23" x14ac:dyDescent="0.2">
      <c r="F5504" s="610"/>
      <c r="H5504" s="612"/>
      <c r="I5504" s="598"/>
      <c r="J5504" s="598"/>
      <c r="M5504" s="598"/>
      <c r="N5504" s="598"/>
      <c r="V5504" s="598"/>
      <c r="W5504" s="598"/>
    </row>
    <row r="5505" spans="6:23" x14ac:dyDescent="0.2">
      <c r="F5505" s="610"/>
      <c r="H5505" s="612"/>
      <c r="I5505" s="598"/>
      <c r="J5505" s="598"/>
      <c r="M5505" s="598"/>
      <c r="N5505" s="598"/>
      <c r="V5505" s="598"/>
      <c r="W5505" s="598"/>
    </row>
    <row r="5506" spans="6:23" x14ac:dyDescent="0.2">
      <c r="F5506" s="610"/>
      <c r="H5506" s="612"/>
      <c r="I5506" s="598"/>
      <c r="J5506" s="598"/>
      <c r="M5506" s="598"/>
      <c r="N5506" s="598"/>
      <c r="V5506" s="598"/>
      <c r="W5506" s="598"/>
    </row>
    <row r="5507" spans="6:23" x14ac:dyDescent="0.2">
      <c r="F5507" s="610"/>
      <c r="H5507" s="612"/>
      <c r="I5507" s="598"/>
      <c r="J5507" s="598"/>
      <c r="M5507" s="598"/>
      <c r="N5507" s="598"/>
      <c r="V5507" s="598"/>
      <c r="W5507" s="598"/>
    </row>
    <row r="5508" spans="6:23" x14ac:dyDescent="0.2">
      <c r="F5508" s="610"/>
      <c r="H5508" s="612"/>
      <c r="I5508" s="598"/>
      <c r="J5508" s="598"/>
      <c r="M5508" s="598"/>
      <c r="N5508" s="598"/>
      <c r="V5508" s="598"/>
      <c r="W5508" s="598"/>
    </row>
    <row r="5509" spans="6:23" x14ac:dyDescent="0.2">
      <c r="F5509" s="610"/>
      <c r="H5509" s="612"/>
      <c r="I5509" s="598"/>
      <c r="J5509" s="598"/>
      <c r="M5509" s="598"/>
      <c r="N5509" s="598"/>
      <c r="V5509" s="598"/>
      <c r="W5509" s="598"/>
    </row>
    <row r="5510" spans="6:23" x14ac:dyDescent="0.2">
      <c r="F5510" s="610"/>
      <c r="H5510" s="612"/>
      <c r="I5510" s="598"/>
      <c r="J5510" s="598"/>
      <c r="M5510" s="598"/>
      <c r="N5510" s="598"/>
      <c r="V5510" s="598"/>
      <c r="W5510" s="598"/>
    </row>
    <row r="5511" spans="6:23" x14ac:dyDescent="0.2">
      <c r="F5511" s="610"/>
      <c r="H5511" s="612"/>
      <c r="I5511" s="598"/>
      <c r="J5511" s="598"/>
      <c r="M5511" s="598"/>
      <c r="N5511" s="598"/>
      <c r="V5511" s="598"/>
      <c r="W5511" s="598"/>
    </row>
    <row r="5512" spans="6:23" x14ac:dyDescent="0.2">
      <c r="F5512" s="610"/>
      <c r="H5512" s="612"/>
      <c r="I5512" s="598"/>
      <c r="J5512" s="598"/>
      <c r="M5512" s="598"/>
      <c r="N5512" s="598"/>
      <c r="V5512" s="598"/>
      <c r="W5512" s="598"/>
    </row>
    <row r="5513" spans="6:23" x14ac:dyDescent="0.2">
      <c r="F5513" s="610"/>
      <c r="H5513" s="612"/>
      <c r="I5513" s="598"/>
      <c r="J5513" s="598"/>
      <c r="M5513" s="598"/>
      <c r="N5513" s="598"/>
      <c r="V5513" s="598"/>
      <c r="W5513" s="598"/>
    </row>
    <row r="5514" spans="6:23" x14ac:dyDescent="0.2">
      <c r="F5514" s="610"/>
      <c r="H5514" s="612"/>
      <c r="I5514" s="598"/>
      <c r="J5514" s="598"/>
      <c r="M5514" s="598"/>
      <c r="N5514" s="598"/>
      <c r="V5514" s="598"/>
      <c r="W5514" s="598"/>
    </row>
    <row r="5515" spans="6:23" x14ac:dyDescent="0.2">
      <c r="F5515" s="610"/>
      <c r="H5515" s="612"/>
      <c r="I5515" s="598"/>
      <c r="J5515" s="598"/>
      <c r="M5515" s="598"/>
      <c r="N5515" s="598"/>
      <c r="V5515" s="598"/>
      <c r="W5515" s="598"/>
    </row>
    <row r="5516" spans="6:23" x14ac:dyDescent="0.2">
      <c r="F5516" s="610"/>
      <c r="H5516" s="612"/>
      <c r="I5516" s="598"/>
      <c r="J5516" s="598"/>
      <c r="M5516" s="598"/>
      <c r="N5516" s="598"/>
      <c r="V5516" s="598"/>
      <c r="W5516" s="598"/>
    </row>
    <row r="5517" spans="6:23" x14ac:dyDescent="0.2">
      <c r="F5517" s="610"/>
      <c r="H5517" s="612"/>
      <c r="I5517" s="598"/>
      <c r="J5517" s="598"/>
      <c r="M5517" s="598"/>
      <c r="N5517" s="598"/>
      <c r="V5517" s="598"/>
      <c r="W5517" s="598"/>
    </row>
    <row r="5518" spans="6:23" x14ac:dyDescent="0.2">
      <c r="F5518" s="610"/>
      <c r="H5518" s="612"/>
      <c r="I5518" s="598"/>
      <c r="J5518" s="598"/>
      <c r="M5518" s="598"/>
      <c r="N5518" s="598"/>
      <c r="V5518" s="598"/>
      <c r="W5518" s="598"/>
    </row>
    <row r="5519" spans="6:23" x14ac:dyDescent="0.2">
      <c r="F5519" s="610"/>
      <c r="H5519" s="612"/>
      <c r="I5519" s="598"/>
      <c r="J5519" s="598"/>
      <c r="M5519" s="598"/>
      <c r="N5519" s="598"/>
      <c r="V5519" s="598"/>
      <c r="W5519" s="598"/>
    </row>
    <row r="5520" spans="6:23" x14ac:dyDescent="0.2">
      <c r="F5520" s="610"/>
      <c r="H5520" s="612"/>
      <c r="I5520" s="598"/>
      <c r="J5520" s="598"/>
      <c r="M5520" s="598"/>
      <c r="N5520" s="598"/>
      <c r="V5520" s="598"/>
      <c r="W5520" s="598"/>
    </row>
    <row r="5521" spans="6:23" x14ac:dyDescent="0.2">
      <c r="F5521" s="610"/>
      <c r="H5521" s="612"/>
      <c r="I5521" s="598"/>
      <c r="J5521" s="598"/>
      <c r="M5521" s="598"/>
      <c r="N5521" s="598"/>
      <c r="V5521" s="598"/>
      <c r="W5521" s="598"/>
    </row>
    <row r="5522" spans="6:23" x14ac:dyDescent="0.2">
      <c r="F5522" s="610"/>
      <c r="H5522" s="612"/>
      <c r="I5522" s="598"/>
      <c r="J5522" s="598"/>
      <c r="M5522" s="598"/>
      <c r="N5522" s="598"/>
      <c r="V5522" s="598"/>
      <c r="W5522" s="598"/>
    </row>
    <row r="5523" spans="6:23" x14ac:dyDescent="0.2">
      <c r="F5523" s="610"/>
      <c r="H5523" s="612"/>
      <c r="I5523" s="598"/>
      <c r="J5523" s="598"/>
      <c r="M5523" s="598"/>
      <c r="N5523" s="598"/>
      <c r="V5523" s="598"/>
      <c r="W5523" s="598"/>
    </row>
    <row r="5524" spans="6:23" x14ac:dyDescent="0.2">
      <c r="F5524" s="610"/>
      <c r="H5524" s="612"/>
      <c r="I5524" s="598"/>
      <c r="J5524" s="598"/>
      <c r="M5524" s="598"/>
      <c r="N5524" s="598"/>
      <c r="V5524" s="598"/>
      <c r="W5524" s="598"/>
    </row>
    <row r="5525" spans="6:23" x14ac:dyDescent="0.2">
      <c r="F5525" s="610"/>
      <c r="H5525" s="612"/>
      <c r="I5525" s="598"/>
      <c r="J5525" s="598"/>
      <c r="M5525" s="598"/>
      <c r="N5525" s="598"/>
      <c r="V5525" s="598"/>
      <c r="W5525" s="598"/>
    </row>
    <row r="5526" spans="6:23" x14ac:dyDescent="0.2">
      <c r="F5526" s="610"/>
      <c r="H5526" s="612"/>
      <c r="I5526" s="598"/>
      <c r="J5526" s="598"/>
      <c r="M5526" s="598"/>
      <c r="N5526" s="598"/>
      <c r="V5526" s="598"/>
      <c r="W5526" s="598"/>
    </row>
    <row r="5527" spans="6:23" x14ac:dyDescent="0.2">
      <c r="F5527" s="610"/>
      <c r="H5527" s="612"/>
      <c r="I5527" s="598"/>
      <c r="J5527" s="598"/>
      <c r="M5527" s="598"/>
      <c r="N5527" s="598"/>
      <c r="V5527" s="598"/>
      <c r="W5527" s="598"/>
    </row>
    <row r="5528" spans="6:23" x14ac:dyDescent="0.2">
      <c r="F5528" s="610"/>
      <c r="H5528" s="612"/>
      <c r="I5528" s="598"/>
      <c r="J5528" s="598"/>
      <c r="M5528" s="598"/>
      <c r="N5528" s="598"/>
      <c r="V5528" s="598"/>
      <c r="W5528" s="598"/>
    </row>
    <row r="5529" spans="6:23" x14ac:dyDescent="0.2">
      <c r="F5529" s="610"/>
      <c r="H5529" s="612"/>
      <c r="I5529" s="598"/>
      <c r="J5529" s="598"/>
      <c r="M5529" s="598"/>
      <c r="N5529" s="598"/>
      <c r="V5529" s="598"/>
      <c r="W5529" s="598"/>
    </row>
    <row r="5530" spans="6:23" x14ac:dyDescent="0.2">
      <c r="F5530" s="610"/>
      <c r="H5530" s="612"/>
      <c r="I5530" s="598"/>
      <c r="J5530" s="598"/>
      <c r="M5530" s="598"/>
      <c r="N5530" s="598"/>
      <c r="V5530" s="598"/>
      <c r="W5530" s="598"/>
    </row>
    <row r="5531" spans="6:23" x14ac:dyDescent="0.2">
      <c r="F5531" s="610"/>
      <c r="H5531" s="612"/>
      <c r="I5531" s="598"/>
      <c r="J5531" s="598"/>
      <c r="M5531" s="598"/>
      <c r="N5531" s="598"/>
      <c r="V5531" s="598"/>
      <c r="W5531" s="598"/>
    </row>
    <row r="5532" spans="6:23" x14ac:dyDescent="0.2">
      <c r="F5532" s="610"/>
      <c r="H5532" s="612"/>
      <c r="I5532" s="598"/>
      <c r="J5532" s="598"/>
      <c r="M5532" s="598"/>
      <c r="N5532" s="598"/>
      <c r="V5532" s="598"/>
      <c r="W5532" s="598"/>
    </row>
    <row r="5533" spans="6:23" x14ac:dyDescent="0.2">
      <c r="F5533" s="610"/>
      <c r="H5533" s="612"/>
      <c r="I5533" s="598"/>
      <c r="J5533" s="598"/>
      <c r="M5533" s="598"/>
      <c r="N5533" s="598"/>
      <c r="V5533" s="598"/>
      <c r="W5533" s="598"/>
    </row>
    <row r="5534" spans="6:23" x14ac:dyDescent="0.2">
      <c r="F5534" s="610"/>
      <c r="H5534" s="612"/>
      <c r="I5534" s="598"/>
      <c r="J5534" s="598"/>
      <c r="M5534" s="598"/>
      <c r="N5534" s="598"/>
      <c r="V5534" s="598"/>
      <c r="W5534" s="598"/>
    </row>
    <row r="5535" spans="6:23" x14ac:dyDescent="0.2">
      <c r="F5535" s="610"/>
      <c r="H5535" s="612"/>
      <c r="I5535" s="598"/>
      <c r="J5535" s="598"/>
      <c r="M5535" s="598"/>
      <c r="N5535" s="598"/>
      <c r="V5535" s="598"/>
      <c r="W5535" s="598"/>
    </row>
    <row r="5536" spans="6:23" x14ac:dyDescent="0.2">
      <c r="F5536" s="610"/>
      <c r="H5536" s="612"/>
      <c r="I5536" s="598"/>
      <c r="J5536" s="598"/>
      <c r="M5536" s="598"/>
      <c r="N5536" s="598"/>
      <c r="V5536" s="598"/>
      <c r="W5536" s="598"/>
    </row>
    <row r="5537" spans="6:23" x14ac:dyDescent="0.2">
      <c r="F5537" s="610"/>
      <c r="H5537" s="612"/>
      <c r="I5537" s="598"/>
      <c r="J5537" s="598"/>
      <c r="M5537" s="598"/>
      <c r="N5537" s="598"/>
      <c r="V5537" s="598"/>
      <c r="W5537" s="598"/>
    </row>
    <row r="5538" spans="6:23" x14ac:dyDescent="0.2">
      <c r="F5538" s="610"/>
      <c r="H5538" s="612"/>
      <c r="I5538" s="598"/>
      <c r="J5538" s="598"/>
      <c r="M5538" s="598"/>
      <c r="N5538" s="598"/>
      <c r="V5538" s="598"/>
      <c r="W5538" s="598"/>
    </row>
    <row r="5539" spans="6:23" x14ac:dyDescent="0.2">
      <c r="F5539" s="610"/>
      <c r="H5539" s="612"/>
      <c r="I5539" s="598"/>
      <c r="J5539" s="598"/>
      <c r="M5539" s="598"/>
      <c r="N5539" s="598"/>
      <c r="V5539" s="598"/>
      <c r="W5539" s="598"/>
    </row>
    <row r="5540" spans="6:23" x14ac:dyDescent="0.2">
      <c r="F5540" s="610"/>
      <c r="H5540" s="612"/>
      <c r="I5540" s="598"/>
      <c r="J5540" s="598"/>
      <c r="M5540" s="598"/>
      <c r="N5540" s="598"/>
      <c r="V5540" s="598"/>
      <c r="W5540" s="598"/>
    </row>
    <row r="5541" spans="6:23" x14ac:dyDescent="0.2">
      <c r="F5541" s="610"/>
      <c r="H5541" s="612"/>
      <c r="I5541" s="598"/>
      <c r="J5541" s="598"/>
      <c r="M5541" s="598"/>
      <c r="N5541" s="598"/>
      <c r="V5541" s="598"/>
      <c r="W5541" s="598"/>
    </row>
    <row r="5542" spans="6:23" x14ac:dyDescent="0.2">
      <c r="F5542" s="610"/>
      <c r="H5542" s="612"/>
      <c r="I5542" s="598"/>
      <c r="J5542" s="598"/>
      <c r="M5542" s="598"/>
      <c r="N5542" s="598"/>
      <c r="V5542" s="598"/>
      <c r="W5542" s="598"/>
    </row>
    <row r="5543" spans="6:23" x14ac:dyDescent="0.2">
      <c r="F5543" s="610"/>
      <c r="H5543" s="612"/>
      <c r="I5543" s="598"/>
      <c r="J5543" s="598"/>
      <c r="M5543" s="598"/>
      <c r="N5543" s="598"/>
      <c r="V5543" s="598"/>
      <c r="W5543" s="598"/>
    </row>
    <row r="5544" spans="6:23" x14ac:dyDescent="0.2">
      <c r="F5544" s="610"/>
      <c r="H5544" s="612"/>
      <c r="I5544" s="598"/>
      <c r="J5544" s="598"/>
      <c r="M5544" s="598"/>
      <c r="N5544" s="598"/>
      <c r="V5544" s="598"/>
      <c r="W5544" s="598"/>
    </row>
    <row r="5545" spans="6:23" x14ac:dyDescent="0.2">
      <c r="F5545" s="610"/>
      <c r="H5545" s="612"/>
      <c r="I5545" s="598"/>
      <c r="J5545" s="598"/>
      <c r="M5545" s="598"/>
      <c r="N5545" s="598"/>
      <c r="V5545" s="598"/>
      <c r="W5545" s="598"/>
    </row>
    <row r="5546" spans="6:23" x14ac:dyDescent="0.2">
      <c r="F5546" s="610"/>
      <c r="H5546" s="612"/>
      <c r="I5546" s="598"/>
      <c r="J5546" s="598"/>
      <c r="M5546" s="598"/>
      <c r="N5546" s="598"/>
      <c r="V5546" s="598"/>
      <c r="W5546" s="598"/>
    </row>
    <row r="5547" spans="6:23" x14ac:dyDescent="0.2">
      <c r="F5547" s="610"/>
      <c r="H5547" s="612"/>
      <c r="I5547" s="598"/>
      <c r="J5547" s="598"/>
      <c r="M5547" s="598"/>
      <c r="N5547" s="598"/>
      <c r="V5547" s="598"/>
      <c r="W5547" s="598"/>
    </row>
    <row r="5548" spans="6:23" x14ac:dyDescent="0.2">
      <c r="F5548" s="610"/>
      <c r="H5548" s="612"/>
      <c r="I5548" s="598"/>
      <c r="J5548" s="598"/>
      <c r="M5548" s="598"/>
      <c r="N5548" s="598"/>
      <c r="V5548" s="598"/>
      <c r="W5548" s="598"/>
    </row>
    <row r="5549" spans="6:23" x14ac:dyDescent="0.2">
      <c r="F5549" s="610"/>
      <c r="H5549" s="612"/>
      <c r="I5549" s="598"/>
      <c r="J5549" s="598"/>
      <c r="M5549" s="598"/>
      <c r="N5549" s="598"/>
      <c r="V5549" s="598"/>
      <c r="W5549" s="598"/>
    </row>
    <row r="5550" spans="6:23" x14ac:dyDescent="0.2">
      <c r="F5550" s="610"/>
      <c r="H5550" s="612"/>
      <c r="I5550" s="598"/>
      <c r="J5550" s="598"/>
      <c r="M5550" s="598"/>
      <c r="N5550" s="598"/>
      <c r="V5550" s="598"/>
      <c r="W5550" s="598"/>
    </row>
    <row r="5551" spans="6:23" x14ac:dyDescent="0.2">
      <c r="F5551" s="610"/>
      <c r="H5551" s="612"/>
      <c r="I5551" s="598"/>
      <c r="J5551" s="598"/>
      <c r="M5551" s="598"/>
      <c r="N5551" s="598"/>
      <c r="V5551" s="598"/>
      <c r="W5551" s="598"/>
    </row>
    <row r="5552" spans="6:23" x14ac:dyDescent="0.2">
      <c r="F5552" s="610"/>
      <c r="H5552" s="612"/>
      <c r="I5552" s="598"/>
      <c r="J5552" s="598"/>
      <c r="M5552" s="598"/>
      <c r="N5552" s="598"/>
      <c r="V5552" s="598"/>
      <c r="W5552" s="598"/>
    </row>
    <row r="5553" spans="6:23" x14ac:dyDescent="0.2">
      <c r="F5553" s="610"/>
      <c r="H5553" s="612"/>
      <c r="I5553" s="598"/>
      <c r="J5553" s="598"/>
      <c r="M5553" s="598"/>
      <c r="N5553" s="598"/>
      <c r="V5553" s="598"/>
      <c r="W5553" s="598"/>
    </row>
    <row r="5554" spans="6:23" x14ac:dyDescent="0.2">
      <c r="F5554" s="610"/>
      <c r="H5554" s="612"/>
      <c r="I5554" s="598"/>
      <c r="J5554" s="598"/>
      <c r="M5554" s="598"/>
      <c r="N5554" s="598"/>
      <c r="V5554" s="598"/>
      <c r="W5554" s="598"/>
    </row>
    <row r="5555" spans="6:23" x14ac:dyDescent="0.2">
      <c r="F5555" s="610"/>
      <c r="H5555" s="612"/>
      <c r="I5555" s="598"/>
      <c r="J5555" s="598"/>
      <c r="M5555" s="598"/>
      <c r="N5555" s="598"/>
      <c r="V5555" s="598"/>
      <c r="W5555" s="598"/>
    </row>
    <row r="5556" spans="6:23" x14ac:dyDescent="0.2">
      <c r="F5556" s="610"/>
      <c r="H5556" s="612"/>
      <c r="I5556" s="598"/>
      <c r="J5556" s="598"/>
      <c r="M5556" s="598"/>
      <c r="N5556" s="598"/>
      <c r="V5556" s="598"/>
      <c r="W5556" s="598"/>
    </row>
    <row r="5557" spans="6:23" x14ac:dyDescent="0.2">
      <c r="F5557" s="610"/>
      <c r="H5557" s="612"/>
      <c r="I5557" s="598"/>
      <c r="J5557" s="598"/>
      <c r="M5557" s="598"/>
      <c r="N5557" s="598"/>
      <c r="V5557" s="598"/>
      <c r="W5557" s="598"/>
    </row>
    <row r="5558" spans="6:23" x14ac:dyDescent="0.2">
      <c r="F5558" s="610"/>
      <c r="H5558" s="612"/>
      <c r="I5558" s="598"/>
      <c r="J5558" s="598"/>
      <c r="M5558" s="598"/>
      <c r="N5558" s="598"/>
      <c r="V5558" s="598"/>
      <c r="W5558" s="598"/>
    </row>
    <row r="5559" spans="6:23" x14ac:dyDescent="0.2">
      <c r="F5559" s="610"/>
      <c r="H5559" s="612"/>
      <c r="I5559" s="598"/>
      <c r="J5559" s="598"/>
      <c r="M5559" s="598"/>
      <c r="N5559" s="598"/>
      <c r="V5559" s="598"/>
      <c r="W5559" s="598"/>
    </row>
    <row r="5560" spans="6:23" x14ac:dyDescent="0.2">
      <c r="F5560" s="610"/>
      <c r="H5560" s="612"/>
      <c r="I5560" s="598"/>
      <c r="J5560" s="598"/>
      <c r="M5560" s="598"/>
      <c r="N5560" s="598"/>
      <c r="V5560" s="598"/>
      <c r="W5560" s="598"/>
    </row>
    <row r="5561" spans="6:23" x14ac:dyDescent="0.2">
      <c r="F5561" s="610"/>
      <c r="H5561" s="612"/>
      <c r="I5561" s="598"/>
      <c r="J5561" s="598"/>
      <c r="M5561" s="598"/>
      <c r="N5561" s="598"/>
      <c r="V5561" s="598"/>
      <c r="W5561" s="598"/>
    </row>
    <row r="5562" spans="6:23" x14ac:dyDescent="0.2">
      <c r="F5562" s="610"/>
      <c r="H5562" s="612"/>
      <c r="I5562" s="598"/>
      <c r="J5562" s="598"/>
      <c r="M5562" s="598"/>
      <c r="N5562" s="598"/>
      <c r="V5562" s="598"/>
      <c r="W5562" s="598"/>
    </row>
    <row r="5563" spans="6:23" x14ac:dyDescent="0.2">
      <c r="F5563" s="610"/>
      <c r="H5563" s="612"/>
      <c r="I5563" s="598"/>
      <c r="J5563" s="598"/>
      <c r="M5563" s="598"/>
      <c r="N5563" s="598"/>
      <c r="V5563" s="598"/>
      <c r="W5563" s="598"/>
    </row>
    <row r="5564" spans="6:23" x14ac:dyDescent="0.2">
      <c r="F5564" s="610"/>
      <c r="H5564" s="612"/>
      <c r="I5564" s="598"/>
      <c r="J5564" s="598"/>
      <c r="M5564" s="598"/>
      <c r="N5564" s="598"/>
      <c r="V5564" s="598"/>
      <c r="W5564" s="598"/>
    </row>
    <row r="5565" spans="6:23" x14ac:dyDescent="0.2">
      <c r="F5565" s="610"/>
      <c r="H5565" s="612"/>
      <c r="I5565" s="598"/>
      <c r="J5565" s="598"/>
      <c r="M5565" s="598"/>
      <c r="N5565" s="598"/>
      <c r="V5565" s="598"/>
      <c r="W5565" s="598"/>
    </row>
    <row r="5566" spans="6:23" x14ac:dyDescent="0.2">
      <c r="F5566" s="610"/>
      <c r="H5566" s="612"/>
      <c r="I5566" s="598"/>
      <c r="J5566" s="598"/>
      <c r="M5566" s="598"/>
      <c r="N5566" s="598"/>
      <c r="V5566" s="598"/>
      <c r="W5566" s="598"/>
    </row>
    <row r="5567" spans="6:23" x14ac:dyDescent="0.2">
      <c r="F5567" s="610"/>
      <c r="H5567" s="612"/>
      <c r="I5567" s="598"/>
      <c r="J5567" s="598"/>
      <c r="M5567" s="598"/>
      <c r="N5567" s="598"/>
      <c r="V5567" s="598"/>
      <c r="W5567" s="598"/>
    </row>
    <row r="5568" spans="6:23" x14ac:dyDescent="0.2">
      <c r="F5568" s="610"/>
      <c r="H5568" s="612"/>
      <c r="I5568" s="598"/>
      <c r="J5568" s="598"/>
      <c r="M5568" s="598"/>
      <c r="N5568" s="598"/>
      <c r="V5568" s="598"/>
      <c r="W5568" s="598"/>
    </row>
    <row r="5569" spans="6:23" x14ac:dyDescent="0.2">
      <c r="F5569" s="610"/>
      <c r="H5569" s="612"/>
      <c r="I5569" s="598"/>
      <c r="J5569" s="598"/>
      <c r="M5569" s="598"/>
      <c r="N5569" s="598"/>
      <c r="V5569" s="598"/>
      <c r="W5569" s="598"/>
    </row>
    <row r="5570" spans="6:23" x14ac:dyDescent="0.2">
      <c r="F5570" s="610"/>
      <c r="H5570" s="612"/>
      <c r="I5570" s="598"/>
      <c r="J5570" s="598"/>
      <c r="M5570" s="598"/>
      <c r="N5570" s="598"/>
      <c r="V5570" s="598"/>
      <c r="W5570" s="598"/>
    </row>
    <row r="5571" spans="6:23" x14ac:dyDescent="0.2">
      <c r="F5571" s="610"/>
      <c r="H5571" s="612"/>
      <c r="I5571" s="598"/>
      <c r="J5571" s="598"/>
      <c r="M5571" s="598"/>
      <c r="N5571" s="598"/>
      <c r="V5571" s="598"/>
      <c r="W5571" s="598"/>
    </row>
    <row r="5572" spans="6:23" x14ac:dyDescent="0.2">
      <c r="F5572" s="610"/>
      <c r="H5572" s="612"/>
      <c r="I5572" s="598"/>
      <c r="J5572" s="598"/>
      <c r="M5572" s="598"/>
      <c r="N5572" s="598"/>
      <c r="V5572" s="598"/>
      <c r="W5572" s="598"/>
    </row>
    <row r="5573" spans="6:23" x14ac:dyDescent="0.2">
      <c r="F5573" s="610"/>
      <c r="H5573" s="612"/>
      <c r="I5573" s="598"/>
      <c r="J5573" s="598"/>
      <c r="M5573" s="598"/>
      <c r="N5573" s="598"/>
      <c r="V5573" s="598"/>
      <c r="W5573" s="598"/>
    </row>
    <row r="5574" spans="6:23" x14ac:dyDescent="0.2">
      <c r="F5574" s="610"/>
      <c r="H5574" s="612"/>
      <c r="I5574" s="598"/>
      <c r="J5574" s="598"/>
      <c r="M5574" s="598"/>
      <c r="N5574" s="598"/>
      <c r="V5574" s="598"/>
      <c r="W5574" s="598"/>
    </row>
    <row r="5575" spans="6:23" x14ac:dyDescent="0.2">
      <c r="F5575" s="610"/>
      <c r="H5575" s="612"/>
      <c r="I5575" s="598"/>
      <c r="J5575" s="598"/>
      <c r="M5575" s="598"/>
      <c r="N5575" s="598"/>
      <c r="V5575" s="598"/>
      <c r="W5575" s="598"/>
    </row>
    <row r="5576" spans="6:23" x14ac:dyDescent="0.2">
      <c r="F5576" s="610"/>
      <c r="H5576" s="612"/>
      <c r="I5576" s="598"/>
      <c r="J5576" s="598"/>
      <c r="M5576" s="598"/>
      <c r="N5576" s="598"/>
      <c r="V5576" s="598"/>
      <c r="W5576" s="598"/>
    </row>
    <row r="5577" spans="6:23" x14ac:dyDescent="0.2">
      <c r="F5577" s="610"/>
      <c r="H5577" s="612"/>
      <c r="I5577" s="598"/>
      <c r="J5577" s="598"/>
      <c r="M5577" s="598"/>
      <c r="N5577" s="598"/>
      <c r="V5577" s="598"/>
      <c r="W5577" s="598"/>
    </row>
    <row r="5578" spans="6:23" x14ac:dyDescent="0.2">
      <c r="F5578" s="610"/>
      <c r="H5578" s="612"/>
      <c r="I5578" s="598"/>
      <c r="J5578" s="598"/>
      <c r="M5578" s="598"/>
      <c r="N5578" s="598"/>
      <c r="V5578" s="598"/>
      <c r="W5578" s="598"/>
    </row>
    <row r="5579" spans="6:23" x14ac:dyDescent="0.2">
      <c r="F5579" s="610"/>
      <c r="H5579" s="612"/>
      <c r="I5579" s="598"/>
      <c r="J5579" s="598"/>
      <c r="M5579" s="598"/>
      <c r="N5579" s="598"/>
      <c r="V5579" s="598"/>
      <c r="W5579" s="598"/>
    </row>
    <row r="5580" spans="6:23" x14ac:dyDescent="0.2">
      <c r="F5580" s="610"/>
      <c r="H5580" s="612"/>
      <c r="I5580" s="598"/>
      <c r="J5580" s="598"/>
      <c r="M5580" s="598"/>
      <c r="N5580" s="598"/>
      <c r="V5580" s="598"/>
      <c r="W5580" s="598"/>
    </row>
    <row r="5581" spans="6:23" x14ac:dyDescent="0.2">
      <c r="F5581" s="610"/>
      <c r="H5581" s="612"/>
      <c r="I5581" s="598"/>
      <c r="J5581" s="598"/>
      <c r="M5581" s="598"/>
      <c r="N5581" s="598"/>
      <c r="V5581" s="598"/>
      <c r="W5581" s="598"/>
    </row>
    <row r="5582" spans="6:23" x14ac:dyDescent="0.2">
      <c r="F5582" s="610"/>
      <c r="H5582" s="612"/>
      <c r="I5582" s="598"/>
      <c r="J5582" s="598"/>
      <c r="M5582" s="598"/>
      <c r="N5582" s="598"/>
      <c r="V5582" s="598"/>
      <c r="W5582" s="598"/>
    </row>
    <row r="5583" spans="6:23" x14ac:dyDescent="0.2">
      <c r="F5583" s="610"/>
      <c r="H5583" s="612"/>
      <c r="I5583" s="598"/>
      <c r="J5583" s="598"/>
      <c r="M5583" s="598"/>
      <c r="N5583" s="598"/>
      <c r="V5583" s="598"/>
      <c r="W5583" s="598"/>
    </row>
    <row r="5584" spans="6:23" x14ac:dyDescent="0.2">
      <c r="F5584" s="610"/>
      <c r="H5584" s="612"/>
      <c r="I5584" s="598"/>
      <c r="J5584" s="598"/>
      <c r="M5584" s="598"/>
      <c r="N5584" s="598"/>
      <c r="V5584" s="598"/>
      <c r="W5584" s="598"/>
    </row>
    <row r="5585" spans="6:23" x14ac:dyDescent="0.2">
      <c r="F5585" s="610"/>
      <c r="H5585" s="612"/>
      <c r="I5585" s="598"/>
      <c r="J5585" s="598"/>
      <c r="M5585" s="598"/>
      <c r="N5585" s="598"/>
      <c r="V5585" s="598"/>
      <c r="W5585" s="598"/>
    </row>
    <row r="5586" spans="6:23" x14ac:dyDescent="0.2">
      <c r="F5586" s="610"/>
      <c r="H5586" s="612"/>
      <c r="I5586" s="598"/>
      <c r="J5586" s="598"/>
      <c r="M5586" s="598"/>
      <c r="N5586" s="598"/>
      <c r="V5586" s="598"/>
      <c r="W5586" s="598"/>
    </row>
    <row r="5587" spans="6:23" x14ac:dyDescent="0.2">
      <c r="F5587" s="610"/>
      <c r="H5587" s="612"/>
      <c r="I5587" s="598"/>
      <c r="J5587" s="598"/>
      <c r="M5587" s="598"/>
      <c r="N5587" s="598"/>
      <c r="V5587" s="598"/>
      <c r="W5587" s="598"/>
    </row>
    <row r="5588" spans="6:23" x14ac:dyDescent="0.2">
      <c r="F5588" s="610"/>
      <c r="H5588" s="612"/>
      <c r="I5588" s="598"/>
      <c r="J5588" s="598"/>
      <c r="M5588" s="598"/>
      <c r="N5588" s="598"/>
      <c r="V5588" s="598"/>
      <c r="W5588" s="598"/>
    </row>
    <row r="5589" spans="6:23" x14ac:dyDescent="0.2">
      <c r="F5589" s="610"/>
      <c r="H5589" s="612"/>
      <c r="I5589" s="598"/>
      <c r="J5589" s="598"/>
      <c r="M5589" s="598"/>
      <c r="N5589" s="598"/>
      <c r="V5589" s="598"/>
      <c r="W5589" s="598"/>
    </row>
    <row r="5590" spans="6:23" x14ac:dyDescent="0.2">
      <c r="F5590" s="610"/>
      <c r="H5590" s="612"/>
      <c r="I5590" s="598"/>
      <c r="J5590" s="598"/>
      <c r="M5590" s="598"/>
      <c r="N5590" s="598"/>
      <c r="V5590" s="598"/>
      <c r="W5590" s="598"/>
    </row>
    <row r="5591" spans="6:23" x14ac:dyDescent="0.2">
      <c r="F5591" s="610"/>
      <c r="H5591" s="612"/>
      <c r="I5591" s="598"/>
      <c r="J5591" s="598"/>
      <c r="M5591" s="598"/>
      <c r="N5591" s="598"/>
      <c r="V5591" s="598"/>
      <c r="W5591" s="598"/>
    </row>
    <row r="5592" spans="6:23" x14ac:dyDescent="0.2">
      <c r="F5592" s="610"/>
      <c r="H5592" s="612"/>
      <c r="I5592" s="598"/>
      <c r="J5592" s="598"/>
      <c r="M5592" s="598"/>
      <c r="N5592" s="598"/>
      <c r="V5592" s="598"/>
      <c r="W5592" s="598"/>
    </row>
    <row r="5593" spans="6:23" x14ac:dyDescent="0.2">
      <c r="F5593" s="610"/>
      <c r="H5593" s="612"/>
      <c r="I5593" s="598"/>
      <c r="J5593" s="598"/>
      <c r="M5593" s="598"/>
      <c r="N5593" s="598"/>
      <c r="V5593" s="598"/>
      <c r="W5593" s="598"/>
    </row>
    <row r="5594" spans="6:23" x14ac:dyDescent="0.2">
      <c r="F5594" s="610"/>
      <c r="H5594" s="612"/>
      <c r="I5594" s="598"/>
      <c r="J5594" s="598"/>
      <c r="M5594" s="598"/>
      <c r="N5594" s="598"/>
      <c r="V5594" s="598"/>
      <c r="W5594" s="598"/>
    </row>
    <row r="5595" spans="6:23" x14ac:dyDescent="0.2">
      <c r="F5595" s="610"/>
      <c r="H5595" s="612"/>
      <c r="I5595" s="598"/>
      <c r="J5595" s="598"/>
      <c r="M5595" s="598"/>
      <c r="N5595" s="598"/>
      <c r="V5595" s="598"/>
      <c r="W5595" s="598"/>
    </row>
    <row r="5596" spans="6:23" x14ac:dyDescent="0.2">
      <c r="F5596" s="610"/>
      <c r="H5596" s="612"/>
      <c r="I5596" s="598"/>
      <c r="J5596" s="598"/>
      <c r="M5596" s="598"/>
      <c r="N5596" s="598"/>
      <c r="V5596" s="598"/>
      <c r="W5596" s="598"/>
    </row>
    <row r="5597" spans="6:23" x14ac:dyDescent="0.2">
      <c r="F5597" s="610"/>
      <c r="H5597" s="612"/>
      <c r="I5597" s="598"/>
      <c r="J5597" s="598"/>
      <c r="M5597" s="598"/>
      <c r="N5597" s="598"/>
      <c r="V5597" s="598"/>
      <c r="W5597" s="598"/>
    </row>
    <row r="5598" spans="6:23" x14ac:dyDescent="0.2">
      <c r="F5598" s="610"/>
      <c r="H5598" s="612"/>
      <c r="I5598" s="598"/>
      <c r="J5598" s="598"/>
      <c r="M5598" s="598"/>
      <c r="N5598" s="598"/>
      <c r="V5598" s="598"/>
      <c r="W5598" s="598"/>
    </row>
    <row r="5599" spans="6:23" x14ac:dyDescent="0.2">
      <c r="F5599" s="610"/>
      <c r="H5599" s="612"/>
      <c r="I5599" s="598"/>
      <c r="J5599" s="598"/>
      <c r="M5599" s="598"/>
      <c r="N5599" s="598"/>
      <c r="V5599" s="598"/>
      <c r="W5599" s="598"/>
    </row>
    <row r="5600" spans="6:23" x14ac:dyDescent="0.2">
      <c r="F5600" s="610"/>
      <c r="H5600" s="612"/>
      <c r="I5600" s="598"/>
      <c r="J5600" s="598"/>
      <c r="M5600" s="598"/>
      <c r="N5600" s="598"/>
      <c r="V5600" s="598"/>
      <c r="W5600" s="598"/>
    </row>
    <row r="5601" spans="6:23" x14ac:dyDescent="0.2">
      <c r="F5601" s="610"/>
      <c r="H5601" s="612"/>
      <c r="I5601" s="598"/>
      <c r="J5601" s="598"/>
      <c r="M5601" s="598"/>
      <c r="N5601" s="598"/>
      <c r="V5601" s="598"/>
      <c r="W5601" s="598"/>
    </row>
    <row r="5602" spans="6:23" x14ac:dyDescent="0.2">
      <c r="F5602" s="610"/>
      <c r="H5602" s="612"/>
      <c r="I5602" s="598"/>
      <c r="J5602" s="598"/>
      <c r="M5602" s="598"/>
      <c r="N5602" s="598"/>
      <c r="V5602" s="598"/>
      <c r="W5602" s="598"/>
    </row>
    <row r="5603" spans="6:23" x14ac:dyDescent="0.2">
      <c r="F5603" s="610"/>
      <c r="H5603" s="612"/>
      <c r="I5603" s="598"/>
      <c r="J5603" s="598"/>
      <c r="M5603" s="598"/>
      <c r="N5603" s="598"/>
      <c r="V5603" s="598"/>
      <c r="W5603" s="598"/>
    </row>
    <row r="5604" spans="6:23" x14ac:dyDescent="0.2">
      <c r="F5604" s="610"/>
      <c r="H5604" s="612"/>
      <c r="I5604" s="598"/>
      <c r="J5604" s="598"/>
      <c r="M5604" s="598"/>
      <c r="N5604" s="598"/>
      <c r="V5604" s="598"/>
      <c r="W5604" s="598"/>
    </row>
    <row r="5605" spans="6:23" x14ac:dyDescent="0.2">
      <c r="F5605" s="610"/>
      <c r="H5605" s="612"/>
      <c r="I5605" s="598"/>
      <c r="J5605" s="598"/>
      <c r="M5605" s="598"/>
      <c r="N5605" s="598"/>
      <c r="V5605" s="598"/>
      <c r="W5605" s="598"/>
    </row>
    <row r="5606" spans="6:23" x14ac:dyDescent="0.2">
      <c r="F5606" s="610"/>
      <c r="H5606" s="612"/>
      <c r="I5606" s="598"/>
      <c r="J5606" s="598"/>
      <c r="M5606" s="598"/>
      <c r="N5606" s="598"/>
      <c r="V5606" s="598"/>
      <c r="W5606" s="598"/>
    </row>
    <row r="5607" spans="6:23" x14ac:dyDescent="0.2">
      <c r="F5607" s="610"/>
      <c r="H5607" s="612"/>
      <c r="I5607" s="598"/>
      <c r="J5607" s="598"/>
      <c r="M5607" s="598"/>
      <c r="N5607" s="598"/>
      <c r="V5607" s="598"/>
      <c r="W5607" s="598"/>
    </row>
    <row r="5608" spans="6:23" x14ac:dyDescent="0.2">
      <c r="F5608" s="610"/>
      <c r="H5608" s="612"/>
      <c r="I5608" s="598"/>
      <c r="J5608" s="598"/>
      <c r="M5608" s="598"/>
      <c r="N5608" s="598"/>
      <c r="V5608" s="598"/>
      <c r="W5608" s="598"/>
    </row>
    <row r="5609" spans="6:23" x14ac:dyDescent="0.2">
      <c r="F5609" s="610"/>
      <c r="H5609" s="612"/>
      <c r="I5609" s="598"/>
      <c r="J5609" s="598"/>
      <c r="M5609" s="598"/>
      <c r="N5609" s="598"/>
      <c r="V5609" s="598"/>
      <c r="W5609" s="598"/>
    </row>
    <row r="5610" spans="6:23" x14ac:dyDescent="0.2">
      <c r="F5610" s="610"/>
      <c r="H5610" s="612"/>
      <c r="I5610" s="598"/>
      <c r="J5610" s="598"/>
      <c r="M5610" s="598"/>
      <c r="N5610" s="598"/>
      <c r="V5610" s="598"/>
      <c r="W5610" s="598"/>
    </row>
    <row r="5611" spans="6:23" x14ac:dyDescent="0.2">
      <c r="F5611" s="610"/>
      <c r="H5611" s="612"/>
      <c r="I5611" s="598"/>
      <c r="J5611" s="598"/>
      <c r="M5611" s="598"/>
      <c r="N5611" s="598"/>
      <c r="V5611" s="598"/>
      <c r="W5611" s="598"/>
    </row>
    <row r="5612" spans="6:23" x14ac:dyDescent="0.2">
      <c r="F5612" s="610"/>
      <c r="H5612" s="612"/>
      <c r="I5612" s="598"/>
      <c r="J5612" s="598"/>
      <c r="M5612" s="598"/>
      <c r="N5612" s="598"/>
      <c r="V5612" s="598"/>
      <c r="W5612" s="598"/>
    </row>
    <row r="5613" spans="6:23" x14ac:dyDescent="0.2">
      <c r="F5613" s="610"/>
      <c r="H5613" s="612"/>
      <c r="I5613" s="598"/>
      <c r="J5613" s="598"/>
      <c r="M5613" s="598"/>
      <c r="N5613" s="598"/>
      <c r="V5613" s="598"/>
      <c r="W5613" s="598"/>
    </row>
    <row r="5614" spans="6:23" x14ac:dyDescent="0.2">
      <c r="F5614" s="610"/>
      <c r="H5614" s="612"/>
      <c r="I5614" s="598"/>
      <c r="J5614" s="598"/>
      <c r="M5614" s="598"/>
      <c r="N5614" s="598"/>
      <c r="V5614" s="598"/>
      <c r="W5614" s="598"/>
    </row>
    <row r="5615" spans="6:23" x14ac:dyDescent="0.2">
      <c r="F5615" s="610"/>
      <c r="H5615" s="612"/>
      <c r="I5615" s="598"/>
      <c r="J5615" s="598"/>
      <c r="M5615" s="598"/>
      <c r="N5615" s="598"/>
      <c r="V5615" s="598"/>
      <c r="W5615" s="598"/>
    </row>
    <row r="5616" spans="6:23" x14ac:dyDescent="0.2">
      <c r="F5616" s="610"/>
      <c r="H5616" s="612"/>
      <c r="I5616" s="598"/>
      <c r="J5616" s="598"/>
      <c r="M5616" s="598"/>
      <c r="N5616" s="598"/>
      <c r="V5616" s="598"/>
      <c r="W5616" s="598"/>
    </row>
    <row r="5617" spans="6:23" x14ac:dyDescent="0.2">
      <c r="F5617" s="610"/>
      <c r="H5617" s="612"/>
      <c r="I5617" s="598"/>
      <c r="J5617" s="598"/>
      <c r="M5617" s="598"/>
      <c r="N5617" s="598"/>
      <c r="V5617" s="598"/>
      <c r="W5617" s="598"/>
    </row>
    <row r="5618" spans="6:23" x14ac:dyDescent="0.2">
      <c r="F5618" s="610"/>
      <c r="H5618" s="612"/>
      <c r="I5618" s="598"/>
      <c r="J5618" s="598"/>
      <c r="M5618" s="598"/>
      <c r="N5618" s="598"/>
      <c r="V5618" s="598"/>
      <c r="W5618" s="598"/>
    </row>
    <row r="5619" spans="6:23" x14ac:dyDescent="0.2">
      <c r="F5619" s="610"/>
      <c r="H5619" s="612"/>
      <c r="I5619" s="598"/>
      <c r="J5619" s="598"/>
      <c r="M5619" s="598"/>
      <c r="N5619" s="598"/>
      <c r="V5619" s="598"/>
      <c r="W5619" s="598"/>
    </row>
    <row r="5620" spans="6:23" x14ac:dyDescent="0.2">
      <c r="F5620" s="610"/>
      <c r="H5620" s="612"/>
      <c r="I5620" s="598"/>
      <c r="J5620" s="598"/>
      <c r="M5620" s="598"/>
      <c r="N5620" s="598"/>
      <c r="V5620" s="598"/>
      <c r="W5620" s="598"/>
    </row>
    <row r="5621" spans="6:23" x14ac:dyDescent="0.2">
      <c r="F5621" s="610"/>
      <c r="H5621" s="612"/>
      <c r="I5621" s="598"/>
      <c r="J5621" s="598"/>
      <c r="M5621" s="598"/>
      <c r="N5621" s="598"/>
      <c r="V5621" s="598"/>
      <c r="W5621" s="598"/>
    </row>
    <row r="5622" spans="6:23" x14ac:dyDescent="0.2">
      <c r="F5622" s="610"/>
      <c r="H5622" s="612"/>
      <c r="I5622" s="598"/>
      <c r="J5622" s="598"/>
      <c r="M5622" s="598"/>
      <c r="N5622" s="598"/>
      <c r="V5622" s="598"/>
      <c r="W5622" s="598"/>
    </row>
    <row r="5623" spans="6:23" x14ac:dyDescent="0.2">
      <c r="F5623" s="610"/>
      <c r="H5623" s="612"/>
      <c r="I5623" s="598"/>
      <c r="J5623" s="598"/>
      <c r="M5623" s="598"/>
      <c r="N5623" s="598"/>
      <c r="V5623" s="598"/>
      <c r="W5623" s="598"/>
    </row>
    <row r="5624" spans="6:23" x14ac:dyDescent="0.2">
      <c r="F5624" s="610"/>
      <c r="H5624" s="612"/>
      <c r="I5624" s="598"/>
      <c r="J5624" s="598"/>
      <c r="M5624" s="598"/>
      <c r="N5624" s="598"/>
      <c r="V5624" s="598"/>
      <c r="W5624" s="598"/>
    </row>
    <row r="5625" spans="6:23" x14ac:dyDescent="0.2">
      <c r="F5625" s="610"/>
      <c r="H5625" s="612"/>
      <c r="I5625" s="598"/>
      <c r="J5625" s="598"/>
      <c r="M5625" s="598"/>
      <c r="N5625" s="598"/>
      <c r="V5625" s="598"/>
      <c r="W5625" s="598"/>
    </row>
    <row r="5626" spans="6:23" x14ac:dyDescent="0.2">
      <c r="F5626" s="610"/>
      <c r="H5626" s="612"/>
      <c r="I5626" s="598"/>
      <c r="J5626" s="598"/>
      <c r="M5626" s="598"/>
      <c r="N5626" s="598"/>
      <c r="V5626" s="598"/>
      <c r="W5626" s="598"/>
    </row>
    <row r="5627" spans="6:23" x14ac:dyDescent="0.2">
      <c r="F5627" s="610"/>
      <c r="H5627" s="612"/>
      <c r="I5627" s="598"/>
      <c r="J5627" s="598"/>
      <c r="M5627" s="598"/>
      <c r="N5627" s="598"/>
      <c r="V5627" s="598"/>
      <c r="W5627" s="598"/>
    </row>
    <row r="5628" spans="6:23" x14ac:dyDescent="0.2">
      <c r="F5628" s="610"/>
      <c r="H5628" s="612"/>
      <c r="I5628" s="598"/>
      <c r="J5628" s="598"/>
      <c r="M5628" s="598"/>
      <c r="N5628" s="598"/>
      <c r="V5628" s="598"/>
      <c r="W5628" s="598"/>
    </row>
    <row r="5629" spans="6:23" x14ac:dyDescent="0.2">
      <c r="F5629" s="610"/>
      <c r="H5629" s="612"/>
      <c r="I5629" s="598"/>
      <c r="J5629" s="598"/>
      <c r="M5629" s="598"/>
      <c r="N5629" s="598"/>
      <c r="V5629" s="598"/>
      <c r="W5629" s="598"/>
    </row>
    <row r="5630" spans="6:23" x14ac:dyDescent="0.2">
      <c r="F5630" s="610"/>
      <c r="H5630" s="612"/>
      <c r="I5630" s="598"/>
      <c r="J5630" s="598"/>
      <c r="M5630" s="598"/>
      <c r="N5630" s="598"/>
      <c r="V5630" s="598"/>
      <c r="W5630" s="598"/>
    </row>
    <row r="5631" spans="6:23" x14ac:dyDescent="0.2">
      <c r="F5631" s="610"/>
      <c r="H5631" s="612"/>
      <c r="I5631" s="598"/>
      <c r="J5631" s="598"/>
      <c r="M5631" s="598"/>
      <c r="N5631" s="598"/>
      <c r="V5631" s="598"/>
      <c r="W5631" s="598"/>
    </row>
    <row r="5632" spans="6:23" x14ac:dyDescent="0.2">
      <c r="F5632" s="610"/>
      <c r="H5632" s="612"/>
      <c r="I5632" s="598"/>
      <c r="J5632" s="598"/>
      <c r="M5632" s="598"/>
      <c r="N5632" s="598"/>
      <c r="V5632" s="598"/>
      <c r="W5632" s="598"/>
    </row>
    <row r="5633" spans="6:23" x14ac:dyDescent="0.2">
      <c r="F5633" s="610"/>
      <c r="H5633" s="612"/>
      <c r="I5633" s="598"/>
      <c r="J5633" s="598"/>
      <c r="M5633" s="598"/>
      <c r="N5633" s="598"/>
      <c r="V5633" s="598"/>
      <c r="W5633" s="598"/>
    </row>
    <row r="5634" spans="6:23" x14ac:dyDescent="0.2">
      <c r="F5634" s="610"/>
      <c r="H5634" s="612"/>
      <c r="I5634" s="598"/>
      <c r="J5634" s="598"/>
      <c r="M5634" s="598"/>
      <c r="N5634" s="598"/>
      <c r="V5634" s="598"/>
      <c r="W5634" s="598"/>
    </row>
    <row r="5635" spans="6:23" x14ac:dyDescent="0.2">
      <c r="F5635" s="610"/>
      <c r="H5635" s="612"/>
      <c r="I5635" s="598"/>
      <c r="J5635" s="598"/>
      <c r="M5635" s="598"/>
      <c r="N5635" s="598"/>
      <c r="V5635" s="598"/>
      <c r="W5635" s="598"/>
    </row>
    <row r="5636" spans="6:23" x14ac:dyDescent="0.2">
      <c r="F5636" s="610"/>
      <c r="H5636" s="612"/>
      <c r="I5636" s="598"/>
      <c r="J5636" s="598"/>
      <c r="M5636" s="598"/>
      <c r="N5636" s="598"/>
      <c r="V5636" s="598"/>
      <c r="W5636" s="598"/>
    </row>
    <row r="5637" spans="6:23" x14ac:dyDescent="0.2">
      <c r="F5637" s="610"/>
      <c r="H5637" s="612"/>
      <c r="I5637" s="598"/>
      <c r="J5637" s="598"/>
      <c r="M5637" s="598"/>
      <c r="N5637" s="598"/>
      <c r="V5637" s="598"/>
      <c r="W5637" s="598"/>
    </row>
    <row r="5638" spans="6:23" x14ac:dyDescent="0.2">
      <c r="F5638" s="610"/>
      <c r="H5638" s="612"/>
      <c r="I5638" s="598"/>
      <c r="J5638" s="598"/>
      <c r="M5638" s="598"/>
      <c r="N5638" s="598"/>
      <c r="V5638" s="598"/>
      <c r="W5638" s="598"/>
    </row>
    <row r="5639" spans="6:23" x14ac:dyDescent="0.2">
      <c r="F5639" s="610"/>
      <c r="H5639" s="612"/>
      <c r="I5639" s="598"/>
      <c r="J5639" s="598"/>
      <c r="M5639" s="598"/>
      <c r="N5639" s="598"/>
      <c r="V5639" s="598"/>
      <c r="W5639" s="598"/>
    </row>
    <row r="5640" spans="6:23" x14ac:dyDescent="0.2">
      <c r="F5640" s="610"/>
      <c r="H5640" s="612"/>
      <c r="I5640" s="598"/>
      <c r="J5640" s="598"/>
      <c r="M5640" s="598"/>
      <c r="N5640" s="598"/>
      <c r="V5640" s="598"/>
      <c r="W5640" s="598"/>
    </row>
    <row r="5641" spans="6:23" x14ac:dyDescent="0.2">
      <c r="F5641" s="610"/>
      <c r="H5641" s="612"/>
      <c r="I5641" s="598"/>
      <c r="J5641" s="598"/>
      <c r="M5641" s="598"/>
      <c r="N5641" s="598"/>
      <c r="V5641" s="598"/>
      <c r="W5641" s="598"/>
    </row>
    <row r="5642" spans="6:23" x14ac:dyDescent="0.2">
      <c r="F5642" s="610"/>
      <c r="H5642" s="612"/>
      <c r="I5642" s="598"/>
      <c r="J5642" s="598"/>
      <c r="M5642" s="598"/>
      <c r="N5642" s="598"/>
      <c r="V5642" s="598"/>
      <c r="W5642" s="598"/>
    </row>
    <row r="5643" spans="6:23" x14ac:dyDescent="0.2">
      <c r="F5643" s="610"/>
      <c r="H5643" s="612"/>
      <c r="I5643" s="598"/>
      <c r="J5643" s="598"/>
      <c r="M5643" s="598"/>
      <c r="N5643" s="598"/>
      <c r="V5643" s="598"/>
      <c r="W5643" s="598"/>
    </row>
    <row r="5644" spans="6:23" x14ac:dyDescent="0.2">
      <c r="F5644" s="610"/>
      <c r="H5644" s="612"/>
      <c r="I5644" s="598"/>
      <c r="J5644" s="598"/>
      <c r="M5644" s="598"/>
      <c r="N5644" s="598"/>
      <c r="V5644" s="598"/>
      <c r="W5644" s="598"/>
    </row>
    <row r="5645" spans="6:23" x14ac:dyDescent="0.2">
      <c r="F5645" s="610"/>
      <c r="H5645" s="612"/>
      <c r="I5645" s="598"/>
      <c r="J5645" s="598"/>
      <c r="M5645" s="598"/>
      <c r="N5645" s="598"/>
      <c r="V5645" s="598"/>
      <c r="W5645" s="598"/>
    </row>
    <row r="5646" spans="6:23" x14ac:dyDescent="0.2">
      <c r="F5646" s="610"/>
      <c r="H5646" s="612"/>
      <c r="I5646" s="598"/>
      <c r="J5646" s="598"/>
      <c r="M5646" s="598"/>
      <c r="N5646" s="598"/>
      <c r="V5646" s="598"/>
      <c r="W5646" s="598"/>
    </row>
    <row r="5647" spans="6:23" x14ac:dyDescent="0.2">
      <c r="F5647" s="610"/>
      <c r="H5647" s="612"/>
      <c r="I5647" s="598"/>
      <c r="J5647" s="598"/>
      <c r="M5647" s="598"/>
      <c r="N5647" s="598"/>
      <c r="V5647" s="598"/>
      <c r="W5647" s="598"/>
    </row>
    <row r="5648" spans="6:23" x14ac:dyDescent="0.2">
      <c r="F5648" s="610"/>
      <c r="H5648" s="612"/>
      <c r="I5648" s="598"/>
      <c r="J5648" s="598"/>
      <c r="M5648" s="598"/>
      <c r="N5648" s="598"/>
      <c r="V5648" s="598"/>
      <c r="W5648" s="598"/>
    </row>
    <row r="5649" spans="6:23" x14ac:dyDescent="0.2">
      <c r="F5649" s="610"/>
      <c r="H5649" s="612"/>
      <c r="I5649" s="598"/>
      <c r="J5649" s="598"/>
      <c r="M5649" s="598"/>
      <c r="N5649" s="598"/>
      <c r="V5649" s="598"/>
      <c r="W5649" s="598"/>
    </row>
    <row r="5650" spans="6:23" x14ac:dyDescent="0.2">
      <c r="F5650" s="610"/>
      <c r="H5650" s="612"/>
      <c r="I5650" s="598"/>
      <c r="J5650" s="598"/>
      <c r="M5650" s="598"/>
      <c r="N5650" s="598"/>
      <c r="V5650" s="598"/>
      <c r="W5650" s="598"/>
    </row>
    <row r="5651" spans="6:23" x14ac:dyDescent="0.2">
      <c r="F5651" s="610"/>
      <c r="H5651" s="612"/>
      <c r="I5651" s="598"/>
      <c r="J5651" s="598"/>
      <c r="M5651" s="598"/>
      <c r="N5651" s="598"/>
      <c r="V5651" s="598"/>
      <c r="W5651" s="598"/>
    </row>
    <row r="5652" spans="6:23" x14ac:dyDescent="0.2">
      <c r="F5652" s="610"/>
      <c r="H5652" s="612"/>
      <c r="I5652" s="598"/>
      <c r="J5652" s="598"/>
      <c r="M5652" s="598"/>
      <c r="N5652" s="598"/>
      <c r="V5652" s="598"/>
      <c r="W5652" s="598"/>
    </row>
    <row r="5653" spans="6:23" x14ac:dyDescent="0.2">
      <c r="F5653" s="610"/>
      <c r="H5653" s="612"/>
      <c r="I5653" s="598"/>
      <c r="J5653" s="598"/>
      <c r="M5653" s="598"/>
      <c r="N5653" s="598"/>
      <c r="V5653" s="598"/>
      <c r="W5653" s="598"/>
    </row>
    <row r="5654" spans="6:23" x14ac:dyDescent="0.2">
      <c r="F5654" s="610"/>
      <c r="H5654" s="612"/>
      <c r="I5654" s="598"/>
      <c r="J5654" s="598"/>
      <c r="M5654" s="598"/>
      <c r="N5654" s="598"/>
      <c r="V5654" s="598"/>
      <c r="W5654" s="598"/>
    </row>
    <row r="5655" spans="6:23" x14ac:dyDescent="0.2">
      <c r="F5655" s="610"/>
      <c r="H5655" s="612"/>
      <c r="I5655" s="598"/>
      <c r="J5655" s="598"/>
      <c r="M5655" s="598"/>
      <c r="N5655" s="598"/>
      <c r="V5655" s="598"/>
      <c r="W5655" s="598"/>
    </row>
    <row r="5656" spans="6:23" x14ac:dyDescent="0.2">
      <c r="F5656" s="610"/>
      <c r="H5656" s="612"/>
      <c r="I5656" s="598"/>
      <c r="J5656" s="598"/>
      <c r="M5656" s="598"/>
      <c r="N5656" s="598"/>
      <c r="V5656" s="598"/>
      <c r="W5656" s="598"/>
    </row>
    <row r="5657" spans="6:23" x14ac:dyDescent="0.2">
      <c r="F5657" s="610"/>
      <c r="H5657" s="612"/>
      <c r="I5657" s="598"/>
      <c r="J5657" s="598"/>
      <c r="M5657" s="598"/>
      <c r="N5657" s="598"/>
      <c r="V5657" s="598"/>
      <c r="W5657" s="598"/>
    </row>
    <row r="5658" spans="6:23" x14ac:dyDescent="0.2">
      <c r="F5658" s="610"/>
      <c r="H5658" s="612"/>
      <c r="I5658" s="598"/>
      <c r="J5658" s="598"/>
      <c r="M5658" s="598"/>
      <c r="N5658" s="598"/>
      <c r="V5658" s="598"/>
      <c r="W5658" s="598"/>
    </row>
    <row r="5659" spans="6:23" x14ac:dyDescent="0.2">
      <c r="F5659" s="610"/>
      <c r="H5659" s="612"/>
      <c r="I5659" s="598"/>
      <c r="J5659" s="598"/>
      <c r="M5659" s="598"/>
      <c r="N5659" s="598"/>
      <c r="V5659" s="598"/>
      <c r="W5659" s="598"/>
    </row>
    <row r="5660" spans="6:23" x14ac:dyDescent="0.2">
      <c r="F5660" s="610"/>
      <c r="H5660" s="612"/>
      <c r="I5660" s="598"/>
      <c r="J5660" s="598"/>
      <c r="M5660" s="598"/>
      <c r="N5660" s="598"/>
      <c r="V5660" s="598"/>
      <c r="W5660" s="598"/>
    </row>
    <row r="5661" spans="6:23" x14ac:dyDescent="0.2">
      <c r="F5661" s="610"/>
      <c r="H5661" s="612"/>
      <c r="I5661" s="598"/>
      <c r="J5661" s="598"/>
      <c r="M5661" s="598"/>
      <c r="N5661" s="598"/>
      <c r="V5661" s="598"/>
      <c r="W5661" s="598"/>
    </row>
    <row r="5662" spans="6:23" x14ac:dyDescent="0.2">
      <c r="F5662" s="610"/>
      <c r="H5662" s="612"/>
      <c r="I5662" s="598"/>
      <c r="J5662" s="598"/>
      <c r="M5662" s="598"/>
      <c r="N5662" s="598"/>
      <c r="V5662" s="598"/>
      <c r="W5662" s="598"/>
    </row>
    <row r="5663" spans="6:23" x14ac:dyDescent="0.2">
      <c r="F5663" s="610"/>
      <c r="H5663" s="612"/>
      <c r="I5663" s="598"/>
      <c r="J5663" s="598"/>
      <c r="M5663" s="598"/>
      <c r="N5663" s="598"/>
      <c r="V5663" s="598"/>
      <c r="W5663" s="598"/>
    </row>
    <row r="5664" spans="6:23" x14ac:dyDescent="0.2">
      <c r="F5664" s="610"/>
      <c r="H5664" s="612"/>
      <c r="I5664" s="598"/>
      <c r="J5664" s="598"/>
      <c r="M5664" s="598"/>
      <c r="N5664" s="598"/>
      <c r="V5664" s="598"/>
      <c r="W5664" s="598"/>
    </row>
    <row r="5665" spans="6:23" x14ac:dyDescent="0.2">
      <c r="F5665" s="610"/>
      <c r="H5665" s="612"/>
      <c r="I5665" s="598"/>
      <c r="J5665" s="598"/>
      <c r="M5665" s="598"/>
      <c r="N5665" s="598"/>
      <c r="V5665" s="598"/>
      <c r="W5665" s="598"/>
    </row>
    <row r="5666" spans="6:23" x14ac:dyDescent="0.2">
      <c r="F5666" s="610"/>
      <c r="H5666" s="612"/>
      <c r="I5666" s="598"/>
      <c r="J5666" s="598"/>
      <c r="M5666" s="598"/>
      <c r="N5666" s="598"/>
      <c r="V5666" s="598"/>
      <c r="W5666" s="598"/>
    </row>
    <row r="5667" spans="6:23" x14ac:dyDescent="0.2">
      <c r="F5667" s="610"/>
      <c r="H5667" s="612"/>
      <c r="I5667" s="598"/>
      <c r="J5667" s="598"/>
      <c r="M5667" s="598"/>
      <c r="N5667" s="598"/>
      <c r="V5667" s="598"/>
      <c r="W5667" s="598"/>
    </row>
    <row r="5668" spans="6:23" x14ac:dyDescent="0.2">
      <c r="F5668" s="610"/>
      <c r="H5668" s="612"/>
      <c r="I5668" s="598"/>
      <c r="J5668" s="598"/>
      <c r="M5668" s="598"/>
      <c r="N5668" s="598"/>
      <c r="V5668" s="598"/>
      <c r="W5668" s="598"/>
    </row>
    <row r="5669" spans="6:23" x14ac:dyDescent="0.2">
      <c r="F5669" s="610"/>
      <c r="H5669" s="612"/>
      <c r="I5669" s="598"/>
      <c r="J5669" s="598"/>
      <c r="M5669" s="598"/>
      <c r="N5669" s="598"/>
      <c r="V5669" s="598"/>
      <c r="W5669" s="598"/>
    </row>
    <row r="5670" spans="6:23" x14ac:dyDescent="0.2">
      <c r="F5670" s="610"/>
      <c r="H5670" s="612"/>
      <c r="I5670" s="598"/>
      <c r="J5670" s="598"/>
      <c r="M5670" s="598"/>
      <c r="N5670" s="598"/>
      <c r="V5670" s="598"/>
      <c r="W5670" s="598"/>
    </row>
    <row r="5671" spans="6:23" x14ac:dyDescent="0.2">
      <c r="F5671" s="610"/>
      <c r="H5671" s="612"/>
      <c r="I5671" s="598"/>
      <c r="J5671" s="598"/>
      <c r="M5671" s="598"/>
      <c r="N5671" s="598"/>
      <c r="V5671" s="598"/>
      <c r="W5671" s="598"/>
    </row>
    <row r="5672" spans="6:23" x14ac:dyDescent="0.2">
      <c r="F5672" s="610"/>
      <c r="H5672" s="612"/>
      <c r="I5672" s="598"/>
      <c r="J5672" s="598"/>
      <c r="M5672" s="598"/>
      <c r="N5672" s="598"/>
      <c r="V5672" s="598"/>
      <c r="W5672" s="598"/>
    </row>
    <row r="5673" spans="6:23" x14ac:dyDescent="0.2">
      <c r="F5673" s="610"/>
      <c r="H5673" s="612"/>
      <c r="I5673" s="598"/>
      <c r="J5673" s="598"/>
      <c r="M5673" s="598"/>
      <c r="N5673" s="598"/>
      <c r="V5673" s="598"/>
      <c r="W5673" s="598"/>
    </row>
    <row r="5674" spans="6:23" x14ac:dyDescent="0.2">
      <c r="F5674" s="610"/>
      <c r="H5674" s="612"/>
      <c r="I5674" s="598"/>
      <c r="J5674" s="598"/>
      <c r="M5674" s="598"/>
      <c r="N5674" s="598"/>
      <c r="V5674" s="598"/>
      <c r="W5674" s="598"/>
    </row>
    <row r="5675" spans="6:23" x14ac:dyDescent="0.2">
      <c r="F5675" s="610"/>
      <c r="H5675" s="612"/>
      <c r="I5675" s="598"/>
      <c r="J5675" s="598"/>
      <c r="M5675" s="598"/>
      <c r="N5675" s="598"/>
      <c r="V5675" s="598"/>
      <c r="W5675" s="598"/>
    </row>
    <row r="5676" spans="6:23" x14ac:dyDescent="0.2">
      <c r="F5676" s="610"/>
      <c r="H5676" s="612"/>
      <c r="I5676" s="598"/>
      <c r="J5676" s="598"/>
      <c r="M5676" s="598"/>
      <c r="N5676" s="598"/>
      <c r="V5676" s="598"/>
      <c r="W5676" s="598"/>
    </row>
    <row r="5677" spans="6:23" x14ac:dyDescent="0.2">
      <c r="F5677" s="610"/>
      <c r="H5677" s="612"/>
      <c r="I5677" s="598"/>
      <c r="J5677" s="598"/>
      <c r="M5677" s="598"/>
      <c r="N5677" s="598"/>
      <c r="V5677" s="598"/>
      <c r="W5677" s="598"/>
    </row>
    <row r="5678" spans="6:23" x14ac:dyDescent="0.2">
      <c r="F5678" s="610"/>
      <c r="H5678" s="612"/>
      <c r="I5678" s="598"/>
      <c r="J5678" s="598"/>
      <c r="M5678" s="598"/>
      <c r="N5678" s="598"/>
      <c r="V5678" s="598"/>
      <c r="W5678" s="598"/>
    </row>
    <row r="5679" spans="6:23" x14ac:dyDescent="0.2">
      <c r="F5679" s="610"/>
      <c r="H5679" s="612"/>
      <c r="I5679" s="598"/>
      <c r="J5679" s="598"/>
      <c r="M5679" s="598"/>
      <c r="N5679" s="598"/>
      <c r="V5679" s="598"/>
      <c r="W5679" s="598"/>
    </row>
    <row r="5680" spans="6:23" x14ac:dyDescent="0.2">
      <c r="F5680" s="610"/>
      <c r="H5680" s="612"/>
      <c r="I5680" s="598"/>
      <c r="J5680" s="598"/>
      <c r="M5680" s="598"/>
      <c r="N5680" s="598"/>
      <c r="V5680" s="598"/>
      <c r="W5680" s="598"/>
    </row>
    <row r="5681" spans="6:23" x14ac:dyDescent="0.2">
      <c r="F5681" s="610"/>
      <c r="H5681" s="612"/>
      <c r="I5681" s="598"/>
      <c r="J5681" s="598"/>
      <c r="M5681" s="598"/>
      <c r="N5681" s="598"/>
      <c r="V5681" s="598"/>
      <c r="W5681" s="598"/>
    </row>
    <row r="5682" spans="6:23" x14ac:dyDescent="0.2">
      <c r="F5682" s="610"/>
      <c r="H5682" s="612"/>
      <c r="I5682" s="598"/>
      <c r="J5682" s="598"/>
      <c r="M5682" s="598"/>
      <c r="N5682" s="598"/>
      <c r="V5682" s="598"/>
      <c r="W5682" s="598"/>
    </row>
    <row r="5683" spans="6:23" x14ac:dyDescent="0.2">
      <c r="F5683" s="610"/>
      <c r="H5683" s="612"/>
      <c r="I5683" s="598"/>
      <c r="J5683" s="598"/>
      <c r="M5683" s="598"/>
      <c r="N5683" s="598"/>
      <c r="V5683" s="598"/>
      <c r="W5683" s="598"/>
    </row>
    <row r="5684" spans="6:23" x14ac:dyDescent="0.2">
      <c r="F5684" s="610"/>
      <c r="H5684" s="612"/>
      <c r="I5684" s="598"/>
      <c r="J5684" s="598"/>
      <c r="M5684" s="598"/>
      <c r="N5684" s="598"/>
      <c r="V5684" s="598"/>
      <c r="W5684" s="598"/>
    </row>
    <row r="5685" spans="6:23" x14ac:dyDescent="0.2">
      <c r="F5685" s="610"/>
      <c r="H5685" s="612"/>
      <c r="I5685" s="598"/>
      <c r="J5685" s="598"/>
      <c r="M5685" s="598"/>
      <c r="N5685" s="598"/>
      <c r="V5685" s="598"/>
      <c r="W5685" s="598"/>
    </row>
    <row r="5686" spans="6:23" x14ac:dyDescent="0.2">
      <c r="F5686" s="610"/>
      <c r="H5686" s="612"/>
      <c r="I5686" s="598"/>
      <c r="J5686" s="598"/>
      <c r="M5686" s="598"/>
      <c r="N5686" s="598"/>
      <c r="V5686" s="598"/>
      <c r="W5686" s="598"/>
    </row>
    <row r="5687" spans="6:23" x14ac:dyDescent="0.2">
      <c r="F5687" s="610"/>
      <c r="H5687" s="612"/>
      <c r="I5687" s="598"/>
      <c r="J5687" s="598"/>
      <c r="M5687" s="598"/>
      <c r="N5687" s="598"/>
      <c r="V5687" s="598"/>
      <c r="W5687" s="598"/>
    </row>
    <row r="5688" spans="6:23" x14ac:dyDescent="0.2">
      <c r="F5688" s="610"/>
      <c r="H5688" s="612"/>
      <c r="I5688" s="598"/>
      <c r="J5688" s="598"/>
      <c r="M5688" s="598"/>
      <c r="N5688" s="598"/>
      <c r="V5688" s="598"/>
      <c r="W5688" s="598"/>
    </row>
    <row r="5689" spans="6:23" x14ac:dyDescent="0.2">
      <c r="F5689" s="610"/>
      <c r="H5689" s="612"/>
      <c r="I5689" s="598"/>
      <c r="J5689" s="598"/>
      <c r="M5689" s="598"/>
      <c r="N5689" s="598"/>
      <c r="V5689" s="598"/>
      <c r="W5689" s="598"/>
    </row>
    <row r="5690" spans="6:23" x14ac:dyDescent="0.2">
      <c r="F5690" s="610"/>
      <c r="H5690" s="612"/>
      <c r="I5690" s="598"/>
      <c r="J5690" s="598"/>
      <c r="M5690" s="598"/>
      <c r="N5690" s="598"/>
      <c r="V5690" s="598"/>
      <c r="W5690" s="598"/>
    </row>
    <row r="5691" spans="6:23" x14ac:dyDescent="0.2">
      <c r="F5691" s="610"/>
      <c r="H5691" s="612"/>
      <c r="I5691" s="598"/>
      <c r="J5691" s="598"/>
      <c r="M5691" s="598"/>
      <c r="N5691" s="598"/>
      <c r="V5691" s="598"/>
      <c r="W5691" s="598"/>
    </row>
    <row r="5692" spans="6:23" x14ac:dyDescent="0.2">
      <c r="F5692" s="610"/>
      <c r="H5692" s="612"/>
      <c r="I5692" s="598"/>
      <c r="J5692" s="598"/>
      <c r="M5692" s="598"/>
      <c r="N5692" s="598"/>
      <c r="V5692" s="598"/>
      <c r="W5692" s="598"/>
    </row>
    <row r="5693" spans="6:23" x14ac:dyDescent="0.2">
      <c r="F5693" s="610"/>
      <c r="H5693" s="612"/>
      <c r="I5693" s="598"/>
      <c r="J5693" s="598"/>
      <c r="M5693" s="598"/>
      <c r="N5693" s="598"/>
      <c r="V5693" s="598"/>
      <c r="W5693" s="598"/>
    </row>
    <row r="5694" spans="6:23" x14ac:dyDescent="0.2">
      <c r="F5694" s="610"/>
      <c r="H5694" s="612"/>
      <c r="I5694" s="598"/>
      <c r="J5694" s="598"/>
      <c r="M5694" s="598"/>
      <c r="N5694" s="598"/>
      <c r="V5694" s="598"/>
      <c r="W5694" s="598"/>
    </row>
    <row r="5695" spans="6:23" x14ac:dyDescent="0.2">
      <c r="F5695" s="610"/>
      <c r="H5695" s="612"/>
      <c r="I5695" s="598"/>
      <c r="J5695" s="598"/>
      <c r="M5695" s="598"/>
      <c r="N5695" s="598"/>
      <c r="V5695" s="598"/>
      <c r="W5695" s="598"/>
    </row>
    <row r="5696" spans="6:23" x14ac:dyDescent="0.2">
      <c r="F5696" s="610"/>
      <c r="H5696" s="612"/>
      <c r="I5696" s="598"/>
      <c r="J5696" s="598"/>
      <c r="M5696" s="598"/>
      <c r="N5696" s="598"/>
      <c r="V5696" s="598"/>
      <c r="W5696" s="598"/>
    </row>
    <row r="5697" spans="6:23" x14ac:dyDescent="0.2">
      <c r="F5697" s="610"/>
      <c r="H5697" s="612"/>
      <c r="I5697" s="598"/>
      <c r="J5697" s="598"/>
      <c r="M5697" s="598"/>
      <c r="N5697" s="598"/>
      <c r="V5697" s="598"/>
      <c r="W5697" s="598"/>
    </row>
    <row r="5698" spans="6:23" x14ac:dyDescent="0.2">
      <c r="F5698" s="610"/>
      <c r="H5698" s="612"/>
      <c r="I5698" s="598"/>
      <c r="J5698" s="598"/>
      <c r="M5698" s="598"/>
      <c r="N5698" s="598"/>
      <c r="V5698" s="598"/>
      <c r="W5698" s="598"/>
    </row>
    <row r="5699" spans="6:23" x14ac:dyDescent="0.2">
      <c r="F5699" s="610"/>
      <c r="H5699" s="612"/>
      <c r="I5699" s="598"/>
      <c r="J5699" s="598"/>
      <c r="M5699" s="598"/>
      <c r="N5699" s="598"/>
      <c r="V5699" s="598"/>
      <c r="W5699" s="598"/>
    </row>
    <row r="5700" spans="6:23" x14ac:dyDescent="0.2">
      <c r="F5700" s="610"/>
      <c r="H5700" s="612"/>
      <c r="I5700" s="598"/>
      <c r="J5700" s="598"/>
      <c r="M5700" s="598"/>
      <c r="N5700" s="598"/>
      <c r="V5700" s="598"/>
      <c r="W5700" s="598"/>
    </row>
    <row r="5701" spans="6:23" x14ac:dyDescent="0.2">
      <c r="F5701" s="610"/>
      <c r="H5701" s="612"/>
      <c r="I5701" s="598"/>
      <c r="J5701" s="598"/>
      <c r="M5701" s="598"/>
      <c r="N5701" s="598"/>
      <c r="V5701" s="598"/>
      <c r="W5701" s="598"/>
    </row>
    <row r="5702" spans="6:23" x14ac:dyDescent="0.2">
      <c r="F5702" s="610"/>
      <c r="H5702" s="612"/>
      <c r="I5702" s="598"/>
      <c r="J5702" s="598"/>
      <c r="M5702" s="598"/>
      <c r="N5702" s="598"/>
      <c r="V5702" s="598"/>
      <c r="W5702" s="598"/>
    </row>
    <row r="5703" spans="6:23" x14ac:dyDescent="0.2">
      <c r="F5703" s="610"/>
      <c r="H5703" s="612"/>
      <c r="I5703" s="598"/>
      <c r="J5703" s="598"/>
      <c r="M5703" s="598"/>
      <c r="N5703" s="598"/>
      <c r="V5703" s="598"/>
      <c r="W5703" s="598"/>
    </row>
    <row r="5704" spans="6:23" x14ac:dyDescent="0.2">
      <c r="F5704" s="610"/>
      <c r="H5704" s="612"/>
      <c r="I5704" s="598"/>
      <c r="J5704" s="598"/>
      <c r="M5704" s="598"/>
      <c r="N5704" s="598"/>
      <c r="V5704" s="598"/>
      <c r="W5704" s="598"/>
    </row>
    <row r="5705" spans="6:23" x14ac:dyDescent="0.2">
      <c r="F5705" s="610"/>
      <c r="H5705" s="612"/>
      <c r="I5705" s="598"/>
      <c r="J5705" s="598"/>
      <c r="M5705" s="598"/>
      <c r="N5705" s="598"/>
      <c r="V5705" s="598"/>
      <c r="W5705" s="598"/>
    </row>
    <row r="5706" spans="6:23" x14ac:dyDescent="0.2">
      <c r="F5706" s="610"/>
      <c r="H5706" s="612"/>
      <c r="I5706" s="598"/>
      <c r="J5706" s="598"/>
      <c r="M5706" s="598"/>
      <c r="N5706" s="598"/>
      <c r="V5706" s="598"/>
      <c r="W5706" s="598"/>
    </row>
    <row r="5707" spans="6:23" x14ac:dyDescent="0.2">
      <c r="F5707" s="610"/>
      <c r="H5707" s="612"/>
      <c r="I5707" s="598"/>
      <c r="J5707" s="598"/>
      <c r="M5707" s="598"/>
      <c r="N5707" s="598"/>
      <c r="V5707" s="598"/>
      <c r="W5707" s="598"/>
    </row>
    <row r="5708" spans="6:23" x14ac:dyDescent="0.2">
      <c r="F5708" s="610"/>
      <c r="H5708" s="612"/>
      <c r="I5708" s="598"/>
      <c r="J5708" s="598"/>
      <c r="M5708" s="598"/>
      <c r="N5708" s="598"/>
      <c r="V5708" s="598"/>
      <c r="W5708" s="598"/>
    </row>
    <row r="5709" spans="6:23" x14ac:dyDescent="0.2">
      <c r="F5709" s="610"/>
      <c r="H5709" s="612"/>
      <c r="I5709" s="598"/>
      <c r="J5709" s="598"/>
      <c r="M5709" s="598"/>
      <c r="N5709" s="598"/>
      <c r="V5709" s="598"/>
      <c r="W5709" s="598"/>
    </row>
    <row r="5710" spans="6:23" x14ac:dyDescent="0.2">
      <c r="F5710" s="610"/>
      <c r="H5710" s="612"/>
      <c r="I5710" s="598"/>
      <c r="J5710" s="598"/>
      <c r="M5710" s="598"/>
      <c r="N5710" s="598"/>
      <c r="V5710" s="598"/>
      <c r="W5710" s="598"/>
    </row>
    <row r="5711" spans="6:23" x14ac:dyDescent="0.2">
      <c r="F5711" s="610"/>
      <c r="H5711" s="612"/>
      <c r="I5711" s="598"/>
      <c r="J5711" s="598"/>
      <c r="M5711" s="598"/>
      <c r="N5711" s="598"/>
      <c r="V5711" s="598"/>
      <c r="W5711" s="598"/>
    </row>
    <row r="5712" spans="6:23" x14ac:dyDescent="0.2">
      <c r="F5712" s="610"/>
      <c r="H5712" s="612"/>
      <c r="I5712" s="598"/>
      <c r="J5712" s="598"/>
      <c r="M5712" s="598"/>
      <c r="N5712" s="598"/>
      <c r="V5712" s="598"/>
      <c r="W5712" s="598"/>
    </row>
    <row r="5713" spans="6:23" x14ac:dyDescent="0.2">
      <c r="F5713" s="610"/>
      <c r="H5713" s="612"/>
      <c r="I5713" s="598"/>
      <c r="J5713" s="598"/>
      <c r="M5713" s="598"/>
      <c r="N5713" s="598"/>
      <c r="V5713" s="598"/>
      <c r="W5713" s="598"/>
    </row>
    <row r="5714" spans="6:23" x14ac:dyDescent="0.2">
      <c r="F5714" s="610"/>
      <c r="H5714" s="612"/>
      <c r="I5714" s="598"/>
      <c r="J5714" s="598"/>
      <c r="M5714" s="598"/>
      <c r="N5714" s="598"/>
      <c r="V5714" s="598"/>
      <c r="W5714" s="598"/>
    </row>
    <row r="5715" spans="6:23" x14ac:dyDescent="0.2">
      <c r="F5715" s="610"/>
      <c r="H5715" s="612"/>
      <c r="I5715" s="598"/>
      <c r="J5715" s="598"/>
      <c r="M5715" s="598"/>
      <c r="N5715" s="598"/>
      <c r="V5715" s="598"/>
      <c r="W5715" s="598"/>
    </row>
    <row r="5716" spans="6:23" x14ac:dyDescent="0.2">
      <c r="F5716" s="610"/>
      <c r="H5716" s="612"/>
      <c r="I5716" s="598"/>
      <c r="J5716" s="598"/>
      <c r="M5716" s="598"/>
      <c r="N5716" s="598"/>
      <c r="V5716" s="598"/>
      <c r="W5716" s="598"/>
    </row>
    <row r="5717" spans="6:23" x14ac:dyDescent="0.2">
      <c r="F5717" s="610"/>
      <c r="H5717" s="612"/>
      <c r="I5717" s="598"/>
      <c r="J5717" s="598"/>
      <c r="M5717" s="598"/>
      <c r="N5717" s="598"/>
      <c r="V5717" s="598"/>
      <c r="W5717" s="598"/>
    </row>
    <row r="5718" spans="6:23" x14ac:dyDescent="0.2">
      <c r="F5718" s="610"/>
      <c r="H5718" s="612"/>
      <c r="I5718" s="598"/>
      <c r="J5718" s="598"/>
      <c r="M5718" s="598"/>
      <c r="N5718" s="598"/>
      <c r="V5718" s="598"/>
      <c r="W5718" s="598"/>
    </row>
    <row r="5719" spans="6:23" x14ac:dyDescent="0.2">
      <c r="F5719" s="610"/>
      <c r="H5719" s="612"/>
      <c r="I5719" s="598"/>
      <c r="J5719" s="598"/>
      <c r="M5719" s="598"/>
      <c r="N5719" s="598"/>
      <c r="V5719" s="598"/>
      <c r="W5719" s="598"/>
    </row>
    <row r="5720" spans="6:23" x14ac:dyDescent="0.2">
      <c r="F5720" s="610"/>
      <c r="H5720" s="612"/>
      <c r="I5720" s="598"/>
      <c r="J5720" s="598"/>
      <c r="M5720" s="598"/>
      <c r="N5720" s="598"/>
      <c r="V5720" s="598"/>
      <c r="W5720" s="598"/>
    </row>
    <row r="5721" spans="6:23" x14ac:dyDescent="0.2">
      <c r="F5721" s="610"/>
      <c r="H5721" s="612"/>
      <c r="I5721" s="598"/>
      <c r="J5721" s="598"/>
      <c r="M5721" s="598"/>
      <c r="N5721" s="598"/>
      <c r="V5721" s="598"/>
      <c r="W5721" s="598"/>
    </row>
    <row r="5722" spans="6:23" x14ac:dyDescent="0.2">
      <c r="F5722" s="610"/>
      <c r="H5722" s="612"/>
      <c r="I5722" s="598"/>
      <c r="J5722" s="598"/>
      <c r="M5722" s="598"/>
      <c r="N5722" s="598"/>
      <c r="V5722" s="598"/>
      <c r="W5722" s="598"/>
    </row>
    <row r="5723" spans="6:23" x14ac:dyDescent="0.2">
      <c r="F5723" s="610"/>
      <c r="H5723" s="612"/>
      <c r="I5723" s="598"/>
      <c r="J5723" s="598"/>
      <c r="M5723" s="598"/>
      <c r="N5723" s="598"/>
      <c r="V5723" s="598"/>
      <c r="W5723" s="598"/>
    </row>
    <row r="5724" spans="6:23" x14ac:dyDescent="0.2">
      <c r="F5724" s="610"/>
      <c r="H5724" s="612"/>
      <c r="I5724" s="598"/>
      <c r="J5724" s="598"/>
      <c r="M5724" s="598"/>
      <c r="N5724" s="598"/>
      <c r="V5724" s="598"/>
      <c r="W5724" s="598"/>
    </row>
    <row r="5725" spans="6:23" x14ac:dyDescent="0.2">
      <c r="F5725" s="610"/>
      <c r="H5725" s="612"/>
      <c r="I5725" s="598"/>
      <c r="J5725" s="598"/>
      <c r="M5725" s="598"/>
      <c r="N5725" s="598"/>
      <c r="V5725" s="598"/>
      <c r="W5725" s="598"/>
    </row>
    <row r="5726" spans="6:23" x14ac:dyDescent="0.2">
      <c r="F5726" s="610"/>
      <c r="H5726" s="612"/>
      <c r="I5726" s="598"/>
      <c r="J5726" s="598"/>
      <c r="M5726" s="598"/>
      <c r="N5726" s="598"/>
      <c r="V5726" s="598"/>
      <c r="W5726" s="598"/>
    </row>
    <row r="5727" spans="6:23" x14ac:dyDescent="0.2">
      <c r="F5727" s="610"/>
      <c r="H5727" s="612"/>
      <c r="I5727" s="598"/>
      <c r="J5727" s="598"/>
      <c r="M5727" s="598"/>
      <c r="N5727" s="598"/>
      <c r="V5727" s="598"/>
      <c r="W5727" s="598"/>
    </row>
    <row r="5728" spans="6:23" x14ac:dyDescent="0.2">
      <c r="F5728" s="610"/>
      <c r="H5728" s="612"/>
      <c r="I5728" s="598"/>
      <c r="J5728" s="598"/>
      <c r="M5728" s="598"/>
      <c r="N5728" s="598"/>
      <c r="V5728" s="598"/>
      <c r="W5728" s="598"/>
    </row>
    <row r="5729" spans="6:23" x14ac:dyDescent="0.2">
      <c r="F5729" s="610"/>
      <c r="H5729" s="612"/>
      <c r="I5729" s="598"/>
      <c r="J5729" s="598"/>
      <c r="M5729" s="598"/>
      <c r="N5729" s="598"/>
      <c r="V5729" s="598"/>
      <c r="W5729" s="598"/>
    </row>
    <row r="5730" spans="6:23" x14ac:dyDescent="0.2">
      <c r="F5730" s="610"/>
      <c r="H5730" s="612"/>
      <c r="I5730" s="598"/>
      <c r="J5730" s="598"/>
      <c r="M5730" s="598"/>
      <c r="N5730" s="598"/>
      <c r="V5730" s="598"/>
      <c r="W5730" s="598"/>
    </row>
    <row r="5731" spans="6:23" x14ac:dyDescent="0.2">
      <c r="F5731" s="610"/>
      <c r="H5731" s="612"/>
      <c r="I5731" s="598"/>
      <c r="J5731" s="598"/>
      <c r="M5731" s="598"/>
      <c r="N5731" s="598"/>
      <c r="V5731" s="598"/>
      <c r="W5731" s="598"/>
    </row>
    <row r="5732" spans="6:23" x14ac:dyDescent="0.2">
      <c r="F5732" s="610"/>
      <c r="H5732" s="612"/>
      <c r="I5732" s="598"/>
      <c r="J5732" s="598"/>
      <c r="M5732" s="598"/>
      <c r="N5732" s="598"/>
      <c r="V5732" s="598"/>
      <c r="W5732" s="598"/>
    </row>
    <row r="5733" spans="6:23" x14ac:dyDescent="0.2">
      <c r="F5733" s="610"/>
      <c r="H5733" s="612"/>
      <c r="I5733" s="598"/>
      <c r="J5733" s="598"/>
      <c r="M5733" s="598"/>
      <c r="N5733" s="598"/>
      <c r="V5733" s="598"/>
      <c r="W5733" s="598"/>
    </row>
    <row r="5734" spans="6:23" x14ac:dyDescent="0.2">
      <c r="F5734" s="610"/>
      <c r="H5734" s="612"/>
      <c r="I5734" s="598"/>
      <c r="J5734" s="598"/>
      <c r="M5734" s="598"/>
      <c r="N5734" s="598"/>
      <c r="V5734" s="598"/>
      <c r="W5734" s="598"/>
    </row>
    <row r="5735" spans="6:23" x14ac:dyDescent="0.2">
      <c r="F5735" s="610"/>
      <c r="H5735" s="612"/>
      <c r="I5735" s="598"/>
      <c r="J5735" s="598"/>
      <c r="M5735" s="598"/>
      <c r="N5735" s="598"/>
      <c r="V5735" s="598"/>
      <c r="W5735" s="598"/>
    </row>
    <row r="5736" spans="6:23" x14ac:dyDescent="0.2">
      <c r="F5736" s="610"/>
      <c r="H5736" s="612"/>
      <c r="I5736" s="598"/>
      <c r="J5736" s="598"/>
      <c r="M5736" s="598"/>
      <c r="N5736" s="598"/>
      <c r="V5736" s="598"/>
      <c r="W5736" s="598"/>
    </row>
    <row r="5737" spans="6:23" x14ac:dyDescent="0.2">
      <c r="F5737" s="610"/>
      <c r="H5737" s="612"/>
      <c r="I5737" s="598"/>
      <c r="J5737" s="598"/>
      <c r="M5737" s="598"/>
      <c r="N5737" s="598"/>
      <c r="V5737" s="598"/>
      <c r="W5737" s="598"/>
    </row>
    <row r="5738" spans="6:23" x14ac:dyDescent="0.2">
      <c r="F5738" s="610"/>
      <c r="H5738" s="612"/>
      <c r="I5738" s="598"/>
      <c r="J5738" s="598"/>
      <c r="M5738" s="598"/>
      <c r="N5738" s="598"/>
      <c r="V5738" s="598"/>
      <c r="W5738" s="598"/>
    </row>
    <row r="5739" spans="6:23" x14ac:dyDescent="0.2">
      <c r="F5739" s="610"/>
      <c r="H5739" s="612"/>
      <c r="I5739" s="598"/>
      <c r="J5739" s="598"/>
      <c r="M5739" s="598"/>
      <c r="N5739" s="598"/>
      <c r="V5739" s="598"/>
      <c r="W5739" s="598"/>
    </row>
    <row r="5740" spans="6:23" x14ac:dyDescent="0.2">
      <c r="F5740" s="610"/>
      <c r="H5740" s="612"/>
      <c r="I5740" s="598"/>
      <c r="J5740" s="598"/>
      <c r="M5740" s="598"/>
      <c r="N5740" s="598"/>
      <c r="V5740" s="598"/>
      <c r="W5740" s="598"/>
    </row>
    <row r="5741" spans="6:23" x14ac:dyDescent="0.2">
      <c r="F5741" s="610"/>
      <c r="H5741" s="612"/>
      <c r="I5741" s="598"/>
      <c r="J5741" s="598"/>
      <c r="M5741" s="598"/>
      <c r="N5741" s="598"/>
      <c r="V5741" s="598"/>
      <c r="W5741" s="598"/>
    </row>
    <row r="5742" spans="6:23" x14ac:dyDescent="0.2">
      <c r="F5742" s="610"/>
      <c r="H5742" s="612"/>
      <c r="I5742" s="598"/>
      <c r="J5742" s="598"/>
      <c r="M5742" s="598"/>
      <c r="N5742" s="598"/>
      <c r="V5742" s="598"/>
      <c r="W5742" s="598"/>
    </row>
    <row r="5743" spans="6:23" x14ac:dyDescent="0.2">
      <c r="F5743" s="610"/>
      <c r="H5743" s="612"/>
      <c r="I5743" s="598"/>
      <c r="J5743" s="598"/>
      <c r="M5743" s="598"/>
      <c r="N5743" s="598"/>
      <c r="V5743" s="598"/>
      <c r="W5743" s="598"/>
    </row>
    <row r="5744" spans="6:23" x14ac:dyDescent="0.2">
      <c r="F5744" s="610"/>
      <c r="H5744" s="612"/>
      <c r="I5744" s="598"/>
      <c r="J5744" s="598"/>
      <c r="M5744" s="598"/>
      <c r="N5744" s="598"/>
      <c r="V5744" s="598"/>
      <c r="W5744" s="598"/>
    </row>
    <row r="5745" spans="6:23" x14ac:dyDescent="0.2">
      <c r="F5745" s="610"/>
      <c r="H5745" s="612"/>
      <c r="I5745" s="598"/>
      <c r="J5745" s="598"/>
      <c r="M5745" s="598"/>
      <c r="N5745" s="598"/>
      <c r="V5745" s="598"/>
      <c r="W5745" s="598"/>
    </row>
    <row r="5746" spans="6:23" x14ac:dyDescent="0.2">
      <c r="F5746" s="610"/>
      <c r="H5746" s="612"/>
      <c r="I5746" s="598"/>
      <c r="J5746" s="598"/>
      <c r="M5746" s="598"/>
      <c r="N5746" s="598"/>
      <c r="V5746" s="598"/>
      <c r="W5746" s="598"/>
    </row>
    <row r="5747" spans="6:23" x14ac:dyDescent="0.2">
      <c r="F5747" s="610"/>
      <c r="H5747" s="612"/>
      <c r="I5747" s="598"/>
      <c r="J5747" s="598"/>
      <c r="M5747" s="598"/>
      <c r="N5747" s="598"/>
      <c r="V5747" s="598"/>
      <c r="W5747" s="598"/>
    </row>
    <row r="5748" spans="6:23" x14ac:dyDescent="0.2">
      <c r="F5748" s="610"/>
      <c r="H5748" s="612"/>
      <c r="I5748" s="598"/>
      <c r="J5748" s="598"/>
      <c r="M5748" s="598"/>
      <c r="N5748" s="598"/>
      <c r="V5748" s="598"/>
      <c r="W5748" s="598"/>
    </row>
    <row r="5749" spans="6:23" x14ac:dyDescent="0.2">
      <c r="F5749" s="610"/>
      <c r="H5749" s="612"/>
      <c r="I5749" s="598"/>
      <c r="J5749" s="598"/>
      <c r="M5749" s="598"/>
      <c r="N5749" s="598"/>
      <c r="V5749" s="598"/>
      <c r="W5749" s="598"/>
    </row>
    <row r="5750" spans="6:23" x14ac:dyDescent="0.2">
      <c r="F5750" s="610"/>
      <c r="H5750" s="612"/>
      <c r="I5750" s="598"/>
      <c r="J5750" s="598"/>
      <c r="M5750" s="598"/>
      <c r="N5750" s="598"/>
      <c r="V5750" s="598"/>
      <c r="W5750" s="598"/>
    </row>
    <row r="5751" spans="6:23" x14ac:dyDescent="0.2">
      <c r="F5751" s="610"/>
      <c r="H5751" s="612"/>
      <c r="I5751" s="598"/>
      <c r="J5751" s="598"/>
      <c r="M5751" s="598"/>
      <c r="N5751" s="598"/>
      <c r="V5751" s="598"/>
      <c r="W5751" s="598"/>
    </row>
    <row r="5752" spans="6:23" x14ac:dyDescent="0.2">
      <c r="F5752" s="610"/>
      <c r="H5752" s="612"/>
      <c r="I5752" s="598"/>
      <c r="J5752" s="598"/>
      <c r="M5752" s="598"/>
      <c r="N5752" s="598"/>
      <c r="V5752" s="598"/>
      <c r="W5752" s="598"/>
    </row>
    <row r="5753" spans="6:23" x14ac:dyDescent="0.2">
      <c r="F5753" s="610"/>
      <c r="H5753" s="612"/>
      <c r="I5753" s="598"/>
      <c r="J5753" s="598"/>
      <c r="M5753" s="598"/>
      <c r="N5753" s="598"/>
      <c r="V5753" s="598"/>
      <c r="W5753" s="598"/>
    </row>
    <row r="5754" spans="6:23" x14ac:dyDescent="0.2">
      <c r="F5754" s="610"/>
      <c r="H5754" s="612"/>
      <c r="I5754" s="598"/>
      <c r="J5754" s="598"/>
      <c r="M5754" s="598"/>
      <c r="N5754" s="598"/>
      <c r="V5754" s="598"/>
      <c r="W5754" s="598"/>
    </row>
    <row r="5755" spans="6:23" x14ac:dyDescent="0.2">
      <c r="F5755" s="610"/>
      <c r="H5755" s="612"/>
      <c r="I5755" s="598"/>
      <c r="J5755" s="598"/>
      <c r="M5755" s="598"/>
      <c r="N5755" s="598"/>
      <c r="V5755" s="598"/>
      <c r="W5755" s="598"/>
    </row>
    <row r="5756" spans="6:23" x14ac:dyDescent="0.2">
      <c r="F5756" s="610"/>
      <c r="H5756" s="612"/>
      <c r="I5756" s="598"/>
      <c r="J5756" s="598"/>
      <c r="M5756" s="598"/>
      <c r="N5756" s="598"/>
      <c r="V5756" s="598"/>
      <c r="W5756" s="598"/>
    </row>
    <row r="5757" spans="6:23" x14ac:dyDescent="0.2">
      <c r="F5757" s="610"/>
      <c r="H5757" s="612"/>
      <c r="I5757" s="598"/>
      <c r="J5757" s="598"/>
      <c r="M5757" s="598"/>
      <c r="N5757" s="598"/>
      <c r="V5757" s="598"/>
      <c r="W5757" s="598"/>
    </row>
    <row r="5758" spans="6:23" x14ac:dyDescent="0.2">
      <c r="F5758" s="610"/>
      <c r="H5758" s="612"/>
      <c r="I5758" s="598"/>
      <c r="J5758" s="598"/>
      <c r="M5758" s="598"/>
      <c r="N5758" s="598"/>
      <c r="V5758" s="598"/>
      <c r="W5758" s="598"/>
    </row>
    <row r="5759" spans="6:23" x14ac:dyDescent="0.2">
      <c r="F5759" s="610"/>
      <c r="H5759" s="612"/>
      <c r="I5759" s="598"/>
      <c r="J5759" s="598"/>
      <c r="M5759" s="598"/>
      <c r="N5759" s="598"/>
      <c r="V5759" s="598"/>
      <c r="W5759" s="598"/>
    </row>
    <row r="5760" spans="6:23" x14ac:dyDescent="0.2">
      <c r="F5760" s="610"/>
      <c r="H5760" s="612"/>
      <c r="I5760" s="598"/>
      <c r="J5760" s="598"/>
      <c r="M5760" s="598"/>
      <c r="N5760" s="598"/>
      <c r="V5760" s="598"/>
      <c r="W5760" s="598"/>
    </row>
    <row r="5761" spans="6:23" x14ac:dyDescent="0.2">
      <c r="F5761" s="610"/>
      <c r="H5761" s="612"/>
      <c r="I5761" s="598"/>
      <c r="J5761" s="598"/>
      <c r="M5761" s="598"/>
      <c r="N5761" s="598"/>
      <c r="V5761" s="598"/>
      <c r="W5761" s="598"/>
    </row>
    <row r="5762" spans="6:23" x14ac:dyDescent="0.2">
      <c r="F5762" s="610"/>
      <c r="H5762" s="612"/>
      <c r="I5762" s="598"/>
      <c r="J5762" s="598"/>
      <c r="M5762" s="598"/>
      <c r="N5762" s="598"/>
      <c r="V5762" s="598"/>
      <c r="W5762" s="598"/>
    </row>
    <row r="5763" spans="6:23" x14ac:dyDescent="0.2">
      <c r="F5763" s="610"/>
      <c r="H5763" s="612"/>
      <c r="I5763" s="598"/>
      <c r="J5763" s="598"/>
      <c r="M5763" s="598"/>
      <c r="N5763" s="598"/>
      <c r="V5763" s="598"/>
      <c r="W5763" s="598"/>
    </row>
    <row r="5764" spans="6:23" x14ac:dyDescent="0.2">
      <c r="F5764" s="610"/>
      <c r="H5764" s="612"/>
      <c r="I5764" s="598"/>
      <c r="J5764" s="598"/>
      <c r="M5764" s="598"/>
      <c r="N5764" s="598"/>
      <c r="V5764" s="598"/>
      <c r="W5764" s="598"/>
    </row>
    <row r="5765" spans="6:23" x14ac:dyDescent="0.2">
      <c r="F5765" s="610"/>
      <c r="H5765" s="612"/>
      <c r="I5765" s="598"/>
      <c r="J5765" s="598"/>
      <c r="M5765" s="598"/>
      <c r="N5765" s="598"/>
      <c r="V5765" s="598"/>
      <c r="W5765" s="598"/>
    </row>
    <row r="5766" spans="6:23" x14ac:dyDescent="0.2">
      <c r="F5766" s="610"/>
      <c r="H5766" s="612"/>
      <c r="I5766" s="598"/>
      <c r="J5766" s="598"/>
      <c r="M5766" s="598"/>
      <c r="N5766" s="598"/>
      <c r="V5766" s="598"/>
      <c r="W5766" s="598"/>
    </row>
    <row r="5767" spans="6:23" x14ac:dyDescent="0.2">
      <c r="F5767" s="610"/>
      <c r="H5767" s="612"/>
      <c r="I5767" s="598"/>
      <c r="J5767" s="598"/>
      <c r="M5767" s="598"/>
      <c r="N5767" s="598"/>
      <c r="V5767" s="598"/>
      <c r="W5767" s="598"/>
    </row>
    <row r="5768" spans="6:23" x14ac:dyDescent="0.2">
      <c r="F5768" s="610"/>
      <c r="H5768" s="612"/>
      <c r="I5768" s="598"/>
      <c r="J5768" s="598"/>
      <c r="M5768" s="598"/>
      <c r="N5768" s="598"/>
      <c r="V5768" s="598"/>
      <c r="W5768" s="598"/>
    </row>
    <row r="5769" spans="6:23" x14ac:dyDescent="0.2">
      <c r="F5769" s="610"/>
      <c r="H5769" s="612"/>
      <c r="I5769" s="598"/>
      <c r="J5769" s="598"/>
      <c r="M5769" s="598"/>
      <c r="N5769" s="598"/>
      <c r="V5769" s="598"/>
      <c r="W5769" s="598"/>
    </row>
    <row r="5770" spans="6:23" x14ac:dyDescent="0.2">
      <c r="F5770" s="610"/>
      <c r="H5770" s="612"/>
      <c r="I5770" s="598"/>
      <c r="J5770" s="598"/>
      <c r="M5770" s="598"/>
      <c r="N5770" s="598"/>
      <c r="V5770" s="598"/>
      <c r="W5770" s="598"/>
    </row>
    <row r="5771" spans="6:23" x14ac:dyDescent="0.2">
      <c r="F5771" s="610"/>
      <c r="H5771" s="612"/>
      <c r="I5771" s="598"/>
      <c r="J5771" s="598"/>
      <c r="M5771" s="598"/>
      <c r="N5771" s="598"/>
      <c r="V5771" s="598"/>
      <c r="W5771" s="598"/>
    </row>
    <row r="5772" spans="6:23" x14ac:dyDescent="0.2">
      <c r="F5772" s="610"/>
      <c r="H5772" s="612"/>
      <c r="I5772" s="598"/>
      <c r="J5772" s="598"/>
      <c r="M5772" s="598"/>
      <c r="N5772" s="598"/>
      <c r="V5772" s="598"/>
      <c r="W5772" s="598"/>
    </row>
    <row r="5773" spans="6:23" x14ac:dyDescent="0.2">
      <c r="F5773" s="610"/>
      <c r="H5773" s="612"/>
      <c r="I5773" s="598"/>
      <c r="J5773" s="598"/>
      <c r="M5773" s="598"/>
      <c r="N5773" s="598"/>
      <c r="V5773" s="598"/>
      <c r="W5773" s="598"/>
    </row>
    <row r="5774" spans="6:23" x14ac:dyDescent="0.2">
      <c r="F5774" s="610"/>
      <c r="H5774" s="612"/>
      <c r="I5774" s="598"/>
      <c r="J5774" s="598"/>
      <c r="M5774" s="598"/>
      <c r="N5774" s="598"/>
      <c r="V5774" s="598"/>
      <c r="W5774" s="598"/>
    </row>
    <row r="5775" spans="6:23" x14ac:dyDescent="0.2">
      <c r="F5775" s="610"/>
      <c r="H5775" s="612"/>
      <c r="I5775" s="598"/>
      <c r="J5775" s="598"/>
      <c r="M5775" s="598"/>
      <c r="N5775" s="598"/>
      <c r="V5775" s="598"/>
      <c r="W5775" s="598"/>
    </row>
    <row r="5776" spans="6:23" x14ac:dyDescent="0.2">
      <c r="F5776" s="610"/>
      <c r="H5776" s="612"/>
      <c r="I5776" s="598"/>
      <c r="J5776" s="598"/>
      <c r="M5776" s="598"/>
      <c r="N5776" s="598"/>
      <c r="V5776" s="598"/>
      <c r="W5776" s="598"/>
    </row>
    <row r="5777" spans="6:23" x14ac:dyDescent="0.2">
      <c r="F5777" s="610"/>
      <c r="H5777" s="612"/>
      <c r="I5777" s="598"/>
      <c r="J5777" s="598"/>
      <c r="M5777" s="598"/>
      <c r="N5777" s="598"/>
      <c r="V5777" s="598"/>
      <c r="W5777" s="598"/>
    </row>
    <row r="5778" spans="6:23" x14ac:dyDescent="0.2">
      <c r="F5778" s="610"/>
      <c r="H5778" s="612"/>
      <c r="I5778" s="598"/>
      <c r="J5778" s="598"/>
      <c r="M5778" s="598"/>
      <c r="N5778" s="598"/>
      <c r="V5778" s="598"/>
      <c r="W5778" s="598"/>
    </row>
    <row r="5779" spans="6:23" x14ac:dyDescent="0.2">
      <c r="F5779" s="610"/>
      <c r="H5779" s="612"/>
      <c r="I5779" s="598"/>
      <c r="J5779" s="598"/>
      <c r="M5779" s="598"/>
      <c r="N5779" s="598"/>
      <c r="V5779" s="598"/>
      <c r="W5779" s="598"/>
    </row>
    <row r="5780" spans="6:23" x14ac:dyDescent="0.2">
      <c r="F5780" s="610"/>
      <c r="H5780" s="612"/>
      <c r="I5780" s="598"/>
      <c r="J5780" s="598"/>
      <c r="M5780" s="598"/>
      <c r="N5780" s="598"/>
      <c r="V5780" s="598"/>
      <c r="W5780" s="598"/>
    </row>
    <row r="5781" spans="6:23" x14ac:dyDescent="0.2">
      <c r="F5781" s="610"/>
      <c r="H5781" s="612"/>
      <c r="I5781" s="598"/>
      <c r="J5781" s="598"/>
      <c r="M5781" s="598"/>
      <c r="N5781" s="598"/>
      <c r="V5781" s="598"/>
      <c r="W5781" s="598"/>
    </row>
    <row r="5782" spans="6:23" x14ac:dyDescent="0.2">
      <c r="F5782" s="610"/>
      <c r="H5782" s="612"/>
      <c r="I5782" s="598"/>
      <c r="J5782" s="598"/>
      <c r="M5782" s="598"/>
      <c r="N5782" s="598"/>
      <c r="V5782" s="598"/>
      <c r="W5782" s="598"/>
    </row>
    <row r="5783" spans="6:23" x14ac:dyDescent="0.2">
      <c r="F5783" s="610"/>
      <c r="H5783" s="612"/>
      <c r="I5783" s="598"/>
      <c r="J5783" s="598"/>
      <c r="M5783" s="598"/>
      <c r="N5783" s="598"/>
      <c r="V5783" s="598"/>
      <c r="W5783" s="598"/>
    </row>
    <row r="5784" spans="6:23" x14ac:dyDescent="0.2">
      <c r="F5784" s="610"/>
      <c r="H5784" s="612"/>
      <c r="I5784" s="598"/>
      <c r="J5784" s="598"/>
      <c r="M5784" s="598"/>
      <c r="N5784" s="598"/>
      <c r="V5784" s="598"/>
      <c r="W5784" s="598"/>
    </row>
    <row r="5785" spans="6:23" x14ac:dyDescent="0.2">
      <c r="F5785" s="610"/>
      <c r="H5785" s="612"/>
      <c r="I5785" s="598"/>
      <c r="J5785" s="598"/>
      <c r="M5785" s="598"/>
      <c r="N5785" s="598"/>
      <c r="V5785" s="598"/>
      <c r="W5785" s="598"/>
    </row>
    <row r="5786" spans="6:23" x14ac:dyDescent="0.2">
      <c r="F5786" s="610"/>
      <c r="H5786" s="612"/>
      <c r="I5786" s="598"/>
      <c r="J5786" s="598"/>
      <c r="M5786" s="598"/>
      <c r="N5786" s="598"/>
      <c r="V5786" s="598"/>
      <c r="W5786" s="598"/>
    </row>
    <row r="5787" spans="6:23" x14ac:dyDescent="0.2">
      <c r="F5787" s="610"/>
      <c r="H5787" s="612"/>
      <c r="I5787" s="598"/>
      <c r="J5787" s="598"/>
      <c r="M5787" s="598"/>
      <c r="N5787" s="598"/>
      <c r="V5787" s="598"/>
      <c r="W5787" s="598"/>
    </row>
    <row r="5788" spans="6:23" x14ac:dyDescent="0.2">
      <c r="F5788" s="610"/>
      <c r="H5788" s="612"/>
      <c r="I5788" s="598"/>
      <c r="J5788" s="598"/>
      <c r="M5788" s="598"/>
      <c r="N5788" s="598"/>
      <c r="V5788" s="598"/>
      <c r="W5788" s="598"/>
    </row>
    <row r="5789" spans="6:23" x14ac:dyDescent="0.2">
      <c r="F5789" s="610"/>
      <c r="H5789" s="612"/>
      <c r="I5789" s="598"/>
      <c r="J5789" s="598"/>
      <c r="M5789" s="598"/>
      <c r="N5789" s="598"/>
      <c r="V5789" s="598"/>
      <c r="W5789" s="598"/>
    </row>
    <row r="5790" spans="6:23" x14ac:dyDescent="0.2">
      <c r="F5790" s="610"/>
      <c r="H5790" s="612"/>
      <c r="I5790" s="598"/>
      <c r="J5790" s="598"/>
      <c r="M5790" s="598"/>
      <c r="N5790" s="598"/>
      <c r="V5790" s="598"/>
      <c r="W5790" s="598"/>
    </row>
    <row r="5791" spans="6:23" x14ac:dyDescent="0.2">
      <c r="F5791" s="610"/>
      <c r="H5791" s="612"/>
      <c r="I5791" s="598"/>
      <c r="J5791" s="598"/>
      <c r="M5791" s="598"/>
      <c r="N5791" s="598"/>
      <c r="V5791" s="598"/>
      <c r="W5791" s="598"/>
    </row>
    <row r="5792" spans="6:23" x14ac:dyDescent="0.2">
      <c r="F5792" s="610"/>
      <c r="H5792" s="612"/>
      <c r="I5792" s="598"/>
      <c r="J5792" s="598"/>
      <c r="M5792" s="598"/>
      <c r="N5792" s="598"/>
      <c r="V5792" s="598"/>
      <c r="W5792" s="598"/>
    </row>
    <row r="5793" spans="6:23" x14ac:dyDescent="0.2">
      <c r="F5793" s="610"/>
      <c r="H5793" s="612"/>
      <c r="I5793" s="598"/>
      <c r="J5793" s="598"/>
      <c r="M5793" s="598"/>
      <c r="N5793" s="598"/>
      <c r="V5793" s="598"/>
      <c r="W5793" s="598"/>
    </row>
    <row r="5794" spans="6:23" x14ac:dyDescent="0.2">
      <c r="F5794" s="610"/>
      <c r="H5794" s="612"/>
      <c r="I5794" s="598"/>
      <c r="J5794" s="598"/>
      <c r="M5794" s="598"/>
      <c r="N5794" s="598"/>
      <c r="V5794" s="598"/>
      <c r="W5794" s="598"/>
    </row>
    <row r="5795" spans="6:23" x14ac:dyDescent="0.2">
      <c r="F5795" s="610"/>
      <c r="H5795" s="612"/>
      <c r="I5795" s="598"/>
      <c r="J5795" s="598"/>
      <c r="M5795" s="598"/>
      <c r="N5795" s="598"/>
      <c r="V5795" s="598"/>
      <c r="W5795" s="598"/>
    </row>
    <row r="5796" spans="6:23" x14ac:dyDescent="0.2">
      <c r="F5796" s="610"/>
      <c r="H5796" s="612"/>
      <c r="I5796" s="598"/>
      <c r="J5796" s="598"/>
      <c r="M5796" s="598"/>
      <c r="N5796" s="598"/>
      <c r="V5796" s="598"/>
      <c r="W5796" s="598"/>
    </row>
    <row r="5797" spans="6:23" x14ac:dyDescent="0.2">
      <c r="F5797" s="610"/>
      <c r="H5797" s="612"/>
      <c r="I5797" s="598"/>
      <c r="J5797" s="598"/>
      <c r="M5797" s="598"/>
      <c r="N5797" s="598"/>
      <c r="V5797" s="598"/>
      <c r="W5797" s="598"/>
    </row>
    <row r="5798" spans="6:23" x14ac:dyDescent="0.2">
      <c r="F5798" s="610"/>
      <c r="H5798" s="612"/>
      <c r="I5798" s="598"/>
      <c r="J5798" s="598"/>
      <c r="M5798" s="598"/>
      <c r="N5798" s="598"/>
      <c r="V5798" s="598"/>
      <c r="W5798" s="598"/>
    </row>
    <row r="5799" spans="6:23" x14ac:dyDescent="0.2">
      <c r="F5799" s="610"/>
      <c r="H5799" s="612"/>
      <c r="I5799" s="598"/>
      <c r="J5799" s="598"/>
      <c r="M5799" s="598"/>
      <c r="N5799" s="598"/>
      <c r="V5799" s="598"/>
      <c r="W5799" s="598"/>
    </row>
    <row r="5800" spans="6:23" x14ac:dyDescent="0.2">
      <c r="F5800" s="610"/>
      <c r="H5800" s="612"/>
      <c r="I5800" s="598"/>
      <c r="J5800" s="598"/>
      <c r="M5800" s="598"/>
      <c r="N5800" s="598"/>
      <c r="V5800" s="598"/>
      <c r="W5800" s="598"/>
    </row>
    <row r="5801" spans="6:23" x14ac:dyDescent="0.2">
      <c r="F5801" s="610"/>
      <c r="H5801" s="612"/>
      <c r="I5801" s="598"/>
      <c r="J5801" s="598"/>
      <c r="M5801" s="598"/>
      <c r="N5801" s="598"/>
      <c r="V5801" s="598"/>
      <c r="W5801" s="598"/>
    </row>
    <row r="5802" spans="6:23" x14ac:dyDescent="0.2">
      <c r="F5802" s="610"/>
      <c r="H5802" s="612"/>
      <c r="I5802" s="598"/>
      <c r="J5802" s="598"/>
      <c r="M5802" s="598"/>
      <c r="N5802" s="598"/>
      <c r="V5802" s="598"/>
      <c r="W5802" s="598"/>
    </row>
    <row r="5803" spans="6:23" x14ac:dyDescent="0.2">
      <c r="F5803" s="610"/>
      <c r="H5803" s="612"/>
      <c r="I5803" s="598"/>
      <c r="J5803" s="598"/>
      <c r="M5803" s="598"/>
      <c r="N5803" s="598"/>
      <c r="V5803" s="598"/>
      <c r="W5803" s="598"/>
    </row>
    <row r="5804" spans="6:23" x14ac:dyDescent="0.2">
      <c r="F5804" s="610"/>
      <c r="H5804" s="612"/>
      <c r="I5804" s="598"/>
      <c r="J5804" s="598"/>
      <c r="M5804" s="598"/>
      <c r="N5804" s="598"/>
      <c r="V5804" s="598"/>
      <c r="W5804" s="598"/>
    </row>
    <row r="5805" spans="6:23" x14ac:dyDescent="0.2">
      <c r="F5805" s="610"/>
      <c r="H5805" s="612"/>
      <c r="I5805" s="598"/>
      <c r="J5805" s="598"/>
      <c r="M5805" s="598"/>
      <c r="N5805" s="598"/>
      <c r="V5805" s="598"/>
      <c r="W5805" s="598"/>
    </row>
    <row r="5806" spans="6:23" x14ac:dyDescent="0.2">
      <c r="F5806" s="610"/>
      <c r="H5806" s="612"/>
      <c r="I5806" s="598"/>
      <c r="J5806" s="598"/>
      <c r="M5806" s="598"/>
      <c r="N5806" s="598"/>
      <c r="V5806" s="598"/>
      <c r="W5806" s="598"/>
    </row>
    <row r="5807" spans="6:23" x14ac:dyDescent="0.2">
      <c r="F5807" s="610"/>
      <c r="H5807" s="612"/>
      <c r="I5807" s="598"/>
      <c r="J5807" s="598"/>
      <c r="M5807" s="598"/>
      <c r="N5807" s="598"/>
      <c r="V5807" s="598"/>
      <c r="W5807" s="598"/>
    </row>
    <row r="5808" spans="6:23" x14ac:dyDescent="0.2">
      <c r="F5808" s="610"/>
      <c r="H5808" s="612"/>
      <c r="I5808" s="598"/>
      <c r="J5808" s="598"/>
      <c r="M5808" s="598"/>
      <c r="N5808" s="598"/>
      <c r="V5808" s="598"/>
      <c r="W5808" s="598"/>
    </row>
    <row r="5809" spans="6:23" x14ac:dyDescent="0.2">
      <c r="F5809" s="610"/>
      <c r="H5809" s="612"/>
      <c r="I5809" s="598"/>
      <c r="J5809" s="598"/>
      <c r="M5809" s="598"/>
      <c r="N5809" s="598"/>
      <c r="V5809" s="598"/>
      <c r="W5809" s="598"/>
    </row>
    <row r="5810" spans="6:23" x14ac:dyDescent="0.2">
      <c r="F5810" s="610"/>
      <c r="H5810" s="612"/>
      <c r="I5810" s="598"/>
      <c r="J5810" s="598"/>
      <c r="M5810" s="598"/>
      <c r="N5810" s="598"/>
      <c r="V5810" s="598"/>
      <c r="W5810" s="598"/>
    </row>
    <row r="5811" spans="6:23" x14ac:dyDescent="0.2">
      <c r="F5811" s="610"/>
      <c r="H5811" s="612"/>
      <c r="I5811" s="598"/>
      <c r="J5811" s="598"/>
      <c r="M5811" s="598"/>
      <c r="N5811" s="598"/>
      <c r="V5811" s="598"/>
      <c r="W5811" s="598"/>
    </row>
    <row r="5812" spans="6:23" x14ac:dyDescent="0.2">
      <c r="F5812" s="610"/>
      <c r="H5812" s="612"/>
      <c r="I5812" s="598"/>
      <c r="J5812" s="598"/>
      <c r="M5812" s="598"/>
      <c r="N5812" s="598"/>
      <c r="V5812" s="598"/>
      <c r="W5812" s="598"/>
    </row>
    <row r="5813" spans="6:23" x14ac:dyDescent="0.2">
      <c r="F5813" s="610"/>
      <c r="H5813" s="612"/>
      <c r="I5813" s="598"/>
      <c r="J5813" s="598"/>
      <c r="M5813" s="598"/>
      <c r="N5813" s="598"/>
      <c r="V5813" s="598"/>
      <c r="W5813" s="598"/>
    </row>
    <row r="5814" spans="6:23" x14ac:dyDescent="0.2">
      <c r="F5814" s="610"/>
      <c r="H5814" s="612"/>
      <c r="I5814" s="598"/>
      <c r="J5814" s="598"/>
      <c r="M5814" s="598"/>
      <c r="N5814" s="598"/>
      <c r="V5814" s="598"/>
      <c r="W5814" s="598"/>
    </row>
    <row r="5815" spans="6:23" x14ac:dyDescent="0.2">
      <c r="F5815" s="610"/>
      <c r="H5815" s="612"/>
      <c r="I5815" s="598"/>
      <c r="J5815" s="598"/>
      <c r="M5815" s="598"/>
      <c r="N5815" s="598"/>
      <c r="V5815" s="598"/>
      <c r="W5815" s="598"/>
    </row>
    <row r="5816" spans="6:23" x14ac:dyDescent="0.2">
      <c r="F5816" s="610"/>
      <c r="H5816" s="612"/>
      <c r="I5816" s="598"/>
      <c r="J5816" s="598"/>
      <c r="M5816" s="598"/>
      <c r="N5816" s="598"/>
      <c r="V5816" s="598"/>
      <c r="W5816" s="598"/>
    </row>
    <row r="5817" spans="6:23" x14ac:dyDescent="0.2">
      <c r="F5817" s="610"/>
      <c r="H5817" s="612"/>
      <c r="I5817" s="598"/>
      <c r="J5817" s="598"/>
      <c r="M5817" s="598"/>
      <c r="N5817" s="598"/>
      <c r="V5817" s="598"/>
      <c r="W5817" s="598"/>
    </row>
    <row r="5818" spans="6:23" x14ac:dyDescent="0.2">
      <c r="F5818" s="610"/>
      <c r="H5818" s="612"/>
      <c r="I5818" s="598"/>
      <c r="J5818" s="598"/>
      <c r="M5818" s="598"/>
      <c r="N5818" s="598"/>
      <c r="V5818" s="598"/>
      <c r="W5818" s="598"/>
    </row>
    <row r="5819" spans="6:23" x14ac:dyDescent="0.2">
      <c r="F5819" s="610"/>
      <c r="H5819" s="612"/>
      <c r="I5819" s="598"/>
      <c r="J5819" s="598"/>
      <c r="M5819" s="598"/>
      <c r="N5819" s="598"/>
      <c r="V5819" s="598"/>
      <c r="W5819" s="598"/>
    </row>
    <row r="5820" spans="6:23" x14ac:dyDescent="0.2">
      <c r="F5820" s="610"/>
      <c r="H5820" s="612"/>
      <c r="I5820" s="598"/>
      <c r="J5820" s="598"/>
      <c r="M5820" s="598"/>
      <c r="N5820" s="598"/>
      <c r="V5820" s="598"/>
      <c r="W5820" s="598"/>
    </row>
    <row r="5821" spans="6:23" x14ac:dyDescent="0.2">
      <c r="F5821" s="610"/>
      <c r="H5821" s="612"/>
      <c r="I5821" s="598"/>
      <c r="J5821" s="598"/>
      <c r="M5821" s="598"/>
      <c r="N5821" s="598"/>
      <c r="V5821" s="598"/>
      <c r="W5821" s="598"/>
    </row>
    <row r="5822" spans="6:23" x14ac:dyDescent="0.2">
      <c r="F5822" s="610"/>
      <c r="H5822" s="612"/>
      <c r="I5822" s="598"/>
      <c r="J5822" s="598"/>
      <c r="M5822" s="598"/>
      <c r="N5822" s="598"/>
      <c r="V5822" s="598"/>
      <c r="W5822" s="598"/>
    </row>
    <row r="5823" spans="6:23" x14ac:dyDescent="0.2">
      <c r="F5823" s="610"/>
      <c r="H5823" s="612"/>
      <c r="I5823" s="598"/>
      <c r="J5823" s="598"/>
      <c r="M5823" s="598"/>
      <c r="N5823" s="598"/>
      <c r="V5823" s="598"/>
      <c r="W5823" s="598"/>
    </row>
    <row r="5824" spans="6:23" x14ac:dyDescent="0.2">
      <c r="F5824" s="610"/>
      <c r="H5824" s="612"/>
      <c r="I5824" s="598"/>
      <c r="J5824" s="598"/>
      <c r="M5824" s="598"/>
      <c r="N5824" s="598"/>
      <c r="V5824" s="598"/>
      <c r="W5824" s="598"/>
    </row>
    <row r="5825" spans="6:23" x14ac:dyDescent="0.2">
      <c r="F5825" s="610"/>
      <c r="H5825" s="612"/>
      <c r="I5825" s="598"/>
      <c r="J5825" s="598"/>
      <c r="M5825" s="598"/>
      <c r="N5825" s="598"/>
      <c r="V5825" s="598"/>
      <c r="W5825" s="598"/>
    </row>
    <row r="5826" spans="6:23" x14ac:dyDescent="0.2">
      <c r="F5826" s="610"/>
      <c r="H5826" s="612"/>
      <c r="I5826" s="598"/>
      <c r="J5826" s="598"/>
      <c r="M5826" s="598"/>
      <c r="N5826" s="598"/>
      <c r="V5826" s="598"/>
      <c r="W5826" s="598"/>
    </row>
    <row r="5827" spans="6:23" x14ac:dyDescent="0.2">
      <c r="F5827" s="610"/>
      <c r="H5827" s="612"/>
      <c r="I5827" s="598"/>
      <c r="J5827" s="598"/>
      <c r="M5827" s="598"/>
      <c r="N5827" s="598"/>
      <c r="V5827" s="598"/>
      <c r="W5827" s="598"/>
    </row>
    <row r="5828" spans="6:23" x14ac:dyDescent="0.2">
      <c r="F5828" s="610"/>
      <c r="H5828" s="612"/>
      <c r="I5828" s="598"/>
      <c r="J5828" s="598"/>
      <c r="M5828" s="598"/>
      <c r="N5828" s="598"/>
      <c r="V5828" s="598"/>
      <c r="W5828" s="598"/>
    </row>
    <row r="5829" spans="6:23" x14ac:dyDescent="0.2">
      <c r="F5829" s="610"/>
      <c r="H5829" s="612"/>
      <c r="I5829" s="598"/>
      <c r="J5829" s="598"/>
      <c r="M5829" s="598"/>
      <c r="N5829" s="598"/>
      <c r="V5829" s="598"/>
      <c r="W5829" s="598"/>
    </row>
    <row r="5830" spans="6:23" x14ac:dyDescent="0.2">
      <c r="F5830" s="610"/>
      <c r="H5830" s="612"/>
      <c r="I5830" s="598"/>
      <c r="J5830" s="598"/>
      <c r="M5830" s="598"/>
      <c r="N5830" s="598"/>
      <c r="V5830" s="598"/>
      <c r="W5830" s="598"/>
    </row>
    <row r="5831" spans="6:23" x14ac:dyDescent="0.2">
      <c r="F5831" s="610"/>
      <c r="H5831" s="612"/>
      <c r="I5831" s="598"/>
      <c r="J5831" s="598"/>
      <c r="M5831" s="598"/>
      <c r="N5831" s="598"/>
      <c r="V5831" s="598"/>
      <c r="W5831" s="598"/>
    </row>
    <row r="5832" spans="6:23" x14ac:dyDescent="0.2">
      <c r="F5832" s="610"/>
      <c r="H5832" s="612"/>
      <c r="I5832" s="598"/>
      <c r="J5832" s="598"/>
      <c r="M5832" s="598"/>
      <c r="N5832" s="598"/>
      <c r="V5832" s="598"/>
      <c r="W5832" s="598"/>
    </row>
    <row r="5833" spans="6:23" x14ac:dyDescent="0.2">
      <c r="F5833" s="610"/>
      <c r="H5833" s="612"/>
      <c r="I5833" s="598"/>
      <c r="J5833" s="598"/>
      <c r="M5833" s="598"/>
      <c r="N5833" s="598"/>
      <c r="V5833" s="598"/>
      <c r="W5833" s="598"/>
    </row>
    <row r="5834" spans="6:23" x14ac:dyDescent="0.2">
      <c r="F5834" s="610"/>
      <c r="H5834" s="612"/>
      <c r="I5834" s="598"/>
      <c r="J5834" s="598"/>
      <c r="M5834" s="598"/>
      <c r="N5834" s="598"/>
      <c r="V5834" s="598"/>
      <c r="W5834" s="598"/>
    </row>
    <row r="5835" spans="6:23" x14ac:dyDescent="0.2">
      <c r="F5835" s="610"/>
      <c r="H5835" s="612"/>
      <c r="I5835" s="598"/>
      <c r="J5835" s="598"/>
      <c r="M5835" s="598"/>
      <c r="N5835" s="598"/>
      <c r="V5835" s="598"/>
      <c r="W5835" s="598"/>
    </row>
    <row r="5836" spans="6:23" x14ac:dyDescent="0.2">
      <c r="F5836" s="610"/>
      <c r="H5836" s="612"/>
      <c r="I5836" s="598"/>
      <c r="J5836" s="598"/>
      <c r="M5836" s="598"/>
      <c r="N5836" s="598"/>
      <c r="V5836" s="598"/>
      <c r="W5836" s="598"/>
    </row>
    <row r="5837" spans="6:23" x14ac:dyDescent="0.2">
      <c r="F5837" s="610"/>
      <c r="H5837" s="612"/>
      <c r="I5837" s="598"/>
      <c r="J5837" s="598"/>
      <c r="M5837" s="598"/>
      <c r="N5837" s="598"/>
      <c r="V5837" s="598"/>
      <c r="W5837" s="598"/>
    </row>
    <row r="5838" spans="6:23" x14ac:dyDescent="0.2">
      <c r="F5838" s="610"/>
      <c r="H5838" s="612"/>
      <c r="I5838" s="598"/>
      <c r="J5838" s="598"/>
      <c r="M5838" s="598"/>
      <c r="N5838" s="598"/>
      <c r="V5838" s="598"/>
      <c r="W5838" s="598"/>
    </row>
    <row r="5839" spans="6:23" x14ac:dyDescent="0.2">
      <c r="F5839" s="610"/>
      <c r="H5839" s="612"/>
      <c r="I5839" s="598"/>
      <c r="J5839" s="598"/>
      <c r="M5839" s="598"/>
      <c r="N5839" s="598"/>
      <c r="V5839" s="598"/>
      <c r="W5839" s="598"/>
    </row>
    <row r="5840" spans="6:23" x14ac:dyDescent="0.2">
      <c r="F5840" s="610"/>
      <c r="H5840" s="612"/>
      <c r="I5840" s="598"/>
      <c r="J5840" s="598"/>
      <c r="M5840" s="598"/>
      <c r="N5840" s="598"/>
      <c r="V5840" s="598"/>
      <c r="W5840" s="598"/>
    </row>
    <row r="5841" spans="6:23" x14ac:dyDescent="0.2">
      <c r="F5841" s="610"/>
      <c r="H5841" s="612"/>
      <c r="I5841" s="598"/>
      <c r="J5841" s="598"/>
      <c r="M5841" s="598"/>
      <c r="N5841" s="598"/>
      <c r="V5841" s="598"/>
      <c r="W5841" s="598"/>
    </row>
    <row r="5842" spans="6:23" x14ac:dyDescent="0.2">
      <c r="F5842" s="610"/>
      <c r="H5842" s="612"/>
      <c r="I5842" s="598"/>
      <c r="J5842" s="598"/>
      <c r="M5842" s="598"/>
      <c r="N5842" s="598"/>
      <c r="V5842" s="598"/>
      <c r="W5842" s="598"/>
    </row>
    <row r="5843" spans="6:23" x14ac:dyDescent="0.2">
      <c r="F5843" s="610"/>
      <c r="H5843" s="612"/>
      <c r="I5843" s="598"/>
      <c r="J5843" s="598"/>
      <c r="M5843" s="598"/>
      <c r="N5843" s="598"/>
      <c r="V5843" s="598"/>
      <c r="W5843" s="598"/>
    </row>
    <row r="5844" spans="6:23" x14ac:dyDescent="0.2">
      <c r="F5844" s="610"/>
      <c r="H5844" s="612"/>
      <c r="I5844" s="598"/>
      <c r="J5844" s="598"/>
      <c r="M5844" s="598"/>
      <c r="N5844" s="598"/>
      <c r="V5844" s="598"/>
      <c r="W5844" s="598"/>
    </row>
    <row r="5845" spans="6:23" x14ac:dyDescent="0.2">
      <c r="F5845" s="610"/>
      <c r="H5845" s="612"/>
      <c r="I5845" s="598"/>
      <c r="J5845" s="598"/>
      <c r="M5845" s="598"/>
      <c r="N5845" s="598"/>
      <c r="V5845" s="598"/>
      <c r="W5845" s="598"/>
    </row>
    <row r="5846" spans="6:23" x14ac:dyDescent="0.2">
      <c r="F5846" s="610"/>
      <c r="H5846" s="612"/>
      <c r="I5846" s="598"/>
      <c r="J5846" s="598"/>
      <c r="M5846" s="598"/>
      <c r="N5846" s="598"/>
      <c r="V5846" s="598"/>
      <c r="W5846" s="598"/>
    </row>
    <row r="5847" spans="6:23" x14ac:dyDescent="0.2">
      <c r="F5847" s="610"/>
      <c r="H5847" s="612"/>
      <c r="I5847" s="598"/>
      <c r="J5847" s="598"/>
      <c r="M5847" s="598"/>
      <c r="N5847" s="598"/>
      <c r="V5847" s="598"/>
      <c r="W5847" s="598"/>
    </row>
    <row r="5848" spans="6:23" x14ac:dyDescent="0.2">
      <c r="F5848" s="610"/>
      <c r="H5848" s="612"/>
      <c r="I5848" s="598"/>
      <c r="J5848" s="598"/>
      <c r="M5848" s="598"/>
      <c r="N5848" s="598"/>
      <c r="V5848" s="598"/>
      <c r="W5848" s="598"/>
    </row>
    <row r="5849" spans="6:23" x14ac:dyDescent="0.2">
      <c r="F5849" s="610"/>
      <c r="H5849" s="612"/>
      <c r="I5849" s="598"/>
      <c r="J5849" s="598"/>
      <c r="M5849" s="598"/>
      <c r="N5849" s="598"/>
      <c r="V5849" s="598"/>
      <c r="W5849" s="598"/>
    </row>
    <row r="5850" spans="6:23" x14ac:dyDescent="0.2">
      <c r="F5850" s="610"/>
      <c r="H5850" s="612"/>
      <c r="I5850" s="598"/>
      <c r="J5850" s="598"/>
      <c r="M5850" s="598"/>
      <c r="N5850" s="598"/>
      <c r="V5850" s="598"/>
      <c r="W5850" s="598"/>
    </row>
    <row r="5851" spans="6:23" x14ac:dyDescent="0.2">
      <c r="F5851" s="610"/>
      <c r="H5851" s="612"/>
      <c r="I5851" s="598"/>
      <c r="J5851" s="598"/>
      <c r="M5851" s="598"/>
      <c r="N5851" s="598"/>
      <c r="V5851" s="598"/>
      <c r="W5851" s="598"/>
    </row>
    <row r="5852" spans="6:23" x14ac:dyDescent="0.2">
      <c r="F5852" s="610"/>
      <c r="H5852" s="612"/>
      <c r="I5852" s="598"/>
      <c r="J5852" s="598"/>
      <c r="M5852" s="598"/>
      <c r="N5852" s="598"/>
      <c r="V5852" s="598"/>
      <c r="W5852" s="598"/>
    </row>
    <row r="5853" spans="6:23" x14ac:dyDescent="0.2">
      <c r="F5853" s="610"/>
      <c r="H5853" s="612"/>
      <c r="I5853" s="598"/>
      <c r="J5853" s="598"/>
      <c r="M5853" s="598"/>
      <c r="N5853" s="598"/>
      <c r="V5853" s="598"/>
      <c r="W5853" s="598"/>
    </row>
    <row r="5854" spans="6:23" x14ac:dyDescent="0.2">
      <c r="F5854" s="610"/>
      <c r="H5854" s="612"/>
      <c r="I5854" s="598"/>
      <c r="J5854" s="598"/>
      <c r="M5854" s="598"/>
      <c r="N5854" s="598"/>
      <c r="V5854" s="598"/>
      <c r="W5854" s="598"/>
    </row>
    <row r="5855" spans="6:23" x14ac:dyDescent="0.2">
      <c r="F5855" s="610"/>
      <c r="H5855" s="612"/>
      <c r="I5855" s="598"/>
      <c r="J5855" s="598"/>
      <c r="M5855" s="598"/>
      <c r="N5855" s="598"/>
      <c r="V5855" s="598"/>
      <c r="W5855" s="598"/>
    </row>
    <row r="5856" spans="6:23" x14ac:dyDescent="0.2">
      <c r="F5856" s="610"/>
      <c r="H5856" s="612"/>
      <c r="I5856" s="598"/>
      <c r="J5856" s="598"/>
      <c r="M5856" s="598"/>
      <c r="N5856" s="598"/>
      <c r="V5856" s="598"/>
      <c r="W5856" s="598"/>
    </row>
    <row r="5857" spans="6:23" x14ac:dyDescent="0.2">
      <c r="F5857" s="610"/>
      <c r="H5857" s="612"/>
      <c r="I5857" s="598"/>
      <c r="J5857" s="598"/>
      <c r="M5857" s="598"/>
      <c r="N5857" s="598"/>
      <c r="V5857" s="598"/>
      <c r="W5857" s="598"/>
    </row>
    <row r="5858" spans="6:23" x14ac:dyDescent="0.2">
      <c r="F5858" s="610"/>
      <c r="H5858" s="612"/>
      <c r="I5858" s="598"/>
      <c r="J5858" s="598"/>
      <c r="M5858" s="598"/>
      <c r="N5858" s="598"/>
      <c r="V5858" s="598"/>
      <c r="W5858" s="598"/>
    </row>
    <row r="5859" spans="6:23" x14ac:dyDescent="0.2">
      <c r="F5859" s="610"/>
      <c r="H5859" s="612"/>
      <c r="I5859" s="598"/>
      <c r="J5859" s="598"/>
      <c r="M5859" s="598"/>
      <c r="N5859" s="598"/>
      <c r="V5859" s="598"/>
      <c r="W5859" s="598"/>
    </row>
    <row r="5860" spans="6:23" x14ac:dyDescent="0.2">
      <c r="F5860" s="610"/>
      <c r="H5860" s="612"/>
      <c r="I5860" s="598"/>
      <c r="J5860" s="598"/>
      <c r="M5860" s="598"/>
      <c r="N5860" s="598"/>
      <c r="V5860" s="598"/>
      <c r="W5860" s="598"/>
    </row>
    <row r="5861" spans="6:23" x14ac:dyDescent="0.2">
      <c r="F5861" s="610"/>
      <c r="H5861" s="612"/>
      <c r="I5861" s="598"/>
      <c r="J5861" s="598"/>
      <c r="M5861" s="598"/>
      <c r="N5861" s="598"/>
      <c r="V5861" s="598"/>
      <c r="W5861" s="598"/>
    </row>
    <row r="5862" spans="6:23" x14ac:dyDescent="0.2">
      <c r="F5862" s="610"/>
      <c r="H5862" s="612"/>
      <c r="I5862" s="598"/>
      <c r="J5862" s="598"/>
      <c r="M5862" s="598"/>
      <c r="N5862" s="598"/>
      <c r="V5862" s="598"/>
      <c r="W5862" s="598"/>
    </row>
    <row r="5863" spans="6:23" x14ac:dyDescent="0.2">
      <c r="F5863" s="610"/>
      <c r="H5863" s="612"/>
      <c r="I5863" s="598"/>
      <c r="J5863" s="598"/>
      <c r="M5863" s="598"/>
      <c r="N5863" s="598"/>
      <c r="V5863" s="598"/>
      <c r="W5863" s="598"/>
    </row>
    <row r="5864" spans="6:23" x14ac:dyDescent="0.2">
      <c r="F5864" s="610"/>
      <c r="H5864" s="612"/>
      <c r="I5864" s="598"/>
      <c r="J5864" s="598"/>
      <c r="M5864" s="598"/>
      <c r="N5864" s="598"/>
      <c r="V5864" s="598"/>
      <c r="W5864" s="598"/>
    </row>
    <row r="5865" spans="6:23" x14ac:dyDescent="0.2">
      <c r="F5865" s="610"/>
      <c r="H5865" s="612"/>
      <c r="I5865" s="598"/>
      <c r="J5865" s="598"/>
      <c r="M5865" s="598"/>
      <c r="N5865" s="598"/>
      <c r="V5865" s="598"/>
      <c r="W5865" s="598"/>
    </row>
    <row r="5866" spans="6:23" x14ac:dyDescent="0.2">
      <c r="F5866" s="610"/>
      <c r="H5866" s="612"/>
      <c r="I5866" s="598"/>
      <c r="J5866" s="598"/>
      <c r="M5866" s="598"/>
      <c r="N5866" s="598"/>
      <c r="V5866" s="598"/>
      <c r="W5866" s="598"/>
    </row>
    <row r="5867" spans="6:23" x14ac:dyDescent="0.2">
      <c r="F5867" s="610"/>
      <c r="H5867" s="612"/>
      <c r="I5867" s="598"/>
      <c r="J5867" s="598"/>
      <c r="M5867" s="598"/>
      <c r="N5867" s="598"/>
      <c r="V5867" s="598"/>
      <c r="W5867" s="598"/>
    </row>
    <row r="5868" spans="6:23" x14ac:dyDescent="0.2">
      <c r="F5868" s="610"/>
      <c r="H5868" s="612"/>
      <c r="I5868" s="598"/>
      <c r="J5868" s="598"/>
      <c r="M5868" s="598"/>
      <c r="N5868" s="598"/>
      <c r="V5868" s="598"/>
      <c r="W5868" s="598"/>
    </row>
    <row r="5869" spans="6:23" x14ac:dyDescent="0.2">
      <c r="F5869" s="610"/>
      <c r="H5869" s="612"/>
      <c r="I5869" s="598"/>
      <c r="J5869" s="598"/>
      <c r="M5869" s="598"/>
      <c r="N5869" s="598"/>
      <c r="V5869" s="598"/>
      <c r="W5869" s="598"/>
    </row>
    <row r="5870" spans="6:23" x14ac:dyDescent="0.2">
      <c r="F5870" s="610"/>
      <c r="H5870" s="612"/>
      <c r="I5870" s="598"/>
      <c r="J5870" s="598"/>
      <c r="M5870" s="598"/>
      <c r="N5870" s="598"/>
      <c r="V5870" s="598"/>
      <c r="W5870" s="598"/>
    </row>
    <row r="5871" spans="6:23" x14ac:dyDescent="0.2">
      <c r="F5871" s="610"/>
      <c r="H5871" s="612"/>
      <c r="I5871" s="598"/>
      <c r="J5871" s="598"/>
      <c r="M5871" s="598"/>
      <c r="N5871" s="598"/>
      <c r="V5871" s="598"/>
      <c r="W5871" s="598"/>
    </row>
    <row r="5872" spans="6:23" x14ac:dyDescent="0.2">
      <c r="F5872" s="610"/>
      <c r="H5872" s="612"/>
      <c r="I5872" s="598"/>
      <c r="J5872" s="598"/>
      <c r="M5872" s="598"/>
      <c r="N5872" s="598"/>
      <c r="V5872" s="598"/>
      <c r="W5872" s="598"/>
    </row>
    <row r="5873" spans="6:23" x14ac:dyDescent="0.2">
      <c r="F5873" s="610"/>
      <c r="H5873" s="612"/>
      <c r="I5873" s="598"/>
      <c r="J5873" s="598"/>
      <c r="M5873" s="598"/>
      <c r="N5873" s="598"/>
      <c r="V5873" s="598"/>
      <c r="W5873" s="598"/>
    </row>
    <row r="5874" spans="6:23" x14ac:dyDescent="0.2">
      <c r="F5874" s="610"/>
      <c r="H5874" s="612"/>
      <c r="I5874" s="598"/>
      <c r="J5874" s="598"/>
      <c r="M5874" s="598"/>
      <c r="N5874" s="598"/>
      <c r="V5874" s="598"/>
      <c r="W5874" s="598"/>
    </row>
    <row r="5875" spans="6:23" x14ac:dyDescent="0.2">
      <c r="F5875" s="610"/>
      <c r="H5875" s="612"/>
      <c r="I5875" s="598"/>
      <c r="J5875" s="598"/>
      <c r="M5875" s="598"/>
      <c r="N5875" s="598"/>
      <c r="V5875" s="598"/>
      <c r="W5875" s="598"/>
    </row>
    <row r="5876" spans="6:23" x14ac:dyDescent="0.2">
      <c r="F5876" s="610"/>
      <c r="H5876" s="612"/>
      <c r="I5876" s="598"/>
      <c r="J5876" s="598"/>
      <c r="M5876" s="598"/>
      <c r="N5876" s="598"/>
      <c r="V5876" s="598"/>
      <c r="W5876" s="598"/>
    </row>
    <row r="5877" spans="6:23" x14ac:dyDescent="0.2">
      <c r="F5877" s="610"/>
      <c r="H5877" s="612"/>
      <c r="I5877" s="598"/>
      <c r="J5877" s="598"/>
      <c r="M5877" s="598"/>
      <c r="N5877" s="598"/>
      <c r="V5877" s="598"/>
      <c r="W5877" s="598"/>
    </row>
    <row r="5878" spans="6:23" x14ac:dyDescent="0.2">
      <c r="F5878" s="610"/>
      <c r="H5878" s="612"/>
      <c r="I5878" s="598"/>
      <c r="J5878" s="598"/>
      <c r="M5878" s="598"/>
      <c r="N5878" s="598"/>
      <c r="V5878" s="598"/>
      <c r="W5878" s="598"/>
    </row>
    <row r="5879" spans="6:23" x14ac:dyDescent="0.2">
      <c r="F5879" s="610"/>
      <c r="H5879" s="612"/>
      <c r="I5879" s="598"/>
      <c r="J5879" s="598"/>
      <c r="M5879" s="598"/>
      <c r="N5879" s="598"/>
      <c r="V5879" s="598"/>
      <c r="W5879" s="598"/>
    </row>
    <row r="5880" spans="6:23" x14ac:dyDescent="0.2">
      <c r="F5880" s="610"/>
      <c r="H5880" s="612"/>
      <c r="I5880" s="598"/>
      <c r="J5880" s="598"/>
      <c r="M5880" s="598"/>
      <c r="N5880" s="598"/>
      <c r="V5880" s="598"/>
      <c r="W5880" s="598"/>
    </row>
    <row r="5881" spans="6:23" x14ac:dyDescent="0.2">
      <c r="F5881" s="610"/>
      <c r="H5881" s="612"/>
      <c r="I5881" s="598"/>
      <c r="J5881" s="598"/>
      <c r="M5881" s="598"/>
      <c r="N5881" s="598"/>
      <c r="V5881" s="598"/>
      <c r="W5881" s="598"/>
    </row>
    <row r="5882" spans="6:23" x14ac:dyDescent="0.2">
      <c r="F5882" s="610"/>
      <c r="H5882" s="612"/>
      <c r="I5882" s="598"/>
      <c r="J5882" s="598"/>
      <c r="M5882" s="598"/>
      <c r="N5882" s="598"/>
      <c r="V5882" s="598"/>
      <c r="W5882" s="598"/>
    </row>
    <row r="5883" spans="6:23" x14ac:dyDescent="0.2">
      <c r="F5883" s="610"/>
      <c r="H5883" s="612"/>
      <c r="I5883" s="598"/>
      <c r="J5883" s="598"/>
      <c r="M5883" s="598"/>
      <c r="N5883" s="598"/>
      <c r="V5883" s="598"/>
      <c r="W5883" s="598"/>
    </row>
    <row r="5884" spans="6:23" x14ac:dyDescent="0.2">
      <c r="F5884" s="610"/>
      <c r="H5884" s="612"/>
      <c r="I5884" s="598"/>
      <c r="J5884" s="598"/>
      <c r="M5884" s="598"/>
      <c r="N5884" s="598"/>
      <c r="V5884" s="598"/>
      <c r="W5884" s="598"/>
    </row>
    <row r="5885" spans="6:23" x14ac:dyDescent="0.2">
      <c r="F5885" s="610"/>
      <c r="H5885" s="612"/>
      <c r="I5885" s="598"/>
      <c r="J5885" s="598"/>
      <c r="M5885" s="598"/>
      <c r="N5885" s="598"/>
      <c r="V5885" s="598"/>
      <c r="W5885" s="598"/>
    </row>
    <row r="5886" spans="6:23" x14ac:dyDescent="0.2">
      <c r="F5886" s="610"/>
      <c r="H5886" s="612"/>
      <c r="I5886" s="598"/>
      <c r="J5886" s="598"/>
      <c r="M5886" s="598"/>
      <c r="N5886" s="598"/>
      <c r="V5886" s="598"/>
      <c r="W5886" s="598"/>
    </row>
    <row r="5887" spans="6:23" x14ac:dyDescent="0.2">
      <c r="F5887" s="610"/>
      <c r="H5887" s="612"/>
      <c r="I5887" s="598"/>
      <c r="J5887" s="598"/>
      <c r="M5887" s="598"/>
      <c r="N5887" s="598"/>
      <c r="V5887" s="598"/>
      <c r="W5887" s="598"/>
    </row>
    <row r="5888" spans="6:23" x14ac:dyDescent="0.2">
      <c r="F5888" s="610"/>
      <c r="H5888" s="612"/>
      <c r="I5888" s="598"/>
      <c r="J5888" s="598"/>
      <c r="M5888" s="598"/>
      <c r="N5888" s="598"/>
      <c r="V5888" s="598"/>
      <c r="W5888" s="598"/>
    </row>
    <row r="5889" spans="6:23" x14ac:dyDescent="0.2">
      <c r="F5889" s="610"/>
      <c r="H5889" s="612"/>
      <c r="I5889" s="598"/>
      <c r="J5889" s="598"/>
      <c r="M5889" s="598"/>
      <c r="N5889" s="598"/>
      <c r="V5889" s="598"/>
      <c r="W5889" s="598"/>
    </row>
    <row r="5890" spans="6:23" x14ac:dyDescent="0.2">
      <c r="F5890" s="610"/>
      <c r="H5890" s="612"/>
      <c r="I5890" s="598"/>
      <c r="J5890" s="598"/>
      <c r="M5890" s="598"/>
      <c r="N5890" s="598"/>
      <c r="V5890" s="598"/>
      <c r="W5890" s="598"/>
    </row>
    <row r="5891" spans="6:23" x14ac:dyDescent="0.2">
      <c r="F5891" s="610"/>
      <c r="H5891" s="612"/>
      <c r="I5891" s="598"/>
      <c r="J5891" s="598"/>
      <c r="M5891" s="598"/>
      <c r="N5891" s="598"/>
      <c r="V5891" s="598"/>
      <c r="W5891" s="598"/>
    </row>
    <row r="5892" spans="6:23" x14ac:dyDescent="0.2">
      <c r="F5892" s="610"/>
      <c r="H5892" s="612"/>
      <c r="I5892" s="598"/>
      <c r="J5892" s="598"/>
      <c r="M5892" s="598"/>
      <c r="N5892" s="598"/>
      <c r="V5892" s="598"/>
      <c r="W5892" s="598"/>
    </row>
    <row r="5893" spans="6:23" x14ac:dyDescent="0.2">
      <c r="F5893" s="610"/>
      <c r="H5893" s="612"/>
      <c r="I5893" s="598"/>
      <c r="J5893" s="598"/>
      <c r="M5893" s="598"/>
      <c r="N5893" s="598"/>
      <c r="V5893" s="598"/>
      <c r="W5893" s="598"/>
    </row>
    <row r="5894" spans="6:23" x14ac:dyDescent="0.2">
      <c r="F5894" s="610"/>
      <c r="H5894" s="612"/>
      <c r="I5894" s="598"/>
      <c r="J5894" s="598"/>
      <c r="M5894" s="598"/>
      <c r="N5894" s="598"/>
      <c r="V5894" s="598"/>
      <c r="W5894" s="598"/>
    </row>
    <row r="5895" spans="6:23" x14ac:dyDescent="0.2">
      <c r="F5895" s="610"/>
      <c r="H5895" s="612"/>
      <c r="I5895" s="598"/>
      <c r="J5895" s="598"/>
      <c r="M5895" s="598"/>
      <c r="N5895" s="598"/>
      <c r="V5895" s="598"/>
      <c r="W5895" s="598"/>
    </row>
    <row r="5896" spans="6:23" x14ac:dyDescent="0.2">
      <c r="F5896" s="610"/>
      <c r="H5896" s="612"/>
      <c r="I5896" s="598"/>
      <c r="J5896" s="598"/>
      <c r="M5896" s="598"/>
      <c r="N5896" s="598"/>
      <c r="V5896" s="598"/>
      <c r="W5896" s="598"/>
    </row>
    <row r="5897" spans="6:23" x14ac:dyDescent="0.2">
      <c r="F5897" s="610"/>
      <c r="H5897" s="612"/>
      <c r="I5897" s="598"/>
      <c r="J5897" s="598"/>
      <c r="M5897" s="598"/>
      <c r="N5897" s="598"/>
      <c r="V5897" s="598"/>
      <c r="W5897" s="598"/>
    </row>
    <row r="5898" spans="6:23" x14ac:dyDescent="0.2">
      <c r="F5898" s="610"/>
      <c r="H5898" s="612"/>
      <c r="I5898" s="598"/>
      <c r="J5898" s="598"/>
      <c r="M5898" s="598"/>
      <c r="N5898" s="598"/>
      <c r="V5898" s="598"/>
      <c r="W5898" s="598"/>
    </row>
    <row r="5899" spans="6:23" x14ac:dyDescent="0.2">
      <c r="F5899" s="610"/>
      <c r="H5899" s="612"/>
      <c r="I5899" s="598"/>
      <c r="J5899" s="598"/>
      <c r="M5899" s="598"/>
      <c r="N5899" s="598"/>
      <c r="V5899" s="598"/>
      <c r="W5899" s="598"/>
    </row>
    <row r="5900" spans="6:23" x14ac:dyDescent="0.2">
      <c r="F5900" s="610"/>
      <c r="H5900" s="612"/>
      <c r="I5900" s="598"/>
      <c r="J5900" s="598"/>
      <c r="M5900" s="598"/>
      <c r="N5900" s="598"/>
      <c r="V5900" s="598"/>
      <c r="W5900" s="598"/>
    </row>
    <row r="5901" spans="6:23" x14ac:dyDescent="0.2">
      <c r="F5901" s="610"/>
      <c r="H5901" s="612"/>
      <c r="I5901" s="598"/>
      <c r="J5901" s="598"/>
      <c r="M5901" s="598"/>
      <c r="N5901" s="598"/>
      <c r="V5901" s="598"/>
      <c r="W5901" s="598"/>
    </row>
    <row r="5902" spans="6:23" x14ac:dyDescent="0.2">
      <c r="F5902" s="610"/>
      <c r="H5902" s="612"/>
      <c r="I5902" s="598"/>
      <c r="J5902" s="598"/>
      <c r="M5902" s="598"/>
      <c r="N5902" s="598"/>
      <c r="V5902" s="598"/>
      <c r="W5902" s="598"/>
    </row>
    <row r="5903" spans="6:23" x14ac:dyDescent="0.2">
      <c r="F5903" s="610"/>
      <c r="H5903" s="612"/>
      <c r="I5903" s="598"/>
      <c r="J5903" s="598"/>
      <c r="M5903" s="598"/>
      <c r="N5903" s="598"/>
      <c r="V5903" s="598"/>
      <c r="W5903" s="598"/>
    </row>
    <row r="5904" spans="6:23" x14ac:dyDescent="0.2">
      <c r="F5904" s="610"/>
      <c r="H5904" s="612"/>
      <c r="I5904" s="598"/>
      <c r="J5904" s="598"/>
      <c r="M5904" s="598"/>
      <c r="N5904" s="598"/>
      <c r="V5904" s="598"/>
      <c r="W5904" s="598"/>
    </row>
    <row r="5905" spans="6:23" x14ac:dyDescent="0.2">
      <c r="F5905" s="610"/>
      <c r="H5905" s="612"/>
      <c r="I5905" s="598"/>
      <c r="J5905" s="598"/>
      <c r="M5905" s="598"/>
      <c r="N5905" s="598"/>
      <c r="V5905" s="598"/>
      <c r="W5905" s="598"/>
    </row>
    <row r="5906" spans="6:23" x14ac:dyDescent="0.2">
      <c r="F5906" s="610"/>
      <c r="H5906" s="612"/>
      <c r="I5906" s="598"/>
      <c r="J5906" s="598"/>
      <c r="M5906" s="598"/>
      <c r="N5906" s="598"/>
      <c r="V5906" s="598"/>
      <c r="W5906" s="598"/>
    </row>
    <row r="5907" spans="6:23" x14ac:dyDescent="0.2">
      <c r="F5907" s="610"/>
      <c r="H5907" s="612"/>
      <c r="I5907" s="598"/>
      <c r="J5907" s="598"/>
      <c r="M5907" s="598"/>
      <c r="N5907" s="598"/>
      <c r="V5907" s="598"/>
      <c r="W5907" s="598"/>
    </row>
    <row r="5908" spans="6:23" x14ac:dyDescent="0.2">
      <c r="F5908" s="610"/>
      <c r="H5908" s="612"/>
      <c r="I5908" s="598"/>
      <c r="J5908" s="598"/>
      <c r="M5908" s="598"/>
      <c r="N5908" s="598"/>
      <c r="V5908" s="598"/>
      <c r="W5908" s="598"/>
    </row>
    <row r="5909" spans="6:23" x14ac:dyDescent="0.2">
      <c r="F5909" s="610"/>
      <c r="H5909" s="612"/>
      <c r="I5909" s="598"/>
      <c r="J5909" s="598"/>
      <c r="M5909" s="598"/>
      <c r="N5909" s="598"/>
      <c r="V5909" s="598"/>
      <c r="W5909" s="598"/>
    </row>
    <row r="5910" spans="6:23" x14ac:dyDescent="0.2">
      <c r="F5910" s="610"/>
      <c r="H5910" s="612"/>
      <c r="I5910" s="598"/>
      <c r="J5910" s="598"/>
      <c r="M5910" s="598"/>
      <c r="N5910" s="598"/>
      <c r="V5910" s="598"/>
      <c r="W5910" s="598"/>
    </row>
    <row r="5911" spans="6:23" x14ac:dyDescent="0.2">
      <c r="F5911" s="610"/>
      <c r="H5911" s="612"/>
      <c r="I5911" s="598"/>
      <c r="J5911" s="598"/>
      <c r="M5911" s="598"/>
      <c r="N5911" s="598"/>
      <c r="V5911" s="598"/>
      <c r="W5911" s="598"/>
    </row>
    <row r="5912" spans="6:23" x14ac:dyDescent="0.2">
      <c r="F5912" s="610"/>
      <c r="H5912" s="612"/>
      <c r="I5912" s="598"/>
      <c r="J5912" s="598"/>
      <c r="M5912" s="598"/>
      <c r="N5912" s="598"/>
      <c r="V5912" s="598"/>
      <c r="W5912" s="598"/>
    </row>
    <row r="5913" spans="6:23" x14ac:dyDescent="0.2">
      <c r="F5913" s="610"/>
      <c r="H5913" s="612"/>
      <c r="I5913" s="598"/>
      <c r="J5913" s="598"/>
      <c r="M5913" s="598"/>
      <c r="N5913" s="598"/>
      <c r="V5913" s="598"/>
      <c r="W5913" s="598"/>
    </row>
    <row r="5914" spans="6:23" x14ac:dyDescent="0.2">
      <c r="F5914" s="610"/>
      <c r="H5914" s="612"/>
      <c r="I5914" s="598"/>
      <c r="J5914" s="598"/>
      <c r="M5914" s="598"/>
      <c r="N5914" s="598"/>
      <c r="V5914" s="598"/>
      <c r="W5914" s="598"/>
    </row>
    <row r="5915" spans="6:23" x14ac:dyDescent="0.2">
      <c r="F5915" s="610"/>
      <c r="H5915" s="612"/>
      <c r="I5915" s="598"/>
      <c r="J5915" s="598"/>
      <c r="M5915" s="598"/>
      <c r="N5915" s="598"/>
      <c r="V5915" s="598"/>
      <c r="W5915" s="598"/>
    </row>
    <row r="5916" spans="6:23" x14ac:dyDescent="0.2">
      <c r="F5916" s="610"/>
      <c r="H5916" s="612"/>
      <c r="I5916" s="598"/>
      <c r="J5916" s="598"/>
      <c r="M5916" s="598"/>
      <c r="N5916" s="598"/>
      <c r="V5916" s="598"/>
      <c r="W5916" s="598"/>
    </row>
    <row r="5917" spans="6:23" x14ac:dyDescent="0.2">
      <c r="F5917" s="610"/>
      <c r="H5917" s="612"/>
      <c r="I5917" s="598"/>
      <c r="J5917" s="598"/>
      <c r="M5917" s="598"/>
      <c r="N5917" s="598"/>
      <c r="V5917" s="598"/>
      <c r="W5917" s="598"/>
    </row>
    <row r="5918" spans="6:23" x14ac:dyDescent="0.2">
      <c r="F5918" s="610"/>
      <c r="H5918" s="612"/>
      <c r="I5918" s="598"/>
      <c r="J5918" s="598"/>
      <c r="M5918" s="598"/>
      <c r="N5918" s="598"/>
      <c r="V5918" s="598"/>
      <c r="W5918" s="598"/>
    </row>
    <row r="5919" spans="6:23" x14ac:dyDescent="0.2">
      <c r="F5919" s="610"/>
      <c r="H5919" s="612"/>
      <c r="I5919" s="598"/>
      <c r="J5919" s="598"/>
      <c r="M5919" s="598"/>
      <c r="N5919" s="598"/>
      <c r="V5919" s="598"/>
      <c r="W5919" s="598"/>
    </row>
    <row r="5920" spans="6:23" x14ac:dyDescent="0.2">
      <c r="F5920" s="610"/>
      <c r="H5920" s="612"/>
      <c r="I5920" s="598"/>
      <c r="J5920" s="598"/>
      <c r="M5920" s="598"/>
      <c r="N5920" s="598"/>
      <c r="V5920" s="598"/>
      <c r="W5920" s="598"/>
    </row>
    <row r="5921" spans="6:23" x14ac:dyDescent="0.2">
      <c r="F5921" s="610"/>
      <c r="H5921" s="612"/>
      <c r="I5921" s="598"/>
      <c r="J5921" s="598"/>
      <c r="M5921" s="598"/>
      <c r="N5921" s="598"/>
      <c r="V5921" s="598"/>
      <c r="W5921" s="598"/>
    </row>
    <row r="5922" spans="6:23" x14ac:dyDescent="0.2">
      <c r="F5922" s="610"/>
      <c r="H5922" s="612"/>
      <c r="I5922" s="598"/>
      <c r="J5922" s="598"/>
      <c r="M5922" s="598"/>
      <c r="N5922" s="598"/>
      <c r="V5922" s="598"/>
      <c r="W5922" s="598"/>
    </row>
    <row r="5923" spans="6:23" x14ac:dyDescent="0.2">
      <c r="F5923" s="610"/>
      <c r="H5923" s="612"/>
      <c r="I5923" s="598"/>
      <c r="J5923" s="598"/>
      <c r="M5923" s="598"/>
      <c r="N5923" s="598"/>
      <c r="V5923" s="598"/>
      <c r="W5923" s="598"/>
    </row>
    <row r="5924" spans="6:23" x14ac:dyDescent="0.2">
      <c r="F5924" s="610"/>
      <c r="H5924" s="612"/>
      <c r="I5924" s="598"/>
      <c r="J5924" s="598"/>
      <c r="M5924" s="598"/>
      <c r="N5924" s="598"/>
      <c r="V5924" s="598"/>
      <c r="W5924" s="598"/>
    </row>
    <row r="5925" spans="6:23" x14ac:dyDescent="0.2">
      <c r="F5925" s="610"/>
      <c r="H5925" s="612"/>
      <c r="I5925" s="598"/>
      <c r="J5925" s="598"/>
      <c r="M5925" s="598"/>
      <c r="N5925" s="598"/>
      <c r="V5925" s="598"/>
      <c r="W5925" s="598"/>
    </row>
    <row r="5926" spans="6:23" x14ac:dyDescent="0.2">
      <c r="F5926" s="610"/>
      <c r="H5926" s="612"/>
      <c r="I5926" s="598"/>
      <c r="J5926" s="598"/>
      <c r="M5926" s="598"/>
      <c r="N5926" s="598"/>
      <c r="V5926" s="598"/>
      <c r="W5926" s="598"/>
    </row>
    <row r="5927" spans="6:23" x14ac:dyDescent="0.2">
      <c r="F5927" s="610"/>
      <c r="H5927" s="612"/>
      <c r="I5927" s="598"/>
      <c r="J5927" s="598"/>
      <c r="M5927" s="598"/>
      <c r="N5927" s="598"/>
      <c r="V5927" s="598"/>
      <c r="W5927" s="598"/>
    </row>
    <row r="5928" spans="6:23" x14ac:dyDescent="0.2">
      <c r="F5928" s="610"/>
      <c r="H5928" s="612"/>
      <c r="I5928" s="598"/>
      <c r="J5928" s="598"/>
      <c r="M5928" s="598"/>
      <c r="N5928" s="598"/>
      <c r="V5928" s="598"/>
      <c r="W5928" s="598"/>
    </row>
    <row r="5929" spans="6:23" x14ac:dyDescent="0.2">
      <c r="F5929" s="610"/>
      <c r="H5929" s="612"/>
      <c r="I5929" s="598"/>
      <c r="J5929" s="598"/>
      <c r="M5929" s="598"/>
      <c r="N5929" s="598"/>
      <c r="V5929" s="598"/>
      <c r="W5929" s="598"/>
    </row>
    <row r="5930" spans="6:23" x14ac:dyDescent="0.2">
      <c r="F5930" s="610"/>
      <c r="H5930" s="612"/>
      <c r="I5930" s="598"/>
      <c r="J5930" s="598"/>
      <c r="M5930" s="598"/>
      <c r="N5930" s="598"/>
      <c r="V5930" s="598"/>
      <c r="W5930" s="598"/>
    </row>
    <row r="5931" spans="6:23" x14ac:dyDescent="0.2">
      <c r="F5931" s="610"/>
      <c r="H5931" s="612"/>
      <c r="I5931" s="598"/>
      <c r="J5931" s="598"/>
      <c r="M5931" s="598"/>
      <c r="N5931" s="598"/>
      <c r="V5931" s="598"/>
      <c r="W5931" s="598"/>
    </row>
    <row r="5932" spans="6:23" x14ac:dyDescent="0.2">
      <c r="F5932" s="610"/>
      <c r="H5932" s="612"/>
      <c r="I5932" s="598"/>
      <c r="J5932" s="598"/>
      <c r="M5932" s="598"/>
      <c r="N5932" s="598"/>
      <c r="V5932" s="598"/>
      <c r="W5932" s="598"/>
    </row>
    <row r="5933" spans="6:23" x14ac:dyDescent="0.2">
      <c r="F5933" s="610"/>
      <c r="H5933" s="612"/>
      <c r="I5933" s="598"/>
      <c r="J5933" s="598"/>
      <c r="M5933" s="598"/>
      <c r="N5933" s="598"/>
      <c r="V5933" s="598"/>
      <c r="W5933" s="598"/>
    </row>
    <row r="5934" spans="6:23" x14ac:dyDescent="0.2">
      <c r="F5934" s="610"/>
      <c r="H5934" s="612"/>
      <c r="I5934" s="598"/>
      <c r="J5934" s="598"/>
      <c r="M5934" s="598"/>
      <c r="N5934" s="598"/>
      <c r="V5934" s="598"/>
      <c r="W5934" s="598"/>
    </row>
    <row r="5935" spans="6:23" x14ac:dyDescent="0.2">
      <c r="F5935" s="610"/>
      <c r="H5935" s="612"/>
      <c r="I5935" s="598"/>
      <c r="J5935" s="598"/>
      <c r="M5935" s="598"/>
      <c r="N5935" s="598"/>
      <c r="V5935" s="598"/>
      <c r="W5935" s="598"/>
    </row>
    <row r="5936" spans="6:23" x14ac:dyDescent="0.2">
      <c r="F5936" s="610"/>
      <c r="H5936" s="612"/>
      <c r="I5936" s="598"/>
      <c r="J5936" s="598"/>
      <c r="M5936" s="598"/>
      <c r="N5936" s="598"/>
      <c r="V5936" s="598"/>
      <c r="W5936" s="598"/>
    </row>
    <row r="5937" spans="6:23" x14ac:dyDescent="0.2">
      <c r="F5937" s="610"/>
      <c r="H5937" s="612"/>
      <c r="I5937" s="598"/>
      <c r="J5937" s="598"/>
      <c r="M5937" s="598"/>
      <c r="N5937" s="598"/>
      <c r="V5937" s="598"/>
      <c r="W5937" s="598"/>
    </row>
    <row r="5938" spans="6:23" x14ac:dyDescent="0.2">
      <c r="F5938" s="610"/>
      <c r="H5938" s="612"/>
      <c r="I5938" s="598"/>
      <c r="J5938" s="598"/>
      <c r="M5938" s="598"/>
      <c r="N5938" s="598"/>
      <c r="V5938" s="598"/>
      <c r="W5938" s="598"/>
    </row>
    <row r="5939" spans="6:23" x14ac:dyDescent="0.2">
      <c r="F5939" s="610"/>
      <c r="H5939" s="612"/>
      <c r="I5939" s="598"/>
      <c r="J5939" s="598"/>
      <c r="M5939" s="598"/>
      <c r="N5939" s="598"/>
      <c r="V5939" s="598"/>
      <c r="W5939" s="598"/>
    </row>
    <row r="5940" spans="6:23" x14ac:dyDescent="0.2">
      <c r="F5940" s="610"/>
      <c r="H5940" s="612"/>
      <c r="I5940" s="598"/>
      <c r="J5940" s="598"/>
      <c r="M5940" s="598"/>
      <c r="N5940" s="598"/>
      <c r="V5940" s="598"/>
      <c r="W5940" s="598"/>
    </row>
    <row r="5941" spans="6:23" x14ac:dyDescent="0.2">
      <c r="F5941" s="610"/>
      <c r="H5941" s="612"/>
      <c r="I5941" s="598"/>
      <c r="J5941" s="598"/>
      <c r="M5941" s="598"/>
      <c r="N5941" s="598"/>
      <c r="V5941" s="598"/>
      <c r="W5941" s="598"/>
    </row>
    <row r="5942" spans="6:23" x14ac:dyDescent="0.2">
      <c r="F5942" s="610"/>
      <c r="H5942" s="612"/>
      <c r="I5942" s="598"/>
      <c r="J5942" s="598"/>
      <c r="M5942" s="598"/>
      <c r="N5942" s="598"/>
      <c r="V5942" s="598"/>
      <c r="W5942" s="598"/>
    </row>
    <row r="5943" spans="6:23" x14ac:dyDescent="0.2">
      <c r="F5943" s="610"/>
      <c r="H5943" s="612"/>
      <c r="I5943" s="598"/>
      <c r="J5943" s="598"/>
      <c r="M5943" s="598"/>
      <c r="N5943" s="598"/>
      <c r="V5943" s="598"/>
      <c r="W5943" s="598"/>
    </row>
    <row r="5944" spans="6:23" x14ac:dyDescent="0.2">
      <c r="F5944" s="610"/>
      <c r="H5944" s="612"/>
      <c r="I5944" s="598"/>
      <c r="J5944" s="598"/>
      <c r="M5944" s="598"/>
      <c r="N5944" s="598"/>
      <c r="V5944" s="598"/>
      <c r="W5944" s="598"/>
    </row>
    <row r="5945" spans="6:23" x14ac:dyDescent="0.2">
      <c r="F5945" s="610"/>
      <c r="H5945" s="612"/>
      <c r="I5945" s="598"/>
      <c r="J5945" s="598"/>
      <c r="M5945" s="598"/>
      <c r="N5945" s="598"/>
      <c r="V5945" s="598"/>
      <c r="W5945" s="598"/>
    </row>
    <row r="5946" spans="6:23" x14ac:dyDescent="0.2">
      <c r="F5946" s="610"/>
      <c r="H5946" s="612"/>
      <c r="I5946" s="598"/>
      <c r="J5946" s="598"/>
      <c r="M5946" s="598"/>
      <c r="N5946" s="598"/>
      <c r="V5946" s="598"/>
      <c r="W5946" s="598"/>
    </row>
    <row r="5947" spans="6:23" x14ac:dyDescent="0.2">
      <c r="F5947" s="610"/>
      <c r="H5947" s="612"/>
      <c r="I5947" s="598"/>
      <c r="J5947" s="598"/>
      <c r="M5947" s="598"/>
      <c r="N5947" s="598"/>
      <c r="V5947" s="598"/>
      <c r="W5947" s="598"/>
    </row>
    <row r="5948" spans="6:23" x14ac:dyDescent="0.2">
      <c r="F5948" s="610"/>
      <c r="H5948" s="612"/>
      <c r="I5948" s="598"/>
      <c r="J5948" s="598"/>
      <c r="M5948" s="598"/>
      <c r="N5948" s="598"/>
      <c r="V5948" s="598"/>
      <c r="W5948" s="598"/>
    </row>
    <row r="5949" spans="6:23" x14ac:dyDescent="0.2">
      <c r="F5949" s="610"/>
      <c r="H5949" s="612"/>
      <c r="I5949" s="598"/>
      <c r="J5949" s="598"/>
      <c r="M5949" s="598"/>
      <c r="N5949" s="598"/>
      <c r="V5949" s="598"/>
      <c r="W5949" s="598"/>
    </row>
    <row r="5950" spans="6:23" x14ac:dyDescent="0.2">
      <c r="F5950" s="610"/>
      <c r="H5950" s="612"/>
      <c r="I5950" s="598"/>
      <c r="J5950" s="598"/>
      <c r="M5950" s="598"/>
      <c r="N5950" s="598"/>
      <c r="V5950" s="598"/>
      <c r="W5950" s="598"/>
    </row>
    <row r="5951" spans="6:23" x14ac:dyDescent="0.2">
      <c r="F5951" s="610"/>
      <c r="H5951" s="612"/>
      <c r="I5951" s="598"/>
      <c r="J5951" s="598"/>
      <c r="M5951" s="598"/>
      <c r="N5951" s="598"/>
      <c r="V5951" s="598"/>
      <c r="W5951" s="598"/>
    </row>
    <row r="5952" spans="6:23" x14ac:dyDescent="0.2">
      <c r="F5952" s="610"/>
      <c r="H5952" s="612"/>
      <c r="I5952" s="598"/>
      <c r="J5952" s="598"/>
      <c r="M5952" s="598"/>
      <c r="N5952" s="598"/>
      <c r="V5952" s="598"/>
      <c r="W5952" s="598"/>
    </row>
    <row r="5953" spans="6:23" x14ac:dyDescent="0.2">
      <c r="F5953" s="610"/>
      <c r="H5953" s="612"/>
      <c r="I5953" s="598"/>
      <c r="J5953" s="598"/>
      <c r="M5953" s="598"/>
      <c r="N5953" s="598"/>
      <c r="V5953" s="598"/>
      <c r="W5953" s="598"/>
    </row>
    <row r="5954" spans="6:23" x14ac:dyDescent="0.2">
      <c r="F5954" s="610"/>
      <c r="H5954" s="612"/>
      <c r="I5954" s="598"/>
      <c r="J5954" s="598"/>
      <c r="M5954" s="598"/>
      <c r="N5954" s="598"/>
      <c r="V5954" s="598"/>
      <c r="W5954" s="598"/>
    </row>
    <row r="5955" spans="6:23" x14ac:dyDescent="0.2">
      <c r="F5955" s="610"/>
      <c r="H5955" s="612"/>
      <c r="I5955" s="598"/>
      <c r="J5955" s="598"/>
      <c r="M5955" s="598"/>
      <c r="N5955" s="598"/>
      <c r="V5955" s="598"/>
      <c r="W5955" s="598"/>
    </row>
    <row r="5956" spans="6:23" x14ac:dyDescent="0.2">
      <c r="F5956" s="610"/>
      <c r="H5956" s="612"/>
      <c r="I5956" s="598"/>
      <c r="J5956" s="598"/>
      <c r="M5956" s="598"/>
      <c r="N5956" s="598"/>
      <c r="V5956" s="598"/>
      <c r="W5956" s="598"/>
    </row>
    <row r="5957" spans="6:23" x14ac:dyDescent="0.2">
      <c r="F5957" s="610"/>
      <c r="H5957" s="612"/>
      <c r="I5957" s="598"/>
      <c r="J5957" s="598"/>
      <c r="M5957" s="598"/>
      <c r="N5957" s="598"/>
      <c r="V5957" s="598"/>
      <c r="W5957" s="598"/>
    </row>
    <row r="5958" spans="6:23" x14ac:dyDescent="0.2">
      <c r="F5958" s="610"/>
      <c r="H5958" s="612"/>
      <c r="I5958" s="598"/>
      <c r="J5958" s="598"/>
      <c r="M5958" s="598"/>
      <c r="N5958" s="598"/>
      <c r="V5958" s="598"/>
      <c r="W5958" s="598"/>
    </row>
    <row r="5959" spans="6:23" x14ac:dyDescent="0.2">
      <c r="F5959" s="610"/>
      <c r="H5959" s="612"/>
      <c r="I5959" s="598"/>
      <c r="J5959" s="598"/>
      <c r="M5959" s="598"/>
      <c r="N5959" s="598"/>
      <c r="V5959" s="598"/>
      <c r="W5959" s="598"/>
    </row>
    <row r="5960" spans="6:23" x14ac:dyDescent="0.2">
      <c r="F5960" s="610"/>
      <c r="H5960" s="612"/>
      <c r="I5960" s="598"/>
      <c r="J5960" s="598"/>
      <c r="M5960" s="598"/>
      <c r="N5960" s="598"/>
      <c r="V5960" s="598"/>
      <c r="W5960" s="598"/>
    </row>
    <row r="5961" spans="6:23" x14ac:dyDescent="0.2">
      <c r="F5961" s="610"/>
      <c r="H5961" s="612"/>
      <c r="I5961" s="598"/>
      <c r="J5961" s="598"/>
      <c r="M5961" s="598"/>
      <c r="N5961" s="598"/>
      <c r="V5961" s="598"/>
      <c r="W5961" s="598"/>
    </row>
    <row r="5962" spans="6:23" x14ac:dyDescent="0.2">
      <c r="F5962" s="610"/>
      <c r="H5962" s="612"/>
      <c r="I5962" s="598"/>
      <c r="J5962" s="598"/>
      <c r="M5962" s="598"/>
      <c r="N5962" s="598"/>
      <c r="V5962" s="598"/>
      <c r="W5962" s="598"/>
    </row>
    <row r="5963" spans="6:23" x14ac:dyDescent="0.2">
      <c r="F5963" s="610"/>
      <c r="H5963" s="612"/>
      <c r="I5963" s="598"/>
      <c r="J5963" s="598"/>
      <c r="M5963" s="598"/>
      <c r="N5963" s="598"/>
      <c r="V5963" s="598"/>
      <c r="W5963" s="598"/>
    </row>
    <row r="5964" spans="6:23" x14ac:dyDescent="0.2">
      <c r="F5964" s="610"/>
      <c r="H5964" s="612"/>
      <c r="I5964" s="598"/>
      <c r="J5964" s="598"/>
      <c r="M5964" s="598"/>
      <c r="N5964" s="598"/>
      <c r="V5964" s="598"/>
      <c r="W5964" s="598"/>
    </row>
    <row r="5965" spans="6:23" x14ac:dyDescent="0.2">
      <c r="F5965" s="610"/>
      <c r="H5965" s="612"/>
      <c r="I5965" s="598"/>
      <c r="J5965" s="598"/>
      <c r="M5965" s="598"/>
      <c r="N5965" s="598"/>
      <c r="V5965" s="598"/>
      <c r="W5965" s="598"/>
    </row>
    <row r="5966" spans="6:23" x14ac:dyDescent="0.2">
      <c r="F5966" s="610"/>
      <c r="H5966" s="612"/>
      <c r="I5966" s="598"/>
      <c r="J5966" s="598"/>
      <c r="M5966" s="598"/>
      <c r="N5966" s="598"/>
      <c r="V5966" s="598"/>
      <c r="W5966" s="598"/>
    </row>
    <row r="5967" spans="6:23" x14ac:dyDescent="0.2">
      <c r="F5967" s="610"/>
      <c r="H5967" s="612"/>
      <c r="I5967" s="598"/>
      <c r="J5967" s="598"/>
      <c r="M5967" s="598"/>
      <c r="N5967" s="598"/>
      <c r="V5967" s="598"/>
      <c r="W5967" s="598"/>
    </row>
    <row r="5968" spans="6:23" x14ac:dyDescent="0.2">
      <c r="F5968" s="610"/>
      <c r="H5968" s="612"/>
      <c r="I5968" s="598"/>
      <c r="J5968" s="598"/>
      <c r="M5968" s="598"/>
      <c r="N5968" s="598"/>
      <c r="V5968" s="598"/>
      <c r="W5968" s="598"/>
    </row>
    <row r="5969" spans="6:23" x14ac:dyDescent="0.2">
      <c r="F5969" s="610"/>
      <c r="H5969" s="612"/>
      <c r="I5969" s="598"/>
      <c r="J5969" s="598"/>
      <c r="M5969" s="598"/>
      <c r="N5969" s="598"/>
      <c r="V5969" s="598"/>
      <c r="W5969" s="598"/>
    </row>
    <row r="5970" spans="6:23" x14ac:dyDescent="0.2">
      <c r="F5970" s="610"/>
      <c r="H5970" s="612"/>
      <c r="I5970" s="598"/>
      <c r="J5970" s="598"/>
      <c r="M5970" s="598"/>
      <c r="N5970" s="598"/>
      <c r="V5970" s="598"/>
      <c r="W5970" s="598"/>
    </row>
    <row r="5971" spans="6:23" x14ac:dyDescent="0.2">
      <c r="F5971" s="610"/>
      <c r="H5971" s="612"/>
      <c r="I5971" s="598"/>
      <c r="J5971" s="598"/>
      <c r="M5971" s="598"/>
      <c r="N5971" s="598"/>
      <c r="V5971" s="598"/>
      <c r="W5971" s="598"/>
    </row>
    <row r="5972" spans="6:23" x14ac:dyDescent="0.2">
      <c r="F5972" s="610"/>
      <c r="H5972" s="612"/>
      <c r="I5972" s="598"/>
      <c r="J5972" s="598"/>
      <c r="M5972" s="598"/>
      <c r="N5972" s="598"/>
      <c r="V5972" s="598"/>
      <c r="W5972" s="598"/>
    </row>
    <row r="5973" spans="6:23" x14ac:dyDescent="0.2">
      <c r="F5973" s="610"/>
      <c r="H5973" s="612"/>
      <c r="I5973" s="598"/>
      <c r="J5973" s="598"/>
      <c r="M5973" s="598"/>
      <c r="N5973" s="598"/>
      <c r="V5973" s="598"/>
      <c r="W5973" s="598"/>
    </row>
    <row r="5974" spans="6:23" x14ac:dyDescent="0.2">
      <c r="F5974" s="610"/>
      <c r="H5974" s="612"/>
      <c r="I5974" s="598"/>
      <c r="J5974" s="598"/>
      <c r="M5974" s="598"/>
      <c r="N5974" s="598"/>
      <c r="V5974" s="598"/>
      <c r="W5974" s="598"/>
    </row>
    <row r="5975" spans="6:23" x14ac:dyDescent="0.2">
      <c r="F5975" s="610"/>
      <c r="H5975" s="612"/>
      <c r="I5975" s="598"/>
      <c r="J5975" s="598"/>
      <c r="M5975" s="598"/>
      <c r="N5975" s="598"/>
      <c r="V5975" s="598"/>
      <c r="W5975" s="598"/>
    </row>
    <row r="5976" spans="6:23" x14ac:dyDescent="0.2">
      <c r="F5976" s="610"/>
      <c r="H5976" s="612"/>
      <c r="I5976" s="598"/>
      <c r="J5976" s="598"/>
      <c r="M5976" s="598"/>
      <c r="N5976" s="598"/>
      <c r="V5976" s="598"/>
      <c r="W5976" s="598"/>
    </row>
    <row r="5977" spans="6:23" x14ac:dyDescent="0.2">
      <c r="F5977" s="610"/>
      <c r="H5977" s="612"/>
      <c r="I5977" s="598"/>
      <c r="J5977" s="598"/>
      <c r="M5977" s="598"/>
      <c r="N5977" s="598"/>
      <c r="V5977" s="598"/>
      <c r="W5977" s="598"/>
    </row>
    <row r="5978" spans="6:23" x14ac:dyDescent="0.2">
      <c r="F5978" s="610"/>
      <c r="H5978" s="612"/>
      <c r="I5978" s="598"/>
      <c r="J5978" s="598"/>
      <c r="M5978" s="598"/>
      <c r="N5978" s="598"/>
      <c r="V5978" s="598"/>
      <c r="W5978" s="598"/>
    </row>
    <row r="5979" spans="6:23" x14ac:dyDescent="0.2">
      <c r="F5979" s="610"/>
      <c r="H5979" s="612"/>
      <c r="I5979" s="598"/>
      <c r="J5979" s="598"/>
      <c r="M5979" s="598"/>
      <c r="N5979" s="598"/>
      <c r="V5979" s="598"/>
      <c r="W5979" s="598"/>
    </row>
    <row r="5980" spans="6:23" x14ac:dyDescent="0.2">
      <c r="F5980" s="610"/>
      <c r="H5980" s="612"/>
      <c r="I5980" s="598"/>
      <c r="J5980" s="598"/>
      <c r="M5980" s="598"/>
      <c r="N5980" s="598"/>
      <c r="V5980" s="598"/>
      <c r="W5980" s="598"/>
    </row>
    <row r="5981" spans="6:23" x14ac:dyDescent="0.2">
      <c r="F5981" s="610"/>
      <c r="H5981" s="612"/>
      <c r="I5981" s="598"/>
      <c r="J5981" s="598"/>
      <c r="M5981" s="598"/>
      <c r="N5981" s="598"/>
      <c r="V5981" s="598"/>
      <c r="W5981" s="598"/>
    </row>
    <row r="5982" spans="6:23" x14ac:dyDescent="0.2">
      <c r="F5982" s="610"/>
      <c r="H5982" s="612"/>
      <c r="I5982" s="598"/>
      <c r="J5982" s="598"/>
      <c r="M5982" s="598"/>
      <c r="N5982" s="598"/>
      <c r="V5982" s="598"/>
      <c r="W5982" s="598"/>
    </row>
    <row r="5983" spans="6:23" x14ac:dyDescent="0.2">
      <c r="F5983" s="610"/>
      <c r="H5983" s="612"/>
      <c r="I5983" s="598"/>
      <c r="J5983" s="598"/>
      <c r="M5983" s="598"/>
      <c r="N5983" s="598"/>
      <c r="V5983" s="598"/>
      <c r="W5983" s="598"/>
    </row>
    <row r="5984" spans="6:23" x14ac:dyDescent="0.2">
      <c r="F5984" s="610"/>
      <c r="H5984" s="612"/>
      <c r="I5984" s="598"/>
      <c r="J5984" s="598"/>
      <c r="M5984" s="598"/>
      <c r="N5984" s="598"/>
      <c r="V5984" s="598"/>
      <c r="W5984" s="598"/>
    </row>
    <row r="5985" spans="6:23" x14ac:dyDescent="0.2">
      <c r="F5985" s="610"/>
      <c r="H5985" s="612"/>
      <c r="I5985" s="598"/>
      <c r="J5985" s="598"/>
      <c r="M5985" s="598"/>
      <c r="N5985" s="598"/>
      <c r="V5985" s="598"/>
      <c r="W5985" s="598"/>
    </row>
    <row r="5986" spans="6:23" x14ac:dyDescent="0.2">
      <c r="F5986" s="610"/>
      <c r="H5986" s="612"/>
      <c r="I5986" s="598"/>
      <c r="J5986" s="598"/>
      <c r="M5986" s="598"/>
      <c r="N5986" s="598"/>
      <c r="V5986" s="598"/>
      <c r="W5986" s="598"/>
    </row>
    <row r="5987" spans="6:23" x14ac:dyDescent="0.2">
      <c r="F5987" s="610"/>
      <c r="H5987" s="612"/>
      <c r="I5987" s="598"/>
      <c r="J5987" s="598"/>
      <c r="M5987" s="598"/>
      <c r="N5987" s="598"/>
      <c r="V5987" s="598"/>
      <c r="W5987" s="598"/>
    </row>
    <row r="5988" spans="6:23" x14ac:dyDescent="0.2">
      <c r="F5988" s="610"/>
      <c r="H5988" s="612"/>
      <c r="I5988" s="598"/>
      <c r="J5988" s="598"/>
      <c r="M5988" s="598"/>
      <c r="N5988" s="598"/>
      <c r="V5988" s="598"/>
      <c r="W5988" s="598"/>
    </row>
    <row r="5989" spans="6:23" x14ac:dyDescent="0.2">
      <c r="F5989" s="610"/>
      <c r="H5989" s="612"/>
      <c r="I5989" s="598"/>
      <c r="J5989" s="598"/>
      <c r="M5989" s="598"/>
      <c r="N5989" s="598"/>
      <c r="V5989" s="598"/>
      <c r="W5989" s="598"/>
    </row>
    <row r="5990" spans="6:23" x14ac:dyDescent="0.2">
      <c r="F5990" s="610"/>
      <c r="H5990" s="612"/>
      <c r="I5990" s="598"/>
      <c r="J5990" s="598"/>
      <c r="M5990" s="598"/>
      <c r="N5990" s="598"/>
      <c r="V5990" s="598"/>
      <c r="W5990" s="598"/>
    </row>
    <row r="5991" spans="6:23" x14ac:dyDescent="0.2">
      <c r="F5991" s="610"/>
      <c r="H5991" s="612"/>
      <c r="I5991" s="598"/>
      <c r="J5991" s="598"/>
      <c r="M5991" s="598"/>
      <c r="N5991" s="598"/>
      <c r="V5991" s="598"/>
      <c r="W5991" s="598"/>
    </row>
    <row r="5992" spans="6:23" x14ac:dyDescent="0.2">
      <c r="F5992" s="610"/>
      <c r="H5992" s="612"/>
      <c r="I5992" s="598"/>
      <c r="J5992" s="598"/>
      <c r="M5992" s="598"/>
      <c r="N5992" s="598"/>
      <c r="V5992" s="598"/>
      <c r="W5992" s="598"/>
    </row>
    <row r="5993" spans="6:23" x14ac:dyDescent="0.2">
      <c r="F5993" s="610"/>
      <c r="H5993" s="612"/>
      <c r="I5993" s="598"/>
      <c r="J5993" s="598"/>
      <c r="M5993" s="598"/>
      <c r="N5993" s="598"/>
      <c r="V5993" s="598"/>
      <c r="W5993" s="598"/>
    </row>
    <row r="5994" spans="6:23" x14ac:dyDescent="0.2">
      <c r="F5994" s="610"/>
      <c r="H5994" s="612"/>
      <c r="I5994" s="598"/>
      <c r="J5994" s="598"/>
      <c r="M5994" s="598"/>
      <c r="N5994" s="598"/>
      <c r="V5994" s="598"/>
      <c r="W5994" s="598"/>
    </row>
    <row r="5995" spans="6:23" x14ac:dyDescent="0.2">
      <c r="F5995" s="610"/>
      <c r="H5995" s="612"/>
      <c r="I5995" s="598"/>
      <c r="J5995" s="598"/>
      <c r="M5995" s="598"/>
      <c r="N5995" s="598"/>
      <c r="V5995" s="598"/>
      <c r="W5995" s="598"/>
    </row>
    <row r="5996" spans="6:23" x14ac:dyDescent="0.2">
      <c r="F5996" s="610"/>
      <c r="H5996" s="612"/>
      <c r="I5996" s="598"/>
      <c r="J5996" s="598"/>
      <c r="M5996" s="598"/>
      <c r="N5996" s="598"/>
      <c r="V5996" s="598"/>
      <c r="W5996" s="598"/>
    </row>
    <row r="5997" spans="6:23" x14ac:dyDescent="0.2">
      <c r="F5997" s="610"/>
      <c r="H5997" s="612"/>
      <c r="I5997" s="598"/>
      <c r="J5997" s="598"/>
      <c r="M5997" s="598"/>
      <c r="N5997" s="598"/>
      <c r="V5997" s="598"/>
      <c r="W5997" s="598"/>
    </row>
    <row r="5998" spans="6:23" x14ac:dyDescent="0.2">
      <c r="F5998" s="610"/>
      <c r="H5998" s="612"/>
      <c r="I5998" s="598"/>
      <c r="J5998" s="598"/>
      <c r="M5998" s="598"/>
      <c r="N5998" s="598"/>
      <c r="V5998" s="598"/>
      <c r="W5998" s="598"/>
    </row>
    <row r="5999" spans="6:23" x14ac:dyDescent="0.2">
      <c r="F5999" s="610"/>
      <c r="H5999" s="612"/>
      <c r="I5999" s="598"/>
      <c r="J5999" s="598"/>
      <c r="M5999" s="598"/>
      <c r="N5999" s="598"/>
      <c r="V5999" s="598"/>
      <c r="W5999" s="598"/>
    </row>
    <row r="6000" spans="6:23" x14ac:dyDescent="0.2">
      <c r="F6000" s="610"/>
      <c r="H6000" s="612"/>
      <c r="I6000" s="598"/>
      <c r="J6000" s="598"/>
      <c r="M6000" s="598"/>
      <c r="N6000" s="598"/>
      <c r="V6000" s="598"/>
      <c r="W6000" s="598"/>
    </row>
    <row r="6001" spans="6:23" x14ac:dyDescent="0.2">
      <c r="F6001" s="610"/>
      <c r="H6001" s="612"/>
      <c r="I6001" s="598"/>
      <c r="J6001" s="598"/>
      <c r="M6001" s="598"/>
      <c r="N6001" s="598"/>
      <c r="V6001" s="598"/>
      <c r="W6001" s="598"/>
    </row>
    <row r="6002" spans="6:23" x14ac:dyDescent="0.2">
      <c r="F6002" s="610"/>
      <c r="H6002" s="612"/>
      <c r="I6002" s="598"/>
      <c r="J6002" s="598"/>
      <c r="M6002" s="598"/>
      <c r="N6002" s="598"/>
      <c r="V6002" s="598"/>
      <c r="W6002" s="598"/>
    </row>
    <row r="6003" spans="6:23" x14ac:dyDescent="0.2">
      <c r="F6003" s="610"/>
      <c r="H6003" s="612"/>
      <c r="I6003" s="598"/>
      <c r="J6003" s="598"/>
      <c r="M6003" s="598"/>
      <c r="N6003" s="598"/>
      <c r="V6003" s="598"/>
      <c r="W6003" s="598"/>
    </row>
    <row r="6004" spans="6:23" x14ac:dyDescent="0.2">
      <c r="F6004" s="610"/>
      <c r="H6004" s="612"/>
      <c r="I6004" s="598"/>
      <c r="J6004" s="598"/>
      <c r="M6004" s="598"/>
      <c r="N6004" s="598"/>
      <c r="V6004" s="598"/>
      <c r="W6004" s="598"/>
    </row>
    <row r="6005" spans="6:23" x14ac:dyDescent="0.2">
      <c r="F6005" s="610"/>
      <c r="H6005" s="612"/>
      <c r="I6005" s="598"/>
      <c r="J6005" s="598"/>
      <c r="M6005" s="598"/>
      <c r="N6005" s="598"/>
      <c r="V6005" s="598"/>
      <c r="W6005" s="598"/>
    </row>
    <row r="6006" spans="6:23" x14ac:dyDescent="0.2">
      <c r="F6006" s="610"/>
      <c r="H6006" s="612"/>
      <c r="I6006" s="598"/>
      <c r="J6006" s="598"/>
      <c r="M6006" s="598"/>
      <c r="N6006" s="598"/>
      <c r="V6006" s="598"/>
      <c r="W6006" s="598"/>
    </row>
    <row r="6007" spans="6:23" x14ac:dyDescent="0.2">
      <c r="F6007" s="610"/>
      <c r="H6007" s="612"/>
      <c r="I6007" s="598"/>
      <c r="J6007" s="598"/>
      <c r="M6007" s="598"/>
      <c r="N6007" s="598"/>
      <c r="V6007" s="598"/>
      <c r="W6007" s="598"/>
    </row>
    <row r="6008" spans="6:23" x14ac:dyDescent="0.2">
      <c r="F6008" s="610"/>
      <c r="H6008" s="612"/>
      <c r="I6008" s="598"/>
      <c r="J6008" s="598"/>
      <c r="M6008" s="598"/>
      <c r="N6008" s="598"/>
      <c r="V6008" s="598"/>
      <c r="W6008" s="598"/>
    </row>
    <row r="6009" spans="6:23" x14ac:dyDescent="0.2">
      <c r="F6009" s="610"/>
      <c r="H6009" s="612"/>
      <c r="I6009" s="598"/>
      <c r="J6009" s="598"/>
      <c r="M6009" s="598"/>
      <c r="N6009" s="598"/>
      <c r="V6009" s="598"/>
      <c r="W6009" s="598"/>
    </row>
    <row r="6010" spans="6:23" x14ac:dyDescent="0.2">
      <c r="F6010" s="610"/>
      <c r="H6010" s="612"/>
      <c r="I6010" s="598"/>
      <c r="J6010" s="598"/>
      <c r="M6010" s="598"/>
      <c r="N6010" s="598"/>
      <c r="V6010" s="598"/>
      <c r="W6010" s="598"/>
    </row>
    <row r="6011" spans="6:23" x14ac:dyDescent="0.2">
      <c r="F6011" s="610"/>
      <c r="H6011" s="612"/>
      <c r="I6011" s="598"/>
      <c r="J6011" s="598"/>
      <c r="M6011" s="598"/>
      <c r="N6011" s="598"/>
      <c r="V6011" s="598"/>
      <c r="W6011" s="598"/>
    </row>
    <row r="6012" spans="6:23" x14ac:dyDescent="0.2">
      <c r="F6012" s="610"/>
      <c r="H6012" s="612"/>
      <c r="I6012" s="598"/>
      <c r="J6012" s="598"/>
      <c r="M6012" s="598"/>
      <c r="N6012" s="598"/>
      <c r="V6012" s="598"/>
      <c r="W6012" s="598"/>
    </row>
    <row r="6013" spans="6:23" x14ac:dyDescent="0.2">
      <c r="F6013" s="610"/>
      <c r="H6013" s="612"/>
      <c r="I6013" s="598"/>
      <c r="J6013" s="598"/>
      <c r="M6013" s="598"/>
      <c r="N6013" s="598"/>
      <c r="V6013" s="598"/>
      <c r="W6013" s="598"/>
    </row>
    <row r="6014" spans="6:23" x14ac:dyDescent="0.2">
      <c r="F6014" s="610"/>
      <c r="H6014" s="612"/>
      <c r="I6014" s="598"/>
      <c r="J6014" s="598"/>
      <c r="M6014" s="598"/>
      <c r="N6014" s="598"/>
      <c r="V6014" s="598"/>
      <c r="W6014" s="598"/>
    </row>
    <row r="6015" spans="6:23" x14ac:dyDescent="0.2">
      <c r="F6015" s="610"/>
      <c r="H6015" s="612"/>
      <c r="I6015" s="598"/>
      <c r="J6015" s="598"/>
      <c r="M6015" s="598"/>
      <c r="N6015" s="598"/>
      <c r="V6015" s="598"/>
      <c r="W6015" s="598"/>
    </row>
    <row r="6016" spans="6:23" x14ac:dyDescent="0.2">
      <c r="F6016" s="610"/>
      <c r="H6016" s="612"/>
      <c r="I6016" s="598"/>
      <c r="J6016" s="598"/>
      <c r="M6016" s="598"/>
      <c r="N6016" s="598"/>
      <c r="V6016" s="598"/>
      <c r="W6016" s="598"/>
    </row>
    <row r="6017" spans="6:23" x14ac:dyDescent="0.2">
      <c r="F6017" s="610"/>
      <c r="H6017" s="612"/>
      <c r="I6017" s="598"/>
      <c r="J6017" s="598"/>
      <c r="M6017" s="598"/>
      <c r="N6017" s="598"/>
      <c r="V6017" s="598"/>
      <c r="W6017" s="598"/>
    </row>
    <row r="6018" spans="6:23" x14ac:dyDescent="0.2">
      <c r="F6018" s="610"/>
      <c r="H6018" s="612"/>
      <c r="I6018" s="598"/>
      <c r="J6018" s="598"/>
      <c r="M6018" s="598"/>
      <c r="N6018" s="598"/>
      <c r="V6018" s="598"/>
      <c r="W6018" s="598"/>
    </row>
    <row r="6019" spans="6:23" x14ac:dyDescent="0.2">
      <c r="F6019" s="610"/>
      <c r="H6019" s="612"/>
      <c r="I6019" s="598"/>
      <c r="J6019" s="598"/>
      <c r="M6019" s="598"/>
      <c r="N6019" s="598"/>
      <c r="V6019" s="598"/>
      <c r="W6019" s="598"/>
    </row>
    <row r="6020" spans="6:23" x14ac:dyDescent="0.2">
      <c r="F6020" s="610"/>
      <c r="H6020" s="612"/>
      <c r="I6020" s="598"/>
      <c r="J6020" s="598"/>
      <c r="M6020" s="598"/>
      <c r="N6020" s="598"/>
      <c r="V6020" s="598"/>
      <c r="W6020" s="598"/>
    </row>
    <row r="6021" spans="6:23" x14ac:dyDescent="0.2">
      <c r="F6021" s="610"/>
      <c r="H6021" s="612"/>
      <c r="I6021" s="598"/>
      <c r="J6021" s="598"/>
      <c r="M6021" s="598"/>
      <c r="N6021" s="598"/>
      <c r="V6021" s="598"/>
      <c r="W6021" s="598"/>
    </row>
    <row r="6022" spans="6:23" x14ac:dyDescent="0.2">
      <c r="F6022" s="610"/>
      <c r="H6022" s="612"/>
      <c r="I6022" s="598"/>
      <c r="J6022" s="598"/>
      <c r="M6022" s="598"/>
      <c r="N6022" s="598"/>
      <c r="V6022" s="598"/>
      <c r="W6022" s="598"/>
    </row>
    <row r="6023" spans="6:23" x14ac:dyDescent="0.2">
      <c r="F6023" s="610"/>
      <c r="H6023" s="612"/>
      <c r="I6023" s="598"/>
      <c r="J6023" s="598"/>
      <c r="M6023" s="598"/>
      <c r="N6023" s="598"/>
      <c r="V6023" s="598"/>
      <c r="W6023" s="598"/>
    </row>
    <row r="6024" spans="6:23" x14ac:dyDescent="0.2">
      <c r="F6024" s="610"/>
      <c r="H6024" s="612"/>
      <c r="I6024" s="598"/>
      <c r="J6024" s="598"/>
      <c r="M6024" s="598"/>
      <c r="N6024" s="598"/>
      <c r="V6024" s="598"/>
      <c r="W6024" s="598"/>
    </row>
    <row r="6025" spans="6:23" x14ac:dyDescent="0.2">
      <c r="F6025" s="610"/>
      <c r="H6025" s="612"/>
      <c r="I6025" s="598"/>
      <c r="J6025" s="598"/>
      <c r="M6025" s="598"/>
      <c r="N6025" s="598"/>
      <c r="V6025" s="598"/>
      <c r="W6025" s="598"/>
    </row>
    <row r="6026" spans="6:23" x14ac:dyDescent="0.2">
      <c r="F6026" s="610"/>
      <c r="H6026" s="612"/>
      <c r="I6026" s="598"/>
      <c r="J6026" s="598"/>
      <c r="M6026" s="598"/>
      <c r="N6026" s="598"/>
      <c r="V6026" s="598"/>
      <c r="W6026" s="598"/>
    </row>
    <row r="6027" spans="6:23" x14ac:dyDescent="0.2">
      <c r="F6027" s="610"/>
      <c r="H6027" s="612"/>
      <c r="I6027" s="598"/>
      <c r="J6027" s="598"/>
      <c r="M6027" s="598"/>
      <c r="N6027" s="598"/>
      <c r="V6027" s="598"/>
      <c r="W6027" s="598"/>
    </row>
    <row r="6028" spans="6:23" x14ac:dyDescent="0.2">
      <c r="F6028" s="610"/>
      <c r="H6028" s="612"/>
      <c r="I6028" s="598"/>
      <c r="J6028" s="598"/>
      <c r="M6028" s="598"/>
      <c r="N6028" s="598"/>
      <c r="V6028" s="598"/>
      <c r="W6028" s="598"/>
    </row>
    <row r="6029" spans="6:23" x14ac:dyDescent="0.2">
      <c r="F6029" s="610"/>
      <c r="H6029" s="612"/>
      <c r="I6029" s="598"/>
      <c r="J6029" s="598"/>
      <c r="M6029" s="598"/>
      <c r="N6029" s="598"/>
      <c r="V6029" s="598"/>
      <c r="W6029" s="598"/>
    </row>
    <row r="6030" spans="6:23" x14ac:dyDescent="0.2">
      <c r="F6030" s="610"/>
      <c r="H6030" s="612"/>
      <c r="I6030" s="598"/>
      <c r="J6030" s="598"/>
      <c r="M6030" s="598"/>
      <c r="N6030" s="598"/>
      <c r="V6030" s="598"/>
      <c r="W6030" s="598"/>
    </row>
    <row r="6031" spans="6:23" x14ac:dyDescent="0.2">
      <c r="F6031" s="610"/>
      <c r="H6031" s="612"/>
      <c r="I6031" s="598"/>
      <c r="J6031" s="598"/>
      <c r="M6031" s="598"/>
      <c r="N6031" s="598"/>
      <c r="V6031" s="598"/>
      <c r="W6031" s="598"/>
    </row>
    <row r="6032" spans="6:23" x14ac:dyDescent="0.2">
      <c r="F6032" s="610"/>
      <c r="H6032" s="612"/>
      <c r="I6032" s="598"/>
      <c r="J6032" s="598"/>
      <c r="M6032" s="598"/>
      <c r="N6032" s="598"/>
      <c r="V6032" s="598"/>
      <c r="W6032" s="598"/>
    </row>
    <row r="6033" spans="6:23" x14ac:dyDescent="0.2">
      <c r="F6033" s="610"/>
      <c r="H6033" s="612"/>
      <c r="I6033" s="598"/>
      <c r="J6033" s="598"/>
      <c r="M6033" s="598"/>
      <c r="N6033" s="598"/>
      <c r="V6033" s="598"/>
      <c r="W6033" s="598"/>
    </row>
    <row r="6034" spans="6:23" x14ac:dyDescent="0.2">
      <c r="F6034" s="610"/>
      <c r="H6034" s="612"/>
      <c r="I6034" s="598"/>
      <c r="J6034" s="598"/>
      <c r="M6034" s="598"/>
      <c r="N6034" s="598"/>
      <c r="V6034" s="598"/>
      <c r="W6034" s="598"/>
    </row>
    <row r="6035" spans="6:23" x14ac:dyDescent="0.2">
      <c r="F6035" s="610"/>
      <c r="H6035" s="612"/>
      <c r="I6035" s="598"/>
      <c r="J6035" s="598"/>
      <c r="M6035" s="598"/>
      <c r="N6035" s="598"/>
      <c r="V6035" s="598"/>
      <c r="W6035" s="598"/>
    </row>
    <row r="6036" spans="6:23" x14ac:dyDescent="0.2">
      <c r="F6036" s="610"/>
      <c r="H6036" s="612"/>
      <c r="I6036" s="598"/>
      <c r="J6036" s="598"/>
      <c r="M6036" s="598"/>
      <c r="N6036" s="598"/>
      <c r="V6036" s="598"/>
      <c r="W6036" s="598"/>
    </row>
    <row r="6037" spans="6:23" x14ac:dyDescent="0.2">
      <c r="F6037" s="610"/>
      <c r="H6037" s="612"/>
      <c r="I6037" s="598"/>
      <c r="J6037" s="598"/>
      <c r="M6037" s="598"/>
      <c r="N6037" s="598"/>
      <c r="V6037" s="598"/>
      <c r="W6037" s="598"/>
    </row>
    <row r="6038" spans="6:23" x14ac:dyDescent="0.2">
      <c r="F6038" s="610"/>
      <c r="H6038" s="612"/>
      <c r="I6038" s="598"/>
      <c r="J6038" s="598"/>
      <c r="M6038" s="598"/>
      <c r="N6038" s="598"/>
      <c r="V6038" s="598"/>
      <c r="W6038" s="598"/>
    </row>
    <row r="6039" spans="6:23" x14ac:dyDescent="0.2">
      <c r="F6039" s="610"/>
      <c r="H6039" s="612"/>
      <c r="I6039" s="598"/>
      <c r="J6039" s="598"/>
      <c r="M6039" s="598"/>
      <c r="N6039" s="598"/>
      <c r="V6039" s="598"/>
      <c r="W6039" s="598"/>
    </row>
    <row r="6040" spans="6:23" x14ac:dyDescent="0.2">
      <c r="F6040" s="610"/>
      <c r="H6040" s="612"/>
      <c r="I6040" s="598"/>
      <c r="J6040" s="598"/>
      <c r="M6040" s="598"/>
      <c r="N6040" s="598"/>
      <c r="V6040" s="598"/>
      <c r="W6040" s="598"/>
    </row>
    <row r="6041" spans="6:23" x14ac:dyDescent="0.2">
      <c r="F6041" s="610"/>
      <c r="H6041" s="612"/>
      <c r="I6041" s="598"/>
      <c r="J6041" s="598"/>
      <c r="M6041" s="598"/>
      <c r="N6041" s="598"/>
      <c r="V6041" s="598"/>
      <c r="W6041" s="598"/>
    </row>
    <row r="6042" spans="6:23" x14ac:dyDescent="0.2">
      <c r="F6042" s="610"/>
      <c r="H6042" s="612"/>
      <c r="I6042" s="598"/>
      <c r="J6042" s="598"/>
      <c r="M6042" s="598"/>
      <c r="N6042" s="598"/>
      <c r="V6042" s="598"/>
      <c r="W6042" s="598"/>
    </row>
    <row r="6043" spans="6:23" x14ac:dyDescent="0.2">
      <c r="F6043" s="610"/>
      <c r="H6043" s="612"/>
      <c r="I6043" s="598"/>
      <c r="J6043" s="598"/>
      <c r="M6043" s="598"/>
      <c r="N6043" s="598"/>
      <c r="V6043" s="598"/>
      <c r="W6043" s="598"/>
    </row>
    <row r="6044" spans="6:23" x14ac:dyDescent="0.2">
      <c r="F6044" s="610"/>
      <c r="H6044" s="612"/>
      <c r="I6044" s="598"/>
      <c r="J6044" s="598"/>
      <c r="M6044" s="598"/>
      <c r="N6044" s="598"/>
      <c r="V6044" s="598"/>
      <c r="W6044" s="598"/>
    </row>
    <row r="6045" spans="6:23" x14ac:dyDescent="0.2">
      <c r="F6045" s="610"/>
      <c r="H6045" s="612"/>
      <c r="I6045" s="598"/>
      <c r="J6045" s="598"/>
      <c r="M6045" s="598"/>
      <c r="N6045" s="598"/>
      <c r="V6045" s="598"/>
      <c r="W6045" s="598"/>
    </row>
    <row r="6046" spans="6:23" x14ac:dyDescent="0.2">
      <c r="F6046" s="610"/>
      <c r="H6046" s="612"/>
      <c r="I6046" s="598"/>
      <c r="J6046" s="598"/>
      <c r="M6046" s="598"/>
      <c r="N6046" s="598"/>
      <c r="V6046" s="598"/>
      <c r="W6046" s="598"/>
    </row>
    <row r="6047" spans="6:23" x14ac:dyDescent="0.2">
      <c r="F6047" s="610"/>
      <c r="H6047" s="612"/>
      <c r="I6047" s="598"/>
      <c r="J6047" s="598"/>
      <c r="M6047" s="598"/>
      <c r="N6047" s="598"/>
      <c r="V6047" s="598"/>
      <c r="W6047" s="598"/>
    </row>
    <row r="6048" spans="6:23" x14ac:dyDescent="0.2">
      <c r="F6048" s="610"/>
      <c r="H6048" s="612"/>
      <c r="I6048" s="598"/>
      <c r="J6048" s="598"/>
      <c r="M6048" s="598"/>
      <c r="N6048" s="598"/>
      <c r="V6048" s="598"/>
      <c r="W6048" s="598"/>
    </row>
    <row r="6049" spans="6:23" x14ac:dyDescent="0.2">
      <c r="F6049" s="610"/>
      <c r="H6049" s="612"/>
      <c r="I6049" s="598"/>
      <c r="J6049" s="598"/>
      <c r="M6049" s="598"/>
      <c r="N6049" s="598"/>
      <c r="V6049" s="598"/>
      <c r="W6049" s="598"/>
    </row>
    <row r="6050" spans="6:23" x14ac:dyDescent="0.2">
      <c r="F6050" s="610"/>
      <c r="H6050" s="612"/>
      <c r="I6050" s="598"/>
      <c r="J6050" s="598"/>
      <c r="M6050" s="598"/>
      <c r="N6050" s="598"/>
      <c r="V6050" s="598"/>
      <c r="W6050" s="598"/>
    </row>
    <row r="6051" spans="6:23" x14ac:dyDescent="0.2">
      <c r="F6051" s="610"/>
      <c r="H6051" s="612"/>
      <c r="I6051" s="598"/>
      <c r="J6051" s="598"/>
      <c r="M6051" s="598"/>
      <c r="N6051" s="598"/>
      <c r="V6051" s="598"/>
      <c r="W6051" s="598"/>
    </row>
    <row r="6052" spans="6:23" x14ac:dyDescent="0.2">
      <c r="F6052" s="610"/>
      <c r="H6052" s="612"/>
      <c r="I6052" s="598"/>
      <c r="J6052" s="598"/>
      <c r="M6052" s="598"/>
      <c r="N6052" s="598"/>
      <c r="V6052" s="598"/>
      <c r="W6052" s="598"/>
    </row>
    <row r="6053" spans="6:23" x14ac:dyDescent="0.2">
      <c r="F6053" s="610"/>
      <c r="H6053" s="612"/>
      <c r="I6053" s="598"/>
      <c r="J6053" s="598"/>
      <c r="M6053" s="598"/>
      <c r="N6053" s="598"/>
      <c r="V6053" s="598"/>
      <c r="W6053" s="598"/>
    </row>
    <row r="6054" spans="6:23" x14ac:dyDescent="0.2">
      <c r="F6054" s="610"/>
      <c r="H6054" s="612"/>
      <c r="I6054" s="598"/>
      <c r="J6054" s="598"/>
      <c r="M6054" s="598"/>
      <c r="N6054" s="598"/>
      <c r="V6054" s="598"/>
      <c r="W6054" s="598"/>
    </row>
    <row r="6055" spans="6:23" x14ac:dyDescent="0.2">
      <c r="F6055" s="610"/>
      <c r="H6055" s="612"/>
      <c r="I6055" s="598"/>
      <c r="J6055" s="598"/>
      <c r="M6055" s="598"/>
      <c r="N6055" s="598"/>
      <c r="V6055" s="598"/>
      <c r="W6055" s="598"/>
    </row>
    <row r="6056" spans="6:23" x14ac:dyDescent="0.2">
      <c r="F6056" s="610"/>
      <c r="H6056" s="612"/>
      <c r="I6056" s="598"/>
      <c r="J6056" s="598"/>
      <c r="M6056" s="598"/>
      <c r="N6056" s="598"/>
      <c r="V6056" s="598"/>
      <c r="W6056" s="598"/>
    </row>
    <row r="6057" spans="6:23" x14ac:dyDescent="0.2">
      <c r="F6057" s="610"/>
      <c r="H6057" s="612"/>
      <c r="I6057" s="598"/>
      <c r="J6057" s="598"/>
      <c r="M6057" s="598"/>
      <c r="N6057" s="598"/>
      <c r="V6057" s="598"/>
      <c r="W6057" s="598"/>
    </row>
    <row r="6058" spans="6:23" x14ac:dyDescent="0.2">
      <c r="F6058" s="610"/>
      <c r="H6058" s="612"/>
      <c r="I6058" s="598"/>
      <c r="J6058" s="598"/>
      <c r="M6058" s="598"/>
      <c r="N6058" s="598"/>
      <c r="V6058" s="598"/>
      <c r="W6058" s="598"/>
    </row>
    <row r="6059" spans="6:23" x14ac:dyDescent="0.2">
      <c r="F6059" s="610"/>
      <c r="H6059" s="612"/>
      <c r="I6059" s="598"/>
      <c r="J6059" s="598"/>
      <c r="M6059" s="598"/>
      <c r="N6059" s="598"/>
      <c r="V6059" s="598"/>
      <c r="W6059" s="598"/>
    </row>
    <row r="6060" spans="6:23" x14ac:dyDescent="0.2">
      <c r="F6060" s="610"/>
      <c r="H6060" s="612"/>
      <c r="I6060" s="598"/>
      <c r="J6060" s="598"/>
      <c r="M6060" s="598"/>
      <c r="N6060" s="598"/>
      <c r="V6060" s="598"/>
      <c r="W6060" s="598"/>
    </row>
    <row r="6061" spans="6:23" x14ac:dyDescent="0.2">
      <c r="F6061" s="610"/>
      <c r="H6061" s="612"/>
      <c r="I6061" s="598"/>
      <c r="J6061" s="598"/>
      <c r="M6061" s="598"/>
      <c r="N6061" s="598"/>
      <c r="V6061" s="598"/>
      <c r="W6061" s="598"/>
    </row>
    <row r="6062" spans="6:23" x14ac:dyDescent="0.2">
      <c r="F6062" s="610"/>
      <c r="H6062" s="612"/>
      <c r="I6062" s="598"/>
      <c r="J6062" s="598"/>
      <c r="M6062" s="598"/>
      <c r="N6062" s="598"/>
      <c r="V6062" s="598"/>
      <c r="W6062" s="598"/>
    </row>
    <row r="6063" spans="6:23" x14ac:dyDescent="0.2">
      <c r="F6063" s="610"/>
      <c r="H6063" s="612"/>
      <c r="I6063" s="598"/>
      <c r="J6063" s="598"/>
      <c r="M6063" s="598"/>
      <c r="N6063" s="598"/>
      <c r="V6063" s="598"/>
      <c r="W6063" s="598"/>
    </row>
    <row r="6064" spans="6:23" x14ac:dyDescent="0.2">
      <c r="F6064" s="610"/>
      <c r="H6064" s="612"/>
      <c r="I6064" s="598"/>
      <c r="J6064" s="598"/>
      <c r="M6064" s="598"/>
      <c r="N6064" s="598"/>
      <c r="V6064" s="598"/>
      <c r="W6064" s="598"/>
    </row>
    <row r="6065" spans="6:23" x14ac:dyDescent="0.2">
      <c r="F6065" s="610"/>
      <c r="H6065" s="612"/>
      <c r="I6065" s="598"/>
      <c r="J6065" s="598"/>
      <c r="M6065" s="598"/>
      <c r="N6065" s="598"/>
      <c r="V6065" s="598"/>
      <c r="W6065" s="598"/>
    </row>
    <row r="6066" spans="6:23" x14ac:dyDescent="0.2">
      <c r="F6066" s="610"/>
      <c r="H6066" s="612"/>
      <c r="I6066" s="598"/>
      <c r="J6066" s="598"/>
      <c r="M6066" s="598"/>
      <c r="N6066" s="598"/>
      <c r="V6066" s="598"/>
      <c r="W6066" s="598"/>
    </row>
    <row r="6067" spans="6:23" x14ac:dyDescent="0.2">
      <c r="F6067" s="610"/>
      <c r="H6067" s="612"/>
      <c r="I6067" s="598"/>
      <c r="J6067" s="598"/>
      <c r="M6067" s="598"/>
      <c r="N6067" s="598"/>
      <c r="V6067" s="598"/>
      <c r="W6067" s="598"/>
    </row>
    <row r="6068" spans="6:23" x14ac:dyDescent="0.2">
      <c r="F6068" s="610"/>
      <c r="H6068" s="612"/>
      <c r="I6068" s="598"/>
      <c r="J6068" s="598"/>
      <c r="M6068" s="598"/>
      <c r="N6068" s="598"/>
      <c r="V6068" s="598"/>
      <c r="W6068" s="598"/>
    </row>
    <row r="6069" spans="6:23" x14ac:dyDescent="0.2">
      <c r="F6069" s="610"/>
      <c r="H6069" s="612"/>
      <c r="I6069" s="598"/>
      <c r="J6069" s="598"/>
      <c r="M6069" s="598"/>
      <c r="N6069" s="598"/>
      <c r="V6069" s="598"/>
      <c r="W6069" s="598"/>
    </row>
    <row r="6070" spans="6:23" x14ac:dyDescent="0.2">
      <c r="F6070" s="610"/>
      <c r="H6070" s="612"/>
      <c r="I6070" s="598"/>
      <c r="J6070" s="598"/>
      <c r="M6070" s="598"/>
      <c r="N6070" s="598"/>
      <c r="V6070" s="598"/>
      <c r="W6070" s="598"/>
    </row>
    <row r="6071" spans="6:23" x14ac:dyDescent="0.2">
      <c r="F6071" s="610"/>
      <c r="H6071" s="612"/>
      <c r="I6071" s="598"/>
      <c r="J6071" s="598"/>
      <c r="M6071" s="598"/>
      <c r="N6071" s="598"/>
      <c r="V6071" s="598"/>
      <c r="W6071" s="598"/>
    </row>
    <row r="6072" spans="6:23" x14ac:dyDescent="0.2">
      <c r="F6072" s="610"/>
      <c r="H6072" s="612"/>
      <c r="I6072" s="598"/>
      <c r="J6072" s="598"/>
      <c r="M6072" s="598"/>
      <c r="N6072" s="598"/>
      <c r="V6072" s="598"/>
      <c r="W6072" s="598"/>
    </row>
    <row r="6073" spans="6:23" x14ac:dyDescent="0.2">
      <c r="F6073" s="610"/>
      <c r="H6073" s="612"/>
      <c r="I6073" s="598"/>
      <c r="J6073" s="598"/>
      <c r="M6073" s="598"/>
      <c r="N6073" s="598"/>
      <c r="V6073" s="598"/>
      <c r="W6073" s="598"/>
    </row>
    <row r="6074" spans="6:23" x14ac:dyDescent="0.2">
      <c r="F6074" s="610"/>
      <c r="H6074" s="612"/>
      <c r="I6074" s="598"/>
      <c r="J6074" s="598"/>
      <c r="M6074" s="598"/>
      <c r="N6074" s="598"/>
      <c r="V6074" s="598"/>
      <c r="W6074" s="598"/>
    </row>
    <row r="6075" spans="6:23" x14ac:dyDescent="0.2">
      <c r="F6075" s="610"/>
      <c r="H6075" s="612"/>
      <c r="I6075" s="598"/>
      <c r="J6075" s="598"/>
      <c r="M6075" s="598"/>
      <c r="N6075" s="598"/>
      <c r="V6075" s="598"/>
      <c r="W6075" s="598"/>
    </row>
    <row r="6076" spans="6:23" x14ac:dyDescent="0.2">
      <c r="F6076" s="610"/>
      <c r="H6076" s="612"/>
      <c r="I6076" s="598"/>
      <c r="J6076" s="598"/>
      <c r="M6076" s="598"/>
      <c r="N6076" s="598"/>
      <c r="V6076" s="598"/>
      <c r="W6076" s="598"/>
    </row>
    <row r="6077" spans="6:23" x14ac:dyDescent="0.2">
      <c r="F6077" s="610"/>
      <c r="H6077" s="612"/>
      <c r="I6077" s="598"/>
      <c r="J6077" s="598"/>
      <c r="M6077" s="598"/>
      <c r="N6077" s="598"/>
      <c r="V6077" s="598"/>
      <c r="W6077" s="598"/>
    </row>
    <row r="6078" spans="6:23" x14ac:dyDescent="0.2">
      <c r="F6078" s="610"/>
      <c r="H6078" s="612"/>
      <c r="I6078" s="598"/>
      <c r="J6078" s="598"/>
      <c r="M6078" s="598"/>
      <c r="N6078" s="598"/>
      <c r="V6078" s="598"/>
      <c r="W6078" s="598"/>
    </row>
    <row r="6079" spans="6:23" x14ac:dyDescent="0.2">
      <c r="F6079" s="610"/>
      <c r="H6079" s="612"/>
      <c r="I6079" s="598"/>
      <c r="J6079" s="598"/>
      <c r="M6079" s="598"/>
      <c r="N6079" s="598"/>
      <c r="V6079" s="598"/>
      <c r="W6079" s="598"/>
    </row>
    <row r="6080" spans="6:23" x14ac:dyDescent="0.2">
      <c r="F6080" s="610"/>
      <c r="H6080" s="612"/>
      <c r="I6080" s="598"/>
      <c r="J6080" s="598"/>
      <c r="M6080" s="598"/>
      <c r="N6080" s="598"/>
      <c r="V6080" s="598"/>
      <c r="W6080" s="598"/>
    </row>
    <row r="6081" spans="6:23" x14ac:dyDescent="0.2">
      <c r="F6081" s="610"/>
      <c r="H6081" s="612"/>
      <c r="I6081" s="598"/>
      <c r="J6081" s="598"/>
      <c r="M6081" s="598"/>
      <c r="N6081" s="598"/>
      <c r="V6081" s="598"/>
      <c r="W6081" s="598"/>
    </row>
    <row r="6082" spans="6:23" x14ac:dyDescent="0.2">
      <c r="F6082" s="610"/>
      <c r="H6082" s="612"/>
      <c r="I6082" s="598"/>
      <c r="J6082" s="598"/>
      <c r="M6082" s="598"/>
      <c r="N6082" s="598"/>
      <c r="V6082" s="598"/>
      <c r="W6082" s="598"/>
    </row>
    <row r="6083" spans="6:23" x14ac:dyDescent="0.2">
      <c r="F6083" s="610"/>
      <c r="H6083" s="612"/>
      <c r="I6083" s="598"/>
      <c r="J6083" s="598"/>
      <c r="M6083" s="598"/>
      <c r="N6083" s="598"/>
      <c r="V6083" s="598"/>
      <c r="W6083" s="598"/>
    </row>
    <row r="6084" spans="6:23" x14ac:dyDescent="0.2">
      <c r="F6084" s="610"/>
      <c r="H6084" s="612"/>
      <c r="I6084" s="598"/>
      <c r="J6084" s="598"/>
      <c r="M6084" s="598"/>
      <c r="N6084" s="598"/>
      <c r="V6084" s="598"/>
      <c r="W6084" s="598"/>
    </row>
    <row r="6085" spans="6:23" x14ac:dyDescent="0.2">
      <c r="F6085" s="610"/>
      <c r="H6085" s="612"/>
      <c r="I6085" s="598"/>
      <c r="J6085" s="598"/>
      <c r="M6085" s="598"/>
      <c r="N6085" s="598"/>
      <c r="V6085" s="598"/>
      <c r="W6085" s="598"/>
    </row>
    <row r="6086" spans="6:23" x14ac:dyDescent="0.2">
      <c r="F6086" s="610"/>
      <c r="H6086" s="612"/>
      <c r="I6086" s="598"/>
      <c r="J6086" s="598"/>
      <c r="M6086" s="598"/>
      <c r="N6086" s="598"/>
      <c r="V6086" s="598"/>
      <c r="W6086" s="598"/>
    </row>
    <row r="6087" spans="6:23" x14ac:dyDescent="0.2">
      <c r="F6087" s="610"/>
      <c r="H6087" s="612"/>
      <c r="I6087" s="598"/>
      <c r="J6087" s="598"/>
      <c r="M6087" s="598"/>
      <c r="N6087" s="598"/>
      <c r="V6087" s="598"/>
      <c r="W6087" s="598"/>
    </row>
    <row r="6088" spans="6:23" x14ac:dyDescent="0.2">
      <c r="F6088" s="610"/>
      <c r="H6088" s="612"/>
      <c r="I6088" s="598"/>
      <c r="J6088" s="598"/>
      <c r="M6088" s="598"/>
      <c r="N6088" s="598"/>
      <c r="V6088" s="598"/>
      <c r="W6088" s="598"/>
    </row>
    <row r="6089" spans="6:23" x14ac:dyDescent="0.2">
      <c r="F6089" s="610"/>
      <c r="H6089" s="612"/>
      <c r="I6089" s="598"/>
      <c r="J6089" s="598"/>
      <c r="M6089" s="598"/>
      <c r="N6089" s="598"/>
      <c r="V6089" s="598"/>
      <c r="W6089" s="598"/>
    </row>
    <row r="6090" spans="6:23" x14ac:dyDescent="0.2">
      <c r="F6090" s="610"/>
      <c r="H6090" s="612"/>
      <c r="I6090" s="598"/>
      <c r="J6090" s="598"/>
      <c r="M6090" s="598"/>
      <c r="N6090" s="598"/>
      <c r="V6090" s="598"/>
      <c r="W6090" s="598"/>
    </row>
    <row r="6091" spans="6:23" x14ac:dyDescent="0.2">
      <c r="F6091" s="610"/>
      <c r="H6091" s="612"/>
      <c r="I6091" s="598"/>
      <c r="J6091" s="598"/>
      <c r="M6091" s="598"/>
      <c r="N6091" s="598"/>
      <c r="V6091" s="598"/>
      <c r="W6091" s="598"/>
    </row>
    <row r="6092" spans="6:23" x14ac:dyDescent="0.2">
      <c r="F6092" s="610"/>
      <c r="H6092" s="612"/>
      <c r="I6092" s="598"/>
      <c r="J6092" s="598"/>
      <c r="M6092" s="598"/>
      <c r="N6092" s="598"/>
      <c r="V6092" s="598"/>
      <c r="W6092" s="598"/>
    </row>
    <row r="6093" spans="6:23" x14ac:dyDescent="0.2">
      <c r="F6093" s="610"/>
      <c r="H6093" s="612"/>
      <c r="I6093" s="598"/>
      <c r="J6093" s="598"/>
      <c r="M6093" s="598"/>
      <c r="N6093" s="598"/>
      <c r="V6093" s="598"/>
      <c r="W6093" s="598"/>
    </row>
    <row r="6094" spans="6:23" x14ac:dyDescent="0.2">
      <c r="F6094" s="610"/>
      <c r="H6094" s="612"/>
      <c r="I6094" s="598"/>
      <c r="J6094" s="598"/>
      <c r="M6094" s="598"/>
      <c r="N6094" s="598"/>
      <c r="V6094" s="598"/>
      <c r="W6094" s="598"/>
    </row>
    <row r="6095" spans="6:23" x14ac:dyDescent="0.2">
      <c r="F6095" s="610"/>
      <c r="H6095" s="612"/>
      <c r="I6095" s="598"/>
      <c r="J6095" s="598"/>
      <c r="M6095" s="598"/>
      <c r="N6095" s="598"/>
      <c r="V6095" s="598"/>
      <c r="W6095" s="598"/>
    </row>
    <row r="6096" spans="6:23" x14ac:dyDescent="0.2">
      <c r="F6096" s="610"/>
      <c r="H6096" s="612"/>
      <c r="I6096" s="598"/>
      <c r="J6096" s="598"/>
      <c r="M6096" s="598"/>
      <c r="N6096" s="598"/>
      <c r="V6096" s="598"/>
      <c r="W6096" s="598"/>
    </row>
    <row r="6097" spans="6:23" x14ac:dyDescent="0.2">
      <c r="F6097" s="610"/>
      <c r="H6097" s="612"/>
      <c r="I6097" s="598"/>
      <c r="J6097" s="598"/>
      <c r="M6097" s="598"/>
      <c r="N6097" s="598"/>
      <c r="V6097" s="598"/>
      <c r="W6097" s="598"/>
    </row>
    <row r="6098" spans="6:23" x14ac:dyDescent="0.2">
      <c r="F6098" s="610"/>
      <c r="H6098" s="612"/>
      <c r="I6098" s="598"/>
      <c r="J6098" s="598"/>
      <c r="M6098" s="598"/>
      <c r="N6098" s="598"/>
      <c r="V6098" s="598"/>
      <c r="W6098" s="598"/>
    </row>
    <row r="6099" spans="6:23" x14ac:dyDescent="0.2">
      <c r="F6099" s="610"/>
      <c r="H6099" s="612"/>
      <c r="I6099" s="598"/>
      <c r="J6099" s="598"/>
      <c r="M6099" s="598"/>
      <c r="N6099" s="598"/>
      <c r="V6099" s="598"/>
      <c r="W6099" s="598"/>
    </row>
    <row r="6100" spans="6:23" x14ac:dyDescent="0.2">
      <c r="F6100" s="610"/>
      <c r="H6100" s="612"/>
      <c r="I6100" s="598"/>
      <c r="J6100" s="598"/>
      <c r="M6100" s="598"/>
      <c r="N6100" s="598"/>
      <c r="V6100" s="598"/>
      <c r="W6100" s="598"/>
    </row>
    <row r="6101" spans="6:23" x14ac:dyDescent="0.2">
      <c r="F6101" s="610"/>
      <c r="H6101" s="612"/>
      <c r="I6101" s="598"/>
      <c r="J6101" s="598"/>
      <c r="M6101" s="598"/>
      <c r="N6101" s="598"/>
      <c r="V6101" s="598"/>
      <c r="W6101" s="598"/>
    </row>
    <row r="6102" spans="6:23" x14ac:dyDescent="0.2">
      <c r="F6102" s="610"/>
      <c r="H6102" s="612"/>
      <c r="I6102" s="598"/>
      <c r="J6102" s="598"/>
      <c r="M6102" s="598"/>
      <c r="N6102" s="598"/>
      <c r="V6102" s="598"/>
      <c r="W6102" s="598"/>
    </row>
    <row r="6103" spans="6:23" x14ac:dyDescent="0.2">
      <c r="F6103" s="610"/>
      <c r="H6103" s="612"/>
      <c r="I6103" s="598"/>
      <c r="J6103" s="598"/>
      <c r="M6103" s="598"/>
      <c r="N6103" s="598"/>
      <c r="V6103" s="598"/>
      <c r="W6103" s="598"/>
    </row>
    <row r="6104" spans="6:23" x14ac:dyDescent="0.2">
      <c r="F6104" s="610"/>
      <c r="H6104" s="612"/>
      <c r="I6104" s="598"/>
      <c r="J6104" s="598"/>
      <c r="M6104" s="598"/>
      <c r="N6104" s="598"/>
      <c r="V6104" s="598"/>
      <c r="W6104" s="598"/>
    </row>
    <row r="6105" spans="6:23" x14ac:dyDescent="0.2">
      <c r="F6105" s="610"/>
      <c r="H6105" s="612"/>
      <c r="I6105" s="598"/>
      <c r="J6105" s="598"/>
      <c r="M6105" s="598"/>
      <c r="N6105" s="598"/>
      <c r="V6105" s="598"/>
      <c r="W6105" s="598"/>
    </row>
    <row r="6106" spans="6:23" x14ac:dyDescent="0.2">
      <c r="F6106" s="610"/>
      <c r="H6106" s="612"/>
      <c r="I6106" s="598"/>
      <c r="J6106" s="598"/>
      <c r="M6106" s="598"/>
      <c r="N6106" s="598"/>
      <c r="V6106" s="598"/>
      <c r="W6106" s="598"/>
    </row>
    <row r="6107" spans="6:23" x14ac:dyDescent="0.2">
      <c r="F6107" s="610"/>
      <c r="H6107" s="612"/>
      <c r="I6107" s="598"/>
      <c r="J6107" s="598"/>
      <c r="M6107" s="598"/>
      <c r="N6107" s="598"/>
      <c r="V6107" s="598"/>
      <c r="W6107" s="598"/>
    </row>
    <row r="6108" spans="6:23" x14ac:dyDescent="0.2">
      <c r="F6108" s="610"/>
      <c r="H6108" s="612"/>
      <c r="I6108" s="598"/>
      <c r="J6108" s="598"/>
      <c r="M6108" s="598"/>
      <c r="N6108" s="598"/>
      <c r="V6108" s="598"/>
      <c r="W6108" s="598"/>
    </row>
    <row r="6109" spans="6:23" x14ac:dyDescent="0.2">
      <c r="F6109" s="610"/>
      <c r="H6109" s="612"/>
      <c r="I6109" s="598"/>
      <c r="J6109" s="598"/>
      <c r="M6109" s="598"/>
      <c r="N6109" s="598"/>
      <c r="V6109" s="598"/>
      <c r="W6109" s="598"/>
    </row>
    <row r="6110" spans="6:23" x14ac:dyDescent="0.2">
      <c r="F6110" s="610"/>
      <c r="H6110" s="612"/>
      <c r="I6110" s="598"/>
      <c r="J6110" s="598"/>
      <c r="M6110" s="598"/>
      <c r="N6110" s="598"/>
      <c r="V6110" s="598"/>
      <c r="W6110" s="598"/>
    </row>
    <row r="6111" spans="6:23" x14ac:dyDescent="0.2">
      <c r="F6111" s="610"/>
      <c r="H6111" s="612"/>
      <c r="I6111" s="598"/>
      <c r="J6111" s="598"/>
      <c r="M6111" s="598"/>
      <c r="N6111" s="598"/>
      <c r="V6111" s="598"/>
      <c r="W6111" s="598"/>
    </row>
    <row r="6112" spans="6:23" x14ac:dyDescent="0.2">
      <c r="F6112" s="610"/>
      <c r="H6112" s="612"/>
      <c r="I6112" s="598"/>
      <c r="J6112" s="598"/>
      <c r="M6112" s="598"/>
      <c r="N6112" s="598"/>
      <c r="V6112" s="598"/>
      <c r="W6112" s="598"/>
    </row>
    <row r="6113" spans="6:23" x14ac:dyDescent="0.2">
      <c r="F6113" s="610"/>
      <c r="H6113" s="612"/>
      <c r="I6113" s="598"/>
      <c r="J6113" s="598"/>
      <c r="M6113" s="598"/>
      <c r="N6113" s="598"/>
      <c r="V6113" s="598"/>
      <c r="W6113" s="598"/>
    </row>
    <row r="6114" spans="6:23" x14ac:dyDescent="0.2">
      <c r="F6114" s="610"/>
      <c r="H6114" s="612"/>
      <c r="I6114" s="598"/>
      <c r="J6114" s="598"/>
      <c r="M6114" s="598"/>
      <c r="N6114" s="598"/>
      <c r="V6114" s="598"/>
      <c r="W6114" s="598"/>
    </row>
    <row r="6115" spans="6:23" x14ac:dyDescent="0.2">
      <c r="F6115" s="610"/>
      <c r="H6115" s="612"/>
      <c r="I6115" s="598"/>
      <c r="J6115" s="598"/>
      <c r="M6115" s="598"/>
      <c r="N6115" s="598"/>
      <c r="V6115" s="598"/>
      <c r="W6115" s="598"/>
    </row>
    <row r="6116" spans="6:23" x14ac:dyDescent="0.2">
      <c r="F6116" s="610"/>
      <c r="H6116" s="612"/>
      <c r="I6116" s="598"/>
      <c r="J6116" s="598"/>
      <c r="M6116" s="598"/>
      <c r="N6116" s="598"/>
      <c r="V6116" s="598"/>
      <c r="W6116" s="598"/>
    </row>
    <row r="6117" spans="6:23" x14ac:dyDescent="0.2">
      <c r="F6117" s="610"/>
      <c r="H6117" s="612"/>
      <c r="I6117" s="598"/>
      <c r="J6117" s="598"/>
      <c r="M6117" s="598"/>
      <c r="N6117" s="598"/>
      <c r="V6117" s="598"/>
      <c r="W6117" s="598"/>
    </row>
    <row r="6118" spans="6:23" x14ac:dyDescent="0.2">
      <c r="F6118" s="610"/>
      <c r="H6118" s="612"/>
      <c r="I6118" s="598"/>
      <c r="J6118" s="598"/>
      <c r="M6118" s="598"/>
      <c r="N6118" s="598"/>
      <c r="V6118" s="598"/>
      <c r="W6118" s="598"/>
    </row>
    <row r="6119" spans="6:23" x14ac:dyDescent="0.2">
      <c r="F6119" s="610"/>
      <c r="H6119" s="612"/>
      <c r="I6119" s="598"/>
      <c r="J6119" s="598"/>
      <c r="M6119" s="598"/>
      <c r="N6119" s="598"/>
      <c r="V6119" s="598"/>
      <c r="W6119" s="598"/>
    </row>
    <row r="6120" spans="6:23" x14ac:dyDescent="0.2">
      <c r="F6120" s="610"/>
      <c r="H6120" s="612"/>
      <c r="I6120" s="598"/>
      <c r="J6120" s="598"/>
      <c r="M6120" s="598"/>
      <c r="N6120" s="598"/>
      <c r="V6120" s="598"/>
      <c r="W6120" s="598"/>
    </row>
    <row r="6121" spans="6:23" x14ac:dyDescent="0.2">
      <c r="F6121" s="610"/>
      <c r="H6121" s="612"/>
      <c r="I6121" s="598"/>
      <c r="J6121" s="598"/>
      <c r="M6121" s="598"/>
      <c r="N6121" s="598"/>
      <c r="V6121" s="598"/>
      <c r="W6121" s="598"/>
    </row>
    <row r="6122" spans="6:23" x14ac:dyDescent="0.2">
      <c r="F6122" s="610"/>
      <c r="H6122" s="612"/>
      <c r="I6122" s="598"/>
      <c r="J6122" s="598"/>
      <c r="M6122" s="598"/>
      <c r="N6122" s="598"/>
      <c r="V6122" s="598"/>
      <c r="W6122" s="598"/>
    </row>
    <row r="6123" spans="6:23" x14ac:dyDescent="0.2">
      <c r="F6123" s="610"/>
      <c r="H6123" s="612"/>
      <c r="I6123" s="598"/>
      <c r="J6123" s="598"/>
      <c r="M6123" s="598"/>
      <c r="N6123" s="598"/>
      <c r="V6123" s="598"/>
      <c r="W6123" s="598"/>
    </row>
    <row r="6124" spans="6:23" x14ac:dyDescent="0.2">
      <c r="F6124" s="610"/>
      <c r="H6124" s="612"/>
      <c r="I6124" s="598"/>
      <c r="J6124" s="598"/>
      <c r="M6124" s="598"/>
      <c r="N6124" s="598"/>
      <c r="V6124" s="598"/>
      <c r="W6124" s="598"/>
    </row>
    <row r="6125" spans="6:23" x14ac:dyDescent="0.2">
      <c r="F6125" s="610"/>
      <c r="H6125" s="612"/>
      <c r="I6125" s="598"/>
      <c r="J6125" s="598"/>
      <c r="M6125" s="598"/>
      <c r="N6125" s="598"/>
      <c r="V6125" s="598"/>
      <c r="W6125" s="598"/>
    </row>
    <row r="6126" spans="6:23" x14ac:dyDescent="0.2">
      <c r="F6126" s="610"/>
      <c r="H6126" s="612"/>
      <c r="I6126" s="598"/>
      <c r="J6126" s="598"/>
      <c r="M6126" s="598"/>
      <c r="N6126" s="598"/>
      <c r="V6126" s="598"/>
      <c r="W6126" s="598"/>
    </row>
    <row r="6127" spans="6:23" x14ac:dyDescent="0.2">
      <c r="F6127" s="610"/>
      <c r="H6127" s="612"/>
      <c r="I6127" s="598"/>
      <c r="J6127" s="598"/>
      <c r="M6127" s="598"/>
      <c r="N6127" s="598"/>
      <c r="V6127" s="598"/>
      <c r="W6127" s="598"/>
    </row>
    <row r="6128" spans="6:23" x14ac:dyDescent="0.2">
      <c r="F6128" s="610"/>
      <c r="H6128" s="612"/>
      <c r="I6128" s="598"/>
      <c r="J6128" s="598"/>
      <c r="M6128" s="598"/>
      <c r="N6128" s="598"/>
      <c r="V6128" s="598"/>
      <c r="W6128" s="598"/>
    </row>
    <row r="6129" spans="6:23" x14ac:dyDescent="0.2">
      <c r="F6129" s="610"/>
      <c r="H6129" s="612"/>
      <c r="I6129" s="598"/>
      <c r="J6129" s="598"/>
      <c r="M6129" s="598"/>
      <c r="N6129" s="598"/>
      <c r="V6129" s="598"/>
      <c r="W6129" s="598"/>
    </row>
    <row r="6130" spans="6:23" x14ac:dyDescent="0.2">
      <c r="F6130" s="610"/>
      <c r="H6130" s="612"/>
      <c r="I6130" s="598"/>
      <c r="J6130" s="598"/>
      <c r="M6130" s="598"/>
      <c r="N6130" s="598"/>
      <c r="V6130" s="598"/>
      <c r="W6130" s="598"/>
    </row>
    <row r="6131" spans="6:23" x14ac:dyDescent="0.2">
      <c r="F6131" s="610"/>
      <c r="H6131" s="612"/>
      <c r="I6131" s="598"/>
      <c r="J6131" s="598"/>
      <c r="M6131" s="598"/>
      <c r="N6131" s="598"/>
      <c r="V6131" s="598"/>
      <c r="W6131" s="598"/>
    </row>
    <row r="6132" spans="6:23" x14ac:dyDescent="0.2">
      <c r="F6132" s="610"/>
      <c r="H6132" s="612"/>
      <c r="I6132" s="598"/>
      <c r="J6132" s="598"/>
      <c r="M6132" s="598"/>
      <c r="N6132" s="598"/>
      <c r="V6132" s="598"/>
      <c r="W6132" s="598"/>
    </row>
    <row r="6133" spans="6:23" x14ac:dyDescent="0.2">
      <c r="F6133" s="610"/>
      <c r="H6133" s="612"/>
      <c r="I6133" s="598"/>
      <c r="J6133" s="598"/>
      <c r="M6133" s="598"/>
      <c r="N6133" s="598"/>
      <c r="V6133" s="598"/>
      <c r="W6133" s="598"/>
    </row>
    <row r="6134" spans="6:23" x14ac:dyDescent="0.2">
      <c r="F6134" s="610"/>
      <c r="H6134" s="612"/>
      <c r="I6134" s="598"/>
      <c r="J6134" s="598"/>
      <c r="M6134" s="598"/>
      <c r="N6134" s="598"/>
      <c r="V6134" s="598"/>
      <c r="W6134" s="598"/>
    </row>
    <row r="6135" spans="6:23" x14ac:dyDescent="0.2">
      <c r="F6135" s="610"/>
      <c r="H6135" s="612"/>
      <c r="I6135" s="598"/>
      <c r="J6135" s="598"/>
      <c r="M6135" s="598"/>
      <c r="N6135" s="598"/>
      <c r="V6135" s="598"/>
      <c r="W6135" s="598"/>
    </row>
    <row r="6136" spans="6:23" x14ac:dyDescent="0.2">
      <c r="F6136" s="610"/>
      <c r="H6136" s="612"/>
      <c r="I6136" s="598"/>
      <c r="J6136" s="598"/>
      <c r="M6136" s="598"/>
      <c r="N6136" s="598"/>
      <c r="V6136" s="598"/>
      <c r="W6136" s="598"/>
    </row>
    <row r="6137" spans="6:23" x14ac:dyDescent="0.2">
      <c r="F6137" s="610"/>
      <c r="H6137" s="612"/>
      <c r="I6137" s="598"/>
      <c r="J6137" s="598"/>
      <c r="M6137" s="598"/>
      <c r="N6137" s="598"/>
      <c r="V6137" s="598"/>
      <c r="W6137" s="598"/>
    </row>
    <row r="6138" spans="6:23" x14ac:dyDescent="0.2">
      <c r="F6138" s="610"/>
      <c r="H6138" s="612"/>
      <c r="I6138" s="598"/>
      <c r="J6138" s="598"/>
      <c r="M6138" s="598"/>
      <c r="N6138" s="598"/>
      <c r="V6138" s="598"/>
      <c r="W6138" s="598"/>
    </row>
    <row r="6139" spans="6:23" x14ac:dyDescent="0.2">
      <c r="F6139" s="610"/>
      <c r="H6139" s="612"/>
      <c r="I6139" s="598"/>
      <c r="J6139" s="598"/>
      <c r="M6139" s="598"/>
      <c r="N6139" s="598"/>
      <c r="V6139" s="598"/>
      <c r="W6139" s="598"/>
    </row>
    <row r="6140" spans="6:23" x14ac:dyDescent="0.2">
      <c r="F6140" s="610"/>
      <c r="H6140" s="612"/>
      <c r="I6140" s="598"/>
      <c r="J6140" s="598"/>
      <c r="M6140" s="598"/>
      <c r="N6140" s="598"/>
      <c r="V6140" s="598"/>
      <c r="W6140" s="598"/>
    </row>
    <row r="6141" spans="6:23" x14ac:dyDescent="0.2">
      <c r="F6141" s="610"/>
      <c r="H6141" s="612"/>
      <c r="I6141" s="598"/>
      <c r="J6141" s="598"/>
      <c r="M6141" s="598"/>
      <c r="N6141" s="598"/>
      <c r="V6141" s="598"/>
      <c r="W6141" s="598"/>
    </row>
    <row r="6142" spans="6:23" x14ac:dyDescent="0.2">
      <c r="F6142" s="610"/>
      <c r="H6142" s="612"/>
      <c r="I6142" s="598"/>
      <c r="J6142" s="598"/>
      <c r="M6142" s="598"/>
      <c r="N6142" s="598"/>
      <c r="V6142" s="598"/>
      <c r="W6142" s="598"/>
    </row>
    <row r="6143" spans="6:23" x14ac:dyDescent="0.2">
      <c r="F6143" s="610"/>
      <c r="H6143" s="612"/>
      <c r="I6143" s="598"/>
      <c r="J6143" s="598"/>
      <c r="M6143" s="598"/>
      <c r="N6143" s="598"/>
      <c r="V6143" s="598"/>
      <c r="W6143" s="598"/>
    </row>
    <row r="6144" spans="6:23" x14ac:dyDescent="0.2">
      <c r="F6144" s="610"/>
      <c r="H6144" s="612"/>
      <c r="I6144" s="598"/>
      <c r="J6144" s="598"/>
      <c r="M6144" s="598"/>
      <c r="N6144" s="598"/>
      <c r="V6144" s="598"/>
      <c r="W6144" s="598"/>
    </row>
    <row r="6145" spans="6:23" x14ac:dyDescent="0.2">
      <c r="F6145" s="610"/>
      <c r="H6145" s="612"/>
      <c r="I6145" s="598"/>
      <c r="J6145" s="598"/>
      <c r="M6145" s="598"/>
      <c r="N6145" s="598"/>
      <c r="V6145" s="598"/>
      <c r="W6145" s="598"/>
    </row>
    <row r="6146" spans="6:23" x14ac:dyDescent="0.2">
      <c r="F6146" s="610"/>
      <c r="H6146" s="612"/>
      <c r="I6146" s="598"/>
      <c r="J6146" s="598"/>
      <c r="M6146" s="598"/>
      <c r="N6146" s="598"/>
      <c r="V6146" s="598"/>
      <c r="W6146" s="598"/>
    </row>
    <row r="6147" spans="6:23" x14ac:dyDescent="0.2">
      <c r="F6147" s="610"/>
      <c r="H6147" s="612"/>
      <c r="I6147" s="598"/>
      <c r="J6147" s="598"/>
      <c r="M6147" s="598"/>
      <c r="N6147" s="598"/>
      <c r="V6147" s="598"/>
      <c r="W6147" s="598"/>
    </row>
    <row r="6148" spans="6:23" x14ac:dyDescent="0.2">
      <c r="F6148" s="610"/>
      <c r="H6148" s="612"/>
      <c r="I6148" s="598"/>
      <c r="J6148" s="598"/>
      <c r="M6148" s="598"/>
      <c r="N6148" s="598"/>
      <c r="V6148" s="598"/>
      <c r="W6148" s="598"/>
    </row>
    <row r="6149" spans="6:23" x14ac:dyDescent="0.2">
      <c r="F6149" s="610"/>
      <c r="H6149" s="612"/>
      <c r="I6149" s="598"/>
      <c r="J6149" s="598"/>
      <c r="M6149" s="598"/>
      <c r="N6149" s="598"/>
      <c r="V6149" s="598"/>
      <c r="W6149" s="598"/>
    </row>
    <row r="6150" spans="6:23" x14ac:dyDescent="0.2">
      <c r="F6150" s="610"/>
      <c r="H6150" s="612"/>
      <c r="I6150" s="598"/>
      <c r="J6150" s="598"/>
      <c r="M6150" s="598"/>
      <c r="N6150" s="598"/>
      <c r="V6150" s="598"/>
      <c r="W6150" s="598"/>
    </row>
    <row r="6151" spans="6:23" x14ac:dyDescent="0.2">
      <c r="F6151" s="610"/>
      <c r="H6151" s="612"/>
      <c r="I6151" s="598"/>
      <c r="J6151" s="598"/>
      <c r="M6151" s="598"/>
      <c r="N6151" s="598"/>
      <c r="V6151" s="598"/>
      <c r="W6151" s="598"/>
    </row>
    <row r="6152" spans="6:23" x14ac:dyDescent="0.2">
      <c r="F6152" s="610"/>
      <c r="H6152" s="612"/>
      <c r="I6152" s="598"/>
      <c r="J6152" s="598"/>
      <c r="M6152" s="598"/>
      <c r="N6152" s="598"/>
      <c r="V6152" s="598"/>
      <c r="W6152" s="598"/>
    </row>
    <row r="6153" spans="6:23" x14ac:dyDescent="0.2">
      <c r="F6153" s="610"/>
      <c r="H6153" s="612"/>
      <c r="I6153" s="598"/>
      <c r="J6153" s="598"/>
      <c r="M6153" s="598"/>
      <c r="N6153" s="598"/>
      <c r="V6153" s="598"/>
      <c r="W6153" s="598"/>
    </row>
    <row r="6154" spans="6:23" x14ac:dyDescent="0.2">
      <c r="F6154" s="610"/>
      <c r="H6154" s="612"/>
      <c r="I6154" s="598"/>
      <c r="J6154" s="598"/>
      <c r="M6154" s="598"/>
      <c r="N6154" s="598"/>
      <c r="V6154" s="598"/>
      <c r="W6154" s="598"/>
    </row>
    <row r="6155" spans="6:23" x14ac:dyDescent="0.2">
      <c r="F6155" s="610"/>
      <c r="H6155" s="612"/>
      <c r="I6155" s="598"/>
      <c r="J6155" s="598"/>
      <c r="M6155" s="598"/>
      <c r="N6155" s="598"/>
      <c r="V6155" s="598"/>
      <c r="W6155" s="598"/>
    </row>
    <row r="6156" spans="6:23" x14ac:dyDescent="0.2">
      <c r="F6156" s="610"/>
      <c r="H6156" s="612"/>
      <c r="I6156" s="598"/>
      <c r="J6156" s="598"/>
      <c r="M6156" s="598"/>
      <c r="N6156" s="598"/>
      <c r="V6156" s="598"/>
      <c r="W6156" s="598"/>
    </row>
    <row r="6157" spans="6:23" x14ac:dyDescent="0.2">
      <c r="F6157" s="610"/>
      <c r="H6157" s="612"/>
      <c r="I6157" s="598"/>
      <c r="J6157" s="598"/>
      <c r="M6157" s="598"/>
      <c r="N6157" s="598"/>
      <c r="V6157" s="598"/>
      <c r="W6157" s="598"/>
    </row>
    <row r="6158" spans="6:23" x14ac:dyDescent="0.2">
      <c r="F6158" s="610"/>
      <c r="H6158" s="612"/>
      <c r="I6158" s="598"/>
      <c r="J6158" s="598"/>
      <c r="M6158" s="598"/>
      <c r="N6158" s="598"/>
      <c r="V6158" s="598"/>
      <c r="W6158" s="598"/>
    </row>
    <row r="6159" spans="6:23" x14ac:dyDescent="0.2">
      <c r="F6159" s="610"/>
      <c r="H6159" s="612"/>
      <c r="I6159" s="598"/>
      <c r="J6159" s="598"/>
      <c r="M6159" s="598"/>
      <c r="N6159" s="598"/>
      <c r="V6159" s="598"/>
      <c r="W6159" s="598"/>
    </row>
    <row r="6160" spans="6:23" x14ac:dyDescent="0.2">
      <c r="F6160" s="610"/>
      <c r="H6160" s="612"/>
      <c r="I6160" s="598"/>
      <c r="J6160" s="598"/>
      <c r="M6160" s="598"/>
      <c r="N6160" s="598"/>
      <c r="V6160" s="598"/>
      <c r="W6160" s="598"/>
    </row>
    <row r="6161" spans="6:23" x14ac:dyDescent="0.2">
      <c r="F6161" s="610"/>
      <c r="H6161" s="612"/>
      <c r="I6161" s="598"/>
      <c r="J6161" s="598"/>
      <c r="M6161" s="598"/>
      <c r="N6161" s="598"/>
      <c r="V6161" s="598"/>
      <c r="W6161" s="598"/>
    </row>
    <row r="6162" spans="6:23" x14ac:dyDescent="0.2">
      <c r="F6162" s="610"/>
      <c r="H6162" s="612"/>
      <c r="I6162" s="598"/>
      <c r="J6162" s="598"/>
      <c r="M6162" s="598"/>
      <c r="N6162" s="598"/>
      <c r="V6162" s="598"/>
      <c r="W6162" s="598"/>
    </row>
    <row r="6163" spans="6:23" x14ac:dyDescent="0.2">
      <c r="F6163" s="610"/>
      <c r="H6163" s="612"/>
      <c r="I6163" s="598"/>
      <c r="J6163" s="598"/>
      <c r="M6163" s="598"/>
      <c r="N6163" s="598"/>
      <c r="V6163" s="598"/>
      <c r="W6163" s="598"/>
    </row>
    <row r="6164" spans="6:23" x14ac:dyDescent="0.2">
      <c r="F6164" s="610"/>
      <c r="H6164" s="612"/>
      <c r="I6164" s="598"/>
      <c r="J6164" s="598"/>
      <c r="M6164" s="598"/>
      <c r="N6164" s="598"/>
      <c r="V6164" s="598"/>
      <c r="W6164" s="598"/>
    </row>
    <row r="6165" spans="6:23" x14ac:dyDescent="0.2">
      <c r="F6165" s="610"/>
      <c r="H6165" s="612"/>
      <c r="I6165" s="598"/>
      <c r="J6165" s="598"/>
      <c r="M6165" s="598"/>
      <c r="N6165" s="598"/>
      <c r="V6165" s="598"/>
      <c r="W6165" s="598"/>
    </row>
    <row r="6166" spans="6:23" x14ac:dyDescent="0.2">
      <c r="F6166" s="610"/>
      <c r="H6166" s="612"/>
      <c r="I6166" s="598"/>
      <c r="J6166" s="598"/>
      <c r="M6166" s="598"/>
      <c r="N6166" s="598"/>
      <c r="V6166" s="598"/>
      <c r="W6166" s="598"/>
    </row>
    <row r="6167" spans="6:23" x14ac:dyDescent="0.2">
      <c r="F6167" s="610"/>
      <c r="H6167" s="612"/>
      <c r="I6167" s="598"/>
      <c r="J6167" s="598"/>
      <c r="M6167" s="598"/>
      <c r="N6167" s="598"/>
      <c r="V6167" s="598"/>
      <c r="W6167" s="598"/>
    </row>
    <row r="6168" spans="6:23" x14ac:dyDescent="0.2">
      <c r="F6168" s="610"/>
      <c r="H6168" s="612"/>
      <c r="I6168" s="598"/>
      <c r="J6168" s="598"/>
      <c r="M6168" s="598"/>
      <c r="N6168" s="598"/>
      <c r="V6168" s="598"/>
      <c r="W6168" s="598"/>
    </row>
    <row r="6169" spans="6:23" x14ac:dyDescent="0.2">
      <c r="F6169" s="610"/>
      <c r="H6169" s="612"/>
      <c r="I6169" s="598"/>
      <c r="J6169" s="598"/>
      <c r="M6169" s="598"/>
      <c r="N6169" s="598"/>
      <c r="V6169" s="598"/>
      <c r="W6169" s="598"/>
    </row>
    <row r="6170" spans="6:23" x14ac:dyDescent="0.2">
      <c r="F6170" s="610"/>
      <c r="H6170" s="612"/>
      <c r="I6170" s="598"/>
      <c r="J6170" s="598"/>
      <c r="M6170" s="598"/>
      <c r="N6170" s="598"/>
      <c r="V6170" s="598"/>
      <c r="W6170" s="598"/>
    </row>
    <row r="6171" spans="6:23" x14ac:dyDescent="0.2">
      <c r="F6171" s="610"/>
      <c r="H6171" s="612"/>
      <c r="I6171" s="598"/>
      <c r="J6171" s="598"/>
      <c r="M6171" s="598"/>
      <c r="N6171" s="598"/>
      <c r="V6171" s="598"/>
      <c r="W6171" s="598"/>
    </row>
    <row r="6172" spans="6:23" x14ac:dyDescent="0.2">
      <c r="F6172" s="610"/>
      <c r="H6172" s="612"/>
      <c r="I6172" s="598"/>
      <c r="J6172" s="598"/>
      <c r="M6172" s="598"/>
      <c r="N6172" s="598"/>
      <c r="V6172" s="598"/>
      <c r="W6172" s="598"/>
    </row>
    <row r="6173" spans="6:23" x14ac:dyDescent="0.2">
      <c r="F6173" s="610"/>
      <c r="H6173" s="612"/>
      <c r="I6173" s="598"/>
      <c r="J6173" s="598"/>
      <c r="M6173" s="598"/>
      <c r="N6173" s="598"/>
      <c r="V6173" s="598"/>
      <c r="W6173" s="598"/>
    </row>
    <row r="6174" spans="6:23" x14ac:dyDescent="0.2">
      <c r="F6174" s="610"/>
      <c r="H6174" s="612"/>
      <c r="I6174" s="598"/>
      <c r="J6174" s="598"/>
      <c r="M6174" s="598"/>
      <c r="N6174" s="598"/>
      <c r="V6174" s="598"/>
      <c r="W6174" s="598"/>
    </row>
    <row r="6175" spans="6:23" x14ac:dyDescent="0.2">
      <c r="F6175" s="610"/>
      <c r="H6175" s="612"/>
      <c r="I6175" s="598"/>
      <c r="J6175" s="598"/>
      <c r="M6175" s="598"/>
      <c r="N6175" s="598"/>
      <c r="V6175" s="598"/>
      <c r="W6175" s="598"/>
    </row>
    <row r="6176" spans="6:23" x14ac:dyDescent="0.2">
      <c r="F6176" s="610"/>
      <c r="H6176" s="612"/>
      <c r="I6176" s="598"/>
      <c r="J6176" s="598"/>
      <c r="M6176" s="598"/>
      <c r="N6176" s="598"/>
      <c r="V6176" s="598"/>
      <c r="W6176" s="598"/>
    </row>
    <row r="6177" spans="6:23" x14ac:dyDescent="0.2">
      <c r="F6177" s="610"/>
      <c r="H6177" s="612"/>
      <c r="I6177" s="598"/>
      <c r="J6177" s="598"/>
      <c r="M6177" s="598"/>
      <c r="N6177" s="598"/>
      <c r="V6177" s="598"/>
      <c r="W6177" s="598"/>
    </row>
    <row r="6178" spans="6:23" x14ac:dyDescent="0.2">
      <c r="F6178" s="610"/>
      <c r="H6178" s="612"/>
      <c r="I6178" s="598"/>
      <c r="J6178" s="598"/>
      <c r="M6178" s="598"/>
      <c r="N6178" s="598"/>
      <c r="V6178" s="598"/>
      <c r="W6178" s="598"/>
    </row>
    <row r="6179" spans="6:23" x14ac:dyDescent="0.2">
      <c r="F6179" s="610"/>
      <c r="H6179" s="612"/>
      <c r="I6179" s="598"/>
      <c r="J6179" s="598"/>
      <c r="M6179" s="598"/>
      <c r="N6179" s="598"/>
      <c r="V6179" s="598"/>
      <c r="W6179" s="598"/>
    </row>
    <row r="6180" spans="6:23" x14ac:dyDescent="0.2">
      <c r="F6180" s="610"/>
      <c r="H6180" s="612"/>
      <c r="I6180" s="598"/>
      <c r="J6180" s="598"/>
      <c r="M6180" s="598"/>
      <c r="N6180" s="598"/>
      <c r="V6180" s="598"/>
      <c r="W6180" s="598"/>
    </row>
    <row r="6181" spans="6:23" x14ac:dyDescent="0.2">
      <c r="F6181" s="610"/>
      <c r="H6181" s="612"/>
      <c r="I6181" s="598"/>
      <c r="J6181" s="598"/>
      <c r="M6181" s="598"/>
      <c r="N6181" s="598"/>
      <c r="V6181" s="598"/>
      <c r="W6181" s="598"/>
    </row>
    <row r="6182" spans="6:23" x14ac:dyDescent="0.2">
      <c r="F6182" s="610"/>
      <c r="H6182" s="612"/>
      <c r="I6182" s="598"/>
      <c r="J6182" s="598"/>
      <c r="M6182" s="598"/>
      <c r="N6182" s="598"/>
      <c r="V6182" s="598"/>
      <c r="W6182" s="598"/>
    </row>
    <row r="6183" spans="6:23" x14ac:dyDescent="0.2">
      <c r="F6183" s="610"/>
      <c r="H6183" s="612"/>
      <c r="I6183" s="598"/>
      <c r="J6183" s="598"/>
      <c r="M6183" s="598"/>
      <c r="N6183" s="598"/>
      <c r="V6183" s="598"/>
      <c r="W6183" s="598"/>
    </row>
    <row r="6184" spans="6:23" x14ac:dyDescent="0.2">
      <c r="F6184" s="610"/>
      <c r="H6184" s="612"/>
      <c r="I6184" s="598"/>
      <c r="J6184" s="598"/>
      <c r="M6184" s="598"/>
      <c r="N6184" s="598"/>
      <c r="V6184" s="598"/>
      <c r="W6184" s="598"/>
    </row>
    <row r="6185" spans="6:23" x14ac:dyDescent="0.2">
      <c r="F6185" s="610"/>
      <c r="H6185" s="612"/>
      <c r="I6185" s="598"/>
      <c r="J6185" s="598"/>
      <c r="M6185" s="598"/>
      <c r="N6185" s="598"/>
      <c r="V6185" s="598"/>
      <c r="W6185" s="598"/>
    </row>
    <row r="6186" spans="6:23" x14ac:dyDescent="0.2">
      <c r="F6186" s="610"/>
      <c r="H6186" s="612"/>
      <c r="I6186" s="598"/>
      <c r="J6186" s="598"/>
      <c r="M6186" s="598"/>
      <c r="N6186" s="598"/>
      <c r="V6186" s="598"/>
      <c r="W6186" s="598"/>
    </row>
    <row r="6187" spans="6:23" x14ac:dyDescent="0.2">
      <c r="F6187" s="610"/>
      <c r="H6187" s="612"/>
      <c r="I6187" s="598"/>
      <c r="J6187" s="598"/>
      <c r="M6187" s="598"/>
      <c r="N6187" s="598"/>
      <c r="V6187" s="598"/>
      <c r="W6187" s="598"/>
    </row>
    <row r="6188" spans="6:23" x14ac:dyDescent="0.2">
      <c r="F6188" s="610"/>
      <c r="H6188" s="612"/>
      <c r="I6188" s="598"/>
      <c r="J6188" s="598"/>
      <c r="M6188" s="598"/>
      <c r="N6188" s="598"/>
      <c r="V6188" s="598"/>
      <c r="W6188" s="598"/>
    </row>
    <row r="6189" spans="6:23" x14ac:dyDescent="0.2">
      <c r="F6189" s="610"/>
      <c r="H6189" s="612"/>
      <c r="I6189" s="598"/>
      <c r="J6189" s="598"/>
      <c r="M6189" s="598"/>
      <c r="N6189" s="598"/>
      <c r="V6189" s="598"/>
      <c r="W6189" s="598"/>
    </row>
    <row r="6190" spans="6:23" x14ac:dyDescent="0.2">
      <c r="F6190" s="610"/>
      <c r="H6190" s="612"/>
      <c r="I6190" s="598"/>
      <c r="J6190" s="598"/>
      <c r="M6190" s="598"/>
      <c r="N6190" s="598"/>
      <c r="V6190" s="598"/>
      <c r="W6190" s="598"/>
    </row>
    <row r="6191" spans="6:23" x14ac:dyDescent="0.2">
      <c r="F6191" s="610"/>
      <c r="H6191" s="612"/>
      <c r="I6191" s="598"/>
      <c r="J6191" s="598"/>
      <c r="M6191" s="598"/>
      <c r="N6191" s="598"/>
      <c r="V6191" s="598"/>
      <c r="W6191" s="598"/>
    </row>
    <row r="6192" spans="6:23" x14ac:dyDescent="0.2">
      <c r="F6192" s="610"/>
      <c r="H6192" s="612"/>
      <c r="I6192" s="598"/>
      <c r="J6192" s="598"/>
      <c r="M6192" s="598"/>
      <c r="N6192" s="598"/>
      <c r="V6192" s="598"/>
      <c r="W6192" s="598"/>
    </row>
    <row r="6193" spans="6:23" x14ac:dyDescent="0.2">
      <c r="F6193" s="610"/>
      <c r="H6193" s="612"/>
      <c r="I6193" s="598"/>
      <c r="J6193" s="598"/>
      <c r="M6193" s="598"/>
      <c r="N6193" s="598"/>
      <c r="V6193" s="598"/>
      <c r="W6193" s="598"/>
    </row>
    <row r="6194" spans="6:23" x14ac:dyDescent="0.2">
      <c r="F6194" s="610"/>
      <c r="H6194" s="612"/>
      <c r="I6194" s="598"/>
      <c r="J6194" s="598"/>
      <c r="M6194" s="598"/>
      <c r="N6194" s="598"/>
      <c r="V6194" s="598"/>
      <c r="W6194" s="598"/>
    </row>
    <row r="6195" spans="6:23" x14ac:dyDescent="0.2">
      <c r="F6195" s="610"/>
      <c r="H6195" s="612"/>
      <c r="I6195" s="598"/>
      <c r="J6195" s="598"/>
      <c r="M6195" s="598"/>
      <c r="N6195" s="598"/>
      <c r="V6195" s="598"/>
      <c r="W6195" s="598"/>
    </row>
    <row r="6196" spans="6:23" x14ac:dyDescent="0.2">
      <c r="F6196" s="610"/>
      <c r="H6196" s="612"/>
      <c r="I6196" s="598"/>
      <c r="J6196" s="598"/>
      <c r="M6196" s="598"/>
      <c r="N6196" s="598"/>
      <c r="V6196" s="598"/>
      <c r="W6196" s="598"/>
    </row>
    <row r="6197" spans="6:23" x14ac:dyDescent="0.2">
      <c r="F6197" s="610"/>
      <c r="H6197" s="612"/>
      <c r="I6197" s="598"/>
      <c r="J6197" s="598"/>
      <c r="M6197" s="598"/>
      <c r="N6197" s="598"/>
      <c r="V6197" s="598"/>
      <c r="W6197" s="598"/>
    </row>
    <row r="6198" spans="6:23" x14ac:dyDescent="0.2">
      <c r="F6198" s="610"/>
      <c r="H6198" s="612"/>
      <c r="I6198" s="598"/>
      <c r="J6198" s="598"/>
      <c r="M6198" s="598"/>
      <c r="N6198" s="598"/>
      <c r="V6198" s="598"/>
      <c r="W6198" s="598"/>
    </row>
    <row r="6199" spans="6:23" x14ac:dyDescent="0.2">
      <c r="F6199" s="610"/>
      <c r="H6199" s="612"/>
      <c r="I6199" s="598"/>
      <c r="J6199" s="598"/>
      <c r="M6199" s="598"/>
      <c r="N6199" s="598"/>
      <c r="V6199" s="598"/>
      <c r="W6199" s="598"/>
    </row>
    <row r="6200" spans="6:23" x14ac:dyDescent="0.2">
      <c r="F6200" s="610"/>
      <c r="H6200" s="612"/>
      <c r="I6200" s="598"/>
      <c r="J6200" s="598"/>
      <c r="M6200" s="598"/>
      <c r="N6200" s="598"/>
      <c r="V6200" s="598"/>
      <c r="W6200" s="598"/>
    </row>
    <row r="6201" spans="6:23" x14ac:dyDescent="0.2">
      <c r="F6201" s="610"/>
      <c r="H6201" s="612"/>
      <c r="I6201" s="598"/>
      <c r="J6201" s="598"/>
      <c r="M6201" s="598"/>
      <c r="N6201" s="598"/>
      <c r="V6201" s="598"/>
      <c r="W6201" s="598"/>
    </row>
    <row r="6202" spans="6:23" x14ac:dyDescent="0.2">
      <c r="F6202" s="610"/>
      <c r="H6202" s="612"/>
      <c r="I6202" s="598"/>
      <c r="J6202" s="598"/>
      <c r="M6202" s="598"/>
      <c r="N6202" s="598"/>
      <c r="V6202" s="598"/>
      <c r="W6202" s="598"/>
    </row>
    <row r="6203" spans="6:23" x14ac:dyDescent="0.2">
      <c r="F6203" s="610"/>
      <c r="H6203" s="612"/>
      <c r="I6203" s="598"/>
      <c r="J6203" s="598"/>
      <c r="M6203" s="598"/>
      <c r="N6203" s="598"/>
      <c r="V6203" s="598"/>
      <c r="W6203" s="598"/>
    </row>
    <row r="6204" spans="6:23" x14ac:dyDescent="0.2">
      <c r="F6204" s="610"/>
      <c r="H6204" s="612"/>
      <c r="I6204" s="598"/>
      <c r="J6204" s="598"/>
      <c r="M6204" s="598"/>
      <c r="N6204" s="598"/>
      <c r="V6204" s="598"/>
      <c r="W6204" s="598"/>
    </row>
    <row r="6205" spans="6:23" x14ac:dyDescent="0.2">
      <c r="F6205" s="610"/>
      <c r="H6205" s="612"/>
      <c r="I6205" s="598"/>
      <c r="J6205" s="598"/>
      <c r="M6205" s="598"/>
      <c r="N6205" s="598"/>
      <c r="V6205" s="598"/>
      <c r="W6205" s="598"/>
    </row>
    <row r="6206" spans="6:23" x14ac:dyDescent="0.2">
      <c r="F6206" s="610"/>
      <c r="H6206" s="612"/>
      <c r="I6206" s="598"/>
      <c r="J6206" s="598"/>
      <c r="M6206" s="598"/>
      <c r="N6206" s="598"/>
      <c r="V6206" s="598"/>
      <c r="W6206" s="598"/>
    </row>
    <row r="6207" spans="6:23" x14ac:dyDescent="0.2">
      <c r="F6207" s="610"/>
      <c r="H6207" s="612"/>
      <c r="I6207" s="598"/>
      <c r="J6207" s="598"/>
      <c r="M6207" s="598"/>
      <c r="N6207" s="598"/>
      <c r="V6207" s="598"/>
      <c r="W6207" s="598"/>
    </row>
    <row r="6208" spans="6:23" x14ac:dyDescent="0.2">
      <c r="F6208" s="610"/>
      <c r="H6208" s="612"/>
      <c r="I6208" s="598"/>
      <c r="J6208" s="598"/>
      <c r="M6208" s="598"/>
      <c r="N6208" s="598"/>
      <c r="V6208" s="598"/>
      <c r="W6208" s="598"/>
    </row>
    <row r="6209" spans="6:23" x14ac:dyDescent="0.2">
      <c r="F6209" s="610"/>
      <c r="H6209" s="612"/>
      <c r="I6209" s="598"/>
      <c r="J6209" s="598"/>
      <c r="M6209" s="598"/>
      <c r="N6209" s="598"/>
      <c r="V6209" s="598"/>
      <c r="W6209" s="598"/>
    </row>
    <row r="6210" spans="6:23" x14ac:dyDescent="0.2">
      <c r="F6210" s="610"/>
      <c r="H6210" s="612"/>
      <c r="I6210" s="598"/>
      <c r="J6210" s="598"/>
      <c r="M6210" s="598"/>
      <c r="N6210" s="598"/>
      <c r="V6210" s="598"/>
      <c r="W6210" s="598"/>
    </row>
    <row r="6211" spans="6:23" x14ac:dyDescent="0.2">
      <c r="F6211" s="610"/>
      <c r="H6211" s="612"/>
      <c r="I6211" s="598"/>
      <c r="J6211" s="598"/>
      <c r="M6211" s="598"/>
      <c r="N6211" s="598"/>
      <c r="V6211" s="598"/>
      <c r="W6211" s="598"/>
    </row>
    <row r="6212" spans="6:23" x14ac:dyDescent="0.2">
      <c r="F6212" s="610"/>
      <c r="H6212" s="612"/>
      <c r="I6212" s="598"/>
      <c r="J6212" s="598"/>
      <c r="M6212" s="598"/>
      <c r="N6212" s="598"/>
      <c r="V6212" s="598"/>
      <c r="W6212" s="598"/>
    </row>
    <row r="6213" spans="6:23" x14ac:dyDescent="0.2">
      <c r="F6213" s="610"/>
      <c r="H6213" s="612"/>
      <c r="I6213" s="598"/>
      <c r="J6213" s="598"/>
      <c r="M6213" s="598"/>
      <c r="N6213" s="598"/>
      <c r="V6213" s="598"/>
      <c r="W6213" s="598"/>
    </row>
    <row r="6214" spans="6:23" x14ac:dyDescent="0.2">
      <c r="F6214" s="610"/>
      <c r="H6214" s="612"/>
      <c r="I6214" s="598"/>
      <c r="J6214" s="598"/>
      <c r="M6214" s="598"/>
      <c r="N6214" s="598"/>
      <c r="V6214" s="598"/>
      <c r="W6214" s="598"/>
    </row>
    <row r="6215" spans="6:23" x14ac:dyDescent="0.2">
      <c r="F6215" s="610"/>
      <c r="H6215" s="612"/>
      <c r="I6215" s="598"/>
      <c r="J6215" s="598"/>
      <c r="M6215" s="598"/>
      <c r="N6215" s="598"/>
      <c r="V6215" s="598"/>
      <c r="W6215" s="598"/>
    </row>
    <row r="6216" spans="6:23" x14ac:dyDescent="0.2">
      <c r="F6216" s="610"/>
      <c r="H6216" s="612"/>
      <c r="I6216" s="598"/>
      <c r="J6216" s="598"/>
      <c r="M6216" s="598"/>
      <c r="N6216" s="598"/>
      <c r="V6216" s="598"/>
      <c r="W6216" s="598"/>
    </row>
    <row r="6217" spans="6:23" x14ac:dyDescent="0.2">
      <c r="F6217" s="610"/>
      <c r="H6217" s="612"/>
      <c r="I6217" s="598"/>
      <c r="J6217" s="598"/>
      <c r="M6217" s="598"/>
      <c r="N6217" s="598"/>
      <c r="V6217" s="598"/>
      <c r="W6217" s="598"/>
    </row>
    <row r="6218" spans="6:23" x14ac:dyDescent="0.2">
      <c r="F6218" s="610"/>
      <c r="H6218" s="612"/>
      <c r="I6218" s="598"/>
      <c r="J6218" s="598"/>
      <c r="M6218" s="598"/>
      <c r="N6218" s="598"/>
      <c r="V6218" s="598"/>
      <c r="W6218" s="598"/>
    </row>
    <row r="6219" spans="6:23" x14ac:dyDescent="0.2">
      <c r="F6219" s="610"/>
      <c r="H6219" s="612"/>
      <c r="I6219" s="598"/>
      <c r="J6219" s="598"/>
      <c r="M6219" s="598"/>
      <c r="N6219" s="598"/>
      <c r="V6219" s="598"/>
      <c r="W6219" s="598"/>
    </row>
    <row r="6220" spans="6:23" x14ac:dyDescent="0.2">
      <c r="F6220" s="610"/>
      <c r="H6220" s="612"/>
      <c r="I6220" s="598"/>
      <c r="J6220" s="598"/>
      <c r="M6220" s="598"/>
      <c r="N6220" s="598"/>
      <c r="V6220" s="598"/>
      <c r="W6220" s="598"/>
    </row>
    <row r="6221" spans="6:23" x14ac:dyDescent="0.2">
      <c r="F6221" s="610"/>
      <c r="H6221" s="612"/>
      <c r="I6221" s="598"/>
      <c r="J6221" s="598"/>
      <c r="M6221" s="598"/>
      <c r="N6221" s="598"/>
      <c r="V6221" s="598"/>
      <c r="W6221" s="598"/>
    </row>
    <row r="6222" spans="6:23" x14ac:dyDescent="0.2">
      <c r="F6222" s="610"/>
      <c r="H6222" s="612"/>
      <c r="I6222" s="598"/>
      <c r="J6222" s="598"/>
      <c r="M6222" s="598"/>
      <c r="N6222" s="598"/>
      <c r="V6222" s="598"/>
      <c r="W6222" s="598"/>
    </row>
    <row r="6223" spans="6:23" x14ac:dyDescent="0.2">
      <c r="F6223" s="610"/>
      <c r="H6223" s="612"/>
      <c r="I6223" s="598"/>
      <c r="J6223" s="598"/>
      <c r="M6223" s="598"/>
      <c r="N6223" s="598"/>
      <c r="V6223" s="598"/>
      <c r="W6223" s="598"/>
    </row>
    <row r="6224" spans="6:23" x14ac:dyDescent="0.2">
      <c r="F6224" s="610"/>
      <c r="H6224" s="612"/>
      <c r="I6224" s="598"/>
      <c r="J6224" s="598"/>
      <c r="M6224" s="598"/>
      <c r="N6224" s="598"/>
      <c r="V6224" s="598"/>
      <c r="W6224" s="598"/>
    </row>
    <row r="6225" spans="6:23" x14ac:dyDescent="0.2">
      <c r="F6225" s="610"/>
      <c r="H6225" s="612"/>
      <c r="I6225" s="598"/>
      <c r="J6225" s="598"/>
      <c r="M6225" s="598"/>
      <c r="N6225" s="598"/>
      <c r="V6225" s="598"/>
      <c r="W6225" s="598"/>
    </row>
    <row r="6226" spans="6:23" x14ac:dyDescent="0.2">
      <c r="F6226" s="610"/>
      <c r="H6226" s="612"/>
      <c r="I6226" s="598"/>
      <c r="J6226" s="598"/>
      <c r="M6226" s="598"/>
      <c r="N6226" s="598"/>
      <c r="V6226" s="598"/>
      <c r="W6226" s="598"/>
    </row>
    <row r="6227" spans="6:23" x14ac:dyDescent="0.2">
      <c r="F6227" s="610"/>
      <c r="H6227" s="612"/>
      <c r="I6227" s="598"/>
      <c r="J6227" s="598"/>
      <c r="M6227" s="598"/>
      <c r="N6227" s="598"/>
      <c r="V6227" s="598"/>
      <c r="W6227" s="598"/>
    </row>
    <row r="6228" spans="6:23" x14ac:dyDescent="0.2">
      <c r="F6228" s="610"/>
      <c r="H6228" s="612"/>
      <c r="I6228" s="598"/>
      <c r="J6228" s="598"/>
      <c r="M6228" s="598"/>
      <c r="N6228" s="598"/>
      <c r="V6228" s="598"/>
      <c r="W6228" s="598"/>
    </row>
    <row r="6229" spans="6:23" x14ac:dyDescent="0.2">
      <c r="F6229" s="610"/>
      <c r="H6229" s="612"/>
      <c r="I6229" s="598"/>
      <c r="J6229" s="598"/>
      <c r="M6229" s="598"/>
      <c r="N6229" s="598"/>
      <c r="V6229" s="598"/>
      <c r="W6229" s="598"/>
    </row>
    <row r="6230" spans="6:23" x14ac:dyDescent="0.2">
      <c r="F6230" s="610"/>
      <c r="H6230" s="612"/>
      <c r="I6230" s="598"/>
      <c r="J6230" s="598"/>
      <c r="M6230" s="598"/>
      <c r="N6230" s="598"/>
      <c r="V6230" s="598"/>
      <c r="W6230" s="598"/>
    </row>
    <row r="6231" spans="6:23" x14ac:dyDescent="0.2">
      <c r="F6231" s="610"/>
      <c r="H6231" s="612"/>
      <c r="I6231" s="598"/>
      <c r="J6231" s="598"/>
      <c r="M6231" s="598"/>
      <c r="N6231" s="598"/>
      <c r="V6231" s="598"/>
      <c r="W6231" s="598"/>
    </row>
    <row r="6232" spans="6:23" x14ac:dyDescent="0.2">
      <c r="F6232" s="610"/>
      <c r="H6232" s="612"/>
      <c r="I6232" s="598"/>
      <c r="J6232" s="598"/>
      <c r="M6232" s="598"/>
      <c r="N6232" s="598"/>
      <c r="V6232" s="598"/>
      <c r="W6232" s="598"/>
    </row>
    <row r="6233" spans="6:23" x14ac:dyDescent="0.2">
      <c r="F6233" s="610"/>
      <c r="H6233" s="612"/>
      <c r="I6233" s="598"/>
      <c r="J6233" s="598"/>
      <c r="M6233" s="598"/>
      <c r="N6233" s="598"/>
      <c r="V6233" s="598"/>
      <c r="W6233" s="598"/>
    </row>
    <row r="6234" spans="6:23" x14ac:dyDescent="0.2">
      <c r="F6234" s="610"/>
      <c r="H6234" s="612"/>
      <c r="I6234" s="598"/>
      <c r="J6234" s="598"/>
      <c r="M6234" s="598"/>
      <c r="N6234" s="598"/>
      <c r="V6234" s="598"/>
      <c r="W6234" s="598"/>
    </row>
    <row r="6235" spans="6:23" x14ac:dyDescent="0.2">
      <c r="F6235" s="610"/>
      <c r="H6235" s="612"/>
      <c r="I6235" s="598"/>
      <c r="J6235" s="598"/>
      <c r="M6235" s="598"/>
      <c r="N6235" s="598"/>
      <c r="V6235" s="598"/>
      <c r="W6235" s="598"/>
    </row>
    <row r="6236" spans="6:23" x14ac:dyDescent="0.2">
      <c r="F6236" s="610"/>
      <c r="H6236" s="612"/>
      <c r="I6236" s="598"/>
      <c r="J6236" s="598"/>
      <c r="M6236" s="598"/>
      <c r="N6236" s="598"/>
      <c r="V6236" s="598"/>
      <c r="W6236" s="598"/>
    </row>
    <row r="6237" spans="6:23" x14ac:dyDescent="0.2">
      <c r="F6237" s="610"/>
      <c r="H6237" s="612"/>
      <c r="I6237" s="598"/>
      <c r="J6237" s="598"/>
      <c r="M6237" s="598"/>
      <c r="N6237" s="598"/>
      <c r="V6237" s="598"/>
      <c r="W6237" s="598"/>
    </row>
    <row r="6238" spans="6:23" x14ac:dyDescent="0.2">
      <c r="F6238" s="610"/>
      <c r="H6238" s="612"/>
      <c r="I6238" s="598"/>
      <c r="J6238" s="598"/>
      <c r="M6238" s="598"/>
      <c r="N6238" s="598"/>
      <c r="V6238" s="598"/>
      <c r="W6238" s="598"/>
    </row>
    <row r="6239" spans="6:23" x14ac:dyDescent="0.2">
      <c r="F6239" s="610"/>
      <c r="H6239" s="612"/>
      <c r="I6239" s="598"/>
      <c r="J6239" s="598"/>
      <c r="M6239" s="598"/>
      <c r="N6239" s="598"/>
      <c r="V6239" s="598"/>
      <c r="W6239" s="598"/>
    </row>
    <row r="6240" spans="6:23" x14ac:dyDescent="0.2">
      <c r="F6240" s="610"/>
      <c r="H6240" s="612"/>
      <c r="I6240" s="598"/>
      <c r="J6240" s="598"/>
      <c r="M6240" s="598"/>
      <c r="N6240" s="598"/>
      <c r="V6240" s="598"/>
      <c r="W6240" s="598"/>
    </row>
    <row r="6241" spans="6:23" x14ac:dyDescent="0.2">
      <c r="F6241" s="610"/>
      <c r="H6241" s="612"/>
      <c r="I6241" s="598"/>
      <c r="J6241" s="598"/>
      <c r="M6241" s="598"/>
      <c r="N6241" s="598"/>
      <c r="V6241" s="598"/>
      <c r="W6241" s="598"/>
    </row>
    <row r="6242" spans="6:23" x14ac:dyDescent="0.2">
      <c r="F6242" s="610"/>
      <c r="H6242" s="612"/>
      <c r="I6242" s="598"/>
      <c r="J6242" s="598"/>
      <c r="M6242" s="598"/>
      <c r="N6242" s="598"/>
      <c r="V6242" s="598"/>
      <c r="W6242" s="598"/>
    </row>
    <row r="6243" spans="6:23" x14ac:dyDescent="0.2">
      <c r="F6243" s="610"/>
      <c r="H6243" s="612"/>
      <c r="I6243" s="598"/>
      <c r="J6243" s="598"/>
      <c r="M6243" s="598"/>
      <c r="N6243" s="598"/>
      <c r="V6243" s="598"/>
      <c r="W6243" s="598"/>
    </row>
    <row r="6244" spans="6:23" x14ac:dyDescent="0.2">
      <c r="F6244" s="610"/>
      <c r="H6244" s="612"/>
      <c r="I6244" s="598"/>
      <c r="J6244" s="598"/>
      <c r="M6244" s="598"/>
      <c r="N6244" s="598"/>
      <c r="V6244" s="598"/>
      <c r="W6244" s="598"/>
    </row>
    <row r="6245" spans="6:23" x14ac:dyDescent="0.2">
      <c r="F6245" s="610"/>
      <c r="H6245" s="612"/>
      <c r="I6245" s="598"/>
      <c r="J6245" s="598"/>
      <c r="M6245" s="598"/>
      <c r="N6245" s="598"/>
      <c r="V6245" s="598"/>
      <c r="W6245" s="598"/>
    </row>
    <row r="6246" spans="6:23" x14ac:dyDescent="0.2">
      <c r="F6246" s="610"/>
      <c r="H6246" s="612"/>
      <c r="I6246" s="598"/>
      <c r="J6246" s="598"/>
      <c r="M6246" s="598"/>
      <c r="N6246" s="598"/>
      <c r="V6246" s="598"/>
      <c r="W6246" s="598"/>
    </row>
    <row r="6247" spans="6:23" x14ac:dyDescent="0.2">
      <c r="F6247" s="610"/>
      <c r="H6247" s="612"/>
      <c r="I6247" s="598"/>
      <c r="J6247" s="598"/>
      <c r="M6247" s="598"/>
      <c r="N6247" s="598"/>
      <c r="V6247" s="598"/>
      <c r="W6247" s="598"/>
    </row>
    <row r="6248" spans="6:23" x14ac:dyDescent="0.2">
      <c r="F6248" s="610"/>
      <c r="H6248" s="612"/>
      <c r="I6248" s="598"/>
      <c r="J6248" s="598"/>
      <c r="M6248" s="598"/>
      <c r="N6248" s="598"/>
      <c r="V6248" s="598"/>
      <c r="W6248" s="598"/>
    </row>
    <row r="6249" spans="6:23" x14ac:dyDescent="0.2">
      <c r="F6249" s="610"/>
      <c r="H6249" s="612"/>
      <c r="I6249" s="598"/>
      <c r="J6249" s="598"/>
      <c r="M6249" s="598"/>
      <c r="N6249" s="598"/>
      <c r="V6249" s="598"/>
      <c r="W6249" s="598"/>
    </row>
    <row r="6250" spans="6:23" x14ac:dyDescent="0.2">
      <c r="F6250" s="610"/>
      <c r="H6250" s="612"/>
      <c r="I6250" s="598"/>
      <c r="J6250" s="598"/>
      <c r="M6250" s="598"/>
      <c r="N6250" s="598"/>
      <c r="V6250" s="598"/>
      <c r="W6250" s="598"/>
    </row>
    <row r="6251" spans="6:23" x14ac:dyDescent="0.2">
      <c r="F6251" s="610"/>
      <c r="H6251" s="612"/>
      <c r="I6251" s="598"/>
      <c r="J6251" s="598"/>
      <c r="M6251" s="598"/>
      <c r="N6251" s="598"/>
      <c r="V6251" s="598"/>
      <c r="W6251" s="598"/>
    </row>
    <row r="6252" spans="6:23" x14ac:dyDescent="0.2">
      <c r="F6252" s="610"/>
      <c r="H6252" s="612"/>
      <c r="I6252" s="598"/>
      <c r="J6252" s="598"/>
      <c r="M6252" s="598"/>
      <c r="N6252" s="598"/>
      <c r="V6252" s="598"/>
      <c r="W6252" s="598"/>
    </row>
    <row r="6253" spans="6:23" x14ac:dyDescent="0.2">
      <c r="F6253" s="610"/>
      <c r="H6253" s="612"/>
      <c r="I6253" s="598"/>
      <c r="J6253" s="598"/>
      <c r="M6253" s="598"/>
      <c r="N6253" s="598"/>
      <c r="V6253" s="598"/>
      <c r="W6253" s="598"/>
    </row>
    <row r="6254" spans="6:23" x14ac:dyDescent="0.2">
      <c r="F6254" s="610"/>
      <c r="H6254" s="612"/>
      <c r="I6254" s="598"/>
      <c r="J6254" s="598"/>
      <c r="M6254" s="598"/>
      <c r="N6254" s="598"/>
      <c r="V6254" s="598"/>
      <c r="W6254" s="598"/>
    </row>
    <row r="6255" spans="6:23" x14ac:dyDescent="0.2">
      <c r="F6255" s="610"/>
      <c r="H6255" s="612"/>
      <c r="I6255" s="598"/>
      <c r="J6255" s="598"/>
      <c r="M6255" s="598"/>
      <c r="N6255" s="598"/>
      <c r="V6255" s="598"/>
      <c r="W6255" s="598"/>
    </row>
    <row r="6256" spans="6:23" x14ac:dyDescent="0.2">
      <c r="F6256" s="610"/>
      <c r="H6256" s="612"/>
      <c r="I6256" s="598"/>
      <c r="J6256" s="598"/>
      <c r="M6256" s="598"/>
      <c r="N6256" s="598"/>
      <c r="V6256" s="598"/>
      <c r="W6256" s="598"/>
    </row>
    <row r="6257" spans="6:23" x14ac:dyDescent="0.2">
      <c r="F6257" s="610"/>
      <c r="H6257" s="612"/>
      <c r="I6257" s="598"/>
      <c r="J6257" s="598"/>
      <c r="M6257" s="598"/>
      <c r="N6257" s="598"/>
      <c r="V6257" s="598"/>
      <c r="W6257" s="598"/>
    </row>
    <row r="6258" spans="6:23" x14ac:dyDescent="0.2">
      <c r="F6258" s="610"/>
      <c r="H6258" s="612"/>
      <c r="I6258" s="598"/>
      <c r="J6258" s="598"/>
      <c r="M6258" s="598"/>
      <c r="N6258" s="598"/>
      <c r="V6258" s="598"/>
      <c r="W6258" s="598"/>
    </row>
    <row r="6259" spans="6:23" x14ac:dyDescent="0.2">
      <c r="F6259" s="610"/>
      <c r="H6259" s="612"/>
      <c r="I6259" s="598"/>
      <c r="J6259" s="598"/>
      <c r="M6259" s="598"/>
      <c r="N6259" s="598"/>
      <c r="V6259" s="598"/>
      <c r="W6259" s="598"/>
    </row>
    <row r="6260" spans="6:23" x14ac:dyDescent="0.2">
      <c r="F6260" s="610"/>
      <c r="H6260" s="612"/>
      <c r="I6260" s="598"/>
      <c r="J6260" s="598"/>
      <c r="M6260" s="598"/>
      <c r="N6260" s="598"/>
      <c r="V6260" s="598"/>
      <c r="W6260" s="598"/>
    </row>
    <row r="6261" spans="6:23" x14ac:dyDescent="0.2">
      <c r="F6261" s="610"/>
      <c r="H6261" s="612"/>
      <c r="I6261" s="598"/>
      <c r="J6261" s="598"/>
      <c r="M6261" s="598"/>
      <c r="N6261" s="598"/>
      <c r="V6261" s="598"/>
      <c r="W6261" s="598"/>
    </row>
    <row r="6262" spans="6:23" x14ac:dyDescent="0.2">
      <c r="F6262" s="610"/>
      <c r="H6262" s="612"/>
      <c r="I6262" s="598"/>
      <c r="J6262" s="598"/>
      <c r="M6262" s="598"/>
      <c r="N6262" s="598"/>
      <c r="V6262" s="598"/>
      <c r="W6262" s="598"/>
    </row>
    <row r="6263" spans="6:23" x14ac:dyDescent="0.2">
      <c r="F6263" s="610"/>
      <c r="H6263" s="612"/>
      <c r="I6263" s="598"/>
      <c r="J6263" s="598"/>
      <c r="M6263" s="598"/>
      <c r="N6263" s="598"/>
      <c r="V6263" s="598"/>
      <c r="W6263" s="598"/>
    </row>
    <row r="6264" spans="6:23" x14ac:dyDescent="0.2">
      <c r="F6264" s="610"/>
      <c r="H6264" s="612"/>
      <c r="I6264" s="598"/>
      <c r="J6264" s="598"/>
      <c r="M6264" s="598"/>
      <c r="N6264" s="598"/>
      <c r="V6264" s="598"/>
      <c r="W6264" s="598"/>
    </row>
    <row r="6265" spans="6:23" x14ac:dyDescent="0.2">
      <c r="F6265" s="610"/>
      <c r="H6265" s="612"/>
      <c r="I6265" s="598"/>
      <c r="J6265" s="598"/>
      <c r="M6265" s="598"/>
      <c r="N6265" s="598"/>
      <c r="V6265" s="598"/>
      <c r="W6265" s="598"/>
    </row>
    <row r="6266" spans="6:23" x14ac:dyDescent="0.2">
      <c r="F6266" s="610"/>
      <c r="H6266" s="612"/>
      <c r="I6266" s="598"/>
      <c r="J6266" s="598"/>
      <c r="M6266" s="598"/>
      <c r="N6266" s="598"/>
      <c r="V6266" s="598"/>
      <c r="W6266" s="598"/>
    </row>
    <row r="6267" spans="6:23" x14ac:dyDescent="0.2">
      <c r="F6267" s="610"/>
      <c r="H6267" s="612"/>
      <c r="I6267" s="598"/>
      <c r="J6267" s="598"/>
      <c r="M6267" s="598"/>
      <c r="N6267" s="598"/>
      <c r="V6267" s="598"/>
      <c r="W6267" s="598"/>
    </row>
    <row r="6268" spans="6:23" x14ac:dyDescent="0.2">
      <c r="F6268" s="610"/>
      <c r="H6268" s="612"/>
      <c r="I6268" s="598"/>
      <c r="J6268" s="598"/>
      <c r="M6268" s="598"/>
      <c r="N6268" s="598"/>
      <c r="V6268" s="598"/>
      <c r="W6268" s="598"/>
    </row>
    <row r="6269" spans="6:23" x14ac:dyDescent="0.2">
      <c r="F6269" s="610"/>
      <c r="H6269" s="612"/>
      <c r="I6269" s="598"/>
      <c r="J6269" s="598"/>
      <c r="M6269" s="598"/>
      <c r="N6269" s="598"/>
      <c r="V6269" s="598"/>
      <c r="W6269" s="598"/>
    </row>
    <row r="6270" spans="6:23" x14ac:dyDescent="0.2">
      <c r="F6270" s="610"/>
      <c r="H6270" s="612"/>
      <c r="I6270" s="598"/>
      <c r="J6270" s="598"/>
      <c r="M6270" s="598"/>
      <c r="N6270" s="598"/>
      <c r="V6270" s="598"/>
      <c r="W6270" s="598"/>
    </row>
    <row r="6271" spans="6:23" x14ac:dyDescent="0.2">
      <c r="F6271" s="610"/>
      <c r="H6271" s="612"/>
      <c r="I6271" s="598"/>
      <c r="J6271" s="598"/>
      <c r="M6271" s="598"/>
      <c r="N6271" s="598"/>
      <c r="V6271" s="598"/>
      <c r="W6271" s="598"/>
    </row>
    <row r="6272" spans="6:23" x14ac:dyDescent="0.2">
      <c r="F6272" s="610"/>
      <c r="H6272" s="612"/>
      <c r="I6272" s="598"/>
      <c r="J6272" s="598"/>
      <c r="M6272" s="598"/>
      <c r="N6272" s="598"/>
      <c r="V6272" s="598"/>
      <c r="W6272" s="598"/>
    </row>
    <row r="6273" spans="6:23" x14ac:dyDescent="0.2">
      <c r="F6273" s="610"/>
      <c r="H6273" s="612"/>
      <c r="I6273" s="598"/>
      <c r="J6273" s="598"/>
      <c r="M6273" s="598"/>
      <c r="N6273" s="598"/>
      <c r="V6273" s="598"/>
      <c r="W6273" s="598"/>
    </row>
    <row r="6274" spans="6:23" x14ac:dyDescent="0.2">
      <c r="F6274" s="610"/>
      <c r="H6274" s="612"/>
      <c r="I6274" s="598"/>
      <c r="J6274" s="598"/>
      <c r="M6274" s="598"/>
      <c r="N6274" s="598"/>
      <c r="V6274" s="598"/>
      <c r="W6274" s="598"/>
    </row>
    <row r="6275" spans="6:23" x14ac:dyDescent="0.2">
      <c r="F6275" s="610"/>
      <c r="H6275" s="612"/>
      <c r="I6275" s="598"/>
      <c r="J6275" s="598"/>
      <c r="M6275" s="598"/>
      <c r="N6275" s="598"/>
      <c r="V6275" s="598"/>
      <c r="W6275" s="598"/>
    </row>
    <row r="6276" spans="6:23" x14ac:dyDescent="0.2">
      <c r="F6276" s="610"/>
      <c r="H6276" s="612"/>
      <c r="I6276" s="598"/>
      <c r="J6276" s="598"/>
      <c r="M6276" s="598"/>
      <c r="N6276" s="598"/>
      <c r="V6276" s="598"/>
      <c r="W6276" s="598"/>
    </row>
    <row r="6277" spans="6:23" x14ac:dyDescent="0.2">
      <c r="F6277" s="610"/>
      <c r="H6277" s="612"/>
      <c r="I6277" s="598"/>
      <c r="J6277" s="598"/>
      <c r="M6277" s="598"/>
      <c r="N6277" s="598"/>
      <c r="V6277" s="598"/>
      <c r="W6277" s="598"/>
    </row>
    <row r="6278" spans="6:23" x14ac:dyDescent="0.2">
      <c r="F6278" s="610"/>
      <c r="H6278" s="612"/>
      <c r="I6278" s="598"/>
      <c r="J6278" s="598"/>
      <c r="M6278" s="598"/>
      <c r="N6278" s="598"/>
      <c r="V6278" s="598"/>
      <c r="W6278" s="598"/>
    </row>
    <row r="6279" spans="6:23" x14ac:dyDescent="0.2">
      <c r="F6279" s="610"/>
      <c r="H6279" s="612"/>
      <c r="I6279" s="598"/>
      <c r="J6279" s="598"/>
      <c r="M6279" s="598"/>
      <c r="N6279" s="598"/>
      <c r="V6279" s="598"/>
      <c r="W6279" s="598"/>
    </row>
    <row r="6280" spans="6:23" x14ac:dyDescent="0.2">
      <c r="F6280" s="610"/>
      <c r="H6280" s="612"/>
      <c r="I6280" s="598"/>
      <c r="J6280" s="598"/>
      <c r="M6280" s="598"/>
      <c r="N6280" s="598"/>
      <c r="V6280" s="598"/>
      <c r="W6280" s="598"/>
    </row>
    <row r="6281" spans="6:23" x14ac:dyDescent="0.2">
      <c r="F6281" s="610"/>
      <c r="H6281" s="612"/>
      <c r="I6281" s="598"/>
      <c r="J6281" s="598"/>
      <c r="M6281" s="598"/>
      <c r="N6281" s="598"/>
      <c r="V6281" s="598"/>
      <c r="W6281" s="598"/>
    </row>
    <row r="6282" spans="6:23" x14ac:dyDescent="0.2">
      <c r="F6282" s="610"/>
      <c r="H6282" s="612"/>
      <c r="I6282" s="598"/>
      <c r="J6282" s="598"/>
      <c r="M6282" s="598"/>
      <c r="N6282" s="598"/>
      <c r="V6282" s="598"/>
      <c r="W6282" s="598"/>
    </row>
    <row r="6283" spans="6:23" x14ac:dyDescent="0.2">
      <c r="F6283" s="610"/>
      <c r="H6283" s="612"/>
      <c r="I6283" s="598"/>
      <c r="J6283" s="598"/>
      <c r="M6283" s="598"/>
      <c r="N6283" s="598"/>
      <c r="V6283" s="598"/>
      <c r="W6283" s="598"/>
    </row>
    <row r="6284" spans="6:23" x14ac:dyDescent="0.2">
      <c r="F6284" s="610"/>
      <c r="H6284" s="612"/>
      <c r="I6284" s="598"/>
      <c r="J6284" s="598"/>
      <c r="M6284" s="598"/>
      <c r="N6284" s="598"/>
      <c r="V6284" s="598"/>
      <c r="W6284" s="598"/>
    </row>
    <row r="6285" spans="6:23" x14ac:dyDescent="0.2">
      <c r="F6285" s="610"/>
      <c r="H6285" s="612"/>
      <c r="I6285" s="598"/>
      <c r="J6285" s="598"/>
      <c r="M6285" s="598"/>
      <c r="N6285" s="598"/>
      <c r="V6285" s="598"/>
      <c r="W6285" s="598"/>
    </row>
    <row r="6286" spans="6:23" x14ac:dyDescent="0.2">
      <c r="F6286" s="610"/>
      <c r="H6286" s="612"/>
      <c r="I6286" s="598"/>
      <c r="J6286" s="598"/>
      <c r="M6286" s="598"/>
      <c r="N6286" s="598"/>
      <c r="V6286" s="598"/>
      <c r="W6286" s="598"/>
    </row>
    <row r="6287" spans="6:23" x14ac:dyDescent="0.2">
      <c r="F6287" s="610"/>
      <c r="H6287" s="612"/>
      <c r="I6287" s="598"/>
      <c r="J6287" s="598"/>
      <c r="M6287" s="598"/>
      <c r="N6287" s="598"/>
      <c r="V6287" s="598"/>
      <c r="W6287" s="598"/>
    </row>
    <row r="6288" spans="6:23" x14ac:dyDescent="0.2">
      <c r="F6288" s="610"/>
      <c r="H6288" s="612"/>
      <c r="I6288" s="598"/>
      <c r="J6288" s="598"/>
      <c r="M6288" s="598"/>
      <c r="N6288" s="598"/>
      <c r="V6288" s="598"/>
      <c r="W6288" s="598"/>
    </row>
    <row r="6289" spans="6:23" x14ac:dyDescent="0.2">
      <c r="F6289" s="610"/>
      <c r="H6289" s="612"/>
      <c r="I6289" s="598"/>
      <c r="J6289" s="598"/>
      <c r="M6289" s="598"/>
      <c r="N6289" s="598"/>
      <c r="V6289" s="598"/>
      <c r="W6289" s="598"/>
    </row>
    <row r="6290" spans="6:23" x14ac:dyDescent="0.2">
      <c r="F6290" s="610"/>
      <c r="H6290" s="612"/>
      <c r="I6290" s="598"/>
      <c r="J6290" s="598"/>
      <c r="M6290" s="598"/>
      <c r="N6290" s="598"/>
      <c r="V6290" s="598"/>
      <c r="W6290" s="598"/>
    </row>
    <row r="6291" spans="6:23" x14ac:dyDescent="0.2">
      <c r="F6291" s="610"/>
      <c r="H6291" s="612"/>
      <c r="I6291" s="598"/>
      <c r="J6291" s="598"/>
      <c r="M6291" s="598"/>
      <c r="N6291" s="598"/>
      <c r="V6291" s="598"/>
      <c r="W6291" s="598"/>
    </row>
    <row r="6292" spans="6:23" x14ac:dyDescent="0.2">
      <c r="F6292" s="610"/>
      <c r="H6292" s="612"/>
      <c r="I6292" s="598"/>
      <c r="J6292" s="598"/>
      <c r="M6292" s="598"/>
      <c r="N6292" s="598"/>
      <c r="V6292" s="598"/>
      <c r="W6292" s="598"/>
    </row>
    <row r="6293" spans="6:23" x14ac:dyDescent="0.2">
      <c r="F6293" s="610"/>
      <c r="H6293" s="612"/>
      <c r="I6293" s="598"/>
      <c r="J6293" s="598"/>
      <c r="M6293" s="598"/>
      <c r="N6293" s="598"/>
      <c r="V6293" s="598"/>
      <c r="W6293" s="598"/>
    </row>
    <row r="6294" spans="6:23" x14ac:dyDescent="0.2">
      <c r="F6294" s="610"/>
      <c r="H6294" s="612"/>
      <c r="I6294" s="598"/>
      <c r="J6294" s="598"/>
      <c r="M6294" s="598"/>
      <c r="N6294" s="598"/>
      <c r="V6294" s="598"/>
      <c r="W6294" s="598"/>
    </row>
    <row r="6295" spans="6:23" x14ac:dyDescent="0.2">
      <c r="F6295" s="610"/>
      <c r="H6295" s="612"/>
      <c r="I6295" s="598"/>
      <c r="J6295" s="598"/>
      <c r="M6295" s="598"/>
      <c r="N6295" s="598"/>
      <c r="V6295" s="598"/>
      <c r="W6295" s="598"/>
    </row>
    <row r="6296" spans="6:23" x14ac:dyDescent="0.2">
      <c r="F6296" s="610"/>
      <c r="H6296" s="612"/>
      <c r="I6296" s="598"/>
      <c r="J6296" s="598"/>
      <c r="M6296" s="598"/>
      <c r="N6296" s="598"/>
      <c r="V6296" s="598"/>
      <c r="W6296" s="598"/>
    </row>
    <row r="6297" spans="6:23" x14ac:dyDescent="0.2">
      <c r="F6297" s="610"/>
      <c r="H6297" s="612"/>
      <c r="I6297" s="598"/>
      <c r="J6297" s="598"/>
      <c r="M6297" s="598"/>
      <c r="N6297" s="598"/>
      <c r="V6297" s="598"/>
      <c r="W6297" s="598"/>
    </row>
    <row r="6298" spans="6:23" x14ac:dyDescent="0.2">
      <c r="F6298" s="610"/>
      <c r="H6298" s="612"/>
      <c r="I6298" s="598"/>
      <c r="J6298" s="598"/>
      <c r="M6298" s="598"/>
      <c r="N6298" s="598"/>
      <c r="V6298" s="598"/>
      <c r="W6298" s="598"/>
    </row>
    <row r="6299" spans="6:23" x14ac:dyDescent="0.2">
      <c r="F6299" s="610"/>
      <c r="H6299" s="612"/>
      <c r="I6299" s="598"/>
      <c r="J6299" s="598"/>
      <c r="M6299" s="598"/>
      <c r="N6299" s="598"/>
      <c r="V6299" s="598"/>
      <c r="W6299" s="598"/>
    </row>
    <row r="6300" spans="6:23" x14ac:dyDescent="0.2">
      <c r="F6300" s="610"/>
      <c r="H6300" s="612"/>
      <c r="I6300" s="598"/>
      <c r="J6300" s="598"/>
      <c r="M6300" s="598"/>
      <c r="N6300" s="598"/>
      <c r="V6300" s="598"/>
      <c r="W6300" s="598"/>
    </row>
    <row r="6301" spans="6:23" x14ac:dyDescent="0.2">
      <c r="F6301" s="610"/>
      <c r="H6301" s="612"/>
      <c r="I6301" s="598"/>
      <c r="J6301" s="598"/>
      <c r="M6301" s="598"/>
      <c r="N6301" s="598"/>
      <c r="V6301" s="598"/>
      <c r="W6301" s="598"/>
    </row>
    <row r="6302" spans="6:23" x14ac:dyDescent="0.2">
      <c r="F6302" s="610"/>
      <c r="H6302" s="612"/>
      <c r="I6302" s="598"/>
      <c r="J6302" s="598"/>
      <c r="M6302" s="598"/>
      <c r="N6302" s="598"/>
      <c r="V6302" s="598"/>
      <c r="W6302" s="598"/>
    </row>
    <row r="6303" spans="6:23" x14ac:dyDescent="0.2">
      <c r="F6303" s="610"/>
      <c r="H6303" s="612"/>
      <c r="I6303" s="598"/>
      <c r="J6303" s="598"/>
      <c r="M6303" s="598"/>
      <c r="N6303" s="598"/>
      <c r="V6303" s="598"/>
      <c r="W6303" s="598"/>
    </row>
    <row r="6304" spans="6:23" x14ac:dyDescent="0.2">
      <c r="F6304" s="610"/>
      <c r="H6304" s="612"/>
      <c r="I6304" s="598"/>
      <c r="J6304" s="598"/>
      <c r="M6304" s="598"/>
      <c r="N6304" s="598"/>
      <c r="V6304" s="598"/>
      <c r="W6304" s="598"/>
    </row>
    <row r="6305" spans="6:23" x14ac:dyDescent="0.2">
      <c r="F6305" s="610"/>
      <c r="H6305" s="612"/>
      <c r="I6305" s="598"/>
      <c r="J6305" s="598"/>
      <c r="M6305" s="598"/>
      <c r="N6305" s="598"/>
      <c r="V6305" s="598"/>
      <c r="W6305" s="598"/>
    </row>
    <row r="6306" spans="6:23" x14ac:dyDescent="0.2">
      <c r="F6306" s="610"/>
      <c r="H6306" s="612"/>
      <c r="I6306" s="598"/>
      <c r="J6306" s="598"/>
      <c r="M6306" s="598"/>
      <c r="N6306" s="598"/>
      <c r="V6306" s="598"/>
      <c r="W6306" s="598"/>
    </row>
    <row r="6307" spans="6:23" x14ac:dyDescent="0.2">
      <c r="F6307" s="610"/>
      <c r="H6307" s="612"/>
      <c r="I6307" s="598"/>
      <c r="J6307" s="598"/>
      <c r="M6307" s="598"/>
      <c r="N6307" s="598"/>
      <c r="V6307" s="598"/>
      <c r="W6307" s="598"/>
    </row>
    <row r="6308" spans="6:23" x14ac:dyDescent="0.2">
      <c r="F6308" s="610"/>
      <c r="H6308" s="612"/>
      <c r="I6308" s="598"/>
      <c r="J6308" s="598"/>
      <c r="M6308" s="598"/>
      <c r="N6308" s="598"/>
      <c r="V6308" s="598"/>
      <c r="W6308" s="598"/>
    </row>
    <row r="6309" spans="6:23" x14ac:dyDescent="0.2">
      <c r="F6309" s="610"/>
      <c r="H6309" s="612"/>
      <c r="I6309" s="598"/>
      <c r="J6309" s="598"/>
      <c r="M6309" s="598"/>
      <c r="N6309" s="598"/>
      <c r="V6309" s="598"/>
      <c r="W6309" s="598"/>
    </row>
    <row r="6310" spans="6:23" x14ac:dyDescent="0.2">
      <c r="F6310" s="610"/>
      <c r="H6310" s="612"/>
      <c r="I6310" s="598"/>
      <c r="J6310" s="598"/>
      <c r="M6310" s="598"/>
      <c r="N6310" s="598"/>
      <c r="V6310" s="598"/>
      <c r="W6310" s="598"/>
    </row>
    <row r="6311" spans="6:23" x14ac:dyDescent="0.2">
      <c r="F6311" s="610"/>
      <c r="H6311" s="612"/>
      <c r="I6311" s="598"/>
      <c r="J6311" s="598"/>
      <c r="M6311" s="598"/>
      <c r="N6311" s="598"/>
      <c r="V6311" s="598"/>
      <c r="W6311" s="598"/>
    </row>
    <row r="6312" spans="6:23" x14ac:dyDescent="0.2">
      <c r="F6312" s="610"/>
      <c r="H6312" s="612"/>
      <c r="I6312" s="598"/>
      <c r="J6312" s="598"/>
      <c r="M6312" s="598"/>
      <c r="N6312" s="598"/>
      <c r="V6312" s="598"/>
      <c r="W6312" s="598"/>
    </row>
    <row r="6313" spans="6:23" x14ac:dyDescent="0.2">
      <c r="F6313" s="610"/>
      <c r="H6313" s="612"/>
      <c r="I6313" s="598"/>
      <c r="J6313" s="598"/>
      <c r="M6313" s="598"/>
      <c r="N6313" s="598"/>
      <c r="V6313" s="598"/>
      <c r="W6313" s="598"/>
    </row>
    <row r="6314" spans="6:23" x14ac:dyDescent="0.2">
      <c r="F6314" s="610"/>
      <c r="H6314" s="612"/>
      <c r="I6314" s="598"/>
      <c r="J6314" s="598"/>
      <c r="M6314" s="598"/>
      <c r="N6314" s="598"/>
      <c r="V6314" s="598"/>
      <c r="W6314" s="598"/>
    </row>
    <row r="6315" spans="6:23" x14ac:dyDescent="0.2">
      <c r="F6315" s="610"/>
      <c r="H6315" s="612"/>
      <c r="I6315" s="598"/>
      <c r="J6315" s="598"/>
      <c r="M6315" s="598"/>
      <c r="N6315" s="598"/>
      <c r="V6315" s="598"/>
      <c r="W6315" s="598"/>
    </row>
    <row r="6316" spans="6:23" x14ac:dyDescent="0.2">
      <c r="F6316" s="610"/>
      <c r="H6316" s="612"/>
      <c r="I6316" s="598"/>
      <c r="J6316" s="598"/>
      <c r="M6316" s="598"/>
      <c r="N6316" s="598"/>
      <c r="V6316" s="598"/>
      <c r="W6316" s="598"/>
    </row>
    <row r="6317" spans="6:23" x14ac:dyDescent="0.2">
      <c r="F6317" s="610"/>
      <c r="H6317" s="612"/>
      <c r="I6317" s="598"/>
      <c r="J6317" s="598"/>
      <c r="M6317" s="598"/>
      <c r="N6317" s="598"/>
      <c r="V6317" s="598"/>
      <c r="W6317" s="598"/>
    </row>
    <row r="6318" spans="6:23" x14ac:dyDescent="0.2">
      <c r="F6318" s="610"/>
      <c r="H6318" s="612"/>
      <c r="I6318" s="598"/>
      <c r="J6318" s="598"/>
      <c r="M6318" s="598"/>
      <c r="N6318" s="598"/>
      <c r="V6318" s="598"/>
      <c r="W6318" s="598"/>
    </row>
    <row r="6319" spans="6:23" x14ac:dyDescent="0.2">
      <c r="F6319" s="610"/>
      <c r="H6319" s="612"/>
      <c r="I6319" s="598"/>
      <c r="J6319" s="598"/>
      <c r="M6319" s="598"/>
      <c r="N6319" s="598"/>
      <c r="V6319" s="598"/>
      <c r="W6319" s="598"/>
    </row>
    <row r="6320" spans="6:23" x14ac:dyDescent="0.2">
      <c r="F6320" s="610"/>
      <c r="H6320" s="612"/>
      <c r="I6320" s="598"/>
      <c r="J6320" s="598"/>
      <c r="M6320" s="598"/>
      <c r="N6320" s="598"/>
      <c r="V6320" s="598"/>
      <c r="W6320" s="598"/>
    </row>
    <row r="6321" spans="6:23" x14ac:dyDescent="0.2">
      <c r="F6321" s="610"/>
      <c r="H6321" s="612"/>
      <c r="I6321" s="598"/>
      <c r="J6321" s="598"/>
      <c r="M6321" s="598"/>
      <c r="N6321" s="598"/>
      <c r="V6321" s="598"/>
      <c r="W6321" s="598"/>
    </row>
    <row r="6322" spans="6:23" x14ac:dyDescent="0.2">
      <c r="F6322" s="610"/>
      <c r="H6322" s="612"/>
      <c r="I6322" s="598"/>
      <c r="J6322" s="598"/>
      <c r="M6322" s="598"/>
      <c r="N6322" s="598"/>
      <c r="V6322" s="598"/>
      <c r="W6322" s="598"/>
    </row>
    <row r="6323" spans="6:23" x14ac:dyDescent="0.2">
      <c r="F6323" s="610"/>
      <c r="H6323" s="612"/>
      <c r="I6323" s="598"/>
      <c r="J6323" s="598"/>
      <c r="M6323" s="598"/>
      <c r="N6323" s="598"/>
      <c r="V6323" s="598"/>
      <c r="W6323" s="598"/>
    </row>
    <row r="6324" spans="6:23" x14ac:dyDescent="0.2">
      <c r="F6324" s="610"/>
      <c r="H6324" s="612"/>
      <c r="I6324" s="598"/>
      <c r="J6324" s="598"/>
      <c r="M6324" s="598"/>
      <c r="N6324" s="598"/>
      <c r="V6324" s="598"/>
      <c r="W6324" s="598"/>
    </row>
    <row r="6325" spans="6:23" x14ac:dyDescent="0.2">
      <c r="F6325" s="610"/>
      <c r="H6325" s="612"/>
      <c r="I6325" s="598"/>
      <c r="J6325" s="598"/>
      <c r="M6325" s="598"/>
      <c r="N6325" s="598"/>
      <c r="V6325" s="598"/>
      <c r="W6325" s="598"/>
    </row>
    <row r="6326" spans="6:23" x14ac:dyDescent="0.2">
      <c r="F6326" s="610"/>
      <c r="H6326" s="612"/>
      <c r="I6326" s="598"/>
      <c r="J6326" s="598"/>
      <c r="M6326" s="598"/>
      <c r="N6326" s="598"/>
      <c r="V6326" s="598"/>
      <c r="W6326" s="598"/>
    </row>
    <row r="6327" spans="6:23" x14ac:dyDescent="0.2">
      <c r="F6327" s="610"/>
      <c r="H6327" s="612"/>
      <c r="I6327" s="598"/>
      <c r="J6327" s="598"/>
      <c r="M6327" s="598"/>
      <c r="N6327" s="598"/>
      <c r="V6327" s="598"/>
      <c r="W6327" s="598"/>
    </row>
    <row r="6328" spans="6:23" x14ac:dyDescent="0.2">
      <c r="F6328" s="610"/>
      <c r="H6328" s="612"/>
      <c r="I6328" s="598"/>
      <c r="J6328" s="598"/>
      <c r="M6328" s="598"/>
      <c r="N6328" s="598"/>
      <c r="V6328" s="598"/>
      <c r="W6328" s="598"/>
    </row>
    <row r="6329" spans="6:23" x14ac:dyDescent="0.2">
      <c r="F6329" s="610"/>
      <c r="H6329" s="612"/>
      <c r="I6329" s="598"/>
      <c r="J6329" s="598"/>
      <c r="M6329" s="598"/>
      <c r="N6329" s="598"/>
      <c r="V6329" s="598"/>
      <c r="W6329" s="598"/>
    </row>
    <row r="6330" spans="6:23" x14ac:dyDescent="0.2">
      <c r="F6330" s="610"/>
      <c r="H6330" s="612"/>
      <c r="I6330" s="598"/>
      <c r="J6330" s="598"/>
      <c r="M6330" s="598"/>
      <c r="N6330" s="598"/>
      <c r="V6330" s="598"/>
      <c r="W6330" s="598"/>
    </row>
    <row r="6331" spans="6:23" x14ac:dyDescent="0.2">
      <c r="F6331" s="610"/>
      <c r="H6331" s="612"/>
      <c r="I6331" s="598"/>
      <c r="J6331" s="598"/>
      <c r="M6331" s="598"/>
      <c r="N6331" s="598"/>
      <c r="V6331" s="598"/>
      <c r="W6331" s="598"/>
    </row>
    <row r="6332" spans="6:23" x14ac:dyDescent="0.2">
      <c r="F6332" s="610"/>
      <c r="H6332" s="612"/>
      <c r="I6332" s="598"/>
      <c r="J6332" s="598"/>
      <c r="M6332" s="598"/>
      <c r="N6332" s="598"/>
      <c r="V6332" s="598"/>
      <c r="W6332" s="598"/>
    </row>
    <row r="6333" spans="6:23" x14ac:dyDescent="0.2">
      <c r="F6333" s="610"/>
      <c r="H6333" s="612"/>
      <c r="I6333" s="598"/>
      <c r="J6333" s="598"/>
      <c r="M6333" s="598"/>
      <c r="N6333" s="598"/>
      <c r="V6333" s="598"/>
      <c r="W6333" s="598"/>
    </row>
    <row r="6334" spans="6:23" x14ac:dyDescent="0.2">
      <c r="F6334" s="610"/>
      <c r="H6334" s="612"/>
      <c r="I6334" s="598"/>
      <c r="J6334" s="598"/>
      <c r="M6334" s="598"/>
      <c r="N6334" s="598"/>
      <c r="V6334" s="598"/>
      <c r="W6334" s="598"/>
    </row>
    <row r="6335" spans="6:23" x14ac:dyDescent="0.2">
      <c r="F6335" s="610"/>
      <c r="H6335" s="612"/>
      <c r="I6335" s="598"/>
      <c r="J6335" s="598"/>
      <c r="M6335" s="598"/>
      <c r="N6335" s="598"/>
      <c r="V6335" s="598"/>
      <c r="W6335" s="598"/>
    </row>
    <row r="6336" spans="6:23" x14ac:dyDescent="0.2">
      <c r="F6336" s="610"/>
      <c r="H6336" s="612"/>
      <c r="I6336" s="598"/>
      <c r="J6336" s="598"/>
      <c r="M6336" s="598"/>
      <c r="N6336" s="598"/>
      <c r="V6336" s="598"/>
      <c r="W6336" s="598"/>
    </row>
    <row r="6337" spans="6:23" x14ac:dyDescent="0.2">
      <c r="F6337" s="610"/>
      <c r="H6337" s="612"/>
      <c r="I6337" s="598"/>
      <c r="J6337" s="598"/>
      <c r="M6337" s="598"/>
      <c r="N6337" s="598"/>
      <c r="V6337" s="598"/>
      <c r="W6337" s="598"/>
    </row>
    <row r="6338" spans="6:23" x14ac:dyDescent="0.2">
      <c r="F6338" s="610"/>
      <c r="H6338" s="612"/>
      <c r="I6338" s="598"/>
      <c r="J6338" s="598"/>
      <c r="M6338" s="598"/>
      <c r="N6338" s="598"/>
      <c r="V6338" s="598"/>
      <c r="W6338" s="598"/>
    </row>
    <row r="6339" spans="6:23" x14ac:dyDescent="0.2">
      <c r="F6339" s="610"/>
      <c r="H6339" s="612"/>
      <c r="I6339" s="598"/>
      <c r="J6339" s="598"/>
      <c r="M6339" s="598"/>
      <c r="N6339" s="598"/>
      <c r="V6339" s="598"/>
      <c r="W6339" s="598"/>
    </row>
    <row r="6340" spans="6:23" x14ac:dyDescent="0.2">
      <c r="F6340" s="610"/>
      <c r="H6340" s="612"/>
      <c r="I6340" s="598"/>
      <c r="J6340" s="598"/>
      <c r="M6340" s="598"/>
      <c r="N6340" s="598"/>
      <c r="V6340" s="598"/>
      <c r="W6340" s="598"/>
    </row>
    <row r="6341" spans="6:23" x14ac:dyDescent="0.2">
      <c r="F6341" s="610"/>
      <c r="H6341" s="612"/>
      <c r="I6341" s="598"/>
      <c r="J6341" s="598"/>
      <c r="M6341" s="598"/>
      <c r="N6341" s="598"/>
      <c r="V6341" s="598"/>
      <c r="W6341" s="598"/>
    </row>
    <row r="6342" spans="6:23" x14ac:dyDescent="0.2">
      <c r="F6342" s="610"/>
      <c r="H6342" s="612"/>
      <c r="I6342" s="598"/>
      <c r="J6342" s="598"/>
      <c r="M6342" s="598"/>
      <c r="N6342" s="598"/>
      <c r="V6342" s="598"/>
      <c r="W6342" s="598"/>
    </row>
    <row r="6343" spans="6:23" x14ac:dyDescent="0.2">
      <c r="F6343" s="610"/>
      <c r="H6343" s="612"/>
      <c r="I6343" s="598"/>
      <c r="J6343" s="598"/>
      <c r="M6343" s="598"/>
      <c r="N6343" s="598"/>
      <c r="V6343" s="598"/>
      <c r="W6343" s="598"/>
    </row>
    <row r="6344" spans="6:23" x14ac:dyDescent="0.2">
      <c r="F6344" s="610"/>
      <c r="H6344" s="612"/>
      <c r="I6344" s="598"/>
      <c r="J6344" s="598"/>
      <c r="M6344" s="598"/>
      <c r="N6344" s="598"/>
      <c r="V6344" s="598"/>
      <c r="W6344" s="598"/>
    </row>
    <row r="6345" spans="6:23" x14ac:dyDescent="0.2">
      <c r="F6345" s="610"/>
      <c r="H6345" s="612"/>
      <c r="I6345" s="598"/>
      <c r="J6345" s="598"/>
      <c r="M6345" s="598"/>
      <c r="N6345" s="598"/>
      <c r="V6345" s="598"/>
      <c r="W6345" s="598"/>
    </row>
    <row r="6346" spans="6:23" x14ac:dyDescent="0.2">
      <c r="F6346" s="610"/>
      <c r="H6346" s="612"/>
      <c r="I6346" s="598"/>
      <c r="J6346" s="598"/>
      <c r="M6346" s="598"/>
      <c r="N6346" s="598"/>
      <c r="V6346" s="598"/>
      <c r="W6346" s="598"/>
    </row>
    <row r="6347" spans="6:23" x14ac:dyDescent="0.2">
      <c r="F6347" s="610"/>
      <c r="H6347" s="612"/>
      <c r="I6347" s="598"/>
      <c r="J6347" s="598"/>
      <c r="M6347" s="598"/>
      <c r="N6347" s="598"/>
      <c r="V6347" s="598"/>
      <c r="W6347" s="598"/>
    </row>
    <row r="6348" spans="6:23" x14ac:dyDescent="0.2">
      <c r="F6348" s="610"/>
      <c r="H6348" s="612"/>
      <c r="I6348" s="598"/>
      <c r="J6348" s="598"/>
      <c r="M6348" s="598"/>
      <c r="N6348" s="598"/>
      <c r="V6348" s="598"/>
      <c r="W6348" s="598"/>
    </row>
    <row r="6349" spans="6:23" x14ac:dyDescent="0.2">
      <c r="F6349" s="610"/>
      <c r="H6349" s="612"/>
      <c r="I6349" s="598"/>
      <c r="J6349" s="598"/>
      <c r="M6349" s="598"/>
      <c r="N6349" s="598"/>
      <c r="V6349" s="598"/>
      <c r="W6349" s="598"/>
    </row>
    <row r="6350" spans="6:23" x14ac:dyDescent="0.2">
      <c r="F6350" s="610"/>
      <c r="H6350" s="612"/>
      <c r="I6350" s="598"/>
      <c r="J6350" s="598"/>
      <c r="M6350" s="598"/>
      <c r="N6350" s="598"/>
      <c r="V6350" s="598"/>
      <c r="W6350" s="598"/>
    </row>
    <row r="6351" spans="6:23" x14ac:dyDescent="0.2">
      <c r="F6351" s="610"/>
      <c r="H6351" s="612"/>
      <c r="I6351" s="598"/>
      <c r="J6351" s="598"/>
      <c r="M6351" s="598"/>
      <c r="N6351" s="598"/>
      <c r="V6351" s="598"/>
      <c r="W6351" s="598"/>
    </row>
    <row r="6352" spans="6:23" x14ac:dyDescent="0.2">
      <c r="F6352" s="610"/>
      <c r="H6352" s="612"/>
      <c r="I6352" s="598"/>
      <c r="J6352" s="598"/>
      <c r="M6352" s="598"/>
      <c r="N6352" s="598"/>
      <c r="V6352" s="598"/>
      <c r="W6352" s="598"/>
    </row>
    <row r="6353" spans="6:23" x14ac:dyDescent="0.2">
      <c r="F6353" s="610"/>
      <c r="H6353" s="612"/>
      <c r="I6353" s="598"/>
      <c r="J6353" s="598"/>
      <c r="M6353" s="598"/>
      <c r="N6353" s="598"/>
      <c r="V6353" s="598"/>
      <c r="W6353" s="598"/>
    </row>
    <row r="6354" spans="6:23" x14ac:dyDescent="0.2">
      <c r="F6354" s="610"/>
      <c r="H6354" s="612"/>
      <c r="I6354" s="598"/>
      <c r="J6354" s="598"/>
      <c r="M6354" s="598"/>
      <c r="N6354" s="598"/>
      <c r="V6354" s="598"/>
      <c r="W6354" s="598"/>
    </row>
    <row r="6355" spans="6:23" x14ac:dyDescent="0.2">
      <c r="F6355" s="610"/>
      <c r="H6355" s="612"/>
      <c r="I6355" s="598"/>
      <c r="J6355" s="598"/>
      <c r="M6355" s="598"/>
      <c r="N6355" s="598"/>
      <c r="V6355" s="598"/>
      <c r="W6355" s="598"/>
    </row>
    <row r="6356" spans="6:23" x14ac:dyDescent="0.2">
      <c r="F6356" s="610"/>
      <c r="H6356" s="612"/>
      <c r="I6356" s="598"/>
      <c r="J6356" s="598"/>
      <c r="M6356" s="598"/>
      <c r="N6356" s="598"/>
      <c r="V6356" s="598"/>
      <c r="W6356" s="598"/>
    </row>
    <row r="6357" spans="6:23" x14ac:dyDescent="0.2">
      <c r="F6357" s="610"/>
      <c r="H6357" s="612"/>
      <c r="I6357" s="598"/>
      <c r="J6357" s="598"/>
      <c r="M6357" s="598"/>
      <c r="N6357" s="598"/>
      <c r="V6357" s="598"/>
      <c r="W6357" s="598"/>
    </row>
    <row r="6358" spans="6:23" x14ac:dyDescent="0.2">
      <c r="F6358" s="610"/>
      <c r="H6358" s="612"/>
      <c r="I6358" s="598"/>
      <c r="J6358" s="598"/>
      <c r="M6358" s="598"/>
      <c r="N6358" s="598"/>
      <c r="V6358" s="598"/>
      <c r="W6358" s="598"/>
    </row>
    <row r="6359" spans="6:23" x14ac:dyDescent="0.2">
      <c r="F6359" s="610"/>
      <c r="H6359" s="612"/>
      <c r="I6359" s="598"/>
      <c r="J6359" s="598"/>
      <c r="M6359" s="598"/>
      <c r="N6359" s="598"/>
      <c r="V6359" s="598"/>
      <c r="W6359" s="598"/>
    </row>
    <row r="6360" spans="6:23" x14ac:dyDescent="0.2">
      <c r="F6360" s="610"/>
      <c r="H6360" s="612"/>
      <c r="I6360" s="598"/>
      <c r="J6360" s="598"/>
      <c r="M6360" s="598"/>
      <c r="N6360" s="598"/>
      <c r="V6360" s="598"/>
      <c r="W6360" s="598"/>
    </row>
    <row r="6361" spans="6:23" x14ac:dyDescent="0.2">
      <c r="F6361" s="610"/>
      <c r="H6361" s="612"/>
      <c r="I6361" s="598"/>
      <c r="J6361" s="598"/>
      <c r="M6361" s="598"/>
      <c r="N6361" s="598"/>
      <c r="V6361" s="598"/>
      <c r="W6361" s="598"/>
    </row>
    <row r="6362" spans="6:23" x14ac:dyDescent="0.2">
      <c r="F6362" s="610"/>
      <c r="H6362" s="612"/>
      <c r="I6362" s="598"/>
      <c r="J6362" s="598"/>
      <c r="M6362" s="598"/>
      <c r="N6362" s="598"/>
      <c r="V6362" s="598"/>
      <c r="W6362" s="598"/>
    </row>
    <row r="6363" spans="6:23" x14ac:dyDescent="0.2">
      <c r="F6363" s="610"/>
      <c r="H6363" s="612"/>
      <c r="I6363" s="598"/>
      <c r="J6363" s="598"/>
      <c r="M6363" s="598"/>
      <c r="N6363" s="598"/>
      <c r="V6363" s="598"/>
      <c r="W6363" s="598"/>
    </row>
    <row r="6364" spans="6:23" x14ac:dyDescent="0.2">
      <c r="F6364" s="610"/>
      <c r="H6364" s="612"/>
      <c r="I6364" s="598"/>
      <c r="J6364" s="598"/>
      <c r="M6364" s="598"/>
      <c r="N6364" s="598"/>
      <c r="V6364" s="598"/>
      <c r="W6364" s="598"/>
    </row>
    <row r="6365" spans="6:23" x14ac:dyDescent="0.2">
      <c r="F6365" s="610"/>
      <c r="H6365" s="612"/>
      <c r="I6365" s="598"/>
      <c r="J6365" s="598"/>
      <c r="M6365" s="598"/>
      <c r="N6365" s="598"/>
      <c r="V6365" s="598"/>
      <c r="W6365" s="598"/>
    </row>
    <row r="6366" spans="6:23" x14ac:dyDescent="0.2">
      <c r="F6366" s="610"/>
      <c r="H6366" s="612"/>
      <c r="I6366" s="598"/>
      <c r="J6366" s="598"/>
      <c r="M6366" s="598"/>
      <c r="N6366" s="598"/>
      <c r="V6366" s="598"/>
      <c r="W6366" s="598"/>
    </row>
    <row r="6367" spans="6:23" x14ac:dyDescent="0.2">
      <c r="F6367" s="610"/>
      <c r="H6367" s="612"/>
      <c r="I6367" s="598"/>
      <c r="J6367" s="598"/>
      <c r="M6367" s="598"/>
      <c r="N6367" s="598"/>
      <c r="V6367" s="598"/>
      <c r="W6367" s="598"/>
    </row>
    <row r="6368" spans="6:23" x14ac:dyDescent="0.2">
      <c r="F6368" s="610"/>
      <c r="H6368" s="612"/>
      <c r="I6368" s="598"/>
      <c r="J6368" s="598"/>
      <c r="M6368" s="598"/>
      <c r="N6368" s="598"/>
      <c r="V6368" s="598"/>
      <c r="W6368" s="598"/>
    </row>
    <row r="6369" spans="6:23" x14ac:dyDescent="0.2">
      <c r="F6369" s="610"/>
      <c r="H6369" s="612"/>
      <c r="I6369" s="598"/>
      <c r="J6369" s="598"/>
      <c r="M6369" s="598"/>
      <c r="N6369" s="598"/>
      <c r="V6369" s="598"/>
      <c r="W6369" s="598"/>
    </row>
    <row r="6370" spans="6:23" x14ac:dyDescent="0.2">
      <c r="F6370" s="610"/>
      <c r="H6370" s="612"/>
      <c r="I6370" s="598"/>
      <c r="J6370" s="598"/>
      <c r="M6370" s="598"/>
      <c r="N6370" s="598"/>
      <c r="V6370" s="598"/>
      <c r="W6370" s="598"/>
    </row>
    <row r="6371" spans="6:23" x14ac:dyDescent="0.2">
      <c r="F6371" s="610"/>
      <c r="H6371" s="612"/>
      <c r="I6371" s="598"/>
      <c r="J6371" s="598"/>
      <c r="M6371" s="598"/>
      <c r="N6371" s="598"/>
      <c r="V6371" s="598"/>
      <c r="W6371" s="598"/>
    </row>
    <row r="6372" spans="6:23" x14ac:dyDescent="0.2">
      <c r="F6372" s="610"/>
      <c r="H6372" s="612"/>
      <c r="I6372" s="598"/>
      <c r="J6372" s="598"/>
      <c r="M6372" s="598"/>
      <c r="N6372" s="598"/>
      <c r="V6372" s="598"/>
      <c r="W6372" s="598"/>
    </row>
    <row r="6373" spans="6:23" x14ac:dyDescent="0.2">
      <c r="F6373" s="610"/>
      <c r="H6373" s="612"/>
      <c r="I6373" s="598"/>
      <c r="J6373" s="598"/>
      <c r="M6373" s="598"/>
      <c r="N6373" s="598"/>
      <c r="V6373" s="598"/>
      <c r="W6373" s="598"/>
    </row>
    <row r="6374" spans="6:23" x14ac:dyDescent="0.2">
      <c r="F6374" s="610"/>
      <c r="H6374" s="612"/>
      <c r="I6374" s="598"/>
      <c r="J6374" s="598"/>
      <c r="M6374" s="598"/>
      <c r="N6374" s="598"/>
      <c r="V6374" s="598"/>
      <c r="W6374" s="598"/>
    </row>
    <row r="6375" spans="6:23" x14ac:dyDescent="0.2">
      <c r="F6375" s="610"/>
      <c r="H6375" s="612"/>
      <c r="I6375" s="598"/>
      <c r="J6375" s="598"/>
      <c r="M6375" s="598"/>
      <c r="N6375" s="598"/>
      <c r="V6375" s="598"/>
      <c r="W6375" s="598"/>
    </row>
    <row r="6376" spans="6:23" x14ac:dyDescent="0.2">
      <c r="F6376" s="610"/>
      <c r="H6376" s="612"/>
      <c r="I6376" s="598"/>
      <c r="J6376" s="598"/>
      <c r="M6376" s="598"/>
      <c r="N6376" s="598"/>
      <c r="V6376" s="598"/>
      <c r="W6376" s="598"/>
    </row>
    <row r="6377" spans="6:23" x14ac:dyDescent="0.2">
      <c r="F6377" s="610"/>
      <c r="H6377" s="612"/>
      <c r="I6377" s="598"/>
      <c r="J6377" s="598"/>
      <c r="M6377" s="598"/>
      <c r="N6377" s="598"/>
      <c r="V6377" s="598"/>
      <c r="W6377" s="598"/>
    </row>
    <row r="6378" spans="6:23" x14ac:dyDescent="0.2">
      <c r="F6378" s="610"/>
      <c r="H6378" s="612"/>
      <c r="I6378" s="598"/>
      <c r="J6378" s="598"/>
      <c r="M6378" s="598"/>
      <c r="N6378" s="598"/>
      <c r="V6378" s="598"/>
      <c r="W6378" s="598"/>
    </row>
    <row r="6379" spans="6:23" x14ac:dyDescent="0.2">
      <c r="F6379" s="610"/>
      <c r="H6379" s="612"/>
      <c r="I6379" s="598"/>
      <c r="J6379" s="598"/>
      <c r="M6379" s="598"/>
      <c r="N6379" s="598"/>
      <c r="V6379" s="598"/>
      <c r="W6379" s="598"/>
    </row>
    <row r="6380" spans="6:23" x14ac:dyDescent="0.2">
      <c r="F6380" s="610"/>
      <c r="H6380" s="612"/>
      <c r="I6380" s="598"/>
      <c r="J6380" s="598"/>
      <c r="M6380" s="598"/>
      <c r="N6380" s="598"/>
      <c r="V6380" s="598"/>
      <c r="W6380" s="598"/>
    </row>
    <row r="6381" spans="6:23" x14ac:dyDescent="0.2">
      <c r="F6381" s="610"/>
      <c r="H6381" s="612"/>
      <c r="I6381" s="598"/>
      <c r="J6381" s="598"/>
      <c r="M6381" s="598"/>
      <c r="N6381" s="598"/>
      <c r="V6381" s="598"/>
      <c r="W6381" s="598"/>
    </row>
    <row r="6382" spans="6:23" x14ac:dyDescent="0.2">
      <c r="F6382" s="610"/>
      <c r="H6382" s="612"/>
      <c r="I6382" s="598"/>
      <c r="J6382" s="598"/>
      <c r="M6382" s="598"/>
      <c r="N6382" s="598"/>
      <c r="V6382" s="598"/>
      <c r="W6382" s="598"/>
    </row>
    <row r="6383" spans="6:23" x14ac:dyDescent="0.2">
      <c r="F6383" s="610"/>
      <c r="H6383" s="612"/>
      <c r="I6383" s="598"/>
      <c r="J6383" s="598"/>
      <c r="M6383" s="598"/>
      <c r="N6383" s="598"/>
      <c r="V6383" s="598"/>
      <c r="W6383" s="598"/>
    </row>
    <row r="6384" spans="6:23" x14ac:dyDescent="0.2">
      <c r="F6384" s="610"/>
      <c r="H6384" s="612"/>
      <c r="I6384" s="598"/>
      <c r="J6384" s="598"/>
      <c r="M6384" s="598"/>
      <c r="N6384" s="598"/>
      <c r="V6384" s="598"/>
      <c r="W6384" s="598"/>
    </row>
    <row r="6385" spans="6:23" x14ac:dyDescent="0.2">
      <c r="F6385" s="610"/>
      <c r="H6385" s="612"/>
      <c r="I6385" s="598"/>
      <c r="J6385" s="598"/>
      <c r="M6385" s="598"/>
      <c r="N6385" s="598"/>
      <c r="V6385" s="598"/>
      <c r="W6385" s="598"/>
    </row>
    <row r="6386" spans="6:23" x14ac:dyDescent="0.2">
      <c r="F6386" s="610"/>
      <c r="H6386" s="612"/>
      <c r="I6386" s="598"/>
      <c r="J6386" s="598"/>
      <c r="M6386" s="598"/>
      <c r="N6386" s="598"/>
      <c r="V6386" s="598"/>
      <c r="W6386" s="598"/>
    </row>
    <row r="6387" spans="6:23" x14ac:dyDescent="0.2">
      <c r="F6387" s="610"/>
      <c r="H6387" s="612"/>
      <c r="I6387" s="598"/>
      <c r="J6387" s="598"/>
      <c r="M6387" s="598"/>
      <c r="N6387" s="598"/>
      <c r="V6387" s="598"/>
      <c r="W6387" s="598"/>
    </row>
    <row r="6388" spans="6:23" x14ac:dyDescent="0.2">
      <c r="F6388" s="610"/>
      <c r="H6388" s="612"/>
      <c r="I6388" s="598"/>
      <c r="J6388" s="598"/>
      <c r="M6388" s="598"/>
      <c r="N6388" s="598"/>
      <c r="V6388" s="598"/>
      <c r="W6388" s="598"/>
    </row>
    <row r="6389" spans="6:23" x14ac:dyDescent="0.2">
      <c r="F6389" s="610"/>
      <c r="H6389" s="612"/>
      <c r="I6389" s="598"/>
      <c r="J6389" s="598"/>
      <c r="M6389" s="598"/>
      <c r="N6389" s="598"/>
      <c r="V6389" s="598"/>
      <c r="W6389" s="598"/>
    </row>
    <row r="6390" spans="6:23" x14ac:dyDescent="0.2">
      <c r="F6390" s="610"/>
      <c r="H6390" s="612"/>
      <c r="I6390" s="598"/>
      <c r="J6390" s="598"/>
      <c r="M6390" s="598"/>
      <c r="N6390" s="598"/>
      <c r="V6390" s="598"/>
      <c r="W6390" s="598"/>
    </row>
    <row r="6391" spans="6:23" x14ac:dyDescent="0.2">
      <c r="F6391" s="610"/>
      <c r="H6391" s="612"/>
      <c r="I6391" s="598"/>
      <c r="J6391" s="598"/>
      <c r="M6391" s="598"/>
      <c r="N6391" s="598"/>
      <c r="V6391" s="598"/>
      <c r="W6391" s="598"/>
    </row>
    <row r="6392" spans="6:23" x14ac:dyDescent="0.2">
      <c r="F6392" s="610"/>
      <c r="H6392" s="612"/>
      <c r="I6392" s="598"/>
      <c r="J6392" s="598"/>
      <c r="M6392" s="598"/>
      <c r="N6392" s="598"/>
      <c r="V6392" s="598"/>
      <c r="W6392" s="598"/>
    </row>
    <row r="6393" spans="6:23" x14ac:dyDescent="0.2">
      <c r="F6393" s="610"/>
      <c r="H6393" s="612"/>
      <c r="I6393" s="598"/>
      <c r="J6393" s="598"/>
      <c r="M6393" s="598"/>
      <c r="N6393" s="598"/>
      <c r="V6393" s="598"/>
      <c r="W6393" s="598"/>
    </row>
    <row r="6394" spans="6:23" x14ac:dyDescent="0.2">
      <c r="F6394" s="610"/>
      <c r="H6394" s="612"/>
      <c r="I6394" s="598"/>
      <c r="J6394" s="598"/>
      <c r="M6394" s="598"/>
      <c r="N6394" s="598"/>
      <c r="V6394" s="598"/>
      <c r="W6394" s="598"/>
    </row>
    <row r="6395" spans="6:23" x14ac:dyDescent="0.2">
      <c r="F6395" s="610"/>
      <c r="H6395" s="612"/>
      <c r="I6395" s="598"/>
      <c r="J6395" s="598"/>
      <c r="M6395" s="598"/>
      <c r="N6395" s="598"/>
      <c r="V6395" s="598"/>
      <c r="W6395" s="598"/>
    </row>
    <row r="6396" spans="6:23" x14ac:dyDescent="0.2">
      <c r="F6396" s="610"/>
      <c r="H6396" s="612"/>
      <c r="I6396" s="598"/>
      <c r="J6396" s="598"/>
      <c r="M6396" s="598"/>
      <c r="N6396" s="598"/>
      <c r="V6396" s="598"/>
      <c r="W6396" s="598"/>
    </row>
    <row r="6397" spans="6:23" x14ac:dyDescent="0.2">
      <c r="F6397" s="610"/>
      <c r="H6397" s="612"/>
      <c r="I6397" s="598"/>
      <c r="J6397" s="598"/>
      <c r="M6397" s="598"/>
      <c r="N6397" s="598"/>
      <c r="V6397" s="598"/>
      <c r="W6397" s="598"/>
    </row>
    <row r="6398" spans="6:23" x14ac:dyDescent="0.2">
      <c r="F6398" s="610"/>
      <c r="H6398" s="612"/>
      <c r="I6398" s="598"/>
      <c r="J6398" s="598"/>
      <c r="M6398" s="598"/>
      <c r="N6398" s="598"/>
      <c r="V6398" s="598"/>
      <c r="W6398" s="598"/>
    </row>
    <row r="6399" spans="6:23" x14ac:dyDescent="0.2">
      <c r="F6399" s="610"/>
      <c r="H6399" s="612"/>
      <c r="I6399" s="598"/>
      <c r="J6399" s="598"/>
      <c r="M6399" s="598"/>
      <c r="N6399" s="598"/>
      <c r="V6399" s="598"/>
      <c r="W6399" s="598"/>
    </row>
    <row r="6400" spans="6:23" x14ac:dyDescent="0.2">
      <c r="F6400" s="610"/>
      <c r="H6400" s="612"/>
      <c r="I6400" s="598"/>
      <c r="J6400" s="598"/>
      <c r="M6400" s="598"/>
      <c r="N6400" s="598"/>
      <c r="V6400" s="598"/>
      <c r="W6400" s="598"/>
    </row>
    <row r="6401" spans="6:23" x14ac:dyDescent="0.2">
      <c r="F6401" s="610"/>
      <c r="H6401" s="612"/>
      <c r="I6401" s="598"/>
      <c r="J6401" s="598"/>
      <c r="M6401" s="598"/>
      <c r="N6401" s="598"/>
      <c r="V6401" s="598"/>
      <c r="W6401" s="598"/>
    </row>
    <row r="6402" spans="6:23" x14ac:dyDescent="0.2">
      <c r="F6402" s="610"/>
      <c r="H6402" s="612"/>
      <c r="I6402" s="598"/>
      <c r="J6402" s="598"/>
      <c r="M6402" s="598"/>
      <c r="N6402" s="598"/>
      <c r="V6402" s="598"/>
      <c r="W6402" s="598"/>
    </row>
    <row r="6403" spans="6:23" x14ac:dyDescent="0.2">
      <c r="F6403" s="610"/>
      <c r="H6403" s="612"/>
      <c r="I6403" s="598"/>
      <c r="J6403" s="598"/>
      <c r="M6403" s="598"/>
      <c r="N6403" s="598"/>
      <c r="V6403" s="598"/>
      <c r="W6403" s="598"/>
    </row>
    <row r="6404" spans="6:23" x14ac:dyDescent="0.2">
      <c r="F6404" s="610"/>
      <c r="H6404" s="612"/>
      <c r="I6404" s="598"/>
      <c r="J6404" s="598"/>
      <c r="M6404" s="598"/>
      <c r="N6404" s="598"/>
      <c r="V6404" s="598"/>
      <c r="W6404" s="598"/>
    </row>
    <row r="6405" spans="6:23" x14ac:dyDescent="0.2">
      <c r="F6405" s="610"/>
      <c r="H6405" s="612"/>
      <c r="I6405" s="598"/>
      <c r="J6405" s="598"/>
      <c r="M6405" s="598"/>
      <c r="N6405" s="598"/>
      <c r="V6405" s="598"/>
      <c r="W6405" s="598"/>
    </row>
    <row r="6406" spans="6:23" x14ac:dyDescent="0.2">
      <c r="F6406" s="610"/>
      <c r="H6406" s="612"/>
      <c r="I6406" s="598"/>
      <c r="J6406" s="598"/>
      <c r="M6406" s="598"/>
      <c r="N6406" s="598"/>
      <c r="V6406" s="598"/>
      <c r="W6406" s="598"/>
    </row>
    <row r="6407" spans="6:23" x14ac:dyDescent="0.2">
      <c r="F6407" s="610"/>
      <c r="H6407" s="612"/>
      <c r="I6407" s="598"/>
      <c r="J6407" s="598"/>
      <c r="M6407" s="598"/>
      <c r="N6407" s="598"/>
      <c r="V6407" s="598"/>
      <c r="W6407" s="598"/>
    </row>
    <row r="6408" spans="6:23" x14ac:dyDescent="0.2">
      <c r="F6408" s="610"/>
      <c r="H6408" s="612"/>
      <c r="I6408" s="598"/>
      <c r="J6408" s="598"/>
      <c r="M6408" s="598"/>
      <c r="N6408" s="598"/>
      <c r="V6408" s="598"/>
      <c r="W6408" s="598"/>
    </row>
    <row r="6409" spans="6:23" x14ac:dyDescent="0.2">
      <c r="F6409" s="610"/>
      <c r="H6409" s="612"/>
      <c r="I6409" s="598"/>
      <c r="J6409" s="598"/>
      <c r="M6409" s="598"/>
      <c r="N6409" s="598"/>
      <c r="V6409" s="598"/>
      <c r="W6409" s="598"/>
    </row>
    <row r="6410" spans="6:23" x14ac:dyDescent="0.2">
      <c r="F6410" s="610"/>
      <c r="H6410" s="612"/>
      <c r="I6410" s="598"/>
      <c r="J6410" s="598"/>
      <c r="M6410" s="598"/>
      <c r="N6410" s="598"/>
      <c r="V6410" s="598"/>
      <c r="W6410" s="598"/>
    </row>
    <row r="6411" spans="6:23" x14ac:dyDescent="0.2">
      <c r="F6411" s="610"/>
      <c r="H6411" s="612"/>
      <c r="I6411" s="598"/>
      <c r="J6411" s="598"/>
      <c r="M6411" s="598"/>
      <c r="N6411" s="598"/>
      <c r="V6411" s="598"/>
      <c r="W6411" s="598"/>
    </row>
    <row r="6412" spans="6:23" x14ac:dyDescent="0.2">
      <c r="F6412" s="610"/>
      <c r="H6412" s="612"/>
      <c r="I6412" s="598"/>
      <c r="J6412" s="598"/>
      <c r="M6412" s="598"/>
      <c r="N6412" s="598"/>
      <c r="V6412" s="598"/>
      <c r="W6412" s="598"/>
    </row>
    <row r="6413" spans="6:23" x14ac:dyDescent="0.2">
      <c r="F6413" s="610"/>
      <c r="H6413" s="612"/>
      <c r="I6413" s="598"/>
      <c r="J6413" s="598"/>
      <c r="M6413" s="598"/>
      <c r="N6413" s="598"/>
      <c r="V6413" s="598"/>
      <c r="W6413" s="598"/>
    </row>
    <row r="6414" spans="6:23" x14ac:dyDescent="0.2">
      <c r="F6414" s="610"/>
      <c r="H6414" s="612"/>
      <c r="I6414" s="598"/>
      <c r="J6414" s="598"/>
      <c r="M6414" s="598"/>
      <c r="N6414" s="598"/>
      <c r="V6414" s="598"/>
      <c r="W6414" s="598"/>
    </row>
    <row r="6415" spans="6:23" x14ac:dyDescent="0.2">
      <c r="F6415" s="610"/>
      <c r="H6415" s="612"/>
      <c r="I6415" s="598"/>
      <c r="J6415" s="598"/>
      <c r="M6415" s="598"/>
      <c r="N6415" s="598"/>
      <c r="V6415" s="598"/>
      <c r="W6415" s="598"/>
    </row>
    <row r="6416" spans="6:23" x14ac:dyDescent="0.2">
      <c r="F6416" s="610"/>
      <c r="H6416" s="612"/>
      <c r="I6416" s="598"/>
      <c r="J6416" s="598"/>
      <c r="M6416" s="598"/>
      <c r="N6416" s="598"/>
      <c r="V6416" s="598"/>
      <c r="W6416" s="598"/>
    </row>
    <row r="6417" spans="6:23" x14ac:dyDescent="0.2">
      <c r="F6417" s="610"/>
      <c r="H6417" s="612"/>
      <c r="I6417" s="598"/>
      <c r="J6417" s="598"/>
      <c r="M6417" s="598"/>
      <c r="N6417" s="598"/>
      <c r="V6417" s="598"/>
      <c r="W6417" s="598"/>
    </row>
    <row r="6418" spans="6:23" x14ac:dyDescent="0.2">
      <c r="F6418" s="610"/>
      <c r="H6418" s="612"/>
      <c r="I6418" s="598"/>
      <c r="J6418" s="598"/>
      <c r="M6418" s="598"/>
      <c r="N6418" s="598"/>
      <c r="V6418" s="598"/>
      <c r="W6418" s="598"/>
    </row>
    <row r="6419" spans="6:23" x14ac:dyDescent="0.2">
      <c r="F6419" s="610"/>
      <c r="H6419" s="612"/>
      <c r="I6419" s="598"/>
      <c r="J6419" s="598"/>
      <c r="M6419" s="598"/>
      <c r="N6419" s="598"/>
      <c r="V6419" s="598"/>
      <c r="W6419" s="598"/>
    </row>
    <row r="6420" spans="6:23" x14ac:dyDescent="0.2">
      <c r="F6420" s="610"/>
      <c r="H6420" s="612"/>
      <c r="I6420" s="598"/>
      <c r="J6420" s="598"/>
      <c r="M6420" s="598"/>
      <c r="N6420" s="598"/>
      <c r="V6420" s="598"/>
      <c r="W6420" s="598"/>
    </row>
    <row r="6421" spans="6:23" x14ac:dyDescent="0.2">
      <c r="F6421" s="610"/>
      <c r="H6421" s="612"/>
      <c r="I6421" s="598"/>
      <c r="J6421" s="598"/>
      <c r="M6421" s="598"/>
      <c r="N6421" s="598"/>
      <c r="V6421" s="598"/>
      <c r="W6421" s="598"/>
    </row>
    <row r="6422" spans="6:23" x14ac:dyDescent="0.2">
      <c r="F6422" s="610"/>
      <c r="H6422" s="612"/>
      <c r="I6422" s="598"/>
      <c r="J6422" s="598"/>
      <c r="M6422" s="598"/>
      <c r="N6422" s="598"/>
      <c r="V6422" s="598"/>
      <c r="W6422" s="598"/>
    </row>
    <row r="6423" spans="6:23" x14ac:dyDescent="0.2">
      <c r="F6423" s="610"/>
      <c r="H6423" s="612"/>
      <c r="I6423" s="598"/>
      <c r="J6423" s="598"/>
      <c r="M6423" s="598"/>
      <c r="N6423" s="598"/>
      <c r="V6423" s="598"/>
      <c r="W6423" s="598"/>
    </row>
    <row r="6424" spans="6:23" x14ac:dyDescent="0.2">
      <c r="F6424" s="610"/>
      <c r="H6424" s="612"/>
      <c r="I6424" s="598"/>
      <c r="J6424" s="598"/>
      <c r="M6424" s="598"/>
      <c r="N6424" s="598"/>
      <c r="V6424" s="598"/>
      <c r="W6424" s="598"/>
    </row>
    <row r="6425" spans="6:23" x14ac:dyDescent="0.2">
      <c r="F6425" s="610"/>
      <c r="H6425" s="612"/>
      <c r="I6425" s="598"/>
      <c r="J6425" s="598"/>
      <c r="M6425" s="598"/>
      <c r="N6425" s="598"/>
      <c r="V6425" s="598"/>
      <c r="W6425" s="598"/>
    </row>
    <row r="6426" spans="6:23" x14ac:dyDescent="0.2">
      <c r="F6426" s="610"/>
      <c r="H6426" s="612"/>
      <c r="I6426" s="598"/>
      <c r="J6426" s="598"/>
      <c r="M6426" s="598"/>
      <c r="N6426" s="598"/>
      <c r="V6426" s="598"/>
      <c r="W6426" s="598"/>
    </row>
    <row r="6427" spans="6:23" x14ac:dyDescent="0.2">
      <c r="F6427" s="610"/>
      <c r="H6427" s="612"/>
      <c r="I6427" s="598"/>
      <c r="J6427" s="598"/>
      <c r="M6427" s="598"/>
      <c r="N6427" s="598"/>
      <c r="V6427" s="598"/>
      <c r="W6427" s="598"/>
    </row>
    <row r="6428" spans="6:23" x14ac:dyDescent="0.2">
      <c r="F6428" s="610"/>
      <c r="H6428" s="612"/>
      <c r="I6428" s="598"/>
      <c r="J6428" s="598"/>
      <c r="M6428" s="598"/>
      <c r="N6428" s="598"/>
      <c r="V6428" s="598"/>
      <c r="W6428" s="598"/>
    </row>
    <row r="6429" spans="6:23" x14ac:dyDescent="0.2">
      <c r="F6429" s="610"/>
      <c r="H6429" s="612"/>
      <c r="I6429" s="598"/>
      <c r="J6429" s="598"/>
      <c r="M6429" s="598"/>
      <c r="N6429" s="598"/>
      <c r="V6429" s="598"/>
      <c r="W6429" s="598"/>
    </row>
    <row r="6430" spans="6:23" x14ac:dyDescent="0.2">
      <c r="F6430" s="610"/>
      <c r="H6430" s="612"/>
      <c r="I6430" s="598"/>
      <c r="J6430" s="598"/>
      <c r="M6430" s="598"/>
      <c r="N6430" s="598"/>
      <c r="V6430" s="598"/>
      <c r="W6430" s="598"/>
    </row>
    <row r="6431" spans="6:23" x14ac:dyDescent="0.2">
      <c r="F6431" s="610"/>
      <c r="H6431" s="612"/>
      <c r="I6431" s="598"/>
      <c r="J6431" s="598"/>
      <c r="M6431" s="598"/>
      <c r="N6431" s="598"/>
      <c r="V6431" s="598"/>
      <c r="W6431" s="598"/>
    </row>
    <row r="6432" spans="6:23" x14ac:dyDescent="0.2">
      <c r="F6432" s="610"/>
      <c r="H6432" s="612"/>
      <c r="I6432" s="598"/>
      <c r="J6432" s="598"/>
      <c r="M6432" s="598"/>
      <c r="N6432" s="598"/>
      <c r="V6432" s="598"/>
      <c r="W6432" s="598"/>
    </row>
    <row r="6433" spans="6:23" x14ac:dyDescent="0.2">
      <c r="F6433" s="610"/>
      <c r="H6433" s="612"/>
      <c r="I6433" s="598"/>
      <c r="J6433" s="598"/>
      <c r="M6433" s="598"/>
      <c r="N6433" s="598"/>
      <c r="V6433" s="598"/>
      <c r="W6433" s="598"/>
    </row>
    <row r="6434" spans="6:23" x14ac:dyDescent="0.2">
      <c r="F6434" s="610"/>
      <c r="H6434" s="612"/>
      <c r="I6434" s="598"/>
      <c r="J6434" s="598"/>
      <c r="M6434" s="598"/>
      <c r="N6434" s="598"/>
      <c r="V6434" s="598"/>
      <c r="W6434" s="598"/>
    </row>
    <row r="6435" spans="6:23" x14ac:dyDescent="0.2">
      <c r="F6435" s="610"/>
      <c r="H6435" s="612"/>
      <c r="I6435" s="598"/>
      <c r="J6435" s="598"/>
      <c r="M6435" s="598"/>
      <c r="N6435" s="598"/>
      <c r="V6435" s="598"/>
      <c r="W6435" s="598"/>
    </row>
    <row r="6436" spans="6:23" x14ac:dyDescent="0.2">
      <c r="F6436" s="610"/>
      <c r="H6436" s="612"/>
      <c r="I6436" s="598"/>
      <c r="J6436" s="598"/>
      <c r="M6436" s="598"/>
      <c r="N6436" s="598"/>
      <c r="V6436" s="598"/>
      <c r="W6436" s="598"/>
    </row>
    <row r="6437" spans="6:23" x14ac:dyDescent="0.2">
      <c r="F6437" s="610"/>
      <c r="H6437" s="612"/>
      <c r="I6437" s="598"/>
      <c r="J6437" s="598"/>
      <c r="M6437" s="598"/>
      <c r="N6437" s="598"/>
      <c r="V6437" s="598"/>
      <c r="W6437" s="598"/>
    </row>
    <row r="6438" spans="6:23" x14ac:dyDescent="0.2">
      <c r="F6438" s="610"/>
      <c r="H6438" s="612"/>
      <c r="I6438" s="598"/>
      <c r="J6438" s="598"/>
      <c r="M6438" s="598"/>
      <c r="N6438" s="598"/>
      <c r="V6438" s="598"/>
      <c r="W6438" s="598"/>
    </row>
    <row r="6439" spans="6:23" x14ac:dyDescent="0.2">
      <c r="F6439" s="610"/>
      <c r="H6439" s="612"/>
      <c r="I6439" s="598"/>
      <c r="J6439" s="598"/>
      <c r="M6439" s="598"/>
      <c r="N6439" s="598"/>
      <c r="V6439" s="598"/>
      <c r="W6439" s="598"/>
    </row>
    <row r="6440" spans="6:23" x14ac:dyDescent="0.2">
      <c r="F6440" s="610"/>
      <c r="H6440" s="612"/>
      <c r="I6440" s="598"/>
      <c r="J6440" s="598"/>
      <c r="M6440" s="598"/>
      <c r="N6440" s="598"/>
      <c r="V6440" s="598"/>
      <c r="W6440" s="598"/>
    </row>
    <row r="6441" spans="6:23" x14ac:dyDescent="0.2">
      <c r="F6441" s="610"/>
      <c r="H6441" s="612"/>
      <c r="I6441" s="598"/>
      <c r="J6441" s="598"/>
      <c r="M6441" s="598"/>
      <c r="N6441" s="598"/>
      <c r="V6441" s="598"/>
      <c r="W6441" s="598"/>
    </row>
    <row r="6442" spans="6:23" x14ac:dyDescent="0.2">
      <c r="F6442" s="610"/>
      <c r="H6442" s="612"/>
      <c r="I6442" s="598"/>
      <c r="J6442" s="598"/>
      <c r="M6442" s="598"/>
      <c r="N6442" s="598"/>
      <c r="V6442" s="598"/>
      <c r="W6442" s="598"/>
    </row>
    <row r="6443" spans="6:23" x14ac:dyDescent="0.2">
      <c r="F6443" s="610"/>
      <c r="H6443" s="612"/>
      <c r="I6443" s="598"/>
      <c r="J6443" s="598"/>
      <c r="M6443" s="598"/>
      <c r="N6443" s="598"/>
      <c r="V6443" s="598"/>
      <c r="W6443" s="598"/>
    </row>
    <row r="6444" spans="6:23" x14ac:dyDescent="0.2">
      <c r="F6444" s="610"/>
      <c r="H6444" s="612"/>
      <c r="I6444" s="598"/>
      <c r="J6444" s="598"/>
      <c r="M6444" s="598"/>
      <c r="N6444" s="598"/>
      <c r="V6444" s="598"/>
      <c r="W6444" s="598"/>
    </row>
    <row r="6445" spans="6:23" x14ac:dyDescent="0.2">
      <c r="F6445" s="610"/>
      <c r="H6445" s="612"/>
      <c r="I6445" s="598"/>
      <c r="J6445" s="598"/>
      <c r="M6445" s="598"/>
      <c r="N6445" s="598"/>
      <c r="V6445" s="598"/>
      <c r="W6445" s="598"/>
    </row>
    <row r="6446" spans="6:23" x14ac:dyDescent="0.2">
      <c r="F6446" s="610"/>
      <c r="H6446" s="612"/>
      <c r="I6446" s="598"/>
      <c r="J6446" s="598"/>
      <c r="M6446" s="598"/>
      <c r="N6446" s="598"/>
      <c r="V6446" s="598"/>
      <c r="W6446" s="598"/>
    </row>
    <row r="6447" spans="6:23" x14ac:dyDescent="0.2">
      <c r="F6447" s="610"/>
      <c r="H6447" s="612"/>
      <c r="I6447" s="598"/>
      <c r="J6447" s="598"/>
      <c r="M6447" s="598"/>
      <c r="N6447" s="598"/>
      <c r="V6447" s="598"/>
      <c r="W6447" s="598"/>
    </row>
    <row r="6448" spans="6:23" x14ac:dyDescent="0.2">
      <c r="F6448" s="610"/>
      <c r="H6448" s="612"/>
      <c r="I6448" s="598"/>
      <c r="J6448" s="598"/>
      <c r="M6448" s="598"/>
      <c r="N6448" s="598"/>
      <c r="V6448" s="598"/>
      <c r="W6448" s="598"/>
    </row>
    <row r="6449" spans="6:23" x14ac:dyDescent="0.2">
      <c r="F6449" s="610"/>
      <c r="H6449" s="612"/>
      <c r="I6449" s="598"/>
      <c r="J6449" s="598"/>
      <c r="M6449" s="598"/>
      <c r="N6449" s="598"/>
      <c r="V6449" s="598"/>
      <c r="W6449" s="598"/>
    </row>
    <row r="6450" spans="6:23" x14ac:dyDescent="0.2">
      <c r="F6450" s="610"/>
      <c r="H6450" s="612"/>
      <c r="I6450" s="598"/>
      <c r="J6450" s="598"/>
      <c r="M6450" s="598"/>
      <c r="N6450" s="598"/>
      <c r="V6450" s="598"/>
      <c r="W6450" s="598"/>
    </row>
    <row r="6451" spans="6:23" x14ac:dyDescent="0.2">
      <c r="F6451" s="610"/>
      <c r="H6451" s="612"/>
      <c r="I6451" s="598"/>
      <c r="J6451" s="598"/>
      <c r="M6451" s="598"/>
      <c r="N6451" s="598"/>
      <c r="V6451" s="598"/>
      <c r="W6451" s="598"/>
    </row>
    <row r="6452" spans="6:23" x14ac:dyDescent="0.2">
      <c r="F6452" s="610"/>
      <c r="H6452" s="612"/>
      <c r="I6452" s="598"/>
      <c r="J6452" s="598"/>
      <c r="M6452" s="598"/>
      <c r="N6452" s="598"/>
      <c r="V6452" s="598"/>
      <c r="W6452" s="598"/>
    </row>
    <row r="6453" spans="6:23" x14ac:dyDescent="0.2">
      <c r="F6453" s="610"/>
      <c r="H6453" s="612"/>
      <c r="I6453" s="598"/>
      <c r="J6453" s="598"/>
      <c r="M6453" s="598"/>
      <c r="N6453" s="598"/>
      <c r="V6453" s="598"/>
      <c r="W6453" s="598"/>
    </row>
    <row r="6454" spans="6:23" x14ac:dyDescent="0.2">
      <c r="F6454" s="610"/>
      <c r="H6454" s="612"/>
      <c r="I6454" s="598"/>
      <c r="J6454" s="598"/>
      <c r="M6454" s="598"/>
      <c r="N6454" s="598"/>
      <c r="V6454" s="598"/>
      <c r="W6454" s="598"/>
    </row>
    <row r="6455" spans="6:23" x14ac:dyDescent="0.2">
      <c r="F6455" s="610"/>
      <c r="H6455" s="612"/>
      <c r="I6455" s="598"/>
      <c r="J6455" s="598"/>
      <c r="M6455" s="598"/>
      <c r="N6455" s="598"/>
      <c r="V6455" s="598"/>
      <c r="W6455" s="598"/>
    </row>
    <row r="6456" spans="6:23" x14ac:dyDescent="0.2">
      <c r="F6456" s="610"/>
      <c r="H6456" s="612"/>
      <c r="I6456" s="598"/>
      <c r="J6456" s="598"/>
      <c r="M6456" s="598"/>
      <c r="N6456" s="598"/>
      <c r="V6456" s="598"/>
      <c r="W6456" s="598"/>
    </row>
    <row r="6457" spans="6:23" x14ac:dyDescent="0.2">
      <c r="F6457" s="610"/>
      <c r="H6457" s="612"/>
      <c r="I6457" s="598"/>
      <c r="J6457" s="598"/>
      <c r="M6457" s="598"/>
      <c r="N6457" s="598"/>
      <c r="V6457" s="598"/>
      <c r="W6457" s="598"/>
    </row>
    <row r="6458" spans="6:23" x14ac:dyDescent="0.2">
      <c r="F6458" s="610"/>
      <c r="H6458" s="612"/>
      <c r="I6458" s="598"/>
      <c r="J6458" s="598"/>
      <c r="M6458" s="598"/>
      <c r="N6458" s="598"/>
      <c r="V6458" s="598"/>
      <c r="W6458" s="598"/>
    </row>
    <row r="6459" spans="6:23" x14ac:dyDescent="0.2">
      <c r="F6459" s="610"/>
      <c r="H6459" s="612"/>
      <c r="I6459" s="598"/>
      <c r="J6459" s="598"/>
      <c r="M6459" s="598"/>
      <c r="N6459" s="598"/>
      <c r="V6459" s="598"/>
      <c r="W6459" s="598"/>
    </row>
    <row r="6460" spans="6:23" x14ac:dyDescent="0.2">
      <c r="F6460" s="610"/>
      <c r="H6460" s="612"/>
      <c r="I6460" s="598"/>
      <c r="J6460" s="598"/>
      <c r="M6460" s="598"/>
      <c r="N6460" s="598"/>
      <c r="V6460" s="598"/>
      <c r="W6460" s="598"/>
    </row>
    <row r="6461" spans="6:23" x14ac:dyDescent="0.2">
      <c r="F6461" s="610"/>
      <c r="H6461" s="612"/>
      <c r="I6461" s="598"/>
      <c r="J6461" s="598"/>
      <c r="M6461" s="598"/>
      <c r="N6461" s="598"/>
      <c r="V6461" s="598"/>
      <c r="W6461" s="598"/>
    </row>
    <row r="6462" spans="6:23" x14ac:dyDescent="0.2">
      <c r="F6462" s="610"/>
      <c r="H6462" s="612"/>
      <c r="I6462" s="598"/>
      <c r="J6462" s="598"/>
      <c r="M6462" s="598"/>
      <c r="N6462" s="598"/>
      <c r="V6462" s="598"/>
      <c r="W6462" s="598"/>
    </row>
    <row r="6463" spans="6:23" x14ac:dyDescent="0.2">
      <c r="F6463" s="610"/>
      <c r="H6463" s="612"/>
      <c r="I6463" s="598"/>
      <c r="J6463" s="598"/>
      <c r="M6463" s="598"/>
      <c r="N6463" s="598"/>
      <c r="V6463" s="598"/>
      <c r="W6463" s="598"/>
    </row>
    <row r="6464" spans="6:23" x14ac:dyDescent="0.2">
      <c r="F6464" s="610"/>
      <c r="H6464" s="612"/>
      <c r="I6464" s="598"/>
      <c r="J6464" s="598"/>
      <c r="M6464" s="598"/>
      <c r="N6464" s="598"/>
      <c r="V6464" s="598"/>
      <c r="W6464" s="598"/>
    </row>
    <row r="6465" spans="6:23" x14ac:dyDescent="0.2">
      <c r="F6465" s="610"/>
      <c r="H6465" s="612"/>
      <c r="I6465" s="598"/>
      <c r="J6465" s="598"/>
      <c r="M6465" s="598"/>
      <c r="N6465" s="598"/>
      <c r="V6465" s="598"/>
      <c r="W6465" s="598"/>
    </row>
    <row r="6466" spans="6:23" x14ac:dyDescent="0.2">
      <c r="F6466" s="610"/>
      <c r="H6466" s="612"/>
      <c r="I6466" s="598"/>
      <c r="J6466" s="598"/>
      <c r="M6466" s="598"/>
      <c r="N6466" s="598"/>
      <c r="V6466" s="598"/>
      <c r="W6466" s="598"/>
    </row>
    <row r="6467" spans="6:23" x14ac:dyDescent="0.2">
      <c r="F6467" s="610"/>
      <c r="H6467" s="612"/>
      <c r="I6467" s="598"/>
      <c r="J6467" s="598"/>
      <c r="M6467" s="598"/>
      <c r="N6467" s="598"/>
      <c r="V6467" s="598"/>
      <c r="W6467" s="598"/>
    </row>
    <row r="6468" spans="6:23" x14ac:dyDescent="0.2">
      <c r="F6468" s="610"/>
      <c r="H6468" s="612"/>
      <c r="I6468" s="598"/>
      <c r="J6468" s="598"/>
      <c r="M6468" s="598"/>
      <c r="N6468" s="598"/>
      <c r="V6468" s="598"/>
      <c r="W6468" s="598"/>
    </row>
    <row r="6469" spans="6:23" x14ac:dyDescent="0.2">
      <c r="F6469" s="610"/>
      <c r="H6469" s="612"/>
      <c r="I6469" s="598"/>
      <c r="J6469" s="598"/>
      <c r="M6469" s="598"/>
      <c r="N6469" s="598"/>
      <c r="V6469" s="598"/>
      <c r="W6469" s="598"/>
    </row>
    <row r="6470" spans="6:23" x14ac:dyDescent="0.2">
      <c r="F6470" s="610"/>
      <c r="H6470" s="612"/>
      <c r="I6470" s="598"/>
      <c r="J6470" s="598"/>
      <c r="M6470" s="598"/>
      <c r="N6470" s="598"/>
      <c r="V6470" s="598"/>
      <c r="W6470" s="598"/>
    </row>
    <row r="6471" spans="6:23" x14ac:dyDescent="0.2">
      <c r="F6471" s="610"/>
      <c r="H6471" s="612"/>
      <c r="I6471" s="598"/>
      <c r="J6471" s="598"/>
      <c r="M6471" s="598"/>
      <c r="N6471" s="598"/>
      <c r="V6471" s="598"/>
      <c r="W6471" s="598"/>
    </row>
    <row r="6472" spans="6:23" x14ac:dyDescent="0.2">
      <c r="F6472" s="610"/>
      <c r="H6472" s="612"/>
      <c r="I6472" s="598"/>
      <c r="J6472" s="598"/>
      <c r="M6472" s="598"/>
      <c r="N6472" s="598"/>
      <c r="V6472" s="598"/>
      <c r="W6472" s="598"/>
    </row>
    <row r="6473" spans="6:23" x14ac:dyDescent="0.2">
      <c r="F6473" s="610"/>
      <c r="H6473" s="612"/>
      <c r="I6473" s="598"/>
      <c r="J6473" s="598"/>
      <c r="M6473" s="598"/>
      <c r="N6473" s="598"/>
      <c r="V6473" s="598"/>
      <c r="W6473" s="598"/>
    </row>
    <row r="6474" spans="6:23" x14ac:dyDescent="0.2">
      <c r="F6474" s="610"/>
      <c r="H6474" s="612"/>
      <c r="I6474" s="598"/>
      <c r="J6474" s="598"/>
      <c r="M6474" s="598"/>
      <c r="N6474" s="598"/>
      <c r="V6474" s="598"/>
      <c r="W6474" s="598"/>
    </row>
    <row r="6475" spans="6:23" x14ac:dyDescent="0.2">
      <c r="F6475" s="610"/>
      <c r="H6475" s="612"/>
      <c r="I6475" s="598"/>
      <c r="J6475" s="598"/>
      <c r="M6475" s="598"/>
      <c r="N6475" s="598"/>
      <c r="V6475" s="598"/>
      <c r="W6475" s="598"/>
    </row>
    <row r="6476" spans="6:23" x14ac:dyDescent="0.2">
      <c r="F6476" s="610"/>
      <c r="H6476" s="612"/>
      <c r="I6476" s="598"/>
      <c r="J6476" s="598"/>
      <c r="M6476" s="598"/>
      <c r="N6476" s="598"/>
      <c r="V6476" s="598"/>
      <c r="W6476" s="598"/>
    </row>
    <row r="6477" spans="6:23" x14ac:dyDescent="0.2">
      <c r="F6477" s="610"/>
      <c r="H6477" s="612"/>
      <c r="I6477" s="598"/>
      <c r="J6477" s="598"/>
      <c r="M6477" s="598"/>
      <c r="N6477" s="598"/>
      <c r="V6477" s="598"/>
      <c r="W6477" s="598"/>
    </row>
    <row r="6478" spans="6:23" x14ac:dyDescent="0.2">
      <c r="F6478" s="610"/>
      <c r="H6478" s="612"/>
      <c r="I6478" s="598"/>
      <c r="J6478" s="598"/>
      <c r="M6478" s="598"/>
      <c r="N6478" s="598"/>
      <c r="V6478" s="598"/>
      <c r="W6478" s="598"/>
    </row>
    <row r="6479" spans="6:23" x14ac:dyDescent="0.2">
      <c r="F6479" s="610"/>
      <c r="H6479" s="612"/>
      <c r="I6479" s="598"/>
      <c r="J6479" s="598"/>
      <c r="M6479" s="598"/>
      <c r="N6479" s="598"/>
      <c r="V6479" s="598"/>
      <c r="W6479" s="598"/>
    </row>
    <row r="6480" spans="6:23" x14ac:dyDescent="0.2">
      <c r="F6480" s="610"/>
      <c r="H6480" s="612"/>
      <c r="I6480" s="598"/>
      <c r="J6480" s="598"/>
      <c r="M6480" s="598"/>
      <c r="N6480" s="598"/>
      <c r="V6480" s="598"/>
      <c r="W6480" s="598"/>
    </row>
    <row r="6481" spans="6:23" x14ac:dyDescent="0.2">
      <c r="F6481" s="610"/>
      <c r="H6481" s="612"/>
      <c r="I6481" s="598"/>
      <c r="J6481" s="598"/>
      <c r="M6481" s="598"/>
      <c r="N6481" s="598"/>
      <c r="V6481" s="598"/>
      <c r="W6481" s="598"/>
    </row>
    <row r="6482" spans="6:23" x14ac:dyDescent="0.2">
      <c r="F6482" s="610"/>
      <c r="H6482" s="612"/>
      <c r="I6482" s="598"/>
      <c r="J6482" s="598"/>
      <c r="M6482" s="598"/>
      <c r="N6482" s="598"/>
      <c r="V6482" s="598"/>
      <c r="W6482" s="598"/>
    </row>
    <row r="6483" spans="6:23" x14ac:dyDescent="0.2">
      <c r="F6483" s="610"/>
      <c r="H6483" s="612"/>
      <c r="I6483" s="598"/>
      <c r="J6483" s="598"/>
      <c r="M6483" s="598"/>
      <c r="N6483" s="598"/>
      <c r="V6483" s="598"/>
      <c r="W6483" s="598"/>
    </row>
    <row r="6484" spans="6:23" x14ac:dyDescent="0.2">
      <c r="F6484" s="610"/>
      <c r="H6484" s="612"/>
      <c r="I6484" s="598"/>
      <c r="J6484" s="598"/>
      <c r="M6484" s="598"/>
      <c r="N6484" s="598"/>
      <c r="V6484" s="598"/>
      <c r="W6484" s="598"/>
    </row>
    <row r="6485" spans="6:23" x14ac:dyDescent="0.2">
      <c r="F6485" s="610"/>
      <c r="H6485" s="612"/>
      <c r="I6485" s="598"/>
      <c r="J6485" s="598"/>
      <c r="M6485" s="598"/>
      <c r="N6485" s="598"/>
      <c r="V6485" s="598"/>
      <c r="W6485" s="598"/>
    </row>
    <row r="6486" spans="6:23" x14ac:dyDescent="0.2">
      <c r="F6486" s="610"/>
      <c r="H6486" s="612"/>
      <c r="I6486" s="598"/>
      <c r="J6486" s="598"/>
      <c r="M6486" s="598"/>
      <c r="N6486" s="598"/>
      <c r="V6486" s="598"/>
      <c r="W6486" s="598"/>
    </row>
    <row r="6487" spans="6:23" x14ac:dyDescent="0.2">
      <c r="F6487" s="610"/>
      <c r="H6487" s="612"/>
      <c r="I6487" s="598"/>
      <c r="J6487" s="598"/>
      <c r="M6487" s="598"/>
      <c r="N6487" s="598"/>
      <c r="V6487" s="598"/>
      <c r="W6487" s="598"/>
    </row>
    <row r="6488" spans="6:23" x14ac:dyDescent="0.2">
      <c r="F6488" s="610"/>
      <c r="H6488" s="612"/>
      <c r="I6488" s="598"/>
      <c r="J6488" s="598"/>
      <c r="M6488" s="598"/>
      <c r="N6488" s="598"/>
      <c r="V6488" s="598"/>
      <c r="W6488" s="598"/>
    </row>
    <row r="6489" spans="6:23" x14ac:dyDescent="0.2">
      <c r="F6489" s="610"/>
      <c r="H6489" s="612"/>
      <c r="I6489" s="598"/>
      <c r="J6489" s="598"/>
      <c r="M6489" s="598"/>
      <c r="N6489" s="598"/>
      <c r="V6489" s="598"/>
      <c r="W6489" s="598"/>
    </row>
    <row r="6490" spans="6:23" x14ac:dyDescent="0.2">
      <c r="F6490" s="610"/>
      <c r="H6490" s="612"/>
      <c r="I6490" s="598"/>
      <c r="J6490" s="598"/>
      <c r="M6490" s="598"/>
      <c r="N6490" s="598"/>
      <c r="V6490" s="598"/>
      <c r="W6490" s="598"/>
    </row>
    <row r="6491" spans="6:23" x14ac:dyDescent="0.2">
      <c r="F6491" s="610"/>
      <c r="H6491" s="612"/>
      <c r="I6491" s="598"/>
      <c r="J6491" s="598"/>
      <c r="M6491" s="598"/>
      <c r="N6491" s="598"/>
      <c r="V6491" s="598"/>
      <c r="W6491" s="598"/>
    </row>
    <row r="6492" spans="6:23" x14ac:dyDescent="0.2">
      <c r="F6492" s="610"/>
      <c r="H6492" s="612"/>
      <c r="I6492" s="598"/>
      <c r="J6492" s="598"/>
      <c r="M6492" s="598"/>
      <c r="N6492" s="598"/>
      <c r="V6492" s="598"/>
      <c r="W6492" s="598"/>
    </row>
    <row r="6493" spans="6:23" x14ac:dyDescent="0.2">
      <c r="F6493" s="610"/>
      <c r="H6493" s="612"/>
      <c r="I6493" s="598"/>
      <c r="J6493" s="598"/>
      <c r="M6493" s="598"/>
      <c r="N6493" s="598"/>
      <c r="V6493" s="598"/>
      <c r="W6493" s="598"/>
    </row>
    <row r="6494" spans="6:23" x14ac:dyDescent="0.2">
      <c r="F6494" s="610"/>
      <c r="H6494" s="612"/>
      <c r="I6494" s="598"/>
      <c r="J6494" s="598"/>
      <c r="M6494" s="598"/>
      <c r="N6494" s="598"/>
      <c r="V6494" s="598"/>
      <c r="W6494" s="598"/>
    </row>
    <row r="6495" spans="6:23" x14ac:dyDescent="0.2">
      <c r="F6495" s="610"/>
      <c r="H6495" s="612"/>
      <c r="I6495" s="598"/>
      <c r="J6495" s="598"/>
      <c r="M6495" s="598"/>
      <c r="N6495" s="598"/>
      <c r="V6495" s="598"/>
      <c r="W6495" s="598"/>
    </row>
    <row r="6496" spans="6:23" x14ac:dyDescent="0.2">
      <c r="F6496" s="610"/>
      <c r="H6496" s="612"/>
      <c r="I6496" s="598"/>
      <c r="J6496" s="598"/>
      <c r="M6496" s="598"/>
      <c r="N6496" s="598"/>
      <c r="V6496" s="598"/>
      <c r="W6496" s="598"/>
    </row>
    <row r="6497" spans="6:23" x14ac:dyDescent="0.2">
      <c r="F6497" s="610"/>
      <c r="H6497" s="612"/>
      <c r="I6497" s="598"/>
      <c r="J6497" s="598"/>
      <c r="M6497" s="598"/>
      <c r="N6497" s="598"/>
      <c r="V6497" s="598"/>
      <c r="W6497" s="598"/>
    </row>
    <row r="6498" spans="6:23" x14ac:dyDescent="0.2">
      <c r="F6498" s="610"/>
      <c r="H6498" s="612"/>
      <c r="I6498" s="598"/>
      <c r="J6498" s="598"/>
      <c r="M6498" s="598"/>
      <c r="N6498" s="598"/>
      <c r="V6498" s="598"/>
      <c r="W6498" s="598"/>
    </row>
    <row r="6499" spans="6:23" x14ac:dyDescent="0.2">
      <c r="F6499" s="610"/>
      <c r="H6499" s="612"/>
      <c r="I6499" s="598"/>
      <c r="J6499" s="598"/>
      <c r="M6499" s="598"/>
      <c r="N6499" s="598"/>
      <c r="V6499" s="598"/>
      <c r="W6499" s="598"/>
    </row>
    <row r="6500" spans="6:23" x14ac:dyDescent="0.2">
      <c r="F6500" s="610"/>
      <c r="H6500" s="612"/>
      <c r="I6500" s="598"/>
      <c r="J6500" s="598"/>
      <c r="M6500" s="598"/>
      <c r="N6500" s="598"/>
      <c r="V6500" s="598"/>
      <c r="W6500" s="598"/>
    </row>
    <row r="6501" spans="6:23" x14ac:dyDescent="0.2">
      <c r="F6501" s="610"/>
      <c r="H6501" s="612"/>
      <c r="I6501" s="598"/>
      <c r="J6501" s="598"/>
      <c r="M6501" s="598"/>
      <c r="N6501" s="598"/>
      <c r="V6501" s="598"/>
      <c r="W6501" s="598"/>
    </row>
    <row r="6502" spans="6:23" x14ac:dyDescent="0.2">
      <c r="F6502" s="610"/>
      <c r="H6502" s="612"/>
      <c r="I6502" s="598"/>
      <c r="J6502" s="598"/>
      <c r="M6502" s="598"/>
      <c r="N6502" s="598"/>
      <c r="V6502" s="598"/>
      <c r="W6502" s="598"/>
    </row>
    <row r="6503" spans="6:23" x14ac:dyDescent="0.2">
      <c r="F6503" s="610"/>
      <c r="H6503" s="612"/>
      <c r="I6503" s="598"/>
      <c r="J6503" s="598"/>
      <c r="M6503" s="598"/>
      <c r="N6503" s="598"/>
      <c r="V6503" s="598"/>
      <c r="W6503" s="598"/>
    </row>
    <row r="6504" spans="6:23" x14ac:dyDescent="0.2">
      <c r="F6504" s="610"/>
      <c r="H6504" s="612"/>
      <c r="I6504" s="598"/>
      <c r="J6504" s="598"/>
      <c r="M6504" s="598"/>
      <c r="N6504" s="598"/>
      <c r="V6504" s="598"/>
      <c r="W6504" s="598"/>
    </row>
    <row r="6505" spans="6:23" x14ac:dyDescent="0.2">
      <c r="F6505" s="610"/>
      <c r="H6505" s="612"/>
      <c r="I6505" s="598"/>
      <c r="J6505" s="598"/>
      <c r="M6505" s="598"/>
      <c r="N6505" s="598"/>
      <c r="V6505" s="598"/>
      <c r="W6505" s="598"/>
    </row>
    <row r="6506" spans="6:23" x14ac:dyDescent="0.2">
      <c r="F6506" s="610"/>
      <c r="H6506" s="612"/>
      <c r="I6506" s="598"/>
      <c r="J6506" s="598"/>
      <c r="M6506" s="598"/>
      <c r="N6506" s="598"/>
      <c r="V6506" s="598"/>
      <c r="W6506" s="598"/>
    </row>
    <row r="6507" spans="6:23" x14ac:dyDescent="0.2">
      <c r="F6507" s="610"/>
      <c r="H6507" s="612"/>
      <c r="I6507" s="598"/>
      <c r="J6507" s="598"/>
      <c r="M6507" s="598"/>
      <c r="N6507" s="598"/>
      <c r="V6507" s="598"/>
      <c r="W6507" s="598"/>
    </row>
    <row r="6508" spans="6:23" x14ac:dyDescent="0.2">
      <c r="F6508" s="610"/>
      <c r="H6508" s="612"/>
      <c r="I6508" s="598"/>
      <c r="J6508" s="598"/>
      <c r="M6508" s="598"/>
      <c r="N6508" s="598"/>
      <c r="V6508" s="598"/>
      <c r="W6508" s="598"/>
    </row>
    <row r="6509" spans="6:23" x14ac:dyDescent="0.2">
      <c r="F6509" s="610"/>
      <c r="H6509" s="612"/>
      <c r="I6509" s="598"/>
      <c r="J6509" s="598"/>
      <c r="M6509" s="598"/>
      <c r="N6509" s="598"/>
      <c r="V6509" s="598"/>
      <c r="W6509" s="598"/>
    </row>
    <row r="6510" spans="6:23" x14ac:dyDescent="0.2">
      <c r="F6510" s="610"/>
      <c r="H6510" s="612"/>
      <c r="I6510" s="598"/>
      <c r="J6510" s="598"/>
      <c r="M6510" s="598"/>
      <c r="N6510" s="598"/>
      <c r="V6510" s="598"/>
      <c r="W6510" s="598"/>
    </row>
    <row r="6511" spans="6:23" x14ac:dyDescent="0.2">
      <c r="F6511" s="610"/>
      <c r="H6511" s="612"/>
      <c r="I6511" s="598"/>
      <c r="J6511" s="598"/>
      <c r="M6511" s="598"/>
      <c r="N6511" s="598"/>
      <c r="V6511" s="598"/>
      <c r="W6511" s="598"/>
    </row>
    <row r="6512" spans="6:23" x14ac:dyDescent="0.2">
      <c r="F6512" s="610"/>
      <c r="H6512" s="612"/>
      <c r="I6512" s="598"/>
      <c r="J6512" s="598"/>
      <c r="M6512" s="598"/>
      <c r="N6512" s="598"/>
      <c r="V6512" s="598"/>
      <c r="W6512" s="598"/>
    </row>
    <row r="6513" spans="6:23" x14ac:dyDescent="0.2">
      <c r="F6513" s="610"/>
      <c r="H6513" s="612"/>
      <c r="I6513" s="598"/>
      <c r="J6513" s="598"/>
      <c r="M6513" s="598"/>
      <c r="N6513" s="598"/>
      <c r="V6513" s="598"/>
      <c r="W6513" s="598"/>
    </row>
    <row r="6514" spans="6:23" x14ac:dyDescent="0.2">
      <c r="F6514" s="610"/>
      <c r="H6514" s="612"/>
      <c r="I6514" s="598"/>
      <c r="J6514" s="598"/>
      <c r="M6514" s="598"/>
      <c r="N6514" s="598"/>
      <c r="V6514" s="598"/>
      <c r="W6514" s="598"/>
    </row>
    <row r="6515" spans="6:23" x14ac:dyDescent="0.2">
      <c r="F6515" s="610"/>
      <c r="H6515" s="612"/>
      <c r="I6515" s="598"/>
      <c r="J6515" s="598"/>
      <c r="M6515" s="598"/>
      <c r="N6515" s="598"/>
      <c r="V6515" s="598"/>
      <c r="W6515" s="598"/>
    </row>
    <row r="6516" spans="6:23" x14ac:dyDescent="0.2">
      <c r="F6516" s="610"/>
      <c r="H6516" s="612"/>
      <c r="I6516" s="598"/>
      <c r="J6516" s="598"/>
      <c r="M6516" s="598"/>
      <c r="N6516" s="598"/>
      <c r="V6516" s="598"/>
      <c r="W6516" s="598"/>
    </row>
    <row r="6517" spans="6:23" x14ac:dyDescent="0.2">
      <c r="F6517" s="610"/>
      <c r="H6517" s="612"/>
      <c r="I6517" s="598"/>
      <c r="J6517" s="598"/>
      <c r="M6517" s="598"/>
      <c r="N6517" s="598"/>
      <c r="V6517" s="598"/>
      <c r="W6517" s="598"/>
    </row>
    <row r="6518" spans="6:23" x14ac:dyDescent="0.2">
      <c r="F6518" s="610"/>
      <c r="H6518" s="612"/>
      <c r="I6518" s="598"/>
      <c r="J6518" s="598"/>
      <c r="M6518" s="598"/>
      <c r="N6518" s="598"/>
      <c r="V6518" s="598"/>
      <c r="W6518" s="598"/>
    </row>
    <row r="6519" spans="6:23" x14ac:dyDescent="0.2">
      <c r="F6519" s="610"/>
      <c r="H6519" s="612"/>
      <c r="I6519" s="598"/>
      <c r="J6519" s="598"/>
      <c r="M6519" s="598"/>
      <c r="N6519" s="598"/>
      <c r="V6519" s="598"/>
      <c r="W6519" s="598"/>
    </row>
    <row r="6520" spans="6:23" x14ac:dyDescent="0.2">
      <c r="F6520" s="610"/>
      <c r="H6520" s="612"/>
      <c r="I6520" s="598"/>
      <c r="J6520" s="598"/>
      <c r="M6520" s="598"/>
      <c r="N6520" s="598"/>
      <c r="V6520" s="598"/>
      <c r="W6520" s="598"/>
    </row>
    <row r="6521" spans="6:23" x14ac:dyDescent="0.2">
      <c r="F6521" s="610"/>
      <c r="H6521" s="612"/>
      <c r="I6521" s="598"/>
      <c r="J6521" s="598"/>
      <c r="M6521" s="598"/>
      <c r="N6521" s="598"/>
      <c r="V6521" s="598"/>
      <c r="W6521" s="598"/>
    </row>
    <row r="6522" spans="6:23" x14ac:dyDescent="0.2">
      <c r="F6522" s="610"/>
      <c r="H6522" s="612"/>
      <c r="I6522" s="598"/>
      <c r="J6522" s="598"/>
      <c r="M6522" s="598"/>
      <c r="N6522" s="598"/>
      <c r="V6522" s="598"/>
      <c r="W6522" s="598"/>
    </row>
    <row r="6523" spans="6:23" x14ac:dyDescent="0.2">
      <c r="F6523" s="610"/>
      <c r="H6523" s="612"/>
      <c r="I6523" s="598"/>
      <c r="J6523" s="598"/>
      <c r="M6523" s="598"/>
      <c r="N6523" s="598"/>
      <c r="V6523" s="598"/>
      <c r="W6523" s="598"/>
    </row>
    <row r="6524" spans="6:23" x14ac:dyDescent="0.2">
      <c r="F6524" s="610"/>
      <c r="H6524" s="612"/>
      <c r="I6524" s="598"/>
      <c r="J6524" s="598"/>
      <c r="M6524" s="598"/>
      <c r="N6524" s="598"/>
      <c r="V6524" s="598"/>
      <c r="W6524" s="598"/>
    </row>
    <row r="6525" spans="6:23" x14ac:dyDescent="0.2">
      <c r="F6525" s="610"/>
      <c r="H6525" s="612"/>
      <c r="I6525" s="598"/>
      <c r="J6525" s="598"/>
      <c r="M6525" s="598"/>
      <c r="N6525" s="598"/>
      <c r="V6525" s="598"/>
      <c r="W6525" s="598"/>
    </row>
    <row r="6526" spans="6:23" x14ac:dyDescent="0.2">
      <c r="F6526" s="610"/>
      <c r="H6526" s="612"/>
      <c r="I6526" s="598"/>
      <c r="J6526" s="598"/>
      <c r="M6526" s="598"/>
      <c r="N6526" s="598"/>
      <c r="V6526" s="598"/>
      <c r="W6526" s="598"/>
    </row>
    <row r="6527" spans="6:23" x14ac:dyDescent="0.2">
      <c r="F6527" s="610"/>
      <c r="H6527" s="612"/>
      <c r="I6527" s="598"/>
      <c r="J6527" s="598"/>
      <c r="M6527" s="598"/>
      <c r="N6527" s="598"/>
      <c r="V6527" s="598"/>
      <c r="W6527" s="598"/>
    </row>
    <row r="6528" spans="6:23" x14ac:dyDescent="0.2">
      <c r="F6528" s="610"/>
      <c r="H6528" s="612"/>
      <c r="I6528" s="598"/>
      <c r="J6528" s="598"/>
      <c r="M6528" s="598"/>
      <c r="N6528" s="598"/>
      <c r="V6528" s="598"/>
      <c r="W6528" s="598"/>
    </row>
    <row r="6529" spans="6:23" x14ac:dyDescent="0.2">
      <c r="F6529" s="610"/>
      <c r="H6529" s="612"/>
      <c r="I6529" s="598"/>
      <c r="J6529" s="598"/>
      <c r="M6529" s="598"/>
      <c r="N6529" s="598"/>
      <c r="V6529" s="598"/>
      <c r="W6529" s="598"/>
    </row>
    <row r="6530" spans="6:23" x14ac:dyDescent="0.2">
      <c r="F6530" s="610"/>
      <c r="H6530" s="612"/>
      <c r="I6530" s="598"/>
      <c r="J6530" s="598"/>
      <c r="M6530" s="598"/>
      <c r="N6530" s="598"/>
      <c r="V6530" s="598"/>
      <c r="W6530" s="598"/>
    </row>
    <row r="6531" spans="6:23" x14ac:dyDescent="0.2">
      <c r="F6531" s="610"/>
      <c r="H6531" s="612"/>
      <c r="I6531" s="598"/>
      <c r="J6531" s="598"/>
      <c r="M6531" s="598"/>
      <c r="N6531" s="598"/>
      <c r="V6531" s="598"/>
      <c r="W6531" s="598"/>
    </row>
    <row r="6532" spans="6:23" x14ac:dyDescent="0.2">
      <c r="F6532" s="610"/>
      <c r="H6532" s="612"/>
      <c r="I6532" s="598"/>
      <c r="J6532" s="598"/>
      <c r="M6532" s="598"/>
      <c r="N6532" s="598"/>
      <c r="V6532" s="598"/>
      <c r="W6532" s="598"/>
    </row>
    <row r="6533" spans="6:23" x14ac:dyDescent="0.2">
      <c r="F6533" s="610"/>
      <c r="H6533" s="612"/>
      <c r="I6533" s="598"/>
      <c r="J6533" s="598"/>
      <c r="M6533" s="598"/>
      <c r="N6533" s="598"/>
      <c r="V6533" s="598"/>
      <c r="W6533" s="598"/>
    </row>
    <row r="6534" spans="6:23" x14ac:dyDescent="0.2">
      <c r="F6534" s="610"/>
      <c r="H6534" s="612"/>
      <c r="I6534" s="598"/>
      <c r="J6534" s="598"/>
      <c r="M6534" s="598"/>
      <c r="N6534" s="598"/>
      <c r="V6534" s="598"/>
      <c r="W6534" s="598"/>
    </row>
    <row r="6535" spans="6:23" x14ac:dyDescent="0.2">
      <c r="F6535" s="610"/>
      <c r="H6535" s="612"/>
      <c r="I6535" s="598"/>
      <c r="J6535" s="598"/>
      <c r="M6535" s="598"/>
      <c r="N6535" s="598"/>
      <c r="V6535" s="598"/>
      <c r="W6535" s="598"/>
    </row>
    <row r="6536" spans="6:23" x14ac:dyDescent="0.2">
      <c r="F6536" s="610"/>
      <c r="H6536" s="612"/>
      <c r="I6536" s="598"/>
      <c r="J6536" s="598"/>
      <c r="M6536" s="598"/>
      <c r="N6536" s="598"/>
      <c r="V6536" s="598"/>
      <c r="W6536" s="598"/>
    </row>
    <row r="6537" spans="6:23" x14ac:dyDescent="0.2">
      <c r="F6537" s="610"/>
      <c r="H6537" s="612"/>
      <c r="I6537" s="598"/>
      <c r="J6537" s="598"/>
      <c r="M6537" s="598"/>
      <c r="N6537" s="598"/>
      <c r="V6537" s="598"/>
      <c r="W6537" s="598"/>
    </row>
    <row r="6538" spans="6:23" x14ac:dyDescent="0.2">
      <c r="F6538" s="610"/>
      <c r="H6538" s="612"/>
      <c r="I6538" s="598"/>
      <c r="J6538" s="598"/>
      <c r="M6538" s="598"/>
      <c r="N6538" s="598"/>
      <c r="V6538" s="598"/>
      <c r="W6538" s="598"/>
    </row>
    <row r="6539" spans="6:23" x14ac:dyDescent="0.2">
      <c r="F6539" s="610"/>
      <c r="H6539" s="612"/>
      <c r="I6539" s="598"/>
      <c r="J6539" s="598"/>
      <c r="M6539" s="598"/>
      <c r="N6539" s="598"/>
      <c r="V6539" s="598"/>
      <c r="W6539" s="598"/>
    </row>
    <row r="6540" spans="6:23" x14ac:dyDescent="0.2">
      <c r="F6540" s="610"/>
      <c r="H6540" s="612"/>
      <c r="I6540" s="598"/>
      <c r="J6540" s="598"/>
      <c r="M6540" s="598"/>
      <c r="N6540" s="598"/>
      <c r="V6540" s="598"/>
      <c r="W6540" s="598"/>
    </row>
    <row r="6541" spans="6:23" x14ac:dyDescent="0.2">
      <c r="F6541" s="610"/>
      <c r="H6541" s="612"/>
      <c r="I6541" s="598"/>
      <c r="J6541" s="598"/>
      <c r="M6541" s="598"/>
      <c r="N6541" s="598"/>
      <c r="V6541" s="598"/>
      <c r="W6541" s="598"/>
    </row>
    <row r="6542" spans="6:23" x14ac:dyDescent="0.2">
      <c r="F6542" s="610"/>
      <c r="H6542" s="612"/>
      <c r="I6542" s="598"/>
      <c r="J6542" s="598"/>
      <c r="M6542" s="598"/>
      <c r="N6542" s="598"/>
      <c r="V6542" s="598"/>
      <c r="W6542" s="598"/>
    </row>
    <row r="6543" spans="6:23" x14ac:dyDescent="0.2">
      <c r="F6543" s="610"/>
      <c r="H6543" s="612"/>
      <c r="I6543" s="598"/>
      <c r="J6543" s="598"/>
      <c r="M6543" s="598"/>
      <c r="N6543" s="598"/>
      <c r="V6543" s="598"/>
      <c r="W6543" s="598"/>
    </row>
    <row r="6544" spans="6:23" x14ac:dyDescent="0.2">
      <c r="F6544" s="610"/>
      <c r="H6544" s="612"/>
      <c r="I6544" s="598"/>
      <c r="J6544" s="598"/>
      <c r="M6544" s="598"/>
      <c r="N6544" s="598"/>
      <c r="V6544" s="598"/>
      <c r="W6544" s="598"/>
    </row>
    <row r="6545" spans="6:23" x14ac:dyDescent="0.2">
      <c r="F6545" s="610"/>
      <c r="H6545" s="612"/>
      <c r="I6545" s="598"/>
      <c r="J6545" s="598"/>
      <c r="M6545" s="598"/>
      <c r="N6545" s="598"/>
      <c r="V6545" s="598"/>
      <c r="W6545" s="598"/>
    </row>
    <row r="6546" spans="6:23" x14ac:dyDescent="0.2">
      <c r="F6546" s="610"/>
      <c r="H6546" s="612"/>
      <c r="I6546" s="598"/>
      <c r="J6546" s="598"/>
      <c r="M6546" s="598"/>
      <c r="N6546" s="598"/>
      <c r="V6546" s="598"/>
      <c r="W6546" s="598"/>
    </row>
    <row r="6547" spans="6:23" x14ac:dyDescent="0.2">
      <c r="F6547" s="610"/>
      <c r="H6547" s="612"/>
      <c r="I6547" s="598"/>
      <c r="J6547" s="598"/>
      <c r="M6547" s="598"/>
      <c r="N6547" s="598"/>
      <c r="V6547" s="598"/>
      <c r="W6547" s="598"/>
    </row>
    <row r="6548" spans="6:23" x14ac:dyDescent="0.2">
      <c r="F6548" s="610"/>
      <c r="H6548" s="612"/>
      <c r="I6548" s="598"/>
      <c r="J6548" s="598"/>
      <c r="M6548" s="598"/>
      <c r="N6548" s="598"/>
      <c r="V6548" s="598"/>
      <c r="W6548" s="598"/>
    </row>
    <row r="6549" spans="6:23" x14ac:dyDescent="0.2">
      <c r="F6549" s="610"/>
      <c r="H6549" s="612"/>
      <c r="I6549" s="598"/>
      <c r="J6549" s="598"/>
      <c r="M6549" s="598"/>
      <c r="N6549" s="598"/>
      <c r="V6549" s="598"/>
      <c r="W6549" s="598"/>
    </row>
    <row r="6550" spans="6:23" x14ac:dyDescent="0.2">
      <c r="F6550" s="610"/>
      <c r="H6550" s="612"/>
      <c r="I6550" s="598"/>
      <c r="J6550" s="598"/>
      <c r="M6550" s="598"/>
      <c r="N6550" s="598"/>
      <c r="V6550" s="598"/>
      <c r="W6550" s="598"/>
    </row>
    <row r="6551" spans="6:23" x14ac:dyDescent="0.2">
      <c r="F6551" s="610"/>
      <c r="H6551" s="612"/>
      <c r="I6551" s="598"/>
      <c r="J6551" s="598"/>
      <c r="M6551" s="598"/>
      <c r="N6551" s="598"/>
      <c r="V6551" s="598"/>
      <c r="W6551" s="598"/>
    </row>
    <row r="6552" spans="6:23" x14ac:dyDescent="0.2">
      <c r="F6552" s="610"/>
      <c r="H6552" s="612"/>
      <c r="I6552" s="598"/>
      <c r="J6552" s="598"/>
      <c r="M6552" s="598"/>
      <c r="N6552" s="598"/>
      <c r="V6552" s="598"/>
      <c r="W6552" s="598"/>
    </row>
    <row r="6553" spans="6:23" x14ac:dyDescent="0.2">
      <c r="F6553" s="610"/>
      <c r="H6553" s="612"/>
      <c r="I6553" s="598"/>
      <c r="J6553" s="598"/>
      <c r="M6553" s="598"/>
      <c r="N6553" s="598"/>
      <c r="V6553" s="598"/>
      <c r="W6553" s="598"/>
    </row>
    <row r="6554" spans="6:23" x14ac:dyDescent="0.2">
      <c r="F6554" s="610"/>
      <c r="H6554" s="612"/>
      <c r="I6554" s="598"/>
      <c r="J6554" s="598"/>
      <c r="M6554" s="598"/>
      <c r="N6554" s="598"/>
      <c r="V6554" s="598"/>
      <c r="W6554" s="598"/>
    </row>
    <row r="6555" spans="6:23" x14ac:dyDescent="0.2">
      <c r="F6555" s="610"/>
      <c r="H6555" s="612"/>
      <c r="I6555" s="598"/>
      <c r="J6555" s="598"/>
      <c r="M6555" s="598"/>
      <c r="N6555" s="598"/>
      <c r="V6555" s="598"/>
      <c r="W6555" s="598"/>
    </row>
    <row r="6556" spans="6:23" x14ac:dyDescent="0.2">
      <c r="F6556" s="610"/>
      <c r="H6556" s="612"/>
      <c r="I6556" s="598"/>
      <c r="J6556" s="598"/>
      <c r="M6556" s="598"/>
      <c r="N6556" s="598"/>
      <c r="V6556" s="598"/>
      <c r="W6556" s="598"/>
    </row>
    <row r="6557" spans="6:23" x14ac:dyDescent="0.2">
      <c r="F6557" s="610"/>
      <c r="H6557" s="612"/>
      <c r="I6557" s="598"/>
      <c r="J6557" s="598"/>
      <c r="M6557" s="598"/>
      <c r="N6557" s="598"/>
      <c r="V6557" s="598"/>
      <c r="W6557" s="598"/>
    </row>
    <row r="6558" spans="6:23" x14ac:dyDescent="0.2">
      <c r="F6558" s="610"/>
      <c r="H6558" s="612"/>
      <c r="I6558" s="598"/>
      <c r="J6558" s="598"/>
      <c r="M6558" s="598"/>
      <c r="N6558" s="598"/>
      <c r="V6558" s="598"/>
      <c r="W6558" s="598"/>
    </row>
    <row r="6559" spans="6:23" x14ac:dyDescent="0.2">
      <c r="F6559" s="610"/>
      <c r="H6559" s="612"/>
      <c r="I6559" s="598"/>
      <c r="J6559" s="598"/>
      <c r="M6559" s="598"/>
      <c r="N6559" s="598"/>
      <c r="V6559" s="598"/>
      <c r="W6559" s="598"/>
    </row>
    <row r="6560" spans="6:23" x14ac:dyDescent="0.2">
      <c r="F6560" s="610"/>
      <c r="H6560" s="612"/>
      <c r="I6560" s="598"/>
      <c r="J6560" s="598"/>
      <c r="M6560" s="598"/>
      <c r="N6560" s="598"/>
      <c r="V6560" s="598"/>
      <c r="W6560" s="598"/>
    </row>
    <row r="6561" spans="6:23" x14ac:dyDescent="0.2">
      <c r="F6561" s="610"/>
      <c r="H6561" s="612"/>
      <c r="I6561" s="598"/>
      <c r="J6561" s="598"/>
      <c r="M6561" s="598"/>
      <c r="N6561" s="598"/>
      <c r="V6561" s="598"/>
      <c r="W6561" s="598"/>
    </row>
    <row r="6562" spans="6:23" x14ac:dyDescent="0.2">
      <c r="F6562" s="610"/>
      <c r="H6562" s="612"/>
      <c r="I6562" s="598"/>
      <c r="J6562" s="598"/>
      <c r="M6562" s="598"/>
      <c r="N6562" s="598"/>
      <c r="V6562" s="598"/>
      <c r="W6562" s="598"/>
    </row>
    <row r="6563" spans="6:23" x14ac:dyDescent="0.2">
      <c r="F6563" s="610"/>
      <c r="H6563" s="612"/>
      <c r="I6563" s="598"/>
      <c r="J6563" s="598"/>
      <c r="M6563" s="598"/>
      <c r="N6563" s="598"/>
      <c r="V6563" s="598"/>
      <c r="W6563" s="598"/>
    </row>
    <row r="6564" spans="6:23" x14ac:dyDescent="0.2">
      <c r="F6564" s="610"/>
      <c r="H6564" s="612"/>
      <c r="I6564" s="598"/>
      <c r="J6564" s="598"/>
      <c r="M6564" s="598"/>
      <c r="N6564" s="598"/>
      <c r="V6564" s="598"/>
      <c r="W6564" s="598"/>
    </row>
    <row r="6565" spans="6:23" x14ac:dyDescent="0.2">
      <c r="F6565" s="610"/>
      <c r="H6565" s="612"/>
      <c r="I6565" s="598"/>
      <c r="J6565" s="598"/>
      <c r="M6565" s="598"/>
      <c r="N6565" s="598"/>
      <c r="V6565" s="598"/>
      <c r="W6565" s="598"/>
    </row>
    <row r="6566" spans="6:23" x14ac:dyDescent="0.2">
      <c r="F6566" s="610"/>
      <c r="H6566" s="612"/>
      <c r="I6566" s="598"/>
      <c r="J6566" s="598"/>
      <c r="M6566" s="598"/>
      <c r="N6566" s="598"/>
      <c r="V6566" s="598"/>
      <c r="W6566" s="598"/>
    </row>
    <row r="6567" spans="6:23" x14ac:dyDescent="0.2">
      <c r="F6567" s="610"/>
      <c r="H6567" s="612"/>
      <c r="I6567" s="598"/>
      <c r="J6567" s="598"/>
      <c r="M6567" s="598"/>
      <c r="N6567" s="598"/>
      <c r="V6567" s="598"/>
      <c r="W6567" s="598"/>
    </row>
    <row r="6568" spans="6:23" x14ac:dyDescent="0.2">
      <c r="F6568" s="610"/>
      <c r="H6568" s="612"/>
      <c r="I6568" s="598"/>
      <c r="J6568" s="598"/>
      <c r="M6568" s="598"/>
      <c r="N6568" s="598"/>
      <c r="V6568" s="598"/>
      <c r="W6568" s="598"/>
    </row>
    <row r="6569" spans="6:23" x14ac:dyDescent="0.2">
      <c r="F6569" s="610"/>
      <c r="H6569" s="612"/>
      <c r="I6569" s="598"/>
      <c r="J6569" s="598"/>
      <c r="M6569" s="598"/>
      <c r="N6569" s="598"/>
      <c r="V6569" s="598"/>
      <c r="W6569" s="598"/>
    </row>
    <row r="6570" spans="6:23" x14ac:dyDescent="0.2">
      <c r="F6570" s="610"/>
      <c r="H6570" s="612"/>
      <c r="I6570" s="598"/>
      <c r="J6570" s="598"/>
      <c r="M6570" s="598"/>
      <c r="N6570" s="598"/>
      <c r="V6570" s="598"/>
      <c r="W6570" s="598"/>
    </row>
    <row r="6571" spans="6:23" x14ac:dyDescent="0.2">
      <c r="F6571" s="610"/>
      <c r="H6571" s="612"/>
      <c r="I6571" s="598"/>
      <c r="J6571" s="598"/>
      <c r="M6571" s="598"/>
      <c r="N6571" s="598"/>
      <c r="V6571" s="598"/>
      <c r="W6571" s="598"/>
    </row>
    <row r="6572" spans="6:23" x14ac:dyDescent="0.2">
      <c r="F6572" s="610"/>
      <c r="H6572" s="612"/>
      <c r="I6572" s="598"/>
      <c r="J6572" s="598"/>
      <c r="M6572" s="598"/>
      <c r="N6572" s="598"/>
      <c r="V6572" s="598"/>
      <c r="W6572" s="598"/>
    </row>
    <row r="6573" spans="6:23" x14ac:dyDescent="0.2">
      <c r="F6573" s="610"/>
      <c r="H6573" s="612"/>
      <c r="I6573" s="598"/>
      <c r="J6573" s="598"/>
      <c r="M6573" s="598"/>
      <c r="N6573" s="598"/>
      <c r="V6573" s="598"/>
      <c r="W6573" s="598"/>
    </row>
    <row r="6574" spans="6:23" x14ac:dyDescent="0.2">
      <c r="F6574" s="610"/>
      <c r="H6574" s="612"/>
      <c r="I6574" s="598"/>
      <c r="J6574" s="598"/>
      <c r="M6574" s="598"/>
      <c r="N6574" s="598"/>
      <c r="V6574" s="598"/>
      <c r="W6574" s="598"/>
    </row>
    <row r="6575" spans="6:23" x14ac:dyDescent="0.2">
      <c r="F6575" s="610"/>
      <c r="H6575" s="612"/>
      <c r="I6575" s="598"/>
      <c r="J6575" s="598"/>
      <c r="M6575" s="598"/>
      <c r="N6575" s="598"/>
      <c r="V6575" s="598"/>
      <c r="W6575" s="598"/>
    </row>
    <row r="6576" spans="6:23" x14ac:dyDescent="0.2">
      <c r="F6576" s="610"/>
      <c r="H6576" s="612"/>
      <c r="I6576" s="598"/>
      <c r="J6576" s="598"/>
      <c r="M6576" s="598"/>
      <c r="N6576" s="598"/>
      <c r="V6576" s="598"/>
      <c r="W6576" s="598"/>
    </row>
    <row r="6577" spans="6:23" x14ac:dyDescent="0.2">
      <c r="F6577" s="610"/>
      <c r="H6577" s="612"/>
      <c r="I6577" s="598"/>
      <c r="J6577" s="598"/>
      <c r="M6577" s="598"/>
      <c r="N6577" s="598"/>
      <c r="V6577" s="598"/>
      <c r="W6577" s="598"/>
    </row>
    <row r="6578" spans="6:23" x14ac:dyDescent="0.2">
      <c r="F6578" s="610"/>
      <c r="H6578" s="612"/>
      <c r="I6578" s="598"/>
      <c r="J6578" s="598"/>
      <c r="M6578" s="598"/>
      <c r="N6578" s="598"/>
      <c r="V6578" s="598"/>
      <c r="W6578" s="598"/>
    </row>
    <row r="6579" spans="6:23" x14ac:dyDescent="0.2">
      <c r="F6579" s="610"/>
      <c r="H6579" s="612"/>
      <c r="I6579" s="598"/>
      <c r="J6579" s="598"/>
      <c r="M6579" s="598"/>
      <c r="N6579" s="598"/>
      <c r="V6579" s="598"/>
      <c r="W6579" s="598"/>
    </row>
    <row r="6580" spans="6:23" x14ac:dyDescent="0.2">
      <c r="F6580" s="610"/>
      <c r="H6580" s="612"/>
      <c r="I6580" s="598"/>
      <c r="J6580" s="598"/>
      <c r="M6580" s="598"/>
      <c r="N6580" s="598"/>
      <c r="V6580" s="598"/>
      <c r="W6580" s="598"/>
    </row>
    <row r="6581" spans="6:23" x14ac:dyDescent="0.2">
      <c r="F6581" s="610"/>
      <c r="H6581" s="612"/>
      <c r="I6581" s="598"/>
      <c r="J6581" s="598"/>
      <c r="M6581" s="598"/>
      <c r="N6581" s="598"/>
      <c r="V6581" s="598"/>
      <c r="W6581" s="598"/>
    </row>
    <row r="6582" spans="6:23" x14ac:dyDescent="0.2">
      <c r="F6582" s="610"/>
      <c r="H6582" s="612"/>
      <c r="I6582" s="598"/>
      <c r="J6582" s="598"/>
      <c r="M6582" s="598"/>
      <c r="N6582" s="598"/>
      <c r="V6582" s="598"/>
      <c r="W6582" s="598"/>
    </row>
    <row r="6583" spans="6:23" x14ac:dyDescent="0.2">
      <c r="F6583" s="610"/>
      <c r="H6583" s="612"/>
      <c r="I6583" s="598"/>
      <c r="J6583" s="598"/>
      <c r="M6583" s="598"/>
      <c r="N6583" s="598"/>
      <c r="V6583" s="598"/>
      <c r="W6583" s="598"/>
    </row>
    <row r="6584" spans="6:23" x14ac:dyDescent="0.2">
      <c r="F6584" s="610"/>
      <c r="H6584" s="612"/>
      <c r="I6584" s="598"/>
      <c r="J6584" s="598"/>
      <c r="M6584" s="598"/>
      <c r="N6584" s="598"/>
      <c r="V6584" s="598"/>
      <c r="W6584" s="598"/>
    </row>
    <row r="6585" spans="6:23" x14ac:dyDescent="0.2">
      <c r="F6585" s="610"/>
      <c r="H6585" s="612"/>
      <c r="I6585" s="598"/>
      <c r="J6585" s="598"/>
      <c r="M6585" s="598"/>
      <c r="N6585" s="598"/>
      <c r="V6585" s="598"/>
      <c r="W6585" s="598"/>
    </row>
    <row r="6586" spans="6:23" x14ac:dyDescent="0.2">
      <c r="F6586" s="610"/>
      <c r="H6586" s="612"/>
      <c r="I6586" s="598"/>
      <c r="J6586" s="598"/>
      <c r="M6586" s="598"/>
      <c r="N6586" s="598"/>
      <c r="V6586" s="598"/>
      <c r="W6586" s="598"/>
    </row>
    <row r="6587" spans="6:23" x14ac:dyDescent="0.2">
      <c r="F6587" s="610"/>
      <c r="H6587" s="612"/>
      <c r="I6587" s="598"/>
      <c r="J6587" s="598"/>
      <c r="M6587" s="598"/>
      <c r="N6587" s="598"/>
      <c r="V6587" s="598"/>
      <c r="W6587" s="598"/>
    </row>
    <row r="6588" spans="6:23" x14ac:dyDescent="0.2">
      <c r="F6588" s="610"/>
      <c r="H6588" s="612"/>
      <c r="I6588" s="598"/>
      <c r="J6588" s="598"/>
      <c r="M6588" s="598"/>
      <c r="N6588" s="598"/>
      <c r="V6588" s="598"/>
      <c r="W6588" s="598"/>
    </row>
    <row r="6589" spans="6:23" x14ac:dyDescent="0.2">
      <c r="F6589" s="610"/>
      <c r="H6589" s="612"/>
      <c r="I6589" s="598"/>
      <c r="J6589" s="598"/>
      <c r="M6589" s="598"/>
      <c r="N6589" s="598"/>
      <c r="V6589" s="598"/>
      <c r="W6589" s="598"/>
    </row>
    <row r="6590" spans="6:23" x14ac:dyDescent="0.2">
      <c r="F6590" s="610"/>
      <c r="H6590" s="612"/>
      <c r="I6590" s="598"/>
      <c r="J6590" s="598"/>
      <c r="M6590" s="598"/>
      <c r="N6590" s="598"/>
      <c r="V6590" s="598"/>
      <c r="W6590" s="598"/>
    </row>
    <row r="6591" spans="6:23" x14ac:dyDescent="0.2">
      <c r="F6591" s="610"/>
      <c r="H6591" s="612"/>
      <c r="I6591" s="598"/>
      <c r="J6591" s="598"/>
      <c r="M6591" s="598"/>
      <c r="N6591" s="598"/>
      <c r="V6591" s="598"/>
      <c r="W6591" s="598"/>
    </row>
    <row r="6592" spans="6:23" x14ac:dyDescent="0.2">
      <c r="F6592" s="610"/>
      <c r="H6592" s="612"/>
      <c r="I6592" s="598"/>
      <c r="J6592" s="598"/>
      <c r="M6592" s="598"/>
      <c r="N6592" s="598"/>
      <c r="V6592" s="598"/>
      <c r="W6592" s="598"/>
    </row>
    <row r="6593" spans="6:23" x14ac:dyDescent="0.2">
      <c r="F6593" s="610"/>
      <c r="H6593" s="612"/>
      <c r="I6593" s="598"/>
      <c r="J6593" s="598"/>
      <c r="M6593" s="598"/>
      <c r="N6593" s="598"/>
      <c r="V6593" s="598"/>
      <c r="W6593" s="598"/>
    </row>
    <row r="6594" spans="6:23" x14ac:dyDescent="0.2">
      <c r="F6594" s="610"/>
      <c r="H6594" s="612"/>
      <c r="I6594" s="598"/>
      <c r="J6594" s="598"/>
      <c r="M6594" s="598"/>
      <c r="N6594" s="598"/>
      <c r="V6594" s="598"/>
      <c r="W6594" s="598"/>
    </row>
    <row r="6595" spans="6:23" x14ac:dyDescent="0.2">
      <c r="F6595" s="610"/>
      <c r="H6595" s="612"/>
      <c r="I6595" s="598"/>
      <c r="J6595" s="598"/>
      <c r="M6595" s="598"/>
      <c r="N6595" s="598"/>
      <c r="V6595" s="598"/>
      <c r="W6595" s="598"/>
    </row>
    <row r="6596" spans="6:23" x14ac:dyDescent="0.2">
      <c r="F6596" s="610"/>
      <c r="H6596" s="612"/>
      <c r="I6596" s="598"/>
      <c r="J6596" s="598"/>
      <c r="M6596" s="598"/>
      <c r="N6596" s="598"/>
      <c r="V6596" s="598"/>
      <c r="W6596" s="598"/>
    </row>
    <row r="6597" spans="6:23" x14ac:dyDescent="0.2">
      <c r="F6597" s="610"/>
      <c r="H6597" s="612"/>
      <c r="I6597" s="598"/>
      <c r="J6597" s="598"/>
      <c r="M6597" s="598"/>
      <c r="N6597" s="598"/>
      <c r="V6597" s="598"/>
      <c r="W6597" s="598"/>
    </row>
    <row r="6598" spans="6:23" x14ac:dyDescent="0.2">
      <c r="F6598" s="610"/>
      <c r="H6598" s="612"/>
      <c r="I6598" s="598"/>
      <c r="J6598" s="598"/>
      <c r="M6598" s="598"/>
      <c r="N6598" s="598"/>
      <c r="V6598" s="598"/>
      <c r="W6598" s="598"/>
    </row>
    <row r="6599" spans="6:23" x14ac:dyDescent="0.2">
      <c r="F6599" s="610"/>
      <c r="H6599" s="612"/>
      <c r="I6599" s="598"/>
      <c r="J6599" s="598"/>
      <c r="M6599" s="598"/>
      <c r="N6599" s="598"/>
      <c r="V6599" s="598"/>
      <c r="W6599" s="598"/>
    </row>
    <row r="6600" spans="6:23" x14ac:dyDescent="0.2">
      <c r="F6600" s="610"/>
      <c r="H6600" s="612"/>
      <c r="I6600" s="598"/>
      <c r="J6600" s="598"/>
      <c r="M6600" s="598"/>
      <c r="N6600" s="598"/>
      <c r="V6600" s="598"/>
      <c r="W6600" s="598"/>
    </row>
    <row r="6601" spans="6:23" x14ac:dyDescent="0.2">
      <c r="F6601" s="610"/>
      <c r="H6601" s="612"/>
      <c r="I6601" s="598"/>
      <c r="J6601" s="598"/>
      <c r="M6601" s="598"/>
      <c r="N6601" s="598"/>
      <c r="V6601" s="598"/>
      <c r="W6601" s="598"/>
    </row>
    <row r="6602" spans="6:23" x14ac:dyDescent="0.2">
      <c r="F6602" s="610"/>
      <c r="H6602" s="612"/>
      <c r="I6602" s="598"/>
      <c r="J6602" s="598"/>
      <c r="M6602" s="598"/>
      <c r="N6602" s="598"/>
      <c r="V6602" s="598"/>
      <c r="W6602" s="598"/>
    </row>
    <row r="6603" spans="6:23" x14ac:dyDescent="0.2">
      <c r="F6603" s="610"/>
      <c r="H6603" s="612"/>
      <c r="I6603" s="598"/>
      <c r="J6603" s="598"/>
      <c r="M6603" s="598"/>
      <c r="N6603" s="598"/>
      <c r="V6603" s="598"/>
      <c r="W6603" s="598"/>
    </row>
    <row r="6604" spans="6:23" x14ac:dyDescent="0.2">
      <c r="F6604" s="610"/>
      <c r="H6604" s="612"/>
      <c r="I6604" s="598"/>
      <c r="J6604" s="598"/>
      <c r="M6604" s="598"/>
      <c r="N6604" s="598"/>
      <c r="V6604" s="598"/>
      <c r="W6604" s="598"/>
    </row>
    <row r="6605" spans="6:23" x14ac:dyDescent="0.2">
      <c r="F6605" s="610"/>
      <c r="H6605" s="612"/>
      <c r="I6605" s="598"/>
      <c r="J6605" s="598"/>
      <c r="M6605" s="598"/>
      <c r="N6605" s="598"/>
      <c r="V6605" s="598"/>
      <c r="W6605" s="598"/>
    </row>
    <row r="6606" spans="6:23" x14ac:dyDescent="0.2">
      <c r="F6606" s="610"/>
      <c r="H6606" s="612"/>
      <c r="I6606" s="598"/>
      <c r="J6606" s="598"/>
      <c r="M6606" s="598"/>
      <c r="N6606" s="598"/>
      <c r="V6606" s="598"/>
      <c r="W6606" s="598"/>
    </row>
    <row r="6607" spans="6:23" x14ac:dyDescent="0.2">
      <c r="F6607" s="610"/>
      <c r="H6607" s="612"/>
      <c r="I6607" s="598"/>
      <c r="J6607" s="598"/>
      <c r="M6607" s="598"/>
      <c r="N6607" s="598"/>
      <c r="V6607" s="598"/>
      <c r="W6607" s="598"/>
    </row>
    <row r="6608" spans="6:23" x14ac:dyDescent="0.2">
      <c r="F6608" s="610"/>
      <c r="H6608" s="612"/>
      <c r="I6608" s="598"/>
      <c r="J6608" s="598"/>
      <c r="M6608" s="598"/>
      <c r="N6608" s="598"/>
      <c r="V6608" s="598"/>
      <c r="W6608" s="598"/>
    </row>
    <row r="6609" spans="6:23" x14ac:dyDescent="0.2">
      <c r="F6609" s="610"/>
      <c r="H6609" s="612"/>
      <c r="I6609" s="598"/>
      <c r="J6609" s="598"/>
      <c r="M6609" s="598"/>
      <c r="N6609" s="598"/>
      <c r="V6609" s="598"/>
      <c r="W6609" s="598"/>
    </row>
    <row r="6610" spans="6:23" x14ac:dyDescent="0.2">
      <c r="F6610" s="610"/>
      <c r="H6610" s="612"/>
      <c r="I6610" s="598"/>
      <c r="J6610" s="598"/>
      <c r="M6610" s="598"/>
      <c r="N6610" s="598"/>
      <c r="V6610" s="598"/>
      <c r="W6610" s="598"/>
    </row>
    <row r="6611" spans="6:23" x14ac:dyDescent="0.2">
      <c r="F6611" s="610"/>
      <c r="H6611" s="612"/>
      <c r="I6611" s="598"/>
      <c r="J6611" s="598"/>
      <c r="M6611" s="598"/>
      <c r="N6611" s="598"/>
      <c r="V6611" s="598"/>
      <c r="W6611" s="598"/>
    </row>
    <row r="6612" spans="6:23" x14ac:dyDescent="0.2">
      <c r="F6612" s="610"/>
      <c r="H6612" s="612"/>
      <c r="I6612" s="598"/>
      <c r="J6612" s="598"/>
      <c r="M6612" s="598"/>
      <c r="N6612" s="598"/>
      <c r="V6612" s="598"/>
      <c r="W6612" s="598"/>
    </row>
    <row r="6613" spans="6:23" x14ac:dyDescent="0.2">
      <c r="F6613" s="610"/>
      <c r="H6613" s="612"/>
      <c r="I6613" s="598"/>
      <c r="J6613" s="598"/>
      <c r="M6613" s="598"/>
      <c r="N6613" s="598"/>
      <c r="V6613" s="598"/>
      <c r="W6613" s="598"/>
    </row>
    <row r="6614" spans="6:23" x14ac:dyDescent="0.2">
      <c r="F6614" s="610"/>
      <c r="H6614" s="612"/>
      <c r="I6614" s="598"/>
      <c r="J6614" s="598"/>
      <c r="M6614" s="598"/>
      <c r="N6614" s="598"/>
      <c r="V6614" s="598"/>
      <c r="W6614" s="598"/>
    </row>
    <row r="6615" spans="6:23" x14ac:dyDescent="0.2">
      <c r="F6615" s="610"/>
      <c r="H6615" s="612"/>
      <c r="I6615" s="598"/>
      <c r="J6615" s="598"/>
      <c r="M6615" s="598"/>
      <c r="N6615" s="598"/>
      <c r="V6615" s="598"/>
      <c r="W6615" s="598"/>
    </row>
    <row r="6616" spans="6:23" x14ac:dyDescent="0.2">
      <c r="F6616" s="610"/>
      <c r="H6616" s="612"/>
      <c r="I6616" s="598"/>
      <c r="J6616" s="598"/>
      <c r="M6616" s="598"/>
      <c r="N6616" s="598"/>
      <c r="V6616" s="598"/>
      <c r="W6616" s="598"/>
    </row>
    <row r="6617" spans="6:23" x14ac:dyDescent="0.2">
      <c r="F6617" s="610"/>
      <c r="H6617" s="612"/>
      <c r="I6617" s="598"/>
      <c r="J6617" s="598"/>
      <c r="M6617" s="598"/>
      <c r="N6617" s="598"/>
      <c r="V6617" s="598"/>
      <c r="W6617" s="598"/>
    </row>
    <row r="6618" spans="6:23" x14ac:dyDescent="0.2">
      <c r="F6618" s="610"/>
      <c r="H6618" s="612"/>
      <c r="I6618" s="598"/>
      <c r="J6618" s="598"/>
      <c r="M6618" s="598"/>
      <c r="N6618" s="598"/>
      <c r="V6618" s="598"/>
      <c r="W6618" s="598"/>
    </row>
    <row r="6619" spans="6:23" x14ac:dyDescent="0.2">
      <c r="F6619" s="610"/>
      <c r="H6619" s="612"/>
      <c r="I6619" s="598"/>
      <c r="J6619" s="598"/>
      <c r="M6619" s="598"/>
      <c r="N6619" s="598"/>
      <c r="V6619" s="598"/>
      <c r="W6619" s="598"/>
    </row>
    <row r="6620" spans="6:23" x14ac:dyDescent="0.2">
      <c r="F6620" s="610"/>
      <c r="H6620" s="612"/>
      <c r="I6620" s="598"/>
      <c r="J6620" s="598"/>
      <c r="M6620" s="598"/>
      <c r="N6620" s="598"/>
      <c r="V6620" s="598"/>
      <c r="W6620" s="598"/>
    </row>
    <row r="6621" spans="6:23" x14ac:dyDescent="0.2">
      <c r="F6621" s="610"/>
      <c r="H6621" s="612"/>
      <c r="I6621" s="598"/>
      <c r="J6621" s="598"/>
      <c r="M6621" s="598"/>
      <c r="N6621" s="598"/>
      <c r="V6621" s="598"/>
      <c r="W6621" s="598"/>
    </row>
    <row r="6622" spans="6:23" x14ac:dyDescent="0.2">
      <c r="F6622" s="610"/>
      <c r="H6622" s="612"/>
      <c r="I6622" s="598"/>
      <c r="J6622" s="598"/>
      <c r="M6622" s="598"/>
      <c r="N6622" s="598"/>
      <c r="V6622" s="598"/>
      <c r="W6622" s="598"/>
    </row>
    <row r="6623" spans="6:23" x14ac:dyDescent="0.2">
      <c r="F6623" s="610"/>
      <c r="H6623" s="612"/>
      <c r="I6623" s="598"/>
      <c r="J6623" s="598"/>
      <c r="M6623" s="598"/>
      <c r="N6623" s="598"/>
      <c r="V6623" s="598"/>
      <c r="W6623" s="598"/>
    </row>
    <row r="6624" spans="6:23" x14ac:dyDescent="0.2">
      <c r="F6624" s="610"/>
      <c r="H6624" s="612"/>
      <c r="I6624" s="598"/>
      <c r="J6624" s="598"/>
      <c r="M6624" s="598"/>
      <c r="N6624" s="598"/>
      <c r="V6624" s="598"/>
      <c r="W6624" s="598"/>
    </row>
    <row r="6625" spans="6:23" x14ac:dyDescent="0.2">
      <c r="F6625" s="610"/>
      <c r="H6625" s="612"/>
      <c r="I6625" s="598"/>
      <c r="J6625" s="598"/>
      <c r="M6625" s="598"/>
      <c r="N6625" s="598"/>
      <c r="V6625" s="598"/>
      <c r="W6625" s="598"/>
    </row>
    <row r="6626" spans="6:23" x14ac:dyDescent="0.2">
      <c r="F6626" s="610"/>
      <c r="H6626" s="612"/>
      <c r="I6626" s="598"/>
      <c r="J6626" s="598"/>
      <c r="M6626" s="598"/>
      <c r="N6626" s="598"/>
      <c r="V6626" s="598"/>
      <c r="W6626" s="598"/>
    </row>
    <row r="6627" spans="6:23" x14ac:dyDescent="0.2">
      <c r="F6627" s="610"/>
      <c r="H6627" s="612"/>
      <c r="I6627" s="598"/>
      <c r="J6627" s="598"/>
      <c r="M6627" s="598"/>
      <c r="N6627" s="598"/>
      <c r="V6627" s="598"/>
      <c r="W6627" s="598"/>
    </row>
    <row r="6628" spans="6:23" x14ac:dyDescent="0.2">
      <c r="F6628" s="610"/>
      <c r="H6628" s="612"/>
      <c r="I6628" s="598"/>
      <c r="J6628" s="598"/>
      <c r="M6628" s="598"/>
      <c r="N6628" s="598"/>
      <c r="V6628" s="598"/>
      <c r="W6628" s="598"/>
    </row>
    <row r="6629" spans="6:23" x14ac:dyDescent="0.2">
      <c r="F6629" s="610"/>
      <c r="H6629" s="612"/>
      <c r="I6629" s="598"/>
      <c r="J6629" s="598"/>
      <c r="M6629" s="598"/>
      <c r="N6629" s="598"/>
      <c r="V6629" s="598"/>
      <c r="W6629" s="598"/>
    </row>
    <row r="6630" spans="6:23" x14ac:dyDescent="0.2">
      <c r="F6630" s="610"/>
      <c r="H6630" s="612"/>
      <c r="I6630" s="598"/>
      <c r="J6630" s="598"/>
      <c r="M6630" s="598"/>
      <c r="N6630" s="598"/>
      <c r="V6630" s="598"/>
      <c r="W6630" s="598"/>
    </row>
    <row r="6631" spans="6:23" x14ac:dyDescent="0.2">
      <c r="F6631" s="610"/>
      <c r="H6631" s="612"/>
      <c r="I6631" s="598"/>
      <c r="J6631" s="598"/>
      <c r="M6631" s="598"/>
      <c r="N6631" s="598"/>
      <c r="V6631" s="598"/>
      <c r="W6631" s="598"/>
    </row>
    <row r="6632" spans="6:23" x14ac:dyDescent="0.2">
      <c r="F6632" s="610"/>
      <c r="H6632" s="612"/>
      <c r="I6632" s="598"/>
      <c r="J6632" s="598"/>
      <c r="M6632" s="598"/>
      <c r="N6632" s="598"/>
      <c r="V6632" s="598"/>
      <c r="W6632" s="598"/>
    </row>
    <row r="6633" spans="6:23" x14ac:dyDescent="0.2">
      <c r="F6633" s="610"/>
      <c r="H6633" s="612"/>
      <c r="I6633" s="598"/>
      <c r="J6633" s="598"/>
      <c r="M6633" s="598"/>
      <c r="N6633" s="598"/>
      <c r="V6633" s="598"/>
      <c r="W6633" s="598"/>
    </row>
    <row r="6634" spans="6:23" x14ac:dyDescent="0.2">
      <c r="F6634" s="610"/>
      <c r="H6634" s="612"/>
      <c r="I6634" s="598"/>
      <c r="J6634" s="598"/>
      <c r="M6634" s="598"/>
      <c r="N6634" s="598"/>
      <c r="V6634" s="598"/>
      <c r="W6634" s="598"/>
    </row>
    <row r="6635" spans="6:23" x14ac:dyDescent="0.2">
      <c r="F6635" s="610"/>
      <c r="H6635" s="612"/>
      <c r="I6635" s="598"/>
      <c r="J6635" s="598"/>
      <c r="M6635" s="598"/>
      <c r="N6635" s="598"/>
      <c r="V6635" s="598"/>
      <c r="W6635" s="598"/>
    </row>
    <row r="6636" spans="6:23" x14ac:dyDescent="0.2">
      <c r="F6636" s="610"/>
      <c r="H6636" s="612"/>
      <c r="I6636" s="598"/>
      <c r="J6636" s="598"/>
      <c r="M6636" s="598"/>
      <c r="N6636" s="598"/>
      <c r="V6636" s="598"/>
      <c r="W6636" s="598"/>
    </row>
    <row r="6637" spans="6:23" x14ac:dyDescent="0.2">
      <c r="F6637" s="610"/>
      <c r="H6637" s="612"/>
      <c r="I6637" s="598"/>
      <c r="J6637" s="598"/>
      <c r="M6637" s="598"/>
      <c r="N6637" s="598"/>
      <c r="V6637" s="598"/>
      <c r="W6637" s="598"/>
    </row>
    <row r="6638" spans="6:23" x14ac:dyDescent="0.2">
      <c r="F6638" s="610"/>
      <c r="H6638" s="612"/>
      <c r="I6638" s="598"/>
      <c r="J6638" s="598"/>
      <c r="M6638" s="598"/>
      <c r="N6638" s="598"/>
      <c r="V6638" s="598"/>
      <c r="W6638" s="598"/>
    </row>
    <row r="6639" spans="6:23" x14ac:dyDescent="0.2">
      <c r="F6639" s="610"/>
      <c r="H6639" s="612"/>
      <c r="I6639" s="598"/>
      <c r="J6639" s="598"/>
      <c r="M6639" s="598"/>
      <c r="N6639" s="598"/>
      <c r="V6639" s="598"/>
      <c r="W6639" s="598"/>
    </row>
    <row r="6640" spans="6:23" x14ac:dyDescent="0.2">
      <c r="F6640" s="610"/>
      <c r="H6640" s="612"/>
      <c r="I6640" s="598"/>
      <c r="J6640" s="598"/>
      <c r="M6640" s="598"/>
      <c r="N6640" s="598"/>
      <c r="V6640" s="598"/>
      <c r="W6640" s="598"/>
    </row>
    <row r="6641" spans="6:23" x14ac:dyDescent="0.2">
      <c r="F6641" s="610"/>
      <c r="H6641" s="612"/>
      <c r="I6641" s="598"/>
      <c r="J6641" s="598"/>
      <c r="M6641" s="598"/>
      <c r="N6641" s="598"/>
      <c r="V6641" s="598"/>
      <c r="W6641" s="598"/>
    </row>
    <row r="6642" spans="6:23" x14ac:dyDescent="0.2">
      <c r="F6642" s="610"/>
      <c r="H6642" s="612"/>
      <c r="I6642" s="598"/>
      <c r="J6642" s="598"/>
      <c r="M6642" s="598"/>
      <c r="N6642" s="598"/>
      <c r="V6642" s="598"/>
      <c r="W6642" s="598"/>
    </row>
    <row r="6643" spans="6:23" x14ac:dyDescent="0.2">
      <c r="F6643" s="610"/>
      <c r="H6643" s="612"/>
      <c r="I6643" s="598"/>
      <c r="J6643" s="598"/>
      <c r="M6643" s="598"/>
      <c r="N6643" s="598"/>
      <c r="V6643" s="598"/>
      <c r="W6643" s="598"/>
    </row>
    <row r="6644" spans="6:23" x14ac:dyDescent="0.2">
      <c r="F6644" s="610"/>
      <c r="H6644" s="612"/>
      <c r="I6644" s="598"/>
      <c r="J6644" s="598"/>
      <c r="M6644" s="598"/>
      <c r="N6644" s="598"/>
      <c r="V6644" s="598"/>
      <c r="W6644" s="598"/>
    </row>
    <row r="6645" spans="6:23" x14ac:dyDescent="0.2">
      <c r="F6645" s="610"/>
      <c r="H6645" s="612"/>
      <c r="I6645" s="598"/>
      <c r="J6645" s="598"/>
      <c r="M6645" s="598"/>
      <c r="N6645" s="598"/>
      <c r="V6645" s="598"/>
      <c r="W6645" s="598"/>
    </row>
    <row r="6646" spans="6:23" x14ac:dyDescent="0.2">
      <c r="F6646" s="610"/>
      <c r="H6646" s="612"/>
      <c r="I6646" s="598"/>
      <c r="J6646" s="598"/>
      <c r="M6646" s="598"/>
      <c r="N6646" s="598"/>
      <c r="V6646" s="598"/>
      <c r="W6646" s="598"/>
    </row>
    <row r="6647" spans="6:23" x14ac:dyDescent="0.2">
      <c r="F6647" s="610"/>
      <c r="H6647" s="612"/>
      <c r="I6647" s="598"/>
      <c r="J6647" s="598"/>
      <c r="M6647" s="598"/>
      <c r="N6647" s="598"/>
      <c r="V6647" s="598"/>
      <c r="W6647" s="598"/>
    </row>
    <row r="6648" spans="6:23" x14ac:dyDescent="0.2">
      <c r="F6648" s="610"/>
      <c r="H6648" s="612"/>
      <c r="I6648" s="598"/>
      <c r="J6648" s="598"/>
      <c r="M6648" s="598"/>
      <c r="N6648" s="598"/>
      <c r="V6648" s="598"/>
      <c r="W6648" s="598"/>
    </row>
    <row r="6649" spans="6:23" x14ac:dyDescent="0.2">
      <c r="F6649" s="610"/>
      <c r="H6649" s="612"/>
      <c r="I6649" s="598"/>
      <c r="J6649" s="598"/>
      <c r="M6649" s="598"/>
      <c r="N6649" s="598"/>
      <c r="V6649" s="598"/>
      <c r="W6649" s="598"/>
    </row>
    <row r="6650" spans="6:23" x14ac:dyDescent="0.2">
      <c r="F6650" s="610"/>
      <c r="H6650" s="612"/>
      <c r="I6650" s="598"/>
      <c r="J6650" s="598"/>
      <c r="M6650" s="598"/>
      <c r="N6650" s="598"/>
      <c r="V6650" s="598"/>
      <c r="W6650" s="598"/>
    </row>
    <row r="6651" spans="6:23" x14ac:dyDescent="0.2">
      <c r="F6651" s="610"/>
      <c r="H6651" s="612"/>
      <c r="I6651" s="598"/>
      <c r="J6651" s="598"/>
      <c r="M6651" s="598"/>
      <c r="N6651" s="598"/>
      <c r="V6651" s="598"/>
      <c r="W6651" s="598"/>
    </row>
    <row r="6652" spans="6:23" x14ac:dyDescent="0.2">
      <c r="F6652" s="610"/>
      <c r="H6652" s="612"/>
      <c r="I6652" s="598"/>
      <c r="J6652" s="598"/>
      <c r="M6652" s="598"/>
      <c r="N6652" s="598"/>
      <c r="V6652" s="598"/>
      <c r="W6652" s="598"/>
    </row>
    <row r="6653" spans="6:23" x14ac:dyDescent="0.2">
      <c r="F6653" s="610"/>
      <c r="H6653" s="612"/>
      <c r="I6653" s="598"/>
      <c r="J6653" s="598"/>
      <c r="M6653" s="598"/>
      <c r="N6653" s="598"/>
      <c r="V6653" s="598"/>
      <c r="W6653" s="598"/>
    </row>
    <row r="6654" spans="6:23" x14ac:dyDescent="0.2">
      <c r="F6654" s="610"/>
      <c r="H6654" s="612"/>
      <c r="I6654" s="598"/>
      <c r="J6654" s="598"/>
      <c r="M6654" s="598"/>
      <c r="N6654" s="598"/>
      <c r="V6654" s="598"/>
      <c r="W6654" s="598"/>
    </row>
    <row r="6655" spans="6:23" x14ac:dyDescent="0.2">
      <c r="F6655" s="610"/>
      <c r="H6655" s="612"/>
      <c r="I6655" s="598"/>
      <c r="J6655" s="598"/>
      <c r="M6655" s="598"/>
      <c r="N6655" s="598"/>
      <c r="V6655" s="598"/>
      <c r="W6655" s="598"/>
    </row>
    <row r="6656" spans="6:23" x14ac:dyDescent="0.2">
      <c r="F6656" s="610"/>
      <c r="H6656" s="612"/>
      <c r="I6656" s="598"/>
      <c r="J6656" s="598"/>
      <c r="M6656" s="598"/>
      <c r="N6656" s="598"/>
      <c r="V6656" s="598"/>
      <c r="W6656" s="598"/>
    </row>
    <row r="6657" spans="6:23" x14ac:dyDescent="0.2">
      <c r="F6657" s="610"/>
      <c r="H6657" s="612"/>
      <c r="I6657" s="598"/>
      <c r="J6657" s="598"/>
      <c r="M6657" s="598"/>
      <c r="N6657" s="598"/>
      <c r="V6657" s="598"/>
      <c r="W6657" s="598"/>
    </row>
    <row r="6658" spans="6:23" x14ac:dyDescent="0.2">
      <c r="F6658" s="610"/>
      <c r="H6658" s="612"/>
      <c r="I6658" s="598"/>
      <c r="J6658" s="598"/>
      <c r="M6658" s="598"/>
      <c r="N6658" s="598"/>
      <c r="V6658" s="598"/>
      <c r="W6658" s="598"/>
    </row>
    <row r="6659" spans="6:23" x14ac:dyDescent="0.2">
      <c r="F6659" s="610"/>
      <c r="H6659" s="612"/>
      <c r="I6659" s="598"/>
      <c r="J6659" s="598"/>
      <c r="M6659" s="598"/>
      <c r="N6659" s="598"/>
      <c r="V6659" s="598"/>
      <c r="W6659" s="598"/>
    </row>
    <row r="6660" spans="6:23" x14ac:dyDescent="0.2">
      <c r="F6660" s="610"/>
      <c r="H6660" s="612"/>
      <c r="I6660" s="598"/>
      <c r="J6660" s="598"/>
      <c r="M6660" s="598"/>
      <c r="N6660" s="598"/>
      <c r="V6660" s="598"/>
      <c r="W6660" s="598"/>
    </row>
    <row r="6661" spans="6:23" x14ac:dyDescent="0.2">
      <c r="F6661" s="610"/>
      <c r="H6661" s="612"/>
      <c r="I6661" s="598"/>
      <c r="J6661" s="598"/>
      <c r="M6661" s="598"/>
      <c r="N6661" s="598"/>
      <c r="V6661" s="598"/>
      <c r="W6661" s="598"/>
    </row>
    <row r="6662" spans="6:23" x14ac:dyDescent="0.2">
      <c r="F6662" s="610"/>
      <c r="H6662" s="612"/>
      <c r="I6662" s="598"/>
      <c r="J6662" s="598"/>
      <c r="M6662" s="598"/>
      <c r="N6662" s="598"/>
      <c r="V6662" s="598"/>
      <c r="W6662" s="598"/>
    </row>
    <row r="6663" spans="6:23" x14ac:dyDescent="0.2">
      <c r="F6663" s="610"/>
      <c r="H6663" s="612"/>
      <c r="I6663" s="598"/>
      <c r="J6663" s="598"/>
      <c r="M6663" s="598"/>
      <c r="N6663" s="598"/>
      <c r="V6663" s="598"/>
      <c r="W6663" s="598"/>
    </row>
    <row r="6664" spans="6:23" x14ac:dyDescent="0.2">
      <c r="F6664" s="610"/>
      <c r="H6664" s="612"/>
      <c r="I6664" s="598"/>
      <c r="J6664" s="598"/>
      <c r="M6664" s="598"/>
      <c r="N6664" s="598"/>
      <c r="V6664" s="598"/>
      <c r="W6664" s="598"/>
    </row>
    <row r="6665" spans="6:23" x14ac:dyDescent="0.2">
      <c r="F6665" s="610"/>
      <c r="H6665" s="612"/>
      <c r="I6665" s="598"/>
      <c r="J6665" s="598"/>
      <c r="M6665" s="598"/>
      <c r="N6665" s="598"/>
      <c r="V6665" s="598"/>
      <c r="W6665" s="598"/>
    </row>
    <row r="6666" spans="6:23" x14ac:dyDescent="0.2">
      <c r="F6666" s="610"/>
      <c r="H6666" s="612"/>
      <c r="I6666" s="598"/>
      <c r="J6666" s="598"/>
      <c r="M6666" s="598"/>
      <c r="N6666" s="598"/>
      <c r="V6666" s="598"/>
      <c r="W6666" s="598"/>
    </row>
    <row r="6667" spans="6:23" x14ac:dyDescent="0.2">
      <c r="F6667" s="610"/>
      <c r="H6667" s="612"/>
      <c r="I6667" s="598"/>
      <c r="J6667" s="598"/>
      <c r="M6667" s="598"/>
      <c r="N6667" s="598"/>
      <c r="V6667" s="598"/>
      <c r="W6667" s="598"/>
    </row>
    <row r="6668" spans="6:23" x14ac:dyDescent="0.2">
      <c r="F6668" s="610"/>
      <c r="H6668" s="612"/>
      <c r="I6668" s="598"/>
      <c r="J6668" s="598"/>
      <c r="M6668" s="598"/>
      <c r="N6668" s="598"/>
      <c r="V6668" s="598"/>
      <c r="W6668" s="598"/>
    </row>
    <row r="6669" spans="6:23" x14ac:dyDescent="0.2">
      <c r="F6669" s="610"/>
      <c r="H6669" s="612"/>
      <c r="I6669" s="598"/>
      <c r="J6669" s="598"/>
      <c r="M6669" s="598"/>
      <c r="N6669" s="598"/>
      <c r="V6669" s="598"/>
      <c r="W6669" s="598"/>
    </row>
    <row r="6670" spans="6:23" x14ac:dyDescent="0.2">
      <c r="F6670" s="610"/>
      <c r="H6670" s="612"/>
      <c r="I6670" s="598"/>
      <c r="J6670" s="598"/>
      <c r="M6670" s="598"/>
      <c r="N6670" s="598"/>
      <c r="V6670" s="598"/>
      <c r="W6670" s="598"/>
    </row>
    <row r="6671" spans="6:23" x14ac:dyDescent="0.2">
      <c r="F6671" s="610"/>
      <c r="H6671" s="612"/>
      <c r="I6671" s="598"/>
      <c r="J6671" s="598"/>
      <c r="M6671" s="598"/>
      <c r="N6671" s="598"/>
      <c r="V6671" s="598"/>
      <c r="W6671" s="598"/>
    </row>
    <row r="6672" spans="6:23" x14ac:dyDescent="0.2">
      <c r="F6672" s="610"/>
      <c r="H6672" s="612"/>
      <c r="I6672" s="598"/>
      <c r="J6672" s="598"/>
      <c r="M6672" s="598"/>
      <c r="N6672" s="598"/>
      <c r="V6672" s="598"/>
      <c r="W6672" s="598"/>
    </row>
    <row r="6673" spans="6:23" x14ac:dyDescent="0.2">
      <c r="F6673" s="610"/>
      <c r="H6673" s="612"/>
      <c r="I6673" s="598"/>
      <c r="J6673" s="598"/>
      <c r="M6673" s="598"/>
      <c r="N6673" s="598"/>
      <c r="V6673" s="598"/>
      <c r="W6673" s="598"/>
    </row>
    <row r="6674" spans="6:23" x14ac:dyDescent="0.2">
      <c r="F6674" s="610"/>
      <c r="H6674" s="612"/>
      <c r="I6674" s="598"/>
      <c r="J6674" s="598"/>
      <c r="M6674" s="598"/>
      <c r="N6674" s="598"/>
      <c r="V6674" s="598"/>
      <c r="W6674" s="598"/>
    </row>
    <row r="6675" spans="6:23" x14ac:dyDescent="0.2">
      <c r="F6675" s="610"/>
      <c r="H6675" s="612"/>
      <c r="I6675" s="598"/>
      <c r="J6675" s="598"/>
      <c r="M6675" s="598"/>
      <c r="N6675" s="598"/>
      <c r="V6675" s="598"/>
      <c r="W6675" s="598"/>
    </row>
    <row r="6676" spans="6:23" x14ac:dyDescent="0.2">
      <c r="F6676" s="610"/>
      <c r="H6676" s="612"/>
      <c r="I6676" s="598"/>
      <c r="J6676" s="598"/>
      <c r="M6676" s="598"/>
      <c r="N6676" s="598"/>
      <c r="V6676" s="598"/>
      <c r="W6676" s="598"/>
    </row>
    <row r="6677" spans="6:23" x14ac:dyDescent="0.2">
      <c r="F6677" s="610"/>
      <c r="H6677" s="612"/>
      <c r="I6677" s="598"/>
      <c r="J6677" s="598"/>
      <c r="M6677" s="598"/>
      <c r="N6677" s="598"/>
      <c r="V6677" s="598"/>
      <c r="W6677" s="598"/>
    </row>
    <row r="6678" spans="6:23" x14ac:dyDescent="0.2">
      <c r="F6678" s="610"/>
      <c r="H6678" s="612"/>
      <c r="I6678" s="598"/>
      <c r="J6678" s="598"/>
      <c r="M6678" s="598"/>
      <c r="N6678" s="598"/>
      <c r="V6678" s="598"/>
      <c r="W6678" s="598"/>
    </row>
    <row r="6679" spans="6:23" x14ac:dyDescent="0.2">
      <c r="F6679" s="610"/>
      <c r="H6679" s="612"/>
      <c r="I6679" s="598"/>
      <c r="J6679" s="598"/>
      <c r="M6679" s="598"/>
      <c r="N6679" s="598"/>
      <c r="V6679" s="598"/>
      <c r="W6679" s="598"/>
    </row>
    <row r="6680" spans="6:23" x14ac:dyDescent="0.2">
      <c r="F6680" s="610"/>
      <c r="H6680" s="612"/>
      <c r="I6680" s="598"/>
      <c r="J6680" s="598"/>
      <c r="M6680" s="598"/>
      <c r="N6680" s="598"/>
      <c r="V6680" s="598"/>
      <c r="W6680" s="598"/>
    </row>
    <row r="6681" spans="6:23" x14ac:dyDescent="0.2">
      <c r="F6681" s="610"/>
      <c r="H6681" s="612"/>
      <c r="I6681" s="598"/>
      <c r="J6681" s="598"/>
      <c r="M6681" s="598"/>
      <c r="N6681" s="598"/>
      <c r="V6681" s="598"/>
      <c r="W6681" s="598"/>
    </row>
    <row r="6682" spans="6:23" x14ac:dyDescent="0.2">
      <c r="F6682" s="610"/>
      <c r="H6682" s="612"/>
      <c r="I6682" s="598"/>
      <c r="J6682" s="598"/>
      <c r="M6682" s="598"/>
      <c r="N6682" s="598"/>
      <c r="V6682" s="598"/>
      <c r="W6682" s="598"/>
    </row>
    <row r="6683" spans="6:23" x14ac:dyDescent="0.2">
      <c r="F6683" s="610"/>
      <c r="H6683" s="612"/>
      <c r="I6683" s="598"/>
      <c r="J6683" s="598"/>
      <c r="M6683" s="598"/>
      <c r="N6683" s="598"/>
      <c r="V6683" s="598"/>
      <c r="W6683" s="598"/>
    </row>
    <row r="6684" spans="6:23" x14ac:dyDescent="0.2">
      <c r="F6684" s="610"/>
      <c r="H6684" s="612"/>
      <c r="I6684" s="598"/>
      <c r="J6684" s="598"/>
      <c r="M6684" s="598"/>
      <c r="N6684" s="598"/>
      <c r="V6684" s="598"/>
      <c r="W6684" s="598"/>
    </row>
    <row r="6685" spans="6:23" x14ac:dyDescent="0.2">
      <c r="F6685" s="610"/>
      <c r="H6685" s="612"/>
      <c r="I6685" s="598"/>
      <c r="J6685" s="598"/>
      <c r="M6685" s="598"/>
      <c r="N6685" s="598"/>
      <c r="V6685" s="598"/>
      <c r="W6685" s="598"/>
    </row>
    <row r="6686" spans="6:23" x14ac:dyDescent="0.2">
      <c r="F6686" s="610"/>
      <c r="H6686" s="612"/>
      <c r="I6686" s="598"/>
      <c r="J6686" s="598"/>
      <c r="M6686" s="598"/>
      <c r="N6686" s="598"/>
      <c r="V6686" s="598"/>
      <c r="W6686" s="598"/>
    </row>
    <row r="6687" spans="6:23" x14ac:dyDescent="0.2">
      <c r="F6687" s="610"/>
      <c r="H6687" s="612"/>
      <c r="I6687" s="598"/>
      <c r="J6687" s="598"/>
      <c r="M6687" s="598"/>
      <c r="N6687" s="598"/>
      <c r="V6687" s="598"/>
      <c r="W6687" s="598"/>
    </row>
    <row r="6688" spans="6:23" x14ac:dyDescent="0.2">
      <c r="F6688" s="610"/>
      <c r="H6688" s="612"/>
      <c r="I6688" s="598"/>
      <c r="J6688" s="598"/>
      <c r="M6688" s="598"/>
      <c r="N6688" s="598"/>
      <c r="V6688" s="598"/>
      <c r="W6688" s="598"/>
    </row>
    <row r="6689" spans="6:23" x14ac:dyDescent="0.2">
      <c r="F6689" s="610"/>
      <c r="H6689" s="612"/>
      <c r="I6689" s="598"/>
      <c r="J6689" s="598"/>
      <c r="M6689" s="598"/>
      <c r="N6689" s="598"/>
      <c r="V6689" s="598"/>
      <c r="W6689" s="598"/>
    </row>
    <row r="6690" spans="6:23" x14ac:dyDescent="0.2">
      <c r="F6690" s="610"/>
      <c r="H6690" s="612"/>
      <c r="I6690" s="598"/>
      <c r="J6690" s="598"/>
      <c r="M6690" s="598"/>
      <c r="N6690" s="598"/>
      <c r="V6690" s="598"/>
      <c r="W6690" s="598"/>
    </row>
    <row r="6691" spans="6:23" x14ac:dyDescent="0.2">
      <c r="F6691" s="610"/>
      <c r="H6691" s="612"/>
      <c r="I6691" s="598"/>
      <c r="J6691" s="598"/>
      <c r="M6691" s="598"/>
      <c r="N6691" s="598"/>
      <c r="V6691" s="598"/>
      <c r="W6691" s="598"/>
    </row>
    <row r="6692" spans="6:23" x14ac:dyDescent="0.2">
      <c r="F6692" s="610"/>
      <c r="H6692" s="612"/>
      <c r="I6692" s="598"/>
      <c r="J6692" s="598"/>
      <c r="M6692" s="598"/>
      <c r="N6692" s="598"/>
      <c r="V6692" s="598"/>
      <c r="W6692" s="598"/>
    </row>
    <row r="6693" spans="6:23" x14ac:dyDescent="0.2">
      <c r="F6693" s="610"/>
      <c r="H6693" s="612"/>
      <c r="I6693" s="598"/>
      <c r="J6693" s="598"/>
      <c r="M6693" s="598"/>
      <c r="N6693" s="598"/>
      <c r="V6693" s="598"/>
      <c r="W6693" s="598"/>
    </row>
    <row r="6694" spans="6:23" x14ac:dyDescent="0.2">
      <c r="F6694" s="610"/>
      <c r="H6694" s="612"/>
      <c r="I6694" s="598"/>
      <c r="J6694" s="598"/>
      <c r="M6694" s="598"/>
      <c r="N6694" s="598"/>
      <c r="V6694" s="598"/>
      <c r="W6694" s="598"/>
    </row>
    <row r="6695" spans="6:23" x14ac:dyDescent="0.2">
      <c r="F6695" s="610"/>
      <c r="H6695" s="612"/>
      <c r="I6695" s="598"/>
      <c r="J6695" s="598"/>
      <c r="M6695" s="598"/>
      <c r="N6695" s="598"/>
      <c r="V6695" s="598"/>
      <c r="W6695" s="598"/>
    </row>
    <row r="6696" spans="6:23" x14ac:dyDescent="0.2">
      <c r="F6696" s="610"/>
      <c r="H6696" s="612"/>
      <c r="I6696" s="598"/>
      <c r="J6696" s="598"/>
      <c r="M6696" s="598"/>
      <c r="N6696" s="598"/>
      <c r="V6696" s="598"/>
      <c r="W6696" s="598"/>
    </row>
    <row r="6697" spans="6:23" x14ac:dyDescent="0.2">
      <c r="F6697" s="610"/>
      <c r="H6697" s="612"/>
      <c r="I6697" s="598"/>
      <c r="J6697" s="598"/>
      <c r="M6697" s="598"/>
      <c r="N6697" s="598"/>
      <c r="V6697" s="598"/>
      <c r="W6697" s="598"/>
    </row>
    <row r="6698" spans="6:23" x14ac:dyDescent="0.2">
      <c r="F6698" s="610"/>
      <c r="H6698" s="612"/>
      <c r="I6698" s="598"/>
      <c r="J6698" s="598"/>
      <c r="M6698" s="598"/>
      <c r="N6698" s="598"/>
      <c r="V6698" s="598"/>
      <c r="W6698" s="598"/>
    </row>
    <row r="6699" spans="6:23" x14ac:dyDescent="0.2">
      <c r="F6699" s="610"/>
      <c r="H6699" s="612"/>
      <c r="I6699" s="598"/>
      <c r="J6699" s="598"/>
      <c r="M6699" s="598"/>
      <c r="N6699" s="598"/>
      <c r="V6699" s="598"/>
      <c r="W6699" s="598"/>
    </row>
    <row r="6700" spans="6:23" x14ac:dyDescent="0.2">
      <c r="F6700" s="610"/>
      <c r="H6700" s="612"/>
      <c r="I6700" s="598"/>
      <c r="J6700" s="598"/>
      <c r="M6700" s="598"/>
      <c r="N6700" s="598"/>
      <c r="V6700" s="598"/>
      <c r="W6700" s="598"/>
    </row>
    <row r="6701" spans="6:23" x14ac:dyDescent="0.2">
      <c r="F6701" s="610"/>
      <c r="H6701" s="612"/>
      <c r="I6701" s="598"/>
      <c r="J6701" s="598"/>
      <c r="M6701" s="598"/>
      <c r="N6701" s="598"/>
      <c r="V6701" s="598"/>
      <c r="W6701" s="598"/>
    </row>
    <row r="6702" spans="6:23" x14ac:dyDescent="0.2">
      <c r="F6702" s="610"/>
      <c r="H6702" s="612"/>
      <c r="I6702" s="598"/>
      <c r="J6702" s="598"/>
      <c r="M6702" s="598"/>
      <c r="N6702" s="598"/>
      <c r="V6702" s="598"/>
      <c r="W6702" s="598"/>
    </row>
    <row r="6703" spans="6:23" x14ac:dyDescent="0.2">
      <c r="F6703" s="610"/>
      <c r="H6703" s="612"/>
      <c r="I6703" s="598"/>
      <c r="J6703" s="598"/>
      <c r="M6703" s="598"/>
      <c r="N6703" s="598"/>
      <c r="V6703" s="598"/>
      <c r="W6703" s="598"/>
    </row>
    <row r="6704" spans="6:23" x14ac:dyDescent="0.2">
      <c r="F6704" s="610"/>
      <c r="H6704" s="612"/>
      <c r="I6704" s="598"/>
      <c r="J6704" s="598"/>
      <c r="M6704" s="598"/>
      <c r="N6704" s="598"/>
      <c r="V6704" s="598"/>
      <c r="W6704" s="598"/>
    </row>
    <row r="6705" spans="6:23" x14ac:dyDescent="0.2">
      <c r="F6705" s="610"/>
      <c r="H6705" s="612"/>
      <c r="I6705" s="598"/>
      <c r="J6705" s="598"/>
      <c r="M6705" s="598"/>
      <c r="N6705" s="598"/>
      <c r="V6705" s="598"/>
      <c r="W6705" s="598"/>
    </row>
    <row r="6706" spans="6:23" x14ac:dyDescent="0.2">
      <c r="F6706" s="610"/>
      <c r="H6706" s="612"/>
      <c r="I6706" s="598"/>
      <c r="J6706" s="598"/>
      <c r="M6706" s="598"/>
      <c r="N6706" s="598"/>
      <c r="V6706" s="598"/>
      <c r="W6706" s="598"/>
    </row>
    <row r="6707" spans="6:23" x14ac:dyDescent="0.2">
      <c r="F6707" s="610"/>
      <c r="H6707" s="612"/>
      <c r="I6707" s="598"/>
      <c r="J6707" s="598"/>
      <c r="M6707" s="598"/>
      <c r="N6707" s="598"/>
      <c r="V6707" s="598"/>
      <c r="W6707" s="598"/>
    </row>
    <row r="6708" spans="6:23" x14ac:dyDescent="0.2">
      <c r="F6708" s="610"/>
      <c r="H6708" s="612"/>
      <c r="I6708" s="598"/>
      <c r="J6708" s="598"/>
      <c r="M6708" s="598"/>
      <c r="N6708" s="598"/>
      <c r="V6708" s="598"/>
      <c r="W6708" s="598"/>
    </row>
    <row r="6709" spans="6:23" x14ac:dyDescent="0.2">
      <c r="F6709" s="610"/>
      <c r="H6709" s="612"/>
      <c r="I6709" s="598"/>
      <c r="J6709" s="598"/>
      <c r="M6709" s="598"/>
      <c r="N6709" s="598"/>
      <c r="V6709" s="598"/>
      <c r="W6709" s="598"/>
    </row>
    <row r="6710" spans="6:23" x14ac:dyDescent="0.2">
      <c r="F6710" s="610"/>
      <c r="H6710" s="612"/>
      <c r="I6710" s="598"/>
      <c r="J6710" s="598"/>
      <c r="M6710" s="598"/>
      <c r="N6710" s="598"/>
      <c r="V6710" s="598"/>
      <c r="W6710" s="598"/>
    </row>
    <row r="6711" spans="6:23" x14ac:dyDescent="0.2">
      <c r="F6711" s="610"/>
      <c r="H6711" s="612"/>
      <c r="I6711" s="598"/>
      <c r="J6711" s="598"/>
      <c r="M6711" s="598"/>
      <c r="N6711" s="598"/>
      <c r="V6711" s="598"/>
      <c r="W6711" s="598"/>
    </row>
    <row r="6712" spans="6:23" x14ac:dyDescent="0.2">
      <c r="F6712" s="610"/>
      <c r="H6712" s="612"/>
      <c r="I6712" s="598"/>
      <c r="J6712" s="598"/>
      <c r="M6712" s="598"/>
      <c r="N6712" s="598"/>
      <c r="V6712" s="598"/>
      <c r="W6712" s="598"/>
    </row>
    <row r="6713" spans="6:23" x14ac:dyDescent="0.2">
      <c r="F6713" s="610"/>
      <c r="H6713" s="612"/>
      <c r="I6713" s="598"/>
      <c r="J6713" s="598"/>
      <c r="M6713" s="598"/>
      <c r="N6713" s="598"/>
      <c r="V6713" s="598"/>
      <c r="W6713" s="598"/>
    </row>
    <row r="6714" spans="6:23" x14ac:dyDescent="0.2">
      <c r="F6714" s="610"/>
      <c r="H6714" s="612"/>
      <c r="I6714" s="598"/>
      <c r="J6714" s="598"/>
      <c r="M6714" s="598"/>
      <c r="N6714" s="598"/>
      <c r="V6714" s="598"/>
      <c r="W6714" s="598"/>
    </row>
    <row r="6715" spans="6:23" x14ac:dyDescent="0.2">
      <c r="F6715" s="610"/>
      <c r="H6715" s="612"/>
      <c r="I6715" s="598"/>
      <c r="J6715" s="598"/>
      <c r="M6715" s="598"/>
      <c r="N6715" s="598"/>
      <c r="V6715" s="598"/>
      <c r="W6715" s="598"/>
    </row>
    <row r="6716" spans="6:23" x14ac:dyDescent="0.2">
      <c r="F6716" s="610"/>
      <c r="H6716" s="612"/>
      <c r="I6716" s="598"/>
      <c r="J6716" s="598"/>
      <c r="M6716" s="598"/>
      <c r="N6716" s="598"/>
      <c r="V6716" s="598"/>
      <c r="W6716" s="598"/>
    </row>
    <row r="6717" spans="6:23" x14ac:dyDescent="0.2">
      <c r="F6717" s="610"/>
      <c r="H6717" s="612"/>
      <c r="I6717" s="598"/>
      <c r="J6717" s="598"/>
      <c r="M6717" s="598"/>
      <c r="N6717" s="598"/>
      <c r="V6717" s="598"/>
      <c r="W6717" s="598"/>
    </row>
    <row r="6718" spans="6:23" x14ac:dyDescent="0.2">
      <c r="F6718" s="610"/>
      <c r="H6718" s="612"/>
      <c r="I6718" s="598"/>
      <c r="J6718" s="598"/>
      <c r="M6718" s="598"/>
      <c r="N6718" s="598"/>
      <c r="V6718" s="598"/>
      <c r="W6718" s="598"/>
    </row>
    <row r="6719" spans="6:23" x14ac:dyDescent="0.2">
      <c r="F6719" s="610"/>
      <c r="H6719" s="612"/>
      <c r="I6719" s="598"/>
      <c r="J6719" s="598"/>
      <c r="M6719" s="598"/>
      <c r="N6719" s="598"/>
      <c r="V6719" s="598"/>
      <c r="W6719" s="598"/>
    </row>
    <row r="6720" spans="6:23" x14ac:dyDescent="0.2">
      <c r="F6720" s="610"/>
      <c r="H6720" s="612"/>
      <c r="I6720" s="598"/>
      <c r="J6720" s="598"/>
      <c r="M6720" s="598"/>
      <c r="N6720" s="598"/>
      <c r="V6720" s="598"/>
      <c r="W6720" s="598"/>
    </row>
    <row r="6721" spans="6:23" x14ac:dyDescent="0.2">
      <c r="F6721" s="610"/>
      <c r="H6721" s="612"/>
      <c r="I6721" s="598"/>
      <c r="J6721" s="598"/>
      <c r="M6721" s="598"/>
      <c r="N6721" s="598"/>
      <c r="V6721" s="598"/>
      <c r="W6721" s="598"/>
    </row>
    <row r="6722" spans="6:23" x14ac:dyDescent="0.2">
      <c r="F6722" s="610"/>
      <c r="H6722" s="612"/>
      <c r="I6722" s="598"/>
      <c r="J6722" s="598"/>
      <c r="M6722" s="598"/>
      <c r="N6722" s="598"/>
      <c r="V6722" s="598"/>
      <c r="W6722" s="598"/>
    </row>
    <row r="6723" spans="6:23" x14ac:dyDescent="0.2">
      <c r="F6723" s="610"/>
      <c r="H6723" s="612"/>
      <c r="I6723" s="598"/>
      <c r="J6723" s="598"/>
      <c r="M6723" s="598"/>
      <c r="N6723" s="598"/>
      <c r="V6723" s="598"/>
      <c r="W6723" s="598"/>
    </row>
    <row r="6724" spans="6:23" x14ac:dyDescent="0.2">
      <c r="F6724" s="610"/>
      <c r="H6724" s="612"/>
      <c r="I6724" s="598"/>
      <c r="J6724" s="598"/>
      <c r="M6724" s="598"/>
      <c r="N6724" s="598"/>
      <c r="V6724" s="598"/>
      <c r="W6724" s="598"/>
    </row>
    <row r="6725" spans="6:23" x14ac:dyDescent="0.2">
      <c r="F6725" s="610"/>
      <c r="H6725" s="612"/>
      <c r="I6725" s="598"/>
      <c r="J6725" s="598"/>
      <c r="M6725" s="598"/>
      <c r="N6725" s="598"/>
      <c r="V6725" s="598"/>
      <c r="W6725" s="598"/>
    </row>
    <row r="6726" spans="6:23" x14ac:dyDescent="0.2">
      <c r="F6726" s="610"/>
      <c r="H6726" s="612"/>
      <c r="I6726" s="598"/>
      <c r="J6726" s="598"/>
      <c r="M6726" s="598"/>
      <c r="N6726" s="598"/>
      <c r="V6726" s="598"/>
      <c r="W6726" s="598"/>
    </row>
    <row r="6727" spans="6:23" x14ac:dyDescent="0.2">
      <c r="F6727" s="610"/>
      <c r="H6727" s="612"/>
      <c r="I6727" s="598"/>
      <c r="J6727" s="598"/>
      <c r="M6727" s="598"/>
      <c r="N6727" s="598"/>
      <c r="V6727" s="598"/>
      <c r="W6727" s="598"/>
    </row>
    <row r="6728" spans="6:23" x14ac:dyDescent="0.2">
      <c r="F6728" s="610"/>
      <c r="H6728" s="612"/>
      <c r="I6728" s="598"/>
      <c r="J6728" s="598"/>
      <c r="M6728" s="598"/>
      <c r="N6728" s="598"/>
      <c r="V6728" s="598"/>
      <c r="W6728" s="598"/>
    </row>
    <row r="6729" spans="6:23" x14ac:dyDescent="0.2">
      <c r="F6729" s="610"/>
      <c r="H6729" s="612"/>
      <c r="I6729" s="598"/>
      <c r="J6729" s="598"/>
      <c r="M6729" s="598"/>
      <c r="N6729" s="598"/>
      <c r="V6729" s="598"/>
      <c r="W6729" s="598"/>
    </row>
    <row r="6730" spans="6:23" x14ac:dyDescent="0.2">
      <c r="F6730" s="610"/>
      <c r="H6730" s="612"/>
      <c r="I6730" s="598"/>
      <c r="J6730" s="598"/>
      <c r="M6730" s="598"/>
      <c r="N6730" s="598"/>
      <c r="V6730" s="598"/>
      <c r="W6730" s="598"/>
    </row>
    <row r="6731" spans="6:23" x14ac:dyDescent="0.2">
      <c r="F6731" s="610"/>
      <c r="H6731" s="612"/>
      <c r="I6731" s="598"/>
      <c r="J6731" s="598"/>
      <c r="M6731" s="598"/>
      <c r="N6731" s="598"/>
      <c r="V6731" s="598"/>
      <c r="W6731" s="598"/>
    </row>
    <row r="6732" spans="6:23" x14ac:dyDescent="0.2">
      <c r="F6732" s="610"/>
      <c r="H6732" s="612"/>
      <c r="I6732" s="598"/>
      <c r="J6732" s="598"/>
      <c r="M6732" s="598"/>
      <c r="N6732" s="598"/>
      <c r="V6732" s="598"/>
      <c r="W6732" s="598"/>
    </row>
    <row r="6733" spans="6:23" x14ac:dyDescent="0.2">
      <c r="F6733" s="610"/>
      <c r="H6733" s="612"/>
      <c r="I6733" s="598"/>
      <c r="J6733" s="598"/>
      <c r="M6733" s="598"/>
      <c r="N6733" s="598"/>
      <c r="V6733" s="598"/>
      <c r="W6733" s="598"/>
    </row>
    <row r="6734" spans="6:23" x14ac:dyDescent="0.2">
      <c r="F6734" s="610"/>
      <c r="H6734" s="612"/>
      <c r="I6734" s="598"/>
      <c r="J6734" s="598"/>
      <c r="M6734" s="598"/>
      <c r="N6734" s="598"/>
      <c r="V6734" s="598"/>
      <c r="W6734" s="598"/>
    </row>
    <row r="6735" spans="6:23" x14ac:dyDescent="0.2">
      <c r="F6735" s="610"/>
      <c r="H6735" s="612"/>
      <c r="I6735" s="598"/>
      <c r="J6735" s="598"/>
      <c r="M6735" s="598"/>
      <c r="N6735" s="598"/>
      <c r="V6735" s="598"/>
      <c r="W6735" s="598"/>
    </row>
    <row r="6736" spans="6:23" x14ac:dyDescent="0.2">
      <c r="F6736" s="610"/>
      <c r="H6736" s="612"/>
      <c r="I6736" s="598"/>
      <c r="J6736" s="598"/>
      <c r="M6736" s="598"/>
      <c r="N6736" s="598"/>
      <c r="V6736" s="598"/>
      <c r="W6736" s="598"/>
    </row>
    <row r="6737" spans="6:23" x14ac:dyDescent="0.2">
      <c r="F6737" s="610"/>
      <c r="H6737" s="612"/>
      <c r="I6737" s="598"/>
      <c r="J6737" s="598"/>
      <c r="M6737" s="598"/>
      <c r="N6737" s="598"/>
      <c r="V6737" s="598"/>
      <c r="W6737" s="598"/>
    </row>
    <row r="6738" spans="6:23" x14ac:dyDescent="0.2">
      <c r="F6738" s="610"/>
      <c r="H6738" s="612"/>
      <c r="I6738" s="598"/>
      <c r="J6738" s="598"/>
      <c r="M6738" s="598"/>
      <c r="N6738" s="598"/>
      <c r="V6738" s="598"/>
      <c r="W6738" s="598"/>
    </row>
    <row r="6739" spans="6:23" x14ac:dyDescent="0.2">
      <c r="F6739" s="610"/>
      <c r="H6739" s="612"/>
      <c r="I6739" s="598"/>
      <c r="J6739" s="598"/>
      <c r="M6739" s="598"/>
      <c r="N6739" s="598"/>
      <c r="V6739" s="598"/>
      <c r="W6739" s="598"/>
    </row>
    <row r="6740" spans="6:23" x14ac:dyDescent="0.2">
      <c r="F6740" s="610"/>
      <c r="H6740" s="612"/>
      <c r="I6740" s="598"/>
      <c r="J6740" s="598"/>
      <c r="M6740" s="598"/>
      <c r="N6740" s="598"/>
      <c r="V6740" s="598"/>
      <c r="W6740" s="598"/>
    </row>
    <row r="6741" spans="6:23" x14ac:dyDescent="0.2">
      <c r="F6741" s="610"/>
      <c r="H6741" s="612"/>
      <c r="I6741" s="598"/>
      <c r="J6741" s="598"/>
      <c r="M6741" s="598"/>
      <c r="N6741" s="598"/>
      <c r="V6741" s="598"/>
      <c r="W6741" s="598"/>
    </row>
    <row r="6742" spans="6:23" x14ac:dyDescent="0.2">
      <c r="F6742" s="610"/>
      <c r="H6742" s="612"/>
      <c r="I6742" s="598"/>
      <c r="J6742" s="598"/>
      <c r="M6742" s="598"/>
      <c r="N6742" s="598"/>
      <c r="V6742" s="598"/>
      <c r="W6742" s="598"/>
    </row>
    <row r="6743" spans="6:23" x14ac:dyDescent="0.2">
      <c r="F6743" s="610"/>
      <c r="H6743" s="612"/>
      <c r="I6743" s="598"/>
      <c r="J6743" s="598"/>
      <c r="M6743" s="598"/>
      <c r="N6743" s="598"/>
      <c r="V6743" s="598"/>
      <c r="W6743" s="598"/>
    </row>
    <row r="6744" spans="6:23" x14ac:dyDescent="0.2">
      <c r="F6744" s="610"/>
      <c r="H6744" s="612"/>
      <c r="I6744" s="598"/>
      <c r="J6744" s="598"/>
      <c r="M6744" s="598"/>
      <c r="N6744" s="598"/>
      <c r="V6744" s="598"/>
      <c r="W6744" s="598"/>
    </row>
    <row r="6745" spans="6:23" x14ac:dyDescent="0.2">
      <c r="F6745" s="610"/>
      <c r="H6745" s="612"/>
      <c r="I6745" s="598"/>
      <c r="J6745" s="598"/>
      <c r="M6745" s="598"/>
      <c r="N6745" s="598"/>
      <c r="V6745" s="598"/>
      <c r="W6745" s="598"/>
    </row>
    <row r="6746" spans="6:23" x14ac:dyDescent="0.2">
      <c r="F6746" s="610"/>
      <c r="H6746" s="612"/>
      <c r="I6746" s="598"/>
      <c r="J6746" s="598"/>
      <c r="M6746" s="598"/>
      <c r="N6746" s="598"/>
      <c r="V6746" s="598"/>
      <c r="W6746" s="598"/>
    </row>
    <row r="6747" spans="6:23" x14ac:dyDescent="0.2">
      <c r="F6747" s="610"/>
      <c r="H6747" s="612"/>
      <c r="I6747" s="598"/>
      <c r="J6747" s="598"/>
      <c r="M6747" s="598"/>
      <c r="N6747" s="598"/>
      <c r="V6747" s="598"/>
      <c r="W6747" s="598"/>
    </row>
    <row r="6748" spans="6:23" x14ac:dyDescent="0.2">
      <c r="F6748" s="610"/>
      <c r="H6748" s="612"/>
      <c r="I6748" s="598"/>
      <c r="J6748" s="598"/>
      <c r="M6748" s="598"/>
      <c r="N6748" s="598"/>
      <c r="V6748" s="598"/>
      <c r="W6748" s="598"/>
    </row>
    <row r="6749" spans="6:23" x14ac:dyDescent="0.2">
      <c r="F6749" s="610"/>
      <c r="H6749" s="612"/>
      <c r="I6749" s="598"/>
      <c r="J6749" s="598"/>
      <c r="M6749" s="598"/>
      <c r="N6749" s="598"/>
      <c r="V6749" s="598"/>
      <c r="W6749" s="598"/>
    </row>
    <row r="6750" spans="6:23" x14ac:dyDescent="0.2">
      <c r="F6750" s="610"/>
      <c r="H6750" s="612"/>
      <c r="I6750" s="598"/>
      <c r="J6750" s="598"/>
      <c r="M6750" s="598"/>
      <c r="N6750" s="598"/>
      <c r="V6750" s="598"/>
      <c r="W6750" s="598"/>
    </row>
    <row r="6751" spans="6:23" x14ac:dyDescent="0.2">
      <c r="F6751" s="610"/>
      <c r="H6751" s="612"/>
      <c r="I6751" s="598"/>
      <c r="J6751" s="598"/>
      <c r="M6751" s="598"/>
      <c r="N6751" s="598"/>
      <c r="V6751" s="598"/>
      <c r="W6751" s="598"/>
    </row>
    <row r="6752" spans="6:23" x14ac:dyDescent="0.2">
      <c r="F6752" s="610"/>
      <c r="H6752" s="612"/>
      <c r="I6752" s="598"/>
      <c r="J6752" s="598"/>
      <c r="M6752" s="598"/>
      <c r="N6752" s="598"/>
      <c r="V6752" s="598"/>
      <c r="W6752" s="598"/>
    </row>
    <row r="6753" spans="6:23" x14ac:dyDescent="0.2">
      <c r="F6753" s="610"/>
      <c r="H6753" s="612"/>
      <c r="I6753" s="598"/>
      <c r="J6753" s="598"/>
      <c r="M6753" s="598"/>
      <c r="N6753" s="598"/>
      <c r="V6753" s="598"/>
      <c r="W6753" s="598"/>
    </row>
    <row r="6754" spans="6:23" x14ac:dyDescent="0.2">
      <c r="F6754" s="610"/>
      <c r="H6754" s="612"/>
      <c r="I6754" s="598"/>
      <c r="J6754" s="598"/>
      <c r="M6754" s="598"/>
      <c r="N6754" s="598"/>
      <c r="V6754" s="598"/>
      <c r="W6754" s="598"/>
    </row>
    <row r="6755" spans="6:23" x14ac:dyDescent="0.2">
      <c r="F6755" s="610"/>
      <c r="H6755" s="612"/>
      <c r="I6755" s="598"/>
      <c r="J6755" s="598"/>
      <c r="M6755" s="598"/>
      <c r="N6755" s="598"/>
      <c r="V6755" s="598"/>
      <c r="W6755" s="598"/>
    </row>
    <row r="6756" spans="6:23" x14ac:dyDescent="0.2">
      <c r="F6756" s="610"/>
      <c r="H6756" s="612"/>
      <c r="I6756" s="598"/>
      <c r="J6756" s="598"/>
      <c r="M6756" s="598"/>
      <c r="N6756" s="598"/>
      <c r="V6756" s="598"/>
      <c r="W6756" s="598"/>
    </row>
    <row r="6757" spans="6:23" x14ac:dyDescent="0.2">
      <c r="F6757" s="610"/>
      <c r="H6757" s="612"/>
      <c r="I6757" s="598"/>
      <c r="J6757" s="598"/>
      <c r="M6757" s="598"/>
      <c r="N6757" s="598"/>
      <c r="V6757" s="598"/>
      <c r="W6757" s="598"/>
    </row>
    <row r="6758" spans="6:23" x14ac:dyDescent="0.2">
      <c r="F6758" s="610"/>
      <c r="H6758" s="612"/>
      <c r="I6758" s="598"/>
      <c r="J6758" s="598"/>
      <c r="M6758" s="598"/>
      <c r="N6758" s="598"/>
      <c r="V6758" s="598"/>
      <c r="W6758" s="598"/>
    </row>
    <row r="6759" spans="6:23" x14ac:dyDescent="0.2">
      <c r="F6759" s="610"/>
      <c r="H6759" s="612"/>
      <c r="I6759" s="598"/>
      <c r="J6759" s="598"/>
      <c r="M6759" s="598"/>
      <c r="N6759" s="598"/>
      <c r="V6759" s="598"/>
      <c r="W6759" s="598"/>
    </row>
    <row r="6760" spans="6:23" x14ac:dyDescent="0.2">
      <c r="F6760" s="610"/>
      <c r="H6760" s="612"/>
      <c r="I6760" s="598"/>
      <c r="J6760" s="598"/>
      <c r="M6760" s="598"/>
      <c r="N6760" s="598"/>
      <c r="V6760" s="598"/>
      <c r="W6760" s="598"/>
    </row>
    <row r="6761" spans="6:23" x14ac:dyDescent="0.2">
      <c r="F6761" s="610"/>
      <c r="H6761" s="612"/>
      <c r="I6761" s="598"/>
      <c r="J6761" s="598"/>
      <c r="M6761" s="598"/>
      <c r="N6761" s="598"/>
      <c r="V6761" s="598"/>
      <c r="W6761" s="598"/>
    </row>
    <row r="6762" spans="6:23" x14ac:dyDescent="0.2">
      <c r="F6762" s="610"/>
      <c r="H6762" s="612"/>
      <c r="I6762" s="598"/>
      <c r="J6762" s="598"/>
      <c r="M6762" s="598"/>
      <c r="N6762" s="598"/>
      <c r="V6762" s="598"/>
      <c r="W6762" s="598"/>
    </row>
    <row r="6763" spans="6:23" x14ac:dyDescent="0.2">
      <c r="F6763" s="610"/>
      <c r="H6763" s="612"/>
      <c r="I6763" s="598"/>
      <c r="J6763" s="598"/>
      <c r="M6763" s="598"/>
      <c r="N6763" s="598"/>
      <c r="V6763" s="598"/>
      <c r="W6763" s="598"/>
    </row>
    <row r="6764" spans="6:23" x14ac:dyDescent="0.2">
      <c r="F6764" s="610"/>
      <c r="H6764" s="612"/>
      <c r="I6764" s="598"/>
      <c r="J6764" s="598"/>
      <c r="M6764" s="598"/>
      <c r="N6764" s="598"/>
      <c r="V6764" s="598"/>
      <c r="W6764" s="598"/>
    </row>
    <row r="6765" spans="6:23" x14ac:dyDescent="0.2">
      <c r="F6765" s="610"/>
      <c r="H6765" s="612"/>
      <c r="I6765" s="598"/>
      <c r="J6765" s="598"/>
      <c r="M6765" s="598"/>
      <c r="N6765" s="598"/>
      <c r="V6765" s="598"/>
      <c r="W6765" s="598"/>
    </row>
    <row r="6766" spans="6:23" x14ac:dyDescent="0.2">
      <c r="F6766" s="610"/>
      <c r="H6766" s="612"/>
      <c r="I6766" s="598"/>
      <c r="J6766" s="598"/>
      <c r="M6766" s="598"/>
      <c r="N6766" s="598"/>
      <c r="V6766" s="598"/>
      <c r="W6766" s="598"/>
    </row>
    <row r="6767" spans="6:23" x14ac:dyDescent="0.2">
      <c r="F6767" s="610"/>
      <c r="H6767" s="612"/>
      <c r="I6767" s="598"/>
      <c r="J6767" s="598"/>
      <c r="M6767" s="598"/>
      <c r="N6767" s="598"/>
      <c r="V6767" s="598"/>
      <c r="W6767" s="598"/>
    </row>
    <row r="6768" spans="6:23" x14ac:dyDescent="0.2">
      <c r="F6768" s="610"/>
      <c r="H6768" s="612"/>
      <c r="I6768" s="598"/>
      <c r="J6768" s="598"/>
      <c r="M6768" s="598"/>
      <c r="N6768" s="598"/>
      <c r="V6768" s="598"/>
      <c r="W6768" s="598"/>
    </row>
    <row r="6769" spans="6:23" x14ac:dyDescent="0.2">
      <c r="F6769" s="610"/>
      <c r="H6769" s="612"/>
      <c r="I6769" s="598"/>
      <c r="J6769" s="598"/>
      <c r="M6769" s="598"/>
      <c r="N6769" s="598"/>
      <c r="V6769" s="598"/>
      <c r="W6769" s="598"/>
    </row>
    <row r="6770" spans="6:23" x14ac:dyDescent="0.2">
      <c r="F6770" s="610"/>
      <c r="H6770" s="612"/>
      <c r="I6770" s="598"/>
      <c r="J6770" s="598"/>
      <c r="M6770" s="598"/>
      <c r="N6770" s="598"/>
      <c r="V6770" s="598"/>
      <c r="W6770" s="598"/>
    </row>
    <row r="6771" spans="6:23" x14ac:dyDescent="0.2">
      <c r="F6771" s="610"/>
      <c r="H6771" s="612"/>
      <c r="I6771" s="598"/>
      <c r="J6771" s="598"/>
      <c r="M6771" s="598"/>
      <c r="N6771" s="598"/>
      <c r="V6771" s="598"/>
      <c r="W6771" s="598"/>
    </row>
    <row r="6772" spans="6:23" x14ac:dyDescent="0.2">
      <c r="F6772" s="610"/>
      <c r="H6772" s="612"/>
      <c r="I6772" s="598"/>
      <c r="J6772" s="598"/>
      <c r="M6772" s="598"/>
      <c r="N6772" s="598"/>
      <c r="V6772" s="598"/>
      <c r="W6772" s="598"/>
    </row>
    <row r="6773" spans="6:23" x14ac:dyDescent="0.2">
      <c r="F6773" s="610"/>
      <c r="H6773" s="612"/>
      <c r="I6773" s="598"/>
      <c r="J6773" s="598"/>
      <c r="M6773" s="598"/>
      <c r="N6773" s="598"/>
      <c r="V6773" s="598"/>
      <c r="W6773" s="598"/>
    </row>
    <row r="6774" spans="6:23" x14ac:dyDescent="0.2">
      <c r="F6774" s="610"/>
      <c r="H6774" s="612"/>
      <c r="I6774" s="598"/>
      <c r="J6774" s="598"/>
      <c r="M6774" s="598"/>
      <c r="N6774" s="598"/>
      <c r="V6774" s="598"/>
      <c r="W6774" s="598"/>
    </row>
    <row r="6775" spans="6:23" x14ac:dyDescent="0.2">
      <c r="F6775" s="610"/>
      <c r="H6775" s="612"/>
      <c r="I6775" s="598"/>
      <c r="J6775" s="598"/>
      <c r="M6775" s="598"/>
      <c r="N6775" s="598"/>
      <c r="V6775" s="598"/>
      <c r="W6775" s="598"/>
    </row>
    <row r="6776" spans="6:23" x14ac:dyDescent="0.2">
      <c r="F6776" s="610"/>
      <c r="H6776" s="612"/>
      <c r="I6776" s="598"/>
      <c r="J6776" s="598"/>
      <c r="M6776" s="598"/>
      <c r="N6776" s="598"/>
      <c r="V6776" s="598"/>
      <c r="W6776" s="598"/>
    </row>
    <row r="6777" spans="6:23" x14ac:dyDescent="0.2">
      <c r="F6777" s="610"/>
      <c r="H6777" s="612"/>
      <c r="I6777" s="598"/>
      <c r="J6777" s="598"/>
      <c r="M6777" s="598"/>
      <c r="N6777" s="598"/>
      <c r="V6777" s="598"/>
      <c r="W6777" s="598"/>
    </row>
    <row r="6778" spans="6:23" x14ac:dyDescent="0.2">
      <c r="F6778" s="610"/>
      <c r="H6778" s="612"/>
      <c r="I6778" s="598"/>
      <c r="J6778" s="598"/>
      <c r="M6778" s="598"/>
      <c r="N6778" s="598"/>
      <c r="V6778" s="598"/>
      <c r="W6778" s="598"/>
    </row>
    <row r="6779" spans="6:23" x14ac:dyDescent="0.2">
      <c r="F6779" s="610"/>
      <c r="H6779" s="612"/>
      <c r="I6779" s="598"/>
      <c r="J6779" s="598"/>
      <c r="M6779" s="598"/>
      <c r="N6779" s="598"/>
      <c r="V6779" s="598"/>
      <c r="W6779" s="598"/>
    </row>
    <row r="6780" spans="6:23" x14ac:dyDescent="0.2">
      <c r="F6780" s="610"/>
      <c r="H6780" s="612"/>
      <c r="I6780" s="598"/>
      <c r="J6780" s="598"/>
      <c r="M6780" s="598"/>
      <c r="N6780" s="598"/>
      <c r="V6780" s="598"/>
      <c r="W6780" s="598"/>
    </row>
    <row r="6781" spans="6:23" x14ac:dyDescent="0.2">
      <c r="F6781" s="610"/>
      <c r="H6781" s="612"/>
      <c r="I6781" s="598"/>
      <c r="J6781" s="598"/>
      <c r="M6781" s="598"/>
      <c r="N6781" s="598"/>
      <c r="V6781" s="598"/>
      <c r="W6781" s="598"/>
    </row>
    <row r="6782" spans="6:23" x14ac:dyDescent="0.2">
      <c r="F6782" s="610"/>
      <c r="H6782" s="612"/>
      <c r="I6782" s="598"/>
      <c r="J6782" s="598"/>
      <c r="M6782" s="598"/>
      <c r="N6782" s="598"/>
      <c r="V6782" s="598"/>
      <c r="W6782" s="598"/>
    </row>
    <row r="6783" spans="6:23" x14ac:dyDescent="0.2">
      <c r="F6783" s="610"/>
      <c r="H6783" s="612"/>
      <c r="I6783" s="598"/>
      <c r="J6783" s="598"/>
      <c r="M6783" s="598"/>
      <c r="N6783" s="598"/>
      <c r="V6783" s="598"/>
      <c r="W6783" s="598"/>
    </row>
    <row r="6784" spans="6:23" x14ac:dyDescent="0.2">
      <c r="F6784" s="610"/>
      <c r="H6784" s="612"/>
      <c r="I6784" s="598"/>
      <c r="J6784" s="598"/>
      <c r="M6784" s="598"/>
      <c r="N6784" s="598"/>
      <c r="V6784" s="598"/>
      <c r="W6784" s="598"/>
    </row>
    <row r="6785" spans="6:23" x14ac:dyDescent="0.2">
      <c r="F6785" s="610"/>
      <c r="H6785" s="612"/>
      <c r="I6785" s="598"/>
      <c r="J6785" s="598"/>
      <c r="M6785" s="598"/>
      <c r="N6785" s="598"/>
      <c r="V6785" s="598"/>
      <c r="W6785" s="598"/>
    </row>
    <row r="6786" spans="6:23" x14ac:dyDescent="0.2">
      <c r="F6786" s="610"/>
      <c r="H6786" s="612"/>
      <c r="I6786" s="598"/>
      <c r="J6786" s="598"/>
      <c r="M6786" s="598"/>
      <c r="N6786" s="598"/>
      <c r="V6786" s="598"/>
      <c r="W6786" s="598"/>
    </row>
    <row r="6787" spans="6:23" x14ac:dyDescent="0.2">
      <c r="F6787" s="610"/>
      <c r="H6787" s="612"/>
      <c r="I6787" s="598"/>
      <c r="J6787" s="598"/>
      <c r="M6787" s="598"/>
      <c r="N6787" s="598"/>
      <c r="V6787" s="598"/>
      <c r="W6787" s="598"/>
    </row>
    <row r="6788" spans="6:23" x14ac:dyDescent="0.2">
      <c r="F6788" s="610"/>
      <c r="H6788" s="612"/>
      <c r="I6788" s="598"/>
      <c r="J6788" s="598"/>
      <c r="M6788" s="598"/>
      <c r="N6788" s="598"/>
      <c r="V6788" s="598"/>
      <c r="W6788" s="598"/>
    </row>
    <row r="6789" spans="6:23" x14ac:dyDescent="0.2">
      <c r="F6789" s="610"/>
      <c r="H6789" s="612"/>
      <c r="I6789" s="598"/>
      <c r="J6789" s="598"/>
      <c r="M6789" s="598"/>
      <c r="N6789" s="598"/>
      <c r="V6789" s="598"/>
      <c r="W6789" s="598"/>
    </row>
    <row r="6790" spans="6:23" x14ac:dyDescent="0.2">
      <c r="F6790" s="610"/>
      <c r="H6790" s="612"/>
      <c r="I6790" s="598"/>
      <c r="J6790" s="598"/>
      <c r="M6790" s="598"/>
      <c r="N6790" s="598"/>
      <c r="V6790" s="598"/>
      <c r="W6790" s="598"/>
    </row>
    <row r="6791" spans="6:23" x14ac:dyDescent="0.2">
      <c r="F6791" s="610"/>
      <c r="H6791" s="612"/>
      <c r="I6791" s="598"/>
      <c r="J6791" s="598"/>
      <c r="M6791" s="598"/>
      <c r="N6791" s="598"/>
      <c r="V6791" s="598"/>
      <c r="W6791" s="598"/>
    </row>
    <row r="6792" spans="6:23" x14ac:dyDescent="0.2">
      <c r="F6792" s="610"/>
      <c r="H6792" s="612"/>
      <c r="I6792" s="598"/>
      <c r="J6792" s="598"/>
      <c r="M6792" s="598"/>
      <c r="N6792" s="598"/>
      <c r="V6792" s="598"/>
      <c r="W6792" s="598"/>
    </row>
    <row r="6793" spans="6:23" x14ac:dyDescent="0.2">
      <c r="F6793" s="610"/>
      <c r="H6793" s="612"/>
      <c r="I6793" s="598"/>
      <c r="J6793" s="598"/>
      <c r="M6793" s="598"/>
      <c r="N6793" s="598"/>
      <c r="V6793" s="598"/>
      <c r="W6793" s="598"/>
    </row>
    <row r="6794" spans="6:23" x14ac:dyDescent="0.2">
      <c r="F6794" s="610"/>
      <c r="H6794" s="612"/>
      <c r="I6794" s="598"/>
      <c r="J6794" s="598"/>
      <c r="M6794" s="598"/>
      <c r="N6794" s="598"/>
      <c r="V6794" s="598"/>
      <c r="W6794" s="598"/>
    </row>
    <row r="6795" spans="6:23" x14ac:dyDescent="0.2">
      <c r="F6795" s="610"/>
      <c r="H6795" s="612"/>
      <c r="I6795" s="598"/>
      <c r="J6795" s="598"/>
      <c r="M6795" s="598"/>
      <c r="N6795" s="598"/>
      <c r="V6795" s="598"/>
      <c r="W6795" s="598"/>
    </row>
    <row r="6796" spans="6:23" x14ac:dyDescent="0.2">
      <c r="F6796" s="610"/>
      <c r="H6796" s="612"/>
      <c r="I6796" s="598"/>
      <c r="J6796" s="598"/>
      <c r="M6796" s="598"/>
      <c r="N6796" s="598"/>
      <c r="V6796" s="598"/>
      <c r="W6796" s="598"/>
    </row>
    <row r="6797" spans="6:23" x14ac:dyDescent="0.2">
      <c r="F6797" s="610"/>
      <c r="H6797" s="612"/>
      <c r="I6797" s="598"/>
      <c r="J6797" s="598"/>
      <c r="M6797" s="598"/>
      <c r="N6797" s="598"/>
      <c r="V6797" s="598"/>
      <c r="W6797" s="598"/>
    </row>
    <row r="6798" spans="6:23" x14ac:dyDescent="0.2">
      <c r="F6798" s="610"/>
      <c r="H6798" s="612"/>
      <c r="I6798" s="598"/>
      <c r="J6798" s="598"/>
      <c r="M6798" s="598"/>
      <c r="N6798" s="598"/>
      <c r="V6798" s="598"/>
      <c r="W6798" s="598"/>
    </row>
    <row r="6799" spans="6:23" x14ac:dyDescent="0.2">
      <c r="F6799" s="610"/>
      <c r="H6799" s="612"/>
      <c r="I6799" s="598"/>
      <c r="J6799" s="598"/>
      <c r="M6799" s="598"/>
      <c r="N6799" s="598"/>
      <c r="V6799" s="598"/>
      <c r="W6799" s="598"/>
    </row>
    <row r="6800" spans="6:23" x14ac:dyDescent="0.2">
      <c r="F6800" s="610"/>
      <c r="H6800" s="612"/>
      <c r="I6800" s="598"/>
      <c r="J6800" s="598"/>
      <c r="M6800" s="598"/>
      <c r="N6800" s="598"/>
      <c r="V6800" s="598"/>
      <c r="W6800" s="598"/>
    </row>
    <row r="6801" spans="6:23" x14ac:dyDescent="0.2">
      <c r="F6801" s="610"/>
      <c r="H6801" s="612"/>
      <c r="I6801" s="598"/>
      <c r="J6801" s="598"/>
      <c r="M6801" s="598"/>
      <c r="N6801" s="598"/>
      <c r="V6801" s="598"/>
      <c r="W6801" s="598"/>
    </row>
    <row r="6802" spans="6:23" x14ac:dyDescent="0.2">
      <c r="F6802" s="610"/>
      <c r="H6802" s="612"/>
      <c r="I6802" s="598"/>
      <c r="J6802" s="598"/>
      <c r="M6802" s="598"/>
      <c r="N6802" s="598"/>
      <c r="V6802" s="598"/>
      <c r="W6802" s="598"/>
    </row>
    <row r="6803" spans="6:23" x14ac:dyDescent="0.2">
      <c r="F6803" s="610"/>
      <c r="H6803" s="612"/>
      <c r="I6803" s="598"/>
      <c r="J6803" s="598"/>
      <c r="M6803" s="598"/>
      <c r="N6803" s="598"/>
      <c r="V6803" s="598"/>
      <c r="W6803" s="598"/>
    </row>
    <row r="6804" spans="6:23" x14ac:dyDescent="0.2">
      <c r="F6804" s="610"/>
      <c r="H6804" s="612"/>
      <c r="I6804" s="598"/>
      <c r="J6804" s="598"/>
      <c r="M6804" s="598"/>
      <c r="N6804" s="598"/>
      <c r="V6804" s="598"/>
      <c r="W6804" s="598"/>
    </row>
    <row r="6805" spans="6:23" x14ac:dyDescent="0.2">
      <c r="F6805" s="610"/>
      <c r="H6805" s="612"/>
      <c r="I6805" s="598"/>
      <c r="J6805" s="598"/>
      <c r="M6805" s="598"/>
      <c r="N6805" s="598"/>
      <c r="V6805" s="598"/>
      <c r="W6805" s="598"/>
    </row>
    <row r="6806" spans="6:23" x14ac:dyDescent="0.2">
      <c r="F6806" s="610"/>
      <c r="H6806" s="612"/>
      <c r="I6806" s="598"/>
      <c r="J6806" s="598"/>
      <c r="M6806" s="598"/>
      <c r="N6806" s="598"/>
      <c r="V6806" s="598"/>
      <c r="W6806" s="598"/>
    </row>
    <row r="6807" spans="6:23" x14ac:dyDescent="0.2">
      <c r="F6807" s="610"/>
      <c r="H6807" s="612"/>
      <c r="I6807" s="598"/>
      <c r="J6807" s="598"/>
      <c r="M6807" s="598"/>
      <c r="N6807" s="598"/>
      <c r="V6807" s="598"/>
      <c r="W6807" s="598"/>
    </row>
    <row r="6808" spans="6:23" x14ac:dyDescent="0.2">
      <c r="F6808" s="610"/>
      <c r="H6808" s="612"/>
      <c r="I6808" s="598"/>
      <c r="J6808" s="598"/>
      <c r="M6808" s="598"/>
      <c r="N6808" s="598"/>
      <c r="V6808" s="598"/>
      <c r="W6808" s="598"/>
    </row>
    <row r="6809" spans="6:23" x14ac:dyDescent="0.2">
      <c r="F6809" s="610"/>
      <c r="H6809" s="612"/>
      <c r="I6809" s="598"/>
      <c r="J6809" s="598"/>
      <c r="M6809" s="598"/>
      <c r="N6809" s="598"/>
      <c r="V6809" s="598"/>
      <c r="W6809" s="598"/>
    </row>
    <row r="6810" spans="6:23" x14ac:dyDescent="0.2">
      <c r="F6810" s="610"/>
      <c r="H6810" s="612"/>
      <c r="I6810" s="598"/>
      <c r="J6810" s="598"/>
      <c r="M6810" s="598"/>
      <c r="N6810" s="598"/>
      <c r="V6810" s="598"/>
      <c r="W6810" s="598"/>
    </row>
    <row r="6811" spans="6:23" x14ac:dyDescent="0.2">
      <c r="F6811" s="610"/>
      <c r="H6811" s="612"/>
      <c r="I6811" s="598"/>
      <c r="J6811" s="598"/>
      <c r="M6811" s="598"/>
      <c r="N6811" s="598"/>
      <c r="V6811" s="598"/>
      <c r="W6811" s="598"/>
    </row>
    <row r="6812" spans="6:23" x14ac:dyDescent="0.2">
      <c r="F6812" s="610"/>
      <c r="H6812" s="612"/>
      <c r="I6812" s="598"/>
      <c r="J6812" s="598"/>
      <c r="M6812" s="598"/>
      <c r="N6812" s="598"/>
      <c r="V6812" s="598"/>
      <c r="W6812" s="598"/>
    </row>
    <row r="6813" spans="6:23" x14ac:dyDescent="0.2">
      <c r="F6813" s="610"/>
      <c r="H6813" s="612"/>
      <c r="I6813" s="598"/>
      <c r="J6813" s="598"/>
      <c r="M6813" s="598"/>
      <c r="N6813" s="598"/>
      <c r="V6813" s="598"/>
      <c r="W6813" s="598"/>
    </row>
    <row r="6814" spans="6:23" x14ac:dyDescent="0.2">
      <c r="F6814" s="610"/>
      <c r="H6814" s="612"/>
      <c r="I6814" s="598"/>
      <c r="J6814" s="598"/>
      <c r="M6814" s="598"/>
      <c r="N6814" s="598"/>
      <c r="V6814" s="598"/>
      <c r="W6814" s="598"/>
    </row>
    <row r="6815" spans="6:23" x14ac:dyDescent="0.2">
      <c r="F6815" s="610"/>
      <c r="H6815" s="612"/>
      <c r="I6815" s="598"/>
      <c r="J6815" s="598"/>
      <c r="M6815" s="598"/>
      <c r="N6815" s="598"/>
      <c r="V6815" s="598"/>
      <c r="W6815" s="598"/>
    </row>
    <row r="6816" spans="6:23" x14ac:dyDescent="0.2">
      <c r="F6816" s="610"/>
      <c r="H6816" s="612"/>
      <c r="I6816" s="598"/>
      <c r="J6816" s="598"/>
      <c r="M6816" s="598"/>
      <c r="N6816" s="598"/>
      <c r="V6816" s="598"/>
      <c r="W6816" s="598"/>
    </row>
    <row r="6817" spans="6:23" x14ac:dyDescent="0.2">
      <c r="F6817" s="610"/>
      <c r="H6817" s="612"/>
      <c r="I6817" s="598"/>
      <c r="J6817" s="598"/>
      <c r="M6817" s="598"/>
      <c r="N6817" s="598"/>
      <c r="V6817" s="598"/>
      <c r="W6817" s="598"/>
    </row>
    <row r="6818" spans="6:23" x14ac:dyDescent="0.2">
      <c r="F6818" s="610"/>
      <c r="H6818" s="612"/>
      <c r="I6818" s="598"/>
      <c r="J6818" s="598"/>
      <c r="M6818" s="598"/>
      <c r="N6818" s="598"/>
      <c r="V6818" s="598"/>
      <c r="W6818" s="598"/>
    </row>
    <row r="6819" spans="6:23" x14ac:dyDescent="0.2">
      <c r="F6819" s="610"/>
      <c r="H6819" s="612"/>
      <c r="I6819" s="598"/>
      <c r="J6819" s="598"/>
      <c r="M6819" s="598"/>
      <c r="N6819" s="598"/>
      <c r="V6819" s="598"/>
      <c r="W6819" s="598"/>
    </row>
    <row r="6820" spans="6:23" x14ac:dyDescent="0.2">
      <c r="F6820" s="610"/>
      <c r="H6820" s="612"/>
      <c r="I6820" s="598"/>
      <c r="J6820" s="598"/>
      <c r="M6820" s="598"/>
      <c r="N6820" s="598"/>
      <c r="V6820" s="598"/>
      <c r="W6820" s="598"/>
    </row>
    <row r="6821" spans="6:23" x14ac:dyDescent="0.2">
      <c r="F6821" s="610"/>
      <c r="H6821" s="612"/>
      <c r="I6821" s="598"/>
      <c r="J6821" s="598"/>
      <c r="M6821" s="598"/>
      <c r="N6821" s="598"/>
      <c r="V6821" s="598"/>
      <c r="W6821" s="598"/>
    </row>
    <row r="6822" spans="6:23" x14ac:dyDescent="0.2">
      <c r="F6822" s="610"/>
      <c r="H6822" s="612"/>
      <c r="I6822" s="598"/>
      <c r="J6822" s="598"/>
      <c r="M6822" s="598"/>
      <c r="N6822" s="598"/>
      <c r="V6822" s="598"/>
      <c r="W6822" s="598"/>
    </row>
    <row r="6823" spans="6:23" x14ac:dyDescent="0.2">
      <c r="F6823" s="610"/>
      <c r="H6823" s="612"/>
      <c r="I6823" s="598"/>
      <c r="J6823" s="598"/>
      <c r="M6823" s="598"/>
      <c r="N6823" s="598"/>
      <c r="V6823" s="598"/>
      <c r="W6823" s="598"/>
    </row>
    <row r="6824" spans="6:23" x14ac:dyDescent="0.2">
      <c r="F6824" s="610"/>
      <c r="H6824" s="612"/>
      <c r="I6824" s="598"/>
      <c r="J6824" s="598"/>
      <c r="M6824" s="598"/>
      <c r="N6824" s="598"/>
      <c r="V6824" s="598"/>
      <c r="W6824" s="598"/>
    </row>
    <row r="6825" spans="6:23" x14ac:dyDescent="0.2">
      <c r="F6825" s="610"/>
      <c r="H6825" s="612"/>
      <c r="I6825" s="598"/>
      <c r="J6825" s="598"/>
      <c r="M6825" s="598"/>
      <c r="N6825" s="598"/>
      <c r="V6825" s="598"/>
      <c r="W6825" s="598"/>
    </row>
    <row r="6826" spans="6:23" x14ac:dyDescent="0.2">
      <c r="F6826" s="610"/>
      <c r="H6826" s="612"/>
      <c r="I6826" s="598"/>
      <c r="J6826" s="598"/>
      <c r="M6826" s="598"/>
      <c r="N6826" s="598"/>
      <c r="V6826" s="598"/>
      <c r="W6826" s="598"/>
    </row>
    <row r="6827" spans="6:23" x14ac:dyDescent="0.2">
      <c r="F6827" s="610"/>
      <c r="H6827" s="612"/>
      <c r="I6827" s="598"/>
      <c r="J6827" s="598"/>
      <c r="M6827" s="598"/>
      <c r="N6827" s="598"/>
      <c r="V6827" s="598"/>
      <c r="W6827" s="598"/>
    </row>
    <row r="6828" spans="6:23" x14ac:dyDescent="0.2">
      <c r="F6828" s="610"/>
      <c r="H6828" s="612"/>
      <c r="I6828" s="598"/>
      <c r="J6828" s="598"/>
      <c r="M6828" s="598"/>
      <c r="N6828" s="598"/>
      <c r="V6828" s="598"/>
      <c r="W6828" s="598"/>
    </row>
    <row r="6829" spans="6:23" x14ac:dyDescent="0.2">
      <c r="F6829" s="610"/>
      <c r="H6829" s="612"/>
      <c r="I6829" s="598"/>
      <c r="J6829" s="598"/>
      <c r="M6829" s="598"/>
      <c r="N6829" s="598"/>
      <c r="V6829" s="598"/>
      <c r="W6829" s="598"/>
    </row>
    <row r="6830" spans="6:23" x14ac:dyDescent="0.2">
      <c r="F6830" s="610"/>
      <c r="H6830" s="612"/>
      <c r="I6830" s="598"/>
      <c r="J6830" s="598"/>
      <c r="M6830" s="598"/>
      <c r="N6830" s="598"/>
      <c r="V6830" s="598"/>
      <c r="W6830" s="598"/>
    </row>
    <row r="6831" spans="6:23" x14ac:dyDescent="0.2">
      <c r="F6831" s="610"/>
      <c r="H6831" s="612"/>
      <c r="I6831" s="598"/>
      <c r="J6831" s="598"/>
      <c r="M6831" s="598"/>
      <c r="N6831" s="598"/>
      <c r="V6831" s="598"/>
      <c r="W6831" s="598"/>
    </row>
    <row r="6832" spans="6:23" x14ac:dyDescent="0.2">
      <c r="F6832" s="610"/>
      <c r="H6832" s="612"/>
      <c r="I6832" s="598"/>
      <c r="J6832" s="598"/>
      <c r="M6832" s="598"/>
      <c r="N6832" s="598"/>
      <c r="V6832" s="598"/>
      <c r="W6832" s="598"/>
    </row>
    <row r="6833" spans="6:23" x14ac:dyDescent="0.2">
      <c r="F6833" s="610"/>
      <c r="H6833" s="612"/>
      <c r="I6833" s="598"/>
      <c r="J6833" s="598"/>
      <c r="M6833" s="598"/>
      <c r="N6833" s="598"/>
      <c r="V6833" s="598"/>
      <c r="W6833" s="598"/>
    </row>
    <row r="6834" spans="6:23" x14ac:dyDescent="0.2">
      <c r="F6834" s="610"/>
      <c r="H6834" s="612"/>
      <c r="I6834" s="598"/>
      <c r="J6834" s="598"/>
      <c r="M6834" s="598"/>
      <c r="N6834" s="598"/>
      <c r="V6834" s="598"/>
      <c r="W6834" s="598"/>
    </row>
    <row r="6835" spans="6:23" x14ac:dyDescent="0.2">
      <c r="F6835" s="610"/>
      <c r="H6835" s="612"/>
      <c r="I6835" s="598"/>
      <c r="J6835" s="598"/>
      <c r="M6835" s="598"/>
      <c r="N6835" s="598"/>
      <c r="V6835" s="598"/>
      <c r="W6835" s="598"/>
    </row>
    <row r="6836" spans="6:23" x14ac:dyDescent="0.2">
      <c r="F6836" s="610"/>
      <c r="H6836" s="612"/>
      <c r="I6836" s="598"/>
      <c r="J6836" s="598"/>
      <c r="M6836" s="598"/>
      <c r="N6836" s="598"/>
      <c r="V6836" s="598"/>
      <c r="W6836" s="598"/>
    </row>
    <row r="6837" spans="6:23" x14ac:dyDescent="0.2">
      <c r="F6837" s="610"/>
      <c r="H6837" s="612"/>
      <c r="I6837" s="598"/>
      <c r="J6837" s="598"/>
      <c r="M6837" s="598"/>
      <c r="N6837" s="598"/>
      <c r="V6837" s="598"/>
      <c r="W6837" s="598"/>
    </row>
    <row r="6838" spans="6:23" x14ac:dyDescent="0.2">
      <c r="F6838" s="610"/>
      <c r="H6838" s="612"/>
      <c r="I6838" s="598"/>
      <c r="J6838" s="598"/>
      <c r="M6838" s="598"/>
      <c r="N6838" s="598"/>
      <c r="V6838" s="598"/>
      <c r="W6838" s="598"/>
    </row>
    <row r="6839" spans="6:23" x14ac:dyDescent="0.2">
      <c r="F6839" s="610"/>
      <c r="H6839" s="612"/>
      <c r="I6839" s="598"/>
      <c r="J6839" s="598"/>
      <c r="M6839" s="598"/>
      <c r="N6839" s="598"/>
      <c r="V6839" s="598"/>
      <c r="W6839" s="598"/>
    </row>
    <row r="6840" spans="6:23" x14ac:dyDescent="0.2">
      <c r="F6840" s="610"/>
      <c r="H6840" s="612"/>
      <c r="I6840" s="598"/>
      <c r="J6840" s="598"/>
      <c r="M6840" s="598"/>
      <c r="N6840" s="598"/>
      <c r="V6840" s="598"/>
      <c r="W6840" s="598"/>
    </row>
    <row r="6841" spans="6:23" x14ac:dyDescent="0.2">
      <c r="F6841" s="610"/>
      <c r="H6841" s="612"/>
      <c r="I6841" s="598"/>
      <c r="J6841" s="598"/>
      <c r="M6841" s="598"/>
      <c r="N6841" s="598"/>
      <c r="V6841" s="598"/>
      <c r="W6841" s="598"/>
    </row>
    <row r="6842" spans="6:23" x14ac:dyDescent="0.2">
      <c r="F6842" s="610"/>
      <c r="H6842" s="612"/>
      <c r="I6842" s="598"/>
      <c r="J6842" s="598"/>
      <c r="M6842" s="598"/>
      <c r="N6842" s="598"/>
      <c r="V6842" s="598"/>
      <c r="W6842" s="598"/>
    </row>
    <row r="6843" spans="6:23" x14ac:dyDescent="0.2">
      <c r="F6843" s="610"/>
      <c r="H6843" s="612"/>
      <c r="I6843" s="598"/>
      <c r="J6843" s="598"/>
      <c r="M6843" s="598"/>
      <c r="N6843" s="598"/>
      <c r="V6843" s="598"/>
      <c r="W6843" s="598"/>
    </row>
    <row r="6844" spans="6:23" x14ac:dyDescent="0.2">
      <c r="F6844" s="610"/>
      <c r="H6844" s="612"/>
      <c r="I6844" s="598"/>
      <c r="J6844" s="598"/>
      <c r="M6844" s="598"/>
      <c r="N6844" s="598"/>
      <c r="V6844" s="598"/>
      <c r="W6844" s="598"/>
    </row>
    <row r="6845" spans="6:23" x14ac:dyDescent="0.2">
      <c r="F6845" s="610"/>
      <c r="H6845" s="612"/>
      <c r="I6845" s="598"/>
      <c r="J6845" s="598"/>
      <c r="M6845" s="598"/>
      <c r="N6845" s="598"/>
      <c r="V6845" s="598"/>
      <c r="W6845" s="598"/>
    </row>
    <row r="6846" spans="6:23" x14ac:dyDescent="0.2">
      <c r="F6846" s="610"/>
      <c r="H6846" s="612"/>
      <c r="I6846" s="598"/>
      <c r="J6846" s="598"/>
      <c r="M6846" s="598"/>
      <c r="N6846" s="598"/>
      <c r="V6846" s="598"/>
      <c r="W6846" s="598"/>
    </row>
    <row r="6847" spans="6:23" x14ac:dyDescent="0.2">
      <c r="F6847" s="610"/>
      <c r="H6847" s="612"/>
      <c r="I6847" s="598"/>
      <c r="J6847" s="598"/>
      <c r="M6847" s="598"/>
      <c r="N6847" s="598"/>
      <c r="V6847" s="598"/>
      <c r="W6847" s="598"/>
    </row>
    <row r="6848" spans="6:23" x14ac:dyDescent="0.2">
      <c r="F6848" s="610"/>
      <c r="H6848" s="612"/>
      <c r="I6848" s="598"/>
      <c r="J6848" s="598"/>
      <c r="M6848" s="598"/>
      <c r="N6848" s="598"/>
      <c r="V6848" s="598"/>
      <c r="W6848" s="598"/>
    </row>
    <row r="6849" spans="6:23" x14ac:dyDescent="0.2">
      <c r="F6849" s="610"/>
      <c r="H6849" s="612"/>
      <c r="I6849" s="598"/>
      <c r="J6849" s="598"/>
      <c r="M6849" s="598"/>
      <c r="N6849" s="598"/>
      <c r="V6849" s="598"/>
      <c r="W6849" s="598"/>
    </row>
    <row r="6850" spans="6:23" x14ac:dyDescent="0.2">
      <c r="F6850" s="610"/>
      <c r="H6850" s="612"/>
      <c r="I6850" s="598"/>
      <c r="J6850" s="598"/>
      <c r="M6850" s="598"/>
      <c r="N6850" s="598"/>
      <c r="V6850" s="598"/>
      <c r="W6850" s="598"/>
    </row>
    <row r="6851" spans="6:23" x14ac:dyDescent="0.2">
      <c r="F6851" s="610"/>
      <c r="H6851" s="612"/>
      <c r="I6851" s="598"/>
      <c r="J6851" s="598"/>
      <c r="M6851" s="598"/>
      <c r="N6851" s="598"/>
      <c r="V6851" s="598"/>
      <c r="W6851" s="598"/>
    </row>
    <row r="6852" spans="6:23" x14ac:dyDescent="0.2">
      <c r="F6852" s="610"/>
      <c r="H6852" s="612"/>
      <c r="I6852" s="598"/>
      <c r="J6852" s="598"/>
      <c r="M6852" s="598"/>
      <c r="N6852" s="598"/>
      <c r="V6852" s="598"/>
      <c r="W6852" s="598"/>
    </row>
    <row r="6853" spans="6:23" x14ac:dyDescent="0.2">
      <c r="F6853" s="610"/>
      <c r="H6853" s="612"/>
      <c r="I6853" s="598"/>
      <c r="J6853" s="598"/>
      <c r="M6853" s="598"/>
      <c r="N6853" s="598"/>
      <c r="V6853" s="598"/>
      <c r="W6853" s="598"/>
    </row>
    <row r="6854" spans="6:23" x14ac:dyDescent="0.2">
      <c r="F6854" s="610"/>
      <c r="H6854" s="612"/>
      <c r="I6854" s="598"/>
      <c r="J6854" s="598"/>
      <c r="M6854" s="598"/>
      <c r="N6854" s="598"/>
      <c r="V6854" s="598"/>
      <c r="W6854" s="598"/>
    </row>
    <row r="6855" spans="6:23" x14ac:dyDescent="0.2">
      <c r="F6855" s="610"/>
      <c r="H6855" s="612"/>
      <c r="I6855" s="598"/>
      <c r="J6855" s="598"/>
      <c r="M6855" s="598"/>
      <c r="N6855" s="598"/>
      <c r="V6855" s="598"/>
      <c r="W6855" s="598"/>
    </row>
    <row r="6856" spans="6:23" x14ac:dyDescent="0.2">
      <c r="F6856" s="610"/>
      <c r="H6856" s="612"/>
      <c r="I6856" s="598"/>
      <c r="J6856" s="598"/>
      <c r="M6856" s="598"/>
      <c r="N6856" s="598"/>
      <c r="V6856" s="598"/>
      <c r="W6856" s="598"/>
    </row>
    <row r="6857" spans="6:23" x14ac:dyDescent="0.2">
      <c r="F6857" s="610"/>
      <c r="H6857" s="612"/>
      <c r="I6857" s="598"/>
      <c r="J6857" s="598"/>
      <c r="M6857" s="598"/>
      <c r="N6857" s="598"/>
      <c r="V6857" s="598"/>
      <c r="W6857" s="598"/>
    </row>
    <row r="6858" spans="6:23" x14ac:dyDescent="0.2">
      <c r="F6858" s="610"/>
      <c r="H6858" s="612"/>
      <c r="I6858" s="598"/>
      <c r="J6858" s="598"/>
      <c r="M6858" s="598"/>
      <c r="N6858" s="598"/>
      <c r="V6858" s="598"/>
      <c r="W6858" s="598"/>
    </row>
    <row r="6859" spans="6:23" x14ac:dyDescent="0.2">
      <c r="F6859" s="610"/>
      <c r="H6859" s="612"/>
      <c r="I6859" s="598"/>
      <c r="J6859" s="598"/>
      <c r="M6859" s="598"/>
      <c r="N6859" s="598"/>
      <c r="V6859" s="598"/>
      <c r="W6859" s="598"/>
    </row>
    <row r="6860" spans="6:23" x14ac:dyDescent="0.2">
      <c r="F6860" s="610"/>
      <c r="H6860" s="612"/>
      <c r="I6860" s="598"/>
      <c r="J6860" s="598"/>
      <c r="M6860" s="598"/>
      <c r="N6860" s="598"/>
      <c r="V6860" s="598"/>
      <c r="W6860" s="598"/>
    </row>
    <row r="6861" spans="6:23" x14ac:dyDescent="0.2">
      <c r="F6861" s="610"/>
      <c r="H6861" s="612"/>
      <c r="I6861" s="598"/>
      <c r="J6861" s="598"/>
      <c r="M6861" s="598"/>
      <c r="N6861" s="598"/>
      <c r="V6861" s="598"/>
      <c r="W6861" s="598"/>
    </row>
    <row r="6862" spans="6:23" x14ac:dyDescent="0.2">
      <c r="F6862" s="610"/>
      <c r="H6862" s="612"/>
      <c r="I6862" s="598"/>
      <c r="J6862" s="598"/>
      <c r="M6862" s="598"/>
      <c r="N6862" s="598"/>
      <c r="V6862" s="598"/>
      <c r="W6862" s="598"/>
    </row>
    <row r="6863" spans="6:23" x14ac:dyDescent="0.2">
      <c r="F6863" s="610"/>
      <c r="H6863" s="612"/>
      <c r="I6863" s="598"/>
      <c r="J6863" s="598"/>
      <c r="M6863" s="598"/>
      <c r="N6863" s="598"/>
      <c r="V6863" s="598"/>
      <c r="W6863" s="598"/>
    </row>
    <row r="6864" spans="6:23" x14ac:dyDescent="0.2">
      <c r="F6864" s="610"/>
      <c r="H6864" s="612"/>
      <c r="I6864" s="598"/>
      <c r="J6864" s="598"/>
      <c r="M6864" s="598"/>
      <c r="N6864" s="598"/>
      <c r="V6864" s="598"/>
      <c r="W6864" s="598"/>
    </row>
    <row r="6865" spans="6:23" x14ac:dyDescent="0.2">
      <c r="F6865" s="610"/>
      <c r="H6865" s="612"/>
      <c r="I6865" s="598"/>
      <c r="J6865" s="598"/>
      <c r="M6865" s="598"/>
      <c r="N6865" s="598"/>
      <c r="V6865" s="598"/>
      <c r="W6865" s="598"/>
    </row>
    <row r="6866" spans="6:23" x14ac:dyDescent="0.2">
      <c r="F6866" s="610"/>
      <c r="H6866" s="612"/>
      <c r="I6866" s="598"/>
      <c r="J6866" s="598"/>
      <c r="M6866" s="598"/>
      <c r="N6866" s="598"/>
      <c r="V6866" s="598"/>
      <c r="W6866" s="598"/>
    </row>
    <row r="6867" spans="6:23" x14ac:dyDescent="0.2">
      <c r="F6867" s="610"/>
      <c r="H6867" s="612"/>
      <c r="I6867" s="598"/>
      <c r="J6867" s="598"/>
      <c r="M6867" s="598"/>
      <c r="N6867" s="598"/>
      <c r="V6867" s="598"/>
      <c r="W6867" s="598"/>
    </row>
    <row r="6868" spans="6:23" x14ac:dyDescent="0.2">
      <c r="F6868" s="610"/>
      <c r="H6868" s="612"/>
      <c r="I6868" s="598"/>
      <c r="J6868" s="598"/>
      <c r="M6868" s="598"/>
      <c r="N6868" s="598"/>
      <c r="V6868" s="598"/>
      <c r="W6868" s="598"/>
    </row>
    <row r="6869" spans="6:23" x14ac:dyDescent="0.2">
      <c r="F6869" s="610"/>
      <c r="H6869" s="612"/>
      <c r="I6869" s="598"/>
      <c r="J6869" s="598"/>
      <c r="M6869" s="598"/>
      <c r="N6869" s="598"/>
      <c r="V6869" s="598"/>
      <c r="W6869" s="598"/>
    </row>
    <row r="6870" spans="6:23" x14ac:dyDescent="0.2">
      <c r="F6870" s="610"/>
      <c r="H6870" s="612"/>
      <c r="I6870" s="598"/>
      <c r="J6870" s="598"/>
      <c r="M6870" s="598"/>
      <c r="N6870" s="598"/>
      <c r="V6870" s="598"/>
      <c r="W6870" s="598"/>
    </row>
    <row r="6871" spans="6:23" x14ac:dyDescent="0.2">
      <c r="F6871" s="610"/>
      <c r="H6871" s="612"/>
      <c r="I6871" s="598"/>
      <c r="J6871" s="598"/>
      <c r="M6871" s="598"/>
      <c r="N6871" s="598"/>
      <c r="V6871" s="598"/>
      <c r="W6871" s="598"/>
    </row>
    <row r="6872" spans="6:23" x14ac:dyDescent="0.2">
      <c r="F6872" s="610"/>
      <c r="H6872" s="612"/>
      <c r="I6872" s="598"/>
      <c r="J6872" s="598"/>
      <c r="M6872" s="598"/>
      <c r="N6872" s="598"/>
      <c r="V6872" s="598"/>
      <c r="W6872" s="598"/>
    </row>
    <row r="6873" spans="6:23" x14ac:dyDescent="0.2">
      <c r="F6873" s="610"/>
      <c r="H6873" s="612"/>
      <c r="I6873" s="598"/>
      <c r="J6873" s="598"/>
      <c r="M6873" s="598"/>
      <c r="N6873" s="598"/>
      <c r="V6873" s="598"/>
      <c r="W6873" s="598"/>
    </row>
    <row r="6874" spans="6:23" x14ac:dyDescent="0.2">
      <c r="F6874" s="610"/>
      <c r="H6874" s="612"/>
      <c r="I6874" s="598"/>
      <c r="J6874" s="598"/>
      <c r="M6874" s="598"/>
      <c r="N6874" s="598"/>
      <c r="V6874" s="598"/>
      <c r="W6874" s="598"/>
    </row>
    <row r="6875" spans="6:23" x14ac:dyDescent="0.2">
      <c r="F6875" s="610"/>
      <c r="H6875" s="612"/>
      <c r="I6875" s="598"/>
      <c r="J6875" s="598"/>
      <c r="M6875" s="598"/>
      <c r="N6875" s="598"/>
      <c r="V6875" s="598"/>
      <c r="W6875" s="598"/>
    </row>
    <row r="6876" spans="6:23" x14ac:dyDescent="0.2">
      <c r="F6876" s="610"/>
      <c r="H6876" s="612"/>
      <c r="I6876" s="598"/>
      <c r="J6876" s="598"/>
      <c r="M6876" s="598"/>
      <c r="N6876" s="598"/>
      <c r="V6876" s="598"/>
      <c r="W6876" s="598"/>
    </row>
    <row r="6877" spans="6:23" x14ac:dyDescent="0.2">
      <c r="F6877" s="610"/>
      <c r="H6877" s="612"/>
      <c r="I6877" s="598"/>
      <c r="J6877" s="598"/>
      <c r="M6877" s="598"/>
      <c r="N6877" s="598"/>
      <c r="V6877" s="598"/>
      <c r="W6877" s="598"/>
    </row>
    <row r="6878" spans="6:23" x14ac:dyDescent="0.2">
      <c r="F6878" s="610"/>
      <c r="H6878" s="612"/>
      <c r="I6878" s="598"/>
      <c r="J6878" s="598"/>
      <c r="M6878" s="598"/>
      <c r="N6878" s="598"/>
      <c r="V6878" s="598"/>
      <c r="W6878" s="598"/>
    </row>
    <row r="6879" spans="6:23" x14ac:dyDescent="0.2">
      <c r="F6879" s="610"/>
      <c r="H6879" s="612"/>
      <c r="I6879" s="598"/>
      <c r="J6879" s="598"/>
      <c r="M6879" s="598"/>
      <c r="N6879" s="598"/>
      <c r="V6879" s="598"/>
      <c r="W6879" s="598"/>
    </row>
    <row r="6880" spans="6:23" x14ac:dyDescent="0.2">
      <c r="F6880" s="610"/>
      <c r="H6880" s="612"/>
      <c r="I6880" s="598"/>
      <c r="J6880" s="598"/>
      <c r="M6880" s="598"/>
      <c r="N6880" s="598"/>
      <c r="V6880" s="598"/>
      <c r="W6880" s="598"/>
    </row>
    <row r="6881" spans="6:23" x14ac:dyDescent="0.2">
      <c r="F6881" s="610"/>
      <c r="H6881" s="612"/>
      <c r="I6881" s="598"/>
      <c r="J6881" s="598"/>
      <c r="M6881" s="598"/>
      <c r="N6881" s="598"/>
      <c r="V6881" s="598"/>
      <c r="W6881" s="598"/>
    </row>
    <row r="6882" spans="6:23" x14ac:dyDescent="0.2">
      <c r="F6882" s="610"/>
      <c r="H6882" s="612"/>
      <c r="I6882" s="598"/>
      <c r="J6882" s="598"/>
      <c r="M6882" s="598"/>
      <c r="N6882" s="598"/>
      <c r="V6882" s="598"/>
      <c r="W6882" s="598"/>
    </row>
    <row r="6883" spans="6:23" x14ac:dyDescent="0.2">
      <c r="F6883" s="610"/>
      <c r="H6883" s="612"/>
      <c r="I6883" s="598"/>
      <c r="J6883" s="598"/>
      <c r="M6883" s="598"/>
      <c r="N6883" s="598"/>
      <c r="V6883" s="598"/>
      <c r="W6883" s="598"/>
    </row>
    <row r="6884" spans="6:23" x14ac:dyDescent="0.2">
      <c r="F6884" s="610"/>
      <c r="H6884" s="612"/>
      <c r="I6884" s="598"/>
      <c r="J6884" s="598"/>
      <c r="M6884" s="598"/>
      <c r="N6884" s="598"/>
      <c r="V6884" s="598"/>
      <c r="W6884" s="598"/>
    </row>
    <row r="6885" spans="6:23" x14ac:dyDescent="0.2">
      <c r="F6885" s="610"/>
      <c r="H6885" s="612"/>
      <c r="I6885" s="598"/>
      <c r="J6885" s="598"/>
      <c r="M6885" s="598"/>
      <c r="N6885" s="598"/>
      <c r="V6885" s="598"/>
      <c r="W6885" s="598"/>
    </row>
    <row r="6886" spans="6:23" x14ac:dyDescent="0.2">
      <c r="F6886" s="610"/>
      <c r="H6886" s="612"/>
      <c r="I6886" s="598"/>
      <c r="J6886" s="598"/>
      <c r="M6886" s="598"/>
      <c r="N6886" s="598"/>
      <c r="V6886" s="598"/>
      <c r="W6886" s="598"/>
    </row>
    <row r="6887" spans="6:23" x14ac:dyDescent="0.2">
      <c r="F6887" s="610"/>
      <c r="H6887" s="612"/>
      <c r="I6887" s="598"/>
      <c r="J6887" s="598"/>
      <c r="M6887" s="598"/>
      <c r="N6887" s="598"/>
      <c r="V6887" s="598"/>
      <c r="W6887" s="598"/>
    </row>
    <row r="6888" spans="6:23" x14ac:dyDescent="0.2">
      <c r="F6888" s="610"/>
      <c r="H6888" s="612"/>
      <c r="I6888" s="598"/>
      <c r="J6888" s="598"/>
      <c r="M6888" s="598"/>
      <c r="N6888" s="598"/>
      <c r="V6888" s="598"/>
      <c r="W6888" s="598"/>
    </row>
    <row r="6889" spans="6:23" x14ac:dyDescent="0.2">
      <c r="F6889" s="610"/>
      <c r="H6889" s="612"/>
      <c r="I6889" s="598"/>
      <c r="J6889" s="598"/>
      <c r="M6889" s="598"/>
      <c r="N6889" s="598"/>
      <c r="V6889" s="598"/>
      <c r="W6889" s="598"/>
    </row>
    <row r="6890" spans="6:23" x14ac:dyDescent="0.2">
      <c r="F6890" s="610"/>
      <c r="H6890" s="612"/>
      <c r="I6890" s="598"/>
      <c r="J6890" s="598"/>
      <c r="M6890" s="598"/>
      <c r="N6890" s="598"/>
      <c r="V6890" s="598"/>
      <c r="W6890" s="598"/>
    </row>
    <row r="6891" spans="6:23" x14ac:dyDescent="0.2">
      <c r="F6891" s="610"/>
      <c r="H6891" s="612"/>
      <c r="I6891" s="598"/>
      <c r="J6891" s="598"/>
      <c r="M6891" s="598"/>
      <c r="N6891" s="598"/>
      <c r="V6891" s="598"/>
      <c r="W6891" s="598"/>
    </row>
    <row r="6892" spans="6:23" x14ac:dyDescent="0.2">
      <c r="F6892" s="610"/>
      <c r="H6892" s="612"/>
      <c r="I6892" s="598"/>
      <c r="J6892" s="598"/>
      <c r="M6892" s="598"/>
      <c r="N6892" s="598"/>
      <c r="V6892" s="598"/>
      <c r="W6892" s="598"/>
    </row>
    <row r="6893" spans="6:23" x14ac:dyDescent="0.2">
      <c r="F6893" s="610"/>
      <c r="H6893" s="612"/>
      <c r="I6893" s="598"/>
      <c r="J6893" s="598"/>
      <c r="M6893" s="598"/>
      <c r="N6893" s="598"/>
      <c r="V6893" s="598"/>
      <c r="W6893" s="598"/>
    </row>
    <row r="6894" spans="6:23" x14ac:dyDescent="0.2">
      <c r="F6894" s="610"/>
      <c r="H6894" s="612"/>
      <c r="I6894" s="598"/>
      <c r="J6894" s="598"/>
      <c r="M6894" s="598"/>
      <c r="N6894" s="598"/>
      <c r="V6894" s="598"/>
      <c r="W6894" s="598"/>
    </row>
    <row r="6895" spans="6:23" x14ac:dyDescent="0.2">
      <c r="F6895" s="610"/>
      <c r="H6895" s="612"/>
      <c r="I6895" s="598"/>
      <c r="J6895" s="598"/>
      <c r="M6895" s="598"/>
      <c r="N6895" s="598"/>
      <c r="V6895" s="598"/>
      <c r="W6895" s="598"/>
    </row>
    <row r="6896" spans="6:23" x14ac:dyDescent="0.2">
      <c r="F6896" s="610"/>
      <c r="H6896" s="612"/>
      <c r="I6896" s="598"/>
      <c r="J6896" s="598"/>
      <c r="M6896" s="598"/>
      <c r="N6896" s="598"/>
      <c r="V6896" s="598"/>
      <c r="W6896" s="598"/>
    </row>
    <row r="6897" spans="6:23" x14ac:dyDescent="0.2">
      <c r="F6897" s="610"/>
      <c r="H6897" s="612"/>
      <c r="I6897" s="598"/>
      <c r="J6897" s="598"/>
      <c r="M6897" s="598"/>
      <c r="N6897" s="598"/>
      <c r="V6897" s="598"/>
      <c r="W6897" s="598"/>
    </row>
    <row r="6898" spans="6:23" x14ac:dyDescent="0.2">
      <c r="F6898" s="610"/>
      <c r="H6898" s="612"/>
      <c r="I6898" s="598"/>
      <c r="J6898" s="598"/>
      <c r="M6898" s="598"/>
      <c r="N6898" s="598"/>
      <c r="V6898" s="598"/>
      <c r="W6898" s="598"/>
    </row>
    <row r="6899" spans="6:23" x14ac:dyDescent="0.2">
      <c r="F6899" s="610"/>
      <c r="H6899" s="612"/>
      <c r="I6899" s="598"/>
      <c r="J6899" s="598"/>
      <c r="M6899" s="598"/>
      <c r="N6899" s="598"/>
      <c r="V6899" s="598"/>
      <c r="W6899" s="598"/>
    </row>
    <row r="6900" spans="6:23" x14ac:dyDescent="0.2">
      <c r="F6900" s="610"/>
      <c r="H6900" s="612"/>
      <c r="I6900" s="598"/>
      <c r="J6900" s="598"/>
      <c r="M6900" s="598"/>
      <c r="N6900" s="598"/>
      <c r="V6900" s="598"/>
      <c r="W6900" s="598"/>
    </row>
    <row r="6901" spans="6:23" x14ac:dyDescent="0.2">
      <c r="F6901" s="610"/>
      <c r="H6901" s="612"/>
      <c r="I6901" s="598"/>
      <c r="J6901" s="598"/>
      <c r="M6901" s="598"/>
      <c r="N6901" s="598"/>
      <c r="V6901" s="598"/>
      <c r="W6901" s="598"/>
    </row>
    <row r="6902" spans="6:23" x14ac:dyDescent="0.2">
      <c r="F6902" s="610"/>
      <c r="H6902" s="612"/>
      <c r="I6902" s="598"/>
      <c r="J6902" s="598"/>
      <c r="M6902" s="598"/>
      <c r="N6902" s="598"/>
      <c r="V6902" s="598"/>
      <c r="W6902" s="598"/>
    </row>
    <row r="6903" spans="6:23" x14ac:dyDescent="0.2">
      <c r="F6903" s="610"/>
      <c r="H6903" s="612"/>
      <c r="I6903" s="598"/>
      <c r="J6903" s="598"/>
      <c r="M6903" s="598"/>
      <c r="N6903" s="598"/>
      <c r="V6903" s="598"/>
      <c r="W6903" s="598"/>
    </row>
    <row r="6904" spans="6:23" x14ac:dyDescent="0.2">
      <c r="F6904" s="610"/>
      <c r="H6904" s="612"/>
      <c r="I6904" s="598"/>
      <c r="J6904" s="598"/>
      <c r="M6904" s="598"/>
      <c r="N6904" s="598"/>
      <c r="V6904" s="598"/>
      <c r="W6904" s="598"/>
    </row>
    <row r="6905" spans="6:23" x14ac:dyDescent="0.2">
      <c r="F6905" s="610"/>
      <c r="H6905" s="612"/>
      <c r="I6905" s="598"/>
      <c r="J6905" s="598"/>
      <c r="M6905" s="598"/>
      <c r="N6905" s="598"/>
      <c r="V6905" s="598"/>
      <c r="W6905" s="598"/>
    </row>
    <row r="6906" spans="6:23" x14ac:dyDescent="0.2">
      <c r="F6906" s="610"/>
      <c r="H6906" s="612"/>
      <c r="I6906" s="598"/>
      <c r="J6906" s="598"/>
      <c r="M6906" s="598"/>
      <c r="N6906" s="598"/>
      <c r="V6906" s="598"/>
      <c r="W6906" s="598"/>
    </row>
    <row r="6907" spans="6:23" x14ac:dyDescent="0.2">
      <c r="F6907" s="610"/>
      <c r="H6907" s="612"/>
      <c r="I6907" s="598"/>
      <c r="J6907" s="598"/>
      <c r="M6907" s="598"/>
      <c r="N6907" s="598"/>
      <c r="V6907" s="598"/>
      <c r="W6907" s="598"/>
    </row>
    <row r="6908" spans="6:23" x14ac:dyDescent="0.2">
      <c r="F6908" s="610"/>
      <c r="H6908" s="612"/>
      <c r="I6908" s="598"/>
      <c r="J6908" s="598"/>
      <c r="M6908" s="598"/>
      <c r="N6908" s="598"/>
      <c r="V6908" s="598"/>
      <c r="W6908" s="598"/>
    </row>
    <row r="6909" spans="6:23" x14ac:dyDescent="0.2">
      <c r="F6909" s="610"/>
      <c r="H6909" s="612"/>
      <c r="I6909" s="598"/>
      <c r="J6909" s="598"/>
      <c r="M6909" s="598"/>
      <c r="N6909" s="598"/>
      <c r="V6909" s="598"/>
      <c r="W6909" s="598"/>
    </row>
    <row r="6910" spans="6:23" x14ac:dyDescent="0.2">
      <c r="F6910" s="610"/>
      <c r="H6910" s="612"/>
      <c r="I6910" s="598"/>
      <c r="J6910" s="598"/>
      <c r="M6910" s="598"/>
      <c r="N6910" s="598"/>
      <c r="V6910" s="598"/>
      <c r="W6910" s="598"/>
    </row>
    <row r="6911" spans="6:23" x14ac:dyDescent="0.2">
      <c r="F6911" s="610"/>
      <c r="H6911" s="612"/>
      <c r="I6911" s="598"/>
      <c r="J6911" s="598"/>
      <c r="M6911" s="598"/>
      <c r="N6911" s="598"/>
      <c r="V6911" s="598"/>
      <c r="W6911" s="598"/>
    </row>
    <row r="6912" spans="6:23" x14ac:dyDescent="0.2">
      <c r="F6912" s="610"/>
      <c r="H6912" s="612"/>
      <c r="I6912" s="598"/>
      <c r="J6912" s="598"/>
      <c r="M6912" s="598"/>
      <c r="N6912" s="598"/>
      <c r="V6912" s="598"/>
      <c r="W6912" s="598"/>
    </row>
    <row r="6913" spans="6:23" x14ac:dyDescent="0.2">
      <c r="F6913" s="610"/>
      <c r="H6913" s="612"/>
      <c r="I6913" s="598"/>
      <c r="J6913" s="598"/>
      <c r="M6913" s="598"/>
      <c r="N6913" s="598"/>
      <c r="V6913" s="598"/>
      <c r="W6913" s="598"/>
    </row>
    <row r="6914" spans="6:23" x14ac:dyDescent="0.2">
      <c r="F6914" s="610"/>
      <c r="H6914" s="612"/>
      <c r="I6914" s="598"/>
      <c r="J6914" s="598"/>
      <c r="M6914" s="598"/>
      <c r="N6914" s="598"/>
      <c r="V6914" s="598"/>
      <c r="W6914" s="598"/>
    </row>
    <row r="6915" spans="6:23" x14ac:dyDescent="0.2">
      <c r="F6915" s="610"/>
      <c r="H6915" s="612"/>
      <c r="I6915" s="598"/>
      <c r="J6915" s="598"/>
      <c r="M6915" s="598"/>
      <c r="N6915" s="598"/>
      <c r="V6915" s="598"/>
      <c r="W6915" s="598"/>
    </row>
    <row r="6916" spans="6:23" x14ac:dyDescent="0.2">
      <c r="F6916" s="610"/>
      <c r="H6916" s="612"/>
      <c r="I6916" s="598"/>
      <c r="J6916" s="598"/>
      <c r="M6916" s="598"/>
      <c r="N6916" s="598"/>
      <c r="V6916" s="598"/>
      <c r="W6916" s="598"/>
    </row>
    <row r="6917" spans="6:23" x14ac:dyDescent="0.2">
      <c r="F6917" s="610"/>
      <c r="H6917" s="612"/>
      <c r="I6917" s="598"/>
      <c r="J6917" s="598"/>
      <c r="M6917" s="598"/>
      <c r="N6917" s="598"/>
      <c r="V6917" s="598"/>
      <c r="W6917" s="598"/>
    </row>
    <row r="6918" spans="6:23" x14ac:dyDescent="0.2">
      <c r="F6918" s="610"/>
      <c r="H6918" s="612"/>
      <c r="I6918" s="598"/>
      <c r="J6918" s="598"/>
      <c r="M6918" s="598"/>
      <c r="N6918" s="598"/>
      <c r="V6918" s="598"/>
      <c r="W6918" s="598"/>
    </row>
    <row r="6919" spans="6:23" x14ac:dyDescent="0.2">
      <c r="F6919" s="610"/>
      <c r="H6919" s="612"/>
      <c r="I6919" s="598"/>
      <c r="J6919" s="598"/>
      <c r="M6919" s="598"/>
      <c r="N6919" s="598"/>
      <c r="V6919" s="598"/>
      <c r="W6919" s="598"/>
    </row>
    <row r="6920" spans="6:23" x14ac:dyDescent="0.2">
      <c r="F6920" s="610"/>
      <c r="H6920" s="612"/>
      <c r="I6920" s="598"/>
      <c r="J6920" s="598"/>
      <c r="M6920" s="598"/>
      <c r="N6920" s="598"/>
      <c r="V6920" s="598"/>
      <c r="W6920" s="598"/>
    </row>
    <row r="6921" spans="6:23" x14ac:dyDescent="0.2">
      <c r="F6921" s="610"/>
      <c r="H6921" s="612"/>
      <c r="I6921" s="598"/>
      <c r="J6921" s="598"/>
      <c r="M6921" s="598"/>
      <c r="N6921" s="598"/>
      <c r="V6921" s="598"/>
      <c r="W6921" s="598"/>
    </row>
    <row r="6922" spans="6:23" x14ac:dyDescent="0.2">
      <c r="F6922" s="610"/>
      <c r="H6922" s="612"/>
      <c r="I6922" s="598"/>
      <c r="J6922" s="598"/>
      <c r="M6922" s="598"/>
      <c r="N6922" s="598"/>
      <c r="V6922" s="598"/>
      <c r="W6922" s="598"/>
    </row>
    <row r="6923" spans="6:23" x14ac:dyDescent="0.2">
      <c r="F6923" s="610"/>
      <c r="H6923" s="612"/>
      <c r="I6923" s="598"/>
      <c r="J6923" s="598"/>
      <c r="M6923" s="598"/>
      <c r="N6923" s="598"/>
      <c r="V6923" s="598"/>
      <c r="W6923" s="598"/>
    </row>
    <row r="6924" spans="6:23" x14ac:dyDescent="0.2">
      <c r="F6924" s="610"/>
      <c r="H6924" s="612"/>
      <c r="I6924" s="598"/>
      <c r="J6924" s="598"/>
      <c r="M6924" s="598"/>
      <c r="N6924" s="598"/>
      <c r="V6924" s="598"/>
      <c r="W6924" s="598"/>
    </row>
    <row r="6925" spans="6:23" x14ac:dyDescent="0.2">
      <c r="F6925" s="610"/>
      <c r="H6925" s="612"/>
      <c r="I6925" s="598"/>
      <c r="J6925" s="598"/>
      <c r="M6925" s="598"/>
      <c r="N6925" s="598"/>
      <c r="V6925" s="598"/>
      <c r="W6925" s="598"/>
    </row>
    <row r="6926" spans="6:23" x14ac:dyDescent="0.2">
      <c r="F6926" s="610"/>
      <c r="H6926" s="612"/>
      <c r="I6926" s="598"/>
      <c r="J6926" s="598"/>
      <c r="M6926" s="598"/>
      <c r="N6926" s="598"/>
      <c r="V6926" s="598"/>
      <c r="W6926" s="598"/>
    </row>
    <row r="6927" spans="6:23" x14ac:dyDescent="0.2">
      <c r="F6927" s="610"/>
      <c r="H6927" s="612"/>
      <c r="I6927" s="598"/>
      <c r="J6927" s="598"/>
      <c r="M6927" s="598"/>
      <c r="N6927" s="598"/>
      <c r="V6927" s="598"/>
      <c r="W6927" s="598"/>
    </row>
    <row r="6928" spans="6:23" x14ac:dyDescent="0.2">
      <c r="F6928" s="610"/>
      <c r="H6928" s="612"/>
      <c r="I6928" s="598"/>
      <c r="J6928" s="598"/>
      <c r="M6928" s="598"/>
      <c r="N6928" s="598"/>
      <c r="V6928" s="598"/>
      <c r="W6928" s="598"/>
    </row>
    <row r="6929" spans="6:23" x14ac:dyDescent="0.2">
      <c r="F6929" s="610"/>
      <c r="H6929" s="612"/>
      <c r="I6929" s="598"/>
      <c r="J6929" s="598"/>
      <c r="M6929" s="598"/>
      <c r="N6929" s="598"/>
      <c r="V6929" s="598"/>
      <c r="W6929" s="598"/>
    </row>
    <row r="6930" spans="6:23" x14ac:dyDescent="0.2">
      <c r="F6930" s="610"/>
      <c r="H6930" s="612"/>
      <c r="I6930" s="598"/>
      <c r="J6930" s="598"/>
      <c r="M6930" s="598"/>
      <c r="N6930" s="598"/>
      <c r="V6930" s="598"/>
      <c r="W6930" s="598"/>
    </row>
    <row r="6931" spans="6:23" x14ac:dyDescent="0.2">
      <c r="F6931" s="610"/>
      <c r="H6931" s="612"/>
      <c r="I6931" s="598"/>
      <c r="J6931" s="598"/>
      <c r="M6931" s="598"/>
      <c r="N6931" s="598"/>
      <c r="V6931" s="598"/>
      <c r="W6931" s="598"/>
    </row>
    <row r="6932" spans="6:23" x14ac:dyDescent="0.2">
      <c r="F6932" s="610"/>
      <c r="H6932" s="612"/>
      <c r="I6932" s="598"/>
      <c r="J6932" s="598"/>
      <c r="M6932" s="598"/>
      <c r="N6932" s="598"/>
      <c r="V6932" s="598"/>
      <c r="W6932" s="598"/>
    </row>
    <row r="6933" spans="6:23" x14ac:dyDescent="0.2">
      <c r="F6933" s="610"/>
      <c r="H6933" s="612"/>
      <c r="I6933" s="598"/>
      <c r="J6933" s="598"/>
      <c r="M6933" s="598"/>
      <c r="N6933" s="598"/>
      <c r="V6933" s="598"/>
      <c r="W6933" s="598"/>
    </row>
    <row r="6934" spans="6:23" x14ac:dyDescent="0.2">
      <c r="F6934" s="610"/>
      <c r="H6934" s="612"/>
      <c r="I6934" s="598"/>
      <c r="J6934" s="598"/>
      <c r="M6934" s="598"/>
      <c r="N6934" s="598"/>
      <c r="V6934" s="598"/>
      <c r="W6934" s="598"/>
    </row>
    <row r="6935" spans="6:23" x14ac:dyDescent="0.2">
      <c r="F6935" s="610"/>
      <c r="H6935" s="612"/>
      <c r="I6935" s="598"/>
      <c r="J6935" s="598"/>
      <c r="M6935" s="598"/>
      <c r="N6935" s="598"/>
      <c r="V6935" s="598"/>
      <c r="W6935" s="598"/>
    </row>
    <row r="6936" spans="6:23" x14ac:dyDescent="0.2">
      <c r="F6936" s="610"/>
      <c r="H6936" s="612"/>
      <c r="I6936" s="598"/>
      <c r="J6936" s="598"/>
      <c r="M6936" s="598"/>
      <c r="N6936" s="598"/>
      <c r="V6936" s="598"/>
      <c r="W6936" s="598"/>
    </row>
    <row r="6937" spans="6:23" x14ac:dyDescent="0.2">
      <c r="F6937" s="610"/>
      <c r="H6937" s="612"/>
      <c r="I6937" s="598"/>
      <c r="J6937" s="598"/>
      <c r="M6937" s="598"/>
      <c r="N6937" s="598"/>
      <c r="V6937" s="598"/>
      <c r="W6937" s="598"/>
    </row>
    <row r="6938" spans="6:23" x14ac:dyDescent="0.2">
      <c r="F6938" s="610"/>
      <c r="H6938" s="612"/>
      <c r="I6938" s="598"/>
      <c r="J6938" s="598"/>
      <c r="M6938" s="598"/>
      <c r="N6938" s="598"/>
      <c r="V6938" s="598"/>
      <c r="W6938" s="598"/>
    </row>
    <row r="6939" spans="6:23" x14ac:dyDescent="0.2">
      <c r="F6939" s="610"/>
      <c r="H6939" s="612"/>
      <c r="I6939" s="598"/>
      <c r="J6939" s="598"/>
      <c r="M6939" s="598"/>
      <c r="N6939" s="598"/>
      <c r="V6939" s="598"/>
      <c r="W6939" s="598"/>
    </row>
    <row r="6940" spans="6:23" x14ac:dyDescent="0.2">
      <c r="F6940" s="610"/>
      <c r="H6940" s="612"/>
      <c r="I6940" s="598"/>
      <c r="J6940" s="598"/>
      <c r="M6940" s="598"/>
      <c r="N6940" s="598"/>
      <c r="V6940" s="598"/>
      <c r="W6940" s="598"/>
    </row>
    <row r="6941" spans="6:23" x14ac:dyDescent="0.2">
      <c r="F6941" s="610"/>
      <c r="H6941" s="612"/>
      <c r="I6941" s="598"/>
      <c r="J6941" s="598"/>
      <c r="M6941" s="598"/>
      <c r="N6941" s="598"/>
      <c r="V6941" s="598"/>
      <c r="W6941" s="598"/>
    </row>
    <row r="6942" spans="6:23" x14ac:dyDescent="0.2">
      <c r="F6942" s="610"/>
      <c r="H6942" s="612"/>
      <c r="I6942" s="598"/>
      <c r="J6942" s="598"/>
      <c r="M6942" s="598"/>
      <c r="N6942" s="598"/>
      <c r="V6942" s="598"/>
      <c r="W6942" s="598"/>
    </row>
    <row r="6943" spans="6:23" x14ac:dyDescent="0.2">
      <c r="F6943" s="610"/>
      <c r="H6943" s="612"/>
      <c r="I6943" s="598"/>
      <c r="J6943" s="598"/>
      <c r="M6943" s="598"/>
      <c r="N6943" s="598"/>
      <c r="V6943" s="598"/>
      <c r="W6943" s="598"/>
    </row>
    <row r="6944" spans="6:23" x14ac:dyDescent="0.2">
      <c r="F6944" s="610"/>
      <c r="H6944" s="612"/>
      <c r="I6944" s="598"/>
      <c r="J6944" s="598"/>
      <c r="M6944" s="598"/>
      <c r="N6944" s="598"/>
      <c r="V6944" s="598"/>
      <c r="W6944" s="598"/>
    </row>
    <row r="6945" spans="6:23" x14ac:dyDescent="0.2">
      <c r="F6945" s="610"/>
      <c r="H6945" s="612"/>
      <c r="I6945" s="598"/>
      <c r="J6945" s="598"/>
      <c r="M6945" s="598"/>
      <c r="N6945" s="598"/>
      <c r="V6945" s="598"/>
      <c r="W6945" s="598"/>
    </row>
    <row r="6946" spans="6:23" x14ac:dyDescent="0.2">
      <c r="F6946" s="610"/>
      <c r="H6946" s="612"/>
      <c r="I6946" s="598"/>
      <c r="J6946" s="598"/>
      <c r="M6946" s="598"/>
      <c r="N6946" s="598"/>
      <c r="V6946" s="598"/>
      <c r="W6946" s="598"/>
    </row>
    <row r="6947" spans="6:23" x14ac:dyDescent="0.2">
      <c r="F6947" s="610"/>
      <c r="H6947" s="612"/>
      <c r="I6947" s="598"/>
      <c r="J6947" s="598"/>
      <c r="M6947" s="598"/>
      <c r="N6947" s="598"/>
      <c r="V6947" s="598"/>
      <c r="W6947" s="598"/>
    </row>
    <row r="6948" spans="6:23" x14ac:dyDescent="0.2">
      <c r="F6948" s="610"/>
      <c r="H6948" s="612"/>
      <c r="I6948" s="598"/>
      <c r="J6948" s="598"/>
      <c r="M6948" s="598"/>
      <c r="N6948" s="598"/>
      <c r="V6948" s="598"/>
      <c r="W6948" s="598"/>
    </row>
    <row r="6949" spans="6:23" x14ac:dyDescent="0.2">
      <c r="F6949" s="610"/>
      <c r="H6949" s="612"/>
      <c r="I6949" s="598"/>
      <c r="J6949" s="598"/>
      <c r="M6949" s="598"/>
      <c r="N6949" s="598"/>
      <c r="V6949" s="598"/>
      <c r="W6949" s="598"/>
    </row>
    <row r="6950" spans="6:23" x14ac:dyDescent="0.2">
      <c r="F6950" s="610"/>
      <c r="H6950" s="612"/>
      <c r="I6950" s="598"/>
      <c r="J6950" s="598"/>
      <c r="M6950" s="598"/>
      <c r="N6950" s="598"/>
      <c r="V6950" s="598"/>
      <c r="W6950" s="598"/>
    </row>
    <row r="6951" spans="6:23" x14ac:dyDescent="0.2">
      <c r="F6951" s="610"/>
      <c r="H6951" s="612"/>
      <c r="I6951" s="598"/>
      <c r="J6951" s="598"/>
      <c r="M6951" s="598"/>
      <c r="N6951" s="598"/>
      <c r="V6951" s="598"/>
      <c r="W6951" s="598"/>
    </row>
    <row r="6952" spans="6:23" x14ac:dyDescent="0.2">
      <c r="F6952" s="610"/>
      <c r="H6952" s="612"/>
      <c r="I6952" s="598"/>
      <c r="J6952" s="598"/>
      <c r="M6952" s="598"/>
      <c r="N6952" s="598"/>
      <c r="V6952" s="598"/>
      <c r="W6952" s="598"/>
    </row>
    <row r="6953" spans="6:23" x14ac:dyDescent="0.2">
      <c r="F6953" s="610"/>
      <c r="H6953" s="612"/>
      <c r="I6953" s="598"/>
      <c r="J6953" s="598"/>
      <c r="M6953" s="598"/>
      <c r="N6953" s="598"/>
      <c r="V6953" s="598"/>
      <c r="W6953" s="598"/>
    </row>
    <row r="6954" spans="6:23" x14ac:dyDescent="0.2">
      <c r="F6954" s="610"/>
      <c r="H6954" s="612"/>
      <c r="I6954" s="598"/>
      <c r="J6954" s="598"/>
      <c r="M6954" s="598"/>
      <c r="N6954" s="598"/>
      <c r="V6954" s="598"/>
      <c r="W6954" s="598"/>
    </row>
    <row r="6955" spans="6:23" x14ac:dyDescent="0.2">
      <c r="F6955" s="610"/>
      <c r="H6955" s="612"/>
      <c r="I6955" s="598"/>
      <c r="J6955" s="598"/>
      <c r="M6955" s="598"/>
      <c r="N6955" s="598"/>
      <c r="V6955" s="598"/>
      <c r="W6955" s="598"/>
    </row>
    <row r="6956" spans="6:23" x14ac:dyDescent="0.2">
      <c r="F6956" s="610"/>
      <c r="H6956" s="612"/>
      <c r="I6956" s="598"/>
      <c r="J6956" s="598"/>
      <c r="M6956" s="598"/>
      <c r="N6956" s="598"/>
      <c r="V6956" s="598"/>
      <c r="W6956" s="598"/>
    </row>
    <row r="6957" spans="6:23" x14ac:dyDescent="0.2">
      <c r="F6957" s="610"/>
      <c r="H6957" s="612"/>
      <c r="I6957" s="598"/>
      <c r="J6957" s="598"/>
      <c r="M6957" s="598"/>
      <c r="N6957" s="598"/>
      <c r="V6957" s="598"/>
      <c r="W6957" s="598"/>
    </row>
    <row r="6958" spans="6:23" x14ac:dyDescent="0.2">
      <c r="F6958" s="610"/>
      <c r="H6958" s="612"/>
      <c r="I6958" s="598"/>
      <c r="J6958" s="598"/>
      <c r="M6958" s="598"/>
      <c r="N6958" s="598"/>
      <c r="V6958" s="598"/>
      <c r="W6958" s="598"/>
    </row>
    <row r="6959" spans="6:23" x14ac:dyDescent="0.2">
      <c r="F6959" s="610"/>
      <c r="H6959" s="612"/>
      <c r="I6959" s="598"/>
      <c r="J6959" s="598"/>
      <c r="M6959" s="598"/>
      <c r="N6959" s="598"/>
      <c r="V6959" s="598"/>
      <c r="W6959" s="598"/>
    </row>
    <row r="6960" spans="6:23" x14ac:dyDescent="0.2">
      <c r="F6960" s="610"/>
      <c r="H6960" s="612"/>
      <c r="I6960" s="598"/>
      <c r="J6960" s="598"/>
      <c r="M6960" s="598"/>
      <c r="N6960" s="598"/>
      <c r="V6960" s="598"/>
      <c r="W6960" s="598"/>
    </row>
    <row r="6961" spans="6:23" x14ac:dyDescent="0.2">
      <c r="F6961" s="610"/>
      <c r="H6961" s="612"/>
      <c r="I6961" s="598"/>
      <c r="J6961" s="598"/>
      <c r="M6961" s="598"/>
      <c r="N6961" s="598"/>
      <c r="V6961" s="598"/>
      <c r="W6961" s="598"/>
    </row>
    <row r="6962" spans="6:23" x14ac:dyDescent="0.2">
      <c r="F6962" s="610"/>
      <c r="H6962" s="612"/>
      <c r="I6962" s="598"/>
      <c r="J6962" s="598"/>
      <c r="M6962" s="598"/>
      <c r="N6962" s="598"/>
      <c r="V6962" s="598"/>
      <c r="W6962" s="598"/>
    </row>
    <row r="6963" spans="6:23" x14ac:dyDescent="0.2">
      <c r="F6963" s="610"/>
      <c r="H6963" s="612"/>
      <c r="I6963" s="598"/>
      <c r="J6963" s="598"/>
      <c r="M6963" s="598"/>
      <c r="N6963" s="598"/>
      <c r="V6963" s="598"/>
      <c r="W6963" s="598"/>
    </row>
    <row r="6964" spans="6:23" x14ac:dyDescent="0.2">
      <c r="F6964" s="610"/>
      <c r="H6964" s="612"/>
      <c r="I6964" s="598"/>
      <c r="J6964" s="598"/>
      <c r="M6964" s="598"/>
      <c r="N6964" s="598"/>
      <c r="V6964" s="598"/>
      <c r="W6964" s="598"/>
    </row>
    <row r="6965" spans="6:23" x14ac:dyDescent="0.2">
      <c r="F6965" s="610"/>
      <c r="H6965" s="612"/>
      <c r="I6965" s="598"/>
      <c r="J6965" s="598"/>
      <c r="M6965" s="598"/>
      <c r="N6965" s="598"/>
      <c r="V6965" s="598"/>
      <c r="W6965" s="598"/>
    </row>
    <row r="6966" spans="6:23" x14ac:dyDescent="0.2">
      <c r="F6966" s="610"/>
      <c r="H6966" s="612"/>
      <c r="I6966" s="598"/>
      <c r="J6966" s="598"/>
      <c r="M6966" s="598"/>
      <c r="N6966" s="598"/>
      <c r="V6966" s="598"/>
      <c r="W6966" s="598"/>
    </row>
    <row r="6967" spans="6:23" x14ac:dyDescent="0.2">
      <c r="F6967" s="610"/>
      <c r="H6967" s="612"/>
      <c r="I6967" s="598"/>
      <c r="J6967" s="598"/>
      <c r="M6967" s="598"/>
      <c r="N6967" s="598"/>
      <c r="V6967" s="598"/>
      <c r="W6967" s="598"/>
    </row>
    <row r="6968" spans="6:23" x14ac:dyDescent="0.2">
      <c r="F6968" s="610"/>
      <c r="H6968" s="612"/>
      <c r="I6968" s="598"/>
      <c r="J6968" s="598"/>
      <c r="M6968" s="598"/>
      <c r="N6968" s="598"/>
      <c r="V6968" s="598"/>
      <c r="W6968" s="598"/>
    </row>
    <row r="6969" spans="6:23" x14ac:dyDescent="0.2">
      <c r="F6969" s="610"/>
      <c r="H6969" s="612"/>
      <c r="I6969" s="598"/>
      <c r="J6969" s="598"/>
      <c r="M6969" s="598"/>
      <c r="N6969" s="598"/>
      <c r="V6969" s="598"/>
      <c r="W6969" s="598"/>
    </row>
    <row r="6970" spans="6:23" x14ac:dyDescent="0.2">
      <c r="F6970" s="610"/>
      <c r="H6970" s="612"/>
      <c r="I6970" s="598"/>
      <c r="J6970" s="598"/>
      <c r="M6970" s="598"/>
      <c r="N6970" s="598"/>
      <c r="V6970" s="598"/>
      <c r="W6970" s="598"/>
    </row>
    <row r="6971" spans="6:23" x14ac:dyDescent="0.2">
      <c r="F6971" s="610"/>
      <c r="H6971" s="612"/>
      <c r="I6971" s="598"/>
      <c r="J6971" s="598"/>
      <c r="M6971" s="598"/>
      <c r="N6971" s="598"/>
      <c r="V6971" s="598"/>
      <c r="W6971" s="598"/>
    </row>
    <row r="6972" spans="6:23" x14ac:dyDescent="0.2">
      <c r="F6972" s="610"/>
      <c r="H6972" s="612"/>
      <c r="I6972" s="598"/>
      <c r="J6972" s="598"/>
      <c r="M6972" s="598"/>
      <c r="N6972" s="598"/>
      <c r="V6972" s="598"/>
      <c r="W6972" s="598"/>
    </row>
    <row r="6973" spans="6:23" x14ac:dyDescent="0.2">
      <c r="F6973" s="610"/>
      <c r="H6973" s="612"/>
      <c r="I6973" s="598"/>
      <c r="J6973" s="598"/>
      <c r="M6973" s="598"/>
      <c r="N6973" s="598"/>
      <c r="V6973" s="598"/>
      <c r="W6973" s="598"/>
    </row>
    <row r="6974" spans="6:23" x14ac:dyDescent="0.2">
      <c r="F6974" s="610"/>
      <c r="H6974" s="612"/>
      <c r="I6974" s="598"/>
      <c r="J6974" s="598"/>
      <c r="M6974" s="598"/>
      <c r="N6974" s="598"/>
      <c r="V6974" s="598"/>
      <c r="W6974" s="598"/>
    </row>
    <row r="6975" spans="6:23" x14ac:dyDescent="0.2">
      <c r="F6975" s="610"/>
      <c r="H6975" s="612"/>
      <c r="I6975" s="598"/>
      <c r="J6975" s="598"/>
      <c r="M6975" s="598"/>
      <c r="N6975" s="598"/>
      <c r="V6975" s="598"/>
      <c r="W6975" s="598"/>
    </row>
    <row r="6976" spans="6:23" x14ac:dyDescent="0.2">
      <c r="F6976" s="610"/>
      <c r="H6976" s="612"/>
      <c r="I6976" s="598"/>
      <c r="J6976" s="598"/>
      <c r="M6976" s="598"/>
      <c r="N6976" s="598"/>
      <c r="V6976" s="598"/>
      <c r="W6976" s="598"/>
    </row>
    <row r="6977" spans="6:23" x14ac:dyDescent="0.2">
      <c r="F6977" s="610"/>
      <c r="H6977" s="612"/>
      <c r="I6977" s="598"/>
      <c r="J6977" s="598"/>
      <c r="M6977" s="598"/>
      <c r="N6977" s="598"/>
      <c r="V6977" s="598"/>
      <c r="W6977" s="598"/>
    </row>
    <row r="6978" spans="6:23" x14ac:dyDescent="0.2">
      <c r="F6978" s="610"/>
      <c r="H6978" s="612"/>
      <c r="I6978" s="598"/>
      <c r="J6978" s="598"/>
      <c r="M6978" s="598"/>
      <c r="N6978" s="598"/>
      <c r="V6978" s="598"/>
      <c r="W6978" s="598"/>
    </row>
    <row r="6979" spans="6:23" x14ac:dyDescent="0.2">
      <c r="F6979" s="610"/>
      <c r="H6979" s="612"/>
      <c r="I6979" s="598"/>
      <c r="J6979" s="598"/>
      <c r="M6979" s="598"/>
      <c r="N6979" s="598"/>
      <c r="V6979" s="598"/>
      <c r="W6979" s="598"/>
    </row>
    <row r="6980" spans="6:23" x14ac:dyDescent="0.2">
      <c r="F6980" s="610"/>
      <c r="H6980" s="612"/>
      <c r="I6980" s="598"/>
      <c r="J6980" s="598"/>
      <c r="M6980" s="598"/>
      <c r="N6980" s="598"/>
      <c r="V6980" s="598"/>
      <c r="W6980" s="598"/>
    </row>
    <row r="6981" spans="6:23" x14ac:dyDescent="0.2">
      <c r="F6981" s="610"/>
      <c r="H6981" s="612"/>
      <c r="I6981" s="598"/>
      <c r="J6981" s="598"/>
      <c r="M6981" s="598"/>
      <c r="N6981" s="598"/>
      <c r="V6981" s="598"/>
      <c r="W6981" s="598"/>
    </row>
    <row r="6982" spans="6:23" x14ac:dyDescent="0.2">
      <c r="F6982" s="610"/>
      <c r="H6982" s="612"/>
      <c r="I6982" s="598"/>
      <c r="J6982" s="598"/>
      <c r="M6982" s="598"/>
      <c r="N6982" s="598"/>
      <c r="V6982" s="598"/>
      <c r="W6982" s="598"/>
    </row>
    <row r="6983" spans="6:23" x14ac:dyDescent="0.2">
      <c r="F6983" s="610"/>
      <c r="H6983" s="612"/>
      <c r="I6983" s="598"/>
      <c r="J6983" s="598"/>
      <c r="M6983" s="598"/>
      <c r="N6983" s="598"/>
      <c r="V6983" s="598"/>
      <c r="W6983" s="598"/>
    </row>
    <row r="6984" spans="6:23" x14ac:dyDescent="0.2">
      <c r="F6984" s="610"/>
      <c r="H6984" s="612"/>
      <c r="I6984" s="598"/>
      <c r="J6984" s="598"/>
      <c r="M6984" s="598"/>
      <c r="N6984" s="598"/>
      <c r="V6984" s="598"/>
      <c r="W6984" s="598"/>
    </row>
    <row r="6985" spans="6:23" x14ac:dyDescent="0.2">
      <c r="F6985" s="610"/>
      <c r="H6985" s="612"/>
      <c r="I6985" s="598"/>
      <c r="J6985" s="598"/>
      <c r="M6985" s="598"/>
      <c r="N6985" s="598"/>
      <c r="V6985" s="598"/>
      <c r="W6985" s="598"/>
    </row>
    <row r="6986" spans="6:23" x14ac:dyDescent="0.2">
      <c r="F6986" s="610"/>
      <c r="H6986" s="612"/>
      <c r="I6986" s="598"/>
      <c r="J6986" s="598"/>
      <c r="M6986" s="598"/>
      <c r="N6986" s="598"/>
      <c r="V6986" s="598"/>
      <c r="W6986" s="598"/>
    </row>
    <row r="6987" spans="6:23" x14ac:dyDescent="0.2">
      <c r="F6987" s="610"/>
      <c r="H6987" s="612"/>
      <c r="I6987" s="598"/>
      <c r="J6987" s="598"/>
      <c r="M6987" s="598"/>
      <c r="N6987" s="598"/>
      <c r="V6987" s="598"/>
      <c r="W6987" s="598"/>
    </row>
    <row r="6988" spans="6:23" x14ac:dyDescent="0.2">
      <c r="F6988" s="610"/>
      <c r="H6988" s="612"/>
      <c r="I6988" s="598"/>
      <c r="J6988" s="598"/>
      <c r="M6988" s="598"/>
      <c r="N6988" s="598"/>
      <c r="V6988" s="598"/>
      <c r="W6988" s="598"/>
    </row>
    <row r="6989" spans="6:23" x14ac:dyDescent="0.2">
      <c r="F6989" s="610"/>
      <c r="H6989" s="612"/>
      <c r="I6989" s="598"/>
      <c r="J6989" s="598"/>
      <c r="M6989" s="598"/>
      <c r="N6989" s="598"/>
      <c r="V6989" s="598"/>
      <c r="W6989" s="598"/>
    </row>
    <row r="6990" spans="6:23" x14ac:dyDescent="0.2">
      <c r="F6990" s="610"/>
      <c r="H6990" s="612"/>
      <c r="I6990" s="598"/>
      <c r="J6990" s="598"/>
      <c r="M6990" s="598"/>
      <c r="N6990" s="598"/>
      <c r="V6990" s="598"/>
      <c r="W6990" s="598"/>
    </row>
    <row r="6991" spans="6:23" x14ac:dyDescent="0.2">
      <c r="F6991" s="610"/>
      <c r="H6991" s="612"/>
      <c r="I6991" s="598"/>
      <c r="J6991" s="598"/>
      <c r="M6991" s="598"/>
      <c r="N6991" s="598"/>
      <c r="V6991" s="598"/>
      <c r="W6991" s="598"/>
    </row>
    <row r="6992" spans="6:23" x14ac:dyDescent="0.2">
      <c r="F6992" s="610"/>
      <c r="H6992" s="612"/>
      <c r="I6992" s="598"/>
      <c r="J6992" s="598"/>
      <c r="M6992" s="598"/>
      <c r="N6992" s="598"/>
      <c r="V6992" s="598"/>
      <c r="W6992" s="598"/>
    </row>
    <row r="6993" spans="6:23" x14ac:dyDescent="0.2">
      <c r="F6993" s="610"/>
      <c r="H6993" s="612"/>
      <c r="I6993" s="598"/>
      <c r="J6993" s="598"/>
      <c r="M6993" s="598"/>
      <c r="N6993" s="598"/>
      <c r="V6993" s="598"/>
      <c r="W6993" s="598"/>
    </row>
    <row r="6994" spans="6:23" x14ac:dyDescent="0.2">
      <c r="F6994" s="610"/>
      <c r="H6994" s="612"/>
      <c r="I6994" s="598"/>
      <c r="J6994" s="598"/>
      <c r="M6994" s="598"/>
      <c r="N6994" s="598"/>
      <c r="V6994" s="598"/>
      <c r="W6994" s="598"/>
    </row>
    <row r="6995" spans="6:23" x14ac:dyDescent="0.2">
      <c r="F6995" s="610"/>
      <c r="H6995" s="612"/>
      <c r="I6995" s="598"/>
      <c r="J6995" s="598"/>
      <c r="M6995" s="598"/>
      <c r="N6995" s="598"/>
      <c r="V6995" s="598"/>
      <c r="W6995" s="598"/>
    </row>
    <row r="6996" spans="6:23" x14ac:dyDescent="0.2">
      <c r="F6996" s="610"/>
      <c r="H6996" s="612"/>
      <c r="I6996" s="598"/>
      <c r="J6996" s="598"/>
      <c r="M6996" s="598"/>
      <c r="N6996" s="598"/>
      <c r="V6996" s="598"/>
      <c r="W6996" s="598"/>
    </row>
    <row r="6997" spans="6:23" x14ac:dyDescent="0.2">
      <c r="F6997" s="610"/>
      <c r="H6997" s="612"/>
      <c r="I6997" s="598"/>
      <c r="J6997" s="598"/>
      <c r="M6997" s="598"/>
      <c r="N6997" s="598"/>
      <c r="V6997" s="598"/>
      <c r="W6997" s="598"/>
    </row>
    <row r="6998" spans="6:23" x14ac:dyDescent="0.2">
      <c r="F6998" s="610"/>
      <c r="H6998" s="612"/>
      <c r="I6998" s="598"/>
      <c r="J6998" s="598"/>
      <c r="M6998" s="598"/>
      <c r="N6998" s="598"/>
      <c r="V6998" s="598"/>
      <c r="W6998" s="598"/>
    </row>
    <row r="6999" spans="6:23" x14ac:dyDescent="0.2">
      <c r="F6999" s="610"/>
      <c r="H6999" s="612"/>
      <c r="I6999" s="598"/>
      <c r="J6999" s="598"/>
      <c r="M6999" s="598"/>
      <c r="N6999" s="598"/>
      <c r="V6999" s="598"/>
      <c r="W6999" s="598"/>
    </row>
    <row r="7000" spans="6:23" x14ac:dyDescent="0.2">
      <c r="F7000" s="610"/>
      <c r="H7000" s="612"/>
      <c r="I7000" s="598"/>
      <c r="J7000" s="598"/>
      <c r="M7000" s="598"/>
      <c r="N7000" s="598"/>
      <c r="V7000" s="598"/>
      <c r="W7000" s="598"/>
    </row>
    <row r="7001" spans="6:23" x14ac:dyDescent="0.2">
      <c r="F7001" s="610"/>
      <c r="H7001" s="612"/>
      <c r="I7001" s="598"/>
      <c r="J7001" s="598"/>
      <c r="M7001" s="598"/>
      <c r="N7001" s="598"/>
      <c r="V7001" s="598"/>
      <c r="W7001" s="598"/>
    </row>
    <row r="7002" spans="6:23" x14ac:dyDescent="0.2">
      <c r="F7002" s="610"/>
      <c r="H7002" s="612"/>
      <c r="I7002" s="598"/>
      <c r="J7002" s="598"/>
      <c r="M7002" s="598"/>
      <c r="N7002" s="598"/>
      <c r="V7002" s="598"/>
      <c r="W7002" s="598"/>
    </row>
    <row r="7003" spans="6:23" x14ac:dyDescent="0.2">
      <c r="F7003" s="610"/>
      <c r="H7003" s="612"/>
      <c r="I7003" s="598"/>
      <c r="J7003" s="598"/>
      <c r="M7003" s="598"/>
      <c r="N7003" s="598"/>
      <c r="V7003" s="598"/>
      <c r="W7003" s="598"/>
    </row>
    <row r="7004" spans="6:23" x14ac:dyDescent="0.2">
      <c r="F7004" s="610"/>
      <c r="H7004" s="612"/>
      <c r="I7004" s="598"/>
      <c r="J7004" s="598"/>
      <c r="M7004" s="598"/>
      <c r="N7004" s="598"/>
      <c r="V7004" s="598"/>
      <c r="W7004" s="598"/>
    </row>
    <row r="7005" spans="6:23" x14ac:dyDescent="0.2">
      <c r="F7005" s="610"/>
      <c r="H7005" s="612"/>
      <c r="I7005" s="598"/>
      <c r="J7005" s="598"/>
      <c r="M7005" s="598"/>
      <c r="N7005" s="598"/>
      <c r="V7005" s="598"/>
      <c r="W7005" s="598"/>
    </row>
    <row r="7006" spans="6:23" x14ac:dyDescent="0.2">
      <c r="F7006" s="610"/>
      <c r="H7006" s="612"/>
      <c r="I7006" s="598"/>
      <c r="J7006" s="598"/>
      <c r="M7006" s="598"/>
      <c r="N7006" s="598"/>
      <c r="V7006" s="598"/>
      <c r="W7006" s="598"/>
    </row>
    <row r="7007" spans="6:23" x14ac:dyDescent="0.2">
      <c r="F7007" s="610"/>
      <c r="H7007" s="612"/>
      <c r="I7007" s="598"/>
      <c r="J7007" s="598"/>
      <c r="M7007" s="598"/>
      <c r="N7007" s="598"/>
      <c r="V7007" s="598"/>
      <c r="W7007" s="598"/>
    </row>
    <row r="7008" spans="6:23" x14ac:dyDescent="0.2">
      <c r="F7008" s="610"/>
      <c r="H7008" s="612"/>
      <c r="I7008" s="598"/>
      <c r="J7008" s="598"/>
      <c r="M7008" s="598"/>
      <c r="N7008" s="598"/>
      <c r="V7008" s="598"/>
      <c r="W7008" s="598"/>
    </row>
    <row r="7009" spans="6:23" x14ac:dyDescent="0.2">
      <c r="F7009" s="610"/>
      <c r="H7009" s="612"/>
      <c r="I7009" s="598"/>
      <c r="J7009" s="598"/>
      <c r="M7009" s="598"/>
      <c r="N7009" s="598"/>
      <c r="V7009" s="598"/>
      <c r="W7009" s="598"/>
    </row>
    <row r="7010" spans="6:23" x14ac:dyDescent="0.2">
      <c r="F7010" s="610"/>
      <c r="H7010" s="612"/>
      <c r="I7010" s="598"/>
      <c r="J7010" s="598"/>
      <c r="M7010" s="598"/>
      <c r="N7010" s="598"/>
      <c r="V7010" s="598"/>
      <c r="W7010" s="598"/>
    </row>
    <row r="7011" spans="6:23" x14ac:dyDescent="0.2">
      <c r="F7011" s="610"/>
      <c r="H7011" s="612"/>
      <c r="I7011" s="598"/>
      <c r="J7011" s="598"/>
      <c r="M7011" s="598"/>
      <c r="N7011" s="598"/>
      <c r="V7011" s="598"/>
      <c r="W7011" s="598"/>
    </row>
    <row r="7012" spans="6:23" x14ac:dyDescent="0.2">
      <c r="F7012" s="610"/>
      <c r="H7012" s="612"/>
      <c r="I7012" s="598"/>
      <c r="J7012" s="598"/>
      <c r="M7012" s="598"/>
      <c r="N7012" s="598"/>
      <c r="V7012" s="598"/>
      <c r="W7012" s="598"/>
    </row>
    <row r="7013" spans="6:23" x14ac:dyDescent="0.2">
      <c r="F7013" s="610"/>
      <c r="H7013" s="612"/>
      <c r="I7013" s="598"/>
      <c r="J7013" s="598"/>
      <c r="M7013" s="598"/>
      <c r="N7013" s="598"/>
      <c r="V7013" s="598"/>
      <c r="W7013" s="598"/>
    </row>
    <row r="7014" spans="6:23" x14ac:dyDescent="0.2">
      <c r="F7014" s="610"/>
      <c r="H7014" s="612"/>
      <c r="I7014" s="598"/>
      <c r="J7014" s="598"/>
      <c r="M7014" s="598"/>
      <c r="N7014" s="598"/>
      <c r="V7014" s="598"/>
      <c r="W7014" s="598"/>
    </row>
    <row r="7015" spans="6:23" x14ac:dyDescent="0.2">
      <c r="F7015" s="610"/>
      <c r="H7015" s="612"/>
      <c r="I7015" s="598"/>
      <c r="J7015" s="598"/>
      <c r="M7015" s="598"/>
      <c r="N7015" s="598"/>
      <c r="V7015" s="598"/>
      <c r="W7015" s="598"/>
    </row>
    <row r="7016" spans="6:23" x14ac:dyDescent="0.2">
      <c r="F7016" s="610"/>
      <c r="H7016" s="612"/>
      <c r="I7016" s="598"/>
      <c r="J7016" s="598"/>
      <c r="M7016" s="598"/>
      <c r="N7016" s="598"/>
      <c r="V7016" s="598"/>
      <c r="W7016" s="598"/>
    </row>
    <row r="7017" spans="6:23" x14ac:dyDescent="0.2">
      <c r="F7017" s="610"/>
      <c r="H7017" s="612"/>
      <c r="I7017" s="598"/>
      <c r="J7017" s="598"/>
      <c r="M7017" s="598"/>
      <c r="N7017" s="598"/>
      <c r="V7017" s="598"/>
      <c r="W7017" s="598"/>
    </row>
    <row r="7018" spans="6:23" x14ac:dyDescent="0.2">
      <c r="F7018" s="610"/>
      <c r="H7018" s="612"/>
      <c r="I7018" s="598"/>
      <c r="J7018" s="598"/>
      <c r="M7018" s="598"/>
      <c r="N7018" s="598"/>
      <c r="V7018" s="598"/>
      <c r="W7018" s="598"/>
    </row>
    <row r="7019" spans="6:23" x14ac:dyDescent="0.2">
      <c r="F7019" s="610"/>
      <c r="H7019" s="612"/>
      <c r="I7019" s="598"/>
      <c r="J7019" s="598"/>
      <c r="M7019" s="598"/>
      <c r="N7019" s="598"/>
      <c r="V7019" s="598"/>
      <c r="W7019" s="598"/>
    </row>
    <row r="7020" spans="6:23" x14ac:dyDescent="0.2">
      <c r="F7020" s="610"/>
      <c r="H7020" s="612"/>
      <c r="I7020" s="598"/>
      <c r="J7020" s="598"/>
      <c r="M7020" s="598"/>
      <c r="N7020" s="598"/>
      <c r="V7020" s="598"/>
      <c r="W7020" s="598"/>
    </row>
    <row r="7021" spans="6:23" x14ac:dyDescent="0.2">
      <c r="F7021" s="610"/>
      <c r="H7021" s="612"/>
      <c r="I7021" s="598"/>
      <c r="J7021" s="598"/>
      <c r="M7021" s="598"/>
      <c r="N7021" s="598"/>
      <c r="V7021" s="598"/>
      <c r="W7021" s="598"/>
    </row>
    <row r="7022" spans="6:23" x14ac:dyDescent="0.2">
      <c r="F7022" s="610"/>
      <c r="H7022" s="612"/>
      <c r="I7022" s="598"/>
      <c r="J7022" s="598"/>
      <c r="M7022" s="598"/>
      <c r="N7022" s="598"/>
      <c r="V7022" s="598"/>
      <c r="W7022" s="598"/>
    </row>
    <row r="7023" spans="6:23" x14ac:dyDescent="0.2">
      <c r="F7023" s="610"/>
      <c r="H7023" s="612"/>
      <c r="I7023" s="598"/>
      <c r="J7023" s="598"/>
      <c r="M7023" s="598"/>
      <c r="N7023" s="598"/>
      <c r="V7023" s="598"/>
      <c r="W7023" s="598"/>
    </row>
    <row r="7024" spans="6:23" x14ac:dyDescent="0.2">
      <c r="F7024" s="610"/>
      <c r="H7024" s="612"/>
      <c r="I7024" s="598"/>
      <c r="J7024" s="598"/>
      <c r="M7024" s="598"/>
      <c r="N7024" s="598"/>
      <c r="V7024" s="598"/>
      <c r="W7024" s="598"/>
    </row>
    <row r="7025" spans="6:23" x14ac:dyDescent="0.2">
      <c r="F7025" s="610"/>
      <c r="H7025" s="612"/>
      <c r="I7025" s="598"/>
      <c r="J7025" s="598"/>
      <c r="M7025" s="598"/>
      <c r="N7025" s="598"/>
      <c r="V7025" s="598"/>
      <c r="W7025" s="598"/>
    </row>
    <row r="7026" spans="6:23" x14ac:dyDescent="0.2">
      <c r="F7026" s="610"/>
      <c r="H7026" s="612"/>
      <c r="I7026" s="598"/>
      <c r="J7026" s="598"/>
      <c r="M7026" s="598"/>
      <c r="N7026" s="598"/>
      <c r="V7026" s="598"/>
      <c r="W7026" s="598"/>
    </row>
    <row r="7027" spans="6:23" x14ac:dyDescent="0.2">
      <c r="F7027" s="610"/>
      <c r="H7027" s="612"/>
      <c r="I7027" s="598"/>
      <c r="J7027" s="598"/>
      <c r="M7027" s="598"/>
      <c r="N7027" s="598"/>
      <c r="V7027" s="598"/>
      <c r="W7027" s="598"/>
    </row>
    <row r="7028" spans="6:23" x14ac:dyDescent="0.2">
      <c r="F7028" s="610"/>
      <c r="H7028" s="612"/>
      <c r="I7028" s="598"/>
      <c r="J7028" s="598"/>
      <c r="M7028" s="598"/>
      <c r="N7028" s="598"/>
      <c r="V7028" s="598"/>
      <c r="W7028" s="598"/>
    </row>
    <row r="7029" spans="6:23" x14ac:dyDescent="0.2">
      <c r="F7029" s="610"/>
      <c r="H7029" s="612"/>
      <c r="I7029" s="598"/>
      <c r="J7029" s="598"/>
      <c r="M7029" s="598"/>
      <c r="N7029" s="598"/>
      <c r="V7029" s="598"/>
      <c r="W7029" s="598"/>
    </row>
    <row r="7030" spans="6:23" x14ac:dyDescent="0.2">
      <c r="F7030" s="610"/>
      <c r="H7030" s="612"/>
      <c r="I7030" s="598"/>
      <c r="J7030" s="598"/>
      <c r="M7030" s="598"/>
      <c r="N7030" s="598"/>
      <c r="V7030" s="598"/>
      <c r="W7030" s="598"/>
    </row>
    <row r="7031" spans="6:23" x14ac:dyDescent="0.2">
      <c r="F7031" s="610"/>
      <c r="H7031" s="612"/>
      <c r="I7031" s="598"/>
      <c r="J7031" s="598"/>
      <c r="M7031" s="598"/>
      <c r="N7031" s="598"/>
      <c r="V7031" s="598"/>
      <c r="W7031" s="598"/>
    </row>
    <row r="7032" spans="6:23" x14ac:dyDescent="0.2">
      <c r="F7032" s="610"/>
      <c r="H7032" s="612"/>
      <c r="I7032" s="598"/>
      <c r="J7032" s="598"/>
      <c r="M7032" s="598"/>
      <c r="N7032" s="598"/>
      <c r="V7032" s="598"/>
      <c r="W7032" s="598"/>
    </row>
    <row r="7033" spans="6:23" x14ac:dyDescent="0.2">
      <c r="F7033" s="610"/>
      <c r="H7033" s="612"/>
      <c r="I7033" s="598"/>
      <c r="J7033" s="598"/>
      <c r="M7033" s="598"/>
      <c r="N7033" s="598"/>
      <c r="V7033" s="598"/>
      <c r="W7033" s="598"/>
    </row>
    <row r="7034" spans="6:23" x14ac:dyDescent="0.2">
      <c r="F7034" s="610"/>
      <c r="H7034" s="612"/>
      <c r="I7034" s="598"/>
      <c r="J7034" s="598"/>
      <c r="M7034" s="598"/>
      <c r="N7034" s="598"/>
      <c r="V7034" s="598"/>
      <c r="W7034" s="598"/>
    </row>
    <row r="7035" spans="6:23" x14ac:dyDescent="0.2">
      <c r="F7035" s="610"/>
      <c r="H7035" s="612"/>
      <c r="I7035" s="598"/>
      <c r="J7035" s="598"/>
      <c r="M7035" s="598"/>
      <c r="N7035" s="598"/>
      <c r="V7035" s="598"/>
      <c r="W7035" s="598"/>
    </row>
    <row r="7036" spans="6:23" x14ac:dyDescent="0.2">
      <c r="F7036" s="610"/>
      <c r="H7036" s="612"/>
      <c r="I7036" s="598"/>
      <c r="J7036" s="598"/>
      <c r="M7036" s="598"/>
      <c r="N7036" s="598"/>
      <c r="V7036" s="598"/>
      <c r="W7036" s="598"/>
    </row>
    <row r="7037" spans="6:23" x14ac:dyDescent="0.2">
      <c r="F7037" s="610"/>
      <c r="H7037" s="612"/>
      <c r="I7037" s="598"/>
      <c r="J7037" s="598"/>
      <c r="M7037" s="598"/>
      <c r="N7037" s="598"/>
      <c r="V7037" s="598"/>
      <c r="W7037" s="598"/>
    </row>
    <row r="7038" spans="6:23" x14ac:dyDescent="0.2">
      <c r="F7038" s="610"/>
      <c r="H7038" s="612"/>
      <c r="I7038" s="598"/>
      <c r="J7038" s="598"/>
      <c r="M7038" s="598"/>
      <c r="N7038" s="598"/>
      <c r="V7038" s="598"/>
      <c r="W7038" s="598"/>
    </row>
    <row r="7039" spans="6:23" x14ac:dyDescent="0.2">
      <c r="F7039" s="610"/>
      <c r="H7039" s="612"/>
      <c r="I7039" s="598"/>
      <c r="J7039" s="598"/>
      <c r="M7039" s="598"/>
      <c r="N7039" s="598"/>
      <c r="V7039" s="598"/>
      <c r="W7039" s="598"/>
    </row>
    <row r="7040" spans="6:23" x14ac:dyDescent="0.2">
      <c r="F7040" s="610"/>
      <c r="H7040" s="612"/>
      <c r="I7040" s="598"/>
      <c r="J7040" s="598"/>
      <c r="M7040" s="598"/>
      <c r="N7040" s="598"/>
      <c r="V7040" s="598"/>
      <c r="W7040" s="598"/>
    </row>
    <row r="7041" spans="6:23" x14ac:dyDescent="0.2">
      <c r="F7041" s="610"/>
      <c r="H7041" s="612"/>
      <c r="I7041" s="598"/>
      <c r="J7041" s="598"/>
      <c r="M7041" s="598"/>
      <c r="N7041" s="598"/>
      <c r="V7041" s="598"/>
      <c r="W7041" s="598"/>
    </row>
    <row r="7042" spans="6:23" x14ac:dyDescent="0.2">
      <c r="F7042" s="610"/>
      <c r="H7042" s="612"/>
      <c r="I7042" s="598"/>
      <c r="J7042" s="598"/>
      <c r="M7042" s="598"/>
      <c r="N7042" s="598"/>
      <c r="V7042" s="598"/>
      <c r="W7042" s="598"/>
    </row>
    <row r="7043" spans="6:23" x14ac:dyDescent="0.2">
      <c r="F7043" s="610"/>
      <c r="H7043" s="612"/>
      <c r="I7043" s="598"/>
      <c r="J7043" s="598"/>
      <c r="M7043" s="598"/>
      <c r="N7043" s="598"/>
      <c r="V7043" s="598"/>
      <c r="W7043" s="598"/>
    </row>
    <row r="7044" spans="6:23" x14ac:dyDescent="0.2">
      <c r="F7044" s="610"/>
      <c r="H7044" s="612"/>
      <c r="I7044" s="598"/>
      <c r="J7044" s="598"/>
      <c r="M7044" s="598"/>
      <c r="N7044" s="598"/>
      <c r="V7044" s="598"/>
      <c r="W7044" s="598"/>
    </row>
    <row r="7045" spans="6:23" x14ac:dyDescent="0.2">
      <c r="F7045" s="610"/>
      <c r="H7045" s="612"/>
      <c r="I7045" s="598"/>
      <c r="J7045" s="598"/>
      <c r="M7045" s="598"/>
      <c r="N7045" s="598"/>
      <c r="V7045" s="598"/>
      <c r="W7045" s="598"/>
    </row>
    <row r="7046" spans="6:23" x14ac:dyDescent="0.2">
      <c r="F7046" s="610"/>
      <c r="H7046" s="612"/>
      <c r="I7046" s="598"/>
      <c r="J7046" s="598"/>
      <c r="M7046" s="598"/>
      <c r="N7046" s="598"/>
      <c r="V7046" s="598"/>
      <c r="W7046" s="598"/>
    </row>
    <row r="7047" spans="6:23" x14ac:dyDescent="0.2">
      <c r="F7047" s="610"/>
      <c r="H7047" s="612"/>
      <c r="I7047" s="598"/>
      <c r="J7047" s="598"/>
      <c r="M7047" s="598"/>
      <c r="N7047" s="598"/>
      <c r="V7047" s="598"/>
      <c r="W7047" s="598"/>
    </row>
    <row r="7048" spans="6:23" x14ac:dyDescent="0.2">
      <c r="F7048" s="610"/>
      <c r="H7048" s="612"/>
      <c r="I7048" s="598"/>
      <c r="J7048" s="598"/>
      <c r="M7048" s="598"/>
      <c r="N7048" s="598"/>
      <c r="V7048" s="598"/>
      <c r="W7048" s="598"/>
    </row>
    <row r="7049" spans="6:23" x14ac:dyDescent="0.2">
      <c r="F7049" s="610"/>
      <c r="H7049" s="612"/>
      <c r="I7049" s="598"/>
      <c r="J7049" s="598"/>
      <c r="M7049" s="598"/>
      <c r="N7049" s="598"/>
      <c r="V7049" s="598"/>
      <c r="W7049" s="598"/>
    </row>
    <row r="7050" spans="6:23" x14ac:dyDescent="0.2">
      <c r="F7050" s="610"/>
      <c r="H7050" s="612"/>
      <c r="I7050" s="598"/>
      <c r="J7050" s="598"/>
      <c r="M7050" s="598"/>
      <c r="N7050" s="598"/>
      <c r="V7050" s="598"/>
      <c r="W7050" s="598"/>
    </row>
    <row r="7051" spans="6:23" x14ac:dyDescent="0.2">
      <c r="F7051" s="610"/>
      <c r="H7051" s="612"/>
      <c r="I7051" s="598"/>
      <c r="J7051" s="598"/>
      <c r="M7051" s="598"/>
      <c r="N7051" s="598"/>
      <c r="V7051" s="598"/>
      <c r="W7051" s="598"/>
    </row>
    <row r="7052" spans="6:23" x14ac:dyDescent="0.2">
      <c r="F7052" s="610"/>
      <c r="H7052" s="612"/>
      <c r="I7052" s="598"/>
      <c r="J7052" s="598"/>
      <c r="M7052" s="598"/>
      <c r="N7052" s="598"/>
      <c r="V7052" s="598"/>
      <c r="W7052" s="598"/>
    </row>
    <row r="7053" spans="6:23" x14ac:dyDescent="0.2">
      <c r="F7053" s="610"/>
      <c r="H7053" s="612"/>
      <c r="I7053" s="598"/>
      <c r="J7053" s="598"/>
      <c r="M7053" s="598"/>
      <c r="N7053" s="598"/>
      <c r="V7053" s="598"/>
      <c r="W7053" s="598"/>
    </row>
    <row r="7054" spans="6:23" x14ac:dyDescent="0.2">
      <c r="F7054" s="610"/>
      <c r="H7054" s="612"/>
      <c r="I7054" s="598"/>
      <c r="J7054" s="598"/>
      <c r="M7054" s="598"/>
      <c r="N7054" s="598"/>
      <c r="V7054" s="598"/>
      <c r="W7054" s="598"/>
    </row>
    <row r="7055" spans="6:23" x14ac:dyDescent="0.2">
      <c r="F7055" s="610"/>
      <c r="H7055" s="612"/>
      <c r="I7055" s="598"/>
      <c r="J7055" s="598"/>
      <c r="M7055" s="598"/>
      <c r="N7055" s="598"/>
      <c r="V7055" s="598"/>
      <c r="W7055" s="598"/>
    </row>
    <row r="7056" spans="6:23" x14ac:dyDescent="0.2">
      <c r="F7056" s="610"/>
      <c r="H7056" s="612"/>
      <c r="I7056" s="598"/>
      <c r="J7056" s="598"/>
      <c r="M7056" s="598"/>
      <c r="N7056" s="598"/>
      <c r="V7056" s="598"/>
      <c r="W7056" s="598"/>
    </row>
    <row r="7057" spans="6:23" x14ac:dyDescent="0.2">
      <c r="F7057" s="610"/>
      <c r="H7057" s="612"/>
      <c r="I7057" s="598"/>
      <c r="J7057" s="598"/>
      <c r="M7057" s="598"/>
      <c r="N7057" s="598"/>
      <c r="V7057" s="598"/>
      <c r="W7057" s="598"/>
    </row>
    <row r="7058" spans="6:23" x14ac:dyDescent="0.2">
      <c r="F7058" s="610"/>
      <c r="H7058" s="612"/>
      <c r="I7058" s="598"/>
      <c r="J7058" s="598"/>
      <c r="M7058" s="598"/>
      <c r="N7058" s="598"/>
      <c r="V7058" s="598"/>
      <c r="W7058" s="598"/>
    </row>
    <row r="7059" spans="6:23" x14ac:dyDescent="0.2">
      <c r="F7059" s="610"/>
      <c r="H7059" s="612"/>
      <c r="I7059" s="598"/>
      <c r="J7059" s="598"/>
      <c r="M7059" s="598"/>
      <c r="N7059" s="598"/>
      <c r="V7059" s="598"/>
      <c r="W7059" s="598"/>
    </row>
    <row r="7060" spans="6:23" x14ac:dyDescent="0.2">
      <c r="F7060" s="610"/>
      <c r="H7060" s="612"/>
      <c r="I7060" s="598"/>
      <c r="J7060" s="598"/>
      <c r="M7060" s="598"/>
      <c r="N7060" s="598"/>
      <c r="V7060" s="598"/>
      <c r="W7060" s="598"/>
    </row>
    <row r="7061" spans="6:23" x14ac:dyDescent="0.2">
      <c r="F7061" s="610"/>
      <c r="H7061" s="612"/>
      <c r="I7061" s="598"/>
      <c r="J7061" s="598"/>
      <c r="M7061" s="598"/>
      <c r="N7061" s="598"/>
      <c r="V7061" s="598"/>
      <c r="W7061" s="598"/>
    </row>
    <row r="7062" spans="6:23" x14ac:dyDescent="0.2">
      <c r="F7062" s="610"/>
      <c r="H7062" s="612"/>
      <c r="I7062" s="598"/>
      <c r="J7062" s="598"/>
      <c r="M7062" s="598"/>
      <c r="N7062" s="598"/>
      <c r="V7062" s="598"/>
      <c r="W7062" s="598"/>
    </row>
    <row r="7063" spans="6:23" x14ac:dyDescent="0.2">
      <c r="F7063" s="610"/>
      <c r="H7063" s="612"/>
      <c r="I7063" s="598"/>
      <c r="J7063" s="598"/>
      <c r="M7063" s="598"/>
      <c r="N7063" s="598"/>
      <c r="V7063" s="598"/>
      <c r="W7063" s="598"/>
    </row>
    <row r="7064" spans="6:23" x14ac:dyDescent="0.2">
      <c r="F7064" s="610"/>
      <c r="H7064" s="612"/>
      <c r="I7064" s="598"/>
      <c r="J7064" s="598"/>
      <c r="M7064" s="598"/>
      <c r="N7064" s="598"/>
      <c r="V7064" s="598"/>
      <c r="W7064" s="598"/>
    </row>
    <row r="7065" spans="6:23" x14ac:dyDescent="0.2">
      <c r="F7065" s="610"/>
      <c r="H7065" s="612"/>
      <c r="I7065" s="598"/>
      <c r="J7065" s="598"/>
      <c r="M7065" s="598"/>
      <c r="N7065" s="598"/>
      <c r="V7065" s="598"/>
      <c r="W7065" s="598"/>
    </row>
    <row r="7066" spans="6:23" x14ac:dyDescent="0.2">
      <c r="F7066" s="610"/>
      <c r="H7066" s="612"/>
      <c r="I7066" s="598"/>
      <c r="J7066" s="598"/>
      <c r="M7066" s="598"/>
      <c r="N7066" s="598"/>
      <c r="V7066" s="598"/>
      <c r="W7066" s="598"/>
    </row>
    <row r="7067" spans="6:23" x14ac:dyDescent="0.2">
      <c r="F7067" s="610"/>
      <c r="H7067" s="612"/>
      <c r="I7067" s="598"/>
      <c r="J7067" s="598"/>
      <c r="M7067" s="598"/>
      <c r="N7067" s="598"/>
      <c r="V7067" s="598"/>
      <c r="W7067" s="598"/>
    </row>
    <row r="7068" spans="6:23" x14ac:dyDescent="0.2">
      <c r="F7068" s="610"/>
      <c r="H7068" s="612"/>
      <c r="I7068" s="598"/>
      <c r="J7068" s="598"/>
      <c r="M7068" s="598"/>
      <c r="N7068" s="598"/>
      <c r="V7068" s="598"/>
      <c r="W7068" s="598"/>
    </row>
    <row r="7069" spans="6:23" x14ac:dyDescent="0.2">
      <c r="F7069" s="610"/>
      <c r="H7069" s="612"/>
      <c r="I7069" s="598"/>
      <c r="J7069" s="598"/>
      <c r="M7069" s="598"/>
      <c r="N7069" s="598"/>
      <c r="V7069" s="598"/>
      <c r="W7069" s="598"/>
    </row>
    <row r="7070" spans="6:23" x14ac:dyDescent="0.2">
      <c r="F7070" s="610"/>
      <c r="H7070" s="612"/>
      <c r="I7070" s="598"/>
      <c r="J7070" s="598"/>
      <c r="M7070" s="598"/>
      <c r="N7070" s="598"/>
      <c r="V7070" s="598"/>
      <c r="W7070" s="598"/>
    </row>
    <row r="7071" spans="6:23" x14ac:dyDescent="0.2">
      <c r="F7071" s="610"/>
      <c r="H7071" s="612"/>
      <c r="I7071" s="598"/>
      <c r="J7071" s="598"/>
      <c r="M7071" s="598"/>
      <c r="N7071" s="598"/>
      <c r="V7071" s="598"/>
      <c r="W7071" s="598"/>
    </row>
    <row r="7072" spans="6:23" x14ac:dyDescent="0.2">
      <c r="F7072" s="610"/>
      <c r="H7072" s="612"/>
      <c r="I7072" s="598"/>
      <c r="J7072" s="598"/>
      <c r="M7072" s="598"/>
      <c r="N7072" s="598"/>
      <c r="V7072" s="598"/>
      <c r="W7072" s="598"/>
    </row>
    <row r="7073" spans="6:23" x14ac:dyDescent="0.2">
      <c r="F7073" s="610"/>
      <c r="H7073" s="612"/>
      <c r="I7073" s="598"/>
      <c r="J7073" s="598"/>
      <c r="M7073" s="598"/>
      <c r="N7073" s="598"/>
      <c r="V7073" s="598"/>
      <c r="W7073" s="598"/>
    </row>
    <row r="7074" spans="6:23" x14ac:dyDescent="0.2">
      <c r="F7074" s="610"/>
      <c r="H7074" s="612"/>
      <c r="I7074" s="598"/>
      <c r="J7074" s="598"/>
      <c r="M7074" s="598"/>
      <c r="N7074" s="598"/>
      <c r="V7074" s="598"/>
      <c r="W7074" s="598"/>
    </row>
    <row r="7075" spans="6:23" x14ac:dyDescent="0.2">
      <c r="F7075" s="610"/>
      <c r="H7075" s="612"/>
      <c r="I7075" s="598"/>
      <c r="J7075" s="598"/>
      <c r="M7075" s="598"/>
      <c r="N7075" s="598"/>
      <c r="V7075" s="598"/>
      <c r="W7075" s="598"/>
    </row>
    <row r="7076" spans="6:23" x14ac:dyDescent="0.2">
      <c r="F7076" s="610"/>
      <c r="H7076" s="612"/>
      <c r="I7076" s="598"/>
      <c r="J7076" s="598"/>
      <c r="M7076" s="598"/>
      <c r="N7076" s="598"/>
      <c r="V7076" s="598"/>
      <c r="W7076" s="598"/>
    </row>
    <row r="7077" spans="6:23" x14ac:dyDescent="0.2">
      <c r="F7077" s="610"/>
      <c r="H7077" s="612"/>
      <c r="I7077" s="598"/>
      <c r="J7077" s="598"/>
      <c r="M7077" s="598"/>
      <c r="N7077" s="598"/>
      <c r="V7077" s="598"/>
      <c r="W7077" s="598"/>
    </row>
    <row r="7078" spans="6:23" x14ac:dyDescent="0.2">
      <c r="F7078" s="610"/>
      <c r="H7078" s="612"/>
      <c r="I7078" s="598"/>
      <c r="J7078" s="598"/>
      <c r="M7078" s="598"/>
      <c r="N7078" s="598"/>
      <c r="V7078" s="598"/>
      <c r="W7078" s="598"/>
    </row>
    <row r="7079" spans="6:23" x14ac:dyDescent="0.2">
      <c r="F7079" s="610"/>
      <c r="H7079" s="612"/>
      <c r="I7079" s="598"/>
      <c r="J7079" s="598"/>
      <c r="M7079" s="598"/>
      <c r="N7079" s="598"/>
      <c r="V7079" s="598"/>
      <c r="W7079" s="598"/>
    </row>
    <row r="7080" spans="6:23" x14ac:dyDescent="0.2">
      <c r="F7080" s="610"/>
      <c r="H7080" s="612"/>
      <c r="I7080" s="598"/>
      <c r="J7080" s="598"/>
      <c r="M7080" s="598"/>
      <c r="N7080" s="598"/>
      <c r="V7080" s="598"/>
      <c r="W7080" s="598"/>
    </row>
    <row r="7081" spans="6:23" x14ac:dyDescent="0.2">
      <c r="F7081" s="610"/>
      <c r="H7081" s="612"/>
      <c r="I7081" s="598"/>
      <c r="J7081" s="598"/>
      <c r="M7081" s="598"/>
      <c r="N7081" s="598"/>
      <c r="V7081" s="598"/>
      <c r="W7081" s="598"/>
    </row>
    <row r="7082" spans="6:23" x14ac:dyDescent="0.2">
      <c r="F7082" s="610"/>
      <c r="H7082" s="612"/>
      <c r="I7082" s="598"/>
      <c r="J7082" s="598"/>
      <c r="M7082" s="598"/>
      <c r="N7082" s="598"/>
      <c r="V7082" s="598"/>
      <c r="W7082" s="598"/>
    </row>
    <row r="7083" spans="6:23" x14ac:dyDescent="0.2">
      <c r="F7083" s="610"/>
      <c r="H7083" s="612"/>
      <c r="I7083" s="598"/>
      <c r="J7083" s="598"/>
      <c r="M7083" s="598"/>
      <c r="N7083" s="598"/>
      <c r="V7083" s="598"/>
      <c r="W7083" s="598"/>
    </row>
    <row r="7084" spans="6:23" x14ac:dyDescent="0.2">
      <c r="F7084" s="610"/>
      <c r="H7084" s="612"/>
      <c r="I7084" s="598"/>
      <c r="J7084" s="598"/>
      <c r="M7084" s="598"/>
      <c r="N7084" s="598"/>
      <c r="V7084" s="598"/>
      <c r="W7084" s="598"/>
    </row>
    <row r="7085" spans="6:23" x14ac:dyDescent="0.2">
      <c r="F7085" s="610"/>
      <c r="H7085" s="612"/>
      <c r="I7085" s="598"/>
      <c r="J7085" s="598"/>
      <c r="M7085" s="598"/>
      <c r="N7085" s="598"/>
      <c r="V7085" s="598"/>
      <c r="W7085" s="598"/>
    </row>
    <row r="7086" spans="6:23" x14ac:dyDescent="0.2">
      <c r="F7086" s="610"/>
      <c r="H7086" s="612"/>
      <c r="I7086" s="598"/>
      <c r="J7086" s="598"/>
      <c r="M7086" s="598"/>
      <c r="N7086" s="598"/>
      <c r="V7086" s="598"/>
      <c r="W7086" s="598"/>
    </row>
    <row r="7087" spans="6:23" x14ac:dyDescent="0.2">
      <c r="F7087" s="610"/>
      <c r="H7087" s="612"/>
      <c r="I7087" s="598"/>
      <c r="J7087" s="598"/>
      <c r="M7087" s="598"/>
      <c r="N7087" s="598"/>
      <c r="V7087" s="598"/>
      <c r="W7087" s="598"/>
    </row>
    <row r="7088" spans="6:23" x14ac:dyDescent="0.2">
      <c r="F7088" s="610"/>
      <c r="H7088" s="612"/>
      <c r="I7088" s="598"/>
      <c r="J7088" s="598"/>
      <c r="M7088" s="598"/>
      <c r="N7088" s="598"/>
      <c r="V7088" s="598"/>
      <c r="W7088" s="598"/>
    </row>
    <row r="7089" spans="6:23" x14ac:dyDescent="0.2">
      <c r="F7089" s="610"/>
      <c r="H7089" s="612"/>
      <c r="I7089" s="598"/>
      <c r="J7089" s="598"/>
      <c r="M7089" s="598"/>
      <c r="N7089" s="598"/>
      <c r="V7089" s="598"/>
      <c r="W7089" s="598"/>
    </row>
    <row r="7090" spans="6:23" x14ac:dyDescent="0.2">
      <c r="F7090" s="610"/>
      <c r="H7090" s="612"/>
      <c r="I7090" s="598"/>
      <c r="J7090" s="598"/>
      <c r="M7090" s="598"/>
      <c r="N7090" s="598"/>
      <c r="V7090" s="598"/>
      <c r="W7090" s="598"/>
    </row>
    <row r="7091" spans="6:23" x14ac:dyDescent="0.2">
      <c r="F7091" s="610"/>
      <c r="H7091" s="612"/>
      <c r="I7091" s="598"/>
      <c r="J7091" s="598"/>
      <c r="M7091" s="598"/>
      <c r="N7091" s="598"/>
      <c r="V7091" s="598"/>
      <c r="W7091" s="598"/>
    </row>
    <row r="7092" spans="6:23" x14ac:dyDescent="0.2">
      <c r="F7092" s="610"/>
      <c r="H7092" s="612"/>
      <c r="I7092" s="598"/>
      <c r="J7092" s="598"/>
      <c r="M7092" s="598"/>
      <c r="N7092" s="598"/>
      <c r="V7092" s="598"/>
      <c r="W7092" s="598"/>
    </row>
    <row r="7093" spans="6:23" x14ac:dyDescent="0.2">
      <c r="F7093" s="610"/>
      <c r="H7093" s="612"/>
      <c r="I7093" s="598"/>
      <c r="J7093" s="598"/>
      <c r="M7093" s="598"/>
      <c r="N7093" s="598"/>
      <c r="V7093" s="598"/>
      <c r="W7093" s="598"/>
    </row>
    <row r="7094" spans="6:23" x14ac:dyDescent="0.2">
      <c r="F7094" s="610"/>
      <c r="H7094" s="612"/>
      <c r="I7094" s="598"/>
      <c r="J7094" s="598"/>
      <c r="M7094" s="598"/>
      <c r="N7094" s="598"/>
      <c r="V7094" s="598"/>
      <c r="W7094" s="598"/>
    </row>
    <row r="7095" spans="6:23" x14ac:dyDescent="0.2">
      <c r="F7095" s="610"/>
      <c r="H7095" s="612"/>
      <c r="I7095" s="598"/>
      <c r="J7095" s="598"/>
      <c r="M7095" s="598"/>
      <c r="N7095" s="598"/>
      <c r="V7095" s="598"/>
      <c r="W7095" s="598"/>
    </row>
    <row r="7096" spans="6:23" x14ac:dyDescent="0.2">
      <c r="F7096" s="610"/>
      <c r="H7096" s="612"/>
      <c r="I7096" s="598"/>
      <c r="J7096" s="598"/>
      <c r="M7096" s="598"/>
      <c r="N7096" s="598"/>
      <c r="V7096" s="598"/>
      <c r="W7096" s="598"/>
    </row>
    <row r="7097" spans="6:23" x14ac:dyDescent="0.2">
      <c r="F7097" s="610"/>
      <c r="H7097" s="612"/>
      <c r="I7097" s="598"/>
      <c r="J7097" s="598"/>
      <c r="M7097" s="598"/>
      <c r="N7097" s="598"/>
      <c r="V7097" s="598"/>
      <c r="W7097" s="598"/>
    </row>
    <row r="7098" spans="6:23" x14ac:dyDescent="0.2">
      <c r="F7098" s="610"/>
      <c r="H7098" s="612"/>
      <c r="I7098" s="598"/>
      <c r="J7098" s="598"/>
      <c r="M7098" s="598"/>
      <c r="N7098" s="598"/>
      <c r="V7098" s="598"/>
      <c r="W7098" s="598"/>
    </row>
    <row r="7099" spans="6:23" x14ac:dyDescent="0.2">
      <c r="F7099" s="610"/>
      <c r="H7099" s="612"/>
      <c r="I7099" s="598"/>
      <c r="J7099" s="598"/>
      <c r="M7099" s="598"/>
      <c r="N7099" s="598"/>
      <c r="V7099" s="598"/>
      <c r="W7099" s="598"/>
    </row>
    <row r="7100" spans="6:23" x14ac:dyDescent="0.2">
      <c r="F7100" s="610"/>
      <c r="H7100" s="612"/>
      <c r="I7100" s="598"/>
      <c r="J7100" s="598"/>
      <c r="M7100" s="598"/>
      <c r="N7100" s="598"/>
      <c r="V7100" s="598"/>
      <c r="W7100" s="598"/>
    </row>
    <row r="7101" spans="6:23" x14ac:dyDescent="0.2">
      <c r="F7101" s="610"/>
      <c r="H7101" s="612"/>
      <c r="I7101" s="598"/>
      <c r="J7101" s="598"/>
      <c r="M7101" s="598"/>
      <c r="N7101" s="598"/>
      <c r="V7101" s="598"/>
      <c r="W7101" s="598"/>
    </row>
    <row r="7102" spans="6:23" x14ac:dyDescent="0.2">
      <c r="F7102" s="610"/>
      <c r="H7102" s="612"/>
      <c r="I7102" s="598"/>
      <c r="J7102" s="598"/>
      <c r="M7102" s="598"/>
      <c r="N7102" s="598"/>
      <c r="V7102" s="598"/>
      <c r="W7102" s="598"/>
    </row>
    <row r="7103" spans="6:23" x14ac:dyDescent="0.2">
      <c r="F7103" s="610"/>
      <c r="H7103" s="612"/>
      <c r="I7103" s="598"/>
      <c r="J7103" s="598"/>
      <c r="M7103" s="598"/>
      <c r="N7103" s="598"/>
      <c r="V7103" s="598"/>
      <c r="W7103" s="598"/>
    </row>
    <row r="7104" spans="6:23" x14ac:dyDescent="0.2">
      <c r="F7104" s="610"/>
      <c r="H7104" s="612"/>
      <c r="I7104" s="598"/>
      <c r="J7104" s="598"/>
      <c r="M7104" s="598"/>
      <c r="N7104" s="598"/>
      <c r="V7104" s="598"/>
      <c r="W7104" s="598"/>
    </row>
    <row r="7105" spans="6:23" x14ac:dyDescent="0.2">
      <c r="F7105" s="610"/>
      <c r="H7105" s="612"/>
      <c r="I7105" s="598"/>
      <c r="J7105" s="598"/>
      <c r="M7105" s="598"/>
      <c r="N7105" s="598"/>
      <c r="V7105" s="598"/>
      <c r="W7105" s="598"/>
    </row>
    <row r="7106" spans="6:23" x14ac:dyDescent="0.2">
      <c r="F7106" s="610"/>
      <c r="H7106" s="612"/>
      <c r="I7106" s="598"/>
      <c r="J7106" s="598"/>
      <c r="M7106" s="598"/>
      <c r="N7106" s="598"/>
      <c r="V7106" s="598"/>
      <c r="W7106" s="598"/>
    </row>
    <row r="7107" spans="6:23" x14ac:dyDescent="0.2">
      <c r="F7107" s="610"/>
      <c r="H7107" s="612"/>
      <c r="I7107" s="598"/>
      <c r="J7107" s="598"/>
      <c r="M7107" s="598"/>
      <c r="N7107" s="598"/>
      <c r="V7107" s="598"/>
      <c r="W7107" s="598"/>
    </row>
    <row r="7108" spans="6:23" x14ac:dyDescent="0.2">
      <c r="F7108" s="610"/>
      <c r="H7108" s="612"/>
      <c r="I7108" s="598"/>
      <c r="J7108" s="598"/>
      <c r="M7108" s="598"/>
      <c r="N7108" s="598"/>
      <c r="V7108" s="598"/>
      <c r="W7108" s="598"/>
    </row>
    <row r="7109" spans="6:23" x14ac:dyDescent="0.2">
      <c r="F7109" s="610"/>
      <c r="H7109" s="612"/>
      <c r="I7109" s="598"/>
      <c r="J7109" s="598"/>
      <c r="M7109" s="598"/>
      <c r="N7109" s="598"/>
      <c r="V7109" s="598"/>
      <c r="W7109" s="598"/>
    </row>
    <row r="7110" spans="6:23" x14ac:dyDescent="0.2">
      <c r="F7110" s="610"/>
      <c r="H7110" s="612"/>
      <c r="I7110" s="598"/>
      <c r="J7110" s="598"/>
      <c r="M7110" s="598"/>
      <c r="N7110" s="598"/>
      <c r="V7110" s="598"/>
      <c r="W7110" s="598"/>
    </row>
    <row r="7111" spans="6:23" x14ac:dyDescent="0.2">
      <c r="F7111" s="610"/>
      <c r="H7111" s="612"/>
      <c r="I7111" s="598"/>
      <c r="J7111" s="598"/>
      <c r="M7111" s="598"/>
      <c r="N7111" s="598"/>
      <c r="V7111" s="598"/>
      <c r="W7111" s="598"/>
    </row>
    <row r="7112" spans="6:23" x14ac:dyDescent="0.2">
      <c r="F7112" s="610"/>
      <c r="H7112" s="612"/>
      <c r="I7112" s="598"/>
      <c r="J7112" s="598"/>
      <c r="M7112" s="598"/>
      <c r="N7112" s="598"/>
      <c r="V7112" s="598"/>
      <c r="W7112" s="598"/>
    </row>
    <row r="7113" spans="6:23" x14ac:dyDescent="0.2">
      <c r="F7113" s="610"/>
      <c r="H7113" s="612"/>
      <c r="I7113" s="598"/>
      <c r="J7113" s="598"/>
      <c r="M7113" s="598"/>
      <c r="N7113" s="598"/>
      <c r="V7113" s="598"/>
      <c r="W7113" s="598"/>
    </row>
    <row r="7114" spans="6:23" x14ac:dyDescent="0.2">
      <c r="F7114" s="610"/>
      <c r="H7114" s="612"/>
      <c r="I7114" s="598"/>
      <c r="J7114" s="598"/>
      <c r="M7114" s="598"/>
      <c r="N7114" s="598"/>
      <c r="V7114" s="598"/>
      <c r="W7114" s="598"/>
    </row>
    <row r="7115" spans="6:23" x14ac:dyDescent="0.2">
      <c r="F7115" s="610"/>
      <c r="H7115" s="612"/>
      <c r="I7115" s="598"/>
      <c r="J7115" s="598"/>
      <c r="M7115" s="598"/>
      <c r="N7115" s="598"/>
      <c r="V7115" s="598"/>
      <c r="W7115" s="598"/>
    </row>
    <row r="7116" spans="6:23" x14ac:dyDescent="0.2">
      <c r="F7116" s="610"/>
      <c r="H7116" s="612"/>
      <c r="I7116" s="598"/>
      <c r="J7116" s="598"/>
      <c r="M7116" s="598"/>
      <c r="N7116" s="598"/>
      <c r="V7116" s="598"/>
      <c r="W7116" s="598"/>
    </row>
    <row r="7117" spans="6:23" x14ac:dyDescent="0.2">
      <c r="F7117" s="610"/>
      <c r="H7117" s="612"/>
      <c r="I7117" s="598"/>
      <c r="J7117" s="598"/>
      <c r="M7117" s="598"/>
      <c r="N7117" s="598"/>
      <c r="V7117" s="598"/>
      <c r="W7117" s="598"/>
    </row>
    <row r="7118" spans="6:23" x14ac:dyDescent="0.2">
      <c r="F7118" s="610"/>
      <c r="H7118" s="612"/>
      <c r="I7118" s="598"/>
      <c r="J7118" s="598"/>
      <c r="M7118" s="598"/>
      <c r="N7118" s="598"/>
      <c r="V7118" s="598"/>
      <c r="W7118" s="598"/>
    </row>
    <row r="7119" spans="6:23" x14ac:dyDescent="0.2">
      <c r="F7119" s="610"/>
      <c r="H7119" s="612"/>
      <c r="I7119" s="598"/>
      <c r="J7119" s="598"/>
      <c r="M7119" s="598"/>
      <c r="N7119" s="598"/>
      <c r="V7119" s="598"/>
      <c r="W7119" s="598"/>
    </row>
    <row r="7120" spans="6:23" x14ac:dyDescent="0.2">
      <c r="F7120" s="610"/>
      <c r="H7120" s="612"/>
      <c r="I7120" s="598"/>
      <c r="J7120" s="598"/>
      <c r="M7120" s="598"/>
      <c r="N7120" s="598"/>
      <c r="V7120" s="598"/>
      <c r="W7120" s="598"/>
    </row>
    <row r="7121" spans="6:23" x14ac:dyDescent="0.2">
      <c r="F7121" s="610"/>
      <c r="H7121" s="612"/>
      <c r="I7121" s="598"/>
      <c r="J7121" s="598"/>
      <c r="M7121" s="598"/>
      <c r="N7121" s="598"/>
      <c r="V7121" s="598"/>
      <c r="W7121" s="598"/>
    </row>
    <row r="7122" spans="6:23" x14ac:dyDescent="0.2">
      <c r="F7122" s="610"/>
      <c r="H7122" s="612"/>
      <c r="I7122" s="598"/>
      <c r="J7122" s="598"/>
      <c r="M7122" s="598"/>
      <c r="N7122" s="598"/>
      <c r="V7122" s="598"/>
      <c r="W7122" s="598"/>
    </row>
    <row r="7123" spans="6:23" x14ac:dyDescent="0.2">
      <c r="F7123" s="610"/>
      <c r="H7123" s="612"/>
      <c r="I7123" s="598"/>
      <c r="J7123" s="598"/>
      <c r="M7123" s="598"/>
      <c r="N7123" s="598"/>
      <c r="V7123" s="598"/>
      <c r="W7123" s="598"/>
    </row>
    <row r="7124" spans="6:23" x14ac:dyDescent="0.2">
      <c r="F7124" s="610"/>
      <c r="H7124" s="612"/>
      <c r="I7124" s="598"/>
      <c r="J7124" s="598"/>
      <c r="M7124" s="598"/>
      <c r="N7124" s="598"/>
      <c r="V7124" s="598"/>
      <c r="W7124" s="598"/>
    </row>
    <row r="7125" spans="6:23" x14ac:dyDescent="0.2">
      <c r="F7125" s="610"/>
      <c r="H7125" s="612"/>
      <c r="I7125" s="598"/>
      <c r="J7125" s="598"/>
      <c r="M7125" s="598"/>
      <c r="N7125" s="598"/>
      <c r="V7125" s="598"/>
      <c r="W7125" s="598"/>
    </row>
    <row r="7126" spans="6:23" x14ac:dyDescent="0.2">
      <c r="F7126" s="610"/>
      <c r="H7126" s="612"/>
      <c r="I7126" s="598"/>
      <c r="J7126" s="598"/>
      <c r="M7126" s="598"/>
      <c r="N7126" s="598"/>
      <c r="V7126" s="598"/>
      <c r="W7126" s="598"/>
    </row>
    <row r="7127" spans="6:23" x14ac:dyDescent="0.2">
      <c r="F7127" s="610"/>
      <c r="H7127" s="612"/>
      <c r="I7127" s="598"/>
      <c r="J7127" s="598"/>
      <c r="M7127" s="598"/>
      <c r="N7127" s="598"/>
      <c r="V7127" s="598"/>
      <c r="W7127" s="598"/>
    </row>
    <row r="7128" spans="6:23" x14ac:dyDescent="0.2">
      <c r="F7128" s="610"/>
      <c r="H7128" s="612"/>
      <c r="I7128" s="598"/>
      <c r="J7128" s="598"/>
      <c r="M7128" s="598"/>
      <c r="N7128" s="598"/>
      <c r="V7128" s="598"/>
      <c r="W7128" s="598"/>
    </row>
    <row r="7129" spans="6:23" x14ac:dyDescent="0.2">
      <c r="F7129" s="610"/>
      <c r="H7129" s="612"/>
      <c r="I7129" s="598"/>
      <c r="J7129" s="598"/>
      <c r="M7129" s="598"/>
      <c r="N7129" s="598"/>
      <c r="V7129" s="598"/>
      <c r="W7129" s="598"/>
    </row>
    <row r="7130" spans="6:23" x14ac:dyDescent="0.2">
      <c r="F7130" s="610"/>
      <c r="H7130" s="612"/>
      <c r="I7130" s="598"/>
      <c r="J7130" s="598"/>
      <c r="M7130" s="598"/>
      <c r="N7130" s="598"/>
      <c r="V7130" s="598"/>
      <c r="W7130" s="598"/>
    </row>
    <row r="7131" spans="6:23" x14ac:dyDescent="0.2">
      <c r="F7131" s="610"/>
      <c r="H7131" s="612"/>
      <c r="I7131" s="598"/>
      <c r="J7131" s="598"/>
      <c r="M7131" s="598"/>
      <c r="N7131" s="598"/>
      <c r="V7131" s="598"/>
      <c r="W7131" s="598"/>
    </row>
    <row r="7132" spans="6:23" x14ac:dyDescent="0.2">
      <c r="F7132" s="610"/>
      <c r="H7132" s="612"/>
      <c r="I7132" s="598"/>
      <c r="J7132" s="598"/>
      <c r="M7132" s="598"/>
      <c r="N7132" s="598"/>
      <c r="V7132" s="598"/>
      <c r="W7132" s="598"/>
    </row>
    <row r="7133" spans="6:23" x14ac:dyDescent="0.2">
      <c r="F7133" s="610"/>
      <c r="H7133" s="612"/>
      <c r="I7133" s="598"/>
      <c r="J7133" s="598"/>
      <c r="M7133" s="598"/>
      <c r="N7133" s="598"/>
      <c r="V7133" s="598"/>
      <c r="W7133" s="598"/>
    </row>
    <row r="7134" spans="6:23" x14ac:dyDescent="0.2">
      <c r="F7134" s="610"/>
      <c r="H7134" s="612"/>
      <c r="I7134" s="598"/>
      <c r="J7134" s="598"/>
      <c r="M7134" s="598"/>
      <c r="N7134" s="598"/>
      <c r="V7134" s="598"/>
      <c r="W7134" s="598"/>
    </row>
    <row r="7135" spans="6:23" x14ac:dyDescent="0.2">
      <c r="F7135" s="610"/>
      <c r="H7135" s="612"/>
      <c r="I7135" s="598"/>
      <c r="J7135" s="598"/>
      <c r="M7135" s="598"/>
      <c r="N7135" s="598"/>
      <c r="V7135" s="598"/>
      <c r="W7135" s="598"/>
    </row>
    <row r="7136" spans="6:23" x14ac:dyDescent="0.2">
      <c r="F7136" s="610"/>
      <c r="H7136" s="612"/>
      <c r="I7136" s="598"/>
      <c r="J7136" s="598"/>
      <c r="M7136" s="598"/>
      <c r="N7136" s="598"/>
      <c r="V7136" s="598"/>
      <c r="W7136" s="598"/>
    </row>
    <row r="7137" spans="6:23" x14ac:dyDescent="0.2">
      <c r="F7137" s="610"/>
      <c r="H7137" s="612"/>
      <c r="I7137" s="598"/>
      <c r="J7137" s="598"/>
      <c r="M7137" s="598"/>
      <c r="N7137" s="598"/>
      <c r="V7137" s="598"/>
      <c r="W7137" s="598"/>
    </row>
    <row r="7138" spans="6:23" x14ac:dyDescent="0.2">
      <c r="F7138" s="610"/>
      <c r="H7138" s="612"/>
      <c r="I7138" s="598"/>
      <c r="J7138" s="598"/>
      <c r="M7138" s="598"/>
      <c r="N7138" s="598"/>
      <c r="V7138" s="598"/>
      <c r="W7138" s="598"/>
    </row>
    <row r="7139" spans="6:23" x14ac:dyDescent="0.2">
      <c r="F7139" s="610"/>
      <c r="H7139" s="612"/>
      <c r="I7139" s="598"/>
      <c r="J7139" s="598"/>
      <c r="M7139" s="598"/>
      <c r="N7139" s="598"/>
      <c r="V7139" s="598"/>
      <c r="W7139" s="598"/>
    </row>
    <row r="7140" spans="6:23" x14ac:dyDescent="0.2">
      <c r="F7140" s="610"/>
      <c r="H7140" s="612"/>
      <c r="I7140" s="598"/>
      <c r="J7140" s="598"/>
      <c r="M7140" s="598"/>
      <c r="N7140" s="598"/>
      <c r="V7140" s="598"/>
      <c r="W7140" s="598"/>
    </row>
    <row r="7141" spans="6:23" x14ac:dyDescent="0.2">
      <c r="F7141" s="610"/>
      <c r="H7141" s="612"/>
      <c r="I7141" s="598"/>
      <c r="J7141" s="598"/>
      <c r="M7141" s="598"/>
      <c r="N7141" s="598"/>
      <c r="V7141" s="598"/>
      <c r="W7141" s="598"/>
    </row>
    <row r="7142" spans="6:23" x14ac:dyDescent="0.2">
      <c r="F7142" s="610"/>
      <c r="H7142" s="612"/>
      <c r="I7142" s="598"/>
      <c r="J7142" s="598"/>
      <c r="M7142" s="598"/>
      <c r="N7142" s="598"/>
      <c r="V7142" s="598"/>
      <c r="W7142" s="598"/>
    </row>
    <row r="7143" spans="6:23" x14ac:dyDescent="0.2">
      <c r="F7143" s="610"/>
      <c r="H7143" s="612"/>
      <c r="I7143" s="598"/>
      <c r="J7143" s="598"/>
      <c r="M7143" s="598"/>
      <c r="N7143" s="598"/>
      <c r="V7143" s="598"/>
      <c r="W7143" s="598"/>
    </row>
    <row r="7144" spans="6:23" x14ac:dyDescent="0.2">
      <c r="F7144" s="610"/>
      <c r="H7144" s="612"/>
      <c r="I7144" s="598"/>
      <c r="J7144" s="598"/>
      <c r="M7144" s="598"/>
      <c r="N7144" s="598"/>
      <c r="V7144" s="598"/>
      <c r="W7144" s="598"/>
    </row>
    <row r="7145" spans="6:23" x14ac:dyDescent="0.2">
      <c r="F7145" s="610"/>
      <c r="H7145" s="612"/>
      <c r="I7145" s="598"/>
      <c r="J7145" s="598"/>
      <c r="M7145" s="598"/>
      <c r="N7145" s="598"/>
      <c r="V7145" s="598"/>
      <c r="W7145" s="598"/>
    </row>
    <row r="7146" spans="6:23" x14ac:dyDescent="0.2">
      <c r="F7146" s="610"/>
      <c r="H7146" s="612"/>
      <c r="I7146" s="598"/>
      <c r="J7146" s="598"/>
      <c r="M7146" s="598"/>
      <c r="N7146" s="598"/>
      <c r="V7146" s="598"/>
      <c r="W7146" s="598"/>
    </row>
    <row r="7147" spans="6:23" x14ac:dyDescent="0.2">
      <c r="F7147" s="610"/>
      <c r="H7147" s="612"/>
      <c r="I7147" s="598"/>
      <c r="J7147" s="598"/>
      <c r="M7147" s="598"/>
      <c r="N7147" s="598"/>
      <c r="V7147" s="598"/>
      <c r="W7147" s="598"/>
    </row>
    <row r="7148" spans="6:23" x14ac:dyDescent="0.2">
      <c r="F7148" s="610"/>
      <c r="H7148" s="612"/>
      <c r="I7148" s="598"/>
      <c r="J7148" s="598"/>
      <c r="M7148" s="598"/>
      <c r="N7148" s="598"/>
      <c r="V7148" s="598"/>
      <c r="W7148" s="598"/>
    </row>
    <row r="7149" spans="6:23" x14ac:dyDescent="0.2">
      <c r="F7149" s="610"/>
      <c r="H7149" s="612"/>
      <c r="I7149" s="598"/>
      <c r="J7149" s="598"/>
      <c r="M7149" s="598"/>
      <c r="N7149" s="598"/>
      <c r="V7149" s="598"/>
      <c r="W7149" s="598"/>
    </row>
    <row r="7150" spans="6:23" x14ac:dyDescent="0.2">
      <c r="F7150" s="610"/>
      <c r="H7150" s="612"/>
      <c r="I7150" s="598"/>
      <c r="J7150" s="598"/>
      <c r="M7150" s="598"/>
      <c r="N7150" s="598"/>
      <c r="V7150" s="598"/>
      <c r="W7150" s="598"/>
    </row>
    <row r="7151" spans="6:23" x14ac:dyDescent="0.2">
      <c r="F7151" s="610"/>
      <c r="H7151" s="612"/>
      <c r="I7151" s="598"/>
      <c r="J7151" s="598"/>
      <c r="M7151" s="598"/>
      <c r="N7151" s="598"/>
      <c r="V7151" s="598"/>
      <c r="W7151" s="598"/>
    </row>
    <row r="7152" spans="6:23" x14ac:dyDescent="0.2">
      <c r="F7152" s="610"/>
      <c r="H7152" s="612"/>
      <c r="I7152" s="598"/>
      <c r="J7152" s="598"/>
      <c r="M7152" s="598"/>
      <c r="N7152" s="598"/>
      <c r="V7152" s="598"/>
      <c r="W7152" s="598"/>
    </row>
    <row r="7153" spans="6:23" x14ac:dyDescent="0.2">
      <c r="F7153" s="610"/>
      <c r="H7153" s="612"/>
      <c r="I7153" s="598"/>
      <c r="J7153" s="598"/>
      <c r="M7153" s="598"/>
      <c r="N7153" s="598"/>
      <c r="V7153" s="598"/>
      <c r="W7153" s="598"/>
    </row>
    <row r="7154" spans="6:23" x14ac:dyDescent="0.2">
      <c r="F7154" s="610"/>
      <c r="H7154" s="612"/>
      <c r="I7154" s="598"/>
      <c r="J7154" s="598"/>
      <c r="M7154" s="598"/>
      <c r="N7154" s="598"/>
      <c r="V7154" s="598"/>
      <c r="W7154" s="598"/>
    </row>
    <row r="7155" spans="6:23" x14ac:dyDescent="0.2">
      <c r="F7155" s="610"/>
      <c r="H7155" s="612"/>
      <c r="I7155" s="598"/>
      <c r="J7155" s="598"/>
      <c r="M7155" s="598"/>
      <c r="N7155" s="598"/>
      <c r="V7155" s="598"/>
      <c r="W7155" s="598"/>
    </row>
    <row r="7156" spans="6:23" x14ac:dyDescent="0.2">
      <c r="F7156" s="610"/>
      <c r="H7156" s="612"/>
      <c r="I7156" s="598"/>
      <c r="J7156" s="598"/>
      <c r="M7156" s="598"/>
      <c r="N7156" s="598"/>
      <c r="V7156" s="598"/>
      <c r="W7156" s="598"/>
    </row>
    <row r="7157" spans="6:23" x14ac:dyDescent="0.2">
      <c r="F7157" s="610"/>
      <c r="H7157" s="612"/>
      <c r="I7157" s="598"/>
      <c r="J7157" s="598"/>
      <c r="M7157" s="598"/>
      <c r="N7157" s="598"/>
      <c r="V7157" s="598"/>
      <c r="W7157" s="598"/>
    </row>
    <row r="7158" spans="6:23" x14ac:dyDescent="0.2">
      <c r="F7158" s="610"/>
      <c r="H7158" s="612"/>
      <c r="I7158" s="598"/>
      <c r="J7158" s="598"/>
      <c r="M7158" s="598"/>
      <c r="N7158" s="598"/>
      <c r="V7158" s="598"/>
      <c r="W7158" s="598"/>
    </row>
    <row r="7159" spans="6:23" x14ac:dyDescent="0.2">
      <c r="F7159" s="610"/>
      <c r="H7159" s="612"/>
      <c r="I7159" s="598"/>
      <c r="J7159" s="598"/>
      <c r="M7159" s="598"/>
      <c r="N7159" s="598"/>
      <c r="V7159" s="598"/>
      <c r="W7159" s="598"/>
    </row>
    <row r="7160" spans="6:23" x14ac:dyDescent="0.2">
      <c r="F7160" s="610"/>
      <c r="H7160" s="612"/>
      <c r="I7160" s="598"/>
      <c r="J7160" s="598"/>
      <c r="M7160" s="598"/>
      <c r="N7160" s="598"/>
      <c r="V7160" s="598"/>
      <c r="W7160" s="598"/>
    </row>
    <row r="7161" spans="6:23" x14ac:dyDescent="0.2">
      <c r="F7161" s="610"/>
      <c r="H7161" s="612"/>
      <c r="I7161" s="598"/>
      <c r="J7161" s="598"/>
      <c r="M7161" s="598"/>
      <c r="N7161" s="598"/>
      <c r="V7161" s="598"/>
      <c r="W7161" s="598"/>
    </row>
    <row r="7162" spans="6:23" x14ac:dyDescent="0.2">
      <c r="F7162" s="610"/>
      <c r="H7162" s="612"/>
      <c r="I7162" s="598"/>
      <c r="J7162" s="598"/>
      <c r="M7162" s="598"/>
      <c r="N7162" s="598"/>
      <c r="V7162" s="598"/>
      <c r="W7162" s="598"/>
    </row>
    <row r="7163" spans="6:23" x14ac:dyDescent="0.2">
      <c r="F7163" s="610"/>
      <c r="H7163" s="612"/>
      <c r="I7163" s="598"/>
      <c r="J7163" s="598"/>
      <c r="M7163" s="598"/>
      <c r="N7163" s="598"/>
      <c r="V7163" s="598"/>
      <c r="W7163" s="598"/>
    </row>
    <row r="7164" spans="6:23" x14ac:dyDescent="0.2">
      <c r="F7164" s="610"/>
      <c r="H7164" s="612"/>
      <c r="I7164" s="598"/>
      <c r="J7164" s="598"/>
      <c r="M7164" s="598"/>
      <c r="N7164" s="598"/>
      <c r="V7164" s="598"/>
      <c r="W7164" s="598"/>
    </row>
    <row r="7165" spans="6:23" x14ac:dyDescent="0.2">
      <c r="F7165" s="610"/>
      <c r="H7165" s="612"/>
      <c r="I7165" s="598"/>
      <c r="J7165" s="598"/>
      <c r="M7165" s="598"/>
      <c r="N7165" s="598"/>
      <c r="V7165" s="598"/>
      <c r="W7165" s="598"/>
    </row>
    <row r="7166" spans="6:23" x14ac:dyDescent="0.2">
      <c r="F7166" s="610"/>
      <c r="H7166" s="612"/>
      <c r="I7166" s="598"/>
      <c r="J7166" s="598"/>
      <c r="M7166" s="598"/>
      <c r="N7166" s="598"/>
      <c r="V7166" s="598"/>
      <c r="W7166" s="598"/>
    </row>
    <row r="7167" spans="6:23" x14ac:dyDescent="0.2">
      <c r="F7167" s="610"/>
      <c r="H7167" s="612"/>
      <c r="I7167" s="598"/>
      <c r="J7167" s="598"/>
      <c r="M7167" s="598"/>
      <c r="N7167" s="598"/>
      <c r="V7167" s="598"/>
      <c r="W7167" s="598"/>
    </row>
    <row r="7168" spans="6:23" x14ac:dyDescent="0.2">
      <c r="F7168" s="610"/>
      <c r="H7168" s="612"/>
      <c r="I7168" s="598"/>
      <c r="J7168" s="598"/>
      <c r="M7168" s="598"/>
      <c r="N7168" s="598"/>
      <c r="V7168" s="598"/>
      <c r="W7168" s="598"/>
    </row>
    <row r="7169" spans="6:23" x14ac:dyDescent="0.2">
      <c r="F7169" s="610"/>
      <c r="H7169" s="612"/>
      <c r="I7169" s="598"/>
      <c r="J7169" s="598"/>
      <c r="M7169" s="598"/>
      <c r="N7169" s="598"/>
      <c r="V7169" s="598"/>
      <c r="W7169" s="598"/>
    </row>
    <row r="7170" spans="6:23" x14ac:dyDescent="0.2">
      <c r="F7170" s="610"/>
      <c r="H7170" s="612"/>
      <c r="I7170" s="598"/>
      <c r="J7170" s="598"/>
      <c r="M7170" s="598"/>
      <c r="N7170" s="598"/>
      <c r="V7170" s="598"/>
      <c r="W7170" s="598"/>
    </row>
    <row r="7171" spans="6:23" x14ac:dyDescent="0.2">
      <c r="F7171" s="610"/>
      <c r="H7171" s="612"/>
      <c r="I7171" s="598"/>
      <c r="J7171" s="598"/>
      <c r="M7171" s="598"/>
      <c r="N7171" s="598"/>
      <c r="V7171" s="598"/>
      <c r="W7171" s="598"/>
    </row>
    <row r="7172" spans="6:23" x14ac:dyDescent="0.2">
      <c r="F7172" s="610"/>
      <c r="H7172" s="612"/>
      <c r="I7172" s="598"/>
      <c r="J7172" s="598"/>
      <c r="M7172" s="598"/>
      <c r="N7172" s="598"/>
      <c r="V7172" s="598"/>
      <c r="W7172" s="598"/>
    </row>
    <row r="7173" spans="6:23" x14ac:dyDescent="0.2">
      <c r="F7173" s="610"/>
      <c r="H7173" s="612"/>
      <c r="I7173" s="598"/>
      <c r="J7173" s="598"/>
      <c r="M7173" s="598"/>
      <c r="N7173" s="598"/>
      <c r="V7173" s="598"/>
      <c r="W7173" s="598"/>
    </row>
    <row r="7174" spans="6:23" x14ac:dyDescent="0.2">
      <c r="F7174" s="610"/>
      <c r="H7174" s="612"/>
      <c r="I7174" s="598"/>
      <c r="J7174" s="598"/>
      <c r="M7174" s="598"/>
      <c r="N7174" s="598"/>
      <c r="V7174" s="598"/>
      <c r="W7174" s="598"/>
    </row>
    <row r="7175" spans="6:23" x14ac:dyDescent="0.2">
      <c r="F7175" s="610"/>
      <c r="H7175" s="612"/>
      <c r="I7175" s="598"/>
      <c r="J7175" s="598"/>
      <c r="M7175" s="598"/>
      <c r="N7175" s="598"/>
      <c r="V7175" s="598"/>
      <c r="W7175" s="598"/>
    </row>
    <row r="7176" spans="6:23" x14ac:dyDescent="0.2">
      <c r="F7176" s="610"/>
      <c r="H7176" s="612"/>
      <c r="I7176" s="598"/>
      <c r="J7176" s="598"/>
      <c r="M7176" s="598"/>
      <c r="N7176" s="598"/>
      <c r="V7176" s="598"/>
      <c r="W7176" s="598"/>
    </row>
    <row r="7177" spans="6:23" x14ac:dyDescent="0.2">
      <c r="F7177" s="610"/>
      <c r="H7177" s="612"/>
      <c r="I7177" s="598"/>
      <c r="J7177" s="598"/>
      <c r="M7177" s="598"/>
      <c r="N7177" s="598"/>
      <c r="V7177" s="598"/>
      <c r="W7177" s="598"/>
    </row>
    <row r="7178" spans="6:23" x14ac:dyDescent="0.2">
      <c r="F7178" s="610"/>
      <c r="H7178" s="612"/>
      <c r="I7178" s="598"/>
      <c r="J7178" s="598"/>
      <c r="M7178" s="598"/>
      <c r="N7178" s="598"/>
      <c r="V7178" s="598"/>
      <c r="W7178" s="598"/>
    </row>
    <row r="7179" spans="6:23" x14ac:dyDescent="0.2">
      <c r="F7179" s="610"/>
      <c r="H7179" s="612"/>
      <c r="I7179" s="598"/>
      <c r="J7179" s="598"/>
      <c r="M7179" s="598"/>
      <c r="N7179" s="598"/>
      <c r="V7179" s="598"/>
      <c r="W7179" s="598"/>
    </row>
    <row r="7180" spans="6:23" x14ac:dyDescent="0.2">
      <c r="F7180" s="610"/>
      <c r="H7180" s="612"/>
      <c r="I7180" s="598"/>
      <c r="J7180" s="598"/>
      <c r="M7180" s="598"/>
      <c r="N7180" s="598"/>
      <c r="V7180" s="598"/>
      <c r="W7180" s="598"/>
    </row>
    <row r="7181" spans="6:23" x14ac:dyDescent="0.2">
      <c r="F7181" s="610"/>
      <c r="H7181" s="612"/>
      <c r="I7181" s="598"/>
      <c r="J7181" s="598"/>
      <c r="M7181" s="598"/>
      <c r="N7181" s="598"/>
      <c r="V7181" s="598"/>
      <c r="W7181" s="598"/>
    </row>
    <row r="7182" spans="6:23" x14ac:dyDescent="0.2">
      <c r="F7182" s="610"/>
      <c r="H7182" s="612"/>
      <c r="I7182" s="598"/>
      <c r="J7182" s="598"/>
      <c r="M7182" s="598"/>
      <c r="N7182" s="598"/>
      <c r="V7182" s="598"/>
      <c r="W7182" s="598"/>
    </row>
    <row r="7183" spans="6:23" x14ac:dyDescent="0.2">
      <c r="F7183" s="610"/>
      <c r="H7183" s="612"/>
      <c r="I7183" s="598"/>
      <c r="J7183" s="598"/>
      <c r="M7183" s="598"/>
      <c r="N7183" s="598"/>
      <c r="V7183" s="598"/>
      <c r="W7183" s="598"/>
    </row>
    <row r="7184" spans="6:23" x14ac:dyDescent="0.2">
      <c r="F7184" s="610"/>
      <c r="H7184" s="612"/>
      <c r="I7184" s="598"/>
      <c r="J7184" s="598"/>
      <c r="M7184" s="598"/>
      <c r="N7184" s="598"/>
      <c r="V7184" s="598"/>
      <c r="W7184" s="598"/>
    </row>
    <row r="7185" spans="6:23" x14ac:dyDescent="0.2">
      <c r="F7185" s="610"/>
      <c r="H7185" s="612"/>
      <c r="I7185" s="598"/>
      <c r="J7185" s="598"/>
      <c r="M7185" s="598"/>
      <c r="N7185" s="598"/>
      <c r="V7185" s="598"/>
      <c r="W7185" s="598"/>
    </row>
    <row r="7186" spans="6:23" x14ac:dyDescent="0.2">
      <c r="F7186" s="610"/>
      <c r="H7186" s="612"/>
      <c r="I7186" s="598"/>
      <c r="J7186" s="598"/>
      <c r="M7186" s="598"/>
      <c r="N7186" s="598"/>
      <c r="V7186" s="598"/>
      <c r="W7186" s="598"/>
    </row>
    <row r="7187" spans="6:23" x14ac:dyDescent="0.2">
      <c r="F7187" s="610"/>
      <c r="H7187" s="612"/>
      <c r="I7187" s="598"/>
      <c r="J7187" s="598"/>
      <c r="M7187" s="598"/>
      <c r="N7187" s="598"/>
      <c r="V7187" s="598"/>
      <c r="W7187" s="598"/>
    </row>
    <row r="7188" spans="6:23" x14ac:dyDescent="0.2">
      <c r="F7188" s="610"/>
      <c r="H7188" s="612"/>
      <c r="I7188" s="598"/>
      <c r="J7188" s="598"/>
      <c r="M7188" s="598"/>
      <c r="N7188" s="598"/>
      <c r="V7188" s="598"/>
      <c r="W7188" s="598"/>
    </row>
    <row r="7189" spans="6:23" x14ac:dyDescent="0.2">
      <c r="F7189" s="610"/>
      <c r="H7189" s="612"/>
      <c r="I7189" s="598"/>
      <c r="J7189" s="598"/>
      <c r="M7189" s="598"/>
      <c r="N7189" s="598"/>
      <c r="V7189" s="598"/>
      <c r="W7189" s="598"/>
    </row>
    <row r="7190" spans="6:23" x14ac:dyDescent="0.2">
      <c r="F7190" s="610"/>
      <c r="H7190" s="612"/>
      <c r="I7190" s="598"/>
      <c r="J7190" s="598"/>
      <c r="M7190" s="598"/>
      <c r="N7190" s="598"/>
      <c r="V7190" s="598"/>
      <c r="W7190" s="598"/>
    </row>
    <row r="7191" spans="6:23" x14ac:dyDescent="0.2">
      <c r="F7191" s="610"/>
      <c r="H7191" s="612"/>
      <c r="I7191" s="598"/>
      <c r="J7191" s="598"/>
      <c r="M7191" s="598"/>
      <c r="N7191" s="598"/>
      <c r="V7191" s="598"/>
      <c r="W7191" s="598"/>
    </row>
    <row r="7192" spans="6:23" x14ac:dyDescent="0.2">
      <c r="F7192" s="610"/>
      <c r="H7192" s="612"/>
      <c r="I7192" s="598"/>
      <c r="J7192" s="598"/>
      <c r="M7192" s="598"/>
      <c r="N7192" s="598"/>
      <c r="V7192" s="598"/>
      <c r="W7192" s="598"/>
    </row>
    <row r="7193" spans="6:23" x14ac:dyDescent="0.2">
      <c r="F7193" s="610"/>
      <c r="H7193" s="612"/>
      <c r="I7193" s="598"/>
      <c r="J7193" s="598"/>
      <c r="M7193" s="598"/>
      <c r="N7193" s="598"/>
      <c r="V7193" s="598"/>
      <c r="W7193" s="598"/>
    </row>
    <row r="7194" spans="6:23" x14ac:dyDescent="0.2">
      <c r="F7194" s="610"/>
      <c r="H7194" s="612"/>
      <c r="I7194" s="598"/>
      <c r="J7194" s="598"/>
      <c r="M7194" s="598"/>
      <c r="N7194" s="598"/>
      <c r="V7194" s="598"/>
      <c r="W7194" s="598"/>
    </row>
    <row r="7195" spans="6:23" x14ac:dyDescent="0.2">
      <c r="F7195" s="610"/>
      <c r="H7195" s="612"/>
      <c r="I7195" s="598"/>
      <c r="J7195" s="598"/>
      <c r="M7195" s="598"/>
      <c r="N7195" s="598"/>
      <c r="V7195" s="598"/>
      <c r="W7195" s="598"/>
    </row>
    <row r="7196" spans="6:23" x14ac:dyDescent="0.2">
      <c r="F7196" s="610"/>
      <c r="H7196" s="612"/>
      <c r="I7196" s="598"/>
      <c r="J7196" s="598"/>
      <c r="M7196" s="598"/>
      <c r="N7196" s="598"/>
      <c r="V7196" s="598"/>
      <c r="W7196" s="598"/>
    </row>
    <row r="7197" spans="6:23" x14ac:dyDescent="0.2">
      <c r="F7197" s="610"/>
      <c r="H7197" s="612"/>
      <c r="I7197" s="598"/>
      <c r="J7197" s="598"/>
      <c r="M7197" s="598"/>
      <c r="N7197" s="598"/>
      <c r="V7197" s="598"/>
      <c r="W7197" s="598"/>
    </row>
    <row r="7198" spans="6:23" x14ac:dyDescent="0.2">
      <c r="F7198" s="610"/>
      <c r="H7198" s="612"/>
      <c r="I7198" s="598"/>
      <c r="J7198" s="598"/>
      <c r="M7198" s="598"/>
      <c r="N7198" s="598"/>
      <c r="V7198" s="598"/>
      <c r="W7198" s="598"/>
    </row>
    <row r="7199" spans="6:23" x14ac:dyDescent="0.2">
      <c r="F7199" s="610"/>
      <c r="H7199" s="612"/>
      <c r="I7199" s="598"/>
      <c r="J7199" s="598"/>
      <c r="M7199" s="598"/>
      <c r="N7199" s="598"/>
      <c r="V7199" s="598"/>
      <c r="W7199" s="598"/>
    </row>
    <row r="7200" spans="6:23" x14ac:dyDescent="0.2">
      <c r="F7200" s="610"/>
      <c r="H7200" s="612"/>
      <c r="I7200" s="598"/>
      <c r="J7200" s="598"/>
      <c r="M7200" s="598"/>
      <c r="N7200" s="598"/>
      <c r="V7200" s="598"/>
      <c r="W7200" s="598"/>
    </row>
    <row r="7201" spans="6:23" x14ac:dyDescent="0.2">
      <c r="F7201" s="610"/>
      <c r="H7201" s="612"/>
      <c r="I7201" s="598"/>
      <c r="J7201" s="598"/>
      <c r="M7201" s="598"/>
      <c r="N7201" s="598"/>
      <c r="V7201" s="598"/>
      <c r="W7201" s="598"/>
    </row>
    <row r="7202" spans="6:23" x14ac:dyDescent="0.2">
      <c r="F7202" s="610"/>
      <c r="H7202" s="612"/>
      <c r="I7202" s="598"/>
      <c r="J7202" s="598"/>
      <c r="M7202" s="598"/>
      <c r="N7202" s="598"/>
      <c r="V7202" s="598"/>
      <c r="W7202" s="598"/>
    </row>
    <row r="7203" spans="6:23" x14ac:dyDescent="0.2">
      <c r="F7203" s="610"/>
      <c r="H7203" s="612"/>
      <c r="I7203" s="598"/>
      <c r="J7203" s="598"/>
      <c r="M7203" s="598"/>
      <c r="N7203" s="598"/>
      <c r="V7203" s="598"/>
      <c r="W7203" s="598"/>
    </row>
    <row r="7204" spans="6:23" x14ac:dyDescent="0.2">
      <c r="F7204" s="610"/>
      <c r="H7204" s="612"/>
      <c r="I7204" s="598"/>
      <c r="J7204" s="598"/>
      <c r="M7204" s="598"/>
      <c r="N7204" s="598"/>
      <c r="V7204" s="598"/>
      <c r="W7204" s="598"/>
    </row>
    <row r="7205" spans="6:23" x14ac:dyDescent="0.2">
      <c r="F7205" s="610"/>
      <c r="H7205" s="612"/>
      <c r="I7205" s="598"/>
      <c r="J7205" s="598"/>
      <c r="M7205" s="598"/>
      <c r="N7205" s="598"/>
      <c r="V7205" s="598"/>
      <c r="W7205" s="598"/>
    </row>
    <row r="7206" spans="6:23" x14ac:dyDescent="0.2">
      <c r="F7206" s="610"/>
      <c r="H7206" s="612"/>
      <c r="I7206" s="598"/>
      <c r="J7206" s="598"/>
      <c r="M7206" s="598"/>
      <c r="N7206" s="598"/>
      <c r="V7206" s="598"/>
      <c r="W7206" s="598"/>
    </row>
    <row r="7207" spans="6:23" x14ac:dyDescent="0.2">
      <c r="F7207" s="610"/>
      <c r="H7207" s="612"/>
      <c r="I7207" s="598"/>
      <c r="J7207" s="598"/>
      <c r="M7207" s="598"/>
      <c r="N7207" s="598"/>
      <c r="V7207" s="598"/>
      <c r="W7207" s="598"/>
    </row>
    <row r="7208" spans="6:23" x14ac:dyDescent="0.2">
      <c r="F7208" s="610"/>
      <c r="H7208" s="612"/>
      <c r="I7208" s="598"/>
      <c r="J7208" s="598"/>
      <c r="M7208" s="598"/>
      <c r="N7208" s="598"/>
      <c r="V7208" s="598"/>
      <c r="W7208" s="598"/>
    </row>
    <row r="7209" spans="6:23" x14ac:dyDescent="0.2">
      <c r="F7209" s="610"/>
      <c r="H7209" s="612"/>
      <c r="I7209" s="598"/>
      <c r="J7209" s="598"/>
      <c r="M7209" s="598"/>
      <c r="N7209" s="598"/>
      <c r="V7209" s="598"/>
      <c r="W7209" s="598"/>
    </row>
    <row r="7210" spans="6:23" x14ac:dyDescent="0.2">
      <c r="F7210" s="610"/>
      <c r="H7210" s="612"/>
      <c r="I7210" s="598"/>
      <c r="J7210" s="598"/>
      <c r="M7210" s="598"/>
      <c r="N7210" s="598"/>
      <c r="V7210" s="598"/>
      <c r="W7210" s="598"/>
    </row>
    <row r="7211" spans="6:23" x14ac:dyDescent="0.2">
      <c r="F7211" s="610"/>
      <c r="H7211" s="612"/>
      <c r="I7211" s="598"/>
      <c r="J7211" s="598"/>
      <c r="M7211" s="598"/>
      <c r="N7211" s="598"/>
      <c r="V7211" s="598"/>
      <c r="W7211" s="598"/>
    </row>
    <row r="7212" spans="6:23" x14ac:dyDescent="0.2">
      <c r="F7212" s="610"/>
      <c r="H7212" s="612"/>
      <c r="I7212" s="598"/>
      <c r="J7212" s="598"/>
      <c r="M7212" s="598"/>
      <c r="N7212" s="598"/>
      <c r="V7212" s="598"/>
      <c r="W7212" s="598"/>
    </row>
    <row r="7213" spans="6:23" x14ac:dyDescent="0.2">
      <c r="F7213" s="610"/>
      <c r="H7213" s="612"/>
      <c r="I7213" s="598"/>
      <c r="J7213" s="598"/>
      <c r="M7213" s="598"/>
      <c r="N7213" s="598"/>
      <c r="V7213" s="598"/>
      <c r="W7213" s="598"/>
    </row>
    <row r="7214" spans="6:23" x14ac:dyDescent="0.2">
      <c r="F7214" s="610"/>
      <c r="H7214" s="612"/>
      <c r="I7214" s="598"/>
      <c r="J7214" s="598"/>
      <c r="M7214" s="598"/>
      <c r="N7214" s="598"/>
      <c r="V7214" s="598"/>
      <c r="W7214" s="598"/>
    </row>
    <row r="7215" spans="6:23" x14ac:dyDescent="0.2">
      <c r="F7215" s="610"/>
      <c r="H7215" s="612"/>
      <c r="I7215" s="598"/>
      <c r="J7215" s="598"/>
      <c r="M7215" s="598"/>
      <c r="N7215" s="598"/>
      <c r="V7215" s="598"/>
      <c r="W7215" s="598"/>
    </row>
    <row r="7216" spans="6:23" x14ac:dyDescent="0.2">
      <c r="F7216" s="610"/>
      <c r="H7216" s="612"/>
      <c r="I7216" s="598"/>
      <c r="J7216" s="598"/>
      <c r="M7216" s="598"/>
      <c r="N7216" s="598"/>
      <c r="V7216" s="598"/>
      <c r="W7216" s="598"/>
    </row>
    <row r="7217" spans="6:23" x14ac:dyDescent="0.2">
      <c r="F7217" s="610"/>
      <c r="H7217" s="612"/>
      <c r="I7217" s="598"/>
      <c r="J7217" s="598"/>
      <c r="M7217" s="598"/>
      <c r="N7217" s="598"/>
      <c r="V7217" s="598"/>
      <c r="W7217" s="598"/>
    </row>
    <row r="7218" spans="6:23" x14ac:dyDescent="0.2">
      <c r="F7218" s="610"/>
      <c r="H7218" s="612"/>
      <c r="I7218" s="598"/>
      <c r="J7218" s="598"/>
      <c r="M7218" s="598"/>
      <c r="N7218" s="598"/>
      <c r="V7218" s="598"/>
      <c r="W7218" s="598"/>
    </row>
    <row r="7219" spans="6:23" x14ac:dyDescent="0.2">
      <c r="F7219" s="610"/>
      <c r="H7219" s="612"/>
      <c r="I7219" s="598"/>
      <c r="J7219" s="598"/>
      <c r="M7219" s="598"/>
      <c r="N7219" s="598"/>
      <c r="V7219" s="598"/>
      <c r="W7219" s="598"/>
    </row>
    <row r="7220" spans="6:23" x14ac:dyDescent="0.2">
      <c r="F7220" s="610"/>
      <c r="H7220" s="612"/>
      <c r="I7220" s="598"/>
      <c r="J7220" s="598"/>
      <c r="M7220" s="598"/>
      <c r="N7220" s="598"/>
      <c r="V7220" s="598"/>
      <c r="W7220" s="598"/>
    </row>
    <row r="7221" spans="6:23" x14ac:dyDescent="0.2">
      <c r="F7221" s="610"/>
      <c r="H7221" s="612"/>
      <c r="I7221" s="598"/>
      <c r="J7221" s="598"/>
      <c r="M7221" s="598"/>
      <c r="N7221" s="598"/>
      <c r="V7221" s="598"/>
      <c r="W7221" s="598"/>
    </row>
    <row r="7222" spans="6:23" x14ac:dyDescent="0.2">
      <c r="F7222" s="610"/>
      <c r="H7222" s="612"/>
      <c r="I7222" s="598"/>
      <c r="J7222" s="598"/>
      <c r="M7222" s="598"/>
      <c r="N7222" s="598"/>
      <c r="V7222" s="598"/>
      <c r="W7222" s="598"/>
    </row>
    <row r="7223" spans="6:23" x14ac:dyDescent="0.2">
      <c r="F7223" s="610"/>
      <c r="H7223" s="612"/>
      <c r="I7223" s="598"/>
      <c r="J7223" s="598"/>
      <c r="M7223" s="598"/>
      <c r="N7223" s="598"/>
      <c r="V7223" s="598"/>
      <c r="W7223" s="598"/>
    </row>
    <row r="7224" spans="6:23" x14ac:dyDescent="0.2">
      <c r="F7224" s="610"/>
      <c r="H7224" s="612"/>
      <c r="I7224" s="598"/>
      <c r="J7224" s="598"/>
      <c r="M7224" s="598"/>
      <c r="N7224" s="598"/>
      <c r="V7224" s="598"/>
      <c r="W7224" s="598"/>
    </row>
    <row r="7225" spans="6:23" x14ac:dyDescent="0.2">
      <c r="F7225" s="610"/>
      <c r="H7225" s="612"/>
      <c r="I7225" s="598"/>
      <c r="J7225" s="598"/>
      <c r="M7225" s="598"/>
      <c r="N7225" s="598"/>
      <c r="V7225" s="598"/>
      <c r="W7225" s="598"/>
    </row>
    <row r="7226" spans="6:23" x14ac:dyDescent="0.2">
      <c r="F7226" s="610"/>
      <c r="H7226" s="612"/>
      <c r="I7226" s="598"/>
      <c r="J7226" s="598"/>
      <c r="M7226" s="598"/>
      <c r="N7226" s="598"/>
      <c r="V7226" s="598"/>
      <c r="W7226" s="598"/>
    </row>
    <row r="7227" spans="6:23" x14ac:dyDescent="0.2">
      <c r="F7227" s="610"/>
      <c r="H7227" s="612"/>
      <c r="I7227" s="598"/>
      <c r="J7227" s="598"/>
      <c r="M7227" s="598"/>
      <c r="N7227" s="598"/>
      <c r="V7227" s="598"/>
      <c r="W7227" s="598"/>
    </row>
    <row r="7228" spans="6:23" x14ac:dyDescent="0.2">
      <c r="F7228" s="610"/>
      <c r="H7228" s="612"/>
      <c r="I7228" s="598"/>
      <c r="J7228" s="598"/>
      <c r="M7228" s="598"/>
      <c r="N7228" s="598"/>
      <c r="V7228" s="598"/>
      <c r="W7228" s="598"/>
    </row>
    <row r="7229" spans="6:23" x14ac:dyDescent="0.2">
      <c r="F7229" s="610"/>
      <c r="H7229" s="612"/>
      <c r="I7229" s="598"/>
      <c r="J7229" s="598"/>
      <c r="M7229" s="598"/>
      <c r="N7229" s="598"/>
      <c r="V7229" s="598"/>
      <c r="W7229" s="598"/>
    </row>
    <row r="7230" spans="6:23" x14ac:dyDescent="0.2">
      <c r="F7230" s="610"/>
      <c r="H7230" s="612"/>
      <c r="I7230" s="598"/>
      <c r="J7230" s="598"/>
      <c r="M7230" s="598"/>
      <c r="N7230" s="598"/>
      <c r="V7230" s="598"/>
      <c r="W7230" s="598"/>
    </row>
    <row r="7231" spans="6:23" x14ac:dyDescent="0.2">
      <c r="F7231" s="610"/>
      <c r="H7231" s="612"/>
      <c r="I7231" s="598"/>
      <c r="J7231" s="598"/>
      <c r="M7231" s="598"/>
      <c r="N7231" s="598"/>
      <c r="V7231" s="598"/>
      <c r="W7231" s="598"/>
    </row>
    <row r="7232" spans="6:23" x14ac:dyDescent="0.2">
      <c r="F7232" s="610"/>
      <c r="H7232" s="612"/>
      <c r="I7232" s="598"/>
      <c r="J7232" s="598"/>
      <c r="M7232" s="598"/>
      <c r="N7232" s="598"/>
      <c r="V7232" s="598"/>
      <c r="W7232" s="598"/>
    </row>
    <row r="7233" spans="6:23" x14ac:dyDescent="0.2">
      <c r="F7233" s="610"/>
      <c r="H7233" s="612"/>
      <c r="I7233" s="598"/>
      <c r="J7233" s="598"/>
      <c r="M7233" s="598"/>
      <c r="N7233" s="598"/>
      <c r="V7233" s="598"/>
      <c r="W7233" s="598"/>
    </row>
    <row r="7234" spans="6:23" x14ac:dyDescent="0.2">
      <c r="F7234" s="610"/>
      <c r="H7234" s="612"/>
      <c r="I7234" s="598"/>
      <c r="J7234" s="598"/>
      <c r="M7234" s="598"/>
      <c r="N7234" s="598"/>
      <c r="V7234" s="598"/>
      <c r="W7234" s="598"/>
    </row>
    <row r="7235" spans="6:23" x14ac:dyDescent="0.2">
      <c r="F7235" s="610"/>
      <c r="H7235" s="612"/>
      <c r="I7235" s="598"/>
      <c r="J7235" s="598"/>
      <c r="M7235" s="598"/>
      <c r="N7235" s="598"/>
      <c r="V7235" s="598"/>
      <c r="W7235" s="598"/>
    </row>
    <row r="7236" spans="6:23" x14ac:dyDescent="0.2">
      <c r="F7236" s="610"/>
      <c r="H7236" s="612"/>
      <c r="I7236" s="598"/>
      <c r="J7236" s="598"/>
      <c r="M7236" s="598"/>
      <c r="N7236" s="598"/>
      <c r="V7236" s="598"/>
      <c r="W7236" s="598"/>
    </row>
    <row r="7237" spans="6:23" x14ac:dyDescent="0.2">
      <c r="F7237" s="610"/>
      <c r="H7237" s="612"/>
      <c r="I7237" s="598"/>
      <c r="J7237" s="598"/>
      <c r="M7237" s="598"/>
      <c r="N7237" s="598"/>
      <c r="V7237" s="598"/>
      <c r="W7237" s="598"/>
    </row>
    <row r="7238" spans="6:23" x14ac:dyDescent="0.2">
      <c r="F7238" s="610"/>
      <c r="H7238" s="612"/>
      <c r="I7238" s="598"/>
      <c r="J7238" s="598"/>
      <c r="M7238" s="598"/>
      <c r="N7238" s="598"/>
      <c r="V7238" s="598"/>
      <c r="W7238" s="598"/>
    </row>
    <row r="7239" spans="6:23" x14ac:dyDescent="0.2">
      <c r="F7239" s="610"/>
      <c r="H7239" s="612"/>
      <c r="I7239" s="598"/>
      <c r="J7239" s="598"/>
      <c r="M7239" s="598"/>
      <c r="N7239" s="598"/>
      <c r="V7239" s="598"/>
      <c r="W7239" s="598"/>
    </row>
    <row r="7240" spans="6:23" x14ac:dyDescent="0.2">
      <c r="F7240" s="610"/>
      <c r="H7240" s="612"/>
      <c r="I7240" s="598"/>
      <c r="J7240" s="598"/>
      <c r="M7240" s="598"/>
      <c r="N7240" s="598"/>
      <c r="V7240" s="598"/>
      <c r="W7240" s="598"/>
    </row>
    <row r="7241" spans="6:23" x14ac:dyDescent="0.2">
      <c r="F7241" s="610"/>
      <c r="H7241" s="612"/>
      <c r="I7241" s="598"/>
      <c r="J7241" s="598"/>
      <c r="M7241" s="598"/>
      <c r="N7241" s="598"/>
      <c r="V7241" s="598"/>
      <c r="W7241" s="598"/>
    </row>
    <row r="7242" spans="6:23" x14ac:dyDescent="0.2">
      <c r="F7242" s="610"/>
      <c r="H7242" s="612"/>
      <c r="I7242" s="598"/>
      <c r="J7242" s="598"/>
      <c r="M7242" s="598"/>
      <c r="N7242" s="598"/>
      <c r="V7242" s="598"/>
      <c r="W7242" s="598"/>
    </row>
    <row r="7243" spans="6:23" x14ac:dyDescent="0.2">
      <c r="F7243" s="610"/>
      <c r="H7243" s="612"/>
      <c r="I7243" s="598"/>
      <c r="J7243" s="598"/>
      <c r="M7243" s="598"/>
      <c r="N7243" s="598"/>
      <c r="V7243" s="598"/>
      <c r="W7243" s="598"/>
    </row>
    <row r="7244" spans="6:23" x14ac:dyDescent="0.2">
      <c r="F7244" s="610"/>
      <c r="H7244" s="612"/>
      <c r="I7244" s="598"/>
      <c r="J7244" s="598"/>
      <c r="M7244" s="598"/>
      <c r="N7244" s="598"/>
      <c r="V7244" s="598"/>
      <c r="W7244" s="598"/>
    </row>
    <row r="7245" spans="6:23" x14ac:dyDescent="0.2">
      <c r="F7245" s="610"/>
      <c r="H7245" s="612"/>
      <c r="I7245" s="598"/>
      <c r="J7245" s="598"/>
      <c r="M7245" s="598"/>
      <c r="N7245" s="598"/>
      <c r="V7245" s="598"/>
      <c r="W7245" s="598"/>
    </row>
    <row r="7246" spans="6:23" x14ac:dyDescent="0.2">
      <c r="F7246" s="610"/>
      <c r="H7246" s="612"/>
      <c r="I7246" s="598"/>
      <c r="J7246" s="598"/>
      <c r="M7246" s="598"/>
      <c r="N7246" s="598"/>
      <c r="V7246" s="598"/>
      <c r="W7246" s="598"/>
    </row>
    <row r="7247" spans="6:23" x14ac:dyDescent="0.2">
      <c r="F7247" s="610"/>
      <c r="H7247" s="612"/>
      <c r="I7247" s="598"/>
      <c r="J7247" s="598"/>
      <c r="M7247" s="598"/>
      <c r="N7247" s="598"/>
      <c r="V7247" s="598"/>
      <c r="W7247" s="598"/>
    </row>
    <row r="7248" spans="6:23" x14ac:dyDescent="0.2">
      <c r="F7248" s="610"/>
      <c r="H7248" s="612"/>
      <c r="I7248" s="598"/>
      <c r="J7248" s="598"/>
      <c r="M7248" s="598"/>
      <c r="N7248" s="598"/>
      <c r="V7248" s="598"/>
      <c r="W7248" s="598"/>
    </row>
    <row r="7249" spans="6:23" x14ac:dyDescent="0.2">
      <c r="F7249" s="610"/>
      <c r="H7249" s="612"/>
      <c r="I7249" s="598"/>
      <c r="J7249" s="598"/>
      <c r="M7249" s="598"/>
      <c r="N7249" s="598"/>
      <c r="V7249" s="598"/>
      <c r="W7249" s="598"/>
    </row>
    <row r="7250" spans="6:23" x14ac:dyDescent="0.2">
      <c r="F7250" s="610"/>
      <c r="H7250" s="612"/>
      <c r="I7250" s="598"/>
      <c r="J7250" s="598"/>
      <c r="M7250" s="598"/>
      <c r="N7250" s="598"/>
      <c r="V7250" s="598"/>
      <c r="W7250" s="598"/>
    </row>
    <row r="7251" spans="6:23" x14ac:dyDescent="0.2">
      <c r="F7251" s="610"/>
      <c r="H7251" s="612"/>
      <c r="I7251" s="598"/>
      <c r="J7251" s="598"/>
      <c r="M7251" s="598"/>
      <c r="N7251" s="598"/>
      <c r="V7251" s="598"/>
      <c r="W7251" s="598"/>
    </row>
    <row r="7252" spans="6:23" x14ac:dyDescent="0.2">
      <c r="F7252" s="610"/>
      <c r="H7252" s="612"/>
      <c r="I7252" s="598"/>
      <c r="J7252" s="598"/>
      <c r="M7252" s="598"/>
      <c r="N7252" s="598"/>
      <c r="V7252" s="598"/>
      <c r="W7252" s="598"/>
    </row>
    <row r="7253" spans="6:23" x14ac:dyDescent="0.2">
      <c r="F7253" s="610"/>
      <c r="H7253" s="612"/>
      <c r="I7253" s="598"/>
      <c r="J7253" s="598"/>
      <c r="M7253" s="598"/>
      <c r="N7253" s="598"/>
      <c r="V7253" s="598"/>
      <c r="W7253" s="598"/>
    </row>
    <row r="7254" spans="6:23" x14ac:dyDescent="0.2">
      <c r="F7254" s="610"/>
      <c r="H7254" s="612"/>
      <c r="I7254" s="598"/>
      <c r="J7254" s="598"/>
      <c r="M7254" s="598"/>
      <c r="N7254" s="598"/>
      <c r="V7254" s="598"/>
      <c r="W7254" s="598"/>
    </row>
    <row r="7255" spans="6:23" x14ac:dyDescent="0.2">
      <c r="F7255" s="610"/>
      <c r="H7255" s="612"/>
      <c r="I7255" s="598"/>
      <c r="J7255" s="598"/>
      <c r="M7255" s="598"/>
      <c r="N7255" s="598"/>
      <c r="V7255" s="598"/>
      <c r="W7255" s="598"/>
    </row>
    <row r="7256" spans="6:23" x14ac:dyDescent="0.2">
      <c r="F7256" s="610"/>
      <c r="H7256" s="612"/>
      <c r="I7256" s="598"/>
      <c r="J7256" s="598"/>
      <c r="M7256" s="598"/>
      <c r="N7256" s="598"/>
      <c r="V7256" s="598"/>
      <c r="W7256" s="598"/>
    </row>
    <row r="7257" spans="6:23" x14ac:dyDescent="0.2">
      <c r="F7257" s="610"/>
      <c r="H7257" s="612"/>
      <c r="I7257" s="598"/>
      <c r="J7257" s="598"/>
      <c r="M7257" s="598"/>
      <c r="N7257" s="598"/>
      <c r="V7257" s="598"/>
      <c r="W7257" s="598"/>
    </row>
    <row r="7258" spans="6:23" x14ac:dyDescent="0.2">
      <c r="F7258" s="610"/>
      <c r="H7258" s="612"/>
      <c r="I7258" s="598"/>
      <c r="J7258" s="598"/>
      <c r="M7258" s="598"/>
      <c r="N7258" s="598"/>
      <c r="V7258" s="598"/>
      <c r="W7258" s="598"/>
    </row>
    <row r="7259" spans="6:23" x14ac:dyDescent="0.2">
      <c r="F7259" s="610"/>
      <c r="H7259" s="612"/>
      <c r="I7259" s="598"/>
      <c r="J7259" s="598"/>
      <c r="M7259" s="598"/>
      <c r="N7259" s="598"/>
      <c r="V7259" s="598"/>
      <c r="W7259" s="598"/>
    </row>
    <row r="7260" spans="6:23" x14ac:dyDescent="0.2">
      <c r="F7260" s="610"/>
      <c r="H7260" s="612"/>
      <c r="I7260" s="598"/>
      <c r="J7260" s="598"/>
      <c r="M7260" s="598"/>
      <c r="N7260" s="598"/>
      <c r="V7260" s="598"/>
      <c r="W7260" s="598"/>
    </row>
    <row r="7261" spans="6:23" x14ac:dyDescent="0.2">
      <c r="F7261" s="610"/>
      <c r="H7261" s="612"/>
      <c r="I7261" s="598"/>
      <c r="J7261" s="598"/>
      <c r="M7261" s="598"/>
      <c r="N7261" s="598"/>
      <c r="V7261" s="598"/>
      <c r="W7261" s="598"/>
    </row>
    <row r="7262" spans="6:23" x14ac:dyDescent="0.2">
      <c r="F7262" s="610"/>
      <c r="H7262" s="612"/>
      <c r="I7262" s="598"/>
      <c r="J7262" s="598"/>
      <c r="M7262" s="598"/>
      <c r="N7262" s="598"/>
      <c r="V7262" s="598"/>
      <c r="W7262" s="598"/>
    </row>
    <row r="7263" spans="6:23" x14ac:dyDescent="0.2">
      <c r="F7263" s="610"/>
      <c r="H7263" s="612"/>
      <c r="I7263" s="598"/>
      <c r="J7263" s="598"/>
      <c r="M7263" s="598"/>
      <c r="N7263" s="598"/>
      <c r="V7263" s="598"/>
      <c r="W7263" s="598"/>
    </row>
    <row r="7264" spans="6:23" x14ac:dyDescent="0.2">
      <c r="F7264" s="610"/>
      <c r="H7264" s="612"/>
      <c r="I7264" s="598"/>
      <c r="J7264" s="598"/>
      <c r="M7264" s="598"/>
      <c r="N7264" s="598"/>
      <c r="V7264" s="598"/>
      <c r="W7264" s="598"/>
    </row>
    <row r="7265" spans="6:23" x14ac:dyDescent="0.2">
      <c r="F7265" s="610"/>
      <c r="H7265" s="612"/>
      <c r="I7265" s="598"/>
      <c r="J7265" s="598"/>
      <c r="M7265" s="598"/>
      <c r="N7265" s="598"/>
      <c r="V7265" s="598"/>
      <c r="W7265" s="598"/>
    </row>
    <row r="7266" spans="6:23" x14ac:dyDescent="0.2">
      <c r="F7266" s="610"/>
      <c r="H7266" s="612"/>
      <c r="I7266" s="598"/>
      <c r="J7266" s="598"/>
      <c r="M7266" s="598"/>
      <c r="N7266" s="598"/>
      <c r="V7266" s="598"/>
      <c r="W7266" s="598"/>
    </row>
    <row r="7267" spans="6:23" x14ac:dyDescent="0.2">
      <c r="F7267" s="610"/>
      <c r="H7267" s="612"/>
      <c r="I7267" s="598"/>
      <c r="J7267" s="598"/>
      <c r="M7267" s="598"/>
      <c r="N7267" s="598"/>
      <c r="V7267" s="598"/>
      <c r="W7267" s="598"/>
    </row>
    <row r="7268" spans="6:23" x14ac:dyDescent="0.2">
      <c r="F7268" s="610"/>
      <c r="H7268" s="612"/>
      <c r="I7268" s="598"/>
      <c r="J7268" s="598"/>
      <c r="M7268" s="598"/>
      <c r="N7268" s="598"/>
      <c r="V7268" s="598"/>
      <c r="W7268" s="598"/>
    </row>
    <row r="7269" spans="6:23" x14ac:dyDescent="0.2">
      <c r="F7269" s="610"/>
      <c r="H7269" s="612"/>
      <c r="I7269" s="598"/>
      <c r="J7269" s="598"/>
      <c r="M7269" s="598"/>
      <c r="N7269" s="598"/>
      <c r="V7269" s="598"/>
      <c r="W7269" s="598"/>
    </row>
    <row r="7270" spans="6:23" x14ac:dyDescent="0.2">
      <c r="F7270" s="610"/>
      <c r="H7270" s="612"/>
      <c r="I7270" s="598"/>
      <c r="J7270" s="598"/>
      <c r="M7270" s="598"/>
      <c r="N7270" s="598"/>
      <c r="V7270" s="598"/>
      <c r="W7270" s="598"/>
    </row>
    <row r="7271" spans="6:23" x14ac:dyDescent="0.2">
      <c r="F7271" s="610"/>
      <c r="H7271" s="612"/>
      <c r="I7271" s="598"/>
      <c r="J7271" s="598"/>
      <c r="M7271" s="598"/>
      <c r="N7271" s="598"/>
      <c r="V7271" s="598"/>
      <c r="W7271" s="598"/>
    </row>
    <row r="7272" spans="6:23" x14ac:dyDescent="0.2">
      <c r="F7272" s="610"/>
      <c r="H7272" s="612"/>
      <c r="I7272" s="598"/>
      <c r="J7272" s="598"/>
      <c r="M7272" s="598"/>
      <c r="N7272" s="598"/>
      <c r="V7272" s="598"/>
      <c r="W7272" s="598"/>
    </row>
    <row r="7273" spans="6:23" x14ac:dyDescent="0.2">
      <c r="F7273" s="610"/>
      <c r="H7273" s="612"/>
      <c r="I7273" s="598"/>
      <c r="J7273" s="598"/>
      <c r="M7273" s="598"/>
      <c r="N7273" s="598"/>
      <c r="V7273" s="598"/>
      <c r="W7273" s="598"/>
    </row>
    <row r="7274" spans="6:23" x14ac:dyDescent="0.2">
      <c r="F7274" s="610"/>
      <c r="H7274" s="612"/>
      <c r="I7274" s="598"/>
      <c r="J7274" s="598"/>
      <c r="M7274" s="598"/>
      <c r="N7274" s="598"/>
      <c r="V7274" s="598"/>
      <c r="W7274" s="598"/>
    </row>
    <row r="7275" spans="6:23" x14ac:dyDescent="0.2">
      <c r="F7275" s="610"/>
      <c r="H7275" s="612"/>
      <c r="I7275" s="598"/>
      <c r="J7275" s="598"/>
      <c r="M7275" s="598"/>
      <c r="N7275" s="598"/>
      <c r="V7275" s="598"/>
      <c r="W7275" s="598"/>
    </row>
    <row r="7276" spans="6:23" x14ac:dyDescent="0.2">
      <c r="F7276" s="610"/>
      <c r="H7276" s="612"/>
      <c r="I7276" s="598"/>
      <c r="J7276" s="598"/>
      <c r="M7276" s="598"/>
      <c r="N7276" s="598"/>
      <c r="V7276" s="598"/>
      <c r="W7276" s="598"/>
    </row>
    <row r="7277" spans="6:23" x14ac:dyDescent="0.2">
      <c r="F7277" s="610"/>
      <c r="H7277" s="612"/>
      <c r="I7277" s="598"/>
      <c r="J7277" s="598"/>
      <c r="M7277" s="598"/>
      <c r="N7277" s="598"/>
      <c r="V7277" s="598"/>
      <c r="W7277" s="598"/>
    </row>
    <row r="7278" spans="6:23" x14ac:dyDescent="0.2">
      <c r="F7278" s="610"/>
      <c r="H7278" s="612"/>
      <c r="I7278" s="598"/>
      <c r="J7278" s="598"/>
      <c r="M7278" s="598"/>
      <c r="N7278" s="598"/>
      <c r="V7278" s="598"/>
      <c r="W7278" s="598"/>
    </row>
    <row r="7279" spans="6:23" x14ac:dyDescent="0.2">
      <c r="F7279" s="610"/>
      <c r="H7279" s="612"/>
      <c r="I7279" s="598"/>
      <c r="J7279" s="598"/>
      <c r="M7279" s="598"/>
      <c r="N7279" s="598"/>
      <c r="V7279" s="598"/>
      <c r="W7279" s="598"/>
    </row>
    <row r="7280" spans="6:23" x14ac:dyDescent="0.2">
      <c r="F7280" s="610"/>
      <c r="H7280" s="612"/>
      <c r="I7280" s="598"/>
      <c r="J7280" s="598"/>
      <c r="M7280" s="598"/>
      <c r="N7280" s="598"/>
      <c r="V7280" s="598"/>
      <c r="W7280" s="598"/>
    </row>
    <row r="7281" spans="6:23" x14ac:dyDescent="0.2">
      <c r="F7281" s="610"/>
      <c r="H7281" s="612"/>
      <c r="I7281" s="598"/>
      <c r="J7281" s="598"/>
      <c r="M7281" s="598"/>
      <c r="N7281" s="598"/>
      <c r="V7281" s="598"/>
      <c r="W7281" s="598"/>
    </row>
    <row r="7282" spans="6:23" x14ac:dyDescent="0.2">
      <c r="F7282" s="610"/>
      <c r="H7282" s="612"/>
      <c r="I7282" s="598"/>
      <c r="J7282" s="598"/>
      <c r="M7282" s="598"/>
      <c r="N7282" s="598"/>
      <c r="V7282" s="598"/>
      <c r="W7282" s="598"/>
    </row>
    <row r="7283" spans="6:23" x14ac:dyDescent="0.2">
      <c r="F7283" s="610"/>
      <c r="H7283" s="612"/>
      <c r="I7283" s="598"/>
      <c r="J7283" s="598"/>
      <c r="M7283" s="598"/>
      <c r="N7283" s="598"/>
      <c r="V7283" s="598"/>
      <c r="W7283" s="598"/>
    </row>
    <row r="7284" spans="6:23" x14ac:dyDescent="0.2">
      <c r="F7284" s="610"/>
      <c r="H7284" s="612"/>
      <c r="I7284" s="598"/>
      <c r="J7284" s="598"/>
      <c r="M7284" s="598"/>
      <c r="N7284" s="598"/>
      <c r="V7284" s="598"/>
      <c r="W7284" s="598"/>
    </row>
    <row r="7285" spans="6:23" x14ac:dyDescent="0.2">
      <c r="F7285" s="610"/>
      <c r="H7285" s="612"/>
      <c r="I7285" s="598"/>
      <c r="J7285" s="598"/>
      <c r="M7285" s="598"/>
      <c r="N7285" s="598"/>
      <c r="V7285" s="598"/>
      <c r="W7285" s="598"/>
    </row>
    <row r="7286" spans="6:23" x14ac:dyDescent="0.2">
      <c r="F7286" s="610"/>
      <c r="H7286" s="612"/>
      <c r="I7286" s="598"/>
      <c r="J7286" s="598"/>
      <c r="M7286" s="598"/>
      <c r="N7286" s="598"/>
      <c r="V7286" s="598"/>
      <c r="W7286" s="598"/>
    </row>
    <row r="7287" spans="6:23" x14ac:dyDescent="0.2">
      <c r="F7287" s="610"/>
      <c r="H7287" s="612"/>
      <c r="I7287" s="598"/>
      <c r="J7287" s="598"/>
      <c r="M7287" s="598"/>
      <c r="N7287" s="598"/>
      <c r="V7287" s="598"/>
      <c r="W7287" s="598"/>
    </row>
    <row r="7288" spans="6:23" x14ac:dyDescent="0.2">
      <c r="F7288" s="610"/>
      <c r="H7288" s="612"/>
      <c r="I7288" s="598"/>
      <c r="J7288" s="598"/>
      <c r="M7288" s="598"/>
      <c r="N7288" s="598"/>
      <c r="V7288" s="598"/>
      <c r="W7288" s="598"/>
    </row>
    <row r="7289" spans="6:23" x14ac:dyDescent="0.2">
      <c r="F7289" s="610"/>
      <c r="H7289" s="612"/>
      <c r="I7289" s="598"/>
      <c r="J7289" s="598"/>
      <c r="M7289" s="598"/>
      <c r="N7289" s="598"/>
      <c r="V7289" s="598"/>
      <c r="W7289" s="598"/>
    </row>
    <row r="7290" spans="6:23" x14ac:dyDescent="0.2">
      <c r="F7290" s="610"/>
      <c r="H7290" s="612"/>
      <c r="I7290" s="598"/>
      <c r="J7290" s="598"/>
      <c r="M7290" s="598"/>
      <c r="N7290" s="598"/>
      <c r="V7290" s="598"/>
      <c r="W7290" s="598"/>
    </row>
    <row r="7291" spans="6:23" x14ac:dyDescent="0.2">
      <c r="F7291" s="610"/>
      <c r="H7291" s="612"/>
      <c r="I7291" s="598"/>
      <c r="J7291" s="598"/>
      <c r="M7291" s="598"/>
      <c r="N7291" s="598"/>
      <c r="V7291" s="598"/>
      <c r="W7291" s="598"/>
    </row>
    <row r="7292" spans="6:23" x14ac:dyDescent="0.2">
      <c r="F7292" s="610"/>
      <c r="H7292" s="612"/>
      <c r="I7292" s="598"/>
      <c r="J7292" s="598"/>
      <c r="M7292" s="598"/>
      <c r="N7292" s="598"/>
      <c r="V7292" s="598"/>
      <c r="W7292" s="598"/>
    </row>
    <row r="7293" spans="6:23" x14ac:dyDescent="0.2">
      <c r="F7293" s="610"/>
      <c r="H7293" s="612"/>
      <c r="I7293" s="598"/>
      <c r="J7293" s="598"/>
      <c r="M7293" s="598"/>
      <c r="N7293" s="598"/>
      <c r="V7293" s="598"/>
      <c r="W7293" s="598"/>
    </row>
    <row r="7294" spans="6:23" x14ac:dyDescent="0.2">
      <c r="F7294" s="610"/>
      <c r="H7294" s="612"/>
      <c r="I7294" s="598"/>
      <c r="J7294" s="598"/>
      <c r="M7294" s="598"/>
      <c r="N7294" s="598"/>
      <c r="V7294" s="598"/>
      <c r="W7294" s="598"/>
    </row>
    <row r="7295" spans="6:23" x14ac:dyDescent="0.2">
      <c r="F7295" s="610"/>
      <c r="H7295" s="612"/>
      <c r="I7295" s="598"/>
      <c r="J7295" s="598"/>
      <c r="M7295" s="598"/>
      <c r="N7295" s="598"/>
      <c r="V7295" s="598"/>
      <c r="W7295" s="598"/>
    </row>
    <row r="7296" spans="6:23" x14ac:dyDescent="0.2">
      <c r="F7296" s="610"/>
      <c r="H7296" s="612"/>
      <c r="I7296" s="598"/>
      <c r="J7296" s="598"/>
      <c r="M7296" s="598"/>
      <c r="N7296" s="598"/>
      <c r="V7296" s="598"/>
      <c r="W7296" s="598"/>
    </row>
    <row r="7297" spans="6:23" x14ac:dyDescent="0.2">
      <c r="F7297" s="610"/>
      <c r="H7297" s="612"/>
      <c r="I7297" s="598"/>
      <c r="J7297" s="598"/>
      <c r="M7297" s="598"/>
      <c r="N7297" s="598"/>
      <c r="V7297" s="598"/>
      <c r="W7297" s="598"/>
    </row>
    <row r="7298" spans="6:23" x14ac:dyDescent="0.2">
      <c r="F7298" s="610"/>
      <c r="H7298" s="612"/>
      <c r="I7298" s="598"/>
      <c r="J7298" s="598"/>
      <c r="M7298" s="598"/>
      <c r="N7298" s="598"/>
      <c r="V7298" s="598"/>
      <c r="W7298" s="598"/>
    </row>
    <row r="7299" spans="6:23" x14ac:dyDescent="0.2">
      <c r="F7299" s="610"/>
      <c r="H7299" s="612"/>
      <c r="I7299" s="598"/>
      <c r="J7299" s="598"/>
      <c r="M7299" s="598"/>
      <c r="N7299" s="598"/>
      <c r="V7299" s="598"/>
      <c r="W7299" s="598"/>
    </row>
    <row r="7300" spans="6:23" x14ac:dyDescent="0.2">
      <c r="F7300" s="610"/>
      <c r="H7300" s="612"/>
      <c r="I7300" s="598"/>
      <c r="J7300" s="598"/>
      <c r="M7300" s="598"/>
      <c r="N7300" s="598"/>
      <c r="V7300" s="598"/>
      <c r="W7300" s="598"/>
    </row>
    <row r="7301" spans="6:23" x14ac:dyDescent="0.2">
      <c r="F7301" s="610"/>
      <c r="H7301" s="612"/>
      <c r="I7301" s="598"/>
      <c r="J7301" s="598"/>
      <c r="M7301" s="598"/>
      <c r="N7301" s="598"/>
      <c r="V7301" s="598"/>
      <c r="W7301" s="598"/>
    </row>
    <row r="7302" spans="6:23" x14ac:dyDescent="0.2">
      <c r="F7302" s="610"/>
      <c r="H7302" s="612"/>
      <c r="I7302" s="598"/>
      <c r="J7302" s="598"/>
      <c r="M7302" s="598"/>
      <c r="N7302" s="598"/>
      <c r="V7302" s="598"/>
      <c r="W7302" s="598"/>
    </row>
    <row r="7303" spans="6:23" x14ac:dyDescent="0.2">
      <c r="F7303" s="610"/>
      <c r="H7303" s="612"/>
      <c r="I7303" s="598"/>
      <c r="J7303" s="598"/>
      <c r="M7303" s="598"/>
      <c r="N7303" s="598"/>
      <c r="V7303" s="598"/>
      <c r="W7303" s="598"/>
    </row>
    <row r="7304" spans="6:23" x14ac:dyDescent="0.2">
      <c r="F7304" s="610"/>
      <c r="H7304" s="612"/>
      <c r="I7304" s="598"/>
      <c r="J7304" s="598"/>
      <c r="M7304" s="598"/>
      <c r="N7304" s="598"/>
      <c r="V7304" s="598"/>
      <c r="W7304" s="598"/>
    </row>
    <row r="7305" spans="6:23" x14ac:dyDescent="0.2">
      <c r="F7305" s="610"/>
      <c r="H7305" s="612"/>
      <c r="I7305" s="598"/>
      <c r="J7305" s="598"/>
      <c r="M7305" s="598"/>
      <c r="N7305" s="598"/>
      <c r="V7305" s="598"/>
      <c r="W7305" s="598"/>
    </row>
    <row r="7306" spans="6:23" x14ac:dyDescent="0.2">
      <c r="F7306" s="610"/>
      <c r="H7306" s="612"/>
      <c r="I7306" s="598"/>
      <c r="J7306" s="598"/>
      <c r="M7306" s="598"/>
      <c r="N7306" s="598"/>
      <c r="V7306" s="598"/>
      <c r="W7306" s="598"/>
    </row>
    <row r="7307" spans="6:23" x14ac:dyDescent="0.2">
      <c r="F7307" s="610"/>
      <c r="H7307" s="612"/>
      <c r="I7307" s="598"/>
      <c r="J7307" s="598"/>
      <c r="M7307" s="598"/>
      <c r="N7307" s="598"/>
      <c r="V7307" s="598"/>
      <c r="W7307" s="598"/>
    </row>
    <row r="7308" spans="6:23" x14ac:dyDescent="0.2">
      <c r="F7308" s="610"/>
      <c r="H7308" s="612"/>
      <c r="I7308" s="598"/>
      <c r="J7308" s="598"/>
      <c r="M7308" s="598"/>
      <c r="N7308" s="598"/>
      <c r="V7308" s="598"/>
      <c r="W7308" s="598"/>
    </row>
    <row r="7309" spans="6:23" x14ac:dyDescent="0.2">
      <c r="F7309" s="610"/>
      <c r="H7309" s="612"/>
      <c r="I7309" s="598"/>
      <c r="J7309" s="598"/>
      <c r="M7309" s="598"/>
      <c r="N7309" s="598"/>
      <c r="V7309" s="598"/>
      <c r="W7309" s="598"/>
    </row>
    <row r="7310" spans="6:23" x14ac:dyDescent="0.2">
      <c r="F7310" s="610"/>
      <c r="H7310" s="612"/>
      <c r="I7310" s="598"/>
      <c r="J7310" s="598"/>
      <c r="M7310" s="598"/>
      <c r="N7310" s="598"/>
      <c r="V7310" s="598"/>
      <c r="W7310" s="598"/>
    </row>
    <row r="7311" spans="6:23" x14ac:dyDescent="0.2">
      <c r="F7311" s="610"/>
      <c r="H7311" s="612"/>
      <c r="I7311" s="598"/>
      <c r="J7311" s="598"/>
      <c r="M7311" s="598"/>
      <c r="N7311" s="598"/>
      <c r="V7311" s="598"/>
      <c r="W7311" s="598"/>
    </row>
    <row r="7312" spans="6:23" x14ac:dyDescent="0.2">
      <c r="F7312" s="610"/>
      <c r="H7312" s="612"/>
      <c r="I7312" s="598"/>
      <c r="J7312" s="598"/>
      <c r="M7312" s="598"/>
      <c r="N7312" s="598"/>
      <c r="V7312" s="598"/>
      <c r="W7312" s="598"/>
    </row>
    <row r="7313" spans="6:23" x14ac:dyDescent="0.2">
      <c r="F7313" s="610"/>
      <c r="H7313" s="612"/>
      <c r="I7313" s="598"/>
      <c r="J7313" s="598"/>
      <c r="M7313" s="598"/>
      <c r="N7313" s="598"/>
      <c r="V7313" s="598"/>
      <c r="W7313" s="598"/>
    </row>
    <row r="7314" spans="6:23" x14ac:dyDescent="0.2">
      <c r="F7314" s="610"/>
      <c r="H7314" s="612"/>
      <c r="I7314" s="598"/>
      <c r="J7314" s="598"/>
      <c r="M7314" s="598"/>
      <c r="N7314" s="598"/>
      <c r="V7314" s="598"/>
      <c r="W7314" s="598"/>
    </row>
    <row r="7315" spans="6:23" x14ac:dyDescent="0.2">
      <c r="F7315" s="610"/>
      <c r="H7315" s="612"/>
      <c r="I7315" s="598"/>
      <c r="J7315" s="598"/>
      <c r="M7315" s="598"/>
      <c r="N7315" s="598"/>
      <c r="V7315" s="598"/>
      <c r="W7315" s="598"/>
    </row>
    <row r="7316" spans="6:23" x14ac:dyDescent="0.2">
      <c r="F7316" s="610"/>
      <c r="H7316" s="612"/>
      <c r="I7316" s="598"/>
      <c r="J7316" s="598"/>
      <c r="M7316" s="598"/>
      <c r="N7316" s="598"/>
      <c r="V7316" s="598"/>
      <c r="W7316" s="598"/>
    </row>
    <row r="7317" spans="6:23" x14ac:dyDescent="0.2">
      <c r="F7317" s="610"/>
      <c r="H7317" s="612"/>
      <c r="I7317" s="598"/>
      <c r="J7317" s="598"/>
      <c r="M7317" s="598"/>
      <c r="N7317" s="598"/>
      <c r="V7317" s="598"/>
      <c r="W7317" s="598"/>
    </row>
    <row r="7318" spans="6:23" x14ac:dyDescent="0.2">
      <c r="F7318" s="610"/>
      <c r="H7318" s="612"/>
      <c r="I7318" s="598"/>
      <c r="J7318" s="598"/>
      <c r="M7318" s="598"/>
      <c r="N7318" s="598"/>
      <c r="V7318" s="598"/>
      <c r="W7318" s="598"/>
    </row>
    <row r="7319" spans="6:23" x14ac:dyDescent="0.2">
      <c r="F7319" s="610"/>
      <c r="H7319" s="612"/>
      <c r="I7319" s="598"/>
      <c r="J7319" s="598"/>
      <c r="M7319" s="598"/>
      <c r="N7319" s="598"/>
      <c r="V7319" s="598"/>
      <c r="W7319" s="598"/>
    </row>
    <row r="7320" spans="6:23" x14ac:dyDescent="0.2">
      <c r="F7320" s="610"/>
      <c r="H7320" s="612"/>
      <c r="I7320" s="598"/>
      <c r="J7320" s="598"/>
      <c r="M7320" s="598"/>
      <c r="N7320" s="598"/>
      <c r="V7320" s="598"/>
      <c r="W7320" s="598"/>
    </row>
    <row r="7321" spans="6:23" x14ac:dyDescent="0.2">
      <c r="F7321" s="610"/>
      <c r="H7321" s="612"/>
      <c r="I7321" s="598"/>
      <c r="J7321" s="598"/>
      <c r="M7321" s="598"/>
      <c r="N7321" s="598"/>
      <c r="V7321" s="598"/>
      <c r="W7321" s="598"/>
    </row>
    <row r="7322" spans="6:23" x14ac:dyDescent="0.2">
      <c r="F7322" s="610"/>
      <c r="H7322" s="612"/>
      <c r="I7322" s="598"/>
      <c r="J7322" s="598"/>
      <c r="M7322" s="598"/>
      <c r="N7322" s="598"/>
      <c r="V7322" s="598"/>
      <c r="W7322" s="598"/>
    </row>
    <row r="7323" spans="6:23" x14ac:dyDescent="0.2">
      <c r="F7323" s="610"/>
      <c r="H7323" s="612"/>
      <c r="I7323" s="598"/>
      <c r="J7323" s="598"/>
      <c r="M7323" s="598"/>
      <c r="N7323" s="598"/>
      <c r="V7323" s="598"/>
      <c r="W7323" s="598"/>
    </row>
    <row r="7324" spans="6:23" x14ac:dyDescent="0.2">
      <c r="F7324" s="610"/>
      <c r="H7324" s="612"/>
      <c r="I7324" s="598"/>
      <c r="J7324" s="598"/>
      <c r="M7324" s="598"/>
      <c r="N7324" s="598"/>
      <c r="V7324" s="598"/>
      <c r="W7324" s="598"/>
    </row>
    <row r="7325" spans="6:23" x14ac:dyDescent="0.2">
      <c r="F7325" s="610"/>
      <c r="H7325" s="612"/>
      <c r="I7325" s="598"/>
      <c r="J7325" s="598"/>
      <c r="M7325" s="598"/>
      <c r="N7325" s="598"/>
      <c r="V7325" s="598"/>
      <c r="W7325" s="598"/>
    </row>
    <row r="7326" spans="6:23" x14ac:dyDescent="0.2">
      <c r="F7326" s="610"/>
      <c r="H7326" s="612"/>
      <c r="I7326" s="598"/>
      <c r="J7326" s="598"/>
      <c r="M7326" s="598"/>
      <c r="N7326" s="598"/>
      <c r="V7326" s="598"/>
      <c r="W7326" s="598"/>
    </row>
    <row r="7327" spans="6:23" x14ac:dyDescent="0.2">
      <c r="F7327" s="610"/>
      <c r="H7327" s="612"/>
      <c r="I7327" s="598"/>
      <c r="J7327" s="598"/>
      <c r="M7327" s="598"/>
      <c r="N7327" s="598"/>
      <c r="V7327" s="598"/>
      <c r="W7327" s="598"/>
    </row>
    <row r="7328" spans="6:23" x14ac:dyDescent="0.2">
      <c r="F7328" s="610"/>
      <c r="H7328" s="612"/>
      <c r="I7328" s="598"/>
      <c r="J7328" s="598"/>
      <c r="M7328" s="598"/>
      <c r="N7328" s="598"/>
      <c r="V7328" s="598"/>
      <c r="W7328" s="598"/>
    </row>
    <row r="7329" spans="6:23" x14ac:dyDescent="0.2">
      <c r="F7329" s="610"/>
      <c r="H7329" s="612"/>
      <c r="I7329" s="598"/>
      <c r="J7329" s="598"/>
      <c r="M7329" s="598"/>
      <c r="N7329" s="598"/>
      <c r="V7329" s="598"/>
      <c r="W7329" s="598"/>
    </row>
    <row r="7330" spans="6:23" x14ac:dyDescent="0.2">
      <c r="F7330" s="610"/>
      <c r="H7330" s="612"/>
      <c r="I7330" s="598"/>
      <c r="J7330" s="598"/>
      <c r="M7330" s="598"/>
      <c r="N7330" s="598"/>
      <c r="V7330" s="598"/>
      <c r="W7330" s="598"/>
    </row>
    <row r="7331" spans="6:23" x14ac:dyDescent="0.2">
      <c r="F7331" s="610"/>
      <c r="H7331" s="612"/>
      <c r="I7331" s="598"/>
      <c r="J7331" s="598"/>
      <c r="M7331" s="598"/>
      <c r="N7331" s="598"/>
      <c r="V7331" s="598"/>
      <c r="W7331" s="598"/>
    </row>
    <row r="7332" spans="6:23" x14ac:dyDescent="0.2">
      <c r="F7332" s="610"/>
      <c r="H7332" s="612"/>
      <c r="I7332" s="598"/>
      <c r="J7332" s="598"/>
      <c r="M7332" s="598"/>
      <c r="N7332" s="598"/>
      <c r="V7332" s="598"/>
      <c r="W7332" s="598"/>
    </row>
    <row r="7333" spans="6:23" x14ac:dyDescent="0.2">
      <c r="F7333" s="610"/>
      <c r="H7333" s="612"/>
      <c r="I7333" s="598"/>
      <c r="J7333" s="598"/>
      <c r="M7333" s="598"/>
      <c r="N7333" s="598"/>
      <c r="V7333" s="598"/>
      <c r="W7333" s="598"/>
    </row>
    <row r="7334" spans="6:23" x14ac:dyDescent="0.2">
      <c r="F7334" s="610"/>
      <c r="H7334" s="612"/>
      <c r="I7334" s="598"/>
      <c r="J7334" s="598"/>
      <c r="M7334" s="598"/>
      <c r="N7334" s="598"/>
      <c r="V7334" s="598"/>
      <c r="W7334" s="598"/>
    </row>
    <row r="7335" spans="6:23" x14ac:dyDescent="0.2">
      <c r="F7335" s="610"/>
      <c r="H7335" s="612"/>
      <c r="I7335" s="598"/>
      <c r="J7335" s="598"/>
      <c r="M7335" s="598"/>
      <c r="N7335" s="598"/>
      <c r="V7335" s="598"/>
      <c r="W7335" s="598"/>
    </row>
    <row r="7336" spans="6:23" x14ac:dyDescent="0.2">
      <c r="F7336" s="610"/>
      <c r="H7336" s="612"/>
      <c r="I7336" s="598"/>
      <c r="J7336" s="598"/>
      <c r="M7336" s="598"/>
      <c r="N7336" s="598"/>
      <c r="V7336" s="598"/>
      <c r="W7336" s="598"/>
    </row>
    <row r="7337" spans="6:23" x14ac:dyDescent="0.2">
      <c r="F7337" s="610"/>
      <c r="H7337" s="612"/>
      <c r="I7337" s="598"/>
      <c r="J7337" s="598"/>
      <c r="M7337" s="598"/>
      <c r="N7337" s="598"/>
      <c r="V7337" s="598"/>
      <c r="W7337" s="598"/>
    </row>
    <row r="7338" spans="6:23" x14ac:dyDescent="0.2">
      <c r="F7338" s="610"/>
      <c r="H7338" s="612"/>
      <c r="I7338" s="598"/>
      <c r="J7338" s="598"/>
      <c r="M7338" s="598"/>
      <c r="N7338" s="598"/>
      <c r="V7338" s="598"/>
      <c r="W7338" s="598"/>
    </row>
    <row r="7339" spans="6:23" x14ac:dyDescent="0.2">
      <c r="F7339" s="610"/>
      <c r="H7339" s="612"/>
      <c r="I7339" s="598"/>
      <c r="J7339" s="598"/>
      <c r="M7339" s="598"/>
      <c r="N7339" s="598"/>
      <c r="V7339" s="598"/>
      <c r="W7339" s="598"/>
    </row>
    <row r="7340" spans="6:23" x14ac:dyDescent="0.2">
      <c r="F7340" s="610"/>
      <c r="H7340" s="612"/>
      <c r="I7340" s="598"/>
      <c r="J7340" s="598"/>
      <c r="M7340" s="598"/>
      <c r="N7340" s="598"/>
      <c r="V7340" s="598"/>
      <c r="W7340" s="598"/>
    </row>
    <row r="7341" spans="6:23" x14ac:dyDescent="0.2">
      <c r="F7341" s="610"/>
      <c r="H7341" s="612"/>
      <c r="I7341" s="598"/>
      <c r="J7341" s="598"/>
      <c r="M7341" s="598"/>
      <c r="N7341" s="598"/>
      <c r="V7341" s="598"/>
      <c r="W7341" s="598"/>
    </row>
    <row r="7342" spans="6:23" x14ac:dyDescent="0.2">
      <c r="F7342" s="610"/>
      <c r="H7342" s="612"/>
      <c r="I7342" s="598"/>
      <c r="J7342" s="598"/>
      <c r="M7342" s="598"/>
      <c r="N7342" s="598"/>
      <c r="V7342" s="598"/>
      <c r="W7342" s="598"/>
    </row>
    <row r="7343" spans="6:23" x14ac:dyDescent="0.2">
      <c r="F7343" s="610"/>
      <c r="H7343" s="612"/>
      <c r="I7343" s="598"/>
      <c r="J7343" s="598"/>
      <c r="M7343" s="598"/>
      <c r="N7343" s="598"/>
      <c r="V7343" s="598"/>
      <c r="W7343" s="598"/>
    </row>
    <row r="7344" spans="6:23" x14ac:dyDescent="0.2">
      <c r="F7344" s="610"/>
      <c r="H7344" s="612"/>
      <c r="I7344" s="598"/>
      <c r="J7344" s="598"/>
      <c r="M7344" s="598"/>
      <c r="N7344" s="598"/>
      <c r="V7344" s="598"/>
      <c r="W7344" s="598"/>
    </row>
    <row r="7345" spans="6:23" x14ac:dyDescent="0.2">
      <c r="F7345" s="610"/>
      <c r="H7345" s="612"/>
      <c r="I7345" s="598"/>
      <c r="J7345" s="598"/>
      <c r="M7345" s="598"/>
      <c r="N7345" s="598"/>
      <c r="V7345" s="598"/>
      <c r="W7345" s="598"/>
    </row>
    <row r="7346" spans="6:23" x14ac:dyDescent="0.2">
      <c r="F7346" s="610"/>
      <c r="H7346" s="612"/>
      <c r="I7346" s="598"/>
      <c r="J7346" s="598"/>
      <c r="M7346" s="598"/>
      <c r="N7346" s="598"/>
      <c r="V7346" s="598"/>
      <c r="W7346" s="598"/>
    </row>
    <row r="7347" spans="6:23" x14ac:dyDescent="0.2">
      <c r="F7347" s="610"/>
      <c r="H7347" s="612"/>
      <c r="I7347" s="598"/>
      <c r="J7347" s="598"/>
      <c r="M7347" s="598"/>
      <c r="N7347" s="598"/>
      <c r="V7347" s="598"/>
      <c r="W7347" s="598"/>
    </row>
    <row r="7348" spans="6:23" x14ac:dyDescent="0.2">
      <c r="F7348" s="610"/>
      <c r="H7348" s="612"/>
      <c r="I7348" s="598"/>
      <c r="J7348" s="598"/>
      <c r="M7348" s="598"/>
      <c r="N7348" s="598"/>
      <c r="V7348" s="598"/>
      <c r="W7348" s="598"/>
    </row>
    <row r="7349" spans="6:23" x14ac:dyDescent="0.2">
      <c r="F7349" s="610"/>
      <c r="H7349" s="612"/>
      <c r="I7349" s="598"/>
      <c r="J7349" s="598"/>
      <c r="M7349" s="598"/>
      <c r="N7349" s="598"/>
      <c r="V7349" s="598"/>
      <c r="W7349" s="598"/>
    </row>
    <row r="7350" spans="6:23" x14ac:dyDescent="0.2">
      <c r="F7350" s="610"/>
      <c r="H7350" s="612"/>
      <c r="I7350" s="598"/>
      <c r="J7350" s="598"/>
      <c r="M7350" s="598"/>
      <c r="N7350" s="598"/>
      <c r="V7350" s="598"/>
      <c r="W7350" s="598"/>
    </row>
    <row r="7351" spans="6:23" x14ac:dyDescent="0.2">
      <c r="F7351" s="610"/>
      <c r="H7351" s="612"/>
      <c r="I7351" s="598"/>
      <c r="J7351" s="598"/>
      <c r="M7351" s="598"/>
      <c r="N7351" s="598"/>
      <c r="V7351" s="598"/>
      <c r="W7351" s="598"/>
    </row>
    <row r="7352" spans="6:23" x14ac:dyDescent="0.2">
      <c r="F7352" s="610"/>
      <c r="H7352" s="612"/>
      <c r="I7352" s="598"/>
      <c r="J7352" s="598"/>
      <c r="M7352" s="598"/>
      <c r="N7352" s="598"/>
      <c r="V7352" s="598"/>
      <c r="W7352" s="598"/>
    </row>
    <row r="7353" spans="6:23" x14ac:dyDescent="0.2">
      <c r="F7353" s="610"/>
      <c r="H7353" s="612"/>
      <c r="I7353" s="598"/>
      <c r="J7353" s="598"/>
      <c r="M7353" s="598"/>
      <c r="N7353" s="598"/>
      <c r="V7353" s="598"/>
      <c r="W7353" s="598"/>
    </row>
    <row r="7354" spans="6:23" x14ac:dyDescent="0.2">
      <c r="F7354" s="610"/>
      <c r="H7354" s="612"/>
      <c r="I7354" s="598"/>
      <c r="J7354" s="598"/>
      <c r="M7354" s="598"/>
      <c r="N7354" s="598"/>
      <c r="V7354" s="598"/>
      <c r="W7354" s="598"/>
    </row>
    <row r="7355" spans="6:23" x14ac:dyDescent="0.2">
      <c r="F7355" s="610"/>
      <c r="H7355" s="612"/>
      <c r="I7355" s="598"/>
      <c r="J7355" s="598"/>
      <c r="M7355" s="598"/>
      <c r="N7355" s="598"/>
      <c r="V7355" s="598"/>
      <c r="W7355" s="598"/>
    </row>
    <row r="7356" spans="6:23" x14ac:dyDescent="0.2">
      <c r="F7356" s="610"/>
      <c r="H7356" s="612"/>
      <c r="I7356" s="598"/>
      <c r="J7356" s="598"/>
      <c r="M7356" s="598"/>
      <c r="N7356" s="598"/>
      <c r="V7356" s="598"/>
      <c r="W7356" s="598"/>
    </row>
    <row r="7357" spans="6:23" x14ac:dyDescent="0.2">
      <c r="F7357" s="610"/>
      <c r="H7357" s="612"/>
      <c r="I7357" s="598"/>
      <c r="J7357" s="598"/>
      <c r="M7357" s="598"/>
      <c r="N7357" s="598"/>
      <c r="V7357" s="598"/>
      <c r="W7357" s="598"/>
    </row>
    <row r="7358" spans="6:23" x14ac:dyDescent="0.2">
      <c r="F7358" s="610"/>
      <c r="H7358" s="612"/>
      <c r="I7358" s="598"/>
      <c r="J7358" s="598"/>
      <c r="M7358" s="598"/>
      <c r="N7358" s="598"/>
      <c r="V7358" s="598"/>
      <c r="W7358" s="598"/>
    </row>
    <row r="7359" spans="6:23" x14ac:dyDescent="0.2">
      <c r="F7359" s="610"/>
      <c r="H7359" s="612"/>
      <c r="I7359" s="598"/>
      <c r="J7359" s="598"/>
      <c r="M7359" s="598"/>
      <c r="N7359" s="598"/>
      <c r="V7359" s="598"/>
      <c r="W7359" s="598"/>
    </row>
    <row r="7360" spans="6:23" x14ac:dyDescent="0.2">
      <c r="F7360" s="610"/>
      <c r="H7360" s="612"/>
      <c r="I7360" s="598"/>
      <c r="J7360" s="598"/>
      <c r="M7360" s="598"/>
      <c r="N7360" s="598"/>
      <c r="V7360" s="598"/>
      <c r="W7360" s="598"/>
    </row>
    <row r="7361" spans="6:23" x14ac:dyDescent="0.2">
      <c r="F7361" s="610"/>
      <c r="H7361" s="612"/>
      <c r="I7361" s="598"/>
      <c r="J7361" s="598"/>
      <c r="M7361" s="598"/>
      <c r="N7361" s="598"/>
      <c r="V7361" s="598"/>
      <c r="W7361" s="598"/>
    </row>
    <row r="7362" spans="6:23" x14ac:dyDescent="0.2">
      <c r="F7362" s="610"/>
      <c r="H7362" s="612"/>
      <c r="I7362" s="598"/>
      <c r="J7362" s="598"/>
      <c r="M7362" s="598"/>
      <c r="N7362" s="598"/>
      <c r="V7362" s="598"/>
      <c r="W7362" s="598"/>
    </row>
    <row r="7363" spans="6:23" x14ac:dyDescent="0.2">
      <c r="F7363" s="610"/>
      <c r="H7363" s="612"/>
      <c r="I7363" s="598"/>
      <c r="J7363" s="598"/>
      <c r="M7363" s="598"/>
      <c r="N7363" s="598"/>
      <c r="V7363" s="598"/>
      <c r="W7363" s="598"/>
    </row>
    <row r="7364" spans="6:23" x14ac:dyDescent="0.2">
      <c r="F7364" s="610"/>
      <c r="H7364" s="612"/>
      <c r="I7364" s="598"/>
      <c r="J7364" s="598"/>
      <c r="M7364" s="598"/>
      <c r="N7364" s="598"/>
      <c r="V7364" s="598"/>
      <c r="W7364" s="598"/>
    </row>
    <row r="7365" spans="6:23" x14ac:dyDescent="0.2">
      <c r="F7365" s="610"/>
      <c r="H7365" s="612"/>
      <c r="I7365" s="598"/>
      <c r="J7365" s="598"/>
      <c r="M7365" s="598"/>
      <c r="N7365" s="598"/>
      <c r="V7365" s="598"/>
      <c r="W7365" s="598"/>
    </row>
    <row r="7366" spans="6:23" x14ac:dyDescent="0.2">
      <c r="F7366" s="610"/>
      <c r="H7366" s="612"/>
      <c r="I7366" s="598"/>
      <c r="J7366" s="598"/>
      <c r="M7366" s="598"/>
      <c r="N7366" s="598"/>
      <c r="V7366" s="598"/>
      <c r="W7366" s="598"/>
    </row>
    <row r="7367" spans="6:23" x14ac:dyDescent="0.2">
      <c r="F7367" s="610"/>
      <c r="H7367" s="612"/>
      <c r="I7367" s="598"/>
      <c r="J7367" s="598"/>
      <c r="M7367" s="598"/>
      <c r="N7367" s="598"/>
      <c r="V7367" s="598"/>
      <c r="W7367" s="598"/>
    </row>
    <row r="7368" spans="6:23" x14ac:dyDescent="0.2">
      <c r="F7368" s="610"/>
      <c r="H7368" s="612"/>
      <c r="I7368" s="598"/>
      <c r="J7368" s="598"/>
      <c r="M7368" s="598"/>
      <c r="N7368" s="598"/>
      <c r="V7368" s="598"/>
      <c r="W7368" s="598"/>
    </row>
    <row r="7369" spans="6:23" x14ac:dyDescent="0.2">
      <c r="F7369" s="610"/>
      <c r="H7369" s="612"/>
      <c r="I7369" s="598"/>
      <c r="J7369" s="598"/>
      <c r="M7369" s="598"/>
      <c r="N7369" s="598"/>
      <c r="V7369" s="598"/>
      <c r="W7369" s="598"/>
    </row>
    <row r="7370" spans="6:23" x14ac:dyDescent="0.2">
      <c r="F7370" s="610"/>
      <c r="H7370" s="612"/>
      <c r="I7370" s="598"/>
      <c r="J7370" s="598"/>
      <c r="M7370" s="598"/>
      <c r="N7370" s="598"/>
      <c r="V7370" s="598"/>
      <c r="W7370" s="598"/>
    </row>
    <row r="7371" spans="6:23" x14ac:dyDescent="0.2">
      <c r="F7371" s="610"/>
      <c r="H7371" s="612"/>
      <c r="I7371" s="598"/>
      <c r="J7371" s="598"/>
      <c r="M7371" s="598"/>
      <c r="N7371" s="598"/>
      <c r="V7371" s="598"/>
      <c r="W7371" s="598"/>
    </row>
    <row r="7372" spans="6:23" x14ac:dyDescent="0.2">
      <c r="F7372" s="610"/>
      <c r="H7372" s="612"/>
      <c r="I7372" s="598"/>
      <c r="J7372" s="598"/>
      <c r="M7372" s="598"/>
      <c r="N7372" s="598"/>
      <c r="V7372" s="598"/>
      <c r="W7372" s="598"/>
    </row>
    <row r="7373" spans="6:23" x14ac:dyDescent="0.2">
      <c r="F7373" s="610"/>
      <c r="H7373" s="612"/>
      <c r="I7373" s="598"/>
      <c r="J7373" s="598"/>
      <c r="M7373" s="598"/>
      <c r="N7373" s="598"/>
      <c r="V7373" s="598"/>
      <c r="W7373" s="598"/>
    </row>
    <row r="7374" spans="6:23" x14ac:dyDescent="0.2">
      <c r="F7374" s="610"/>
      <c r="H7374" s="612"/>
      <c r="I7374" s="598"/>
      <c r="J7374" s="598"/>
      <c r="M7374" s="598"/>
      <c r="N7374" s="598"/>
      <c r="V7374" s="598"/>
      <c r="W7374" s="598"/>
    </row>
    <row r="7375" spans="6:23" x14ac:dyDescent="0.2">
      <c r="F7375" s="610"/>
      <c r="H7375" s="612"/>
      <c r="I7375" s="598"/>
      <c r="J7375" s="598"/>
      <c r="M7375" s="598"/>
      <c r="N7375" s="598"/>
      <c r="V7375" s="598"/>
      <c r="W7375" s="598"/>
    </row>
    <row r="7376" spans="6:23" x14ac:dyDescent="0.2">
      <c r="F7376" s="610"/>
      <c r="H7376" s="612"/>
      <c r="I7376" s="598"/>
      <c r="J7376" s="598"/>
      <c r="M7376" s="598"/>
      <c r="N7376" s="598"/>
      <c r="V7376" s="598"/>
      <c r="W7376" s="598"/>
    </row>
    <row r="7377" spans="6:23" x14ac:dyDescent="0.2">
      <c r="F7377" s="610"/>
      <c r="H7377" s="612"/>
      <c r="I7377" s="598"/>
      <c r="J7377" s="598"/>
      <c r="M7377" s="598"/>
      <c r="N7377" s="598"/>
      <c r="V7377" s="598"/>
      <c r="W7377" s="598"/>
    </row>
    <row r="7378" spans="6:23" x14ac:dyDescent="0.2">
      <c r="F7378" s="610"/>
      <c r="H7378" s="612"/>
      <c r="I7378" s="598"/>
      <c r="J7378" s="598"/>
      <c r="M7378" s="598"/>
      <c r="N7378" s="598"/>
      <c r="V7378" s="598"/>
      <c r="W7378" s="598"/>
    </row>
    <row r="7379" spans="6:23" x14ac:dyDescent="0.2">
      <c r="F7379" s="610"/>
      <c r="H7379" s="612"/>
      <c r="I7379" s="598"/>
      <c r="J7379" s="598"/>
      <c r="M7379" s="598"/>
      <c r="N7379" s="598"/>
      <c r="V7379" s="598"/>
      <c r="W7379" s="598"/>
    </row>
    <row r="7380" spans="6:23" x14ac:dyDescent="0.2">
      <c r="F7380" s="610"/>
      <c r="H7380" s="612"/>
      <c r="I7380" s="598"/>
      <c r="J7380" s="598"/>
      <c r="M7380" s="598"/>
      <c r="N7380" s="598"/>
      <c r="V7380" s="598"/>
      <c r="W7380" s="598"/>
    </row>
    <row r="7381" spans="6:23" x14ac:dyDescent="0.2">
      <c r="F7381" s="610"/>
      <c r="H7381" s="612"/>
      <c r="I7381" s="598"/>
      <c r="J7381" s="598"/>
      <c r="M7381" s="598"/>
      <c r="N7381" s="598"/>
      <c r="V7381" s="598"/>
      <c r="W7381" s="598"/>
    </row>
    <row r="7382" spans="6:23" x14ac:dyDescent="0.2">
      <c r="F7382" s="610"/>
      <c r="H7382" s="612"/>
      <c r="I7382" s="598"/>
      <c r="J7382" s="598"/>
      <c r="M7382" s="598"/>
      <c r="N7382" s="598"/>
      <c r="V7382" s="598"/>
      <c r="W7382" s="598"/>
    </row>
    <row r="7383" spans="6:23" x14ac:dyDescent="0.2">
      <c r="F7383" s="610"/>
      <c r="H7383" s="612"/>
      <c r="I7383" s="598"/>
      <c r="J7383" s="598"/>
      <c r="M7383" s="598"/>
      <c r="N7383" s="598"/>
      <c r="V7383" s="598"/>
      <c r="W7383" s="598"/>
    </row>
    <row r="7384" spans="6:23" x14ac:dyDescent="0.2">
      <c r="F7384" s="610"/>
      <c r="H7384" s="612"/>
      <c r="I7384" s="598"/>
      <c r="J7384" s="598"/>
      <c r="M7384" s="598"/>
      <c r="N7384" s="598"/>
      <c r="V7384" s="598"/>
      <c r="W7384" s="598"/>
    </row>
    <row r="7385" spans="6:23" x14ac:dyDescent="0.2">
      <c r="F7385" s="610"/>
      <c r="H7385" s="612"/>
      <c r="I7385" s="598"/>
      <c r="J7385" s="598"/>
      <c r="M7385" s="598"/>
      <c r="N7385" s="598"/>
      <c r="V7385" s="598"/>
      <c r="W7385" s="598"/>
    </row>
    <row r="7386" spans="6:23" x14ac:dyDescent="0.2">
      <c r="F7386" s="610"/>
      <c r="H7386" s="612"/>
      <c r="I7386" s="598"/>
      <c r="J7386" s="598"/>
      <c r="M7386" s="598"/>
      <c r="N7386" s="598"/>
      <c r="V7386" s="598"/>
      <c r="W7386" s="598"/>
    </row>
    <row r="7387" spans="6:23" x14ac:dyDescent="0.2">
      <c r="F7387" s="610"/>
      <c r="H7387" s="612"/>
      <c r="I7387" s="598"/>
      <c r="J7387" s="598"/>
      <c r="M7387" s="598"/>
      <c r="N7387" s="598"/>
      <c r="V7387" s="598"/>
      <c r="W7387" s="598"/>
    </row>
    <row r="7388" spans="6:23" x14ac:dyDescent="0.2">
      <c r="F7388" s="610"/>
      <c r="H7388" s="612"/>
      <c r="I7388" s="598"/>
      <c r="J7388" s="598"/>
      <c r="M7388" s="598"/>
      <c r="N7388" s="598"/>
      <c r="V7388" s="598"/>
      <c r="W7388" s="598"/>
    </row>
    <row r="7389" spans="6:23" x14ac:dyDescent="0.2">
      <c r="F7389" s="610"/>
      <c r="H7389" s="612"/>
      <c r="I7389" s="598"/>
      <c r="J7389" s="598"/>
      <c r="M7389" s="598"/>
      <c r="N7389" s="598"/>
      <c r="V7389" s="598"/>
      <c r="W7389" s="598"/>
    </row>
    <row r="7390" spans="6:23" x14ac:dyDescent="0.2">
      <c r="F7390" s="610"/>
      <c r="H7390" s="612"/>
      <c r="I7390" s="598"/>
      <c r="J7390" s="598"/>
      <c r="M7390" s="598"/>
      <c r="N7390" s="598"/>
      <c r="V7390" s="598"/>
      <c r="W7390" s="598"/>
    </row>
    <row r="7391" spans="6:23" x14ac:dyDescent="0.2">
      <c r="F7391" s="610"/>
      <c r="H7391" s="612"/>
      <c r="I7391" s="598"/>
      <c r="J7391" s="598"/>
      <c r="M7391" s="598"/>
      <c r="N7391" s="598"/>
      <c r="V7391" s="598"/>
      <c r="W7391" s="598"/>
    </row>
    <row r="7392" spans="6:23" x14ac:dyDescent="0.2">
      <c r="F7392" s="610"/>
      <c r="H7392" s="612"/>
      <c r="I7392" s="598"/>
      <c r="J7392" s="598"/>
      <c r="M7392" s="598"/>
      <c r="N7392" s="598"/>
      <c r="V7392" s="598"/>
      <c r="W7392" s="598"/>
    </row>
    <row r="7393" spans="6:23" x14ac:dyDescent="0.2">
      <c r="F7393" s="610"/>
      <c r="H7393" s="612"/>
      <c r="I7393" s="598"/>
      <c r="J7393" s="598"/>
      <c r="M7393" s="598"/>
      <c r="N7393" s="598"/>
      <c r="V7393" s="598"/>
      <c r="W7393" s="598"/>
    </row>
    <row r="7394" spans="6:23" x14ac:dyDescent="0.2">
      <c r="F7394" s="610"/>
      <c r="H7394" s="612"/>
      <c r="I7394" s="598"/>
      <c r="J7394" s="598"/>
      <c r="M7394" s="598"/>
      <c r="N7394" s="598"/>
      <c r="V7394" s="598"/>
      <c r="W7394" s="598"/>
    </row>
    <row r="7395" spans="6:23" x14ac:dyDescent="0.2">
      <c r="F7395" s="610"/>
      <c r="H7395" s="612"/>
      <c r="I7395" s="598"/>
      <c r="J7395" s="598"/>
      <c r="M7395" s="598"/>
      <c r="N7395" s="598"/>
      <c r="V7395" s="598"/>
      <c r="W7395" s="598"/>
    </row>
    <row r="7396" spans="6:23" x14ac:dyDescent="0.2">
      <c r="F7396" s="610"/>
      <c r="H7396" s="612"/>
      <c r="I7396" s="598"/>
      <c r="J7396" s="598"/>
      <c r="M7396" s="598"/>
      <c r="N7396" s="598"/>
      <c r="V7396" s="598"/>
      <c r="W7396" s="598"/>
    </row>
    <row r="7397" spans="6:23" x14ac:dyDescent="0.2">
      <c r="F7397" s="610"/>
      <c r="H7397" s="612"/>
      <c r="I7397" s="598"/>
      <c r="J7397" s="598"/>
      <c r="M7397" s="598"/>
      <c r="N7397" s="598"/>
      <c r="V7397" s="598"/>
      <c r="W7397" s="598"/>
    </row>
    <row r="7398" spans="6:23" x14ac:dyDescent="0.2">
      <c r="F7398" s="610"/>
      <c r="H7398" s="612"/>
      <c r="I7398" s="598"/>
      <c r="J7398" s="598"/>
      <c r="M7398" s="598"/>
      <c r="N7398" s="598"/>
      <c r="V7398" s="598"/>
      <c r="W7398" s="598"/>
    </row>
    <row r="7399" spans="6:23" x14ac:dyDescent="0.2">
      <c r="F7399" s="610"/>
      <c r="H7399" s="612"/>
      <c r="I7399" s="598"/>
      <c r="J7399" s="598"/>
      <c r="M7399" s="598"/>
      <c r="N7399" s="598"/>
      <c r="V7399" s="598"/>
      <c r="W7399" s="598"/>
    </row>
    <row r="7400" spans="6:23" x14ac:dyDescent="0.2">
      <c r="F7400" s="610"/>
      <c r="H7400" s="612"/>
      <c r="I7400" s="598"/>
      <c r="J7400" s="598"/>
      <c r="M7400" s="598"/>
      <c r="N7400" s="598"/>
      <c r="V7400" s="598"/>
      <c r="W7400" s="598"/>
    </row>
    <row r="7401" spans="6:23" x14ac:dyDescent="0.2">
      <c r="F7401" s="610"/>
      <c r="H7401" s="612"/>
      <c r="I7401" s="598"/>
      <c r="J7401" s="598"/>
      <c r="M7401" s="598"/>
      <c r="N7401" s="598"/>
      <c r="V7401" s="598"/>
      <c r="W7401" s="598"/>
    </row>
    <row r="7402" spans="6:23" x14ac:dyDescent="0.2">
      <c r="F7402" s="610"/>
      <c r="H7402" s="612"/>
      <c r="I7402" s="598"/>
      <c r="J7402" s="598"/>
      <c r="M7402" s="598"/>
      <c r="N7402" s="598"/>
      <c r="V7402" s="598"/>
      <c r="W7402" s="598"/>
    </row>
    <row r="7403" spans="6:23" x14ac:dyDescent="0.2">
      <c r="F7403" s="610"/>
      <c r="H7403" s="612"/>
      <c r="I7403" s="598"/>
      <c r="J7403" s="598"/>
      <c r="M7403" s="598"/>
      <c r="N7403" s="598"/>
      <c r="V7403" s="598"/>
      <c r="W7403" s="598"/>
    </row>
    <row r="7404" spans="6:23" x14ac:dyDescent="0.2">
      <c r="F7404" s="610"/>
      <c r="H7404" s="612"/>
      <c r="I7404" s="598"/>
      <c r="J7404" s="598"/>
      <c r="M7404" s="598"/>
      <c r="N7404" s="598"/>
      <c r="V7404" s="598"/>
      <c r="W7404" s="598"/>
    </row>
    <row r="7405" spans="6:23" x14ac:dyDescent="0.2">
      <c r="F7405" s="610"/>
      <c r="H7405" s="612"/>
      <c r="I7405" s="598"/>
      <c r="J7405" s="598"/>
      <c r="M7405" s="598"/>
      <c r="N7405" s="598"/>
      <c r="V7405" s="598"/>
      <c r="W7405" s="598"/>
    </row>
    <row r="7406" spans="6:23" x14ac:dyDescent="0.2">
      <c r="F7406" s="610"/>
      <c r="H7406" s="612"/>
      <c r="I7406" s="598"/>
      <c r="J7406" s="598"/>
      <c r="M7406" s="598"/>
      <c r="N7406" s="598"/>
      <c r="V7406" s="598"/>
      <c r="W7406" s="598"/>
    </row>
    <row r="7407" spans="6:23" x14ac:dyDescent="0.2">
      <c r="F7407" s="610"/>
      <c r="H7407" s="612"/>
      <c r="I7407" s="598"/>
      <c r="J7407" s="598"/>
      <c r="M7407" s="598"/>
      <c r="N7407" s="598"/>
      <c r="V7407" s="598"/>
      <c r="W7407" s="598"/>
    </row>
    <row r="7408" spans="6:23" x14ac:dyDescent="0.2">
      <c r="F7408" s="610"/>
      <c r="H7408" s="612"/>
      <c r="I7408" s="598"/>
      <c r="J7408" s="598"/>
      <c r="M7408" s="598"/>
      <c r="N7408" s="598"/>
      <c r="V7408" s="598"/>
      <c r="W7408" s="598"/>
    </row>
    <row r="7409" spans="6:23" x14ac:dyDescent="0.2">
      <c r="F7409" s="610"/>
      <c r="H7409" s="612"/>
      <c r="I7409" s="598"/>
      <c r="J7409" s="598"/>
      <c r="M7409" s="598"/>
      <c r="N7409" s="598"/>
      <c r="V7409" s="598"/>
      <c r="W7409" s="598"/>
    </row>
    <row r="7410" spans="6:23" x14ac:dyDescent="0.2">
      <c r="F7410" s="610"/>
      <c r="H7410" s="612"/>
      <c r="I7410" s="598"/>
      <c r="J7410" s="598"/>
      <c r="M7410" s="598"/>
      <c r="N7410" s="598"/>
      <c r="V7410" s="598"/>
      <c r="W7410" s="598"/>
    </row>
    <row r="7411" spans="6:23" x14ac:dyDescent="0.2">
      <c r="F7411" s="610"/>
      <c r="H7411" s="612"/>
      <c r="I7411" s="598"/>
      <c r="J7411" s="598"/>
      <c r="M7411" s="598"/>
      <c r="N7411" s="598"/>
      <c r="V7411" s="598"/>
      <c r="W7411" s="598"/>
    </row>
    <row r="7412" spans="6:23" x14ac:dyDescent="0.2">
      <c r="F7412" s="610"/>
      <c r="H7412" s="612"/>
      <c r="I7412" s="598"/>
      <c r="J7412" s="598"/>
      <c r="M7412" s="598"/>
      <c r="N7412" s="598"/>
      <c r="V7412" s="598"/>
      <c r="W7412" s="598"/>
    </row>
    <row r="7413" spans="6:23" x14ac:dyDescent="0.2">
      <c r="F7413" s="610"/>
      <c r="H7413" s="612"/>
      <c r="I7413" s="598"/>
      <c r="J7413" s="598"/>
      <c r="M7413" s="598"/>
      <c r="N7413" s="598"/>
      <c r="V7413" s="598"/>
      <c r="W7413" s="598"/>
    </row>
    <row r="7414" spans="6:23" x14ac:dyDescent="0.2">
      <c r="F7414" s="610"/>
      <c r="H7414" s="612"/>
      <c r="I7414" s="598"/>
      <c r="J7414" s="598"/>
      <c r="M7414" s="598"/>
      <c r="N7414" s="598"/>
      <c r="V7414" s="598"/>
      <c r="W7414" s="598"/>
    </row>
    <row r="7415" spans="6:23" x14ac:dyDescent="0.2">
      <c r="F7415" s="610"/>
      <c r="H7415" s="612"/>
      <c r="I7415" s="598"/>
      <c r="J7415" s="598"/>
      <c r="M7415" s="598"/>
      <c r="N7415" s="598"/>
      <c r="V7415" s="598"/>
      <c r="W7415" s="598"/>
    </row>
    <row r="7416" spans="6:23" x14ac:dyDescent="0.2">
      <c r="F7416" s="610"/>
      <c r="H7416" s="612"/>
      <c r="I7416" s="598"/>
      <c r="J7416" s="598"/>
      <c r="M7416" s="598"/>
      <c r="N7416" s="598"/>
      <c r="V7416" s="598"/>
      <c r="W7416" s="598"/>
    </row>
    <row r="7417" spans="6:23" x14ac:dyDescent="0.2">
      <c r="F7417" s="610"/>
      <c r="H7417" s="612"/>
      <c r="I7417" s="598"/>
      <c r="J7417" s="598"/>
      <c r="M7417" s="598"/>
      <c r="N7417" s="598"/>
      <c r="V7417" s="598"/>
      <c r="W7417" s="598"/>
    </row>
    <row r="7418" spans="6:23" x14ac:dyDescent="0.2">
      <c r="F7418" s="610"/>
      <c r="H7418" s="612"/>
      <c r="I7418" s="598"/>
      <c r="J7418" s="598"/>
      <c r="M7418" s="598"/>
      <c r="N7418" s="598"/>
      <c r="V7418" s="598"/>
      <c r="W7418" s="598"/>
    </row>
    <row r="7419" spans="6:23" x14ac:dyDescent="0.2">
      <c r="F7419" s="610"/>
      <c r="H7419" s="612"/>
      <c r="I7419" s="598"/>
      <c r="J7419" s="598"/>
      <c r="M7419" s="598"/>
      <c r="N7419" s="598"/>
      <c r="V7419" s="598"/>
      <c r="W7419" s="598"/>
    </row>
    <row r="7420" spans="6:23" x14ac:dyDescent="0.2">
      <c r="F7420" s="610"/>
      <c r="H7420" s="612"/>
      <c r="I7420" s="598"/>
      <c r="J7420" s="598"/>
      <c r="M7420" s="598"/>
      <c r="N7420" s="598"/>
      <c r="V7420" s="598"/>
      <c r="W7420" s="598"/>
    </row>
    <row r="7421" spans="6:23" x14ac:dyDescent="0.2">
      <c r="F7421" s="610"/>
      <c r="H7421" s="612"/>
      <c r="I7421" s="598"/>
      <c r="J7421" s="598"/>
      <c r="M7421" s="598"/>
      <c r="N7421" s="598"/>
      <c r="V7421" s="598"/>
      <c r="W7421" s="598"/>
    </row>
    <row r="7422" spans="6:23" x14ac:dyDescent="0.2">
      <c r="F7422" s="610"/>
      <c r="H7422" s="612"/>
      <c r="I7422" s="598"/>
      <c r="J7422" s="598"/>
      <c r="M7422" s="598"/>
      <c r="N7422" s="598"/>
      <c r="V7422" s="598"/>
      <c r="W7422" s="598"/>
    </row>
    <row r="7423" spans="6:23" x14ac:dyDescent="0.2">
      <c r="F7423" s="610"/>
      <c r="H7423" s="612"/>
      <c r="I7423" s="598"/>
      <c r="J7423" s="598"/>
      <c r="M7423" s="598"/>
      <c r="N7423" s="598"/>
      <c r="V7423" s="598"/>
      <c r="W7423" s="598"/>
    </row>
    <row r="7424" spans="6:23" x14ac:dyDescent="0.2">
      <c r="F7424" s="610"/>
      <c r="H7424" s="612"/>
      <c r="I7424" s="598"/>
      <c r="J7424" s="598"/>
      <c r="M7424" s="598"/>
      <c r="N7424" s="598"/>
      <c r="V7424" s="598"/>
      <c r="W7424" s="598"/>
    </row>
    <row r="7425" spans="6:23" x14ac:dyDescent="0.2">
      <c r="F7425" s="610"/>
      <c r="H7425" s="612"/>
      <c r="I7425" s="598"/>
      <c r="J7425" s="598"/>
      <c r="M7425" s="598"/>
      <c r="N7425" s="598"/>
      <c r="V7425" s="598"/>
      <c r="W7425" s="598"/>
    </row>
    <row r="7426" spans="6:23" x14ac:dyDescent="0.2">
      <c r="F7426" s="610"/>
      <c r="H7426" s="612"/>
      <c r="I7426" s="598"/>
      <c r="J7426" s="598"/>
      <c r="M7426" s="598"/>
      <c r="N7426" s="598"/>
      <c r="V7426" s="598"/>
      <c r="W7426" s="598"/>
    </row>
    <row r="7427" spans="6:23" x14ac:dyDescent="0.2">
      <c r="F7427" s="610"/>
      <c r="H7427" s="612"/>
      <c r="I7427" s="598"/>
      <c r="J7427" s="598"/>
      <c r="M7427" s="598"/>
      <c r="N7427" s="598"/>
      <c r="V7427" s="598"/>
      <c r="W7427" s="598"/>
    </row>
    <row r="7428" spans="6:23" x14ac:dyDescent="0.2">
      <c r="F7428" s="610"/>
      <c r="H7428" s="612"/>
      <c r="I7428" s="598"/>
      <c r="J7428" s="598"/>
      <c r="M7428" s="598"/>
      <c r="N7428" s="598"/>
      <c r="V7428" s="598"/>
      <c r="W7428" s="598"/>
    </row>
    <row r="7429" spans="6:23" x14ac:dyDescent="0.2">
      <c r="F7429" s="610"/>
      <c r="H7429" s="612"/>
      <c r="I7429" s="598"/>
      <c r="J7429" s="598"/>
      <c r="M7429" s="598"/>
      <c r="N7429" s="598"/>
      <c r="V7429" s="598"/>
      <c r="W7429" s="598"/>
    </row>
    <row r="7430" spans="6:23" x14ac:dyDescent="0.2">
      <c r="F7430" s="610"/>
      <c r="H7430" s="612"/>
      <c r="I7430" s="598"/>
      <c r="J7430" s="598"/>
      <c r="M7430" s="598"/>
      <c r="N7430" s="598"/>
      <c r="V7430" s="598"/>
      <c r="W7430" s="598"/>
    </row>
    <row r="7431" spans="6:23" x14ac:dyDescent="0.2">
      <c r="F7431" s="610"/>
      <c r="H7431" s="612"/>
      <c r="I7431" s="598"/>
      <c r="J7431" s="598"/>
      <c r="M7431" s="598"/>
      <c r="N7431" s="598"/>
      <c r="V7431" s="598"/>
      <c r="W7431" s="598"/>
    </row>
    <row r="7432" spans="6:23" x14ac:dyDescent="0.2">
      <c r="F7432" s="610"/>
      <c r="H7432" s="612"/>
      <c r="I7432" s="598"/>
      <c r="J7432" s="598"/>
      <c r="M7432" s="598"/>
      <c r="N7432" s="598"/>
      <c r="V7432" s="598"/>
      <c r="W7432" s="598"/>
    </row>
    <row r="7433" spans="6:23" x14ac:dyDescent="0.2">
      <c r="F7433" s="610"/>
      <c r="H7433" s="612"/>
      <c r="I7433" s="598"/>
      <c r="J7433" s="598"/>
      <c r="M7433" s="598"/>
      <c r="N7433" s="598"/>
      <c r="V7433" s="598"/>
      <c r="W7433" s="598"/>
    </row>
    <row r="7434" spans="6:23" x14ac:dyDescent="0.2">
      <c r="F7434" s="610"/>
      <c r="H7434" s="612"/>
      <c r="I7434" s="598"/>
      <c r="J7434" s="598"/>
      <c r="M7434" s="598"/>
      <c r="N7434" s="598"/>
      <c r="V7434" s="598"/>
      <c r="W7434" s="598"/>
    </row>
    <row r="7435" spans="6:23" x14ac:dyDescent="0.2">
      <c r="F7435" s="610"/>
      <c r="H7435" s="612"/>
      <c r="I7435" s="598"/>
      <c r="J7435" s="598"/>
      <c r="M7435" s="598"/>
      <c r="N7435" s="598"/>
      <c r="V7435" s="598"/>
      <c r="W7435" s="598"/>
    </row>
    <row r="7436" spans="6:23" x14ac:dyDescent="0.2">
      <c r="F7436" s="610"/>
      <c r="H7436" s="612"/>
      <c r="I7436" s="598"/>
      <c r="J7436" s="598"/>
      <c r="M7436" s="598"/>
      <c r="N7436" s="598"/>
      <c r="V7436" s="598"/>
      <c r="W7436" s="598"/>
    </row>
    <row r="7437" spans="6:23" x14ac:dyDescent="0.2">
      <c r="F7437" s="610"/>
      <c r="H7437" s="612"/>
      <c r="I7437" s="598"/>
      <c r="J7437" s="598"/>
      <c r="M7437" s="598"/>
      <c r="N7437" s="598"/>
      <c r="V7437" s="598"/>
      <c r="W7437" s="598"/>
    </row>
    <row r="7438" spans="6:23" x14ac:dyDescent="0.2">
      <c r="F7438" s="610"/>
      <c r="H7438" s="612"/>
      <c r="I7438" s="598"/>
      <c r="J7438" s="598"/>
      <c r="M7438" s="598"/>
      <c r="N7438" s="598"/>
      <c r="V7438" s="598"/>
      <c r="W7438" s="598"/>
    </row>
    <row r="7439" spans="6:23" x14ac:dyDescent="0.2">
      <c r="F7439" s="610"/>
      <c r="H7439" s="612"/>
      <c r="I7439" s="598"/>
      <c r="J7439" s="598"/>
      <c r="M7439" s="598"/>
      <c r="N7439" s="598"/>
      <c r="V7439" s="598"/>
      <c r="W7439" s="598"/>
    </row>
    <row r="7440" spans="6:23" x14ac:dyDescent="0.2">
      <c r="F7440" s="610"/>
      <c r="H7440" s="612"/>
      <c r="I7440" s="598"/>
      <c r="J7440" s="598"/>
      <c r="M7440" s="598"/>
      <c r="N7440" s="598"/>
      <c r="V7440" s="598"/>
      <c r="W7440" s="598"/>
    </row>
    <row r="7441" spans="6:23" x14ac:dyDescent="0.2">
      <c r="F7441" s="610"/>
      <c r="H7441" s="612"/>
      <c r="I7441" s="598"/>
      <c r="J7441" s="598"/>
      <c r="M7441" s="598"/>
      <c r="N7441" s="598"/>
      <c r="V7441" s="598"/>
      <c r="W7441" s="598"/>
    </row>
    <row r="7442" spans="6:23" x14ac:dyDescent="0.2">
      <c r="F7442" s="610"/>
      <c r="H7442" s="612"/>
      <c r="I7442" s="598"/>
      <c r="J7442" s="598"/>
      <c r="M7442" s="598"/>
      <c r="N7442" s="598"/>
      <c r="V7442" s="598"/>
      <c r="W7442" s="598"/>
    </row>
    <row r="7443" spans="6:23" x14ac:dyDescent="0.2">
      <c r="F7443" s="610"/>
      <c r="H7443" s="612"/>
      <c r="I7443" s="598"/>
      <c r="J7443" s="598"/>
      <c r="M7443" s="598"/>
      <c r="N7443" s="598"/>
      <c r="V7443" s="598"/>
      <c r="W7443" s="598"/>
    </row>
    <row r="7444" spans="6:23" x14ac:dyDescent="0.2">
      <c r="F7444" s="610"/>
      <c r="H7444" s="612"/>
      <c r="I7444" s="598"/>
      <c r="J7444" s="598"/>
      <c r="M7444" s="598"/>
      <c r="N7444" s="598"/>
      <c r="V7444" s="598"/>
      <c r="W7444" s="598"/>
    </row>
    <row r="7445" spans="6:23" x14ac:dyDescent="0.2">
      <c r="F7445" s="610"/>
      <c r="H7445" s="612"/>
      <c r="I7445" s="598"/>
      <c r="J7445" s="598"/>
      <c r="M7445" s="598"/>
      <c r="N7445" s="598"/>
      <c r="V7445" s="598"/>
      <c r="W7445" s="598"/>
    </row>
    <row r="7446" spans="6:23" x14ac:dyDescent="0.2">
      <c r="F7446" s="610"/>
      <c r="H7446" s="612"/>
      <c r="I7446" s="598"/>
      <c r="J7446" s="598"/>
      <c r="M7446" s="598"/>
      <c r="N7446" s="598"/>
      <c r="V7446" s="598"/>
      <c r="W7446" s="598"/>
    </row>
    <row r="7447" spans="6:23" x14ac:dyDescent="0.2">
      <c r="F7447" s="610"/>
      <c r="H7447" s="612"/>
      <c r="I7447" s="598"/>
      <c r="J7447" s="598"/>
      <c r="M7447" s="598"/>
      <c r="N7447" s="598"/>
      <c r="V7447" s="598"/>
      <c r="W7447" s="598"/>
    </row>
    <row r="7448" spans="6:23" x14ac:dyDescent="0.2">
      <c r="F7448" s="610"/>
      <c r="H7448" s="612"/>
      <c r="I7448" s="598"/>
      <c r="J7448" s="598"/>
      <c r="M7448" s="598"/>
      <c r="N7448" s="598"/>
      <c r="V7448" s="598"/>
      <c r="W7448" s="598"/>
    </row>
    <row r="7449" spans="6:23" x14ac:dyDescent="0.2">
      <c r="F7449" s="610"/>
      <c r="H7449" s="612"/>
      <c r="I7449" s="598"/>
      <c r="J7449" s="598"/>
      <c r="M7449" s="598"/>
      <c r="N7449" s="598"/>
      <c r="V7449" s="598"/>
      <c r="W7449" s="598"/>
    </row>
    <row r="7450" spans="6:23" x14ac:dyDescent="0.2">
      <c r="F7450" s="610"/>
      <c r="H7450" s="612"/>
      <c r="I7450" s="598"/>
      <c r="J7450" s="598"/>
      <c r="M7450" s="598"/>
      <c r="N7450" s="598"/>
      <c r="V7450" s="598"/>
      <c r="W7450" s="598"/>
    </row>
    <row r="7451" spans="6:23" x14ac:dyDescent="0.2">
      <c r="F7451" s="610"/>
      <c r="H7451" s="612"/>
      <c r="I7451" s="598"/>
      <c r="J7451" s="598"/>
      <c r="M7451" s="598"/>
      <c r="N7451" s="598"/>
      <c r="V7451" s="598"/>
      <c r="W7451" s="598"/>
    </row>
    <row r="7452" spans="6:23" x14ac:dyDescent="0.2">
      <c r="F7452" s="610"/>
      <c r="H7452" s="612"/>
      <c r="I7452" s="598"/>
      <c r="J7452" s="598"/>
      <c r="M7452" s="598"/>
      <c r="N7452" s="598"/>
      <c r="V7452" s="598"/>
      <c r="W7452" s="598"/>
    </row>
    <row r="7453" spans="6:23" x14ac:dyDescent="0.2">
      <c r="F7453" s="610"/>
      <c r="H7453" s="612"/>
      <c r="I7453" s="598"/>
      <c r="J7453" s="598"/>
      <c r="M7453" s="598"/>
      <c r="N7453" s="598"/>
      <c r="V7453" s="598"/>
      <c r="W7453" s="598"/>
    </row>
    <row r="7454" spans="6:23" x14ac:dyDescent="0.2">
      <c r="F7454" s="610"/>
      <c r="H7454" s="612"/>
      <c r="I7454" s="598"/>
      <c r="J7454" s="598"/>
      <c r="M7454" s="598"/>
      <c r="N7454" s="598"/>
      <c r="V7454" s="598"/>
      <c r="W7454" s="598"/>
    </row>
    <row r="7455" spans="6:23" x14ac:dyDescent="0.2">
      <c r="F7455" s="610"/>
      <c r="H7455" s="612"/>
      <c r="I7455" s="598"/>
      <c r="J7455" s="598"/>
      <c r="M7455" s="598"/>
      <c r="N7455" s="598"/>
      <c r="V7455" s="598"/>
      <c r="W7455" s="598"/>
    </row>
    <row r="7456" spans="6:23" x14ac:dyDescent="0.2">
      <c r="F7456" s="610"/>
      <c r="H7456" s="612"/>
      <c r="I7456" s="598"/>
      <c r="J7456" s="598"/>
      <c r="M7456" s="598"/>
      <c r="N7456" s="598"/>
      <c r="V7456" s="598"/>
      <c r="W7456" s="598"/>
    </row>
    <row r="7457" spans="6:23" x14ac:dyDescent="0.2">
      <c r="F7457" s="610"/>
      <c r="H7457" s="612"/>
      <c r="I7457" s="598"/>
      <c r="J7457" s="598"/>
      <c r="M7457" s="598"/>
      <c r="N7457" s="598"/>
      <c r="V7457" s="598"/>
      <c r="W7457" s="598"/>
    </row>
    <row r="7458" spans="6:23" x14ac:dyDescent="0.2">
      <c r="F7458" s="610"/>
      <c r="H7458" s="612"/>
      <c r="I7458" s="598"/>
      <c r="J7458" s="598"/>
      <c r="M7458" s="598"/>
      <c r="N7458" s="598"/>
      <c r="V7458" s="598"/>
      <c r="W7458" s="598"/>
    </row>
    <row r="7459" spans="6:23" x14ac:dyDescent="0.2">
      <c r="F7459" s="610"/>
      <c r="H7459" s="612"/>
      <c r="I7459" s="598"/>
      <c r="J7459" s="598"/>
      <c r="M7459" s="598"/>
      <c r="N7459" s="598"/>
      <c r="V7459" s="598"/>
      <c r="W7459" s="598"/>
    </row>
    <row r="7460" spans="6:23" x14ac:dyDescent="0.2">
      <c r="F7460" s="610"/>
      <c r="H7460" s="612"/>
      <c r="I7460" s="598"/>
      <c r="J7460" s="598"/>
      <c r="M7460" s="598"/>
      <c r="N7460" s="598"/>
      <c r="V7460" s="598"/>
      <c r="W7460" s="598"/>
    </row>
    <row r="7461" spans="6:23" x14ac:dyDescent="0.2">
      <c r="F7461" s="610"/>
      <c r="H7461" s="612"/>
      <c r="I7461" s="598"/>
      <c r="J7461" s="598"/>
      <c r="M7461" s="598"/>
      <c r="N7461" s="598"/>
      <c r="V7461" s="598"/>
      <c r="W7461" s="598"/>
    </row>
    <row r="7462" spans="6:23" x14ac:dyDescent="0.2">
      <c r="F7462" s="610"/>
      <c r="H7462" s="612"/>
      <c r="I7462" s="598"/>
      <c r="J7462" s="598"/>
      <c r="M7462" s="598"/>
      <c r="N7462" s="598"/>
      <c r="V7462" s="598"/>
      <c r="W7462" s="598"/>
    </row>
    <row r="7463" spans="6:23" x14ac:dyDescent="0.2">
      <c r="F7463" s="610"/>
      <c r="H7463" s="612"/>
      <c r="I7463" s="598"/>
      <c r="J7463" s="598"/>
      <c r="M7463" s="598"/>
      <c r="N7463" s="598"/>
      <c r="V7463" s="598"/>
      <c r="W7463" s="598"/>
    </row>
    <row r="7464" spans="6:23" x14ac:dyDescent="0.2">
      <c r="F7464" s="610"/>
      <c r="H7464" s="612"/>
      <c r="I7464" s="598"/>
      <c r="J7464" s="598"/>
      <c r="M7464" s="598"/>
      <c r="N7464" s="598"/>
      <c r="V7464" s="598"/>
      <c r="W7464" s="598"/>
    </row>
    <row r="7465" spans="6:23" x14ac:dyDescent="0.2">
      <c r="F7465" s="610"/>
      <c r="H7465" s="612"/>
      <c r="I7465" s="598"/>
      <c r="J7465" s="598"/>
      <c r="M7465" s="598"/>
      <c r="N7465" s="598"/>
      <c r="V7465" s="598"/>
      <c r="W7465" s="598"/>
    </row>
    <row r="7466" spans="6:23" x14ac:dyDescent="0.2">
      <c r="F7466" s="610"/>
      <c r="H7466" s="612"/>
      <c r="I7466" s="598"/>
      <c r="J7466" s="598"/>
      <c r="M7466" s="598"/>
      <c r="N7466" s="598"/>
      <c r="V7466" s="598"/>
      <c r="W7466" s="598"/>
    </row>
    <row r="7467" spans="6:23" x14ac:dyDescent="0.2">
      <c r="F7467" s="610"/>
      <c r="H7467" s="612"/>
      <c r="I7467" s="598"/>
      <c r="J7467" s="598"/>
      <c r="M7467" s="598"/>
      <c r="N7467" s="598"/>
      <c r="V7467" s="598"/>
      <c r="W7467" s="598"/>
    </row>
    <row r="7468" spans="6:23" x14ac:dyDescent="0.2">
      <c r="F7468" s="610"/>
      <c r="H7468" s="612"/>
      <c r="I7468" s="598"/>
      <c r="J7468" s="598"/>
      <c r="M7468" s="598"/>
      <c r="N7468" s="598"/>
      <c r="V7468" s="598"/>
      <c r="W7468" s="598"/>
    </row>
    <row r="7469" spans="6:23" x14ac:dyDescent="0.2">
      <c r="F7469" s="610"/>
      <c r="H7469" s="612"/>
      <c r="I7469" s="598"/>
      <c r="J7469" s="598"/>
      <c r="M7469" s="598"/>
      <c r="N7469" s="598"/>
      <c r="V7469" s="598"/>
      <c r="W7469" s="598"/>
    </row>
    <row r="7470" spans="6:23" x14ac:dyDescent="0.2">
      <c r="F7470" s="610"/>
      <c r="H7470" s="612"/>
      <c r="I7470" s="598"/>
      <c r="J7470" s="598"/>
      <c r="M7470" s="598"/>
      <c r="N7470" s="598"/>
      <c r="V7470" s="598"/>
      <c r="W7470" s="598"/>
    </row>
    <row r="7471" spans="6:23" x14ac:dyDescent="0.2">
      <c r="F7471" s="610"/>
      <c r="H7471" s="612"/>
      <c r="I7471" s="598"/>
      <c r="J7471" s="598"/>
      <c r="M7471" s="598"/>
      <c r="N7471" s="598"/>
      <c r="V7471" s="598"/>
      <c r="W7471" s="598"/>
    </row>
    <row r="7472" spans="6:23" x14ac:dyDescent="0.2">
      <c r="F7472" s="610"/>
      <c r="H7472" s="612"/>
      <c r="I7472" s="598"/>
      <c r="J7472" s="598"/>
      <c r="M7472" s="598"/>
      <c r="N7472" s="598"/>
      <c r="V7472" s="598"/>
      <c r="W7472" s="598"/>
    </row>
    <row r="7473" spans="6:23" x14ac:dyDescent="0.2">
      <c r="F7473" s="610"/>
      <c r="H7473" s="612"/>
      <c r="I7473" s="598"/>
      <c r="J7473" s="598"/>
      <c r="M7473" s="598"/>
      <c r="N7473" s="598"/>
      <c r="V7473" s="598"/>
      <c r="W7473" s="598"/>
    </row>
    <row r="7474" spans="6:23" x14ac:dyDescent="0.2">
      <c r="F7474" s="610"/>
      <c r="H7474" s="612"/>
      <c r="I7474" s="598"/>
      <c r="J7474" s="598"/>
      <c r="M7474" s="598"/>
      <c r="N7474" s="598"/>
      <c r="V7474" s="598"/>
      <c r="W7474" s="598"/>
    </row>
    <row r="7475" spans="6:23" x14ac:dyDescent="0.2">
      <c r="F7475" s="610"/>
      <c r="H7475" s="612"/>
      <c r="I7475" s="598"/>
      <c r="J7475" s="598"/>
      <c r="M7475" s="598"/>
      <c r="N7475" s="598"/>
      <c r="V7475" s="598"/>
      <c r="W7475" s="598"/>
    </row>
    <row r="7476" spans="6:23" x14ac:dyDescent="0.2">
      <c r="F7476" s="610"/>
      <c r="H7476" s="612"/>
      <c r="I7476" s="598"/>
      <c r="J7476" s="598"/>
      <c r="M7476" s="598"/>
      <c r="N7476" s="598"/>
      <c r="V7476" s="598"/>
      <c r="W7476" s="598"/>
    </row>
    <row r="7477" spans="6:23" x14ac:dyDescent="0.2">
      <c r="F7477" s="610"/>
      <c r="H7477" s="612"/>
      <c r="I7477" s="598"/>
      <c r="J7477" s="598"/>
      <c r="M7477" s="598"/>
      <c r="N7477" s="598"/>
      <c r="V7477" s="598"/>
      <c r="W7477" s="598"/>
    </row>
    <row r="7478" spans="6:23" x14ac:dyDescent="0.2">
      <c r="F7478" s="610"/>
      <c r="H7478" s="612"/>
      <c r="I7478" s="598"/>
      <c r="J7478" s="598"/>
      <c r="M7478" s="598"/>
      <c r="N7478" s="598"/>
      <c r="V7478" s="598"/>
      <c r="W7478" s="598"/>
    </row>
    <row r="7479" spans="6:23" x14ac:dyDescent="0.2">
      <c r="F7479" s="610"/>
      <c r="H7479" s="612"/>
      <c r="I7479" s="598"/>
      <c r="J7479" s="598"/>
      <c r="M7479" s="598"/>
      <c r="N7479" s="598"/>
      <c r="V7479" s="598"/>
      <c r="W7479" s="598"/>
    </row>
    <row r="7480" spans="6:23" x14ac:dyDescent="0.2">
      <c r="F7480" s="610"/>
      <c r="H7480" s="612"/>
      <c r="I7480" s="598"/>
      <c r="J7480" s="598"/>
      <c r="M7480" s="598"/>
      <c r="N7480" s="598"/>
      <c r="V7480" s="598"/>
      <c r="W7480" s="598"/>
    </row>
    <row r="7481" spans="6:23" x14ac:dyDescent="0.2">
      <c r="F7481" s="610"/>
      <c r="H7481" s="612"/>
      <c r="I7481" s="598"/>
      <c r="J7481" s="598"/>
      <c r="M7481" s="598"/>
      <c r="N7481" s="598"/>
      <c r="V7481" s="598"/>
      <c r="W7481" s="598"/>
    </row>
    <row r="7482" spans="6:23" x14ac:dyDescent="0.2">
      <c r="F7482" s="610"/>
      <c r="H7482" s="612"/>
      <c r="I7482" s="598"/>
      <c r="J7482" s="598"/>
      <c r="M7482" s="598"/>
      <c r="N7482" s="598"/>
      <c r="V7482" s="598"/>
      <c r="W7482" s="598"/>
    </row>
    <row r="7483" spans="6:23" x14ac:dyDescent="0.2">
      <c r="F7483" s="610"/>
      <c r="H7483" s="612"/>
      <c r="I7483" s="598"/>
      <c r="J7483" s="598"/>
      <c r="M7483" s="598"/>
      <c r="N7483" s="598"/>
      <c r="V7483" s="598"/>
      <c r="W7483" s="598"/>
    </row>
    <row r="7484" spans="6:23" x14ac:dyDescent="0.2">
      <c r="F7484" s="610"/>
      <c r="H7484" s="612"/>
      <c r="I7484" s="598"/>
      <c r="J7484" s="598"/>
      <c r="M7484" s="598"/>
      <c r="N7484" s="598"/>
      <c r="V7484" s="598"/>
      <c r="W7484" s="598"/>
    </row>
    <row r="7485" spans="6:23" x14ac:dyDescent="0.2">
      <c r="F7485" s="610"/>
      <c r="H7485" s="612"/>
      <c r="I7485" s="598"/>
      <c r="J7485" s="598"/>
      <c r="M7485" s="598"/>
      <c r="N7485" s="598"/>
      <c r="V7485" s="598"/>
      <c r="W7485" s="598"/>
    </row>
    <row r="7486" spans="6:23" x14ac:dyDescent="0.2">
      <c r="F7486" s="610"/>
      <c r="H7486" s="612"/>
      <c r="I7486" s="598"/>
      <c r="J7486" s="598"/>
      <c r="M7486" s="598"/>
      <c r="N7486" s="598"/>
      <c r="V7486" s="598"/>
      <c r="W7486" s="598"/>
    </row>
    <row r="7487" spans="6:23" x14ac:dyDescent="0.2">
      <c r="F7487" s="610"/>
      <c r="H7487" s="612"/>
      <c r="I7487" s="598"/>
      <c r="J7487" s="598"/>
      <c r="M7487" s="598"/>
      <c r="N7487" s="598"/>
      <c r="V7487" s="598"/>
      <c r="W7487" s="598"/>
    </row>
    <row r="7488" spans="6:23" x14ac:dyDescent="0.2">
      <c r="F7488" s="610"/>
      <c r="H7488" s="612"/>
      <c r="I7488" s="598"/>
      <c r="J7488" s="598"/>
      <c r="M7488" s="598"/>
      <c r="N7488" s="598"/>
      <c r="V7488" s="598"/>
      <c r="W7488" s="598"/>
    </row>
    <row r="7489" spans="6:23" x14ac:dyDescent="0.2">
      <c r="F7489" s="610"/>
      <c r="H7489" s="612"/>
      <c r="I7489" s="598"/>
      <c r="J7489" s="598"/>
      <c r="M7489" s="598"/>
      <c r="N7489" s="598"/>
      <c r="V7489" s="598"/>
      <c r="W7489" s="598"/>
    </row>
    <row r="7490" spans="6:23" x14ac:dyDescent="0.2">
      <c r="F7490" s="610"/>
      <c r="H7490" s="612"/>
      <c r="I7490" s="598"/>
      <c r="J7490" s="598"/>
      <c r="M7490" s="598"/>
      <c r="N7490" s="598"/>
      <c r="V7490" s="598"/>
      <c r="W7490" s="598"/>
    </row>
    <row r="7491" spans="6:23" x14ac:dyDescent="0.2">
      <c r="F7491" s="610"/>
      <c r="H7491" s="612"/>
      <c r="I7491" s="598"/>
      <c r="J7491" s="598"/>
      <c r="M7491" s="598"/>
      <c r="N7491" s="598"/>
      <c r="V7491" s="598"/>
      <c r="W7491" s="598"/>
    </row>
    <row r="7492" spans="6:23" x14ac:dyDescent="0.2">
      <c r="F7492" s="610"/>
      <c r="H7492" s="612"/>
      <c r="I7492" s="598"/>
      <c r="J7492" s="598"/>
      <c r="M7492" s="598"/>
      <c r="N7492" s="598"/>
      <c r="V7492" s="598"/>
      <c r="W7492" s="598"/>
    </row>
    <row r="7493" spans="6:23" x14ac:dyDescent="0.2">
      <c r="F7493" s="610"/>
      <c r="H7493" s="612"/>
      <c r="I7493" s="598"/>
      <c r="J7493" s="598"/>
      <c r="M7493" s="598"/>
      <c r="N7493" s="598"/>
      <c r="V7493" s="598"/>
      <c r="W7493" s="598"/>
    </row>
    <row r="7494" spans="6:23" x14ac:dyDescent="0.2">
      <c r="F7494" s="610"/>
      <c r="H7494" s="612"/>
      <c r="I7494" s="598"/>
      <c r="J7494" s="598"/>
      <c r="M7494" s="598"/>
      <c r="N7494" s="598"/>
      <c r="V7494" s="598"/>
      <c r="W7494" s="598"/>
    </row>
    <row r="7495" spans="6:23" x14ac:dyDescent="0.2">
      <c r="F7495" s="610"/>
      <c r="H7495" s="612"/>
      <c r="I7495" s="598"/>
      <c r="J7495" s="598"/>
      <c r="M7495" s="598"/>
      <c r="N7495" s="598"/>
      <c r="V7495" s="598"/>
      <c r="W7495" s="598"/>
    </row>
    <row r="7496" spans="6:23" x14ac:dyDescent="0.2">
      <c r="F7496" s="610"/>
      <c r="H7496" s="612"/>
      <c r="I7496" s="598"/>
      <c r="J7496" s="598"/>
      <c r="M7496" s="598"/>
      <c r="N7496" s="598"/>
      <c r="V7496" s="598"/>
      <c r="W7496" s="598"/>
    </row>
    <row r="7497" spans="6:23" x14ac:dyDescent="0.2">
      <c r="F7497" s="610"/>
      <c r="H7497" s="612"/>
      <c r="I7497" s="598"/>
      <c r="J7497" s="598"/>
      <c r="M7497" s="598"/>
      <c r="N7497" s="598"/>
      <c r="V7497" s="598"/>
      <c r="W7497" s="598"/>
    </row>
    <row r="7498" spans="6:23" x14ac:dyDescent="0.2">
      <c r="F7498" s="610"/>
      <c r="H7498" s="612"/>
      <c r="I7498" s="598"/>
      <c r="J7498" s="598"/>
      <c r="M7498" s="598"/>
      <c r="N7498" s="598"/>
      <c r="V7498" s="598"/>
      <c r="W7498" s="598"/>
    </row>
    <row r="7499" spans="6:23" x14ac:dyDescent="0.2">
      <c r="F7499" s="610"/>
      <c r="H7499" s="612"/>
      <c r="I7499" s="598"/>
      <c r="J7499" s="598"/>
      <c r="M7499" s="598"/>
      <c r="N7499" s="598"/>
      <c r="V7499" s="598"/>
      <c r="W7499" s="598"/>
    </row>
    <row r="7500" spans="6:23" x14ac:dyDescent="0.2">
      <c r="F7500" s="610"/>
      <c r="H7500" s="612"/>
      <c r="I7500" s="598"/>
      <c r="J7500" s="598"/>
      <c r="M7500" s="598"/>
      <c r="N7500" s="598"/>
      <c r="V7500" s="598"/>
      <c r="W7500" s="598"/>
    </row>
    <row r="7501" spans="6:23" x14ac:dyDescent="0.2">
      <c r="F7501" s="610"/>
      <c r="H7501" s="612"/>
      <c r="I7501" s="598"/>
      <c r="J7501" s="598"/>
      <c r="M7501" s="598"/>
      <c r="N7501" s="598"/>
      <c r="V7501" s="598"/>
      <c r="W7501" s="598"/>
    </row>
    <row r="7502" spans="6:23" x14ac:dyDescent="0.2">
      <c r="F7502" s="610"/>
      <c r="H7502" s="612"/>
      <c r="I7502" s="598"/>
      <c r="J7502" s="598"/>
      <c r="M7502" s="598"/>
      <c r="N7502" s="598"/>
      <c r="V7502" s="598"/>
      <c r="W7502" s="598"/>
    </row>
    <row r="7503" spans="6:23" x14ac:dyDescent="0.2">
      <c r="F7503" s="610"/>
      <c r="H7503" s="612"/>
      <c r="I7503" s="598"/>
      <c r="J7503" s="598"/>
      <c r="M7503" s="598"/>
      <c r="N7503" s="598"/>
      <c r="V7503" s="598"/>
      <c r="W7503" s="598"/>
    </row>
    <row r="7504" spans="6:23" x14ac:dyDescent="0.2">
      <c r="F7504" s="610"/>
      <c r="H7504" s="612"/>
      <c r="I7504" s="598"/>
      <c r="J7504" s="598"/>
      <c r="M7504" s="598"/>
      <c r="N7504" s="598"/>
      <c r="V7504" s="598"/>
      <c r="W7504" s="598"/>
    </row>
    <row r="7505" spans="6:23" x14ac:dyDescent="0.2">
      <c r="F7505" s="610"/>
      <c r="H7505" s="612"/>
      <c r="I7505" s="598"/>
      <c r="J7505" s="598"/>
      <c r="M7505" s="598"/>
      <c r="N7505" s="598"/>
      <c r="V7505" s="598"/>
      <c r="W7505" s="598"/>
    </row>
    <row r="7506" spans="6:23" x14ac:dyDescent="0.2">
      <c r="F7506" s="610"/>
      <c r="H7506" s="612"/>
      <c r="I7506" s="598"/>
      <c r="J7506" s="598"/>
      <c r="M7506" s="598"/>
      <c r="N7506" s="598"/>
      <c r="V7506" s="598"/>
      <c r="W7506" s="598"/>
    </row>
    <row r="7507" spans="6:23" x14ac:dyDescent="0.2">
      <c r="F7507" s="610"/>
      <c r="H7507" s="612"/>
      <c r="I7507" s="598"/>
      <c r="J7507" s="598"/>
      <c r="M7507" s="598"/>
      <c r="N7507" s="598"/>
      <c r="V7507" s="598"/>
      <c r="W7507" s="598"/>
    </row>
    <row r="7508" spans="6:23" x14ac:dyDescent="0.2">
      <c r="F7508" s="610"/>
      <c r="H7508" s="612"/>
      <c r="I7508" s="598"/>
      <c r="J7508" s="598"/>
      <c r="M7508" s="598"/>
      <c r="N7508" s="598"/>
      <c r="V7508" s="598"/>
      <c r="W7508" s="598"/>
    </row>
    <row r="7509" spans="6:23" x14ac:dyDescent="0.2">
      <c r="F7509" s="610"/>
      <c r="H7509" s="612"/>
      <c r="I7509" s="598"/>
      <c r="J7509" s="598"/>
      <c r="M7509" s="598"/>
      <c r="N7509" s="598"/>
      <c r="V7509" s="598"/>
      <c r="W7509" s="598"/>
    </row>
    <row r="7510" spans="6:23" x14ac:dyDescent="0.2">
      <c r="F7510" s="610"/>
      <c r="H7510" s="612"/>
      <c r="I7510" s="598"/>
      <c r="J7510" s="598"/>
      <c r="M7510" s="598"/>
      <c r="N7510" s="598"/>
      <c r="V7510" s="598"/>
      <c r="W7510" s="598"/>
    </row>
    <row r="7511" spans="6:23" x14ac:dyDescent="0.2">
      <c r="F7511" s="610"/>
      <c r="H7511" s="612"/>
      <c r="I7511" s="598"/>
      <c r="J7511" s="598"/>
      <c r="M7511" s="598"/>
      <c r="N7511" s="598"/>
      <c r="V7511" s="598"/>
      <c r="W7511" s="598"/>
    </row>
    <row r="7512" spans="6:23" x14ac:dyDescent="0.2">
      <c r="F7512" s="610"/>
      <c r="H7512" s="612"/>
      <c r="I7512" s="598"/>
      <c r="J7512" s="598"/>
      <c r="M7512" s="598"/>
      <c r="N7512" s="598"/>
      <c r="V7512" s="598"/>
      <c r="W7512" s="598"/>
    </row>
    <row r="7513" spans="6:23" x14ac:dyDescent="0.2">
      <c r="F7513" s="610"/>
      <c r="H7513" s="612"/>
      <c r="I7513" s="598"/>
      <c r="J7513" s="598"/>
      <c r="M7513" s="598"/>
      <c r="N7513" s="598"/>
      <c r="V7513" s="598"/>
      <c r="W7513" s="598"/>
    </row>
    <row r="7514" spans="6:23" x14ac:dyDescent="0.2">
      <c r="F7514" s="610"/>
      <c r="H7514" s="612"/>
      <c r="I7514" s="598"/>
      <c r="J7514" s="598"/>
      <c r="M7514" s="598"/>
      <c r="N7514" s="598"/>
      <c r="V7514" s="598"/>
      <c r="W7514" s="598"/>
    </row>
    <row r="7515" spans="6:23" x14ac:dyDescent="0.2">
      <c r="F7515" s="610"/>
      <c r="H7515" s="612"/>
      <c r="I7515" s="598"/>
      <c r="J7515" s="598"/>
      <c r="M7515" s="598"/>
      <c r="N7515" s="598"/>
      <c r="V7515" s="598"/>
      <c r="W7515" s="598"/>
    </row>
    <row r="7516" spans="6:23" x14ac:dyDescent="0.2">
      <c r="F7516" s="610"/>
      <c r="H7516" s="612"/>
      <c r="I7516" s="598"/>
      <c r="J7516" s="598"/>
      <c r="M7516" s="598"/>
      <c r="N7516" s="598"/>
      <c r="V7516" s="598"/>
      <c r="W7516" s="598"/>
    </row>
    <row r="7517" spans="6:23" x14ac:dyDescent="0.2">
      <c r="F7517" s="610"/>
      <c r="H7517" s="612"/>
      <c r="I7517" s="598"/>
      <c r="J7517" s="598"/>
      <c r="M7517" s="598"/>
      <c r="N7517" s="598"/>
      <c r="V7517" s="598"/>
      <c r="W7517" s="598"/>
    </row>
    <row r="7518" spans="6:23" x14ac:dyDescent="0.2">
      <c r="F7518" s="610"/>
      <c r="H7518" s="612"/>
      <c r="I7518" s="598"/>
      <c r="J7518" s="598"/>
      <c r="M7518" s="598"/>
      <c r="N7518" s="598"/>
      <c r="V7518" s="598"/>
      <c r="W7518" s="598"/>
    </row>
    <row r="7519" spans="6:23" x14ac:dyDescent="0.2">
      <c r="F7519" s="610"/>
      <c r="H7519" s="612"/>
      <c r="I7519" s="598"/>
      <c r="J7519" s="598"/>
      <c r="M7519" s="598"/>
      <c r="N7519" s="598"/>
      <c r="V7519" s="598"/>
      <c r="W7519" s="598"/>
    </row>
    <row r="7520" spans="6:23" x14ac:dyDescent="0.2">
      <c r="F7520" s="610"/>
      <c r="H7520" s="612"/>
      <c r="I7520" s="598"/>
      <c r="J7520" s="598"/>
      <c r="M7520" s="598"/>
      <c r="N7520" s="598"/>
      <c r="V7520" s="598"/>
      <c r="W7520" s="598"/>
    </row>
    <row r="7521" spans="6:23" x14ac:dyDescent="0.2">
      <c r="F7521" s="610"/>
      <c r="H7521" s="612"/>
      <c r="I7521" s="598"/>
      <c r="J7521" s="598"/>
      <c r="M7521" s="598"/>
      <c r="N7521" s="598"/>
      <c r="V7521" s="598"/>
      <c r="W7521" s="598"/>
    </row>
    <row r="7522" spans="6:23" x14ac:dyDescent="0.2">
      <c r="F7522" s="610"/>
      <c r="H7522" s="612"/>
      <c r="I7522" s="598"/>
      <c r="J7522" s="598"/>
      <c r="M7522" s="598"/>
      <c r="N7522" s="598"/>
      <c r="V7522" s="598"/>
      <c r="W7522" s="598"/>
    </row>
    <row r="7523" spans="6:23" x14ac:dyDescent="0.2">
      <c r="F7523" s="610"/>
      <c r="H7523" s="612"/>
      <c r="I7523" s="598"/>
      <c r="J7523" s="598"/>
      <c r="M7523" s="598"/>
      <c r="N7523" s="598"/>
      <c r="V7523" s="598"/>
      <c r="W7523" s="598"/>
    </row>
    <row r="7524" spans="6:23" x14ac:dyDescent="0.2">
      <c r="F7524" s="610"/>
      <c r="H7524" s="612"/>
      <c r="I7524" s="598"/>
      <c r="J7524" s="598"/>
      <c r="M7524" s="598"/>
      <c r="N7524" s="598"/>
      <c r="V7524" s="598"/>
      <c r="W7524" s="598"/>
    </row>
    <row r="7525" spans="6:23" x14ac:dyDescent="0.2">
      <c r="F7525" s="610"/>
      <c r="H7525" s="612"/>
      <c r="I7525" s="598"/>
      <c r="J7525" s="598"/>
      <c r="M7525" s="598"/>
      <c r="N7525" s="598"/>
      <c r="V7525" s="598"/>
      <c r="W7525" s="598"/>
    </row>
    <row r="7526" spans="6:23" x14ac:dyDescent="0.2">
      <c r="F7526" s="610"/>
      <c r="H7526" s="612"/>
      <c r="I7526" s="598"/>
      <c r="J7526" s="598"/>
      <c r="M7526" s="598"/>
      <c r="N7526" s="598"/>
      <c r="V7526" s="598"/>
      <c r="W7526" s="598"/>
    </row>
    <row r="7527" spans="6:23" x14ac:dyDescent="0.2">
      <c r="F7527" s="610"/>
      <c r="H7527" s="612"/>
      <c r="I7527" s="598"/>
      <c r="J7527" s="598"/>
      <c r="M7527" s="598"/>
      <c r="N7527" s="598"/>
      <c r="V7527" s="598"/>
      <c r="W7527" s="598"/>
    </row>
    <row r="7528" spans="6:23" x14ac:dyDescent="0.2">
      <c r="F7528" s="610"/>
      <c r="H7528" s="612"/>
      <c r="I7528" s="598"/>
      <c r="J7528" s="598"/>
      <c r="M7528" s="598"/>
      <c r="N7528" s="598"/>
      <c r="V7528" s="598"/>
      <c r="W7528" s="598"/>
    </row>
    <row r="7529" spans="6:23" x14ac:dyDescent="0.2">
      <c r="F7529" s="610"/>
      <c r="H7529" s="612"/>
      <c r="I7529" s="598"/>
      <c r="J7529" s="598"/>
      <c r="M7529" s="598"/>
      <c r="N7529" s="598"/>
      <c r="V7529" s="598"/>
      <c r="W7529" s="598"/>
    </row>
    <row r="7530" spans="6:23" x14ac:dyDescent="0.2">
      <c r="F7530" s="610"/>
      <c r="H7530" s="612"/>
      <c r="I7530" s="598"/>
      <c r="J7530" s="598"/>
      <c r="M7530" s="598"/>
      <c r="N7530" s="598"/>
      <c r="V7530" s="598"/>
      <c r="W7530" s="598"/>
    </row>
    <row r="7531" spans="6:23" x14ac:dyDescent="0.2">
      <c r="F7531" s="610"/>
      <c r="H7531" s="612"/>
      <c r="I7531" s="598"/>
      <c r="J7531" s="598"/>
      <c r="M7531" s="598"/>
      <c r="N7531" s="598"/>
      <c r="V7531" s="598"/>
      <c r="W7531" s="598"/>
    </row>
    <row r="7532" spans="6:23" x14ac:dyDescent="0.2">
      <c r="F7532" s="610"/>
      <c r="H7532" s="612"/>
      <c r="I7532" s="598"/>
      <c r="J7532" s="598"/>
      <c r="M7532" s="598"/>
      <c r="N7532" s="598"/>
      <c r="V7532" s="598"/>
      <c r="W7532" s="598"/>
    </row>
    <row r="7533" spans="6:23" x14ac:dyDescent="0.2">
      <c r="F7533" s="610"/>
      <c r="H7533" s="612"/>
      <c r="I7533" s="598"/>
      <c r="J7533" s="598"/>
      <c r="M7533" s="598"/>
      <c r="N7533" s="598"/>
      <c r="V7533" s="598"/>
      <c r="W7533" s="598"/>
    </row>
    <row r="7534" spans="6:23" x14ac:dyDescent="0.2">
      <c r="F7534" s="610"/>
      <c r="H7534" s="612"/>
      <c r="I7534" s="598"/>
      <c r="J7534" s="598"/>
      <c r="M7534" s="598"/>
      <c r="N7534" s="598"/>
      <c r="V7534" s="598"/>
      <c r="W7534" s="598"/>
    </row>
    <row r="7535" spans="6:23" x14ac:dyDescent="0.2">
      <c r="F7535" s="610"/>
      <c r="H7535" s="612"/>
      <c r="I7535" s="598"/>
      <c r="J7535" s="598"/>
      <c r="M7535" s="598"/>
      <c r="N7535" s="598"/>
      <c r="V7535" s="598"/>
      <c r="W7535" s="598"/>
    </row>
    <row r="7536" spans="6:23" x14ac:dyDescent="0.2">
      <c r="F7536" s="610"/>
      <c r="H7536" s="612"/>
      <c r="I7536" s="598"/>
      <c r="J7536" s="598"/>
      <c r="M7536" s="598"/>
      <c r="N7536" s="598"/>
      <c r="V7536" s="598"/>
      <c r="W7536" s="598"/>
    </row>
    <row r="7537" spans="6:23" x14ac:dyDescent="0.2">
      <c r="F7537" s="610"/>
      <c r="H7537" s="612"/>
      <c r="I7537" s="598"/>
      <c r="J7537" s="598"/>
      <c r="M7537" s="598"/>
      <c r="N7537" s="598"/>
      <c r="V7537" s="598"/>
      <c r="W7537" s="598"/>
    </row>
    <row r="7538" spans="6:23" x14ac:dyDescent="0.2">
      <c r="F7538" s="610"/>
      <c r="H7538" s="612"/>
      <c r="I7538" s="598"/>
      <c r="J7538" s="598"/>
      <c r="M7538" s="598"/>
      <c r="N7538" s="598"/>
      <c r="V7538" s="598"/>
      <c r="W7538" s="598"/>
    </row>
    <row r="7539" spans="6:23" x14ac:dyDescent="0.2">
      <c r="F7539" s="610"/>
      <c r="H7539" s="612"/>
      <c r="I7539" s="598"/>
      <c r="J7539" s="598"/>
      <c r="M7539" s="598"/>
      <c r="N7539" s="598"/>
      <c r="V7539" s="598"/>
      <c r="W7539" s="598"/>
    </row>
    <row r="7540" spans="6:23" x14ac:dyDescent="0.2">
      <c r="F7540" s="610"/>
      <c r="H7540" s="612"/>
      <c r="I7540" s="598"/>
      <c r="J7540" s="598"/>
      <c r="M7540" s="598"/>
      <c r="N7540" s="598"/>
      <c r="V7540" s="598"/>
      <c r="W7540" s="598"/>
    </row>
    <row r="7541" spans="6:23" x14ac:dyDescent="0.2">
      <c r="F7541" s="610"/>
      <c r="H7541" s="612"/>
      <c r="I7541" s="598"/>
      <c r="J7541" s="598"/>
      <c r="M7541" s="598"/>
      <c r="N7541" s="598"/>
      <c r="V7541" s="598"/>
      <c r="W7541" s="598"/>
    </row>
    <row r="7542" spans="6:23" x14ac:dyDescent="0.2">
      <c r="F7542" s="610"/>
      <c r="H7542" s="612"/>
      <c r="I7542" s="598"/>
      <c r="J7542" s="598"/>
      <c r="M7542" s="598"/>
      <c r="N7542" s="598"/>
      <c r="V7542" s="598"/>
      <c r="W7542" s="598"/>
    </row>
    <row r="7543" spans="6:23" x14ac:dyDescent="0.2">
      <c r="F7543" s="610"/>
      <c r="H7543" s="612"/>
      <c r="I7543" s="598"/>
      <c r="J7543" s="598"/>
      <c r="M7543" s="598"/>
      <c r="N7543" s="598"/>
      <c r="V7543" s="598"/>
      <c r="W7543" s="598"/>
    </row>
    <row r="7544" spans="6:23" x14ac:dyDescent="0.2">
      <c r="F7544" s="610"/>
      <c r="H7544" s="612"/>
      <c r="I7544" s="598"/>
      <c r="J7544" s="598"/>
      <c r="M7544" s="598"/>
      <c r="N7544" s="598"/>
      <c r="V7544" s="598"/>
      <c r="W7544" s="598"/>
    </row>
    <row r="7545" spans="6:23" x14ac:dyDescent="0.2">
      <c r="F7545" s="610"/>
      <c r="H7545" s="612"/>
      <c r="I7545" s="598"/>
      <c r="J7545" s="598"/>
      <c r="M7545" s="598"/>
      <c r="N7545" s="598"/>
      <c r="V7545" s="598"/>
      <c r="W7545" s="598"/>
    </row>
    <row r="7546" spans="6:23" x14ac:dyDescent="0.2">
      <c r="F7546" s="610"/>
      <c r="H7546" s="612"/>
      <c r="I7546" s="598"/>
      <c r="J7546" s="598"/>
      <c r="M7546" s="598"/>
      <c r="N7546" s="598"/>
      <c r="V7546" s="598"/>
      <c r="W7546" s="598"/>
    </row>
    <row r="7547" spans="6:23" x14ac:dyDescent="0.2">
      <c r="F7547" s="610"/>
      <c r="H7547" s="612"/>
      <c r="I7547" s="598"/>
      <c r="J7547" s="598"/>
      <c r="M7547" s="598"/>
      <c r="N7547" s="598"/>
      <c r="V7547" s="598"/>
      <c r="W7547" s="598"/>
    </row>
    <row r="7548" spans="6:23" x14ac:dyDescent="0.2">
      <c r="F7548" s="610"/>
      <c r="H7548" s="612"/>
      <c r="I7548" s="598"/>
      <c r="J7548" s="598"/>
      <c r="M7548" s="598"/>
      <c r="N7548" s="598"/>
      <c r="V7548" s="598"/>
      <c r="W7548" s="598"/>
    </row>
    <row r="7549" spans="6:23" x14ac:dyDescent="0.2">
      <c r="F7549" s="610"/>
      <c r="H7549" s="612"/>
      <c r="I7549" s="598"/>
      <c r="J7549" s="598"/>
      <c r="M7549" s="598"/>
      <c r="N7549" s="598"/>
      <c r="V7549" s="598"/>
      <c r="W7549" s="598"/>
    </row>
    <row r="7550" spans="6:23" x14ac:dyDescent="0.2">
      <c r="F7550" s="610"/>
      <c r="H7550" s="612"/>
      <c r="I7550" s="598"/>
      <c r="J7550" s="598"/>
      <c r="M7550" s="598"/>
      <c r="N7550" s="598"/>
      <c r="V7550" s="598"/>
      <c r="W7550" s="598"/>
    </row>
    <row r="7551" spans="6:23" x14ac:dyDescent="0.2">
      <c r="F7551" s="610"/>
      <c r="H7551" s="612"/>
      <c r="I7551" s="598"/>
      <c r="J7551" s="598"/>
      <c r="M7551" s="598"/>
      <c r="N7551" s="598"/>
      <c r="V7551" s="598"/>
      <c r="W7551" s="598"/>
    </row>
    <row r="7552" spans="6:23" x14ac:dyDescent="0.2">
      <c r="F7552" s="610"/>
      <c r="H7552" s="612"/>
      <c r="I7552" s="598"/>
      <c r="J7552" s="598"/>
      <c r="M7552" s="598"/>
      <c r="N7552" s="598"/>
      <c r="V7552" s="598"/>
      <c r="W7552" s="598"/>
    </row>
    <row r="7553" spans="6:23" x14ac:dyDescent="0.2">
      <c r="F7553" s="610"/>
      <c r="H7553" s="612"/>
      <c r="I7553" s="598"/>
      <c r="J7553" s="598"/>
      <c r="M7553" s="598"/>
      <c r="N7553" s="598"/>
      <c r="V7553" s="598"/>
      <c r="W7553" s="598"/>
    </row>
    <row r="7554" spans="6:23" x14ac:dyDescent="0.2">
      <c r="F7554" s="610"/>
      <c r="H7554" s="612"/>
      <c r="I7554" s="598"/>
      <c r="J7554" s="598"/>
      <c r="M7554" s="598"/>
      <c r="N7554" s="598"/>
      <c r="V7554" s="598"/>
      <c r="W7554" s="598"/>
    </row>
    <row r="7555" spans="6:23" x14ac:dyDescent="0.2">
      <c r="F7555" s="610"/>
      <c r="H7555" s="612"/>
      <c r="I7555" s="598"/>
      <c r="J7555" s="598"/>
      <c r="M7555" s="598"/>
      <c r="N7555" s="598"/>
      <c r="V7555" s="598"/>
      <c r="W7555" s="598"/>
    </row>
    <row r="7556" spans="6:23" x14ac:dyDescent="0.2">
      <c r="F7556" s="610"/>
      <c r="H7556" s="612"/>
      <c r="I7556" s="598"/>
      <c r="J7556" s="598"/>
      <c r="M7556" s="598"/>
      <c r="N7556" s="598"/>
      <c r="V7556" s="598"/>
      <c r="W7556" s="598"/>
    </row>
    <row r="7557" spans="6:23" x14ac:dyDescent="0.2">
      <c r="F7557" s="610"/>
      <c r="H7557" s="612"/>
      <c r="I7557" s="598"/>
      <c r="J7557" s="598"/>
      <c r="M7557" s="598"/>
      <c r="N7557" s="598"/>
      <c r="V7557" s="598"/>
      <c r="W7557" s="598"/>
    </row>
    <row r="7558" spans="6:23" x14ac:dyDescent="0.2">
      <c r="F7558" s="610"/>
      <c r="H7558" s="612"/>
      <c r="I7558" s="598"/>
      <c r="J7558" s="598"/>
      <c r="M7558" s="598"/>
      <c r="N7558" s="598"/>
      <c r="V7558" s="598"/>
      <c r="W7558" s="598"/>
    </row>
    <row r="7559" spans="6:23" x14ac:dyDescent="0.2">
      <c r="F7559" s="610"/>
      <c r="H7559" s="612"/>
      <c r="I7559" s="598"/>
      <c r="J7559" s="598"/>
      <c r="M7559" s="598"/>
      <c r="N7559" s="598"/>
      <c r="V7559" s="598"/>
      <c r="W7559" s="598"/>
    </row>
    <row r="7560" spans="6:23" x14ac:dyDescent="0.2">
      <c r="F7560" s="610"/>
      <c r="H7560" s="612"/>
      <c r="I7560" s="598"/>
      <c r="J7560" s="598"/>
      <c r="M7560" s="598"/>
      <c r="N7560" s="598"/>
      <c r="V7560" s="598"/>
      <c r="W7560" s="598"/>
    </row>
    <row r="7561" spans="6:23" x14ac:dyDescent="0.2">
      <c r="F7561" s="610"/>
      <c r="H7561" s="612"/>
      <c r="I7561" s="598"/>
      <c r="J7561" s="598"/>
      <c r="M7561" s="598"/>
      <c r="N7561" s="598"/>
      <c r="V7561" s="598"/>
      <c r="W7561" s="598"/>
    </row>
    <row r="7562" spans="6:23" x14ac:dyDescent="0.2">
      <c r="F7562" s="610"/>
      <c r="H7562" s="612"/>
      <c r="I7562" s="598"/>
      <c r="J7562" s="598"/>
      <c r="M7562" s="598"/>
      <c r="N7562" s="598"/>
      <c r="V7562" s="598"/>
      <c r="W7562" s="598"/>
    </row>
    <row r="7563" spans="6:23" x14ac:dyDescent="0.2">
      <c r="F7563" s="610"/>
      <c r="H7563" s="612"/>
      <c r="I7563" s="598"/>
      <c r="J7563" s="598"/>
      <c r="M7563" s="598"/>
      <c r="N7563" s="598"/>
      <c r="V7563" s="598"/>
      <c r="W7563" s="598"/>
    </row>
    <row r="7564" spans="6:23" x14ac:dyDescent="0.2">
      <c r="F7564" s="610"/>
      <c r="H7564" s="612"/>
      <c r="I7564" s="598"/>
      <c r="J7564" s="598"/>
      <c r="M7564" s="598"/>
      <c r="N7564" s="598"/>
      <c r="V7564" s="598"/>
      <c r="W7564" s="598"/>
    </row>
    <row r="7565" spans="6:23" x14ac:dyDescent="0.2">
      <c r="F7565" s="610"/>
      <c r="H7565" s="612"/>
      <c r="I7565" s="598"/>
      <c r="J7565" s="598"/>
      <c r="M7565" s="598"/>
      <c r="N7565" s="598"/>
      <c r="V7565" s="598"/>
      <c r="W7565" s="598"/>
    </row>
    <row r="7566" spans="6:23" x14ac:dyDescent="0.2">
      <c r="F7566" s="610"/>
      <c r="H7566" s="612"/>
      <c r="I7566" s="598"/>
      <c r="J7566" s="598"/>
      <c r="M7566" s="598"/>
      <c r="N7566" s="598"/>
      <c r="V7566" s="598"/>
      <c r="W7566" s="598"/>
    </row>
    <row r="7567" spans="6:23" x14ac:dyDescent="0.2">
      <c r="F7567" s="610"/>
      <c r="H7567" s="612"/>
      <c r="I7567" s="598"/>
      <c r="J7567" s="598"/>
      <c r="M7567" s="598"/>
      <c r="N7567" s="598"/>
      <c r="V7567" s="598"/>
      <c r="W7567" s="598"/>
    </row>
    <row r="7568" spans="6:23" x14ac:dyDescent="0.2">
      <c r="F7568" s="610"/>
      <c r="H7568" s="612"/>
      <c r="I7568" s="598"/>
      <c r="J7568" s="598"/>
      <c r="M7568" s="598"/>
      <c r="N7568" s="598"/>
      <c r="V7568" s="598"/>
      <c r="W7568" s="598"/>
    </row>
    <row r="7569" spans="6:23" x14ac:dyDescent="0.2">
      <c r="F7569" s="610"/>
      <c r="H7569" s="612"/>
      <c r="I7569" s="598"/>
      <c r="J7569" s="598"/>
      <c r="M7569" s="598"/>
      <c r="N7569" s="598"/>
      <c r="V7569" s="598"/>
      <c r="W7569" s="598"/>
    </row>
    <row r="7570" spans="6:23" x14ac:dyDescent="0.2">
      <c r="F7570" s="610"/>
      <c r="H7570" s="612"/>
      <c r="I7570" s="598"/>
      <c r="J7570" s="598"/>
      <c r="M7570" s="598"/>
      <c r="N7570" s="598"/>
      <c r="V7570" s="598"/>
      <c r="W7570" s="598"/>
    </row>
    <row r="7571" spans="6:23" x14ac:dyDescent="0.2">
      <c r="F7571" s="610"/>
      <c r="H7571" s="612"/>
      <c r="I7571" s="598"/>
      <c r="J7571" s="598"/>
      <c r="M7571" s="598"/>
      <c r="N7571" s="598"/>
      <c r="V7571" s="598"/>
      <c r="W7571" s="598"/>
    </row>
    <row r="7572" spans="6:23" x14ac:dyDescent="0.2">
      <c r="F7572" s="610"/>
      <c r="H7572" s="612"/>
      <c r="I7572" s="598"/>
      <c r="J7572" s="598"/>
      <c r="M7572" s="598"/>
      <c r="N7572" s="598"/>
      <c r="V7572" s="598"/>
      <c r="W7572" s="598"/>
    </row>
    <row r="7573" spans="6:23" x14ac:dyDescent="0.2">
      <c r="F7573" s="610"/>
      <c r="H7573" s="612"/>
      <c r="I7573" s="598"/>
      <c r="J7573" s="598"/>
      <c r="M7573" s="598"/>
      <c r="N7573" s="598"/>
      <c r="V7573" s="598"/>
      <c r="W7573" s="598"/>
    </row>
    <row r="7574" spans="6:23" x14ac:dyDescent="0.2">
      <c r="F7574" s="610"/>
      <c r="H7574" s="612"/>
      <c r="I7574" s="598"/>
      <c r="J7574" s="598"/>
      <c r="M7574" s="598"/>
      <c r="N7574" s="598"/>
      <c r="V7574" s="598"/>
      <c r="W7574" s="598"/>
    </row>
    <row r="7575" spans="6:23" x14ac:dyDescent="0.2">
      <c r="F7575" s="610"/>
      <c r="H7575" s="612"/>
      <c r="I7575" s="598"/>
      <c r="J7575" s="598"/>
      <c r="M7575" s="598"/>
      <c r="N7575" s="598"/>
      <c r="V7575" s="598"/>
      <c r="W7575" s="598"/>
    </row>
    <row r="7576" spans="6:23" x14ac:dyDescent="0.2">
      <c r="F7576" s="610"/>
      <c r="H7576" s="612"/>
      <c r="I7576" s="598"/>
      <c r="J7576" s="598"/>
      <c r="M7576" s="598"/>
      <c r="N7576" s="598"/>
      <c r="V7576" s="598"/>
      <c r="W7576" s="598"/>
    </row>
    <row r="7577" spans="6:23" x14ac:dyDescent="0.2">
      <c r="F7577" s="610"/>
      <c r="H7577" s="612"/>
      <c r="I7577" s="598"/>
      <c r="J7577" s="598"/>
      <c r="M7577" s="598"/>
      <c r="N7577" s="598"/>
      <c r="V7577" s="598"/>
      <c r="W7577" s="598"/>
    </row>
    <row r="7578" spans="6:23" x14ac:dyDescent="0.2">
      <c r="F7578" s="610"/>
      <c r="H7578" s="612"/>
      <c r="I7578" s="598"/>
      <c r="J7578" s="598"/>
      <c r="M7578" s="598"/>
      <c r="N7578" s="598"/>
      <c r="V7578" s="598"/>
      <c r="W7578" s="598"/>
    </row>
    <row r="7579" spans="6:23" x14ac:dyDescent="0.2">
      <c r="F7579" s="610"/>
      <c r="H7579" s="612"/>
      <c r="I7579" s="598"/>
      <c r="J7579" s="598"/>
      <c r="M7579" s="598"/>
      <c r="N7579" s="598"/>
      <c r="V7579" s="598"/>
      <c r="W7579" s="598"/>
    </row>
    <row r="7580" spans="6:23" x14ac:dyDescent="0.2">
      <c r="F7580" s="610"/>
      <c r="H7580" s="612"/>
      <c r="I7580" s="598"/>
      <c r="J7580" s="598"/>
      <c r="M7580" s="598"/>
      <c r="N7580" s="598"/>
      <c r="V7580" s="598"/>
      <c r="W7580" s="598"/>
    </row>
    <row r="7581" spans="6:23" x14ac:dyDescent="0.2">
      <c r="F7581" s="610"/>
      <c r="H7581" s="612"/>
      <c r="I7581" s="598"/>
      <c r="J7581" s="598"/>
      <c r="M7581" s="598"/>
      <c r="N7581" s="598"/>
      <c r="V7581" s="598"/>
      <c r="W7581" s="598"/>
    </row>
    <row r="7582" spans="6:23" x14ac:dyDescent="0.2">
      <c r="F7582" s="610"/>
      <c r="H7582" s="612"/>
      <c r="I7582" s="598"/>
      <c r="J7582" s="598"/>
      <c r="M7582" s="598"/>
      <c r="N7582" s="598"/>
      <c r="V7582" s="598"/>
      <c r="W7582" s="598"/>
    </row>
    <row r="7583" spans="6:23" x14ac:dyDescent="0.2">
      <c r="F7583" s="610"/>
      <c r="H7583" s="612"/>
      <c r="I7583" s="598"/>
      <c r="J7583" s="598"/>
      <c r="M7583" s="598"/>
      <c r="N7583" s="598"/>
      <c r="V7583" s="598"/>
      <c r="W7583" s="598"/>
    </row>
    <row r="7584" spans="6:23" x14ac:dyDescent="0.2">
      <c r="F7584" s="610"/>
      <c r="H7584" s="612"/>
      <c r="I7584" s="598"/>
      <c r="J7584" s="598"/>
      <c r="M7584" s="598"/>
      <c r="N7584" s="598"/>
      <c r="V7584" s="598"/>
      <c r="W7584" s="598"/>
    </row>
    <row r="7585" spans="6:23" x14ac:dyDescent="0.2">
      <c r="F7585" s="610"/>
      <c r="H7585" s="612"/>
      <c r="I7585" s="598"/>
      <c r="J7585" s="598"/>
      <c r="M7585" s="598"/>
      <c r="N7585" s="598"/>
      <c r="V7585" s="598"/>
      <c r="W7585" s="598"/>
    </row>
    <row r="7586" spans="6:23" x14ac:dyDescent="0.2">
      <c r="F7586" s="610"/>
      <c r="H7586" s="612"/>
      <c r="I7586" s="598"/>
      <c r="J7586" s="598"/>
      <c r="M7586" s="598"/>
      <c r="N7586" s="598"/>
      <c r="V7586" s="598"/>
      <c r="W7586" s="598"/>
    </row>
    <row r="7587" spans="6:23" x14ac:dyDescent="0.2">
      <c r="F7587" s="610"/>
      <c r="H7587" s="612"/>
      <c r="I7587" s="598"/>
      <c r="J7587" s="598"/>
      <c r="M7587" s="598"/>
      <c r="N7587" s="598"/>
      <c r="V7587" s="598"/>
      <c r="W7587" s="598"/>
    </row>
    <row r="7588" spans="6:23" x14ac:dyDescent="0.2">
      <c r="F7588" s="610"/>
      <c r="H7588" s="612"/>
      <c r="I7588" s="598"/>
      <c r="J7588" s="598"/>
      <c r="M7588" s="598"/>
      <c r="N7588" s="598"/>
      <c r="V7588" s="598"/>
      <c r="W7588" s="598"/>
    </row>
    <row r="7589" spans="6:23" x14ac:dyDescent="0.2">
      <c r="F7589" s="610"/>
      <c r="H7589" s="612"/>
      <c r="I7589" s="598"/>
      <c r="J7589" s="598"/>
      <c r="M7589" s="598"/>
      <c r="N7589" s="598"/>
      <c r="V7589" s="598"/>
      <c r="W7589" s="598"/>
    </row>
    <row r="7590" spans="6:23" x14ac:dyDescent="0.2">
      <c r="F7590" s="610"/>
      <c r="H7590" s="612"/>
      <c r="I7590" s="598"/>
      <c r="J7590" s="598"/>
      <c r="M7590" s="598"/>
      <c r="N7590" s="598"/>
      <c r="V7590" s="598"/>
      <c r="W7590" s="598"/>
    </row>
    <row r="7591" spans="6:23" x14ac:dyDescent="0.2">
      <c r="F7591" s="610"/>
      <c r="H7591" s="612"/>
      <c r="I7591" s="598"/>
      <c r="J7591" s="598"/>
      <c r="M7591" s="598"/>
      <c r="N7591" s="598"/>
      <c r="V7591" s="598"/>
      <c r="W7591" s="598"/>
    </row>
    <row r="7592" spans="6:23" x14ac:dyDescent="0.2">
      <c r="F7592" s="610"/>
      <c r="H7592" s="612"/>
      <c r="I7592" s="598"/>
      <c r="J7592" s="598"/>
      <c r="M7592" s="598"/>
      <c r="N7592" s="598"/>
      <c r="V7592" s="598"/>
      <c r="W7592" s="598"/>
    </row>
    <row r="7593" spans="6:23" x14ac:dyDescent="0.2">
      <c r="F7593" s="610"/>
      <c r="H7593" s="612"/>
      <c r="I7593" s="598"/>
      <c r="J7593" s="598"/>
      <c r="M7593" s="598"/>
      <c r="N7593" s="598"/>
      <c r="V7593" s="598"/>
      <c r="W7593" s="598"/>
    </row>
    <row r="7594" spans="6:23" x14ac:dyDescent="0.2">
      <c r="F7594" s="610"/>
      <c r="H7594" s="612"/>
      <c r="I7594" s="598"/>
      <c r="J7594" s="598"/>
      <c r="M7594" s="598"/>
      <c r="N7594" s="598"/>
      <c r="V7594" s="598"/>
      <c r="W7594" s="598"/>
    </row>
    <row r="7595" spans="6:23" x14ac:dyDescent="0.2">
      <c r="F7595" s="610"/>
      <c r="H7595" s="612"/>
      <c r="I7595" s="598"/>
      <c r="J7595" s="598"/>
      <c r="M7595" s="598"/>
      <c r="N7595" s="598"/>
      <c r="V7595" s="598"/>
      <c r="W7595" s="598"/>
    </row>
    <row r="7596" spans="6:23" x14ac:dyDescent="0.2">
      <c r="F7596" s="610"/>
      <c r="H7596" s="612"/>
      <c r="I7596" s="598"/>
      <c r="J7596" s="598"/>
      <c r="M7596" s="598"/>
      <c r="N7596" s="598"/>
      <c r="V7596" s="598"/>
      <c r="W7596" s="598"/>
    </row>
    <row r="7597" spans="6:23" x14ac:dyDescent="0.2">
      <c r="F7597" s="610"/>
      <c r="H7597" s="612"/>
      <c r="I7597" s="598"/>
      <c r="J7597" s="598"/>
      <c r="M7597" s="598"/>
      <c r="N7597" s="598"/>
      <c r="V7597" s="598"/>
      <c r="W7597" s="598"/>
    </row>
    <row r="7598" spans="6:23" x14ac:dyDescent="0.2">
      <c r="F7598" s="610"/>
      <c r="H7598" s="612"/>
      <c r="I7598" s="598"/>
      <c r="J7598" s="598"/>
      <c r="M7598" s="598"/>
      <c r="N7598" s="598"/>
      <c r="V7598" s="598"/>
      <c r="W7598" s="598"/>
    </row>
    <row r="7599" spans="6:23" x14ac:dyDescent="0.2">
      <c r="F7599" s="610"/>
      <c r="H7599" s="612"/>
      <c r="I7599" s="598"/>
      <c r="J7599" s="598"/>
      <c r="M7599" s="598"/>
      <c r="N7599" s="598"/>
      <c r="V7599" s="598"/>
      <c r="W7599" s="598"/>
    </row>
    <row r="7600" spans="6:23" x14ac:dyDescent="0.2">
      <c r="F7600" s="610"/>
      <c r="H7600" s="612"/>
      <c r="I7600" s="598"/>
      <c r="J7600" s="598"/>
      <c r="M7600" s="598"/>
      <c r="N7600" s="598"/>
      <c r="V7600" s="598"/>
      <c r="W7600" s="598"/>
    </row>
    <row r="7601" spans="6:23" x14ac:dyDescent="0.2">
      <c r="F7601" s="610"/>
      <c r="H7601" s="612"/>
      <c r="I7601" s="598"/>
      <c r="J7601" s="598"/>
      <c r="M7601" s="598"/>
      <c r="N7601" s="598"/>
      <c r="V7601" s="598"/>
      <c r="W7601" s="598"/>
    </row>
    <row r="7602" spans="6:23" x14ac:dyDescent="0.2">
      <c r="F7602" s="610"/>
      <c r="H7602" s="612"/>
      <c r="I7602" s="598"/>
      <c r="J7602" s="598"/>
      <c r="M7602" s="598"/>
      <c r="N7602" s="598"/>
      <c r="V7602" s="598"/>
      <c r="W7602" s="598"/>
    </row>
    <row r="7603" spans="6:23" x14ac:dyDescent="0.2">
      <c r="F7603" s="610"/>
      <c r="H7603" s="612"/>
      <c r="I7603" s="598"/>
      <c r="J7603" s="598"/>
      <c r="M7603" s="598"/>
      <c r="N7603" s="598"/>
      <c r="V7603" s="598"/>
      <c r="W7603" s="598"/>
    </row>
    <row r="7604" spans="6:23" x14ac:dyDescent="0.2">
      <c r="F7604" s="610"/>
      <c r="H7604" s="612"/>
      <c r="I7604" s="598"/>
      <c r="J7604" s="598"/>
      <c r="M7604" s="598"/>
      <c r="N7604" s="598"/>
      <c r="V7604" s="598"/>
      <c r="W7604" s="598"/>
    </row>
    <row r="7605" spans="6:23" x14ac:dyDescent="0.2">
      <c r="F7605" s="610"/>
      <c r="H7605" s="612"/>
      <c r="I7605" s="598"/>
      <c r="J7605" s="598"/>
      <c r="M7605" s="598"/>
      <c r="N7605" s="598"/>
      <c r="V7605" s="598"/>
      <c r="W7605" s="598"/>
    </row>
    <row r="7606" spans="6:23" x14ac:dyDescent="0.2">
      <c r="F7606" s="610"/>
      <c r="H7606" s="612"/>
      <c r="I7606" s="598"/>
      <c r="J7606" s="598"/>
      <c r="M7606" s="598"/>
      <c r="N7606" s="598"/>
      <c r="V7606" s="598"/>
      <c r="W7606" s="598"/>
    </row>
    <row r="7607" spans="6:23" x14ac:dyDescent="0.2">
      <c r="F7607" s="610"/>
      <c r="H7607" s="612"/>
      <c r="I7607" s="598"/>
      <c r="J7607" s="598"/>
      <c r="M7607" s="598"/>
      <c r="N7607" s="598"/>
      <c r="V7607" s="598"/>
      <c r="W7607" s="598"/>
    </row>
    <row r="7608" spans="6:23" x14ac:dyDescent="0.2">
      <c r="F7608" s="610"/>
      <c r="H7608" s="612"/>
      <c r="I7608" s="598"/>
      <c r="J7608" s="598"/>
      <c r="M7608" s="598"/>
      <c r="N7608" s="598"/>
      <c r="V7608" s="598"/>
      <c r="W7608" s="598"/>
    </row>
    <row r="7609" spans="6:23" x14ac:dyDescent="0.2">
      <c r="F7609" s="610"/>
      <c r="H7609" s="612"/>
      <c r="I7609" s="598"/>
      <c r="J7609" s="598"/>
      <c r="M7609" s="598"/>
      <c r="N7609" s="598"/>
      <c r="V7609" s="598"/>
      <c r="W7609" s="598"/>
    </row>
    <row r="7610" spans="6:23" x14ac:dyDescent="0.2">
      <c r="F7610" s="610"/>
      <c r="H7610" s="612"/>
      <c r="I7610" s="598"/>
      <c r="J7610" s="598"/>
      <c r="M7610" s="598"/>
      <c r="N7610" s="598"/>
      <c r="V7610" s="598"/>
      <c r="W7610" s="598"/>
    </row>
    <row r="7611" spans="6:23" x14ac:dyDescent="0.2">
      <c r="F7611" s="610"/>
      <c r="H7611" s="612"/>
      <c r="I7611" s="598"/>
      <c r="J7611" s="598"/>
      <c r="M7611" s="598"/>
      <c r="N7611" s="598"/>
      <c r="V7611" s="598"/>
      <c r="W7611" s="598"/>
    </row>
    <row r="7612" spans="6:23" x14ac:dyDescent="0.2">
      <c r="F7612" s="610"/>
      <c r="H7612" s="612"/>
      <c r="I7612" s="598"/>
      <c r="J7612" s="598"/>
      <c r="M7612" s="598"/>
      <c r="N7612" s="598"/>
      <c r="V7612" s="598"/>
      <c r="W7612" s="598"/>
    </row>
    <row r="7613" spans="6:23" x14ac:dyDescent="0.2">
      <c r="F7613" s="610"/>
      <c r="H7613" s="612"/>
      <c r="I7613" s="598"/>
      <c r="J7613" s="598"/>
      <c r="M7613" s="598"/>
      <c r="N7613" s="598"/>
      <c r="V7613" s="598"/>
      <c r="W7613" s="598"/>
    </row>
    <row r="7614" spans="6:23" x14ac:dyDescent="0.2">
      <c r="F7614" s="610"/>
      <c r="H7614" s="612"/>
      <c r="I7614" s="598"/>
      <c r="J7614" s="598"/>
      <c r="M7614" s="598"/>
      <c r="N7614" s="598"/>
      <c r="V7614" s="598"/>
      <c r="W7614" s="598"/>
    </row>
    <row r="7615" spans="6:23" x14ac:dyDescent="0.2">
      <c r="F7615" s="610"/>
      <c r="H7615" s="612"/>
      <c r="I7615" s="598"/>
      <c r="J7615" s="598"/>
      <c r="M7615" s="598"/>
      <c r="N7615" s="598"/>
      <c r="V7615" s="598"/>
      <c r="W7615" s="598"/>
    </row>
    <row r="7616" spans="6:23" x14ac:dyDescent="0.2">
      <c r="F7616" s="610"/>
      <c r="H7616" s="612"/>
      <c r="I7616" s="598"/>
      <c r="J7616" s="598"/>
      <c r="M7616" s="598"/>
      <c r="N7616" s="598"/>
      <c r="V7616" s="598"/>
      <c r="W7616" s="598"/>
    </row>
    <row r="7617" spans="6:23" x14ac:dyDescent="0.2">
      <c r="F7617" s="610"/>
      <c r="H7617" s="612"/>
      <c r="I7617" s="598"/>
      <c r="J7617" s="598"/>
      <c r="M7617" s="598"/>
      <c r="N7617" s="598"/>
      <c r="V7617" s="598"/>
      <c r="W7617" s="598"/>
    </row>
    <row r="7618" spans="6:23" x14ac:dyDescent="0.2">
      <c r="F7618" s="610"/>
      <c r="H7618" s="612"/>
      <c r="I7618" s="598"/>
      <c r="J7618" s="598"/>
      <c r="M7618" s="598"/>
      <c r="N7618" s="598"/>
      <c r="V7618" s="598"/>
      <c r="W7618" s="598"/>
    </row>
    <row r="7619" spans="6:23" x14ac:dyDescent="0.2">
      <c r="F7619" s="610"/>
      <c r="H7619" s="612"/>
      <c r="I7619" s="598"/>
      <c r="J7619" s="598"/>
      <c r="M7619" s="598"/>
      <c r="N7619" s="598"/>
      <c r="V7619" s="598"/>
      <c r="W7619" s="598"/>
    </row>
    <row r="7620" spans="6:23" x14ac:dyDescent="0.2">
      <c r="F7620" s="610"/>
      <c r="H7620" s="612"/>
      <c r="I7620" s="598"/>
      <c r="J7620" s="598"/>
      <c r="M7620" s="598"/>
      <c r="N7620" s="598"/>
      <c r="V7620" s="598"/>
      <c r="W7620" s="598"/>
    </row>
    <row r="7621" spans="6:23" x14ac:dyDescent="0.2">
      <c r="F7621" s="610"/>
      <c r="H7621" s="612"/>
      <c r="I7621" s="598"/>
      <c r="J7621" s="598"/>
      <c r="M7621" s="598"/>
      <c r="N7621" s="598"/>
      <c r="V7621" s="598"/>
      <c r="W7621" s="598"/>
    </row>
    <row r="7622" spans="6:23" x14ac:dyDescent="0.2">
      <c r="F7622" s="610"/>
      <c r="H7622" s="612"/>
      <c r="I7622" s="598"/>
      <c r="J7622" s="598"/>
      <c r="M7622" s="598"/>
      <c r="N7622" s="598"/>
      <c r="V7622" s="598"/>
      <c r="W7622" s="598"/>
    </row>
    <row r="7623" spans="6:23" x14ac:dyDescent="0.2">
      <c r="F7623" s="610"/>
      <c r="H7623" s="612"/>
      <c r="I7623" s="598"/>
      <c r="J7623" s="598"/>
      <c r="M7623" s="598"/>
      <c r="N7623" s="598"/>
      <c r="V7623" s="598"/>
      <c r="W7623" s="598"/>
    </row>
    <row r="7624" spans="6:23" x14ac:dyDescent="0.2">
      <c r="F7624" s="610"/>
      <c r="H7624" s="612"/>
      <c r="I7624" s="598"/>
      <c r="J7624" s="598"/>
      <c r="M7624" s="598"/>
      <c r="N7624" s="598"/>
      <c r="V7624" s="598"/>
      <c r="W7624" s="598"/>
    </row>
    <row r="7625" spans="6:23" x14ac:dyDescent="0.2">
      <c r="F7625" s="610"/>
      <c r="H7625" s="612"/>
      <c r="I7625" s="598"/>
      <c r="J7625" s="598"/>
      <c r="M7625" s="598"/>
      <c r="N7625" s="598"/>
      <c r="V7625" s="598"/>
      <c r="W7625" s="598"/>
    </row>
    <row r="7626" spans="6:23" x14ac:dyDescent="0.2">
      <c r="F7626" s="610"/>
      <c r="H7626" s="612"/>
      <c r="I7626" s="598"/>
      <c r="J7626" s="598"/>
      <c r="M7626" s="598"/>
      <c r="N7626" s="598"/>
      <c r="V7626" s="598"/>
      <c r="W7626" s="598"/>
    </row>
    <row r="7627" spans="6:23" x14ac:dyDescent="0.2">
      <c r="F7627" s="610"/>
      <c r="H7627" s="612"/>
      <c r="I7627" s="598"/>
      <c r="J7627" s="598"/>
      <c r="M7627" s="598"/>
      <c r="N7627" s="598"/>
      <c r="V7627" s="598"/>
      <c r="W7627" s="598"/>
    </row>
    <row r="7628" spans="6:23" x14ac:dyDescent="0.2">
      <c r="F7628" s="610"/>
      <c r="H7628" s="612"/>
      <c r="I7628" s="598"/>
      <c r="J7628" s="598"/>
      <c r="M7628" s="598"/>
      <c r="N7628" s="598"/>
      <c r="V7628" s="598"/>
      <c r="W7628" s="598"/>
    </row>
    <row r="7629" spans="6:23" x14ac:dyDescent="0.2">
      <c r="F7629" s="610"/>
      <c r="H7629" s="612"/>
      <c r="I7629" s="598"/>
      <c r="J7629" s="598"/>
      <c r="M7629" s="598"/>
      <c r="N7629" s="598"/>
      <c r="V7629" s="598"/>
      <c r="W7629" s="598"/>
    </row>
    <row r="7630" spans="6:23" x14ac:dyDescent="0.2">
      <c r="F7630" s="610"/>
      <c r="H7630" s="612"/>
      <c r="I7630" s="598"/>
      <c r="J7630" s="598"/>
      <c r="M7630" s="598"/>
      <c r="N7630" s="598"/>
      <c r="V7630" s="598"/>
      <c r="W7630" s="598"/>
    </row>
    <row r="7631" spans="6:23" x14ac:dyDescent="0.2">
      <c r="F7631" s="610"/>
      <c r="H7631" s="612"/>
      <c r="I7631" s="598"/>
      <c r="J7631" s="598"/>
      <c r="M7631" s="598"/>
      <c r="N7631" s="598"/>
      <c r="V7631" s="598"/>
      <c r="W7631" s="598"/>
    </row>
    <row r="7632" spans="6:23" x14ac:dyDescent="0.2">
      <c r="F7632" s="610"/>
      <c r="H7632" s="612"/>
      <c r="I7632" s="598"/>
      <c r="J7632" s="598"/>
      <c r="M7632" s="598"/>
      <c r="N7632" s="598"/>
      <c r="V7632" s="598"/>
      <c r="W7632" s="598"/>
    </row>
    <row r="7633" spans="6:23" x14ac:dyDescent="0.2">
      <c r="F7633" s="610"/>
      <c r="H7633" s="612"/>
      <c r="I7633" s="598"/>
      <c r="J7633" s="598"/>
      <c r="M7633" s="598"/>
      <c r="N7633" s="598"/>
      <c r="V7633" s="598"/>
      <c r="W7633" s="598"/>
    </row>
    <row r="7634" spans="6:23" x14ac:dyDescent="0.2">
      <c r="F7634" s="610"/>
      <c r="H7634" s="612"/>
      <c r="I7634" s="598"/>
      <c r="J7634" s="598"/>
      <c r="M7634" s="598"/>
      <c r="N7634" s="598"/>
      <c r="V7634" s="598"/>
      <c r="W7634" s="598"/>
    </row>
    <row r="7635" spans="6:23" x14ac:dyDescent="0.2">
      <c r="F7635" s="610"/>
      <c r="H7635" s="612"/>
      <c r="I7635" s="598"/>
      <c r="J7635" s="598"/>
      <c r="M7635" s="598"/>
      <c r="N7635" s="598"/>
      <c r="V7635" s="598"/>
      <c r="W7635" s="598"/>
    </row>
    <row r="7636" spans="6:23" x14ac:dyDescent="0.2">
      <c r="F7636" s="610"/>
      <c r="H7636" s="612"/>
      <c r="I7636" s="598"/>
      <c r="J7636" s="598"/>
      <c r="M7636" s="598"/>
      <c r="N7636" s="598"/>
      <c r="V7636" s="598"/>
      <c r="W7636" s="598"/>
    </row>
    <row r="7637" spans="6:23" x14ac:dyDescent="0.2">
      <c r="F7637" s="610"/>
      <c r="H7637" s="612"/>
      <c r="I7637" s="598"/>
      <c r="J7637" s="598"/>
      <c r="M7637" s="598"/>
      <c r="N7637" s="598"/>
      <c r="V7637" s="598"/>
      <c r="W7637" s="598"/>
    </row>
    <row r="7638" spans="6:23" x14ac:dyDescent="0.2">
      <c r="F7638" s="610"/>
      <c r="H7638" s="612"/>
      <c r="I7638" s="598"/>
      <c r="J7638" s="598"/>
      <c r="M7638" s="598"/>
      <c r="N7638" s="598"/>
      <c r="V7638" s="598"/>
      <c r="W7638" s="598"/>
    </row>
    <row r="7639" spans="6:23" x14ac:dyDescent="0.2">
      <c r="F7639" s="610"/>
      <c r="H7639" s="612"/>
      <c r="I7639" s="598"/>
      <c r="J7639" s="598"/>
      <c r="M7639" s="598"/>
      <c r="N7639" s="598"/>
      <c r="V7639" s="598"/>
      <c r="W7639" s="598"/>
    </row>
    <row r="7640" spans="6:23" x14ac:dyDescent="0.2">
      <c r="F7640" s="610"/>
      <c r="H7640" s="612"/>
      <c r="I7640" s="598"/>
      <c r="J7640" s="598"/>
      <c r="M7640" s="598"/>
      <c r="N7640" s="598"/>
      <c r="V7640" s="598"/>
      <c r="W7640" s="598"/>
    </row>
    <row r="7641" spans="6:23" x14ac:dyDescent="0.2">
      <c r="F7641" s="610"/>
      <c r="H7641" s="612"/>
      <c r="I7641" s="598"/>
      <c r="J7641" s="598"/>
      <c r="M7641" s="598"/>
      <c r="N7641" s="598"/>
      <c r="V7641" s="598"/>
      <c r="W7641" s="598"/>
    </row>
    <row r="7642" spans="6:23" x14ac:dyDescent="0.2">
      <c r="F7642" s="610"/>
      <c r="H7642" s="612"/>
      <c r="I7642" s="598"/>
      <c r="J7642" s="598"/>
      <c r="M7642" s="598"/>
      <c r="N7642" s="598"/>
      <c r="V7642" s="598"/>
      <c r="W7642" s="598"/>
    </row>
    <row r="7643" spans="6:23" x14ac:dyDescent="0.2">
      <c r="F7643" s="610"/>
      <c r="H7643" s="612"/>
      <c r="I7643" s="598"/>
      <c r="J7643" s="598"/>
      <c r="M7643" s="598"/>
      <c r="N7643" s="598"/>
      <c r="V7643" s="598"/>
      <c r="W7643" s="598"/>
    </row>
    <row r="7644" spans="6:23" x14ac:dyDescent="0.2">
      <c r="F7644" s="610"/>
      <c r="H7644" s="612"/>
      <c r="I7644" s="598"/>
      <c r="J7644" s="598"/>
      <c r="M7644" s="598"/>
      <c r="N7644" s="598"/>
      <c r="V7644" s="598"/>
      <c r="W7644" s="598"/>
    </row>
    <row r="7645" spans="6:23" x14ac:dyDescent="0.2">
      <c r="F7645" s="610"/>
      <c r="H7645" s="612"/>
      <c r="I7645" s="598"/>
      <c r="J7645" s="598"/>
      <c r="M7645" s="598"/>
      <c r="N7645" s="598"/>
      <c r="V7645" s="598"/>
      <c r="W7645" s="598"/>
    </row>
    <row r="7646" spans="6:23" x14ac:dyDescent="0.2">
      <c r="F7646" s="610"/>
      <c r="H7646" s="612"/>
      <c r="I7646" s="598"/>
      <c r="J7646" s="598"/>
      <c r="M7646" s="598"/>
      <c r="N7646" s="598"/>
      <c r="V7646" s="598"/>
      <c r="W7646" s="598"/>
    </row>
    <row r="7647" spans="6:23" x14ac:dyDescent="0.2">
      <c r="F7647" s="610"/>
      <c r="H7647" s="612"/>
      <c r="I7647" s="598"/>
      <c r="J7647" s="598"/>
      <c r="M7647" s="598"/>
      <c r="N7647" s="598"/>
      <c r="V7647" s="598"/>
      <c r="W7647" s="598"/>
    </row>
    <row r="7648" spans="6:23" x14ac:dyDescent="0.2">
      <c r="F7648" s="610"/>
      <c r="H7648" s="612"/>
      <c r="I7648" s="598"/>
      <c r="J7648" s="598"/>
      <c r="M7648" s="598"/>
      <c r="N7648" s="598"/>
      <c r="V7648" s="598"/>
      <c r="W7648" s="598"/>
    </row>
    <row r="7649" spans="6:23" x14ac:dyDescent="0.2">
      <c r="F7649" s="610"/>
      <c r="H7649" s="612"/>
      <c r="I7649" s="598"/>
      <c r="J7649" s="598"/>
      <c r="M7649" s="598"/>
      <c r="N7649" s="598"/>
      <c r="V7649" s="598"/>
      <c r="W7649" s="598"/>
    </row>
    <row r="7650" spans="6:23" x14ac:dyDescent="0.2">
      <c r="F7650" s="610"/>
      <c r="H7650" s="612"/>
      <c r="I7650" s="598"/>
      <c r="J7650" s="598"/>
      <c r="M7650" s="598"/>
      <c r="N7650" s="598"/>
      <c r="V7650" s="598"/>
      <c r="W7650" s="598"/>
    </row>
    <row r="7651" spans="6:23" x14ac:dyDescent="0.2">
      <c r="F7651" s="610"/>
      <c r="H7651" s="612"/>
      <c r="I7651" s="598"/>
      <c r="J7651" s="598"/>
      <c r="M7651" s="598"/>
      <c r="N7651" s="598"/>
      <c r="V7651" s="598"/>
      <c r="W7651" s="598"/>
    </row>
    <row r="7652" spans="6:23" x14ac:dyDescent="0.2">
      <c r="F7652" s="610"/>
      <c r="H7652" s="612"/>
      <c r="I7652" s="598"/>
      <c r="J7652" s="598"/>
      <c r="M7652" s="598"/>
      <c r="N7652" s="598"/>
      <c r="V7652" s="598"/>
      <c r="W7652" s="598"/>
    </row>
    <row r="7653" spans="6:23" x14ac:dyDescent="0.2">
      <c r="F7653" s="610"/>
      <c r="H7653" s="612"/>
      <c r="I7653" s="598"/>
      <c r="J7653" s="598"/>
      <c r="M7653" s="598"/>
      <c r="N7653" s="598"/>
      <c r="V7653" s="598"/>
      <c r="W7653" s="598"/>
    </row>
    <row r="7654" spans="6:23" x14ac:dyDescent="0.2">
      <c r="F7654" s="610"/>
      <c r="H7654" s="612"/>
      <c r="I7654" s="598"/>
      <c r="J7654" s="598"/>
      <c r="M7654" s="598"/>
      <c r="N7654" s="598"/>
      <c r="V7654" s="598"/>
      <c r="W7654" s="598"/>
    </row>
    <row r="7655" spans="6:23" x14ac:dyDescent="0.2">
      <c r="F7655" s="610"/>
      <c r="H7655" s="612"/>
      <c r="I7655" s="598"/>
      <c r="J7655" s="598"/>
      <c r="M7655" s="598"/>
      <c r="N7655" s="598"/>
      <c r="V7655" s="598"/>
      <c r="W7655" s="598"/>
    </row>
    <row r="7656" spans="6:23" x14ac:dyDescent="0.2">
      <c r="F7656" s="610"/>
      <c r="H7656" s="612"/>
      <c r="I7656" s="598"/>
      <c r="J7656" s="598"/>
      <c r="M7656" s="598"/>
      <c r="N7656" s="598"/>
      <c r="V7656" s="598"/>
      <c r="W7656" s="598"/>
    </row>
    <row r="7657" spans="6:23" x14ac:dyDescent="0.2">
      <c r="F7657" s="610"/>
      <c r="H7657" s="612"/>
      <c r="I7657" s="598"/>
      <c r="J7657" s="598"/>
      <c r="M7657" s="598"/>
      <c r="N7657" s="598"/>
      <c r="V7657" s="598"/>
      <c r="W7657" s="598"/>
    </row>
    <row r="7658" spans="6:23" x14ac:dyDescent="0.2">
      <c r="F7658" s="610"/>
      <c r="H7658" s="612"/>
      <c r="I7658" s="598"/>
      <c r="J7658" s="598"/>
      <c r="M7658" s="598"/>
      <c r="N7658" s="598"/>
      <c r="V7658" s="598"/>
      <c r="W7658" s="598"/>
    </row>
    <row r="7659" spans="6:23" x14ac:dyDescent="0.2">
      <c r="F7659" s="610"/>
      <c r="H7659" s="612"/>
      <c r="I7659" s="598"/>
      <c r="J7659" s="598"/>
      <c r="M7659" s="598"/>
      <c r="N7659" s="598"/>
      <c r="V7659" s="598"/>
      <c r="W7659" s="598"/>
    </row>
    <row r="7660" spans="6:23" x14ac:dyDescent="0.2">
      <c r="F7660" s="610"/>
      <c r="H7660" s="612"/>
      <c r="I7660" s="598"/>
      <c r="J7660" s="598"/>
      <c r="M7660" s="598"/>
      <c r="N7660" s="598"/>
      <c r="V7660" s="598"/>
      <c r="W7660" s="598"/>
    </row>
    <row r="7661" spans="6:23" x14ac:dyDescent="0.2">
      <c r="F7661" s="610"/>
      <c r="H7661" s="612"/>
      <c r="I7661" s="598"/>
      <c r="J7661" s="598"/>
      <c r="M7661" s="598"/>
      <c r="N7661" s="598"/>
      <c r="V7661" s="598"/>
      <c r="W7661" s="598"/>
    </row>
    <row r="7662" spans="6:23" x14ac:dyDescent="0.2">
      <c r="F7662" s="610"/>
      <c r="H7662" s="612"/>
      <c r="I7662" s="598"/>
      <c r="J7662" s="598"/>
      <c r="M7662" s="598"/>
      <c r="N7662" s="598"/>
      <c r="V7662" s="598"/>
      <c r="W7662" s="598"/>
    </row>
    <row r="7663" spans="6:23" x14ac:dyDescent="0.2">
      <c r="F7663" s="610"/>
      <c r="H7663" s="612"/>
      <c r="I7663" s="598"/>
      <c r="J7663" s="598"/>
      <c r="M7663" s="598"/>
      <c r="N7663" s="598"/>
      <c r="V7663" s="598"/>
      <c r="W7663" s="598"/>
    </row>
    <row r="7664" spans="6:23" x14ac:dyDescent="0.2">
      <c r="F7664" s="610"/>
      <c r="H7664" s="612"/>
      <c r="I7664" s="598"/>
      <c r="J7664" s="598"/>
      <c r="M7664" s="598"/>
      <c r="N7664" s="598"/>
      <c r="V7664" s="598"/>
      <c r="W7664" s="598"/>
    </row>
    <row r="7665" spans="6:23" x14ac:dyDescent="0.2">
      <c r="F7665" s="610"/>
      <c r="H7665" s="612"/>
      <c r="I7665" s="598"/>
      <c r="J7665" s="598"/>
      <c r="M7665" s="598"/>
      <c r="N7665" s="598"/>
      <c r="V7665" s="598"/>
      <c r="W7665" s="598"/>
    </row>
    <row r="7666" spans="6:23" x14ac:dyDescent="0.2">
      <c r="F7666" s="610"/>
      <c r="H7666" s="612"/>
      <c r="I7666" s="598"/>
      <c r="J7666" s="598"/>
      <c r="M7666" s="598"/>
      <c r="N7666" s="598"/>
      <c r="V7666" s="598"/>
      <c r="W7666" s="598"/>
    </row>
    <row r="7667" spans="6:23" x14ac:dyDescent="0.2">
      <c r="F7667" s="610"/>
      <c r="H7667" s="612"/>
      <c r="I7667" s="598"/>
      <c r="J7667" s="598"/>
      <c r="M7667" s="598"/>
      <c r="N7667" s="598"/>
      <c r="V7667" s="598"/>
      <c r="W7667" s="598"/>
    </row>
    <row r="7668" spans="6:23" x14ac:dyDescent="0.2">
      <c r="F7668" s="610"/>
      <c r="H7668" s="612"/>
      <c r="I7668" s="598"/>
      <c r="J7668" s="598"/>
      <c r="M7668" s="598"/>
      <c r="N7668" s="598"/>
      <c r="V7668" s="598"/>
      <c r="W7668" s="598"/>
    </row>
    <row r="7669" spans="6:23" x14ac:dyDescent="0.2">
      <c r="F7669" s="610"/>
      <c r="H7669" s="612"/>
      <c r="I7669" s="598"/>
      <c r="J7669" s="598"/>
      <c r="M7669" s="598"/>
      <c r="N7669" s="598"/>
      <c r="V7669" s="598"/>
      <c r="W7669" s="598"/>
    </row>
    <row r="7670" spans="6:23" x14ac:dyDescent="0.2">
      <c r="F7670" s="610"/>
      <c r="H7670" s="612"/>
      <c r="I7670" s="598"/>
      <c r="J7670" s="598"/>
      <c r="M7670" s="598"/>
      <c r="N7670" s="598"/>
      <c r="V7670" s="598"/>
      <c r="W7670" s="598"/>
    </row>
    <row r="7671" spans="6:23" x14ac:dyDescent="0.2">
      <c r="F7671" s="610"/>
      <c r="H7671" s="612"/>
      <c r="I7671" s="598"/>
      <c r="J7671" s="598"/>
      <c r="M7671" s="598"/>
      <c r="N7671" s="598"/>
      <c r="V7671" s="598"/>
      <c r="W7671" s="598"/>
    </row>
    <row r="7672" spans="6:23" x14ac:dyDescent="0.2">
      <c r="F7672" s="610"/>
      <c r="H7672" s="612"/>
      <c r="I7672" s="598"/>
      <c r="J7672" s="598"/>
      <c r="M7672" s="598"/>
      <c r="N7672" s="598"/>
      <c r="V7672" s="598"/>
      <c r="W7672" s="598"/>
    </row>
    <row r="7673" spans="6:23" x14ac:dyDescent="0.2">
      <c r="F7673" s="610"/>
      <c r="H7673" s="612"/>
      <c r="I7673" s="598"/>
      <c r="J7673" s="598"/>
      <c r="M7673" s="598"/>
      <c r="N7673" s="598"/>
      <c r="V7673" s="598"/>
      <c r="W7673" s="598"/>
    </row>
    <row r="7674" spans="6:23" x14ac:dyDescent="0.2">
      <c r="F7674" s="610"/>
      <c r="H7674" s="612"/>
      <c r="I7674" s="598"/>
      <c r="J7674" s="598"/>
      <c r="M7674" s="598"/>
      <c r="N7674" s="598"/>
      <c r="V7674" s="598"/>
      <c r="W7674" s="598"/>
    </row>
    <row r="7675" spans="6:23" x14ac:dyDescent="0.2">
      <c r="F7675" s="610"/>
      <c r="H7675" s="612"/>
      <c r="I7675" s="598"/>
      <c r="J7675" s="598"/>
      <c r="M7675" s="598"/>
      <c r="N7675" s="598"/>
      <c r="V7675" s="598"/>
      <c r="W7675" s="598"/>
    </row>
    <row r="7676" spans="6:23" x14ac:dyDescent="0.2">
      <c r="F7676" s="610"/>
      <c r="H7676" s="612"/>
      <c r="I7676" s="598"/>
      <c r="J7676" s="598"/>
      <c r="M7676" s="598"/>
      <c r="N7676" s="598"/>
      <c r="V7676" s="598"/>
      <c r="W7676" s="598"/>
    </row>
    <row r="7677" spans="6:23" x14ac:dyDescent="0.2">
      <c r="F7677" s="610"/>
      <c r="H7677" s="612"/>
      <c r="I7677" s="598"/>
      <c r="J7677" s="598"/>
      <c r="M7677" s="598"/>
      <c r="N7677" s="598"/>
      <c r="V7677" s="598"/>
      <c r="W7677" s="598"/>
    </row>
    <row r="7678" spans="6:23" x14ac:dyDescent="0.2">
      <c r="F7678" s="610"/>
      <c r="H7678" s="612"/>
      <c r="I7678" s="598"/>
      <c r="J7678" s="598"/>
      <c r="M7678" s="598"/>
      <c r="N7678" s="598"/>
      <c r="V7678" s="598"/>
      <c r="W7678" s="598"/>
    </row>
    <row r="7679" spans="6:23" x14ac:dyDescent="0.2">
      <c r="F7679" s="610"/>
      <c r="H7679" s="612"/>
      <c r="I7679" s="598"/>
      <c r="J7679" s="598"/>
      <c r="M7679" s="598"/>
      <c r="N7679" s="598"/>
      <c r="V7679" s="598"/>
      <c r="W7679" s="598"/>
    </row>
    <row r="7680" spans="6:23" x14ac:dyDescent="0.2">
      <c r="F7680" s="610"/>
      <c r="H7680" s="612"/>
      <c r="I7680" s="598"/>
      <c r="J7680" s="598"/>
      <c r="M7680" s="598"/>
      <c r="N7680" s="598"/>
      <c r="V7680" s="598"/>
      <c r="W7680" s="598"/>
    </row>
    <row r="7681" spans="6:23" x14ac:dyDescent="0.2">
      <c r="F7681" s="610"/>
      <c r="H7681" s="612"/>
      <c r="I7681" s="598"/>
      <c r="J7681" s="598"/>
      <c r="M7681" s="598"/>
      <c r="N7681" s="598"/>
      <c r="V7681" s="598"/>
      <c r="W7681" s="598"/>
    </row>
    <row r="7682" spans="6:23" x14ac:dyDescent="0.2">
      <c r="F7682" s="610"/>
      <c r="H7682" s="612"/>
      <c r="I7682" s="598"/>
      <c r="J7682" s="598"/>
      <c r="M7682" s="598"/>
      <c r="N7682" s="598"/>
      <c r="V7682" s="598"/>
      <c r="W7682" s="598"/>
    </row>
    <row r="7683" spans="6:23" x14ac:dyDescent="0.2">
      <c r="F7683" s="610"/>
      <c r="H7683" s="612"/>
      <c r="I7683" s="598"/>
      <c r="J7683" s="598"/>
      <c r="M7683" s="598"/>
      <c r="N7683" s="598"/>
      <c r="V7683" s="598"/>
      <c r="W7683" s="598"/>
    </row>
    <row r="7684" spans="6:23" x14ac:dyDescent="0.2">
      <c r="F7684" s="610"/>
      <c r="H7684" s="612"/>
      <c r="I7684" s="598"/>
      <c r="J7684" s="598"/>
      <c r="M7684" s="598"/>
      <c r="N7684" s="598"/>
      <c r="V7684" s="598"/>
      <c r="W7684" s="598"/>
    </row>
    <row r="7685" spans="6:23" x14ac:dyDescent="0.2">
      <c r="F7685" s="610"/>
      <c r="H7685" s="612"/>
      <c r="I7685" s="598"/>
      <c r="J7685" s="598"/>
      <c r="M7685" s="598"/>
      <c r="N7685" s="598"/>
      <c r="V7685" s="598"/>
      <c r="W7685" s="598"/>
    </row>
    <row r="7686" spans="6:23" x14ac:dyDescent="0.2">
      <c r="F7686" s="610"/>
      <c r="H7686" s="612"/>
      <c r="I7686" s="598"/>
      <c r="J7686" s="598"/>
      <c r="M7686" s="598"/>
      <c r="N7686" s="598"/>
      <c r="V7686" s="598"/>
      <c r="W7686" s="598"/>
    </row>
    <row r="7687" spans="6:23" x14ac:dyDescent="0.2">
      <c r="F7687" s="610"/>
      <c r="H7687" s="612"/>
      <c r="I7687" s="598"/>
      <c r="J7687" s="598"/>
      <c r="M7687" s="598"/>
      <c r="N7687" s="598"/>
      <c r="V7687" s="598"/>
      <c r="W7687" s="598"/>
    </row>
    <row r="7688" spans="6:23" x14ac:dyDescent="0.2">
      <c r="F7688" s="610"/>
      <c r="H7688" s="612"/>
      <c r="I7688" s="598"/>
      <c r="J7688" s="598"/>
      <c r="M7688" s="598"/>
      <c r="N7688" s="598"/>
      <c r="V7688" s="598"/>
      <c r="W7688" s="598"/>
    </row>
    <row r="7689" spans="6:23" x14ac:dyDescent="0.2">
      <c r="F7689" s="610"/>
      <c r="H7689" s="612"/>
      <c r="I7689" s="598"/>
      <c r="J7689" s="598"/>
      <c r="M7689" s="598"/>
      <c r="N7689" s="598"/>
      <c r="V7689" s="598"/>
      <c r="W7689" s="598"/>
    </row>
    <row r="7690" spans="6:23" x14ac:dyDescent="0.2">
      <c r="F7690" s="610"/>
      <c r="H7690" s="612"/>
      <c r="I7690" s="598"/>
      <c r="J7690" s="598"/>
      <c r="M7690" s="598"/>
      <c r="N7690" s="598"/>
      <c r="V7690" s="598"/>
      <c r="W7690" s="598"/>
    </row>
    <row r="7691" spans="6:23" x14ac:dyDescent="0.2">
      <c r="F7691" s="610"/>
      <c r="H7691" s="612"/>
      <c r="I7691" s="598"/>
      <c r="J7691" s="598"/>
      <c r="M7691" s="598"/>
      <c r="N7691" s="598"/>
      <c r="V7691" s="598"/>
      <c r="W7691" s="598"/>
    </row>
    <row r="7692" spans="6:23" x14ac:dyDescent="0.2">
      <c r="F7692" s="610"/>
      <c r="H7692" s="612"/>
      <c r="I7692" s="598"/>
      <c r="J7692" s="598"/>
      <c r="M7692" s="598"/>
      <c r="N7692" s="598"/>
      <c r="V7692" s="598"/>
      <c r="W7692" s="598"/>
    </row>
    <row r="7693" spans="6:23" x14ac:dyDescent="0.2">
      <c r="F7693" s="610"/>
      <c r="H7693" s="612"/>
      <c r="I7693" s="598"/>
      <c r="J7693" s="598"/>
      <c r="M7693" s="598"/>
      <c r="N7693" s="598"/>
      <c r="V7693" s="598"/>
      <c r="W7693" s="598"/>
    </row>
    <row r="7694" spans="6:23" x14ac:dyDescent="0.2">
      <c r="F7694" s="610"/>
      <c r="H7694" s="612"/>
      <c r="I7694" s="598"/>
      <c r="J7694" s="598"/>
      <c r="M7694" s="598"/>
      <c r="N7694" s="598"/>
      <c r="V7694" s="598"/>
      <c r="W7694" s="598"/>
    </row>
    <row r="7695" spans="6:23" x14ac:dyDescent="0.2">
      <c r="F7695" s="610"/>
      <c r="H7695" s="612"/>
      <c r="I7695" s="598"/>
      <c r="J7695" s="598"/>
      <c r="M7695" s="598"/>
      <c r="N7695" s="598"/>
      <c r="V7695" s="598"/>
      <c r="W7695" s="598"/>
    </row>
    <row r="7696" spans="6:23" x14ac:dyDescent="0.2">
      <c r="F7696" s="610"/>
      <c r="H7696" s="612"/>
      <c r="I7696" s="598"/>
      <c r="J7696" s="598"/>
      <c r="M7696" s="598"/>
      <c r="N7696" s="598"/>
      <c r="V7696" s="598"/>
      <c r="W7696" s="598"/>
    </row>
    <row r="7697" spans="6:23" x14ac:dyDescent="0.2">
      <c r="F7697" s="610"/>
      <c r="H7697" s="612"/>
      <c r="I7697" s="598"/>
      <c r="J7697" s="598"/>
      <c r="M7697" s="598"/>
      <c r="N7697" s="598"/>
      <c r="V7697" s="598"/>
      <c r="W7697" s="598"/>
    </row>
    <row r="7698" spans="6:23" x14ac:dyDescent="0.2">
      <c r="F7698" s="610"/>
      <c r="H7698" s="612"/>
      <c r="I7698" s="598"/>
      <c r="J7698" s="598"/>
      <c r="M7698" s="598"/>
      <c r="N7698" s="598"/>
      <c r="V7698" s="598"/>
      <c r="W7698" s="598"/>
    </row>
    <row r="7699" spans="6:23" x14ac:dyDescent="0.2">
      <c r="F7699" s="610"/>
      <c r="H7699" s="612"/>
      <c r="I7699" s="598"/>
      <c r="J7699" s="598"/>
      <c r="M7699" s="598"/>
      <c r="N7699" s="598"/>
      <c r="V7699" s="598"/>
      <c r="W7699" s="598"/>
    </row>
    <row r="7700" spans="6:23" x14ac:dyDescent="0.2">
      <c r="F7700" s="610"/>
      <c r="H7700" s="612"/>
      <c r="I7700" s="598"/>
      <c r="J7700" s="598"/>
      <c r="M7700" s="598"/>
      <c r="N7700" s="598"/>
      <c r="V7700" s="598"/>
      <c r="W7700" s="598"/>
    </row>
    <row r="7701" spans="6:23" x14ac:dyDescent="0.2">
      <c r="F7701" s="610"/>
      <c r="H7701" s="612"/>
      <c r="I7701" s="598"/>
      <c r="J7701" s="598"/>
      <c r="M7701" s="598"/>
      <c r="N7701" s="598"/>
      <c r="V7701" s="598"/>
      <c r="W7701" s="598"/>
    </row>
    <row r="7702" spans="6:23" x14ac:dyDescent="0.2">
      <c r="F7702" s="610"/>
      <c r="H7702" s="612"/>
      <c r="I7702" s="598"/>
      <c r="J7702" s="598"/>
      <c r="M7702" s="598"/>
      <c r="N7702" s="598"/>
      <c r="V7702" s="598"/>
      <c r="W7702" s="598"/>
    </row>
    <row r="7703" spans="6:23" x14ac:dyDescent="0.2">
      <c r="F7703" s="610"/>
      <c r="H7703" s="612"/>
      <c r="I7703" s="598"/>
      <c r="J7703" s="598"/>
      <c r="M7703" s="598"/>
      <c r="N7703" s="598"/>
      <c r="V7703" s="598"/>
      <c r="W7703" s="598"/>
    </row>
    <row r="7704" spans="6:23" x14ac:dyDescent="0.2">
      <c r="F7704" s="610"/>
      <c r="H7704" s="612"/>
      <c r="I7704" s="598"/>
      <c r="J7704" s="598"/>
      <c r="M7704" s="598"/>
      <c r="N7704" s="598"/>
      <c r="V7704" s="598"/>
      <c r="W7704" s="598"/>
    </row>
    <row r="7705" spans="6:23" x14ac:dyDescent="0.2">
      <c r="F7705" s="610"/>
      <c r="H7705" s="612"/>
      <c r="I7705" s="598"/>
      <c r="J7705" s="598"/>
      <c r="M7705" s="598"/>
      <c r="N7705" s="598"/>
      <c r="V7705" s="598"/>
      <c r="W7705" s="598"/>
    </row>
    <row r="7706" spans="6:23" x14ac:dyDescent="0.2">
      <c r="F7706" s="610"/>
      <c r="H7706" s="612"/>
      <c r="I7706" s="598"/>
      <c r="J7706" s="598"/>
      <c r="M7706" s="598"/>
      <c r="N7706" s="598"/>
      <c r="V7706" s="598"/>
      <c r="W7706" s="598"/>
    </row>
    <row r="7707" spans="6:23" x14ac:dyDescent="0.2">
      <c r="F7707" s="610"/>
      <c r="H7707" s="612"/>
      <c r="I7707" s="598"/>
      <c r="J7707" s="598"/>
      <c r="M7707" s="598"/>
      <c r="N7707" s="598"/>
      <c r="V7707" s="598"/>
      <c r="W7707" s="598"/>
    </row>
    <row r="7708" spans="6:23" x14ac:dyDescent="0.2">
      <c r="F7708" s="610"/>
      <c r="H7708" s="612"/>
      <c r="I7708" s="598"/>
      <c r="J7708" s="598"/>
      <c r="M7708" s="598"/>
      <c r="N7708" s="598"/>
      <c r="V7708" s="598"/>
      <c r="W7708" s="598"/>
    </row>
    <row r="7709" spans="6:23" x14ac:dyDescent="0.2">
      <c r="F7709" s="610"/>
      <c r="H7709" s="612"/>
      <c r="I7709" s="598"/>
      <c r="J7709" s="598"/>
      <c r="M7709" s="598"/>
      <c r="N7709" s="598"/>
      <c r="V7709" s="598"/>
      <c r="W7709" s="598"/>
    </row>
    <row r="7710" spans="6:23" x14ac:dyDescent="0.2">
      <c r="F7710" s="610"/>
      <c r="H7710" s="612"/>
      <c r="I7710" s="598"/>
      <c r="J7710" s="598"/>
      <c r="M7710" s="598"/>
      <c r="N7710" s="598"/>
      <c r="V7710" s="598"/>
      <c r="W7710" s="598"/>
    </row>
    <row r="7711" spans="6:23" x14ac:dyDescent="0.2">
      <c r="F7711" s="610"/>
      <c r="H7711" s="612"/>
      <c r="I7711" s="598"/>
      <c r="J7711" s="598"/>
      <c r="M7711" s="598"/>
      <c r="N7711" s="598"/>
      <c r="V7711" s="598"/>
      <c r="W7711" s="598"/>
    </row>
    <row r="7712" spans="6:23" x14ac:dyDescent="0.2">
      <c r="F7712" s="610"/>
      <c r="H7712" s="612"/>
      <c r="I7712" s="598"/>
      <c r="J7712" s="598"/>
      <c r="M7712" s="598"/>
      <c r="N7712" s="598"/>
      <c r="V7712" s="598"/>
      <c r="W7712" s="598"/>
    </row>
    <row r="7713" spans="6:23" x14ac:dyDescent="0.2">
      <c r="F7713" s="610"/>
      <c r="H7713" s="612"/>
      <c r="I7713" s="598"/>
      <c r="J7713" s="598"/>
      <c r="M7713" s="598"/>
      <c r="N7713" s="598"/>
      <c r="V7713" s="598"/>
      <c r="W7713" s="598"/>
    </row>
    <row r="7714" spans="6:23" x14ac:dyDescent="0.2">
      <c r="F7714" s="610"/>
      <c r="H7714" s="612"/>
      <c r="I7714" s="598"/>
      <c r="J7714" s="598"/>
      <c r="M7714" s="598"/>
      <c r="N7714" s="598"/>
      <c r="V7714" s="598"/>
      <c r="W7714" s="598"/>
    </row>
    <row r="7715" spans="6:23" x14ac:dyDescent="0.2">
      <c r="F7715" s="610"/>
      <c r="H7715" s="612"/>
      <c r="I7715" s="598"/>
      <c r="J7715" s="598"/>
      <c r="M7715" s="598"/>
      <c r="N7715" s="598"/>
      <c r="V7715" s="598"/>
      <c r="W7715" s="598"/>
    </row>
    <row r="7716" spans="6:23" x14ac:dyDescent="0.2">
      <c r="F7716" s="610"/>
      <c r="H7716" s="612"/>
      <c r="I7716" s="598"/>
      <c r="J7716" s="598"/>
      <c r="M7716" s="598"/>
      <c r="N7716" s="598"/>
      <c r="V7716" s="598"/>
      <c r="W7716" s="598"/>
    </row>
    <row r="7717" spans="6:23" x14ac:dyDescent="0.2">
      <c r="F7717" s="610"/>
      <c r="H7717" s="612"/>
      <c r="I7717" s="598"/>
      <c r="J7717" s="598"/>
      <c r="M7717" s="598"/>
      <c r="N7717" s="598"/>
      <c r="V7717" s="598"/>
      <c r="W7717" s="598"/>
    </row>
    <row r="7718" spans="6:23" x14ac:dyDescent="0.2">
      <c r="F7718" s="610"/>
      <c r="H7718" s="612"/>
      <c r="I7718" s="598"/>
      <c r="J7718" s="598"/>
      <c r="M7718" s="598"/>
      <c r="N7718" s="598"/>
      <c r="V7718" s="598"/>
      <c r="W7718" s="598"/>
    </row>
    <row r="7719" spans="6:23" x14ac:dyDescent="0.2">
      <c r="F7719" s="610"/>
      <c r="H7719" s="612"/>
      <c r="I7719" s="598"/>
      <c r="J7719" s="598"/>
      <c r="M7719" s="598"/>
      <c r="N7719" s="598"/>
      <c r="V7719" s="598"/>
      <c r="W7719" s="598"/>
    </row>
    <row r="7720" spans="6:23" x14ac:dyDescent="0.2">
      <c r="F7720" s="610"/>
      <c r="H7720" s="612"/>
      <c r="I7720" s="598"/>
      <c r="J7720" s="598"/>
      <c r="M7720" s="598"/>
      <c r="N7720" s="598"/>
      <c r="V7720" s="598"/>
      <c r="W7720" s="598"/>
    </row>
    <row r="7721" spans="6:23" x14ac:dyDescent="0.2">
      <c r="F7721" s="610"/>
      <c r="H7721" s="612"/>
      <c r="I7721" s="598"/>
      <c r="J7721" s="598"/>
      <c r="M7721" s="598"/>
      <c r="N7721" s="598"/>
      <c r="V7721" s="598"/>
      <c r="W7721" s="598"/>
    </row>
    <row r="7722" spans="6:23" x14ac:dyDescent="0.2">
      <c r="F7722" s="610"/>
      <c r="H7722" s="612"/>
      <c r="I7722" s="598"/>
      <c r="J7722" s="598"/>
      <c r="M7722" s="598"/>
      <c r="N7722" s="598"/>
      <c r="V7722" s="598"/>
      <c r="W7722" s="598"/>
    </row>
    <row r="7723" spans="6:23" x14ac:dyDescent="0.2">
      <c r="F7723" s="610"/>
      <c r="H7723" s="612"/>
      <c r="I7723" s="598"/>
      <c r="J7723" s="598"/>
      <c r="M7723" s="598"/>
      <c r="N7723" s="598"/>
      <c r="V7723" s="598"/>
      <c r="W7723" s="598"/>
    </row>
    <row r="7724" spans="6:23" x14ac:dyDescent="0.2">
      <c r="F7724" s="610"/>
      <c r="H7724" s="612"/>
      <c r="I7724" s="598"/>
      <c r="J7724" s="598"/>
      <c r="M7724" s="598"/>
      <c r="N7724" s="598"/>
      <c r="V7724" s="598"/>
      <c r="W7724" s="598"/>
    </row>
    <row r="7725" spans="6:23" x14ac:dyDescent="0.2">
      <c r="F7725" s="610"/>
      <c r="H7725" s="612"/>
      <c r="I7725" s="598"/>
      <c r="J7725" s="598"/>
      <c r="M7725" s="598"/>
      <c r="N7725" s="598"/>
      <c r="V7725" s="598"/>
      <c r="W7725" s="598"/>
    </row>
    <row r="7726" spans="6:23" x14ac:dyDescent="0.2">
      <c r="F7726" s="610"/>
      <c r="H7726" s="612"/>
      <c r="I7726" s="598"/>
      <c r="J7726" s="598"/>
      <c r="M7726" s="598"/>
      <c r="N7726" s="598"/>
      <c r="V7726" s="598"/>
      <c r="W7726" s="598"/>
    </row>
    <row r="7727" spans="6:23" x14ac:dyDescent="0.2">
      <c r="F7727" s="610"/>
      <c r="H7727" s="612"/>
      <c r="I7727" s="598"/>
      <c r="J7727" s="598"/>
      <c r="M7727" s="598"/>
      <c r="N7727" s="598"/>
      <c r="V7727" s="598"/>
      <c r="W7727" s="598"/>
    </row>
    <row r="7728" spans="6:23" x14ac:dyDescent="0.2">
      <c r="F7728" s="610"/>
      <c r="H7728" s="612"/>
      <c r="I7728" s="598"/>
      <c r="J7728" s="598"/>
      <c r="M7728" s="598"/>
      <c r="N7728" s="598"/>
      <c r="V7728" s="598"/>
      <c r="W7728" s="598"/>
    </row>
    <row r="7729" spans="6:23" x14ac:dyDescent="0.2">
      <c r="F7729" s="610"/>
      <c r="H7729" s="612"/>
      <c r="I7729" s="598"/>
      <c r="J7729" s="598"/>
      <c r="M7729" s="598"/>
      <c r="N7729" s="598"/>
      <c r="V7729" s="598"/>
      <c r="W7729" s="598"/>
    </row>
    <row r="7730" spans="6:23" x14ac:dyDescent="0.2">
      <c r="F7730" s="610"/>
      <c r="H7730" s="612"/>
      <c r="I7730" s="598"/>
      <c r="J7730" s="598"/>
      <c r="M7730" s="598"/>
      <c r="N7730" s="598"/>
      <c r="V7730" s="598"/>
      <c r="W7730" s="598"/>
    </row>
    <row r="7731" spans="6:23" x14ac:dyDescent="0.2">
      <c r="F7731" s="610"/>
      <c r="H7731" s="612"/>
      <c r="I7731" s="598"/>
      <c r="J7731" s="598"/>
      <c r="M7731" s="598"/>
      <c r="N7731" s="598"/>
      <c r="V7731" s="598"/>
      <c r="W7731" s="598"/>
    </row>
    <row r="7732" spans="6:23" x14ac:dyDescent="0.2">
      <c r="F7732" s="610"/>
      <c r="H7732" s="612"/>
      <c r="I7732" s="598"/>
      <c r="J7732" s="598"/>
      <c r="M7732" s="598"/>
      <c r="N7732" s="598"/>
      <c r="V7732" s="598"/>
      <c r="W7732" s="598"/>
    </row>
    <row r="7733" spans="6:23" x14ac:dyDescent="0.2">
      <c r="F7733" s="610"/>
      <c r="H7733" s="612"/>
      <c r="I7733" s="598"/>
      <c r="J7733" s="598"/>
      <c r="M7733" s="598"/>
      <c r="N7733" s="598"/>
      <c r="V7733" s="598"/>
      <c r="W7733" s="598"/>
    </row>
    <row r="7734" spans="6:23" x14ac:dyDescent="0.2">
      <c r="F7734" s="610"/>
      <c r="H7734" s="612"/>
      <c r="I7734" s="598"/>
      <c r="J7734" s="598"/>
      <c r="M7734" s="598"/>
      <c r="N7734" s="598"/>
      <c r="V7734" s="598"/>
      <c r="W7734" s="598"/>
    </row>
    <row r="7735" spans="6:23" x14ac:dyDescent="0.2">
      <c r="F7735" s="610"/>
      <c r="H7735" s="612"/>
      <c r="I7735" s="598"/>
      <c r="J7735" s="598"/>
      <c r="M7735" s="598"/>
      <c r="N7735" s="598"/>
      <c r="V7735" s="598"/>
      <c r="W7735" s="598"/>
    </row>
    <row r="7736" spans="6:23" x14ac:dyDescent="0.2">
      <c r="F7736" s="610"/>
      <c r="H7736" s="612"/>
      <c r="I7736" s="598"/>
      <c r="J7736" s="598"/>
      <c r="M7736" s="598"/>
      <c r="N7736" s="598"/>
      <c r="V7736" s="598"/>
      <c r="W7736" s="598"/>
    </row>
    <row r="7737" spans="6:23" x14ac:dyDescent="0.2">
      <c r="F7737" s="610"/>
      <c r="H7737" s="612"/>
      <c r="I7737" s="598"/>
      <c r="J7737" s="598"/>
      <c r="M7737" s="598"/>
      <c r="N7737" s="598"/>
      <c r="V7737" s="598"/>
      <c r="W7737" s="598"/>
    </row>
    <row r="7738" spans="6:23" x14ac:dyDescent="0.2">
      <c r="F7738" s="610"/>
      <c r="H7738" s="612"/>
      <c r="I7738" s="598"/>
      <c r="J7738" s="598"/>
      <c r="M7738" s="598"/>
      <c r="N7738" s="598"/>
      <c r="V7738" s="598"/>
      <c r="W7738" s="598"/>
    </row>
    <row r="7739" spans="6:23" x14ac:dyDescent="0.2">
      <c r="F7739" s="610"/>
      <c r="H7739" s="612"/>
      <c r="I7739" s="598"/>
      <c r="J7739" s="598"/>
      <c r="M7739" s="598"/>
      <c r="N7739" s="598"/>
      <c r="V7739" s="598"/>
      <c r="W7739" s="598"/>
    </row>
    <row r="7740" spans="6:23" x14ac:dyDescent="0.2">
      <c r="F7740" s="610"/>
      <c r="H7740" s="612"/>
      <c r="I7740" s="598"/>
      <c r="J7740" s="598"/>
      <c r="M7740" s="598"/>
      <c r="N7740" s="598"/>
      <c r="V7740" s="598"/>
      <c r="W7740" s="598"/>
    </row>
    <row r="7741" spans="6:23" x14ac:dyDescent="0.2">
      <c r="F7741" s="610"/>
      <c r="H7741" s="612"/>
      <c r="I7741" s="598"/>
      <c r="J7741" s="598"/>
      <c r="M7741" s="598"/>
      <c r="N7741" s="598"/>
      <c r="V7741" s="598"/>
      <c r="W7741" s="598"/>
    </row>
    <row r="7742" spans="6:23" x14ac:dyDescent="0.2">
      <c r="F7742" s="610"/>
      <c r="H7742" s="612"/>
      <c r="I7742" s="598"/>
      <c r="J7742" s="598"/>
      <c r="M7742" s="598"/>
      <c r="N7742" s="598"/>
      <c r="V7742" s="598"/>
      <c r="W7742" s="598"/>
    </row>
    <row r="7743" spans="6:23" x14ac:dyDescent="0.2">
      <c r="F7743" s="610"/>
      <c r="H7743" s="612"/>
      <c r="I7743" s="598"/>
      <c r="J7743" s="598"/>
      <c r="M7743" s="598"/>
      <c r="N7743" s="598"/>
      <c r="V7743" s="598"/>
      <c r="W7743" s="598"/>
    </row>
    <row r="7744" spans="6:23" x14ac:dyDescent="0.2">
      <c r="F7744" s="610"/>
      <c r="H7744" s="612"/>
      <c r="I7744" s="598"/>
      <c r="J7744" s="598"/>
      <c r="M7744" s="598"/>
      <c r="N7744" s="598"/>
      <c r="V7744" s="598"/>
      <c r="W7744" s="598"/>
    </row>
    <row r="7745" spans="6:23" x14ac:dyDescent="0.2">
      <c r="F7745" s="610"/>
      <c r="H7745" s="612"/>
      <c r="I7745" s="598"/>
      <c r="J7745" s="598"/>
      <c r="M7745" s="598"/>
      <c r="N7745" s="598"/>
      <c r="V7745" s="598"/>
      <c r="W7745" s="598"/>
    </row>
    <row r="7746" spans="6:23" x14ac:dyDescent="0.2">
      <c r="F7746" s="610"/>
      <c r="H7746" s="612"/>
      <c r="I7746" s="598"/>
      <c r="J7746" s="598"/>
      <c r="M7746" s="598"/>
      <c r="N7746" s="598"/>
      <c r="V7746" s="598"/>
      <c r="W7746" s="598"/>
    </row>
    <row r="7747" spans="6:23" x14ac:dyDescent="0.2">
      <c r="F7747" s="610"/>
      <c r="H7747" s="612"/>
      <c r="I7747" s="598"/>
      <c r="J7747" s="598"/>
      <c r="M7747" s="598"/>
      <c r="N7747" s="598"/>
      <c r="V7747" s="598"/>
      <c r="W7747" s="598"/>
    </row>
    <row r="7748" spans="6:23" x14ac:dyDescent="0.2">
      <c r="F7748" s="610"/>
      <c r="H7748" s="612"/>
      <c r="I7748" s="598"/>
      <c r="J7748" s="598"/>
      <c r="M7748" s="598"/>
      <c r="N7748" s="598"/>
      <c r="V7748" s="598"/>
      <c r="W7748" s="598"/>
    </row>
    <row r="7749" spans="6:23" x14ac:dyDescent="0.2">
      <c r="F7749" s="610"/>
      <c r="H7749" s="612"/>
      <c r="I7749" s="598"/>
      <c r="J7749" s="598"/>
      <c r="M7749" s="598"/>
      <c r="N7749" s="598"/>
      <c r="V7749" s="598"/>
      <c r="W7749" s="598"/>
    </row>
    <row r="7750" spans="6:23" x14ac:dyDescent="0.2">
      <c r="F7750" s="610"/>
      <c r="H7750" s="612"/>
      <c r="I7750" s="598"/>
      <c r="J7750" s="598"/>
      <c r="M7750" s="598"/>
      <c r="N7750" s="598"/>
      <c r="V7750" s="598"/>
      <c r="W7750" s="598"/>
    </row>
    <row r="7751" spans="6:23" x14ac:dyDescent="0.2">
      <c r="F7751" s="610"/>
      <c r="H7751" s="612"/>
      <c r="I7751" s="598"/>
      <c r="J7751" s="598"/>
      <c r="M7751" s="598"/>
      <c r="N7751" s="598"/>
      <c r="V7751" s="598"/>
      <c r="W7751" s="598"/>
    </row>
    <row r="7752" spans="6:23" x14ac:dyDescent="0.2">
      <c r="F7752" s="610"/>
      <c r="H7752" s="612"/>
      <c r="I7752" s="598"/>
      <c r="J7752" s="598"/>
      <c r="M7752" s="598"/>
      <c r="N7752" s="598"/>
      <c r="V7752" s="598"/>
      <c r="W7752" s="598"/>
    </row>
    <row r="7753" spans="6:23" x14ac:dyDescent="0.2">
      <c r="F7753" s="610"/>
      <c r="H7753" s="612"/>
      <c r="I7753" s="598"/>
      <c r="J7753" s="598"/>
      <c r="M7753" s="598"/>
      <c r="N7753" s="598"/>
      <c r="V7753" s="598"/>
      <c r="W7753" s="598"/>
    </row>
    <row r="7754" spans="6:23" x14ac:dyDescent="0.2">
      <c r="F7754" s="610"/>
      <c r="H7754" s="612"/>
      <c r="I7754" s="598"/>
      <c r="J7754" s="598"/>
      <c r="M7754" s="598"/>
      <c r="N7754" s="598"/>
      <c r="V7754" s="598"/>
      <c r="W7754" s="598"/>
    </row>
    <row r="7755" spans="6:23" x14ac:dyDescent="0.2">
      <c r="F7755" s="610"/>
      <c r="H7755" s="612"/>
      <c r="I7755" s="598"/>
      <c r="J7755" s="598"/>
      <c r="M7755" s="598"/>
      <c r="N7755" s="598"/>
      <c r="V7755" s="598"/>
      <c r="W7755" s="598"/>
    </row>
    <row r="7756" spans="6:23" x14ac:dyDescent="0.2">
      <c r="F7756" s="610"/>
      <c r="H7756" s="612"/>
      <c r="I7756" s="598"/>
      <c r="J7756" s="598"/>
      <c r="M7756" s="598"/>
      <c r="N7756" s="598"/>
      <c r="V7756" s="598"/>
      <c r="W7756" s="598"/>
    </row>
    <row r="7757" spans="6:23" x14ac:dyDescent="0.2">
      <c r="F7757" s="610"/>
      <c r="H7757" s="612"/>
      <c r="I7757" s="598"/>
      <c r="J7757" s="598"/>
      <c r="M7757" s="598"/>
      <c r="N7757" s="598"/>
      <c r="V7757" s="598"/>
      <c r="W7757" s="598"/>
    </row>
    <row r="7758" spans="6:23" x14ac:dyDescent="0.2">
      <c r="F7758" s="610"/>
      <c r="H7758" s="612"/>
      <c r="I7758" s="598"/>
      <c r="J7758" s="598"/>
      <c r="M7758" s="598"/>
      <c r="N7758" s="598"/>
      <c r="V7758" s="598"/>
      <c r="W7758" s="598"/>
    </row>
    <row r="7759" spans="6:23" x14ac:dyDescent="0.2">
      <c r="F7759" s="610"/>
      <c r="H7759" s="612"/>
      <c r="I7759" s="598"/>
      <c r="J7759" s="598"/>
      <c r="M7759" s="598"/>
      <c r="N7759" s="598"/>
      <c r="V7759" s="598"/>
      <c r="W7759" s="598"/>
    </row>
    <row r="7760" spans="6:23" x14ac:dyDescent="0.2">
      <c r="F7760" s="610"/>
      <c r="H7760" s="612"/>
      <c r="I7760" s="598"/>
      <c r="J7760" s="598"/>
      <c r="M7760" s="598"/>
      <c r="N7760" s="598"/>
      <c r="V7760" s="598"/>
      <c r="W7760" s="598"/>
    </row>
    <row r="7761" spans="6:23" x14ac:dyDescent="0.2">
      <c r="F7761" s="610"/>
      <c r="H7761" s="612"/>
      <c r="I7761" s="598"/>
      <c r="J7761" s="598"/>
      <c r="M7761" s="598"/>
      <c r="N7761" s="598"/>
      <c r="V7761" s="598"/>
      <c r="W7761" s="598"/>
    </row>
    <row r="7762" spans="6:23" x14ac:dyDescent="0.2">
      <c r="F7762" s="610"/>
      <c r="H7762" s="612"/>
      <c r="I7762" s="598"/>
      <c r="J7762" s="598"/>
      <c r="M7762" s="598"/>
      <c r="N7762" s="598"/>
      <c r="V7762" s="598"/>
      <c r="W7762" s="598"/>
    </row>
    <row r="7763" spans="6:23" x14ac:dyDescent="0.2">
      <c r="F7763" s="610"/>
      <c r="H7763" s="612"/>
      <c r="I7763" s="598"/>
      <c r="J7763" s="598"/>
      <c r="M7763" s="598"/>
      <c r="N7763" s="598"/>
      <c r="V7763" s="598"/>
      <c r="W7763" s="598"/>
    </row>
    <row r="7764" spans="6:23" x14ac:dyDescent="0.2">
      <c r="F7764" s="610"/>
      <c r="H7764" s="612"/>
      <c r="I7764" s="598"/>
      <c r="J7764" s="598"/>
      <c r="M7764" s="598"/>
      <c r="N7764" s="598"/>
      <c r="V7764" s="598"/>
      <c r="W7764" s="598"/>
    </row>
    <row r="7765" spans="6:23" x14ac:dyDescent="0.2">
      <c r="F7765" s="610"/>
      <c r="H7765" s="612"/>
      <c r="I7765" s="598"/>
      <c r="J7765" s="598"/>
      <c r="M7765" s="598"/>
      <c r="N7765" s="598"/>
      <c r="V7765" s="598"/>
      <c r="W7765" s="598"/>
    </row>
    <row r="7766" spans="6:23" x14ac:dyDescent="0.2">
      <c r="F7766" s="610"/>
      <c r="H7766" s="612"/>
      <c r="I7766" s="598"/>
      <c r="J7766" s="598"/>
      <c r="M7766" s="598"/>
      <c r="N7766" s="598"/>
      <c r="V7766" s="598"/>
      <c r="W7766" s="598"/>
    </row>
    <row r="7767" spans="6:23" x14ac:dyDescent="0.2">
      <c r="F7767" s="610"/>
      <c r="H7767" s="612"/>
      <c r="I7767" s="598"/>
      <c r="J7767" s="598"/>
      <c r="M7767" s="598"/>
      <c r="N7767" s="598"/>
      <c r="V7767" s="598"/>
      <c r="W7767" s="598"/>
    </row>
    <row r="7768" spans="6:23" x14ac:dyDescent="0.2">
      <c r="F7768" s="610"/>
      <c r="H7768" s="612"/>
      <c r="I7768" s="598"/>
      <c r="J7768" s="598"/>
      <c r="M7768" s="598"/>
      <c r="N7768" s="598"/>
      <c r="V7768" s="598"/>
      <c r="W7768" s="598"/>
    </row>
    <row r="7769" spans="6:23" x14ac:dyDescent="0.2">
      <c r="F7769" s="610"/>
      <c r="H7769" s="612"/>
      <c r="I7769" s="598"/>
      <c r="J7769" s="598"/>
      <c r="M7769" s="598"/>
      <c r="N7769" s="598"/>
      <c r="V7769" s="598"/>
      <c r="W7769" s="598"/>
    </row>
    <row r="7770" spans="6:23" x14ac:dyDescent="0.2">
      <c r="F7770" s="610"/>
      <c r="H7770" s="612"/>
      <c r="I7770" s="598"/>
      <c r="J7770" s="598"/>
      <c r="M7770" s="598"/>
      <c r="N7770" s="598"/>
      <c r="V7770" s="598"/>
      <c r="W7770" s="598"/>
    </row>
    <row r="7771" spans="6:23" x14ac:dyDescent="0.2">
      <c r="F7771" s="610"/>
      <c r="H7771" s="612"/>
      <c r="I7771" s="598"/>
      <c r="J7771" s="598"/>
      <c r="M7771" s="598"/>
      <c r="N7771" s="598"/>
      <c r="V7771" s="598"/>
      <c r="W7771" s="598"/>
    </row>
    <row r="7772" spans="6:23" x14ac:dyDescent="0.2">
      <c r="F7772" s="610"/>
      <c r="H7772" s="612"/>
      <c r="I7772" s="598"/>
      <c r="J7772" s="598"/>
      <c r="M7772" s="598"/>
      <c r="N7772" s="598"/>
      <c r="V7772" s="598"/>
      <c r="W7772" s="598"/>
    </row>
    <row r="7773" spans="6:23" x14ac:dyDescent="0.2">
      <c r="F7773" s="610"/>
      <c r="H7773" s="612"/>
      <c r="I7773" s="598"/>
      <c r="J7773" s="598"/>
      <c r="M7773" s="598"/>
      <c r="N7773" s="598"/>
      <c r="V7773" s="598"/>
      <c r="W7773" s="598"/>
    </row>
    <row r="7774" spans="6:23" x14ac:dyDescent="0.2">
      <c r="F7774" s="610"/>
      <c r="H7774" s="612"/>
      <c r="I7774" s="598"/>
      <c r="J7774" s="598"/>
      <c r="M7774" s="598"/>
      <c r="N7774" s="598"/>
      <c r="V7774" s="598"/>
      <c r="W7774" s="598"/>
    </row>
    <row r="7775" spans="6:23" x14ac:dyDescent="0.2">
      <c r="F7775" s="610"/>
      <c r="H7775" s="612"/>
      <c r="I7775" s="598"/>
      <c r="J7775" s="598"/>
      <c r="M7775" s="598"/>
      <c r="N7775" s="598"/>
      <c r="V7775" s="598"/>
      <c r="W7775" s="598"/>
    </row>
    <row r="7776" spans="6:23" x14ac:dyDescent="0.2">
      <c r="F7776" s="610"/>
      <c r="H7776" s="612"/>
      <c r="I7776" s="598"/>
      <c r="J7776" s="598"/>
      <c r="M7776" s="598"/>
      <c r="N7776" s="598"/>
      <c r="V7776" s="598"/>
      <c r="W7776" s="598"/>
    </row>
    <row r="7777" spans="6:23" x14ac:dyDescent="0.2">
      <c r="F7777" s="610"/>
      <c r="H7777" s="612"/>
      <c r="I7777" s="598"/>
      <c r="J7777" s="598"/>
      <c r="M7777" s="598"/>
      <c r="N7777" s="598"/>
      <c r="V7777" s="598"/>
      <c r="W7777" s="598"/>
    </row>
    <row r="7778" spans="6:23" x14ac:dyDescent="0.2">
      <c r="F7778" s="610"/>
      <c r="H7778" s="612"/>
      <c r="I7778" s="598"/>
      <c r="J7778" s="598"/>
      <c r="M7778" s="598"/>
      <c r="N7778" s="598"/>
      <c r="V7778" s="598"/>
      <c r="W7778" s="598"/>
    </row>
    <row r="7779" spans="6:23" x14ac:dyDescent="0.2">
      <c r="F7779" s="610"/>
      <c r="H7779" s="612"/>
      <c r="I7779" s="598"/>
      <c r="J7779" s="598"/>
      <c r="M7779" s="598"/>
      <c r="N7779" s="598"/>
      <c r="V7779" s="598"/>
      <c r="W7779" s="598"/>
    </row>
    <row r="7780" spans="6:23" x14ac:dyDescent="0.2">
      <c r="F7780" s="610"/>
      <c r="H7780" s="612"/>
      <c r="I7780" s="598"/>
      <c r="J7780" s="598"/>
      <c r="M7780" s="598"/>
      <c r="N7780" s="598"/>
      <c r="V7780" s="598"/>
      <c r="W7780" s="598"/>
    </row>
    <row r="7781" spans="6:23" x14ac:dyDescent="0.2">
      <c r="F7781" s="610"/>
      <c r="H7781" s="612"/>
      <c r="I7781" s="598"/>
      <c r="J7781" s="598"/>
      <c r="M7781" s="598"/>
      <c r="N7781" s="598"/>
      <c r="V7781" s="598"/>
      <c r="W7781" s="598"/>
    </row>
    <row r="7782" spans="6:23" x14ac:dyDescent="0.2">
      <c r="F7782" s="610"/>
      <c r="H7782" s="612"/>
      <c r="I7782" s="598"/>
      <c r="J7782" s="598"/>
      <c r="M7782" s="598"/>
      <c r="N7782" s="598"/>
      <c r="V7782" s="598"/>
      <c r="W7782" s="598"/>
    </row>
    <row r="7783" spans="6:23" x14ac:dyDescent="0.2">
      <c r="F7783" s="610"/>
      <c r="H7783" s="612"/>
      <c r="I7783" s="598"/>
      <c r="J7783" s="598"/>
      <c r="M7783" s="598"/>
      <c r="N7783" s="598"/>
      <c r="V7783" s="598"/>
      <c r="W7783" s="598"/>
    </row>
    <row r="7784" spans="6:23" x14ac:dyDescent="0.2">
      <c r="F7784" s="610"/>
      <c r="H7784" s="612"/>
      <c r="I7784" s="598"/>
      <c r="J7784" s="598"/>
      <c r="M7784" s="598"/>
      <c r="N7784" s="598"/>
      <c r="V7784" s="598"/>
      <c r="W7784" s="598"/>
    </row>
    <row r="7785" spans="6:23" x14ac:dyDescent="0.2">
      <c r="F7785" s="610"/>
      <c r="H7785" s="612"/>
      <c r="I7785" s="598"/>
      <c r="J7785" s="598"/>
      <c r="M7785" s="598"/>
      <c r="N7785" s="598"/>
      <c r="V7785" s="598"/>
      <c r="W7785" s="598"/>
    </row>
    <row r="7786" spans="6:23" x14ac:dyDescent="0.2">
      <c r="F7786" s="610"/>
      <c r="H7786" s="612"/>
      <c r="I7786" s="598"/>
      <c r="J7786" s="598"/>
      <c r="M7786" s="598"/>
      <c r="N7786" s="598"/>
      <c r="V7786" s="598"/>
      <c r="W7786" s="598"/>
    </row>
    <row r="7787" spans="6:23" x14ac:dyDescent="0.2">
      <c r="F7787" s="610"/>
      <c r="H7787" s="612"/>
      <c r="I7787" s="598"/>
      <c r="J7787" s="598"/>
      <c r="M7787" s="598"/>
      <c r="N7787" s="598"/>
      <c r="V7787" s="598"/>
      <c r="W7787" s="598"/>
    </row>
    <row r="7788" spans="6:23" x14ac:dyDescent="0.2">
      <c r="F7788" s="610"/>
      <c r="H7788" s="612"/>
      <c r="I7788" s="598"/>
      <c r="J7788" s="598"/>
      <c r="M7788" s="598"/>
      <c r="N7788" s="598"/>
      <c r="V7788" s="598"/>
      <c r="W7788" s="598"/>
    </row>
    <row r="7789" spans="6:23" x14ac:dyDescent="0.2">
      <c r="F7789" s="610"/>
      <c r="H7789" s="612"/>
      <c r="I7789" s="598"/>
      <c r="J7789" s="598"/>
      <c r="M7789" s="598"/>
      <c r="N7789" s="598"/>
      <c r="V7789" s="598"/>
      <c r="W7789" s="598"/>
    </row>
    <row r="7790" spans="6:23" x14ac:dyDescent="0.2">
      <c r="F7790" s="610"/>
      <c r="H7790" s="612"/>
      <c r="I7790" s="598"/>
      <c r="J7790" s="598"/>
      <c r="M7790" s="598"/>
      <c r="N7790" s="598"/>
      <c r="V7790" s="598"/>
      <c r="W7790" s="598"/>
    </row>
    <row r="7791" spans="6:23" x14ac:dyDescent="0.2">
      <c r="F7791" s="610"/>
      <c r="H7791" s="612"/>
      <c r="I7791" s="598"/>
      <c r="J7791" s="598"/>
      <c r="M7791" s="598"/>
      <c r="N7791" s="598"/>
      <c r="V7791" s="598"/>
      <c r="W7791" s="598"/>
    </row>
    <row r="7792" spans="6:23" x14ac:dyDescent="0.2">
      <c r="F7792" s="610"/>
      <c r="H7792" s="612"/>
      <c r="I7792" s="598"/>
      <c r="J7792" s="598"/>
      <c r="M7792" s="598"/>
      <c r="N7792" s="598"/>
      <c r="V7792" s="598"/>
      <c r="W7792" s="598"/>
    </row>
    <row r="7793" spans="6:23" x14ac:dyDescent="0.2">
      <c r="F7793" s="610"/>
      <c r="H7793" s="612"/>
      <c r="I7793" s="598"/>
      <c r="J7793" s="598"/>
      <c r="M7793" s="598"/>
      <c r="N7793" s="598"/>
      <c r="V7793" s="598"/>
      <c r="W7793" s="598"/>
    </row>
    <row r="7794" spans="6:23" x14ac:dyDescent="0.2">
      <c r="F7794" s="610"/>
      <c r="H7794" s="612"/>
      <c r="I7794" s="598"/>
      <c r="J7794" s="598"/>
      <c r="M7794" s="598"/>
      <c r="N7794" s="598"/>
      <c r="V7794" s="598"/>
      <c r="W7794" s="598"/>
    </row>
    <row r="7795" spans="6:23" x14ac:dyDescent="0.2">
      <c r="F7795" s="610"/>
      <c r="H7795" s="612"/>
      <c r="I7795" s="598"/>
      <c r="J7795" s="598"/>
      <c r="M7795" s="598"/>
      <c r="N7795" s="598"/>
      <c r="V7795" s="598"/>
      <c r="W7795" s="598"/>
    </row>
    <row r="7796" spans="6:23" x14ac:dyDescent="0.2">
      <c r="F7796" s="610"/>
      <c r="H7796" s="612"/>
      <c r="I7796" s="598"/>
      <c r="J7796" s="598"/>
      <c r="M7796" s="598"/>
      <c r="N7796" s="598"/>
      <c r="V7796" s="598"/>
      <c r="W7796" s="598"/>
    </row>
    <row r="7797" spans="6:23" x14ac:dyDescent="0.2">
      <c r="F7797" s="610"/>
      <c r="H7797" s="612"/>
      <c r="I7797" s="598"/>
      <c r="J7797" s="598"/>
      <c r="M7797" s="598"/>
      <c r="N7797" s="598"/>
      <c r="V7797" s="598"/>
      <c r="W7797" s="598"/>
    </row>
    <row r="7798" spans="6:23" x14ac:dyDescent="0.2">
      <c r="F7798" s="610"/>
      <c r="H7798" s="612"/>
      <c r="I7798" s="598"/>
      <c r="J7798" s="598"/>
      <c r="M7798" s="598"/>
      <c r="N7798" s="598"/>
      <c r="V7798" s="598"/>
      <c r="W7798" s="598"/>
    </row>
    <row r="7799" spans="6:23" x14ac:dyDescent="0.2">
      <c r="F7799" s="610"/>
      <c r="H7799" s="612"/>
      <c r="I7799" s="598"/>
      <c r="J7799" s="598"/>
      <c r="M7799" s="598"/>
      <c r="N7799" s="598"/>
      <c r="V7799" s="598"/>
      <c r="W7799" s="598"/>
    </row>
    <row r="7800" spans="6:23" x14ac:dyDescent="0.2">
      <c r="F7800" s="610"/>
      <c r="H7800" s="612"/>
      <c r="I7800" s="598"/>
      <c r="J7800" s="598"/>
      <c r="M7800" s="598"/>
      <c r="N7800" s="598"/>
      <c r="V7800" s="598"/>
      <c r="W7800" s="598"/>
    </row>
    <row r="7801" spans="6:23" x14ac:dyDescent="0.2">
      <c r="F7801" s="610"/>
      <c r="H7801" s="612"/>
      <c r="I7801" s="598"/>
      <c r="J7801" s="598"/>
      <c r="M7801" s="598"/>
      <c r="N7801" s="598"/>
      <c r="V7801" s="598"/>
      <c r="W7801" s="598"/>
    </row>
    <row r="7802" spans="6:23" x14ac:dyDescent="0.2">
      <c r="F7802" s="610"/>
      <c r="H7802" s="612"/>
      <c r="I7802" s="598"/>
      <c r="J7802" s="598"/>
      <c r="M7802" s="598"/>
      <c r="N7802" s="598"/>
      <c r="V7802" s="598"/>
      <c r="W7802" s="598"/>
    </row>
    <row r="7803" spans="6:23" x14ac:dyDescent="0.2">
      <c r="F7803" s="610"/>
      <c r="H7803" s="612"/>
      <c r="I7803" s="598"/>
      <c r="J7803" s="598"/>
      <c r="M7803" s="598"/>
      <c r="N7803" s="598"/>
      <c r="V7803" s="598"/>
      <c r="W7803" s="598"/>
    </row>
    <row r="7804" spans="6:23" x14ac:dyDescent="0.2">
      <c r="F7804" s="610"/>
      <c r="H7804" s="612"/>
      <c r="I7804" s="598"/>
      <c r="J7804" s="598"/>
      <c r="M7804" s="598"/>
      <c r="N7804" s="598"/>
      <c r="V7804" s="598"/>
      <c r="W7804" s="598"/>
    </row>
    <row r="7805" spans="6:23" x14ac:dyDescent="0.2">
      <c r="F7805" s="610"/>
      <c r="H7805" s="612"/>
      <c r="I7805" s="598"/>
      <c r="J7805" s="598"/>
      <c r="M7805" s="598"/>
      <c r="N7805" s="598"/>
      <c r="V7805" s="598"/>
      <c r="W7805" s="598"/>
    </row>
    <row r="7806" spans="6:23" x14ac:dyDescent="0.2">
      <c r="F7806" s="610"/>
      <c r="H7806" s="612"/>
      <c r="I7806" s="598"/>
      <c r="J7806" s="598"/>
      <c r="M7806" s="598"/>
      <c r="N7806" s="598"/>
      <c r="V7806" s="598"/>
      <c r="W7806" s="598"/>
    </row>
    <row r="7807" spans="6:23" x14ac:dyDescent="0.2">
      <c r="F7807" s="610"/>
      <c r="H7807" s="612"/>
      <c r="I7807" s="598"/>
      <c r="J7807" s="598"/>
      <c r="M7807" s="598"/>
      <c r="N7807" s="598"/>
      <c r="V7807" s="598"/>
      <c r="W7807" s="598"/>
    </row>
    <row r="7808" spans="6:23" x14ac:dyDescent="0.2">
      <c r="F7808" s="610"/>
      <c r="H7808" s="612"/>
      <c r="I7808" s="598"/>
      <c r="J7808" s="598"/>
      <c r="M7808" s="598"/>
      <c r="N7808" s="598"/>
      <c r="V7808" s="598"/>
      <c r="W7808" s="598"/>
    </row>
    <row r="7809" spans="6:23" x14ac:dyDescent="0.2">
      <c r="F7809" s="610"/>
      <c r="H7809" s="612"/>
      <c r="I7809" s="598"/>
      <c r="J7809" s="598"/>
      <c r="M7809" s="598"/>
      <c r="N7809" s="598"/>
      <c r="V7809" s="598"/>
      <c r="W7809" s="598"/>
    </row>
    <row r="7810" spans="6:23" x14ac:dyDescent="0.2">
      <c r="F7810" s="610"/>
      <c r="H7810" s="612"/>
      <c r="I7810" s="598"/>
      <c r="J7810" s="598"/>
      <c r="M7810" s="598"/>
      <c r="N7810" s="598"/>
      <c r="V7810" s="598"/>
      <c r="W7810" s="598"/>
    </row>
    <row r="7811" spans="6:23" x14ac:dyDescent="0.2">
      <c r="F7811" s="610"/>
      <c r="H7811" s="612"/>
      <c r="I7811" s="598"/>
      <c r="J7811" s="598"/>
      <c r="M7811" s="598"/>
      <c r="N7811" s="598"/>
      <c r="V7811" s="598"/>
      <c r="W7811" s="598"/>
    </row>
    <row r="7812" spans="6:23" x14ac:dyDescent="0.2">
      <c r="F7812" s="610"/>
      <c r="H7812" s="612"/>
      <c r="I7812" s="598"/>
      <c r="J7812" s="598"/>
      <c r="M7812" s="598"/>
      <c r="N7812" s="598"/>
      <c r="V7812" s="598"/>
      <c r="W7812" s="598"/>
    </row>
    <row r="7813" spans="6:23" x14ac:dyDescent="0.2">
      <c r="F7813" s="610"/>
      <c r="H7813" s="612"/>
      <c r="I7813" s="598"/>
      <c r="J7813" s="598"/>
      <c r="M7813" s="598"/>
      <c r="N7813" s="598"/>
      <c r="V7813" s="598"/>
      <c r="W7813" s="598"/>
    </row>
    <row r="7814" spans="6:23" x14ac:dyDescent="0.2">
      <c r="F7814" s="610"/>
      <c r="H7814" s="612"/>
      <c r="I7814" s="598"/>
      <c r="J7814" s="598"/>
      <c r="M7814" s="598"/>
      <c r="N7814" s="598"/>
      <c r="V7814" s="598"/>
      <c r="W7814" s="598"/>
    </row>
    <row r="7815" spans="6:23" x14ac:dyDescent="0.2">
      <c r="F7815" s="610"/>
      <c r="H7815" s="612"/>
      <c r="I7815" s="598"/>
      <c r="J7815" s="598"/>
      <c r="M7815" s="598"/>
      <c r="N7815" s="598"/>
      <c r="V7815" s="598"/>
      <c r="W7815" s="598"/>
    </row>
    <row r="7816" spans="6:23" x14ac:dyDescent="0.2">
      <c r="F7816" s="610"/>
      <c r="H7816" s="612"/>
      <c r="I7816" s="598"/>
      <c r="J7816" s="598"/>
      <c r="M7816" s="598"/>
      <c r="N7816" s="598"/>
      <c r="V7816" s="598"/>
      <c r="W7816" s="598"/>
    </row>
    <row r="7817" spans="6:23" x14ac:dyDescent="0.2">
      <c r="F7817" s="610"/>
      <c r="H7817" s="612"/>
      <c r="I7817" s="598"/>
      <c r="J7817" s="598"/>
      <c r="M7817" s="598"/>
      <c r="N7817" s="598"/>
      <c r="V7817" s="598"/>
      <c r="W7817" s="598"/>
    </row>
    <row r="7818" spans="6:23" x14ac:dyDescent="0.2">
      <c r="F7818" s="610"/>
      <c r="H7818" s="612"/>
      <c r="I7818" s="598"/>
      <c r="J7818" s="598"/>
      <c r="M7818" s="598"/>
      <c r="N7818" s="598"/>
      <c r="V7818" s="598"/>
      <c r="W7818" s="598"/>
    </row>
    <row r="7819" spans="6:23" x14ac:dyDescent="0.2">
      <c r="F7819" s="610"/>
      <c r="H7819" s="612"/>
      <c r="I7819" s="598"/>
      <c r="J7819" s="598"/>
      <c r="M7819" s="598"/>
      <c r="N7819" s="598"/>
      <c r="V7819" s="598"/>
      <c r="W7819" s="598"/>
    </row>
    <row r="7820" spans="6:23" x14ac:dyDescent="0.2">
      <c r="F7820" s="610"/>
      <c r="H7820" s="612"/>
      <c r="I7820" s="598"/>
      <c r="J7820" s="598"/>
      <c r="M7820" s="598"/>
      <c r="N7820" s="598"/>
      <c r="V7820" s="598"/>
      <c r="W7820" s="598"/>
    </row>
    <row r="7821" spans="6:23" x14ac:dyDescent="0.2">
      <c r="F7821" s="610"/>
      <c r="H7821" s="612"/>
      <c r="I7821" s="598"/>
      <c r="J7821" s="598"/>
      <c r="M7821" s="598"/>
      <c r="N7821" s="598"/>
      <c r="V7821" s="598"/>
      <c r="W7821" s="598"/>
    </row>
    <row r="7822" spans="6:23" x14ac:dyDescent="0.2">
      <c r="F7822" s="610"/>
      <c r="H7822" s="612"/>
      <c r="I7822" s="598"/>
      <c r="J7822" s="598"/>
      <c r="M7822" s="598"/>
      <c r="N7822" s="598"/>
      <c r="V7822" s="598"/>
      <c r="W7822" s="598"/>
    </row>
    <row r="7823" spans="6:23" x14ac:dyDescent="0.2">
      <c r="F7823" s="610"/>
      <c r="H7823" s="612"/>
      <c r="I7823" s="598"/>
      <c r="J7823" s="598"/>
      <c r="M7823" s="598"/>
      <c r="N7823" s="598"/>
      <c r="V7823" s="598"/>
      <c r="W7823" s="598"/>
    </row>
    <row r="7824" spans="6:23" x14ac:dyDescent="0.2">
      <c r="F7824" s="610"/>
      <c r="H7824" s="612"/>
      <c r="I7824" s="598"/>
      <c r="J7824" s="598"/>
      <c r="M7824" s="598"/>
      <c r="N7824" s="598"/>
      <c r="V7824" s="598"/>
      <c r="W7824" s="598"/>
    </row>
    <row r="7825" spans="6:23" x14ac:dyDescent="0.2">
      <c r="F7825" s="610"/>
      <c r="H7825" s="612"/>
      <c r="I7825" s="598"/>
      <c r="J7825" s="598"/>
      <c r="M7825" s="598"/>
      <c r="N7825" s="598"/>
      <c r="V7825" s="598"/>
      <c r="W7825" s="598"/>
    </row>
    <row r="7826" spans="6:23" x14ac:dyDescent="0.2">
      <c r="F7826" s="610"/>
      <c r="H7826" s="612"/>
      <c r="I7826" s="598"/>
      <c r="J7826" s="598"/>
      <c r="M7826" s="598"/>
      <c r="N7826" s="598"/>
      <c r="V7826" s="598"/>
      <c r="W7826" s="598"/>
    </row>
    <row r="7827" spans="6:23" x14ac:dyDescent="0.2">
      <c r="F7827" s="610"/>
      <c r="H7827" s="612"/>
      <c r="I7827" s="598"/>
      <c r="J7827" s="598"/>
      <c r="M7827" s="598"/>
      <c r="N7827" s="598"/>
      <c r="V7827" s="598"/>
      <c r="W7827" s="598"/>
    </row>
    <row r="7828" spans="6:23" x14ac:dyDescent="0.2">
      <c r="F7828" s="610"/>
      <c r="H7828" s="612"/>
      <c r="I7828" s="598"/>
      <c r="J7828" s="598"/>
      <c r="M7828" s="598"/>
      <c r="N7828" s="598"/>
      <c r="V7828" s="598"/>
      <c r="W7828" s="598"/>
    </row>
    <row r="7829" spans="6:23" x14ac:dyDescent="0.2">
      <c r="F7829" s="610"/>
      <c r="H7829" s="612"/>
      <c r="I7829" s="598"/>
      <c r="J7829" s="598"/>
      <c r="M7829" s="598"/>
      <c r="N7829" s="598"/>
      <c r="V7829" s="598"/>
      <c r="W7829" s="598"/>
    </row>
    <row r="7830" spans="6:23" x14ac:dyDescent="0.2">
      <c r="F7830" s="610"/>
      <c r="H7830" s="612"/>
      <c r="I7830" s="598"/>
      <c r="J7830" s="598"/>
      <c r="M7830" s="598"/>
      <c r="N7830" s="598"/>
      <c r="V7830" s="598"/>
      <c r="W7830" s="598"/>
    </row>
    <row r="7831" spans="6:23" x14ac:dyDescent="0.2">
      <c r="F7831" s="610"/>
      <c r="H7831" s="612"/>
      <c r="I7831" s="598"/>
      <c r="J7831" s="598"/>
      <c r="M7831" s="598"/>
      <c r="N7831" s="598"/>
      <c r="V7831" s="598"/>
      <c r="W7831" s="598"/>
    </row>
    <row r="7832" spans="6:23" x14ac:dyDescent="0.2">
      <c r="F7832" s="610"/>
      <c r="H7832" s="612"/>
      <c r="I7832" s="598"/>
      <c r="J7832" s="598"/>
      <c r="M7832" s="598"/>
      <c r="N7832" s="598"/>
      <c r="V7832" s="598"/>
      <c r="W7832" s="598"/>
    </row>
    <row r="7833" spans="6:23" x14ac:dyDescent="0.2">
      <c r="F7833" s="610"/>
      <c r="H7833" s="612"/>
      <c r="I7833" s="598"/>
      <c r="J7833" s="598"/>
      <c r="M7833" s="598"/>
      <c r="N7833" s="598"/>
      <c r="V7833" s="598"/>
      <c r="W7833" s="598"/>
    </row>
    <row r="7834" spans="6:23" x14ac:dyDescent="0.2">
      <c r="F7834" s="610"/>
      <c r="H7834" s="612"/>
      <c r="I7834" s="598"/>
      <c r="J7834" s="598"/>
      <c r="M7834" s="598"/>
      <c r="N7834" s="598"/>
      <c r="V7834" s="598"/>
      <c r="W7834" s="598"/>
    </row>
    <row r="7835" spans="6:23" x14ac:dyDescent="0.2">
      <c r="F7835" s="610"/>
      <c r="H7835" s="612"/>
      <c r="I7835" s="598"/>
      <c r="J7835" s="598"/>
      <c r="M7835" s="598"/>
      <c r="N7835" s="598"/>
      <c r="V7835" s="598"/>
      <c r="W7835" s="598"/>
    </row>
    <row r="7836" spans="6:23" x14ac:dyDescent="0.2">
      <c r="F7836" s="610"/>
      <c r="H7836" s="612"/>
      <c r="I7836" s="598"/>
      <c r="J7836" s="598"/>
      <c r="M7836" s="598"/>
      <c r="N7836" s="598"/>
      <c r="V7836" s="598"/>
      <c r="W7836" s="598"/>
    </row>
    <row r="7837" spans="6:23" x14ac:dyDescent="0.2">
      <c r="F7837" s="610"/>
      <c r="H7837" s="612"/>
      <c r="I7837" s="598"/>
      <c r="J7837" s="598"/>
      <c r="M7837" s="598"/>
      <c r="N7837" s="598"/>
      <c r="V7837" s="598"/>
      <c r="W7837" s="598"/>
    </row>
    <row r="7838" spans="6:23" x14ac:dyDescent="0.2">
      <c r="F7838" s="610"/>
      <c r="H7838" s="612"/>
      <c r="I7838" s="598"/>
      <c r="J7838" s="598"/>
      <c r="M7838" s="598"/>
      <c r="N7838" s="598"/>
      <c r="V7838" s="598"/>
      <c r="W7838" s="598"/>
    </row>
    <row r="7839" spans="6:23" x14ac:dyDescent="0.2">
      <c r="F7839" s="610"/>
      <c r="H7839" s="612"/>
      <c r="I7839" s="598"/>
      <c r="J7839" s="598"/>
      <c r="M7839" s="598"/>
      <c r="N7839" s="598"/>
      <c r="V7839" s="598"/>
      <c r="W7839" s="598"/>
    </row>
    <row r="7840" spans="6:23" x14ac:dyDescent="0.2">
      <c r="F7840" s="610"/>
      <c r="H7840" s="612"/>
      <c r="I7840" s="598"/>
      <c r="J7840" s="598"/>
      <c r="M7840" s="598"/>
      <c r="N7840" s="598"/>
      <c r="V7840" s="598"/>
      <c r="W7840" s="598"/>
    </row>
    <row r="7841" spans="6:23" x14ac:dyDescent="0.2">
      <c r="F7841" s="610"/>
      <c r="H7841" s="612"/>
      <c r="I7841" s="598"/>
      <c r="J7841" s="598"/>
      <c r="M7841" s="598"/>
      <c r="N7841" s="598"/>
      <c r="V7841" s="598"/>
      <c r="W7841" s="598"/>
    </row>
    <row r="7842" spans="6:23" x14ac:dyDescent="0.2">
      <c r="F7842" s="610"/>
      <c r="H7842" s="612"/>
      <c r="I7842" s="598"/>
      <c r="J7842" s="598"/>
      <c r="M7842" s="598"/>
      <c r="N7842" s="598"/>
      <c r="V7842" s="598"/>
      <c r="W7842" s="598"/>
    </row>
    <row r="7843" spans="6:23" x14ac:dyDescent="0.2">
      <c r="F7843" s="610"/>
      <c r="H7843" s="612"/>
      <c r="I7843" s="598"/>
      <c r="J7843" s="598"/>
      <c r="M7843" s="598"/>
      <c r="N7843" s="598"/>
      <c r="V7843" s="598"/>
      <c r="W7843" s="598"/>
    </row>
    <row r="7844" spans="6:23" x14ac:dyDescent="0.2">
      <c r="F7844" s="610"/>
      <c r="H7844" s="612"/>
      <c r="I7844" s="598"/>
      <c r="J7844" s="598"/>
      <c r="M7844" s="598"/>
      <c r="N7844" s="598"/>
      <c r="V7844" s="598"/>
      <c r="W7844" s="598"/>
    </row>
    <row r="7845" spans="6:23" x14ac:dyDescent="0.2">
      <c r="F7845" s="610"/>
      <c r="H7845" s="612"/>
      <c r="I7845" s="598"/>
      <c r="J7845" s="598"/>
      <c r="M7845" s="598"/>
      <c r="N7845" s="598"/>
      <c r="V7845" s="598"/>
      <c r="W7845" s="598"/>
    </row>
    <row r="7846" spans="6:23" x14ac:dyDescent="0.2">
      <c r="F7846" s="610"/>
      <c r="H7846" s="612"/>
      <c r="I7846" s="598"/>
      <c r="J7846" s="598"/>
      <c r="M7846" s="598"/>
      <c r="N7846" s="598"/>
      <c r="V7846" s="598"/>
      <c r="W7846" s="598"/>
    </row>
    <row r="7847" spans="6:23" x14ac:dyDescent="0.2">
      <c r="F7847" s="610"/>
      <c r="H7847" s="612"/>
      <c r="I7847" s="598"/>
      <c r="J7847" s="598"/>
      <c r="M7847" s="598"/>
      <c r="N7847" s="598"/>
      <c r="V7847" s="598"/>
      <c r="W7847" s="598"/>
    </row>
    <row r="7848" spans="6:23" x14ac:dyDescent="0.2">
      <c r="F7848" s="610"/>
      <c r="H7848" s="612"/>
      <c r="I7848" s="598"/>
      <c r="J7848" s="598"/>
      <c r="M7848" s="598"/>
      <c r="N7848" s="598"/>
      <c r="V7848" s="598"/>
      <c r="W7848" s="598"/>
    </row>
    <row r="7849" spans="6:23" x14ac:dyDescent="0.2">
      <c r="F7849" s="610"/>
      <c r="H7849" s="612"/>
      <c r="I7849" s="598"/>
      <c r="J7849" s="598"/>
      <c r="M7849" s="598"/>
      <c r="N7849" s="598"/>
      <c r="V7849" s="598"/>
      <c r="W7849" s="598"/>
    </row>
    <row r="7850" spans="6:23" x14ac:dyDescent="0.2">
      <c r="F7850" s="610"/>
      <c r="H7850" s="612"/>
      <c r="I7850" s="598"/>
      <c r="J7850" s="598"/>
      <c r="M7850" s="598"/>
      <c r="N7850" s="598"/>
      <c r="V7850" s="598"/>
      <c r="W7850" s="598"/>
    </row>
    <row r="7851" spans="6:23" x14ac:dyDescent="0.2">
      <c r="F7851" s="610"/>
      <c r="H7851" s="612"/>
      <c r="I7851" s="598"/>
      <c r="J7851" s="598"/>
      <c r="M7851" s="598"/>
      <c r="N7851" s="598"/>
      <c r="V7851" s="598"/>
      <c r="W7851" s="598"/>
    </row>
    <row r="7852" spans="6:23" x14ac:dyDescent="0.2">
      <c r="F7852" s="610"/>
      <c r="H7852" s="612"/>
      <c r="I7852" s="598"/>
      <c r="J7852" s="598"/>
      <c r="M7852" s="598"/>
      <c r="N7852" s="598"/>
      <c r="V7852" s="598"/>
      <c r="W7852" s="598"/>
    </row>
    <row r="7853" spans="6:23" x14ac:dyDescent="0.2">
      <c r="F7853" s="610"/>
      <c r="H7853" s="612"/>
      <c r="I7853" s="598"/>
      <c r="J7853" s="598"/>
      <c r="M7853" s="598"/>
      <c r="N7853" s="598"/>
      <c r="V7853" s="598"/>
      <c r="W7853" s="598"/>
    </row>
    <row r="7854" spans="6:23" x14ac:dyDescent="0.2">
      <c r="F7854" s="610"/>
      <c r="H7854" s="612"/>
      <c r="I7854" s="598"/>
      <c r="J7854" s="598"/>
      <c r="M7854" s="598"/>
      <c r="N7854" s="598"/>
      <c r="V7854" s="598"/>
      <c r="W7854" s="598"/>
    </row>
    <row r="7855" spans="6:23" x14ac:dyDescent="0.2">
      <c r="F7855" s="610"/>
      <c r="H7855" s="612"/>
      <c r="I7855" s="598"/>
      <c r="J7855" s="598"/>
      <c r="M7855" s="598"/>
      <c r="N7855" s="598"/>
      <c r="V7855" s="598"/>
      <c r="W7855" s="598"/>
    </row>
    <row r="7856" spans="6:23" x14ac:dyDescent="0.2">
      <c r="F7856" s="610"/>
      <c r="H7856" s="612"/>
      <c r="I7856" s="598"/>
      <c r="J7856" s="598"/>
      <c r="M7856" s="598"/>
      <c r="N7856" s="598"/>
      <c r="V7856" s="598"/>
      <c r="W7856" s="598"/>
    </row>
    <row r="7857" spans="6:23" x14ac:dyDescent="0.2">
      <c r="F7857" s="610"/>
      <c r="H7857" s="612"/>
      <c r="I7857" s="598"/>
      <c r="J7857" s="598"/>
      <c r="M7857" s="598"/>
      <c r="N7857" s="598"/>
      <c r="V7857" s="598"/>
      <c r="W7857" s="598"/>
    </row>
    <row r="7858" spans="6:23" x14ac:dyDescent="0.2">
      <c r="F7858" s="610"/>
      <c r="H7858" s="612"/>
      <c r="I7858" s="598"/>
      <c r="J7858" s="598"/>
      <c r="M7858" s="598"/>
      <c r="N7858" s="598"/>
      <c r="V7858" s="598"/>
      <c r="W7858" s="598"/>
    </row>
    <row r="7859" spans="6:23" x14ac:dyDescent="0.2">
      <c r="F7859" s="610"/>
      <c r="H7859" s="612"/>
      <c r="I7859" s="598"/>
      <c r="J7859" s="598"/>
      <c r="M7859" s="598"/>
      <c r="N7859" s="598"/>
      <c r="V7859" s="598"/>
      <c r="W7859" s="598"/>
    </row>
    <row r="7860" spans="6:23" x14ac:dyDescent="0.2">
      <c r="F7860" s="610"/>
      <c r="H7860" s="612"/>
      <c r="I7860" s="598"/>
      <c r="J7860" s="598"/>
      <c r="M7860" s="598"/>
      <c r="N7860" s="598"/>
      <c r="V7860" s="598"/>
      <c r="W7860" s="598"/>
    </row>
    <row r="7861" spans="6:23" x14ac:dyDescent="0.2">
      <c r="F7861" s="610"/>
      <c r="H7861" s="612"/>
      <c r="I7861" s="598"/>
      <c r="J7861" s="598"/>
      <c r="M7861" s="598"/>
      <c r="N7861" s="598"/>
      <c r="V7861" s="598"/>
      <c r="W7861" s="598"/>
    </row>
    <row r="7862" spans="6:23" x14ac:dyDescent="0.2">
      <c r="F7862" s="610"/>
      <c r="H7862" s="612"/>
      <c r="I7862" s="598"/>
      <c r="J7862" s="598"/>
      <c r="M7862" s="598"/>
      <c r="N7862" s="598"/>
      <c r="V7862" s="598"/>
      <c r="W7862" s="598"/>
    </row>
    <row r="7863" spans="6:23" x14ac:dyDescent="0.2">
      <c r="F7863" s="610"/>
      <c r="H7863" s="612"/>
      <c r="I7863" s="598"/>
      <c r="J7863" s="598"/>
      <c r="M7863" s="598"/>
      <c r="N7863" s="598"/>
      <c r="V7863" s="598"/>
      <c r="W7863" s="598"/>
    </row>
    <row r="7864" spans="6:23" x14ac:dyDescent="0.2">
      <c r="F7864" s="610"/>
      <c r="H7864" s="612"/>
      <c r="I7864" s="598"/>
      <c r="J7864" s="598"/>
      <c r="M7864" s="598"/>
      <c r="N7864" s="598"/>
      <c r="V7864" s="598"/>
      <c r="W7864" s="598"/>
    </row>
    <row r="7865" spans="6:23" x14ac:dyDescent="0.2">
      <c r="F7865" s="610"/>
      <c r="H7865" s="612"/>
      <c r="I7865" s="598"/>
      <c r="J7865" s="598"/>
      <c r="M7865" s="598"/>
      <c r="N7865" s="598"/>
      <c r="V7865" s="598"/>
      <c r="W7865" s="598"/>
    </row>
    <row r="7866" spans="6:23" x14ac:dyDescent="0.2">
      <c r="F7866" s="610"/>
      <c r="H7866" s="612"/>
      <c r="I7866" s="598"/>
      <c r="J7866" s="598"/>
      <c r="M7866" s="598"/>
      <c r="N7866" s="598"/>
      <c r="V7866" s="598"/>
      <c r="W7866" s="598"/>
    </row>
    <row r="7867" spans="6:23" x14ac:dyDescent="0.2">
      <c r="F7867" s="610"/>
      <c r="H7867" s="612"/>
      <c r="I7867" s="598"/>
      <c r="J7867" s="598"/>
      <c r="M7867" s="598"/>
      <c r="N7867" s="598"/>
      <c r="V7867" s="598"/>
      <c r="W7867" s="598"/>
    </row>
    <row r="7868" spans="6:23" x14ac:dyDescent="0.2">
      <c r="F7868" s="610"/>
      <c r="H7868" s="612"/>
      <c r="I7868" s="598"/>
      <c r="J7868" s="598"/>
      <c r="M7868" s="598"/>
      <c r="N7868" s="598"/>
      <c r="V7868" s="598"/>
      <c r="W7868" s="598"/>
    </row>
    <row r="7869" spans="6:23" x14ac:dyDescent="0.2">
      <c r="F7869" s="610"/>
      <c r="H7869" s="612"/>
      <c r="I7869" s="598"/>
      <c r="J7869" s="598"/>
      <c r="M7869" s="598"/>
      <c r="N7869" s="598"/>
      <c r="V7869" s="598"/>
      <c r="W7869" s="598"/>
    </row>
    <row r="7870" spans="6:23" x14ac:dyDescent="0.2">
      <c r="F7870" s="610"/>
      <c r="H7870" s="612"/>
      <c r="I7870" s="598"/>
      <c r="J7870" s="598"/>
      <c r="M7870" s="598"/>
      <c r="N7870" s="598"/>
      <c r="V7870" s="598"/>
      <c r="W7870" s="598"/>
    </row>
    <row r="7871" spans="6:23" x14ac:dyDescent="0.2">
      <c r="F7871" s="610"/>
      <c r="H7871" s="612"/>
      <c r="I7871" s="598"/>
      <c r="J7871" s="598"/>
      <c r="M7871" s="598"/>
      <c r="N7871" s="598"/>
      <c r="V7871" s="598"/>
      <c r="W7871" s="598"/>
    </row>
    <row r="7872" spans="6:23" x14ac:dyDescent="0.2">
      <c r="F7872" s="610"/>
      <c r="H7872" s="612"/>
      <c r="I7872" s="598"/>
      <c r="J7872" s="598"/>
      <c r="M7872" s="598"/>
      <c r="N7872" s="598"/>
      <c r="V7872" s="598"/>
      <c r="W7872" s="598"/>
    </row>
    <row r="7873" spans="6:23" x14ac:dyDescent="0.2">
      <c r="F7873" s="610"/>
      <c r="H7873" s="612"/>
      <c r="I7873" s="598"/>
      <c r="J7873" s="598"/>
      <c r="M7873" s="598"/>
      <c r="N7873" s="598"/>
      <c r="V7873" s="598"/>
      <c r="W7873" s="598"/>
    </row>
    <row r="7874" spans="6:23" x14ac:dyDescent="0.2">
      <c r="F7874" s="610"/>
      <c r="H7874" s="612"/>
      <c r="I7874" s="598"/>
      <c r="J7874" s="598"/>
      <c r="M7874" s="598"/>
      <c r="N7874" s="598"/>
      <c r="V7874" s="598"/>
      <c r="W7874" s="598"/>
    </row>
    <row r="7875" spans="6:23" x14ac:dyDescent="0.2">
      <c r="F7875" s="610"/>
      <c r="H7875" s="612"/>
      <c r="I7875" s="598"/>
      <c r="J7875" s="598"/>
      <c r="M7875" s="598"/>
      <c r="N7875" s="598"/>
      <c r="V7875" s="598"/>
      <c r="W7875" s="598"/>
    </row>
    <row r="7876" spans="6:23" x14ac:dyDescent="0.2">
      <c r="F7876" s="610"/>
      <c r="H7876" s="612"/>
      <c r="I7876" s="598"/>
      <c r="J7876" s="598"/>
      <c r="M7876" s="598"/>
      <c r="N7876" s="598"/>
      <c r="V7876" s="598"/>
      <c r="W7876" s="598"/>
    </row>
    <row r="7877" spans="6:23" x14ac:dyDescent="0.2">
      <c r="F7877" s="610"/>
      <c r="H7877" s="612"/>
      <c r="I7877" s="598"/>
      <c r="J7877" s="598"/>
      <c r="M7877" s="598"/>
      <c r="N7877" s="598"/>
      <c r="V7877" s="598"/>
      <c r="W7877" s="598"/>
    </row>
    <row r="7878" spans="6:23" x14ac:dyDescent="0.2">
      <c r="F7878" s="610"/>
      <c r="H7878" s="612"/>
      <c r="I7878" s="598"/>
      <c r="J7878" s="598"/>
      <c r="M7878" s="598"/>
      <c r="N7878" s="598"/>
      <c r="V7878" s="598"/>
      <c r="W7878" s="598"/>
    </row>
    <row r="7879" spans="6:23" x14ac:dyDescent="0.2">
      <c r="F7879" s="610"/>
      <c r="H7879" s="612"/>
      <c r="I7879" s="598"/>
      <c r="J7879" s="598"/>
      <c r="M7879" s="598"/>
      <c r="N7879" s="598"/>
      <c r="V7879" s="598"/>
      <c r="W7879" s="598"/>
    </row>
    <row r="7880" spans="6:23" x14ac:dyDescent="0.2">
      <c r="F7880" s="610"/>
      <c r="H7880" s="612"/>
      <c r="I7880" s="598"/>
      <c r="J7880" s="598"/>
      <c r="M7880" s="598"/>
      <c r="N7880" s="598"/>
      <c r="V7880" s="598"/>
      <c r="W7880" s="598"/>
    </row>
    <row r="7881" spans="6:23" x14ac:dyDescent="0.2">
      <c r="F7881" s="610"/>
      <c r="H7881" s="612"/>
      <c r="I7881" s="598"/>
      <c r="J7881" s="598"/>
      <c r="M7881" s="598"/>
      <c r="N7881" s="598"/>
      <c r="V7881" s="598"/>
      <c r="W7881" s="598"/>
    </row>
    <row r="7882" spans="6:23" x14ac:dyDescent="0.2">
      <c r="F7882" s="610"/>
      <c r="H7882" s="612"/>
      <c r="I7882" s="598"/>
      <c r="J7882" s="598"/>
      <c r="M7882" s="598"/>
      <c r="N7882" s="598"/>
      <c r="V7882" s="598"/>
      <c r="W7882" s="598"/>
    </row>
    <row r="7883" spans="6:23" x14ac:dyDescent="0.2">
      <c r="F7883" s="610"/>
      <c r="H7883" s="612"/>
      <c r="I7883" s="598"/>
      <c r="J7883" s="598"/>
      <c r="M7883" s="598"/>
      <c r="N7883" s="598"/>
      <c r="V7883" s="598"/>
      <c r="W7883" s="598"/>
    </row>
    <row r="7884" spans="6:23" x14ac:dyDescent="0.2">
      <c r="F7884" s="610"/>
      <c r="H7884" s="612"/>
      <c r="I7884" s="598"/>
      <c r="J7884" s="598"/>
      <c r="M7884" s="598"/>
      <c r="N7884" s="598"/>
      <c r="V7884" s="598"/>
      <c r="W7884" s="598"/>
    </row>
    <row r="7885" spans="6:23" x14ac:dyDescent="0.2">
      <c r="F7885" s="610"/>
      <c r="H7885" s="612"/>
      <c r="I7885" s="598"/>
      <c r="J7885" s="598"/>
      <c r="M7885" s="598"/>
      <c r="N7885" s="598"/>
      <c r="V7885" s="598"/>
      <c r="W7885" s="598"/>
    </row>
    <row r="7886" spans="6:23" x14ac:dyDescent="0.2">
      <c r="F7886" s="610"/>
      <c r="H7886" s="612"/>
      <c r="I7886" s="598"/>
      <c r="J7886" s="598"/>
      <c r="M7886" s="598"/>
      <c r="N7886" s="598"/>
      <c r="V7886" s="598"/>
      <c r="W7886" s="598"/>
    </row>
    <row r="7887" spans="6:23" x14ac:dyDescent="0.2">
      <c r="F7887" s="610"/>
      <c r="H7887" s="612"/>
      <c r="I7887" s="598"/>
      <c r="J7887" s="598"/>
      <c r="M7887" s="598"/>
      <c r="N7887" s="598"/>
      <c r="V7887" s="598"/>
      <c r="W7887" s="598"/>
    </row>
    <row r="7888" spans="6:23" x14ac:dyDescent="0.2">
      <c r="F7888" s="610"/>
      <c r="H7888" s="612"/>
      <c r="I7888" s="598"/>
      <c r="J7888" s="598"/>
      <c r="M7888" s="598"/>
      <c r="N7888" s="598"/>
      <c r="V7888" s="598"/>
      <c r="W7888" s="598"/>
    </row>
    <row r="7889" spans="6:23" x14ac:dyDescent="0.2">
      <c r="F7889" s="610"/>
      <c r="H7889" s="612"/>
      <c r="I7889" s="598"/>
      <c r="J7889" s="598"/>
      <c r="M7889" s="598"/>
      <c r="N7889" s="598"/>
      <c r="V7889" s="598"/>
      <c r="W7889" s="598"/>
    </row>
    <row r="7890" spans="6:23" x14ac:dyDescent="0.2">
      <c r="F7890" s="610"/>
      <c r="H7890" s="612"/>
      <c r="I7890" s="598"/>
      <c r="J7890" s="598"/>
      <c r="M7890" s="598"/>
      <c r="N7890" s="598"/>
      <c r="V7890" s="598"/>
      <c r="W7890" s="598"/>
    </row>
    <row r="7891" spans="6:23" x14ac:dyDescent="0.2">
      <c r="F7891" s="610"/>
      <c r="H7891" s="612"/>
      <c r="I7891" s="598"/>
      <c r="J7891" s="598"/>
      <c r="M7891" s="598"/>
      <c r="N7891" s="598"/>
      <c r="V7891" s="598"/>
      <c r="W7891" s="598"/>
    </row>
    <row r="7892" spans="6:23" x14ac:dyDescent="0.2">
      <c r="F7892" s="610"/>
      <c r="H7892" s="612"/>
      <c r="I7892" s="598"/>
      <c r="J7892" s="598"/>
      <c r="M7892" s="598"/>
      <c r="N7892" s="598"/>
      <c r="V7892" s="598"/>
      <c r="W7892" s="598"/>
    </row>
    <row r="7893" spans="6:23" x14ac:dyDescent="0.2">
      <c r="F7893" s="610"/>
      <c r="H7893" s="612"/>
      <c r="I7893" s="598"/>
      <c r="J7893" s="598"/>
      <c r="M7893" s="598"/>
      <c r="N7893" s="598"/>
      <c r="V7893" s="598"/>
      <c r="W7893" s="598"/>
    </row>
    <row r="7894" spans="6:23" x14ac:dyDescent="0.2">
      <c r="F7894" s="610"/>
      <c r="H7894" s="612"/>
      <c r="I7894" s="598"/>
      <c r="J7894" s="598"/>
      <c r="M7894" s="598"/>
      <c r="N7894" s="598"/>
      <c r="V7894" s="598"/>
      <c r="W7894" s="598"/>
    </row>
    <row r="7895" spans="6:23" x14ac:dyDescent="0.2">
      <c r="F7895" s="610"/>
      <c r="H7895" s="612"/>
      <c r="I7895" s="598"/>
      <c r="J7895" s="598"/>
      <c r="M7895" s="598"/>
      <c r="N7895" s="598"/>
      <c r="V7895" s="598"/>
      <c r="W7895" s="598"/>
    </row>
    <row r="7896" spans="6:23" x14ac:dyDescent="0.2">
      <c r="F7896" s="610"/>
      <c r="H7896" s="612"/>
      <c r="I7896" s="598"/>
      <c r="J7896" s="598"/>
      <c r="M7896" s="598"/>
      <c r="N7896" s="598"/>
      <c r="V7896" s="598"/>
      <c r="W7896" s="598"/>
    </row>
    <row r="7897" spans="6:23" x14ac:dyDescent="0.2">
      <c r="F7897" s="610"/>
      <c r="H7897" s="612"/>
      <c r="I7897" s="598"/>
      <c r="J7897" s="598"/>
      <c r="M7897" s="598"/>
      <c r="N7897" s="598"/>
      <c r="V7897" s="598"/>
      <c r="W7897" s="598"/>
    </row>
    <row r="7898" spans="6:23" x14ac:dyDescent="0.2">
      <c r="F7898" s="610"/>
      <c r="H7898" s="612"/>
      <c r="I7898" s="598"/>
      <c r="J7898" s="598"/>
      <c r="M7898" s="598"/>
      <c r="N7898" s="598"/>
      <c r="V7898" s="598"/>
      <c r="W7898" s="598"/>
    </row>
    <row r="7899" spans="6:23" x14ac:dyDescent="0.2">
      <c r="F7899" s="610"/>
      <c r="H7899" s="612"/>
      <c r="I7899" s="598"/>
      <c r="J7899" s="598"/>
      <c r="M7899" s="598"/>
      <c r="N7899" s="598"/>
      <c r="V7899" s="598"/>
      <c r="W7899" s="598"/>
    </row>
    <row r="7900" spans="6:23" x14ac:dyDescent="0.2">
      <c r="F7900" s="610"/>
      <c r="H7900" s="612"/>
      <c r="I7900" s="598"/>
      <c r="J7900" s="598"/>
      <c r="M7900" s="598"/>
      <c r="N7900" s="598"/>
      <c r="V7900" s="598"/>
      <c r="W7900" s="598"/>
    </row>
    <row r="7901" spans="6:23" x14ac:dyDescent="0.2">
      <c r="F7901" s="610"/>
      <c r="H7901" s="612"/>
      <c r="I7901" s="598"/>
      <c r="J7901" s="598"/>
      <c r="M7901" s="598"/>
      <c r="N7901" s="598"/>
      <c r="V7901" s="598"/>
      <c r="W7901" s="598"/>
    </row>
    <row r="7902" spans="6:23" x14ac:dyDescent="0.2">
      <c r="F7902" s="610"/>
      <c r="H7902" s="612"/>
      <c r="I7902" s="598"/>
      <c r="J7902" s="598"/>
      <c r="M7902" s="598"/>
      <c r="N7902" s="598"/>
      <c r="V7902" s="598"/>
      <c r="W7902" s="598"/>
    </row>
    <row r="7903" spans="6:23" x14ac:dyDescent="0.2">
      <c r="F7903" s="610"/>
      <c r="H7903" s="612"/>
      <c r="I7903" s="598"/>
      <c r="J7903" s="598"/>
      <c r="M7903" s="598"/>
      <c r="N7903" s="598"/>
      <c r="V7903" s="598"/>
      <c r="W7903" s="598"/>
    </row>
    <row r="7904" spans="6:23" x14ac:dyDescent="0.2">
      <c r="F7904" s="610"/>
      <c r="H7904" s="612"/>
      <c r="I7904" s="598"/>
      <c r="J7904" s="598"/>
      <c r="M7904" s="598"/>
      <c r="N7904" s="598"/>
      <c r="V7904" s="598"/>
      <c r="W7904" s="598"/>
    </row>
    <row r="7905" spans="6:23" x14ac:dyDescent="0.2">
      <c r="F7905" s="610"/>
      <c r="H7905" s="612"/>
      <c r="I7905" s="598"/>
      <c r="J7905" s="598"/>
      <c r="M7905" s="598"/>
      <c r="N7905" s="598"/>
      <c r="V7905" s="598"/>
      <c r="W7905" s="598"/>
    </row>
    <row r="7906" spans="6:23" x14ac:dyDescent="0.2">
      <c r="F7906" s="610"/>
      <c r="H7906" s="612"/>
      <c r="I7906" s="598"/>
      <c r="J7906" s="598"/>
      <c r="M7906" s="598"/>
      <c r="N7906" s="598"/>
      <c r="V7906" s="598"/>
      <c r="W7906" s="598"/>
    </row>
    <row r="7907" spans="6:23" x14ac:dyDescent="0.2">
      <c r="F7907" s="610"/>
      <c r="H7907" s="612"/>
      <c r="I7907" s="598"/>
      <c r="J7907" s="598"/>
      <c r="M7907" s="598"/>
      <c r="N7907" s="598"/>
      <c r="V7907" s="598"/>
      <c r="W7907" s="598"/>
    </row>
    <row r="7908" spans="6:23" x14ac:dyDescent="0.2">
      <c r="F7908" s="610"/>
      <c r="H7908" s="612"/>
      <c r="I7908" s="598"/>
      <c r="J7908" s="598"/>
      <c r="M7908" s="598"/>
      <c r="N7908" s="598"/>
      <c r="V7908" s="598"/>
      <c r="W7908" s="598"/>
    </row>
    <row r="7909" spans="6:23" x14ac:dyDescent="0.2">
      <c r="F7909" s="610"/>
      <c r="H7909" s="612"/>
      <c r="I7909" s="598"/>
      <c r="J7909" s="598"/>
      <c r="M7909" s="598"/>
      <c r="N7909" s="598"/>
      <c r="V7909" s="598"/>
      <c r="W7909" s="598"/>
    </row>
    <row r="7910" spans="6:23" x14ac:dyDescent="0.2">
      <c r="F7910" s="610"/>
      <c r="H7910" s="612"/>
      <c r="I7910" s="598"/>
      <c r="J7910" s="598"/>
      <c r="M7910" s="598"/>
      <c r="N7910" s="598"/>
      <c r="V7910" s="598"/>
      <c r="W7910" s="598"/>
    </row>
    <row r="7911" spans="6:23" x14ac:dyDescent="0.2">
      <c r="F7911" s="610"/>
      <c r="H7911" s="612"/>
      <c r="I7911" s="598"/>
      <c r="J7911" s="598"/>
      <c r="M7911" s="598"/>
      <c r="N7911" s="598"/>
      <c r="V7911" s="598"/>
      <c r="W7911" s="598"/>
    </row>
    <row r="7912" spans="6:23" x14ac:dyDescent="0.2">
      <c r="F7912" s="610"/>
      <c r="H7912" s="612"/>
      <c r="I7912" s="598"/>
      <c r="J7912" s="598"/>
      <c r="M7912" s="598"/>
      <c r="N7912" s="598"/>
      <c r="V7912" s="598"/>
      <c r="W7912" s="598"/>
    </row>
    <row r="7913" spans="6:23" x14ac:dyDescent="0.2">
      <c r="F7913" s="610"/>
      <c r="H7913" s="612"/>
      <c r="I7913" s="598"/>
      <c r="J7913" s="598"/>
      <c r="M7913" s="598"/>
      <c r="N7913" s="598"/>
      <c r="V7913" s="598"/>
      <c r="W7913" s="598"/>
    </row>
    <row r="7914" spans="6:23" x14ac:dyDescent="0.2">
      <c r="F7914" s="610"/>
      <c r="H7914" s="612"/>
      <c r="I7914" s="598"/>
      <c r="J7914" s="598"/>
      <c r="M7914" s="598"/>
      <c r="N7914" s="598"/>
      <c r="V7914" s="598"/>
      <c r="W7914" s="598"/>
    </row>
    <row r="7915" spans="6:23" x14ac:dyDescent="0.2">
      <c r="F7915" s="610"/>
      <c r="H7915" s="612"/>
      <c r="I7915" s="598"/>
      <c r="J7915" s="598"/>
      <c r="M7915" s="598"/>
      <c r="N7915" s="598"/>
      <c r="V7915" s="598"/>
      <c r="W7915" s="598"/>
    </row>
    <row r="7916" spans="6:23" x14ac:dyDescent="0.2">
      <c r="F7916" s="610"/>
      <c r="H7916" s="612"/>
      <c r="I7916" s="598"/>
      <c r="J7916" s="598"/>
      <c r="M7916" s="598"/>
      <c r="N7916" s="598"/>
      <c r="V7916" s="598"/>
      <c r="W7916" s="598"/>
    </row>
    <row r="7917" spans="6:23" x14ac:dyDescent="0.2">
      <c r="F7917" s="610"/>
      <c r="H7917" s="612"/>
      <c r="I7917" s="598"/>
      <c r="J7917" s="598"/>
      <c r="M7917" s="598"/>
      <c r="N7917" s="598"/>
      <c r="V7917" s="598"/>
      <c r="W7917" s="598"/>
    </row>
    <row r="7918" spans="6:23" x14ac:dyDescent="0.2">
      <c r="F7918" s="610"/>
      <c r="H7918" s="612"/>
      <c r="I7918" s="598"/>
      <c r="J7918" s="598"/>
      <c r="M7918" s="598"/>
      <c r="N7918" s="598"/>
      <c r="V7918" s="598"/>
      <c r="W7918" s="598"/>
    </row>
    <row r="7919" spans="6:23" x14ac:dyDescent="0.2">
      <c r="F7919" s="610"/>
      <c r="H7919" s="612"/>
      <c r="I7919" s="598"/>
      <c r="J7919" s="598"/>
      <c r="M7919" s="598"/>
      <c r="N7919" s="598"/>
      <c r="V7919" s="598"/>
      <c r="W7919" s="598"/>
    </row>
    <row r="7920" spans="6:23" x14ac:dyDescent="0.2">
      <c r="F7920" s="610"/>
      <c r="H7920" s="612"/>
      <c r="I7920" s="598"/>
      <c r="J7920" s="598"/>
      <c r="M7920" s="598"/>
      <c r="N7920" s="598"/>
      <c r="V7920" s="598"/>
      <c r="W7920" s="598"/>
    </row>
    <row r="7921" spans="6:23" x14ac:dyDescent="0.2">
      <c r="F7921" s="610"/>
      <c r="H7921" s="612"/>
      <c r="I7921" s="598"/>
      <c r="J7921" s="598"/>
      <c r="M7921" s="598"/>
      <c r="N7921" s="598"/>
      <c r="V7921" s="598"/>
      <c r="W7921" s="598"/>
    </row>
    <row r="7922" spans="6:23" x14ac:dyDescent="0.2">
      <c r="F7922" s="610"/>
      <c r="H7922" s="612"/>
      <c r="I7922" s="598"/>
      <c r="J7922" s="598"/>
      <c r="M7922" s="598"/>
      <c r="N7922" s="598"/>
      <c r="V7922" s="598"/>
      <c r="W7922" s="598"/>
    </row>
    <row r="7923" spans="6:23" x14ac:dyDescent="0.2">
      <c r="F7923" s="610"/>
      <c r="H7923" s="612"/>
      <c r="I7923" s="598"/>
      <c r="J7923" s="598"/>
      <c r="M7923" s="598"/>
      <c r="N7923" s="598"/>
      <c r="V7923" s="598"/>
      <c r="W7923" s="598"/>
    </row>
    <row r="7924" spans="6:23" x14ac:dyDescent="0.2">
      <c r="F7924" s="610"/>
      <c r="H7924" s="612"/>
      <c r="I7924" s="598"/>
      <c r="J7924" s="598"/>
      <c r="M7924" s="598"/>
      <c r="N7924" s="598"/>
      <c r="V7924" s="598"/>
      <c r="W7924" s="598"/>
    </row>
    <row r="7925" spans="6:23" x14ac:dyDescent="0.2">
      <c r="F7925" s="610"/>
      <c r="H7925" s="612"/>
      <c r="I7925" s="598"/>
      <c r="J7925" s="598"/>
      <c r="M7925" s="598"/>
      <c r="N7925" s="598"/>
      <c r="V7925" s="598"/>
      <c r="W7925" s="598"/>
    </row>
    <row r="7926" spans="6:23" x14ac:dyDescent="0.2">
      <c r="F7926" s="610"/>
      <c r="H7926" s="612"/>
      <c r="I7926" s="598"/>
      <c r="J7926" s="598"/>
      <c r="M7926" s="598"/>
      <c r="N7926" s="598"/>
      <c r="V7926" s="598"/>
      <c r="W7926" s="598"/>
    </row>
    <row r="7927" spans="6:23" x14ac:dyDescent="0.2">
      <c r="F7927" s="610"/>
      <c r="H7927" s="612"/>
      <c r="I7927" s="598"/>
      <c r="J7927" s="598"/>
      <c r="M7927" s="598"/>
      <c r="N7927" s="598"/>
      <c r="V7927" s="598"/>
      <c r="W7927" s="598"/>
    </row>
    <row r="7928" spans="6:23" x14ac:dyDescent="0.2">
      <c r="F7928" s="610"/>
      <c r="H7928" s="612"/>
      <c r="I7928" s="598"/>
      <c r="J7928" s="598"/>
      <c r="M7928" s="598"/>
      <c r="N7928" s="598"/>
      <c r="V7928" s="598"/>
      <c r="W7928" s="598"/>
    </row>
    <row r="7929" spans="6:23" x14ac:dyDescent="0.2">
      <c r="F7929" s="610"/>
      <c r="H7929" s="612"/>
      <c r="I7929" s="598"/>
      <c r="J7929" s="598"/>
      <c r="M7929" s="598"/>
      <c r="N7929" s="598"/>
      <c r="V7929" s="598"/>
      <c r="W7929" s="598"/>
    </row>
    <row r="7930" spans="6:23" x14ac:dyDescent="0.2">
      <c r="F7930" s="610"/>
      <c r="H7930" s="612"/>
      <c r="I7930" s="598"/>
      <c r="J7930" s="598"/>
      <c r="M7930" s="598"/>
      <c r="N7930" s="598"/>
      <c r="V7930" s="598"/>
      <c r="W7930" s="598"/>
    </row>
    <row r="7931" spans="6:23" x14ac:dyDescent="0.2">
      <c r="F7931" s="610"/>
      <c r="H7931" s="612"/>
      <c r="I7931" s="598"/>
      <c r="J7931" s="598"/>
      <c r="M7931" s="598"/>
      <c r="N7931" s="598"/>
      <c r="V7931" s="598"/>
      <c r="W7931" s="598"/>
    </row>
    <row r="7932" spans="6:23" x14ac:dyDescent="0.2">
      <c r="F7932" s="610"/>
      <c r="H7932" s="612"/>
      <c r="I7932" s="598"/>
      <c r="J7932" s="598"/>
      <c r="M7932" s="598"/>
      <c r="N7932" s="598"/>
      <c r="V7932" s="598"/>
      <c r="W7932" s="598"/>
    </row>
    <row r="7933" spans="6:23" x14ac:dyDescent="0.2">
      <c r="F7933" s="610"/>
      <c r="H7933" s="612"/>
      <c r="I7933" s="598"/>
      <c r="J7933" s="598"/>
      <c r="M7933" s="598"/>
      <c r="N7933" s="598"/>
      <c r="V7933" s="598"/>
      <c r="W7933" s="598"/>
    </row>
    <row r="7934" spans="6:23" x14ac:dyDescent="0.2">
      <c r="F7934" s="610"/>
      <c r="H7934" s="612"/>
      <c r="I7934" s="598"/>
      <c r="J7934" s="598"/>
      <c r="M7934" s="598"/>
      <c r="N7934" s="598"/>
      <c r="V7934" s="598"/>
      <c r="W7934" s="598"/>
    </row>
    <row r="7935" spans="6:23" x14ac:dyDescent="0.2">
      <c r="F7935" s="610"/>
      <c r="H7935" s="612"/>
      <c r="I7935" s="598"/>
      <c r="J7935" s="598"/>
      <c r="M7935" s="598"/>
      <c r="N7935" s="598"/>
      <c r="V7935" s="598"/>
      <c r="W7935" s="598"/>
    </row>
    <row r="7936" spans="6:23" x14ac:dyDescent="0.2">
      <c r="F7936" s="610"/>
      <c r="H7936" s="612"/>
      <c r="I7936" s="598"/>
      <c r="J7936" s="598"/>
      <c r="M7936" s="598"/>
      <c r="N7936" s="598"/>
      <c r="V7936" s="598"/>
      <c r="W7936" s="598"/>
    </row>
    <row r="7937" spans="6:23" x14ac:dyDescent="0.2">
      <c r="F7937" s="610"/>
      <c r="H7937" s="612"/>
      <c r="I7937" s="598"/>
      <c r="J7937" s="598"/>
      <c r="M7937" s="598"/>
      <c r="N7937" s="598"/>
      <c r="V7937" s="598"/>
      <c r="W7937" s="598"/>
    </row>
    <row r="7938" spans="6:23" x14ac:dyDescent="0.2">
      <c r="F7938" s="610"/>
      <c r="H7938" s="612"/>
      <c r="I7938" s="598"/>
      <c r="J7938" s="598"/>
      <c r="M7938" s="598"/>
      <c r="N7938" s="598"/>
      <c r="V7938" s="598"/>
      <c r="W7938" s="598"/>
    </row>
    <row r="7939" spans="6:23" x14ac:dyDescent="0.2">
      <c r="F7939" s="610"/>
      <c r="H7939" s="612"/>
      <c r="I7939" s="598"/>
      <c r="J7939" s="598"/>
      <c r="M7939" s="598"/>
      <c r="N7939" s="598"/>
      <c r="V7939" s="598"/>
      <c r="W7939" s="598"/>
    </row>
    <row r="7940" spans="6:23" x14ac:dyDescent="0.2">
      <c r="F7940" s="610"/>
      <c r="H7940" s="612"/>
      <c r="I7940" s="598"/>
      <c r="J7940" s="598"/>
      <c r="M7940" s="598"/>
      <c r="N7940" s="598"/>
      <c r="V7940" s="598"/>
      <c r="W7940" s="598"/>
    </row>
    <row r="7941" spans="6:23" x14ac:dyDescent="0.2">
      <c r="F7941" s="610"/>
      <c r="H7941" s="612"/>
      <c r="I7941" s="598"/>
      <c r="J7941" s="598"/>
      <c r="M7941" s="598"/>
      <c r="N7941" s="598"/>
      <c r="V7941" s="598"/>
      <c r="W7941" s="598"/>
    </row>
    <row r="7942" spans="6:23" x14ac:dyDescent="0.2">
      <c r="F7942" s="610"/>
      <c r="H7942" s="612"/>
      <c r="I7942" s="598"/>
      <c r="J7942" s="598"/>
      <c r="M7942" s="598"/>
      <c r="N7942" s="598"/>
      <c r="V7942" s="598"/>
      <c r="W7942" s="598"/>
    </row>
    <row r="7943" spans="6:23" x14ac:dyDescent="0.2">
      <c r="F7943" s="610"/>
      <c r="H7943" s="612"/>
      <c r="I7943" s="598"/>
      <c r="J7943" s="598"/>
      <c r="M7943" s="598"/>
      <c r="N7943" s="598"/>
      <c r="V7943" s="598"/>
      <c r="W7943" s="598"/>
    </row>
    <row r="7944" spans="6:23" x14ac:dyDescent="0.2">
      <c r="F7944" s="610"/>
      <c r="H7944" s="612"/>
      <c r="I7944" s="598"/>
      <c r="J7944" s="598"/>
      <c r="M7944" s="598"/>
      <c r="N7944" s="598"/>
      <c r="V7944" s="598"/>
      <c r="W7944" s="598"/>
    </row>
    <row r="7945" spans="6:23" x14ac:dyDescent="0.2">
      <c r="F7945" s="610"/>
      <c r="H7945" s="612"/>
      <c r="I7945" s="598"/>
      <c r="J7945" s="598"/>
      <c r="M7945" s="598"/>
      <c r="N7945" s="598"/>
      <c r="V7945" s="598"/>
      <c r="W7945" s="598"/>
    </row>
    <row r="7946" spans="6:23" x14ac:dyDescent="0.2">
      <c r="F7946" s="610"/>
      <c r="H7946" s="612"/>
      <c r="I7946" s="598"/>
      <c r="J7946" s="598"/>
      <c r="M7946" s="598"/>
      <c r="N7946" s="598"/>
      <c r="V7946" s="598"/>
      <c r="W7946" s="598"/>
    </row>
    <row r="7947" spans="6:23" x14ac:dyDescent="0.2">
      <c r="F7947" s="610"/>
      <c r="H7947" s="612"/>
      <c r="I7947" s="598"/>
      <c r="J7947" s="598"/>
      <c r="M7947" s="598"/>
      <c r="N7947" s="598"/>
      <c r="V7947" s="598"/>
      <c r="W7947" s="598"/>
    </row>
    <row r="7948" spans="6:23" x14ac:dyDescent="0.2">
      <c r="F7948" s="610"/>
      <c r="H7948" s="612"/>
      <c r="I7948" s="598"/>
      <c r="J7948" s="598"/>
      <c r="M7948" s="598"/>
      <c r="N7948" s="598"/>
      <c r="V7948" s="598"/>
      <c r="W7948" s="598"/>
    </row>
    <row r="7949" spans="6:23" x14ac:dyDescent="0.2">
      <c r="F7949" s="610"/>
      <c r="H7949" s="612"/>
      <c r="I7949" s="598"/>
      <c r="J7949" s="598"/>
      <c r="M7949" s="598"/>
      <c r="N7949" s="598"/>
      <c r="V7949" s="598"/>
      <c r="W7949" s="598"/>
    </row>
    <row r="7950" spans="6:23" x14ac:dyDescent="0.2">
      <c r="F7950" s="610"/>
      <c r="H7950" s="612"/>
      <c r="I7950" s="598"/>
      <c r="J7950" s="598"/>
      <c r="M7950" s="598"/>
      <c r="N7950" s="598"/>
      <c r="V7950" s="598"/>
      <c r="W7950" s="598"/>
    </row>
    <row r="7951" spans="6:23" x14ac:dyDescent="0.2">
      <c r="F7951" s="610"/>
      <c r="H7951" s="612"/>
      <c r="I7951" s="598"/>
      <c r="J7951" s="598"/>
      <c r="M7951" s="598"/>
      <c r="N7951" s="598"/>
      <c r="V7951" s="598"/>
      <c r="W7951" s="598"/>
    </row>
    <row r="7952" spans="6:23" x14ac:dyDescent="0.2">
      <c r="F7952" s="610"/>
      <c r="H7952" s="612"/>
      <c r="I7952" s="598"/>
      <c r="J7952" s="598"/>
      <c r="M7952" s="598"/>
      <c r="N7952" s="598"/>
      <c r="V7952" s="598"/>
      <c r="W7952" s="598"/>
    </row>
    <row r="7953" spans="6:23" x14ac:dyDescent="0.2">
      <c r="F7953" s="610"/>
      <c r="H7953" s="612"/>
      <c r="I7953" s="598"/>
      <c r="J7953" s="598"/>
      <c r="M7953" s="598"/>
      <c r="N7953" s="598"/>
      <c r="V7953" s="598"/>
      <c r="W7953" s="598"/>
    </row>
    <row r="7954" spans="6:23" x14ac:dyDescent="0.2">
      <c r="F7954" s="610"/>
      <c r="H7954" s="612"/>
      <c r="I7954" s="598"/>
      <c r="J7954" s="598"/>
      <c r="M7954" s="598"/>
      <c r="N7954" s="598"/>
      <c r="V7954" s="598"/>
      <c r="W7954" s="598"/>
    </row>
    <row r="7955" spans="6:23" x14ac:dyDescent="0.2">
      <c r="F7955" s="610"/>
      <c r="H7955" s="612"/>
      <c r="I7955" s="598"/>
      <c r="J7955" s="598"/>
      <c r="M7955" s="598"/>
      <c r="N7955" s="598"/>
      <c r="V7955" s="598"/>
      <c r="W7955" s="598"/>
    </row>
    <row r="7956" spans="6:23" x14ac:dyDescent="0.2">
      <c r="F7956" s="610"/>
      <c r="H7956" s="612"/>
      <c r="I7956" s="598"/>
      <c r="J7956" s="598"/>
      <c r="M7956" s="598"/>
      <c r="N7956" s="598"/>
      <c r="V7956" s="598"/>
      <c r="W7956" s="598"/>
    </row>
    <row r="7957" spans="6:23" x14ac:dyDescent="0.2">
      <c r="F7957" s="610"/>
      <c r="H7957" s="612"/>
      <c r="I7957" s="598"/>
      <c r="J7957" s="598"/>
      <c r="M7957" s="598"/>
      <c r="N7957" s="598"/>
      <c r="V7957" s="598"/>
      <c r="W7957" s="598"/>
    </row>
    <row r="7958" spans="6:23" x14ac:dyDescent="0.2">
      <c r="F7958" s="610"/>
      <c r="H7958" s="612"/>
      <c r="I7958" s="598"/>
      <c r="J7958" s="598"/>
      <c r="M7958" s="598"/>
      <c r="N7958" s="598"/>
      <c r="V7958" s="598"/>
      <c r="W7958" s="598"/>
    </row>
    <row r="7959" spans="6:23" x14ac:dyDescent="0.2">
      <c r="F7959" s="610"/>
      <c r="H7959" s="612"/>
      <c r="I7959" s="598"/>
      <c r="J7959" s="598"/>
      <c r="M7959" s="598"/>
      <c r="N7959" s="598"/>
      <c r="V7959" s="598"/>
      <c r="W7959" s="598"/>
    </row>
    <row r="7960" spans="6:23" x14ac:dyDescent="0.2">
      <c r="F7960" s="610"/>
      <c r="H7960" s="612"/>
      <c r="I7960" s="598"/>
      <c r="J7960" s="598"/>
      <c r="M7960" s="598"/>
      <c r="N7960" s="598"/>
      <c r="V7960" s="598"/>
      <c r="W7960" s="598"/>
    </row>
    <row r="7961" spans="6:23" x14ac:dyDescent="0.2">
      <c r="F7961" s="610"/>
      <c r="H7961" s="612"/>
      <c r="I7961" s="598"/>
      <c r="J7961" s="598"/>
      <c r="M7961" s="598"/>
      <c r="N7961" s="598"/>
      <c r="V7961" s="598"/>
      <c r="W7961" s="598"/>
    </row>
    <row r="7962" spans="6:23" x14ac:dyDescent="0.2">
      <c r="F7962" s="610"/>
      <c r="H7962" s="612"/>
      <c r="I7962" s="598"/>
      <c r="J7962" s="598"/>
      <c r="M7962" s="598"/>
      <c r="N7962" s="598"/>
      <c r="V7962" s="598"/>
      <c r="W7962" s="598"/>
    </row>
    <row r="7963" spans="6:23" x14ac:dyDescent="0.2">
      <c r="F7963" s="610"/>
      <c r="H7963" s="612"/>
      <c r="I7963" s="598"/>
      <c r="J7963" s="598"/>
      <c r="M7963" s="598"/>
      <c r="N7963" s="598"/>
      <c r="V7963" s="598"/>
      <c r="W7963" s="598"/>
    </row>
    <row r="7964" spans="6:23" x14ac:dyDescent="0.2">
      <c r="F7964" s="610"/>
      <c r="H7964" s="612"/>
      <c r="I7964" s="598"/>
      <c r="J7964" s="598"/>
      <c r="M7964" s="598"/>
      <c r="N7964" s="598"/>
      <c r="V7964" s="598"/>
      <c r="W7964" s="598"/>
    </row>
    <row r="7965" spans="6:23" x14ac:dyDescent="0.2">
      <c r="F7965" s="610"/>
      <c r="H7965" s="612"/>
      <c r="I7965" s="598"/>
      <c r="J7965" s="598"/>
      <c r="M7965" s="598"/>
      <c r="N7965" s="598"/>
      <c r="V7965" s="598"/>
      <c r="W7965" s="598"/>
    </row>
    <row r="7966" spans="6:23" x14ac:dyDescent="0.2">
      <c r="F7966" s="610"/>
      <c r="H7966" s="612"/>
      <c r="I7966" s="598"/>
      <c r="J7966" s="598"/>
      <c r="M7966" s="598"/>
      <c r="N7966" s="598"/>
      <c r="V7966" s="598"/>
      <c r="W7966" s="598"/>
    </row>
    <row r="7967" spans="6:23" x14ac:dyDescent="0.2">
      <c r="F7967" s="610"/>
      <c r="H7967" s="612"/>
      <c r="I7967" s="598"/>
      <c r="J7967" s="598"/>
      <c r="M7967" s="598"/>
      <c r="N7967" s="598"/>
      <c r="V7967" s="598"/>
      <c r="W7967" s="598"/>
    </row>
    <row r="7968" spans="6:23" x14ac:dyDescent="0.2">
      <c r="F7968" s="610"/>
      <c r="H7968" s="612"/>
      <c r="I7968" s="598"/>
      <c r="J7968" s="598"/>
      <c r="M7968" s="598"/>
      <c r="N7968" s="598"/>
      <c r="V7968" s="598"/>
      <c r="W7968" s="598"/>
    </row>
    <row r="7969" spans="6:23" x14ac:dyDescent="0.2">
      <c r="F7969" s="610"/>
      <c r="H7969" s="612"/>
      <c r="I7969" s="598"/>
      <c r="J7969" s="598"/>
      <c r="M7969" s="598"/>
      <c r="N7969" s="598"/>
      <c r="V7969" s="598"/>
      <c r="W7969" s="598"/>
    </row>
    <row r="7970" spans="6:23" x14ac:dyDescent="0.2">
      <c r="F7970" s="610"/>
      <c r="H7970" s="612"/>
      <c r="I7970" s="598"/>
      <c r="J7970" s="598"/>
      <c r="M7970" s="598"/>
      <c r="N7970" s="598"/>
      <c r="V7970" s="598"/>
      <c r="W7970" s="598"/>
    </row>
    <row r="7971" spans="6:23" x14ac:dyDescent="0.2">
      <c r="F7971" s="610"/>
      <c r="H7971" s="612"/>
      <c r="I7971" s="598"/>
      <c r="J7971" s="598"/>
      <c r="M7971" s="598"/>
      <c r="N7971" s="598"/>
      <c r="V7971" s="598"/>
      <c r="W7971" s="598"/>
    </row>
    <row r="7972" spans="6:23" x14ac:dyDescent="0.2">
      <c r="F7972" s="610"/>
      <c r="H7972" s="612"/>
      <c r="I7972" s="598"/>
      <c r="J7972" s="598"/>
      <c r="M7972" s="598"/>
      <c r="N7972" s="598"/>
      <c r="V7972" s="598"/>
      <c r="W7972" s="598"/>
    </row>
    <row r="7973" spans="6:23" x14ac:dyDescent="0.2">
      <c r="F7973" s="610"/>
      <c r="H7973" s="612"/>
      <c r="I7973" s="598"/>
      <c r="J7973" s="598"/>
      <c r="M7973" s="598"/>
      <c r="N7973" s="598"/>
      <c r="V7973" s="598"/>
      <c r="W7973" s="598"/>
    </row>
    <row r="7974" spans="6:23" x14ac:dyDescent="0.2">
      <c r="F7974" s="610"/>
      <c r="H7974" s="612"/>
      <c r="I7974" s="598"/>
      <c r="J7974" s="598"/>
      <c r="M7974" s="598"/>
      <c r="N7974" s="598"/>
      <c r="V7974" s="598"/>
      <c r="W7974" s="598"/>
    </row>
    <row r="7975" spans="6:23" x14ac:dyDescent="0.2">
      <c r="F7975" s="610"/>
      <c r="H7975" s="612"/>
      <c r="I7975" s="598"/>
      <c r="J7975" s="598"/>
      <c r="M7975" s="598"/>
      <c r="N7975" s="598"/>
      <c r="V7975" s="598"/>
      <c r="W7975" s="598"/>
    </row>
    <row r="7976" spans="6:23" x14ac:dyDescent="0.2">
      <c r="F7976" s="610"/>
      <c r="H7976" s="612"/>
      <c r="I7976" s="598"/>
      <c r="J7976" s="598"/>
      <c r="M7976" s="598"/>
      <c r="N7976" s="598"/>
      <c r="V7976" s="598"/>
      <c r="W7976" s="598"/>
    </row>
    <row r="7977" spans="6:23" x14ac:dyDescent="0.2">
      <c r="F7977" s="610"/>
      <c r="H7977" s="612"/>
      <c r="I7977" s="598"/>
      <c r="J7977" s="598"/>
      <c r="M7977" s="598"/>
      <c r="N7977" s="598"/>
      <c r="V7977" s="598"/>
      <c r="W7977" s="598"/>
    </row>
    <row r="7978" spans="6:23" x14ac:dyDescent="0.2">
      <c r="F7978" s="610"/>
      <c r="H7978" s="612"/>
      <c r="I7978" s="598"/>
      <c r="J7978" s="598"/>
      <c r="M7978" s="598"/>
      <c r="N7978" s="598"/>
      <c r="V7978" s="598"/>
      <c r="W7978" s="598"/>
    </row>
    <row r="7979" spans="6:23" x14ac:dyDescent="0.2">
      <c r="F7979" s="610"/>
      <c r="H7979" s="612"/>
      <c r="I7979" s="598"/>
      <c r="J7979" s="598"/>
      <c r="M7979" s="598"/>
      <c r="N7979" s="598"/>
      <c r="V7979" s="598"/>
      <c r="W7979" s="598"/>
    </row>
    <row r="7980" spans="6:23" x14ac:dyDescent="0.2">
      <c r="F7980" s="610"/>
      <c r="H7980" s="612"/>
      <c r="I7980" s="598"/>
      <c r="J7980" s="598"/>
      <c r="M7980" s="598"/>
      <c r="N7980" s="598"/>
      <c r="V7980" s="598"/>
      <c r="W7980" s="598"/>
    </row>
    <row r="7981" spans="6:23" x14ac:dyDescent="0.2">
      <c r="F7981" s="610"/>
      <c r="H7981" s="612"/>
      <c r="I7981" s="598"/>
      <c r="J7981" s="598"/>
      <c r="M7981" s="598"/>
      <c r="N7981" s="598"/>
      <c r="V7981" s="598"/>
      <c r="W7981" s="598"/>
    </row>
    <row r="7982" spans="6:23" x14ac:dyDescent="0.2">
      <c r="F7982" s="610"/>
      <c r="H7982" s="612"/>
      <c r="I7982" s="598"/>
      <c r="J7982" s="598"/>
      <c r="M7982" s="598"/>
      <c r="N7982" s="598"/>
      <c r="V7982" s="598"/>
      <c r="W7982" s="598"/>
    </row>
    <row r="7983" spans="6:23" x14ac:dyDescent="0.2">
      <c r="F7983" s="610"/>
      <c r="H7983" s="612"/>
      <c r="I7983" s="598"/>
      <c r="J7983" s="598"/>
      <c r="M7983" s="598"/>
      <c r="N7983" s="598"/>
      <c r="V7983" s="598"/>
      <c r="W7983" s="598"/>
    </row>
    <row r="7984" spans="6:23" x14ac:dyDescent="0.2">
      <c r="F7984" s="610"/>
      <c r="H7984" s="612"/>
      <c r="I7984" s="598"/>
      <c r="J7984" s="598"/>
      <c r="M7984" s="598"/>
      <c r="N7984" s="598"/>
      <c r="V7984" s="598"/>
      <c r="W7984" s="598"/>
    </row>
    <row r="7985" spans="6:23" x14ac:dyDescent="0.2">
      <c r="F7985" s="610"/>
      <c r="H7985" s="612"/>
      <c r="I7985" s="598"/>
      <c r="J7985" s="598"/>
      <c r="M7985" s="598"/>
      <c r="N7985" s="598"/>
      <c r="V7985" s="598"/>
      <c r="W7985" s="598"/>
    </row>
    <row r="7986" spans="6:23" x14ac:dyDescent="0.2">
      <c r="F7986" s="610"/>
      <c r="H7986" s="612"/>
      <c r="I7986" s="598"/>
      <c r="J7986" s="598"/>
      <c r="M7986" s="598"/>
      <c r="N7986" s="598"/>
      <c r="V7986" s="598"/>
      <c r="W7986" s="598"/>
    </row>
    <row r="7987" spans="6:23" x14ac:dyDescent="0.2">
      <c r="F7987" s="610"/>
      <c r="H7987" s="612"/>
      <c r="I7987" s="598"/>
      <c r="J7987" s="598"/>
      <c r="M7987" s="598"/>
      <c r="N7987" s="598"/>
      <c r="V7987" s="598"/>
      <c r="W7987" s="598"/>
    </row>
    <row r="7988" spans="6:23" x14ac:dyDescent="0.2">
      <c r="F7988" s="610"/>
      <c r="H7988" s="612"/>
      <c r="I7988" s="598"/>
      <c r="J7988" s="598"/>
      <c r="M7988" s="598"/>
      <c r="N7988" s="598"/>
      <c r="V7988" s="598"/>
      <c r="W7988" s="598"/>
    </row>
    <row r="7989" spans="6:23" x14ac:dyDescent="0.2">
      <c r="F7989" s="610"/>
      <c r="H7989" s="612"/>
      <c r="I7989" s="598"/>
      <c r="J7989" s="598"/>
      <c r="M7989" s="598"/>
      <c r="N7989" s="598"/>
      <c r="V7989" s="598"/>
      <c r="W7989" s="598"/>
    </row>
    <row r="7990" spans="6:23" x14ac:dyDescent="0.2">
      <c r="F7990" s="610"/>
      <c r="H7990" s="612"/>
      <c r="I7990" s="598"/>
      <c r="J7990" s="598"/>
      <c r="M7990" s="598"/>
      <c r="N7990" s="598"/>
      <c r="V7990" s="598"/>
      <c r="W7990" s="598"/>
    </row>
    <row r="7991" spans="6:23" x14ac:dyDescent="0.2">
      <c r="F7991" s="610"/>
      <c r="H7991" s="612"/>
      <c r="I7991" s="598"/>
      <c r="J7991" s="598"/>
      <c r="M7991" s="598"/>
      <c r="N7991" s="598"/>
      <c r="V7991" s="598"/>
      <c r="W7991" s="598"/>
    </row>
    <row r="7992" spans="6:23" x14ac:dyDescent="0.2">
      <c r="F7992" s="610"/>
      <c r="H7992" s="612"/>
      <c r="I7992" s="598"/>
      <c r="J7992" s="598"/>
      <c r="M7992" s="598"/>
      <c r="N7992" s="598"/>
      <c r="V7992" s="598"/>
      <c r="W7992" s="598"/>
    </row>
    <row r="7993" spans="6:23" x14ac:dyDescent="0.2">
      <c r="F7993" s="610"/>
      <c r="H7993" s="612"/>
      <c r="I7993" s="598"/>
      <c r="J7993" s="598"/>
      <c r="M7993" s="598"/>
      <c r="N7993" s="598"/>
      <c r="V7993" s="598"/>
      <c r="W7993" s="598"/>
    </row>
    <row r="7994" spans="6:23" x14ac:dyDescent="0.2">
      <c r="F7994" s="610"/>
      <c r="H7994" s="612"/>
      <c r="I7994" s="598"/>
      <c r="J7994" s="598"/>
      <c r="M7994" s="598"/>
      <c r="N7994" s="598"/>
      <c r="V7994" s="598"/>
      <c r="W7994" s="598"/>
    </row>
    <row r="7995" spans="6:23" x14ac:dyDescent="0.2">
      <c r="F7995" s="610"/>
      <c r="H7995" s="612"/>
      <c r="I7995" s="598"/>
      <c r="J7995" s="598"/>
      <c r="M7995" s="598"/>
      <c r="N7995" s="598"/>
      <c r="V7995" s="598"/>
      <c r="W7995" s="598"/>
    </row>
    <row r="7996" spans="6:23" x14ac:dyDescent="0.2">
      <c r="F7996" s="610"/>
      <c r="H7996" s="612"/>
      <c r="I7996" s="598"/>
      <c r="J7996" s="598"/>
      <c r="M7996" s="598"/>
      <c r="N7996" s="598"/>
      <c r="V7996" s="598"/>
      <c r="W7996" s="598"/>
    </row>
    <row r="7997" spans="6:23" x14ac:dyDescent="0.2">
      <c r="F7997" s="610"/>
      <c r="H7997" s="612"/>
      <c r="I7997" s="598"/>
      <c r="J7997" s="598"/>
      <c r="M7997" s="598"/>
      <c r="N7997" s="598"/>
      <c r="V7997" s="598"/>
      <c r="W7997" s="598"/>
    </row>
    <row r="7998" spans="6:23" x14ac:dyDescent="0.2">
      <c r="F7998" s="610"/>
      <c r="H7998" s="612"/>
      <c r="I7998" s="598"/>
      <c r="J7998" s="598"/>
      <c r="M7998" s="598"/>
      <c r="N7998" s="598"/>
      <c r="V7998" s="598"/>
      <c r="W7998" s="598"/>
    </row>
    <row r="7999" spans="6:23" x14ac:dyDescent="0.2">
      <c r="F7999" s="610"/>
      <c r="H7999" s="612"/>
      <c r="I7999" s="598"/>
      <c r="J7999" s="598"/>
      <c r="M7999" s="598"/>
      <c r="N7999" s="598"/>
      <c r="V7999" s="598"/>
      <c r="W7999" s="598"/>
    </row>
    <row r="8000" spans="6:23" x14ac:dyDescent="0.2">
      <c r="F8000" s="610"/>
      <c r="H8000" s="612"/>
      <c r="I8000" s="598"/>
      <c r="J8000" s="598"/>
      <c r="M8000" s="598"/>
      <c r="N8000" s="598"/>
      <c r="V8000" s="598"/>
      <c r="W8000" s="598"/>
    </row>
    <row r="8001" spans="6:23" x14ac:dyDescent="0.2">
      <c r="F8001" s="610"/>
      <c r="H8001" s="612"/>
      <c r="I8001" s="598"/>
      <c r="J8001" s="598"/>
      <c r="M8001" s="598"/>
      <c r="N8001" s="598"/>
      <c r="V8001" s="598"/>
      <c r="W8001" s="598"/>
    </row>
    <row r="8002" spans="6:23" x14ac:dyDescent="0.2">
      <c r="F8002" s="610"/>
      <c r="H8002" s="612"/>
      <c r="I8002" s="598"/>
      <c r="J8002" s="598"/>
      <c r="M8002" s="598"/>
      <c r="N8002" s="598"/>
      <c r="V8002" s="598"/>
      <c r="W8002" s="598"/>
    </row>
    <row r="8003" spans="6:23" x14ac:dyDescent="0.2">
      <c r="F8003" s="610"/>
      <c r="H8003" s="612"/>
      <c r="I8003" s="598"/>
      <c r="J8003" s="598"/>
      <c r="M8003" s="598"/>
      <c r="N8003" s="598"/>
      <c r="V8003" s="598"/>
      <c r="W8003" s="598"/>
    </row>
    <row r="8004" spans="6:23" x14ac:dyDescent="0.2">
      <c r="F8004" s="610"/>
      <c r="H8004" s="612"/>
      <c r="I8004" s="598"/>
      <c r="J8004" s="598"/>
      <c r="M8004" s="598"/>
      <c r="N8004" s="598"/>
      <c r="V8004" s="598"/>
      <c r="W8004" s="598"/>
    </row>
    <row r="8005" spans="6:23" x14ac:dyDescent="0.2">
      <c r="F8005" s="610"/>
      <c r="H8005" s="612"/>
      <c r="I8005" s="598"/>
      <c r="J8005" s="598"/>
      <c r="M8005" s="598"/>
      <c r="N8005" s="598"/>
      <c r="V8005" s="598"/>
      <c r="W8005" s="598"/>
    </row>
    <row r="8006" spans="6:23" x14ac:dyDescent="0.2">
      <c r="F8006" s="610"/>
      <c r="H8006" s="612"/>
      <c r="I8006" s="598"/>
      <c r="J8006" s="598"/>
      <c r="M8006" s="598"/>
      <c r="N8006" s="598"/>
      <c r="V8006" s="598"/>
      <c r="W8006" s="598"/>
    </row>
    <row r="8007" spans="6:23" x14ac:dyDescent="0.2">
      <c r="F8007" s="610"/>
      <c r="H8007" s="612"/>
      <c r="I8007" s="598"/>
      <c r="J8007" s="598"/>
      <c r="M8007" s="598"/>
      <c r="N8007" s="598"/>
      <c r="V8007" s="598"/>
      <c r="W8007" s="598"/>
    </row>
    <row r="8008" spans="6:23" x14ac:dyDescent="0.2">
      <c r="F8008" s="610"/>
      <c r="H8008" s="612"/>
      <c r="I8008" s="598"/>
      <c r="J8008" s="598"/>
      <c r="M8008" s="598"/>
      <c r="N8008" s="598"/>
      <c r="V8008" s="598"/>
      <c r="W8008" s="598"/>
    </row>
    <row r="8009" spans="6:23" x14ac:dyDescent="0.2">
      <c r="F8009" s="610"/>
      <c r="H8009" s="612"/>
      <c r="I8009" s="598"/>
      <c r="J8009" s="598"/>
      <c r="M8009" s="598"/>
      <c r="N8009" s="598"/>
      <c r="V8009" s="598"/>
      <c r="W8009" s="598"/>
    </row>
    <row r="8010" spans="6:23" x14ac:dyDescent="0.2">
      <c r="F8010" s="610"/>
      <c r="H8010" s="612"/>
      <c r="I8010" s="598"/>
      <c r="J8010" s="598"/>
      <c r="M8010" s="598"/>
      <c r="N8010" s="598"/>
      <c r="V8010" s="598"/>
      <c r="W8010" s="598"/>
    </row>
    <row r="8011" spans="6:23" x14ac:dyDescent="0.2">
      <c r="F8011" s="610"/>
      <c r="H8011" s="612"/>
      <c r="I8011" s="598"/>
      <c r="J8011" s="598"/>
      <c r="M8011" s="598"/>
      <c r="N8011" s="598"/>
      <c r="V8011" s="598"/>
      <c r="W8011" s="598"/>
    </row>
    <row r="8012" spans="6:23" x14ac:dyDescent="0.2">
      <c r="F8012" s="610"/>
      <c r="H8012" s="612"/>
      <c r="I8012" s="598"/>
      <c r="J8012" s="598"/>
      <c r="M8012" s="598"/>
      <c r="N8012" s="598"/>
      <c r="V8012" s="598"/>
      <c r="W8012" s="598"/>
    </row>
    <row r="8013" spans="6:23" x14ac:dyDescent="0.2">
      <c r="F8013" s="610"/>
      <c r="H8013" s="612"/>
      <c r="I8013" s="598"/>
      <c r="J8013" s="598"/>
      <c r="M8013" s="598"/>
      <c r="N8013" s="598"/>
      <c r="V8013" s="598"/>
      <c r="W8013" s="598"/>
    </row>
    <row r="8014" spans="6:23" x14ac:dyDescent="0.2">
      <c r="F8014" s="610"/>
      <c r="H8014" s="612"/>
      <c r="I8014" s="598"/>
      <c r="J8014" s="598"/>
      <c r="M8014" s="598"/>
      <c r="N8014" s="598"/>
      <c r="V8014" s="598"/>
      <c r="W8014" s="598"/>
    </row>
    <row r="8015" spans="6:23" x14ac:dyDescent="0.2">
      <c r="F8015" s="610"/>
      <c r="H8015" s="612"/>
      <c r="I8015" s="598"/>
      <c r="J8015" s="598"/>
      <c r="M8015" s="598"/>
      <c r="N8015" s="598"/>
      <c r="V8015" s="598"/>
      <c r="W8015" s="598"/>
    </row>
    <row r="8016" spans="6:23" x14ac:dyDescent="0.2">
      <c r="F8016" s="610"/>
      <c r="H8016" s="612"/>
      <c r="I8016" s="598"/>
      <c r="J8016" s="598"/>
      <c r="M8016" s="598"/>
      <c r="N8016" s="598"/>
      <c r="V8016" s="598"/>
      <c r="W8016" s="598"/>
    </row>
    <row r="8017" spans="6:23" x14ac:dyDescent="0.2">
      <c r="F8017" s="610"/>
      <c r="H8017" s="612"/>
      <c r="I8017" s="598"/>
      <c r="J8017" s="598"/>
      <c r="M8017" s="598"/>
      <c r="N8017" s="598"/>
      <c r="V8017" s="598"/>
      <c r="W8017" s="598"/>
    </row>
    <row r="8018" spans="6:23" x14ac:dyDescent="0.2">
      <c r="F8018" s="610"/>
      <c r="H8018" s="612"/>
      <c r="I8018" s="598"/>
      <c r="J8018" s="598"/>
      <c r="M8018" s="598"/>
      <c r="N8018" s="598"/>
      <c r="V8018" s="598"/>
      <c r="W8018" s="598"/>
    </row>
    <row r="8019" spans="6:23" x14ac:dyDescent="0.2">
      <c r="F8019" s="610"/>
      <c r="H8019" s="612"/>
      <c r="I8019" s="598"/>
      <c r="J8019" s="598"/>
      <c r="M8019" s="598"/>
      <c r="N8019" s="598"/>
      <c r="V8019" s="598"/>
      <c r="W8019" s="598"/>
    </row>
    <row r="8020" spans="6:23" x14ac:dyDescent="0.2">
      <c r="F8020" s="610"/>
      <c r="H8020" s="612"/>
      <c r="I8020" s="598"/>
      <c r="J8020" s="598"/>
      <c r="M8020" s="598"/>
      <c r="N8020" s="598"/>
      <c r="V8020" s="598"/>
      <c r="W8020" s="598"/>
    </row>
    <row r="8021" spans="6:23" x14ac:dyDescent="0.2">
      <c r="F8021" s="610"/>
      <c r="H8021" s="612"/>
      <c r="I8021" s="598"/>
      <c r="J8021" s="598"/>
      <c r="M8021" s="598"/>
      <c r="N8021" s="598"/>
      <c r="V8021" s="598"/>
      <c r="W8021" s="598"/>
    </row>
    <row r="8022" spans="6:23" x14ac:dyDescent="0.2">
      <c r="F8022" s="610"/>
      <c r="H8022" s="612"/>
      <c r="I8022" s="598"/>
      <c r="J8022" s="598"/>
      <c r="M8022" s="598"/>
      <c r="N8022" s="598"/>
      <c r="V8022" s="598"/>
      <c r="W8022" s="598"/>
    </row>
    <row r="8023" spans="6:23" x14ac:dyDescent="0.2">
      <c r="F8023" s="610"/>
      <c r="H8023" s="612"/>
      <c r="I8023" s="598"/>
      <c r="J8023" s="598"/>
      <c r="M8023" s="598"/>
      <c r="N8023" s="598"/>
      <c r="V8023" s="598"/>
      <c r="W8023" s="598"/>
    </row>
    <row r="8024" spans="6:23" x14ac:dyDescent="0.2">
      <c r="F8024" s="610"/>
      <c r="H8024" s="612"/>
      <c r="I8024" s="598"/>
      <c r="J8024" s="598"/>
      <c r="M8024" s="598"/>
      <c r="N8024" s="598"/>
      <c r="V8024" s="598"/>
      <c r="W8024" s="598"/>
    </row>
    <row r="8025" spans="6:23" x14ac:dyDescent="0.2">
      <c r="F8025" s="610"/>
      <c r="H8025" s="612"/>
      <c r="I8025" s="598"/>
      <c r="J8025" s="598"/>
      <c r="M8025" s="598"/>
      <c r="N8025" s="598"/>
      <c r="V8025" s="598"/>
      <c r="W8025" s="598"/>
    </row>
    <row r="8026" spans="6:23" x14ac:dyDescent="0.2">
      <c r="F8026" s="610"/>
      <c r="H8026" s="612"/>
      <c r="I8026" s="598"/>
      <c r="J8026" s="598"/>
      <c r="M8026" s="598"/>
      <c r="N8026" s="598"/>
      <c r="V8026" s="598"/>
      <c r="W8026" s="598"/>
    </row>
    <row r="8027" spans="6:23" x14ac:dyDescent="0.2">
      <c r="F8027" s="610"/>
      <c r="H8027" s="612"/>
      <c r="I8027" s="598"/>
      <c r="J8027" s="598"/>
      <c r="M8027" s="598"/>
      <c r="N8027" s="598"/>
      <c r="V8027" s="598"/>
      <c r="W8027" s="598"/>
    </row>
    <row r="8028" spans="6:23" x14ac:dyDescent="0.2">
      <c r="F8028" s="610"/>
      <c r="H8028" s="612"/>
      <c r="I8028" s="598"/>
      <c r="J8028" s="598"/>
      <c r="M8028" s="598"/>
      <c r="N8028" s="598"/>
      <c r="V8028" s="598"/>
      <c r="W8028" s="598"/>
    </row>
    <row r="8029" spans="6:23" x14ac:dyDescent="0.2">
      <c r="F8029" s="610"/>
      <c r="H8029" s="612"/>
      <c r="I8029" s="598"/>
      <c r="J8029" s="598"/>
      <c r="M8029" s="598"/>
      <c r="N8029" s="598"/>
      <c r="V8029" s="598"/>
      <c r="W8029" s="598"/>
    </row>
    <row r="8030" spans="6:23" x14ac:dyDescent="0.2">
      <c r="F8030" s="610"/>
      <c r="H8030" s="612"/>
      <c r="I8030" s="598"/>
      <c r="J8030" s="598"/>
      <c r="M8030" s="598"/>
      <c r="N8030" s="598"/>
      <c r="V8030" s="598"/>
      <c r="W8030" s="598"/>
    </row>
    <row r="8031" spans="6:23" x14ac:dyDescent="0.2">
      <c r="F8031" s="610"/>
      <c r="H8031" s="612"/>
      <c r="I8031" s="598"/>
      <c r="J8031" s="598"/>
      <c r="M8031" s="598"/>
      <c r="N8031" s="598"/>
      <c r="V8031" s="598"/>
      <c r="W8031" s="598"/>
    </row>
    <row r="8032" spans="6:23" x14ac:dyDescent="0.2">
      <c r="F8032" s="610"/>
      <c r="H8032" s="612"/>
      <c r="I8032" s="598"/>
      <c r="J8032" s="598"/>
      <c r="M8032" s="598"/>
      <c r="N8032" s="598"/>
      <c r="V8032" s="598"/>
      <c r="W8032" s="598"/>
    </row>
    <row r="8033" spans="6:23" x14ac:dyDescent="0.2">
      <c r="F8033" s="610"/>
      <c r="H8033" s="612"/>
      <c r="I8033" s="598"/>
      <c r="J8033" s="598"/>
      <c r="M8033" s="598"/>
      <c r="N8033" s="598"/>
      <c r="V8033" s="598"/>
      <c r="W8033" s="598"/>
    </row>
    <row r="8034" spans="6:23" x14ac:dyDescent="0.2">
      <c r="F8034" s="610"/>
      <c r="H8034" s="612"/>
      <c r="I8034" s="598"/>
      <c r="J8034" s="598"/>
      <c r="M8034" s="598"/>
      <c r="N8034" s="598"/>
      <c r="V8034" s="598"/>
      <c r="W8034" s="598"/>
    </row>
    <row r="8035" spans="6:23" x14ac:dyDescent="0.2">
      <c r="F8035" s="610"/>
      <c r="H8035" s="612"/>
      <c r="I8035" s="598"/>
      <c r="J8035" s="598"/>
      <c r="M8035" s="598"/>
      <c r="N8035" s="598"/>
      <c r="V8035" s="598"/>
      <c r="W8035" s="598"/>
    </row>
    <row r="8036" spans="6:23" x14ac:dyDescent="0.2">
      <c r="F8036" s="610"/>
      <c r="H8036" s="612"/>
      <c r="I8036" s="598"/>
      <c r="J8036" s="598"/>
      <c r="M8036" s="598"/>
      <c r="N8036" s="598"/>
      <c r="V8036" s="598"/>
      <c r="W8036" s="598"/>
    </row>
    <row r="8037" spans="6:23" x14ac:dyDescent="0.2">
      <c r="F8037" s="610"/>
      <c r="H8037" s="612"/>
      <c r="I8037" s="598"/>
      <c r="J8037" s="598"/>
      <c r="M8037" s="598"/>
      <c r="N8037" s="598"/>
      <c r="V8037" s="598"/>
      <c r="W8037" s="598"/>
    </row>
    <row r="8038" spans="6:23" x14ac:dyDescent="0.2">
      <c r="F8038" s="610"/>
      <c r="H8038" s="612"/>
      <c r="I8038" s="598"/>
      <c r="J8038" s="598"/>
      <c r="M8038" s="598"/>
      <c r="N8038" s="598"/>
      <c r="V8038" s="598"/>
      <c r="W8038" s="598"/>
    </row>
    <row r="8039" spans="6:23" x14ac:dyDescent="0.2">
      <c r="F8039" s="610"/>
      <c r="H8039" s="612"/>
      <c r="I8039" s="598"/>
      <c r="J8039" s="598"/>
      <c r="M8039" s="598"/>
      <c r="N8039" s="598"/>
      <c r="V8039" s="598"/>
      <c r="W8039" s="598"/>
    </row>
    <row r="8040" spans="6:23" x14ac:dyDescent="0.2">
      <c r="F8040" s="610"/>
      <c r="H8040" s="612"/>
      <c r="I8040" s="598"/>
      <c r="J8040" s="598"/>
      <c r="M8040" s="598"/>
      <c r="N8040" s="598"/>
      <c r="V8040" s="598"/>
      <c r="W8040" s="598"/>
    </row>
    <row r="8041" spans="6:23" x14ac:dyDescent="0.2">
      <c r="F8041" s="610"/>
      <c r="H8041" s="612"/>
      <c r="I8041" s="598"/>
      <c r="J8041" s="598"/>
      <c r="M8041" s="598"/>
      <c r="N8041" s="598"/>
      <c r="V8041" s="598"/>
      <c r="W8041" s="598"/>
    </row>
    <row r="8042" spans="6:23" x14ac:dyDescent="0.2">
      <c r="F8042" s="610"/>
      <c r="H8042" s="612"/>
      <c r="I8042" s="598"/>
      <c r="J8042" s="598"/>
      <c r="M8042" s="598"/>
      <c r="N8042" s="598"/>
      <c r="V8042" s="598"/>
      <c r="W8042" s="598"/>
    </row>
    <row r="8043" spans="6:23" x14ac:dyDescent="0.2">
      <c r="F8043" s="610"/>
      <c r="H8043" s="612"/>
      <c r="I8043" s="598"/>
      <c r="J8043" s="598"/>
      <c r="M8043" s="598"/>
      <c r="N8043" s="598"/>
      <c r="V8043" s="598"/>
      <c r="W8043" s="598"/>
    </row>
    <row r="8044" spans="6:23" x14ac:dyDescent="0.2">
      <c r="F8044" s="610"/>
      <c r="H8044" s="612"/>
      <c r="I8044" s="598"/>
      <c r="J8044" s="598"/>
      <c r="M8044" s="598"/>
      <c r="N8044" s="598"/>
      <c r="V8044" s="598"/>
      <c r="W8044" s="598"/>
    </row>
    <row r="8045" spans="6:23" x14ac:dyDescent="0.2">
      <c r="F8045" s="610"/>
      <c r="H8045" s="612"/>
      <c r="I8045" s="598"/>
      <c r="J8045" s="598"/>
      <c r="M8045" s="598"/>
      <c r="N8045" s="598"/>
      <c r="V8045" s="598"/>
      <c r="W8045" s="598"/>
    </row>
    <row r="8046" spans="6:23" x14ac:dyDescent="0.2">
      <c r="F8046" s="610"/>
      <c r="H8046" s="612"/>
      <c r="I8046" s="598"/>
      <c r="J8046" s="598"/>
      <c r="M8046" s="598"/>
      <c r="N8046" s="598"/>
      <c r="V8046" s="598"/>
      <c r="W8046" s="598"/>
    </row>
    <row r="8047" spans="6:23" x14ac:dyDescent="0.2">
      <c r="F8047" s="610"/>
      <c r="H8047" s="612"/>
      <c r="I8047" s="598"/>
      <c r="J8047" s="598"/>
      <c r="M8047" s="598"/>
      <c r="N8047" s="598"/>
      <c r="V8047" s="598"/>
      <c r="W8047" s="598"/>
    </row>
    <row r="8048" spans="6:23" x14ac:dyDescent="0.2">
      <c r="F8048" s="610"/>
      <c r="H8048" s="612"/>
      <c r="I8048" s="598"/>
      <c r="J8048" s="598"/>
      <c r="M8048" s="598"/>
      <c r="N8048" s="598"/>
      <c r="V8048" s="598"/>
      <c r="W8048" s="598"/>
    </row>
    <row r="8049" spans="6:23" x14ac:dyDescent="0.2">
      <c r="F8049" s="610"/>
      <c r="H8049" s="612"/>
      <c r="I8049" s="598"/>
      <c r="J8049" s="598"/>
      <c r="M8049" s="598"/>
      <c r="N8049" s="598"/>
      <c r="V8049" s="598"/>
      <c r="W8049" s="598"/>
    </row>
    <row r="8050" spans="6:23" x14ac:dyDescent="0.2">
      <c r="F8050" s="610"/>
      <c r="H8050" s="612"/>
      <c r="I8050" s="598"/>
      <c r="J8050" s="598"/>
      <c r="M8050" s="598"/>
      <c r="N8050" s="598"/>
      <c r="V8050" s="598"/>
      <c r="W8050" s="598"/>
    </row>
    <row r="8051" spans="6:23" x14ac:dyDescent="0.2">
      <c r="F8051" s="610"/>
      <c r="H8051" s="612"/>
      <c r="I8051" s="598"/>
      <c r="J8051" s="598"/>
      <c r="M8051" s="598"/>
      <c r="N8051" s="598"/>
      <c r="V8051" s="598"/>
      <c r="W8051" s="598"/>
    </row>
    <row r="8052" spans="6:23" x14ac:dyDescent="0.2">
      <c r="F8052" s="610"/>
      <c r="H8052" s="612"/>
      <c r="I8052" s="598"/>
      <c r="J8052" s="598"/>
      <c r="M8052" s="598"/>
      <c r="N8052" s="598"/>
      <c r="V8052" s="598"/>
      <c r="W8052" s="598"/>
    </row>
    <row r="8053" spans="6:23" x14ac:dyDescent="0.2">
      <c r="F8053" s="610"/>
      <c r="H8053" s="612"/>
      <c r="I8053" s="598"/>
      <c r="J8053" s="598"/>
      <c r="M8053" s="598"/>
      <c r="N8053" s="598"/>
      <c r="V8053" s="598"/>
      <c r="W8053" s="598"/>
    </row>
    <row r="8054" spans="6:23" x14ac:dyDescent="0.2">
      <c r="F8054" s="610"/>
      <c r="H8054" s="612"/>
      <c r="I8054" s="598"/>
      <c r="J8054" s="598"/>
      <c r="M8054" s="598"/>
      <c r="N8054" s="598"/>
      <c r="V8054" s="598"/>
      <c r="W8054" s="598"/>
    </row>
    <row r="8055" spans="6:23" x14ac:dyDescent="0.2">
      <c r="F8055" s="610"/>
      <c r="H8055" s="612"/>
      <c r="I8055" s="598"/>
      <c r="J8055" s="598"/>
      <c r="M8055" s="598"/>
      <c r="N8055" s="598"/>
      <c r="V8055" s="598"/>
      <c r="W8055" s="598"/>
    </row>
    <row r="8056" spans="6:23" x14ac:dyDescent="0.2">
      <c r="F8056" s="610"/>
      <c r="H8056" s="612"/>
      <c r="I8056" s="598"/>
      <c r="J8056" s="598"/>
      <c r="M8056" s="598"/>
      <c r="N8056" s="598"/>
      <c r="V8056" s="598"/>
      <c r="W8056" s="598"/>
    </row>
    <row r="8057" spans="6:23" x14ac:dyDescent="0.2">
      <c r="F8057" s="610"/>
      <c r="H8057" s="612"/>
      <c r="I8057" s="598"/>
      <c r="J8057" s="598"/>
      <c r="M8057" s="598"/>
      <c r="N8057" s="598"/>
      <c r="V8057" s="598"/>
      <c r="W8057" s="598"/>
    </row>
    <row r="8058" spans="6:23" x14ac:dyDescent="0.2">
      <c r="F8058" s="610"/>
      <c r="H8058" s="612"/>
      <c r="I8058" s="598"/>
      <c r="J8058" s="598"/>
      <c r="M8058" s="598"/>
      <c r="N8058" s="598"/>
      <c r="V8058" s="598"/>
      <c r="W8058" s="598"/>
    </row>
    <row r="8059" spans="6:23" x14ac:dyDescent="0.2">
      <c r="F8059" s="610"/>
      <c r="H8059" s="612"/>
      <c r="I8059" s="598"/>
      <c r="J8059" s="598"/>
      <c r="M8059" s="598"/>
      <c r="N8059" s="598"/>
      <c r="V8059" s="598"/>
      <c r="W8059" s="598"/>
    </row>
    <row r="8060" spans="6:23" x14ac:dyDescent="0.2">
      <c r="F8060" s="610"/>
      <c r="H8060" s="612"/>
      <c r="I8060" s="598"/>
      <c r="J8060" s="598"/>
      <c r="M8060" s="598"/>
      <c r="N8060" s="598"/>
      <c r="V8060" s="598"/>
      <c r="W8060" s="598"/>
    </row>
    <row r="8061" spans="6:23" x14ac:dyDescent="0.2">
      <c r="F8061" s="610"/>
      <c r="H8061" s="612"/>
      <c r="I8061" s="598"/>
      <c r="J8061" s="598"/>
      <c r="M8061" s="598"/>
      <c r="N8061" s="598"/>
      <c r="V8061" s="598"/>
      <c r="W8061" s="598"/>
    </row>
    <row r="8062" spans="6:23" x14ac:dyDescent="0.2">
      <c r="F8062" s="610"/>
      <c r="H8062" s="612"/>
      <c r="I8062" s="598"/>
      <c r="J8062" s="598"/>
      <c r="M8062" s="598"/>
      <c r="N8062" s="598"/>
      <c r="V8062" s="598"/>
      <c r="W8062" s="598"/>
    </row>
    <row r="8063" spans="6:23" x14ac:dyDescent="0.2">
      <c r="F8063" s="610"/>
      <c r="H8063" s="612"/>
      <c r="I8063" s="598"/>
      <c r="J8063" s="598"/>
      <c r="M8063" s="598"/>
      <c r="N8063" s="598"/>
      <c r="V8063" s="598"/>
      <c r="W8063" s="598"/>
    </row>
    <row r="8064" spans="6:23" x14ac:dyDescent="0.2">
      <c r="F8064" s="610"/>
      <c r="H8064" s="612"/>
      <c r="I8064" s="598"/>
      <c r="J8064" s="598"/>
      <c r="M8064" s="598"/>
      <c r="N8064" s="598"/>
      <c r="V8064" s="598"/>
      <c r="W8064" s="598"/>
    </row>
    <row r="8065" spans="6:23" x14ac:dyDescent="0.2">
      <c r="F8065" s="610"/>
      <c r="H8065" s="612"/>
      <c r="I8065" s="598"/>
      <c r="J8065" s="598"/>
      <c r="M8065" s="598"/>
      <c r="N8065" s="598"/>
      <c r="V8065" s="598"/>
      <c r="W8065" s="598"/>
    </row>
    <row r="8066" spans="6:23" x14ac:dyDescent="0.2">
      <c r="F8066" s="610"/>
      <c r="H8066" s="612"/>
      <c r="I8066" s="598"/>
      <c r="J8066" s="598"/>
      <c r="M8066" s="598"/>
      <c r="N8066" s="598"/>
      <c r="V8066" s="598"/>
      <c r="W8066" s="598"/>
    </row>
    <row r="8067" spans="6:23" x14ac:dyDescent="0.2">
      <c r="F8067" s="610"/>
      <c r="H8067" s="612"/>
      <c r="I8067" s="598"/>
      <c r="J8067" s="598"/>
      <c r="M8067" s="598"/>
      <c r="N8067" s="598"/>
      <c r="V8067" s="598"/>
      <c r="W8067" s="598"/>
    </row>
    <row r="8068" spans="6:23" x14ac:dyDescent="0.2">
      <c r="F8068" s="610"/>
      <c r="H8068" s="612"/>
      <c r="I8068" s="598"/>
      <c r="J8068" s="598"/>
      <c r="M8068" s="598"/>
      <c r="N8068" s="598"/>
      <c r="V8068" s="598"/>
      <c r="W8068" s="598"/>
    </row>
    <row r="8069" spans="6:23" x14ac:dyDescent="0.2">
      <c r="F8069" s="610"/>
      <c r="H8069" s="612"/>
      <c r="I8069" s="598"/>
      <c r="J8069" s="598"/>
      <c r="M8069" s="598"/>
      <c r="N8069" s="598"/>
      <c r="V8069" s="598"/>
      <c r="W8069" s="598"/>
    </row>
    <row r="8070" spans="6:23" x14ac:dyDescent="0.2">
      <c r="F8070" s="610"/>
      <c r="H8070" s="612"/>
      <c r="I8070" s="598"/>
      <c r="J8070" s="598"/>
      <c r="M8070" s="598"/>
      <c r="N8070" s="598"/>
      <c r="V8070" s="598"/>
      <c r="W8070" s="598"/>
    </row>
    <row r="8071" spans="6:23" x14ac:dyDescent="0.2">
      <c r="F8071" s="610"/>
      <c r="H8071" s="612"/>
      <c r="I8071" s="598"/>
      <c r="J8071" s="598"/>
      <c r="M8071" s="598"/>
      <c r="N8071" s="598"/>
      <c r="V8071" s="598"/>
      <c r="W8071" s="598"/>
    </row>
    <row r="8072" spans="6:23" x14ac:dyDescent="0.2">
      <c r="F8072" s="610"/>
      <c r="H8072" s="612"/>
      <c r="I8072" s="598"/>
      <c r="J8072" s="598"/>
      <c r="M8072" s="598"/>
      <c r="N8072" s="598"/>
      <c r="V8072" s="598"/>
      <c r="W8072" s="598"/>
    </row>
    <row r="8073" spans="6:23" x14ac:dyDescent="0.2">
      <c r="F8073" s="610"/>
      <c r="H8073" s="612"/>
      <c r="I8073" s="598"/>
      <c r="J8073" s="598"/>
      <c r="M8073" s="598"/>
      <c r="N8073" s="598"/>
      <c r="V8073" s="598"/>
      <c r="W8073" s="598"/>
    </row>
    <row r="8074" spans="6:23" x14ac:dyDescent="0.2">
      <c r="F8074" s="610"/>
      <c r="H8074" s="612"/>
      <c r="I8074" s="598"/>
      <c r="J8074" s="598"/>
      <c r="M8074" s="598"/>
      <c r="N8074" s="598"/>
      <c r="V8074" s="598"/>
      <c r="W8074" s="598"/>
    </row>
    <row r="8075" spans="6:23" x14ac:dyDescent="0.2">
      <c r="F8075" s="610"/>
      <c r="H8075" s="612"/>
      <c r="I8075" s="598"/>
      <c r="J8075" s="598"/>
      <c r="M8075" s="598"/>
      <c r="N8075" s="598"/>
      <c r="V8075" s="598"/>
      <c r="W8075" s="598"/>
    </row>
    <row r="8076" spans="6:23" x14ac:dyDescent="0.2">
      <c r="F8076" s="610"/>
      <c r="H8076" s="612"/>
      <c r="I8076" s="598"/>
      <c r="J8076" s="598"/>
      <c r="M8076" s="598"/>
      <c r="N8076" s="598"/>
      <c r="V8076" s="598"/>
      <c r="W8076" s="598"/>
    </row>
    <row r="8077" spans="6:23" x14ac:dyDescent="0.2">
      <c r="F8077" s="610"/>
      <c r="H8077" s="612"/>
      <c r="I8077" s="598"/>
      <c r="J8077" s="598"/>
      <c r="M8077" s="598"/>
      <c r="N8077" s="598"/>
      <c r="V8077" s="598"/>
      <c r="W8077" s="598"/>
    </row>
    <row r="8078" spans="6:23" x14ac:dyDescent="0.2">
      <c r="F8078" s="610"/>
      <c r="H8078" s="612"/>
      <c r="I8078" s="598"/>
      <c r="J8078" s="598"/>
      <c r="M8078" s="598"/>
      <c r="N8078" s="598"/>
      <c r="V8078" s="598"/>
      <c r="W8078" s="598"/>
    </row>
    <row r="8079" spans="6:23" x14ac:dyDescent="0.2">
      <c r="F8079" s="610"/>
      <c r="H8079" s="612"/>
      <c r="I8079" s="598"/>
      <c r="J8079" s="598"/>
      <c r="M8079" s="598"/>
      <c r="N8079" s="598"/>
      <c r="V8079" s="598"/>
      <c r="W8079" s="598"/>
    </row>
    <row r="8080" spans="6:23" x14ac:dyDescent="0.2">
      <c r="F8080" s="610"/>
      <c r="H8080" s="612"/>
      <c r="I8080" s="598"/>
      <c r="J8080" s="598"/>
      <c r="M8080" s="598"/>
      <c r="N8080" s="598"/>
      <c r="V8080" s="598"/>
      <c r="W8080" s="598"/>
    </row>
    <row r="8081" spans="6:23" x14ac:dyDescent="0.2">
      <c r="F8081" s="610"/>
      <c r="H8081" s="612"/>
      <c r="I8081" s="598"/>
      <c r="J8081" s="598"/>
      <c r="M8081" s="598"/>
      <c r="N8081" s="598"/>
      <c r="V8081" s="598"/>
      <c r="W8081" s="598"/>
    </row>
    <row r="8082" spans="6:23" x14ac:dyDescent="0.2">
      <c r="F8082" s="610"/>
      <c r="H8082" s="612"/>
      <c r="I8082" s="598"/>
      <c r="J8082" s="598"/>
      <c r="M8082" s="598"/>
      <c r="N8082" s="598"/>
      <c r="V8082" s="598"/>
      <c r="W8082" s="598"/>
    </row>
    <row r="8083" spans="6:23" x14ac:dyDescent="0.2">
      <c r="F8083" s="610"/>
      <c r="H8083" s="612"/>
      <c r="I8083" s="598"/>
      <c r="J8083" s="598"/>
      <c r="M8083" s="598"/>
      <c r="N8083" s="598"/>
      <c r="V8083" s="598"/>
      <c r="W8083" s="598"/>
    </row>
    <row r="8084" spans="6:23" x14ac:dyDescent="0.2">
      <c r="F8084" s="610"/>
      <c r="H8084" s="612"/>
      <c r="I8084" s="598"/>
      <c r="J8084" s="598"/>
      <c r="M8084" s="598"/>
      <c r="N8084" s="598"/>
      <c r="V8084" s="598"/>
      <c r="W8084" s="598"/>
    </row>
    <row r="8085" spans="6:23" x14ac:dyDescent="0.2">
      <c r="F8085" s="610"/>
      <c r="H8085" s="612"/>
      <c r="I8085" s="598"/>
      <c r="J8085" s="598"/>
      <c r="M8085" s="598"/>
      <c r="N8085" s="598"/>
      <c r="V8085" s="598"/>
      <c r="W8085" s="598"/>
    </row>
    <row r="8086" spans="6:23" x14ac:dyDescent="0.2">
      <c r="F8086" s="610"/>
      <c r="H8086" s="612"/>
      <c r="I8086" s="598"/>
      <c r="J8086" s="598"/>
      <c r="M8086" s="598"/>
      <c r="N8086" s="598"/>
      <c r="V8086" s="598"/>
      <c r="W8086" s="598"/>
    </row>
    <row r="8087" spans="6:23" x14ac:dyDescent="0.2">
      <c r="F8087" s="610"/>
      <c r="H8087" s="612"/>
      <c r="I8087" s="598"/>
      <c r="J8087" s="598"/>
      <c r="M8087" s="598"/>
      <c r="N8087" s="598"/>
      <c r="V8087" s="598"/>
      <c r="W8087" s="598"/>
    </row>
    <row r="8088" spans="6:23" x14ac:dyDescent="0.2">
      <c r="F8088" s="610"/>
      <c r="H8088" s="612"/>
      <c r="I8088" s="598"/>
      <c r="J8088" s="598"/>
      <c r="M8088" s="598"/>
      <c r="N8088" s="598"/>
      <c r="V8088" s="598"/>
      <c r="W8088" s="598"/>
    </row>
    <row r="8089" spans="6:23" x14ac:dyDescent="0.2">
      <c r="F8089" s="610"/>
      <c r="H8089" s="612"/>
      <c r="I8089" s="598"/>
      <c r="J8089" s="598"/>
      <c r="M8089" s="598"/>
      <c r="N8089" s="598"/>
      <c r="V8089" s="598"/>
      <c r="W8089" s="598"/>
    </row>
    <row r="8090" spans="6:23" x14ac:dyDescent="0.2">
      <c r="F8090" s="610"/>
      <c r="H8090" s="612"/>
      <c r="I8090" s="598"/>
      <c r="J8090" s="598"/>
      <c r="M8090" s="598"/>
      <c r="N8090" s="598"/>
      <c r="V8090" s="598"/>
      <c r="W8090" s="598"/>
    </row>
    <row r="8091" spans="6:23" x14ac:dyDescent="0.2">
      <c r="F8091" s="610"/>
      <c r="H8091" s="612"/>
      <c r="I8091" s="598"/>
      <c r="J8091" s="598"/>
      <c r="M8091" s="598"/>
      <c r="N8091" s="598"/>
      <c r="V8091" s="598"/>
      <c r="W8091" s="598"/>
    </row>
    <row r="8092" spans="6:23" x14ac:dyDescent="0.2">
      <c r="F8092" s="610"/>
      <c r="H8092" s="612"/>
      <c r="I8092" s="598"/>
      <c r="J8092" s="598"/>
      <c r="M8092" s="598"/>
      <c r="N8092" s="598"/>
      <c r="V8092" s="598"/>
      <c r="W8092" s="598"/>
    </row>
    <row r="8093" spans="6:23" x14ac:dyDescent="0.2">
      <c r="F8093" s="610"/>
      <c r="H8093" s="612"/>
      <c r="I8093" s="598"/>
      <c r="J8093" s="598"/>
      <c r="M8093" s="598"/>
      <c r="N8093" s="598"/>
      <c r="V8093" s="598"/>
      <c r="W8093" s="598"/>
    </row>
    <row r="8094" spans="6:23" x14ac:dyDescent="0.2">
      <c r="F8094" s="610"/>
      <c r="H8094" s="612"/>
      <c r="I8094" s="598"/>
      <c r="J8094" s="598"/>
      <c r="M8094" s="598"/>
      <c r="N8094" s="598"/>
      <c r="V8094" s="598"/>
      <c r="W8094" s="598"/>
    </row>
    <row r="8095" spans="6:23" x14ac:dyDescent="0.2">
      <c r="F8095" s="610"/>
      <c r="H8095" s="612"/>
      <c r="I8095" s="598"/>
      <c r="J8095" s="598"/>
      <c r="M8095" s="598"/>
      <c r="N8095" s="598"/>
      <c r="V8095" s="598"/>
      <c r="W8095" s="598"/>
    </row>
    <row r="8096" spans="6:23" x14ac:dyDescent="0.2">
      <c r="F8096" s="610"/>
      <c r="H8096" s="612"/>
      <c r="I8096" s="598"/>
      <c r="J8096" s="598"/>
      <c r="M8096" s="598"/>
      <c r="N8096" s="598"/>
      <c r="V8096" s="598"/>
      <c r="W8096" s="598"/>
    </row>
    <row r="8097" spans="6:23" x14ac:dyDescent="0.2">
      <c r="F8097" s="610"/>
      <c r="H8097" s="612"/>
      <c r="I8097" s="598"/>
      <c r="J8097" s="598"/>
      <c r="M8097" s="598"/>
      <c r="N8097" s="598"/>
      <c r="V8097" s="598"/>
      <c r="W8097" s="598"/>
    </row>
    <row r="8098" spans="6:23" x14ac:dyDescent="0.2">
      <c r="F8098" s="610"/>
      <c r="H8098" s="612"/>
      <c r="I8098" s="598"/>
      <c r="J8098" s="598"/>
      <c r="M8098" s="598"/>
      <c r="N8098" s="598"/>
      <c r="V8098" s="598"/>
      <c r="W8098" s="598"/>
    </row>
    <row r="8099" spans="6:23" x14ac:dyDescent="0.2">
      <c r="F8099" s="610"/>
      <c r="H8099" s="612"/>
      <c r="I8099" s="598"/>
      <c r="J8099" s="598"/>
      <c r="M8099" s="598"/>
      <c r="N8099" s="598"/>
      <c r="V8099" s="598"/>
      <c r="W8099" s="598"/>
    </row>
    <row r="8100" spans="6:23" x14ac:dyDescent="0.2">
      <c r="F8100" s="610"/>
      <c r="H8100" s="612"/>
      <c r="I8100" s="598"/>
      <c r="J8100" s="598"/>
      <c r="M8100" s="598"/>
      <c r="N8100" s="598"/>
      <c r="V8100" s="598"/>
      <c r="W8100" s="598"/>
    </row>
    <row r="8101" spans="6:23" x14ac:dyDescent="0.2">
      <c r="F8101" s="610"/>
      <c r="H8101" s="612"/>
      <c r="I8101" s="598"/>
      <c r="J8101" s="598"/>
      <c r="M8101" s="598"/>
      <c r="N8101" s="598"/>
      <c r="V8101" s="598"/>
      <c r="W8101" s="598"/>
    </row>
    <row r="8102" spans="6:23" x14ac:dyDescent="0.2">
      <c r="F8102" s="610"/>
      <c r="H8102" s="612"/>
      <c r="I8102" s="598"/>
      <c r="J8102" s="598"/>
      <c r="M8102" s="598"/>
      <c r="N8102" s="598"/>
      <c r="V8102" s="598"/>
      <c r="W8102" s="598"/>
    </row>
    <row r="8103" spans="6:23" x14ac:dyDescent="0.2">
      <c r="F8103" s="610"/>
      <c r="H8103" s="612"/>
      <c r="I8103" s="598"/>
      <c r="J8103" s="598"/>
      <c r="M8103" s="598"/>
      <c r="N8103" s="598"/>
      <c r="V8103" s="598"/>
      <c r="W8103" s="598"/>
    </row>
    <row r="8104" spans="6:23" x14ac:dyDescent="0.2">
      <c r="F8104" s="610"/>
      <c r="H8104" s="612"/>
      <c r="I8104" s="598"/>
      <c r="J8104" s="598"/>
      <c r="M8104" s="598"/>
      <c r="N8104" s="598"/>
      <c r="V8104" s="598"/>
      <c r="W8104" s="598"/>
    </row>
    <row r="8105" spans="6:23" x14ac:dyDescent="0.2">
      <c r="F8105" s="610"/>
      <c r="H8105" s="612"/>
      <c r="I8105" s="598"/>
      <c r="J8105" s="598"/>
      <c r="M8105" s="598"/>
      <c r="N8105" s="598"/>
      <c r="V8105" s="598"/>
      <c r="W8105" s="598"/>
    </row>
    <row r="8106" spans="6:23" x14ac:dyDescent="0.2">
      <c r="F8106" s="610"/>
      <c r="H8106" s="612"/>
      <c r="I8106" s="598"/>
      <c r="J8106" s="598"/>
      <c r="M8106" s="598"/>
      <c r="N8106" s="598"/>
      <c r="V8106" s="598"/>
      <c r="W8106" s="598"/>
    </row>
    <row r="8107" spans="6:23" x14ac:dyDescent="0.2">
      <c r="F8107" s="610"/>
      <c r="H8107" s="612"/>
      <c r="I8107" s="598"/>
      <c r="J8107" s="598"/>
      <c r="M8107" s="598"/>
      <c r="N8107" s="598"/>
      <c r="V8107" s="598"/>
      <c r="W8107" s="598"/>
    </row>
    <row r="8108" spans="6:23" x14ac:dyDescent="0.2">
      <c r="F8108" s="610"/>
      <c r="H8108" s="612"/>
      <c r="I8108" s="598"/>
      <c r="J8108" s="598"/>
      <c r="M8108" s="598"/>
      <c r="N8108" s="598"/>
      <c r="V8108" s="598"/>
      <c r="W8108" s="598"/>
    </row>
    <row r="8109" spans="6:23" x14ac:dyDescent="0.2">
      <c r="F8109" s="610"/>
      <c r="H8109" s="612"/>
      <c r="I8109" s="598"/>
      <c r="J8109" s="598"/>
      <c r="M8109" s="598"/>
      <c r="N8109" s="598"/>
      <c r="V8109" s="598"/>
      <c r="W8109" s="598"/>
    </row>
    <row r="8110" spans="6:23" x14ac:dyDescent="0.2">
      <c r="F8110" s="610"/>
      <c r="H8110" s="612"/>
      <c r="I8110" s="598"/>
      <c r="J8110" s="598"/>
      <c r="M8110" s="598"/>
      <c r="N8110" s="598"/>
      <c r="V8110" s="598"/>
      <c r="W8110" s="598"/>
    </row>
    <row r="8111" spans="6:23" x14ac:dyDescent="0.2">
      <c r="F8111" s="610"/>
      <c r="H8111" s="612"/>
      <c r="I8111" s="598"/>
      <c r="J8111" s="598"/>
      <c r="M8111" s="598"/>
      <c r="N8111" s="598"/>
      <c r="V8111" s="598"/>
      <c r="W8111" s="598"/>
    </row>
    <row r="8112" spans="6:23" x14ac:dyDescent="0.2">
      <c r="F8112" s="610"/>
      <c r="H8112" s="612"/>
      <c r="I8112" s="598"/>
      <c r="J8112" s="598"/>
      <c r="M8112" s="598"/>
      <c r="N8112" s="598"/>
      <c r="V8112" s="598"/>
      <c r="W8112" s="598"/>
    </row>
    <row r="8113" spans="6:23" x14ac:dyDescent="0.2">
      <c r="F8113" s="610"/>
      <c r="H8113" s="612"/>
      <c r="I8113" s="598"/>
      <c r="J8113" s="598"/>
      <c r="M8113" s="598"/>
      <c r="N8113" s="598"/>
      <c r="V8113" s="598"/>
      <c r="W8113" s="598"/>
    </row>
    <row r="8114" spans="6:23" x14ac:dyDescent="0.2">
      <c r="F8114" s="610"/>
      <c r="H8114" s="612"/>
      <c r="I8114" s="598"/>
      <c r="J8114" s="598"/>
      <c r="M8114" s="598"/>
      <c r="N8114" s="598"/>
      <c r="V8114" s="598"/>
      <c r="W8114" s="598"/>
    </row>
    <row r="8115" spans="6:23" x14ac:dyDescent="0.2">
      <c r="F8115" s="610"/>
      <c r="H8115" s="612"/>
      <c r="I8115" s="598"/>
      <c r="J8115" s="598"/>
      <c r="M8115" s="598"/>
      <c r="N8115" s="598"/>
      <c r="V8115" s="598"/>
      <c r="W8115" s="598"/>
    </row>
    <row r="8116" spans="6:23" x14ac:dyDescent="0.2">
      <c r="F8116" s="610"/>
      <c r="H8116" s="612"/>
      <c r="I8116" s="598"/>
      <c r="J8116" s="598"/>
      <c r="M8116" s="598"/>
      <c r="N8116" s="598"/>
      <c r="V8116" s="598"/>
      <c r="W8116" s="598"/>
    </row>
    <row r="8117" spans="6:23" x14ac:dyDescent="0.2">
      <c r="F8117" s="610"/>
      <c r="H8117" s="612"/>
      <c r="I8117" s="598"/>
      <c r="J8117" s="598"/>
      <c r="M8117" s="598"/>
      <c r="N8117" s="598"/>
      <c r="V8117" s="598"/>
      <c r="W8117" s="598"/>
    </row>
    <row r="8118" spans="6:23" x14ac:dyDescent="0.2">
      <c r="F8118" s="610"/>
      <c r="H8118" s="612"/>
      <c r="I8118" s="598"/>
      <c r="J8118" s="598"/>
      <c r="M8118" s="598"/>
      <c r="N8118" s="598"/>
      <c r="V8118" s="598"/>
      <c r="W8118" s="598"/>
    </row>
    <row r="8119" spans="6:23" x14ac:dyDescent="0.2">
      <c r="F8119" s="610"/>
      <c r="H8119" s="612"/>
      <c r="I8119" s="598"/>
      <c r="J8119" s="598"/>
      <c r="M8119" s="598"/>
      <c r="N8119" s="598"/>
      <c r="V8119" s="598"/>
      <c r="W8119" s="598"/>
    </row>
    <row r="8120" spans="6:23" x14ac:dyDescent="0.2">
      <c r="F8120" s="610"/>
      <c r="H8120" s="612"/>
      <c r="I8120" s="598"/>
      <c r="J8120" s="598"/>
      <c r="M8120" s="598"/>
      <c r="N8120" s="598"/>
      <c r="V8120" s="598"/>
      <c r="W8120" s="598"/>
    </row>
    <row r="8121" spans="6:23" x14ac:dyDescent="0.2">
      <c r="F8121" s="610"/>
      <c r="H8121" s="612"/>
      <c r="I8121" s="598"/>
      <c r="J8121" s="598"/>
      <c r="M8121" s="598"/>
      <c r="N8121" s="598"/>
      <c r="V8121" s="598"/>
      <c r="W8121" s="598"/>
    </row>
    <row r="8122" spans="6:23" x14ac:dyDescent="0.2">
      <c r="F8122" s="610"/>
      <c r="H8122" s="612"/>
      <c r="I8122" s="598"/>
      <c r="J8122" s="598"/>
      <c r="M8122" s="598"/>
      <c r="N8122" s="598"/>
      <c r="V8122" s="598"/>
      <c r="W8122" s="598"/>
    </row>
    <row r="8123" spans="6:23" x14ac:dyDescent="0.2">
      <c r="F8123" s="610"/>
      <c r="H8123" s="612"/>
      <c r="I8123" s="598"/>
      <c r="J8123" s="598"/>
      <c r="M8123" s="598"/>
      <c r="N8123" s="598"/>
      <c r="V8123" s="598"/>
      <c r="W8123" s="598"/>
    </row>
    <row r="8124" spans="6:23" x14ac:dyDescent="0.2">
      <c r="F8124" s="610"/>
      <c r="H8124" s="612"/>
      <c r="I8124" s="598"/>
      <c r="J8124" s="598"/>
      <c r="M8124" s="598"/>
      <c r="N8124" s="598"/>
      <c r="V8124" s="598"/>
      <c r="W8124" s="598"/>
    </row>
    <row r="8125" spans="6:23" x14ac:dyDescent="0.2">
      <c r="F8125" s="610"/>
      <c r="H8125" s="612"/>
      <c r="I8125" s="598"/>
      <c r="J8125" s="598"/>
      <c r="M8125" s="598"/>
      <c r="N8125" s="598"/>
      <c r="V8125" s="598"/>
      <c r="W8125" s="598"/>
    </row>
    <row r="8126" spans="6:23" x14ac:dyDescent="0.2">
      <c r="F8126" s="610"/>
      <c r="H8126" s="612"/>
      <c r="I8126" s="598"/>
      <c r="J8126" s="598"/>
      <c r="M8126" s="598"/>
      <c r="N8126" s="598"/>
      <c r="V8126" s="598"/>
      <c r="W8126" s="598"/>
    </row>
    <row r="8127" spans="6:23" x14ac:dyDescent="0.2">
      <c r="F8127" s="610"/>
      <c r="H8127" s="612"/>
      <c r="I8127" s="598"/>
      <c r="J8127" s="598"/>
      <c r="M8127" s="598"/>
      <c r="N8127" s="598"/>
      <c r="V8127" s="598"/>
      <c r="W8127" s="598"/>
    </row>
    <row r="8128" spans="6:23" x14ac:dyDescent="0.2">
      <c r="F8128" s="610"/>
      <c r="H8128" s="612"/>
      <c r="I8128" s="598"/>
      <c r="J8128" s="598"/>
      <c r="M8128" s="598"/>
      <c r="N8128" s="598"/>
      <c r="V8128" s="598"/>
      <c r="W8128" s="598"/>
    </row>
    <row r="8129" spans="6:23" x14ac:dyDescent="0.2">
      <c r="F8129" s="610"/>
      <c r="H8129" s="612"/>
      <c r="I8129" s="598"/>
      <c r="J8129" s="598"/>
      <c r="M8129" s="598"/>
      <c r="N8129" s="598"/>
      <c r="V8129" s="598"/>
      <c r="W8129" s="598"/>
    </row>
    <row r="8130" spans="6:23" x14ac:dyDescent="0.2">
      <c r="F8130" s="610"/>
      <c r="H8130" s="612"/>
      <c r="I8130" s="598"/>
      <c r="J8130" s="598"/>
      <c r="M8130" s="598"/>
      <c r="N8130" s="598"/>
      <c r="V8130" s="598"/>
      <c r="W8130" s="598"/>
    </row>
    <row r="8131" spans="6:23" x14ac:dyDescent="0.2">
      <c r="F8131" s="610"/>
      <c r="H8131" s="612"/>
      <c r="I8131" s="598"/>
      <c r="J8131" s="598"/>
      <c r="M8131" s="598"/>
      <c r="N8131" s="598"/>
      <c r="V8131" s="598"/>
      <c r="W8131" s="598"/>
    </row>
    <row r="8132" spans="6:23" x14ac:dyDescent="0.2">
      <c r="F8132" s="610"/>
      <c r="H8132" s="612"/>
      <c r="I8132" s="598"/>
      <c r="J8132" s="598"/>
      <c r="M8132" s="598"/>
      <c r="N8132" s="598"/>
      <c r="V8132" s="598"/>
      <c r="W8132" s="598"/>
    </row>
    <row r="8133" spans="6:23" x14ac:dyDescent="0.2">
      <c r="F8133" s="610"/>
      <c r="H8133" s="612"/>
      <c r="I8133" s="598"/>
      <c r="J8133" s="598"/>
      <c r="M8133" s="598"/>
      <c r="N8133" s="598"/>
      <c r="V8133" s="598"/>
      <c r="W8133" s="598"/>
    </row>
    <row r="8134" spans="6:23" x14ac:dyDescent="0.2">
      <c r="F8134" s="610"/>
      <c r="H8134" s="612"/>
      <c r="I8134" s="598"/>
      <c r="J8134" s="598"/>
      <c r="M8134" s="598"/>
      <c r="N8134" s="598"/>
      <c r="V8134" s="598"/>
      <c r="W8134" s="598"/>
    </row>
    <row r="8135" spans="6:23" x14ac:dyDescent="0.2">
      <c r="F8135" s="610"/>
      <c r="H8135" s="612"/>
      <c r="I8135" s="598"/>
      <c r="J8135" s="598"/>
      <c r="M8135" s="598"/>
      <c r="N8135" s="598"/>
      <c r="V8135" s="598"/>
      <c r="W8135" s="598"/>
    </row>
    <row r="8136" spans="6:23" x14ac:dyDescent="0.2">
      <c r="F8136" s="610"/>
      <c r="H8136" s="612"/>
      <c r="I8136" s="598"/>
      <c r="J8136" s="598"/>
      <c r="M8136" s="598"/>
      <c r="N8136" s="598"/>
      <c r="V8136" s="598"/>
      <c r="W8136" s="598"/>
    </row>
    <row r="8137" spans="6:23" x14ac:dyDescent="0.2">
      <c r="F8137" s="610"/>
      <c r="H8137" s="612"/>
      <c r="I8137" s="598"/>
      <c r="J8137" s="598"/>
      <c r="M8137" s="598"/>
      <c r="N8137" s="598"/>
      <c r="V8137" s="598"/>
      <c r="W8137" s="598"/>
    </row>
    <row r="8138" spans="6:23" x14ac:dyDescent="0.2">
      <c r="F8138" s="610"/>
      <c r="H8138" s="612"/>
      <c r="I8138" s="598"/>
      <c r="J8138" s="598"/>
      <c r="M8138" s="598"/>
      <c r="N8138" s="598"/>
      <c r="V8138" s="598"/>
      <c r="W8138" s="598"/>
    </row>
    <row r="8139" spans="6:23" x14ac:dyDescent="0.2">
      <c r="F8139" s="610"/>
      <c r="H8139" s="612"/>
      <c r="I8139" s="598"/>
      <c r="J8139" s="598"/>
      <c r="M8139" s="598"/>
      <c r="N8139" s="598"/>
      <c r="V8139" s="598"/>
      <c r="W8139" s="598"/>
    </row>
    <row r="8140" spans="6:23" x14ac:dyDescent="0.2">
      <c r="F8140" s="610"/>
      <c r="H8140" s="612"/>
      <c r="I8140" s="598"/>
      <c r="J8140" s="598"/>
      <c r="M8140" s="598"/>
      <c r="N8140" s="598"/>
      <c r="V8140" s="598"/>
      <c r="W8140" s="598"/>
    </row>
    <row r="8141" spans="6:23" x14ac:dyDescent="0.2">
      <c r="F8141" s="610"/>
      <c r="H8141" s="612"/>
      <c r="I8141" s="598"/>
      <c r="J8141" s="598"/>
      <c r="M8141" s="598"/>
      <c r="N8141" s="598"/>
      <c r="V8141" s="598"/>
      <c r="W8141" s="598"/>
    </row>
    <row r="8142" spans="6:23" x14ac:dyDescent="0.2">
      <c r="F8142" s="610"/>
      <c r="H8142" s="612"/>
      <c r="I8142" s="598"/>
      <c r="J8142" s="598"/>
      <c r="M8142" s="598"/>
      <c r="N8142" s="598"/>
      <c r="V8142" s="598"/>
      <c r="W8142" s="598"/>
    </row>
    <row r="8143" spans="6:23" x14ac:dyDescent="0.2">
      <c r="F8143" s="610"/>
      <c r="H8143" s="612"/>
      <c r="I8143" s="598"/>
      <c r="J8143" s="598"/>
      <c r="M8143" s="598"/>
      <c r="N8143" s="598"/>
      <c r="V8143" s="598"/>
      <c r="W8143" s="598"/>
    </row>
    <row r="8144" spans="6:23" x14ac:dyDescent="0.2">
      <c r="F8144" s="610"/>
      <c r="H8144" s="612"/>
      <c r="I8144" s="598"/>
      <c r="J8144" s="598"/>
      <c r="M8144" s="598"/>
      <c r="N8144" s="598"/>
      <c r="V8144" s="598"/>
      <c r="W8144" s="598"/>
    </row>
    <row r="8145" spans="6:23" x14ac:dyDescent="0.2">
      <c r="F8145" s="610"/>
      <c r="H8145" s="612"/>
      <c r="I8145" s="598"/>
      <c r="J8145" s="598"/>
      <c r="M8145" s="598"/>
      <c r="N8145" s="598"/>
      <c r="V8145" s="598"/>
      <c r="W8145" s="598"/>
    </row>
    <row r="8146" spans="6:23" x14ac:dyDescent="0.2">
      <c r="F8146" s="610"/>
      <c r="H8146" s="612"/>
      <c r="I8146" s="598"/>
      <c r="J8146" s="598"/>
      <c r="M8146" s="598"/>
      <c r="N8146" s="598"/>
      <c r="V8146" s="598"/>
      <c r="W8146" s="598"/>
    </row>
    <row r="8147" spans="6:23" x14ac:dyDescent="0.2">
      <c r="F8147" s="610"/>
      <c r="H8147" s="612"/>
      <c r="I8147" s="598"/>
      <c r="J8147" s="598"/>
      <c r="M8147" s="598"/>
      <c r="N8147" s="598"/>
      <c r="V8147" s="598"/>
      <c r="W8147" s="598"/>
    </row>
    <row r="8148" spans="6:23" x14ac:dyDescent="0.2">
      <c r="F8148" s="610"/>
      <c r="H8148" s="612"/>
      <c r="I8148" s="598"/>
      <c r="J8148" s="598"/>
      <c r="M8148" s="598"/>
      <c r="N8148" s="598"/>
      <c r="V8148" s="598"/>
      <c r="W8148" s="598"/>
    </row>
    <row r="8149" spans="6:23" x14ac:dyDescent="0.2">
      <c r="F8149" s="610"/>
      <c r="H8149" s="612"/>
      <c r="I8149" s="598"/>
      <c r="J8149" s="598"/>
      <c r="M8149" s="598"/>
      <c r="N8149" s="598"/>
      <c r="V8149" s="598"/>
      <c r="W8149" s="598"/>
    </row>
    <row r="8150" spans="6:23" x14ac:dyDescent="0.2">
      <c r="F8150" s="610"/>
      <c r="H8150" s="612"/>
      <c r="I8150" s="598"/>
      <c r="J8150" s="598"/>
      <c r="M8150" s="598"/>
      <c r="N8150" s="598"/>
      <c r="V8150" s="598"/>
      <c r="W8150" s="598"/>
    </row>
    <row r="8151" spans="6:23" x14ac:dyDescent="0.2">
      <c r="F8151" s="610"/>
      <c r="H8151" s="612"/>
      <c r="I8151" s="598"/>
      <c r="J8151" s="598"/>
      <c r="M8151" s="598"/>
      <c r="N8151" s="598"/>
      <c r="V8151" s="598"/>
      <c r="W8151" s="598"/>
    </row>
    <row r="8152" spans="6:23" x14ac:dyDescent="0.2">
      <c r="F8152" s="610"/>
      <c r="H8152" s="612"/>
      <c r="I8152" s="598"/>
      <c r="J8152" s="598"/>
      <c r="M8152" s="598"/>
      <c r="N8152" s="598"/>
      <c r="V8152" s="598"/>
      <c r="W8152" s="598"/>
    </row>
    <row r="8153" spans="6:23" x14ac:dyDescent="0.2">
      <c r="F8153" s="610"/>
      <c r="H8153" s="612"/>
      <c r="I8153" s="598"/>
      <c r="J8153" s="598"/>
      <c r="M8153" s="598"/>
      <c r="N8153" s="598"/>
      <c r="V8153" s="598"/>
      <c r="W8153" s="598"/>
    </row>
    <row r="8154" spans="6:23" x14ac:dyDescent="0.2">
      <c r="F8154" s="610"/>
      <c r="H8154" s="612"/>
      <c r="I8154" s="598"/>
      <c r="J8154" s="598"/>
      <c r="M8154" s="598"/>
      <c r="N8154" s="598"/>
      <c r="V8154" s="598"/>
      <c r="W8154" s="598"/>
    </row>
    <row r="8155" spans="6:23" x14ac:dyDescent="0.2">
      <c r="F8155" s="610"/>
      <c r="H8155" s="612"/>
      <c r="I8155" s="598"/>
      <c r="J8155" s="598"/>
      <c r="M8155" s="598"/>
      <c r="N8155" s="598"/>
      <c r="V8155" s="598"/>
      <c r="W8155" s="598"/>
    </row>
    <row r="8156" spans="6:23" x14ac:dyDescent="0.2">
      <c r="F8156" s="610"/>
      <c r="H8156" s="612"/>
      <c r="I8156" s="598"/>
      <c r="J8156" s="598"/>
      <c r="M8156" s="598"/>
      <c r="N8156" s="598"/>
      <c r="V8156" s="598"/>
      <c r="W8156" s="598"/>
    </row>
    <row r="8157" spans="6:23" x14ac:dyDescent="0.2">
      <c r="F8157" s="610"/>
      <c r="H8157" s="612"/>
      <c r="I8157" s="598"/>
      <c r="J8157" s="598"/>
      <c r="M8157" s="598"/>
      <c r="N8157" s="598"/>
      <c r="V8157" s="598"/>
      <c r="W8157" s="598"/>
    </row>
    <row r="8158" spans="6:23" x14ac:dyDescent="0.2">
      <c r="F8158" s="610"/>
      <c r="H8158" s="612"/>
      <c r="I8158" s="598"/>
      <c r="J8158" s="598"/>
      <c r="M8158" s="598"/>
      <c r="N8158" s="598"/>
      <c r="V8158" s="598"/>
      <c r="W8158" s="598"/>
    </row>
    <row r="8159" spans="6:23" x14ac:dyDescent="0.2">
      <c r="F8159" s="610"/>
      <c r="H8159" s="612"/>
      <c r="I8159" s="598"/>
      <c r="J8159" s="598"/>
      <c r="M8159" s="598"/>
      <c r="N8159" s="598"/>
      <c r="V8159" s="598"/>
      <c r="W8159" s="598"/>
    </row>
    <row r="8160" spans="6:23" x14ac:dyDescent="0.2">
      <c r="F8160" s="610"/>
      <c r="H8160" s="612"/>
      <c r="I8160" s="598"/>
      <c r="J8160" s="598"/>
      <c r="M8160" s="598"/>
      <c r="N8160" s="598"/>
      <c r="V8160" s="598"/>
      <c r="W8160" s="598"/>
    </row>
    <row r="8161" spans="6:23" x14ac:dyDescent="0.2">
      <c r="F8161" s="610"/>
      <c r="H8161" s="612"/>
      <c r="I8161" s="598"/>
      <c r="J8161" s="598"/>
      <c r="M8161" s="598"/>
      <c r="N8161" s="598"/>
      <c r="V8161" s="598"/>
      <c r="W8161" s="598"/>
    </row>
    <row r="8162" spans="6:23" x14ac:dyDescent="0.2">
      <c r="F8162" s="610"/>
      <c r="H8162" s="612"/>
      <c r="I8162" s="598"/>
      <c r="J8162" s="598"/>
      <c r="M8162" s="598"/>
      <c r="N8162" s="598"/>
      <c r="V8162" s="598"/>
      <c r="W8162" s="598"/>
    </row>
    <row r="8163" spans="6:23" x14ac:dyDescent="0.2">
      <c r="F8163" s="610"/>
      <c r="H8163" s="612"/>
      <c r="I8163" s="598"/>
      <c r="J8163" s="598"/>
      <c r="M8163" s="598"/>
      <c r="N8163" s="598"/>
      <c r="V8163" s="598"/>
      <c r="W8163" s="598"/>
    </row>
    <row r="8164" spans="6:23" x14ac:dyDescent="0.2">
      <c r="F8164" s="610"/>
      <c r="H8164" s="612"/>
      <c r="I8164" s="598"/>
      <c r="J8164" s="598"/>
      <c r="M8164" s="598"/>
      <c r="N8164" s="598"/>
      <c r="V8164" s="598"/>
      <c r="W8164" s="598"/>
    </row>
    <row r="8165" spans="6:23" x14ac:dyDescent="0.2">
      <c r="F8165" s="610"/>
      <c r="H8165" s="612"/>
      <c r="I8165" s="598"/>
      <c r="J8165" s="598"/>
      <c r="M8165" s="598"/>
      <c r="N8165" s="598"/>
      <c r="V8165" s="598"/>
      <c r="W8165" s="598"/>
    </row>
    <row r="8166" spans="6:23" x14ac:dyDescent="0.2">
      <c r="F8166" s="610"/>
      <c r="H8166" s="612"/>
      <c r="I8166" s="598"/>
      <c r="J8166" s="598"/>
      <c r="M8166" s="598"/>
      <c r="N8166" s="598"/>
      <c r="V8166" s="598"/>
      <c r="W8166" s="598"/>
    </row>
    <row r="8167" spans="6:23" x14ac:dyDescent="0.2">
      <c r="F8167" s="610"/>
      <c r="H8167" s="612"/>
      <c r="I8167" s="598"/>
      <c r="J8167" s="598"/>
      <c r="M8167" s="598"/>
      <c r="N8167" s="598"/>
      <c r="V8167" s="598"/>
      <c r="W8167" s="598"/>
    </row>
    <row r="8168" spans="6:23" x14ac:dyDescent="0.2">
      <c r="F8168" s="610"/>
      <c r="H8168" s="612"/>
      <c r="I8168" s="598"/>
      <c r="J8168" s="598"/>
      <c r="M8168" s="598"/>
      <c r="N8168" s="598"/>
      <c r="V8168" s="598"/>
      <c r="W8168" s="598"/>
    </row>
    <row r="8169" spans="6:23" x14ac:dyDescent="0.2">
      <c r="F8169" s="610"/>
      <c r="H8169" s="612"/>
      <c r="I8169" s="598"/>
      <c r="J8169" s="598"/>
      <c r="M8169" s="598"/>
      <c r="N8169" s="598"/>
      <c r="V8169" s="598"/>
      <c r="W8169" s="598"/>
    </row>
    <row r="8170" spans="6:23" x14ac:dyDescent="0.2">
      <c r="F8170" s="610"/>
      <c r="H8170" s="612"/>
      <c r="I8170" s="598"/>
      <c r="J8170" s="598"/>
      <c r="M8170" s="598"/>
      <c r="N8170" s="598"/>
      <c r="V8170" s="598"/>
      <c r="W8170" s="598"/>
    </row>
    <row r="8171" spans="6:23" x14ac:dyDescent="0.2">
      <c r="F8171" s="610"/>
      <c r="H8171" s="612"/>
      <c r="I8171" s="598"/>
      <c r="J8171" s="598"/>
      <c r="M8171" s="598"/>
      <c r="N8171" s="598"/>
      <c r="V8171" s="598"/>
      <c r="W8171" s="598"/>
    </row>
    <row r="8172" spans="6:23" x14ac:dyDescent="0.2">
      <c r="F8172" s="610"/>
      <c r="H8172" s="612"/>
      <c r="I8172" s="598"/>
      <c r="J8172" s="598"/>
      <c r="M8172" s="598"/>
      <c r="N8172" s="598"/>
      <c r="V8172" s="598"/>
      <c r="W8172" s="598"/>
    </row>
    <row r="8173" spans="6:23" x14ac:dyDescent="0.2">
      <c r="F8173" s="610"/>
      <c r="H8173" s="612"/>
      <c r="I8173" s="598"/>
      <c r="J8173" s="598"/>
      <c r="M8173" s="598"/>
      <c r="N8173" s="598"/>
      <c r="V8173" s="598"/>
      <c r="W8173" s="598"/>
    </row>
    <row r="8174" spans="6:23" x14ac:dyDescent="0.2">
      <c r="F8174" s="610"/>
      <c r="H8174" s="612"/>
      <c r="I8174" s="598"/>
      <c r="J8174" s="598"/>
      <c r="M8174" s="598"/>
      <c r="N8174" s="598"/>
      <c r="V8174" s="598"/>
      <c r="W8174" s="598"/>
    </row>
    <row r="8175" spans="6:23" x14ac:dyDescent="0.2">
      <c r="F8175" s="610"/>
      <c r="H8175" s="612"/>
      <c r="I8175" s="598"/>
      <c r="J8175" s="598"/>
      <c r="M8175" s="598"/>
      <c r="N8175" s="598"/>
      <c r="V8175" s="598"/>
      <c r="W8175" s="598"/>
    </row>
    <row r="8176" spans="6:23" x14ac:dyDescent="0.2">
      <c r="F8176" s="610"/>
      <c r="H8176" s="612"/>
      <c r="I8176" s="598"/>
      <c r="J8176" s="598"/>
      <c r="M8176" s="598"/>
      <c r="N8176" s="598"/>
      <c r="V8176" s="598"/>
      <c r="W8176" s="598"/>
    </row>
    <row r="8177" spans="6:23" x14ac:dyDescent="0.2">
      <c r="F8177" s="610"/>
      <c r="H8177" s="612"/>
      <c r="I8177" s="598"/>
      <c r="J8177" s="598"/>
      <c r="M8177" s="598"/>
      <c r="N8177" s="598"/>
      <c r="V8177" s="598"/>
      <c r="W8177" s="598"/>
    </row>
    <row r="8178" spans="6:23" x14ac:dyDescent="0.2">
      <c r="F8178" s="610"/>
      <c r="H8178" s="612"/>
      <c r="I8178" s="598"/>
      <c r="J8178" s="598"/>
      <c r="M8178" s="598"/>
      <c r="N8178" s="598"/>
      <c r="V8178" s="598"/>
      <c r="W8178" s="598"/>
    </row>
    <row r="8179" spans="6:23" x14ac:dyDescent="0.2">
      <c r="F8179" s="610"/>
      <c r="H8179" s="612"/>
      <c r="I8179" s="598"/>
      <c r="J8179" s="598"/>
      <c r="M8179" s="598"/>
      <c r="N8179" s="598"/>
      <c r="V8179" s="598"/>
      <c r="W8179" s="598"/>
    </row>
    <row r="8180" spans="6:23" x14ac:dyDescent="0.2">
      <c r="F8180" s="610"/>
      <c r="H8180" s="612"/>
      <c r="I8180" s="598"/>
      <c r="J8180" s="598"/>
      <c r="M8180" s="598"/>
      <c r="N8180" s="598"/>
      <c r="V8180" s="598"/>
      <c r="W8180" s="598"/>
    </row>
    <row r="8181" spans="6:23" x14ac:dyDescent="0.2">
      <c r="F8181" s="610"/>
      <c r="H8181" s="612"/>
      <c r="I8181" s="598"/>
      <c r="J8181" s="598"/>
      <c r="M8181" s="598"/>
      <c r="N8181" s="598"/>
      <c r="V8181" s="598"/>
      <c r="W8181" s="598"/>
    </row>
    <row r="8182" spans="6:23" x14ac:dyDescent="0.2">
      <c r="F8182" s="610"/>
      <c r="H8182" s="612"/>
      <c r="I8182" s="598"/>
      <c r="J8182" s="598"/>
      <c r="M8182" s="598"/>
      <c r="N8182" s="598"/>
      <c r="V8182" s="598"/>
      <c r="W8182" s="598"/>
    </row>
    <row r="8183" spans="6:23" x14ac:dyDescent="0.2">
      <c r="F8183" s="610"/>
      <c r="H8183" s="612"/>
      <c r="I8183" s="598"/>
      <c r="J8183" s="598"/>
      <c r="M8183" s="598"/>
      <c r="N8183" s="598"/>
      <c r="V8183" s="598"/>
      <c r="W8183" s="598"/>
    </row>
    <row r="8184" spans="6:23" x14ac:dyDescent="0.2">
      <c r="F8184" s="610"/>
      <c r="H8184" s="612"/>
      <c r="I8184" s="598"/>
      <c r="J8184" s="598"/>
      <c r="M8184" s="598"/>
      <c r="N8184" s="598"/>
      <c r="V8184" s="598"/>
      <c r="W8184" s="598"/>
    </row>
    <row r="8185" spans="6:23" x14ac:dyDescent="0.2">
      <c r="F8185" s="610"/>
      <c r="H8185" s="612"/>
      <c r="I8185" s="598"/>
      <c r="J8185" s="598"/>
      <c r="M8185" s="598"/>
      <c r="N8185" s="598"/>
      <c r="V8185" s="598"/>
      <c r="W8185" s="598"/>
    </row>
    <row r="8186" spans="6:23" x14ac:dyDescent="0.2">
      <c r="F8186" s="610"/>
      <c r="H8186" s="612"/>
      <c r="I8186" s="598"/>
      <c r="J8186" s="598"/>
      <c r="M8186" s="598"/>
      <c r="N8186" s="598"/>
      <c r="V8186" s="598"/>
      <c r="W8186" s="598"/>
    </row>
    <row r="8187" spans="6:23" x14ac:dyDescent="0.2">
      <c r="F8187" s="610"/>
      <c r="H8187" s="612"/>
      <c r="I8187" s="598"/>
      <c r="J8187" s="598"/>
      <c r="M8187" s="598"/>
      <c r="N8187" s="598"/>
      <c r="V8187" s="598"/>
      <c r="W8187" s="598"/>
    </row>
    <row r="8188" spans="6:23" x14ac:dyDescent="0.2">
      <c r="F8188" s="610"/>
      <c r="H8188" s="612"/>
      <c r="I8188" s="598"/>
      <c r="J8188" s="598"/>
      <c r="M8188" s="598"/>
      <c r="N8188" s="598"/>
      <c r="V8188" s="598"/>
      <c r="W8188" s="598"/>
    </row>
    <row r="8189" spans="6:23" x14ac:dyDescent="0.2">
      <c r="F8189" s="610"/>
      <c r="H8189" s="612"/>
      <c r="I8189" s="598"/>
      <c r="J8189" s="598"/>
      <c r="M8189" s="598"/>
      <c r="N8189" s="598"/>
      <c r="V8189" s="598"/>
      <c r="W8189" s="598"/>
    </row>
    <row r="8190" spans="6:23" x14ac:dyDescent="0.2">
      <c r="F8190" s="610"/>
      <c r="H8190" s="612"/>
      <c r="I8190" s="598"/>
      <c r="J8190" s="598"/>
      <c r="M8190" s="598"/>
      <c r="N8190" s="598"/>
      <c r="V8190" s="598"/>
      <c r="W8190" s="598"/>
    </row>
    <row r="8191" spans="6:23" x14ac:dyDescent="0.2">
      <c r="F8191" s="610"/>
      <c r="H8191" s="612"/>
      <c r="I8191" s="598"/>
      <c r="J8191" s="598"/>
      <c r="M8191" s="598"/>
      <c r="N8191" s="598"/>
      <c r="V8191" s="598"/>
      <c r="W8191" s="598"/>
    </row>
    <row r="8192" spans="6:23" x14ac:dyDescent="0.2">
      <c r="F8192" s="610"/>
      <c r="H8192" s="612"/>
      <c r="I8192" s="598"/>
      <c r="J8192" s="598"/>
      <c r="M8192" s="598"/>
      <c r="N8192" s="598"/>
      <c r="V8192" s="598"/>
      <c r="W8192" s="598"/>
    </row>
    <row r="8193" spans="6:23" x14ac:dyDescent="0.2">
      <c r="F8193" s="610"/>
      <c r="H8193" s="612"/>
      <c r="I8193" s="598"/>
      <c r="J8193" s="598"/>
      <c r="M8193" s="598"/>
      <c r="N8193" s="598"/>
      <c r="V8193" s="598"/>
      <c r="W8193" s="598"/>
    </row>
    <row r="8194" spans="6:23" x14ac:dyDescent="0.2">
      <c r="F8194" s="610"/>
      <c r="H8194" s="612"/>
      <c r="I8194" s="598"/>
      <c r="J8194" s="598"/>
      <c r="M8194" s="598"/>
      <c r="N8194" s="598"/>
      <c r="V8194" s="598"/>
      <c r="W8194" s="598"/>
    </row>
    <row r="8195" spans="6:23" x14ac:dyDescent="0.2">
      <c r="F8195" s="610"/>
      <c r="H8195" s="612"/>
      <c r="I8195" s="598"/>
      <c r="J8195" s="598"/>
      <c r="M8195" s="598"/>
      <c r="N8195" s="598"/>
      <c r="V8195" s="598"/>
      <c r="W8195" s="598"/>
    </row>
    <row r="8196" spans="6:23" x14ac:dyDescent="0.2">
      <c r="F8196" s="610"/>
      <c r="H8196" s="612"/>
      <c r="I8196" s="598"/>
      <c r="J8196" s="598"/>
      <c r="M8196" s="598"/>
      <c r="N8196" s="598"/>
      <c r="V8196" s="598"/>
      <c r="W8196" s="598"/>
    </row>
    <row r="8197" spans="6:23" x14ac:dyDescent="0.2">
      <c r="F8197" s="610"/>
      <c r="H8197" s="612"/>
      <c r="I8197" s="598"/>
      <c r="J8197" s="598"/>
      <c r="M8197" s="598"/>
      <c r="N8197" s="598"/>
      <c r="V8197" s="598"/>
      <c r="W8197" s="598"/>
    </row>
    <row r="8198" spans="6:23" x14ac:dyDescent="0.2">
      <c r="F8198" s="610"/>
      <c r="H8198" s="612"/>
      <c r="I8198" s="598"/>
      <c r="J8198" s="598"/>
      <c r="M8198" s="598"/>
      <c r="N8198" s="598"/>
      <c r="V8198" s="598"/>
      <c r="W8198" s="598"/>
    </row>
    <row r="8199" spans="6:23" x14ac:dyDescent="0.2">
      <c r="F8199" s="610"/>
      <c r="H8199" s="612"/>
      <c r="I8199" s="598"/>
      <c r="J8199" s="598"/>
      <c r="M8199" s="598"/>
      <c r="N8199" s="598"/>
      <c r="V8199" s="598"/>
      <c r="W8199" s="598"/>
    </row>
    <row r="8200" spans="6:23" x14ac:dyDescent="0.2">
      <c r="F8200" s="610"/>
      <c r="H8200" s="612"/>
      <c r="I8200" s="598"/>
      <c r="J8200" s="598"/>
      <c r="M8200" s="598"/>
      <c r="N8200" s="598"/>
      <c r="V8200" s="598"/>
      <c r="W8200" s="598"/>
    </row>
    <row r="8201" spans="6:23" x14ac:dyDescent="0.2">
      <c r="F8201" s="610"/>
      <c r="H8201" s="612"/>
      <c r="I8201" s="598"/>
      <c r="J8201" s="598"/>
      <c r="M8201" s="598"/>
      <c r="N8201" s="598"/>
      <c r="V8201" s="598"/>
      <c r="W8201" s="598"/>
    </row>
    <row r="8202" spans="6:23" x14ac:dyDescent="0.2">
      <c r="F8202" s="610"/>
      <c r="H8202" s="612"/>
      <c r="I8202" s="598"/>
      <c r="J8202" s="598"/>
      <c r="M8202" s="598"/>
      <c r="N8202" s="598"/>
      <c r="V8202" s="598"/>
      <c r="W8202" s="598"/>
    </row>
    <row r="8203" spans="6:23" x14ac:dyDescent="0.2">
      <c r="F8203" s="610"/>
      <c r="H8203" s="612"/>
      <c r="I8203" s="598"/>
      <c r="J8203" s="598"/>
      <c r="M8203" s="598"/>
      <c r="N8203" s="598"/>
      <c r="V8203" s="598"/>
      <c r="W8203" s="598"/>
    </row>
    <row r="8204" spans="6:23" x14ac:dyDescent="0.2">
      <c r="F8204" s="610"/>
      <c r="H8204" s="612"/>
      <c r="I8204" s="598"/>
      <c r="J8204" s="598"/>
      <c r="M8204" s="598"/>
      <c r="N8204" s="598"/>
      <c r="V8204" s="598"/>
      <c r="W8204" s="598"/>
    </row>
    <row r="8205" spans="6:23" x14ac:dyDescent="0.2">
      <c r="F8205" s="610"/>
      <c r="H8205" s="612"/>
      <c r="I8205" s="598"/>
      <c r="J8205" s="598"/>
      <c r="M8205" s="598"/>
      <c r="N8205" s="598"/>
      <c r="V8205" s="598"/>
      <c r="W8205" s="598"/>
    </row>
    <row r="8206" spans="6:23" x14ac:dyDescent="0.2">
      <c r="F8206" s="610"/>
      <c r="H8206" s="612"/>
      <c r="I8206" s="598"/>
      <c r="J8206" s="598"/>
      <c r="M8206" s="598"/>
      <c r="N8206" s="598"/>
      <c r="V8206" s="598"/>
      <c r="W8206" s="598"/>
    </row>
    <row r="8207" spans="6:23" x14ac:dyDescent="0.2">
      <c r="F8207" s="610"/>
      <c r="H8207" s="612"/>
      <c r="I8207" s="598"/>
      <c r="J8207" s="598"/>
      <c r="M8207" s="598"/>
      <c r="N8207" s="598"/>
      <c r="V8207" s="598"/>
      <c r="W8207" s="598"/>
    </row>
    <row r="8208" spans="6:23" x14ac:dyDescent="0.2">
      <c r="F8208" s="610"/>
      <c r="H8208" s="612"/>
      <c r="I8208" s="598"/>
      <c r="J8208" s="598"/>
      <c r="M8208" s="598"/>
      <c r="N8208" s="598"/>
      <c r="V8208" s="598"/>
      <c r="W8208" s="598"/>
    </row>
    <row r="8209" spans="6:23" x14ac:dyDescent="0.2">
      <c r="F8209" s="610"/>
      <c r="H8209" s="612"/>
      <c r="I8209" s="598"/>
      <c r="J8209" s="598"/>
      <c r="M8209" s="598"/>
      <c r="N8209" s="598"/>
      <c r="V8209" s="598"/>
      <c r="W8209" s="598"/>
    </row>
    <row r="8210" spans="6:23" x14ac:dyDescent="0.2">
      <c r="F8210" s="610"/>
      <c r="H8210" s="612"/>
      <c r="I8210" s="598"/>
      <c r="J8210" s="598"/>
      <c r="M8210" s="598"/>
      <c r="N8210" s="598"/>
      <c r="V8210" s="598"/>
      <c r="W8210" s="598"/>
    </row>
    <row r="8211" spans="6:23" x14ac:dyDescent="0.2">
      <c r="F8211" s="610"/>
      <c r="H8211" s="612"/>
      <c r="I8211" s="598"/>
      <c r="J8211" s="598"/>
      <c r="M8211" s="598"/>
      <c r="N8211" s="598"/>
      <c r="V8211" s="598"/>
      <c r="W8211" s="598"/>
    </row>
    <row r="8212" spans="6:23" x14ac:dyDescent="0.2">
      <c r="F8212" s="610"/>
      <c r="H8212" s="612"/>
      <c r="I8212" s="598"/>
      <c r="J8212" s="598"/>
      <c r="M8212" s="598"/>
      <c r="N8212" s="598"/>
      <c r="V8212" s="598"/>
      <c r="W8212" s="598"/>
    </row>
    <row r="8213" spans="6:23" x14ac:dyDescent="0.2">
      <c r="F8213" s="610"/>
      <c r="H8213" s="612"/>
      <c r="I8213" s="598"/>
      <c r="J8213" s="598"/>
      <c r="M8213" s="598"/>
      <c r="N8213" s="598"/>
      <c r="V8213" s="598"/>
      <c r="W8213" s="598"/>
    </row>
    <row r="8214" spans="6:23" x14ac:dyDescent="0.2">
      <c r="F8214" s="610"/>
      <c r="H8214" s="612"/>
      <c r="I8214" s="598"/>
      <c r="J8214" s="598"/>
      <c r="M8214" s="598"/>
      <c r="N8214" s="598"/>
      <c r="V8214" s="598"/>
      <c r="W8214" s="598"/>
    </row>
    <row r="8215" spans="6:23" x14ac:dyDescent="0.2">
      <c r="F8215" s="610"/>
      <c r="H8215" s="612"/>
      <c r="I8215" s="598"/>
      <c r="J8215" s="598"/>
      <c r="M8215" s="598"/>
      <c r="N8215" s="598"/>
      <c r="V8215" s="598"/>
      <c r="W8215" s="598"/>
    </row>
    <row r="8216" spans="6:23" x14ac:dyDescent="0.2">
      <c r="F8216" s="610"/>
      <c r="H8216" s="612"/>
      <c r="I8216" s="598"/>
      <c r="J8216" s="598"/>
      <c r="M8216" s="598"/>
      <c r="N8216" s="598"/>
      <c r="V8216" s="598"/>
      <c r="W8216" s="598"/>
    </row>
    <row r="8217" spans="6:23" x14ac:dyDescent="0.2">
      <c r="F8217" s="610"/>
      <c r="H8217" s="612"/>
      <c r="I8217" s="598"/>
      <c r="J8217" s="598"/>
      <c r="M8217" s="598"/>
      <c r="N8217" s="598"/>
      <c r="V8217" s="598"/>
      <c r="W8217" s="598"/>
    </row>
    <row r="8218" spans="6:23" x14ac:dyDescent="0.2">
      <c r="F8218" s="610"/>
      <c r="H8218" s="612"/>
      <c r="I8218" s="598"/>
      <c r="J8218" s="598"/>
      <c r="M8218" s="598"/>
      <c r="N8218" s="598"/>
      <c r="V8218" s="598"/>
      <c r="W8218" s="598"/>
    </row>
    <row r="8219" spans="6:23" x14ac:dyDescent="0.2">
      <c r="F8219" s="610"/>
      <c r="H8219" s="612"/>
      <c r="I8219" s="598"/>
      <c r="J8219" s="598"/>
      <c r="M8219" s="598"/>
      <c r="N8219" s="598"/>
      <c r="V8219" s="598"/>
      <c r="W8219" s="598"/>
    </row>
    <row r="8220" spans="6:23" x14ac:dyDescent="0.2">
      <c r="F8220" s="610"/>
      <c r="H8220" s="612"/>
      <c r="I8220" s="598"/>
      <c r="J8220" s="598"/>
      <c r="M8220" s="598"/>
      <c r="N8220" s="598"/>
      <c r="V8220" s="598"/>
      <c r="W8220" s="598"/>
    </row>
    <row r="8221" spans="6:23" x14ac:dyDescent="0.2">
      <c r="F8221" s="610"/>
      <c r="H8221" s="612"/>
      <c r="I8221" s="598"/>
      <c r="J8221" s="598"/>
      <c r="M8221" s="598"/>
      <c r="N8221" s="598"/>
      <c r="V8221" s="598"/>
      <c r="W8221" s="598"/>
    </row>
    <row r="8222" spans="6:23" x14ac:dyDescent="0.2">
      <c r="F8222" s="610"/>
      <c r="H8222" s="612"/>
      <c r="I8222" s="598"/>
      <c r="J8222" s="598"/>
      <c r="M8222" s="598"/>
      <c r="N8222" s="598"/>
      <c r="V8222" s="598"/>
      <c r="W8222" s="598"/>
    </row>
    <row r="8223" spans="6:23" x14ac:dyDescent="0.2">
      <c r="F8223" s="610"/>
      <c r="H8223" s="612"/>
      <c r="I8223" s="598"/>
      <c r="J8223" s="598"/>
      <c r="M8223" s="598"/>
      <c r="N8223" s="598"/>
      <c r="V8223" s="598"/>
      <c r="W8223" s="598"/>
    </row>
    <row r="8224" spans="6:23" x14ac:dyDescent="0.2">
      <c r="F8224" s="610"/>
      <c r="H8224" s="612"/>
      <c r="I8224" s="598"/>
      <c r="J8224" s="598"/>
      <c r="M8224" s="598"/>
      <c r="N8224" s="598"/>
      <c r="V8224" s="598"/>
      <c r="W8224" s="598"/>
    </row>
    <row r="8225" spans="6:23" x14ac:dyDescent="0.2">
      <c r="F8225" s="610"/>
      <c r="H8225" s="612"/>
      <c r="I8225" s="598"/>
      <c r="J8225" s="598"/>
      <c r="M8225" s="598"/>
      <c r="N8225" s="598"/>
      <c r="V8225" s="598"/>
      <c r="W8225" s="598"/>
    </row>
    <row r="8226" spans="6:23" x14ac:dyDescent="0.2">
      <c r="F8226" s="610"/>
      <c r="H8226" s="612"/>
      <c r="I8226" s="598"/>
      <c r="J8226" s="598"/>
      <c r="M8226" s="598"/>
      <c r="N8226" s="598"/>
      <c r="V8226" s="598"/>
      <c r="W8226" s="598"/>
    </row>
    <row r="8227" spans="6:23" x14ac:dyDescent="0.2">
      <c r="F8227" s="610"/>
      <c r="H8227" s="612"/>
      <c r="I8227" s="598"/>
      <c r="J8227" s="598"/>
      <c r="M8227" s="598"/>
      <c r="N8227" s="598"/>
      <c r="V8227" s="598"/>
      <c r="W8227" s="598"/>
    </row>
    <row r="8228" spans="6:23" x14ac:dyDescent="0.2">
      <c r="F8228" s="610"/>
      <c r="H8228" s="612"/>
      <c r="I8228" s="598"/>
      <c r="J8228" s="598"/>
      <c r="M8228" s="598"/>
      <c r="N8228" s="598"/>
      <c r="V8228" s="598"/>
      <c r="W8228" s="598"/>
    </row>
    <row r="8229" spans="6:23" x14ac:dyDescent="0.2">
      <c r="F8229" s="610"/>
      <c r="H8229" s="612"/>
      <c r="I8229" s="598"/>
      <c r="J8229" s="598"/>
      <c r="M8229" s="598"/>
      <c r="N8229" s="598"/>
      <c r="V8229" s="598"/>
      <c r="W8229" s="598"/>
    </row>
    <row r="8230" spans="6:23" x14ac:dyDescent="0.2">
      <c r="F8230" s="610"/>
      <c r="H8230" s="612"/>
      <c r="I8230" s="598"/>
      <c r="J8230" s="598"/>
      <c r="M8230" s="598"/>
      <c r="N8230" s="598"/>
      <c r="V8230" s="598"/>
      <c r="W8230" s="598"/>
    </row>
    <row r="8231" spans="6:23" x14ac:dyDescent="0.2">
      <c r="F8231" s="610"/>
      <c r="H8231" s="612"/>
      <c r="I8231" s="598"/>
      <c r="J8231" s="598"/>
      <c r="M8231" s="598"/>
      <c r="N8231" s="598"/>
      <c r="V8231" s="598"/>
      <c r="W8231" s="598"/>
    </row>
    <row r="8232" spans="6:23" x14ac:dyDescent="0.2">
      <c r="F8232" s="610"/>
      <c r="H8232" s="612"/>
      <c r="I8232" s="598"/>
      <c r="J8232" s="598"/>
      <c r="M8232" s="598"/>
      <c r="N8232" s="598"/>
      <c r="V8232" s="598"/>
      <c r="W8232" s="598"/>
    </row>
    <row r="8233" spans="6:23" x14ac:dyDescent="0.2">
      <c r="F8233" s="610"/>
      <c r="H8233" s="612"/>
      <c r="I8233" s="598"/>
      <c r="J8233" s="598"/>
      <c r="M8233" s="598"/>
      <c r="N8233" s="598"/>
      <c r="V8233" s="598"/>
      <c r="W8233" s="598"/>
    </row>
    <row r="8234" spans="6:23" x14ac:dyDescent="0.2">
      <c r="F8234" s="610"/>
      <c r="H8234" s="612"/>
      <c r="I8234" s="598"/>
      <c r="J8234" s="598"/>
      <c r="M8234" s="598"/>
      <c r="N8234" s="598"/>
      <c r="V8234" s="598"/>
      <c r="W8234" s="598"/>
    </row>
    <row r="8235" spans="6:23" x14ac:dyDescent="0.2">
      <c r="F8235" s="610"/>
      <c r="H8235" s="612"/>
      <c r="I8235" s="598"/>
      <c r="J8235" s="598"/>
      <c r="M8235" s="598"/>
      <c r="N8235" s="598"/>
      <c r="V8235" s="598"/>
      <c r="W8235" s="598"/>
    </row>
    <row r="8236" spans="6:23" x14ac:dyDescent="0.2">
      <c r="F8236" s="610"/>
      <c r="H8236" s="612"/>
      <c r="I8236" s="598"/>
      <c r="J8236" s="598"/>
      <c r="M8236" s="598"/>
      <c r="N8236" s="598"/>
      <c r="V8236" s="598"/>
      <c r="W8236" s="598"/>
    </row>
    <row r="8237" spans="6:23" x14ac:dyDescent="0.2">
      <c r="F8237" s="610"/>
      <c r="H8237" s="612"/>
      <c r="I8237" s="598"/>
      <c r="J8237" s="598"/>
      <c r="M8237" s="598"/>
      <c r="N8237" s="598"/>
      <c r="V8237" s="598"/>
      <c r="W8237" s="598"/>
    </row>
    <row r="8238" spans="6:23" x14ac:dyDescent="0.2">
      <c r="F8238" s="610"/>
      <c r="H8238" s="612"/>
      <c r="I8238" s="598"/>
      <c r="J8238" s="598"/>
      <c r="M8238" s="598"/>
      <c r="N8238" s="598"/>
      <c r="V8238" s="598"/>
      <c r="W8238" s="598"/>
    </row>
    <row r="8239" spans="6:23" x14ac:dyDescent="0.2">
      <c r="F8239" s="610"/>
      <c r="H8239" s="612"/>
      <c r="I8239" s="598"/>
      <c r="J8239" s="598"/>
      <c r="M8239" s="598"/>
      <c r="N8239" s="598"/>
      <c r="V8239" s="598"/>
      <c r="W8239" s="598"/>
    </row>
    <row r="8240" spans="6:23" x14ac:dyDescent="0.2">
      <c r="F8240" s="610"/>
      <c r="H8240" s="612"/>
      <c r="I8240" s="598"/>
      <c r="J8240" s="598"/>
      <c r="M8240" s="598"/>
      <c r="N8240" s="598"/>
      <c r="V8240" s="598"/>
      <c r="W8240" s="598"/>
    </row>
    <row r="8241" spans="6:23" x14ac:dyDescent="0.2">
      <c r="F8241" s="610"/>
      <c r="H8241" s="612"/>
      <c r="I8241" s="598"/>
      <c r="J8241" s="598"/>
      <c r="M8241" s="598"/>
      <c r="N8241" s="598"/>
      <c r="V8241" s="598"/>
      <c r="W8241" s="598"/>
    </row>
    <row r="8242" spans="6:23" x14ac:dyDescent="0.2">
      <c r="F8242" s="610"/>
      <c r="H8242" s="612"/>
      <c r="I8242" s="598"/>
      <c r="J8242" s="598"/>
      <c r="M8242" s="598"/>
      <c r="N8242" s="598"/>
      <c r="V8242" s="598"/>
      <c r="W8242" s="598"/>
    </row>
    <row r="8243" spans="6:23" x14ac:dyDescent="0.2">
      <c r="F8243" s="610"/>
      <c r="H8243" s="612"/>
      <c r="I8243" s="598"/>
      <c r="J8243" s="598"/>
      <c r="M8243" s="598"/>
      <c r="N8243" s="598"/>
      <c r="V8243" s="598"/>
      <c r="W8243" s="598"/>
    </row>
    <row r="8244" spans="6:23" x14ac:dyDescent="0.2">
      <c r="F8244" s="610"/>
      <c r="H8244" s="612"/>
      <c r="I8244" s="598"/>
      <c r="J8244" s="598"/>
      <c r="M8244" s="598"/>
      <c r="N8244" s="598"/>
      <c r="V8244" s="598"/>
      <c r="W8244" s="598"/>
    </row>
    <row r="8245" spans="6:23" x14ac:dyDescent="0.2">
      <c r="F8245" s="610"/>
      <c r="H8245" s="612"/>
      <c r="I8245" s="598"/>
      <c r="J8245" s="598"/>
      <c r="M8245" s="598"/>
      <c r="N8245" s="598"/>
      <c r="V8245" s="598"/>
      <c r="W8245" s="598"/>
    </row>
    <row r="8246" spans="6:23" x14ac:dyDescent="0.2">
      <c r="F8246" s="610"/>
      <c r="H8246" s="612"/>
      <c r="I8246" s="598"/>
      <c r="J8246" s="598"/>
      <c r="M8246" s="598"/>
      <c r="N8246" s="598"/>
      <c r="V8246" s="598"/>
      <c r="W8246" s="598"/>
    </row>
    <row r="8247" spans="6:23" x14ac:dyDescent="0.2">
      <c r="F8247" s="610"/>
      <c r="H8247" s="612"/>
      <c r="I8247" s="598"/>
      <c r="J8247" s="598"/>
      <c r="M8247" s="598"/>
      <c r="N8247" s="598"/>
      <c r="V8247" s="598"/>
      <c r="W8247" s="598"/>
    </row>
    <row r="8248" spans="6:23" x14ac:dyDescent="0.2">
      <c r="F8248" s="610"/>
      <c r="H8248" s="612"/>
      <c r="I8248" s="598"/>
      <c r="J8248" s="598"/>
      <c r="M8248" s="598"/>
      <c r="N8248" s="598"/>
      <c r="V8248" s="598"/>
      <c r="W8248" s="598"/>
    </row>
    <row r="8249" spans="6:23" x14ac:dyDescent="0.2">
      <c r="F8249" s="610"/>
      <c r="H8249" s="612"/>
      <c r="I8249" s="598"/>
      <c r="J8249" s="598"/>
      <c r="M8249" s="598"/>
      <c r="N8249" s="598"/>
      <c r="V8249" s="598"/>
      <c r="W8249" s="598"/>
    </row>
    <row r="8250" spans="6:23" x14ac:dyDescent="0.2">
      <c r="F8250" s="610"/>
      <c r="H8250" s="612"/>
      <c r="I8250" s="598"/>
      <c r="J8250" s="598"/>
      <c r="M8250" s="598"/>
      <c r="N8250" s="598"/>
      <c r="V8250" s="598"/>
      <c r="W8250" s="598"/>
    </row>
    <row r="8251" spans="6:23" x14ac:dyDescent="0.2">
      <c r="F8251" s="610"/>
      <c r="H8251" s="612"/>
      <c r="I8251" s="598"/>
      <c r="J8251" s="598"/>
      <c r="M8251" s="598"/>
      <c r="N8251" s="598"/>
      <c r="V8251" s="598"/>
      <c r="W8251" s="598"/>
    </row>
    <row r="8252" spans="6:23" x14ac:dyDescent="0.2">
      <c r="F8252" s="610"/>
      <c r="H8252" s="612"/>
      <c r="I8252" s="598"/>
      <c r="J8252" s="598"/>
      <c r="M8252" s="598"/>
      <c r="N8252" s="598"/>
      <c r="V8252" s="598"/>
      <c r="W8252" s="598"/>
    </row>
    <row r="8253" spans="6:23" x14ac:dyDescent="0.2">
      <c r="F8253" s="610"/>
      <c r="H8253" s="612"/>
      <c r="I8253" s="598"/>
      <c r="J8253" s="598"/>
      <c r="M8253" s="598"/>
      <c r="N8253" s="598"/>
      <c r="V8253" s="598"/>
      <c r="W8253" s="598"/>
    </row>
    <row r="8254" spans="6:23" x14ac:dyDescent="0.2">
      <c r="F8254" s="610"/>
      <c r="H8254" s="612"/>
      <c r="I8254" s="598"/>
      <c r="J8254" s="598"/>
      <c r="M8254" s="598"/>
      <c r="N8254" s="598"/>
      <c r="V8254" s="598"/>
      <c r="W8254" s="598"/>
    </row>
    <row r="8255" spans="6:23" x14ac:dyDescent="0.2">
      <c r="F8255" s="610"/>
      <c r="H8255" s="612"/>
      <c r="I8255" s="598"/>
      <c r="J8255" s="598"/>
      <c r="M8255" s="598"/>
      <c r="N8255" s="598"/>
      <c r="V8255" s="598"/>
      <c r="W8255" s="598"/>
    </row>
    <row r="8256" spans="6:23" x14ac:dyDescent="0.2">
      <c r="F8256" s="610"/>
      <c r="H8256" s="612"/>
      <c r="I8256" s="598"/>
      <c r="J8256" s="598"/>
      <c r="M8256" s="598"/>
      <c r="N8256" s="598"/>
      <c r="V8256" s="598"/>
      <c r="W8256" s="598"/>
    </row>
    <row r="8257" spans="6:23" x14ac:dyDescent="0.2">
      <c r="F8257" s="610"/>
      <c r="H8257" s="612"/>
      <c r="I8257" s="598"/>
      <c r="J8257" s="598"/>
      <c r="M8257" s="598"/>
      <c r="N8257" s="598"/>
      <c r="V8257" s="598"/>
      <c r="W8257" s="598"/>
    </row>
    <row r="8258" spans="6:23" x14ac:dyDescent="0.2">
      <c r="F8258" s="610"/>
      <c r="H8258" s="612"/>
      <c r="I8258" s="598"/>
      <c r="J8258" s="598"/>
      <c r="M8258" s="598"/>
      <c r="N8258" s="598"/>
      <c r="V8258" s="598"/>
      <c r="W8258" s="598"/>
    </row>
    <row r="8259" spans="6:23" x14ac:dyDescent="0.2">
      <c r="F8259" s="610"/>
      <c r="H8259" s="612"/>
      <c r="I8259" s="598"/>
      <c r="J8259" s="598"/>
      <c r="M8259" s="598"/>
      <c r="N8259" s="598"/>
      <c r="V8259" s="598"/>
      <c r="W8259" s="598"/>
    </row>
    <row r="8260" spans="6:23" x14ac:dyDescent="0.2">
      <c r="F8260" s="610"/>
      <c r="H8260" s="612"/>
      <c r="I8260" s="598"/>
      <c r="J8260" s="598"/>
      <c r="M8260" s="598"/>
      <c r="N8260" s="598"/>
      <c r="V8260" s="598"/>
      <c r="W8260" s="598"/>
    </row>
    <row r="8261" spans="6:23" x14ac:dyDescent="0.2">
      <c r="F8261" s="610"/>
      <c r="H8261" s="612"/>
      <c r="I8261" s="598"/>
      <c r="J8261" s="598"/>
      <c r="M8261" s="598"/>
      <c r="N8261" s="598"/>
      <c r="V8261" s="598"/>
      <c r="W8261" s="598"/>
    </row>
    <row r="8262" spans="6:23" x14ac:dyDescent="0.2">
      <c r="F8262" s="610"/>
      <c r="H8262" s="612"/>
      <c r="I8262" s="598"/>
      <c r="J8262" s="598"/>
      <c r="M8262" s="598"/>
      <c r="N8262" s="598"/>
      <c r="V8262" s="598"/>
      <c r="W8262" s="598"/>
    </row>
    <row r="8263" spans="6:23" x14ac:dyDescent="0.2">
      <c r="F8263" s="610"/>
      <c r="H8263" s="612"/>
      <c r="I8263" s="598"/>
      <c r="J8263" s="598"/>
      <c r="M8263" s="598"/>
      <c r="N8263" s="598"/>
      <c r="V8263" s="598"/>
      <c r="W8263" s="598"/>
    </row>
    <row r="8264" spans="6:23" x14ac:dyDescent="0.2">
      <c r="F8264" s="610"/>
      <c r="H8264" s="612"/>
      <c r="I8264" s="598"/>
      <c r="J8264" s="598"/>
      <c r="M8264" s="598"/>
      <c r="N8264" s="598"/>
      <c r="V8264" s="598"/>
      <c r="W8264" s="598"/>
    </row>
    <row r="8265" spans="6:23" x14ac:dyDescent="0.2">
      <c r="F8265" s="610"/>
      <c r="H8265" s="612"/>
      <c r="I8265" s="598"/>
      <c r="J8265" s="598"/>
      <c r="M8265" s="598"/>
      <c r="N8265" s="598"/>
      <c r="V8265" s="598"/>
      <c r="W8265" s="598"/>
    </row>
    <row r="8266" spans="6:23" x14ac:dyDescent="0.2">
      <c r="F8266" s="610"/>
      <c r="H8266" s="612"/>
      <c r="I8266" s="598"/>
      <c r="J8266" s="598"/>
      <c r="M8266" s="598"/>
      <c r="N8266" s="598"/>
      <c r="V8266" s="598"/>
      <c r="W8266" s="598"/>
    </row>
    <row r="8267" spans="6:23" x14ac:dyDescent="0.2">
      <c r="F8267" s="610"/>
      <c r="H8267" s="612"/>
      <c r="I8267" s="598"/>
      <c r="J8267" s="598"/>
      <c r="M8267" s="598"/>
      <c r="N8267" s="598"/>
      <c r="V8267" s="598"/>
      <c r="W8267" s="598"/>
    </row>
    <row r="8268" spans="6:23" x14ac:dyDescent="0.2">
      <c r="F8268" s="610"/>
      <c r="H8268" s="612"/>
      <c r="I8268" s="598"/>
      <c r="J8268" s="598"/>
      <c r="M8268" s="598"/>
      <c r="N8268" s="598"/>
      <c r="V8268" s="598"/>
      <c r="W8268" s="598"/>
    </row>
    <row r="8269" spans="6:23" x14ac:dyDescent="0.2">
      <c r="F8269" s="610"/>
      <c r="H8269" s="612"/>
      <c r="I8269" s="598"/>
      <c r="J8269" s="598"/>
      <c r="M8269" s="598"/>
      <c r="N8269" s="598"/>
      <c r="V8269" s="598"/>
      <c r="W8269" s="598"/>
    </row>
    <row r="8270" spans="6:23" x14ac:dyDescent="0.2">
      <c r="F8270" s="610"/>
      <c r="H8270" s="612"/>
      <c r="I8270" s="598"/>
      <c r="J8270" s="598"/>
      <c r="M8270" s="598"/>
      <c r="N8270" s="598"/>
      <c r="V8270" s="598"/>
      <c r="W8270" s="598"/>
    </row>
    <row r="8271" spans="6:23" x14ac:dyDescent="0.2">
      <c r="F8271" s="610"/>
      <c r="H8271" s="612"/>
      <c r="I8271" s="598"/>
      <c r="J8271" s="598"/>
      <c r="M8271" s="598"/>
      <c r="N8271" s="598"/>
      <c r="V8271" s="598"/>
      <c r="W8271" s="598"/>
    </row>
    <row r="8272" spans="6:23" x14ac:dyDescent="0.2">
      <c r="F8272" s="610"/>
      <c r="H8272" s="612"/>
      <c r="I8272" s="598"/>
      <c r="J8272" s="598"/>
      <c r="M8272" s="598"/>
      <c r="N8272" s="598"/>
      <c r="V8272" s="598"/>
      <c r="W8272" s="598"/>
    </row>
    <row r="8273" spans="6:23" x14ac:dyDescent="0.2">
      <c r="F8273" s="610"/>
      <c r="H8273" s="612"/>
      <c r="I8273" s="598"/>
      <c r="J8273" s="598"/>
      <c r="M8273" s="598"/>
      <c r="N8273" s="598"/>
      <c r="V8273" s="598"/>
      <c r="W8273" s="598"/>
    </row>
    <row r="8274" spans="6:23" x14ac:dyDescent="0.2">
      <c r="F8274" s="610"/>
      <c r="H8274" s="612"/>
      <c r="I8274" s="598"/>
      <c r="J8274" s="598"/>
      <c r="M8274" s="598"/>
      <c r="N8274" s="598"/>
      <c r="V8274" s="598"/>
      <c r="W8274" s="598"/>
    </row>
    <row r="8275" spans="6:23" x14ac:dyDescent="0.2">
      <c r="F8275" s="610"/>
      <c r="H8275" s="612"/>
      <c r="I8275" s="598"/>
      <c r="J8275" s="598"/>
      <c r="M8275" s="598"/>
      <c r="N8275" s="598"/>
      <c r="V8275" s="598"/>
      <c r="W8275" s="598"/>
    </row>
    <row r="8276" spans="6:23" x14ac:dyDescent="0.2">
      <c r="F8276" s="610"/>
      <c r="H8276" s="612"/>
      <c r="I8276" s="598"/>
      <c r="J8276" s="598"/>
      <c r="M8276" s="598"/>
      <c r="N8276" s="598"/>
      <c r="V8276" s="598"/>
      <c r="W8276" s="598"/>
    </row>
    <row r="8277" spans="6:23" x14ac:dyDescent="0.2">
      <c r="F8277" s="610"/>
      <c r="H8277" s="612"/>
      <c r="I8277" s="598"/>
      <c r="J8277" s="598"/>
      <c r="M8277" s="598"/>
      <c r="N8277" s="598"/>
      <c r="V8277" s="598"/>
      <c r="W8277" s="598"/>
    </row>
    <row r="8278" spans="6:23" x14ac:dyDescent="0.2">
      <c r="F8278" s="610"/>
      <c r="H8278" s="612"/>
      <c r="I8278" s="598"/>
      <c r="J8278" s="598"/>
      <c r="M8278" s="598"/>
      <c r="N8278" s="598"/>
      <c r="V8278" s="598"/>
      <c r="W8278" s="598"/>
    </row>
    <row r="8279" spans="6:23" x14ac:dyDescent="0.2">
      <c r="F8279" s="610"/>
      <c r="H8279" s="612"/>
      <c r="I8279" s="598"/>
      <c r="J8279" s="598"/>
      <c r="M8279" s="598"/>
      <c r="N8279" s="598"/>
      <c r="V8279" s="598"/>
      <c r="W8279" s="598"/>
    </row>
    <row r="8280" spans="6:23" x14ac:dyDescent="0.2">
      <c r="F8280" s="610"/>
      <c r="H8280" s="612"/>
      <c r="I8280" s="598"/>
      <c r="J8280" s="598"/>
      <c r="M8280" s="598"/>
      <c r="N8280" s="598"/>
      <c r="V8280" s="598"/>
      <c r="W8280" s="598"/>
    </row>
    <row r="8281" spans="6:23" x14ac:dyDescent="0.2">
      <c r="F8281" s="610"/>
      <c r="H8281" s="612"/>
      <c r="I8281" s="598"/>
      <c r="J8281" s="598"/>
      <c r="M8281" s="598"/>
      <c r="N8281" s="598"/>
      <c r="V8281" s="598"/>
      <c r="W8281" s="598"/>
    </row>
    <row r="8282" spans="6:23" x14ac:dyDescent="0.2">
      <c r="F8282" s="610"/>
      <c r="H8282" s="612"/>
      <c r="I8282" s="598"/>
      <c r="J8282" s="598"/>
      <c r="M8282" s="598"/>
      <c r="N8282" s="598"/>
      <c r="V8282" s="598"/>
      <c r="W8282" s="598"/>
    </row>
    <row r="8283" spans="6:23" x14ac:dyDescent="0.2">
      <c r="F8283" s="610"/>
      <c r="H8283" s="612"/>
      <c r="I8283" s="598"/>
      <c r="J8283" s="598"/>
      <c r="M8283" s="598"/>
      <c r="N8283" s="598"/>
      <c r="V8283" s="598"/>
      <c r="W8283" s="598"/>
    </row>
    <row r="8284" spans="6:23" x14ac:dyDescent="0.2">
      <c r="F8284" s="610"/>
      <c r="H8284" s="612"/>
      <c r="I8284" s="598"/>
      <c r="J8284" s="598"/>
      <c r="M8284" s="598"/>
      <c r="N8284" s="598"/>
      <c r="V8284" s="598"/>
      <c r="W8284" s="598"/>
    </row>
    <row r="8285" spans="6:23" x14ac:dyDescent="0.2">
      <c r="F8285" s="610"/>
      <c r="H8285" s="612"/>
      <c r="I8285" s="598"/>
      <c r="J8285" s="598"/>
      <c r="M8285" s="598"/>
      <c r="N8285" s="598"/>
      <c r="V8285" s="598"/>
      <c r="W8285" s="598"/>
    </row>
    <row r="8286" spans="6:23" x14ac:dyDescent="0.2">
      <c r="F8286" s="610"/>
      <c r="H8286" s="612"/>
      <c r="I8286" s="598"/>
      <c r="J8286" s="598"/>
      <c r="M8286" s="598"/>
      <c r="N8286" s="598"/>
      <c r="V8286" s="598"/>
      <c r="W8286" s="598"/>
    </row>
    <row r="8287" spans="6:23" x14ac:dyDescent="0.2">
      <c r="F8287" s="610"/>
      <c r="H8287" s="612"/>
      <c r="I8287" s="598"/>
      <c r="J8287" s="598"/>
      <c r="M8287" s="598"/>
      <c r="N8287" s="598"/>
      <c r="V8287" s="598"/>
      <c r="W8287" s="598"/>
    </row>
    <row r="8288" spans="6:23" x14ac:dyDescent="0.2">
      <c r="F8288" s="610"/>
      <c r="H8288" s="612"/>
      <c r="I8288" s="598"/>
      <c r="J8288" s="598"/>
      <c r="M8288" s="598"/>
      <c r="N8288" s="598"/>
      <c r="V8288" s="598"/>
      <c r="W8288" s="598"/>
    </row>
    <row r="8289" spans="6:23" x14ac:dyDescent="0.2">
      <c r="F8289" s="610"/>
      <c r="H8289" s="612"/>
      <c r="I8289" s="598"/>
      <c r="J8289" s="598"/>
      <c r="M8289" s="598"/>
      <c r="N8289" s="598"/>
      <c r="V8289" s="598"/>
      <c r="W8289" s="598"/>
    </row>
    <row r="8290" spans="6:23" x14ac:dyDescent="0.2">
      <c r="F8290" s="610"/>
      <c r="H8290" s="612"/>
      <c r="I8290" s="598"/>
      <c r="J8290" s="598"/>
      <c r="M8290" s="598"/>
      <c r="N8290" s="598"/>
      <c r="V8290" s="598"/>
      <c r="W8290" s="598"/>
    </row>
    <row r="8291" spans="6:23" x14ac:dyDescent="0.2">
      <c r="F8291" s="610"/>
      <c r="H8291" s="612"/>
      <c r="I8291" s="598"/>
      <c r="J8291" s="598"/>
      <c r="M8291" s="598"/>
      <c r="N8291" s="598"/>
      <c r="V8291" s="598"/>
      <c r="W8291" s="598"/>
    </row>
    <row r="8292" spans="6:23" x14ac:dyDescent="0.2">
      <c r="F8292" s="610"/>
      <c r="H8292" s="612"/>
      <c r="I8292" s="598"/>
      <c r="J8292" s="598"/>
      <c r="M8292" s="598"/>
      <c r="N8292" s="598"/>
      <c r="V8292" s="598"/>
      <c r="W8292" s="598"/>
    </row>
    <row r="8293" spans="6:23" x14ac:dyDescent="0.2">
      <c r="F8293" s="610"/>
      <c r="H8293" s="612"/>
      <c r="I8293" s="598"/>
      <c r="J8293" s="598"/>
      <c r="M8293" s="598"/>
      <c r="N8293" s="598"/>
      <c r="V8293" s="598"/>
      <c r="W8293" s="598"/>
    </row>
    <row r="8294" spans="6:23" x14ac:dyDescent="0.2">
      <c r="F8294" s="610"/>
      <c r="H8294" s="612"/>
      <c r="I8294" s="598"/>
      <c r="J8294" s="598"/>
      <c r="M8294" s="598"/>
      <c r="N8294" s="598"/>
      <c r="V8294" s="598"/>
      <c r="W8294" s="598"/>
    </row>
    <row r="8295" spans="6:23" x14ac:dyDescent="0.2">
      <c r="F8295" s="610"/>
      <c r="H8295" s="612"/>
      <c r="I8295" s="598"/>
      <c r="J8295" s="598"/>
      <c r="M8295" s="598"/>
      <c r="N8295" s="598"/>
      <c r="V8295" s="598"/>
      <c r="W8295" s="598"/>
    </row>
    <row r="8296" spans="6:23" x14ac:dyDescent="0.2">
      <c r="F8296" s="610"/>
      <c r="H8296" s="612"/>
      <c r="I8296" s="598"/>
      <c r="J8296" s="598"/>
      <c r="M8296" s="598"/>
      <c r="N8296" s="598"/>
      <c r="V8296" s="598"/>
      <c r="W8296" s="598"/>
    </row>
    <row r="8297" spans="6:23" x14ac:dyDescent="0.2">
      <c r="F8297" s="610"/>
      <c r="H8297" s="612"/>
      <c r="I8297" s="598"/>
      <c r="J8297" s="598"/>
      <c r="M8297" s="598"/>
      <c r="N8297" s="598"/>
      <c r="V8297" s="598"/>
      <c r="W8297" s="598"/>
    </row>
    <row r="8298" spans="6:23" x14ac:dyDescent="0.2">
      <c r="F8298" s="610"/>
      <c r="H8298" s="612"/>
      <c r="I8298" s="598"/>
      <c r="J8298" s="598"/>
      <c r="M8298" s="598"/>
      <c r="N8298" s="598"/>
      <c r="V8298" s="598"/>
      <c r="W8298" s="598"/>
    </row>
    <row r="8299" spans="6:23" x14ac:dyDescent="0.2">
      <c r="F8299" s="610"/>
      <c r="H8299" s="612"/>
      <c r="I8299" s="598"/>
      <c r="J8299" s="598"/>
      <c r="M8299" s="598"/>
      <c r="N8299" s="598"/>
      <c r="V8299" s="598"/>
      <c r="W8299" s="598"/>
    </row>
    <row r="8300" spans="6:23" x14ac:dyDescent="0.2">
      <c r="F8300" s="610"/>
      <c r="H8300" s="612"/>
      <c r="I8300" s="598"/>
      <c r="J8300" s="598"/>
      <c r="M8300" s="598"/>
      <c r="N8300" s="598"/>
      <c r="V8300" s="598"/>
      <c r="W8300" s="598"/>
    </row>
    <row r="8301" spans="6:23" x14ac:dyDescent="0.2">
      <c r="F8301" s="610"/>
      <c r="H8301" s="612"/>
      <c r="I8301" s="598"/>
      <c r="J8301" s="598"/>
      <c r="M8301" s="598"/>
      <c r="N8301" s="598"/>
      <c r="V8301" s="598"/>
      <c r="W8301" s="598"/>
    </row>
    <row r="8302" spans="6:23" x14ac:dyDescent="0.2">
      <c r="F8302" s="610"/>
      <c r="H8302" s="612"/>
      <c r="I8302" s="598"/>
      <c r="J8302" s="598"/>
      <c r="M8302" s="598"/>
      <c r="N8302" s="598"/>
      <c r="V8302" s="598"/>
      <c r="W8302" s="598"/>
    </row>
    <row r="8303" spans="6:23" x14ac:dyDescent="0.2">
      <c r="F8303" s="610"/>
      <c r="H8303" s="612"/>
      <c r="I8303" s="598"/>
      <c r="J8303" s="598"/>
      <c r="M8303" s="598"/>
      <c r="N8303" s="598"/>
      <c r="V8303" s="598"/>
      <c r="W8303" s="598"/>
    </row>
    <row r="8304" spans="6:23" x14ac:dyDescent="0.2">
      <c r="F8304" s="610"/>
      <c r="H8304" s="612"/>
      <c r="I8304" s="598"/>
      <c r="J8304" s="598"/>
      <c r="M8304" s="598"/>
      <c r="N8304" s="598"/>
      <c r="V8304" s="598"/>
      <c r="W8304" s="598"/>
    </row>
    <row r="8305" spans="6:23" x14ac:dyDescent="0.2">
      <c r="F8305" s="610"/>
      <c r="H8305" s="612"/>
      <c r="I8305" s="598"/>
      <c r="J8305" s="598"/>
      <c r="M8305" s="598"/>
      <c r="N8305" s="598"/>
      <c r="V8305" s="598"/>
      <c r="W8305" s="598"/>
    </row>
    <row r="8306" spans="6:23" x14ac:dyDescent="0.2">
      <c r="F8306" s="610"/>
      <c r="H8306" s="612"/>
      <c r="I8306" s="598"/>
      <c r="J8306" s="598"/>
      <c r="M8306" s="598"/>
      <c r="N8306" s="598"/>
      <c r="V8306" s="598"/>
      <c r="W8306" s="598"/>
    </row>
    <row r="8307" spans="6:23" x14ac:dyDescent="0.2">
      <c r="F8307" s="610"/>
      <c r="H8307" s="612"/>
      <c r="I8307" s="598"/>
      <c r="J8307" s="598"/>
      <c r="M8307" s="598"/>
      <c r="N8307" s="598"/>
      <c r="V8307" s="598"/>
      <c r="W8307" s="598"/>
    </row>
    <row r="8308" spans="6:23" x14ac:dyDescent="0.2">
      <c r="F8308" s="610"/>
      <c r="H8308" s="612"/>
      <c r="I8308" s="598"/>
      <c r="J8308" s="598"/>
      <c r="M8308" s="598"/>
      <c r="N8308" s="598"/>
      <c r="V8308" s="598"/>
      <c r="W8308" s="598"/>
    </row>
    <row r="8309" spans="6:23" x14ac:dyDescent="0.2">
      <c r="F8309" s="610"/>
      <c r="H8309" s="612"/>
      <c r="I8309" s="598"/>
      <c r="J8309" s="598"/>
      <c r="M8309" s="598"/>
      <c r="N8309" s="598"/>
      <c r="V8309" s="598"/>
      <c r="W8309" s="598"/>
    </row>
    <row r="8310" spans="6:23" x14ac:dyDescent="0.2">
      <c r="F8310" s="610"/>
      <c r="H8310" s="612"/>
      <c r="I8310" s="598"/>
      <c r="J8310" s="598"/>
      <c r="M8310" s="598"/>
      <c r="N8310" s="598"/>
      <c r="V8310" s="598"/>
      <c r="W8310" s="598"/>
    </row>
    <row r="8311" spans="6:23" x14ac:dyDescent="0.2">
      <c r="F8311" s="610"/>
      <c r="H8311" s="612"/>
      <c r="I8311" s="598"/>
      <c r="J8311" s="598"/>
      <c r="M8311" s="598"/>
      <c r="N8311" s="598"/>
      <c r="V8311" s="598"/>
      <c r="W8311" s="598"/>
    </row>
    <row r="8312" spans="6:23" x14ac:dyDescent="0.2">
      <c r="F8312" s="610"/>
      <c r="H8312" s="612"/>
      <c r="I8312" s="598"/>
      <c r="J8312" s="598"/>
      <c r="M8312" s="598"/>
      <c r="N8312" s="598"/>
      <c r="V8312" s="598"/>
      <c r="W8312" s="598"/>
    </row>
    <row r="8313" spans="6:23" x14ac:dyDescent="0.2">
      <c r="F8313" s="610"/>
      <c r="H8313" s="612"/>
      <c r="I8313" s="598"/>
      <c r="J8313" s="598"/>
      <c r="M8313" s="598"/>
      <c r="N8313" s="598"/>
      <c r="V8313" s="598"/>
      <c r="W8313" s="598"/>
    </row>
    <row r="8314" spans="6:23" x14ac:dyDescent="0.2">
      <c r="F8314" s="610"/>
      <c r="H8314" s="612"/>
      <c r="I8314" s="598"/>
      <c r="J8314" s="598"/>
      <c r="M8314" s="598"/>
      <c r="N8314" s="598"/>
      <c r="V8314" s="598"/>
      <c r="W8314" s="598"/>
    </row>
    <row r="8315" spans="6:23" x14ac:dyDescent="0.2">
      <c r="F8315" s="610"/>
      <c r="H8315" s="612"/>
      <c r="I8315" s="598"/>
      <c r="J8315" s="598"/>
      <c r="M8315" s="598"/>
      <c r="N8315" s="598"/>
      <c r="V8315" s="598"/>
      <c r="W8315" s="598"/>
    </row>
    <row r="8316" spans="6:23" x14ac:dyDescent="0.2">
      <c r="F8316" s="610"/>
      <c r="H8316" s="612"/>
      <c r="I8316" s="598"/>
      <c r="J8316" s="598"/>
      <c r="M8316" s="598"/>
      <c r="N8316" s="598"/>
      <c r="V8316" s="598"/>
      <c r="W8316" s="598"/>
    </row>
    <row r="8317" spans="6:23" x14ac:dyDescent="0.2">
      <c r="F8317" s="610"/>
      <c r="H8317" s="612"/>
      <c r="I8317" s="598"/>
      <c r="J8317" s="598"/>
      <c r="M8317" s="598"/>
      <c r="N8317" s="598"/>
      <c r="V8317" s="598"/>
      <c r="W8317" s="598"/>
    </row>
    <row r="8318" spans="6:23" x14ac:dyDescent="0.2">
      <c r="F8318" s="610"/>
      <c r="H8318" s="612"/>
      <c r="I8318" s="598"/>
      <c r="J8318" s="598"/>
      <c r="M8318" s="598"/>
      <c r="N8318" s="598"/>
      <c r="V8318" s="598"/>
      <c r="W8318" s="598"/>
    </row>
    <row r="8319" spans="6:23" x14ac:dyDescent="0.2">
      <c r="F8319" s="610"/>
      <c r="H8319" s="612"/>
      <c r="I8319" s="598"/>
      <c r="J8319" s="598"/>
      <c r="M8319" s="598"/>
      <c r="N8319" s="598"/>
      <c r="V8319" s="598"/>
      <c r="W8319" s="598"/>
    </row>
    <row r="8320" spans="6:23" x14ac:dyDescent="0.2">
      <c r="F8320" s="610"/>
      <c r="H8320" s="612"/>
      <c r="I8320" s="598"/>
      <c r="J8320" s="598"/>
      <c r="M8320" s="598"/>
      <c r="N8320" s="598"/>
      <c r="V8320" s="598"/>
      <c r="W8320" s="598"/>
    </row>
    <row r="8321" spans="6:23" x14ac:dyDescent="0.2">
      <c r="F8321" s="610"/>
      <c r="H8321" s="612"/>
      <c r="I8321" s="598"/>
      <c r="J8321" s="598"/>
      <c r="M8321" s="598"/>
      <c r="N8321" s="598"/>
      <c r="V8321" s="598"/>
      <c r="W8321" s="598"/>
    </row>
    <row r="8322" spans="6:23" x14ac:dyDescent="0.2">
      <c r="F8322" s="610"/>
      <c r="H8322" s="612"/>
      <c r="I8322" s="598"/>
      <c r="J8322" s="598"/>
      <c r="M8322" s="598"/>
      <c r="N8322" s="598"/>
      <c r="V8322" s="598"/>
      <c r="W8322" s="598"/>
    </row>
    <row r="8323" spans="6:23" x14ac:dyDescent="0.2">
      <c r="F8323" s="610"/>
      <c r="H8323" s="612"/>
      <c r="I8323" s="598"/>
      <c r="J8323" s="598"/>
      <c r="M8323" s="598"/>
      <c r="N8323" s="598"/>
      <c r="V8323" s="598"/>
      <c r="W8323" s="598"/>
    </row>
    <row r="8324" spans="6:23" x14ac:dyDescent="0.2">
      <c r="F8324" s="610"/>
      <c r="H8324" s="612"/>
      <c r="I8324" s="598"/>
      <c r="J8324" s="598"/>
      <c r="M8324" s="598"/>
      <c r="N8324" s="598"/>
      <c r="V8324" s="598"/>
      <c r="W8324" s="598"/>
    </row>
    <row r="8325" spans="6:23" x14ac:dyDescent="0.2">
      <c r="F8325" s="610"/>
      <c r="H8325" s="612"/>
      <c r="I8325" s="598"/>
      <c r="J8325" s="598"/>
      <c r="M8325" s="598"/>
      <c r="N8325" s="598"/>
      <c r="V8325" s="598"/>
      <c r="W8325" s="598"/>
    </row>
    <row r="8326" spans="6:23" x14ac:dyDescent="0.2">
      <c r="F8326" s="610"/>
      <c r="H8326" s="612"/>
      <c r="I8326" s="598"/>
      <c r="J8326" s="598"/>
      <c r="M8326" s="598"/>
      <c r="N8326" s="598"/>
      <c r="V8326" s="598"/>
      <c r="W8326" s="598"/>
    </row>
    <row r="8327" spans="6:23" x14ac:dyDescent="0.2">
      <c r="F8327" s="610"/>
      <c r="H8327" s="612"/>
      <c r="I8327" s="598"/>
      <c r="J8327" s="598"/>
      <c r="M8327" s="598"/>
      <c r="N8327" s="598"/>
      <c r="V8327" s="598"/>
      <c r="W8327" s="598"/>
    </row>
    <row r="8328" spans="6:23" x14ac:dyDescent="0.2">
      <c r="F8328" s="610"/>
      <c r="H8328" s="612"/>
      <c r="I8328" s="598"/>
      <c r="J8328" s="598"/>
      <c r="M8328" s="598"/>
      <c r="N8328" s="598"/>
      <c r="V8328" s="598"/>
      <c r="W8328" s="598"/>
    </row>
    <row r="8329" spans="6:23" x14ac:dyDescent="0.2">
      <c r="F8329" s="610"/>
      <c r="H8329" s="612"/>
      <c r="I8329" s="598"/>
      <c r="J8329" s="598"/>
      <c r="M8329" s="598"/>
      <c r="N8329" s="598"/>
      <c r="V8329" s="598"/>
      <c r="W8329" s="598"/>
    </row>
    <row r="8330" spans="6:23" x14ac:dyDescent="0.2">
      <c r="F8330" s="610"/>
      <c r="H8330" s="612"/>
      <c r="I8330" s="598"/>
      <c r="J8330" s="598"/>
      <c r="M8330" s="598"/>
      <c r="N8330" s="598"/>
      <c r="V8330" s="598"/>
      <c r="W8330" s="598"/>
    </row>
    <row r="8331" spans="6:23" x14ac:dyDescent="0.2">
      <c r="F8331" s="610"/>
      <c r="H8331" s="612"/>
      <c r="I8331" s="598"/>
      <c r="J8331" s="598"/>
      <c r="M8331" s="598"/>
      <c r="N8331" s="598"/>
      <c r="V8331" s="598"/>
      <c r="W8331" s="598"/>
    </row>
    <row r="8332" spans="6:23" x14ac:dyDescent="0.2">
      <c r="F8332" s="610"/>
      <c r="H8332" s="612"/>
      <c r="I8332" s="598"/>
      <c r="J8332" s="598"/>
      <c r="M8332" s="598"/>
      <c r="N8332" s="598"/>
      <c r="V8332" s="598"/>
      <c r="W8332" s="598"/>
    </row>
    <row r="8333" spans="6:23" x14ac:dyDescent="0.2">
      <c r="F8333" s="610"/>
      <c r="H8333" s="612"/>
      <c r="I8333" s="598"/>
      <c r="J8333" s="598"/>
      <c r="M8333" s="598"/>
      <c r="N8333" s="598"/>
      <c r="V8333" s="598"/>
      <c r="W8333" s="598"/>
    </row>
    <row r="8334" spans="6:23" x14ac:dyDescent="0.2">
      <c r="F8334" s="610"/>
      <c r="H8334" s="612"/>
      <c r="I8334" s="598"/>
      <c r="J8334" s="598"/>
      <c r="M8334" s="598"/>
      <c r="N8334" s="598"/>
      <c r="V8334" s="598"/>
      <c r="W8334" s="598"/>
    </row>
    <row r="8335" spans="6:23" x14ac:dyDescent="0.2">
      <c r="F8335" s="610"/>
      <c r="H8335" s="612"/>
      <c r="I8335" s="598"/>
      <c r="J8335" s="598"/>
      <c r="M8335" s="598"/>
      <c r="N8335" s="598"/>
      <c r="V8335" s="598"/>
      <c r="W8335" s="598"/>
    </row>
    <row r="8336" spans="6:23" x14ac:dyDescent="0.2">
      <c r="F8336" s="610"/>
      <c r="H8336" s="612"/>
      <c r="I8336" s="598"/>
      <c r="J8336" s="598"/>
      <c r="M8336" s="598"/>
      <c r="N8336" s="598"/>
      <c r="V8336" s="598"/>
      <c r="W8336" s="598"/>
    </row>
    <row r="8337" spans="6:23" x14ac:dyDescent="0.2">
      <c r="F8337" s="610"/>
      <c r="H8337" s="612"/>
      <c r="I8337" s="598"/>
      <c r="J8337" s="598"/>
      <c r="M8337" s="598"/>
      <c r="N8337" s="598"/>
      <c r="V8337" s="598"/>
      <c r="W8337" s="598"/>
    </row>
    <row r="8338" spans="6:23" x14ac:dyDescent="0.2">
      <c r="F8338" s="610"/>
      <c r="H8338" s="612"/>
      <c r="I8338" s="598"/>
      <c r="J8338" s="598"/>
      <c r="M8338" s="598"/>
      <c r="N8338" s="598"/>
      <c r="V8338" s="598"/>
      <c r="W8338" s="598"/>
    </row>
    <row r="8339" spans="6:23" x14ac:dyDescent="0.2">
      <c r="F8339" s="610"/>
      <c r="H8339" s="612"/>
      <c r="I8339" s="598"/>
      <c r="J8339" s="598"/>
      <c r="M8339" s="598"/>
      <c r="N8339" s="598"/>
      <c r="V8339" s="598"/>
      <c r="W8339" s="598"/>
    </row>
    <row r="8340" spans="6:23" x14ac:dyDescent="0.2">
      <c r="F8340" s="610"/>
      <c r="H8340" s="612"/>
      <c r="I8340" s="598"/>
      <c r="J8340" s="598"/>
      <c r="M8340" s="598"/>
      <c r="N8340" s="598"/>
      <c r="V8340" s="598"/>
      <c r="W8340" s="598"/>
    </row>
    <row r="8341" spans="6:23" x14ac:dyDescent="0.2">
      <c r="F8341" s="610"/>
      <c r="H8341" s="612"/>
      <c r="I8341" s="598"/>
      <c r="J8341" s="598"/>
      <c r="M8341" s="598"/>
      <c r="N8341" s="598"/>
      <c r="V8341" s="598"/>
      <c r="W8341" s="598"/>
    </row>
    <row r="8342" spans="6:23" x14ac:dyDescent="0.2">
      <c r="F8342" s="610"/>
      <c r="H8342" s="612"/>
      <c r="I8342" s="598"/>
      <c r="J8342" s="598"/>
      <c r="M8342" s="598"/>
      <c r="N8342" s="598"/>
      <c r="V8342" s="598"/>
      <c r="W8342" s="598"/>
    </row>
    <row r="8343" spans="6:23" x14ac:dyDescent="0.2">
      <c r="F8343" s="610"/>
      <c r="H8343" s="612"/>
      <c r="I8343" s="598"/>
      <c r="J8343" s="598"/>
      <c r="M8343" s="598"/>
      <c r="N8343" s="598"/>
      <c r="V8343" s="598"/>
      <c r="W8343" s="598"/>
    </row>
    <row r="8344" spans="6:23" x14ac:dyDescent="0.2">
      <c r="F8344" s="610"/>
      <c r="H8344" s="612"/>
      <c r="I8344" s="598"/>
      <c r="J8344" s="598"/>
      <c r="M8344" s="598"/>
      <c r="N8344" s="598"/>
      <c r="V8344" s="598"/>
      <c r="W8344" s="598"/>
    </row>
    <row r="8345" spans="6:23" x14ac:dyDescent="0.2">
      <c r="F8345" s="610"/>
      <c r="H8345" s="612"/>
      <c r="I8345" s="598"/>
      <c r="J8345" s="598"/>
      <c r="M8345" s="598"/>
      <c r="N8345" s="598"/>
      <c r="V8345" s="598"/>
      <c r="W8345" s="598"/>
    </row>
    <row r="8346" spans="6:23" x14ac:dyDescent="0.2">
      <c r="F8346" s="610"/>
      <c r="H8346" s="612"/>
      <c r="I8346" s="598"/>
      <c r="J8346" s="598"/>
      <c r="M8346" s="598"/>
      <c r="N8346" s="598"/>
      <c r="V8346" s="598"/>
      <c r="W8346" s="598"/>
    </row>
    <row r="8347" spans="6:23" x14ac:dyDescent="0.2">
      <c r="F8347" s="610"/>
      <c r="H8347" s="612"/>
      <c r="I8347" s="598"/>
      <c r="J8347" s="598"/>
      <c r="M8347" s="598"/>
      <c r="N8347" s="598"/>
      <c r="V8347" s="598"/>
      <c r="W8347" s="598"/>
    </row>
    <row r="8348" spans="6:23" x14ac:dyDescent="0.2">
      <c r="F8348" s="610"/>
      <c r="H8348" s="612"/>
      <c r="I8348" s="598"/>
      <c r="J8348" s="598"/>
      <c r="M8348" s="598"/>
      <c r="N8348" s="598"/>
      <c r="V8348" s="598"/>
      <c r="W8348" s="598"/>
    </row>
    <row r="8349" spans="6:23" x14ac:dyDescent="0.2">
      <c r="F8349" s="610"/>
      <c r="H8349" s="612"/>
      <c r="I8349" s="598"/>
      <c r="J8349" s="598"/>
      <c r="M8349" s="598"/>
      <c r="N8349" s="598"/>
      <c r="V8349" s="598"/>
      <c r="W8349" s="598"/>
    </row>
    <row r="8350" spans="6:23" x14ac:dyDescent="0.2">
      <c r="F8350" s="610"/>
      <c r="H8350" s="612"/>
      <c r="I8350" s="598"/>
      <c r="J8350" s="598"/>
      <c r="M8350" s="598"/>
      <c r="N8350" s="598"/>
      <c r="V8350" s="598"/>
      <c r="W8350" s="598"/>
    </row>
    <row r="8351" spans="6:23" x14ac:dyDescent="0.2">
      <c r="F8351" s="610"/>
      <c r="H8351" s="612"/>
      <c r="I8351" s="598"/>
      <c r="J8351" s="598"/>
      <c r="M8351" s="598"/>
      <c r="N8351" s="598"/>
      <c r="V8351" s="598"/>
      <c r="W8351" s="598"/>
    </row>
    <row r="8352" spans="6:23" x14ac:dyDescent="0.2">
      <c r="F8352" s="610"/>
      <c r="H8352" s="612"/>
      <c r="I8352" s="598"/>
      <c r="J8352" s="598"/>
      <c r="M8352" s="598"/>
      <c r="N8352" s="598"/>
      <c r="V8352" s="598"/>
      <c r="W8352" s="598"/>
    </row>
    <row r="8353" spans="6:23" x14ac:dyDescent="0.2">
      <c r="F8353" s="610"/>
      <c r="H8353" s="612"/>
      <c r="I8353" s="598"/>
      <c r="J8353" s="598"/>
      <c r="M8353" s="598"/>
      <c r="N8353" s="598"/>
      <c r="V8353" s="598"/>
      <c r="W8353" s="598"/>
    </row>
    <row r="8354" spans="6:23" x14ac:dyDescent="0.2">
      <c r="F8354" s="610"/>
      <c r="H8354" s="612"/>
      <c r="I8354" s="598"/>
      <c r="J8354" s="598"/>
      <c r="M8354" s="598"/>
      <c r="N8354" s="598"/>
      <c r="V8354" s="598"/>
      <c r="W8354" s="598"/>
    </row>
    <row r="8355" spans="6:23" x14ac:dyDescent="0.2">
      <c r="F8355" s="610"/>
      <c r="H8355" s="612"/>
      <c r="I8355" s="598"/>
      <c r="J8355" s="598"/>
      <c r="M8355" s="598"/>
      <c r="N8355" s="598"/>
      <c r="V8355" s="598"/>
      <c r="W8355" s="598"/>
    </row>
    <row r="8356" spans="6:23" x14ac:dyDescent="0.2">
      <c r="F8356" s="610"/>
      <c r="H8356" s="612"/>
      <c r="I8356" s="598"/>
      <c r="J8356" s="598"/>
      <c r="M8356" s="598"/>
      <c r="N8356" s="598"/>
      <c r="V8356" s="598"/>
      <c r="W8356" s="598"/>
    </row>
    <row r="8357" spans="6:23" x14ac:dyDescent="0.2">
      <c r="F8357" s="610"/>
      <c r="H8357" s="612"/>
      <c r="I8357" s="598"/>
      <c r="J8357" s="598"/>
      <c r="M8357" s="598"/>
      <c r="N8357" s="598"/>
      <c r="V8357" s="598"/>
      <c r="W8357" s="598"/>
    </row>
    <row r="8358" spans="6:23" x14ac:dyDescent="0.2">
      <c r="F8358" s="610"/>
      <c r="H8358" s="612"/>
      <c r="I8358" s="598"/>
      <c r="J8358" s="598"/>
      <c r="M8358" s="598"/>
      <c r="N8358" s="598"/>
      <c r="V8358" s="598"/>
      <c r="W8358" s="598"/>
    </row>
    <row r="8359" spans="6:23" x14ac:dyDescent="0.2">
      <c r="F8359" s="610"/>
      <c r="H8359" s="612"/>
      <c r="I8359" s="598"/>
      <c r="J8359" s="598"/>
      <c r="M8359" s="598"/>
      <c r="N8359" s="598"/>
      <c r="V8359" s="598"/>
      <c r="W8359" s="598"/>
    </row>
    <row r="8360" spans="6:23" x14ac:dyDescent="0.2">
      <c r="F8360" s="610"/>
      <c r="H8360" s="612"/>
      <c r="I8360" s="598"/>
      <c r="J8360" s="598"/>
      <c r="M8360" s="598"/>
      <c r="N8360" s="598"/>
      <c r="V8360" s="598"/>
      <c r="W8360" s="598"/>
    </row>
    <row r="8361" spans="6:23" x14ac:dyDescent="0.2">
      <c r="F8361" s="610"/>
      <c r="H8361" s="612"/>
      <c r="I8361" s="598"/>
      <c r="J8361" s="598"/>
      <c r="M8361" s="598"/>
      <c r="N8361" s="598"/>
      <c r="V8361" s="598"/>
      <c r="W8361" s="598"/>
    </row>
    <row r="8362" spans="6:23" x14ac:dyDescent="0.2">
      <c r="F8362" s="610"/>
      <c r="H8362" s="612"/>
      <c r="I8362" s="598"/>
      <c r="J8362" s="598"/>
      <c r="M8362" s="598"/>
      <c r="N8362" s="598"/>
      <c r="V8362" s="598"/>
      <c r="W8362" s="598"/>
    </row>
    <row r="8363" spans="6:23" x14ac:dyDescent="0.2">
      <c r="F8363" s="610"/>
      <c r="H8363" s="612"/>
      <c r="I8363" s="598"/>
      <c r="J8363" s="598"/>
      <c r="M8363" s="598"/>
      <c r="N8363" s="598"/>
      <c r="V8363" s="598"/>
      <c r="W8363" s="598"/>
    </row>
    <row r="8364" spans="6:23" x14ac:dyDescent="0.2">
      <c r="F8364" s="610"/>
      <c r="H8364" s="612"/>
      <c r="I8364" s="598"/>
      <c r="J8364" s="598"/>
      <c r="M8364" s="598"/>
      <c r="N8364" s="598"/>
      <c r="V8364" s="598"/>
      <c r="W8364" s="598"/>
    </row>
    <row r="8365" spans="6:23" x14ac:dyDescent="0.2">
      <c r="F8365" s="610"/>
      <c r="H8365" s="612"/>
      <c r="I8365" s="598"/>
      <c r="J8365" s="598"/>
      <c r="M8365" s="598"/>
      <c r="N8365" s="598"/>
      <c r="V8365" s="598"/>
      <c r="W8365" s="598"/>
    </row>
    <row r="8366" spans="6:23" x14ac:dyDescent="0.2">
      <c r="F8366" s="610"/>
      <c r="H8366" s="612"/>
      <c r="I8366" s="598"/>
      <c r="J8366" s="598"/>
      <c r="M8366" s="598"/>
      <c r="N8366" s="598"/>
      <c r="V8366" s="598"/>
      <c r="W8366" s="598"/>
    </row>
    <row r="8367" spans="6:23" x14ac:dyDescent="0.2">
      <c r="F8367" s="610"/>
      <c r="H8367" s="612"/>
      <c r="I8367" s="598"/>
      <c r="J8367" s="598"/>
      <c r="M8367" s="598"/>
      <c r="N8367" s="598"/>
      <c r="V8367" s="598"/>
      <c r="W8367" s="598"/>
    </row>
    <row r="8368" spans="6:23" x14ac:dyDescent="0.2">
      <c r="F8368" s="610"/>
      <c r="H8368" s="612"/>
      <c r="I8368" s="598"/>
      <c r="J8368" s="598"/>
      <c r="M8368" s="598"/>
      <c r="N8368" s="598"/>
      <c r="V8368" s="598"/>
      <c r="W8368" s="598"/>
    </row>
    <row r="8369" spans="6:23" x14ac:dyDescent="0.2">
      <c r="F8369" s="610"/>
      <c r="H8369" s="612"/>
      <c r="I8369" s="598"/>
      <c r="J8369" s="598"/>
      <c r="M8369" s="598"/>
      <c r="N8369" s="598"/>
      <c r="V8369" s="598"/>
      <c r="W8369" s="598"/>
    </row>
    <row r="8370" spans="6:23" x14ac:dyDescent="0.2">
      <c r="F8370" s="610"/>
      <c r="H8370" s="612"/>
      <c r="I8370" s="598"/>
      <c r="J8370" s="598"/>
      <c r="M8370" s="598"/>
      <c r="N8370" s="598"/>
      <c r="V8370" s="598"/>
      <c r="W8370" s="598"/>
    </row>
    <row r="8371" spans="6:23" x14ac:dyDescent="0.2">
      <c r="F8371" s="610"/>
      <c r="H8371" s="612"/>
      <c r="I8371" s="598"/>
      <c r="J8371" s="598"/>
      <c r="M8371" s="598"/>
      <c r="N8371" s="598"/>
      <c r="V8371" s="598"/>
      <c r="W8371" s="598"/>
    </row>
    <row r="8372" spans="6:23" x14ac:dyDescent="0.2">
      <c r="F8372" s="610"/>
      <c r="H8372" s="612"/>
      <c r="I8372" s="598"/>
      <c r="J8372" s="598"/>
      <c r="M8372" s="598"/>
      <c r="N8372" s="598"/>
      <c r="V8372" s="598"/>
      <c r="W8372" s="598"/>
    </row>
    <row r="8373" spans="6:23" x14ac:dyDescent="0.2">
      <c r="F8373" s="610"/>
      <c r="H8373" s="612"/>
      <c r="I8373" s="598"/>
      <c r="J8373" s="598"/>
      <c r="M8373" s="598"/>
      <c r="N8373" s="598"/>
      <c r="V8373" s="598"/>
      <c r="W8373" s="598"/>
    </row>
    <row r="8374" spans="6:23" x14ac:dyDescent="0.2">
      <c r="F8374" s="610"/>
      <c r="H8374" s="612"/>
      <c r="I8374" s="598"/>
      <c r="J8374" s="598"/>
      <c r="M8374" s="598"/>
      <c r="N8374" s="598"/>
      <c r="V8374" s="598"/>
      <c r="W8374" s="598"/>
    </row>
    <row r="8375" spans="6:23" x14ac:dyDescent="0.2">
      <c r="F8375" s="610"/>
      <c r="H8375" s="612"/>
      <c r="I8375" s="598"/>
      <c r="J8375" s="598"/>
      <c r="M8375" s="598"/>
      <c r="N8375" s="598"/>
      <c r="V8375" s="598"/>
      <c r="W8375" s="598"/>
    </row>
    <row r="8376" spans="6:23" x14ac:dyDescent="0.2">
      <c r="F8376" s="610"/>
      <c r="H8376" s="612"/>
      <c r="I8376" s="598"/>
      <c r="J8376" s="598"/>
      <c r="M8376" s="598"/>
      <c r="N8376" s="598"/>
      <c r="V8376" s="598"/>
      <c r="W8376" s="598"/>
    </row>
    <row r="8377" spans="6:23" x14ac:dyDescent="0.2">
      <c r="F8377" s="610"/>
      <c r="H8377" s="612"/>
      <c r="I8377" s="598"/>
      <c r="J8377" s="598"/>
      <c r="M8377" s="598"/>
      <c r="N8377" s="598"/>
      <c r="V8377" s="598"/>
      <c r="W8377" s="598"/>
    </row>
    <row r="8378" spans="6:23" x14ac:dyDescent="0.2">
      <c r="F8378" s="610"/>
      <c r="H8378" s="612"/>
      <c r="I8378" s="598"/>
      <c r="J8378" s="598"/>
      <c r="M8378" s="598"/>
      <c r="N8378" s="598"/>
      <c r="V8378" s="598"/>
      <c r="W8378" s="598"/>
    </row>
    <row r="8379" spans="6:23" x14ac:dyDescent="0.2">
      <c r="F8379" s="610"/>
      <c r="H8379" s="612"/>
      <c r="I8379" s="598"/>
      <c r="J8379" s="598"/>
      <c r="M8379" s="598"/>
      <c r="N8379" s="598"/>
      <c r="V8379" s="598"/>
      <c r="W8379" s="598"/>
    </row>
    <row r="8380" spans="6:23" x14ac:dyDescent="0.2">
      <c r="F8380" s="610"/>
      <c r="H8380" s="612"/>
      <c r="I8380" s="598"/>
      <c r="J8380" s="598"/>
      <c r="M8380" s="598"/>
      <c r="N8380" s="598"/>
      <c r="V8380" s="598"/>
      <c r="W8380" s="598"/>
    </row>
    <row r="8381" spans="6:23" x14ac:dyDescent="0.2">
      <c r="F8381" s="610"/>
      <c r="H8381" s="612"/>
      <c r="I8381" s="598"/>
      <c r="J8381" s="598"/>
      <c r="M8381" s="598"/>
      <c r="N8381" s="598"/>
      <c r="V8381" s="598"/>
      <c r="W8381" s="598"/>
    </row>
    <row r="8382" spans="6:23" x14ac:dyDescent="0.2">
      <c r="F8382" s="610"/>
      <c r="H8382" s="612"/>
      <c r="I8382" s="598"/>
      <c r="J8382" s="598"/>
      <c r="M8382" s="598"/>
      <c r="N8382" s="598"/>
      <c r="V8382" s="598"/>
      <c r="W8382" s="598"/>
    </row>
    <row r="8383" spans="6:23" x14ac:dyDescent="0.2">
      <c r="F8383" s="610"/>
      <c r="H8383" s="612"/>
      <c r="I8383" s="598"/>
      <c r="J8383" s="598"/>
      <c r="M8383" s="598"/>
      <c r="N8383" s="598"/>
      <c r="V8383" s="598"/>
      <c r="W8383" s="598"/>
    </row>
    <row r="8384" spans="6:23" x14ac:dyDescent="0.2">
      <c r="F8384" s="610"/>
      <c r="H8384" s="612"/>
      <c r="I8384" s="598"/>
      <c r="J8384" s="598"/>
      <c r="M8384" s="598"/>
      <c r="N8384" s="598"/>
      <c r="V8384" s="598"/>
      <c r="W8384" s="598"/>
    </row>
    <row r="8385" spans="6:23" x14ac:dyDescent="0.2">
      <c r="F8385" s="610"/>
      <c r="H8385" s="612"/>
      <c r="I8385" s="598"/>
      <c r="J8385" s="598"/>
      <c r="M8385" s="598"/>
      <c r="N8385" s="598"/>
      <c r="V8385" s="598"/>
      <c r="W8385" s="598"/>
    </row>
    <row r="8386" spans="6:23" x14ac:dyDescent="0.2">
      <c r="F8386" s="610"/>
      <c r="H8386" s="612"/>
      <c r="I8386" s="598"/>
      <c r="J8386" s="598"/>
      <c r="M8386" s="598"/>
      <c r="N8386" s="598"/>
      <c r="V8386" s="598"/>
      <c r="W8386" s="598"/>
    </row>
    <row r="8387" spans="6:23" x14ac:dyDescent="0.2">
      <c r="F8387" s="610"/>
      <c r="H8387" s="612"/>
      <c r="I8387" s="598"/>
      <c r="J8387" s="598"/>
      <c r="M8387" s="598"/>
      <c r="N8387" s="598"/>
      <c r="V8387" s="598"/>
      <c r="W8387" s="598"/>
    </row>
    <row r="8388" spans="6:23" x14ac:dyDescent="0.2">
      <c r="F8388" s="610"/>
      <c r="H8388" s="612"/>
      <c r="I8388" s="598"/>
      <c r="J8388" s="598"/>
      <c r="M8388" s="598"/>
      <c r="N8388" s="598"/>
      <c r="V8388" s="598"/>
      <c r="W8388" s="598"/>
    </row>
    <row r="8389" spans="6:23" x14ac:dyDescent="0.2">
      <c r="F8389" s="610"/>
      <c r="H8389" s="612"/>
      <c r="I8389" s="598"/>
      <c r="J8389" s="598"/>
      <c r="M8389" s="598"/>
      <c r="N8389" s="598"/>
      <c r="V8389" s="598"/>
      <c r="W8389" s="598"/>
    </row>
    <row r="8390" spans="6:23" x14ac:dyDescent="0.2">
      <c r="F8390" s="610"/>
      <c r="H8390" s="612"/>
      <c r="I8390" s="598"/>
      <c r="J8390" s="598"/>
      <c r="M8390" s="598"/>
      <c r="N8390" s="598"/>
      <c r="V8390" s="598"/>
      <c r="W8390" s="598"/>
    </row>
    <row r="8391" spans="6:23" x14ac:dyDescent="0.2">
      <c r="F8391" s="610"/>
      <c r="H8391" s="612"/>
      <c r="I8391" s="598"/>
      <c r="J8391" s="598"/>
      <c r="M8391" s="598"/>
      <c r="N8391" s="598"/>
      <c r="V8391" s="598"/>
      <c r="W8391" s="598"/>
    </row>
    <row r="8392" spans="6:23" x14ac:dyDescent="0.2">
      <c r="F8392" s="610"/>
      <c r="H8392" s="612"/>
      <c r="I8392" s="598"/>
      <c r="J8392" s="598"/>
      <c r="M8392" s="598"/>
      <c r="N8392" s="598"/>
      <c r="V8392" s="598"/>
      <c r="W8392" s="598"/>
    </row>
    <row r="8393" spans="6:23" x14ac:dyDescent="0.2">
      <c r="F8393" s="610"/>
      <c r="H8393" s="612"/>
      <c r="I8393" s="598"/>
      <c r="J8393" s="598"/>
      <c r="M8393" s="598"/>
      <c r="N8393" s="598"/>
      <c r="V8393" s="598"/>
      <c r="W8393" s="598"/>
    </row>
    <row r="8394" spans="6:23" x14ac:dyDescent="0.2">
      <c r="F8394" s="610"/>
      <c r="H8394" s="612"/>
      <c r="I8394" s="598"/>
      <c r="J8394" s="598"/>
      <c r="M8394" s="598"/>
      <c r="N8394" s="598"/>
      <c r="V8394" s="598"/>
      <c r="W8394" s="598"/>
    </row>
    <row r="8395" spans="6:23" x14ac:dyDescent="0.2">
      <c r="F8395" s="610"/>
      <c r="H8395" s="612"/>
      <c r="I8395" s="598"/>
      <c r="J8395" s="598"/>
      <c r="M8395" s="598"/>
      <c r="N8395" s="598"/>
      <c r="V8395" s="598"/>
      <c r="W8395" s="598"/>
    </row>
    <row r="8396" spans="6:23" x14ac:dyDescent="0.2">
      <c r="F8396" s="610"/>
      <c r="H8396" s="612"/>
      <c r="I8396" s="598"/>
      <c r="J8396" s="598"/>
      <c r="M8396" s="598"/>
      <c r="N8396" s="598"/>
      <c r="V8396" s="598"/>
      <c r="W8396" s="598"/>
    </row>
    <row r="8397" spans="6:23" x14ac:dyDescent="0.2">
      <c r="F8397" s="610"/>
      <c r="H8397" s="612"/>
      <c r="I8397" s="598"/>
      <c r="J8397" s="598"/>
      <c r="M8397" s="598"/>
      <c r="N8397" s="598"/>
      <c r="V8397" s="598"/>
      <c r="W8397" s="598"/>
    </row>
    <row r="8398" spans="6:23" x14ac:dyDescent="0.2">
      <c r="F8398" s="610"/>
      <c r="H8398" s="612"/>
      <c r="I8398" s="598"/>
      <c r="J8398" s="598"/>
      <c r="M8398" s="598"/>
      <c r="N8398" s="598"/>
      <c r="V8398" s="598"/>
      <c r="W8398" s="598"/>
    </row>
    <row r="8399" spans="6:23" x14ac:dyDescent="0.2">
      <c r="F8399" s="610"/>
      <c r="H8399" s="612"/>
      <c r="I8399" s="598"/>
      <c r="J8399" s="598"/>
      <c r="M8399" s="598"/>
      <c r="N8399" s="598"/>
      <c r="V8399" s="598"/>
      <c r="W8399" s="598"/>
    </row>
    <row r="8400" spans="6:23" x14ac:dyDescent="0.2">
      <c r="F8400" s="610"/>
      <c r="H8400" s="612"/>
      <c r="I8400" s="598"/>
      <c r="J8400" s="598"/>
      <c r="M8400" s="598"/>
      <c r="N8400" s="598"/>
      <c r="V8400" s="598"/>
      <c r="W8400" s="598"/>
    </row>
    <row r="8401" spans="6:23" x14ac:dyDescent="0.2">
      <c r="F8401" s="610"/>
      <c r="H8401" s="612"/>
      <c r="I8401" s="598"/>
      <c r="J8401" s="598"/>
      <c r="M8401" s="598"/>
      <c r="N8401" s="598"/>
      <c r="V8401" s="598"/>
      <c r="W8401" s="598"/>
    </row>
    <row r="8402" spans="6:23" x14ac:dyDescent="0.2">
      <c r="F8402" s="610"/>
      <c r="H8402" s="612"/>
      <c r="I8402" s="598"/>
      <c r="J8402" s="598"/>
      <c r="M8402" s="598"/>
      <c r="N8402" s="598"/>
      <c r="V8402" s="598"/>
      <c r="W8402" s="598"/>
    </row>
    <row r="8403" spans="6:23" x14ac:dyDescent="0.2">
      <c r="F8403" s="610"/>
      <c r="H8403" s="612"/>
      <c r="I8403" s="598"/>
      <c r="J8403" s="598"/>
      <c r="M8403" s="598"/>
      <c r="N8403" s="598"/>
      <c r="V8403" s="598"/>
      <c r="W8403" s="598"/>
    </row>
    <row r="8404" spans="6:23" x14ac:dyDescent="0.2">
      <c r="F8404" s="610"/>
      <c r="H8404" s="612"/>
      <c r="I8404" s="598"/>
      <c r="J8404" s="598"/>
      <c r="M8404" s="598"/>
      <c r="N8404" s="598"/>
      <c r="V8404" s="598"/>
      <c r="W8404" s="598"/>
    </row>
    <row r="8405" spans="6:23" x14ac:dyDescent="0.2">
      <c r="F8405" s="610"/>
      <c r="H8405" s="612"/>
      <c r="I8405" s="598"/>
      <c r="J8405" s="598"/>
      <c r="M8405" s="598"/>
      <c r="N8405" s="598"/>
      <c r="V8405" s="598"/>
      <c r="W8405" s="598"/>
    </row>
    <row r="8406" spans="6:23" x14ac:dyDescent="0.2">
      <c r="F8406" s="610"/>
      <c r="H8406" s="612"/>
      <c r="I8406" s="598"/>
      <c r="J8406" s="598"/>
      <c r="M8406" s="598"/>
      <c r="N8406" s="598"/>
      <c r="V8406" s="598"/>
      <c r="W8406" s="598"/>
    </row>
    <row r="8407" spans="6:23" x14ac:dyDescent="0.2">
      <c r="F8407" s="610"/>
      <c r="H8407" s="612"/>
      <c r="I8407" s="598"/>
      <c r="J8407" s="598"/>
      <c r="M8407" s="598"/>
      <c r="N8407" s="598"/>
      <c r="V8407" s="598"/>
      <c r="W8407" s="598"/>
    </row>
    <row r="8408" spans="6:23" x14ac:dyDescent="0.2">
      <c r="F8408" s="610"/>
      <c r="H8408" s="612"/>
      <c r="I8408" s="598"/>
      <c r="J8408" s="598"/>
      <c r="M8408" s="598"/>
      <c r="N8408" s="598"/>
      <c r="V8408" s="598"/>
      <c r="W8408" s="598"/>
    </row>
    <row r="8409" spans="6:23" x14ac:dyDescent="0.2">
      <c r="F8409" s="610"/>
      <c r="H8409" s="612"/>
      <c r="I8409" s="598"/>
      <c r="J8409" s="598"/>
      <c r="M8409" s="598"/>
      <c r="N8409" s="598"/>
      <c r="V8409" s="598"/>
      <c r="W8409" s="598"/>
    </row>
    <row r="8410" spans="6:23" x14ac:dyDescent="0.2">
      <c r="F8410" s="610"/>
      <c r="H8410" s="612"/>
      <c r="I8410" s="598"/>
      <c r="J8410" s="598"/>
      <c r="M8410" s="598"/>
      <c r="N8410" s="598"/>
      <c r="V8410" s="598"/>
      <c r="W8410" s="598"/>
    </row>
    <row r="8411" spans="6:23" x14ac:dyDescent="0.2">
      <c r="F8411" s="610"/>
      <c r="H8411" s="612"/>
      <c r="I8411" s="598"/>
      <c r="J8411" s="598"/>
      <c r="M8411" s="598"/>
      <c r="N8411" s="598"/>
      <c r="V8411" s="598"/>
      <c r="W8411" s="598"/>
    </row>
    <row r="8412" spans="6:23" x14ac:dyDescent="0.2">
      <c r="F8412" s="610"/>
      <c r="H8412" s="612"/>
      <c r="I8412" s="598"/>
      <c r="J8412" s="598"/>
      <c r="M8412" s="598"/>
      <c r="N8412" s="598"/>
      <c r="V8412" s="598"/>
      <c r="W8412" s="598"/>
    </row>
    <row r="8413" spans="6:23" x14ac:dyDescent="0.2">
      <c r="F8413" s="610"/>
      <c r="H8413" s="612"/>
      <c r="I8413" s="598"/>
      <c r="J8413" s="598"/>
      <c r="M8413" s="598"/>
      <c r="N8413" s="598"/>
      <c r="V8413" s="598"/>
      <c r="W8413" s="598"/>
    </row>
    <row r="8414" spans="6:23" x14ac:dyDescent="0.2">
      <c r="F8414" s="610"/>
      <c r="H8414" s="612"/>
      <c r="I8414" s="598"/>
      <c r="J8414" s="598"/>
      <c r="M8414" s="598"/>
      <c r="N8414" s="598"/>
      <c r="V8414" s="598"/>
      <c r="W8414" s="598"/>
    </row>
    <row r="8415" spans="6:23" x14ac:dyDescent="0.2">
      <c r="F8415" s="610"/>
      <c r="H8415" s="612"/>
      <c r="I8415" s="598"/>
      <c r="J8415" s="598"/>
      <c r="M8415" s="598"/>
      <c r="N8415" s="598"/>
      <c r="V8415" s="598"/>
      <c r="W8415" s="598"/>
    </row>
    <row r="8416" spans="6:23" x14ac:dyDescent="0.2">
      <c r="F8416" s="610"/>
      <c r="H8416" s="612"/>
      <c r="I8416" s="598"/>
      <c r="J8416" s="598"/>
      <c r="M8416" s="598"/>
      <c r="N8416" s="598"/>
      <c r="V8416" s="598"/>
      <c r="W8416" s="598"/>
    </row>
    <row r="8417" spans="6:23" x14ac:dyDescent="0.2">
      <c r="F8417" s="610"/>
      <c r="H8417" s="612"/>
      <c r="I8417" s="598"/>
      <c r="J8417" s="598"/>
      <c r="M8417" s="598"/>
      <c r="N8417" s="598"/>
      <c r="V8417" s="598"/>
      <c r="W8417" s="598"/>
    </row>
    <row r="8418" spans="6:23" x14ac:dyDescent="0.2">
      <c r="F8418" s="610"/>
      <c r="H8418" s="612"/>
      <c r="I8418" s="598"/>
      <c r="J8418" s="598"/>
      <c r="M8418" s="598"/>
      <c r="N8418" s="598"/>
      <c r="V8418" s="598"/>
      <c r="W8418" s="598"/>
    </row>
    <row r="8419" spans="6:23" x14ac:dyDescent="0.2">
      <c r="F8419" s="610"/>
      <c r="H8419" s="612"/>
      <c r="I8419" s="598"/>
      <c r="J8419" s="598"/>
      <c r="M8419" s="598"/>
      <c r="N8419" s="598"/>
      <c r="V8419" s="598"/>
      <c r="W8419" s="598"/>
    </row>
    <row r="8420" spans="6:23" x14ac:dyDescent="0.2">
      <c r="F8420" s="610"/>
      <c r="H8420" s="612"/>
      <c r="I8420" s="598"/>
      <c r="J8420" s="598"/>
      <c r="M8420" s="598"/>
      <c r="N8420" s="598"/>
      <c r="V8420" s="598"/>
      <c r="W8420" s="598"/>
    </row>
    <row r="8421" spans="6:23" x14ac:dyDescent="0.2">
      <c r="F8421" s="610"/>
      <c r="H8421" s="612"/>
      <c r="I8421" s="598"/>
      <c r="J8421" s="598"/>
      <c r="M8421" s="598"/>
      <c r="N8421" s="598"/>
      <c r="V8421" s="598"/>
      <c r="W8421" s="598"/>
    </row>
    <row r="8422" spans="6:23" x14ac:dyDescent="0.2">
      <c r="F8422" s="610"/>
      <c r="H8422" s="612"/>
      <c r="I8422" s="598"/>
      <c r="J8422" s="598"/>
      <c r="M8422" s="598"/>
      <c r="N8422" s="598"/>
      <c r="V8422" s="598"/>
      <c r="W8422" s="598"/>
    </row>
    <row r="8423" spans="6:23" x14ac:dyDescent="0.2">
      <c r="F8423" s="610"/>
      <c r="H8423" s="612"/>
      <c r="I8423" s="598"/>
      <c r="J8423" s="598"/>
      <c r="M8423" s="598"/>
      <c r="N8423" s="598"/>
      <c r="V8423" s="598"/>
      <c r="W8423" s="598"/>
    </row>
    <row r="8424" spans="6:23" x14ac:dyDescent="0.2">
      <c r="F8424" s="610"/>
      <c r="H8424" s="612"/>
      <c r="I8424" s="598"/>
      <c r="J8424" s="598"/>
      <c r="M8424" s="598"/>
      <c r="N8424" s="598"/>
      <c r="V8424" s="598"/>
      <c r="W8424" s="598"/>
    </row>
    <row r="8425" spans="6:23" x14ac:dyDescent="0.2">
      <c r="F8425" s="610"/>
      <c r="H8425" s="612"/>
      <c r="I8425" s="598"/>
      <c r="J8425" s="598"/>
      <c r="M8425" s="598"/>
      <c r="N8425" s="598"/>
      <c r="V8425" s="598"/>
      <c r="W8425" s="598"/>
    </row>
    <row r="8426" spans="6:23" x14ac:dyDescent="0.2">
      <c r="F8426" s="610"/>
      <c r="H8426" s="612"/>
      <c r="I8426" s="598"/>
      <c r="J8426" s="598"/>
      <c r="M8426" s="598"/>
      <c r="N8426" s="598"/>
      <c r="V8426" s="598"/>
      <c r="W8426" s="598"/>
    </row>
    <row r="8427" spans="6:23" x14ac:dyDescent="0.2">
      <c r="F8427" s="610"/>
      <c r="H8427" s="612"/>
      <c r="I8427" s="598"/>
      <c r="J8427" s="598"/>
      <c r="M8427" s="598"/>
      <c r="N8427" s="598"/>
      <c r="V8427" s="598"/>
      <c r="W8427" s="598"/>
    </row>
    <row r="8428" spans="6:23" x14ac:dyDescent="0.2">
      <c r="F8428" s="610"/>
      <c r="H8428" s="612"/>
      <c r="I8428" s="598"/>
      <c r="J8428" s="598"/>
      <c r="M8428" s="598"/>
      <c r="N8428" s="598"/>
      <c r="V8428" s="598"/>
      <c r="W8428" s="598"/>
    </row>
    <row r="8429" spans="6:23" x14ac:dyDescent="0.2">
      <c r="F8429" s="610"/>
      <c r="H8429" s="612"/>
      <c r="I8429" s="598"/>
      <c r="J8429" s="598"/>
      <c r="M8429" s="598"/>
      <c r="N8429" s="598"/>
      <c r="V8429" s="598"/>
      <c r="W8429" s="598"/>
    </row>
    <row r="8430" spans="6:23" x14ac:dyDescent="0.2">
      <c r="F8430" s="610"/>
      <c r="H8430" s="612"/>
      <c r="I8430" s="598"/>
      <c r="J8430" s="598"/>
      <c r="M8430" s="598"/>
      <c r="N8430" s="598"/>
      <c r="V8430" s="598"/>
      <c r="W8430" s="598"/>
    </row>
    <row r="8431" spans="6:23" x14ac:dyDescent="0.2">
      <c r="F8431" s="610"/>
      <c r="H8431" s="612"/>
      <c r="I8431" s="598"/>
      <c r="J8431" s="598"/>
      <c r="M8431" s="598"/>
      <c r="N8431" s="598"/>
      <c r="V8431" s="598"/>
      <c r="W8431" s="598"/>
    </row>
    <row r="8432" spans="6:23" x14ac:dyDescent="0.2">
      <c r="F8432" s="610"/>
      <c r="H8432" s="612"/>
      <c r="I8432" s="598"/>
      <c r="J8432" s="598"/>
      <c r="M8432" s="598"/>
      <c r="N8432" s="598"/>
      <c r="V8432" s="598"/>
      <c r="W8432" s="598"/>
    </row>
    <row r="8433" spans="6:23" x14ac:dyDescent="0.2">
      <c r="F8433" s="610"/>
      <c r="H8433" s="612"/>
      <c r="I8433" s="598"/>
      <c r="J8433" s="598"/>
      <c r="M8433" s="598"/>
      <c r="N8433" s="598"/>
      <c r="V8433" s="598"/>
      <c r="W8433" s="598"/>
    </row>
    <row r="8434" spans="6:23" x14ac:dyDescent="0.2">
      <c r="F8434" s="610"/>
      <c r="H8434" s="612"/>
      <c r="I8434" s="598"/>
      <c r="J8434" s="598"/>
      <c r="M8434" s="598"/>
      <c r="N8434" s="598"/>
      <c r="V8434" s="598"/>
      <c r="W8434" s="598"/>
    </row>
    <row r="8435" spans="6:23" x14ac:dyDescent="0.2">
      <c r="F8435" s="610"/>
      <c r="H8435" s="612"/>
      <c r="I8435" s="598"/>
      <c r="J8435" s="598"/>
      <c r="M8435" s="598"/>
      <c r="N8435" s="598"/>
      <c r="V8435" s="598"/>
      <c r="W8435" s="598"/>
    </row>
    <row r="8436" spans="6:23" x14ac:dyDescent="0.2">
      <c r="F8436" s="610"/>
      <c r="H8436" s="612"/>
      <c r="I8436" s="598"/>
      <c r="J8436" s="598"/>
      <c r="M8436" s="598"/>
      <c r="N8436" s="598"/>
      <c r="V8436" s="598"/>
      <c r="W8436" s="598"/>
    </row>
    <row r="8437" spans="6:23" x14ac:dyDescent="0.2">
      <c r="F8437" s="610"/>
      <c r="H8437" s="612"/>
      <c r="I8437" s="598"/>
      <c r="J8437" s="598"/>
      <c r="M8437" s="598"/>
      <c r="N8437" s="598"/>
      <c r="V8437" s="598"/>
      <c r="W8437" s="598"/>
    </row>
    <row r="8438" spans="6:23" x14ac:dyDescent="0.2">
      <c r="F8438" s="610"/>
      <c r="H8438" s="612"/>
      <c r="I8438" s="598"/>
      <c r="J8438" s="598"/>
      <c r="M8438" s="598"/>
      <c r="N8438" s="598"/>
      <c r="V8438" s="598"/>
      <c r="W8438" s="598"/>
    </row>
    <row r="8439" spans="6:23" x14ac:dyDescent="0.2">
      <c r="F8439" s="610"/>
      <c r="H8439" s="612"/>
      <c r="I8439" s="598"/>
      <c r="J8439" s="598"/>
      <c r="M8439" s="598"/>
      <c r="N8439" s="598"/>
      <c r="V8439" s="598"/>
      <c r="W8439" s="598"/>
    </row>
    <row r="8440" spans="6:23" x14ac:dyDescent="0.2">
      <c r="F8440" s="610"/>
      <c r="H8440" s="612"/>
      <c r="I8440" s="598"/>
      <c r="J8440" s="598"/>
      <c r="M8440" s="598"/>
      <c r="N8440" s="598"/>
      <c r="V8440" s="598"/>
      <c r="W8440" s="598"/>
    </row>
    <row r="8441" spans="6:23" x14ac:dyDescent="0.2">
      <c r="F8441" s="610"/>
      <c r="H8441" s="612"/>
      <c r="I8441" s="598"/>
      <c r="J8441" s="598"/>
      <c r="M8441" s="598"/>
      <c r="N8441" s="598"/>
      <c r="V8441" s="598"/>
      <c r="W8441" s="598"/>
    </row>
    <row r="8442" spans="6:23" x14ac:dyDescent="0.2">
      <c r="F8442" s="610"/>
      <c r="H8442" s="612"/>
      <c r="I8442" s="598"/>
      <c r="J8442" s="598"/>
      <c r="M8442" s="598"/>
      <c r="N8442" s="598"/>
      <c r="V8442" s="598"/>
      <c r="W8442" s="598"/>
    </row>
    <row r="8443" spans="6:23" x14ac:dyDescent="0.2">
      <c r="F8443" s="610"/>
      <c r="H8443" s="612"/>
      <c r="I8443" s="598"/>
      <c r="J8443" s="598"/>
      <c r="M8443" s="598"/>
      <c r="N8443" s="598"/>
      <c r="V8443" s="598"/>
      <c r="W8443" s="598"/>
    </row>
    <row r="8444" spans="6:23" x14ac:dyDescent="0.2">
      <c r="F8444" s="610"/>
      <c r="H8444" s="612"/>
      <c r="I8444" s="598"/>
      <c r="J8444" s="598"/>
      <c r="M8444" s="598"/>
      <c r="N8444" s="598"/>
      <c r="V8444" s="598"/>
      <c r="W8444" s="598"/>
    </row>
    <row r="8445" spans="6:23" x14ac:dyDescent="0.2">
      <c r="F8445" s="610"/>
      <c r="H8445" s="612"/>
      <c r="I8445" s="598"/>
      <c r="J8445" s="598"/>
      <c r="M8445" s="598"/>
      <c r="N8445" s="598"/>
      <c r="V8445" s="598"/>
      <c r="W8445" s="598"/>
    </row>
    <row r="8446" spans="6:23" x14ac:dyDescent="0.2">
      <c r="F8446" s="610"/>
      <c r="H8446" s="612"/>
      <c r="I8446" s="598"/>
      <c r="J8446" s="598"/>
      <c r="M8446" s="598"/>
      <c r="N8446" s="598"/>
      <c r="V8446" s="598"/>
      <c r="W8446" s="598"/>
    </row>
    <row r="8447" spans="6:23" x14ac:dyDescent="0.2">
      <c r="F8447" s="610"/>
      <c r="H8447" s="612"/>
      <c r="I8447" s="598"/>
      <c r="J8447" s="598"/>
      <c r="M8447" s="598"/>
      <c r="N8447" s="598"/>
      <c r="V8447" s="598"/>
      <c r="W8447" s="598"/>
    </row>
    <row r="8448" spans="6:23" x14ac:dyDescent="0.2">
      <c r="F8448" s="610"/>
      <c r="H8448" s="612"/>
      <c r="I8448" s="598"/>
      <c r="J8448" s="598"/>
      <c r="M8448" s="598"/>
      <c r="N8448" s="598"/>
      <c r="V8448" s="598"/>
      <c r="W8448" s="598"/>
    </row>
    <row r="8449" spans="6:23" x14ac:dyDescent="0.2">
      <c r="F8449" s="610"/>
      <c r="H8449" s="612"/>
      <c r="I8449" s="598"/>
      <c r="J8449" s="598"/>
      <c r="M8449" s="598"/>
      <c r="N8449" s="598"/>
      <c r="V8449" s="598"/>
      <c r="W8449" s="598"/>
    </row>
    <row r="8450" spans="6:23" x14ac:dyDescent="0.2">
      <c r="F8450" s="610"/>
      <c r="H8450" s="612"/>
      <c r="I8450" s="598"/>
      <c r="J8450" s="598"/>
      <c r="M8450" s="598"/>
      <c r="N8450" s="598"/>
      <c r="V8450" s="598"/>
      <c r="W8450" s="598"/>
    </row>
    <row r="8451" spans="6:23" x14ac:dyDescent="0.2">
      <c r="F8451" s="610"/>
      <c r="H8451" s="612"/>
      <c r="I8451" s="598"/>
      <c r="J8451" s="598"/>
      <c r="M8451" s="598"/>
      <c r="N8451" s="598"/>
      <c r="V8451" s="598"/>
      <c r="W8451" s="598"/>
    </row>
    <row r="8452" spans="6:23" x14ac:dyDescent="0.2">
      <c r="F8452" s="610"/>
      <c r="H8452" s="612"/>
      <c r="I8452" s="598"/>
      <c r="J8452" s="598"/>
      <c r="M8452" s="598"/>
      <c r="N8452" s="598"/>
      <c r="V8452" s="598"/>
      <c r="W8452" s="598"/>
    </row>
    <row r="8453" spans="6:23" x14ac:dyDescent="0.2">
      <c r="F8453" s="610"/>
      <c r="H8453" s="612"/>
      <c r="I8453" s="598"/>
      <c r="J8453" s="598"/>
      <c r="M8453" s="598"/>
      <c r="N8453" s="598"/>
      <c r="V8453" s="598"/>
      <c r="W8453" s="598"/>
    </row>
    <row r="8454" spans="6:23" x14ac:dyDescent="0.2">
      <c r="F8454" s="610"/>
      <c r="H8454" s="612"/>
      <c r="I8454" s="598"/>
      <c r="J8454" s="598"/>
      <c r="M8454" s="598"/>
      <c r="N8454" s="598"/>
      <c r="V8454" s="598"/>
      <c r="W8454" s="598"/>
    </row>
    <row r="8455" spans="6:23" x14ac:dyDescent="0.2">
      <c r="F8455" s="610"/>
      <c r="H8455" s="612"/>
      <c r="I8455" s="598"/>
      <c r="J8455" s="598"/>
      <c r="M8455" s="598"/>
      <c r="N8455" s="598"/>
      <c r="V8455" s="598"/>
      <c r="W8455" s="598"/>
    </row>
    <row r="8456" spans="6:23" x14ac:dyDescent="0.2">
      <c r="F8456" s="610"/>
      <c r="H8456" s="612"/>
      <c r="I8456" s="598"/>
      <c r="J8456" s="598"/>
      <c r="M8456" s="598"/>
      <c r="N8456" s="598"/>
      <c r="V8456" s="598"/>
      <c r="W8456" s="598"/>
    </row>
    <row r="8457" spans="6:23" x14ac:dyDescent="0.2">
      <c r="F8457" s="610"/>
      <c r="H8457" s="612"/>
      <c r="I8457" s="598"/>
      <c r="J8457" s="598"/>
      <c r="M8457" s="598"/>
      <c r="N8457" s="598"/>
      <c r="V8457" s="598"/>
      <c r="W8457" s="598"/>
    </row>
    <row r="8458" spans="6:23" x14ac:dyDescent="0.2">
      <c r="F8458" s="610"/>
      <c r="H8458" s="612"/>
      <c r="I8458" s="598"/>
      <c r="J8458" s="598"/>
      <c r="M8458" s="598"/>
      <c r="N8458" s="598"/>
      <c r="V8458" s="598"/>
      <c r="W8458" s="598"/>
    </row>
    <row r="8459" spans="6:23" x14ac:dyDescent="0.2">
      <c r="F8459" s="610"/>
      <c r="H8459" s="612"/>
      <c r="I8459" s="598"/>
      <c r="J8459" s="598"/>
      <c r="M8459" s="598"/>
      <c r="N8459" s="598"/>
      <c r="V8459" s="598"/>
      <c r="W8459" s="598"/>
    </row>
    <row r="8460" spans="6:23" x14ac:dyDescent="0.2">
      <c r="F8460" s="610"/>
      <c r="H8460" s="612"/>
      <c r="I8460" s="598"/>
      <c r="J8460" s="598"/>
      <c r="M8460" s="598"/>
      <c r="N8460" s="598"/>
      <c r="V8460" s="598"/>
      <c r="W8460" s="598"/>
    </row>
    <row r="8461" spans="6:23" x14ac:dyDescent="0.2">
      <c r="F8461" s="610"/>
      <c r="H8461" s="612"/>
      <c r="I8461" s="598"/>
      <c r="J8461" s="598"/>
      <c r="M8461" s="598"/>
      <c r="N8461" s="598"/>
      <c r="V8461" s="598"/>
      <c r="W8461" s="598"/>
    </row>
    <row r="8462" spans="6:23" x14ac:dyDescent="0.2">
      <c r="F8462" s="610"/>
      <c r="H8462" s="612"/>
      <c r="I8462" s="598"/>
      <c r="J8462" s="598"/>
      <c r="M8462" s="598"/>
      <c r="N8462" s="598"/>
      <c r="V8462" s="598"/>
      <c r="W8462" s="598"/>
    </row>
    <row r="8463" spans="6:23" x14ac:dyDescent="0.2">
      <c r="F8463" s="610"/>
      <c r="H8463" s="612"/>
      <c r="I8463" s="598"/>
      <c r="J8463" s="598"/>
      <c r="M8463" s="598"/>
      <c r="N8463" s="598"/>
      <c r="V8463" s="598"/>
      <c r="W8463" s="598"/>
    </row>
    <row r="8464" spans="6:23" x14ac:dyDescent="0.2">
      <c r="F8464" s="610"/>
      <c r="H8464" s="612"/>
      <c r="I8464" s="598"/>
      <c r="J8464" s="598"/>
      <c r="M8464" s="598"/>
      <c r="N8464" s="598"/>
      <c r="V8464" s="598"/>
      <c r="W8464" s="598"/>
    </row>
    <row r="8465" spans="6:23" x14ac:dyDescent="0.2">
      <c r="F8465" s="610"/>
      <c r="H8465" s="612"/>
      <c r="I8465" s="598"/>
      <c r="J8465" s="598"/>
      <c r="M8465" s="598"/>
      <c r="N8465" s="598"/>
      <c r="V8465" s="598"/>
      <c r="W8465" s="598"/>
    </row>
    <row r="8466" spans="6:23" x14ac:dyDescent="0.2">
      <c r="F8466" s="610"/>
      <c r="H8466" s="612"/>
      <c r="I8466" s="598"/>
      <c r="J8466" s="598"/>
      <c r="M8466" s="598"/>
      <c r="N8466" s="598"/>
      <c r="V8466" s="598"/>
      <c r="W8466" s="598"/>
    </row>
    <row r="8467" spans="6:23" x14ac:dyDescent="0.2">
      <c r="F8467" s="610"/>
      <c r="H8467" s="612"/>
      <c r="I8467" s="598"/>
      <c r="J8467" s="598"/>
      <c r="M8467" s="598"/>
      <c r="N8467" s="598"/>
      <c r="V8467" s="598"/>
      <c r="W8467" s="598"/>
    </row>
    <row r="8468" spans="6:23" x14ac:dyDescent="0.2">
      <c r="F8468" s="610"/>
      <c r="H8468" s="612"/>
      <c r="I8468" s="598"/>
      <c r="J8468" s="598"/>
      <c r="M8468" s="598"/>
      <c r="N8468" s="598"/>
      <c r="V8468" s="598"/>
      <c r="W8468" s="598"/>
    </row>
    <row r="8469" spans="6:23" x14ac:dyDescent="0.2">
      <c r="F8469" s="610"/>
      <c r="H8469" s="612"/>
      <c r="I8469" s="598"/>
      <c r="J8469" s="598"/>
      <c r="M8469" s="598"/>
      <c r="N8469" s="598"/>
      <c r="V8469" s="598"/>
      <c r="W8469" s="598"/>
    </row>
    <row r="8470" spans="6:23" x14ac:dyDescent="0.2">
      <c r="F8470" s="610"/>
      <c r="H8470" s="612"/>
      <c r="I8470" s="598"/>
      <c r="J8470" s="598"/>
      <c r="M8470" s="598"/>
      <c r="N8470" s="598"/>
      <c r="V8470" s="598"/>
      <c r="W8470" s="598"/>
    </row>
    <row r="8471" spans="6:23" x14ac:dyDescent="0.2">
      <c r="F8471" s="610"/>
      <c r="H8471" s="612"/>
      <c r="I8471" s="598"/>
      <c r="J8471" s="598"/>
      <c r="M8471" s="598"/>
      <c r="N8471" s="598"/>
      <c r="V8471" s="598"/>
      <c r="W8471" s="598"/>
    </row>
    <row r="8472" spans="6:23" x14ac:dyDescent="0.2">
      <c r="F8472" s="610"/>
      <c r="H8472" s="612"/>
      <c r="I8472" s="598"/>
      <c r="J8472" s="598"/>
      <c r="M8472" s="598"/>
      <c r="N8472" s="598"/>
      <c r="V8472" s="598"/>
      <c r="W8472" s="598"/>
    </row>
    <row r="8473" spans="6:23" x14ac:dyDescent="0.2">
      <c r="F8473" s="610"/>
      <c r="H8473" s="612"/>
      <c r="I8473" s="598"/>
      <c r="J8473" s="598"/>
      <c r="M8473" s="598"/>
      <c r="N8473" s="598"/>
      <c r="V8473" s="598"/>
      <c r="W8473" s="598"/>
    </row>
    <row r="8474" spans="6:23" x14ac:dyDescent="0.2">
      <c r="F8474" s="610"/>
      <c r="H8474" s="612"/>
      <c r="I8474" s="598"/>
      <c r="J8474" s="598"/>
      <c r="M8474" s="598"/>
      <c r="N8474" s="598"/>
      <c r="V8474" s="598"/>
      <c r="W8474" s="598"/>
    </row>
    <row r="8475" spans="6:23" x14ac:dyDescent="0.2">
      <c r="F8475" s="610"/>
      <c r="H8475" s="612"/>
      <c r="I8475" s="598"/>
      <c r="J8475" s="598"/>
      <c r="M8475" s="598"/>
      <c r="N8475" s="598"/>
      <c r="V8475" s="598"/>
      <c r="W8475" s="598"/>
    </row>
    <row r="8476" spans="6:23" x14ac:dyDescent="0.2">
      <c r="F8476" s="610"/>
      <c r="H8476" s="612"/>
      <c r="I8476" s="598"/>
      <c r="J8476" s="598"/>
      <c r="M8476" s="598"/>
      <c r="N8476" s="598"/>
      <c r="V8476" s="598"/>
      <c r="W8476" s="598"/>
    </row>
    <row r="8477" spans="6:23" x14ac:dyDescent="0.2">
      <c r="F8477" s="610"/>
      <c r="H8477" s="612"/>
      <c r="I8477" s="598"/>
      <c r="J8477" s="598"/>
      <c r="M8477" s="598"/>
      <c r="N8477" s="598"/>
      <c r="V8477" s="598"/>
      <c r="W8477" s="598"/>
    </row>
    <row r="8478" spans="6:23" x14ac:dyDescent="0.2">
      <c r="F8478" s="610"/>
      <c r="H8478" s="612"/>
      <c r="I8478" s="598"/>
      <c r="J8478" s="598"/>
      <c r="M8478" s="598"/>
      <c r="N8478" s="598"/>
      <c r="V8478" s="598"/>
      <c r="W8478" s="598"/>
    </row>
    <row r="8479" spans="6:23" x14ac:dyDescent="0.2">
      <c r="F8479" s="610"/>
      <c r="H8479" s="612"/>
      <c r="I8479" s="598"/>
      <c r="J8479" s="598"/>
      <c r="M8479" s="598"/>
      <c r="N8479" s="598"/>
      <c r="V8479" s="598"/>
      <c r="W8479" s="598"/>
    </row>
    <row r="8480" spans="6:23" x14ac:dyDescent="0.2">
      <c r="F8480" s="610"/>
      <c r="H8480" s="612"/>
      <c r="I8480" s="598"/>
      <c r="J8480" s="598"/>
      <c r="M8480" s="598"/>
      <c r="N8480" s="598"/>
      <c r="V8480" s="598"/>
      <c r="W8480" s="598"/>
    </row>
    <row r="8481" spans="6:23" x14ac:dyDescent="0.2">
      <c r="F8481" s="610"/>
      <c r="H8481" s="612"/>
      <c r="I8481" s="598"/>
      <c r="J8481" s="598"/>
      <c r="M8481" s="598"/>
      <c r="N8481" s="598"/>
      <c r="V8481" s="598"/>
      <c r="W8481" s="598"/>
    </row>
    <row r="8482" spans="6:23" x14ac:dyDescent="0.2">
      <c r="F8482" s="610"/>
      <c r="H8482" s="612"/>
      <c r="I8482" s="598"/>
      <c r="J8482" s="598"/>
      <c r="M8482" s="598"/>
      <c r="N8482" s="598"/>
      <c r="V8482" s="598"/>
      <c r="W8482" s="598"/>
    </row>
    <row r="8483" spans="6:23" x14ac:dyDescent="0.2">
      <c r="F8483" s="610"/>
      <c r="H8483" s="612"/>
      <c r="I8483" s="598"/>
      <c r="J8483" s="598"/>
      <c r="M8483" s="598"/>
      <c r="N8483" s="598"/>
      <c r="V8483" s="598"/>
      <c r="W8483" s="598"/>
    </row>
    <row r="8484" spans="6:23" x14ac:dyDescent="0.2">
      <c r="F8484" s="610"/>
      <c r="H8484" s="612"/>
      <c r="I8484" s="598"/>
      <c r="J8484" s="598"/>
      <c r="M8484" s="598"/>
      <c r="N8484" s="598"/>
      <c r="V8484" s="598"/>
      <c r="W8484" s="598"/>
    </row>
    <row r="8485" spans="6:23" x14ac:dyDescent="0.2">
      <c r="F8485" s="610"/>
      <c r="H8485" s="612"/>
      <c r="I8485" s="598"/>
      <c r="J8485" s="598"/>
      <c r="M8485" s="598"/>
      <c r="N8485" s="598"/>
      <c r="V8485" s="598"/>
      <c r="W8485" s="598"/>
    </row>
    <row r="8486" spans="6:23" x14ac:dyDescent="0.2">
      <c r="F8486" s="610"/>
      <c r="H8486" s="612"/>
      <c r="I8486" s="598"/>
      <c r="J8486" s="598"/>
      <c r="M8486" s="598"/>
      <c r="N8486" s="598"/>
      <c r="V8486" s="598"/>
      <c r="W8486" s="598"/>
    </row>
    <row r="8487" spans="6:23" x14ac:dyDescent="0.2">
      <c r="F8487" s="610"/>
      <c r="H8487" s="612"/>
      <c r="I8487" s="598"/>
      <c r="J8487" s="598"/>
      <c r="M8487" s="598"/>
      <c r="N8487" s="598"/>
      <c r="V8487" s="598"/>
      <c r="W8487" s="598"/>
    </row>
    <row r="8488" spans="6:23" x14ac:dyDescent="0.2">
      <c r="F8488" s="610"/>
      <c r="H8488" s="612"/>
      <c r="I8488" s="598"/>
      <c r="J8488" s="598"/>
      <c r="M8488" s="598"/>
      <c r="N8488" s="598"/>
      <c r="V8488" s="598"/>
      <c r="W8488" s="598"/>
    </row>
    <row r="8489" spans="6:23" x14ac:dyDescent="0.2">
      <c r="F8489" s="610"/>
      <c r="H8489" s="612"/>
      <c r="I8489" s="598"/>
      <c r="J8489" s="598"/>
      <c r="M8489" s="598"/>
      <c r="N8489" s="598"/>
      <c r="V8489" s="598"/>
      <c r="W8489" s="598"/>
    </row>
    <row r="8490" spans="6:23" x14ac:dyDescent="0.2">
      <c r="F8490" s="610"/>
      <c r="H8490" s="612"/>
      <c r="I8490" s="598"/>
      <c r="J8490" s="598"/>
      <c r="M8490" s="598"/>
      <c r="N8490" s="598"/>
      <c r="V8490" s="598"/>
      <c r="W8490" s="598"/>
    </row>
    <row r="8491" spans="6:23" x14ac:dyDescent="0.2">
      <c r="F8491" s="610"/>
      <c r="H8491" s="612"/>
      <c r="I8491" s="598"/>
      <c r="J8491" s="598"/>
      <c r="M8491" s="598"/>
      <c r="N8491" s="598"/>
      <c r="V8491" s="598"/>
      <c r="W8491" s="598"/>
    </row>
    <row r="8492" spans="6:23" x14ac:dyDescent="0.2">
      <c r="F8492" s="610"/>
      <c r="H8492" s="612"/>
      <c r="I8492" s="598"/>
      <c r="J8492" s="598"/>
      <c r="M8492" s="598"/>
      <c r="N8492" s="598"/>
      <c r="V8492" s="598"/>
      <c r="W8492" s="598"/>
    </row>
    <row r="8493" spans="6:23" x14ac:dyDescent="0.2">
      <c r="F8493" s="610"/>
      <c r="H8493" s="612"/>
      <c r="I8493" s="598"/>
      <c r="J8493" s="598"/>
      <c r="M8493" s="598"/>
      <c r="N8493" s="598"/>
      <c r="V8493" s="598"/>
      <c r="W8493" s="598"/>
    </row>
    <row r="8494" spans="6:23" x14ac:dyDescent="0.2">
      <c r="F8494" s="610"/>
      <c r="H8494" s="612"/>
      <c r="I8494" s="598"/>
      <c r="J8494" s="598"/>
      <c r="M8494" s="598"/>
      <c r="N8494" s="598"/>
      <c r="V8494" s="598"/>
      <c r="W8494" s="598"/>
    </row>
    <row r="8495" spans="6:23" x14ac:dyDescent="0.2">
      <c r="F8495" s="610"/>
      <c r="H8495" s="612"/>
      <c r="I8495" s="598"/>
      <c r="J8495" s="598"/>
      <c r="M8495" s="598"/>
      <c r="N8495" s="598"/>
      <c r="V8495" s="598"/>
      <c r="W8495" s="598"/>
    </row>
    <row r="8496" spans="6:23" x14ac:dyDescent="0.2">
      <c r="F8496" s="610"/>
      <c r="H8496" s="612"/>
      <c r="I8496" s="598"/>
      <c r="J8496" s="598"/>
      <c r="M8496" s="598"/>
      <c r="N8496" s="598"/>
      <c r="V8496" s="598"/>
      <c r="W8496" s="598"/>
    </row>
    <row r="8497" spans="6:23" x14ac:dyDescent="0.2">
      <c r="F8497" s="610"/>
      <c r="H8497" s="612"/>
      <c r="I8497" s="598"/>
      <c r="J8497" s="598"/>
      <c r="M8497" s="598"/>
      <c r="N8497" s="598"/>
      <c r="V8497" s="598"/>
      <c r="W8497" s="598"/>
    </row>
    <row r="8498" spans="6:23" x14ac:dyDescent="0.2">
      <c r="F8498" s="610"/>
      <c r="H8498" s="612"/>
      <c r="I8498" s="598"/>
      <c r="J8498" s="598"/>
      <c r="M8498" s="598"/>
      <c r="N8498" s="598"/>
      <c r="V8498" s="598"/>
      <c r="W8498" s="598"/>
    </row>
    <row r="8499" spans="6:23" x14ac:dyDescent="0.2">
      <c r="F8499" s="610"/>
      <c r="H8499" s="612"/>
      <c r="I8499" s="598"/>
      <c r="J8499" s="598"/>
      <c r="M8499" s="598"/>
      <c r="N8499" s="598"/>
      <c r="V8499" s="598"/>
      <c r="W8499" s="598"/>
    </row>
    <row r="8500" spans="6:23" x14ac:dyDescent="0.2">
      <c r="F8500" s="610"/>
      <c r="H8500" s="612"/>
      <c r="I8500" s="598"/>
      <c r="J8500" s="598"/>
      <c r="M8500" s="598"/>
      <c r="N8500" s="598"/>
      <c r="V8500" s="598"/>
      <c r="W8500" s="598"/>
    </row>
    <row r="8501" spans="6:23" x14ac:dyDescent="0.2">
      <c r="F8501" s="610"/>
      <c r="H8501" s="612"/>
      <c r="I8501" s="598"/>
      <c r="J8501" s="598"/>
      <c r="M8501" s="598"/>
      <c r="N8501" s="598"/>
      <c r="V8501" s="598"/>
      <c r="W8501" s="598"/>
    </row>
    <row r="8502" spans="6:23" x14ac:dyDescent="0.2">
      <c r="F8502" s="610"/>
      <c r="H8502" s="612"/>
      <c r="I8502" s="598"/>
      <c r="J8502" s="598"/>
      <c r="M8502" s="598"/>
      <c r="N8502" s="598"/>
      <c r="V8502" s="598"/>
      <c r="W8502" s="598"/>
    </row>
    <row r="8503" spans="6:23" x14ac:dyDescent="0.2">
      <c r="F8503" s="610"/>
      <c r="H8503" s="612"/>
      <c r="I8503" s="598"/>
      <c r="J8503" s="598"/>
      <c r="M8503" s="598"/>
      <c r="N8503" s="598"/>
      <c r="V8503" s="598"/>
      <c r="W8503" s="598"/>
    </row>
    <row r="8504" spans="6:23" x14ac:dyDescent="0.2">
      <c r="F8504" s="610"/>
      <c r="H8504" s="612"/>
      <c r="I8504" s="598"/>
      <c r="J8504" s="598"/>
      <c r="M8504" s="598"/>
      <c r="N8504" s="598"/>
      <c r="V8504" s="598"/>
      <c r="W8504" s="598"/>
    </row>
    <row r="8505" spans="6:23" x14ac:dyDescent="0.2">
      <c r="F8505" s="610"/>
      <c r="H8505" s="612"/>
      <c r="I8505" s="598"/>
      <c r="J8505" s="598"/>
      <c r="M8505" s="598"/>
      <c r="N8505" s="598"/>
      <c r="V8505" s="598"/>
      <c r="W8505" s="598"/>
    </row>
    <row r="8506" spans="6:23" x14ac:dyDescent="0.2">
      <c r="F8506" s="610"/>
      <c r="H8506" s="612"/>
      <c r="I8506" s="598"/>
      <c r="J8506" s="598"/>
      <c r="M8506" s="598"/>
      <c r="N8506" s="598"/>
      <c r="V8506" s="598"/>
      <c r="W8506" s="598"/>
    </row>
    <row r="8507" spans="6:23" x14ac:dyDescent="0.2">
      <c r="F8507" s="610"/>
      <c r="H8507" s="612"/>
      <c r="I8507" s="598"/>
      <c r="J8507" s="598"/>
      <c r="M8507" s="598"/>
      <c r="N8507" s="598"/>
      <c r="V8507" s="598"/>
      <c r="W8507" s="598"/>
    </row>
    <row r="8508" spans="6:23" x14ac:dyDescent="0.2">
      <c r="F8508" s="610"/>
      <c r="H8508" s="612"/>
      <c r="I8508" s="598"/>
      <c r="J8508" s="598"/>
      <c r="M8508" s="598"/>
      <c r="N8508" s="598"/>
      <c r="V8508" s="598"/>
      <c r="W8508" s="598"/>
    </row>
    <row r="8509" spans="6:23" x14ac:dyDescent="0.2">
      <c r="F8509" s="610"/>
      <c r="H8509" s="612"/>
      <c r="I8509" s="598"/>
      <c r="J8509" s="598"/>
      <c r="M8509" s="598"/>
      <c r="N8509" s="598"/>
      <c r="V8509" s="598"/>
      <c r="W8509" s="598"/>
    </row>
    <row r="8510" spans="6:23" x14ac:dyDescent="0.2">
      <c r="F8510" s="610"/>
      <c r="H8510" s="612"/>
      <c r="I8510" s="598"/>
      <c r="J8510" s="598"/>
      <c r="M8510" s="598"/>
      <c r="N8510" s="598"/>
      <c r="V8510" s="598"/>
      <c r="W8510" s="598"/>
    </row>
    <row r="8511" spans="6:23" x14ac:dyDescent="0.2">
      <c r="F8511" s="610"/>
      <c r="H8511" s="612"/>
      <c r="I8511" s="598"/>
      <c r="J8511" s="598"/>
      <c r="M8511" s="598"/>
      <c r="N8511" s="598"/>
      <c r="V8511" s="598"/>
      <c r="W8511" s="598"/>
    </row>
    <row r="8512" spans="6:23" x14ac:dyDescent="0.2">
      <c r="F8512" s="610"/>
      <c r="H8512" s="612"/>
      <c r="I8512" s="598"/>
      <c r="J8512" s="598"/>
      <c r="M8512" s="598"/>
      <c r="N8512" s="598"/>
      <c r="V8512" s="598"/>
      <c r="W8512" s="598"/>
    </row>
    <row r="8513" spans="6:23" x14ac:dyDescent="0.2">
      <c r="F8513" s="610"/>
      <c r="H8513" s="612"/>
      <c r="I8513" s="598"/>
      <c r="J8513" s="598"/>
      <c r="M8513" s="598"/>
      <c r="N8513" s="598"/>
      <c r="V8513" s="598"/>
      <c r="W8513" s="598"/>
    </row>
    <row r="8514" spans="6:23" x14ac:dyDescent="0.2">
      <c r="F8514" s="610"/>
      <c r="H8514" s="612"/>
      <c r="I8514" s="598"/>
      <c r="J8514" s="598"/>
      <c r="M8514" s="598"/>
      <c r="N8514" s="598"/>
      <c r="V8514" s="598"/>
      <c r="W8514" s="598"/>
    </row>
    <row r="8515" spans="6:23" x14ac:dyDescent="0.2">
      <c r="F8515" s="610"/>
      <c r="H8515" s="612"/>
      <c r="I8515" s="598"/>
      <c r="J8515" s="598"/>
      <c r="M8515" s="598"/>
      <c r="N8515" s="598"/>
      <c r="V8515" s="598"/>
      <c r="W8515" s="598"/>
    </row>
    <row r="8516" spans="6:23" x14ac:dyDescent="0.2">
      <c r="F8516" s="610"/>
      <c r="H8516" s="612"/>
      <c r="I8516" s="598"/>
      <c r="J8516" s="598"/>
      <c r="M8516" s="598"/>
      <c r="N8516" s="598"/>
      <c r="V8516" s="598"/>
      <c r="W8516" s="598"/>
    </row>
    <row r="8517" spans="6:23" x14ac:dyDescent="0.2">
      <c r="F8517" s="610"/>
      <c r="H8517" s="612"/>
      <c r="I8517" s="598"/>
      <c r="J8517" s="598"/>
      <c r="M8517" s="598"/>
      <c r="N8517" s="598"/>
      <c r="V8517" s="598"/>
      <c r="W8517" s="598"/>
    </row>
    <row r="8518" spans="6:23" x14ac:dyDescent="0.2">
      <c r="F8518" s="610"/>
      <c r="H8518" s="612"/>
      <c r="I8518" s="598"/>
      <c r="J8518" s="598"/>
      <c r="M8518" s="598"/>
      <c r="N8518" s="598"/>
      <c r="V8518" s="598"/>
      <c r="W8518" s="598"/>
    </row>
    <row r="8519" spans="6:23" x14ac:dyDescent="0.2">
      <c r="F8519" s="610"/>
      <c r="H8519" s="612"/>
      <c r="I8519" s="598"/>
      <c r="J8519" s="598"/>
      <c r="M8519" s="598"/>
      <c r="N8519" s="598"/>
      <c r="V8519" s="598"/>
      <c r="W8519" s="598"/>
    </row>
    <row r="8520" spans="6:23" x14ac:dyDescent="0.2">
      <c r="F8520" s="610"/>
      <c r="H8520" s="612"/>
      <c r="I8520" s="598"/>
      <c r="J8520" s="598"/>
      <c r="M8520" s="598"/>
      <c r="N8520" s="598"/>
      <c r="V8520" s="598"/>
      <c r="W8520" s="598"/>
    </row>
    <row r="8521" spans="6:23" x14ac:dyDescent="0.2">
      <c r="F8521" s="610"/>
      <c r="H8521" s="612"/>
      <c r="I8521" s="598"/>
      <c r="J8521" s="598"/>
      <c r="M8521" s="598"/>
      <c r="N8521" s="598"/>
      <c r="V8521" s="598"/>
      <c r="W8521" s="598"/>
    </row>
    <row r="8522" spans="6:23" x14ac:dyDescent="0.2">
      <c r="F8522" s="610"/>
      <c r="H8522" s="612"/>
      <c r="I8522" s="598"/>
      <c r="J8522" s="598"/>
      <c r="M8522" s="598"/>
      <c r="N8522" s="598"/>
      <c r="V8522" s="598"/>
      <c r="W8522" s="598"/>
    </row>
    <row r="8523" spans="6:23" x14ac:dyDescent="0.2">
      <c r="F8523" s="610"/>
      <c r="H8523" s="612"/>
      <c r="I8523" s="598"/>
      <c r="J8523" s="598"/>
      <c r="M8523" s="598"/>
      <c r="N8523" s="598"/>
      <c r="V8523" s="598"/>
      <c r="W8523" s="598"/>
    </row>
    <row r="8524" spans="6:23" x14ac:dyDescent="0.2">
      <c r="F8524" s="610"/>
      <c r="H8524" s="612"/>
      <c r="I8524" s="598"/>
      <c r="J8524" s="598"/>
      <c r="M8524" s="598"/>
      <c r="N8524" s="598"/>
      <c r="V8524" s="598"/>
      <c r="W8524" s="598"/>
    </row>
    <row r="8525" spans="6:23" x14ac:dyDescent="0.2">
      <c r="F8525" s="610"/>
      <c r="H8525" s="612"/>
      <c r="I8525" s="598"/>
      <c r="J8525" s="598"/>
      <c r="M8525" s="598"/>
      <c r="N8525" s="598"/>
      <c r="V8525" s="598"/>
      <c r="W8525" s="598"/>
    </row>
    <row r="8526" spans="6:23" x14ac:dyDescent="0.2">
      <c r="F8526" s="610"/>
      <c r="H8526" s="612"/>
      <c r="I8526" s="598"/>
      <c r="J8526" s="598"/>
      <c r="M8526" s="598"/>
      <c r="N8526" s="598"/>
      <c r="V8526" s="598"/>
      <c r="W8526" s="598"/>
    </row>
    <row r="8527" spans="6:23" x14ac:dyDescent="0.2">
      <c r="F8527" s="610"/>
      <c r="H8527" s="612"/>
      <c r="I8527" s="598"/>
      <c r="J8527" s="598"/>
      <c r="M8527" s="598"/>
      <c r="N8527" s="598"/>
      <c r="V8527" s="598"/>
      <c r="W8527" s="598"/>
    </row>
    <row r="8528" spans="6:23" x14ac:dyDescent="0.2">
      <c r="F8528" s="610"/>
      <c r="H8528" s="612"/>
      <c r="I8528" s="598"/>
      <c r="J8528" s="598"/>
      <c r="M8528" s="598"/>
      <c r="N8528" s="598"/>
      <c r="V8528" s="598"/>
      <c r="W8528" s="598"/>
    </row>
    <row r="8529" spans="6:23" x14ac:dyDescent="0.2">
      <c r="F8529" s="610"/>
      <c r="H8529" s="612"/>
      <c r="I8529" s="598"/>
      <c r="J8529" s="598"/>
      <c r="M8529" s="598"/>
      <c r="N8529" s="598"/>
      <c r="V8529" s="598"/>
      <c r="W8529" s="598"/>
    </row>
    <row r="8530" spans="6:23" x14ac:dyDescent="0.2">
      <c r="F8530" s="610"/>
      <c r="H8530" s="612"/>
      <c r="I8530" s="598"/>
      <c r="J8530" s="598"/>
      <c r="M8530" s="598"/>
      <c r="N8530" s="598"/>
      <c r="V8530" s="598"/>
      <c r="W8530" s="598"/>
    </row>
    <row r="8531" spans="6:23" x14ac:dyDescent="0.2">
      <c r="F8531" s="610"/>
      <c r="H8531" s="612"/>
      <c r="I8531" s="598"/>
      <c r="J8531" s="598"/>
      <c r="M8531" s="598"/>
      <c r="N8531" s="598"/>
      <c r="V8531" s="598"/>
      <c r="W8531" s="598"/>
    </row>
    <row r="8532" spans="6:23" x14ac:dyDescent="0.2">
      <c r="F8532" s="610"/>
      <c r="H8532" s="612"/>
      <c r="I8532" s="598"/>
      <c r="J8532" s="598"/>
      <c r="M8532" s="598"/>
      <c r="N8532" s="598"/>
      <c r="V8532" s="598"/>
      <c r="W8532" s="598"/>
    </row>
    <row r="8533" spans="6:23" x14ac:dyDescent="0.2">
      <c r="F8533" s="610"/>
      <c r="H8533" s="612"/>
      <c r="I8533" s="598"/>
      <c r="J8533" s="598"/>
      <c r="M8533" s="598"/>
      <c r="N8533" s="598"/>
      <c r="V8533" s="598"/>
      <c r="W8533" s="598"/>
    </row>
    <row r="8534" spans="6:23" x14ac:dyDescent="0.2">
      <c r="F8534" s="610"/>
      <c r="H8534" s="612"/>
      <c r="I8534" s="598"/>
      <c r="J8534" s="598"/>
      <c r="M8534" s="598"/>
      <c r="N8534" s="598"/>
      <c r="V8534" s="598"/>
      <c r="W8534" s="598"/>
    </row>
    <row r="8535" spans="6:23" x14ac:dyDescent="0.2">
      <c r="F8535" s="610"/>
      <c r="H8535" s="612"/>
      <c r="I8535" s="598"/>
      <c r="J8535" s="598"/>
      <c r="M8535" s="598"/>
      <c r="N8535" s="598"/>
      <c r="V8535" s="598"/>
      <c r="W8535" s="598"/>
    </row>
    <row r="8536" spans="6:23" x14ac:dyDescent="0.2">
      <c r="F8536" s="610"/>
      <c r="H8536" s="612"/>
      <c r="I8536" s="598"/>
      <c r="J8536" s="598"/>
      <c r="M8536" s="598"/>
      <c r="N8536" s="598"/>
      <c r="V8536" s="598"/>
      <c r="W8536" s="598"/>
    </row>
    <row r="8537" spans="6:23" x14ac:dyDescent="0.2">
      <c r="F8537" s="610"/>
      <c r="H8537" s="612"/>
      <c r="I8537" s="598"/>
      <c r="J8537" s="598"/>
      <c r="M8537" s="598"/>
      <c r="N8537" s="598"/>
      <c r="V8537" s="598"/>
      <c r="W8537" s="598"/>
    </row>
    <row r="8538" spans="6:23" x14ac:dyDescent="0.2">
      <c r="F8538" s="610"/>
      <c r="H8538" s="612"/>
      <c r="I8538" s="598"/>
      <c r="J8538" s="598"/>
      <c r="M8538" s="598"/>
      <c r="N8538" s="598"/>
      <c r="V8538" s="598"/>
      <c r="W8538" s="598"/>
    </row>
    <row r="8539" spans="6:23" x14ac:dyDescent="0.2">
      <c r="F8539" s="610"/>
      <c r="H8539" s="612"/>
      <c r="I8539" s="598"/>
      <c r="J8539" s="598"/>
      <c r="M8539" s="598"/>
      <c r="N8539" s="598"/>
      <c r="V8539" s="598"/>
      <c r="W8539" s="598"/>
    </row>
    <row r="8540" spans="6:23" x14ac:dyDescent="0.2">
      <c r="F8540" s="610"/>
      <c r="H8540" s="612"/>
      <c r="I8540" s="598"/>
      <c r="J8540" s="598"/>
      <c r="M8540" s="598"/>
      <c r="N8540" s="598"/>
      <c r="V8540" s="598"/>
      <c r="W8540" s="598"/>
    </row>
    <row r="8541" spans="6:23" x14ac:dyDescent="0.2">
      <c r="F8541" s="610"/>
      <c r="H8541" s="612"/>
      <c r="I8541" s="598"/>
      <c r="J8541" s="598"/>
      <c r="M8541" s="598"/>
      <c r="N8541" s="598"/>
      <c r="V8541" s="598"/>
      <c r="W8541" s="598"/>
    </row>
    <row r="8542" spans="6:23" x14ac:dyDescent="0.2">
      <c r="F8542" s="610"/>
      <c r="H8542" s="612"/>
      <c r="I8542" s="598"/>
      <c r="J8542" s="598"/>
      <c r="M8542" s="598"/>
      <c r="N8542" s="598"/>
      <c r="V8542" s="598"/>
      <c r="W8542" s="598"/>
    </row>
    <row r="8543" spans="6:23" x14ac:dyDescent="0.2">
      <c r="F8543" s="610"/>
      <c r="H8543" s="612"/>
      <c r="I8543" s="598"/>
      <c r="J8543" s="598"/>
      <c r="M8543" s="598"/>
      <c r="N8543" s="598"/>
      <c r="V8543" s="598"/>
      <c r="W8543" s="598"/>
    </row>
    <row r="8544" spans="6:23" x14ac:dyDescent="0.2">
      <c r="F8544" s="610"/>
      <c r="H8544" s="612"/>
      <c r="I8544" s="598"/>
      <c r="J8544" s="598"/>
      <c r="M8544" s="598"/>
      <c r="N8544" s="598"/>
      <c r="V8544" s="598"/>
      <c r="W8544" s="598"/>
    </row>
    <row r="8545" spans="6:23" x14ac:dyDescent="0.2">
      <c r="F8545" s="610"/>
      <c r="H8545" s="612"/>
      <c r="I8545" s="598"/>
      <c r="J8545" s="598"/>
      <c r="M8545" s="598"/>
      <c r="N8545" s="598"/>
      <c r="V8545" s="598"/>
      <c r="W8545" s="598"/>
    </row>
    <row r="8546" spans="6:23" x14ac:dyDescent="0.2">
      <c r="F8546" s="610"/>
      <c r="H8546" s="612"/>
      <c r="I8546" s="598"/>
      <c r="J8546" s="598"/>
      <c r="M8546" s="598"/>
      <c r="N8546" s="598"/>
      <c r="V8546" s="598"/>
      <c r="W8546" s="598"/>
    </row>
    <row r="8547" spans="6:23" x14ac:dyDescent="0.2">
      <c r="F8547" s="610"/>
      <c r="H8547" s="612"/>
      <c r="I8547" s="598"/>
      <c r="J8547" s="598"/>
      <c r="M8547" s="598"/>
      <c r="N8547" s="598"/>
      <c r="V8547" s="598"/>
      <c r="W8547" s="598"/>
    </row>
    <row r="8548" spans="6:23" x14ac:dyDescent="0.2">
      <c r="F8548" s="610"/>
      <c r="H8548" s="612"/>
      <c r="I8548" s="598"/>
      <c r="J8548" s="598"/>
      <c r="M8548" s="598"/>
      <c r="N8548" s="598"/>
      <c r="V8548" s="598"/>
      <c r="W8548" s="598"/>
    </row>
    <row r="8549" spans="6:23" x14ac:dyDescent="0.2">
      <c r="F8549" s="610"/>
      <c r="H8549" s="612"/>
      <c r="I8549" s="598"/>
      <c r="J8549" s="598"/>
      <c r="M8549" s="598"/>
      <c r="N8549" s="598"/>
      <c r="V8549" s="598"/>
      <c r="W8549" s="598"/>
    </row>
    <row r="8550" spans="6:23" x14ac:dyDescent="0.2">
      <c r="F8550" s="610"/>
      <c r="H8550" s="612"/>
      <c r="I8550" s="598"/>
      <c r="J8550" s="598"/>
      <c r="M8550" s="598"/>
      <c r="N8550" s="598"/>
      <c r="V8550" s="598"/>
      <c r="W8550" s="598"/>
    </row>
    <row r="8551" spans="6:23" x14ac:dyDescent="0.2">
      <c r="F8551" s="610"/>
      <c r="H8551" s="612"/>
      <c r="I8551" s="598"/>
      <c r="J8551" s="598"/>
      <c r="M8551" s="598"/>
      <c r="N8551" s="598"/>
      <c r="V8551" s="598"/>
      <c r="W8551" s="598"/>
    </row>
    <row r="8552" spans="6:23" x14ac:dyDescent="0.2">
      <c r="F8552" s="610"/>
      <c r="H8552" s="612"/>
      <c r="I8552" s="598"/>
      <c r="J8552" s="598"/>
      <c r="M8552" s="598"/>
      <c r="N8552" s="598"/>
      <c r="V8552" s="598"/>
      <c r="W8552" s="598"/>
    </row>
    <row r="8553" spans="6:23" x14ac:dyDescent="0.2">
      <c r="F8553" s="610"/>
      <c r="H8553" s="612"/>
      <c r="I8553" s="598"/>
      <c r="J8553" s="598"/>
      <c r="M8553" s="598"/>
      <c r="N8553" s="598"/>
      <c r="V8553" s="598"/>
      <c r="W8553" s="598"/>
    </row>
    <row r="8554" spans="6:23" x14ac:dyDescent="0.2">
      <c r="F8554" s="610"/>
      <c r="H8554" s="612"/>
      <c r="I8554" s="598"/>
      <c r="J8554" s="598"/>
      <c r="M8554" s="598"/>
      <c r="N8554" s="598"/>
      <c r="V8554" s="598"/>
      <c r="W8554" s="598"/>
    </row>
    <row r="8555" spans="6:23" x14ac:dyDescent="0.2">
      <c r="F8555" s="610"/>
      <c r="H8555" s="612"/>
      <c r="I8555" s="598"/>
      <c r="J8555" s="598"/>
      <c r="M8555" s="598"/>
      <c r="N8555" s="598"/>
      <c r="V8555" s="598"/>
      <c r="W8555" s="598"/>
    </row>
    <row r="8556" spans="6:23" x14ac:dyDescent="0.2">
      <c r="F8556" s="610"/>
      <c r="H8556" s="612"/>
      <c r="I8556" s="598"/>
      <c r="J8556" s="598"/>
      <c r="M8556" s="598"/>
      <c r="N8556" s="598"/>
      <c r="V8556" s="598"/>
      <c r="W8556" s="598"/>
    </row>
    <row r="8557" spans="6:23" x14ac:dyDescent="0.2">
      <c r="F8557" s="610"/>
      <c r="H8557" s="612"/>
      <c r="I8557" s="598"/>
      <c r="J8557" s="598"/>
      <c r="M8557" s="598"/>
      <c r="N8557" s="598"/>
      <c r="V8557" s="598"/>
      <c r="W8557" s="598"/>
    </row>
    <row r="8558" spans="6:23" x14ac:dyDescent="0.2">
      <c r="F8558" s="610"/>
      <c r="H8558" s="612"/>
      <c r="I8558" s="598"/>
      <c r="J8558" s="598"/>
      <c r="M8558" s="598"/>
      <c r="N8558" s="598"/>
      <c r="V8558" s="598"/>
      <c r="W8558" s="598"/>
    </row>
    <row r="8559" spans="6:23" x14ac:dyDescent="0.2">
      <c r="F8559" s="610"/>
      <c r="H8559" s="612"/>
      <c r="I8559" s="598"/>
      <c r="J8559" s="598"/>
      <c r="M8559" s="598"/>
      <c r="N8559" s="598"/>
      <c r="V8559" s="598"/>
      <c r="W8559" s="598"/>
    </row>
    <row r="8560" spans="6:23" x14ac:dyDescent="0.2">
      <c r="F8560" s="610"/>
      <c r="H8560" s="612"/>
      <c r="I8560" s="598"/>
      <c r="J8560" s="598"/>
      <c r="M8560" s="598"/>
      <c r="N8560" s="598"/>
      <c r="V8560" s="598"/>
      <c r="W8560" s="598"/>
    </row>
    <row r="8561" spans="6:23" x14ac:dyDescent="0.2">
      <c r="F8561" s="610"/>
      <c r="H8561" s="612"/>
      <c r="I8561" s="598"/>
      <c r="J8561" s="598"/>
      <c r="M8561" s="598"/>
      <c r="N8561" s="598"/>
      <c r="V8561" s="598"/>
      <c r="W8561" s="598"/>
    </row>
    <row r="8562" spans="6:23" x14ac:dyDescent="0.2">
      <c r="F8562" s="610"/>
      <c r="H8562" s="612"/>
      <c r="I8562" s="598"/>
      <c r="J8562" s="598"/>
      <c r="M8562" s="598"/>
      <c r="N8562" s="598"/>
      <c r="V8562" s="598"/>
      <c r="W8562" s="598"/>
    </row>
    <row r="8563" spans="6:23" x14ac:dyDescent="0.2">
      <c r="F8563" s="610"/>
      <c r="H8563" s="612"/>
      <c r="I8563" s="598"/>
      <c r="J8563" s="598"/>
      <c r="M8563" s="598"/>
      <c r="N8563" s="598"/>
      <c r="V8563" s="598"/>
      <c r="W8563" s="598"/>
    </row>
    <row r="8564" spans="6:23" x14ac:dyDescent="0.2">
      <c r="F8564" s="610"/>
      <c r="H8564" s="612"/>
      <c r="I8564" s="598"/>
      <c r="J8564" s="598"/>
      <c r="M8564" s="598"/>
      <c r="N8564" s="598"/>
      <c r="V8564" s="598"/>
      <c r="W8564" s="598"/>
    </row>
    <row r="8565" spans="6:23" x14ac:dyDescent="0.2">
      <c r="F8565" s="610"/>
      <c r="H8565" s="612"/>
      <c r="I8565" s="598"/>
      <c r="J8565" s="598"/>
      <c r="M8565" s="598"/>
      <c r="N8565" s="598"/>
      <c r="V8565" s="598"/>
      <c r="W8565" s="598"/>
    </row>
    <row r="8566" spans="6:23" x14ac:dyDescent="0.2">
      <c r="F8566" s="610"/>
      <c r="H8566" s="612"/>
      <c r="I8566" s="598"/>
      <c r="J8566" s="598"/>
      <c r="M8566" s="598"/>
      <c r="N8566" s="598"/>
      <c r="V8566" s="598"/>
      <c r="W8566" s="598"/>
    </row>
    <row r="8567" spans="6:23" x14ac:dyDescent="0.2">
      <c r="F8567" s="610"/>
      <c r="H8567" s="612"/>
      <c r="I8567" s="598"/>
      <c r="J8567" s="598"/>
      <c r="M8567" s="598"/>
      <c r="N8567" s="598"/>
      <c r="V8567" s="598"/>
      <c r="W8567" s="598"/>
    </row>
    <row r="8568" spans="6:23" x14ac:dyDescent="0.2">
      <c r="F8568" s="610"/>
      <c r="H8568" s="612"/>
      <c r="I8568" s="598"/>
      <c r="J8568" s="598"/>
      <c r="M8568" s="598"/>
      <c r="N8568" s="598"/>
      <c r="V8568" s="598"/>
      <c r="W8568" s="598"/>
    </row>
    <row r="8569" spans="6:23" x14ac:dyDescent="0.2">
      <c r="F8569" s="610"/>
      <c r="H8569" s="612"/>
      <c r="I8569" s="598"/>
      <c r="J8569" s="598"/>
      <c r="M8569" s="598"/>
      <c r="N8569" s="598"/>
      <c r="V8569" s="598"/>
      <c r="W8569" s="598"/>
    </row>
    <row r="8570" spans="6:23" x14ac:dyDescent="0.2">
      <c r="F8570" s="610"/>
      <c r="H8570" s="612"/>
      <c r="I8570" s="598"/>
      <c r="J8570" s="598"/>
      <c r="M8570" s="598"/>
      <c r="N8570" s="598"/>
      <c r="V8570" s="598"/>
      <c r="W8570" s="598"/>
    </row>
    <row r="8571" spans="6:23" x14ac:dyDescent="0.2">
      <c r="F8571" s="610"/>
      <c r="H8571" s="612"/>
      <c r="I8571" s="598"/>
      <c r="J8571" s="598"/>
      <c r="M8571" s="598"/>
      <c r="N8571" s="598"/>
      <c r="V8571" s="598"/>
      <c r="W8571" s="598"/>
    </row>
    <row r="8572" spans="6:23" x14ac:dyDescent="0.2">
      <c r="F8572" s="610"/>
      <c r="H8572" s="612"/>
      <c r="I8572" s="598"/>
      <c r="J8572" s="598"/>
      <c r="M8572" s="598"/>
      <c r="N8572" s="598"/>
      <c r="V8572" s="598"/>
      <c r="W8572" s="598"/>
    </row>
    <row r="8573" spans="6:23" x14ac:dyDescent="0.2">
      <c r="F8573" s="610"/>
      <c r="H8573" s="612"/>
      <c r="I8573" s="598"/>
      <c r="J8573" s="598"/>
      <c r="M8573" s="598"/>
      <c r="N8573" s="598"/>
      <c r="V8573" s="598"/>
      <c r="W8573" s="598"/>
    </row>
    <row r="8574" spans="6:23" x14ac:dyDescent="0.2">
      <c r="F8574" s="610"/>
      <c r="H8574" s="612"/>
      <c r="I8574" s="598"/>
      <c r="J8574" s="598"/>
      <c r="M8574" s="598"/>
      <c r="N8574" s="598"/>
      <c r="V8574" s="598"/>
      <c r="W8574" s="598"/>
    </row>
    <row r="8575" spans="6:23" x14ac:dyDescent="0.2">
      <c r="F8575" s="610"/>
      <c r="H8575" s="612"/>
      <c r="I8575" s="598"/>
      <c r="J8575" s="598"/>
      <c r="M8575" s="598"/>
      <c r="N8575" s="598"/>
      <c r="V8575" s="598"/>
      <c r="W8575" s="598"/>
    </row>
    <row r="8576" spans="6:23" x14ac:dyDescent="0.2">
      <c r="F8576" s="610"/>
      <c r="H8576" s="612"/>
      <c r="I8576" s="598"/>
      <c r="J8576" s="598"/>
      <c r="M8576" s="598"/>
      <c r="N8576" s="598"/>
      <c r="V8576" s="598"/>
      <c r="W8576" s="598"/>
    </row>
    <row r="8577" spans="6:23" x14ac:dyDescent="0.2">
      <c r="F8577" s="610"/>
      <c r="H8577" s="612"/>
      <c r="I8577" s="598"/>
      <c r="J8577" s="598"/>
      <c r="M8577" s="598"/>
      <c r="N8577" s="598"/>
      <c r="V8577" s="598"/>
      <c r="W8577" s="598"/>
    </row>
    <row r="8578" spans="6:23" x14ac:dyDescent="0.2">
      <c r="F8578" s="610"/>
      <c r="H8578" s="612"/>
      <c r="I8578" s="598"/>
      <c r="J8578" s="598"/>
      <c r="M8578" s="598"/>
      <c r="N8578" s="598"/>
      <c r="V8578" s="598"/>
      <c r="W8578" s="598"/>
    </row>
    <row r="8579" spans="6:23" x14ac:dyDescent="0.2">
      <c r="F8579" s="610"/>
      <c r="H8579" s="612"/>
      <c r="I8579" s="598"/>
      <c r="J8579" s="598"/>
      <c r="M8579" s="598"/>
      <c r="N8579" s="598"/>
      <c r="V8579" s="598"/>
      <c r="W8579" s="598"/>
    </row>
    <row r="8580" spans="6:23" x14ac:dyDescent="0.2">
      <c r="F8580" s="610"/>
      <c r="H8580" s="612"/>
      <c r="I8580" s="598"/>
      <c r="J8580" s="598"/>
      <c r="M8580" s="598"/>
      <c r="N8580" s="598"/>
      <c r="V8580" s="598"/>
      <c r="W8580" s="598"/>
    </row>
    <row r="8581" spans="6:23" x14ac:dyDescent="0.2">
      <c r="F8581" s="610"/>
      <c r="H8581" s="612"/>
      <c r="I8581" s="598"/>
      <c r="J8581" s="598"/>
      <c r="M8581" s="598"/>
      <c r="N8581" s="598"/>
      <c r="V8581" s="598"/>
      <c r="W8581" s="598"/>
    </row>
    <row r="8582" spans="6:23" x14ac:dyDescent="0.2">
      <c r="F8582" s="610"/>
      <c r="H8582" s="612"/>
      <c r="I8582" s="598"/>
      <c r="J8582" s="598"/>
      <c r="M8582" s="598"/>
      <c r="N8582" s="598"/>
      <c r="V8582" s="598"/>
      <c r="W8582" s="598"/>
    </row>
    <row r="8583" spans="6:23" x14ac:dyDescent="0.2">
      <c r="F8583" s="610"/>
      <c r="H8583" s="612"/>
      <c r="I8583" s="598"/>
      <c r="J8583" s="598"/>
      <c r="M8583" s="598"/>
      <c r="N8583" s="598"/>
      <c r="V8583" s="598"/>
      <c r="W8583" s="598"/>
    </row>
    <row r="8584" spans="6:23" x14ac:dyDescent="0.2">
      <c r="F8584" s="610"/>
      <c r="H8584" s="612"/>
      <c r="I8584" s="598"/>
      <c r="J8584" s="598"/>
      <c r="M8584" s="598"/>
      <c r="N8584" s="598"/>
      <c r="V8584" s="598"/>
      <c r="W8584" s="598"/>
    </row>
    <row r="8585" spans="6:23" x14ac:dyDescent="0.2">
      <c r="F8585" s="610"/>
      <c r="H8585" s="612"/>
      <c r="I8585" s="598"/>
      <c r="J8585" s="598"/>
      <c r="M8585" s="598"/>
      <c r="N8585" s="598"/>
      <c r="V8585" s="598"/>
      <c r="W8585" s="598"/>
    </row>
    <row r="8586" spans="6:23" x14ac:dyDescent="0.2">
      <c r="F8586" s="610"/>
      <c r="H8586" s="612"/>
      <c r="I8586" s="598"/>
      <c r="J8586" s="598"/>
      <c r="M8586" s="598"/>
      <c r="N8586" s="598"/>
      <c r="V8586" s="598"/>
      <c r="W8586" s="598"/>
    </row>
    <row r="8587" spans="6:23" x14ac:dyDescent="0.2">
      <c r="F8587" s="610"/>
      <c r="H8587" s="612"/>
      <c r="I8587" s="598"/>
      <c r="J8587" s="598"/>
      <c r="M8587" s="598"/>
      <c r="N8587" s="598"/>
      <c r="V8587" s="598"/>
      <c r="W8587" s="598"/>
    </row>
    <row r="8588" spans="6:23" x14ac:dyDescent="0.2">
      <c r="F8588" s="610"/>
      <c r="H8588" s="612"/>
      <c r="I8588" s="598"/>
      <c r="J8588" s="598"/>
      <c r="M8588" s="598"/>
      <c r="N8588" s="598"/>
      <c r="V8588" s="598"/>
      <c r="W8588" s="598"/>
    </row>
    <row r="8589" spans="6:23" x14ac:dyDescent="0.2">
      <c r="F8589" s="610"/>
      <c r="H8589" s="612"/>
      <c r="I8589" s="598"/>
      <c r="J8589" s="598"/>
      <c r="M8589" s="598"/>
      <c r="N8589" s="598"/>
      <c r="V8589" s="598"/>
      <c r="W8589" s="598"/>
    </row>
    <row r="8590" spans="6:23" x14ac:dyDescent="0.2">
      <c r="F8590" s="610"/>
      <c r="H8590" s="612"/>
      <c r="I8590" s="598"/>
      <c r="J8590" s="598"/>
      <c r="M8590" s="598"/>
      <c r="N8590" s="598"/>
      <c r="V8590" s="598"/>
      <c r="W8590" s="598"/>
    </row>
    <row r="8591" spans="6:23" x14ac:dyDescent="0.2">
      <c r="F8591" s="610"/>
      <c r="H8591" s="612"/>
      <c r="I8591" s="598"/>
      <c r="J8591" s="598"/>
      <c r="M8591" s="598"/>
      <c r="N8591" s="598"/>
      <c r="V8591" s="598"/>
      <c r="W8591" s="598"/>
    </row>
    <row r="8592" spans="6:23" x14ac:dyDescent="0.2">
      <c r="F8592" s="610"/>
      <c r="H8592" s="612"/>
      <c r="I8592" s="598"/>
      <c r="J8592" s="598"/>
      <c r="M8592" s="598"/>
      <c r="N8592" s="598"/>
      <c r="V8592" s="598"/>
      <c r="W8592" s="598"/>
    </row>
    <row r="8593" spans="6:23" x14ac:dyDescent="0.2">
      <c r="F8593" s="610"/>
      <c r="H8593" s="612"/>
      <c r="I8593" s="598"/>
      <c r="J8593" s="598"/>
      <c r="M8593" s="598"/>
      <c r="N8593" s="598"/>
      <c r="V8593" s="598"/>
      <c r="W8593" s="598"/>
    </row>
    <row r="8594" spans="6:23" x14ac:dyDescent="0.2">
      <c r="F8594" s="610"/>
      <c r="H8594" s="612"/>
      <c r="I8594" s="598"/>
      <c r="J8594" s="598"/>
      <c r="M8594" s="598"/>
      <c r="N8594" s="598"/>
      <c r="V8594" s="598"/>
      <c r="W8594" s="598"/>
    </row>
    <row r="8595" spans="6:23" x14ac:dyDescent="0.2">
      <c r="F8595" s="610"/>
      <c r="H8595" s="612"/>
      <c r="I8595" s="598"/>
      <c r="J8595" s="598"/>
      <c r="M8595" s="598"/>
      <c r="N8595" s="598"/>
      <c r="V8595" s="598"/>
      <c r="W8595" s="598"/>
    </row>
    <row r="8596" spans="6:23" x14ac:dyDescent="0.2">
      <c r="F8596" s="610"/>
      <c r="H8596" s="612"/>
      <c r="I8596" s="598"/>
      <c r="J8596" s="598"/>
      <c r="M8596" s="598"/>
      <c r="N8596" s="598"/>
      <c r="V8596" s="598"/>
      <c r="W8596" s="598"/>
    </row>
    <row r="8597" spans="6:23" x14ac:dyDescent="0.2">
      <c r="F8597" s="610"/>
      <c r="H8597" s="612"/>
      <c r="I8597" s="598"/>
      <c r="J8597" s="598"/>
      <c r="M8597" s="598"/>
      <c r="N8597" s="598"/>
      <c r="V8597" s="598"/>
      <c r="W8597" s="598"/>
    </row>
    <row r="8598" spans="6:23" x14ac:dyDescent="0.2">
      <c r="F8598" s="610"/>
      <c r="H8598" s="612"/>
      <c r="I8598" s="598"/>
      <c r="J8598" s="598"/>
      <c r="M8598" s="598"/>
      <c r="N8598" s="598"/>
      <c r="V8598" s="598"/>
      <c r="W8598" s="598"/>
    </row>
    <row r="8599" spans="6:23" x14ac:dyDescent="0.2">
      <c r="F8599" s="610"/>
      <c r="H8599" s="612"/>
      <c r="I8599" s="598"/>
      <c r="J8599" s="598"/>
      <c r="M8599" s="598"/>
      <c r="N8599" s="598"/>
      <c r="V8599" s="598"/>
      <c r="W8599" s="598"/>
    </row>
    <row r="8600" spans="6:23" x14ac:dyDescent="0.2">
      <c r="F8600" s="610"/>
      <c r="H8600" s="612"/>
      <c r="I8600" s="598"/>
      <c r="J8600" s="598"/>
      <c r="M8600" s="598"/>
      <c r="N8600" s="598"/>
      <c r="V8600" s="598"/>
      <c r="W8600" s="598"/>
    </row>
    <row r="8601" spans="6:23" x14ac:dyDescent="0.2">
      <c r="F8601" s="610"/>
      <c r="H8601" s="612"/>
      <c r="I8601" s="598"/>
      <c r="J8601" s="598"/>
      <c r="M8601" s="598"/>
      <c r="N8601" s="598"/>
      <c r="V8601" s="598"/>
      <c r="W8601" s="598"/>
    </row>
    <row r="8602" spans="6:23" x14ac:dyDescent="0.2">
      <c r="F8602" s="610"/>
      <c r="H8602" s="612"/>
      <c r="I8602" s="598"/>
      <c r="J8602" s="598"/>
      <c r="M8602" s="598"/>
      <c r="N8602" s="598"/>
      <c r="V8602" s="598"/>
      <c r="W8602" s="598"/>
    </row>
    <row r="8603" spans="6:23" x14ac:dyDescent="0.2">
      <c r="F8603" s="610"/>
      <c r="H8603" s="612"/>
      <c r="I8603" s="598"/>
      <c r="J8603" s="598"/>
      <c r="M8603" s="598"/>
      <c r="N8603" s="598"/>
      <c r="V8603" s="598"/>
      <c r="W8603" s="598"/>
    </row>
    <row r="8604" spans="6:23" x14ac:dyDescent="0.2">
      <c r="F8604" s="610"/>
      <c r="H8604" s="612"/>
      <c r="I8604" s="598"/>
      <c r="J8604" s="598"/>
      <c r="M8604" s="598"/>
      <c r="N8604" s="598"/>
      <c r="V8604" s="598"/>
      <c r="W8604" s="598"/>
    </row>
    <row r="8605" spans="6:23" x14ac:dyDescent="0.2">
      <c r="F8605" s="610"/>
      <c r="H8605" s="612"/>
      <c r="I8605" s="598"/>
      <c r="J8605" s="598"/>
      <c r="M8605" s="598"/>
      <c r="N8605" s="598"/>
      <c r="V8605" s="598"/>
      <c r="W8605" s="598"/>
    </row>
    <row r="8606" spans="6:23" x14ac:dyDescent="0.2">
      <c r="F8606" s="610"/>
      <c r="H8606" s="612"/>
      <c r="I8606" s="598"/>
      <c r="J8606" s="598"/>
      <c r="M8606" s="598"/>
      <c r="N8606" s="598"/>
      <c r="V8606" s="598"/>
      <c r="W8606" s="598"/>
    </row>
    <row r="8607" spans="6:23" x14ac:dyDescent="0.2">
      <c r="F8607" s="610"/>
      <c r="H8607" s="612"/>
      <c r="I8607" s="598"/>
      <c r="J8607" s="598"/>
      <c r="M8607" s="598"/>
      <c r="N8607" s="598"/>
      <c r="V8607" s="598"/>
      <c r="W8607" s="598"/>
    </row>
    <row r="8608" spans="6:23" x14ac:dyDescent="0.2">
      <c r="F8608" s="610"/>
      <c r="H8608" s="612"/>
      <c r="I8608" s="598"/>
      <c r="J8608" s="598"/>
      <c r="M8608" s="598"/>
      <c r="N8608" s="598"/>
      <c r="V8608" s="598"/>
      <c r="W8608" s="598"/>
    </row>
    <row r="8609" spans="6:23" x14ac:dyDescent="0.2">
      <c r="F8609" s="610"/>
      <c r="H8609" s="612"/>
      <c r="I8609" s="598"/>
      <c r="J8609" s="598"/>
      <c r="M8609" s="598"/>
      <c r="N8609" s="598"/>
      <c r="V8609" s="598"/>
      <c r="W8609" s="598"/>
    </row>
    <row r="8610" spans="6:23" x14ac:dyDescent="0.2">
      <c r="F8610" s="610"/>
      <c r="H8610" s="612"/>
      <c r="I8610" s="598"/>
      <c r="J8610" s="598"/>
      <c r="M8610" s="598"/>
      <c r="N8610" s="598"/>
      <c r="V8610" s="598"/>
      <c r="W8610" s="598"/>
    </row>
    <row r="8611" spans="6:23" x14ac:dyDescent="0.2">
      <c r="F8611" s="610"/>
      <c r="H8611" s="612"/>
      <c r="I8611" s="598"/>
      <c r="J8611" s="598"/>
      <c r="M8611" s="598"/>
      <c r="N8611" s="598"/>
      <c r="V8611" s="598"/>
      <c r="W8611" s="598"/>
    </row>
    <row r="8612" spans="6:23" x14ac:dyDescent="0.2">
      <c r="F8612" s="610"/>
      <c r="H8612" s="612"/>
      <c r="I8612" s="598"/>
      <c r="J8612" s="598"/>
      <c r="M8612" s="598"/>
      <c r="N8612" s="598"/>
      <c r="V8612" s="598"/>
      <c r="W8612" s="598"/>
    </row>
    <row r="8613" spans="6:23" x14ac:dyDescent="0.2">
      <c r="F8613" s="610"/>
      <c r="H8613" s="612"/>
      <c r="I8613" s="598"/>
      <c r="J8613" s="598"/>
      <c r="M8613" s="598"/>
      <c r="N8613" s="598"/>
      <c r="V8613" s="598"/>
      <c r="W8613" s="598"/>
    </row>
    <row r="8614" spans="6:23" x14ac:dyDescent="0.2">
      <c r="F8614" s="610"/>
      <c r="H8614" s="612"/>
      <c r="I8614" s="598"/>
      <c r="J8614" s="598"/>
      <c r="M8614" s="598"/>
      <c r="N8614" s="598"/>
      <c r="V8614" s="598"/>
      <c r="W8614" s="598"/>
    </row>
    <row r="8615" spans="6:23" x14ac:dyDescent="0.2">
      <c r="F8615" s="610"/>
      <c r="H8615" s="612"/>
      <c r="I8615" s="598"/>
      <c r="J8615" s="598"/>
      <c r="M8615" s="598"/>
      <c r="N8615" s="598"/>
      <c r="V8615" s="598"/>
      <c r="W8615" s="598"/>
    </row>
    <row r="8616" spans="6:23" x14ac:dyDescent="0.2">
      <c r="F8616" s="610"/>
      <c r="H8616" s="612"/>
      <c r="I8616" s="598"/>
      <c r="J8616" s="598"/>
      <c r="M8616" s="598"/>
      <c r="N8616" s="598"/>
      <c r="V8616" s="598"/>
      <c r="W8616" s="598"/>
    </row>
    <row r="8617" spans="6:23" x14ac:dyDescent="0.2">
      <c r="F8617" s="610"/>
      <c r="H8617" s="612"/>
      <c r="I8617" s="598"/>
      <c r="J8617" s="598"/>
      <c r="M8617" s="598"/>
      <c r="N8617" s="598"/>
      <c r="V8617" s="598"/>
      <c r="W8617" s="598"/>
    </row>
    <row r="8618" spans="6:23" x14ac:dyDescent="0.2">
      <c r="F8618" s="610"/>
      <c r="H8618" s="612"/>
      <c r="I8618" s="598"/>
      <c r="J8618" s="598"/>
      <c r="M8618" s="598"/>
      <c r="N8618" s="598"/>
      <c r="V8618" s="598"/>
      <c r="W8618" s="598"/>
    </row>
    <row r="8619" spans="6:23" x14ac:dyDescent="0.2">
      <c r="F8619" s="610"/>
      <c r="H8619" s="612"/>
      <c r="I8619" s="598"/>
      <c r="J8619" s="598"/>
      <c r="M8619" s="598"/>
      <c r="N8619" s="598"/>
      <c r="V8619" s="598"/>
      <c r="W8619" s="598"/>
    </row>
    <row r="8620" spans="6:23" x14ac:dyDescent="0.2">
      <c r="F8620" s="610"/>
      <c r="H8620" s="612"/>
      <c r="I8620" s="598"/>
      <c r="J8620" s="598"/>
      <c r="M8620" s="598"/>
      <c r="N8620" s="598"/>
      <c r="V8620" s="598"/>
      <c r="W8620" s="598"/>
    </row>
    <row r="8621" spans="6:23" x14ac:dyDescent="0.2">
      <c r="F8621" s="610"/>
      <c r="H8621" s="612"/>
      <c r="I8621" s="598"/>
      <c r="J8621" s="598"/>
      <c r="M8621" s="598"/>
      <c r="N8621" s="598"/>
      <c r="V8621" s="598"/>
      <c r="W8621" s="598"/>
    </row>
    <row r="8622" spans="6:23" x14ac:dyDescent="0.2">
      <c r="F8622" s="610"/>
      <c r="H8622" s="612"/>
      <c r="I8622" s="598"/>
      <c r="J8622" s="598"/>
      <c r="M8622" s="598"/>
      <c r="N8622" s="598"/>
      <c r="V8622" s="598"/>
      <c r="W8622" s="598"/>
    </row>
    <row r="8623" spans="6:23" x14ac:dyDescent="0.2">
      <c r="F8623" s="610"/>
      <c r="H8623" s="612"/>
      <c r="I8623" s="598"/>
      <c r="J8623" s="598"/>
      <c r="M8623" s="598"/>
      <c r="N8623" s="598"/>
      <c r="V8623" s="598"/>
      <c r="W8623" s="598"/>
    </row>
    <row r="8624" spans="6:23" x14ac:dyDescent="0.2">
      <c r="F8624" s="610"/>
      <c r="H8624" s="612"/>
      <c r="I8624" s="598"/>
      <c r="J8624" s="598"/>
      <c r="M8624" s="598"/>
      <c r="N8624" s="598"/>
      <c r="V8624" s="598"/>
      <c r="W8624" s="598"/>
    </row>
    <row r="8625" spans="6:23" x14ac:dyDescent="0.2">
      <c r="F8625" s="610"/>
      <c r="H8625" s="612"/>
      <c r="I8625" s="598"/>
      <c r="J8625" s="598"/>
      <c r="M8625" s="598"/>
      <c r="N8625" s="598"/>
      <c r="V8625" s="598"/>
      <c r="W8625" s="598"/>
    </row>
    <row r="8626" spans="6:23" x14ac:dyDescent="0.2">
      <c r="F8626" s="610"/>
      <c r="H8626" s="612"/>
      <c r="I8626" s="598"/>
      <c r="J8626" s="598"/>
      <c r="M8626" s="598"/>
      <c r="N8626" s="598"/>
      <c r="V8626" s="598"/>
      <c r="W8626" s="598"/>
    </row>
    <row r="8627" spans="6:23" x14ac:dyDescent="0.2">
      <c r="F8627" s="610"/>
      <c r="H8627" s="612"/>
      <c r="I8627" s="598"/>
      <c r="J8627" s="598"/>
      <c r="M8627" s="598"/>
      <c r="N8627" s="598"/>
      <c r="V8627" s="598"/>
      <c r="W8627" s="598"/>
    </row>
    <row r="8628" spans="6:23" x14ac:dyDescent="0.2">
      <c r="F8628" s="610"/>
      <c r="H8628" s="612"/>
      <c r="I8628" s="598"/>
      <c r="J8628" s="598"/>
      <c r="M8628" s="598"/>
      <c r="N8628" s="598"/>
      <c r="V8628" s="598"/>
      <c r="W8628" s="598"/>
    </row>
    <row r="8629" spans="6:23" x14ac:dyDescent="0.2">
      <c r="F8629" s="610"/>
      <c r="H8629" s="612"/>
      <c r="I8629" s="598"/>
      <c r="J8629" s="598"/>
      <c r="M8629" s="598"/>
      <c r="N8629" s="598"/>
      <c r="V8629" s="598"/>
      <c r="W8629" s="598"/>
    </row>
    <row r="8630" spans="6:23" x14ac:dyDescent="0.2">
      <c r="F8630" s="610"/>
      <c r="H8630" s="612"/>
      <c r="I8630" s="598"/>
      <c r="J8630" s="598"/>
      <c r="M8630" s="598"/>
      <c r="N8630" s="598"/>
      <c r="V8630" s="598"/>
      <c r="W8630" s="598"/>
    </row>
    <row r="8631" spans="6:23" x14ac:dyDescent="0.2">
      <c r="F8631" s="610"/>
      <c r="H8631" s="612"/>
      <c r="I8631" s="598"/>
      <c r="J8631" s="598"/>
      <c r="M8631" s="598"/>
      <c r="N8631" s="598"/>
      <c r="V8631" s="598"/>
      <c r="W8631" s="598"/>
    </row>
    <row r="8632" spans="6:23" x14ac:dyDescent="0.2">
      <c r="F8632" s="610"/>
      <c r="H8632" s="612"/>
      <c r="I8632" s="598"/>
      <c r="J8632" s="598"/>
      <c r="M8632" s="598"/>
      <c r="N8632" s="598"/>
      <c r="V8632" s="598"/>
      <c r="W8632" s="598"/>
    </row>
    <row r="8633" spans="6:23" x14ac:dyDescent="0.2">
      <c r="F8633" s="610"/>
      <c r="H8633" s="612"/>
      <c r="I8633" s="598"/>
      <c r="J8633" s="598"/>
      <c r="M8633" s="598"/>
      <c r="N8633" s="598"/>
      <c r="V8633" s="598"/>
      <c r="W8633" s="598"/>
    </row>
    <row r="8634" spans="6:23" x14ac:dyDescent="0.2">
      <c r="F8634" s="610"/>
      <c r="H8634" s="612"/>
      <c r="I8634" s="598"/>
      <c r="J8634" s="598"/>
      <c r="M8634" s="598"/>
      <c r="N8634" s="598"/>
      <c r="V8634" s="598"/>
      <c r="W8634" s="598"/>
    </row>
    <row r="8635" spans="6:23" x14ac:dyDescent="0.2">
      <c r="F8635" s="610"/>
      <c r="H8635" s="612"/>
      <c r="I8635" s="598"/>
      <c r="J8635" s="598"/>
      <c r="M8635" s="598"/>
      <c r="N8635" s="598"/>
      <c r="V8635" s="598"/>
      <c r="W8635" s="598"/>
    </row>
    <row r="8636" spans="6:23" x14ac:dyDescent="0.2">
      <c r="F8636" s="610"/>
      <c r="H8636" s="612"/>
      <c r="I8636" s="598"/>
      <c r="J8636" s="598"/>
      <c r="M8636" s="598"/>
      <c r="N8636" s="598"/>
      <c r="V8636" s="598"/>
      <c r="W8636" s="598"/>
    </row>
    <row r="8637" spans="6:23" x14ac:dyDescent="0.2">
      <c r="F8637" s="610"/>
      <c r="H8637" s="612"/>
      <c r="I8637" s="598"/>
      <c r="J8637" s="598"/>
      <c r="M8637" s="598"/>
      <c r="N8637" s="598"/>
      <c r="V8637" s="598"/>
      <c r="W8637" s="598"/>
    </row>
    <row r="8638" spans="6:23" x14ac:dyDescent="0.2">
      <c r="F8638" s="610"/>
      <c r="H8638" s="612"/>
      <c r="I8638" s="598"/>
      <c r="J8638" s="598"/>
      <c r="M8638" s="598"/>
      <c r="N8638" s="598"/>
      <c r="V8638" s="598"/>
      <c r="W8638" s="598"/>
    </row>
    <row r="8639" spans="6:23" x14ac:dyDescent="0.2">
      <c r="F8639" s="610"/>
      <c r="H8639" s="612"/>
      <c r="I8639" s="598"/>
      <c r="J8639" s="598"/>
      <c r="M8639" s="598"/>
      <c r="N8639" s="598"/>
      <c r="V8639" s="598"/>
      <c r="W8639" s="598"/>
    </row>
    <row r="8640" spans="6:23" x14ac:dyDescent="0.2">
      <c r="F8640" s="610"/>
      <c r="H8640" s="612"/>
      <c r="I8640" s="598"/>
      <c r="J8640" s="598"/>
      <c r="M8640" s="598"/>
      <c r="N8640" s="598"/>
      <c r="V8640" s="598"/>
      <c r="W8640" s="598"/>
    </row>
    <row r="8641" spans="6:23" x14ac:dyDescent="0.2">
      <c r="F8641" s="610"/>
      <c r="H8641" s="612"/>
      <c r="I8641" s="598"/>
      <c r="J8641" s="598"/>
      <c r="M8641" s="598"/>
      <c r="N8641" s="598"/>
      <c r="V8641" s="598"/>
      <c r="W8641" s="598"/>
    </row>
    <row r="8642" spans="6:23" x14ac:dyDescent="0.2">
      <c r="F8642" s="610"/>
      <c r="H8642" s="612"/>
      <c r="I8642" s="598"/>
      <c r="J8642" s="598"/>
      <c r="M8642" s="598"/>
      <c r="N8642" s="598"/>
      <c r="V8642" s="598"/>
      <c r="W8642" s="598"/>
    </row>
    <row r="8643" spans="6:23" x14ac:dyDescent="0.2">
      <c r="F8643" s="610"/>
      <c r="H8643" s="612"/>
      <c r="I8643" s="598"/>
      <c r="J8643" s="598"/>
      <c r="M8643" s="598"/>
      <c r="N8643" s="598"/>
      <c r="V8643" s="598"/>
      <c r="W8643" s="598"/>
    </row>
    <row r="8644" spans="6:23" x14ac:dyDescent="0.2">
      <c r="F8644" s="610"/>
      <c r="H8644" s="612"/>
      <c r="I8644" s="598"/>
      <c r="J8644" s="598"/>
      <c r="M8644" s="598"/>
      <c r="N8644" s="598"/>
      <c r="V8644" s="598"/>
      <c r="W8644" s="598"/>
    </row>
    <row r="8645" spans="6:23" x14ac:dyDescent="0.2">
      <c r="F8645" s="610"/>
      <c r="H8645" s="612"/>
      <c r="I8645" s="598"/>
      <c r="J8645" s="598"/>
      <c r="M8645" s="598"/>
      <c r="N8645" s="598"/>
      <c r="V8645" s="598"/>
      <c r="W8645" s="598"/>
    </row>
    <row r="8646" spans="6:23" x14ac:dyDescent="0.2">
      <c r="F8646" s="610"/>
      <c r="H8646" s="612"/>
      <c r="I8646" s="598"/>
      <c r="J8646" s="598"/>
      <c r="M8646" s="598"/>
      <c r="N8646" s="598"/>
      <c r="V8646" s="598"/>
      <c r="W8646" s="598"/>
    </row>
    <row r="8647" spans="6:23" x14ac:dyDescent="0.2">
      <c r="F8647" s="610"/>
      <c r="H8647" s="612"/>
      <c r="I8647" s="598"/>
      <c r="J8647" s="598"/>
      <c r="M8647" s="598"/>
      <c r="N8647" s="598"/>
      <c r="V8647" s="598"/>
      <c r="W8647" s="598"/>
    </row>
    <row r="8648" spans="6:23" x14ac:dyDescent="0.2">
      <c r="F8648" s="610"/>
      <c r="H8648" s="612"/>
      <c r="I8648" s="598"/>
      <c r="J8648" s="598"/>
      <c r="M8648" s="598"/>
      <c r="N8648" s="598"/>
      <c r="V8648" s="598"/>
      <c r="W8648" s="598"/>
    </row>
    <row r="8649" spans="6:23" x14ac:dyDescent="0.2">
      <c r="F8649" s="610"/>
      <c r="H8649" s="612"/>
      <c r="I8649" s="598"/>
      <c r="J8649" s="598"/>
      <c r="M8649" s="598"/>
      <c r="N8649" s="598"/>
      <c r="V8649" s="598"/>
      <c r="W8649" s="598"/>
    </row>
    <row r="8650" spans="6:23" x14ac:dyDescent="0.2">
      <c r="F8650" s="610"/>
      <c r="H8650" s="612"/>
      <c r="I8650" s="598"/>
      <c r="J8650" s="598"/>
      <c r="M8650" s="598"/>
      <c r="N8650" s="598"/>
      <c r="V8650" s="598"/>
      <c r="W8650" s="598"/>
    </row>
    <row r="8651" spans="6:23" x14ac:dyDescent="0.2">
      <c r="F8651" s="610"/>
      <c r="H8651" s="612"/>
      <c r="I8651" s="598"/>
      <c r="J8651" s="598"/>
      <c r="M8651" s="598"/>
      <c r="N8651" s="598"/>
      <c r="V8651" s="598"/>
      <c r="W8651" s="598"/>
    </row>
    <row r="8652" spans="6:23" x14ac:dyDescent="0.2">
      <c r="F8652" s="610"/>
      <c r="H8652" s="612"/>
      <c r="I8652" s="598"/>
      <c r="J8652" s="598"/>
      <c r="M8652" s="598"/>
      <c r="N8652" s="598"/>
      <c r="V8652" s="598"/>
      <c r="W8652" s="598"/>
    </row>
    <row r="8653" spans="6:23" x14ac:dyDescent="0.2">
      <c r="F8653" s="610"/>
      <c r="H8653" s="612"/>
      <c r="I8653" s="598"/>
      <c r="J8653" s="598"/>
      <c r="M8653" s="598"/>
      <c r="N8653" s="598"/>
      <c r="V8653" s="598"/>
      <c r="W8653" s="598"/>
    </row>
    <row r="8654" spans="6:23" x14ac:dyDescent="0.2">
      <c r="F8654" s="610"/>
      <c r="H8654" s="612"/>
      <c r="I8654" s="598"/>
      <c r="J8654" s="598"/>
      <c r="M8654" s="598"/>
      <c r="N8654" s="598"/>
      <c r="V8654" s="598"/>
      <c r="W8654" s="598"/>
    </row>
    <row r="8655" spans="6:23" x14ac:dyDescent="0.2">
      <c r="F8655" s="610"/>
      <c r="H8655" s="612"/>
      <c r="I8655" s="598"/>
      <c r="J8655" s="598"/>
      <c r="M8655" s="598"/>
      <c r="N8655" s="598"/>
      <c r="V8655" s="598"/>
      <c r="W8655" s="598"/>
    </row>
    <row r="8656" spans="6:23" x14ac:dyDescent="0.2">
      <c r="F8656" s="610"/>
      <c r="H8656" s="612"/>
      <c r="I8656" s="598"/>
      <c r="J8656" s="598"/>
      <c r="M8656" s="598"/>
      <c r="N8656" s="598"/>
      <c r="V8656" s="598"/>
      <c r="W8656" s="598"/>
    </row>
    <row r="8657" spans="6:23" x14ac:dyDescent="0.2">
      <c r="F8657" s="610"/>
      <c r="H8657" s="612"/>
      <c r="I8657" s="598"/>
      <c r="J8657" s="598"/>
      <c r="M8657" s="598"/>
      <c r="N8657" s="598"/>
      <c r="V8657" s="598"/>
      <c r="W8657" s="598"/>
    </row>
    <row r="8658" spans="6:23" x14ac:dyDescent="0.2">
      <c r="F8658" s="610"/>
      <c r="H8658" s="612"/>
      <c r="I8658" s="598"/>
      <c r="J8658" s="598"/>
      <c r="M8658" s="598"/>
      <c r="N8658" s="598"/>
      <c r="V8658" s="598"/>
      <c r="W8658" s="598"/>
    </row>
    <row r="8659" spans="6:23" x14ac:dyDescent="0.2">
      <c r="F8659" s="610"/>
      <c r="H8659" s="612"/>
      <c r="I8659" s="598"/>
      <c r="J8659" s="598"/>
      <c r="M8659" s="598"/>
      <c r="N8659" s="598"/>
      <c r="V8659" s="598"/>
      <c r="W8659" s="598"/>
    </row>
    <row r="8660" spans="6:23" x14ac:dyDescent="0.2">
      <c r="F8660" s="610"/>
      <c r="H8660" s="612"/>
      <c r="I8660" s="598"/>
      <c r="J8660" s="598"/>
      <c r="M8660" s="598"/>
      <c r="N8660" s="598"/>
      <c r="V8660" s="598"/>
      <c r="W8660" s="598"/>
    </row>
    <row r="8661" spans="6:23" x14ac:dyDescent="0.2">
      <c r="F8661" s="610"/>
      <c r="H8661" s="612"/>
      <c r="I8661" s="598"/>
      <c r="J8661" s="598"/>
      <c r="M8661" s="598"/>
      <c r="N8661" s="598"/>
      <c r="V8661" s="598"/>
      <c r="W8661" s="598"/>
    </row>
    <row r="8662" spans="6:23" x14ac:dyDescent="0.2">
      <c r="F8662" s="610"/>
      <c r="H8662" s="612"/>
      <c r="I8662" s="598"/>
      <c r="J8662" s="598"/>
      <c r="M8662" s="598"/>
      <c r="N8662" s="598"/>
      <c r="V8662" s="598"/>
      <c r="W8662" s="598"/>
    </row>
    <row r="8663" spans="6:23" x14ac:dyDescent="0.2">
      <c r="F8663" s="610"/>
      <c r="H8663" s="612"/>
      <c r="I8663" s="598"/>
      <c r="J8663" s="598"/>
      <c r="M8663" s="598"/>
      <c r="N8663" s="598"/>
      <c r="V8663" s="598"/>
      <c r="W8663" s="598"/>
    </row>
    <row r="8664" spans="6:23" x14ac:dyDescent="0.2">
      <c r="F8664" s="610"/>
      <c r="H8664" s="612"/>
      <c r="I8664" s="598"/>
      <c r="J8664" s="598"/>
      <c r="M8664" s="598"/>
      <c r="N8664" s="598"/>
      <c r="V8664" s="598"/>
      <c r="W8664" s="598"/>
    </row>
    <row r="8665" spans="6:23" x14ac:dyDescent="0.2">
      <c r="F8665" s="610"/>
      <c r="H8665" s="612"/>
      <c r="I8665" s="598"/>
      <c r="J8665" s="598"/>
      <c r="M8665" s="598"/>
      <c r="N8665" s="598"/>
      <c r="V8665" s="598"/>
      <c r="W8665" s="598"/>
    </row>
    <row r="8666" spans="6:23" x14ac:dyDescent="0.2">
      <c r="F8666" s="610"/>
      <c r="H8666" s="612"/>
      <c r="I8666" s="598"/>
      <c r="J8666" s="598"/>
      <c r="M8666" s="598"/>
      <c r="N8666" s="598"/>
      <c r="V8666" s="598"/>
      <c r="W8666" s="598"/>
    </row>
    <row r="8667" spans="6:23" x14ac:dyDescent="0.2">
      <c r="F8667" s="610"/>
      <c r="H8667" s="612"/>
      <c r="I8667" s="598"/>
      <c r="J8667" s="598"/>
      <c r="M8667" s="598"/>
      <c r="N8667" s="598"/>
      <c r="V8667" s="598"/>
      <c r="W8667" s="598"/>
    </row>
    <row r="8668" spans="6:23" x14ac:dyDescent="0.2">
      <c r="F8668" s="610"/>
      <c r="H8668" s="612"/>
      <c r="I8668" s="598"/>
      <c r="J8668" s="598"/>
      <c r="M8668" s="598"/>
      <c r="N8668" s="598"/>
      <c r="V8668" s="598"/>
      <c r="W8668" s="598"/>
    </row>
    <row r="8669" spans="6:23" x14ac:dyDescent="0.2">
      <c r="F8669" s="610"/>
      <c r="H8669" s="612"/>
      <c r="I8669" s="598"/>
      <c r="J8669" s="598"/>
      <c r="M8669" s="598"/>
      <c r="N8669" s="598"/>
      <c r="V8669" s="598"/>
      <c r="W8669" s="598"/>
    </row>
    <row r="8670" spans="6:23" x14ac:dyDescent="0.2">
      <c r="F8670" s="610"/>
      <c r="H8670" s="612"/>
      <c r="I8670" s="598"/>
      <c r="J8670" s="598"/>
      <c r="M8670" s="598"/>
      <c r="N8670" s="598"/>
      <c r="V8670" s="598"/>
      <c r="W8670" s="598"/>
    </row>
    <row r="8671" spans="6:23" x14ac:dyDescent="0.2">
      <c r="F8671" s="610"/>
      <c r="H8671" s="612"/>
      <c r="I8671" s="598"/>
      <c r="J8671" s="598"/>
      <c r="M8671" s="598"/>
      <c r="N8671" s="598"/>
      <c r="V8671" s="598"/>
      <c r="W8671" s="598"/>
    </row>
    <row r="8672" spans="6:23" x14ac:dyDescent="0.2">
      <c r="F8672" s="610"/>
      <c r="H8672" s="612"/>
      <c r="I8672" s="598"/>
      <c r="J8672" s="598"/>
      <c r="M8672" s="598"/>
      <c r="N8672" s="598"/>
      <c r="V8672" s="598"/>
      <c r="W8672" s="598"/>
    </row>
    <row r="8673" spans="6:23" x14ac:dyDescent="0.2">
      <c r="F8673" s="610"/>
      <c r="H8673" s="612"/>
      <c r="I8673" s="598"/>
      <c r="J8673" s="598"/>
      <c r="M8673" s="598"/>
      <c r="N8673" s="598"/>
      <c r="V8673" s="598"/>
      <c r="W8673" s="598"/>
    </row>
    <row r="8674" spans="6:23" x14ac:dyDescent="0.2">
      <c r="F8674" s="610"/>
      <c r="H8674" s="612"/>
      <c r="I8674" s="598"/>
      <c r="J8674" s="598"/>
      <c r="M8674" s="598"/>
      <c r="N8674" s="598"/>
      <c r="V8674" s="598"/>
      <c r="W8674" s="598"/>
    </row>
    <row r="8675" spans="6:23" x14ac:dyDescent="0.2">
      <c r="F8675" s="610"/>
      <c r="H8675" s="612"/>
      <c r="I8675" s="598"/>
      <c r="J8675" s="598"/>
      <c r="M8675" s="598"/>
      <c r="N8675" s="598"/>
      <c r="V8675" s="598"/>
      <c r="W8675" s="598"/>
    </row>
    <row r="8676" spans="6:23" x14ac:dyDescent="0.2">
      <c r="F8676" s="610"/>
      <c r="H8676" s="612"/>
      <c r="I8676" s="598"/>
      <c r="J8676" s="598"/>
      <c r="M8676" s="598"/>
      <c r="N8676" s="598"/>
      <c r="V8676" s="598"/>
      <c r="W8676" s="598"/>
    </row>
    <row r="8677" spans="6:23" x14ac:dyDescent="0.2">
      <c r="F8677" s="610"/>
      <c r="H8677" s="612"/>
      <c r="I8677" s="598"/>
      <c r="J8677" s="598"/>
      <c r="M8677" s="598"/>
      <c r="N8677" s="598"/>
      <c r="V8677" s="598"/>
      <c r="W8677" s="598"/>
    </row>
    <row r="8678" spans="6:23" x14ac:dyDescent="0.2">
      <c r="F8678" s="610"/>
      <c r="H8678" s="612"/>
      <c r="I8678" s="598"/>
      <c r="J8678" s="598"/>
      <c r="M8678" s="598"/>
      <c r="N8678" s="598"/>
      <c r="V8678" s="598"/>
      <c r="W8678" s="598"/>
    </row>
    <row r="8679" spans="6:23" x14ac:dyDescent="0.2">
      <c r="F8679" s="610"/>
      <c r="H8679" s="612"/>
      <c r="I8679" s="598"/>
      <c r="J8679" s="598"/>
      <c r="M8679" s="598"/>
      <c r="N8679" s="598"/>
      <c r="V8679" s="598"/>
      <c r="W8679" s="598"/>
    </row>
    <row r="8680" spans="6:23" x14ac:dyDescent="0.2">
      <c r="F8680" s="610"/>
      <c r="H8680" s="612"/>
      <c r="I8680" s="598"/>
      <c r="J8680" s="598"/>
      <c r="M8680" s="598"/>
      <c r="N8680" s="598"/>
      <c r="V8680" s="598"/>
      <c r="W8680" s="598"/>
    </row>
    <row r="8681" spans="6:23" x14ac:dyDescent="0.2">
      <c r="F8681" s="610"/>
      <c r="H8681" s="612"/>
      <c r="I8681" s="598"/>
      <c r="J8681" s="598"/>
      <c r="M8681" s="598"/>
      <c r="N8681" s="598"/>
      <c r="V8681" s="598"/>
      <c r="W8681" s="598"/>
    </row>
    <row r="8682" spans="6:23" x14ac:dyDescent="0.2">
      <c r="F8682" s="610"/>
      <c r="H8682" s="612"/>
      <c r="I8682" s="598"/>
      <c r="J8682" s="598"/>
      <c r="M8682" s="598"/>
      <c r="N8682" s="598"/>
      <c r="V8682" s="598"/>
      <c r="W8682" s="598"/>
    </row>
    <row r="8683" spans="6:23" x14ac:dyDescent="0.2">
      <c r="F8683" s="610"/>
      <c r="H8683" s="612"/>
      <c r="I8683" s="598"/>
      <c r="J8683" s="598"/>
      <c r="M8683" s="598"/>
      <c r="N8683" s="598"/>
      <c r="V8683" s="598"/>
      <c r="W8683" s="598"/>
    </row>
    <row r="8684" spans="6:23" x14ac:dyDescent="0.2">
      <c r="F8684" s="610"/>
      <c r="H8684" s="612"/>
      <c r="I8684" s="598"/>
      <c r="J8684" s="598"/>
      <c r="M8684" s="598"/>
      <c r="N8684" s="598"/>
      <c r="V8684" s="598"/>
      <c r="W8684" s="598"/>
    </row>
    <row r="8685" spans="6:23" x14ac:dyDescent="0.2">
      <c r="F8685" s="610"/>
      <c r="H8685" s="612"/>
      <c r="I8685" s="598"/>
      <c r="J8685" s="598"/>
      <c r="M8685" s="598"/>
      <c r="N8685" s="598"/>
      <c r="V8685" s="598"/>
      <c r="W8685" s="598"/>
    </row>
    <row r="8686" spans="6:23" x14ac:dyDescent="0.2">
      <c r="F8686" s="610"/>
      <c r="H8686" s="612"/>
      <c r="I8686" s="598"/>
      <c r="J8686" s="598"/>
      <c r="M8686" s="598"/>
      <c r="N8686" s="598"/>
      <c r="V8686" s="598"/>
      <c r="W8686" s="598"/>
    </row>
    <row r="8687" spans="6:23" x14ac:dyDescent="0.2">
      <c r="F8687" s="610"/>
      <c r="H8687" s="612"/>
      <c r="I8687" s="598"/>
      <c r="J8687" s="598"/>
      <c r="M8687" s="598"/>
      <c r="N8687" s="598"/>
      <c r="V8687" s="598"/>
      <c r="W8687" s="598"/>
    </row>
    <row r="8688" spans="6:23" x14ac:dyDescent="0.2">
      <c r="F8688" s="610"/>
      <c r="H8688" s="612"/>
      <c r="I8688" s="598"/>
      <c r="J8688" s="598"/>
      <c r="M8688" s="598"/>
      <c r="N8688" s="598"/>
      <c r="V8688" s="598"/>
      <c r="W8688" s="598"/>
    </row>
    <row r="8689" spans="6:23" x14ac:dyDescent="0.2">
      <c r="F8689" s="610"/>
      <c r="H8689" s="612"/>
      <c r="I8689" s="598"/>
      <c r="J8689" s="598"/>
      <c r="M8689" s="598"/>
      <c r="N8689" s="598"/>
      <c r="V8689" s="598"/>
      <c r="W8689" s="598"/>
    </row>
    <row r="8690" spans="6:23" x14ac:dyDescent="0.2">
      <c r="F8690" s="610"/>
      <c r="H8690" s="612"/>
      <c r="I8690" s="598"/>
      <c r="J8690" s="598"/>
      <c r="M8690" s="598"/>
      <c r="N8690" s="598"/>
      <c r="V8690" s="598"/>
      <c r="W8690" s="598"/>
    </row>
    <row r="8691" spans="6:23" x14ac:dyDescent="0.2">
      <c r="F8691" s="610"/>
      <c r="H8691" s="612"/>
      <c r="I8691" s="598"/>
      <c r="J8691" s="598"/>
      <c r="M8691" s="598"/>
      <c r="N8691" s="598"/>
      <c r="V8691" s="598"/>
      <c r="W8691" s="598"/>
    </row>
    <row r="8692" spans="6:23" x14ac:dyDescent="0.2">
      <c r="F8692" s="610"/>
      <c r="H8692" s="612"/>
      <c r="I8692" s="598"/>
      <c r="J8692" s="598"/>
      <c r="M8692" s="598"/>
      <c r="N8692" s="598"/>
      <c r="V8692" s="598"/>
      <c r="W8692" s="598"/>
    </row>
    <row r="8693" spans="6:23" x14ac:dyDescent="0.2">
      <c r="F8693" s="610"/>
      <c r="H8693" s="612"/>
      <c r="I8693" s="598"/>
      <c r="J8693" s="598"/>
      <c r="M8693" s="598"/>
      <c r="N8693" s="598"/>
      <c r="V8693" s="598"/>
      <c r="W8693" s="598"/>
    </row>
    <row r="8694" spans="6:23" x14ac:dyDescent="0.2">
      <c r="F8694" s="610"/>
      <c r="H8694" s="612"/>
      <c r="I8694" s="598"/>
      <c r="J8694" s="598"/>
      <c r="M8694" s="598"/>
      <c r="N8694" s="598"/>
      <c r="V8694" s="598"/>
      <c r="W8694" s="598"/>
    </row>
    <row r="8695" spans="6:23" x14ac:dyDescent="0.2">
      <c r="F8695" s="610"/>
      <c r="H8695" s="612"/>
      <c r="I8695" s="598"/>
      <c r="J8695" s="598"/>
      <c r="M8695" s="598"/>
      <c r="N8695" s="598"/>
      <c r="V8695" s="598"/>
      <c r="W8695" s="598"/>
    </row>
    <row r="8696" spans="6:23" x14ac:dyDescent="0.2">
      <c r="F8696" s="610"/>
      <c r="H8696" s="612"/>
      <c r="I8696" s="598"/>
      <c r="J8696" s="598"/>
      <c r="M8696" s="598"/>
      <c r="N8696" s="598"/>
      <c r="V8696" s="598"/>
      <c r="W8696" s="598"/>
    </row>
    <row r="8697" spans="6:23" x14ac:dyDescent="0.2">
      <c r="F8697" s="610"/>
      <c r="H8697" s="612"/>
      <c r="I8697" s="598"/>
      <c r="J8697" s="598"/>
      <c r="M8697" s="598"/>
      <c r="N8697" s="598"/>
      <c r="V8697" s="598"/>
      <c r="W8697" s="598"/>
    </row>
    <row r="8698" spans="6:23" x14ac:dyDescent="0.2">
      <c r="F8698" s="610"/>
      <c r="H8698" s="612"/>
      <c r="I8698" s="598"/>
      <c r="J8698" s="598"/>
      <c r="M8698" s="598"/>
      <c r="N8698" s="598"/>
      <c r="V8698" s="598"/>
      <c r="W8698" s="598"/>
    </row>
    <row r="8699" spans="6:23" x14ac:dyDescent="0.2">
      <c r="F8699" s="610"/>
      <c r="H8699" s="612"/>
      <c r="I8699" s="598"/>
      <c r="J8699" s="598"/>
      <c r="M8699" s="598"/>
      <c r="N8699" s="598"/>
      <c r="V8699" s="598"/>
      <c r="W8699" s="598"/>
    </row>
    <row r="8700" spans="6:23" x14ac:dyDescent="0.2">
      <c r="F8700" s="610"/>
      <c r="H8700" s="612"/>
      <c r="I8700" s="598"/>
      <c r="J8700" s="598"/>
      <c r="M8700" s="598"/>
      <c r="N8700" s="598"/>
      <c r="V8700" s="598"/>
      <c r="W8700" s="598"/>
    </row>
    <row r="8701" spans="6:23" x14ac:dyDescent="0.2">
      <c r="F8701" s="610"/>
      <c r="H8701" s="612"/>
      <c r="I8701" s="598"/>
      <c r="J8701" s="598"/>
      <c r="M8701" s="598"/>
      <c r="N8701" s="598"/>
      <c r="V8701" s="598"/>
      <c r="W8701" s="598"/>
    </row>
    <row r="8702" spans="6:23" x14ac:dyDescent="0.2">
      <c r="F8702" s="610"/>
      <c r="H8702" s="612"/>
      <c r="I8702" s="598"/>
      <c r="J8702" s="598"/>
      <c r="M8702" s="598"/>
      <c r="N8702" s="598"/>
      <c r="V8702" s="598"/>
      <c r="W8702" s="598"/>
    </row>
    <row r="8703" spans="6:23" x14ac:dyDescent="0.2">
      <c r="F8703" s="610"/>
      <c r="H8703" s="612"/>
      <c r="I8703" s="598"/>
      <c r="J8703" s="598"/>
      <c r="M8703" s="598"/>
      <c r="N8703" s="598"/>
      <c r="V8703" s="598"/>
      <c r="W8703" s="598"/>
    </row>
    <row r="8704" spans="6:23" x14ac:dyDescent="0.2">
      <c r="F8704" s="610"/>
      <c r="H8704" s="612"/>
      <c r="I8704" s="598"/>
      <c r="J8704" s="598"/>
      <c r="M8704" s="598"/>
      <c r="N8704" s="598"/>
      <c r="V8704" s="598"/>
      <c r="W8704" s="598"/>
    </row>
    <row r="8705" spans="6:23" x14ac:dyDescent="0.2">
      <c r="F8705" s="610"/>
      <c r="H8705" s="612"/>
      <c r="I8705" s="598"/>
      <c r="J8705" s="598"/>
      <c r="M8705" s="598"/>
      <c r="N8705" s="598"/>
      <c r="V8705" s="598"/>
      <c r="W8705" s="598"/>
    </row>
    <row r="8706" spans="6:23" x14ac:dyDescent="0.2">
      <c r="F8706" s="610"/>
      <c r="H8706" s="612"/>
      <c r="I8706" s="598"/>
      <c r="J8706" s="598"/>
      <c r="M8706" s="598"/>
      <c r="N8706" s="598"/>
      <c r="V8706" s="598"/>
      <c r="W8706" s="598"/>
    </row>
    <row r="8707" spans="6:23" x14ac:dyDescent="0.2">
      <c r="F8707" s="610"/>
      <c r="H8707" s="612"/>
      <c r="I8707" s="598"/>
      <c r="J8707" s="598"/>
      <c r="M8707" s="598"/>
      <c r="N8707" s="598"/>
      <c r="V8707" s="598"/>
      <c r="W8707" s="598"/>
    </row>
    <row r="8708" spans="6:23" x14ac:dyDescent="0.2">
      <c r="F8708" s="610"/>
      <c r="H8708" s="612"/>
      <c r="I8708" s="598"/>
      <c r="J8708" s="598"/>
      <c r="M8708" s="598"/>
      <c r="N8708" s="598"/>
      <c r="V8708" s="598"/>
      <c r="W8708" s="598"/>
    </row>
    <row r="8709" spans="6:23" x14ac:dyDescent="0.2">
      <c r="F8709" s="610"/>
      <c r="H8709" s="612"/>
      <c r="I8709" s="598"/>
      <c r="J8709" s="598"/>
      <c r="M8709" s="598"/>
      <c r="N8709" s="598"/>
      <c r="V8709" s="598"/>
      <c r="W8709" s="598"/>
    </row>
    <row r="8710" spans="6:23" x14ac:dyDescent="0.2">
      <c r="F8710" s="610"/>
      <c r="H8710" s="612"/>
      <c r="I8710" s="598"/>
      <c r="J8710" s="598"/>
      <c r="M8710" s="598"/>
      <c r="N8710" s="598"/>
      <c r="V8710" s="598"/>
      <c r="W8710" s="598"/>
    </row>
    <row r="8711" spans="6:23" x14ac:dyDescent="0.2">
      <c r="F8711" s="610"/>
      <c r="H8711" s="612"/>
      <c r="I8711" s="598"/>
      <c r="J8711" s="598"/>
      <c r="M8711" s="598"/>
      <c r="N8711" s="598"/>
      <c r="V8711" s="598"/>
      <c r="W8711" s="598"/>
    </row>
    <row r="8712" spans="6:23" x14ac:dyDescent="0.2">
      <c r="F8712" s="610"/>
      <c r="H8712" s="612"/>
      <c r="I8712" s="598"/>
      <c r="J8712" s="598"/>
      <c r="M8712" s="598"/>
      <c r="N8712" s="598"/>
      <c r="V8712" s="598"/>
      <c r="W8712" s="598"/>
    </row>
    <row r="8713" spans="6:23" x14ac:dyDescent="0.2">
      <c r="F8713" s="610"/>
      <c r="H8713" s="612"/>
      <c r="I8713" s="598"/>
      <c r="J8713" s="598"/>
      <c r="M8713" s="598"/>
      <c r="N8713" s="598"/>
      <c r="V8713" s="598"/>
      <c r="W8713" s="598"/>
    </row>
    <row r="8714" spans="6:23" x14ac:dyDescent="0.2">
      <c r="F8714" s="610"/>
      <c r="H8714" s="612"/>
      <c r="I8714" s="598"/>
      <c r="J8714" s="598"/>
      <c r="M8714" s="598"/>
      <c r="N8714" s="598"/>
      <c r="V8714" s="598"/>
      <c r="W8714" s="598"/>
    </row>
    <row r="8715" spans="6:23" x14ac:dyDescent="0.2">
      <c r="F8715" s="610"/>
      <c r="H8715" s="612"/>
      <c r="I8715" s="598"/>
      <c r="J8715" s="598"/>
      <c r="M8715" s="598"/>
      <c r="N8715" s="598"/>
      <c r="V8715" s="598"/>
      <c r="W8715" s="598"/>
    </row>
    <row r="8716" spans="6:23" x14ac:dyDescent="0.2">
      <c r="F8716" s="610"/>
      <c r="H8716" s="612"/>
      <c r="I8716" s="598"/>
      <c r="J8716" s="598"/>
      <c r="M8716" s="598"/>
      <c r="N8716" s="598"/>
      <c r="V8716" s="598"/>
      <c r="W8716" s="598"/>
    </row>
    <row r="8717" spans="6:23" x14ac:dyDescent="0.2">
      <c r="F8717" s="610"/>
      <c r="H8717" s="612"/>
      <c r="I8717" s="598"/>
      <c r="J8717" s="598"/>
      <c r="M8717" s="598"/>
      <c r="N8717" s="598"/>
      <c r="V8717" s="598"/>
      <c r="W8717" s="598"/>
    </row>
    <row r="8718" spans="6:23" x14ac:dyDescent="0.2">
      <c r="F8718" s="610"/>
      <c r="H8718" s="612"/>
      <c r="I8718" s="598"/>
      <c r="J8718" s="598"/>
      <c r="M8718" s="598"/>
      <c r="N8718" s="598"/>
      <c r="V8718" s="598"/>
      <c r="W8718" s="598"/>
    </row>
    <row r="8719" spans="6:23" x14ac:dyDescent="0.2">
      <c r="F8719" s="610"/>
      <c r="H8719" s="612"/>
      <c r="I8719" s="598"/>
      <c r="J8719" s="598"/>
      <c r="M8719" s="598"/>
      <c r="N8719" s="598"/>
      <c r="V8719" s="598"/>
      <c r="W8719" s="598"/>
    </row>
    <row r="8720" spans="6:23" x14ac:dyDescent="0.2">
      <c r="F8720" s="610"/>
      <c r="H8720" s="612"/>
      <c r="I8720" s="598"/>
      <c r="J8720" s="598"/>
      <c r="M8720" s="598"/>
      <c r="N8720" s="598"/>
      <c r="V8720" s="598"/>
      <c r="W8720" s="598"/>
    </row>
    <row r="8721" spans="6:23" x14ac:dyDescent="0.2">
      <c r="F8721" s="610"/>
      <c r="H8721" s="612"/>
      <c r="I8721" s="598"/>
      <c r="J8721" s="598"/>
      <c r="M8721" s="598"/>
      <c r="N8721" s="598"/>
      <c r="V8721" s="598"/>
      <c r="W8721" s="598"/>
    </row>
    <row r="8722" spans="6:23" x14ac:dyDescent="0.2">
      <c r="F8722" s="610"/>
      <c r="H8722" s="612"/>
      <c r="I8722" s="598"/>
      <c r="J8722" s="598"/>
      <c r="M8722" s="598"/>
      <c r="N8722" s="598"/>
      <c r="V8722" s="598"/>
      <c r="W8722" s="598"/>
    </row>
    <row r="8723" spans="6:23" x14ac:dyDescent="0.2">
      <c r="F8723" s="610"/>
      <c r="H8723" s="612"/>
      <c r="I8723" s="598"/>
      <c r="J8723" s="598"/>
      <c r="M8723" s="598"/>
      <c r="N8723" s="598"/>
      <c r="V8723" s="598"/>
      <c r="W8723" s="598"/>
    </row>
    <row r="8724" spans="6:23" x14ac:dyDescent="0.2">
      <c r="F8724" s="610"/>
      <c r="H8724" s="612"/>
      <c r="I8724" s="598"/>
      <c r="J8724" s="598"/>
      <c r="M8724" s="598"/>
      <c r="N8724" s="598"/>
      <c r="V8724" s="598"/>
      <c r="W8724" s="598"/>
    </row>
    <row r="8725" spans="6:23" x14ac:dyDescent="0.2">
      <c r="F8725" s="610"/>
      <c r="H8725" s="612"/>
      <c r="I8725" s="598"/>
      <c r="J8725" s="598"/>
      <c r="M8725" s="598"/>
      <c r="N8725" s="598"/>
      <c r="V8725" s="598"/>
      <c r="W8725" s="598"/>
    </row>
    <row r="8726" spans="6:23" x14ac:dyDescent="0.2">
      <c r="F8726" s="610"/>
      <c r="H8726" s="612"/>
      <c r="I8726" s="598"/>
      <c r="J8726" s="598"/>
      <c r="M8726" s="598"/>
      <c r="N8726" s="598"/>
      <c r="V8726" s="598"/>
      <c r="W8726" s="598"/>
    </row>
    <row r="8727" spans="6:23" x14ac:dyDescent="0.2">
      <c r="F8727" s="610"/>
      <c r="H8727" s="612"/>
      <c r="I8727" s="598"/>
      <c r="J8727" s="598"/>
      <c r="M8727" s="598"/>
      <c r="N8727" s="598"/>
      <c r="V8727" s="598"/>
      <c r="W8727" s="598"/>
    </row>
    <row r="8728" spans="6:23" x14ac:dyDescent="0.2">
      <c r="F8728" s="610"/>
      <c r="H8728" s="612"/>
      <c r="I8728" s="598"/>
      <c r="J8728" s="598"/>
      <c r="M8728" s="598"/>
      <c r="N8728" s="598"/>
      <c r="V8728" s="598"/>
      <c r="W8728" s="598"/>
    </row>
    <row r="8729" spans="6:23" x14ac:dyDescent="0.2">
      <c r="F8729" s="610"/>
      <c r="H8729" s="612"/>
      <c r="I8729" s="598"/>
      <c r="J8729" s="598"/>
      <c r="M8729" s="598"/>
      <c r="N8729" s="598"/>
      <c r="V8729" s="598"/>
      <c r="W8729" s="598"/>
    </row>
    <row r="8730" spans="6:23" x14ac:dyDescent="0.2">
      <c r="F8730" s="610"/>
      <c r="H8730" s="612"/>
      <c r="I8730" s="598"/>
      <c r="J8730" s="598"/>
      <c r="M8730" s="598"/>
      <c r="N8730" s="598"/>
      <c r="V8730" s="598"/>
      <c r="W8730" s="598"/>
    </row>
    <row r="8731" spans="6:23" x14ac:dyDescent="0.2">
      <c r="F8731" s="610"/>
      <c r="H8731" s="612"/>
      <c r="I8731" s="598"/>
      <c r="J8731" s="598"/>
      <c r="M8731" s="598"/>
      <c r="N8731" s="598"/>
      <c r="V8731" s="598"/>
      <c r="W8731" s="598"/>
    </row>
    <row r="8732" spans="6:23" x14ac:dyDescent="0.2">
      <c r="F8732" s="610"/>
      <c r="H8732" s="612"/>
      <c r="I8732" s="598"/>
      <c r="J8732" s="598"/>
      <c r="M8732" s="598"/>
      <c r="N8732" s="598"/>
      <c r="V8732" s="598"/>
      <c r="W8732" s="598"/>
    </row>
    <row r="8733" spans="6:23" x14ac:dyDescent="0.2">
      <c r="F8733" s="610"/>
      <c r="H8733" s="612"/>
      <c r="I8733" s="598"/>
      <c r="J8733" s="598"/>
      <c r="M8733" s="598"/>
      <c r="N8733" s="598"/>
      <c r="V8733" s="598"/>
      <c r="W8733" s="598"/>
    </row>
    <row r="8734" spans="6:23" x14ac:dyDescent="0.2">
      <c r="F8734" s="610"/>
      <c r="H8734" s="612"/>
      <c r="I8734" s="598"/>
      <c r="J8734" s="598"/>
      <c r="M8734" s="598"/>
      <c r="N8734" s="598"/>
      <c r="V8734" s="598"/>
      <c r="W8734" s="598"/>
    </row>
    <row r="8735" spans="6:23" x14ac:dyDescent="0.2">
      <c r="F8735" s="610"/>
      <c r="H8735" s="612"/>
      <c r="I8735" s="598"/>
      <c r="J8735" s="598"/>
      <c r="M8735" s="598"/>
      <c r="N8735" s="598"/>
      <c r="V8735" s="598"/>
      <c r="W8735" s="598"/>
    </row>
    <row r="8736" spans="6:23" x14ac:dyDescent="0.2">
      <c r="F8736" s="610"/>
      <c r="H8736" s="612"/>
      <c r="I8736" s="598"/>
      <c r="J8736" s="598"/>
      <c r="M8736" s="598"/>
      <c r="N8736" s="598"/>
      <c r="V8736" s="598"/>
      <c r="W8736" s="598"/>
    </row>
    <row r="8737" spans="6:23" x14ac:dyDescent="0.2">
      <c r="F8737" s="610"/>
      <c r="H8737" s="612"/>
      <c r="I8737" s="598"/>
      <c r="J8737" s="598"/>
      <c r="M8737" s="598"/>
      <c r="N8737" s="598"/>
      <c r="V8737" s="598"/>
      <c r="W8737" s="598"/>
    </row>
    <row r="8738" spans="6:23" x14ac:dyDescent="0.2">
      <c r="F8738" s="610"/>
      <c r="H8738" s="612"/>
      <c r="I8738" s="598"/>
      <c r="J8738" s="598"/>
      <c r="M8738" s="598"/>
      <c r="N8738" s="598"/>
      <c r="V8738" s="598"/>
      <c r="W8738" s="598"/>
    </row>
    <row r="8739" spans="6:23" x14ac:dyDescent="0.2">
      <c r="F8739" s="610"/>
      <c r="H8739" s="612"/>
      <c r="I8739" s="598"/>
      <c r="J8739" s="598"/>
      <c r="M8739" s="598"/>
      <c r="N8739" s="598"/>
      <c r="V8739" s="598"/>
      <c r="W8739" s="598"/>
    </row>
    <row r="8740" spans="6:23" x14ac:dyDescent="0.2">
      <c r="F8740" s="610"/>
      <c r="H8740" s="612"/>
      <c r="I8740" s="598"/>
      <c r="J8740" s="598"/>
      <c r="M8740" s="598"/>
      <c r="N8740" s="598"/>
      <c r="V8740" s="598"/>
      <c r="W8740" s="598"/>
    </row>
    <row r="8741" spans="6:23" x14ac:dyDescent="0.2">
      <c r="F8741" s="610"/>
      <c r="H8741" s="612"/>
      <c r="I8741" s="598"/>
      <c r="J8741" s="598"/>
      <c r="M8741" s="598"/>
      <c r="N8741" s="598"/>
      <c r="V8741" s="598"/>
      <c r="W8741" s="598"/>
    </row>
    <row r="8742" spans="6:23" x14ac:dyDescent="0.2">
      <c r="F8742" s="610"/>
      <c r="H8742" s="612"/>
      <c r="I8742" s="598"/>
      <c r="J8742" s="598"/>
      <c r="M8742" s="598"/>
      <c r="N8742" s="598"/>
      <c r="V8742" s="598"/>
      <c r="W8742" s="598"/>
    </row>
    <row r="8743" spans="6:23" x14ac:dyDescent="0.2">
      <c r="F8743" s="610"/>
      <c r="H8743" s="612"/>
      <c r="I8743" s="598"/>
      <c r="J8743" s="598"/>
      <c r="M8743" s="598"/>
      <c r="N8743" s="598"/>
      <c r="V8743" s="598"/>
      <c r="W8743" s="598"/>
    </row>
    <row r="8744" spans="6:23" x14ac:dyDescent="0.2">
      <c r="F8744" s="610"/>
      <c r="H8744" s="612"/>
      <c r="I8744" s="598"/>
      <c r="J8744" s="598"/>
      <c r="M8744" s="598"/>
      <c r="N8744" s="598"/>
      <c r="V8744" s="598"/>
      <c r="W8744" s="598"/>
    </row>
    <row r="8745" spans="6:23" x14ac:dyDescent="0.2">
      <c r="F8745" s="610"/>
      <c r="H8745" s="612"/>
      <c r="I8745" s="598"/>
      <c r="J8745" s="598"/>
      <c r="M8745" s="598"/>
      <c r="N8745" s="598"/>
      <c r="V8745" s="598"/>
      <c r="W8745" s="598"/>
    </row>
    <row r="8746" spans="6:23" x14ac:dyDescent="0.2">
      <c r="F8746" s="610"/>
      <c r="H8746" s="612"/>
      <c r="I8746" s="598"/>
      <c r="J8746" s="598"/>
      <c r="M8746" s="598"/>
      <c r="N8746" s="598"/>
      <c r="V8746" s="598"/>
      <c r="W8746" s="598"/>
    </row>
    <row r="8747" spans="6:23" x14ac:dyDescent="0.2">
      <c r="F8747" s="610"/>
      <c r="H8747" s="612"/>
      <c r="I8747" s="598"/>
      <c r="J8747" s="598"/>
      <c r="M8747" s="598"/>
      <c r="N8747" s="598"/>
      <c r="V8747" s="598"/>
      <c r="W8747" s="598"/>
    </row>
    <row r="8748" spans="6:23" x14ac:dyDescent="0.2">
      <c r="F8748" s="610"/>
      <c r="H8748" s="612"/>
      <c r="I8748" s="598"/>
      <c r="J8748" s="598"/>
      <c r="M8748" s="598"/>
      <c r="N8748" s="598"/>
      <c r="V8748" s="598"/>
      <c r="W8748" s="598"/>
    </row>
    <row r="8749" spans="6:23" x14ac:dyDescent="0.2">
      <c r="F8749" s="610"/>
      <c r="H8749" s="612"/>
      <c r="I8749" s="598"/>
      <c r="J8749" s="598"/>
      <c r="M8749" s="598"/>
      <c r="N8749" s="598"/>
      <c r="V8749" s="598"/>
      <c r="W8749" s="598"/>
    </row>
    <row r="8750" spans="6:23" x14ac:dyDescent="0.2">
      <c r="F8750" s="610"/>
      <c r="H8750" s="612"/>
      <c r="I8750" s="598"/>
      <c r="J8750" s="598"/>
      <c r="M8750" s="598"/>
      <c r="N8750" s="598"/>
      <c r="V8750" s="598"/>
      <c r="W8750" s="598"/>
    </row>
    <row r="8751" spans="6:23" x14ac:dyDescent="0.2">
      <c r="F8751" s="610"/>
      <c r="H8751" s="612"/>
      <c r="I8751" s="598"/>
      <c r="J8751" s="598"/>
      <c r="M8751" s="598"/>
      <c r="N8751" s="598"/>
      <c r="V8751" s="598"/>
      <c r="W8751" s="598"/>
    </row>
    <row r="8752" spans="6:23" x14ac:dyDescent="0.2">
      <c r="F8752" s="610"/>
      <c r="H8752" s="612"/>
      <c r="I8752" s="598"/>
      <c r="J8752" s="598"/>
      <c r="M8752" s="598"/>
      <c r="N8752" s="598"/>
      <c r="V8752" s="598"/>
      <c r="W8752" s="598"/>
    </row>
    <row r="8753" spans="6:23" x14ac:dyDescent="0.2">
      <c r="F8753" s="610"/>
      <c r="H8753" s="612"/>
      <c r="I8753" s="598"/>
      <c r="J8753" s="598"/>
      <c r="M8753" s="598"/>
      <c r="N8753" s="598"/>
      <c r="V8753" s="598"/>
      <c r="W8753" s="598"/>
    </row>
    <row r="8754" spans="6:23" x14ac:dyDescent="0.2">
      <c r="F8754" s="610"/>
      <c r="H8754" s="612"/>
      <c r="I8754" s="598"/>
      <c r="J8754" s="598"/>
      <c r="M8754" s="598"/>
      <c r="N8754" s="598"/>
      <c r="V8754" s="598"/>
      <c r="W8754" s="598"/>
    </row>
    <row r="8755" spans="6:23" x14ac:dyDescent="0.2">
      <c r="F8755" s="610"/>
      <c r="H8755" s="612"/>
      <c r="I8755" s="598"/>
      <c r="J8755" s="598"/>
      <c r="M8755" s="598"/>
      <c r="N8755" s="598"/>
      <c r="V8755" s="598"/>
      <c r="W8755" s="598"/>
    </row>
    <row r="8756" spans="6:23" x14ac:dyDescent="0.2">
      <c r="F8756" s="610"/>
      <c r="H8756" s="612"/>
      <c r="I8756" s="598"/>
      <c r="J8756" s="598"/>
      <c r="M8756" s="598"/>
      <c r="N8756" s="598"/>
      <c r="V8756" s="598"/>
      <c r="W8756" s="598"/>
    </row>
    <row r="8757" spans="6:23" x14ac:dyDescent="0.2">
      <c r="F8757" s="610"/>
      <c r="H8757" s="612"/>
      <c r="I8757" s="598"/>
      <c r="J8757" s="598"/>
      <c r="M8757" s="598"/>
      <c r="N8757" s="598"/>
      <c r="V8757" s="598"/>
      <c r="W8757" s="598"/>
    </row>
    <row r="8758" spans="6:23" x14ac:dyDescent="0.2">
      <c r="F8758" s="610"/>
      <c r="H8758" s="612"/>
      <c r="I8758" s="598"/>
      <c r="J8758" s="598"/>
      <c r="M8758" s="598"/>
      <c r="N8758" s="598"/>
      <c r="V8758" s="598"/>
      <c r="W8758" s="598"/>
    </row>
    <row r="8759" spans="6:23" x14ac:dyDescent="0.2">
      <c r="F8759" s="610"/>
      <c r="H8759" s="612"/>
      <c r="I8759" s="598"/>
      <c r="J8759" s="598"/>
      <c r="M8759" s="598"/>
      <c r="N8759" s="598"/>
      <c r="V8759" s="598"/>
      <c r="W8759" s="598"/>
    </row>
    <row r="8760" spans="6:23" x14ac:dyDescent="0.2">
      <c r="F8760" s="610"/>
      <c r="H8760" s="612"/>
      <c r="I8760" s="598"/>
      <c r="J8760" s="598"/>
      <c r="M8760" s="598"/>
      <c r="N8760" s="598"/>
      <c r="V8760" s="598"/>
      <c r="W8760" s="598"/>
    </row>
    <row r="8761" spans="6:23" x14ac:dyDescent="0.2">
      <c r="F8761" s="610"/>
      <c r="H8761" s="612"/>
      <c r="I8761" s="598"/>
      <c r="J8761" s="598"/>
      <c r="M8761" s="598"/>
      <c r="N8761" s="598"/>
      <c r="V8761" s="598"/>
      <c r="W8761" s="598"/>
    </row>
    <row r="8762" spans="6:23" x14ac:dyDescent="0.2">
      <c r="F8762" s="610"/>
      <c r="H8762" s="612"/>
      <c r="I8762" s="598"/>
      <c r="J8762" s="598"/>
      <c r="M8762" s="598"/>
      <c r="N8762" s="598"/>
      <c r="V8762" s="598"/>
      <c r="W8762" s="598"/>
    </row>
    <row r="8763" spans="6:23" x14ac:dyDescent="0.2">
      <c r="F8763" s="610"/>
      <c r="H8763" s="612"/>
      <c r="I8763" s="598"/>
      <c r="J8763" s="598"/>
      <c r="M8763" s="598"/>
      <c r="N8763" s="598"/>
      <c r="V8763" s="598"/>
      <c r="W8763" s="598"/>
    </row>
    <row r="8764" spans="6:23" x14ac:dyDescent="0.2">
      <c r="F8764" s="610"/>
      <c r="H8764" s="612"/>
      <c r="I8764" s="598"/>
      <c r="J8764" s="598"/>
      <c r="M8764" s="598"/>
      <c r="N8764" s="598"/>
      <c r="V8764" s="598"/>
      <c r="W8764" s="598"/>
    </row>
    <row r="8765" spans="6:23" x14ac:dyDescent="0.2">
      <c r="F8765" s="610"/>
      <c r="H8765" s="612"/>
      <c r="I8765" s="598"/>
      <c r="J8765" s="598"/>
      <c r="M8765" s="598"/>
      <c r="N8765" s="598"/>
      <c r="V8765" s="598"/>
      <c r="W8765" s="598"/>
    </row>
    <row r="8766" spans="6:23" x14ac:dyDescent="0.2">
      <c r="F8766" s="610"/>
      <c r="H8766" s="612"/>
      <c r="I8766" s="598"/>
      <c r="J8766" s="598"/>
      <c r="M8766" s="598"/>
      <c r="N8766" s="598"/>
      <c r="V8766" s="598"/>
      <c r="W8766" s="598"/>
    </row>
    <row r="8767" spans="6:23" x14ac:dyDescent="0.2">
      <c r="F8767" s="610"/>
      <c r="H8767" s="612"/>
      <c r="I8767" s="598"/>
      <c r="J8767" s="598"/>
      <c r="M8767" s="598"/>
      <c r="N8767" s="598"/>
      <c r="V8767" s="598"/>
      <c r="W8767" s="598"/>
    </row>
    <row r="8768" spans="6:23" x14ac:dyDescent="0.2">
      <c r="F8768" s="610"/>
      <c r="H8768" s="612"/>
      <c r="I8768" s="598"/>
      <c r="J8768" s="598"/>
      <c r="M8768" s="598"/>
      <c r="N8768" s="598"/>
      <c r="V8768" s="598"/>
      <c r="W8768" s="598"/>
    </row>
    <row r="8769" spans="6:23" x14ac:dyDescent="0.2">
      <c r="F8769" s="610"/>
      <c r="H8769" s="612"/>
      <c r="I8769" s="598"/>
      <c r="J8769" s="598"/>
      <c r="M8769" s="598"/>
      <c r="N8769" s="598"/>
      <c r="V8769" s="598"/>
      <c r="W8769" s="598"/>
    </row>
    <row r="8770" spans="6:23" x14ac:dyDescent="0.2">
      <c r="F8770" s="610"/>
      <c r="H8770" s="612"/>
      <c r="I8770" s="598"/>
      <c r="J8770" s="598"/>
      <c r="M8770" s="598"/>
      <c r="N8770" s="598"/>
      <c r="V8770" s="598"/>
      <c r="W8770" s="598"/>
    </row>
    <row r="8771" spans="6:23" x14ac:dyDescent="0.2">
      <c r="F8771" s="610"/>
      <c r="H8771" s="612"/>
      <c r="I8771" s="598"/>
      <c r="J8771" s="598"/>
      <c r="M8771" s="598"/>
      <c r="N8771" s="598"/>
      <c r="V8771" s="598"/>
      <c r="W8771" s="598"/>
    </row>
    <row r="8772" spans="6:23" x14ac:dyDescent="0.2">
      <c r="F8772" s="610"/>
      <c r="H8772" s="612"/>
      <c r="I8772" s="598"/>
      <c r="J8772" s="598"/>
      <c r="M8772" s="598"/>
      <c r="N8772" s="598"/>
      <c r="V8772" s="598"/>
      <c r="W8772" s="598"/>
    </row>
    <row r="8773" spans="6:23" x14ac:dyDescent="0.2">
      <c r="F8773" s="610"/>
      <c r="H8773" s="612"/>
      <c r="I8773" s="598"/>
      <c r="J8773" s="598"/>
      <c r="M8773" s="598"/>
      <c r="N8773" s="598"/>
      <c r="V8773" s="598"/>
      <c r="W8773" s="598"/>
    </row>
    <row r="8774" spans="6:23" x14ac:dyDescent="0.2">
      <c r="F8774" s="610"/>
      <c r="H8774" s="612"/>
      <c r="I8774" s="598"/>
      <c r="J8774" s="598"/>
      <c r="M8774" s="598"/>
      <c r="N8774" s="598"/>
      <c r="V8774" s="598"/>
      <c r="W8774" s="598"/>
    </row>
    <row r="8775" spans="6:23" x14ac:dyDescent="0.2">
      <c r="F8775" s="610"/>
      <c r="H8775" s="612"/>
      <c r="I8775" s="598"/>
      <c r="J8775" s="598"/>
      <c r="M8775" s="598"/>
      <c r="N8775" s="598"/>
      <c r="V8775" s="598"/>
      <c r="W8775" s="598"/>
    </row>
    <row r="8776" spans="6:23" x14ac:dyDescent="0.2">
      <c r="F8776" s="610"/>
      <c r="H8776" s="612"/>
      <c r="I8776" s="598"/>
      <c r="J8776" s="598"/>
      <c r="M8776" s="598"/>
      <c r="N8776" s="598"/>
      <c r="V8776" s="598"/>
      <c r="W8776" s="598"/>
    </row>
    <row r="8777" spans="6:23" x14ac:dyDescent="0.2">
      <c r="F8777" s="610"/>
      <c r="H8777" s="612"/>
      <c r="I8777" s="598"/>
      <c r="J8777" s="598"/>
      <c r="M8777" s="598"/>
      <c r="N8777" s="598"/>
      <c r="V8777" s="598"/>
      <c r="W8777" s="598"/>
    </row>
    <row r="8778" spans="6:23" x14ac:dyDescent="0.2">
      <c r="F8778" s="610"/>
      <c r="H8778" s="612"/>
      <c r="I8778" s="598"/>
      <c r="J8778" s="598"/>
      <c r="M8778" s="598"/>
      <c r="N8778" s="598"/>
      <c r="V8778" s="598"/>
      <c r="W8778" s="598"/>
    </row>
    <row r="8779" spans="6:23" x14ac:dyDescent="0.2">
      <c r="F8779" s="610"/>
      <c r="H8779" s="612"/>
      <c r="I8779" s="598"/>
      <c r="J8779" s="598"/>
      <c r="M8779" s="598"/>
      <c r="N8779" s="598"/>
      <c r="V8779" s="598"/>
      <c r="W8779" s="598"/>
    </row>
    <row r="8780" spans="6:23" x14ac:dyDescent="0.2">
      <c r="F8780" s="610"/>
      <c r="H8780" s="612"/>
      <c r="I8780" s="598"/>
      <c r="J8780" s="598"/>
      <c r="M8780" s="598"/>
      <c r="N8780" s="598"/>
      <c r="V8780" s="598"/>
      <c r="W8780" s="598"/>
    </row>
    <row r="8781" spans="6:23" x14ac:dyDescent="0.2">
      <c r="F8781" s="610"/>
      <c r="H8781" s="612"/>
      <c r="I8781" s="598"/>
      <c r="J8781" s="598"/>
      <c r="M8781" s="598"/>
      <c r="N8781" s="598"/>
      <c r="V8781" s="598"/>
      <c r="W8781" s="598"/>
    </row>
    <row r="8782" spans="6:23" x14ac:dyDescent="0.2">
      <c r="F8782" s="610"/>
      <c r="H8782" s="612"/>
      <c r="I8782" s="598"/>
      <c r="J8782" s="598"/>
      <c r="M8782" s="598"/>
      <c r="N8782" s="598"/>
      <c r="V8782" s="598"/>
      <c r="W8782" s="598"/>
    </row>
    <row r="8783" spans="6:23" x14ac:dyDescent="0.2">
      <c r="F8783" s="610"/>
      <c r="H8783" s="612"/>
      <c r="I8783" s="598"/>
      <c r="J8783" s="598"/>
      <c r="M8783" s="598"/>
      <c r="N8783" s="598"/>
      <c r="V8783" s="598"/>
      <c r="W8783" s="598"/>
    </row>
    <row r="8784" spans="6:23" x14ac:dyDescent="0.2">
      <c r="F8784" s="610"/>
      <c r="H8784" s="612"/>
      <c r="I8784" s="598"/>
      <c r="J8784" s="598"/>
      <c r="M8784" s="598"/>
      <c r="N8784" s="598"/>
      <c r="V8784" s="598"/>
      <c r="W8784" s="598"/>
    </row>
    <row r="8785" spans="6:23" x14ac:dyDescent="0.2">
      <c r="F8785" s="610"/>
      <c r="H8785" s="612"/>
      <c r="I8785" s="598"/>
      <c r="J8785" s="598"/>
      <c r="M8785" s="598"/>
      <c r="N8785" s="598"/>
      <c r="V8785" s="598"/>
      <c r="W8785" s="598"/>
    </row>
    <row r="8786" spans="6:23" x14ac:dyDescent="0.2">
      <c r="F8786" s="610"/>
      <c r="H8786" s="612"/>
      <c r="I8786" s="598"/>
      <c r="J8786" s="598"/>
      <c r="M8786" s="598"/>
      <c r="N8786" s="598"/>
      <c r="V8786" s="598"/>
      <c r="W8786" s="598"/>
    </row>
    <row r="8787" spans="6:23" x14ac:dyDescent="0.2">
      <c r="F8787" s="610"/>
      <c r="H8787" s="612"/>
      <c r="I8787" s="598"/>
      <c r="J8787" s="598"/>
      <c r="M8787" s="598"/>
      <c r="N8787" s="598"/>
      <c r="V8787" s="598"/>
      <c r="W8787" s="598"/>
    </row>
    <row r="8788" spans="6:23" x14ac:dyDescent="0.2">
      <c r="F8788" s="610"/>
      <c r="H8788" s="612"/>
      <c r="I8788" s="598"/>
      <c r="J8788" s="598"/>
      <c r="M8788" s="598"/>
      <c r="N8788" s="598"/>
      <c r="V8788" s="598"/>
      <c r="W8788" s="598"/>
    </row>
    <row r="8789" spans="6:23" x14ac:dyDescent="0.2">
      <c r="F8789" s="610"/>
      <c r="H8789" s="612"/>
      <c r="I8789" s="598"/>
      <c r="J8789" s="598"/>
      <c r="M8789" s="598"/>
      <c r="N8789" s="598"/>
      <c r="V8789" s="598"/>
      <c r="W8789" s="598"/>
    </row>
    <row r="8790" spans="6:23" x14ac:dyDescent="0.2">
      <c r="F8790" s="610"/>
      <c r="H8790" s="612"/>
      <c r="I8790" s="598"/>
      <c r="J8790" s="598"/>
      <c r="M8790" s="598"/>
      <c r="N8790" s="598"/>
      <c r="V8790" s="598"/>
      <c r="W8790" s="598"/>
    </row>
    <row r="8791" spans="6:23" x14ac:dyDescent="0.2">
      <c r="F8791" s="610"/>
      <c r="H8791" s="612"/>
      <c r="I8791" s="598"/>
      <c r="J8791" s="598"/>
      <c r="M8791" s="598"/>
      <c r="N8791" s="598"/>
      <c r="V8791" s="598"/>
      <c r="W8791" s="598"/>
    </row>
    <row r="8792" spans="6:23" x14ac:dyDescent="0.2">
      <c r="F8792" s="610"/>
      <c r="H8792" s="612"/>
      <c r="I8792" s="598"/>
      <c r="J8792" s="598"/>
      <c r="M8792" s="598"/>
      <c r="N8792" s="598"/>
      <c r="V8792" s="598"/>
      <c r="W8792" s="598"/>
    </row>
    <row r="8793" spans="6:23" x14ac:dyDescent="0.2">
      <c r="F8793" s="610"/>
      <c r="H8793" s="612"/>
      <c r="I8793" s="598"/>
      <c r="J8793" s="598"/>
      <c r="M8793" s="598"/>
      <c r="N8793" s="598"/>
      <c r="V8793" s="598"/>
      <c r="W8793" s="598"/>
    </row>
    <row r="8794" spans="6:23" x14ac:dyDescent="0.2">
      <c r="F8794" s="610"/>
      <c r="H8794" s="612"/>
      <c r="I8794" s="598"/>
      <c r="J8794" s="598"/>
      <c r="M8794" s="598"/>
      <c r="N8794" s="598"/>
      <c r="V8794" s="598"/>
      <c r="W8794" s="598"/>
    </row>
    <row r="8795" spans="6:23" x14ac:dyDescent="0.2">
      <c r="F8795" s="610"/>
      <c r="H8795" s="612"/>
      <c r="I8795" s="598"/>
      <c r="J8795" s="598"/>
      <c r="M8795" s="598"/>
      <c r="N8795" s="598"/>
      <c r="V8795" s="598"/>
      <c r="W8795" s="598"/>
    </row>
    <row r="8796" spans="6:23" x14ac:dyDescent="0.2">
      <c r="F8796" s="610"/>
      <c r="H8796" s="612"/>
      <c r="I8796" s="598"/>
      <c r="J8796" s="598"/>
      <c r="M8796" s="598"/>
      <c r="N8796" s="598"/>
      <c r="V8796" s="598"/>
      <c r="W8796" s="598"/>
    </row>
    <row r="8797" spans="6:23" x14ac:dyDescent="0.2">
      <c r="F8797" s="610"/>
      <c r="H8797" s="612"/>
      <c r="I8797" s="598"/>
      <c r="J8797" s="598"/>
      <c r="M8797" s="598"/>
      <c r="N8797" s="598"/>
      <c r="V8797" s="598"/>
      <c r="W8797" s="598"/>
    </row>
    <row r="8798" spans="6:23" x14ac:dyDescent="0.2">
      <c r="F8798" s="610"/>
      <c r="H8798" s="612"/>
      <c r="I8798" s="598"/>
      <c r="J8798" s="598"/>
      <c r="M8798" s="598"/>
      <c r="N8798" s="598"/>
      <c r="V8798" s="598"/>
      <c r="W8798" s="598"/>
    </row>
    <row r="8799" spans="6:23" x14ac:dyDescent="0.2">
      <c r="F8799" s="610"/>
      <c r="H8799" s="612"/>
      <c r="I8799" s="598"/>
      <c r="J8799" s="598"/>
      <c r="M8799" s="598"/>
      <c r="N8799" s="598"/>
      <c r="V8799" s="598"/>
      <c r="W8799" s="598"/>
    </row>
    <row r="8800" spans="6:23" x14ac:dyDescent="0.2">
      <c r="F8800" s="610"/>
      <c r="H8800" s="612"/>
      <c r="I8800" s="598"/>
      <c r="J8800" s="598"/>
      <c r="M8800" s="598"/>
      <c r="N8800" s="598"/>
      <c r="V8800" s="598"/>
      <c r="W8800" s="598"/>
    </row>
    <row r="8801" spans="6:23" x14ac:dyDescent="0.2">
      <c r="F8801" s="610"/>
      <c r="H8801" s="612"/>
      <c r="I8801" s="598"/>
      <c r="J8801" s="598"/>
      <c r="M8801" s="598"/>
      <c r="N8801" s="598"/>
      <c r="V8801" s="598"/>
      <c r="W8801" s="598"/>
    </row>
    <row r="8802" spans="6:23" x14ac:dyDescent="0.2">
      <c r="F8802" s="610"/>
      <c r="H8802" s="612"/>
      <c r="I8802" s="598"/>
      <c r="J8802" s="598"/>
      <c r="M8802" s="598"/>
      <c r="N8802" s="598"/>
      <c r="V8802" s="598"/>
      <c r="W8802" s="598"/>
    </row>
    <row r="8803" spans="6:23" x14ac:dyDescent="0.2">
      <c r="F8803" s="610"/>
      <c r="H8803" s="612"/>
      <c r="I8803" s="598"/>
      <c r="J8803" s="598"/>
      <c r="M8803" s="598"/>
      <c r="N8803" s="598"/>
      <c r="V8803" s="598"/>
      <c r="W8803" s="598"/>
    </row>
    <row r="8804" spans="6:23" x14ac:dyDescent="0.2">
      <c r="F8804" s="610"/>
      <c r="H8804" s="612"/>
      <c r="I8804" s="598"/>
      <c r="J8804" s="598"/>
      <c r="M8804" s="598"/>
      <c r="N8804" s="598"/>
      <c r="V8804" s="598"/>
      <c r="W8804" s="598"/>
    </row>
    <row r="8805" spans="6:23" x14ac:dyDescent="0.2">
      <c r="F8805" s="610"/>
      <c r="H8805" s="612"/>
      <c r="I8805" s="598"/>
      <c r="J8805" s="598"/>
      <c r="M8805" s="598"/>
      <c r="N8805" s="598"/>
      <c r="V8805" s="598"/>
      <c r="W8805" s="598"/>
    </row>
    <row r="8806" spans="6:23" x14ac:dyDescent="0.2">
      <c r="F8806" s="610"/>
      <c r="H8806" s="612"/>
      <c r="I8806" s="598"/>
      <c r="J8806" s="598"/>
      <c r="M8806" s="598"/>
      <c r="N8806" s="598"/>
      <c r="V8806" s="598"/>
      <c r="W8806" s="598"/>
    </row>
    <row r="8807" spans="6:23" x14ac:dyDescent="0.2">
      <c r="F8807" s="610"/>
      <c r="H8807" s="612"/>
      <c r="I8807" s="598"/>
      <c r="J8807" s="598"/>
      <c r="M8807" s="598"/>
      <c r="N8807" s="598"/>
      <c r="V8807" s="598"/>
      <c r="W8807" s="598"/>
    </row>
    <row r="8808" spans="6:23" x14ac:dyDescent="0.2">
      <c r="F8808" s="610"/>
      <c r="H8808" s="612"/>
      <c r="I8808" s="598"/>
      <c r="J8808" s="598"/>
      <c r="M8808" s="598"/>
      <c r="N8808" s="598"/>
      <c r="V8808" s="598"/>
      <c r="W8808" s="598"/>
    </row>
    <row r="8809" spans="6:23" x14ac:dyDescent="0.2">
      <c r="F8809" s="610"/>
      <c r="H8809" s="612"/>
      <c r="I8809" s="598"/>
      <c r="J8809" s="598"/>
      <c r="M8809" s="598"/>
      <c r="N8809" s="598"/>
      <c r="V8809" s="598"/>
      <c r="W8809" s="598"/>
    </row>
    <row r="8810" spans="6:23" x14ac:dyDescent="0.2">
      <c r="F8810" s="610"/>
      <c r="H8810" s="612"/>
      <c r="I8810" s="598"/>
      <c r="J8810" s="598"/>
      <c r="M8810" s="598"/>
      <c r="N8810" s="598"/>
      <c r="V8810" s="598"/>
      <c r="W8810" s="598"/>
    </row>
    <row r="8811" spans="6:23" x14ac:dyDescent="0.2">
      <c r="F8811" s="610"/>
      <c r="H8811" s="612"/>
      <c r="I8811" s="598"/>
      <c r="J8811" s="598"/>
      <c r="M8811" s="598"/>
      <c r="N8811" s="598"/>
      <c r="V8811" s="598"/>
      <c r="W8811" s="598"/>
    </row>
    <row r="8812" spans="6:23" x14ac:dyDescent="0.2">
      <c r="F8812" s="610"/>
      <c r="H8812" s="612"/>
      <c r="I8812" s="598"/>
      <c r="J8812" s="598"/>
      <c r="M8812" s="598"/>
      <c r="N8812" s="598"/>
      <c r="V8812" s="598"/>
      <c r="W8812" s="598"/>
    </row>
    <row r="8813" spans="6:23" x14ac:dyDescent="0.2">
      <c r="F8813" s="610"/>
      <c r="H8813" s="612"/>
      <c r="I8813" s="598"/>
      <c r="J8813" s="598"/>
      <c r="M8813" s="598"/>
      <c r="N8813" s="598"/>
      <c r="V8813" s="598"/>
      <c r="W8813" s="598"/>
    </row>
    <row r="8814" spans="6:23" x14ac:dyDescent="0.2">
      <c r="F8814" s="610"/>
      <c r="H8814" s="612"/>
      <c r="I8814" s="598"/>
      <c r="J8814" s="598"/>
      <c r="M8814" s="598"/>
      <c r="N8814" s="598"/>
      <c r="V8814" s="598"/>
      <c r="W8814" s="598"/>
    </row>
    <row r="8815" spans="6:23" x14ac:dyDescent="0.2">
      <c r="F8815" s="610"/>
      <c r="H8815" s="612"/>
      <c r="I8815" s="598"/>
      <c r="J8815" s="598"/>
      <c r="M8815" s="598"/>
      <c r="N8815" s="598"/>
      <c r="V8815" s="598"/>
      <c r="W8815" s="598"/>
    </row>
    <row r="8816" spans="6:23" x14ac:dyDescent="0.2">
      <c r="F8816" s="610"/>
      <c r="H8816" s="612"/>
      <c r="I8816" s="598"/>
      <c r="J8816" s="598"/>
      <c r="M8816" s="598"/>
      <c r="N8816" s="598"/>
      <c r="V8816" s="598"/>
      <c r="W8816" s="598"/>
    </row>
    <row r="8817" spans="6:23" x14ac:dyDescent="0.2">
      <c r="F8817" s="610"/>
      <c r="H8817" s="612"/>
      <c r="I8817" s="598"/>
      <c r="J8817" s="598"/>
      <c r="M8817" s="598"/>
      <c r="N8817" s="598"/>
      <c r="V8817" s="598"/>
      <c r="W8817" s="598"/>
    </row>
    <row r="8818" spans="6:23" x14ac:dyDescent="0.2">
      <c r="F8818" s="610"/>
      <c r="H8818" s="612"/>
      <c r="I8818" s="598"/>
      <c r="J8818" s="598"/>
      <c r="M8818" s="598"/>
      <c r="N8818" s="598"/>
      <c r="V8818" s="598"/>
      <c r="W8818" s="598"/>
    </row>
    <row r="8819" spans="6:23" x14ac:dyDescent="0.2">
      <c r="F8819" s="610"/>
      <c r="H8819" s="612"/>
      <c r="I8819" s="598"/>
      <c r="J8819" s="598"/>
      <c r="M8819" s="598"/>
      <c r="N8819" s="598"/>
      <c r="V8819" s="598"/>
      <c r="W8819" s="598"/>
    </row>
    <row r="8820" spans="6:23" x14ac:dyDescent="0.2">
      <c r="F8820" s="610"/>
      <c r="H8820" s="612"/>
      <c r="I8820" s="598"/>
      <c r="J8820" s="598"/>
      <c r="M8820" s="598"/>
      <c r="N8820" s="598"/>
      <c r="V8820" s="598"/>
      <c r="W8820" s="598"/>
    </row>
    <row r="8821" spans="6:23" x14ac:dyDescent="0.2">
      <c r="F8821" s="610"/>
      <c r="H8821" s="612"/>
      <c r="I8821" s="598"/>
      <c r="J8821" s="598"/>
      <c r="M8821" s="598"/>
      <c r="N8821" s="598"/>
      <c r="V8821" s="598"/>
      <c r="W8821" s="598"/>
    </row>
    <row r="8822" spans="6:23" x14ac:dyDescent="0.2">
      <c r="F8822" s="610"/>
      <c r="H8822" s="612"/>
      <c r="I8822" s="598"/>
      <c r="J8822" s="598"/>
      <c r="M8822" s="598"/>
      <c r="N8822" s="598"/>
      <c r="V8822" s="598"/>
      <c r="W8822" s="598"/>
    </row>
    <row r="8823" spans="6:23" x14ac:dyDescent="0.2">
      <c r="F8823" s="610"/>
      <c r="H8823" s="612"/>
      <c r="I8823" s="598"/>
      <c r="J8823" s="598"/>
      <c r="M8823" s="598"/>
      <c r="N8823" s="598"/>
      <c r="V8823" s="598"/>
      <c r="W8823" s="598"/>
    </row>
    <row r="8824" spans="6:23" x14ac:dyDescent="0.2">
      <c r="F8824" s="610"/>
      <c r="H8824" s="612"/>
      <c r="I8824" s="598"/>
      <c r="J8824" s="598"/>
      <c r="M8824" s="598"/>
      <c r="N8824" s="598"/>
      <c r="V8824" s="598"/>
      <c r="W8824" s="598"/>
    </row>
    <row r="8825" spans="6:23" x14ac:dyDescent="0.2">
      <c r="F8825" s="610"/>
      <c r="H8825" s="612"/>
      <c r="I8825" s="598"/>
      <c r="J8825" s="598"/>
      <c r="M8825" s="598"/>
      <c r="N8825" s="598"/>
      <c r="V8825" s="598"/>
      <c r="W8825" s="598"/>
    </row>
    <row r="8826" spans="6:23" x14ac:dyDescent="0.2">
      <c r="F8826" s="610"/>
      <c r="H8826" s="612"/>
      <c r="I8826" s="598"/>
      <c r="J8826" s="598"/>
      <c r="M8826" s="598"/>
      <c r="N8826" s="598"/>
      <c r="V8826" s="598"/>
      <c r="W8826" s="598"/>
    </row>
    <row r="8827" spans="6:23" x14ac:dyDescent="0.2">
      <c r="F8827" s="610"/>
      <c r="H8827" s="612"/>
      <c r="I8827" s="598"/>
      <c r="J8827" s="598"/>
      <c r="M8827" s="598"/>
      <c r="N8827" s="598"/>
      <c r="V8827" s="598"/>
      <c r="W8827" s="598"/>
    </row>
    <row r="8828" spans="6:23" x14ac:dyDescent="0.2">
      <c r="F8828" s="610"/>
      <c r="H8828" s="612"/>
      <c r="I8828" s="598"/>
      <c r="J8828" s="598"/>
      <c r="M8828" s="598"/>
      <c r="N8828" s="598"/>
      <c r="V8828" s="598"/>
      <c r="W8828" s="598"/>
    </row>
    <row r="8829" spans="6:23" x14ac:dyDescent="0.2">
      <c r="F8829" s="610"/>
      <c r="H8829" s="612"/>
      <c r="I8829" s="598"/>
      <c r="J8829" s="598"/>
      <c r="M8829" s="598"/>
      <c r="N8829" s="598"/>
      <c r="V8829" s="598"/>
      <c r="W8829" s="598"/>
    </row>
    <row r="8830" spans="6:23" x14ac:dyDescent="0.2">
      <c r="F8830" s="610"/>
      <c r="H8830" s="612"/>
      <c r="I8830" s="598"/>
      <c r="J8830" s="598"/>
      <c r="M8830" s="598"/>
      <c r="N8830" s="598"/>
      <c r="V8830" s="598"/>
      <c r="W8830" s="598"/>
    </row>
    <row r="8831" spans="6:23" x14ac:dyDescent="0.2">
      <c r="F8831" s="610"/>
      <c r="H8831" s="612"/>
      <c r="I8831" s="598"/>
      <c r="J8831" s="598"/>
      <c r="M8831" s="598"/>
      <c r="N8831" s="598"/>
      <c r="V8831" s="598"/>
      <c r="W8831" s="598"/>
    </row>
    <row r="8832" spans="6:23" x14ac:dyDescent="0.2">
      <c r="F8832" s="610"/>
      <c r="H8832" s="612"/>
      <c r="I8832" s="598"/>
      <c r="J8832" s="598"/>
      <c r="M8832" s="598"/>
      <c r="N8832" s="598"/>
      <c r="V8832" s="598"/>
      <c r="W8832" s="598"/>
    </row>
    <row r="8833" spans="6:23" x14ac:dyDescent="0.2">
      <c r="F8833" s="610"/>
      <c r="H8833" s="612"/>
      <c r="I8833" s="598"/>
      <c r="J8833" s="598"/>
      <c r="M8833" s="598"/>
      <c r="N8833" s="598"/>
      <c r="V8833" s="598"/>
      <c r="W8833" s="598"/>
    </row>
    <row r="8834" spans="6:23" x14ac:dyDescent="0.2">
      <c r="F8834" s="610"/>
      <c r="H8834" s="612"/>
      <c r="I8834" s="598"/>
      <c r="J8834" s="598"/>
      <c r="M8834" s="598"/>
      <c r="N8834" s="598"/>
      <c r="V8834" s="598"/>
      <c r="W8834" s="598"/>
    </row>
    <row r="8835" spans="6:23" x14ac:dyDescent="0.2">
      <c r="F8835" s="610"/>
      <c r="H8835" s="612"/>
      <c r="I8835" s="598"/>
      <c r="J8835" s="598"/>
      <c r="M8835" s="598"/>
      <c r="N8835" s="598"/>
      <c r="V8835" s="598"/>
      <c r="W8835" s="598"/>
    </row>
    <row r="8836" spans="6:23" x14ac:dyDescent="0.2">
      <c r="F8836" s="610"/>
      <c r="H8836" s="612"/>
      <c r="I8836" s="598"/>
      <c r="J8836" s="598"/>
      <c r="M8836" s="598"/>
      <c r="N8836" s="598"/>
      <c r="V8836" s="598"/>
      <c r="W8836" s="598"/>
    </row>
    <row r="8837" spans="6:23" x14ac:dyDescent="0.2">
      <c r="F8837" s="610"/>
      <c r="H8837" s="612"/>
      <c r="I8837" s="598"/>
      <c r="J8837" s="598"/>
      <c r="M8837" s="598"/>
      <c r="N8837" s="598"/>
      <c r="V8837" s="598"/>
      <c r="W8837" s="598"/>
    </row>
    <row r="8838" spans="6:23" x14ac:dyDescent="0.2">
      <c r="F8838" s="610"/>
      <c r="H8838" s="612"/>
      <c r="I8838" s="598"/>
      <c r="J8838" s="598"/>
      <c r="M8838" s="598"/>
      <c r="N8838" s="598"/>
      <c r="V8838" s="598"/>
      <c r="W8838" s="598"/>
    </row>
    <row r="8839" spans="6:23" x14ac:dyDescent="0.2">
      <c r="F8839" s="610"/>
      <c r="H8839" s="612"/>
      <c r="I8839" s="598"/>
      <c r="J8839" s="598"/>
      <c r="M8839" s="598"/>
      <c r="N8839" s="598"/>
      <c r="V8839" s="598"/>
      <c r="W8839" s="598"/>
    </row>
    <row r="8840" spans="6:23" x14ac:dyDescent="0.2">
      <c r="F8840" s="610"/>
      <c r="H8840" s="612"/>
      <c r="I8840" s="598"/>
      <c r="J8840" s="598"/>
      <c r="M8840" s="598"/>
      <c r="N8840" s="598"/>
      <c r="V8840" s="598"/>
      <c r="W8840" s="598"/>
    </row>
    <row r="8841" spans="6:23" x14ac:dyDescent="0.2">
      <c r="F8841" s="610"/>
      <c r="H8841" s="612"/>
      <c r="I8841" s="598"/>
      <c r="J8841" s="598"/>
      <c r="M8841" s="598"/>
      <c r="N8841" s="598"/>
      <c r="V8841" s="598"/>
      <c r="W8841" s="598"/>
    </row>
    <row r="8842" spans="6:23" x14ac:dyDescent="0.2">
      <c r="F8842" s="610"/>
      <c r="H8842" s="612"/>
      <c r="I8842" s="598"/>
      <c r="J8842" s="598"/>
      <c r="M8842" s="598"/>
      <c r="N8842" s="598"/>
      <c r="V8842" s="598"/>
      <c r="W8842" s="598"/>
    </row>
    <row r="8843" spans="6:23" x14ac:dyDescent="0.2">
      <c r="F8843" s="610"/>
      <c r="H8843" s="612"/>
      <c r="I8843" s="598"/>
      <c r="J8843" s="598"/>
      <c r="M8843" s="598"/>
      <c r="N8843" s="598"/>
      <c r="V8843" s="598"/>
      <c r="W8843" s="598"/>
    </row>
    <row r="8844" spans="6:23" x14ac:dyDescent="0.2">
      <c r="F8844" s="610"/>
      <c r="H8844" s="612"/>
      <c r="I8844" s="598"/>
      <c r="J8844" s="598"/>
      <c r="M8844" s="598"/>
      <c r="N8844" s="598"/>
      <c r="V8844" s="598"/>
      <c r="W8844" s="598"/>
    </row>
    <row r="8845" spans="6:23" x14ac:dyDescent="0.2">
      <c r="F8845" s="610"/>
      <c r="H8845" s="612"/>
      <c r="I8845" s="598"/>
      <c r="J8845" s="598"/>
      <c r="M8845" s="598"/>
      <c r="N8845" s="598"/>
      <c r="V8845" s="598"/>
      <c r="W8845" s="598"/>
    </row>
    <row r="8846" spans="6:23" x14ac:dyDescent="0.2">
      <c r="F8846" s="610"/>
      <c r="H8846" s="612"/>
      <c r="I8846" s="598"/>
      <c r="J8846" s="598"/>
      <c r="M8846" s="598"/>
      <c r="N8846" s="598"/>
      <c r="V8846" s="598"/>
      <c r="W8846" s="598"/>
    </row>
    <row r="8847" spans="6:23" x14ac:dyDescent="0.2">
      <c r="F8847" s="610"/>
      <c r="H8847" s="612"/>
      <c r="I8847" s="598"/>
      <c r="J8847" s="598"/>
      <c r="M8847" s="598"/>
      <c r="N8847" s="598"/>
      <c r="V8847" s="598"/>
      <c r="W8847" s="598"/>
    </row>
    <row r="8848" spans="6:23" x14ac:dyDescent="0.2">
      <c r="F8848" s="610"/>
      <c r="H8848" s="612"/>
      <c r="I8848" s="598"/>
      <c r="J8848" s="598"/>
      <c r="M8848" s="598"/>
      <c r="N8848" s="598"/>
      <c r="V8848" s="598"/>
      <c r="W8848" s="598"/>
    </row>
    <row r="8849" spans="6:23" x14ac:dyDescent="0.2">
      <c r="F8849" s="610"/>
      <c r="H8849" s="612"/>
      <c r="I8849" s="598"/>
      <c r="J8849" s="598"/>
      <c r="M8849" s="598"/>
      <c r="N8849" s="598"/>
      <c r="V8849" s="598"/>
      <c r="W8849" s="598"/>
    </row>
    <row r="8850" spans="6:23" x14ac:dyDescent="0.2">
      <c r="F8850" s="610"/>
      <c r="H8850" s="612"/>
      <c r="I8850" s="598"/>
      <c r="J8850" s="598"/>
      <c r="M8850" s="598"/>
      <c r="N8850" s="598"/>
      <c r="V8850" s="598"/>
      <c r="W8850" s="598"/>
    </row>
    <row r="8851" spans="6:23" x14ac:dyDescent="0.2">
      <c r="F8851" s="610"/>
      <c r="H8851" s="612"/>
      <c r="I8851" s="598"/>
      <c r="J8851" s="598"/>
      <c r="M8851" s="598"/>
      <c r="N8851" s="598"/>
      <c r="V8851" s="598"/>
      <c r="W8851" s="598"/>
    </row>
    <row r="8852" spans="6:23" x14ac:dyDescent="0.2">
      <c r="F8852" s="610"/>
      <c r="H8852" s="612"/>
      <c r="I8852" s="598"/>
      <c r="J8852" s="598"/>
      <c r="M8852" s="598"/>
      <c r="N8852" s="598"/>
      <c r="V8852" s="598"/>
      <c r="W8852" s="598"/>
    </row>
    <row r="8853" spans="6:23" x14ac:dyDescent="0.2">
      <c r="F8853" s="610"/>
      <c r="H8853" s="612"/>
      <c r="I8853" s="598"/>
      <c r="J8853" s="598"/>
      <c r="M8853" s="598"/>
      <c r="N8853" s="598"/>
      <c r="V8853" s="598"/>
      <c r="W8853" s="598"/>
    </row>
    <row r="8854" spans="6:23" x14ac:dyDescent="0.2">
      <c r="F8854" s="610"/>
      <c r="H8854" s="612"/>
      <c r="I8854" s="598"/>
      <c r="J8854" s="598"/>
      <c r="M8854" s="598"/>
      <c r="N8854" s="598"/>
      <c r="V8854" s="598"/>
      <c r="W8854" s="598"/>
    </row>
    <row r="8855" spans="6:23" x14ac:dyDescent="0.2">
      <c r="F8855" s="610"/>
      <c r="H8855" s="612"/>
      <c r="I8855" s="598"/>
      <c r="J8855" s="598"/>
      <c r="M8855" s="598"/>
      <c r="N8855" s="598"/>
      <c r="V8855" s="598"/>
      <c r="W8855" s="598"/>
    </row>
    <row r="8856" spans="6:23" x14ac:dyDescent="0.2">
      <c r="F8856" s="610"/>
      <c r="H8856" s="612"/>
      <c r="I8856" s="598"/>
      <c r="J8856" s="598"/>
      <c r="M8856" s="598"/>
      <c r="N8856" s="598"/>
      <c r="V8856" s="598"/>
      <c r="W8856" s="598"/>
    </row>
    <row r="8857" spans="6:23" x14ac:dyDescent="0.2">
      <c r="F8857" s="610"/>
      <c r="H8857" s="612"/>
      <c r="I8857" s="598"/>
      <c r="J8857" s="598"/>
      <c r="M8857" s="598"/>
      <c r="N8857" s="598"/>
      <c r="V8857" s="598"/>
      <c r="W8857" s="598"/>
    </row>
    <row r="8858" spans="6:23" x14ac:dyDescent="0.2">
      <c r="F8858" s="610"/>
      <c r="H8858" s="612"/>
      <c r="I8858" s="598"/>
      <c r="J8858" s="598"/>
      <c r="M8858" s="598"/>
      <c r="N8858" s="598"/>
      <c r="V8858" s="598"/>
      <c r="W8858" s="598"/>
    </row>
    <row r="8859" spans="6:23" x14ac:dyDescent="0.2">
      <c r="F8859" s="610"/>
      <c r="H8859" s="612"/>
      <c r="I8859" s="598"/>
      <c r="J8859" s="598"/>
      <c r="M8859" s="598"/>
      <c r="N8859" s="598"/>
      <c r="V8859" s="598"/>
      <c r="W8859" s="598"/>
    </row>
    <row r="8860" spans="6:23" x14ac:dyDescent="0.2">
      <c r="F8860" s="610"/>
      <c r="H8860" s="612"/>
      <c r="I8860" s="598"/>
      <c r="J8860" s="598"/>
      <c r="M8860" s="598"/>
      <c r="N8860" s="598"/>
      <c r="V8860" s="598"/>
      <c r="W8860" s="598"/>
    </row>
    <row r="8861" spans="6:23" x14ac:dyDescent="0.2">
      <c r="F8861" s="610"/>
      <c r="H8861" s="612"/>
      <c r="I8861" s="598"/>
      <c r="J8861" s="598"/>
      <c r="M8861" s="598"/>
      <c r="N8861" s="598"/>
      <c r="V8861" s="598"/>
      <c r="W8861" s="598"/>
    </row>
    <row r="8862" spans="6:23" x14ac:dyDescent="0.2">
      <c r="F8862" s="610"/>
      <c r="H8862" s="612"/>
      <c r="I8862" s="598"/>
      <c r="J8862" s="598"/>
      <c r="M8862" s="598"/>
      <c r="N8862" s="598"/>
      <c r="V8862" s="598"/>
      <c r="W8862" s="598"/>
    </row>
    <row r="8863" spans="6:23" x14ac:dyDescent="0.2">
      <c r="F8863" s="610"/>
      <c r="H8863" s="612"/>
      <c r="I8863" s="598"/>
      <c r="J8863" s="598"/>
      <c r="M8863" s="598"/>
      <c r="N8863" s="598"/>
      <c r="V8863" s="598"/>
      <c r="W8863" s="598"/>
    </row>
    <row r="8864" spans="6:23" x14ac:dyDescent="0.2">
      <c r="F8864" s="610"/>
      <c r="H8864" s="612"/>
      <c r="I8864" s="598"/>
      <c r="J8864" s="598"/>
      <c r="M8864" s="598"/>
      <c r="N8864" s="598"/>
      <c r="V8864" s="598"/>
      <c r="W8864" s="598"/>
    </row>
    <row r="8865" spans="6:23" x14ac:dyDescent="0.2">
      <c r="F8865" s="610"/>
      <c r="H8865" s="612"/>
      <c r="I8865" s="598"/>
      <c r="J8865" s="598"/>
      <c r="M8865" s="598"/>
      <c r="N8865" s="598"/>
      <c r="V8865" s="598"/>
      <c r="W8865" s="598"/>
    </row>
    <row r="8866" spans="6:23" x14ac:dyDescent="0.2">
      <c r="F8866" s="610"/>
      <c r="H8866" s="612"/>
      <c r="I8866" s="598"/>
      <c r="J8866" s="598"/>
      <c r="M8866" s="598"/>
      <c r="N8866" s="598"/>
      <c r="V8866" s="598"/>
      <c r="W8866" s="598"/>
    </row>
    <row r="8867" spans="6:23" x14ac:dyDescent="0.2">
      <c r="F8867" s="610"/>
      <c r="H8867" s="612"/>
      <c r="I8867" s="598"/>
      <c r="J8867" s="598"/>
      <c r="M8867" s="598"/>
      <c r="N8867" s="598"/>
      <c r="V8867" s="598"/>
      <c r="W8867" s="598"/>
    </row>
    <row r="8868" spans="6:23" x14ac:dyDescent="0.2">
      <c r="F8868" s="610"/>
      <c r="H8868" s="612"/>
      <c r="I8868" s="598"/>
      <c r="J8868" s="598"/>
      <c r="M8868" s="598"/>
      <c r="N8868" s="598"/>
      <c r="V8868" s="598"/>
      <c r="W8868" s="598"/>
    </row>
    <row r="8869" spans="6:23" x14ac:dyDescent="0.2">
      <c r="F8869" s="610"/>
      <c r="H8869" s="612"/>
      <c r="I8869" s="598"/>
      <c r="J8869" s="598"/>
      <c r="M8869" s="598"/>
      <c r="N8869" s="598"/>
      <c r="V8869" s="598"/>
      <c r="W8869" s="598"/>
    </row>
    <row r="8870" spans="6:23" x14ac:dyDescent="0.2">
      <c r="F8870" s="610"/>
      <c r="H8870" s="612"/>
      <c r="I8870" s="598"/>
      <c r="J8870" s="598"/>
      <c r="M8870" s="598"/>
      <c r="N8870" s="598"/>
      <c r="V8870" s="598"/>
      <c r="W8870" s="598"/>
    </row>
    <row r="8871" spans="6:23" x14ac:dyDescent="0.2">
      <c r="F8871" s="610"/>
      <c r="H8871" s="612"/>
      <c r="I8871" s="598"/>
      <c r="J8871" s="598"/>
      <c r="M8871" s="598"/>
      <c r="N8871" s="598"/>
      <c r="V8871" s="598"/>
      <c r="W8871" s="598"/>
    </row>
    <row r="8872" spans="6:23" x14ac:dyDescent="0.2">
      <c r="F8872" s="610"/>
      <c r="H8872" s="612"/>
      <c r="I8872" s="598"/>
      <c r="J8872" s="598"/>
      <c r="M8872" s="598"/>
      <c r="N8872" s="598"/>
      <c r="V8872" s="598"/>
      <c r="W8872" s="598"/>
    </row>
    <row r="8873" spans="6:23" x14ac:dyDescent="0.2">
      <c r="F8873" s="610"/>
      <c r="H8873" s="612"/>
      <c r="I8873" s="598"/>
      <c r="J8873" s="598"/>
      <c r="M8873" s="598"/>
      <c r="N8873" s="598"/>
      <c r="V8873" s="598"/>
      <c r="W8873" s="598"/>
    </row>
    <row r="8874" spans="6:23" x14ac:dyDescent="0.2">
      <c r="F8874" s="610"/>
      <c r="H8874" s="612"/>
      <c r="I8874" s="598"/>
      <c r="J8874" s="598"/>
      <c r="M8874" s="598"/>
      <c r="N8874" s="598"/>
      <c r="V8874" s="598"/>
      <c r="W8874" s="598"/>
    </row>
    <row r="8875" spans="6:23" x14ac:dyDescent="0.2">
      <c r="F8875" s="610"/>
      <c r="H8875" s="612"/>
      <c r="I8875" s="598"/>
      <c r="J8875" s="598"/>
      <c r="M8875" s="598"/>
      <c r="N8875" s="598"/>
      <c r="V8875" s="598"/>
      <c r="W8875" s="598"/>
    </row>
    <row r="8876" spans="6:23" x14ac:dyDescent="0.2">
      <c r="F8876" s="610"/>
      <c r="H8876" s="612"/>
      <c r="I8876" s="598"/>
      <c r="J8876" s="598"/>
      <c r="M8876" s="598"/>
      <c r="N8876" s="598"/>
      <c r="V8876" s="598"/>
      <c r="W8876" s="598"/>
    </row>
    <row r="8877" spans="6:23" x14ac:dyDescent="0.2">
      <c r="F8877" s="610"/>
      <c r="H8877" s="612"/>
      <c r="I8877" s="598"/>
      <c r="J8877" s="598"/>
      <c r="M8877" s="598"/>
      <c r="N8877" s="598"/>
      <c r="V8877" s="598"/>
      <c r="W8877" s="598"/>
    </row>
    <row r="8878" spans="6:23" x14ac:dyDescent="0.2">
      <c r="F8878" s="610"/>
      <c r="H8878" s="612"/>
      <c r="I8878" s="598"/>
      <c r="J8878" s="598"/>
      <c r="M8878" s="598"/>
      <c r="N8878" s="598"/>
      <c r="V8878" s="598"/>
      <c r="W8878" s="598"/>
    </row>
    <row r="8879" spans="6:23" x14ac:dyDescent="0.2">
      <c r="F8879" s="610"/>
      <c r="H8879" s="612"/>
      <c r="I8879" s="598"/>
      <c r="J8879" s="598"/>
      <c r="M8879" s="598"/>
      <c r="N8879" s="598"/>
      <c r="V8879" s="598"/>
      <c r="W8879" s="598"/>
    </row>
    <row r="8880" spans="6:23" x14ac:dyDescent="0.2">
      <c r="F8880" s="610"/>
      <c r="H8880" s="612"/>
      <c r="I8880" s="598"/>
      <c r="J8880" s="598"/>
      <c r="M8880" s="598"/>
      <c r="N8880" s="598"/>
      <c r="V8880" s="598"/>
      <c r="W8880" s="598"/>
    </row>
    <row r="8881" spans="6:23" x14ac:dyDescent="0.2">
      <c r="F8881" s="610"/>
      <c r="H8881" s="612"/>
      <c r="I8881" s="598"/>
      <c r="J8881" s="598"/>
      <c r="M8881" s="598"/>
      <c r="N8881" s="598"/>
      <c r="V8881" s="598"/>
      <c r="W8881" s="598"/>
    </row>
    <row r="8882" spans="6:23" x14ac:dyDescent="0.2">
      <c r="F8882" s="610"/>
      <c r="H8882" s="612"/>
      <c r="I8882" s="598"/>
      <c r="J8882" s="598"/>
      <c r="M8882" s="598"/>
      <c r="N8882" s="598"/>
      <c r="V8882" s="598"/>
      <c r="W8882" s="598"/>
    </row>
    <row r="8883" spans="6:23" x14ac:dyDescent="0.2">
      <c r="F8883" s="610"/>
      <c r="H8883" s="612"/>
      <c r="I8883" s="598"/>
      <c r="J8883" s="598"/>
      <c r="M8883" s="598"/>
      <c r="N8883" s="598"/>
      <c r="V8883" s="598"/>
      <c r="W8883" s="598"/>
    </row>
    <row r="8884" spans="6:23" x14ac:dyDescent="0.2">
      <c r="F8884" s="610"/>
      <c r="H8884" s="612"/>
      <c r="I8884" s="598"/>
      <c r="J8884" s="598"/>
      <c r="M8884" s="598"/>
      <c r="N8884" s="598"/>
      <c r="V8884" s="598"/>
      <c r="W8884" s="598"/>
    </row>
    <row r="8885" spans="6:23" x14ac:dyDescent="0.2">
      <c r="F8885" s="610"/>
      <c r="H8885" s="612"/>
      <c r="I8885" s="598"/>
      <c r="J8885" s="598"/>
      <c r="M8885" s="598"/>
      <c r="N8885" s="598"/>
      <c r="V8885" s="598"/>
      <c r="W8885" s="598"/>
    </row>
    <row r="8886" spans="6:23" x14ac:dyDescent="0.2">
      <c r="F8886" s="610"/>
      <c r="H8886" s="612"/>
      <c r="I8886" s="598"/>
      <c r="J8886" s="598"/>
      <c r="M8886" s="598"/>
      <c r="N8886" s="598"/>
      <c r="V8886" s="598"/>
      <c r="W8886" s="598"/>
    </row>
    <row r="8887" spans="6:23" x14ac:dyDescent="0.2">
      <c r="F8887" s="610"/>
      <c r="H8887" s="612"/>
      <c r="I8887" s="598"/>
      <c r="J8887" s="598"/>
      <c r="M8887" s="598"/>
      <c r="N8887" s="598"/>
      <c r="V8887" s="598"/>
      <c r="W8887" s="598"/>
    </row>
    <row r="8888" spans="6:23" x14ac:dyDescent="0.2">
      <c r="F8888" s="610"/>
      <c r="H8888" s="612"/>
      <c r="I8888" s="598"/>
      <c r="J8888" s="598"/>
      <c r="M8888" s="598"/>
      <c r="N8888" s="598"/>
      <c r="V8888" s="598"/>
      <c r="W8888" s="598"/>
    </row>
    <row r="8889" spans="6:23" x14ac:dyDescent="0.2">
      <c r="F8889" s="610"/>
      <c r="H8889" s="612"/>
      <c r="I8889" s="598"/>
      <c r="J8889" s="598"/>
      <c r="M8889" s="598"/>
      <c r="N8889" s="598"/>
      <c r="V8889" s="598"/>
      <c r="W8889" s="598"/>
    </row>
    <row r="8890" spans="6:23" x14ac:dyDescent="0.2">
      <c r="F8890" s="610"/>
      <c r="H8890" s="612"/>
      <c r="I8890" s="598"/>
      <c r="J8890" s="598"/>
      <c r="M8890" s="598"/>
      <c r="N8890" s="598"/>
      <c r="V8890" s="598"/>
      <c r="W8890" s="598"/>
    </row>
    <row r="8891" spans="6:23" x14ac:dyDescent="0.2">
      <c r="F8891" s="610"/>
      <c r="H8891" s="612"/>
      <c r="I8891" s="598"/>
      <c r="J8891" s="598"/>
      <c r="M8891" s="598"/>
      <c r="N8891" s="598"/>
      <c r="V8891" s="598"/>
      <c r="W8891" s="598"/>
    </row>
    <row r="8892" spans="6:23" x14ac:dyDescent="0.2">
      <c r="F8892" s="610"/>
      <c r="H8892" s="612"/>
      <c r="I8892" s="598"/>
      <c r="J8892" s="598"/>
      <c r="M8892" s="598"/>
      <c r="N8892" s="598"/>
      <c r="V8892" s="598"/>
      <c r="W8892" s="598"/>
    </row>
    <row r="8893" spans="6:23" x14ac:dyDescent="0.2">
      <c r="F8893" s="610"/>
      <c r="H8893" s="612"/>
      <c r="I8893" s="598"/>
      <c r="J8893" s="598"/>
      <c r="M8893" s="598"/>
      <c r="N8893" s="598"/>
      <c r="V8893" s="598"/>
      <c r="W8893" s="598"/>
    </row>
    <row r="8894" spans="6:23" x14ac:dyDescent="0.2">
      <c r="F8894" s="610"/>
      <c r="H8894" s="612"/>
      <c r="I8894" s="598"/>
      <c r="J8894" s="598"/>
      <c r="M8894" s="598"/>
      <c r="N8894" s="598"/>
      <c r="V8894" s="598"/>
      <c r="W8894" s="598"/>
    </row>
    <row r="8895" spans="6:23" x14ac:dyDescent="0.2">
      <c r="F8895" s="610"/>
      <c r="H8895" s="612"/>
      <c r="I8895" s="598"/>
      <c r="J8895" s="598"/>
      <c r="M8895" s="598"/>
      <c r="N8895" s="598"/>
      <c r="V8895" s="598"/>
      <c r="W8895" s="598"/>
    </row>
    <row r="8896" spans="6:23" x14ac:dyDescent="0.2">
      <c r="F8896" s="610"/>
      <c r="H8896" s="612"/>
      <c r="I8896" s="598"/>
      <c r="J8896" s="598"/>
      <c r="M8896" s="598"/>
      <c r="N8896" s="598"/>
      <c r="V8896" s="598"/>
      <c r="W8896" s="598"/>
    </row>
    <row r="8897" spans="6:23" x14ac:dyDescent="0.2">
      <c r="F8897" s="610"/>
      <c r="H8897" s="612"/>
      <c r="I8897" s="598"/>
      <c r="J8897" s="598"/>
      <c r="M8897" s="598"/>
      <c r="N8897" s="598"/>
      <c r="V8897" s="598"/>
      <c r="W8897" s="598"/>
    </row>
    <row r="8898" spans="6:23" x14ac:dyDescent="0.2">
      <c r="F8898" s="610"/>
      <c r="H8898" s="612"/>
      <c r="I8898" s="598"/>
      <c r="J8898" s="598"/>
      <c r="M8898" s="598"/>
      <c r="N8898" s="598"/>
      <c r="V8898" s="598"/>
      <c r="W8898" s="598"/>
    </row>
    <row r="8899" spans="6:23" x14ac:dyDescent="0.2">
      <c r="F8899" s="610"/>
      <c r="H8899" s="612"/>
      <c r="I8899" s="598"/>
      <c r="J8899" s="598"/>
      <c r="M8899" s="598"/>
      <c r="N8899" s="598"/>
      <c r="V8899" s="598"/>
      <c r="W8899" s="598"/>
    </row>
    <row r="8900" spans="6:23" x14ac:dyDescent="0.2">
      <c r="F8900" s="610"/>
      <c r="H8900" s="612"/>
      <c r="I8900" s="598"/>
      <c r="J8900" s="598"/>
      <c r="M8900" s="598"/>
      <c r="N8900" s="598"/>
      <c r="V8900" s="598"/>
      <c r="W8900" s="598"/>
    </row>
    <row r="8901" spans="6:23" x14ac:dyDescent="0.2">
      <c r="F8901" s="610"/>
      <c r="H8901" s="612"/>
      <c r="I8901" s="598"/>
      <c r="J8901" s="598"/>
      <c r="M8901" s="598"/>
      <c r="N8901" s="598"/>
      <c r="V8901" s="598"/>
      <c r="W8901" s="598"/>
    </row>
    <row r="8902" spans="6:23" x14ac:dyDescent="0.2">
      <c r="F8902" s="610"/>
      <c r="H8902" s="612"/>
      <c r="I8902" s="598"/>
      <c r="J8902" s="598"/>
      <c r="M8902" s="598"/>
      <c r="N8902" s="598"/>
      <c r="V8902" s="598"/>
      <c r="W8902" s="598"/>
    </row>
    <row r="8903" spans="6:23" x14ac:dyDescent="0.2">
      <c r="F8903" s="610"/>
      <c r="H8903" s="612"/>
      <c r="I8903" s="598"/>
      <c r="J8903" s="598"/>
      <c r="M8903" s="598"/>
      <c r="N8903" s="598"/>
      <c r="V8903" s="598"/>
      <c r="W8903" s="598"/>
    </row>
    <row r="8904" spans="6:23" x14ac:dyDescent="0.2">
      <c r="F8904" s="610"/>
      <c r="H8904" s="612"/>
      <c r="I8904" s="598"/>
      <c r="J8904" s="598"/>
      <c r="M8904" s="598"/>
      <c r="N8904" s="598"/>
      <c r="V8904" s="598"/>
      <c r="W8904" s="598"/>
    </row>
    <row r="8905" spans="6:23" x14ac:dyDescent="0.2">
      <c r="F8905" s="610"/>
      <c r="H8905" s="612"/>
      <c r="I8905" s="598"/>
      <c r="J8905" s="598"/>
      <c r="M8905" s="598"/>
      <c r="N8905" s="598"/>
      <c r="V8905" s="598"/>
      <c r="W8905" s="598"/>
    </row>
    <row r="8906" spans="6:23" x14ac:dyDescent="0.2">
      <c r="F8906" s="610"/>
      <c r="H8906" s="612"/>
      <c r="I8906" s="598"/>
      <c r="J8906" s="598"/>
      <c r="M8906" s="598"/>
      <c r="N8906" s="598"/>
      <c r="V8906" s="598"/>
      <c r="W8906" s="598"/>
    </row>
    <row r="8907" spans="6:23" x14ac:dyDescent="0.2">
      <c r="F8907" s="610"/>
      <c r="H8907" s="612"/>
      <c r="I8907" s="598"/>
      <c r="J8907" s="598"/>
      <c r="M8907" s="598"/>
      <c r="N8907" s="598"/>
      <c r="V8907" s="598"/>
      <c r="W8907" s="598"/>
    </row>
    <row r="8908" spans="6:23" x14ac:dyDescent="0.2">
      <c r="F8908" s="610"/>
      <c r="H8908" s="612"/>
      <c r="I8908" s="598"/>
      <c r="J8908" s="598"/>
      <c r="M8908" s="598"/>
      <c r="N8908" s="598"/>
      <c r="V8908" s="598"/>
      <c r="W8908" s="598"/>
    </row>
    <row r="8909" spans="6:23" x14ac:dyDescent="0.2">
      <c r="F8909" s="610"/>
      <c r="H8909" s="612"/>
      <c r="I8909" s="598"/>
      <c r="J8909" s="598"/>
      <c r="M8909" s="598"/>
      <c r="N8909" s="598"/>
      <c r="V8909" s="598"/>
      <c r="W8909" s="598"/>
    </row>
    <row r="8910" spans="6:23" x14ac:dyDescent="0.2">
      <c r="F8910" s="610"/>
      <c r="H8910" s="612"/>
      <c r="I8910" s="598"/>
      <c r="J8910" s="598"/>
      <c r="M8910" s="598"/>
      <c r="N8910" s="598"/>
      <c r="V8910" s="598"/>
      <c r="W8910" s="598"/>
    </row>
    <row r="8911" spans="6:23" x14ac:dyDescent="0.2">
      <c r="F8911" s="610"/>
      <c r="H8911" s="612"/>
      <c r="I8911" s="598"/>
      <c r="J8911" s="598"/>
      <c r="M8911" s="598"/>
      <c r="N8911" s="598"/>
      <c r="V8911" s="598"/>
      <c r="W8911" s="598"/>
    </row>
    <row r="8912" spans="6:23" x14ac:dyDescent="0.2">
      <c r="F8912" s="610"/>
      <c r="H8912" s="612"/>
      <c r="I8912" s="598"/>
      <c r="J8912" s="598"/>
      <c r="M8912" s="598"/>
      <c r="N8912" s="598"/>
      <c r="V8912" s="598"/>
      <c r="W8912" s="598"/>
    </row>
    <row r="8913" spans="6:23" x14ac:dyDescent="0.2">
      <c r="F8913" s="610"/>
      <c r="H8913" s="612"/>
      <c r="I8913" s="598"/>
      <c r="J8913" s="598"/>
      <c r="M8913" s="598"/>
      <c r="N8913" s="598"/>
      <c r="V8913" s="598"/>
      <c r="W8913" s="598"/>
    </row>
    <row r="8914" spans="6:23" x14ac:dyDescent="0.2">
      <c r="F8914" s="610"/>
      <c r="H8914" s="612"/>
      <c r="I8914" s="598"/>
      <c r="J8914" s="598"/>
      <c r="M8914" s="598"/>
      <c r="N8914" s="598"/>
      <c r="V8914" s="598"/>
      <c r="W8914" s="598"/>
    </row>
    <row r="8915" spans="6:23" x14ac:dyDescent="0.2">
      <c r="F8915" s="610"/>
      <c r="H8915" s="612"/>
      <c r="I8915" s="598"/>
      <c r="J8915" s="598"/>
      <c r="M8915" s="598"/>
      <c r="N8915" s="598"/>
      <c r="V8915" s="598"/>
      <c r="W8915" s="598"/>
    </row>
    <row r="8916" spans="6:23" x14ac:dyDescent="0.2">
      <c r="F8916" s="610"/>
      <c r="H8916" s="612"/>
      <c r="I8916" s="598"/>
      <c r="J8916" s="598"/>
      <c r="M8916" s="598"/>
      <c r="N8916" s="598"/>
      <c r="V8916" s="598"/>
      <c r="W8916" s="598"/>
    </row>
    <row r="8917" spans="6:23" x14ac:dyDescent="0.2">
      <c r="F8917" s="610"/>
      <c r="H8917" s="612"/>
      <c r="I8917" s="598"/>
      <c r="J8917" s="598"/>
      <c r="M8917" s="598"/>
      <c r="N8917" s="598"/>
      <c r="V8917" s="598"/>
      <c r="W8917" s="598"/>
    </row>
    <row r="8918" spans="6:23" x14ac:dyDescent="0.2">
      <c r="F8918" s="610"/>
      <c r="H8918" s="612"/>
      <c r="I8918" s="598"/>
      <c r="J8918" s="598"/>
      <c r="M8918" s="598"/>
      <c r="N8918" s="598"/>
      <c r="V8918" s="598"/>
      <c r="W8918" s="598"/>
    </row>
    <row r="8919" spans="6:23" x14ac:dyDescent="0.2">
      <c r="F8919" s="610"/>
      <c r="H8919" s="612"/>
      <c r="I8919" s="598"/>
      <c r="J8919" s="598"/>
      <c r="M8919" s="598"/>
      <c r="N8919" s="598"/>
      <c r="V8919" s="598"/>
      <c r="W8919" s="598"/>
    </row>
    <row r="8920" spans="6:23" x14ac:dyDescent="0.2">
      <c r="F8920" s="610"/>
      <c r="H8920" s="612"/>
      <c r="I8920" s="598"/>
      <c r="J8920" s="598"/>
      <c r="M8920" s="598"/>
      <c r="N8920" s="598"/>
      <c r="V8920" s="598"/>
      <c r="W8920" s="598"/>
    </row>
    <row r="8921" spans="6:23" x14ac:dyDescent="0.2">
      <c r="F8921" s="610"/>
      <c r="H8921" s="612"/>
      <c r="I8921" s="598"/>
      <c r="J8921" s="598"/>
      <c r="M8921" s="598"/>
      <c r="N8921" s="598"/>
      <c r="V8921" s="598"/>
      <c r="W8921" s="598"/>
    </row>
    <row r="8922" spans="6:23" x14ac:dyDescent="0.2">
      <c r="F8922" s="610"/>
      <c r="H8922" s="612"/>
      <c r="I8922" s="598"/>
      <c r="J8922" s="598"/>
      <c r="M8922" s="598"/>
      <c r="N8922" s="598"/>
      <c r="V8922" s="598"/>
      <c r="W8922" s="598"/>
    </row>
    <row r="8923" spans="6:23" x14ac:dyDescent="0.2">
      <c r="F8923" s="610"/>
      <c r="H8923" s="612"/>
      <c r="I8923" s="598"/>
      <c r="J8923" s="598"/>
      <c r="M8923" s="598"/>
      <c r="N8923" s="598"/>
      <c r="V8923" s="598"/>
      <c r="W8923" s="598"/>
    </row>
    <row r="8924" spans="6:23" x14ac:dyDescent="0.2">
      <c r="F8924" s="610"/>
      <c r="H8924" s="612"/>
      <c r="I8924" s="598"/>
      <c r="J8924" s="598"/>
      <c r="M8924" s="598"/>
      <c r="N8924" s="598"/>
      <c r="V8924" s="598"/>
      <c r="W8924" s="598"/>
    </row>
    <row r="8925" spans="6:23" x14ac:dyDescent="0.2">
      <c r="F8925" s="610"/>
      <c r="H8925" s="612"/>
      <c r="I8925" s="598"/>
      <c r="J8925" s="598"/>
      <c r="M8925" s="598"/>
      <c r="N8925" s="598"/>
      <c r="V8925" s="598"/>
      <c r="W8925" s="598"/>
    </row>
    <row r="8926" spans="6:23" x14ac:dyDescent="0.2">
      <c r="F8926" s="610"/>
      <c r="H8926" s="612"/>
      <c r="I8926" s="598"/>
      <c r="J8926" s="598"/>
      <c r="M8926" s="598"/>
      <c r="N8926" s="598"/>
      <c r="V8926" s="598"/>
      <c r="W8926" s="598"/>
    </row>
    <row r="8927" spans="6:23" x14ac:dyDescent="0.2">
      <c r="F8927" s="610"/>
      <c r="H8927" s="612"/>
      <c r="I8927" s="598"/>
      <c r="J8927" s="598"/>
      <c r="M8927" s="598"/>
      <c r="N8927" s="598"/>
      <c r="V8927" s="598"/>
      <c r="W8927" s="598"/>
    </row>
    <row r="8928" spans="6:23" x14ac:dyDescent="0.2">
      <c r="F8928" s="610"/>
      <c r="H8928" s="612"/>
      <c r="I8928" s="598"/>
      <c r="J8928" s="598"/>
      <c r="M8928" s="598"/>
      <c r="N8928" s="598"/>
      <c r="V8928" s="598"/>
      <c r="W8928" s="598"/>
    </row>
    <row r="8929" spans="6:23" x14ac:dyDescent="0.2">
      <c r="F8929" s="610"/>
      <c r="H8929" s="612"/>
      <c r="I8929" s="598"/>
      <c r="J8929" s="598"/>
      <c r="M8929" s="598"/>
      <c r="N8929" s="598"/>
      <c r="V8929" s="598"/>
      <c r="W8929" s="598"/>
    </row>
    <row r="8930" spans="6:23" x14ac:dyDescent="0.2">
      <c r="F8930" s="610"/>
      <c r="H8930" s="612"/>
      <c r="I8930" s="598"/>
      <c r="J8930" s="598"/>
      <c r="M8930" s="598"/>
      <c r="N8930" s="598"/>
      <c r="V8930" s="598"/>
      <c r="W8930" s="598"/>
    </row>
    <row r="8931" spans="6:23" x14ac:dyDescent="0.2">
      <c r="F8931" s="610"/>
      <c r="H8931" s="612"/>
      <c r="I8931" s="598"/>
      <c r="J8931" s="598"/>
      <c r="M8931" s="598"/>
      <c r="N8931" s="598"/>
      <c r="V8931" s="598"/>
      <c r="W8931" s="598"/>
    </row>
    <row r="8932" spans="6:23" x14ac:dyDescent="0.2">
      <c r="F8932" s="610"/>
      <c r="H8932" s="612"/>
      <c r="I8932" s="598"/>
      <c r="J8932" s="598"/>
      <c r="M8932" s="598"/>
      <c r="N8932" s="598"/>
      <c r="V8932" s="598"/>
      <c r="W8932" s="598"/>
    </row>
    <row r="8933" spans="6:23" x14ac:dyDescent="0.2">
      <c r="F8933" s="610"/>
      <c r="H8933" s="612"/>
      <c r="I8933" s="598"/>
      <c r="J8933" s="598"/>
      <c r="M8933" s="598"/>
      <c r="N8933" s="598"/>
      <c r="V8933" s="598"/>
      <c r="W8933" s="598"/>
    </row>
    <row r="8934" spans="6:23" x14ac:dyDescent="0.2">
      <c r="F8934" s="610"/>
      <c r="H8934" s="612"/>
      <c r="I8934" s="598"/>
      <c r="J8934" s="598"/>
      <c r="M8934" s="598"/>
      <c r="N8934" s="598"/>
      <c r="V8934" s="598"/>
      <c r="W8934" s="598"/>
    </row>
    <row r="8935" spans="6:23" x14ac:dyDescent="0.2">
      <c r="F8935" s="610"/>
      <c r="H8935" s="612"/>
      <c r="I8935" s="598"/>
      <c r="J8935" s="598"/>
      <c r="M8935" s="598"/>
      <c r="N8935" s="598"/>
      <c r="V8935" s="598"/>
      <c r="W8935" s="598"/>
    </row>
    <row r="8936" spans="6:23" x14ac:dyDescent="0.2">
      <c r="F8936" s="610"/>
      <c r="H8936" s="612"/>
      <c r="I8936" s="598"/>
      <c r="J8936" s="598"/>
      <c r="M8936" s="598"/>
      <c r="N8936" s="598"/>
      <c r="V8936" s="598"/>
      <c r="W8936" s="598"/>
    </row>
    <row r="8937" spans="6:23" x14ac:dyDescent="0.2">
      <c r="F8937" s="610"/>
      <c r="H8937" s="612"/>
      <c r="I8937" s="598"/>
      <c r="J8937" s="598"/>
      <c r="M8937" s="598"/>
      <c r="N8937" s="598"/>
      <c r="V8937" s="598"/>
      <c r="W8937" s="598"/>
    </row>
    <row r="8938" spans="6:23" x14ac:dyDescent="0.2">
      <c r="F8938" s="610"/>
      <c r="H8938" s="612"/>
      <c r="I8938" s="598"/>
      <c r="J8938" s="598"/>
      <c r="M8938" s="598"/>
      <c r="N8938" s="598"/>
      <c r="V8938" s="598"/>
      <c r="W8938" s="598"/>
    </row>
    <row r="8939" spans="6:23" x14ac:dyDescent="0.2">
      <c r="F8939" s="610"/>
      <c r="H8939" s="612"/>
      <c r="I8939" s="598"/>
      <c r="J8939" s="598"/>
      <c r="M8939" s="598"/>
      <c r="N8939" s="598"/>
      <c r="V8939" s="598"/>
      <c r="W8939" s="598"/>
    </row>
    <row r="8940" spans="6:23" x14ac:dyDescent="0.2">
      <c r="F8940" s="610"/>
      <c r="H8940" s="612"/>
      <c r="I8940" s="598"/>
      <c r="J8940" s="598"/>
      <c r="M8940" s="598"/>
      <c r="N8940" s="598"/>
      <c r="V8940" s="598"/>
      <c r="W8940" s="598"/>
    </row>
    <row r="8941" spans="6:23" x14ac:dyDescent="0.2">
      <c r="F8941" s="610"/>
      <c r="H8941" s="612"/>
      <c r="I8941" s="598"/>
      <c r="J8941" s="598"/>
      <c r="M8941" s="598"/>
      <c r="N8941" s="598"/>
      <c r="V8941" s="598"/>
      <c r="W8941" s="598"/>
    </row>
    <row r="8942" spans="6:23" x14ac:dyDescent="0.2">
      <c r="F8942" s="610"/>
      <c r="H8942" s="612"/>
      <c r="I8942" s="598"/>
      <c r="J8942" s="598"/>
      <c r="M8942" s="598"/>
      <c r="N8942" s="598"/>
      <c r="V8942" s="598"/>
      <c r="W8942" s="598"/>
    </row>
    <row r="8943" spans="6:23" x14ac:dyDescent="0.2">
      <c r="F8943" s="610"/>
      <c r="H8943" s="612"/>
      <c r="I8943" s="598"/>
      <c r="J8943" s="598"/>
      <c r="M8943" s="598"/>
      <c r="N8943" s="598"/>
      <c r="V8943" s="598"/>
      <c r="W8943" s="598"/>
    </row>
    <row r="8944" spans="6:23" x14ac:dyDescent="0.2">
      <c r="F8944" s="610"/>
      <c r="H8944" s="612"/>
      <c r="I8944" s="598"/>
      <c r="J8944" s="598"/>
      <c r="M8944" s="598"/>
      <c r="N8944" s="598"/>
      <c r="V8944" s="598"/>
      <c r="W8944" s="598"/>
    </row>
    <row r="8945" spans="6:23" x14ac:dyDescent="0.2">
      <c r="F8945" s="610"/>
      <c r="H8945" s="612"/>
      <c r="I8945" s="598"/>
      <c r="J8945" s="598"/>
      <c r="M8945" s="598"/>
      <c r="N8945" s="598"/>
      <c r="V8945" s="598"/>
      <c r="W8945" s="598"/>
    </row>
    <row r="8946" spans="6:23" x14ac:dyDescent="0.2">
      <c r="F8946" s="610"/>
      <c r="H8946" s="612"/>
      <c r="I8946" s="598"/>
      <c r="J8946" s="598"/>
      <c r="M8946" s="598"/>
      <c r="N8946" s="598"/>
      <c r="V8946" s="598"/>
      <c r="W8946" s="598"/>
    </row>
    <row r="8947" spans="6:23" x14ac:dyDescent="0.2">
      <c r="F8947" s="610"/>
      <c r="H8947" s="612"/>
      <c r="I8947" s="598"/>
      <c r="J8947" s="598"/>
      <c r="M8947" s="598"/>
      <c r="N8947" s="598"/>
      <c r="V8947" s="598"/>
      <c r="W8947" s="598"/>
    </row>
    <row r="8948" spans="6:23" x14ac:dyDescent="0.2">
      <c r="F8948" s="610"/>
      <c r="H8948" s="612"/>
      <c r="I8948" s="598"/>
      <c r="J8948" s="598"/>
      <c r="M8948" s="598"/>
      <c r="N8948" s="598"/>
      <c r="V8948" s="598"/>
      <c r="W8948" s="598"/>
    </row>
    <row r="8949" spans="6:23" x14ac:dyDescent="0.2">
      <c r="F8949" s="610"/>
      <c r="H8949" s="612"/>
      <c r="I8949" s="598"/>
      <c r="J8949" s="598"/>
      <c r="M8949" s="598"/>
      <c r="N8949" s="598"/>
      <c r="V8949" s="598"/>
      <c r="W8949" s="598"/>
    </row>
    <row r="8950" spans="6:23" x14ac:dyDescent="0.2">
      <c r="F8950" s="610"/>
      <c r="H8950" s="612"/>
      <c r="I8950" s="598"/>
      <c r="J8950" s="598"/>
      <c r="M8950" s="598"/>
      <c r="N8950" s="598"/>
      <c r="V8950" s="598"/>
      <c r="W8950" s="598"/>
    </row>
    <row r="8951" spans="6:23" x14ac:dyDescent="0.2">
      <c r="F8951" s="610"/>
      <c r="H8951" s="612"/>
      <c r="I8951" s="598"/>
      <c r="J8951" s="598"/>
      <c r="M8951" s="598"/>
      <c r="N8951" s="598"/>
      <c r="V8951" s="598"/>
      <c r="W8951" s="598"/>
    </row>
    <row r="8952" spans="6:23" x14ac:dyDescent="0.2">
      <c r="F8952" s="610"/>
      <c r="H8952" s="612"/>
      <c r="I8952" s="598"/>
      <c r="J8952" s="598"/>
      <c r="M8952" s="598"/>
      <c r="N8952" s="598"/>
      <c r="V8952" s="598"/>
      <c r="W8952" s="598"/>
    </row>
    <row r="8953" spans="6:23" x14ac:dyDescent="0.2">
      <c r="F8953" s="610"/>
      <c r="H8953" s="612"/>
      <c r="I8953" s="598"/>
      <c r="J8953" s="598"/>
      <c r="M8953" s="598"/>
      <c r="N8953" s="598"/>
      <c r="V8953" s="598"/>
      <c r="W8953" s="598"/>
    </row>
    <row r="8954" spans="6:23" x14ac:dyDescent="0.2">
      <c r="F8954" s="610"/>
      <c r="H8954" s="612"/>
      <c r="I8954" s="598"/>
      <c r="J8954" s="598"/>
      <c r="M8954" s="598"/>
      <c r="N8954" s="598"/>
      <c r="V8954" s="598"/>
      <c r="W8954" s="598"/>
    </row>
    <row r="8955" spans="6:23" x14ac:dyDescent="0.2">
      <c r="F8955" s="610"/>
      <c r="H8955" s="612"/>
      <c r="I8955" s="598"/>
      <c r="J8955" s="598"/>
      <c r="M8955" s="598"/>
      <c r="N8955" s="598"/>
      <c r="V8955" s="598"/>
      <c r="W8955" s="598"/>
    </row>
    <row r="8956" spans="6:23" x14ac:dyDescent="0.2">
      <c r="F8956" s="610"/>
      <c r="H8956" s="612"/>
      <c r="I8956" s="598"/>
      <c r="J8956" s="598"/>
      <c r="M8956" s="598"/>
      <c r="N8956" s="598"/>
      <c r="V8956" s="598"/>
      <c r="W8956" s="598"/>
    </row>
    <row r="8957" spans="6:23" x14ac:dyDescent="0.2">
      <c r="F8957" s="610"/>
      <c r="H8957" s="612"/>
      <c r="I8957" s="598"/>
      <c r="J8957" s="598"/>
      <c r="M8957" s="598"/>
      <c r="N8957" s="598"/>
      <c r="V8957" s="598"/>
      <c r="W8957" s="598"/>
    </row>
    <row r="8958" spans="6:23" x14ac:dyDescent="0.2">
      <c r="F8958" s="610"/>
      <c r="H8958" s="612"/>
      <c r="I8958" s="598"/>
      <c r="J8958" s="598"/>
      <c r="M8958" s="598"/>
      <c r="N8958" s="598"/>
      <c r="V8958" s="598"/>
      <c r="W8958" s="598"/>
    </row>
    <row r="8959" spans="6:23" x14ac:dyDescent="0.2">
      <c r="F8959" s="610"/>
      <c r="H8959" s="612"/>
      <c r="I8959" s="598"/>
      <c r="J8959" s="598"/>
      <c r="M8959" s="598"/>
      <c r="N8959" s="598"/>
      <c r="V8959" s="598"/>
      <c r="W8959" s="598"/>
    </row>
    <row r="8960" spans="6:23" x14ac:dyDescent="0.2">
      <c r="F8960" s="610"/>
      <c r="H8960" s="612"/>
      <c r="I8960" s="598"/>
      <c r="J8960" s="598"/>
      <c r="M8960" s="598"/>
      <c r="N8960" s="598"/>
      <c r="V8960" s="598"/>
      <c r="W8960" s="598"/>
    </row>
    <row r="8961" spans="6:23" x14ac:dyDescent="0.2">
      <c r="F8961" s="610"/>
      <c r="H8961" s="612"/>
      <c r="I8961" s="598"/>
      <c r="J8961" s="598"/>
      <c r="M8961" s="598"/>
      <c r="N8961" s="598"/>
      <c r="V8961" s="598"/>
      <c r="W8961" s="598"/>
    </row>
    <row r="8962" spans="6:23" x14ac:dyDescent="0.2">
      <c r="F8962" s="610"/>
      <c r="H8962" s="612"/>
      <c r="I8962" s="598"/>
      <c r="J8962" s="598"/>
      <c r="M8962" s="598"/>
      <c r="N8962" s="598"/>
      <c r="V8962" s="598"/>
      <c r="W8962" s="598"/>
    </row>
    <row r="8963" spans="6:23" x14ac:dyDescent="0.2">
      <c r="F8963" s="610"/>
      <c r="H8963" s="612"/>
      <c r="I8963" s="598"/>
      <c r="J8963" s="598"/>
      <c r="M8963" s="598"/>
      <c r="N8963" s="598"/>
      <c r="V8963" s="598"/>
      <c r="W8963" s="598"/>
    </row>
    <row r="8964" spans="6:23" x14ac:dyDescent="0.2">
      <c r="F8964" s="610"/>
      <c r="H8964" s="612"/>
      <c r="I8964" s="598"/>
      <c r="J8964" s="598"/>
      <c r="M8964" s="598"/>
      <c r="N8964" s="598"/>
      <c r="V8964" s="598"/>
      <c r="W8964" s="598"/>
    </row>
    <row r="8965" spans="6:23" x14ac:dyDescent="0.2">
      <c r="F8965" s="610"/>
      <c r="H8965" s="612"/>
      <c r="I8965" s="598"/>
      <c r="J8965" s="598"/>
      <c r="M8965" s="598"/>
      <c r="N8965" s="598"/>
      <c r="V8965" s="598"/>
      <c r="W8965" s="598"/>
    </row>
    <row r="8966" spans="6:23" x14ac:dyDescent="0.2">
      <c r="F8966" s="610"/>
      <c r="H8966" s="612"/>
      <c r="I8966" s="598"/>
      <c r="J8966" s="598"/>
      <c r="M8966" s="598"/>
      <c r="N8966" s="598"/>
      <c r="V8966" s="598"/>
      <c r="W8966" s="598"/>
    </row>
    <row r="8967" spans="6:23" x14ac:dyDescent="0.2">
      <c r="F8967" s="610"/>
      <c r="H8967" s="612"/>
      <c r="I8967" s="598"/>
      <c r="J8967" s="598"/>
      <c r="M8967" s="598"/>
      <c r="N8967" s="598"/>
      <c r="V8967" s="598"/>
      <c r="W8967" s="598"/>
    </row>
    <row r="8968" spans="6:23" x14ac:dyDescent="0.2">
      <c r="F8968" s="610"/>
      <c r="H8968" s="612"/>
      <c r="I8968" s="598"/>
      <c r="J8968" s="598"/>
      <c r="M8968" s="598"/>
      <c r="N8968" s="598"/>
      <c r="V8968" s="598"/>
      <c r="W8968" s="598"/>
    </row>
    <row r="8969" spans="6:23" x14ac:dyDescent="0.2">
      <c r="F8969" s="610"/>
      <c r="H8969" s="612"/>
      <c r="I8969" s="598"/>
      <c r="J8969" s="598"/>
      <c r="M8969" s="598"/>
      <c r="N8969" s="598"/>
      <c r="V8969" s="598"/>
      <c r="W8969" s="598"/>
    </row>
    <row r="8970" spans="6:23" x14ac:dyDescent="0.2">
      <c r="F8970" s="610"/>
      <c r="H8970" s="612"/>
      <c r="I8970" s="598"/>
      <c r="J8970" s="598"/>
      <c r="M8970" s="598"/>
      <c r="N8970" s="598"/>
      <c r="V8970" s="598"/>
      <c r="W8970" s="598"/>
    </row>
    <row r="8971" spans="6:23" x14ac:dyDescent="0.2">
      <c r="F8971" s="610"/>
      <c r="H8971" s="612"/>
      <c r="I8971" s="598"/>
      <c r="J8971" s="598"/>
      <c r="M8971" s="598"/>
      <c r="N8971" s="598"/>
      <c r="V8971" s="598"/>
      <c r="W8971" s="598"/>
    </row>
    <row r="8972" spans="6:23" x14ac:dyDescent="0.2">
      <c r="F8972" s="610"/>
      <c r="H8972" s="612"/>
      <c r="I8972" s="598"/>
      <c r="J8972" s="598"/>
      <c r="M8972" s="598"/>
      <c r="N8972" s="598"/>
      <c r="V8972" s="598"/>
      <c r="W8972" s="598"/>
    </row>
    <row r="8973" spans="6:23" x14ac:dyDescent="0.2">
      <c r="F8973" s="610"/>
      <c r="H8973" s="612"/>
      <c r="I8973" s="598"/>
      <c r="J8973" s="598"/>
      <c r="M8973" s="598"/>
      <c r="N8973" s="598"/>
      <c r="V8973" s="598"/>
      <c r="W8973" s="598"/>
    </row>
    <row r="8974" spans="6:23" x14ac:dyDescent="0.2">
      <c r="F8974" s="610"/>
      <c r="H8974" s="612"/>
      <c r="I8974" s="598"/>
      <c r="J8974" s="598"/>
      <c r="M8974" s="598"/>
      <c r="N8974" s="598"/>
      <c r="V8974" s="598"/>
      <c r="W8974" s="598"/>
    </row>
    <row r="8975" spans="6:23" x14ac:dyDescent="0.2">
      <c r="F8975" s="610"/>
      <c r="H8975" s="612"/>
      <c r="I8975" s="598"/>
      <c r="J8975" s="598"/>
      <c r="M8975" s="598"/>
      <c r="N8975" s="598"/>
      <c r="V8975" s="598"/>
      <c r="W8975" s="598"/>
    </row>
    <row r="8976" spans="6:23" x14ac:dyDescent="0.2">
      <c r="F8976" s="610"/>
      <c r="H8976" s="612"/>
      <c r="I8976" s="598"/>
      <c r="J8976" s="598"/>
      <c r="M8976" s="598"/>
      <c r="N8976" s="598"/>
      <c r="V8976" s="598"/>
      <c r="W8976" s="598"/>
    </row>
    <row r="8977" spans="6:23" x14ac:dyDescent="0.2">
      <c r="F8977" s="610"/>
      <c r="H8977" s="612"/>
      <c r="I8977" s="598"/>
      <c r="J8977" s="598"/>
      <c r="M8977" s="598"/>
      <c r="N8977" s="598"/>
      <c r="V8977" s="598"/>
      <c r="W8977" s="598"/>
    </row>
    <row r="8978" spans="6:23" x14ac:dyDescent="0.2">
      <c r="F8978" s="610"/>
      <c r="H8978" s="612"/>
      <c r="I8978" s="598"/>
      <c r="J8978" s="598"/>
      <c r="M8978" s="598"/>
      <c r="N8978" s="598"/>
      <c r="V8978" s="598"/>
      <c r="W8978" s="598"/>
    </row>
    <row r="8979" spans="6:23" x14ac:dyDescent="0.2">
      <c r="F8979" s="610"/>
      <c r="H8979" s="612"/>
      <c r="I8979" s="598"/>
      <c r="J8979" s="598"/>
      <c r="M8979" s="598"/>
      <c r="N8979" s="598"/>
      <c r="V8979" s="598"/>
      <c r="W8979" s="598"/>
    </row>
    <row r="8980" spans="6:23" x14ac:dyDescent="0.2">
      <c r="F8980" s="610"/>
      <c r="H8980" s="612"/>
      <c r="I8980" s="598"/>
      <c r="J8980" s="598"/>
      <c r="M8980" s="598"/>
      <c r="N8980" s="598"/>
      <c r="V8980" s="598"/>
      <c r="W8980" s="598"/>
    </row>
    <row r="8981" spans="6:23" x14ac:dyDescent="0.2">
      <c r="F8981" s="610"/>
      <c r="H8981" s="612"/>
      <c r="I8981" s="598"/>
      <c r="J8981" s="598"/>
      <c r="M8981" s="598"/>
      <c r="N8981" s="598"/>
      <c r="V8981" s="598"/>
      <c r="W8981" s="598"/>
    </row>
    <row r="8982" spans="6:23" x14ac:dyDescent="0.2">
      <c r="F8982" s="610"/>
      <c r="H8982" s="612"/>
      <c r="I8982" s="598"/>
      <c r="J8982" s="598"/>
      <c r="M8982" s="598"/>
      <c r="N8982" s="598"/>
      <c r="V8982" s="598"/>
      <c r="W8982" s="598"/>
    </row>
    <row r="8983" spans="6:23" x14ac:dyDescent="0.2">
      <c r="F8983" s="610"/>
      <c r="H8983" s="612"/>
      <c r="I8983" s="598"/>
      <c r="J8983" s="598"/>
      <c r="M8983" s="598"/>
      <c r="N8983" s="598"/>
      <c r="V8983" s="598"/>
      <c r="W8983" s="598"/>
    </row>
    <row r="8984" spans="6:23" x14ac:dyDescent="0.2">
      <c r="F8984" s="610"/>
      <c r="H8984" s="612"/>
      <c r="I8984" s="598"/>
      <c r="J8984" s="598"/>
      <c r="M8984" s="598"/>
      <c r="N8984" s="598"/>
      <c r="V8984" s="598"/>
      <c r="W8984" s="598"/>
    </row>
    <row r="8985" spans="6:23" x14ac:dyDescent="0.2">
      <c r="F8985" s="610"/>
      <c r="H8985" s="612"/>
      <c r="I8985" s="598"/>
      <c r="J8985" s="598"/>
      <c r="M8985" s="598"/>
      <c r="N8985" s="598"/>
      <c r="V8985" s="598"/>
      <c r="W8985" s="598"/>
    </row>
    <row r="8986" spans="6:23" x14ac:dyDescent="0.2">
      <c r="F8986" s="610"/>
      <c r="H8986" s="612"/>
      <c r="I8986" s="598"/>
      <c r="J8986" s="598"/>
      <c r="M8986" s="598"/>
      <c r="N8986" s="598"/>
      <c r="V8986" s="598"/>
      <c r="W8986" s="598"/>
    </row>
    <row r="8987" spans="6:23" x14ac:dyDescent="0.2">
      <c r="F8987" s="610"/>
      <c r="H8987" s="612"/>
      <c r="I8987" s="598"/>
      <c r="J8987" s="598"/>
      <c r="M8987" s="598"/>
      <c r="N8987" s="598"/>
      <c r="V8987" s="598"/>
      <c r="W8987" s="598"/>
    </row>
    <row r="8988" spans="6:23" x14ac:dyDescent="0.2">
      <c r="F8988" s="610"/>
      <c r="H8988" s="612"/>
      <c r="I8988" s="598"/>
      <c r="J8988" s="598"/>
      <c r="M8988" s="598"/>
      <c r="N8988" s="598"/>
      <c r="V8988" s="598"/>
      <c r="W8988" s="598"/>
    </row>
    <row r="8989" spans="6:23" x14ac:dyDescent="0.2">
      <c r="F8989" s="610"/>
      <c r="H8989" s="612"/>
      <c r="I8989" s="598"/>
      <c r="J8989" s="598"/>
      <c r="M8989" s="598"/>
      <c r="N8989" s="598"/>
      <c r="V8989" s="598"/>
      <c r="W8989" s="598"/>
    </row>
    <row r="8990" spans="6:23" x14ac:dyDescent="0.2">
      <c r="F8990" s="610"/>
      <c r="H8990" s="612"/>
      <c r="I8990" s="598"/>
      <c r="J8990" s="598"/>
      <c r="M8990" s="598"/>
      <c r="N8990" s="598"/>
      <c r="V8990" s="598"/>
      <c r="W8990" s="598"/>
    </row>
    <row r="8991" spans="6:23" x14ac:dyDescent="0.2">
      <c r="F8991" s="610"/>
      <c r="H8991" s="612"/>
      <c r="I8991" s="598"/>
      <c r="J8991" s="598"/>
      <c r="M8991" s="598"/>
      <c r="N8991" s="598"/>
      <c r="V8991" s="598"/>
      <c r="W8991" s="598"/>
    </row>
    <row r="8992" spans="6:23" x14ac:dyDescent="0.2">
      <c r="F8992" s="610"/>
      <c r="H8992" s="612"/>
      <c r="I8992" s="598"/>
      <c r="J8992" s="598"/>
      <c r="M8992" s="598"/>
      <c r="N8992" s="598"/>
      <c r="V8992" s="598"/>
      <c r="W8992" s="598"/>
    </row>
    <row r="8993" spans="6:23" x14ac:dyDescent="0.2">
      <c r="F8993" s="610"/>
      <c r="H8993" s="612"/>
      <c r="I8993" s="598"/>
      <c r="J8993" s="598"/>
      <c r="M8993" s="598"/>
      <c r="N8993" s="598"/>
      <c r="V8993" s="598"/>
      <c r="W8993" s="598"/>
    </row>
    <row r="8994" spans="6:23" x14ac:dyDescent="0.2">
      <c r="F8994" s="610"/>
      <c r="H8994" s="612"/>
      <c r="I8994" s="598"/>
      <c r="J8994" s="598"/>
      <c r="M8994" s="598"/>
      <c r="N8994" s="598"/>
      <c r="V8994" s="598"/>
      <c r="W8994" s="598"/>
    </row>
    <row r="8995" spans="6:23" x14ac:dyDescent="0.2">
      <c r="F8995" s="610"/>
      <c r="H8995" s="612"/>
      <c r="I8995" s="598"/>
      <c r="J8995" s="598"/>
      <c r="M8995" s="598"/>
      <c r="N8995" s="598"/>
      <c r="V8995" s="598"/>
      <c r="W8995" s="598"/>
    </row>
    <row r="8996" spans="6:23" x14ac:dyDescent="0.2">
      <c r="F8996" s="610"/>
      <c r="H8996" s="612"/>
      <c r="I8996" s="598"/>
      <c r="J8996" s="598"/>
      <c r="M8996" s="598"/>
      <c r="N8996" s="598"/>
      <c r="V8996" s="598"/>
      <c r="W8996" s="598"/>
    </row>
    <row r="8997" spans="6:23" x14ac:dyDescent="0.2">
      <c r="F8997" s="610"/>
      <c r="H8997" s="612"/>
      <c r="I8997" s="598"/>
      <c r="J8997" s="598"/>
      <c r="M8997" s="598"/>
      <c r="N8997" s="598"/>
      <c r="V8997" s="598"/>
      <c r="W8997" s="598"/>
    </row>
    <row r="8998" spans="6:23" x14ac:dyDescent="0.2">
      <c r="F8998" s="610"/>
      <c r="H8998" s="612"/>
      <c r="I8998" s="598"/>
      <c r="J8998" s="598"/>
      <c r="M8998" s="598"/>
      <c r="N8998" s="598"/>
      <c r="V8998" s="598"/>
      <c r="W8998" s="598"/>
    </row>
    <row r="8999" spans="6:23" x14ac:dyDescent="0.2">
      <c r="F8999" s="610"/>
      <c r="H8999" s="612"/>
      <c r="I8999" s="598"/>
      <c r="J8999" s="598"/>
      <c r="M8999" s="598"/>
      <c r="N8999" s="598"/>
      <c r="V8999" s="598"/>
      <c r="W8999" s="598"/>
    </row>
    <row r="9000" spans="6:23" x14ac:dyDescent="0.2">
      <c r="F9000" s="610"/>
      <c r="H9000" s="612"/>
      <c r="I9000" s="598"/>
      <c r="J9000" s="598"/>
      <c r="M9000" s="598"/>
      <c r="N9000" s="598"/>
      <c r="V9000" s="598"/>
      <c r="W9000" s="598"/>
    </row>
    <row r="9001" spans="6:23" x14ac:dyDescent="0.2">
      <c r="F9001" s="610"/>
      <c r="H9001" s="612"/>
      <c r="I9001" s="598"/>
      <c r="J9001" s="598"/>
      <c r="M9001" s="598"/>
      <c r="N9001" s="598"/>
      <c r="V9001" s="598"/>
      <c r="W9001" s="598"/>
    </row>
    <row r="9002" spans="6:23" x14ac:dyDescent="0.2">
      <c r="F9002" s="610"/>
      <c r="H9002" s="612"/>
      <c r="I9002" s="598"/>
      <c r="J9002" s="598"/>
      <c r="M9002" s="598"/>
      <c r="N9002" s="598"/>
      <c r="V9002" s="598"/>
      <c r="W9002" s="598"/>
    </row>
    <row r="9003" spans="6:23" x14ac:dyDescent="0.2">
      <c r="F9003" s="610"/>
      <c r="H9003" s="612"/>
      <c r="I9003" s="598"/>
      <c r="J9003" s="598"/>
      <c r="M9003" s="598"/>
      <c r="N9003" s="598"/>
      <c r="V9003" s="598"/>
      <c r="W9003" s="598"/>
    </row>
    <row r="9004" spans="6:23" x14ac:dyDescent="0.2">
      <c r="F9004" s="610"/>
      <c r="H9004" s="612"/>
      <c r="I9004" s="598"/>
      <c r="J9004" s="598"/>
      <c r="M9004" s="598"/>
      <c r="N9004" s="598"/>
      <c r="V9004" s="598"/>
      <c r="W9004" s="598"/>
    </row>
    <row r="9005" spans="6:23" x14ac:dyDescent="0.2">
      <c r="F9005" s="610"/>
      <c r="H9005" s="612"/>
      <c r="I9005" s="598"/>
      <c r="J9005" s="598"/>
      <c r="M9005" s="598"/>
      <c r="N9005" s="598"/>
      <c r="V9005" s="598"/>
      <c r="W9005" s="598"/>
    </row>
    <row r="9006" spans="6:23" x14ac:dyDescent="0.2">
      <c r="F9006" s="610"/>
      <c r="H9006" s="612"/>
      <c r="I9006" s="598"/>
      <c r="J9006" s="598"/>
      <c r="M9006" s="598"/>
      <c r="N9006" s="598"/>
      <c r="V9006" s="598"/>
      <c r="W9006" s="598"/>
    </row>
    <row r="9007" spans="6:23" x14ac:dyDescent="0.2">
      <c r="F9007" s="610"/>
      <c r="H9007" s="612"/>
      <c r="I9007" s="598"/>
      <c r="J9007" s="598"/>
      <c r="M9007" s="598"/>
      <c r="N9007" s="598"/>
      <c r="V9007" s="598"/>
      <c r="W9007" s="598"/>
    </row>
    <row r="9008" spans="6:23" x14ac:dyDescent="0.2">
      <c r="F9008" s="610"/>
      <c r="H9008" s="612"/>
      <c r="I9008" s="598"/>
      <c r="J9008" s="598"/>
      <c r="M9008" s="598"/>
      <c r="N9008" s="598"/>
      <c r="V9008" s="598"/>
      <c r="W9008" s="598"/>
    </row>
    <row r="9009" spans="6:23" x14ac:dyDescent="0.2">
      <c r="F9009" s="610"/>
      <c r="H9009" s="612"/>
      <c r="I9009" s="598"/>
      <c r="J9009" s="598"/>
      <c r="M9009" s="598"/>
      <c r="N9009" s="598"/>
      <c r="V9009" s="598"/>
      <c r="W9009" s="598"/>
    </row>
    <row r="9010" spans="6:23" x14ac:dyDescent="0.2">
      <c r="F9010" s="610"/>
      <c r="H9010" s="612"/>
      <c r="I9010" s="598"/>
      <c r="J9010" s="598"/>
      <c r="M9010" s="598"/>
      <c r="N9010" s="598"/>
      <c r="V9010" s="598"/>
      <c r="W9010" s="598"/>
    </row>
    <row r="9011" spans="6:23" x14ac:dyDescent="0.2">
      <c r="F9011" s="610"/>
      <c r="H9011" s="612"/>
      <c r="I9011" s="598"/>
      <c r="J9011" s="598"/>
      <c r="M9011" s="598"/>
      <c r="N9011" s="598"/>
      <c r="V9011" s="598"/>
      <c r="W9011" s="598"/>
    </row>
    <row r="9012" spans="6:23" x14ac:dyDescent="0.2">
      <c r="F9012" s="610"/>
      <c r="H9012" s="612"/>
      <c r="I9012" s="598"/>
      <c r="J9012" s="598"/>
      <c r="M9012" s="598"/>
      <c r="N9012" s="598"/>
      <c r="V9012" s="598"/>
      <c r="W9012" s="598"/>
    </row>
    <row r="9013" spans="6:23" x14ac:dyDescent="0.2">
      <c r="F9013" s="610"/>
      <c r="H9013" s="612"/>
      <c r="I9013" s="598"/>
      <c r="J9013" s="598"/>
      <c r="M9013" s="598"/>
      <c r="N9013" s="598"/>
      <c r="V9013" s="598"/>
      <c r="W9013" s="598"/>
    </row>
    <row r="9014" spans="6:23" x14ac:dyDescent="0.2">
      <c r="F9014" s="610"/>
      <c r="H9014" s="612"/>
      <c r="I9014" s="598"/>
      <c r="J9014" s="598"/>
      <c r="M9014" s="598"/>
      <c r="N9014" s="598"/>
      <c r="V9014" s="598"/>
      <c r="W9014" s="598"/>
    </row>
    <row r="9015" spans="6:23" x14ac:dyDescent="0.2">
      <c r="F9015" s="610"/>
      <c r="H9015" s="612"/>
      <c r="I9015" s="598"/>
      <c r="J9015" s="598"/>
      <c r="M9015" s="598"/>
      <c r="N9015" s="598"/>
      <c r="V9015" s="598"/>
      <c r="W9015" s="598"/>
    </row>
    <row r="9016" spans="6:23" x14ac:dyDescent="0.2">
      <c r="F9016" s="610"/>
      <c r="H9016" s="612"/>
      <c r="I9016" s="598"/>
      <c r="J9016" s="598"/>
      <c r="M9016" s="598"/>
      <c r="N9016" s="598"/>
      <c r="V9016" s="598"/>
      <c r="W9016" s="598"/>
    </row>
    <row r="9017" spans="6:23" x14ac:dyDescent="0.2">
      <c r="F9017" s="610"/>
      <c r="H9017" s="612"/>
      <c r="I9017" s="598"/>
      <c r="J9017" s="598"/>
      <c r="M9017" s="598"/>
      <c r="N9017" s="598"/>
      <c r="V9017" s="598"/>
      <c r="W9017" s="598"/>
    </row>
    <row r="9018" spans="6:23" x14ac:dyDescent="0.2">
      <c r="F9018" s="610"/>
      <c r="H9018" s="612"/>
      <c r="I9018" s="598"/>
      <c r="J9018" s="598"/>
      <c r="M9018" s="598"/>
      <c r="N9018" s="598"/>
      <c r="V9018" s="598"/>
      <c r="W9018" s="598"/>
    </row>
    <row r="9019" spans="6:23" x14ac:dyDescent="0.2">
      <c r="F9019" s="610"/>
      <c r="H9019" s="612"/>
      <c r="I9019" s="598"/>
      <c r="J9019" s="598"/>
      <c r="M9019" s="598"/>
      <c r="N9019" s="598"/>
      <c r="V9019" s="598"/>
      <c r="W9019" s="598"/>
    </row>
    <row r="9020" spans="6:23" x14ac:dyDescent="0.2">
      <c r="F9020" s="610"/>
      <c r="H9020" s="612"/>
      <c r="I9020" s="598"/>
      <c r="J9020" s="598"/>
      <c r="M9020" s="598"/>
      <c r="N9020" s="598"/>
      <c r="V9020" s="598"/>
      <c r="W9020" s="598"/>
    </row>
    <row r="9021" spans="6:23" x14ac:dyDescent="0.2">
      <c r="F9021" s="610"/>
      <c r="H9021" s="612"/>
      <c r="I9021" s="598"/>
      <c r="J9021" s="598"/>
      <c r="M9021" s="598"/>
      <c r="N9021" s="598"/>
      <c r="V9021" s="598"/>
      <c r="W9021" s="598"/>
    </row>
    <row r="9022" spans="6:23" x14ac:dyDescent="0.2">
      <c r="F9022" s="610"/>
      <c r="H9022" s="612"/>
      <c r="I9022" s="598"/>
      <c r="J9022" s="598"/>
      <c r="M9022" s="598"/>
      <c r="N9022" s="598"/>
      <c r="V9022" s="598"/>
      <c r="W9022" s="598"/>
    </row>
    <row r="9023" spans="6:23" x14ac:dyDescent="0.2">
      <c r="F9023" s="610"/>
      <c r="H9023" s="612"/>
      <c r="I9023" s="598"/>
      <c r="J9023" s="598"/>
      <c r="M9023" s="598"/>
      <c r="N9023" s="598"/>
      <c r="V9023" s="598"/>
      <c r="W9023" s="598"/>
    </row>
    <row r="9024" spans="6:23" x14ac:dyDescent="0.2">
      <c r="F9024" s="610"/>
      <c r="H9024" s="612"/>
      <c r="I9024" s="598"/>
      <c r="J9024" s="598"/>
      <c r="M9024" s="598"/>
      <c r="N9024" s="598"/>
      <c r="V9024" s="598"/>
      <c r="W9024" s="598"/>
    </row>
    <row r="9025" spans="6:23" x14ac:dyDescent="0.2">
      <c r="F9025" s="610"/>
      <c r="H9025" s="612"/>
      <c r="I9025" s="598"/>
      <c r="J9025" s="598"/>
      <c r="M9025" s="598"/>
      <c r="N9025" s="598"/>
      <c r="V9025" s="598"/>
      <c r="W9025" s="598"/>
    </row>
    <row r="9026" spans="6:23" x14ac:dyDescent="0.2">
      <c r="F9026" s="610"/>
      <c r="H9026" s="612"/>
      <c r="I9026" s="598"/>
      <c r="J9026" s="598"/>
      <c r="M9026" s="598"/>
      <c r="N9026" s="598"/>
      <c r="V9026" s="598"/>
      <c r="W9026" s="598"/>
    </row>
    <row r="9027" spans="6:23" x14ac:dyDescent="0.2">
      <c r="F9027" s="610"/>
      <c r="H9027" s="612"/>
      <c r="I9027" s="598"/>
      <c r="J9027" s="598"/>
      <c r="M9027" s="598"/>
      <c r="N9027" s="598"/>
      <c r="V9027" s="598"/>
      <c r="W9027" s="598"/>
    </row>
    <row r="9028" spans="6:23" x14ac:dyDescent="0.2">
      <c r="F9028" s="610"/>
      <c r="H9028" s="612"/>
      <c r="I9028" s="598"/>
      <c r="J9028" s="598"/>
      <c r="M9028" s="598"/>
      <c r="N9028" s="598"/>
      <c r="V9028" s="598"/>
      <c r="W9028" s="598"/>
    </row>
    <row r="9029" spans="6:23" x14ac:dyDescent="0.2">
      <c r="F9029" s="610"/>
      <c r="H9029" s="612"/>
      <c r="I9029" s="598"/>
      <c r="J9029" s="598"/>
      <c r="M9029" s="598"/>
      <c r="N9029" s="598"/>
      <c r="V9029" s="598"/>
      <c r="W9029" s="598"/>
    </row>
    <row r="9030" spans="6:23" x14ac:dyDescent="0.2">
      <c r="F9030" s="610"/>
      <c r="H9030" s="612"/>
      <c r="I9030" s="598"/>
      <c r="J9030" s="598"/>
      <c r="M9030" s="598"/>
      <c r="N9030" s="598"/>
      <c r="V9030" s="598"/>
      <c r="W9030" s="598"/>
    </row>
    <row r="9031" spans="6:23" x14ac:dyDescent="0.2">
      <c r="F9031" s="610"/>
      <c r="H9031" s="612"/>
      <c r="I9031" s="598"/>
      <c r="J9031" s="598"/>
      <c r="M9031" s="598"/>
      <c r="N9031" s="598"/>
      <c r="V9031" s="598"/>
      <c r="W9031" s="598"/>
    </row>
    <row r="9032" spans="6:23" x14ac:dyDescent="0.2">
      <c r="F9032" s="610"/>
      <c r="H9032" s="612"/>
      <c r="I9032" s="598"/>
      <c r="J9032" s="598"/>
      <c r="M9032" s="598"/>
      <c r="N9032" s="598"/>
      <c r="V9032" s="598"/>
      <c r="W9032" s="598"/>
    </row>
    <row r="9033" spans="6:23" x14ac:dyDescent="0.2">
      <c r="F9033" s="610"/>
      <c r="H9033" s="612"/>
      <c r="I9033" s="598"/>
      <c r="J9033" s="598"/>
      <c r="M9033" s="598"/>
      <c r="N9033" s="598"/>
      <c r="V9033" s="598"/>
      <c r="W9033" s="598"/>
    </row>
    <row r="9034" spans="6:23" x14ac:dyDescent="0.2">
      <c r="F9034" s="610"/>
      <c r="H9034" s="612"/>
      <c r="I9034" s="598"/>
      <c r="J9034" s="598"/>
      <c r="M9034" s="598"/>
      <c r="N9034" s="598"/>
      <c r="V9034" s="598"/>
      <c r="W9034" s="598"/>
    </row>
    <row r="9035" spans="6:23" x14ac:dyDescent="0.2">
      <c r="F9035" s="610"/>
      <c r="H9035" s="612"/>
      <c r="I9035" s="598"/>
      <c r="J9035" s="598"/>
      <c r="M9035" s="598"/>
      <c r="N9035" s="598"/>
      <c r="V9035" s="598"/>
      <c r="W9035" s="598"/>
    </row>
    <row r="9036" spans="6:23" x14ac:dyDescent="0.2">
      <c r="F9036" s="610"/>
      <c r="H9036" s="612"/>
      <c r="I9036" s="598"/>
      <c r="J9036" s="598"/>
      <c r="M9036" s="598"/>
      <c r="N9036" s="598"/>
      <c r="V9036" s="598"/>
      <c r="W9036" s="598"/>
    </row>
    <row r="9037" spans="6:23" x14ac:dyDescent="0.2">
      <c r="F9037" s="610"/>
      <c r="H9037" s="612"/>
      <c r="I9037" s="598"/>
      <c r="J9037" s="598"/>
      <c r="M9037" s="598"/>
      <c r="N9037" s="598"/>
      <c r="V9037" s="598"/>
      <c r="W9037" s="598"/>
    </row>
    <row r="9038" spans="6:23" x14ac:dyDescent="0.2">
      <c r="F9038" s="610"/>
      <c r="H9038" s="612"/>
      <c r="I9038" s="598"/>
      <c r="J9038" s="598"/>
      <c r="M9038" s="598"/>
      <c r="N9038" s="598"/>
      <c r="V9038" s="598"/>
      <c r="W9038" s="598"/>
    </row>
    <row r="9039" spans="6:23" x14ac:dyDescent="0.2">
      <c r="F9039" s="610"/>
      <c r="H9039" s="612"/>
      <c r="I9039" s="598"/>
      <c r="J9039" s="598"/>
      <c r="M9039" s="598"/>
      <c r="N9039" s="598"/>
      <c r="V9039" s="598"/>
      <c r="W9039" s="598"/>
    </row>
    <row r="9040" spans="6:23" x14ac:dyDescent="0.2">
      <c r="F9040" s="610"/>
      <c r="H9040" s="612"/>
      <c r="I9040" s="598"/>
      <c r="J9040" s="598"/>
      <c r="M9040" s="598"/>
      <c r="N9040" s="598"/>
      <c r="V9040" s="598"/>
      <c r="W9040" s="598"/>
    </row>
    <row r="9041" spans="6:23" x14ac:dyDescent="0.2">
      <c r="F9041" s="610"/>
      <c r="H9041" s="612"/>
      <c r="I9041" s="598"/>
      <c r="J9041" s="598"/>
      <c r="M9041" s="598"/>
      <c r="N9041" s="598"/>
      <c r="V9041" s="598"/>
      <c r="W9041" s="598"/>
    </row>
    <row r="9042" spans="6:23" x14ac:dyDescent="0.2">
      <c r="F9042" s="610"/>
      <c r="H9042" s="612"/>
      <c r="I9042" s="598"/>
      <c r="J9042" s="598"/>
      <c r="M9042" s="598"/>
      <c r="N9042" s="598"/>
      <c r="V9042" s="598"/>
      <c r="W9042" s="598"/>
    </row>
    <row r="9043" spans="6:23" x14ac:dyDescent="0.2">
      <c r="F9043" s="610"/>
      <c r="H9043" s="612"/>
      <c r="I9043" s="598"/>
      <c r="J9043" s="598"/>
      <c r="M9043" s="598"/>
      <c r="N9043" s="598"/>
      <c r="V9043" s="598"/>
      <c r="W9043" s="598"/>
    </row>
    <row r="9044" spans="6:23" x14ac:dyDescent="0.2">
      <c r="F9044" s="610"/>
      <c r="H9044" s="612"/>
      <c r="I9044" s="598"/>
      <c r="J9044" s="598"/>
      <c r="M9044" s="598"/>
      <c r="N9044" s="598"/>
      <c r="V9044" s="598"/>
      <c r="W9044" s="598"/>
    </row>
    <row r="9045" spans="6:23" x14ac:dyDescent="0.2">
      <c r="F9045" s="610"/>
      <c r="H9045" s="612"/>
      <c r="I9045" s="598"/>
      <c r="J9045" s="598"/>
      <c r="M9045" s="598"/>
      <c r="N9045" s="598"/>
      <c r="V9045" s="598"/>
      <c r="W9045" s="598"/>
    </row>
    <row r="9046" spans="6:23" x14ac:dyDescent="0.2">
      <c r="F9046" s="610"/>
      <c r="H9046" s="612"/>
      <c r="I9046" s="598"/>
      <c r="J9046" s="598"/>
      <c r="M9046" s="598"/>
      <c r="N9046" s="598"/>
      <c r="V9046" s="598"/>
      <c r="W9046" s="598"/>
    </row>
    <row r="9047" spans="6:23" x14ac:dyDescent="0.2">
      <c r="F9047" s="610"/>
      <c r="H9047" s="612"/>
      <c r="I9047" s="598"/>
      <c r="J9047" s="598"/>
      <c r="M9047" s="598"/>
      <c r="N9047" s="598"/>
      <c r="V9047" s="598"/>
      <c r="W9047" s="598"/>
    </row>
    <row r="9048" spans="6:23" x14ac:dyDescent="0.2">
      <c r="F9048" s="610"/>
      <c r="H9048" s="612"/>
      <c r="I9048" s="598"/>
      <c r="J9048" s="598"/>
      <c r="M9048" s="598"/>
      <c r="N9048" s="598"/>
      <c r="V9048" s="598"/>
      <c r="W9048" s="598"/>
    </row>
    <row r="9049" spans="6:23" x14ac:dyDescent="0.2">
      <c r="F9049" s="610"/>
      <c r="H9049" s="612"/>
      <c r="I9049" s="598"/>
      <c r="J9049" s="598"/>
      <c r="M9049" s="598"/>
      <c r="N9049" s="598"/>
      <c r="V9049" s="598"/>
      <c r="W9049" s="598"/>
    </row>
    <row r="9050" spans="6:23" x14ac:dyDescent="0.2">
      <c r="F9050" s="610"/>
      <c r="H9050" s="612"/>
      <c r="I9050" s="598"/>
      <c r="J9050" s="598"/>
      <c r="M9050" s="598"/>
      <c r="N9050" s="598"/>
      <c r="V9050" s="598"/>
      <c r="W9050" s="598"/>
    </row>
    <row r="9051" spans="6:23" x14ac:dyDescent="0.2">
      <c r="F9051" s="610"/>
      <c r="H9051" s="612"/>
      <c r="I9051" s="598"/>
      <c r="J9051" s="598"/>
      <c r="M9051" s="598"/>
      <c r="N9051" s="598"/>
      <c r="V9051" s="598"/>
      <c r="W9051" s="598"/>
    </row>
    <row r="9052" spans="6:23" x14ac:dyDescent="0.2">
      <c r="F9052" s="610"/>
      <c r="H9052" s="612"/>
      <c r="I9052" s="598"/>
      <c r="J9052" s="598"/>
      <c r="M9052" s="598"/>
      <c r="N9052" s="598"/>
      <c r="V9052" s="598"/>
      <c r="W9052" s="598"/>
    </row>
    <row r="9053" spans="6:23" x14ac:dyDescent="0.2">
      <c r="F9053" s="610"/>
      <c r="H9053" s="612"/>
      <c r="I9053" s="598"/>
      <c r="J9053" s="598"/>
      <c r="M9053" s="598"/>
      <c r="N9053" s="598"/>
      <c r="V9053" s="598"/>
      <c r="W9053" s="598"/>
    </row>
    <row r="9054" spans="6:23" x14ac:dyDescent="0.2">
      <c r="F9054" s="610"/>
      <c r="H9054" s="612"/>
      <c r="I9054" s="598"/>
      <c r="J9054" s="598"/>
      <c r="M9054" s="598"/>
      <c r="N9054" s="598"/>
      <c r="V9054" s="598"/>
      <c r="W9054" s="598"/>
    </row>
    <row r="9055" spans="6:23" x14ac:dyDescent="0.2">
      <c r="F9055" s="610"/>
      <c r="H9055" s="612"/>
      <c r="I9055" s="598"/>
      <c r="J9055" s="598"/>
      <c r="M9055" s="598"/>
      <c r="N9055" s="598"/>
      <c r="V9055" s="598"/>
      <c r="W9055" s="598"/>
    </row>
    <row r="9056" spans="6:23" x14ac:dyDescent="0.2">
      <c r="F9056" s="610"/>
      <c r="H9056" s="612"/>
      <c r="I9056" s="598"/>
      <c r="J9056" s="598"/>
      <c r="M9056" s="598"/>
      <c r="N9056" s="598"/>
      <c r="V9056" s="598"/>
      <c r="W9056" s="598"/>
    </row>
    <row r="9057" spans="6:23" x14ac:dyDescent="0.2">
      <c r="F9057" s="610"/>
      <c r="H9057" s="612"/>
      <c r="I9057" s="598"/>
      <c r="J9057" s="598"/>
      <c r="M9057" s="598"/>
      <c r="N9057" s="598"/>
      <c r="V9057" s="598"/>
      <c r="W9057" s="598"/>
    </row>
    <row r="9058" spans="6:23" x14ac:dyDescent="0.2">
      <c r="F9058" s="610"/>
      <c r="H9058" s="612"/>
      <c r="I9058" s="598"/>
      <c r="J9058" s="598"/>
      <c r="M9058" s="598"/>
      <c r="N9058" s="598"/>
      <c r="V9058" s="598"/>
      <c r="W9058" s="598"/>
    </row>
    <row r="9059" spans="6:23" x14ac:dyDescent="0.2">
      <c r="F9059" s="610"/>
      <c r="H9059" s="612"/>
      <c r="I9059" s="598"/>
      <c r="J9059" s="598"/>
      <c r="M9059" s="598"/>
      <c r="N9059" s="598"/>
      <c r="V9059" s="598"/>
      <c r="W9059" s="598"/>
    </row>
    <row r="9060" spans="6:23" x14ac:dyDescent="0.2">
      <c r="F9060" s="610"/>
      <c r="H9060" s="612"/>
      <c r="I9060" s="598"/>
      <c r="J9060" s="598"/>
      <c r="M9060" s="598"/>
      <c r="N9060" s="598"/>
      <c r="V9060" s="598"/>
      <c r="W9060" s="598"/>
    </row>
    <row r="9061" spans="6:23" x14ac:dyDescent="0.2">
      <c r="F9061" s="610"/>
      <c r="H9061" s="612"/>
      <c r="I9061" s="598"/>
      <c r="J9061" s="598"/>
      <c r="M9061" s="598"/>
      <c r="N9061" s="598"/>
      <c r="V9061" s="598"/>
      <c r="W9061" s="598"/>
    </row>
    <row r="9062" spans="6:23" x14ac:dyDescent="0.2">
      <c r="F9062" s="610"/>
      <c r="H9062" s="612"/>
      <c r="I9062" s="598"/>
      <c r="J9062" s="598"/>
      <c r="M9062" s="598"/>
      <c r="N9062" s="598"/>
      <c r="V9062" s="598"/>
      <c r="W9062" s="598"/>
    </row>
    <row r="9063" spans="6:23" x14ac:dyDescent="0.2">
      <c r="F9063" s="610"/>
      <c r="H9063" s="612"/>
      <c r="I9063" s="598"/>
      <c r="J9063" s="598"/>
      <c r="M9063" s="598"/>
      <c r="N9063" s="598"/>
      <c r="V9063" s="598"/>
      <c r="W9063" s="598"/>
    </row>
    <row r="9064" spans="6:23" x14ac:dyDescent="0.2">
      <c r="F9064" s="610"/>
      <c r="H9064" s="612"/>
      <c r="I9064" s="598"/>
      <c r="J9064" s="598"/>
      <c r="M9064" s="598"/>
      <c r="N9064" s="598"/>
      <c r="V9064" s="598"/>
      <c r="W9064" s="598"/>
    </row>
    <row r="9065" spans="6:23" x14ac:dyDescent="0.2">
      <c r="F9065" s="610"/>
      <c r="H9065" s="612"/>
      <c r="I9065" s="598"/>
      <c r="J9065" s="598"/>
      <c r="M9065" s="598"/>
      <c r="N9065" s="598"/>
      <c r="V9065" s="598"/>
      <c r="W9065" s="598"/>
    </row>
    <row r="9066" spans="6:23" x14ac:dyDescent="0.2">
      <c r="F9066" s="610"/>
      <c r="H9066" s="612"/>
      <c r="I9066" s="598"/>
      <c r="J9066" s="598"/>
      <c r="M9066" s="598"/>
      <c r="N9066" s="598"/>
      <c r="V9066" s="598"/>
      <c r="W9066" s="598"/>
    </row>
    <row r="9067" spans="6:23" x14ac:dyDescent="0.2">
      <c r="F9067" s="610"/>
      <c r="H9067" s="612"/>
      <c r="I9067" s="598"/>
      <c r="J9067" s="598"/>
      <c r="M9067" s="598"/>
      <c r="N9067" s="598"/>
      <c r="V9067" s="598"/>
      <c r="W9067" s="598"/>
    </row>
    <row r="9068" spans="6:23" x14ac:dyDescent="0.2">
      <c r="F9068" s="610"/>
      <c r="H9068" s="612"/>
      <c r="I9068" s="598"/>
      <c r="J9068" s="598"/>
      <c r="M9068" s="598"/>
      <c r="N9068" s="598"/>
      <c r="V9068" s="598"/>
      <c r="W9068" s="598"/>
    </row>
    <row r="9069" spans="6:23" x14ac:dyDescent="0.2">
      <c r="F9069" s="610"/>
      <c r="H9069" s="612"/>
      <c r="I9069" s="598"/>
      <c r="J9069" s="598"/>
      <c r="M9069" s="598"/>
      <c r="N9069" s="598"/>
      <c r="V9069" s="598"/>
      <c r="W9069" s="598"/>
    </row>
    <row r="9070" spans="6:23" x14ac:dyDescent="0.2">
      <c r="F9070" s="610"/>
      <c r="H9070" s="612"/>
      <c r="I9070" s="598"/>
      <c r="J9070" s="598"/>
      <c r="M9070" s="598"/>
      <c r="N9070" s="598"/>
      <c r="V9070" s="598"/>
      <c r="W9070" s="598"/>
    </row>
    <row r="9071" spans="6:23" x14ac:dyDescent="0.2">
      <c r="F9071" s="610"/>
      <c r="H9071" s="612"/>
      <c r="I9071" s="598"/>
      <c r="J9071" s="598"/>
      <c r="M9071" s="598"/>
      <c r="N9071" s="598"/>
      <c r="V9071" s="598"/>
      <c r="W9071" s="598"/>
    </row>
    <row r="9072" spans="6:23" x14ac:dyDescent="0.2">
      <c r="F9072" s="610"/>
      <c r="H9072" s="612"/>
      <c r="I9072" s="598"/>
      <c r="J9072" s="598"/>
      <c r="M9072" s="598"/>
      <c r="N9072" s="598"/>
      <c r="V9072" s="598"/>
      <c r="W9072" s="598"/>
    </row>
    <row r="9073" spans="6:23" x14ac:dyDescent="0.2">
      <c r="F9073" s="610"/>
      <c r="H9073" s="612"/>
      <c r="I9073" s="598"/>
      <c r="J9073" s="598"/>
      <c r="M9073" s="598"/>
      <c r="N9073" s="598"/>
      <c r="V9073" s="598"/>
      <c r="W9073" s="598"/>
    </row>
    <row r="9074" spans="6:23" x14ac:dyDescent="0.2">
      <c r="F9074" s="610"/>
      <c r="H9074" s="612"/>
      <c r="I9074" s="598"/>
      <c r="J9074" s="598"/>
      <c r="M9074" s="598"/>
      <c r="N9074" s="598"/>
      <c r="V9074" s="598"/>
      <c r="W9074" s="598"/>
    </row>
    <row r="9075" spans="6:23" x14ac:dyDescent="0.2">
      <c r="F9075" s="610"/>
      <c r="H9075" s="612"/>
      <c r="I9075" s="598"/>
      <c r="J9075" s="598"/>
      <c r="M9075" s="598"/>
      <c r="N9075" s="598"/>
      <c r="V9075" s="598"/>
      <c r="W9075" s="598"/>
    </row>
    <row r="9076" spans="6:23" x14ac:dyDescent="0.2">
      <c r="F9076" s="610"/>
      <c r="H9076" s="612"/>
      <c r="I9076" s="598"/>
      <c r="J9076" s="598"/>
      <c r="M9076" s="598"/>
      <c r="N9076" s="598"/>
      <c r="V9076" s="598"/>
      <c r="W9076" s="598"/>
    </row>
    <row r="9077" spans="6:23" x14ac:dyDescent="0.2">
      <c r="F9077" s="610"/>
      <c r="H9077" s="612"/>
      <c r="I9077" s="598"/>
      <c r="J9077" s="598"/>
      <c r="M9077" s="598"/>
      <c r="N9077" s="598"/>
      <c r="V9077" s="598"/>
      <c r="W9077" s="598"/>
    </row>
    <row r="9078" spans="6:23" x14ac:dyDescent="0.2">
      <c r="F9078" s="610"/>
      <c r="H9078" s="612"/>
      <c r="I9078" s="598"/>
      <c r="J9078" s="598"/>
      <c r="M9078" s="598"/>
      <c r="N9078" s="598"/>
      <c r="V9078" s="598"/>
      <c r="W9078" s="598"/>
    </row>
    <row r="9079" spans="6:23" x14ac:dyDescent="0.2">
      <c r="F9079" s="610"/>
      <c r="H9079" s="612"/>
      <c r="I9079" s="598"/>
      <c r="J9079" s="598"/>
      <c r="M9079" s="598"/>
      <c r="N9079" s="598"/>
      <c r="V9079" s="598"/>
      <c r="W9079" s="598"/>
    </row>
    <row r="9080" spans="6:23" x14ac:dyDescent="0.2">
      <c r="F9080" s="610"/>
      <c r="H9080" s="612"/>
      <c r="I9080" s="598"/>
      <c r="J9080" s="598"/>
      <c r="M9080" s="598"/>
      <c r="N9080" s="598"/>
      <c r="V9080" s="598"/>
      <c r="W9080" s="598"/>
    </row>
    <row r="9081" spans="6:23" x14ac:dyDescent="0.2">
      <c r="F9081" s="610"/>
      <c r="H9081" s="612"/>
      <c r="I9081" s="598"/>
      <c r="J9081" s="598"/>
      <c r="M9081" s="598"/>
      <c r="N9081" s="598"/>
      <c r="V9081" s="598"/>
      <c r="W9081" s="598"/>
    </row>
    <row r="9082" spans="6:23" x14ac:dyDescent="0.2">
      <c r="F9082" s="610"/>
      <c r="H9082" s="612"/>
      <c r="I9082" s="598"/>
      <c r="J9082" s="598"/>
      <c r="M9082" s="598"/>
      <c r="N9082" s="598"/>
      <c r="V9082" s="598"/>
      <c r="W9082" s="598"/>
    </row>
    <row r="9083" spans="6:23" x14ac:dyDescent="0.2">
      <c r="F9083" s="610"/>
      <c r="H9083" s="612"/>
      <c r="I9083" s="598"/>
      <c r="J9083" s="598"/>
      <c r="M9083" s="598"/>
      <c r="N9083" s="598"/>
      <c r="V9083" s="598"/>
      <c r="W9083" s="598"/>
    </row>
    <row r="9084" spans="6:23" x14ac:dyDescent="0.2">
      <c r="F9084" s="610"/>
      <c r="H9084" s="612"/>
      <c r="I9084" s="598"/>
      <c r="J9084" s="598"/>
      <c r="M9084" s="598"/>
      <c r="N9084" s="598"/>
      <c r="V9084" s="598"/>
      <c r="W9084" s="598"/>
    </row>
    <row r="9085" spans="6:23" x14ac:dyDescent="0.2">
      <c r="F9085" s="610"/>
      <c r="H9085" s="612"/>
      <c r="I9085" s="598"/>
      <c r="J9085" s="598"/>
      <c r="M9085" s="598"/>
      <c r="N9085" s="598"/>
      <c r="V9085" s="598"/>
      <c r="W9085" s="598"/>
    </row>
    <row r="9086" spans="6:23" x14ac:dyDescent="0.2">
      <c r="F9086" s="610"/>
      <c r="H9086" s="612"/>
      <c r="I9086" s="598"/>
      <c r="J9086" s="598"/>
      <c r="M9086" s="598"/>
      <c r="N9086" s="598"/>
      <c r="V9086" s="598"/>
      <c r="W9086" s="598"/>
    </row>
    <row r="9087" spans="6:23" x14ac:dyDescent="0.2">
      <c r="F9087" s="610"/>
      <c r="H9087" s="612"/>
      <c r="I9087" s="598"/>
      <c r="J9087" s="598"/>
      <c r="M9087" s="598"/>
      <c r="N9087" s="598"/>
      <c r="V9087" s="598"/>
      <c r="W9087" s="598"/>
    </row>
    <row r="9088" spans="6:23" x14ac:dyDescent="0.2">
      <c r="F9088" s="610"/>
      <c r="H9088" s="612"/>
      <c r="I9088" s="598"/>
      <c r="J9088" s="598"/>
      <c r="M9088" s="598"/>
      <c r="N9088" s="598"/>
      <c r="V9088" s="598"/>
      <c r="W9088" s="598"/>
    </row>
    <row r="9089" spans="6:23" x14ac:dyDescent="0.2">
      <c r="F9089" s="610"/>
      <c r="H9089" s="612"/>
      <c r="I9089" s="598"/>
      <c r="J9089" s="598"/>
      <c r="M9089" s="598"/>
      <c r="N9089" s="598"/>
      <c r="V9089" s="598"/>
      <c r="W9089" s="598"/>
    </row>
    <row r="9090" spans="6:23" x14ac:dyDescent="0.2">
      <c r="F9090" s="610"/>
      <c r="H9090" s="612"/>
      <c r="I9090" s="598"/>
      <c r="J9090" s="598"/>
      <c r="M9090" s="598"/>
      <c r="N9090" s="598"/>
      <c r="V9090" s="598"/>
      <c r="W9090" s="598"/>
    </row>
    <row r="9091" spans="6:23" x14ac:dyDescent="0.2">
      <c r="F9091" s="610"/>
      <c r="H9091" s="612"/>
      <c r="I9091" s="598"/>
      <c r="J9091" s="598"/>
      <c r="M9091" s="598"/>
      <c r="N9091" s="598"/>
      <c r="V9091" s="598"/>
      <c r="W9091" s="598"/>
    </row>
    <row r="9092" spans="6:23" x14ac:dyDescent="0.2">
      <c r="F9092" s="610"/>
      <c r="H9092" s="612"/>
      <c r="I9092" s="598"/>
      <c r="J9092" s="598"/>
      <c r="M9092" s="598"/>
      <c r="N9092" s="598"/>
      <c r="V9092" s="598"/>
      <c r="W9092" s="598"/>
    </row>
    <row r="9093" spans="6:23" x14ac:dyDescent="0.2">
      <c r="F9093" s="610"/>
      <c r="H9093" s="612"/>
      <c r="I9093" s="598"/>
      <c r="J9093" s="598"/>
      <c r="M9093" s="598"/>
      <c r="N9093" s="598"/>
      <c r="V9093" s="598"/>
      <c r="W9093" s="598"/>
    </row>
    <row r="9094" spans="6:23" x14ac:dyDescent="0.2">
      <c r="F9094" s="610"/>
      <c r="H9094" s="612"/>
      <c r="I9094" s="598"/>
      <c r="J9094" s="598"/>
      <c r="M9094" s="598"/>
      <c r="N9094" s="598"/>
      <c r="V9094" s="598"/>
      <c r="W9094" s="598"/>
    </row>
    <row r="9095" spans="6:23" x14ac:dyDescent="0.2">
      <c r="F9095" s="610"/>
      <c r="H9095" s="612"/>
      <c r="I9095" s="598"/>
      <c r="J9095" s="598"/>
      <c r="M9095" s="598"/>
      <c r="N9095" s="598"/>
      <c r="V9095" s="598"/>
      <c r="W9095" s="598"/>
    </row>
    <row r="9096" spans="6:23" x14ac:dyDescent="0.2">
      <c r="F9096" s="610"/>
      <c r="H9096" s="612"/>
      <c r="I9096" s="598"/>
      <c r="J9096" s="598"/>
      <c r="M9096" s="598"/>
      <c r="N9096" s="598"/>
      <c r="V9096" s="598"/>
      <c r="W9096" s="598"/>
    </row>
    <row r="9097" spans="6:23" x14ac:dyDescent="0.2">
      <c r="F9097" s="610"/>
      <c r="H9097" s="612"/>
      <c r="I9097" s="598"/>
      <c r="J9097" s="598"/>
      <c r="M9097" s="598"/>
      <c r="N9097" s="598"/>
      <c r="V9097" s="598"/>
      <c r="W9097" s="598"/>
    </row>
    <row r="9098" spans="6:23" x14ac:dyDescent="0.2">
      <c r="F9098" s="610"/>
      <c r="H9098" s="612"/>
      <c r="I9098" s="598"/>
      <c r="J9098" s="598"/>
      <c r="M9098" s="598"/>
      <c r="N9098" s="598"/>
      <c r="V9098" s="598"/>
      <c r="W9098" s="598"/>
    </row>
    <row r="9099" spans="6:23" x14ac:dyDescent="0.2">
      <c r="F9099" s="610"/>
      <c r="H9099" s="612"/>
      <c r="I9099" s="598"/>
      <c r="J9099" s="598"/>
      <c r="M9099" s="598"/>
      <c r="N9099" s="598"/>
      <c r="V9099" s="598"/>
      <c r="W9099" s="598"/>
    </row>
    <row r="9100" spans="6:23" x14ac:dyDescent="0.2">
      <c r="F9100" s="610"/>
      <c r="H9100" s="612"/>
      <c r="I9100" s="598"/>
      <c r="J9100" s="598"/>
      <c r="M9100" s="598"/>
      <c r="N9100" s="598"/>
      <c r="V9100" s="598"/>
      <c r="W9100" s="598"/>
    </row>
    <row r="9101" spans="6:23" x14ac:dyDescent="0.2">
      <c r="F9101" s="610"/>
      <c r="H9101" s="612"/>
      <c r="I9101" s="598"/>
      <c r="J9101" s="598"/>
      <c r="M9101" s="598"/>
      <c r="N9101" s="598"/>
      <c r="V9101" s="598"/>
      <c r="W9101" s="598"/>
    </row>
    <row r="9102" spans="6:23" x14ac:dyDescent="0.2">
      <c r="F9102" s="610"/>
      <c r="H9102" s="612"/>
      <c r="I9102" s="598"/>
      <c r="J9102" s="598"/>
      <c r="M9102" s="598"/>
      <c r="N9102" s="598"/>
      <c r="V9102" s="598"/>
      <c r="W9102" s="598"/>
    </row>
    <row r="9103" spans="6:23" x14ac:dyDescent="0.2">
      <c r="F9103" s="610"/>
      <c r="H9103" s="612"/>
      <c r="I9103" s="598"/>
      <c r="J9103" s="598"/>
      <c r="M9103" s="598"/>
      <c r="N9103" s="598"/>
      <c r="V9103" s="598"/>
      <c r="W9103" s="598"/>
    </row>
    <row r="9104" spans="6:23" x14ac:dyDescent="0.2">
      <c r="F9104" s="610"/>
      <c r="H9104" s="612"/>
      <c r="I9104" s="598"/>
      <c r="J9104" s="598"/>
      <c r="M9104" s="598"/>
      <c r="N9104" s="598"/>
      <c r="V9104" s="598"/>
      <c r="W9104" s="598"/>
    </row>
    <row r="9105" spans="6:23" x14ac:dyDescent="0.2">
      <c r="F9105" s="610"/>
      <c r="H9105" s="612"/>
      <c r="I9105" s="598"/>
      <c r="J9105" s="598"/>
      <c r="M9105" s="598"/>
      <c r="N9105" s="598"/>
      <c r="V9105" s="598"/>
      <c r="W9105" s="598"/>
    </row>
    <row r="9106" spans="6:23" x14ac:dyDescent="0.2">
      <c r="F9106" s="610"/>
      <c r="H9106" s="612"/>
      <c r="I9106" s="598"/>
      <c r="J9106" s="598"/>
      <c r="M9106" s="598"/>
      <c r="N9106" s="598"/>
      <c r="V9106" s="598"/>
      <c r="W9106" s="598"/>
    </row>
    <row r="9107" spans="6:23" x14ac:dyDescent="0.2">
      <c r="F9107" s="610"/>
      <c r="H9107" s="612"/>
      <c r="I9107" s="598"/>
      <c r="J9107" s="598"/>
      <c r="M9107" s="598"/>
      <c r="N9107" s="598"/>
      <c r="V9107" s="598"/>
      <c r="W9107" s="598"/>
    </row>
    <row r="9108" spans="6:23" x14ac:dyDescent="0.2">
      <c r="F9108" s="610"/>
      <c r="H9108" s="612"/>
      <c r="I9108" s="598"/>
      <c r="J9108" s="598"/>
      <c r="M9108" s="598"/>
      <c r="N9108" s="598"/>
      <c r="V9108" s="598"/>
      <c r="W9108" s="598"/>
    </row>
    <row r="9109" spans="6:23" x14ac:dyDescent="0.2">
      <c r="F9109" s="610"/>
      <c r="H9109" s="612"/>
      <c r="I9109" s="598"/>
      <c r="J9109" s="598"/>
      <c r="M9109" s="598"/>
      <c r="N9109" s="598"/>
      <c r="V9109" s="598"/>
      <c r="W9109" s="598"/>
    </row>
    <row r="9110" spans="6:23" x14ac:dyDescent="0.2">
      <c r="F9110" s="610"/>
      <c r="H9110" s="612"/>
      <c r="I9110" s="598"/>
      <c r="J9110" s="598"/>
      <c r="M9110" s="598"/>
      <c r="N9110" s="598"/>
      <c r="V9110" s="598"/>
      <c r="W9110" s="598"/>
    </row>
    <row r="9111" spans="6:23" x14ac:dyDescent="0.2">
      <c r="F9111" s="610"/>
      <c r="H9111" s="612"/>
      <c r="I9111" s="598"/>
      <c r="J9111" s="598"/>
      <c r="M9111" s="598"/>
      <c r="N9111" s="598"/>
      <c r="V9111" s="598"/>
      <c r="W9111" s="598"/>
    </row>
    <row r="9112" spans="6:23" x14ac:dyDescent="0.2">
      <c r="F9112" s="610"/>
      <c r="H9112" s="612"/>
      <c r="I9112" s="598"/>
      <c r="J9112" s="598"/>
      <c r="M9112" s="598"/>
      <c r="N9112" s="598"/>
      <c r="V9112" s="598"/>
      <c r="W9112" s="598"/>
    </row>
    <row r="9113" spans="6:23" x14ac:dyDescent="0.2">
      <c r="F9113" s="610"/>
      <c r="H9113" s="612"/>
      <c r="I9113" s="598"/>
      <c r="J9113" s="598"/>
      <c r="M9113" s="598"/>
      <c r="N9113" s="598"/>
      <c r="V9113" s="598"/>
      <c r="W9113" s="598"/>
    </row>
    <row r="9114" spans="6:23" x14ac:dyDescent="0.2">
      <c r="F9114" s="610"/>
      <c r="H9114" s="612"/>
      <c r="I9114" s="598"/>
      <c r="J9114" s="598"/>
      <c r="M9114" s="598"/>
      <c r="N9114" s="598"/>
      <c r="V9114" s="598"/>
      <c r="W9114" s="598"/>
    </row>
    <row r="9115" spans="6:23" x14ac:dyDescent="0.2">
      <c r="F9115" s="610"/>
      <c r="H9115" s="612"/>
      <c r="I9115" s="598"/>
      <c r="J9115" s="598"/>
      <c r="M9115" s="598"/>
      <c r="N9115" s="598"/>
      <c r="V9115" s="598"/>
      <c r="W9115" s="598"/>
    </row>
    <row r="9116" spans="6:23" x14ac:dyDescent="0.2">
      <c r="F9116" s="610"/>
      <c r="H9116" s="612"/>
      <c r="I9116" s="598"/>
      <c r="J9116" s="598"/>
      <c r="M9116" s="598"/>
      <c r="N9116" s="598"/>
      <c r="V9116" s="598"/>
      <c r="W9116" s="598"/>
    </row>
    <row r="9117" spans="6:23" x14ac:dyDescent="0.2">
      <c r="F9117" s="610"/>
      <c r="H9117" s="612"/>
      <c r="I9117" s="598"/>
      <c r="J9117" s="598"/>
      <c r="M9117" s="598"/>
      <c r="N9117" s="598"/>
      <c r="V9117" s="598"/>
      <c r="W9117" s="598"/>
    </row>
    <row r="9118" spans="6:23" x14ac:dyDescent="0.2">
      <c r="F9118" s="610"/>
      <c r="H9118" s="612"/>
      <c r="I9118" s="598"/>
      <c r="J9118" s="598"/>
      <c r="M9118" s="598"/>
      <c r="N9118" s="598"/>
      <c r="V9118" s="598"/>
      <c r="W9118" s="598"/>
    </row>
    <row r="9119" spans="6:23" x14ac:dyDescent="0.2">
      <c r="F9119" s="610"/>
      <c r="H9119" s="612"/>
      <c r="I9119" s="598"/>
      <c r="J9119" s="598"/>
      <c r="M9119" s="598"/>
      <c r="N9119" s="598"/>
      <c r="V9119" s="598"/>
      <c r="W9119" s="598"/>
    </row>
    <row r="9120" spans="6:23" x14ac:dyDescent="0.2">
      <c r="F9120" s="610"/>
      <c r="H9120" s="612"/>
      <c r="I9120" s="598"/>
      <c r="J9120" s="598"/>
      <c r="M9120" s="598"/>
      <c r="N9120" s="598"/>
      <c r="V9120" s="598"/>
      <c r="W9120" s="598"/>
    </row>
    <row r="9121" spans="6:23" x14ac:dyDescent="0.2">
      <c r="F9121" s="610"/>
      <c r="H9121" s="612"/>
      <c r="I9121" s="598"/>
      <c r="J9121" s="598"/>
      <c r="M9121" s="598"/>
      <c r="N9121" s="598"/>
      <c r="V9121" s="598"/>
      <c r="W9121" s="598"/>
    </row>
    <row r="9122" spans="6:23" x14ac:dyDescent="0.2">
      <c r="F9122" s="610"/>
      <c r="H9122" s="612"/>
      <c r="I9122" s="598"/>
      <c r="J9122" s="598"/>
      <c r="M9122" s="598"/>
      <c r="N9122" s="598"/>
      <c r="V9122" s="598"/>
      <c r="W9122" s="598"/>
    </row>
    <row r="9123" spans="6:23" x14ac:dyDescent="0.2">
      <c r="F9123" s="610"/>
      <c r="H9123" s="612"/>
      <c r="I9123" s="598"/>
      <c r="J9123" s="598"/>
      <c r="M9123" s="598"/>
      <c r="N9123" s="598"/>
      <c r="V9123" s="598"/>
      <c r="W9123" s="598"/>
    </row>
    <row r="9124" spans="6:23" x14ac:dyDescent="0.2">
      <c r="F9124" s="610"/>
      <c r="H9124" s="612"/>
      <c r="I9124" s="598"/>
      <c r="J9124" s="598"/>
      <c r="M9124" s="598"/>
      <c r="N9124" s="598"/>
      <c r="V9124" s="598"/>
      <c r="W9124" s="598"/>
    </row>
    <row r="9125" spans="6:23" x14ac:dyDescent="0.2">
      <c r="F9125" s="610"/>
      <c r="H9125" s="612"/>
      <c r="I9125" s="598"/>
      <c r="J9125" s="598"/>
      <c r="M9125" s="598"/>
      <c r="N9125" s="598"/>
      <c r="V9125" s="598"/>
      <c r="W9125" s="598"/>
    </row>
    <row r="9126" spans="6:23" x14ac:dyDescent="0.2">
      <c r="F9126" s="610"/>
      <c r="H9126" s="612"/>
      <c r="I9126" s="598"/>
      <c r="J9126" s="598"/>
      <c r="M9126" s="598"/>
      <c r="N9126" s="598"/>
      <c r="V9126" s="598"/>
      <c r="W9126" s="598"/>
    </row>
    <row r="9127" spans="6:23" x14ac:dyDescent="0.2">
      <c r="F9127" s="610"/>
      <c r="H9127" s="612"/>
      <c r="I9127" s="598"/>
      <c r="J9127" s="598"/>
      <c r="M9127" s="598"/>
      <c r="N9127" s="598"/>
      <c r="V9127" s="598"/>
      <c r="W9127" s="598"/>
    </row>
    <row r="9128" spans="6:23" x14ac:dyDescent="0.2">
      <c r="F9128" s="610"/>
      <c r="H9128" s="612"/>
      <c r="I9128" s="598"/>
      <c r="J9128" s="598"/>
      <c r="M9128" s="598"/>
      <c r="N9128" s="598"/>
      <c r="V9128" s="598"/>
      <c r="W9128" s="598"/>
    </row>
    <row r="9129" spans="6:23" x14ac:dyDescent="0.2">
      <c r="F9129" s="610"/>
      <c r="H9129" s="612"/>
      <c r="I9129" s="598"/>
      <c r="J9129" s="598"/>
      <c r="M9129" s="598"/>
      <c r="N9129" s="598"/>
      <c r="V9129" s="598"/>
      <c r="W9129" s="598"/>
    </row>
    <row r="9130" spans="6:23" x14ac:dyDescent="0.2">
      <c r="F9130" s="610"/>
      <c r="H9130" s="612"/>
      <c r="I9130" s="598"/>
      <c r="J9130" s="598"/>
      <c r="M9130" s="598"/>
      <c r="N9130" s="598"/>
      <c r="V9130" s="598"/>
      <c r="W9130" s="598"/>
    </row>
    <row r="9131" spans="6:23" x14ac:dyDescent="0.2">
      <c r="F9131" s="610"/>
      <c r="H9131" s="612"/>
      <c r="I9131" s="598"/>
      <c r="J9131" s="598"/>
      <c r="M9131" s="598"/>
      <c r="N9131" s="598"/>
      <c r="V9131" s="598"/>
      <c r="W9131" s="598"/>
    </row>
    <row r="9132" spans="6:23" x14ac:dyDescent="0.2">
      <c r="F9132" s="610"/>
      <c r="H9132" s="612"/>
      <c r="I9132" s="598"/>
      <c r="J9132" s="598"/>
      <c r="M9132" s="598"/>
      <c r="N9132" s="598"/>
      <c r="V9132" s="598"/>
      <c r="W9132" s="598"/>
    </row>
    <row r="9133" spans="6:23" x14ac:dyDescent="0.2">
      <c r="F9133" s="610"/>
      <c r="H9133" s="612"/>
      <c r="I9133" s="598"/>
      <c r="J9133" s="598"/>
      <c r="M9133" s="598"/>
      <c r="N9133" s="598"/>
      <c r="V9133" s="598"/>
      <c r="W9133" s="598"/>
    </row>
    <row r="9134" spans="6:23" x14ac:dyDescent="0.2">
      <c r="F9134" s="610"/>
      <c r="H9134" s="612"/>
      <c r="I9134" s="598"/>
      <c r="J9134" s="598"/>
      <c r="M9134" s="598"/>
      <c r="N9134" s="598"/>
      <c r="V9134" s="598"/>
      <c r="W9134" s="598"/>
    </row>
    <row r="9135" spans="6:23" x14ac:dyDescent="0.2">
      <c r="F9135" s="610"/>
      <c r="H9135" s="612"/>
      <c r="I9135" s="598"/>
      <c r="J9135" s="598"/>
      <c r="M9135" s="598"/>
      <c r="N9135" s="598"/>
      <c r="V9135" s="598"/>
      <c r="W9135" s="598"/>
    </row>
    <row r="9136" spans="6:23" x14ac:dyDescent="0.2">
      <c r="F9136" s="610"/>
      <c r="H9136" s="612"/>
      <c r="I9136" s="598"/>
      <c r="J9136" s="598"/>
      <c r="M9136" s="598"/>
      <c r="N9136" s="598"/>
      <c r="V9136" s="598"/>
      <c r="W9136" s="598"/>
    </row>
    <row r="9137" spans="6:23" x14ac:dyDescent="0.2">
      <c r="F9137" s="610"/>
      <c r="H9137" s="612"/>
      <c r="I9137" s="598"/>
      <c r="J9137" s="598"/>
      <c r="M9137" s="598"/>
      <c r="N9137" s="598"/>
      <c r="V9137" s="598"/>
      <c r="W9137" s="598"/>
    </row>
    <row r="9138" spans="6:23" x14ac:dyDescent="0.2">
      <c r="F9138" s="610"/>
      <c r="H9138" s="612"/>
      <c r="I9138" s="598"/>
      <c r="J9138" s="598"/>
      <c r="M9138" s="598"/>
      <c r="N9138" s="598"/>
      <c r="V9138" s="598"/>
      <c r="W9138" s="598"/>
    </row>
    <row r="9139" spans="6:23" x14ac:dyDescent="0.2">
      <c r="F9139" s="610"/>
      <c r="H9139" s="612"/>
      <c r="I9139" s="598"/>
      <c r="J9139" s="598"/>
      <c r="M9139" s="598"/>
      <c r="N9139" s="598"/>
      <c r="V9139" s="598"/>
      <c r="W9139" s="598"/>
    </row>
    <row r="9140" spans="6:23" x14ac:dyDescent="0.2">
      <c r="F9140" s="610"/>
      <c r="H9140" s="612"/>
      <c r="I9140" s="598"/>
      <c r="J9140" s="598"/>
      <c r="M9140" s="598"/>
      <c r="N9140" s="598"/>
      <c r="V9140" s="598"/>
      <c r="W9140" s="598"/>
    </row>
    <row r="9141" spans="6:23" x14ac:dyDescent="0.2">
      <c r="F9141" s="610"/>
      <c r="H9141" s="612"/>
      <c r="I9141" s="598"/>
      <c r="J9141" s="598"/>
      <c r="M9141" s="598"/>
      <c r="N9141" s="598"/>
      <c r="V9141" s="598"/>
      <c r="W9141" s="598"/>
    </row>
    <row r="9142" spans="6:23" x14ac:dyDescent="0.2">
      <c r="F9142" s="610"/>
      <c r="H9142" s="612"/>
      <c r="I9142" s="598"/>
      <c r="J9142" s="598"/>
      <c r="M9142" s="598"/>
      <c r="N9142" s="598"/>
      <c r="V9142" s="598"/>
      <c r="W9142" s="598"/>
    </row>
    <row r="9143" spans="6:23" x14ac:dyDescent="0.2">
      <c r="F9143" s="610"/>
      <c r="H9143" s="612"/>
      <c r="I9143" s="598"/>
      <c r="J9143" s="598"/>
      <c r="M9143" s="598"/>
      <c r="N9143" s="598"/>
      <c r="V9143" s="598"/>
      <c r="W9143" s="598"/>
    </row>
    <row r="9144" spans="6:23" x14ac:dyDescent="0.2">
      <c r="F9144" s="610"/>
      <c r="H9144" s="612"/>
      <c r="I9144" s="598"/>
      <c r="J9144" s="598"/>
      <c r="M9144" s="598"/>
      <c r="N9144" s="598"/>
      <c r="V9144" s="598"/>
      <c r="W9144" s="598"/>
    </row>
    <row r="9145" spans="6:23" x14ac:dyDescent="0.2">
      <c r="F9145" s="610"/>
      <c r="H9145" s="612"/>
      <c r="I9145" s="598"/>
      <c r="J9145" s="598"/>
      <c r="M9145" s="598"/>
      <c r="N9145" s="598"/>
      <c r="V9145" s="598"/>
      <c r="W9145" s="598"/>
    </row>
    <row r="9146" spans="6:23" x14ac:dyDescent="0.2">
      <c r="F9146" s="610"/>
      <c r="H9146" s="612"/>
      <c r="I9146" s="598"/>
      <c r="J9146" s="598"/>
      <c r="M9146" s="598"/>
      <c r="N9146" s="598"/>
      <c r="V9146" s="598"/>
      <c r="W9146" s="598"/>
    </row>
    <row r="9147" spans="6:23" x14ac:dyDescent="0.2">
      <c r="F9147" s="610"/>
      <c r="H9147" s="612"/>
      <c r="I9147" s="598"/>
      <c r="J9147" s="598"/>
      <c r="M9147" s="598"/>
      <c r="N9147" s="598"/>
      <c r="V9147" s="598"/>
      <c r="W9147" s="598"/>
    </row>
    <row r="9148" spans="6:23" x14ac:dyDescent="0.2">
      <c r="F9148" s="610"/>
      <c r="H9148" s="612"/>
      <c r="I9148" s="598"/>
      <c r="J9148" s="598"/>
      <c r="M9148" s="598"/>
      <c r="N9148" s="598"/>
      <c r="V9148" s="598"/>
      <c r="W9148" s="598"/>
    </row>
    <row r="9149" spans="6:23" x14ac:dyDescent="0.2">
      <c r="F9149" s="610"/>
      <c r="H9149" s="612"/>
      <c r="I9149" s="598"/>
      <c r="J9149" s="598"/>
      <c r="M9149" s="598"/>
      <c r="N9149" s="598"/>
      <c r="V9149" s="598"/>
      <c r="W9149" s="598"/>
    </row>
    <row r="9150" spans="6:23" x14ac:dyDescent="0.2">
      <c r="F9150" s="610"/>
      <c r="H9150" s="612"/>
      <c r="I9150" s="598"/>
      <c r="J9150" s="598"/>
      <c r="M9150" s="598"/>
      <c r="N9150" s="598"/>
      <c r="V9150" s="598"/>
      <c r="W9150" s="598"/>
    </row>
    <row r="9151" spans="6:23" x14ac:dyDescent="0.2">
      <c r="F9151" s="610"/>
      <c r="H9151" s="612"/>
      <c r="I9151" s="598"/>
      <c r="J9151" s="598"/>
      <c r="M9151" s="598"/>
      <c r="N9151" s="598"/>
      <c r="V9151" s="598"/>
      <c r="W9151" s="598"/>
    </row>
    <row r="9152" spans="6:23" x14ac:dyDescent="0.2">
      <c r="F9152" s="610"/>
      <c r="H9152" s="612"/>
      <c r="I9152" s="598"/>
      <c r="J9152" s="598"/>
      <c r="M9152" s="598"/>
      <c r="N9152" s="598"/>
      <c r="V9152" s="598"/>
      <c r="W9152" s="598"/>
    </row>
    <row r="9153" spans="6:23" x14ac:dyDescent="0.2">
      <c r="F9153" s="610"/>
      <c r="H9153" s="612"/>
      <c r="I9153" s="598"/>
      <c r="J9153" s="598"/>
      <c r="M9153" s="598"/>
      <c r="N9153" s="598"/>
      <c r="V9153" s="598"/>
      <c r="W9153" s="598"/>
    </row>
    <row r="9154" spans="6:23" x14ac:dyDescent="0.2">
      <c r="F9154" s="610"/>
      <c r="H9154" s="612"/>
      <c r="I9154" s="598"/>
      <c r="J9154" s="598"/>
      <c r="M9154" s="598"/>
      <c r="N9154" s="598"/>
      <c r="V9154" s="598"/>
      <c r="W9154" s="598"/>
    </row>
    <row r="9155" spans="6:23" x14ac:dyDescent="0.2">
      <c r="F9155" s="610"/>
      <c r="H9155" s="612"/>
      <c r="I9155" s="598"/>
      <c r="J9155" s="598"/>
      <c r="M9155" s="598"/>
      <c r="N9155" s="598"/>
      <c r="V9155" s="598"/>
      <c r="W9155" s="598"/>
    </row>
    <row r="9156" spans="6:23" x14ac:dyDescent="0.2">
      <c r="F9156" s="610"/>
      <c r="H9156" s="612"/>
      <c r="I9156" s="598"/>
      <c r="J9156" s="598"/>
      <c r="M9156" s="598"/>
      <c r="N9156" s="598"/>
      <c r="V9156" s="598"/>
      <c r="W9156" s="598"/>
    </row>
    <row r="9157" spans="6:23" x14ac:dyDescent="0.2">
      <c r="F9157" s="610"/>
      <c r="H9157" s="612"/>
      <c r="I9157" s="598"/>
      <c r="J9157" s="598"/>
      <c r="M9157" s="598"/>
      <c r="N9157" s="598"/>
      <c r="V9157" s="598"/>
      <c r="W9157" s="598"/>
    </row>
    <row r="9158" spans="6:23" x14ac:dyDescent="0.2">
      <c r="F9158" s="610"/>
      <c r="H9158" s="612"/>
      <c r="I9158" s="598"/>
      <c r="J9158" s="598"/>
      <c r="M9158" s="598"/>
      <c r="N9158" s="598"/>
      <c r="V9158" s="598"/>
      <c r="W9158" s="598"/>
    </row>
    <row r="9159" spans="6:23" x14ac:dyDescent="0.2">
      <c r="F9159" s="610"/>
      <c r="H9159" s="612"/>
      <c r="I9159" s="598"/>
      <c r="J9159" s="598"/>
      <c r="M9159" s="598"/>
      <c r="N9159" s="598"/>
      <c r="V9159" s="598"/>
      <c r="W9159" s="598"/>
    </row>
    <row r="9160" spans="6:23" x14ac:dyDescent="0.2">
      <c r="F9160" s="610"/>
      <c r="H9160" s="612"/>
      <c r="I9160" s="598"/>
      <c r="J9160" s="598"/>
      <c r="M9160" s="598"/>
      <c r="N9160" s="598"/>
      <c r="V9160" s="598"/>
      <c r="W9160" s="598"/>
    </row>
    <row r="9161" spans="6:23" x14ac:dyDescent="0.2">
      <c r="F9161" s="610"/>
      <c r="H9161" s="612"/>
      <c r="I9161" s="598"/>
      <c r="J9161" s="598"/>
      <c r="M9161" s="598"/>
      <c r="N9161" s="598"/>
      <c r="V9161" s="598"/>
      <c r="W9161" s="598"/>
    </row>
    <row r="9162" spans="6:23" x14ac:dyDescent="0.2">
      <c r="F9162" s="610"/>
      <c r="H9162" s="612"/>
      <c r="I9162" s="598"/>
      <c r="J9162" s="598"/>
      <c r="M9162" s="598"/>
      <c r="N9162" s="598"/>
      <c r="V9162" s="598"/>
      <c r="W9162" s="598"/>
    </row>
    <row r="9163" spans="6:23" x14ac:dyDescent="0.2">
      <c r="F9163" s="610"/>
      <c r="H9163" s="612"/>
      <c r="I9163" s="598"/>
      <c r="J9163" s="598"/>
      <c r="M9163" s="598"/>
      <c r="N9163" s="598"/>
      <c r="V9163" s="598"/>
      <c r="W9163" s="598"/>
    </row>
    <row r="9164" spans="6:23" x14ac:dyDescent="0.2">
      <c r="F9164" s="610"/>
      <c r="H9164" s="612"/>
      <c r="I9164" s="598"/>
      <c r="J9164" s="598"/>
      <c r="M9164" s="598"/>
      <c r="N9164" s="598"/>
      <c r="V9164" s="598"/>
      <c r="W9164" s="598"/>
    </row>
    <row r="9165" spans="6:23" x14ac:dyDescent="0.2">
      <c r="F9165" s="610"/>
      <c r="H9165" s="612"/>
      <c r="I9165" s="598"/>
      <c r="J9165" s="598"/>
      <c r="M9165" s="598"/>
      <c r="N9165" s="598"/>
      <c r="V9165" s="598"/>
      <c r="W9165" s="598"/>
    </row>
    <row r="9166" spans="6:23" x14ac:dyDescent="0.2">
      <c r="F9166" s="610"/>
      <c r="H9166" s="612"/>
      <c r="I9166" s="598"/>
      <c r="J9166" s="598"/>
      <c r="M9166" s="598"/>
      <c r="N9166" s="598"/>
      <c r="V9166" s="598"/>
      <c r="W9166" s="598"/>
    </row>
    <row r="9167" spans="6:23" x14ac:dyDescent="0.2">
      <c r="F9167" s="610"/>
      <c r="H9167" s="612"/>
      <c r="I9167" s="598"/>
      <c r="J9167" s="598"/>
      <c r="M9167" s="598"/>
      <c r="N9167" s="598"/>
      <c r="V9167" s="598"/>
      <c r="W9167" s="598"/>
    </row>
    <row r="9168" spans="6:23" x14ac:dyDescent="0.2">
      <c r="F9168" s="610"/>
      <c r="H9168" s="612"/>
      <c r="I9168" s="598"/>
      <c r="J9168" s="598"/>
      <c r="M9168" s="598"/>
      <c r="N9168" s="598"/>
      <c r="V9168" s="598"/>
      <c r="W9168" s="598"/>
    </row>
    <row r="9169" spans="6:23" x14ac:dyDescent="0.2">
      <c r="F9169" s="610"/>
      <c r="H9169" s="612"/>
      <c r="I9169" s="598"/>
      <c r="J9169" s="598"/>
      <c r="M9169" s="598"/>
      <c r="N9169" s="598"/>
      <c r="V9169" s="598"/>
      <c r="W9169" s="598"/>
    </row>
    <row r="9170" spans="6:23" x14ac:dyDescent="0.2">
      <c r="F9170" s="610"/>
      <c r="H9170" s="612"/>
      <c r="I9170" s="598"/>
      <c r="J9170" s="598"/>
      <c r="M9170" s="598"/>
      <c r="N9170" s="598"/>
      <c r="V9170" s="598"/>
      <c r="W9170" s="598"/>
    </row>
    <row r="9171" spans="6:23" x14ac:dyDescent="0.2">
      <c r="F9171" s="610"/>
      <c r="H9171" s="612"/>
      <c r="I9171" s="598"/>
      <c r="J9171" s="598"/>
      <c r="M9171" s="598"/>
      <c r="N9171" s="598"/>
      <c r="V9171" s="598"/>
      <c r="W9171" s="598"/>
    </row>
    <row r="9172" spans="6:23" x14ac:dyDescent="0.2">
      <c r="F9172" s="610"/>
      <c r="H9172" s="612"/>
      <c r="I9172" s="598"/>
      <c r="J9172" s="598"/>
      <c r="M9172" s="598"/>
      <c r="N9172" s="598"/>
      <c r="V9172" s="598"/>
      <c r="W9172" s="598"/>
    </row>
    <row r="9173" spans="6:23" x14ac:dyDescent="0.2">
      <c r="F9173" s="610"/>
      <c r="H9173" s="612"/>
      <c r="I9173" s="598"/>
      <c r="J9173" s="598"/>
      <c r="M9173" s="598"/>
      <c r="N9173" s="598"/>
      <c r="V9173" s="598"/>
      <c r="W9173" s="598"/>
    </row>
    <row r="9174" spans="6:23" x14ac:dyDescent="0.2">
      <c r="F9174" s="610"/>
      <c r="H9174" s="612"/>
      <c r="I9174" s="598"/>
      <c r="J9174" s="598"/>
      <c r="M9174" s="598"/>
      <c r="N9174" s="598"/>
      <c r="V9174" s="598"/>
      <c r="W9174" s="598"/>
    </row>
    <row r="9175" spans="6:23" x14ac:dyDescent="0.2">
      <c r="F9175" s="610"/>
      <c r="H9175" s="612"/>
      <c r="I9175" s="598"/>
      <c r="J9175" s="598"/>
      <c r="M9175" s="598"/>
      <c r="N9175" s="598"/>
      <c r="V9175" s="598"/>
      <c r="W9175" s="598"/>
    </row>
    <row r="9176" spans="6:23" x14ac:dyDescent="0.2">
      <c r="F9176" s="610"/>
      <c r="H9176" s="612"/>
      <c r="I9176" s="598"/>
      <c r="J9176" s="598"/>
      <c r="M9176" s="598"/>
      <c r="N9176" s="598"/>
      <c r="V9176" s="598"/>
      <c r="W9176" s="598"/>
    </row>
    <row r="9177" spans="6:23" x14ac:dyDescent="0.2">
      <c r="F9177" s="610"/>
      <c r="H9177" s="612"/>
      <c r="I9177" s="598"/>
      <c r="J9177" s="598"/>
      <c r="M9177" s="598"/>
      <c r="N9177" s="598"/>
      <c r="V9177" s="598"/>
      <c r="W9177" s="598"/>
    </row>
    <row r="9178" spans="6:23" x14ac:dyDescent="0.2">
      <c r="F9178" s="610"/>
      <c r="H9178" s="612"/>
      <c r="I9178" s="598"/>
      <c r="J9178" s="598"/>
      <c r="M9178" s="598"/>
      <c r="N9178" s="598"/>
      <c r="V9178" s="598"/>
      <c r="W9178" s="598"/>
    </row>
    <row r="9179" spans="6:23" x14ac:dyDescent="0.2">
      <c r="F9179" s="610"/>
      <c r="H9179" s="612"/>
      <c r="I9179" s="598"/>
      <c r="J9179" s="598"/>
      <c r="M9179" s="598"/>
      <c r="N9179" s="598"/>
      <c r="V9179" s="598"/>
      <c r="W9179" s="598"/>
    </row>
    <row r="9180" spans="6:23" x14ac:dyDescent="0.2">
      <c r="F9180" s="610"/>
      <c r="H9180" s="612"/>
      <c r="I9180" s="598"/>
      <c r="J9180" s="598"/>
      <c r="M9180" s="598"/>
      <c r="N9180" s="598"/>
      <c r="V9180" s="598"/>
      <c r="W9180" s="598"/>
    </row>
    <row r="9181" spans="6:23" x14ac:dyDescent="0.2">
      <c r="F9181" s="610"/>
      <c r="H9181" s="612"/>
      <c r="I9181" s="598"/>
      <c r="J9181" s="598"/>
      <c r="M9181" s="598"/>
      <c r="N9181" s="598"/>
      <c r="V9181" s="598"/>
      <c r="W9181" s="598"/>
    </row>
    <row r="9182" spans="6:23" x14ac:dyDescent="0.2">
      <c r="F9182" s="610"/>
      <c r="H9182" s="612"/>
      <c r="I9182" s="598"/>
      <c r="J9182" s="598"/>
      <c r="M9182" s="598"/>
      <c r="N9182" s="598"/>
      <c r="V9182" s="598"/>
      <c r="W9182" s="598"/>
    </row>
    <row r="9183" spans="6:23" x14ac:dyDescent="0.2">
      <c r="F9183" s="610"/>
      <c r="H9183" s="612"/>
      <c r="I9183" s="598"/>
      <c r="J9183" s="598"/>
      <c r="M9183" s="598"/>
      <c r="N9183" s="598"/>
      <c r="V9183" s="598"/>
      <c r="W9183" s="598"/>
    </row>
    <row r="9184" spans="6:23" x14ac:dyDescent="0.2">
      <c r="F9184" s="610"/>
      <c r="H9184" s="612"/>
      <c r="I9184" s="598"/>
      <c r="J9184" s="598"/>
      <c r="M9184" s="598"/>
      <c r="N9184" s="598"/>
      <c r="V9184" s="598"/>
      <c r="W9184" s="598"/>
    </row>
    <row r="9185" spans="6:23" x14ac:dyDescent="0.2">
      <c r="F9185" s="610"/>
      <c r="H9185" s="612"/>
      <c r="I9185" s="598"/>
      <c r="J9185" s="598"/>
      <c r="M9185" s="598"/>
      <c r="N9185" s="598"/>
      <c r="V9185" s="598"/>
      <c r="W9185" s="598"/>
    </row>
    <row r="9186" spans="6:23" x14ac:dyDescent="0.2">
      <c r="F9186" s="610"/>
      <c r="H9186" s="612"/>
      <c r="I9186" s="598"/>
      <c r="J9186" s="598"/>
      <c r="M9186" s="598"/>
      <c r="N9186" s="598"/>
      <c r="V9186" s="598"/>
      <c r="W9186" s="598"/>
    </row>
    <row r="9187" spans="6:23" x14ac:dyDescent="0.2">
      <c r="F9187" s="610"/>
      <c r="H9187" s="612"/>
      <c r="I9187" s="598"/>
      <c r="J9187" s="598"/>
      <c r="M9187" s="598"/>
      <c r="N9187" s="598"/>
      <c r="V9187" s="598"/>
      <c r="W9187" s="598"/>
    </row>
    <row r="9188" spans="6:23" x14ac:dyDescent="0.2">
      <c r="F9188" s="610"/>
      <c r="H9188" s="612"/>
      <c r="I9188" s="598"/>
      <c r="J9188" s="598"/>
      <c r="M9188" s="598"/>
      <c r="N9188" s="598"/>
      <c r="V9188" s="598"/>
      <c r="W9188" s="598"/>
    </row>
    <row r="9189" spans="6:23" x14ac:dyDescent="0.2">
      <c r="F9189" s="610"/>
      <c r="H9189" s="612"/>
      <c r="I9189" s="598"/>
      <c r="J9189" s="598"/>
      <c r="M9189" s="598"/>
      <c r="N9189" s="598"/>
      <c r="V9189" s="598"/>
      <c r="W9189" s="598"/>
    </row>
    <row r="9190" spans="6:23" x14ac:dyDescent="0.2">
      <c r="F9190" s="610"/>
      <c r="H9190" s="612"/>
      <c r="I9190" s="598"/>
      <c r="J9190" s="598"/>
      <c r="M9190" s="598"/>
      <c r="N9190" s="598"/>
      <c r="V9190" s="598"/>
      <c r="W9190" s="598"/>
    </row>
    <row r="9191" spans="6:23" x14ac:dyDescent="0.2">
      <c r="F9191" s="610"/>
      <c r="H9191" s="612"/>
      <c r="I9191" s="598"/>
      <c r="J9191" s="598"/>
      <c r="M9191" s="598"/>
      <c r="N9191" s="598"/>
      <c r="V9191" s="598"/>
      <c r="W9191" s="598"/>
    </row>
    <row r="9192" spans="6:23" x14ac:dyDescent="0.2">
      <c r="F9192" s="610"/>
      <c r="H9192" s="612"/>
      <c r="I9192" s="598"/>
      <c r="J9192" s="598"/>
      <c r="M9192" s="598"/>
      <c r="N9192" s="598"/>
      <c r="V9192" s="598"/>
      <c r="W9192" s="598"/>
    </row>
    <row r="9193" spans="6:23" x14ac:dyDescent="0.2">
      <c r="F9193" s="610"/>
      <c r="H9193" s="612"/>
      <c r="I9193" s="598"/>
      <c r="J9193" s="598"/>
      <c r="M9193" s="598"/>
      <c r="N9193" s="598"/>
      <c r="V9193" s="598"/>
      <c r="W9193" s="598"/>
    </row>
    <row r="9194" spans="6:23" x14ac:dyDescent="0.2">
      <c r="F9194" s="610"/>
      <c r="H9194" s="612"/>
      <c r="I9194" s="598"/>
      <c r="J9194" s="598"/>
      <c r="M9194" s="598"/>
      <c r="N9194" s="598"/>
      <c r="V9194" s="598"/>
      <c r="W9194" s="598"/>
    </row>
    <row r="9195" spans="6:23" x14ac:dyDescent="0.2">
      <c r="F9195" s="610"/>
      <c r="H9195" s="612"/>
      <c r="I9195" s="598"/>
      <c r="J9195" s="598"/>
      <c r="M9195" s="598"/>
      <c r="N9195" s="598"/>
      <c r="V9195" s="598"/>
      <c r="W9195" s="598"/>
    </row>
    <row r="9196" spans="6:23" x14ac:dyDescent="0.2">
      <c r="F9196" s="610"/>
      <c r="H9196" s="612"/>
      <c r="I9196" s="598"/>
      <c r="J9196" s="598"/>
      <c r="M9196" s="598"/>
      <c r="N9196" s="598"/>
      <c r="V9196" s="598"/>
      <c r="W9196" s="598"/>
    </row>
    <row r="9197" spans="6:23" x14ac:dyDescent="0.2">
      <c r="F9197" s="610"/>
      <c r="H9197" s="612"/>
      <c r="I9197" s="598"/>
      <c r="J9197" s="598"/>
      <c r="M9197" s="598"/>
      <c r="N9197" s="598"/>
      <c r="V9197" s="598"/>
      <c r="W9197" s="598"/>
    </row>
    <row r="9198" spans="6:23" x14ac:dyDescent="0.2">
      <c r="F9198" s="610"/>
      <c r="H9198" s="612"/>
      <c r="I9198" s="598"/>
      <c r="J9198" s="598"/>
      <c r="M9198" s="598"/>
      <c r="N9198" s="598"/>
      <c r="V9198" s="598"/>
      <c r="W9198" s="598"/>
    </row>
    <row r="9199" spans="6:23" x14ac:dyDescent="0.2">
      <c r="F9199" s="610"/>
      <c r="H9199" s="612"/>
      <c r="I9199" s="598"/>
      <c r="J9199" s="598"/>
      <c r="M9199" s="598"/>
      <c r="N9199" s="598"/>
      <c r="V9199" s="598"/>
      <c r="W9199" s="598"/>
    </row>
    <row r="9200" spans="6:23" x14ac:dyDescent="0.2">
      <c r="F9200" s="610"/>
      <c r="H9200" s="612"/>
      <c r="I9200" s="598"/>
      <c r="J9200" s="598"/>
      <c r="M9200" s="598"/>
      <c r="N9200" s="598"/>
      <c r="V9200" s="598"/>
      <c r="W9200" s="598"/>
    </row>
    <row r="9201" spans="6:23" x14ac:dyDescent="0.2">
      <c r="F9201" s="610"/>
      <c r="H9201" s="612"/>
      <c r="I9201" s="598"/>
      <c r="J9201" s="598"/>
      <c r="M9201" s="598"/>
      <c r="N9201" s="598"/>
      <c r="V9201" s="598"/>
      <c r="W9201" s="598"/>
    </row>
    <row r="9202" spans="6:23" x14ac:dyDescent="0.2">
      <c r="F9202" s="610"/>
      <c r="H9202" s="612"/>
      <c r="I9202" s="598"/>
      <c r="J9202" s="598"/>
      <c r="M9202" s="598"/>
      <c r="N9202" s="598"/>
      <c r="V9202" s="598"/>
      <c r="W9202" s="598"/>
    </row>
    <row r="9203" spans="6:23" x14ac:dyDescent="0.2">
      <c r="F9203" s="610"/>
      <c r="H9203" s="612"/>
      <c r="I9203" s="598"/>
      <c r="J9203" s="598"/>
      <c r="M9203" s="598"/>
      <c r="N9203" s="598"/>
      <c r="V9203" s="598"/>
      <c r="W9203" s="598"/>
    </row>
    <row r="9204" spans="6:23" x14ac:dyDescent="0.2">
      <c r="F9204" s="610"/>
      <c r="H9204" s="612"/>
      <c r="I9204" s="598"/>
      <c r="J9204" s="598"/>
      <c r="M9204" s="598"/>
      <c r="N9204" s="598"/>
      <c r="V9204" s="598"/>
      <c r="W9204" s="598"/>
    </row>
    <row r="9205" spans="6:23" x14ac:dyDescent="0.2">
      <c r="F9205" s="610"/>
      <c r="H9205" s="612"/>
      <c r="I9205" s="598"/>
      <c r="J9205" s="598"/>
      <c r="M9205" s="598"/>
      <c r="N9205" s="598"/>
      <c r="V9205" s="598"/>
      <c r="W9205" s="598"/>
    </row>
    <row r="9206" spans="6:23" x14ac:dyDescent="0.2">
      <c r="F9206" s="610"/>
      <c r="H9206" s="612"/>
      <c r="I9206" s="598"/>
      <c r="J9206" s="598"/>
      <c r="M9206" s="598"/>
      <c r="N9206" s="598"/>
      <c r="V9206" s="598"/>
      <c r="W9206" s="598"/>
    </row>
    <row r="9207" spans="6:23" x14ac:dyDescent="0.2">
      <c r="F9207" s="610"/>
      <c r="H9207" s="612"/>
      <c r="I9207" s="598"/>
      <c r="J9207" s="598"/>
      <c r="M9207" s="598"/>
      <c r="N9207" s="598"/>
      <c r="V9207" s="598"/>
      <c r="W9207" s="598"/>
    </row>
    <row r="9208" spans="6:23" x14ac:dyDescent="0.2">
      <c r="F9208" s="610"/>
      <c r="H9208" s="612"/>
      <c r="I9208" s="598"/>
      <c r="J9208" s="598"/>
      <c r="M9208" s="598"/>
      <c r="N9208" s="598"/>
      <c r="V9208" s="598"/>
      <c r="W9208" s="598"/>
    </row>
    <row r="9209" spans="6:23" x14ac:dyDescent="0.2">
      <c r="F9209" s="610"/>
      <c r="H9209" s="612"/>
      <c r="I9209" s="598"/>
      <c r="J9209" s="598"/>
      <c r="M9209" s="598"/>
      <c r="N9209" s="598"/>
      <c r="V9209" s="598"/>
      <c r="W9209" s="598"/>
    </row>
    <row r="9210" spans="6:23" x14ac:dyDescent="0.2">
      <c r="F9210" s="610"/>
      <c r="H9210" s="612"/>
      <c r="I9210" s="598"/>
      <c r="J9210" s="598"/>
      <c r="M9210" s="598"/>
      <c r="N9210" s="598"/>
      <c r="V9210" s="598"/>
      <c r="W9210" s="598"/>
    </row>
    <row r="9211" spans="6:23" x14ac:dyDescent="0.2">
      <c r="F9211" s="610"/>
      <c r="H9211" s="612"/>
      <c r="I9211" s="598"/>
      <c r="J9211" s="598"/>
      <c r="M9211" s="598"/>
      <c r="N9211" s="598"/>
      <c r="V9211" s="598"/>
      <c r="W9211" s="598"/>
    </row>
    <row r="9212" spans="6:23" x14ac:dyDescent="0.2">
      <c r="F9212" s="610"/>
      <c r="H9212" s="612"/>
      <c r="I9212" s="598"/>
      <c r="J9212" s="598"/>
      <c r="M9212" s="598"/>
      <c r="N9212" s="598"/>
      <c r="V9212" s="598"/>
      <c r="W9212" s="598"/>
    </row>
    <row r="9213" spans="6:23" x14ac:dyDescent="0.2">
      <c r="F9213" s="610"/>
      <c r="H9213" s="612"/>
      <c r="I9213" s="598"/>
      <c r="J9213" s="598"/>
      <c r="M9213" s="598"/>
      <c r="N9213" s="598"/>
      <c r="V9213" s="598"/>
      <c r="W9213" s="598"/>
    </row>
    <row r="9214" spans="6:23" x14ac:dyDescent="0.2">
      <c r="F9214" s="610"/>
      <c r="H9214" s="612"/>
      <c r="I9214" s="598"/>
      <c r="J9214" s="598"/>
      <c r="M9214" s="598"/>
      <c r="N9214" s="598"/>
      <c r="V9214" s="598"/>
      <c r="W9214" s="598"/>
    </row>
    <row r="9215" spans="6:23" x14ac:dyDescent="0.2">
      <c r="F9215" s="610"/>
      <c r="H9215" s="612"/>
      <c r="I9215" s="598"/>
      <c r="J9215" s="598"/>
      <c r="M9215" s="598"/>
      <c r="N9215" s="598"/>
      <c r="V9215" s="598"/>
      <c r="W9215" s="598"/>
    </row>
    <row r="9216" spans="6:23" x14ac:dyDescent="0.2">
      <c r="F9216" s="610"/>
      <c r="H9216" s="612"/>
      <c r="I9216" s="598"/>
      <c r="J9216" s="598"/>
      <c r="M9216" s="598"/>
      <c r="N9216" s="598"/>
      <c r="V9216" s="598"/>
      <c r="W9216" s="598"/>
    </row>
    <row r="9217" spans="6:23" x14ac:dyDescent="0.2">
      <c r="F9217" s="610"/>
      <c r="H9217" s="612"/>
      <c r="I9217" s="598"/>
      <c r="J9217" s="598"/>
      <c r="M9217" s="598"/>
      <c r="N9217" s="598"/>
      <c r="V9217" s="598"/>
      <c r="W9217" s="598"/>
    </row>
    <row r="9218" spans="6:23" x14ac:dyDescent="0.2">
      <c r="F9218" s="610"/>
      <c r="H9218" s="612"/>
      <c r="I9218" s="598"/>
      <c r="J9218" s="598"/>
      <c r="M9218" s="598"/>
      <c r="N9218" s="598"/>
      <c r="V9218" s="598"/>
      <c r="W9218" s="598"/>
    </row>
    <row r="9219" spans="6:23" x14ac:dyDescent="0.2">
      <c r="F9219" s="610"/>
      <c r="H9219" s="612"/>
      <c r="I9219" s="598"/>
      <c r="J9219" s="598"/>
      <c r="M9219" s="598"/>
      <c r="N9219" s="598"/>
      <c r="V9219" s="598"/>
      <c r="W9219" s="598"/>
    </row>
    <row r="9220" spans="6:23" x14ac:dyDescent="0.2">
      <c r="F9220" s="610"/>
      <c r="H9220" s="612"/>
      <c r="I9220" s="598"/>
      <c r="J9220" s="598"/>
      <c r="M9220" s="598"/>
      <c r="N9220" s="598"/>
      <c r="V9220" s="598"/>
      <c r="W9220" s="598"/>
    </row>
    <row r="9221" spans="6:23" x14ac:dyDescent="0.2">
      <c r="F9221" s="610"/>
      <c r="H9221" s="612"/>
      <c r="I9221" s="598"/>
      <c r="J9221" s="598"/>
      <c r="M9221" s="598"/>
      <c r="N9221" s="598"/>
      <c r="V9221" s="598"/>
      <c r="W9221" s="598"/>
    </row>
    <row r="9222" spans="6:23" x14ac:dyDescent="0.2">
      <c r="F9222" s="610"/>
      <c r="H9222" s="612"/>
      <c r="I9222" s="598"/>
      <c r="J9222" s="598"/>
      <c r="M9222" s="598"/>
      <c r="N9222" s="598"/>
      <c r="V9222" s="598"/>
      <c r="W9222" s="598"/>
    </row>
    <row r="9223" spans="6:23" x14ac:dyDescent="0.2">
      <c r="F9223" s="610"/>
      <c r="H9223" s="612"/>
      <c r="I9223" s="598"/>
      <c r="J9223" s="598"/>
      <c r="M9223" s="598"/>
      <c r="N9223" s="598"/>
      <c r="V9223" s="598"/>
      <c r="W9223" s="598"/>
    </row>
    <row r="9224" spans="6:23" x14ac:dyDescent="0.2">
      <c r="F9224" s="610"/>
      <c r="H9224" s="612"/>
      <c r="I9224" s="598"/>
      <c r="J9224" s="598"/>
      <c r="M9224" s="598"/>
      <c r="N9224" s="598"/>
      <c r="V9224" s="598"/>
      <c r="W9224" s="598"/>
    </row>
    <row r="9225" spans="6:23" x14ac:dyDescent="0.2">
      <c r="F9225" s="610"/>
      <c r="H9225" s="612"/>
      <c r="I9225" s="598"/>
      <c r="J9225" s="598"/>
      <c r="M9225" s="598"/>
      <c r="N9225" s="598"/>
      <c r="V9225" s="598"/>
      <c r="W9225" s="598"/>
    </row>
    <row r="9226" spans="6:23" x14ac:dyDescent="0.2">
      <c r="F9226" s="610"/>
      <c r="H9226" s="612"/>
      <c r="I9226" s="598"/>
      <c r="J9226" s="598"/>
      <c r="M9226" s="598"/>
      <c r="N9226" s="598"/>
      <c r="V9226" s="598"/>
      <c r="W9226" s="598"/>
    </row>
    <row r="9227" spans="6:23" x14ac:dyDescent="0.2">
      <c r="F9227" s="610"/>
      <c r="H9227" s="612"/>
      <c r="I9227" s="598"/>
      <c r="J9227" s="598"/>
      <c r="M9227" s="598"/>
      <c r="N9227" s="598"/>
      <c r="V9227" s="598"/>
      <c r="W9227" s="598"/>
    </row>
    <row r="9228" spans="6:23" x14ac:dyDescent="0.2">
      <c r="F9228" s="610"/>
      <c r="H9228" s="612"/>
      <c r="I9228" s="598"/>
      <c r="J9228" s="598"/>
      <c r="M9228" s="598"/>
      <c r="N9228" s="598"/>
      <c r="V9228" s="598"/>
      <c r="W9228" s="598"/>
    </row>
    <row r="9229" spans="6:23" x14ac:dyDescent="0.2">
      <c r="F9229" s="610"/>
      <c r="H9229" s="612"/>
      <c r="I9229" s="598"/>
      <c r="J9229" s="598"/>
      <c r="M9229" s="598"/>
      <c r="N9229" s="598"/>
      <c r="V9229" s="598"/>
      <c r="W9229" s="598"/>
    </row>
    <row r="9230" spans="6:23" x14ac:dyDescent="0.2">
      <c r="F9230" s="610"/>
      <c r="H9230" s="612"/>
      <c r="I9230" s="598"/>
      <c r="J9230" s="598"/>
      <c r="M9230" s="598"/>
      <c r="N9230" s="598"/>
      <c r="V9230" s="598"/>
      <c r="W9230" s="598"/>
    </row>
    <row r="9231" spans="6:23" x14ac:dyDescent="0.2">
      <c r="F9231" s="610"/>
      <c r="H9231" s="612"/>
      <c r="I9231" s="598"/>
      <c r="J9231" s="598"/>
      <c r="M9231" s="598"/>
      <c r="N9231" s="598"/>
      <c r="V9231" s="598"/>
      <c r="W9231" s="598"/>
    </row>
    <row r="9232" spans="6:23" x14ac:dyDescent="0.2">
      <c r="F9232" s="610"/>
      <c r="H9232" s="612"/>
      <c r="I9232" s="598"/>
      <c r="J9232" s="598"/>
      <c r="M9232" s="598"/>
      <c r="N9232" s="598"/>
      <c r="V9232" s="598"/>
      <c r="W9232" s="598"/>
    </row>
    <row r="9233" spans="6:23" x14ac:dyDescent="0.2">
      <c r="F9233" s="610"/>
      <c r="H9233" s="612"/>
      <c r="I9233" s="598"/>
      <c r="J9233" s="598"/>
      <c r="M9233" s="598"/>
      <c r="N9233" s="598"/>
      <c r="V9233" s="598"/>
      <c r="W9233" s="598"/>
    </row>
    <row r="9234" spans="6:23" x14ac:dyDescent="0.2">
      <c r="F9234" s="610"/>
      <c r="H9234" s="612"/>
      <c r="I9234" s="598"/>
      <c r="J9234" s="598"/>
      <c r="M9234" s="598"/>
      <c r="N9234" s="598"/>
      <c r="V9234" s="598"/>
      <c r="W9234" s="598"/>
    </row>
    <row r="9235" spans="6:23" x14ac:dyDescent="0.2">
      <c r="F9235" s="610"/>
      <c r="H9235" s="612"/>
      <c r="I9235" s="598"/>
      <c r="J9235" s="598"/>
      <c r="M9235" s="598"/>
      <c r="N9235" s="598"/>
      <c r="V9235" s="598"/>
      <c r="W9235" s="598"/>
    </row>
    <row r="9236" spans="6:23" x14ac:dyDescent="0.2">
      <c r="F9236" s="610"/>
      <c r="H9236" s="612"/>
      <c r="I9236" s="598"/>
      <c r="J9236" s="598"/>
      <c r="M9236" s="598"/>
      <c r="N9236" s="598"/>
      <c r="V9236" s="598"/>
      <c r="W9236" s="598"/>
    </row>
    <row r="9237" spans="6:23" x14ac:dyDescent="0.2">
      <c r="F9237" s="610"/>
      <c r="H9237" s="612"/>
      <c r="I9237" s="598"/>
      <c r="J9237" s="598"/>
      <c r="M9237" s="598"/>
      <c r="N9237" s="598"/>
      <c r="V9237" s="598"/>
      <c r="W9237" s="598"/>
    </row>
    <row r="9238" spans="6:23" x14ac:dyDescent="0.2">
      <c r="F9238" s="610"/>
      <c r="H9238" s="612"/>
      <c r="I9238" s="598"/>
      <c r="J9238" s="598"/>
      <c r="M9238" s="598"/>
      <c r="N9238" s="598"/>
      <c r="V9238" s="598"/>
      <c r="W9238" s="598"/>
    </row>
    <row r="9239" spans="6:23" x14ac:dyDescent="0.2">
      <c r="F9239" s="610"/>
      <c r="H9239" s="612"/>
      <c r="I9239" s="598"/>
      <c r="J9239" s="598"/>
      <c r="M9239" s="598"/>
      <c r="N9239" s="598"/>
      <c r="V9239" s="598"/>
      <c r="W9239" s="598"/>
    </row>
    <row r="9240" spans="6:23" x14ac:dyDescent="0.2">
      <c r="F9240" s="610"/>
      <c r="H9240" s="612"/>
      <c r="I9240" s="598"/>
      <c r="J9240" s="598"/>
      <c r="M9240" s="598"/>
      <c r="N9240" s="598"/>
      <c r="V9240" s="598"/>
      <c r="W9240" s="598"/>
    </row>
    <row r="9241" spans="6:23" x14ac:dyDescent="0.2">
      <c r="F9241" s="610"/>
      <c r="H9241" s="612"/>
      <c r="I9241" s="598"/>
      <c r="J9241" s="598"/>
      <c r="M9241" s="598"/>
      <c r="N9241" s="598"/>
      <c r="V9241" s="598"/>
      <c r="W9241" s="598"/>
    </row>
    <row r="9242" spans="6:23" x14ac:dyDescent="0.2">
      <c r="F9242" s="610"/>
      <c r="H9242" s="612"/>
      <c r="I9242" s="598"/>
      <c r="J9242" s="598"/>
      <c r="M9242" s="598"/>
      <c r="N9242" s="598"/>
      <c r="V9242" s="598"/>
      <c r="W9242" s="598"/>
    </row>
    <row r="9243" spans="6:23" x14ac:dyDescent="0.2">
      <c r="F9243" s="610"/>
      <c r="H9243" s="612"/>
      <c r="I9243" s="598"/>
      <c r="J9243" s="598"/>
      <c r="M9243" s="598"/>
      <c r="N9243" s="598"/>
      <c r="V9243" s="598"/>
      <c r="W9243" s="598"/>
    </row>
    <row r="9244" spans="6:23" x14ac:dyDescent="0.2">
      <c r="F9244" s="610"/>
      <c r="H9244" s="612"/>
      <c r="I9244" s="598"/>
      <c r="J9244" s="598"/>
      <c r="M9244" s="598"/>
      <c r="N9244" s="598"/>
      <c r="V9244" s="598"/>
      <c r="W9244" s="598"/>
    </row>
    <row r="9245" spans="6:23" x14ac:dyDescent="0.2">
      <c r="F9245" s="610"/>
      <c r="H9245" s="612"/>
      <c r="I9245" s="598"/>
      <c r="J9245" s="598"/>
      <c r="M9245" s="598"/>
      <c r="N9245" s="598"/>
      <c r="V9245" s="598"/>
      <c r="W9245" s="598"/>
    </row>
    <row r="9246" spans="6:23" x14ac:dyDescent="0.2">
      <c r="F9246" s="610"/>
      <c r="H9246" s="612"/>
      <c r="I9246" s="598"/>
      <c r="J9246" s="598"/>
      <c r="M9246" s="598"/>
      <c r="N9246" s="598"/>
      <c r="V9246" s="598"/>
      <c r="W9246" s="598"/>
    </row>
    <row r="9247" spans="6:23" x14ac:dyDescent="0.2">
      <c r="F9247" s="610"/>
      <c r="H9247" s="612"/>
      <c r="I9247" s="598"/>
      <c r="J9247" s="598"/>
      <c r="M9247" s="598"/>
      <c r="N9247" s="598"/>
      <c r="V9247" s="598"/>
      <c r="W9247" s="598"/>
    </row>
    <row r="9248" spans="6:23" x14ac:dyDescent="0.2">
      <c r="F9248" s="610"/>
      <c r="H9248" s="612"/>
      <c r="I9248" s="598"/>
      <c r="J9248" s="598"/>
      <c r="M9248" s="598"/>
      <c r="N9248" s="598"/>
      <c r="V9248" s="598"/>
      <c r="W9248" s="598"/>
    </row>
    <row r="9249" spans="6:23" x14ac:dyDescent="0.2">
      <c r="F9249" s="610"/>
      <c r="H9249" s="612"/>
      <c r="I9249" s="598"/>
      <c r="J9249" s="598"/>
      <c r="M9249" s="598"/>
      <c r="N9249" s="598"/>
      <c r="V9249" s="598"/>
      <c r="W9249" s="598"/>
    </row>
    <row r="9250" spans="6:23" x14ac:dyDescent="0.2">
      <c r="F9250" s="610"/>
      <c r="H9250" s="612"/>
      <c r="I9250" s="598"/>
      <c r="J9250" s="598"/>
      <c r="M9250" s="598"/>
      <c r="N9250" s="598"/>
      <c r="V9250" s="598"/>
      <c r="W9250" s="598"/>
    </row>
    <row r="9251" spans="6:23" x14ac:dyDescent="0.2">
      <c r="F9251" s="610"/>
      <c r="H9251" s="612"/>
      <c r="I9251" s="598"/>
      <c r="J9251" s="598"/>
      <c r="M9251" s="598"/>
      <c r="N9251" s="598"/>
      <c r="V9251" s="598"/>
      <c r="W9251" s="598"/>
    </row>
    <row r="9252" spans="6:23" x14ac:dyDescent="0.2">
      <c r="F9252" s="610"/>
      <c r="H9252" s="612"/>
      <c r="I9252" s="598"/>
      <c r="J9252" s="598"/>
      <c r="M9252" s="598"/>
      <c r="N9252" s="598"/>
      <c r="V9252" s="598"/>
      <c r="W9252" s="598"/>
    </row>
    <row r="9253" spans="6:23" x14ac:dyDescent="0.2">
      <c r="F9253" s="610"/>
      <c r="H9253" s="612"/>
      <c r="I9253" s="598"/>
      <c r="J9253" s="598"/>
      <c r="M9253" s="598"/>
      <c r="N9253" s="598"/>
      <c r="V9253" s="598"/>
      <c r="W9253" s="598"/>
    </row>
    <row r="9254" spans="6:23" x14ac:dyDescent="0.2">
      <c r="F9254" s="610"/>
      <c r="H9254" s="612"/>
      <c r="I9254" s="598"/>
      <c r="J9254" s="598"/>
      <c r="M9254" s="598"/>
      <c r="N9254" s="598"/>
      <c r="V9254" s="598"/>
      <c r="W9254" s="598"/>
    </row>
    <row r="9255" spans="6:23" x14ac:dyDescent="0.2">
      <c r="F9255" s="610"/>
      <c r="H9255" s="612"/>
      <c r="I9255" s="598"/>
      <c r="J9255" s="598"/>
      <c r="M9255" s="598"/>
      <c r="N9255" s="598"/>
      <c r="V9255" s="598"/>
      <c r="W9255" s="598"/>
    </row>
    <row r="9256" spans="6:23" x14ac:dyDescent="0.2">
      <c r="F9256" s="610"/>
      <c r="H9256" s="612"/>
      <c r="I9256" s="598"/>
      <c r="J9256" s="598"/>
      <c r="M9256" s="598"/>
      <c r="N9256" s="598"/>
      <c r="V9256" s="598"/>
      <c r="W9256" s="598"/>
    </row>
    <row r="9257" spans="6:23" x14ac:dyDescent="0.2">
      <c r="F9257" s="610"/>
      <c r="H9257" s="612"/>
      <c r="I9257" s="598"/>
      <c r="J9257" s="598"/>
      <c r="M9257" s="598"/>
      <c r="N9257" s="598"/>
      <c r="V9257" s="598"/>
      <c r="W9257" s="598"/>
    </row>
    <row r="9258" spans="6:23" x14ac:dyDescent="0.2">
      <c r="F9258" s="610"/>
      <c r="H9258" s="612"/>
      <c r="I9258" s="598"/>
      <c r="J9258" s="598"/>
      <c r="M9258" s="598"/>
      <c r="N9258" s="598"/>
      <c r="V9258" s="598"/>
      <c r="W9258" s="598"/>
    </row>
    <row r="9259" spans="6:23" x14ac:dyDescent="0.2">
      <c r="F9259" s="610"/>
      <c r="H9259" s="612"/>
      <c r="I9259" s="598"/>
      <c r="J9259" s="598"/>
      <c r="M9259" s="598"/>
      <c r="N9259" s="598"/>
      <c r="V9259" s="598"/>
      <c r="W9259" s="598"/>
    </row>
    <row r="9260" spans="6:23" x14ac:dyDescent="0.2">
      <c r="F9260" s="610"/>
      <c r="H9260" s="612"/>
      <c r="I9260" s="598"/>
      <c r="J9260" s="598"/>
      <c r="M9260" s="598"/>
      <c r="N9260" s="598"/>
      <c r="V9260" s="598"/>
      <c r="W9260" s="598"/>
    </row>
    <row r="9261" spans="6:23" x14ac:dyDescent="0.2">
      <c r="F9261" s="610"/>
      <c r="H9261" s="612"/>
      <c r="I9261" s="598"/>
      <c r="J9261" s="598"/>
      <c r="M9261" s="598"/>
      <c r="N9261" s="598"/>
      <c r="V9261" s="598"/>
      <c r="W9261" s="598"/>
    </row>
    <row r="9262" spans="6:23" x14ac:dyDescent="0.2">
      <c r="F9262" s="610"/>
      <c r="H9262" s="612"/>
      <c r="I9262" s="598"/>
      <c r="J9262" s="598"/>
      <c r="M9262" s="598"/>
      <c r="N9262" s="598"/>
      <c r="V9262" s="598"/>
      <c r="W9262" s="598"/>
    </row>
    <row r="9263" spans="6:23" x14ac:dyDescent="0.2">
      <c r="F9263" s="610"/>
      <c r="H9263" s="612"/>
      <c r="I9263" s="598"/>
      <c r="J9263" s="598"/>
      <c r="M9263" s="598"/>
      <c r="N9263" s="598"/>
      <c r="V9263" s="598"/>
      <c r="W9263" s="598"/>
    </row>
    <row r="9264" spans="6:23" x14ac:dyDescent="0.2">
      <c r="F9264" s="610"/>
      <c r="H9264" s="612"/>
      <c r="I9264" s="598"/>
      <c r="J9264" s="598"/>
      <c r="M9264" s="598"/>
      <c r="N9264" s="598"/>
      <c r="V9264" s="598"/>
      <c r="W9264" s="598"/>
    </row>
    <row r="9265" spans="6:23" x14ac:dyDescent="0.2">
      <c r="F9265" s="610"/>
      <c r="H9265" s="612"/>
      <c r="I9265" s="598"/>
      <c r="J9265" s="598"/>
      <c r="M9265" s="598"/>
      <c r="N9265" s="598"/>
      <c r="V9265" s="598"/>
      <c r="W9265" s="598"/>
    </row>
    <row r="9266" spans="6:23" x14ac:dyDescent="0.2">
      <c r="F9266" s="610"/>
      <c r="H9266" s="612"/>
      <c r="I9266" s="598"/>
      <c r="J9266" s="598"/>
      <c r="M9266" s="598"/>
      <c r="N9266" s="598"/>
      <c r="V9266" s="598"/>
      <c r="W9266" s="598"/>
    </row>
    <row r="9267" spans="6:23" x14ac:dyDescent="0.2">
      <c r="F9267" s="610"/>
      <c r="H9267" s="612"/>
      <c r="I9267" s="598"/>
      <c r="J9267" s="598"/>
      <c r="M9267" s="598"/>
      <c r="N9267" s="598"/>
      <c r="V9267" s="598"/>
      <c r="W9267" s="598"/>
    </row>
    <row r="9268" spans="6:23" x14ac:dyDescent="0.2">
      <c r="F9268" s="610"/>
      <c r="H9268" s="612"/>
      <c r="I9268" s="598"/>
      <c r="J9268" s="598"/>
      <c r="M9268" s="598"/>
      <c r="N9268" s="598"/>
      <c r="V9268" s="598"/>
      <c r="W9268" s="598"/>
    </row>
    <row r="9269" spans="6:23" x14ac:dyDescent="0.2">
      <c r="F9269" s="610"/>
      <c r="H9269" s="612"/>
      <c r="I9269" s="598"/>
      <c r="J9269" s="598"/>
      <c r="M9269" s="598"/>
      <c r="N9269" s="598"/>
      <c r="V9269" s="598"/>
      <c r="W9269" s="598"/>
    </row>
    <row r="9270" spans="6:23" x14ac:dyDescent="0.2">
      <c r="F9270" s="610"/>
      <c r="H9270" s="612"/>
      <c r="I9270" s="598"/>
      <c r="J9270" s="598"/>
      <c r="M9270" s="598"/>
      <c r="N9270" s="598"/>
      <c r="V9270" s="598"/>
      <c r="W9270" s="598"/>
    </row>
    <row r="9271" spans="6:23" x14ac:dyDescent="0.2">
      <c r="F9271" s="610"/>
      <c r="H9271" s="612"/>
      <c r="I9271" s="598"/>
      <c r="J9271" s="598"/>
      <c r="M9271" s="598"/>
      <c r="N9271" s="598"/>
      <c r="V9271" s="598"/>
      <c r="W9271" s="598"/>
    </row>
    <row r="9272" spans="6:23" x14ac:dyDescent="0.2">
      <c r="F9272" s="610"/>
      <c r="H9272" s="612"/>
      <c r="I9272" s="598"/>
      <c r="J9272" s="598"/>
      <c r="M9272" s="598"/>
      <c r="N9272" s="598"/>
      <c r="V9272" s="598"/>
      <c r="W9272" s="598"/>
    </row>
    <row r="9273" spans="6:23" x14ac:dyDescent="0.2">
      <c r="F9273" s="610"/>
      <c r="H9273" s="612"/>
      <c r="I9273" s="598"/>
      <c r="J9273" s="598"/>
      <c r="M9273" s="598"/>
      <c r="N9273" s="598"/>
      <c r="V9273" s="598"/>
      <c r="W9273" s="598"/>
    </row>
    <row r="9274" spans="6:23" x14ac:dyDescent="0.2">
      <c r="F9274" s="610"/>
      <c r="H9274" s="612"/>
      <c r="I9274" s="598"/>
      <c r="J9274" s="598"/>
      <c r="M9274" s="598"/>
      <c r="N9274" s="598"/>
      <c r="V9274" s="598"/>
      <c r="W9274" s="598"/>
    </row>
    <row r="9275" spans="6:23" x14ac:dyDescent="0.2">
      <c r="F9275" s="610"/>
      <c r="H9275" s="612"/>
      <c r="I9275" s="598"/>
      <c r="J9275" s="598"/>
      <c r="M9275" s="598"/>
      <c r="N9275" s="598"/>
      <c r="V9275" s="598"/>
      <c r="W9275" s="598"/>
    </row>
    <row r="9276" spans="6:23" x14ac:dyDescent="0.2">
      <c r="F9276" s="610"/>
      <c r="H9276" s="612"/>
      <c r="I9276" s="598"/>
      <c r="J9276" s="598"/>
      <c r="M9276" s="598"/>
      <c r="N9276" s="598"/>
      <c r="V9276" s="598"/>
      <c r="W9276" s="598"/>
    </row>
    <row r="9277" spans="6:23" x14ac:dyDescent="0.2">
      <c r="F9277" s="610"/>
      <c r="H9277" s="612"/>
      <c r="I9277" s="598"/>
      <c r="J9277" s="598"/>
      <c r="M9277" s="598"/>
      <c r="N9277" s="598"/>
      <c r="V9277" s="598"/>
      <c r="W9277" s="598"/>
    </row>
    <row r="9278" spans="6:23" x14ac:dyDescent="0.2">
      <c r="F9278" s="610"/>
      <c r="H9278" s="612"/>
      <c r="I9278" s="598"/>
      <c r="J9278" s="598"/>
      <c r="M9278" s="598"/>
      <c r="N9278" s="598"/>
      <c r="V9278" s="598"/>
      <c r="W9278" s="598"/>
    </row>
    <row r="9279" spans="6:23" x14ac:dyDescent="0.2">
      <c r="F9279" s="610"/>
      <c r="H9279" s="612"/>
      <c r="I9279" s="598"/>
      <c r="J9279" s="598"/>
      <c r="M9279" s="598"/>
      <c r="N9279" s="598"/>
      <c r="V9279" s="598"/>
      <c r="W9279" s="598"/>
    </row>
    <row r="9280" spans="6:23" x14ac:dyDescent="0.2">
      <c r="F9280" s="610"/>
      <c r="H9280" s="612"/>
      <c r="I9280" s="598"/>
      <c r="J9280" s="598"/>
      <c r="M9280" s="598"/>
      <c r="N9280" s="598"/>
      <c r="V9280" s="598"/>
      <c r="W9280" s="598"/>
    </row>
    <row r="9281" spans="6:23" x14ac:dyDescent="0.2">
      <c r="F9281" s="610"/>
      <c r="H9281" s="612"/>
      <c r="I9281" s="598"/>
      <c r="J9281" s="598"/>
      <c r="M9281" s="598"/>
      <c r="N9281" s="598"/>
      <c r="V9281" s="598"/>
      <c r="W9281" s="598"/>
    </row>
    <row r="9282" spans="6:23" x14ac:dyDescent="0.2">
      <c r="F9282" s="610"/>
      <c r="H9282" s="612"/>
      <c r="I9282" s="598"/>
      <c r="J9282" s="598"/>
      <c r="M9282" s="598"/>
      <c r="N9282" s="598"/>
      <c r="V9282" s="598"/>
      <c r="W9282" s="598"/>
    </row>
    <row r="9283" spans="6:23" x14ac:dyDescent="0.2">
      <c r="F9283" s="610"/>
      <c r="H9283" s="612"/>
      <c r="I9283" s="598"/>
      <c r="J9283" s="598"/>
      <c r="M9283" s="598"/>
      <c r="N9283" s="598"/>
      <c r="V9283" s="598"/>
      <c r="W9283" s="598"/>
    </row>
    <row r="9284" spans="6:23" x14ac:dyDescent="0.2">
      <c r="F9284" s="610"/>
      <c r="H9284" s="612"/>
      <c r="I9284" s="598"/>
      <c r="J9284" s="598"/>
      <c r="M9284" s="598"/>
      <c r="N9284" s="598"/>
      <c r="V9284" s="598"/>
      <c r="W9284" s="598"/>
    </row>
    <row r="9285" spans="6:23" x14ac:dyDescent="0.2">
      <c r="F9285" s="610"/>
      <c r="H9285" s="612"/>
      <c r="I9285" s="598"/>
      <c r="J9285" s="598"/>
      <c r="M9285" s="598"/>
      <c r="N9285" s="598"/>
      <c r="V9285" s="598"/>
      <c r="W9285" s="598"/>
    </row>
    <row r="9286" spans="6:23" x14ac:dyDescent="0.2">
      <c r="F9286" s="610"/>
      <c r="H9286" s="612"/>
      <c r="I9286" s="598"/>
      <c r="J9286" s="598"/>
      <c r="M9286" s="598"/>
      <c r="N9286" s="598"/>
      <c r="V9286" s="598"/>
      <c r="W9286" s="598"/>
    </row>
    <row r="9287" spans="6:23" x14ac:dyDescent="0.2">
      <c r="F9287" s="610"/>
      <c r="H9287" s="612"/>
      <c r="I9287" s="598"/>
      <c r="J9287" s="598"/>
      <c r="M9287" s="598"/>
      <c r="N9287" s="598"/>
      <c r="V9287" s="598"/>
      <c r="W9287" s="598"/>
    </row>
    <row r="9288" spans="6:23" x14ac:dyDescent="0.2">
      <c r="F9288" s="610"/>
      <c r="H9288" s="612"/>
      <c r="I9288" s="598"/>
      <c r="J9288" s="598"/>
      <c r="M9288" s="598"/>
      <c r="N9288" s="598"/>
      <c r="V9288" s="598"/>
      <c r="W9288" s="598"/>
    </row>
    <row r="9289" spans="6:23" x14ac:dyDescent="0.2">
      <c r="F9289" s="610"/>
      <c r="H9289" s="612"/>
      <c r="I9289" s="598"/>
      <c r="J9289" s="598"/>
      <c r="M9289" s="598"/>
      <c r="N9289" s="598"/>
      <c r="V9289" s="598"/>
      <c r="W9289" s="598"/>
    </row>
    <row r="9290" spans="6:23" x14ac:dyDescent="0.2">
      <c r="F9290" s="610"/>
      <c r="H9290" s="612"/>
      <c r="I9290" s="598"/>
      <c r="J9290" s="598"/>
      <c r="M9290" s="598"/>
      <c r="N9290" s="598"/>
      <c r="V9290" s="598"/>
      <c r="W9290" s="598"/>
    </row>
    <row r="9291" spans="6:23" x14ac:dyDescent="0.2">
      <c r="F9291" s="610"/>
      <c r="H9291" s="612"/>
      <c r="I9291" s="598"/>
      <c r="J9291" s="598"/>
      <c r="M9291" s="598"/>
      <c r="N9291" s="598"/>
      <c r="V9291" s="598"/>
      <c r="W9291" s="598"/>
    </row>
    <row r="9292" spans="6:23" x14ac:dyDescent="0.2">
      <c r="F9292" s="610"/>
      <c r="H9292" s="612"/>
      <c r="I9292" s="598"/>
      <c r="J9292" s="598"/>
      <c r="M9292" s="598"/>
      <c r="N9292" s="598"/>
      <c r="V9292" s="598"/>
      <c r="W9292" s="598"/>
    </row>
    <row r="9293" spans="6:23" x14ac:dyDescent="0.2">
      <c r="F9293" s="610"/>
      <c r="H9293" s="612"/>
      <c r="I9293" s="598"/>
      <c r="J9293" s="598"/>
      <c r="M9293" s="598"/>
      <c r="N9293" s="598"/>
      <c r="V9293" s="598"/>
      <c r="W9293" s="598"/>
    </row>
    <row r="9294" spans="6:23" x14ac:dyDescent="0.2">
      <c r="F9294" s="610"/>
      <c r="H9294" s="612"/>
      <c r="I9294" s="598"/>
      <c r="J9294" s="598"/>
      <c r="M9294" s="598"/>
      <c r="N9294" s="598"/>
      <c r="V9294" s="598"/>
      <c r="W9294" s="598"/>
    </row>
    <row r="9295" spans="6:23" x14ac:dyDescent="0.2">
      <c r="F9295" s="610"/>
      <c r="H9295" s="612"/>
      <c r="I9295" s="598"/>
      <c r="J9295" s="598"/>
      <c r="M9295" s="598"/>
      <c r="N9295" s="598"/>
      <c r="V9295" s="598"/>
      <c r="W9295" s="598"/>
    </row>
    <row r="9296" spans="6:23" x14ac:dyDescent="0.2">
      <c r="F9296" s="610"/>
      <c r="H9296" s="612"/>
      <c r="I9296" s="598"/>
      <c r="J9296" s="598"/>
      <c r="M9296" s="598"/>
      <c r="N9296" s="598"/>
      <c r="V9296" s="598"/>
      <c r="W9296" s="598"/>
    </row>
    <row r="9297" spans="6:23" x14ac:dyDescent="0.2">
      <c r="F9297" s="610"/>
      <c r="H9297" s="612"/>
      <c r="I9297" s="598"/>
      <c r="J9297" s="598"/>
      <c r="M9297" s="598"/>
      <c r="N9297" s="598"/>
      <c r="V9297" s="598"/>
      <c r="W9297" s="598"/>
    </row>
    <row r="9298" spans="6:23" x14ac:dyDescent="0.2">
      <c r="F9298" s="610"/>
      <c r="H9298" s="612"/>
      <c r="I9298" s="598"/>
      <c r="J9298" s="598"/>
      <c r="M9298" s="598"/>
      <c r="N9298" s="598"/>
      <c r="V9298" s="598"/>
      <c r="W9298" s="598"/>
    </row>
    <row r="9299" spans="6:23" x14ac:dyDescent="0.2">
      <c r="F9299" s="610"/>
      <c r="H9299" s="612"/>
      <c r="I9299" s="598"/>
      <c r="J9299" s="598"/>
      <c r="M9299" s="598"/>
      <c r="N9299" s="598"/>
      <c r="V9299" s="598"/>
      <c r="W9299" s="598"/>
    </row>
    <row r="9300" spans="6:23" x14ac:dyDescent="0.2">
      <c r="F9300" s="610"/>
      <c r="H9300" s="612"/>
      <c r="I9300" s="598"/>
      <c r="J9300" s="598"/>
      <c r="M9300" s="598"/>
      <c r="N9300" s="598"/>
      <c r="V9300" s="598"/>
      <c r="W9300" s="598"/>
    </row>
    <row r="9301" spans="6:23" x14ac:dyDescent="0.2">
      <c r="F9301" s="610"/>
      <c r="H9301" s="612"/>
      <c r="I9301" s="598"/>
      <c r="J9301" s="598"/>
      <c r="M9301" s="598"/>
      <c r="N9301" s="598"/>
      <c r="V9301" s="598"/>
      <c r="W9301" s="598"/>
    </row>
    <row r="9302" spans="6:23" x14ac:dyDescent="0.2">
      <c r="F9302" s="610"/>
      <c r="H9302" s="612"/>
      <c r="I9302" s="598"/>
      <c r="J9302" s="598"/>
      <c r="M9302" s="598"/>
      <c r="N9302" s="598"/>
      <c r="V9302" s="598"/>
      <c r="W9302" s="598"/>
    </row>
    <row r="9303" spans="6:23" x14ac:dyDescent="0.2">
      <c r="F9303" s="610"/>
      <c r="H9303" s="612"/>
      <c r="I9303" s="598"/>
      <c r="J9303" s="598"/>
      <c r="M9303" s="598"/>
      <c r="N9303" s="598"/>
      <c r="V9303" s="598"/>
      <c r="W9303" s="598"/>
    </row>
    <row r="9304" spans="6:23" x14ac:dyDescent="0.2">
      <c r="F9304" s="610"/>
      <c r="H9304" s="612"/>
      <c r="I9304" s="598"/>
      <c r="J9304" s="598"/>
      <c r="M9304" s="598"/>
      <c r="N9304" s="598"/>
      <c r="V9304" s="598"/>
      <c r="W9304" s="598"/>
    </row>
    <row r="9305" spans="6:23" x14ac:dyDescent="0.2">
      <c r="F9305" s="610"/>
      <c r="H9305" s="612"/>
      <c r="I9305" s="598"/>
      <c r="J9305" s="598"/>
      <c r="M9305" s="598"/>
      <c r="N9305" s="598"/>
      <c r="V9305" s="598"/>
      <c r="W9305" s="598"/>
    </row>
    <row r="9306" spans="6:23" x14ac:dyDescent="0.2">
      <c r="F9306" s="610"/>
      <c r="H9306" s="612"/>
      <c r="I9306" s="598"/>
      <c r="J9306" s="598"/>
      <c r="M9306" s="598"/>
      <c r="N9306" s="598"/>
      <c r="V9306" s="598"/>
      <c r="W9306" s="598"/>
    </row>
    <row r="9307" spans="6:23" x14ac:dyDescent="0.2">
      <c r="F9307" s="610"/>
      <c r="H9307" s="612"/>
      <c r="I9307" s="598"/>
      <c r="J9307" s="598"/>
      <c r="M9307" s="598"/>
      <c r="N9307" s="598"/>
      <c r="V9307" s="598"/>
      <c r="W9307" s="598"/>
    </row>
    <row r="9308" spans="6:23" x14ac:dyDescent="0.2">
      <c r="F9308" s="610"/>
      <c r="H9308" s="612"/>
      <c r="I9308" s="598"/>
      <c r="J9308" s="598"/>
      <c r="M9308" s="598"/>
      <c r="N9308" s="598"/>
      <c r="V9308" s="598"/>
      <c r="W9308" s="598"/>
    </row>
    <row r="9309" spans="6:23" x14ac:dyDescent="0.2">
      <c r="F9309" s="610"/>
      <c r="H9309" s="612"/>
      <c r="I9309" s="598"/>
      <c r="J9309" s="598"/>
      <c r="M9309" s="598"/>
      <c r="N9309" s="598"/>
      <c r="V9309" s="598"/>
      <c r="W9309" s="598"/>
    </row>
    <row r="9310" spans="6:23" x14ac:dyDescent="0.2">
      <c r="F9310" s="610"/>
      <c r="H9310" s="612"/>
      <c r="I9310" s="598"/>
      <c r="J9310" s="598"/>
      <c r="M9310" s="598"/>
      <c r="N9310" s="598"/>
      <c r="V9310" s="598"/>
      <c r="W9310" s="598"/>
    </row>
    <row r="9311" spans="6:23" x14ac:dyDescent="0.2">
      <c r="F9311" s="610"/>
      <c r="H9311" s="612"/>
      <c r="I9311" s="598"/>
      <c r="J9311" s="598"/>
      <c r="M9311" s="598"/>
      <c r="N9311" s="598"/>
      <c r="V9311" s="598"/>
      <c r="W9311" s="598"/>
    </row>
    <row r="9312" spans="6:23" x14ac:dyDescent="0.2">
      <c r="F9312" s="610"/>
      <c r="H9312" s="612"/>
      <c r="I9312" s="598"/>
      <c r="J9312" s="598"/>
      <c r="M9312" s="598"/>
      <c r="N9312" s="598"/>
      <c r="V9312" s="598"/>
      <c r="W9312" s="598"/>
    </row>
    <row r="9313" spans="6:23" x14ac:dyDescent="0.2">
      <c r="F9313" s="610"/>
      <c r="H9313" s="612"/>
      <c r="I9313" s="598"/>
      <c r="J9313" s="598"/>
      <c r="M9313" s="598"/>
      <c r="N9313" s="598"/>
      <c r="V9313" s="598"/>
      <c r="W9313" s="598"/>
    </row>
    <row r="9314" spans="6:23" x14ac:dyDescent="0.2">
      <c r="F9314" s="610"/>
      <c r="H9314" s="612"/>
      <c r="I9314" s="598"/>
      <c r="J9314" s="598"/>
      <c r="M9314" s="598"/>
      <c r="N9314" s="598"/>
      <c r="V9314" s="598"/>
      <c r="W9314" s="598"/>
    </row>
    <row r="9315" spans="6:23" x14ac:dyDescent="0.2">
      <c r="F9315" s="610"/>
      <c r="H9315" s="612"/>
      <c r="I9315" s="598"/>
      <c r="J9315" s="598"/>
      <c r="M9315" s="598"/>
      <c r="N9315" s="598"/>
      <c r="V9315" s="598"/>
      <c r="W9315" s="598"/>
    </row>
    <row r="9316" spans="6:23" x14ac:dyDescent="0.2">
      <c r="F9316" s="610"/>
      <c r="H9316" s="612"/>
      <c r="I9316" s="598"/>
      <c r="J9316" s="598"/>
      <c r="M9316" s="598"/>
      <c r="N9316" s="598"/>
      <c r="V9316" s="598"/>
      <c r="W9316" s="598"/>
    </row>
    <row r="9317" spans="6:23" x14ac:dyDescent="0.2">
      <c r="F9317" s="610"/>
      <c r="H9317" s="612"/>
      <c r="I9317" s="598"/>
      <c r="J9317" s="598"/>
      <c r="M9317" s="598"/>
      <c r="N9317" s="598"/>
      <c r="V9317" s="598"/>
      <c r="W9317" s="598"/>
    </row>
    <row r="9318" spans="6:23" x14ac:dyDescent="0.2">
      <c r="F9318" s="610"/>
      <c r="H9318" s="612"/>
      <c r="I9318" s="598"/>
      <c r="J9318" s="598"/>
      <c r="M9318" s="598"/>
      <c r="N9318" s="598"/>
      <c r="V9318" s="598"/>
      <c r="W9318" s="598"/>
    </row>
    <row r="9319" spans="6:23" x14ac:dyDescent="0.2">
      <c r="F9319" s="610"/>
      <c r="H9319" s="612"/>
      <c r="I9319" s="598"/>
      <c r="J9319" s="598"/>
      <c r="M9319" s="598"/>
      <c r="N9319" s="598"/>
      <c r="V9319" s="598"/>
      <c r="W9319" s="598"/>
    </row>
    <row r="9320" spans="6:23" x14ac:dyDescent="0.2">
      <c r="F9320" s="610"/>
      <c r="H9320" s="612"/>
      <c r="I9320" s="598"/>
      <c r="J9320" s="598"/>
      <c r="M9320" s="598"/>
      <c r="N9320" s="598"/>
      <c r="V9320" s="598"/>
      <c r="W9320" s="598"/>
    </row>
    <row r="9321" spans="6:23" x14ac:dyDescent="0.2">
      <c r="F9321" s="610"/>
      <c r="H9321" s="612"/>
      <c r="I9321" s="598"/>
      <c r="J9321" s="598"/>
      <c r="M9321" s="598"/>
      <c r="N9321" s="598"/>
      <c r="V9321" s="598"/>
      <c r="W9321" s="598"/>
    </row>
    <row r="9322" spans="6:23" x14ac:dyDescent="0.2">
      <c r="F9322" s="610"/>
      <c r="H9322" s="612"/>
      <c r="I9322" s="598"/>
      <c r="J9322" s="598"/>
      <c r="M9322" s="598"/>
      <c r="N9322" s="598"/>
      <c r="V9322" s="598"/>
      <c r="W9322" s="598"/>
    </row>
    <row r="9323" spans="6:23" x14ac:dyDescent="0.2">
      <c r="F9323" s="610"/>
      <c r="H9323" s="612"/>
      <c r="I9323" s="598"/>
      <c r="J9323" s="598"/>
      <c r="M9323" s="598"/>
      <c r="N9323" s="598"/>
      <c r="V9323" s="598"/>
      <c r="W9323" s="598"/>
    </row>
    <row r="9324" spans="6:23" x14ac:dyDescent="0.2">
      <c r="F9324" s="610"/>
      <c r="H9324" s="612"/>
      <c r="I9324" s="598"/>
      <c r="J9324" s="598"/>
      <c r="M9324" s="598"/>
      <c r="N9324" s="598"/>
      <c r="V9324" s="598"/>
      <c r="W9324" s="598"/>
    </row>
    <row r="9325" spans="6:23" x14ac:dyDescent="0.2">
      <c r="F9325" s="610"/>
      <c r="H9325" s="612"/>
      <c r="I9325" s="598"/>
      <c r="J9325" s="598"/>
      <c r="M9325" s="598"/>
      <c r="N9325" s="598"/>
      <c r="V9325" s="598"/>
      <c r="W9325" s="598"/>
    </row>
    <row r="9326" spans="6:23" x14ac:dyDescent="0.2">
      <c r="F9326" s="610"/>
      <c r="H9326" s="612"/>
      <c r="I9326" s="598"/>
      <c r="J9326" s="598"/>
      <c r="M9326" s="598"/>
      <c r="N9326" s="598"/>
      <c r="V9326" s="598"/>
      <c r="W9326" s="598"/>
    </row>
    <row r="9327" spans="6:23" x14ac:dyDescent="0.2">
      <c r="F9327" s="610"/>
      <c r="H9327" s="612"/>
      <c r="I9327" s="598"/>
      <c r="J9327" s="598"/>
      <c r="M9327" s="598"/>
      <c r="N9327" s="598"/>
      <c r="V9327" s="598"/>
      <c r="W9327" s="598"/>
    </row>
    <row r="9328" spans="6:23" x14ac:dyDescent="0.2">
      <c r="F9328" s="610"/>
      <c r="H9328" s="612"/>
      <c r="I9328" s="598"/>
      <c r="J9328" s="598"/>
      <c r="M9328" s="598"/>
      <c r="N9328" s="598"/>
      <c r="V9328" s="598"/>
      <c r="W9328" s="598"/>
    </row>
    <row r="9329" spans="6:23" x14ac:dyDescent="0.2">
      <c r="F9329" s="610"/>
      <c r="H9329" s="612"/>
      <c r="I9329" s="598"/>
      <c r="J9329" s="598"/>
      <c r="M9329" s="598"/>
      <c r="N9329" s="598"/>
      <c r="V9329" s="598"/>
      <c r="W9329" s="598"/>
    </row>
    <row r="9330" spans="6:23" x14ac:dyDescent="0.2">
      <c r="F9330" s="610"/>
      <c r="H9330" s="612"/>
      <c r="I9330" s="598"/>
      <c r="J9330" s="598"/>
      <c r="M9330" s="598"/>
      <c r="N9330" s="598"/>
      <c r="V9330" s="598"/>
      <c r="W9330" s="598"/>
    </row>
    <row r="9331" spans="6:23" x14ac:dyDescent="0.2">
      <c r="F9331" s="610"/>
      <c r="H9331" s="612"/>
      <c r="I9331" s="598"/>
      <c r="J9331" s="598"/>
      <c r="M9331" s="598"/>
      <c r="N9331" s="598"/>
      <c r="V9331" s="598"/>
      <c r="W9331" s="598"/>
    </row>
    <row r="9332" spans="6:23" x14ac:dyDescent="0.2">
      <c r="F9332" s="610"/>
      <c r="H9332" s="612"/>
      <c r="I9332" s="598"/>
      <c r="J9332" s="598"/>
      <c r="M9332" s="598"/>
      <c r="N9332" s="598"/>
      <c r="V9332" s="598"/>
      <c r="W9332" s="598"/>
    </row>
    <row r="9333" spans="6:23" x14ac:dyDescent="0.2">
      <c r="F9333" s="610"/>
      <c r="H9333" s="612"/>
      <c r="I9333" s="598"/>
      <c r="J9333" s="598"/>
      <c r="M9333" s="598"/>
      <c r="N9333" s="598"/>
      <c r="V9333" s="598"/>
      <c r="W9333" s="598"/>
    </row>
    <row r="9334" spans="6:23" x14ac:dyDescent="0.2">
      <c r="F9334" s="610"/>
      <c r="H9334" s="612"/>
      <c r="I9334" s="598"/>
      <c r="J9334" s="598"/>
      <c r="M9334" s="598"/>
      <c r="N9334" s="598"/>
      <c r="V9334" s="598"/>
      <c r="W9334" s="598"/>
    </row>
    <row r="9335" spans="6:23" x14ac:dyDescent="0.2">
      <c r="F9335" s="610"/>
      <c r="H9335" s="612"/>
      <c r="I9335" s="598"/>
      <c r="J9335" s="598"/>
      <c r="M9335" s="598"/>
      <c r="N9335" s="598"/>
      <c r="V9335" s="598"/>
      <c r="W9335" s="598"/>
    </row>
    <row r="9336" spans="6:23" x14ac:dyDescent="0.2">
      <c r="F9336" s="610"/>
      <c r="H9336" s="612"/>
      <c r="I9336" s="598"/>
      <c r="J9336" s="598"/>
      <c r="M9336" s="598"/>
      <c r="N9336" s="598"/>
      <c r="V9336" s="598"/>
      <c r="W9336" s="598"/>
    </row>
    <row r="9337" spans="6:23" x14ac:dyDescent="0.2">
      <c r="F9337" s="610"/>
      <c r="H9337" s="612"/>
      <c r="I9337" s="598"/>
      <c r="J9337" s="598"/>
      <c r="M9337" s="598"/>
      <c r="N9337" s="598"/>
      <c r="V9337" s="598"/>
      <c r="W9337" s="598"/>
    </row>
    <row r="9338" spans="6:23" x14ac:dyDescent="0.2">
      <c r="F9338" s="610"/>
      <c r="H9338" s="612"/>
      <c r="I9338" s="598"/>
      <c r="J9338" s="598"/>
      <c r="M9338" s="598"/>
      <c r="N9338" s="598"/>
      <c r="V9338" s="598"/>
      <c r="W9338" s="598"/>
    </row>
    <row r="9339" spans="6:23" x14ac:dyDescent="0.2">
      <c r="F9339" s="610"/>
      <c r="H9339" s="612"/>
      <c r="I9339" s="598"/>
      <c r="J9339" s="598"/>
      <c r="M9339" s="598"/>
      <c r="N9339" s="598"/>
      <c r="V9339" s="598"/>
      <c r="W9339" s="598"/>
    </row>
    <row r="9340" spans="6:23" x14ac:dyDescent="0.2">
      <c r="F9340" s="610"/>
      <c r="H9340" s="612"/>
      <c r="I9340" s="598"/>
      <c r="J9340" s="598"/>
      <c r="M9340" s="598"/>
      <c r="N9340" s="598"/>
      <c r="V9340" s="598"/>
      <c r="W9340" s="598"/>
    </row>
    <row r="9341" spans="6:23" x14ac:dyDescent="0.2">
      <c r="F9341" s="610"/>
      <c r="H9341" s="612"/>
      <c r="I9341" s="598"/>
      <c r="J9341" s="598"/>
      <c r="M9341" s="598"/>
      <c r="N9341" s="598"/>
      <c r="V9341" s="598"/>
      <c r="W9341" s="598"/>
    </row>
    <row r="9342" spans="6:23" x14ac:dyDescent="0.2">
      <c r="F9342" s="610"/>
      <c r="H9342" s="612"/>
      <c r="I9342" s="598"/>
      <c r="J9342" s="598"/>
      <c r="M9342" s="598"/>
      <c r="N9342" s="598"/>
      <c r="V9342" s="598"/>
      <c r="W9342" s="598"/>
    </row>
    <row r="9343" spans="6:23" x14ac:dyDescent="0.2">
      <c r="F9343" s="610"/>
      <c r="H9343" s="612"/>
      <c r="I9343" s="598"/>
      <c r="J9343" s="598"/>
      <c r="M9343" s="598"/>
      <c r="N9343" s="598"/>
      <c r="V9343" s="598"/>
      <c r="W9343" s="598"/>
    </row>
    <row r="9344" spans="6:23" x14ac:dyDescent="0.2">
      <c r="F9344" s="610"/>
      <c r="H9344" s="612"/>
      <c r="I9344" s="598"/>
      <c r="J9344" s="598"/>
      <c r="M9344" s="598"/>
      <c r="N9344" s="598"/>
      <c r="V9344" s="598"/>
      <c r="W9344" s="598"/>
    </row>
    <row r="9345" spans="6:23" x14ac:dyDescent="0.2">
      <c r="F9345" s="610"/>
      <c r="H9345" s="612"/>
      <c r="I9345" s="598"/>
      <c r="J9345" s="598"/>
      <c r="M9345" s="598"/>
      <c r="N9345" s="598"/>
      <c r="V9345" s="598"/>
      <c r="W9345" s="598"/>
    </row>
    <row r="9346" spans="6:23" x14ac:dyDescent="0.2">
      <c r="F9346" s="610"/>
      <c r="H9346" s="612"/>
      <c r="I9346" s="598"/>
      <c r="J9346" s="598"/>
      <c r="M9346" s="598"/>
      <c r="N9346" s="598"/>
      <c r="V9346" s="598"/>
      <c r="W9346" s="598"/>
    </row>
    <row r="9347" spans="6:23" x14ac:dyDescent="0.2">
      <c r="F9347" s="610"/>
      <c r="H9347" s="612"/>
      <c r="I9347" s="598"/>
      <c r="J9347" s="598"/>
      <c r="M9347" s="598"/>
      <c r="N9347" s="598"/>
      <c r="V9347" s="598"/>
      <c r="W9347" s="598"/>
    </row>
    <row r="9348" spans="6:23" x14ac:dyDescent="0.2">
      <c r="F9348" s="610"/>
      <c r="H9348" s="612"/>
      <c r="I9348" s="598"/>
      <c r="J9348" s="598"/>
      <c r="M9348" s="598"/>
      <c r="N9348" s="598"/>
      <c r="V9348" s="598"/>
      <c r="W9348" s="598"/>
    </row>
    <row r="9349" spans="6:23" x14ac:dyDescent="0.2">
      <c r="F9349" s="610"/>
      <c r="H9349" s="612"/>
      <c r="I9349" s="598"/>
      <c r="J9349" s="598"/>
      <c r="M9349" s="598"/>
      <c r="N9349" s="598"/>
      <c r="V9349" s="598"/>
      <c r="W9349" s="598"/>
    </row>
    <row r="9350" spans="6:23" x14ac:dyDescent="0.2">
      <c r="F9350" s="610"/>
      <c r="H9350" s="612"/>
      <c r="I9350" s="598"/>
      <c r="J9350" s="598"/>
      <c r="M9350" s="598"/>
      <c r="N9350" s="598"/>
      <c r="V9350" s="598"/>
      <c r="W9350" s="598"/>
    </row>
    <row r="9351" spans="6:23" x14ac:dyDescent="0.2">
      <c r="F9351" s="610"/>
      <c r="H9351" s="612"/>
      <c r="I9351" s="598"/>
      <c r="J9351" s="598"/>
      <c r="M9351" s="598"/>
      <c r="N9351" s="598"/>
      <c r="V9351" s="598"/>
      <c r="W9351" s="598"/>
    </row>
    <row r="9352" spans="6:23" x14ac:dyDescent="0.2">
      <c r="F9352" s="610"/>
      <c r="H9352" s="612"/>
      <c r="I9352" s="598"/>
      <c r="J9352" s="598"/>
      <c r="M9352" s="598"/>
      <c r="N9352" s="598"/>
      <c r="V9352" s="598"/>
      <c r="W9352" s="598"/>
    </row>
    <row r="9353" spans="6:23" x14ac:dyDescent="0.2">
      <c r="F9353" s="610"/>
      <c r="H9353" s="612"/>
      <c r="I9353" s="598"/>
      <c r="J9353" s="598"/>
      <c r="M9353" s="598"/>
      <c r="N9353" s="598"/>
      <c r="V9353" s="598"/>
      <c r="W9353" s="598"/>
    </row>
    <row r="9354" spans="6:23" x14ac:dyDescent="0.2">
      <c r="F9354" s="610"/>
      <c r="H9354" s="612"/>
      <c r="I9354" s="598"/>
      <c r="J9354" s="598"/>
      <c r="M9354" s="598"/>
      <c r="N9354" s="598"/>
      <c r="V9354" s="598"/>
      <c r="W9354" s="598"/>
    </row>
    <row r="9355" spans="6:23" x14ac:dyDescent="0.2">
      <c r="F9355" s="610"/>
      <c r="H9355" s="612"/>
      <c r="I9355" s="598"/>
      <c r="J9355" s="598"/>
      <c r="M9355" s="598"/>
      <c r="N9355" s="598"/>
      <c r="V9355" s="598"/>
      <c r="W9355" s="598"/>
    </row>
    <row r="9356" spans="6:23" x14ac:dyDescent="0.2">
      <c r="F9356" s="610"/>
      <c r="H9356" s="612"/>
      <c r="I9356" s="598"/>
      <c r="J9356" s="598"/>
      <c r="M9356" s="598"/>
      <c r="N9356" s="598"/>
      <c r="V9356" s="598"/>
      <c r="W9356" s="598"/>
    </row>
    <row r="9357" spans="6:23" x14ac:dyDescent="0.2">
      <c r="F9357" s="610"/>
      <c r="H9357" s="612"/>
      <c r="I9357" s="598"/>
      <c r="J9357" s="598"/>
      <c r="M9357" s="598"/>
      <c r="N9357" s="598"/>
      <c r="V9357" s="598"/>
      <c r="W9357" s="598"/>
    </row>
    <row r="9358" spans="6:23" x14ac:dyDescent="0.2">
      <c r="F9358" s="610"/>
      <c r="H9358" s="612"/>
      <c r="I9358" s="598"/>
      <c r="J9358" s="598"/>
      <c r="M9358" s="598"/>
      <c r="N9358" s="598"/>
      <c r="V9358" s="598"/>
      <c r="W9358" s="598"/>
    </row>
    <row r="9359" spans="6:23" x14ac:dyDescent="0.2">
      <c r="F9359" s="610"/>
      <c r="H9359" s="612"/>
      <c r="I9359" s="598"/>
      <c r="J9359" s="598"/>
      <c r="M9359" s="598"/>
      <c r="N9359" s="598"/>
      <c r="V9359" s="598"/>
      <c r="W9359" s="598"/>
    </row>
    <row r="9360" spans="6:23" x14ac:dyDescent="0.2">
      <c r="F9360" s="610"/>
      <c r="H9360" s="612"/>
      <c r="I9360" s="598"/>
      <c r="J9360" s="598"/>
      <c r="M9360" s="598"/>
      <c r="N9360" s="598"/>
      <c r="V9360" s="598"/>
      <c r="W9360" s="598"/>
    </row>
    <row r="9361" spans="6:23" x14ac:dyDescent="0.2">
      <c r="F9361" s="610"/>
      <c r="H9361" s="612"/>
      <c r="I9361" s="598"/>
      <c r="J9361" s="598"/>
      <c r="M9361" s="598"/>
      <c r="N9361" s="598"/>
      <c r="V9361" s="598"/>
      <c r="W9361" s="598"/>
    </row>
    <row r="9362" spans="6:23" x14ac:dyDescent="0.2">
      <c r="F9362" s="610"/>
      <c r="H9362" s="612"/>
      <c r="I9362" s="598"/>
      <c r="J9362" s="598"/>
      <c r="M9362" s="598"/>
      <c r="N9362" s="598"/>
      <c r="V9362" s="598"/>
      <c r="W9362" s="598"/>
    </row>
    <row r="9363" spans="6:23" x14ac:dyDescent="0.2">
      <c r="F9363" s="610"/>
      <c r="H9363" s="612"/>
      <c r="I9363" s="598"/>
      <c r="J9363" s="598"/>
      <c r="M9363" s="598"/>
      <c r="N9363" s="598"/>
      <c r="V9363" s="598"/>
      <c r="W9363" s="598"/>
    </row>
    <row r="9364" spans="6:23" x14ac:dyDescent="0.2">
      <c r="F9364" s="610"/>
      <c r="H9364" s="612"/>
      <c r="I9364" s="598"/>
      <c r="J9364" s="598"/>
      <c r="M9364" s="598"/>
      <c r="N9364" s="598"/>
      <c r="V9364" s="598"/>
      <c r="W9364" s="598"/>
    </row>
    <row r="9365" spans="6:23" x14ac:dyDescent="0.2">
      <c r="F9365" s="610"/>
      <c r="H9365" s="612"/>
      <c r="I9365" s="598"/>
      <c r="J9365" s="598"/>
      <c r="M9365" s="598"/>
      <c r="N9365" s="598"/>
      <c r="V9365" s="598"/>
      <c r="W9365" s="598"/>
    </row>
    <row r="9366" spans="6:23" x14ac:dyDescent="0.2">
      <c r="F9366" s="610"/>
      <c r="H9366" s="612"/>
      <c r="I9366" s="598"/>
      <c r="J9366" s="598"/>
      <c r="M9366" s="598"/>
      <c r="N9366" s="598"/>
      <c r="V9366" s="598"/>
      <c r="W9366" s="598"/>
    </row>
    <row r="9367" spans="6:23" x14ac:dyDescent="0.2">
      <c r="F9367" s="610"/>
      <c r="H9367" s="612"/>
      <c r="I9367" s="598"/>
      <c r="J9367" s="598"/>
      <c r="M9367" s="598"/>
      <c r="N9367" s="598"/>
      <c r="V9367" s="598"/>
      <c r="W9367" s="598"/>
    </row>
    <row r="9368" spans="6:23" x14ac:dyDescent="0.2">
      <c r="F9368" s="610"/>
      <c r="H9368" s="612"/>
      <c r="I9368" s="598"/>
      <c r="J9368" s="598"/>
      <c r="M9368" s="598"/>
      <c r="N9368" s="598"/>
      <c r="V9368" s="598"/>
      <c r="W9368" s="598"/>
    </row>
    <row r="9369" spans="6:23" x14ac:dyDescent="0.2">
      <c r="F9369" s="610"/>
      <c r="H9369" s="612"/>
      <c r="I9369" s="598"/>
      <c r="J9369" s="598"/>
      <c r="M9369" s="598"/>
      <c r="N9369" s="598"/>
      <c r="V9369" s="598"/>
      <c r="W9369" s="598"/>
    </row>
    <row r="9370" spans="6:23" x14ac:dyDescent="0.2">
      <c r="F9370" s="610"/>
      <c r="H9370" s="612"/>
      <c r="I9370" s="598"/>
      <c r="J9370" s="598"/>
      <c r="M9370" s="598"/>
      <c r="N9370" s="598"/>
      <c r="V9370" s="598"/>
      <c r="W9370" s="598"/>
    </row>
    <row r="9371" spans="6:23" x14ac:dyDescent="0.2">
      <c r="F9371" s="610"/>
      <c r="H9371" s="612"/>
      <c r="I9371" s="598"/>
      <c r="J9371" s="598"/>
      <c r="M9371" s="598"/>
      <c r="N9371" s="598"/>
      <c r="V9371" s="598"/>
      <c r="W9371" s="598"/>
    </row>
    <row r="9372" spans="6:23" x14ac:dyDescent="0.2">
      <c r="F9372" s="610"/>
      <c r="H9372" s="612"/>
      <c r="I9372" s="598"/>
      <c r="J9372" s="598"/>
      <c r="M9372" s="598"/>
      <c r="N9372" s="598"/>
      <c r="V9372" s="598"/>
      <c r="W9372" s="598"/>
    </row>
    <row r="9373" spans="6:23" x14ac:dyDescent="0.2">
      <c r="F9373" s="610"/>
      <c r="H9373" s="612"/>
      <c r="I9373" s="598"/>
      <c r="J9373" s="598"/>
      <c r="M9373" s="598"/>
      <c r="N9373" s="598"/>
      <c r="V9373" s="598"/>
      <c r="W9373" s="598"/>
    </row>
    <row r="9374" spans="6:23" x14ac:dyDescent="0.2">
      <c r="F9374" s="610"/>
      <c r="H9374" s="612"/>
      <c r="I9374" s="598"/>
      <c r="J9374" s="598"/>
      <c r="M9374" s="598"/>
      <c r="N9374" s="598"/>
      <c r="V9374" s="598"/>
      <c r="W9374" s="598"/>
    </row>
    <row r="9375" spans="6:23" x14ac:dyDescent="0.2">
      <c r="F9375" s="610"/>
      <c r="H9375" s="612"/>
      <c r="I9375" s="598"/>
      <c r="J9375" s="598"/>
      <c r="M9375" s="598"/>
      <c r="N9375" s="598"/>
      <c r="V9375" s="598"/>
      <c r="W9375" s="598"/>
    </row>
    <row r="9376" spans="6:23" x14ac:dyDescent="0.2">
      <c r="F9376" s="610"/>
      <c r="H9376" s="612"/>
      <c r="I9376" s="598"/>
      <c r="J9376" s="598"/>
      <c r="M9376" s="598"/>
      <c r="N9376" s="598"/>
      <c r="V9376" s="598"/>
      <c r="W9376" s="598"/>
    </row>
    <row r="9377" spans="6:23" x14ac:dyDescent="0.2">
      <c r="F9377" s="610"/>
      <c r="H9377" s="612"/>
      <c r="I9377" s="598"/>
      <c r="J9377" s="598"/>
      <c r="M9377" s="598"/>
      <c r="N9377" s="598"/>
      <c r="V9377" s="598"/>
      <c r="W9377" s="598"/>
    </row>
    <row r="9378" spans="6:23" x14ac:dyDescent="0.2">
      <c r="F9378" s="610"/>
      <c r="H9378" s="612"/>
      <c r="I9378" s="598"/>
      <c r="J9378" s="598"/>
      <c r="M9378" s="598"/>
      <c r="N9378" s="598"/>
      <c r="V9378" s="598"/>
      <c r="W9378" s="598"/>
    </row>
    <row r="9379" spans="6:23" x14ac:dyDescent="0.2">
      <c r="F9379" s="610"/>
      <c r="H9379" s="612"/>
      <c r="I9379" s="598"/>
      <c r="J9379" s="598"/>
      <c r="M9379" s="598"/>
      <c r="N9379" s="598"/>
      <c r="V9379" s="598"/>
      <c r="W9379" s="598"/>
    </row>
    <row r="9380" spans="6:23" x14ac:dyDescent="0.2">
      <c r="F9380" s="610"/>
      <c r="H9380" s="612"/>
      <c r="I9380" s="598"/>
      <c r="J9380" s="598"/>
      <c r="M9380" s="598"/>
      <c r="N9380" s="598"/>
      <c r="V9380" s="598"/>
      <c r="W9380" s="598"/>
    </row>
    <row r="9381" spans="6:23" x14ac:dyDescent="0.2">
      <c r="F9381" s="610"/>
      <c r="H9381" s="612"/>
      <c r="I9381" s="598"/>
      <c r="J9381" s="598"/>
      <c r="M9381" s="598"/>
      <c r="N9381" s="598"/>
      <c r="V9381" s="598"/>
      <c r="W9381" s="598"/>
    </row>
    <row r="9382" spans="6:23" x14ac:dyDescent="0.2">
      <c r="F9382" s="610"/>
      <c r="H9382" s="612"/>
      <c r="I9382" s="598"/>
      <c r="J9382" s="598"/>
      <c r="M9382" s="598"/>
      <c r="N9382" s="598"/>
      <c r="V9382" s="598"/>
      <c r="W9382" s="598"/>
    </row>
    <row r="9383" spans="6:23" x14ac:dyDescent="0.2">
      <c r="F9383" s="610"/>
      <c r="H9383" s="612"/>
      <c r="I9383" s="598"/>
      <c r="J9383" s="598"/>
      <c r="M9383" s="598"/>
      <c r="N9383" s="598"/>
      <c r="V9383" s="598"/>
      <c r="W9383" s="598"/>
    </row>
    <row r="9384" spans="6:23" x14ac:dyDescent="0.2">
      <c r="F9384" s="610"/>
      <c r="H9384" s="612"/>
      <c r="I9384" s="598"/>
      <c r="J9384" s="598"/>
      <c r="M9384" s="598"/>
      <c r="N9384" s="598"/>
      <c r="V9384" s="598"/>
      <c r="W9384" s="598"/>
    </row>
    <row r="9385" spans="6:23" x14ac:dyDescent="0.2">
      <c r="F9385" s="610"/>
      <c r="H9385" s="612"/>
      <c r="I9385" s="598"/>
      <c r="J9385" s="598"/>
      <c r="M9385" s="598"/>
      <c r="N9385" s="598"/>
      <c r="V9385" s="598"/>
      <c r="W9385" s="598"/>
    </row>
    <row r="9386" spans="6:23" x14ac:dyDescent="0.2">
      <c r="F9386" s="610"/>
      <c r="H9386" s="612"/>
      <c r="I9386" s="598"/>
      <c r="J9386" s="598"/>
      <c r="M9386" s="598"/>
      <c r="N9386" s="598"/>
      <c r="V9386" s="598"/>
      <c r="W9386" s="598"/>
    </row>
    <row r="9387" spans="6:23" x14ac:dyDescent="0.2">
      <c r="F9387" s="610"/>
      <c r="H9387" s="612"/>
      <c r="I9387" s="598"/>
      <c r="J9387" s="598"/>
      <c r="M9387" s="598"/>
      <c r="N9387" s="598"/>
      <c r="V9387" s="598"/>
      <c r="W9387" s="598"/>
    </row>
    <row r="9388" spans="6:23" x14ac:dyDescent="0.2">
      <c r="F9388" s="610"/>
      <c r="H9388" s="612"/>
      <c r="I9388" s="598"/>
      <c r="J9388" s="598"/>
      <c r="M9388" s="598"/>
      <c r="N9388" s="598"/>
      <c r="V9388" s="598"/>
      <c r="W9388" s="598"/>
    </row>
    <row r="9389" spans="6:23" x14ac:dyDescent="0.2">
      <c r="F9389" s="610"/>
      <c r="H9389" s="612"/>
      <c r="I9389" s="598"/>
      <c r="J9389" s="598"/>
      <c r="M9389" s="598"/>
      <c r="N9389" s="598"/>
      <c r="V9389" s="598"/>
      <c r="W9389" s="598"/>
    </row>
    <row r="9390" spans="6:23" x14ac:dyDescent="0.2">
      <c r="F9390" s="610"/>
      <c r="H9390" s="612"/>
      <c r="I9390" s="598"/>
      <c r="J9390" s="598"/>
      <c r="M9390" s="598"/>
      <c r="N9390" s="598"/>
      <c r="V9390" s="598"/>
      <c r="W9390" s="598"/>
    </row>
    <row r="9391" spans="6:23" x14ac:dyDescent="0.2">
      <c r="F9391" s="610"/>
      <c r="H9391" s="612"/>
      <c r="I9391" s="598"/>
      <c r="J9391" s="598"/>
      <c r="M9391" s="598"/>
      <c r="N9391" s="598"/>
      <c r="V9391" s="598"/>
      <c r="W9391" s="598"/>
    </row>
    <row r="9392" spans="6:23" x14ac:dyDescent="0.2">
      <c r="F9392" s="610"/>
      <c r="H9392" s="612"/>
      <c r="I9392" s="598"/>
      <c r="J9392" s="598"/>
      <c r="M9392" s="598"/>
      <c r="N9392" s="598"/>
      <c r="V9392" s="598"/>
      <c r="W9392" s="598"/>
    </row>
    <row r="9393" spans="6:23" x14ac:dyDescent="0.2">
      <c r="F9393" s="610"/>
      <c r="H9393" s="612"/>
      <c r="I9393" s="598"/>
      <c r="J9393" s="598"/>
      <c r="M9393" s="598"/>
      <c r="N9393" s="598"/>
      <c r="V9393" s="598"/>
      <c r="W9393" s="598"/>
    </row>
    <row r="9394" spans="6:23" x14ac:dyDescent="0.2">
      <c r="F9394" s="610"/>
      <c r="H9394" s="612"/>
      <c r="I9394" s="598"/>
      <c r="J9394" s="598"/>
      <c r="M9394" s="598"/>
      <c r="N9394" s="598"/>
      <c r="V9394" s="598"/>
      <c r="W9394" s="598"/>
    </row>
    <row r="9395" spans="6:23" x14ac:dyDescent="0.2">
      <c r="F9395" s="610"/>
      <c r="H9395" s="612"/>
      <c r="I9395" s="598"/>
      <c r="J9395" s="598"/>
      <c r="M9395" s="598"/>
      <c r="N9395" s="598"/>
      <c r="V9395" s="598"/>
      <c r="W9395" s="598"/>
    </row>
    <row r="9396" spans="6:23" x14ac:dyDescent="0.2">
      <c r="F9396" s="610"/>
      <c r="H9396" s="612"/>
      <c r="I9396" s="598"/>
      <c r="J9396" s="598"/>
      <c r="M9396" s="598"/>
      <c r="N9396" s="598"/>
      <c r="V9396" s="598"/>
      <c r="W9396" s="598"/>
    </row>
    <row r="9397" spans="6:23" x14ac:dyDescent="0.2">
      <c r="F9397" s="610"/>
      <c r="H9397" s="612"/>
      <c r="I9397" s="598"/>
      <c r="J9397" s="598"/>
      <c r="M9397" s="598"/>
      <c r="N9397" s="598"/>
      <c r="V9397" s="598"/>
      <c r="W9397" s="598"/>
    </row>
    <row r="9398" spans="6:23" x14ac:dyDescent="0.2">
      <c r="F9398" s="610"/>
      <c r="H9398" s="612"/>
      <c r="I9398" s="598"/>
      <c r="J9398" s="598"/>
      <c r="M9398" s="598"/>
      <c r="N9398" s="598"/>
      <c r="V9398" s="598"/>
      <c r="W9398" s="598"/>
    </row>
    <row r="9399" spans="6:23" x14ac:dyDescent="0.2">
      <c r="F9399" s="610"/>
      <c r="H9399" s="612"/>
      <c r="I9399" s="598"/>
      <c r="J9399" s="598"/>
      <c r="M9399" s="598"/>
      <c r="N9399" s="598"/>
      <c r="V9399" s="598"/>
      <c r="W9399" s="598"/>
    </row>
    <row r="9400" spans="6:23" x14ac:dyDescent="0.2">
      <c r="F9400" s="610"/>
      <c r="H9400" s="612"/>
      <c r="I9400" s="598"/>
      <c r="J9400" s="598"/>
      <c r="M9400" s="598"/>
      <c r="N9400" s="598"/>
      <c r="V9400" s="598"/>
      <c r="W9400" s="598"/>
    </row>
    <row r="9401" spans="6:23" x14ac:dyDescent="0.2">
      <c r="F9401" s="610"/>
      <c r="H9401" s="612"/>
      <c r="I9401" s="598"/>
      <c r="J9401" s="598"/>
      <c r="M9401" s="598"/>
      <c r="N9401" s="598"/>
      <c r="V9401" s="598"/>
      <c r="W9401" s="598"/>
    </row>
    <row r="9402" spans="6:23" x14ac:dyDescent="0.2">
      <c r="F9402" s="610"/>
      <c r="H9402" s="612"/>
      <c r="I9402" s="598"/>
      <c r="J9402" s="598"/>
      <c r="M9402" s="598"/>
      <c r="N9402" s="598"/>
      <c r="V9402" s="598"/>
      <c r="W9402" s="598"/>
    </row>
    <row r="9403" spans="6:23" x14ac:dyDescent="0.2">
      <c r="F9403" s="610"/>
      <c r="H9403" s="612"/>
      <c r="I9403" s="598"/>
      <c r="J9403" s="598"/>
      <c r="M9403" s="598"/>
      <c r="N9403" s="598"/>
      <c r="V9403" s="598"/>
      <c r="W9403" s="598"/>
    </row>
    <row r="9404" spans="6:23" x14ac:dyDescent="0.2">
      <c r="F9404" s="610"/>
      <c r="H9404" s="612"/>
      <c r="I9404" s="598"/>
      <c r="J9404" s="598"/>
      <c r="M9404" s="598"/>
      <c r="N9404" s="598"/>
      <c r="V9404" s="598"/>
      <c r="W9404" s="598"/>
    </row>
    <row r="9405" spans="6:23" x14ac:dyDescent="0.2">
      <c r="F9405" s="610"/>
      <c r="H9405" s="612"/>
      <c r="I9405" s="598"/>
      <c r="J9405" s="598"/>
      <c r="M9405" s="598"/>
      <c r="N9405" s="598"/>
      <c r="V9405" s="598"/>
      <c r="W9405" s="598"/>
    </row>
    <row r="9406" spans="6:23" x14ac:dyDescent="0.2">
      <c r="F9406" s="610"/>
      <c r="H9406" s="612"/>
      <c r="I9406" s="598"/>
      <c r="J9406" s="598"/>
      <c r="M9406" s="598"/>
      <c r="N9406" s="598"/>
      <c r="V9406" s="598"/>
      <c r="W9406" s="598"/>
    </row>
    <row r="9407" spans="6:23" x14ac:dyDescent="0.2">
      <c r="F9407" s="610"/>
      <c r="H9407" s="612"/>
      <c r="I9407" s="598"/>
      <c r="J9407" s="598"/>
      <c r="M9407" s="598"/>
      <c r="N9407" s="598"/>
      <c r="V9407" s="598"/>
      <c r="W9407" s="598"/>
    </row>
    <row r="9408" spans="6:23" x14ac:dyDescent="0.2">
      <c r="F9408" s="610"/>
      <c r="H9408" s="612"/>
      <c r="I9408" s="598"/>
      <c r="J9408" s="598"/>
      <c r="M9408" s="598"/>
      <c r="N9408" s="598"/>
      <c r="V9408" s="598"/>
      <c r="W9408" s="598"/>
    </row>
    <row r="9409" spans="6:23" x14ac:dyDescent="0.2">
      <c r="F9409" s="610"/>
      <c r="H9409" s="612"/>
      <c r="I9409" s="598"/>
      <c r="J9409" s="598"/>
      <c r="M9409" s="598"/>
      <c r="N9409" s="598"/>
      <c r="V9409" s="598"/>
      <c r="W9409" s="598"/>
    </row>
    <row r="9410" spans="6:23" x14ac:dyDescent="0.2">
      <c r="F9410" s="610"/>
      <c r="H9410" s="612"/>
      <c r="I9410" s="598"/>
      <c r="J9410" s="598"/>
      <c r="M9410" s="598"/>
      <c r="N9410" s="598"/>
      <c r="V9410" s="598"/>
      <c r="W9410" s="598"/>
    </row>
    <row r="9411" spans="6:23" x14ac:dyDescent="0.2">
      <c r="F9411" s="610"/>
      <c r="H9411" s="612"/>
      <c r="I9411" s="598"/>
      <c r="J9411" s="598"/>
      <c r="M9411" s="598"/>
      <c r="N9411" s="598"/>
      <c r="V9411" s="598"/>
      <c r="W9411" s="598"/>
    </row>
    <row r="9412" spans="6:23" x14ac:dyDescent="0.2">
      <c r="F9412" s="610"/>
      <c r="H9412" s="612"/>
      <c r="I9412" s="598"/>
      <c r="J9412" s="598"/>
      <c r="M9412" s="598"/>
      <c r="N9412" s="598"/>
      <c r="V9412" s="598"/>
      <c r="W9412" s="598"/>
    </row>
    <row r="9413" spans="6:23" x14ac:dyDescent="0.2">
      <c r="F9413" s="610"/>
      <c r="H9413" s="612"/>
      <c r="I9413" s="598"/>
      <c r="J9413" s="598"/>
      <c r="M9413" s="598"/>
      <c r="N9413" s="598"/>
      <c r="V9413" s="598"/>
      <c r="W9413" s="598"/>
    </row>
    <row r="9414" spans="6:23" x14ac:dyDescent="0.2">
      <c r="F9414" s="610"/>
      <c r="H9414" s="612"/>
      <c r="I9414" s="598"/>
      <c r="J9414" s="598"/>
      <c r="M9414" s="598"/>
      <c r="N9414" s="598"/>
      <c r="V9414" s="598"/>
      <c r="W9414" s="598"/>
    </row>
    <row r="9415" spans="6:23" x14ac:dyDescent="0.2">
      <c r="F9415" s="610"/>
      <c r="H9415" s="612"/>
      <c r="I9415" s="598"/>
      <c r="J9415" s="598"/>
      <c r="M9415" s="598"/>
      <c r="N9415" s="598"/>
      <c r="V9415" s="598"/>
      <c r="W9415" s="598"/>
    </row>
    <row r="9416" spans="6:23" x14ac:dyDescent="0.2">
      <c r="F9416" s="610"/>
      <c r="H9416" s="612"/>
      <c r="I9416" s="598"/>
      <c r="J9416" s="598"/>
      <c r="M9416" s="598"/>
      <c r="N9416" s="598"/>
      <c r="V9416" s="598"/>
      <c r="W9416" s="598"/>
    </row>
    <row r="9417" spans="6:23" x14ac:dyDescent="0.2">
      <c r="F9417" s="610"/>
      <c r="H9417" s="612"/>
      <c r="I9417" s="598"/>
      <c r="J9417" s="598"/>
      <c r="M9417" s="598"/>
      <c r="N9417" s="598"/>
      <c r="V9417" s="598"/>
      <c r="W9417" s="598"/>
    </row>
    <row r="9418" spans="6:23" x14ac:dyDescent="0.2">
      <c r="F9418" s="610"/>
      <c r="H9418" s="612"/>
      <c r="I9418" s="598"/>
      <c r="J9418" s="598"/>
      <c r="M9418" s="598"/>
      <c r="N9418" s="598"/>
      <c r="V9418" s="598"/>
      <c r="W9418" s="598"/>
    </row>
    <row r="9419" spans="6:23" x14ac:dyDescent="0.2">
      <c r="F9419" s="610"/>
      <c r="H9419" s="612"/>
      <c r="I9419" s="598"/>
      <c r="J9419" s="598"/>
      <c r="M9419" s="598"/>
      <c r="N9419" s="598"/>
      <c r="V9419" s="598"/>
      <c r="W9419" s="598"/>
    </row>
    <row r="9420" spans="6:23" x14ac:dyDescent="0.2">
      <c r="F9420" s="610"/>
      <c r="H9420" s="612"/>
      <c r="I9420" s="598"/>
      <c r="J9420" s="598"/>
      <c r="M9420" s="598"/>
      <c r="N9420" s="598"/>
      <c r="V9420" s="598"/>
      <c r="W9420" s="598"/>
    </row>
    <row r="9421" spans="6:23" x14ac:dyDescent="0.2">
      <c r="F9421" s="610"/>
      <c r="H9421" s="612"/>
      <c r="I9421" s="598"/>
      <c r="J9421" s="598"/>
      <c r="M9421" s="598"/>
      <c r="N9421" s="598"/>
      <c r="V9421" s="598"/>
      <c r="W9421" s="598"/>
    </row>
    <row r="9422" spans="6:23" x14ac:dyDescent="0.2">
      <c r="F9422" s="610"/>
      <c r="H9422" s="612"/>
      <c r="I9422" s="598"/>
      <c r="J9422" s="598"/>
      <c r="M9422" s="598"/>
      <c r="N9422" s="598"/>
      <c r="V9422" s="598"/>
      <c r="W9422" s="598"/>
    </row>
    <row r="9423" spans="6:23" x14ac:dyDescent="0.2">
      <c r="F9423" s="610"/>
      <c r="H9423" s="612"/>
      <c r="I9423" s="598"/>
      <c r="J9423" s="598"/>
      <c r="M9423" s="598"/>
      <c r="N9423" s="598"/>
      <c r="V9423" s="598"/>
      <c r="W9423" s="598"/>
    </row>
    <row r="9424" spans="6:23" x14ac:dyDescent="0.2">
      <c r="F9424" s="610"/>
      <c r="H9424" s="612"/>
      <c r="I9424" s="598"/>
      <c r="J9424" s="598"/>
      <c r="M9424" s="598"/>
      <c r="N9424" s="598"/>
      <c r="V9424" s="598"/>
      <c r="W9424" s="598"/>
    </row>
    <row r="9425" spans="6:23" x14ac:dyDescent="0.2">
      <c r="F9425" s="610"/>
      <c r="H9425" s="612"/>
      <c r="I9425" s="598"/>
      <c r="J9425" s="598"/>
      <c r="M9425" s="598"/>
      <c r="N9425" s="598"/>
      <c r="V9425" s="598"/>
      <c r="W9425" s="598"/>
    </row>
    <row r="9426" spans="6:23" x14ac:dyDescent="0.2">
      <c r="F9426" s="610"/>
      <c r="H9426" s="612"/>
      <c r="I9426" s="598"/>
      <c r="J9426" s="598"/>
      <c r="M9426" s="598"/>
      <c r="N9426" s="598"/>
      <c r="V9426" s="598"/>
      <c r="W9426" s="598"/>
    </row>
    <row r="9427" spans="6:23" x14ac:dyDescent="0.2">
      <c r="F9427" s="610"/>
      <c r="H9427" s="612"/>
      <c r="I9427" s="598"/>
      <c r="J9427" s="598"/>
      <c r="M9427" s="598"/>
      <c r="N9427" s="598"/>
      <c r="V9427" s="598"/>
      <c r="W9427" s="598"/>
    </row>
    <row r="9428" spans="6:23" x14ac:dyDescent="0.2">
      <c r="F9428" s="610"/>
      <c r="H9428" s="612"/>
      <c r="I9428" s="598"/>
      <c r="J9428" s="598"/>
      <c r="M9428" s="598"/>
      <c r="N9428" s="598"/>
      <c r="V9428" s="598"/>
      <c r="W9428" s="598"/>
    </row>
    <row r="9429" spans="6:23" x14ac:dyDescent="0.2">
      <c r="F9429" s="610"/>
      <c r="H9429" s="612"/>
      <c r="I9429" s="598"/>
      <c r="J9429" s="598"/>
      <c r="M9429" s="598"/>
      <c r="N9429" s="598"/>
      <c r="V9429" s="598"/>
      <c r="W9429" s="598"/>
    </row>
    <row r="9430" spans="6:23" x14ac:dyDescent="0.2">
      <c r="F9430" s="610"/>
      <c r="H9430" s="612"/>
      <c r="I9430" s="598"/>
      <c r="J9430" s="598"/>
      <c r="M9430" s="598"/>
      <c r="N9430" s="598"/>
      <c r="V9430" s="598"/>
      <c r="W9430" s="598"/>
    </row>
    <row r="9431" spans="6:23" x14ac:dyDescent="0.2">
      <c r="F9431" s="610"/>
      <c r="H9431" s="612"/>
      <c r="I9431" s="598"/>
      <c r="J9431" s="598"/>
      <c r="M9431" s="598"/>
      <c r="N9431" s="598"/>
      <c r="V9431" s="598"/>
      <c r="W9431" s="598"/>
    </row>
    <row r="9432" spans="6:23" x14ac:dyDescent="0.2">
      <c r="F9432" s="610"/>
      <c r="H9432" s="612"/>
      <c r="I9432" s="598"/>
      <c r="J9432" s="598"/>
      <c r="M9432" s="598"/>
      <c r="N9432" s="598"/>
      <c r="V9432" s="598"/>
      <c r="W9432" s="598"/>
    </row>
    <row r="9433" spans="6:23" x14ac:dyDescent="0.2">
      <c r="F9433" s="610"/>
      <c r="H9433" s="612"/>
      <c r="I9433" s="598"/>
      <c r="J9433" s="598"/>
      <c r="M9433" s="598"/>
      <c r="N9433" s="598"/>
      <c r="V9433" s="598"/>
      <c r="W9433" s="598"/>
    </row>
    <row r="9434" spans="6:23" x14ac:dyDescent="0.2">
      <c r="F9434" s="610"/>
      <c r="H9434" s="612"/>
      <c r="I9434" s="598"/>
      <c r="J9434" s="598"/>
      <c r="M9434" s="598"/>
      <c r="N9434" s="598"/>
      <c r="V9434" s="598"/>
      <c r="W9434" s="598"/>
    </row>
    <row r="9435" spans="6:23" x14ac:dyDescent="0.2">
      <c r="F9435" s="610"/>
      <c r="H9435" s="612"/>
      <c r="I9435" s="598"/>
      <c r="J9435" s="598"/>
      <c r="M9435" s="598"/>
      <c r="N9435" s="598"/>
      <c r="V9435" s="598"/>
      <c r="W9435" s="598"/>
    </row>
    <row r="9436" spans="6:23" x14ac:dyDescent="0.2">
      <c r="F9436" s="610"/>
      <c r="H9436" s="612"/>
      <c r="I9436" s="598"/>
      <c r="J9436" s="598"/>
      <c r="M9436" s="598"/>
      <c r="N9436" s="598"/>
      <c r="V9436" s="598"/>
      <c r="W9436" s="598"/>
    </row>
    <row r="9437" spans="6:23" x14ac:dyDescent="0.2">
      <c r="F9437" s="610"/>
      <c r="H9437" s="612"/>
      <c r="I9437" s="598"/>
      <c r="J9437" s="598"/>
      <c r="M9437" s="598"/>
      <c r="N9437" s="598"/>
      <c r="V9437" s="598"/>
      <c r="W9437" s="598"/>
    </row>
    <row r="9438" spans="6:23" x14ac:dyDescent="0.2">
      <c r="F9438" s="610"/>
      <c r="H9438" s="612"/>
      <c r="I9438" s="598"/>
      <c r="J9438" s="598"/>
      <c r="M9438" s="598"/>
      <c r="N9438" s="598"/>
      <c r="V9438" s="598"/>
      <c r="W9438" s="598"/>
    </row>
    <row r="9439" spans="6:23" x14ac:dyDescent="0.2">
      <c r="F9439" s="610"/>
      <c r="H9439" s="612"/>
      <c r="I9439" s="598"/>
      <c r="J9439" s="598"/>
      <c r="M9439" s="598"/>
      <c r="N9439" s="598"/>
      <c r="V9439" s="598"/>
      <c r="W9439" s="598"/>
    </row>
    <row r="9440" spans="6:23" x14ac:dyDescent="0.2">
      <c r="F9440" s="610"/>
      <c r="H9440" s="612"/>
      <c r="I9440" s="598"/>
      <c r="J9440" s="598"/>
      <c r="M9440" s="598"/>
      <c r="N9440" s="598"/>
      <c r="V9440" s="598"/>
      <c r="W9440" s="598"/>
    </row>
    <row r="9441" spans="6:23" x14ac:dyDescent="0.2">
      <c r="F9441" s="610"/>
      <c r="H9441" s="612"/>
      <c r="I9441" s="598"/>
      <c r="J9441" s="598"/>
      <c r="M9441" s="598"/>
      <c r="N9441" s="598"/>
      <c r="V9441" s="598"/>
      <c r="W9441" s="598"/>
    </row>
    <row r="9442" spans="6:23" x14ac:dyDescent="0.2">
      <c r="F9442" s="610"/>
      <c r="H9442" s="612"/>
      <c r="I9442" s="598"/>
      <c r="J9442" s="598"/>
      <c r="M9442" s="598"/>
      <c r="N9442" s="598"/>
      <c r="V9442" s="598"/>
      <c r="W9442" s="598"/>
    </row>
    <row r="9443" spans="6:23" x14ac:dyDescent="0.2">
      <c r="F9443" s="610"/>
      <c r="H9443" s="612"/>
      <c r="I9443" s="598"/>
      <c r="J9443" s="598"/>
      <c r="M9443" s="598"/>
      <c r="N9443" s="598"/>
      <c r="V9443" s="598"/>
      <c r="W9443" s="598"/>
    </row>
    <row r="9444" spans="6:23" x14ac:dyDescent="0.2">
      <c r="F9444" s="610"/>
      <c r="H9444" s="612"/>
      <c r="I9444" s="598"/>
      <c r="J9444" s="598"/>
      <c r="M9444" s="598"/>
      <c r="N9444" s="598"/>
      <c r="V9444" s="598"/>
      <c r="W9444" s="598"/>
    </row>
    <row r="9445" spans="6:23" x14ac:dyDescent="0.2">
      <c r="F9445" s="610"/>
      <c r="H9445" s="612"/>
      <c r="I9445" s="598"/>
      <c r="J9445" s="598"/>
      <c r="M9445" s="598"/>
      <c r="N9445" s="598"/>
      <c r="V9445" s="598"/>
      <c r="W9445" s="598"/>
    </row>
    <row r="9446" spans="6:23" x14ac:dyDescent="0.2">
      <c r="F9446" s="610"/>
      <c r="H9446" s="612"/>
      <c r="I9446" s="598"/>
      <c r="J9446" s="598"/>
      <c r="M9446" s="598"/>
      <c r="N9446" s="598"/>
      <c r="V9446" s="598"/>
      <c r="W9446" s="598"/>
    </row>
    <row r="9447" spans="6:23" x14ac:dyDescent="0.2">
      <c r="F9447" s="610"/>
      <c r="H9447" s="612"/>
      <c r="I9447" s="598"/>
      <c r="J9447" s="598"/>
      <c r="M9447" s="598"/>
      <c r="N9447" s="598"/>
      <c r="V9447" s="598"/>
      <c r="W9447" s="598"/>
    </row>
    <row r="9448" spans="6:23" x14ac:dyDescent="0.2">
      <c r="F9448" s="610"/>
      <c r="H9448" s="612"/>
      <c r="I9448" s="598"/>
      <c r="J9448" s="598"/>
      <c r="M9448" s="598"/>
      <c r="N9448" s="598"/>
      <c r="V9448" s="598"/>
      <c r="W9448" s="598"/>
    </row>
    <row r="9449" spans="6:23" x14ac:dyDescent="0.2">
      <c r="F9449" s="610"/>
      <c r="H9449" s="612"/>
      <c r="I9449" s="598"/>
      <c r="J9449" s="598"/>
      <c r="M9449" s="598"/>
      <c r="N9449" s="598"/>
      <c r="V9449" s="598"/>
      <c r="W9449" s="598"/>
    </row>
    <row r="9450" spans="6:23" x14ac:dyDescent="0.2">
      <c r="F9450" s="610"/>
      <c r="H9450" s="612"/>
      <c r="I9450" s="598"/>
      <c r="J9450" s="598"/>
      <c r="M9450" s="598"/>
      <c r="N9450" s="598"/>
      <c r="V9450" s="598"/>
      <c r="W9450" s="598"/>
    </row>
    <row r="9451" spans="6:23" x14ac:dyDescent="0.2">
      <c r="F9451" s="610"/>
      <c r="H9451" s="612"/>
      <c r="I9451" s="598"/>
      <c r="J9451" s="598"/>
      <c r="M9451" s="598"/>
      <c r="N9451" s="598"/>
      <c r="V9451" s="598"/>
      <c r="W9451" s="598"/>
    </row>
    <row r="9452" spans="6:23" x14ac:dyDescent="0.2">
      <c r="F9452" s="610"/>
      <c r="H9452" s="612"/>
      <c r="I9452" s="598"/>
      <c r="J9452" s="598"/>
      <c r="M9452" s="598"/>
      <c r="N9452" s="598"/>
      <c r="V9452" s="598"/>
      <c r="W9452" s="598"/>
    </row>
    <row r="9453" spans="6:23" x14ac:dyDescent="0.2">
      <c r="F9453" s="610"/>
      <c r="H9453" s="612"/>
      <c r="I9453" s="598"/>
      <c r="J9453" s="598"/>
      <c r="M9453" s="598"/>
      <c r="N9453" s="598"/>
      <c r="V9453" s="598"/>
      <c r="W9453" s="598"/>
    </row>
    <row r="9454" spans="6:23" x14ac:dyDescent="0.2">
      <c r="F9454" s="610"/>
      <c r="H9454" s="612"/>
      <c r="I9454" s="598"/>
      <c r="J9454" s="598"/>
      <c r="M9454" s="598"/>
      <c r="N9454" s="598"/>
      <c r="V9454" s="598"/>
      <c r="W9454" s="598"/>
    </row>
    <row r="9455" spans="6:23" x14ac:dyDescent="0.2">
      <c r="F9455" s="610"/>
      <c r="H9455" s="612"/>
      <c r="I9455" s="598"/>
      <c r="J9455" s="598"/>
      <c r="M9455" s="598"/>
      <c r="N9455" s="598"/>
      <c r="V9455" s="598"/>
      <c r="W9455" s="598"/>
    </row>
    <row r="9456" spans="6:23" x14ac:dyDescent="0.2">
      <c r="F9456" s="610"/>
      <c r="H9456" s="612"/>
      <c r="I9456" s="598"/>
      <c r="J9456" s="598"/>
      <c r="M9456" s="598"/>
      <c r="N9456" s="598"/>
      <c r="V9456" s="598"/>
      <c r="W9456" s="598"/>
    </row>
    <row r="9457" spans="6:23" x14ac:dyDescent="0.2">
      <c r="F9457" s="610"/>
      <c r="H9457" s="612"/>
      <c r="I9457" s="598"/>
      <c r="J9457" s="598"/>
      <c r="M9457" s="598"/>
      <c r="N9457" s="598"/>
      <c r="V9457" s="598"/>
      <c r="W9457" s="598"/>
    </row>
    <row r="9458" spans="6:23" x14ac:dyDescent="0.2">
      <c r="F9458" s="610"/>
      <c r="H9458" s="612"/>
      <c r="I9458" s="598"/>
      <c r="J9458" s="598"/>
      <c r="M9458" s="598"/>
      <c r="N9458" s="598"/>
      <c r="V9458" s="598"/>
      <c r="W9458" s="598"/>
    </row>
    <row r="9459" spans="6:23" x14ac:dyDescent="0.2">
      <c r="F9459" s="610"/>
      <c r="H9459" s="612"/>
      <c r="I9459" s="598"/>
      <c r="J9459" s="598"/>
      <c r="M9459" s="598"/>
      <c r="N9459" s="598"/>
      <c r="V9459" s="598"/>
      <c r="W9459" s="598"/>
    </row>
    <row r="9460" spans="6:23" x14ac:dyDescent="0.2">
      <c r="F9460" s="610"/>
      <c r="H9460" s="612"/>
      <c r="I9460" s="598"/>
      <c r="J9460" s="598"/>
      <c r="M9460" s="598"/>
      <c r="N9460" s="598"/>
      <c r="V9460" s="598"/>
      <c r="W9460" s="598"/>
    </row>
    <row r="9461" spans="6:23" x14ac:dyDescent="0.2">
      <c r="F9461" s="610"/>
      <c r="H9461" s="612"/>
      <c r="I9461" s="598"/>
      <c r="J9461" s="598"/>
      <c r="M9461" s="598"/>
      <c r="N9461" s="598"/>
      <c r="V9461" s="598"/>
      <c r="W9461" s="598"/>
    </row>
    <row r="9462" spans="6:23" x14ac:dyDescent="0.2">
      <c r="F9462" s="610"/>
      <c r="H9462" s="612"/>
      <c r="I9462" s="598"/>
      <c r="J9462" s="598"/>
      <c r="M9462" s="598"/>
      <c r="N9462" s="598"/>
      <c r="V9462" s="598"/>
      <c r="W9462" s="598"/>
    </row>
    <row r="9463" spans="6:23" x14ac:dyDescent="0.2">
      <c r="F9463" s="610"/>
      <c r="H9463" s="612"/>
      <c r="I9463" s="598"/>
      <c r="J9463" s="598"/>
      <c r="M9463" s="598"/>
      <c r="N9463" s="598"/>
      <c r="V9463" s="598"/>
      <c r="W9463" s="598"/>
    </row>
    <row r="9464" spans="6:23" x14ac:dyDescent="0.2">
      <c r="F9464" s="610"/>
      <c r="H9464" s="612"/>
      <c r="I9464" s="598"/>
      <c r="J9464" s="598"/>
      <c r="M9464" s="598"/>
      <c r="N9464" s="598"/>
      <c r="V9464" s="598"/>
      <c r="W9464" s="598"/>
    </row>
    <row r="9465" spans="6:23" x14ac:dyDescent="0.2">
      <c r="F9465" s="610"/>
      <c r="H9465" s="612"/>
      <c r="I9465" s="598"/>
      <c r="J9465" s="598"/>
      <c r="M9465" s="598"/>
      <c r="N9465" s="598"/>
      <c r="V9465" s="598"/>
      <c r="W9465" s="598"/>
    </row>
    <row r="9466" spans="6:23" x14ac:dyDescent="0.2">
      <c r="F9466" s="610"/>
      <c r="H9466" s="612"/>
      <c r="I9466" s="598"/>
      <c r="J9466" s="598"/>
      <c r="M9466" s="598"/>
      <c r="N9466" s="598"/>
      <c r="V9466" s="598"/>
      <c r="W9466" s="598"/>
    </row>
    <row r="9467" spans="6:23" x14ac:dyDescent="0.2">
      <c r="F9467" s="610"/>
      <c r="H9467" s="612"/>
      <c r="I9467" s="598"/>
      <c r="J9467" s="598"/>
      <c r="M9467" s="598"/>
      <c r="N9467" s="598"/>
      <c r="V9467" s="598"/>
      <c r="W9467" s="598"/>
    </row>
    <row r="9468" spans="6:23" x14ac:dyDescent="0.2">
      <c r="F9468" s="610"/>
      <c r="H9468" s="612"/>
      <c r="I9468" s="598"/>
      <c r="J9468" s="598"/>
      <c r="M9468" s="598"/>
      <c r="N9468" s="598"/>
      <c r="V9468" s="598"/>
      <c r="W9468" s="598"/>
    </row>
    <row r="9469" spans="6:23" x14ac:dyDescent="0.2">
      <c r="F9469" s="610"/>
      <c r="H9469" s="612"/>
      <c r="I9469" s="598"/>
      <c r="J9469" s="598"/>
      <c r="M9469" s="598"/>
      <c r="N9469" s="598"/>
      <c r="V9469" s="598"/>
      <c r="W9469" s="598"/>
    </row>
    <row r="9470" spans="6:23" x14ac:dyDescent="0.2">
      <c r="F9470" s="610"/>
      <c r="H9470" s="612"/>
      <c r="I9470" s="598"/>
      <c r="J9470" s="598"/>
      <c r="M9470" s="598"/>
      <c r="N9470" s="598"/>
      <c r="V9470" s="598"/>
      <c r="W9470" s="598"/>
    </row>
    <row r="9471" spans="6:23" x14ac:dyDescent="0.2">
      <c r="F9471" s="610"/>
      <c r="H9471" s="612"/>
      <c r="I9471" s="598"/>
      <c r="J9471" s="598"/>
      <c r="M9471" s="598"/>
      <c r="N9471" s="598"/>
      <c r="V9471" s="598"/>
      <c r="W9471" s="598"/>
    </row>
    <row r="9472" spans="6:23" x14ac:dyDescent="0.2">
      <c r="F9472" s="610"/>
      <c r="H9472" s="612"/>
      <c r="I9472" s="598"/>
      <c r="J9472" s="598"/>
      <c r="M9472" s="598"/>
      <c r="N9472" s="598"/>
      <c r="V9472" s="598"/>
      <c r="W9472" s="598"/>
    </row>
    <row r="9473" spans="6:23" x14ac:dyDescent="0.2">
      <c r="F9473" s="610"/>
      <c r="H9473" s="612"/>
      <c r="I9473" s="598"/>
      <c r="J9473" s="598"/>
      <c r="M9473" s="598"/>
      <c r="N9473" s="598"/>
      <c r="V9473" s="598"/>
      <c r="W9473" s="598"/>
    </row>
    <row r="9474" spans="6:23" x14ac:dyDescent="0.2">
      <c r="F9474" s="610"/>
      <c r="H9474" s="612"/>
      <c r="I9474" s="598"/>
      <c r="J9474" s="598"/>
      <c r="M9474" s="598"/>
      <c r="N9474" s="598"/>
      <c r="V9474" s="598"/>
      <c r="W9474" s="598"/>
    </row>
    <row r="9475" spans="6:23" x14ac:dyDescent="0.2">
      <c r="F9475" s="610"/>
      <c r="H9475" s="612"/>
      <c r="I9475" s="598"/>
      <c r="J9475" s="598"/>
      <c r="M9475" s="598"/>
      <c r="N9475" s="598"/>
      <c r="V9475" s="598"/>
      <c r="W9475" s="598"/>
    </row>
    <row r="9476" spans="6:23" x14ac:dyDescent="0.2">
      <c r="F9476" s="610"/>
      <c r="H9476" s="612"/>
      <c r="I9476" s="598"/>
      <c r="J9476" s="598"/>
      <c r="M9476" s="598"/>
      <c r="N9476" s="598"/>
      <c r="V9476" s="598"/>
      <c r="W9476" s="598"/>
    </row>
    <row r="9477" spans="6:23" x14ac:dyDescent="0.2">
      <c r="F9477" s="610"/>
      <c r="H9477" s="612"/>
      <c r="I9477" s="598"/>
      <c r="J9477" s="598"/>
      <c r="M9477" s="598"/>
      <c r="N9477" s="598"/>
      <c r="V9477" s="598"/>
      <c r="W9477" s="598"/>
    </row>
    <row r="9478" spans="6:23" x14ac:dyDescent="0.2">
      <c r="F9478" s="610"/>
      <c r="H9478" s="612"/>
      <c r="I9478" s="598"/>
      <c r="J9478" s="598"/>
      <c r="M9478" s="598"/>
      <c r="N9478" s="598"/>
      <c r="V9478" s="598"/>
      <c r="W9478" s="598"/>
    </row>
    <row r="9479" spans="6:23" x14ac:dyDescent="0.2">
      <c r="F9479" s="610"/>
      <c r="H9479" s="612"/>
      <c r="I9479" s="598"/>
      <c r="J9479" s="598"/>
      <c r="M9479" s="598"/>
      <c r="N9479" s="598"/>
      <c r="V9479" s="598"/>
      <c r="W9479" s="598"/>
    </row>
    <row r="9480" spans="6:23" x14ac:dyDescent="0.2">
      <c r="F9480" s="610"/>
      <c r="H9480" s="612"/>
      <c r="I9480" s="598"/>
      <c r="J9480" s="598"/>
      <c r="M9480" s="598"/>
      <c r="N9480" s="598"/>
      <c r="V9480" s="598"/>
      <c r="W9480" s="598"/>
    </row>
    <row r="9481" spans="6:23" x14ac:dyDescent="0.2">
      <c r="F9481" s="610"/>
      <c r="H9481" s="612"/>
      <c r="I9481" s="598"/>
      <c r="J9481" s="598"/>
      <c r="M9481" s="598"/>
      <c r="N9481" s="598"/>
      <c r="V9481" s="598"/>
      <c r="W9481" s="598"/>
    </row>
    <row r="9482" spans="6:23" x14ac:dyDescent="0.2">
      <c r="F9482" s="610"/>
      <c r="H9482" s="612"/>
      <c r="I9482" s="598"/>
      <c r="J9482" s="598"/>
      <c r="M9482" s="598"/>
      <c r="N9482" s="598"/>
      <c r="V9482" s="598"/>
      <c r="W9482" s="598"/>
    </row>
    <row r="9483" spans="6:23" x14ac:dyDescent="0.2">
      <c r="F9483" s="610"/>
      <c r="H9483" s="612"/>
      <c r="I9483" s="598"/>
      <c r="J9483" s="598"/>
      <c r="M9483" s="598"/>
      <c r="N9483" s="598"/>
      <c r="V9483" s="598"/>
      <c r="W9483" s="598"/>
    </row>
    <row r="9484" spans="6:23" x14ac:dyDescent="0.2">
      <c r="F9484" s="610"/>
      <c r="H9484" s="612"/>
      <c r="I9484" s="598"/>
      <c r="J9484" s="598"/>
      <c r="M9484" s="598"/>
      <c r="N9484" s="598"/>
      <c r="V9484" s="598"/>
      <c r="W9484" s="598"/>
    </row>
    <row r="9485" spans="6:23" x14ac:dyDescent="0.2">
      <c r="F9485" s="610"/>
      <c r="H9485" s="612"/>
      <c r="I9485" s="598"/>
      <c r="J9485" s="598"/>
      <c r="M9485" s="598"/>
      <c r="N9485" s="598"/>
      <c r="V9485" s="598"/>
      <c r="W9485" s="598"/>
    </row>
    <row r="9486" spans="6:23" x14ac:dyDescent="0.2">
      <c r="F9486" s="610"/>
      <c r="H9486" s="612"/>
      <c r="I9486" s="598"/>
      <c r="J9486" s="598"/>
      <c r="M9486" s="598"/>
      <c r="N9486" s="598"/>
      <c r="V9486" s="598"/>
      <c r="W9486" s="598"/>
    </row>
    <row r="9487" spans="6:23" x14ac:dyDescent="0.2">
      <c r="F9487" s="610"/>
      <c r="H9487" s="612"/>
      <c r="I9487" s="598"/>
      <c r="J9487" s="598"/>
      <c r="M9487" s="598"/>
      <c r="N9487" s="598"/>
      <c r="V9487" s="598"/>
      <c r="W9487" s="598"/>
    </row>
    <row r="9488" spans="6:23" x14ac:dyDescent="0.2">
      <c r="F9488" s="610"/>
      <c r="H9488" s="612"/>
      <c r="I9488" s="598"/>
      <c r="J9488" s="598"/>
      <c r="M9488" s="598"/>
      <c r="N9488" s="598"/>
      <c r="V9488" s="598"/>
      <c r="W9488" s="598"/>
    </row>
    <row r="9489" spans="6:23" x14ac:dyDescent="0.2">
      <c r="F9489" s="610"/>
      <c r="H9489" s="612"/>
      <c r="I9489" s="598"/>
      <c r="J9489" s="598"/>
      <c r="M9489" s="598"/>
      <c r="N9489" s="598"/>
      <c r="V9489" s="598"/>
      <c r="W9489" s="598"/>
    </row>
    <row r="9490" spans="6:23" x14ac:dyDescent="0.2">
      <c r="F9490" s="610"/>
      <c r="H9490" s="612"/>
      <c r="I9490" s="598"/>
      <c r="J9490" s="598"/>
      <c r="M9490" s="598"/>
      <c r="N9490" s="598"/>
      <c r="V9490" s="598"/>
      <c r="W9490" s="598"/>
    </row>
    <row r="9491" spans="6:23" x14ac:dyDescent="0.2">
      <c r="F9491" s="610"/>
      <c r="H9491" s="612"/>
      <c r="I9491" s="598"/>
      <c r="J9491" s="598"/>
      <c r="M9491" s="598"/>
      <c r="N9491" s="598"/>
      <c r="V9491" s="598"/>
      <c r="W9491" s="598"/>
    </row>
    <row r="9492" spans="6:23" x14ac:dyDescent="0.2">
      <c r="F9492" s="610"/>
      <c r="H9492" s="612"/>
      <c r="I9492" s="598"/>
      <c r="J9492" s="598"/>
      <c r="M9492" s="598"/>
      <c r="N9492" s="598"/>
      <c r="V9492" s="598"/>
      <c r="W9492" s="598"/>
    </row>
    <row r="9493" spans="6:23" x14ac:dyDescent="0.2">
      <c r="F9493" s="610"/>
      <c r="H9493" s="612"/>
      <c r="I9493" s="598"/>
      <c r="J9493" s="598"/>
      <c r="M9493" s="598"/>
      <c r="N9493" s="598"/>
      <c r="V9493" s="598"/>
      <c r="W9493" s="598"/>
    </row>
    <row r="9494" spans="6:23" x14ac:dyDescent="0.2">
      <c r="F9494" s="610"/>
      <c r="H9494" s="612"/>
      <c r="I9494" s="598"/>
      <c r="J9494" s="598"/>
      <c r="M9494" s="598"/>
      <c r="N9494" s="598"/>
      <c r="V9494" s="598"/>
      <c r="W9494" s="598"/>
    </row>
    <row r="9495" spans="6:23" x14ac:dyDescent="0.2">
      <c r="F9495" s="610"/>
      <c r="H9495" s="612"/>
      <c r="I9495" s="598"/>
      <c r="J9495" s="598"/>
      <c r="M9495" s="598"/>
      <c r="N9495" s="598"/>
      <c r="V9495" s="598"/>
      <c r="W9495" s="598"/>
    </row>
    <row r="9496" spans="6:23" x14ac:dyDescent="0.2">
      <c r="F9496" s="610"/>
      <c r="H9496" s="612"/>
      <c r="I9496" s="598"/>
      <c r="J9496" s="598"/>
      <c r="M9496" s="598"/>
      <c r="N9496" s="598"/>
      <c r="V9496" s="598"/>
      <c r="W9496" s="598"/>
    </row>
    <row r="9497" spans="6:23" x14ac:dyDescent="0.2">
      <c r="F9497" s="610"/>
      <c r="H9497" s="612"/>
      <c r="I9497" s="598"/>
      <c r="J9497" s="598"/>
      <c r="M9497" s="598"/>
      <c r="N9497" s="598"/>
      <c r="V9497" s="598"/>
      <c r="W9497" s="598"/>
    </row>
    <row r="9498" spans="6:23" x14ac:dyDescent="0.2">
      <c r="F9498" s="610"/>
      <c r="H9498" s="612"/>
      <c r="I9498" s="598"/>
      <c r="J9498" s="598"/>
      <c r="M9498" s="598"/>
      <c r="N9498" s="598"/>
      <c r="V9498" s="598"/>
      <c r="W9498" s="598"/>
    </row>
    <row r="9499" spans="6:23" x14ac:dyDescent="0.2">
      <c r="F9499" s="610"/>
      <c r="H9499" s="612"/>
      <c r="I9499" s="598"/>
      <c r="J9499" s="598"/>
      <c r="M9499" s="598"/>
      <c r="N9499" s="598"/>
      <c r="V9499" s="598"/>
      <c r="W9499" s="598"/>
    </row>
    <row r="9500" spans="6:23" x14ac:dyDescent="0.2">
      <c r="F9500" s="610"/>
      <c r="H9500" s="612"/>
      <c r="I9500" s="598"/>
      <c r="J9500" s="598"/>
      <c r="M9500" s="598"/>
      <c r="N9500" s="598"/>
      <c r="V9500" s="598"/>
      <c r="W9500" s="598"/>
    </row>
    <row r="9501" spans="6:23" x14ac:dyDescent="0.2">
      <c r="F9501" s="610"/>
      <c r="H9501" s="612"/>
      <c r="I9501" s="598"/>
      <c r="J9501" s="598"/>
      <c r="M9501" s="598"/>
      <c r="N9501" s="598"/>
      <c r="V9501" s="598"/>
      <c r="W9501" s="598"/>
    </row>
    <row r="9502" spans="6:23" x14ac:dyDescent="0.2">
      <c r="F9502" s="610"/>
      <c r="H9502" s="612"/>
      <c r="I9502" s="598"/>
      <c r="J9502" s="598"/>
      <c r="M9502" s="598"/>
      <c r="N9502" s="598"/>
      <c r="V9502" s="598"/>
      <c r="W9502" s="598"/>
    </row>
    <row r="9503" spans="6:23" x14ac:dyDescent="0.2">
      <c r="F9503" s="610"/>
      <c r="H9503" s="612"/>
      <c r="I9503" s="598"/>
      <c r="J9503" s="598"/>
      <c r="M9503" s="598"/>
      <c r="N9503" s="598"/>
      <c r="V9503" s="598"/>
      <c r="W9503" s="598"/>
    </row>
    <row r="9504" spans="6:23" x14ac:dyDescent="0.2">
      <c r="F9504" s="610"/>
      <c r="H9504" s="612"/>
      <c r="I9504" s="598"/>
      <c r="J9504" s="598"/>
      <c r="M9504" s="598"/>
      <c r="N9504" s="598"/>
      <c r="V9504" s="598"/>
      <c r="W9504" s="598"/>
    </row>
    <row r="9505" spans="6:23" x14ac:dyDescent="0.2">
      <c r="F9505" s="610"/>
      <c r="H9505" s="612"/>
      <c r="I9505" s="598"/>
      <c r="J9505" s="598"/>
      <c r="M9505" s="598"/>
      <c r="N9505" s="598"/>
      <c r="V9505" s="598"/>
      <c r="W9505" s="598"/>
    </row>
    <row r="9506" spans="6:23" x14ac:dyDescent="0.2">
      <c r="F9506" s="610"/>
      <c r="H9506" s="612"/>
      <c r="I9506" s="598"/>
      <c r="J9506" s="598"/>
      <c r="M9506" s="598"/>
      <c r="N9506" s="598"/>
      <c r="V9506" s="598"/>
      <c r="W9506" s="598"/>
    </row>
    <row r="9507" spans="6:23" x14ac:dyDescent="0.2">
      <c r="F9507" s="610"/>
      <c r="H9507" s="612"/>
      <c r="I9507" s="598"/>
      <c r="J9507" s="598"/>
      <c r="M9507" s="598"/>
      <c r="N9507" s="598"/>
      <c r="V9507" s="598"/>
      <c r="W9507" s="598"/>
    </row>
    <row r="9508" spans="6:23" x14ac:dyDescent="0.2">
      <c r="F9508" s="610"/>
      <c r="H9508" s="612"/>
      <c r="I9508" s="598"/>
      <c r="J9508" s="598"/>
      <c r="M9508" s="598"/>
      <c r="N9508" s="598"/>
      <c r="V9508" s="598"/>
      <c r="W9508" s="598"/>
    </row>
    <row r="9509" spans="6:23" x14ac:dyDescent="0.2">
      <c r="F9509" s="610"/>
      <c r="H9509" s="612"/>
      <c r="I9509" s="598"/>
      <c r="J9509" s="598"/>
      <c r="M9509" s="598"/>
      <c r="N9509" s="598"/>
      <c r="V9509" s="598"/>
      <c r="W9509" s="598"/>
    </row>
    <row r="9510" spans="6:23" x14ac:dyDescent="0.2">
      <c r="F9510" s="610"/>
      <c r="H9510" s="612"/>
      <c r="I9510" s="598"/>
      <c r="J9510" s="598"/>
      <c r="M9510" s="598"/>
      <c r="N9510" s="598"/>
      <c r="V9510" s="598"/>
      <c r="W9510" s="598"/>
    </row>
    <row r="9511" spans="6:23" x14ac:dyDescent="0.2">
      <c r="F9511" s="610"/>
      <c r="H9511" s="612"/>
      <c r="I9511" s="598"/>
      <c r="J9511" s="598"/>
      <c r="M9511" s="598"/>
      <c r="N9511" s="598"/>
      <c r="V9511" s="598"/>
      <c r="W9511" s="598"/>
    </row>
    <row r="9512" spans="6:23" x14ac:dyDescent="0.2">
      <c r="F9512" s="610"/>
      <c r="H9512" s="612"/>
      <c r="I9512" s="598"/>
      <c r="J9512" s="598"/>
      <c r="M9512" s="598"/>
      <c r="N9512" s="598"/>
      <c r="V9512" s="598"/>
      <c r="W9512" s="598"/>
    </row>
    <row r="9513" spans="6:23" x14ac:dyDescent="0.2">
      <c r="F9513" s="610"/>
      <c r="H9513" s="612"/>
      <c r="I9513" s="598"/>
      <c r="J9513" s="598"/>
      <c r="M9513" s="598"/>
      <c r="N9513" s="598"/>
      <c r="V9513" s="598"/>
      <c r="W9513" s="598"/>
    </row>
    <row r="9514" spans="6:23" x14ac:dyDescent="0.2">
      <c r="F9514" s="610"/>
      <c r="H9514" s="612"/>
      <c r="I9514" s="598"/>
      <c r="J9514" s="598"/>
      <c r="M9514" s="598"/>
      <c r="N9514" s="598"/>
      <c r="V9514" s="598"/>
      <c r="W9514" s="598"/>
    </row>
    <row r="9515" spans="6:23" x14ac:dyDescent="0.2">
      <c r="F9515" s="610"/>
      <c r="H9515" s="612"/>
      <c r="I9515" s="598"/>
      <c r="J9515" s="598"/>
      <c r="M9515" s="598"/>
      <c r="N9515" s="598"/>
      <c r="V9515" s="598"/>
      <c r="W9515" s="598"/>
    </row>
    <row r="9516" spans="6:23" x14ac:dyDescent="0.2">
      <c r="F9516" s="610"/>
      <c r="H9516" s="612"/>
      <c r="I9516" s="598"/>
      <c r="J9516" s="598"/>
      <c r="M9516" s="598"/>
      <c r="N9516" s="598"/>
      <c r="V9516" s="598"/>
      <c r="W9516" s="598"/>
    </row>
    <row r="9517" spans="6:23" x14ac:dyDescent="0.2">
      <c r="F9517" s="610"/>
      <c r="H9517" s="612"/>
      <c r="I9517" s="598"/>
      <c r="J9517" s="598"/>
      <c r="M9517" s="598"/>
      <c r="N9517" s="598"/>
      <c r="V9517" s="598"/>
      <c r="W9517" s="598"/>
    </row>
    <row r="9518" spans="6:23" x14ac:dyDescent="0.2">
      <c r="F9518" s="610"/>
      <c r="H9518" s="612"/>
      <c r="I9518" s="598"/>
      <c r="J9518" s="598"/>
      <c r="M9518" s="598"/>
      <c r="N9518" s="598"/>
      <c r="V9518" s="598"/>
      <c r="W9518" s="598"/>
    </row>
    <row r="9519" spans="6:23" x14ac:dyDescent="0.2">
      <c r="F9519" s="610"/>
      <c r="H9519" s="612"/>
      <c r="I9519" s="598"/>
      <c r="J9519" s="598"/>
      <c r="M9519" s="598"/>
      <c r="N9519" s="598"/>
      <c r="V9519" s="598"/>
      <c r="W9519" s="598"/>
    </row>
    <row r="9520" spans="6:23" x14ac:dyDescent="0.2">
      <c r="F9520" s="610"/>
      <c r="H9520" s="612"/>
      <c r="I9520" s="598"/>
      <c r="J9520" s="598"/>
      <c r="M9520" s="598"/>
      <c r="N9520" s="598"/>
      <c r="V9520" s="598"/>
      <c r="W9520" s="598"/>
    </row>
    <row r="9521" spans="6:23" x14ac:dyDescent="0.2">
      <c r="F9521" s="610"/>
      <c r="H9521" s="612"/>
      <c r="I9521" s="598"/>
      <c r="J9521" s="598"/>
      <c r="M9521" s="598"/>
      <c r="N9521" s="598"/>
      <c r="V9521" s="598"/>
      <c r="W9521" s="598"/>
    </row>
    <row r="9522" spans="6:23" x14ac:dyDescent="0.2">
      <c r="F9522" s="610"/>
      <c r="H9522" s="612"/>
      <c r="I9522" s="598"/>
      <c r="J9522" s="598"/>
      <c r="M9522" s="598"/>
      <c r="N9522" s="598"/>
      <c r="V9522" s="598"/>
      <c r="W9522" s="598"/>
    </row>
    <row r="9523" spans="6:23" x14ac:dyDescent="0.2">
      <c r="F9523" s="610"/>
      <c r="H9523" s="612"/>
      <c r="I9523" s="598"/>
      <c r="J9523" s="598"/>
      <c r="M9523" s="598"/>
      <c r="N9523" s="598"/>
      <c r="V9523" s="598"/>
      <c r="W9523" s="598"/>
    </row>
    <row r="9524" spans="6:23" x14ac:dyDescent="0.2">
      <c r="F9524" s="610"/>
      <c r="H9524" s="612"/>
      <c r="I9524" s="598"/>
      <c r="J9524" s="598"/>
      <c r="M9524" s="598"/>
      <c r="N9524" s="598"/>
      <c r="V9524" s="598"/>
      <c r="W9524" s="598"/>
    </row>
    <row r="9525" spans="6:23" x14ac:dyDescent="0.2">
      <c r="F9525" s="610"/>
      <c r="H9525" s="612"/>
      <c r="I9525" s="598"/>
      <c r="J9525" s="598"/>
      <c r="M9525" s="598"/>
      <c r="N9525" s="598"/>
      <c r="V9525" s="598"/>
      <c r="W9525" s="598"/>
    </row>
    <row r="9526" spans="6:23" x14ac:dyDescent="0.2">
      <c r="F9526" s="610"/>
      <c r="H9526" s="612"/>
      <c r="I9526" s="598"/>
      <c r="J9526" s="598"/>
      <c r="M9526" s="598"/>
      <c r="N9526" s="598"/>
      <c r="V9526" s="598"/>
      <c r="W9526" s="598"/>
    </row>
    <row r="9527" spans="6:23" x14ac:dyDescent="0.2">
      <c r="F9527" s="610"/>
      <c r="H9527" s="612"/>
      <c r="I9527" s="598"/>
      <c r="J9527" s="598"/>
      <c r="M9527" s="598"/>
      <c r="N9527" s="598"/>
      <c r="V9527" s="598"/>
      <c r="W9527" s="598"/>
    </row>
    <row r="9528" spans="6:23" x14ac:dyDescent="0.2">
      <c r="F9528" s="610"/>
      <c r="H9528" s="612"/>
      <c r="I9528" s="598"/>
      <c r="J9528" s="598"/>
      <c r="M9528" s="598"/>
      <c r="N9528" s="598"/>
      <c r="V9528" s="598"/>
      <c r="W9528" s="598"/>
    </row>
    <row r="9529" spans="6:23" x14ac:dyDescent="0.2">
      <c r="F9529" s="610"/>
      <c r="H9529" s="612"/>
      <c r="I9529" s="598"/>
      <c r="J9529" s="598"/>
      <c r="M9529" s="598"/>
      <c r="N9529" s="598"/>
      <c r="V9529" s="598"/>
      <c r="W9529" s="598"/>
    </row>
    <row r="9530" spans="6:23" x14ac:dyDescent="0.2">
      <c r="F9530" s="610"/>
      <c r="H9530" s="612"/>
      <c r="I9530" s="598"/>
      <c r="J9530" s="598"/>
      <c r="M9530" s="598"/>
      <c r="N9530" s="598"/>
      <c r="V9530" s="598"/>
      <c r="W9530" s="598"/>
    </row>
    <row r="9531" spans="6:23" x14ac:dyDescent="0.2">
      <c r="F9531" s="610"/>
      <c r="H9531" s="612"/>
      <c r="I9531" s="598"/>
      <c r="J9531" s="598"/>
      <c r="M9531" s="598"/>
      <c r="N9531" s="598"/>
      <c r="V9531" s="598"/>
      <c r="W9531" s="598"/>
    </row>
    <row r="9532" spans="6:23" x14ac:dyDescent="0.2">
      <c r="F9532" s="610"/>
      <c r="H9532" s="612"/>
      <c r="I9532" s="598"/>
      <c r="J9532" s="598"/>
      <c r="M9532" s="598"/>
      <c r="N9532" s="598"/>
      <c r="V9532" s="598"/>
      <c r="W9532" s="598"/>
    </row>
    <row r="9533" spans="6:23" x14ac:dyDescent="0.2">
      <c r="F9533" s="610"/>
      <c r="H9533" s="612"/>
      <c r="I9533" s="598"/>
      <c r="J9533" s="598"/>
      <c r="M9533" s="598"/>
      <c r="N9533" s="598"/>
      <c r="V9533" s="598"/>
      <c r="W9533" s="598"/>
    </row>
    <row r="9534" spans="6:23" x14ac:dyDescent="0.2">
      <c r="F9534" s="610"/>
      <c r="H9534" s="612"/>
      <c r="I9534" s="598"/>
      <c r="J9534" s="598"/>
      <c r="M9534" s="598"/>
      <c r="N9534" s="598"/>
      <c r="V9534" s="598"/>
      <c r="W9534" s="598"/>
    </row>
    <row r="9535" spans="6:23" x14ac:dyDescent="0.2">
      <c r="F9535" s="610"/>
      <c r="H9535" s="612"/>
      <c r="I9535" s="598"/>
      <c r="J9535" s="598"/>
      <c r="M9535" s="598"/>
      <c r="N9535" s="598"/>
      <c r="V9535" s="598"/>
      <c r="W9535" s="598"/>
    </row>
    <row r="9536" spans="6:23" x14ac:dyDescent="0.2">
      <c r="F9536" s="610"/>
      <c r="H9536" s="612"/>
      <c r="I9536" s="598"/>
      <c r="J9536" s="598"/>
      <c r="M9536" s="598"/>
      <c r="N9536" s="598"/>
      <c r="V9536" s="598"/>
      <c r="W9536" s="598"/>
    </row>
    <row r="9537" spans="6:23" x14ac:dyDescent="0.2">
      <c r="F9537" s="610"/>
      <c r="H9537" s="612"/>
      <c r="I9537" s="598"/>
      <c r="J9537" s="598"/>
      <c r="M9537" s="598"/>
      <c r="N9537" s="598"/>
      <c r="V9537" s="598"/>
      <c r="W9537" s="598"/>
    </row>
    <row r="9538" spans="6:23" x14ac:dyDescent="0.2">
      <c r="F9538" s="610"/>
      <c r="H9538" s="612"/>
      <c r="I9538" s="598"/>
      <c r="J9538" s="598"/>
      <c r="M9538" s="598"/>
      <c r="N9538" s="598"/>
      <c r="V9538" s="598"/>
      <c r="W9538" s="598"/>
    </row>
    <row r="9539" spans="6:23" x14ac:dyDescent="0.2">
      <c r="F9539" s="610"/>
      <c r="H9539" s="612"/>
      <c r="I9539" s="598"/>
      <c r="J9539" s="598"/>
      <c r="M9539" s="598"/>
      <c r="N9539" s="598"/>
      <c r="V9539" s="598"/>
      <c r="W9539" s="598"/>
    </row>
    <row r="9540" spans="6:23" x14ac:dyDescent="0.2">
      <c r="F9540" s="610"/>
      <c r="H9540" s="612"/>
      <c r="I9540" s="598"/>
      <c r="J9540" s="598"/>
      <c r="M9540" s="598"/>
      <c r="N9540" s="598"/>
      <c r="V9540" s="598"/>
      <c r="W9540" s="598"/>
    </row>
    <row r="9541" spans="6:23" x14ac:dyDescent="0.2">
      <c r="F9541" s="610"/>
      <c r="H9541" s="612"/>
      <c r="I9541" s="598"/>
      <c r="J9541" s="598"/>
      <c r="M9541" s="598"/>
      <c r="N9541" s="598"/>
      <c r="V9541" s="598"/>
      <c r="W9541" s="598"/>
    </row>
    <row r="9542" spans="6:23" x14ac:dyDescent="0.2">
      <c r="F9542" s="610"/>
      <c r="H9542" s="612"/>
      <c r="I9542" s="598"/>
      <c r="J9542" s="598"/>
      <c r="M9542" s="598"/>
      <c r="N9542" s="598"/>
      <c r="V9542" s="598"/>
      <c r="W9542" s="598"/>
    </row>
    <row r="9543" spans="6:23" x14ac:dyDescent="0.2">
      <c r="F9543" s="610"/>
      <c r="H9543" s="612"/>
      <c r="I9543" s="598"/>
      <c r="J9543" s="598"/>
      <c r="M9543" s="598"/>
      <c r="N9543" s="598"/>
      <c r="V9543" s="598"/>
      <c r="W9543" s="598"/>
    </row>
    <row r="9544" spans="6:23" x14ac:dyDescent="0.2">
      <c r="F9544" s="610"/>
      <c r="H9544" s="612"/>
      <c r="I9544" s="598"/>
      <c r="J9544" s="598"/>
      <c r="M9544" s="598"/>
      <c r="N9544" s="598"/>
      <c r="V9544" s="598"/>
      <c r="W9544" s="598"/>
    </row>
    <row r="9545" spans="6:23" x14ac:dyDescent="0.2">
      <c r="F9545" s="610"/>
      <c r="H9545" s="612"/>
      <c r="I9545" s="598"/>
      <c r="J9545" s="598"/>
      <c r="M9545" s="598"/>
      <c r="N9545" s="598"/>
      <c r="V9545" s="598"/>
      <c r="W9545" s="598"/>
    </row>
    <row r="9546" spans="6:23" x14ac:dyDescent="0.2">
      <c r="F9546" s="610"/>
      <c r="H9546" s="612"/>
      <c r="I9546" s="598"/>
      <c r="J9546" s="598"/>
      <c r="M9546" s="598"/>
      <c r="N9546" s="598"/>
      <c r="V9546" s="598"/>
      <c r="W9546" s="598"/>
    </row>
    <row r="9547" spans="6:23" x14ac:dyDescent="0.2">
      <c r="F9547" s="610"/>
      <c r="H9547" s="612"/>
      <c r="I9547" s="598"/>
      <c r="J9547" s="598"/>
      <c r="M9547" s="598"/>
      <c r="N9547" s="598"/>
      <c r="V9547" s="598"/>
      <c r="W9547" s="598"/>
    </row>
    <row r="9548" spans="6:23" x14ac:dyDescent="0.2">
      <c r="F9548" s="610"/>
      <c r="H9548" s="612"/>
      <c r="I9548" s="598"/>
      <c r="J9548" s="598"/>
      <c r="M9548" s="598"/>
      <c r="N9548" s="598"/>
      <c r="V9548" s="598"/>
      <c r="W9548" s="598"/>
    </row>
    <row r="9549" spans="6:23" x14ac:dyDescent="0.2">
      <c r="F9549" s="610"/>
      <c r="H9549" s="612"/>
      <c r="I9549" s="598"/>
      <c r="J9549" s="598"/>
      <c r="M9549" s="598"/>
      <c r="N9549" s="598"/>
      <c r="V9549" s="598"/>
      <c r="W9549" s="598"/>
    </row>
    <row r="9550" spans="6:23" x14ac:dyDescent="0.2">
      <c r="F9550" s="610"/>
      <c r="H9550" s="612"/>
      <c r="I9550" s="598"/>
      <c r="J9550" s="598"/>
      <c r="M9550" s="598"/>
      <c r="N9550" s="598"/>
      <c r="V9550" s="598"/>
      <c r="W9550" s="598"/>
    </row>
    <row r="9551" spans="6:23" x14ac:dyDescent="0.2">
      <c r="F9551" s="610"/>
      <c r="H9551" s="612"/>
      <c r="I9551" s="598"/>
      <c r="J9551" s="598"/>
      <c r="M9551" s="598"/>
      <c r="N9551" s="598"/>
      <c r="V9551" s="598"/>
      <c r="W9551" s="598"/>
    </row>
    <row r="9552" spans="6:23" x14ac:dyDescent="0.2">
      <c r="F9552" s="610"/>
      <c r="H9552" s="612"/>
      <c r="I9552" s="598"/>
      <c r="J9552" s="598"/>
      <c r="M9552" s="598"/>
      <c r="N9552" s="598"/>
      <c r="V9552" s="598"/>
      <c r="W9552" s="598"/>
    </row>
    <row r="9553" spans="6:23" x14ac:dyDescent="0.2">
      <c r="F9553" s="610"/>
      <c r="H9553" s="612"/>
      <c r="I9553" s="598"/>
      <c r="J9553" s="598"/>
      <c r="M9553" s="598"/>
      <c r="N9553" s="598"/>
      <c r="V9553" s="598"/>
      <c r="W9553" s="598"/>
    </row>
    <row r="9554" spans="6:23" x14ac:dyDescent="0.2">
      <c r="F9554" s="610"/>
      <c r="H9554" s="612"/>
      <c r="I9554" s="598"/>
      <c r="J9554" s="598"/>
      <c r="M9554" s="598"/>
      <c r="N9554" s="598"/>
      <c r="V9554" s="598"/>
      <c r="W9554" s="598"/>
    </row>
    <row r="9555" spans="6:23" x14ac:dyDescent="0.2">
      <c r="F9555" s="610"/>
      <c r="H9555" s="612"/>
      <c r="I9555" s="598"/>
      <c r="J9555" s="598"/>
      <c r="M9555" s="598"/>
      <c r="N9555" s="598"/>
      <c r="V9555" s="598"/>
      <c r="W9555" s="598"/>
    </row>
    <row r="9556" spans="6:23" x14ac:dyDescent="0.2">
      <c r="F9556" s="610"/>
      <c r="H9556" s="612"/>
      <c r="I9556" s="598"/>
      <c r="J9556" s="598"/>
      <c r="M9556" s="598"/>
      <c r="N9556" s="598"/>
      <c r="V9556" s="598"/>
      <c r="W9556" s="598"/>
    </row>
    <row r="9557" spans="6:23" x14ac:dyDescent="0.2">
      <c r="F9557" s="610"/>
      <c r="H9557" s="612"/>
      <c r="I9557" s="598"/>
      <c r="J9557" s="598"/>
      <c r="M9557" s="598"/>
      <c r="N9557" s="598"/>
      <c r="V9557" s="598"/>
      <c r="W9557" s="598"/>
    </row>
    <row r="9558" spans="6:23" x14ac:dyDescent="0.2">
      <c r="F9558" s="610"/>
      <c r="H9558" s="612"/>
      <c r="I9558" s="598"/>
      <c r="J9558" s="598"/>
      <c r="M9558" s="598"/>
      <c r="N9558" s="598"/>
      <c r="V9558" s="598"/>
      <c r="W9558" s="598"/>
    </row>
    <row r="9559" spans="6:23" x14ac:dyDescent="0.2">
      <c r="F9559" s="610"/>
      <c r="H9559" s="612"/>
      <c r="I9559" s="598"/>
      <c r="J9559" s="598"/>
      <c r="M9559" s="598"/>
      <c r="N9559" s="598"/>
      <c r="V9559" s="598"/>
      <c r="W9559" s="598"/>
    </row>
    <row r="9560" spans="6:23" x14ac:dyDescent="0.2">
      <c r="F9560" s="610"/>
      <c r="H9560" s="612"/>
      <c r="I9560" s="598"/>
      <c r="J9560" s="598"/>
      <c r="M9560" s="598"/>
      <c r="N9560" s="598"/>
      <c r="V9560" s="598"/>
      <c r="W9560" s="598"/>
    </row>
    <row r="9561" spans="6:23" x14ac:dyDescent="0.2">
      <c r="F9561" s="610"/>
      <c r="H9561" s="612"/>
      <c r="I9561" s="598"/>
      <c r="J9561" s="598"/>
      <c r="M9561" s="598"/>
      <c r="N9561" s="598"/>
      <c r="V9561" s="598"/>
      <c r="W9561" s="598"/>
    </row>
    <row r="9562" spans="6:23" x14ac:dyDescent="0.2">
      <c r="F9562" s="610"/>
      <c r="H9562" s="612"/>
      <c r="I9562" s="598"/>
      <c r="J9562" s="598"/>
      <c r="M9562" s="598"/>
      <c r="N9562" s="598"/>
      <c r="V9562" s="598"/>
      <c r="W9562" s="598"/>
    </row>
    <row r="9563" spans="6:23" x14ac:dyDescent="0.2">
      <c r="F9563" s="610"/>
      <c r="H9563" s="612"/>
      <c r="I9563" s="598"/>
      <c r="J9563" s="598"/>
      <c r="M9563" s="598"/>
      <c r="N9563" s="598"/>
      <c r="V9563" s="598"/>
      <c r="W9563" s="598"/>
    </row>
    <row r="9564" spans="6:23" x14ac:dyDescent="0.2">
      <c r="F9564" s="610"/>
      <c r="H9564" s="612"/>
      <c r="I9564" s="598"/>
      <c r="J9564" s="598"/>
      <c r="M9564" s="598"/>
      <c r="N9564" s="598"/>
      <c r="V9564" s="598"/>
      <c r="W9564" s="598"/>
    </row>
    <row r="9565" spans="6:23" x14ac:dyDescent="0.2">
      <c r="F9565" s="610"/>
      <c r="H9565" s="612"/>
      <c r="I9565" s="598"/>
      <c r="J9565" s="598"/>
      <c r="M9565" s="598"/>
      <c r="N9565" s="598"/>
      <c r="V9565" s="598"/>
      <c r="W9565" s="598"/>
    </row>
    <row r="9566" spans="6:23" x14ac:dyDescent="0.2">
      <c r="F9566" s="610"/>
      <c r="H9566" s="612"/>
      <c r="I9566" s="598"/>
      <c r="J9566" s="598"/>
      <c r="M9566" s="598"/>
      <c r="N9566" s="598"/>
      <c r="V9566" s="598"/>
      <c r="W9566" s="598"/>
    </row>
    <row r="9567" spans="6:23" x14ac:dyDescent="0.2">
      <c r="F9567" s="610"/>
      <c r="H9567" s="612"/>
      <c r="I9567" s="598"/>
      <c r="J9567" s="598"/>
      <c r="M9567" s="598"/>
      <c r="N9567" s="598"/>
      <c r="V9567" s="598"/>
      <c r="W9567" s="598"/>
    </row>
    <row r="9568" spans="6:23" x14ac:dyDescent="0.2">
      <c r="F9568" s="610"/>
      <c r="H9568" s="612"/>
      <c r="I9568" s="598"/>
      <c r="J9568" s="598"/>
      <c r="M9568" s="598"/>
      <c r="N9568" s="598"/>
      <c r="V9568" s="598"/>
      <c r="W9568" s="598"/>
    </row>
    <row r="9569" spans="6:23" x14ac:dyDescent="0.2">
      <c r="F9569" s="610"/>
      <c r="H9569" s="612"/>
      <c r="I9569" s="598"/>
      <c r="J9569" s="598"/>
      <c r="M9569" s="598"/>
      <c r="N9569" s="598"/>
      <c r="V9569" s="598"/>
      <c r="W9569" s="598"/>
    </row>
    <row r="9570" spans="6:23" x14ac:dyDescent="0.2">
      <c r="F9570" s="610"/>
      <c r="H9570" s="612"/>
      <c r="I9570" s="598"/>
      <c r="J9570" s="598"/>
      <c r="M9570" s="598"/>
      <c r="N9570" s="598"/>
      <c r="V9570" s="598"/>
      <c r="W9570" s="598"/>
    </row>
    <row r="9571" spans="6:23" x14ac:dyDescent="0.2">
      <c r="F9571" s="610"/>
      <c r="H9571" s="612"/>
      <c r="I9571" s="598"/>
      <c r="J9571" s="598"/>
      <c r="M9571" s="598"/>
      <c r="N9571" s="598"/>
      <c r="V9571" s="598"/>
      <c r="W9571" s="598"/>
    </row>
    <row r="9572" spans="6:23" x14ac:dyDescent="0.2">
      <c r="F9572" s="610"/>
      <c r="H9572" s="612"/>
      <c r="I9572" s="598"/>
      <c r="J9572" s="598"/>
      <c r="M9572" s="598"/>
      <c r="N9572" s="598"/>
      <c r="V9572" s="598"/>
      <c r="W9572" s="598"/>
    </row>
    <row r="9573" spans="6:23" x14ac:dyDescent="0.2">
      <c r="F9573" s="610"/>
      <c r="H9573" s="612"/>
      <c r="I9573" s="598"/>
      <c r="J9573" s="598"/>
      <c r="M9573" s="598"/>
      <c r="N9573" s="598"/>
      <c r="V9573" s="598"/>
      <c r="W9573" s="598"/>
    </row>
    <row r="9574" spans="6:23" x14ac:dyDescent="0.2">
      <c r="F9574" s="610"/>
      <c r="H9574" s="612"/>
      <c r="I9574" s="598"/>
      <c r="J9574" s="598"/>
      <c r="M9574" s="598"/>
      <c r="N9574" s="598"/>
      <c r="V9574" s="598"/>
      <c r="W9574" s="598"/>
    </row>
    <row r="9575" spans="6:23" x14ac:dyDescent="0.2">
      <c r="F9575" s="610"/>
      <c r="H9575" s="612"/>
      <c r="I9575" s="598"/>
      <c r="J9575" s="598"/>
      <c r="M9575" s="598"/>
      <c r="N9575" s="598"/>
      <c r="V9575" s="598"/>
      <c r="W9575" s="598"/>
    </row>
    <row r="9576" spans="6:23" x14ac:dyDescent="0.2">
      <c r="F9576" s="610"/>
      <c r="H9576" s="612"/>
      <c r="I9576" s="598"/>
      <c r="J9576" s="598"/>
      <c r="M9576" s="598"/>
      <c r="N9576" s="598"/>
      <c r="V9576" s="598"/>
      <c r="W9576" s="598"/>
    </row>
    <row r="9577" spans="6:23" x14ac:dyDescent="0.2">
      <c r="F9577" s="610"/>
      <c r="H9577" s="612"/>
      <c r="I9577" s="598"/>
      <c r="J9577" s="598"/>
      <c r="M9577" s="598"/>
      <c r="N9577" s="598"/>
      <c r="V9577" s="598"/>
      <c r="W9577" s="598"/>
    </row>
    <row r="9578" spans="6:23" x14ac:dyDescent="0.2">
      <c r="F9578" s="610"/>
      <c r="H9578" s="612"/>
      <c r="I9578" s="598"/>
      <c r="J9578" s="598"/>
      <c r="M9578" s="598"/>
      <c r="N9578" s="598"/>
      <c r="V9578" s="598"/>
      <c r="W9578" s="598"/>
    </row>
    <row r="9579" spans="6:23" x14ac:dyDescent="0.2">
      <c r="F9579" s="610"/>
      <c r="H9579" s="612"/>
      <c r="I9579" s="598"/>
      <c r="J9579" s="598"/>
      <c r="M9579" s="598"/>
      <c r="N9579" s="598"/>
      <c r="V9579" s="598"/>
      <c r="W9579" s="598"/>
    </row>
    <row r="9580" spans="6:23" x14ac:dyDescent="0.2">
      <c r="F9580" s="610"/>
      <c r="H9580" s="612"/>
      <c r="I9580" s="598"/>
      <c r="J9580" s="598"/>
      <c r="M9580" s="598"/>
      <c r="N9580" s="598"/>
      <c r="V9580" s="598"/>
      <c r="W9580" s="598"/>
    </row>
    <row r="9581" spans="6:23" x14ac:dyDescent="0.2">
      <c r="F9581" s="610"/>
      <c r="H9581" s="612"/>
      <c r="I9581" s="598"/>
      <c r="J9581" s="598"/>
      <c r="M9581" s="598"/>
      <c r="N9581" s="598"/>
      <c r="V9581" s="598"/>
      <c r="W9581" s="598"/>
    </row>
    <row r="9582" spans="6:23" x14ac:dyDescent="0.2">
      <c r="F9582" s="610"/>
      <c r="H9582" s="612"/>
      <c r="I9582" s="598"/>
      <c r="J9582" s="598"/>
      <c r="M9582" s="598"/>
      <c r="N9582" s="598"/>
      <c r="V9582" s="598"/>
      <c r="W9582" s="598"/>
    </row>
    <row r="9583" spans="6:23" x14ac:dyDescent="0.2">
      <c r="F9583" s="610"/>
      <c r="H9583" s="612"/>
      <c r="I9583" s="598"/>
      <c r="J9583" s="598"/>
      <c r="M9583" s="598"/>
      <c r="N9583" s="598"/>
      <c r="V9583" s="598"/>
      <c r="W9583" s="598"/>
    </row>
    <row r="9584" spans="6:23" x14ac:dyDescent="0.2">
      <c r="F9584" s="610"/>
      <c r="H9584" s="612"/>
      <c r="I9584" s="598"/>
      <c r="J9584" s="598"/>
      <c r="M9584" s="598"/>
      <c r="N9584" s="598"/>
      <c r="V9584" s="598"/>
      <c r="W9584" s="598"/>
    </row>
    <row r="9585" spans="6:23" x14ac:dyDescent="0.2">
      <c r="F9585" s="610"/>
      <c r="H9585" s="612"/>
      <c r="I9585" s="598"/>
      <c r="J9585" s="598"/>
      <c r="M9585" s="598"/>
      <c r="N9585" s="598"/>
      <c r="V9585" s="598"/>
      <c r="W9585" s="598"/>
    </row>
    <row r="9586" spans="6:23" x14ac:dyDescent="0.2">
      <c r="F9586" s="610"/>
      <c r="H9586" s="612"/>
      <c r="I9586" s="598"/>
      <c r="J9586" s="598"/>
      <c r="M9586" s="598"/>
      <c r="N9586" s="598"/>
      <c r="V9586" s="598"/>
      <c r="W9586" s="598"/>
    </row>
    <row r="9587" spans="6:23" x14ac:dyDescent="0.2">
      <c r="F9587" s="610"/>
      <c r="H9587" s="612"/>
      <c r="I9587" s="598"/>
      <c r="J9587" s="598"/>
      <c r="M9587" s="598"/>
      <c r="N9587" s="598"/>
      <c r="V9587" s="598"/>
      <c r="W9587" s="598"/>
    </row>
    <row r="9588" spans="6:23" x14ac:dyDescent="0.2">
      <c r="F9588" s="610"/>
      <c r="H9588" s="612"/>
      <c r="I9588" s="598"/>
      <c r="J9588" s="598"/>
      <c r="M9588" s="598"/>
      <c r="N9588" s="598"/>
      <c r="V9588" s="598"/>
      <c r="W9588" s="598"/>
    </row>
    <row r="9589" spans="6:23" x14ac:dyDescent="0.2">
      <c r="F9589" s="610"/>
      <c r="H9589" s="612"/>
      <c r="I9589" s="598"/>
      <c r="J9589" s="598"/>
      <c r="M9589" s="598"/>
      <c r="N9589" s="598"/>
      <c r="V9589" s="598"/>
      <c r="W9589" s="598"/>
    </row>
    <row r="9590" spans="6:23" x14ac:dyDescent="0.2">
      <c r="F9590" s="610"/>
      <c r="H9590" s="612"/>
      <c r="I9590" s="598"/>
      <c r="J9590" s="598"/>
      <c r="M9590" s="598"/>
      <c r="N9590" s="598"/>
      <c r="V9590" s="598"/>
      <c r="W9590" s="598"/>
    </row>
    <row r="9591" spans="6:23" x14ac:dyDescent="0.2">
      <c r="F9591" s="610"/>
      <c r="H9591" s="612"/>
      <c r="I9591" s="598"/>
      <c r="J9591" s="598"/>
      <c r="M9591" s="598"/>
      <c r="N9591" s="598"/>
      <c r="V9591" s="598"/>
      <c r="W9591" s="598"/>
    </row>
    <row r="9592" spans="6:23" x14ac:dyDescent="0.2">
      <c r="F9592" s="610"/>
      <c r="H9592" s="612"/>
      <c r="I9592" s="598"/>
      <c r="J9592" s="598"/>
      <c r="M9592" s="598"/>
      <c r="N9592" s="598"/>
      <c r="V9592" s="598"/>
      <c r="W9592" s="598"/>
    </row>
    <row r="9593" spans="6:23" x14ac:dyDescent="0.2">
      <c r="F9593" s="610"/>
      <c r="H9593" s="612"/>
      <c r="I9593" s="598"/>
      <c r="J9593" s="598"/>
      <c r="M9593" s="598"/>
      <c r="N9593" s="598"/>
      <c r="V9593" s="598"/>
      <c r="W9593" s="598"/>
    </row>
    <row r="9594" spans="6:23" x14ac:dyDescent="0.2">
      <c r="F9594" s="610"/>
      <c r="H9594" s="612"/>
      <c r="I9594" s="598"/>
      <c r="J9594" s="598"/>
      <c r="M9594" s="598"/>
      <c r="N9594" s="598"/>
      <c r="V9594" s="598"/>
      <c r="W9594" s="598"/>
    </row>
    <row r="9595" spans="6:23" x14ac:dyDescent="0.2">
      <c r="F9595" s="610"/>
      <c r="H9595" s="612"/>
      <c r="I9595" s="598"/>
      <c r="J9595" s="598"/>
      <c r="M9595" s="598"/>
      <c r="N9595" s="598"/>
      <c r="V9595" s="598"/>
      <c r="W9595" s="598"/>
    </row>
    <row r="9596" spans="6:23" x14ac:dyDescent="0.2">
      <c r="F9596" s="610"/>
      <c r="H9596" s="612"/>
      <c r="I9596" s="598"/>
      <c r="J9596" s="598"/>
      <c r="M9596" s="598"/>
      <c r="N9596" s="598"/>
      <c r="V9596" s="598"/>
      <c r="W9596" s="598"/>
    </row>
    <row r="9597" spans="6:23" x14ac:dyDescent="0.2">
      <c r="F9597" s="610"/>
      <c r="H9597" s="612"/>
      <c r="I9597" s="598"/>
      <c r="J9597" s="598"/>
      <c r="M9597" s="598"/>
      <c r="N9597" s="598"/>
      <c r="V9597" s="598"/>
      <c r="W9597" s="598"/>
    </row>
    <row r="9598" spans="6:23" x14ac:dyDescent="0.2">
      <c r="F9598" s="610"/>
      <c r="H9598" s="612"/>
      <c r="I9598" s="598"/>
      <c r="J9598" s="598"/>
      <c r="M9598" s="598"/>
      <c r="N9598" s="598"/>
      <c r="V9598" s="598"/>
      <c r="W9598" s="598"/>
    </row>
    <row r="9599" spans="6:23" x14ac:dyDescent="0.2">
      <c r="F9599" s="610"/>
      <c r="H9599" s="612"/>
      <c r="I9599" s="598"/>
      <c r="J9599" s="598"/>
      <c r="M9599" s="598"/>
      <c r="N9599" s="598"/>
      <c r="V9599" s="598"/>
      <c r="W9599" s="598"/>
    </row>
    <row r="9600" spans="6:23" x14ac:dyDescent="0.2">
      <c r="F9600" s="610"/>
      <c r="H9600" s="612"/>
      <c r="I9600" s="598"/>
      <c r="J9600" s="598"/>
      <c r="M9600" s="598"/>
      <c r="N9600" s="598"/>
      <c r="V9600" s="598"/>
      <c r="W9600" s="598"/>
    </row>
    <row r="9601" spans="6:23" x14ac:dyDescent="0.2">
      <c r="F9601" s="610"/>
      <c r="H9601" s="612"/>
      <c r="I9601" s="598"/>
      <c r="J9601" s="598"/>
      <c r="M9601" s="598"/>
      <c r="N9601" s="598"/>
      <c r="V9601" s="598"/>
      <c r="W9601" s="598"/>
    </row>
    <row r="9602" spans="6:23" x14ac:dyDescent="0.2">
      <c r="F9602" s="610"/>
      <c r="H9602" s="612"/>
      <c r="I9602" s="598"/>
      <c r="J9602" s="598"/>
      <c r="M9602" s="598"/>
      <c r="N9602" s="598"/>
      <c r="V9602" s="598"/>
      <c r="W9602" s="598"/>
    </row>
    <row r="9603" spans="6:23" x14ac:dyDescent="0.2">
      <c r="F9603" s="610"/>
      <c r="H9603" s="612"/>
      <c r="I9603" s="598"/>
      <c r="J9603" s="598"/>
      <c r="M9603" s="598"/>
      <c r="N9603" s="598"/>
      <c r="V9603" s="598"/>
      <c r="W9603" s="598"/>
    </row>
    <row r="9604" spans="6:23" x14ac:dyDescent="0.2">
      <c r="F9604" s="610"/>
      <c r="H9604" s="612"/>
      <c r="I9604" s="598"/>
      <c r="J9604" s="598"/>
      <c r="M9604" s="598"/>
      <c r="N9604" s="598"/>
      <c r="V9604" s="598"/>
      <c r="W9604" s="598"/>
    </row>
    <row r="9605" spans="6:23" x14ac:dyDescent="0.2">
      <c r="F9605" s="610"/>
      <c r="H9605" s="612"/>
      <c r="I9605" s="598"/>
      <c r="J9605" s="598"/>
      <c r="M9605" s="598"/>
      <c r="N9605" s="598"/>
      <c r="V9605" s="598"/>
      <c r="W9605" s="598"/>
    </row>
    <row r="9606" spans="6:23" x14ac:dyDescent="0.2">
      <c r="F9606" s="610"/>
      <c r="H9606" s="612"/>
      <c r="I9606" s="598"/>
      <c r="J9606" s="598"/>
      <c r="M9606" s="598"/>
      <c r="N9606" s="598"/>
      <c r="V9606" s="598"/>
      <c r="W9606" s="598"/>
    </row>
    <row r="9607" spans="6:23" x14ac:dyDescent="0.2">
      <c r="F9607" s="610"/>
      <c r="H9607" s="612"/>
      <c r="I9607" s="598"/>
      <c r="J9607" s="598"/>
      <c r="M9607" s="598"/>
      <c r="N9607" s="598"/>
      <c r="V9607" s="598"/>
      <c r="W9607" s="598"/>
    </row>
    <row r="9608" spans="6:23" x14ac:dyDescent="0.2">
      <c r="F9608" s="610"/>
      <c r="H9608" s="612"/>
      <c r="I9608" s="598"/>
      <c r="J9608" s="598"/>
      <c r="M9608" s="598"/>
      <c r="N9608" s="598"/>
      <c r="V9608" s="598"/>
      <c r="W9608" s="598"/>
    </row>
    <row r="9609" spans="6:23" x14ac:dyDescent="0.2">
      <c r="F9609" s="610"/>
      <c r="H9609" s="612"/>
      <c r="I9609" s="598"/>
      <c r="J9609" s="598"/>
      <c r="M9609" s="598"/>
      <c r="N9609" s="598"/>
      <c r="V9609" s="598"/>
      <c r="W9609" s="598"/>
    </row>
    <row r="9610" spans="6:23" x14ac:dyDescent="0.2">
      <c r="F9610" s="610"/>
      <c r="H9610" s="612"/>
      <c r="I9610" s="598"/>
      <c r="J9610" s="598"/>
      <c r="M9610" s="598"/>
      <c r="N9610" s="598"/>
      <c r="V9610" s="598"/>
      <c r="W9610" s="598"/>
    </row>
    <row r="9611" spans="6:23" x14ac:dyDescent="0.2">
      <c r="F9611" s="610"/>
      <c r="H9611" s="612"/>
      <c r="I9611" s="598"/>
      <c r="J9611" s="598"/>
      <c r="M9611" s="598"/>
      <c r="N9611" s="598"/>
      <c r="V9611" s="598"/>
      <c r="W9611" s="598"/>
    </row>
    <row r="9612" spans="6:23" x14ac:dyDescent="0.2">
      <c r="F9612" s="610"/>
      <c r="H9612" s="612"/>
      <c r="I9612" s="598"/>
      <c r="J9612" s="598"/>
      <c r="M9612" s="598"/>
      <c r="N9612" s="598"/>
      <c r="V9612" s="598"/>
      <c r="W9612" s="598"/>
    </row>
    <row r="9613" spans="6:23" x14ac:dyDescent="0.2">
      <c r="F9613" s="610"/>
      <c r="H9613" s="612"/>
      <c r="I9613" s="598"/>
      <c r="J9613" s="598"/>
      <c r="M9613" s="598"/>
      <c r="N9613" s="598"/>
      <c r="V9613" s="598"/>
      <c r="W9613" s="598"/>
    </row>
    <row r="9614" spans="6:23" x14ac:dyDescent="0.2">
      <c r="F9614" s="610"/>
      <c r="H9614" s="612"/>
      <c r="I9614" s="598"/>
      <c r="J9614" s="598"/>
      <c r="M9614" s="598"/>
      <c r="N9614" s="598"/>
      <c r="V9614" s="598"/>
      <c r="W9614" s="598"/>
    </row>
    <row r="9615" spans="6:23" x14ac:dyDescent="0.2">
      <c r="F9615" s="610"/>
      <c r="H9615" s="612"/>
      <c r="I9615" s="598"/>
      <c r="J9615" s="598"/>
      <c r="M9615" s="598"/>
      <c r="N9615" s="598"/>
      <c r="V9615" s="598"/>
      <c r="W9615" s="598"/>
    </row>
    <row r="9616" spans="6:23" x14ac:dyDescent="0.2">
      <c r="F9616" s="610"/>
      <c r="H9616" s="612"/>
      <c r="I9616" s="598"/>
      <c r="J9616" s="598"/>
      <c r="M9616" s="598"/>
      <c r="N9616" s="598"/>
      <c r="V9616" s="598"/>
      <c r="W9616" s="598"/>
    </row>
    <row r="9617" spans="6:23" x14ac:dyDescent="0.2">
      <c r="F9617" s="610"/>
      <c r="H9617" s="612"/>
      <c r="I9617" s="598"/>
      <c r="J9617" s="598"/>
      <c r="M9617" s="598"/>
      <c r="N9617" s="598"/>
      <c r="V9617" s="598"/>
      <c r="W9617" s="598"/>
    </row>
    <row r="9618" spans="6:23" x14ac:dyDescent="0.2">
      <c r="F9618" s="610"/>
      <c r="H9618" s="612"/>
      <c r="I9618" s="598"/>
      <c r="J9618" s="598"/>
      <c r="M9618" s="598"/>
      <c r="N9618" s="598"/>
      <c r="V9618" s="598"/>
      <c r="W9618" s="598"/>
    </row>
    <row r="9619" spans="6:23" x14ac:dyDescent="0.2">
      <c r="F9619" s="610"/>
      <c r="H9619" s="612"/>
      <c r="I9619" s="598"/>
      <c r="J9619" s="598"/>
      <c r="M9619" s="598"/>
      <c r="N9619" s="598"/>
      <c r="V9619" s="598"/>
      <c r="W9619" s="598"/>
    </row>
    <row r="9620" spans="6:23" x14ac:dyDescent="0.2">
      <c r="F9620" s="610"/>
      <c r="H9620" s="612"/>
      <c r="I9620" s="598"/>
      <c r="J9620" s="598"/>
      <c r="M9620" s="598"/>
      <c r="N9620" s="598"/>
      <c r="V9620" s="598"/>
      <c r="W9620" s="598"/>
    </row>
    <row r="9621" spans="6:23" x14ac:dyDescent="0.2">
      <c r="F9621" s="610"/>
      <c r="H9621" s="612"/>
      <c r="I9621" s="598"/>
      <c r="J9621" s="598"/>
      <c r="M9621" s="598"/>
      <c r="N9621" s="598"/>
      <c r="V9621" s="598"/>
      <c r="W9621" s="598"/>
    </row>
    <row r="9622" spans="6:23" x14ac:dyDescent="0.2">
      <c r="F9622" s="610"/>
      <c r="H9622" s="612"/>
      <c r="I9622" s="598"/>
      <c r="J9622" s="598"/>
      <c r="M9622" s="598"/>
      <c r="N9622" s="598"/>
      <c r="V9622" s="598"/>
      <c r="W9622" s="598"/>
    </row>
    <row r="9623" spans="6:23" x14ac:dyDescent="0.2">
      <c r="F9623" s="610"/>
      <c r="H9623" s="612"/>
      <c r="I9623" s="598"/>
      <c r="J9623" s="598"/>
      <c r="M9623" s="598"/>
      <c r="N9623" s="598"/>
      <c r="V9623" s="598"/>
      <c r="W9623" s="598"/>
    </row>
    <row r="9624" spans="6:23" x14ac:dyDescent="0.2">
      <c r="F9624" s="610"/>
      <c r="H9624" s="612"/>
      <c r="I9624" s="598"/>
      <c r="J9624" s="598"/>
      <c r="M9624" s="598"/>
      <c r="N9624" s="598"/>
      <c r="V9624" s="598"/>
      <c r="W9624" s="598"/>
    </row>
    <row r="9625" spans="6:23" x14ac:dyDescent="0.2">
      <c r="F9625" s="610"/>
      <c r="H9625" s="612"/>
      <c r="I9625" s="598"/>
      <c r="J9625" s="598"/>
      <c r="M9625" s="598"/>
      <c r="N9625" s="598"/>
      <c r="V9625" s="598"/>
      <c r="W9625" s="598"/>
    </row>
    <row r="9626" spans="6:23" x14ac:dyDescent="0.2">
      <c r="F9626" s="610"/>
      <c r="H9626" s="612"/>
      <c r="I9626" s="598"/>
      <c r="J9626" s="598"/>
      <c r="M9626" s="598"/>
      <c r="N9626" s="598"/>
      <c r="V9626" s="598"/>
      <c r="W9626" s="598"/>
    </row>
    <row r="9627" spans="6:23" x14ac:dyDescent="0.2">
      <c r="F9627" s="610"/>
      <c r="H9627" s="612"/>
      <c r="I9627" s="598"/>
      <c r="J9627" s="598"/>
      <c r="M9627" s="598"/>
      <c r="N9627" s="598"/>
      <c r="V9627" s="598"/>
      <c r="W9627" s="598"/>
    </row>
    <row r="9628" spans="6:23" x14ac:dyDescent="0.2">
      <c r="F9628" s="610"/>
      <c r="H9628" s="612"/>
      <c r="I9628" s="598"/>
      <c r="J9628" s="598"/>
      <c r="M9628" s="598"/>
      <c r="N9628" s="598"/>
      <c r="V9628" s="598"/>
      <c r="W9628" s="598"/>
    </row>
    <row r="9629" spans="6:23" x14ac:dyDescent="0.2">
      <c r="F9629" s="610"/>
      <c r="H9629" s="612"/>
      <c r="I9629" s="598"/>
      <c r="J9629" s="598"/>
      <c r="M9629" s="598"/>
      <c r="N9629" s="598"/>
      <c r="V9629" s="598"/>
      <c r="W9629" s="598"/>
    </row>
    <row r="9630" spans="6:23" x14ac:dyDescent="0.2">
      <c r="F9630" s="610"/>
      <c r="H9630" s="612"/>
      <c r="I9630" s="598"/>
      <c r="J9630" s="598"/>
      <c r="M9630" s="598"/>
      <c r="N9630" s="598"/>
      <c r="V9630" s="598"/>
      <c r="W9630" s="598"/>
    </row>
    <row r="9631" spans="6:23" x14ac:dyDescent="0.2">
      <c r="F9631" s="610"/>
      <c r="H9631" s="612"/>
      <c r="I9631" s="598"/>
      <c r="J9631" s="598"/>
      <c r="M9631" s="598"/>
      <c r="N9631" s="598"/>
      <c r="V9631" s="598"/>
      <c r="W9631" s="598"/>
    </row>
    <row r="9632" spans="6:23" x14ac:dyDescent="0.2">
      <c r="F9632" s="610"/>
      <c r="H9632" s="612"/>
      <c r="I9632" s="598"/>
      <c r="J9632" s="598"/>
      <c r="M9632" s="598"/>
      <c r="N9632" s="598"/>
      <c r="V9632" s="598"/>
      <c r="W9632" s="598"/>
    </row>
    <row r="9633" spans="6:23" x14ac:dyDescent="0.2">
      <c r="F9633" s="610"/>
      <c r="H9633" s="612"/>
      <c r="I9633" s="598"/>
      <c r="J9633" s="598"/>
      <c r="M9633" s="598"/>
      <c r="N9633" s="598"/>
      <c r="V9633" s="598"/>
      <c r="W9633" s="598"/>
    </row>
    <row r="9634" spans="6:23" x14ac:dyDescent="0.2">
      <c r="F9634" s="610"/>
      <c r="H9634" s="612"/>
      <c r="I9634" s="598"/>
      <c r="J9634" s="598"/>
      <c r="M9634" s="598"/>
      <c r="N9634" s="598"/>
      <c r="V9634" s="598"/>
      <c r="W9634" s="598"/>
    </row>
    <row r="9635" spans="6:23" x14ac:dyDescent="0.2">
      <c r="F9635" s="610"/>
      <c r="H9635" s="612"/>
      <c r="I9635" s="598"/>
      <c r="J9635" s="598"/>
      <c r="M9635" s="598"/>
      <c r="N9635" s="598"/>
      <c r="V9635" s="598"/>
      <c r="W9635" s="598"/>
    </row>
    <row r="9636" spans="6:23" x14ac:dyDescent="0.2">
      <c r="F9636" s="610"/>
      <c r="H9636" s="612"/>
      <c r="I9636" s="598"/>
      <c r="J9636" s="598"/>
      <c r="M9636" s="598"/>
      <c r="N9636" s="598"/>
      <c r="V9636" s="598"/>
      <c r="W9636" s="598"/>
    </row>
    <row r="9637" spans="6:23" x14ac:dyDescent="0.2">
      <c r="F9637" s="610"/>
      <c r="H9637" s="612"/>
      <c r="I9637" s="598"/>
      <c r="J9637" s="598"/>
      <c r="M9637" s="598"/>
      <c r="N9637" s="598"/>
      <c r="V9637" s="598"/>
      <c r="W9637" s="598"/>
    </row>
    <row r="9638" spans="6:23" x14ac:dyDescent="0.2">
      <c r="F9638" s="610"/>
      <c r="H9638" s="612"/>
      <c r="I9638" s="598"/>
      <c r="J9638" s="598"/>
      <c r="M9638" s="598"/>
      <c r="N9638" s="598"/>
      <c r="V9638" s="598"/>
      <c r="W9638" s="598"/>
    </row>
    <row r="9639" spans="6:23" x14ac:dyDescent="0.2">
      <c r="F9639" s="610"/>
      <c r="H9639" s="612"/>
      <c r="I9639" s="598"/>
      <c r="J9639" s="598"/>
      <c r="M9639" s="598"/>
      <c r="N9639" s="598"/>
      <c r="V9639" s="598"/>
      <c r="W9639" s="598"/>
    </row>
    <row r="9640" spans="6:23" x14ac:dyDescent="0.2">
      <c r="F9640" s="610"/>
      <c r="H9640" s="612"/>
      <c r="I9640" s="598"/>
      <c r="J9640" s="598"/>
      <c r="M9640" s="598"/>
      <c r="N9640" s="598"/>
      <c r="V9640" s="598"/>
      <c r="W9640" s="598"/>
    </row>
    <row r="9641" spans="6:23" x14ac:dyDescent="0.2">
      <c r="F9641" s="610"/>
      <c r="H9641" s="612"/>
      <c r="I9641" s="598"/>
      <c r="J9641" s="598"/>
      <c r="M9641" s="598"/>
      <c r="N9641" s="598"/>
      <c r="V9641" s="598"/>
      <c r="W9641" s="598"/>
    </row>
    <row r="9642" spans="6:23" x14ac:dyDescent="0.2">
      <c r="F9642" s="610"/>
      <c r="H9642" s="612"/>
      <c r="I9642" s="598"/>
      <c r="J9642" s="598"/>
      <c r="M9642" s="598"/>
      <c r="N9642" s="598"/>
      <c r="V9642" s="598"/>
      <c r="W9642" s="598"/>
    </row>
    <row r="9643" spans="6:23" x14ac:dyDescent="0.2">
      <c r="F9643" s="610"/>
      <c r="H9643" s="612"/>
      <c r="I9643" s="598"/>
      <c r="J9643" s="598"/>
      <c r="M9643" s="598"/>
      <c r="N9643" s="598"/>
      <c r="V9643" s="598"/>
      <c r="W9643" s="598"/>
    </row>
    <row r="9644" spans="6:23" x14ac:dyDescent="0.2">
      <c r="F9644" s="610"/>
      <c r="H9644" s="612"/>
      <c r="I9644" s="598"/>
      <c r="J9644" s="598"/>
      <c r="M9644" s="598"/>
      <c r="N9644" s="598"/>
      <c r="V9644" s="598"/>
      <c r="W9644" s="598"/>
    </row>
    <row r="9645" spans="6:23" x14ac:dyDescent="0.2">
      <c r="F9645" s="610"/>
      <c r="H9645" s="612"/>
      <c r="I9645" s="598"/>
      <c r="J9645" s="598"/>
      <c r="M9645" s="598"/>
      <c r="N9645" s="598"/>
      <c r="V9645" s="598"/>
      <c r="W9645" s="598"/>
    </row>
    <row r="9646" spans="6:23" x14ac:dyDescent="0.2">
      <c r="F9646" s="610"/>
      <c r="H9646" s="612"/>
      <c r="I9646" s="598"/>
      <c r="J9646" s="598"/>
      <c r="M9646" s="598"/>
      <c r="N9646" s="598"/>
      <c r="V9646" s="598"/>
      <c r="W9646" s="598"/>
    </row>
    <row r="9647" spans="6:23" x14ac:dyDescent="0.2">
      <c r="F9647" s="610"/>
      <c r="H9647" s="612"/>
      <c r="I9647" s="598"/>
      <c r="J9647" s="598"/>
      <c r="M9647" s="598"/>
      <c r="N9647" s="598"/>
      <c r="V9647" s="598"/>
      <c r="W9647" s="598"/>
    </row>
    <row r="9648" spans="6:23" x14ac:dyDescent="0.2">
      <c r="F9648" s="610"/>
      <c r="H9648" s="612"/>
      <c r="I9648" s="598"/>
      <c r="J9648" s="598"/>
      <c r="M9648" s="598"/>
      <c r="N9648" s="598"/>
      <c r="V9648" s="598"/>
      <c r="W9648" s="598"/>
    </row>
    <row r="9649" spans="6:23" x14ac:dyDescent="0.2">
      <c r="F9649" s="610"/>
      <c r="H9649" s="612"/>
      <c r="I9649" s="598"/>
      <c r="J9649" s="598"/>
      <c r="M9649" s="598"/>
      <c r="N9649" s="598"/>
      <c r="V9649" s="598"/>
      <c r="W9649" s="598"/>
    </row>
    <row r="9650" spans="6:23" x14ac:dyDescent="0.2">
      <c r="F9650" s="610"/>
      <c r="H9650" s="612"/>
      <c r="I9650" s="598"/>
      <c r="J9650" s="598"/>
      <c r="M9650" s="598"/>
      <c r="N9650" s="598"/>
      <c r="V9650" s="598"/>
      <c r="W9650" s="598"/>
    </row>
    <row r="9651" spans="6:23" x14ac:dyDescent="0.2">
      <c r="F9651" s="610"/>
      <c r="H9651" s="612"/>
      <c r="I9651" s="598"/>
      <c r="J9651" s="598"/>
      <c r="M9651" s="598"/>
      <c r="N9651" s="598"/>
      <c r="V9651" s="598"/>
      <c r="W9651" s="598"/>
    </row>
    <row r="9652" spans="6:23" x14ac:dyDescent="0.2">
      <c r="F9652" s="610"/>
      <c r="H9652" s="612"/>
      <c r="I9652" s="598"/>
      <c r="J9652" s="598"/>
      <c r="M9652" s="598"/>
      <c r="N9652" s="598"/>
      <c r="V9652" s="598"/>
      <c r="W9652" s="598"/>
    </row>
    <row r="9653" spans="6:23" x14ac:dyDescent="0.2">
      <c r="F9653" s="610"/>
      <c r="H9653" s="612"/>
      <c r="I9653" s="598"/>
      <c r="J9653" s="598"/>
      <c r="M9653" s="598"/>
      <c r="N9653" s="598"/>
      <c r="V9653" s="598"/>
      <c r="W9653" s="598"/>
    </row>
    <row r="9654" spans="6:23" x14ac:dyDescent="0.2">
      <c r="F9654" s="610"/>
      <c r="H9654" s="612"/>
      <c r="I9654" s="598"/>
      <c r="J9654" s="598"/>
      <c r="M9654" s="598"/>
      <c r="N9654" s="598"/>
      <c r="V9654" s="598"/>
      <c r="W9654" s="598"/>
    </row>
    <row r="9655" spans="6:23" x14ac:dyDescent="0.2">
      <c r="F9655" s="610"/>
      <c r="H9655" s="612"/>
      <c r="I9655" s="598"/>
      <c r="J9655" s="598"/>
      <c r="M9655" s="598"/>
      <c r="N9655" s="598"/>
      <c r="V9655" s="598"/>
      <c r="W9655" s="598"/>
    </row>
    <row r="9656" spans="6:23" x14ac:dyDescent="0.2">
      <c r="F9656" s="610"/>
      <c r="H9656" s="612"/>
      <c r="I9656" s="598"/>
      <c r="J9656" s="598"/>
      <c r="M9656" s="598"/>
      <c r="N9656" s="598"/>
      <c r="V9656" s="598"/>
      <c r="W9656" s="598"/>
    </row>
    <row r="9657" spans="6:23" x14ac:dyDescent="0.2">
      <c r="F9657" s="610"/>
      <c r="H9657" s="612"/>
      <c r="I9657" s="598"/>
      <c r="J9657" s="598"/>
      <c r="M9657" s="598"/>
      <c r="N9657" s="598"/>
      <c r="V9657" s="598"/>
      <c r="W9657" s="598"/>
    </row>
    <row r="9658" spans="6:23" x14ac:dyDescent="0.2">
      <c r="F9658" s="610"/>
      <c r="H9658" s="612"/>
      <c r="I9658" s="598"/>
      <c r="J9658" s="598"/>
      <c r="M9658" s="598"/>
      <c r="N9658" s="598"/>
      <c r="V9658" s="598"/>
      <c r="W9658" s="598"/>
    </row>
    <row r="9659" spans="6:23" x14ac:dyDescent="0.2">
      <c r="F9659" s="610"/>
      <c r="H9659" s="612"/>
      <c r="I9659" s="598"/>
      <c r="J9659" s="598"/>
      <c r="M9659" s="598"/>
      <c r="N9659" s="598"/>
      <c r="V9659" s="598"/>
      <c r="W9659" s="598"/>
    </row>
    <row r="9660" spans="6:23" x14ac:dyDescent="0.2">
      <c r="F9660" s="610"/>
      <c r="H9660" s="612"/>
      <c r="I9660" s="598"/>
      <c r="J9660" s="598"/>
      <c r="M9660" s="598"/>
      <c r="N9660" s="598"/>
      <c r="V9660" s="598"/>
      <c r="W9660" s="598"/>
    </row>
    <row r="9661" spans="6:23" x14ac:dyDescent="0.2">
      <c r="F9661" s="610"/>
      <c r="H9661" s="612"/>
      <c r="I9661" s="598"/>
      <c r="J9661" s="598"/>
      <c r="M9661" s="598"/>
      <c r="N9661" s="598"/>
      <c r="V9661" s="598"/>
      <c r="W9661" s="598"/>
    </row>
    <row r="9662" spans="6:23" x14ac:dyDescent="0.2">
      <c r="F9662" s="610"/>
      <c r="H9662" s="612"/>
      <c r="I9662" s="598"/>
      <c r="J9662" s="598"/>
      <c r="M9662" s="598"/>
      <c r="N9662" s="598"/>
      <c r="V9662" s="598"/>
      <c r="W9662" s="598"/>
    </row>
    <row r="9663" spans="6:23" x14ac:dyDescent="0.2">
      <c r="F9663" s="610"/>
      <c r="H9663" s="612"/>
      <c r="I9663" s="598"/>
      <c r="J9663" s="598"/>
      <c r="M9663" s="598"/>
      <c r="N9663" s="598"/>
      <c r="V9663" s="598"/>
      <c r="W9663" s="598"/>
    </row>
    <row r="9664" spans="6:23" x14ac:dyDescent="0.2">
      <c r="F9664" s="610"/>
      <c r="H9664" s="612"/>
      <c r="I9664" s="598"/>
      <c r="J9664" s="598"/>
      <c r="M9664" s="598"/>
      <c r="N9664" s="598"/>
      <c r="V9664" s="598"/>
      <c r="W9664" s="598"/>
    </row>
    <row r="9665" spans="6:23" x14ac:dyDescent="0.2">
      <c r="F9665" s="610"/>
      <c r="H9665" s="612"/>
      <c r="I9665" s="598"/>
      <c r="J9665" s="598"/>
      <c r="M9665" s="598"/>
      <c r="N9665" s="598"/>
      <c r="V9665" s="598"/>
      <c r="W9665" s="598"/>
    </row>
    <row r="9666" spans="6:23" x14ac:dyDescent="0.2">
      <c r="F9666" s="610"/>
      <c r="H9666" s="612"/>
      <c r="I9666" s="598"/>
      <c r="J9666" s="598"/>
      <c r="M9666" s="598"/>
      <c r="N9666" s="598"/>
      <c r="V9666" s="598"/>
      <c r="W9666" s="598"/>
    </row>
    <row r="9667" spans="6:23" x14ac:dyDescent="0.2">
      <c r="F9667" s="610"/>
      <c r="H9667" s="612"/>
      <c r="I9667" s="598"/>
      <c r="J9667" s="598"/>
      <c r="M9667" s="598"/>
      <c r="N9667" s="598"/>
      <c r="V9667" s="598"/>
      <c r="W9667" s="598"/>
    </row>
    <row r="9668" spans="6:23" x14ac:dyDescent="0.2">
      <c r="F9668" s="610"/>
      <c r="H9668" s="612"/>
      <c r="I9668" s="598"/>
      <c r="J9668" s="598"/>
      <c r="M9668" s="598"/>
      <c r="N9668" s="598"/>
      <c r="V9668" s="598"/>
      <c r="W9668" s="598"/>
    </row>
    <row r="9669" spans="6:23" x14ac:dyDescent="0.2">
      <c r="F9669" s="610"/>
      <c r="H9669" s="612"/>
      <c r="I9669" s="598"/>
      <c r="J9669" s="598"/>
      <c r="M9669" s="598"/>
      <c r="N9669" s="598"/>
      <c r="V9669" s="598"/>
      <c r="W9669" s="598"/>
    </row>
    <row r="9670" spans="6:23" x14ac:dyDescent="0.2">
      <c r="F9670" s="610"/>
      <c r="H9670" s="612"/>
      <c r="I9670" s="598"/>
      <c r="J9670" s="598"/>
      <c r="M9670" s="598"/>
      <c r="N9670" s="598"/>
      <c r="V9670" s="598"/>
      <c r="W9670" s="598"/>
    </row>
    <row r="9671" spans="6:23" x14ac:dyDescent="0.2">
      <c r="F9671" s="610"/>
      <c r="H9671" s="612"/>
      <c r="I9671" s="598"/>
      <c r="J9671" s="598"/>
      <c r="M9671" s="598"/>
      <c r="N9671" s="598"/>
      <c r="V9671" s="598"/>
      <c r="W9671" s="598"/>
    </row>
    <row r="9672" spans="6:23" x14ac:dyDescent="0.2">
      <c r="F9672" s="610"/>
      <c r="H9672" s="612"/>
      <c r="I9672" s="598"/>
      <c r="J9672" s="598"/>
      <c r="M9672" s="598"/>
      <c r="N9672" s="598"/>
      <c r="V9672" s="598"/>
      <c r="W9672" s="598"/>
    </row>
    <row r="9673" spans="6:23" x14ac:dyDescent="0.2">
      <c r="F9673" s="610"/>
      <c r="H9673" s="612"/>
      <c r="I9673" s="598"/>
      <c r="J9673" s="598"/>
      <c r="M9673" s="598"/>
      <c r="N9673" s="598"/>
      <c r="V9673" s="598"/>
      <c r="W9673" s="598"/>
    </row>
    <row r="9674" spans="6:23" x14ac:dyDescent="0.2">
      <c r="F9674" s="610"/>
      <c r="H9674" s="612"/>
      <c r="I9674" s="598"/>
      <c r="J9674" s="598"/>
      <c r="M9674" s="598"/>
      <c r="N9674" s="598"/>
      <c r="V9674" s="598"/>
      <c r="W9674" s="598"/>
    </row>
    <row r="9675" spans="6:23" x14ac:dyDescent="0.2">
      <c r="F9675" s="610"/>
      <c r="H9675" s="612"/>
      <c r="I9675" s="598"/>
      <c r="J9675" s="598"/>
      <c r="M9675" s="598"/>
      <c r="N9675" s="598"/>
      <c r="V9675" s="598"/>
      <c r="W9675" s="598"/>
    </row>
    <row r="9676" spans="6:23" x14ac:dyDescent="0.2">
      <c r="F9676" s="610"/>
      <c r="H9676" s="612"/>
      <c r="I9676" s="598"/>
      <c r="J9676" s="598"/>
      <c r="M9676" s="598"/>
      <c r="N9676" s="598"/>
      <c r="V9676" s="598"/>
      <c r="W9676" s="598"/>
    </row>
    <row r="9677" spans="6:23" x14ac:dyDescent="0.2">
      <c r="F9677" s="610"/>
      <c r="H9677" s="612"/>
      <c r="I9677" s="598"/>
      <c r="J9677" s="598"/>
      <c r="M9677" s="598"/>
      <c r="N9677" s="598"/>
      <c r="V9677" s="598"/>
      <c r="W9677" s="598"/>
    </row>
    <row r="9678" spans="6:23" x14ac:dyDescent="0.2">
      <c r="F9678" s="610"/>
      <c r="H9678" s="612"/>
      <c r="I9678" s="598"/>
      <c r="J9678" s="598"/>
      <c r="M9678" s="598"/>
      <c r="N9678" s="598"/>
      <c r="V9678" s="598"/>
      <c r="W9678" s="598"/>
    </row>
    <row r="9679" spans="6:23" x14ac:dyDescent="0.2">
      <c r="F9679" s="610"/>
      <c r="H9679" s="612"/>
      <c r="I9679" s="598"/>
      <c r="J9679" s="598"/>
      <c r="M9679" s="598"/>
      <c r="N9679" s="598"/>
      <c r="V9679" s="598"/>
      <c r="W9679" s="598"/>
    </row>
    <row r="9680" spans="6:23" x14ac:dyDescent="0.2">
      <c r="F9680" s="610"/>
      <c r="H9680" s="612"/>
      <c r="I9680" s="598"/>
      <c r="J9680" s="598"/>
      <c r="M9680" s="598"/>
      <c r="N9680" s="598"/>
      <c r="V9680" s="598"/>
      <c r="W9680" s="598"/>
    </row>
    <row r="9681" spans="6:23" x14ac:dyDescent="0.2">
      <c r="F9681" s="610"/>
      <c r="H9681" s="612"/>
      <c r="I9681" s="598"/>
      <c r="J9681" s="598"/>
      <c r="M9681" s="598"/>
      <c r="N9681" s="598"/>
      <c r="V9681" s="598"/>
      <c r="W9681" s="598"/>
    </row>
    <row r="9682" spans="6:23" x14ac:dyDescent="0.2">
      <c r="F9682" s="610"/>
      <c r="H9682" s="612"/>
      <c r="I9682" s="598"/>
      <c r="J9682" s="598"/>
      <c r="M9682" s="598"/>
      <c r="N9682" s="598"/>
      <c r="V9682" s="598"/>
      <c r="W9682" s="598"/>
    </row>
    <row r="9683" spans="6:23" x14ac:dyDescent="0.2">
      <c r="F9683" s="610"/>
      <c r="H9683" s="612"/>
      <c r="I9683" s="598"/>
      <c r="J9683" s="598"/>
      <c r="M9683" s="598"/>
      <c r="N9683" s="598"/>
      <c r="V9683" s="598"/>
      <c r="W9683" s="598"/>
    </row>
    <row r="9684" spans="6:23" x14ac:dyDescent="0.2">
      <c r="F9684" s="610"/>
      <c r="H9684" s="612"/>
      <c r="I9684" s="598"/>
      <c r="J9684" s="598"/>
      <c r="M9684" s="598"/>
      <c r="N9684" s="598"/>
      <c r="V9684" s="598"/>
      <c r="W9684" s="598"/>
    </row>
    <row r="9685" spans="6:23" x14ac:dyDescent="0.2">
      <c r="F9685" s="610"/>
      <c r="H9685" s="612"/>
      <c r="I9685" s="598"/>
      <c r="J9685" s="598"/>
      <c r="M9685" s="598"/>
      <c r="N9685" s="598"/>
      <c r="V9685" s="598"/>
      <c r="W9685" s="598"/>
    </row>
    <row r="9686" spans="6:23" x14ac:dyDescent="0.2">
      <c r="F9686" s="610"/>
      <c r="H9686" s="612"/>
      <c r="I9686" s="598"/>
      <c r="J9686" s="598"/>
      <c r="M9686" s="598"/>
      <c r="N9686" s="598"/>
      <c r="V9686" s="598"/>
      <c r="W9686" s="598"/>
    </row>
    <row r="9687" spans="6:23" x14ac:dyDescent="0.2">
      <c r="F9687" s="610"/>
      <c r="H9687" s="612"/>
      <c r="I9687" s="598"/>
      <c r="J9687" s="598"/>
      <c r="M9687" s="598"/>
      <c r="N9687" s="598"/>
      <c r="V9687" s="598"/>
      <c r="W9687" s="598"/>
    </row>
    <row r="9688" spans="6:23" x14ac:dyDescent="0.2">
      <c r="F9688" s="610"/>
      <c r="H9688" s="612"/>
      <c r="I9688" s="598"/>
      <c r="J9688" s="598"/>
      <c r="M9688" s="598"/>
      <c r="N9688" s="598"/>
      <c r="V9688" s="598"/>
      <c r="W9688" s="598"/>
    </row>
    <row r="9689" spans="6:23" x14ac:dyDescent="0.2">
      <c r="F9689" s="610"/>
      <c r="H9689" s="612"/>
      <c r="I9689" s="598"/>
      <c r="J9689" s="598"/>
      <c r="M9689" s="598"/>
      <c r="N9689" s="598"/>
      <c r="V9689" s="598"/>
      <c r="W9689" s="598"/>
    </row>
    <row r="9690" spans="6:23" x14ac:dyDescent="0.2">
      <c r="F9690" s="610"/>
      <c r="H9690" s="612"/>
      <c r="I9690" s="598"/>
      <c r="J9690" s="598"/>
      <c r="M9690" s="598"/>
      <c r="N9690" s="598"/>
      <c r="V9690" s="598"/>
      <c r="W9690" s="598"/>
    </row>
    <row r="9691" spans="6:23" x14ac:dyDescent="0.2">
      <c r="F9691" s="610"/>
      <c r="H9691" s="612"/>
      <c r="I9691" s="598"/>
      <c r="J9691" s="598"/>
      <c r="M9691" s="598"/>
      <c r="N9691" s="598"/>
      <c r="V9691" s="598"/>
      <c r="W9691" s="598"/>
    </row>
    <row r="9692" spans="6:23" x14ac:dyDescent="0.2">
      <c r="F9692" s="610"/>
      <c r="H9692" s="612"/>
      <c r="I9692" s="598"/>
      <c r="J9692" s="598"/>
      <c r="M9692" s="598"/>
      <c r="N9692" s="598"/>
      <c r="V9692" s="598"/>
      <c r="W9692" s="598"/>
    </row>
    <row r="9693" spans="6:23" x14ac:dyDescent="0.2">
      <c r="F9693" s="610"/>
      <c r="H9693" s="612"/>
      <c r="I9693" s="598"/>
      <c r="J9693" s="598"/>
      <c r="M9693" s="598"/>
      <c r="N9693" s="598"/>
      <c r="V9693" s="598"/>
      <c r="W9693" s="598"/>
    </row>
    <row r="9694" spans="6:23" x14ac:dyDescent="0.2">
      <c r="F9694" s="610"/>
      <c r="H9694" s="612"/>
      <c r="I9694" s="598"/>
      <c r="J9694" s="598"/>
      <c r="M9694" s="598"/>
      <c r="N9694" s="598"/>
      <c r="V9694" s="598"/>
      <c r="W9694" s="598"/>
    </row>
    <row r="9695" spans="6:23" x14ac:dyDescent="0.2">
      <c r="F9695" s="610"/>
      <c r="H9695" s="612"/>
      <c r="I9695" s="598"/>
      <c r="J9695" s="598"/>
      <c r="M9695" s="598"/>
      <c r="N9695" s="598"/>
      <c r="V9695" s="598"/>
      <c r="W9695" s="598"/>
    </row>
    <row r="9696" spans="6:23" x14ac:dyDescent="0.2">
      <c r="F9696" s="610"/>
      <c r="H9696" s="612"/>
      <c r="I9696" s="598"/>
      <c r="J9696" s="598"/>
      <c r="M9696" s="598"/>
      <c r="N9696" s="598"/>
      <c r="V9696" s="598"/>
      <c r="W9696" s="598"/>
    </row>
    <row r="9697" spans="6:23" x14ac:dyDescent="0.2">
      <c r="F9697" s="610"/>
      <c r="H9697" s="612"/>
      <c r="I9697" s="598"/>
      <c r="J9697" s="598"/>
      <c r="M9697" s="598"/>
      <c r="N9697" s="598"/>
      <c r="V9697" s="598"/>
      <c r="W9697" s="598"/>
    </row>
    <row r="9698" spans="6:23" x14ac:dyDescent="0.2">
      <c r="F9698" s="610"/>
      <c r="H9698" s="612"/>
      <c r="I9698" s="598"/>
      <c r="J9698" s="598"/>
      <c r="M9698" s="598"/>
      <c r="N9698" s="598"/>
      <c r="V9698" s="598"/>
      <c r="W9698" s="598"/>
    </row>
    <row r="9699" spans="6:23" x14ac:dyDescent="0.2">
      <c r="F9699" s="610"/>
      <c r="H9699" s="612"/>
      <c r="I9699" s="598"/>
      <c r="J9699" s="598"/>
      <c r="M9699" s="598"/>
      <c r="N9699" s="598"/>
      <c r="V9699" s="598"/>
      <c r="W9699" s="598"/>
    </row>
    <row r="9700" spans="6:23" x14ac:dyDescent="0.2">
      <c r="F9700" s="610"/>
      <c r="H9700" s="612"/>
      <c r="I9700" s="598"/>
      <c r="J9700" s="598"/>
      <c r="M9700" s="598"/>
      <c r="N9700" s="598"/>
      <c r="V9700" s="598"/>
      <c r="W9700" s="598"/>
    </row>
    <row r="9701" spans="6:23" x14ac:dyDescent="0.2">
      <c r="F9701" s="610"/>
      <c r="H9701" s="612"/>
      <c r="I9701" s="598"/>
      <c r="J9701" s="598"/>
      <c r="M9701" s="598"/>
      <c r="N9701" s="598"/>
      <c r="V9701" s="598"/>
      <c r="W9701" s="598"/>
    </row>
    <row r="9702" spans="6:23" x14ac:dyDescent="0.2">
      <c r="F9702" s="610"/>
      <c r="H9702" s="612"/>
      <c r="I9702" s="598"/>
      <c r="J9702" s="598"/>
      <c r="M9702" s="598"/>
      <c r="N9702" s="598"/>
      <c r="V9702" s="598"/>
      <c r="W9702" s="598"/>
    </row>
    <row r="9703" spans="6:23" x14ac:dyDescent="0.2">
      <c r="F9703" s="610"/>
      <c r="H9703" s="612"/>
      <c r="I9703" s="598"/>
      <c r="J9703" s="598"/>
      <c r="M9703" s="598"/>
      <c r="N9703" s="598"/>
      <c r="V9703" s="598"/>
      <c r="W9703" s="598"/>
    </row>
    <row r="9704" spans="6:23" x14ac:dyDescent="0.2">
      <c r="F9704" s="610"/>
      <c r="H9704" s="612"/>
      <c r="I9704" s="598"/>
      <c r="J9704" s="598"/>
      <c r="M9704" s="598"/>
      <c r="N9704" s="598"/>
      <c r="V9704" s="598"/>
      <c r="W9704" s="598"/>
    </row>
    <row r="9705" spans="6:23" x14ac:dyDescent="0.2">
      <c r="F9705" s="610"/>
      <c r="H9705" s="612"/>
      <c r="I9705" s="598"/>
      <c r="J9705" s="598"/>
      <c r="M9705" s="598"/>
      <c r="N9705" s="598"/>
      <c r="V9705" s="598"/>
      <c r="W9705" s="598"/>
    </row>
    <row r="9706" spans="6:23" x14ac:dyDescent="0.2">
      <c r="F9706" s="610"/>
      <c r="H9706" s="612"/>
      <c r="I9706" s="598"/>
      <c r="J9706" s="598"/>
      <c r="M9706" s="598"/>
      <c r="N9706" s="598"/>
      <c r="V9706" s="598"/>
      <c r="W9706" s="598"/>
    </row>
    <row r="9707" spans="6:23" x14ac:dyDescent="0.2">
      <c r="F9707" s="610"/>
      <c r="H9707" s="612"/>
      <c r="I9707" s="598"/>
      <c r="J9707" s="598"/>
      <c r="M9707" s="598"/>
      <c r="N9707" s="598"/>
      <c r="V9707" s="598"/>
      <c r="W9707" s="598"/>
    </row>
    <row r="9708" spans="6:23" x14ac:dyDescent="0.2">
      <c r="F9708" s="610"/>
      <c r="H9708" s="612"/>
      <c r="I9708" s="598"/>
      <c r="J9708" s="598"/>
      <c r="M9708" s="598"/>
      <c r="N9708" s="598"/>
      <c r="V9708" s="598"/>
      <c r="W9708" s="598"/>
    </row>
    <row r="9709" spans="6:23" x14ac:dyDescent="0.2">
      <c r="F9709" s="610"/>
      <c r="H9709" s="612"/>
      <c r="I9709" s="598"/>
      <c r="J9709" s="598"/>
      <c r="M9709" s="598"/>
      <c r="N9709" s="598"/>
      <c r="V9709" s="598"/>
      <c r="W9709" s="598"/>
    </row>
    <row r="9710" spans="6:23" x14ac:dyDescent="0.2">
      <c r="F9710" s="610"/>
      <c r="H9710" s="612"/>
      <c r="I9710" s="598"/>
      <c r="J9710" s="598"/>
      <c r="M9710" s="598"/>
      <c r="N9710" s="598"/>
      <c r="V9710" s="598"/>
      <c r="W9710" s="598"/>
    </row>
    <row r="9711" spans="6:23" x14ac:dyDescent="0.2">
      <c r="F9711" s="610"/>
      <c r="H9711" s="612"/>
      <c r="I9711" s="598"/>
      <c r="J9711" s="598"/>
      <c r="M9711" s="598"/>
      <c r="N9711" s="598"/>
      <c r="V9711" s="598"/>
      <c r="W9711" s="598"/>
    </row>
    <row r="9712" spans="6:23" x14ac:dyDescent="0.2">
      <c r="F9712" s="610"/>
      <c r="H9712" s="612"/>
      <c r="I9712" s="598"/>
      <c r="J9712" s="598"/>
      <c r="M9712" s="598"/>
      <c r="N9712" s="598"/>
      <c r="V9712" s="598"/>
      <c r="W9712" s="598"/>
    </row>
    <row r="9713" spans="6:23" x14ac:dyDescent="0.2">
      <c r="F9713" s="610"/>
      <c r="H9713" s="612"/>
      <c r="I9713" s="598"/>
      <c r="J9713" s="598"/>
      <c r="M9713" s="598"/>
      <c r="N9713" s="598"/>
      <c r="V9713" s="598"/>
      <c r="W9713" s="598"/>
    </row>
    <row r="9714" spans="6:23" x14ac:dyDescent="0.2">
      <c r="F9714" s="610"/>
      <c r="H9714" s="612"/>
      <c r="I9714" s="598"/>
      <c r="J9714" s="598"/>
      <c r="M9714" s="598"/>
      <c r="N9714" s="598"/>
      <c r="V9714" s="598"/>
      <c r="W9714" s="598"/>
    </row>
    <row r="9715" spans="6:23" x14ac:dyDescent="0.2">
      <c r="F9715" s="610"/>
      <c r="H9715" s="612"/>
      <c r="I9715" s="598"/>
      <c r="J9715" s="598"/>
      <c r="M9715" s="598"/>
      <c r="N9715" s="598"/>
      <c r="V9715" s="598"/>
      <c r="W9715" s="598"/>
    </row>
    <row r="9716" spans="6:23" x14ac:dyDescent="0.2">
      <c r="F9716" s="610"/>
      <c r="H9716" s="612"/>
      <c r="I9716" s="598"/>
      <c r="J9716" s="598"/>
      <c r="M9716" s="598"/>
      <c r="N9716" s="598"/>
      <c r="V9716" s="598"/>
      <c r="W9716" s="598"/>
    </row>
    <row r="9717" spans="6:23" x14ac:dyDescent="0.2">
      <c r="F9717" s="610"/>
      <c r="H9717" s="612"/>
      <c r="I9717" s="598"/>
      <c r="J9717" s="598"/>
      <c r="M9717" s="598"/>
      <c r="N9717" s="598"/>
      <c r="V9717" s="598"/>
      <c r="W9717" s="598"/>
    </row>
    <row r="9718" spans="6:23" x14ac:dyDescent="0.2">
      <c r="F9718" s="610"/>
      <c r="H9718" s="612"/>
      <c r="I9718" s="598"/>
      <c r="J9718" s="598"/>
      <c r="M9718" s="598"/>
      <c r="N9718" s="598"/>
      <c r="V9718" s="598"/>
      <c r="W9718" s="598"/>
    </row>
    <row r="9719" spans="6:23" x14ac:dyDescent="0.2">
      <c r="F9719" s="610"/>
      <c r="H9719" s="612"/>
      <c r="I9719" s="598"/>
      <c r="J9719" s="598"/>
      <c r="M9719" s="598"/>
      <c r="N9719" s="598"/>
      <c r="V9719" s="598"/>
      <c r="W9719" s="598"/>
    </row>
    <row r="9720" spans="6:23" x14ac:dyDescent="0.2">
      <c r="F9720" s="610"/>
      <c r="H9720" s="612"/>
      <c r="I9720" s="598"/>
      <c r="J9720" s="598"/>
      <c r="M9720" s="598"/>
      <c r="N9720" s="598"/>
      <c r="V9720" s="598"/>
      <c r="W9720" s="598"/>
    </row>
    <row r="9721" spans="6:23" x14ac:dyDescent="0.2">
      <c r="F9721" s="610"/>
      <c r="H9721" s="612"/>
      <c r="I9721" s="598"/>
      <c r="J9721" s="598"/>
      <c r="M9721" s="598"/>
      <c r="N9721" s="598"/>
      <c r="V9721" s="598"/>
      <c r="W9721" s="598"/>
    </row>
    <row r="9722" spans="6:23" x14ac:dyDescent="0.2">
      <c r="F9722" s="610"/>
      <c r="H9722" s="612"/>
      <c r="I9722" s="598"/>
      <c r="J9722" s="598"/>
      <c r="M9722" s="598"/>
      <c r="N9722" s="598"/>
      <c r="V9722" s="598"/>
      <c r="W9722" s="598"/>
    </row>
    <row r="9723" spans="6:23" x14ac:dyDescent="0.2">
      <c r="F9723" s="610"/>
      <c r="H9723" s="612"/>
      <c r="I9723" s="598"/>
      <c r="J9723" s="598"/>
      <c r="M9723" s="598"/>
      <c r="N9723" s="598"/>
      <c r="V9723" s="598"/>
      <c r="W9723" s="598"/>
    </row>
    <row r="9724" spans="6:23" x14ac:dyDescent="0.2">
      <c r="F9724" s="610"/>
      <c r="H9724" s="612"/>
      <c r="I9724" s="598"/>
      <c r="J9724" s="598"/>
      <c r="M9724" s="598"/>
      <c r="N9724" s="598"/>
      <c r="V9724" s="598"/>
      <c r="W9724" s="598"/>
    </row>
    <row r="9725" spans="6:23" x14ac:dyDescent="0.2">
      <c r="F9725" s="610"/>
      <c r="H9725" s="612"/>
      <c r="I9725" s="598"/>
      <c r="J9725" s="598"/>
      <c r="M9725" s="598"/>
      <c r="N9725" s="598"/>
      <c r="V9725" s="598"/>
      <c r="W9725" s="598"/>
    </row>
    <row r="9726" spans="6:23" x14ac:dyDescent="0.2">
      <c r="F9726" s="610"/>
      <c r="H9726" s="612"/>
      <c r="I9726" s="598"/>
      <c r="J9726" s="598"/>
      <c r="M9726" s="598"/>
      <c r="N9726" s="598"/>
      <c r="V9726" s="598"/>
      <c r="W9726" s="598"/>
    </row>
    <row r="9727" spans="6:23" x14ac:dyDescent="0.2">
      <c r="F9727" s="610"/>
      <c r="H9727" s="612"/>
      <c r="I9727" s="598"/>
      <c r="J9727" s="598"/>
      <c r="M9727" s="598"/>
      <c r="N9727" s="598"/>
      <c r="V9727" s="598"/>
      <c r="W9727" s="598"/>
    </row>
    <row r="9728" spans="6:23" x14ac:dyDescent="0.2">
      <c r="F9728" s="610"/>
      <c r="H9728" s="612"/>
      <c r="I9728" s="598"/>
      <c r="J9728" s="598"/>
      <c r="M9728" s="598"/>
      <c r="N9728" s="598"/>
      <c r="V9728" s="598"/>
      <c r="W9728" s="598"/>
    </row>
    <row r="9729" spans="6:23" x14ac:dyDescent="0.2">
      <c r="F9729" s="610"/>
      <c r="H9729" s="612"/>
      <c r="I9729" s="598"/>
      <c r="J9729" s="598"/>
      <c r="M9729" s="598"/>
      <c r="N9729" s="598"/>
      <c r="V9729" s="598"/>
      <c r="W9729" s="598"/>
    </row>
    <row r="9730" spans="6:23" x14ac:dyDescent="0.2">
      <c r="F9730" s="610"/>
      <c r="H9730" s="612"/>
      <c r="I9730" s="598"/>
      <c r="J9730" s="598"/>
      <c r="M9730" s="598"/>
      <c r="N9730" s="598"/>
      <c r="V9730" s="598"/>
      <c r="W9730" s="598"/>
    </row>
    <row r="9731" spans="6:23" x14ac:dyDescent="0.2">
      <c r="F9731" s="610"/>
      <c r="H9731" s="612"/>
      <c r="I9731" s="598"/>
      <c r="J9731" s="598"/>
      <c r="M9731" s="598"/>
      <c r="N9731" s="598"/>
      <c r="V9731" s="598"/>
      <c r="W9731" s="598"/>
    </row>
    <row r="9732" spans="6:23" x14ac:dyDescent="0.2">
      <c r="F9732" s="610"/>
      <c r="H9732" s="612"/>
      <c r="I9732" s="598"/>
      <c r="J9732" s="598"/>
      <c r="M9732" s="598"/>
      <c r="N9732" s="598"/>
      <c r="V9732" s="598"/>
      <c r="W9732" s="598"/>
    </row>
    <row r="9733" spans="6:23" x14ac:dyDescent="0.2">
      <c r="F9733" s="610"/>
      <c r="H9733" s="612"/>
      <c r="I9733" s="598"/>
      <c r="J9733" s="598"/>
      <c r="M9733" s="598"/>
      <c r="N9733" s="598"/>
      <c r="V9733" s="598"/>
      <c r="W9733" s="598"/>
    </row>
    <row r="9734" spans="6:23" x14ac:dyDescent="0.2">
      <c r="F9734" s="610"/>
      <c r="H9734" s="612"/>
      <c r="I9734" s="598"/>
      <c r="J9734" s="598"/>
      <c r="M9734" s="598"/>
      <c r="N9734" s="598"/>
      <c r="V9734" s="598"/>
      <c r="W9734" s="598"/>
    </row>
    <row r="9735" spans="6:23" x14ac:dyDescent="0.2">
      <c r="F9735" s="610"/>
      <c r="H9735" s="612"/>
      <c r="I9735" s="598"/>
      <c r="J9735" s="598"/>
      <c r="M9735" s="598"/>
      <c r="N9735" s="598"/>
      <c r="V9735" s="598"/>
      <c r="W9735" s="598"/>
    </row>
    <row r="9736" spans="6:23" x14ac:dyDescent="0.2">
      <c r="F9736" s="610"/>
      <c r="H9736" s="612"/>
      <c r="I9736" s="598"/>
      <c r="J9736" s="598"/>
      <c r="M9736" s="598"/>
      <c r="N9736" s="598"/>
      <c r="V9736" s="598"/>
      <c r="W9736" s="598"/>
    </row>
    <row r="9737" spans="6:23" x14ac:dyDescent="0.2">
      <c r="F9737" s="610"/>
      <c r="H9737" s="612"/>
      <c r="I9737" s="598"/>
      <c r="J9737" s="598"/>
      <c r="M9737" s="598"/>
      <c r="N9737" s="598"/>
      <c r="V9737" s="598"/>
      <c r="W9737" s="598"/>
    </row>
    <row r="9738" spans="6:23" x14ac:dyDescent="0.2">
      <c r="F9738" s="610"/>
      <c r="H9738" s="612"/>
      <c r="I9738" s="598"/>
      <c r="J9738" s="598"/>
      <c r="M9738" s="598"/>
      <c r="N9738" s="598"/>
      <c r="V9738" s="598"/>
      <c r="W9738" s="598"/>
    </row>
    <row r="9739" spans="6:23" x14ac:dyDescent="0.2">
      <c r="F9739" s="610"/>
      <c r="H9739" s="612"/>
      <c r="I9739" s="598"/>
      <c r="J9739" s="598"/>
      <c r="M9739" s="598"/>
      <c r="N9739" s="598"/>
      <c r="V9739" s="598"/>
      <c r="W9739" s="598"/>
    </row>
    <row r="9740" spans="6:23" x14ac:dyDescent="0.2">
      <c r="F9740" s="610"/>
      <c r="H9740" s="612"/>
      <c r="I9740" s="598"/>
      <c r="J9740" s="598"/>
      <c r="M9740" s="598"/>
      <c r="N9740" s="598"/>
      <c r="V9740" s="598"/>
      <c r="W9740" s="598"/>
    </row>
    <row r="9741" spans="6:23" x14ac:dyDescent="0.2">
      <c r="F9741" s="610"/>
      <c r="H9741" s="612"/>
      <c r="I9741" s="598"/>
      <c r="J9741" s="598"/>
      <c r="M9741" s="598"/>
      <c r="N9741" s="598"/>
      <c r="V9741" s="598"/>
      <c r="W9741" s="598"/>
    </row>
    <row r="9742" spans="6:23" x14ac:dyDescent="0.2">
      <c r="F9742" s="610"/>
      <c r="H9742" s="612"/>
      <c r="I9742" s="598"/>
      <c r="J9742" s="598"/>
      <c r="M9742" s="598"/>
      <c r="N9742" s="598"/>
      <c r="V9742" s="598"/>
      <c r="W9742" s="598"/>
    </row>
    <row r="9743" spans="6:23" x14ac:dyDescent="0.2">
      <c r="F9743" s="610"/>
      <c r="H9743" s="612"/>
      <c r="I9743" s="598"/>
      <c r="J9743" s="598"/>
      <c r="M9743" s="598"/>
      <c r="N9743" s="598"/>
      <c r="V9743" s="598"/>
      <c r="W9743" s="598"/>
    </row>
    <row r="9744" spans="6:23" x14ac:dyDescent="0.2">
      <c r="F9744" s="610"/>
      <c r="H9744" s="612"/>
      <c r="I9744" s="598"/>
      <c r="J9744" s="598"/>
      <c r="M9744" s="598"/>
      <c r="N9744" s="598"/>
      <c r="V9744" s="598"/>
      <c r="W9744" s="598"/>
    </row>
    <row r="9745" spans="6:23" x14ac:dyDescent="0.2">
      <c r="F9745" s="610"/>
      <c r="H9745" s="612"/>
      <c r="I9745" s="598"/>
      <c r="J9745" s="598"/>
      <c r="M9745" s="598"/>
      <c r="N9745" s="598"/>
      <c r="V9745" s="598"/>
      <c r="W9745" s="598"/>
    </row>
    <row r="9746" spans="6:23" x14ac:dyDescent="0.2">
      <c r="F9746" s="610"/>
      <c r="H9746" s="612"/>
      <c r="I9746" s="598"/>
      <c r="J9746" s="598"/>
      <c r="M9746" s="598"/>
      <c r="N9746" s="598"/>
      <c r="V9746" s="598"/>
      <c r="W9746" s="598"/>
    </row>
    <row r="9747" spans="6:23" x14ac:dyDescent="0.2">
      <c r="F9747" s="610"/>
      <c r="H9747" s="612"/>
      <c r="I9747" s="598"/>
      <c r="J9747" s="598"/>
      <c r="M9747" s="598"/>
      <c r="N9747" s="598"/>
      <c r="V9747" s="598"/>
      <c r="W9747" s="598"/>
    </row>
    <row r="9748" spans="6:23" x14ac:dyDescent="0.2">
      <c r="F9748" s="610"/>
      <c r="H9748" s="612"/>
      <c r="I9748" s="598"/>
      <c r="J9748" s="598"/>
      <c r="M9748" s="598"/>
      <c r="N9748" s="598"/>
      <c r="V9748" s="598"/>
      <c r="W9748" s="598"/>
    </row>
    <row r="9749" spans="6:23" x14ac:dyDescent="0.2">
      <c r="F9749" s="610"/>
      <c r="H9749" s="612"/>
      <c r="I9749" s="598"/>
      <c r="J9749" s="598"/>
      <c r="M9749" s="598"/>
      <c r="N9749" s="598"/>
      <c r="V9749" s="598"/>
      <c r="W9749" s="598"/>
    </row>
    <row r="9750" spans="6:23" x14ac:dyDescent="0.2">
      <c r="F9750" s="610"/>
      <c r="H9750" s="612"/>
      <c r="I9750" s="598"/>
      <c r="J9750" s="598"/>
      <c r="M9750" s="598"/>
      <c r="N9750" s="598"/>
      <c r="V9750" s="598"/>
      <c r="W9750" s="598"/>
    </row>
    <row r="9751" spans="6:23" x14ac:dyDescent="0.2">
      <c r="F9751" s="610"/>
      <c r="H9751" s="612"/>
      <c r="I9751" s="598"/>
      <c r="J9751" s="598"/>
      <c r="M9751" s="598"/>
      <c r="N9751" s="598"/>
      <c r="V9751" s="598"/>
      <c r="W9751" s="598"/>
    </row>
    <row r="9752" spans="6:23" x14ac:dyDescent="0.2">
      <c r="F9752" s="610"/>
      <c r="H9752" s="612"/>
      <c r="I9752" s="598"/>
      <c r="J9752" s="598"/>
      <c r="M9752" s="598"/>
      <c r="N9752" s="598"/>
      <c r="V9752" s="598"/>
      <c r="W9752" s="598"/>
    </row>
    <row r="9753" spans="6:23" x14ac:dyDescent="0.2">
      <c r="F9753" s="610"/>
      <c r="H9753" s="612"/>
      <c r="I9753" s="598"/>
      <c r="J9753" s="598"/>
      <c r="M9753" s="598"/>
      <c r="N9753" s="598"/>
      <c r="V9753" s="598"/>
      <c r="W9753" s="598"/>
    </row>
    <row r="9754" spans="6:23" x14ac:dyDescent="0.2">
      <c r="F9754" s="610"/>
      <c r="H9754" s="612"/>
      <c r="I9754" s="598"/>
      <c r="J9754" s="598"/>
      <c r="M9754" s="598"/>
      <c r="N9754" s="598"/>
      <c r="V9754" s="598"/>
      <c r="W9754" s="598"/>
    </row>
    <row r="9755" spans="6:23" x14ac:dyDescent="0.2">
      <c r="F9755" s="610"/>
      <c r="H9755" s="612"/>
      <c r="I9755" s="598"/>
      <c r="J9755" s="598"/>
      <c r="M9755" s="598"/>
      <c r="N9755" s="598"/>
      <c r="V9755" s="598"/>
      <c r="W9755" s="598"/>
    </row>
    <row r="9756" spans="6:23" x14ac:dyDescent="0.2">
      <c r="F9756" s="610"/>
      <c r="H9756" s="612"/>
      <c r="I9756" s="598"/>
      <c r="J9756" s="598"/>
      <c r="M9756" s="598"/>
      <c r="N9756" s="598"/>
      <c r="V9756" s="598"/>
      <c r="W9756" s="598"/>
    </row>
    <row r="9757" spans="6:23" x14ac:dyDescent="0.2">
      <c r="F9757" s="610"/>
      <c r="H9757" s="612"/>
      <c r="I9757" s="598"/>
      <c r="J9757" s="598"/>
      <c r="M9757" s="598"/>
      <c r="N9757" s="598"/>
      <c r="V9757" s="598"/>
      <c r="W9757" s="598"/>
    </row>
    <row r="9758" spans="6:23" x14ac:dyDescent="0.2">
      <c r="F9758" s="610"/>
      <c r="H9758" s="612"/>
      <c r="I9758" s="598"/>
      <c r="J9758" s="598"/>
      <c r="M9758" s="598"/>
      <c r="N9758" s="598"/>
      <c r="V9758" s="598"/>
      <c r="W9758" s="598"/>
    </row>
    <row r="9759" spans="6:23" x14ac:dyDescent="0.2">
      <c r="F9759" s="610"/>
      <c r="H9759" s="612"/>
      <c r="I9759" s="598"/>
      <c r="J9759" s="598"/>
      <c r="M9759" s="598"/>
      <c r="N9759" s="598"/>
      <c r="V9759" s="598"/>
      <c r="W9759" s="598"/>
    </row>
    <row r="9760" spans="6:23" x14ac:dyDescent="0.2">
      <c r="F9760" s="610"/>
      <c r="H9760" s="612"/>
      <c r="I9760" s="598"/>
      <c r="J9760" s="598"/>
      <c r="M9760" s="598"/>
      <c r="N9760" s="598"/>
      <c r="V9760" s="598"/>
      <c r="W9760" s="598"/>
    </row>
    <row r="9761" spans="6:23" x14ac:dyDescent="0.2">
      <c r="F9761" s="610"/>
      <c r="H9761" s="612"/>
      <c r="I9761" s="598"/>
      <c r="J9761" s="598"/>
      <c r="M9761" s="598"/>
      <c r="N9761" s="598"/>
      <c r="V9761" s="598"/>
      <c r="W9761" s="598"/>
    </row>
    <row r="9762" spans="6:23" x14ac:dyDescent="0.2">
      <c r="F9762" s="610"/>
      <c r="H9762" s="612"/>
      <c r="I9762" s="598"/>
      <c r="J9762" s="598"/>
      <c r="M9762" s="598"/>
      <c r="N9762" s="598"/>
      <c r="V9762" s="598"/>
      <c r="W9762" s="598"/>
    </row>
    <row r="9763" spans="6:23" x14ac:dyDescent="0.2">
      <c r="F9763" s="610"/>
      <c r="H9763" s="612"/>
      <c r="I9763" s="598"/>
      <c r="J9763" s="598"/>
      <c r="M9763" s="598"/>
      <c r="N9763" s="598"/>
      <c r="V9763" s="598"/>
      <c r="W9763" s="598"/>
    </row>
    <row r="9764" spans="6:23" x14ac:dyDescent="0.2">
      <c r="F9764" s="610"/>
      <c r="H9764" s="612"/>
      <c r="I9764" s="598"/>
      <c r="J9764" s="598"/>
      <c r="M9764" s="598"/>
      <c r="N9764" s="598"/>
      <c r="V9764" s="598"/>
      <c r="W9764" s="598"/>
    </row>
    <row r="9765" spans="6:23" x14ac:dyDescent="0.2">
      <c r="F9765" s="610"/>
      <c r="H9765" s="612"/>
      <c r="I9765" s="598"/>
      <c r="J9765" s="598"/>
      <c r="M9765" s="598"/>
      <c r="N9765" s="598"/>
      <c r="V9765" s="598"/>
      <c r="W9765" s="598"/>
    </row>
    <row r="9766" spans="6:23" x14ac:dyDescent="0.2">
      <c r="F9766" s="610"/>
      <c r="H9766" s="612"/>
      <c r="I9766" s="598"/>
      <c r="J9766" s="598"/>
      <c r="M9766" s="598"/>
      <c r="N9766" s="598"/>
      <c r="V9766" s="598"/>
      <c r="W9766" s="598"/>
    </row>
    <row r="9767" spans="6:23" x14ac:dyDescent="0.2">
      <c r="F9767" s="610"/>
      <c r="H9767" s="612"/>
      <c r="I9767" s="598"/>
      <c r="J9767" s="598"/>
      <c r="M9767" s="598"/>
      <c r="N9767" s="598"/>
      <c r="V9767" s="598"/>
      <c r="W9767" s="598"/>
    </row>
    <row r="9768" spans="6:23" x14ac:dyDescent="0.2">
      <c r="F9768" s="610"/>
      <c r="H9768" s="612"/>
      <c r="I9768" s="598"/>
      <c r="J9768" s="598"/>
      <c r="M9768" s="598"/>
      <c r="N9768" s="598"/>
      <c r="V9768" s="598"/>
      <c r="W9768" s="598"/>
    </row>
    <row r="9769" spans="6:23" x14ac:dyDescent="0.2">
      <c r="F9769" s="610"/>
      <c r="H9769" s="612"/>
      <c r="I9769" s="598"/>
      <c r="J9769" s="598"/>
      <c r="M9769" s="598"/>
      <c r="N9769" s="598"/>
      <c r="V9769" s="598"/>
      <c r="W9769" s="598"/>
    </row>
    <row r="9770" spans="6:23" x14ac:dyDescent="0.2">
      <c r="F9770" s="610"/>
      <c r="H9770" s="612"/>
      <c r="I9770" s="598"/>
      <c r="J9770" s="598"/>
      <c r="M9770" s="598"/>
      <c r="N9770" s="598"/>
      <c r="V9770" s="598"/>
      <c r="W9770" s="598"/>
    </row>
    <row r="9771" spans="6:23" x14ac:dyDescent="0.2">
      <c r="F9771" s="610"/>
      <c r="H9771" s="612"/>
      <c r="I9771" s="598"/>
      <c r="J9771" s="598"/>
      <c r="M9771" s="598"/>
      <c r="N9771" s="598"/>
      <c r="V9771" s="598"/>
      <c r="W9771" s="598"/>
    </row>
    <row r="9772" spans="6:23" x14ac:dyDescent="0.2">
      <c r="F9772" s="610"/>
      <c r="H9772" s="612"/>
      <c r="I9772" s="598"/>
      <c r="J9772" s="598"/>
      <c r="M9772" s="598"/>
      <c r="N9772" s="598"/>
      <c r="V9772" s="598"/>
      <c r="W9772" s="598"/>
    </row>
    <row r="9773" spans="6:23" x14ac:dyDescent="0.2">
      <c r="F9773" s="610"/>
      <c r="H9773" s="612"/>
      <c r="I9773" s="598"/>
      <c r="J9773" s="598"/>
      <c r="M9773" s="598"/>
      <c r="N9773" s="598"/>
      <c r="V9773" s="598"/>
      <c r="W9773" s="598"/>
    </row>
    <row r="9774" spans="6:23" x14ac:dyDescent="0.2">
      <c r="F9774" s="610"/>
      <c r="H9774" s="612"/>
      <c r="I9774" s="598"/>
      <c r="J9774" s="598"/>
      <c r="M9774" s="598"/>
      <c r="N9774" s="598"/>
      <c r="V9774" s="598"/>
      <c r="W9774" s="598"/>
    </row>
    <row r="9775" spans="6:23" x14ac:dyDescent="0.2">
      <c r="F9775" s="610"/>
      <c r="H9775" s="612"/>
      <c r="I9775" s="598"/>
      <c r="J9775" s="598"/>
      <c r="M9775" s="598"/>
      <c r="N9775" s="598"/>
      <c r="V9775" s="598"/>
      <c r="W9775" s="598"/>
    </row>
    <row r="9776" spans="6:23" x14ac:dyDescent="0.2">
      <c r="F9776" s="610"/>
      <c r="H9776" s="612"/>
      <c r="I9776" s="598"/>
      <c r="J9776" s="598"/>
      <c r="M9776" s="598"/>
      <c r="N9776" s="598"/>
      <c r="V9776" s="598"/>
      <c r="W9776" s="598"/>
    </row>
    <row r="9777" spans="6:23" x14ac:dyDescent="0.2">
      <c r="F9777" s="610"/>
      <c r="H9777" s="612"/>
      <c r="I9777" s="598"/>
      <c r="J9777" s="598"/>
      <c r="M9777" s="598"/>
      <c r="N9777" s="598"/>
      <c r="V9777" s="598"/>
      <c r="W9777" s="598"/>
    </row>
    <row r="9778" spans="6:23" x14ac:dyDescent="0.2">
      <c r="F9778" s="610"/>
      <c r="H9778" s="612"/>
      <c r="I9778" s="598"/>
      <c r="J9778" s="598"/>
      <c r="M9778" s="598"/>
      <c r="N9778" s="598"/>
      <c r="V9778" s="598"/>
      <c r="W9778" s="598"/>
    </row>
    <row r="9779" spans="6:23" x14ac:dyDescent="0.2">
      <c r="F9779" s="610"/>
      <c r="H9779" s="612"/>
      <c r="I9779" s="598"/>
      <c r="J9779" s="598"/>
      <c r="M9779" s="598"/>
      <c r="N9779" s="598"/>
      <c r="V9779" s="598"/>
      <c r="W9779" s="598"/>
    </row>
    <row r="9780" spans="6:23" x14ac:dyDescent="0.2">
      <c r="F9780" s="610"/>
      <c r="H9780" s="612"/>
      <c r="I9780" s="598"/>
      <c r="J9780" s="598"/>
      <c r="M9780" s="598"/>
      <c r="N9780" s="598"/>
      <c r="V9780" s="598"/>
      <c r="W9780" s="598"/>
    </row>
    <row r="9781" spans="6:23" x14ac:dyDescent="0.2">
      <c r="F9781" s="610"/>
      <c r="H9781" s="612"/>
      <c r="I9781" s="598"/>
      <c r="J9781" s="598"/>
      <c r="M9781" s="598"/>
      <c r="N9781" s="598"/>
      <c r="V9781" s="598"/>
      <c r="W9781" s="598"/>
    </row>
    <row r="9782" spans="6:23" x14ac:dyDescent="0.2">
      <c r="F9782" s="610"/>
      <c r="H9782" s="612"/>
      <c r="I9782" s="598"/>
      <c r="J9782" s="598"/>
      <c r="M9782" s="598"/>
      <c r="N9782" s="598"/>
      <c r="V9782" s="598"/>
      <c r="W9782" s="598"/>
    </row>
    <row r="9783" spans="6:23" x14ac:dyDescent="0.2">
      <c r="F9783" s="610"/>
      <c r="H9783" s="612"/>
      <c r="I9783" s="598"/>
      <c r="J9783" s="598"/>
      <c r="M9783" s="598"/>
      <c r="N9783" s="598"/>
      <c r="V9783" s="598"/>
      <c r="W9783" s="598"/>
    </row>
    <row r="9784" spans="6:23" x14ac:dyDescent="0.2">
      <c r="F9784" s="610"/>
      <c r="H9784" s="612"/>
      <c r="I9784" s="598"/>
      <c r="J9784" s="598"/>
      <c r="M9784" s="598"/>
      <c r="N9784" s="598"/>
      <c r="V9784" s="598"/>
      <c r="W9784" s="598"/>
    </row>
    <row r="9785" spans="6:23" x14ac:dyDescent="0.2">
      <c r="F9785" s="610"/>
      <c r="H9785" s="612"/>
      <c r="I9785" s="598"/>
      <c r="J9785" s="598"/>
      <c r="M9785" s="598"/>
      <c r="N9785" s="598"/>
      <c r="V9785" s="598"/>
      <c r="W9785" s="598"/>
    </row>
    <row r="9786" spans="6:23" x14ac:dyDescent="0.2">
      <c r="F9786" s="610"/>
      <c r="H9786" s="612"/>
      <c r="I9786" s="598"/>
      <c r="J9786" s="598"/>
      <c r="M9786" s="598"/>
      <c r="N9786" s="598"/>
      <c r="V9786" s="598"/>
      <c r="W9786" s="598"/>
    </row>
    <row r="9787" spans="6:23" x14ac:dyDescent="0.2">
      <c r="F9787" s="610"/>
      <c r="H9787" s="612"/>
      <c r="I9787" s="598"/>
      <c r="J9787" s="598"/>
      <c r="M9787" s="598"/>
      <c r="N9787" s="598"/>
      <c r="V9787" s="598"/>
      <c r="W9787" s="598"/>
    </row>
    <row r="9788" spans="6:23" x14ac:dyDescent="0.2">
      <c r="F9788" s="610"/>
      <c r="H9788" s="612"/>
      <c r="I9788" s="598"/>
      <c r="J9788" s="598"/>
      <c r="M9788" s="598"/>
      <c r="N9788" s="598"/>
      <c r="V9788" s="598"/>
      <c r="W9788" s="598"/>
    </row>
    <row r="9789" spans="6:23" x14ac:dyDescent="0.2">
      <c r="F9789" s="610"/>
      <c r="H9789" s="612"/>
      <c r="I9789" s="598"/>
      <c r="J9789" s="598"/>
      <c r="M9789" s="598"/>
      <c r="N9789" s="598"/>
      <c r="V9789" s="598"/>
      <c r="W9789" s="598"/>
    </row>
    <row r="9790" spans="6:23" x14ac:dyDescent="0.2">
      <c r="F9790" s="610"/>
      <c r="H9790" s="612"/>
      <c r="I9790" s="598"/>
      <c r="J9790" s="598"/>
      <c r="M9790" s="598"/>
      <c r="N9790" s="598"/>
      <c r="V9790" s="598"/>
      <c r="W9790" s="598"/>
    </row>
    <row r="9791" spans="6:23" x14ac:dyDescent="0.2">
      <c r="F9791" s="610"/>
      <c r="H9791" s="612"/>
      <c r="I9791" s="598"/>
      <c r="J9791" s="598"/>
      <c r="M9791" s="598"/>
      <c r="N9791" s="598"/>
      <c r="V9791" s="598"/>
      <c r="W9791" s="598"/>
    </row>
    <row r="9792" spans="6:23" x14ac:dyDescent="0.2">
      <c r="F9792" s="610"/>
      <c r="H9792" s="612"/>
      <c r="I9792" s="598"/>
      <c r="J9792" s="598"/>
      <c r="M9792" s="598"/>
      <c r="N9792" s="598"/>
      <c r="V9792" s="598"/>
      <c r="W9792" s="598"/>
    </row>
    <row r="9793" spans="6:23" x14ac:dyDescent="0.2">
      <c r="F9793" s="610"/>
      <c r="H9793" s="612"/>
      <c r="I9793" s="598"/>
      <c r="J9793" s="598"/>
      <c r="M9793" s="598"/>
      <c r="N9793" s="598"/>
      <c r="V9793" s="598"/>
      <c r="W9793" s="598"/>
    </row>
    <row r="9794" spans="6:23" x14ac:dyDescent="0.2">
      <c r="F9794" s="610"/>
      <c r="H9794" s="612"/>
      <c r="I9794" s="598"/>
      <c r="J9794" s="598"/>
      <c r="M9794" s="598"/>
      <c r="N9794" s="598"/>
      <c r="V9794" s="598"/>
      <c r="W9794" s="598"/>
    </row>
    <row r="9795" spans="6:23" x14ac:dyDescent="0.2">
      <c r="F9795" s="610"/>
      <c r="H9795" s="612"/>
      <c r="I9795" s="598"/>
      <c r="J9795" s="598"/>
      <c r="M9795" s="598"/>
      <c r="N9795" s="598"/>
      <c r="V9795" s="598"/>
      <c r="W9795" s="598"/>
    </row>
    <row r="9796" spans="6:23" x14ac:dyDescent="0.2">
      <c r="F9796" s="610"/>
      <c r="H9796" s="612"/>
      <c r="I9796" s="598"/>
      <c r="J9796" s="598"/>
      <c r="M9796" s="598"/>
      <c r="N9796" s="598"/>
      <c r="V9796" s="598"/>
      <c r="W9796" s="598"/>
    </row>
    <row r="9797" spans="6:23" x14ac:dyDescent="0.2">
      <c r="F9797" s="610"/>
      <c r="H9797" s="612"/>
      <c r="I9797" s="598"/>
      <c r="J9797" s="598"/>
      <c r="M9797" s="598"/>
      <c r="N9797" s="598"/>
      <c r="V9797" s="598"/>
      <c r="W9797" s="598"/>
    </row>
    <row r="9798" spans="6:23" x14ac:dyDescent="0.2">
      <c r="F9798" s="610"/>
      <c r="H9798" s="612"/>
      <c r="I9798" s="598"/>
      <c r="J9798" s="598"/>
      <c r="M9798" s="598"/>
      <c r="N9798" s="598"/>
      <c r="V9798" s="598"/>
      <c r="W9798" s="598"/>
    </row>
    <row r="9799" spans="6:23" x14ac:dyDescent="0.2">
      <c r="F9799" s="610"/>
      <c r="H9799" s="612"/>
      <c r="I9799" s="598"/>
      <c r="J9799" s="598"/>
      <c r="M9799" s="598"/>
      <c r="N9799" s="598"/>
      <c r="V9799" s="598"/>
      <c r="W9799" s="598"/>
    </row>
    <row r="9800" spans="6:23" x14ac:dyDescent="0.2">
      <c r="F9800" s="610"/>
      <c r="H9800" s="612"/>
      <c r="I9800" s="598"/>
      <c r="J9800" s="598"/>
      <c r="M9800" s="598"/>
      <c r="N9800" s="598"/>
      <c r="V9800" s="598"/>
      <c r="W9800" s="598"/>
    </row>
    <row r="9801" spans="6:23" x14ac:dyDescent="0.2">
      <c r="F9801" s="610"/>
      <c r="H9801" s="612"/>
      <c r="I9801" s="598"/>
      <c r="J9801" s="598"/>
      <c r="M9801" s="598"/>
      <c r="N9801" s="598"/>
      <c r="V9801" s="598"/>
      <c r="W9801" s="598"/>
    </row>
    <row r="9802" spans="6:23" x14ac:dyDescent="0.2">
      <c r="F9802" s="610"/>
      <c r="H9802" s="612"/>
      <c r="I9802" s="598"/>
      <c r="J9802" s="598"/>
      <c r="M9802" s="598"/>
      <c r="N9802" s="598"/>
      <c r="V9802" s="598"/>
      <c r="W9802" s="598"/>
    </row>
    <row r="9803" spans="6:23" x14ac:dyDescent="0.2">
      <c r="F9803" s="610"/>
      <c r="H9803" s="612"/>
      <c r="I9803" s="598"/>
      <c r="J9803" s="598"/>
      <c r="M9803" s="598"/>
      <c r="N9803" s="598"/>
      <c r="V9803" s="598"/>
      <c r="W9803" s="598"/>
    </row>
    <row r="9804" spans="6:23" x14ac:dyDescent="0.2">
      <c r="F9804" s="610"/>
      <c r="H9804" s="612"/>
      <c r="I9804" s="598"/>
      <c r="J9804" s="598"/>
      <c r="M9804" s="598"/>
      <c r="N9804" s="598"/>
      <c r="V9804" s="598"/>
      <c r="W9804" s="598"/>
    </row>
    <row r="9805" spans="6:23" x14ac:dyDescent="0.2">
      <c r="F9805" s="610"/>
      <c r="H9805" s="612"/>
      <c r="I9805" s="598"/>
      <c r="J9805" s="598"/>
      <c r="M9805" s="598"/>
      <c r="N9805" s="598"/>
      <c r="V9805" s="598"/>
      <c r="W9805" s="598"/>
    </row>
    <row r="9806" spans="6:23" x14ac:dyDescent="0.2">
      <c r="F9806" s="610"/>
      <c r="H9806" s="612"/>
      <c r="I9806" s="598"/>
      <c r="J9806" s="598"/>
      <c r="M9806" s="598"/>
      <c r="N9806" s="598"/>
      <c r="V9806" s="598"/>
      <c r="W9806" s="598"/>
    </row>
    <row r="9807" spans="6:23" x14ac:dyDescent="0.2">
      <c r="F9807" s="610"/>
      <c r="H9807" s="612"/>
      <c r="I9807" s="598"/>
      <c r="J9807" s="598"/>
      <c r="M9807" s="598"/>
      <c r="N9807" s="598"/>
      <c r="V9807" s="598"/>
      <c r="W9807" s="598"/>
    </row>
    <row r="9808" spans="6:23" x14ac:dyDescent="0.2">
      <c r="F9808" s="610"/>
      <c r="H9808" s="612"/>
      <c r="I9808" s="598"/>
      <c r="J9808" s="598"/>
      <c r="M9808" s="598"/>
      <c r="N9808" s="598"/>
      <c r="V9808" s="598"/>
      <c r="W9808" s="598"/>
    </row>
    <row r="9809" spans="6:23" x14ac:dyDescent="0.2">
      <c r="F9809" s="610"/>
      <c r="H9809" s="612"/>
      <c r="I9809" s="598"/>
      <c r="J9809" s="598"/>
      <c r="M9809" s="598"/>
      <c r="N9809" s="598"/>
      <c r="V9809" s="598"/>
      <c r="W9809" s="598"/>
    </row>
    <row r="9810" spans="6:23" x14ac:dyDescent="0.2">
      <c r="F9810" s="610"/>
      <c r="H9810" s="612"/>
      <c r="I9810" s="598"/>
      <c r="J9810" s="598"/>
      <c r="M9810" s="598"/>
      <c r="N9810" s="598"/>
      <c r="V9810" s="598"/>
      <c r="W9810" s="598"/>
    </row>
    <row r="9811" spans="6:23" x14ac:dyDescent="0.2">
      <c r="F9811" s="610"/>
      <c r="H9811" s="612"/>
      <c r="I9811" s="598"/>
      <c r="J9811" s="598"/>
      <c r="M9811" s="598"/>
      <c r="N9811" s="598"/>
      <c r="V9811" s="598"/>
      <c r="W9811" s="598"/>
    </row>
    <row r="9812" spans="6:23" x14ac:dyDescent="0.2">
      <c r="F9812" s="610"/>
      <c r="H9812" s="612"/>
      <c r="I9812" s="598"/>
      <c r="J9812" s="598"/>
      <c r="M9812" s="598"/>
      <c r="N9812" s="598"/>
      <c r="V9812" s="598"/>
      <c r="W9812" s="598"/>
    </row>
    <row r="9813" spans="6:23" x14ac:dyDescent="0.2">
      <c r="F9813" s="610"/>
      <c r="H9813" s="612"/>
      <c r="I9813" s="598"/>
      <c r="J9813" s="598"/>
      <c r="M9813" s="598"/>
      <c r="N9813" s="598"/>
      <c r="V9813" s="598"/>
      <c r="W9813" s="598"/>
    </row>
    <row r="9814" spans="6:23" x14ac:dyDescent="0.2">
      <c r="F9814" s="610"/>
      <c r="H9814" s="612"/>
      <c r="I9814" s="598"/>
      <c r="J9814" s="598"/>
      <c r="M9814" s="598"/>
      <c r="N9814" s="598"/>
      <c r="V9814" s="598"/>
      <c r="W9814" s="598"/>
    </row>
    <row r="9815" spans="6:23" x14ac:dyDescent="0.2">
      <c r="F9815" s="610"/>
      <c r="H9815" s="612"/>
      <c r="I9815" s="598"/>
      <c r="J9815" s="598"/>
      <c r="M9815" s="598"/>
      <c r="N9815" s="598"/>
      <c r="V9815" s="598"/>
      <c r="W9815" s="598"/>
    </row>
    <row r="9816" spans="6:23" x14ac:dyDescent="0.2">
      <c r="F9816" s="610"/>
      <c r="H9816" s="612"/>
      <c r="I9816" s="598"/>
      <c r="J9816" s="598"/>
      <c r="M9816" s="598"/>
      <c r="N9816" s="598"/>
      <c r="V9816" s="598"/>
      <c r="W9816" s="598"/>
    </row>
    <row r="9817" spans="6:23" x14ac:dyDescent="0.2">
      <c r="F9817" s="610"/>
      <c r="H9817" s="612"/>
      <c r="I9817" s="598"/>
      <c r="J9817" s="598"/>
      <c r="M9817" s="598"/>
      <c r="N9817" s="598"/>
      <c r="V9817" s="598"/>
      <c r="W9817" s="598"/>
    </row>
    <row r="9818" spans="6:23" x14ac:dyDescent="0.2">
      <c r="F9818" s="610"/>
      <c r="H9818" s="612"/>
      <c r="I9818" s="598"/>
      <c r="J9818" s="598"/>
      <c r="M9818" s="598"/>
      <c r="N9818" s="598"/>
      <c r="V9818" s="598"/>
      <c r="W9818" s="598"/>
    </row>
    <row r="9819" spans="6:23" x14ac:dyDescent="0.2">
      <c r="F9819" s="610"/>
      <c r="H9819" s="612"/>
      <c r="I9819" s="598"/>
      <c r="J9819" s="598"/>
      <c r="M9819" s="598"/>
      <c r="N9819" s="598"/>
      <c r="V9819" s="598"/>
      <c r="W9819" s="598"/>
    </row>
    <row r="9820" spans="6:23" x14ac:dyDescent="0.2">
      <c r="F9820" s="610"/>
      <c r="H9820" s="612"/>
      <c r="I9820" s="598"/>
      <c r="J9820" s="598"/>
      <c r="M9820" s="598"/>
      <c r="N9820" s="598"/>
      <c r="V9820" s="598"/>
      <c r="W9820" s="598"/>
    </row>
    <row r="9821" spans="6:23" x14ac:dyDescent="0.2">
      <c r="F9821" s="610"/>
      <c r="H9821" s="612"/>
      <c r="I9821" s="598"/>
      <c r="J9821" s="598"/>
      <c r="M9821" s="598"/>
      <c r="N9821" s="598"/>
      <c r="V9821" s="598"/>
      <c r="W9821" s="598"/>
    </row>
    <row r="9822" spans="6:23" x14ac:dyDescent="0.2">
      <c r="F9822" s="610"/>
      <c r="H9822" s="612"/>
      <c r="I9822" s="598"/>
      <c r="J9822" s="598"/>
      <c r="M9822" s="598"/>
      <c r="N9822" s="598"/>
      <c r="V9822" s="598"/>
      <c r="W9822" s="598"/>
    </row>
    <row r="9823" spans="6:23" x14ac:dyDescent="0.2">
      <c r="F9823" s="610"/>
      <c r="H9823" s="612"/>
      <c r="I9823" s="598"/>
      <c r="J9823" s="598"/>
      <c r="M9823" s="598"/>
      <c r="N9823" s="598"/>
      <c r="V9823" s="598"/>
      <c r="W9823" s="598"/>
    </row>
    <row r="9824" spans="6:23" x14ac:dyDescent="0.2">
      <c r="F9824" s="610"/>
      <c r="H9824" s="612"/>
      <c r="I9824" s="598"/>
      <c r="J9824" s="598"/>
      <c r="M9824" s="598"/>
      <c r="N9824" s="598"/>
      <c r="V9824" s="598"/>
      <c r="W9824" s="598"/>
    </row>
    <row r="9825" spans="6:23" x14ac:dyDescent="0.2">
      <c r="F9825" s="610"/>
      <c r="H9825" s="612"/>
      <c r="I9825" s="598"/>
      <c r="J9825" s="598"/>
      <c r="M9825" s="598"/>
      <c r="N9825" s="598"/>
      <c r="V9825" s="598"/>
      <c r="W9825" s="598"/>
    </row>
    <row r="9826" spans="6:23" x14ac:dyDescent="0.2">
      <c r="F9826" s="610"/>
      <c r="H9826" s="612"/>
      <c r="I9826" s="598"/>
      <c r="J9826" s="598"/>
      <c r="M9826" s="598"/>
      <c r="N9826" s="598"/>
      <c r="V9826" s="598"/>
      <c r="W9826" s="598"/>
    </row>
    <row r="9827" spans="6:23" x14ac:dyDescent="0.2">
      <c r="F9827" s="610"/>
      <c r="H9827" s="612"/>
      <c r="I9827" s="598"/>
      <c r="J9827" s="598"/>
      <c r="M9827" s="598"/>
      <c r="N9827" s="598"/>
      <c r="V9827" s="598"/>
      <c r="W9827" s="598"/>
    </row>
    <row r="9828" spans="6:23" x14ac:dyDescent="0.2">
      <c r="F9828" s="610"/>
      <c r="H9828" s="612"/>
      <c r="I9828" s="598"/>
      <c r="J9828" s="598"/>
      <c r="M9828" s="598"/>
      <c r="N9828" s="598"/>
      <c r="V9828" s="598"/>
      <c r="W9828" s="598"/>
    </row>
    <row r="9829" spans="6:23" x14ac:dyDescent="0.2">
      <c r="F9829" s="610"/>
      <c r="H9829" s="612"/>
      <c r="I9829" s="598"/>
      <c r="J9829" s="598"/>
      <c r="M9829" s="598"/>
      <c r="N9829" s="598"/>
      <c r="V9829" s="598"/>
      <c r="W9829" s="598"/>
    </row>
    <row r="9830" spans="6:23" x14ac:dyDescent="0.2">
      <c r="F9830" s="610"/>
      <c r="H9830" s="612"/>
      <c r="I9830" s="598"/>
      <c r="J9830" s="598"/>
      <c r="M9830" s="598"/>
      <c r="N9830" s="598"/>
      <c r="V9830" s="598"/>
      <c r="W9830" s="598"/>
    </row>
    <row r="9831" spans="6:23" x14ac:dyDescent="0.2">
      <c r="F9831" s="610"/>
      <c r="H9831" s="612"/>
      <c r="I9831" s="598"/>
      <c r="J9831" s="598"/>
      <c r="M9831" s="598"/>
      <c r="N9831" s="598"/>
      <c r="V9831" s="598"/>
      <c r="W9831" s="598"/>
    </row>
    <row r="9832" spans="6:23" x14ac:dyDescent="0.2">
      <c r="F9832" s="610"/>
      <c r="H9832" s="612"/>
      <c r="I9832" s="598"/>
      <c r="J9832" s="598"/>
      <c r="M9832" s="598"/>
      <c r="N9832" s="598"/>
      <c r="V9832" s="598"/>
      <c r="W9832" s="598"/>
    </row>
    <row r="9833" spans="6:23" x14ac:dyDescent="0.2">
      <c r="F9833" s="610"/>
      <c r="H9833" s="612"/>
      <c r="I9833" s="598"/>
      <c r="J9833" s="598"/>
      <c r="M9833" s="598"/>
      <c r="N9833" s="598"/>
      <c r="V9833" s="598"/>
      <c r="W9833" s="598"/>
    </row>
    <row r="9834" spans="6:23" x14ac:dyDescent="0.2">
      <c r="F9834" s="610"/>
      <c r="H9834" s="612"/>
      <c r="I9834" s="598"/>
      <c r="J9834" s="598"/>
      <c r="M9834" s="598"/>
      <c r="N9834" s="598"/>
      <c r="V9834" s="598"/>
      <c r="W9834" s="598"/>
    </row>
    <row r="9835" spans="6:23" x14ac:dyDescent="0.2">
      <c r="F9835" s="610"/>
      <c r="H9835" s="612"/>
      <c r="I9835" s="598"/>
      <c r="J9835" s="598"/>
      <c r="M9835" s="598"/>
      <c r="N9835" s="598"/>
      <c r="V9835" s="598"/>
      <c r="W9835" s="598"/>
    </row>
    <row r="9836" spans="6:23" x14ac:dyDescent="0.2">
      <c r="F9836" s="610"/>
      <c r="H9836" s="612"/>
      <c r="I9836" s="598"/>
      <c r="J9836" s="598"/>
      <c r="M9836" s="598"/>
      <c r="N9836" s="598"/>
      <c r="V9836" s="598"/>
      <c r="W9836" s="598"/>
    </row>
    <row r="9837" spans="6:23" x14ac:dyDescent="0.2">
      <c r="F9837" s="610"/>
      <c r="H9837" s="612"/>
      <c r="I9837" s="598"/>
      <c r="J9837" s="598"/>
      <c r="M9837" s="598"/>
      <c r="N9837" s="598"/>
      <c r="V9837" s="598"/>
      <c r="W9837" s="598"/>
    </row>
    <row r="9838" spans="6:23" x14ac:dyDescent="0.2">
      <c r="F9838" s="610"/>
      <c r="H9838" s="612"/>
      <c r="I9838" s="598"/>
      <c r="J9838" s="598"/>
      <c r="M9838" s="598"/>
      <c r="N9838" s="598"/>
      <c r="V9838" s="598"/>
      <c r="W9838" s="598"/>
    </row>
    <row r="9839" spans="6:23" x14ac:dyDescent="0.2">
      <c r="F9839" s="610"/>
      <c r="H9839" s="612"/>
      <c r="I9839" s="598"/>
      <c r="J9839" s="598"/>
      <c r="M9839" s="598"/>
      <c r="N9839" s="598"/>
      <c r="V9839" s="598"/>
      <c r="W9839" s="598"/>
    </row>
    <row r="9840" spans="6:23" x14ac:dyDescent="0.2">
      <c r="F9840" s="610"/>
      <c r="H9840" s="612"/>
      <c r="I9840" s="598"/>
      <c r="J9840" s="598"/>
      <c r="M9840" s="598"/>
      <c r="N9840" s="598"/>
      <c r="V9840" s="598"/>
      <c r="W9840" s="598"/>
    </row>
    <row r="9841" spans="6:23" x14ac:dyDescent="0.2">
      <c r="F9841" s="610"/>
      <c r="H9841" s="612"/>
      <c r="I9841" s="598"/>
      <c r="J9841" s="598"/>
      <c r="M9841" s="598"/>
      <c r="N9841" s="598"/>
      <c r="V9841" s="598"/>
      <c r="W9841" s="598"/>
    </row>
    <row r="9842" spans="6:23" x14ac:dyDescent="0.2">
      <c r="F9842" s="610"/>
      <c r="H9842" s="612"/>
      <c r="I9842" s="598"/>
      <c r="J9842" s="598"/>
      <c r="M9842" s="598"/>
      <c r="N9842" s="598"/>
      <c r="V9842" s="598"/>
      <c r="W9842" s="598"/>
    </row>
    <row r="9843" spans="6:23" x14ac:dyDescent="0.2">
      <c r="F9843" s="610"/>
      <c r="H9843" s="612"/>
      <c r="I9843" s="598"/>
      <c r="J9843" s="598"/>
      <c r="M9843" s="598"/>
      <c r="N9843" s="598"/>
      <c r="V9843" s="598"/>
      <c r="W9843" s="598"/>
    </row>
    <row r="9844" spans="6:23" x14ac:dyDescent="0.2">
      <c r="F9844" s="610"/>
      <c r="H9844" s="612"/>
      <c r="I9844" s="598"/>
      <c r="J9844" s="598"/>
      <c r="M9844" s="598"/>
      <c r="N9844" s="598"/>
      <c r="V9844" s="598"/>
      <c r="W9844" s="598"/>
    </row>
    <row r="9845" spans="6:23" x14ac:dyDescent="0.2">
      <c r="F9845" s="610"/>
      <c r="H9845" s="612"/>
      <c r="I9845" s="598"/>
      <c r="J9845" s="598"/>
      <c r="M9845" s="598"/>
      <c r="N9845" s="598"/>
      <c r="V9845" s="598"/>
      <c r="W9845" s="598"/>
    </row>
    <row r="9846" spans="6:23" x14ac:dyDescent="0.2">
      <c r="F9846" s="610"/>
      <c r="H9846" s="612"/>
      <c r="I9846" s="598"/>
      <c r="J9846" s="598"/>
      <c r="M9846" s="598"/>
      <c r="N9846" s="598"/>
      <c r="V9846" s="598"/>
      <c r="W9846" s="598"/>
    </row>
    <row r="9847" spans="6:23" x14ac:dyDescent="0.2">
      <c r="F9847" s="610"/>
      <c r="H9847" s="612"/>
      <c r="I9847" s="598"/>
      <c r="J9847" s="598"/>
      <c r="M9847" s="598"/>
      <c r="N9847" s="598"/>
      <c r="V9847" s="598"/>
      <c r="W9847" s="598"/>
    </row>
    <row r="9848" spans="6:23" x14ac:dyDescent="0.2">
      <c r="F9848" s="610"/>
      <c r="H9848" s="612"/>
      <c r="I9848" s="598"/>
      <c r="J9848" s="598"/>
      <c r="M9848" s="598"/>
      <c r="N9848" s="598"/>
      <c r="V9848" s="598"/>
      <c r="W9848" s="598"/>
    </row>
    <row r="9849" spans="6:23" x14ac:dyDescent="0.2">
      <c r="F9849" s="610"/>
      <c r="H9849" s="612"/>
      <c r="I9849" s="598"/>
      <c r="J9849" s="598"/>
      <c r="M9849" s="598"/>
      <c r="N9849" s="598"/>
      <c r="V9849" s="598"/>
      <c r="W9849" s="598"/>
    </row>
    <row r="9850" spans="6:23" x14ac:dyDescent="0.2">
      <c r="F9850" s="610"/>
      <c r="H9850" s="612"/>
      <c r="I9850" s="598"/>
      <c r="J9850" s="598"/>
      <c r="M9850" s="598"/>
      <c r="N9850" s="598"/>
      <c r="V9850" s="598"/>
      <c r="W9850" s="598"/>
    </row>
    <row r="9851" spans="6:23" x14ac:dyDescent="0.2">
      <c r="F9851" s="610"/>
      <c r="H9851" s="612"/>
      <c r="I9851" s="598"/>
      <c r="J9851" s="598"/>
      <c r="M9851" s="598"/>
      <c r="N9851" s="598"/>
      <c r="V9851" s="598"/>
      <c r="W9851" s="598"/>
    </row>
    <row r="9852" spans="6:23" x14ac:dyDescent="0.2">
      <c r="F9852" s="610"/>
      <c r="H9852" s="612"/>
      <c r="I9852" s="598"/>
      <c r="J9852" s="598"/>
      <c r="M9852" s="598"/>
      <c r="N9852" s="598"/>
      <c r="V9852" s="598"/>
      <c r="W9852" s="598"/>
    </row>
    <row r="9853" spans="6:23" x14ac:dyDescent="0.2">
      <c r="F9853" s="610"/>
      <c r="H9853" s="612"/>
      <c r="I9853" s="598"/>
      <c r="J9853" s="598"/>
      <c r="M9853" s="598"/>
      <c r="N9853" s="598"/>
      <c r="V9853" s="598"/>
      <c r="W9853" s="598"/>
    </row>
    <row r="9854" spans="6:23" x14ac:dyDescent="0.2">
      <c r="F9854" s="610"/>
      <c r="H9854" s="612"/>
      <c r="I9854" s="598"/>
      <c r="J9854" s="598"/>
      <c r="M9854" s="598"/>
      <c r="N9854" s="598"/>
      <c r="V9854" s="598"/>
      <c r="W9854" s="598"/>
    </row>
    <row r="9855" spans="6:23" x14ac:dyDescent="0.2">
      <c r="F9855" s="610"/>
      <c r="H9855" s="612"/>
      <c r="I9855" s="598"/>
      <c r="J9855" s="598"/>
      <c r="M9855" s="598"/>
      <c r="N9855" s="598"/>
      <c r="V9855" s="598"/>
      <c r="W9855" s="598"/>
    </row>
    <row r="9856" spans="6:23" x14ac:dyDescent="0.2">
      <c r="F9856" s="610"/>
      <c r="H9856" s="612"/>
      <c r="I9856" s="598"/>
      <c r="J9856" s="598"/>
      <c r="M9856" s="598"/>
      <c r="N9856" s="598"/>
      <c r="V9856" s="598"/>
      <c r="W9856" s="598"/>
    </row>
    <row r="9857" spans="6:23" x14ac:dyDescent="0.2">
      <c r="F9857" s="610"/>
      <c r="H9857" s="612"/>
      <c r="I9857" s="598"/>
      <c r="J9857" s="598"/>
      <c r="M9857" s="598"/>
      <c r="N9857" s="598"/>
      <c r="V9857" s="598"/>
      <c r="W9857" s="598"/>
    </row>
    <row r="9858" spans="6:23" x14ac:dyDescent="0.2">
      <c r="F9858" s="610"/>
      <c r="H9858" s="612"/>
      <c r="I9858" s="598"/>
      <c r="J9858" s="598"/>
      <c r="M9858" s="598"/>
      <c r="N9858" s="598"/>
      <c r="V9858" s="598"/>
      <c r="W9858" s="598"/>
    </row>
    <row r="9859" spans="6:23" x14ac:dyDescent="0.2">
      <c r="F9859" s="610"/>
      <c r="H9859" s="612"/>
      <c r="I9859" s="598"/>
      <c r="J9859" s="598"/>
      <c r="M9859" s="598"/>
      <c r="N9859" s="598"/>
      <c r="V9859" s="598"/>
      <c r="W9859" s="598"/>
    </row>
    <row r="9860" spans="6:23" x14ac:dyDescent="0.2">
      <c r="F9860" s="610"/>
      <c r="H9860" s="612"/>
      <c r="I9860" s="598"/>
      <c r="J9860" s="598"/>
      <c r="M9860" s="598"/>
      <c r="N9860" s="598"/>
      <c r="V9860" s="598"/>
      <c r="W9860" s="598"/>
    </row>
    <row r="9861" spans="6:23" x14ac:dyDescent="0.2">
      <c r="F9861" s="610"/>
      <c r="H9861" s="612"/>
      <c r="I9861" s="598"/>
      <c r="J9861" s="598"/>
      <c r="M9861" s="598"/>
      <c r="N9861" s="598"/>
      <c r="V9861" s="598"/>
      <c r="W9861" s="598"/>
    </row>
    <row r="9862" spans="6:23" x14ac:dyDescent="0.2">
      <c r="F9862" s="610"/>
      <c r="H9862" s="612"/>
      <c r="I9862" s="598"/>
      <c r="J9862" s="598"/>
      <c r="M9862" s="598"/>
      <c r="N9862" s="598"/>
      <c r="V9862" s="598"/>
      <c r="W9862" s="598"/>
    </row>
    <row r="9863" spans="6:23" x14ac:dyDescent="0.2">
      <c r="F9863" s="610"/>
      <c r="H9863" s="612"/>
      <c r="I9863" s="598"/>
      <c r="J9863" s="598"/>
      <c r="M9863" s="598"/>
      <c r="N9863" s="598"/>
      <c r="V9863" s="598"/>
      <c r="W9863" s="598"/>
    </row>
    <row r="9864" spans="6:23" x14ac:dyDescent="0.2">
      <c r="F9864" s="610"/>
      <c r="H9864" s="612"/>
      <c r="I9864" s="598"/>
      <c r="J9864" s="598"/>
      <c r="M9864" s="598"/>
      <c r="N9864" s="598"/>
      <c r="V9864" s="598"/>
      <c r="W9864" s="598"/>
    </row>
    <row r="9865" spans="6:23" x14ac:dyDescent="0.2">
      <c r="F9865" s="610"/>
      <c r="H9865" s="612"/>
      <c r="I9865" s="598"/>
      <c r="J9865" s="598"/>
      <c r="M9865" s="598"/>
      <c r="N9865" s="598"/>
      <c r="V9865" s="598"/>
      <c r="W9865" s="598"/>
    </row>
    <row r="9866" spans="6:23" x14ac:dyDescent="0.2">
      <c r="F9866" s="610"/>
      <c r="H9866" s="612"/>
      <c r="I9866" s="598"/>
      <c r="J9866" s="598"/>
      <c r="M9866" s="598"/>
      <c r="N9866" s="598"/>
      <c r="V9866" s="598"/>
      <c r="W9866" s="598"/>
    </row>
    <row r="9867" spans="6:23" x14ac:dyDescent="0.2">
      <c r="F9867" s="610"/>
      <c r="H9867" s="612"/>
      <c r="I9867" s="598"/>
      <c r="J9867" s="598"/>
      <c r="M9867" s="598"/>
      <c r="N9867" s="598"/>
      <c r="V9867" s="598"/>
      <c r="W9867" s="598"/>
    </row>
    <row r="9868" spans="6:23" x14ac:dyDescent="0.2">
      <c r="F9868" s="610"/>
      <c r="H9868" s="612"/>
      <c r="I9868" s="598"/>
      <c r="J9868" s="598"/>
      <c r="M9868" s="598"/>
      <c r="N9868" s="598"/>
      <c r="V9868" s="598"/>
      <c r="W9868" s="598"/>
    </row>
    <row r="9869" spans="6:23" x14ac:dyDescent="0.2">
      <c r="F9869" s="610"/>
      <c r="H9869" s="612"/>
      <c r="I9869" s="598"/>
      <c r="J9869" s="598"/>
      <c r="M9869" s="598"/>
      <c r="N9869" s="598"/>
      <c r="V9869" s="598"/>
      <c r="W9869" s="598"/>
    </row>
    <row r="9870" spans="6:23" x14ac:dyDescent="0.2">
      <c r="F9870" s="610"/>
      <c r="H9870" s="612"/>
      <c r="I9870" s="598"/>
      <c r="J9870" s="598"/>
      <c r="M9870" s="598"/>
      <c r="N9870" s="598"/>
      <c r="V9870" s="598"/>
      <c r="W9870" s="598"/>
    </row>
    <row r="9871" spans="6:23" x14ac:dyDescent="0.2">
      <c r="F9871" s="610"/>
      <c r="H9871" s="612"/>
      <c r="I9871" s="598"/>
      <c r="J9871" s="598"/>
      <c r="M9871" s="598"/>
      <c r="N9871" s="598"/>
      <c r="V9871" s="598"/>
      <c r="W9871" s="598"/>
    </row>
    <row r="9872" spans="6:23" x14ac:dyDescent="0.2">
      <c r="F9872" s="610"/>
      <c r="H9872" s="612"/>
      <c r="I9872" s="598"/>
      <c r="J9872" s="598"/>
      <c r="M9872" s="598"/>
      <c r="N9872" s="598"/>
      <c r="V9872" s="598"/>
      <c r="W9872" s="598"/>
    </row>
    <row r="9873" spans="6:23" x14ac:dyDescent="0.2">
      <c r="F9873" s="610"/>
      <c r="H9873" s="612"/>
      <c r="I9873" s="598"/>
      <c r="J9873" s="598"/>
      <c r="M9873" s="598"/>
      <c r="N9873" s="598"/>
      <c r="V9873" s="598"/>
      <c r="W9873" s="598"/>
    </row>
    <row r="9874" spans="6:23" x14ac:dyDescent="0.2">
      <c r="F9874" s="610"/>
      <c r="H9874" s="612"/>
      <c r="I9874" s="598"/>
      <c r="J9874" s="598"/>
      <c r="M9874" s="598"/>
      <c r="N9874" s="598"/>
      <c r="V9874" s="598"/>
      <c r="W9874" s="598"/>
    </row>
    <row r="9875" spans="6:23" x14ac:dyDescent="0.2">
      <c r="F9875" s="610"/>
      <c r="H9875" s="612"/>
      <c r="I9875" s="598"/>
      <c r="J9875" s="598"/>
      <c r="M9875" s="598"/>
      <c r="N9875" s="598"/>
      <c r="V9875" s="598"/>
      <c r="W9875" s="598"/>
    </row>
    <row r="9876" spans="6:23" x14ac:dyDescent="0.2">
      <c r="F9876" s="610"/>
      <c r="H9876" s="612"/>
      <c r="I9876" s="598"/>
      <c r="J9876" s="598"/>
      <c r="M9876" s="598"/>
      <c r="N9876" s="598"/>
      <c r="V9876" s="598"/>
      <c r="W9876" s="598"/>
    </row>
    <row r="9877" spans="6:23" x14ac:dyDescent="0.2">
      <c r="F9877" s="610"/>
      <c r="H9877" s="612"/>
      <c r="I9877" s="598"/>
      <c r="J9877" s="598"/>
      <c r="M9877" s="598"/>
      <c r="N9877" s="598"/>
      <c r="V9877" s="598"/>
      <c r="W9877" s="598"/>
    </row>
    <row r="9878" spans="6:23" x14ac:dyDescent="0.2">
      <c r="F9878" s="610"/>
      <c r="H9878" s="612"/>
      <c r="I9878" s="598"/>
      <c r="J9878" s="598"/>
      <c r="M9878" s="598"/>
      <c r="N9878" s="598"/>
      <c r="V9878" s="598"/>
      <c r="W9878" s="598"/>
    </row>
    <row r="9879" spans="6:23" x14ac:dyDescent="0.2">
      <c r="F9879" s="610"/>
      <c r="H9879" s="612"/>
      <c r="I9879" s="598"/>
      <c r="J9879" s="598"/>
      <c r="M9879" s="598"/>
      <c r="N9879" s="598"/>
      <c r="V9879" s="598"/>
      <c r="W9879" s="598"/>
    </row>
    <row r="9880" spans="6:23" x14ac:dyDescent="0.2">
      <c r="F9880" s="610"/>
      <c r="H9880" s="612"/>
      <c r="I9880" s="598"/>
      <c r="J9880" s="598"/>
      <c r="M9880" s="598"/>
      <c r="N9880" s="598"/>
      <c r="V9880" s="598"/>
      <c r="W9880" s="598"/>
    </row>
    <row r="9881" spans="6:23" x14ac:dyDescent="0.2">
      <c r="F9881" s="610"/>
      <c r="H9881" s="612"/>
      <c r="I9881" s="598"/>
      <c r="J9881" s="598"/>
      <c r="M9881" s="598"/>
      <c r="N9881" s="598"/>
      <c r="V9881" s="598"/>
      <c r="W9881" s="598"/>
    </row>
    <row r="9882" spans="6:23" x14ac:dyDescent="0.2">
      <c r="F9882" s="610"/>
      <c r="H9882" s="612"/>
      <c r="I9882" s="598"/>
      <c r="J9882" s="598"/>
      <c r="M9882" s="598"/>
      <c r="N9882" s="598"/>
      <c r="V9882" s="598"/>
      <c r="W9882" s="598"/>
    </row>
    <row r="9883" spans="6:23" x14ac:dyDescent="0.2">
      <c r="F9883" s="610"/>
      <c r="H9883" s="612"/>
      <c r="I9883" s="598"/>
      <c r="J9883" s="598"/>
      <c r="M9883" s="598"/>
      <c r="N9883" s="598"/>
      <c r="V9883" s="598"/>
      <c r="W9883" s="598"/>
    </row>
    <row r="9884" spans="6:23" x14ac:dyDescent="0.2">
      <c r="F9884" s="610"/>
      <c r="H9884" s="612"/>
      <c r="I9884" s="598"/>
      <c r="J9884" s="598"/>
      <c r="M9884" s="598"/>
      <c r="N9884" s="598"/>
      <c r="V9884" s="598"/>
      <c r="W9884" s="598"/>
    </row>
    <row r="9885" spans="6:23" x14ac:dyDescent="0.2">
      <c r="F9885" s="610"/>
      <c r="H9885" s="612"/>
      <c r="I9885" s="598"/>
      <c r="J9885" s="598"/>
      <c r="M9885" s="598"/>
      <c r="N9885" s="598"/>
      <c r="V9885" s="598"/>
      <c r="W9885" s="598"/>
    </row>
    <row r="9886" spans="6:23" x14ac:dyDescent="0.2">
      <c r="F9886" s="610"/>
      <c r="H9886" s="612"/>
      <c r="I9886" s="598"/>
      <c r="J9886" s="598"/>
      <c r="M9886" s="598"/>
      <c r="N9886" s="598"/>
      <c r="V9886" s="598"/>
      <c r="W9886" s="598"/>
    </row>
    <row r="9887" spans="6:23" x14ac:dyDescent="0.2">
      <c r="F9887" s="610"/>
      <c r="H9887" s="612"/>
      <c r="I9887" s="598"/>
      <c r="J9887" s="598"/>
      <c r="M9887" s="598"/>
      <c r="N9887" s="598"/>
      <c r="V9887" s="598"/>
      <c r="W9887" s="598"/>
    </row>
    <row r="9888" spans="6:23" x14ac:dyDescent="0.2">
      <c r="F9888" s="610"/>
      <c r="H9888" s="612"/>
      <c r="I9888" s="598"/>
      <c r="J9888" s="598"/>
      <c r="M9888" s="598"/>
      <c r="N9888" s="598"/>
      <c r="V9888" s="598"/>
      <c r="W9888" s="598"/>
    </row>
    <row r="9889" spans="6:23" x14ac:dyDescent="0.2">
      <c r="F9889" s="610"/>
      <c r="H9889" s="612"/>
      <c r="I9889" s="598"/>
      <c r="J9889" s="598"/>
      <c r="M9889" s="598"/>
      <c r="N9889" s="598"/>
      <c r="V9889" s="598"/>
      <c r="W9889" s="598"/>
    </row>
    <row r="9890" spans="6:23" x14ac:dyDescent="0.2">
      <c r="F9890" s="610"/>
      <c r="H9890" s="612"/>
      <c r="I9890" s="598"/>
      <c r="J9890" s="598"/>
      <c r="M9890" s="598"/>
      <c r="N9890" s="598"/>
      <c r="V9890" s="598"/>
      <c r="W9890" s="598"/>
    </row>
    <row r="9891" spans="6:23" x14ac:dyDescent="0.2">
      <c r="F9891" s="610"/>
      <c r="H9891" s="612"/>
      <c r="I9891" s="598"/>
      <c r="J9891" s="598"/>
      <c r="M9891" s="598"/>
      <c r="N9891" s="598"/>
      <c r="V9891" s="598"/>
      <c r="W9891" s="598"/>
    </row>
    <row r="9892" spans="6:23" x14ac:dyDescent="0.2">
      <c r="F9892" s="610"/>
      <c r="H9892" s="612"/>
      <c r="I9892" s="598"/>
      <c r="J9892" s="598"/>
      <c r="M9892" s="598"/>
      <c r="N9892" s="598"/>
      <c r="V9892" s="598"/>
      <c r="W9892" s="598"/>
    </row>
    <row r="9893" spans="6:23" x14ac:dyDescent="0.2">
      <c r="F9893" s="610"/>
      <c r="H9893" s="612"/>
      <c r="I9893" s="598"/>
      <c r="J9893" s="598"/>
      <c r="M9893" s="598"/>
      <c r="N9893" s="598"/>
      <c r="V9893" s="598"/>
      <c r="W9893" s="598"/>
    </row>
    <row r="9894" spans="6:23" x14ac:dyDescent="0.2">
      <c r="F9894" s="610"/>
      <c r="H9894" s="612"/>
      <c r="I9894" s="598"/>
      <c r="J9894" s="598"/>
      <c r="M9894" s="598"/>
      <c r="N9894" s="598"/>
      <c r="V9894" s="598"/>
      <c r="W9894" s="598"/>
    </row>
    <row r="9895" spans="6:23" x14ac:dyDescent="0.2">
      <c r="F9895" s="610"/>
      <c r="H9895" s="612"/>
      <c r="I9895" s="598"/>
      <c r="J9895" s="598"/>
      <c r="M9895" s="598"/>
      <c r="N9895" s="598"/>
      <c r="V9895" s="598"/>
      <c r="W9895" s="598"/>
    </row>
    <row r="9896" spans="6:23" x14ac:dyDescent="0.2">
      <c r="F9896" s="610"/>
      <c r="H9896" s="612"/>
      <c r="I9896" s="598"/>
      <c r="J9896" s="598"/>
      <c r="M9896" s="598"/>
      <c r="N9896" s="598"/>
      <c r="V9896" s="598"/>
      <c r="W9896" s="598"/>
    </row>
    <row r="9897" spans="6:23" x14ac:dyDescent="0.2">
      <c r="F9897" s="610"/>
      <c r="H9897" s="612"/>
      <c r="I9897" s="598"/>
      <c r="J9897" s="598"/>
      <c r="M9897" s="598"/>
      <c r="N9897" s="598"/>
      <c r="V9897" s="598"/>
      <c r="W9897" s="598"/>
    </row>
    <row r="9898" spans="6:23" x14ac:dyDescent="0.2">
      <c r="F9898" s="610"/>
      <c r="H9898" s="612"/>
      <c r="I9898" s="598"/>
      <c r="J9898" s="598"/>
      <c r="M9898" s="598"/>
      <c r="N9898" s="598"/>
      <c r="V9898" s="598"/>
      <c r="W9898" s="598"/>
    </row>
    <row r="9899" spans="6:23" x14ac:dyDescent="0.2">
      <c r="F9899" s="610"/>
      <c r="H9899" s="612"/>
      <c r="I9899" s="598"/>
      <c r="J9899" s="598"/>
      <c r="M9899" s="598"/>
      <c r="N9899" s="598"/>
      <c r="V9899" s="598"/>
      <c r="W9899" s="598"/>
    </row>
    <row r="9900" spans="6:23" x14ac:dyDescent="0.2">
      <c r="F9900" s="610"/>
      <c r="H9900" s="612"/>
      <c r="I9900" s="598"/>
      <c r="J9900" s="598"/>
      <c r="M9900" s="598"/>
      <c r="N9900" s="598"/>
      <c r="V9900" s="598"/>
      <c r="W9900" s="598"/>
    </row>
    <row r="9901" spans="6:23" x14ac:dyDescent="0.2">
      <c r="F9901" s="610"/>
      <c r="H9901" s="612"/>
      <c r="I9901" s="598"/>
      <c r="J9901" s="598"/>
      <c r="M9901" s="598"/>
      <c r="N9901" s="598"/>
      <c r="V9901" s="598"/>
      <c r="W9901" s="598"/>
    </row>
    <row r="9902" spans="6:23" x14ac:dyDescent="0.2">
      <c r="F9902" s="610"/>
      <c r="H9902" s="612"/>
      <c r="I9902" s="598"/>
      <c r="J9902" s="598"/>
      <c r="M9902" s="598"/>
      <c r="N9902" s="598"/>
      <c r="V9902" s="598"/>
      <c r="W9902" s="598"/>
    </row>
    <row r="9903" spans="6:23" x14ac:dyDescent="0.2">
      <c r="F9903" s="610"/>
      <c r="H9903" s="612"/>
      <c r="I9903" s="598"/>
      <c r="J9903" s="598"/>
      <c r="M9903" s="598"/>
      <c r="N9903" s="598"/>
      <c r="V9903" s="598"/>
      <c r="W9903" s="598"/>
    </row>
    <row r="9904" spans="6:23" x14ac:dyDescent="0.2">
      <c r="F9904" s="610"/>
      <c r="H9904" s="612"/>
      <c r="I9904" s="598"/>
      <c r="J9904" s="598"/>
      <c r="M9904" s="598"/>
      <c r="N9904" s="598"/>
      <c r="V9904" s="598"/>
      <c r="W9904" s="598"/>
    </row>
    <row r="9905" spans="6:23" x14ac:dyDescent="0.2">
      <c r="F9905" s="610"/>
      <c r="H9905" s="612"/>
      <c r="I9905" s="598"/>
      <c r="J9905" s="598"/>
      <c r="M9905" s="598"/>
      <c r="N9905" s="598"/>
      <c r="V9905" s="598"/>
      <c r="W9905" s="598"/>
    </row>
    <row r="9906" spans="6:23" x14ac:dyDescent="0.2">
      <c r="F9906" s="610"/>
      <c r="H9906" s="612"/>
      <c r="I9906" s="598"/>
      <c r="J9906" s="598"/>
      <c r="M9906" s="598"/>
      <c r="N9906" s="598"/>
      <c r="V9906" s="598"/>
      <c r="W9906" s="598"/>
    </row>
    <row r="9907" spans="6:23" x14ac:dyDescent="0.2">
      <c r="F9907" s="610"/>
      <c r="H9907" s="612"/>
      <c r="I9907" s="598"/>
      <c r="J9907" s="598"/>
      <c r="M9907" s="598"/>
      <c r="N9907" s="598"/>
      <c r="V9907" s="598"/>
      <c r="W9907" s="598"/>
    </row>
    <row r="9908" spans="6:23" x14ac:dyDescent="0.2">
      <c r="F9908" s="610"/>
      <c r="H9908" s="612"/>
      <c r="I9908" s="598"/>
      <c r="J9908" s="598"/>
      <c r="M9908" s="598"/>
      <c r="N9908" s="598"/>
      <c r="V9908" s="598"/>
      <c r="W9908" s="598"/>
    </row>
    <row r="9909" spans="6:23" x14ac:dyDescent="0.2">
      <c r="F9909" s="610"/>
      <c r="H9909" s="612"/>
      <c r="I9909" s="598"/>
      <c r="J9909" s="598"/>
      <c r="M9909" s="598"/>
      <c r="N9909" s="598"/>
      <c r="V9909" s="598"/>
      <c r="W9909" s="598"/>
    </row>
    <row r="9910" spans="6:23" x14ac:dyDescent="0.2">
      <c r="F9910" s="610"/>
      <c r="H9910" s="612"/>
      <c r="I9910" s="598"/>
      <c r="J9910" s="598"/>
      <c r="M9910" s="598"/>
      <c r="N9910" s="598"/>
      <c r="V9910" s="598"/>
      <c r="W9910" s="598"/>
    </row>
    <row r="9911" spans="6:23" x14ac:dyDescent="0.2">
      <c r="F9911" s="610"/>
      <c r="H9911" s="612"/>
      <c r="I9911" s="598"/>
      <c r="J9911" s="598"/>
      <c r="M9911" s="598"/>
      <c r="N9911" s="598"/>
      <c r="V9911" s="598"/>
      <c r="W9911" s="598"/>
    </row>
    <row r="9912" spans="6:23" x14ac:dyDescent="0.2">
      <c r="F9912" s="610"/>
      <c r="H9912" s="612"/>
      <c r="I9912" s="598"/>
      <c r="J9912" s="598"/>
      <c r="M9912" s="598"/>
      <c r="N9912" s="598"/>
      <c r="V9912" s="598"/>
      <c r="W9912" s="598"/>
    </row>
    <row r="9913" spans="6:23" x14ac:dyDescent="0.2">
      <c r="F9913" s="610"/>
      <c r="H9913" s="612"/>
      <c r="I9913" s="598"/>
      <c r="J9913" s="598"/>
      <c r="M9913" s="598"/>
      <c r="N9913" s="598"/>
      <c r="V9913" s="598"/>
      <c r="W9913" s="598"/>
    </row>
    <row r="9914" spans="6:23" x14ac:dyDescent="0.2">
      <c r="F9914" s="610"/>
      <c r="H9914" s="612"/>
      <c r="I9914" s="598"/>
      <c r="J9914" s="598"/>
      <c r="M9914" s="598"/>
      <c r="N9914" s="598"/>
      <c r="V9914" s="598"/>
      <c r="W9914" s="598"/>
    </row>
    <row r="9915" spans="6:23" x14ac:dyDescent="0.2">
      <c r="F9915" s="610"/>
      <c r="H9915" s="612"/>
      <c r="I9915" s="598"/>
      <c r="J9915" s="598"/>
      <c r="M9915" s="598"/>
      <c r="N9915" s="598"/>
      <c r="V9915" s="598"/>
      <c r="W9915" s="598"/>
    </row>
    <row r="9916" spans="6:23" x14ac:dyDescent="0.2">
      <c r="F9916" s="610"/>
      <c r="H9916" s="612"/>
      <c r="I9916" s="598"/>
      <c r="J9916" s="598"/>
      <c r="M9916" s="598"/>
      <c r="N9916" s="598"/>
      <c r="V9916" s="598"/>
      <c r="W9916" s="598"/>
    </row>
    <row r="9917" spans="6:23" x14ac:dyDescent="0.2">
      <c r="F9917" s="610"/>
      <c r="H9917" s="612"/>
      <c r="I9917" s="598"/>
      <c r="J9917" s="598"/>
      <c r="M9917" s="598"/>
      <c r="N9917" s="598"/>
      <c r="V9917" s="598"/>
      <c r="W9917" s="598"/>
    </row>
    <row r="9918" spans="6:23" x14ac:dyDescent="0.2">
      <c r="F9918" s="610"/>
      <c r="H9918" s="612"/>
      <c r="I9918" s="598"/>
      <c r="J9918" s="598"/>
      <c r="M9918" s="598"/>
      <c r="N9918" s="598"/>
      <c r="V9918" s="598"/>
      <c r="W9918" s="598"/>
    </row>
    <row r="9919" spans="6:23" x14ac:dyDescent="0.2">
      <c r="F9919" s="610"/>
      <c r="H9919" s="612"/>
      <c r="I9919" s="598"/>
      <c r="J9919" s="598"/>
      <c r="M9919" s="598"/>
      <c r="N9919" s="598"/>
      <c r="V9919" s="598"/>
      <c r="W9919" s="598"/>
    </row>
    <row r="9920" spans="6:23" x14ac:dyDescent="0.2">
      <c r="F9920" s="610"/>
      <c r="H9920" s="612"/>
      <c r="I9920" s="598"/>
      <c r="J9920" s="598"/>
      <c r="M9920" s="598"/>
      <c r="N9920" s="598"/>
      <c r="V9920" s="598"/>
      <c r="W9920" s="598"/>
    </row>
    <row r="9921" spans="6:23" x14ac:dyDescent="0.2">
      <c r="F9921" s="610"/>
      <c r="H9921" s="612"/>
      <c r="I9921" s="598"/>
      <c r="J9921" s="598"/>
      <c r="M9921" s="598"/>
      <c r="N9921" s="598"/>
      <c r="V9921" s="598"/>
      <c r="W9921" s="598"/>
    </row>
    <row r="9922" spans="6:23" x14ac:dyDescent="0.2">
      <c r="F9922" s="610"/>
      <c r="H9922" s="612"/>
      <c r="I9922" s="598"/>
      <c r="J9922" s="598"/>
      <c r="M9922" s="598"/>
      <c r="N9922" s="598"/>
      <c r="V9922" s="598"/>
      <c r="W9922" s="598"/>
    </row>
    <row r="9923" spans="6:23" x14ac:dyDescent="0.2">
      <c r="F9923" s="610"/>
      <c r="H9923" s="612"/>
      <c r="I9923" s="598"/>
      <c r="J9923" s="598"/>
      <c r="M9923" s="598"/>
      <c r="N9923" s="598"/>
      <c r="V9923" s="598"/>
      <c r="W9923" s="598"/>
    </row>
    <row r="9924" spans="6:23" x14ac:dyDescent="0.2">
      <c r="F9924" s="610"/>
      <c r="H9924" s="612"/>
      <c r="I9924" s="598"/>
      <c r="J9924" s="598"/>
      <c r="M9924" s="598"/>
      <c r="N9924" s="598"/>
      <c r="V9924" s="598"/>
      <c r="W9924" s="598"/>
    </row>
    <row r="9925" spans="6:23" x14ac:dyDescent="0.2">
      <c r="F9925" s="610"/>
      <c r="H9925" s="612"/>
      <c r="I9925" s="598"/>
      <c r="J9925" s="598"/>
      <c r="M9925" s="598"/>
      <c r="N9925" s="598"/>
      <c r="V9925" s="598"/>
      <c r="W9925" s="598"/>
    </row>
    <row r="9926" spans="6:23" x14ac:dyDescent="0.2">
      <c r="F9926" s="610"/>
      <c r="H9926" s="612"/>
      <c r="I9926" s="598"/>
      <c r="J9926" s="598"/>
      <c r="M9926" s="598"/>
      <c r="N9926" s="598"/>
      <c r="V9926" s="598"/>
      <c r="W9926" s="598"/>
    </row>
    <row r="9927" spans="6:23" x14ac:dyDescent="0.2">
      <c r="F9927" s="610"/>
      <c r="H9927" s="612"/>
      <c r="I9927" s="598"/>
      <c r="J9927" s="598"/>
      <c r="M9927" s="598"/>
      <c r="N9927" s="598"/>
      <c r="V9927" s="598"/>
      <c r="W9927" s="598"/>
    </row>
    <row r="9928" spans="6:23" x14ac:dyDescent="0.2">
      <c r="F9928" s="610"/>
      <c r="H9928" s="612"/>
      <c r="I9928" s="598"/>
      <c r="J9928" s="598"/>
      <c r="M9928" s="598"/>
      <c r="N9928" s="598"/>
      <c r="V9928" s="598"/>
      <c r="W9928" s="598"/>
    </row>
    <row r="9929" spans="6:23" x14ac:dyDescent="0.2">
      <c r="F9929" s="610"/>
      <c r="H9929" s="612"/>
      <c r="I9929" s="598"/>
      <c r="J9929" s="598"/>
      <c r="M9929" s="598"/>
      <c r="N9929" s="598"/>
      <c r="V9929" s="598"/>
      <c r="W9929" s="598"/>
    </row>
    <row r="9930" spans="6:23" x14ac:dyDescent="0.2">
      <c r="F9930" s="610"/>
      <c r="H9930" s="612"/>
      <c r="I9930" s="598"/>
      <c r="J9930" s="598"/>
      <c r="M9930" s="598"/>
      <c r="N9930" s="598"/>
      <c r="V9930" s="598"/>
      <c r="W9930" s="598"/>
    </row>
    <row r="9931" spans="6:23" x14ac:dyDescent="0.2">
      <c r="F9931" s="610"/>
      <c r="H9931" s="612"/>
      <c r="I9931" s="598"/>
      <c r="J9931" s="598"/>
      <c r="M9931" s="598"/>
      <c r="N9931" s="598"/>
      <c r="V9931" s="598"/>
      <c r="W9931" s="598"/>
    </row>
    <row r="9932" spans="6:23" x14ac:dyDescent="0.2">
      <c r="F9932" s="610"/>
      <c r="H9932" s="612"/>
      <c r="I9932" s="598"/>
      <c r="J9932" s="598"/>
      <c r="M9932" s="598"/>
      <c r="N9932" s="598"/>
      <c r="V9932" s="598"/>
      <c r="W9932" s="598"/>
    </row>
    <row r="9933" spans="6:23" x14ac:dyDescent="0.2">
      <c r="F9933" s="610"/>
      <c r="H9933" s="612"/>
      <c r="I9933" s="598"/>
      <c r="J9933" s="598"/>
      <c r="M9933" s="598"/>
      <c r="N9933" s="598"/>
      <c r="V9933" s="598"/>
      <c r="W9933" s="598"/>
    </row>
    <row r="9934" spans="6:23" x14ac:dyDescent="0.2">
      <c r="F9934" s="610"/>
      <c r="H9934" s="612"/>
      <c r="I9934" s="598"/>
      <c r="J9934" s="598"/>
      <c r="M9934" s="598"/>
      <c r="N9934" s="598"/>
      <c r="V9934" s="598"/>
      <c r="W9934" s="598"/>
    </row>
    <row r="9935" spans="6:23" x14ac:dyDescent="0.2">
      <c r="F9935" s="610"/>
      <c r="H9935" s="612"/>
      <c r="I9935" s="598"/>
      <c r="J9935" s="598"/>
      <c r="M9935" s="598"/>
      <c r="N9935" s="598"/>
      <c r="V9935" s="598"/>
      <c r="W9935" s="598"/>
    </row>
    <row r="9936" spans="6:23" x14ac:dyDescent="0.2">
      <c r="F9936" s="610"/>
      <c r="H9936" s="612"/>
      <c r="I9936" s="598"/>
      <c r="J9936" s="598"/>
      <c r="M9936" s="598"/>
      <c r="N9936" s="598"/>
      <c r="V9936" s="598"/>
      <c r="W9936" s="598"/>
    </row>
    <row r="9937" spans="6:23" x14ac:dyDescent="0.2">
      <c r="F9937" s="610"/>
      <c r="H9937" s="612"/>
      <c r="I9937" s="598"/>
      <c r="J9937" s="598"/>
      <c r="M9937" s="598"/>
      <c r="N9937" s="598"/>
      <c r="V9937" s="598"/>
      <c r="W9937" s="598"/>
    </row>
    <row r="9938" spans="6:23" x14ac:dyDescent="0.2">
      <c r="F9938" s="610"/>
      <c r="H9938" s="612"/>
      <c r="I9938" s="598"/>
      <c r="J9938" s="598"/>
      <c r="M9938" s="598"/>
      <c r="N9938" s="598"/>
      <c r="V9938" s="598"/>
      <c r="W9938" s="598"/>
    </row>
    <row r="9939" spans="6:23" x14ac:dyDescent="0.2">
      <c r="F9939" s="610"/>
      <c r="H9939" s="612"/>
      <c r="I9939" s="598"/>
      <c r="J9939" s="598"/>
      <c r="M9939" s="598"/>
      <c r="N9939" s="598"/>
      <c r="V9939" s="598"/>
      <c r="W9939" s="598"/>
    </row>
    <row r="9940" spans="6:23" x14ac:dyDescent="0.2">
      <c r="F9940" s="610"/>
      <c r="H9940" s="612"/>
      <c r="I9940" s="598"/>
      <c r="J9940" s="598"/>
      <c r="M9940" s="598"/>
      <c r="N9940" s="598"/>
      <c r="V9940" s="598"/>
      <c r="W9940" s="598"/>
    </row>
    <row r="9941" spans="6:23" x14ac:dyDescent="0.2">
      <c r="F9941" s="610"/>
      <c r="H9941" s="612"/>
      <c r="I9941" s="598"/>
      <c r="J9941" s="598"/>
      <c r="M9941" s="598"/>
      <c r="N9941" s="598"/>
      <c r="V9941" s="598"/>
      <c r="W9941" s="598"/>
    </row>
    <row r="9942" spans="6:23" x14ac:dyDescent="0.2">
      <c r="F9942" s="610"/>
      <c r="H9942" s="612"/>
      <c r="I9942" s="598"/>
      <c r="J9942" s="598"/>
      <c r="M9942" s="598"/>
      <c r="N9942" s="598"/>
      <c r="V9942" s="598"/>
      <c r="W9942" s="598"/>
    </row>
    <row r="9943" spans="6:23" x14ac:dyDescent="0.2">
      <c r="F9943" s="610"/>
      <c r="H9943" s="612"/>
      <c r="I9943" s="598"/>
      <c r="J9943" s="598"/>
      <c r="M9943" s="598"/>
      <c r="N9943" s="598"/>
      <c r="V9943" s="598"/>
      <c r="W9943" s="598"/>
    </row>
    <row r="9944" spans="6:23" x14ac:dyDescent="0.2">
      <c r="F9944" s="610"/>
      <c r="H9944" s="612"/>
      <c r="I9944" s="598"/>
      <c r="J9944" s="598"/>
      <c r="M9944" s="598"/>
      <c r="N9944" s="598"/>
      <c r="V9944" s="598"/>
      <c r="W9944" s="598"/>
    </row>
    <row r="9945" spans="6:23" x14ac:dyDescent="0.2">
      <c r="F9945" s="610"/>
      <c r="H9945" s="612"/>
      <c r="I9945" s="598"/>
      <c r="J9945" s="598"/>
      <c r="M9945" s="598"/>
      <c r="N9945" s="598"/>
      <c r="V9945" s="598"/>
      <c r="W9945" s="598"/>
    </row>
    <row r="9946" spans="6:23" x14ac:dyDescent="0.2">
      <c r="F9946" s="610"/>
      <c r="H9946" s="612"/>
      <c r="I9946" s="598"/>
      <c r="J9946" s="598"/>
      <c r="M9946" s="598"/>
      <c r="N9946" s="598"/>
      <c r="V9946" s="598"/>
      <c r="W9946" s="598"/>
    </row>
    <row r="9947" spans="6:23" x14ac:dyDescent="0.2">
      <c r="F9947" s="610"/>
      <c r="H9947" s="612"/>
      <c r="I9947" s="598"/>
      <c r="J9947" s="598"/>
      <c r="M9947" s="598"/>
      <c r="N9947" s="598"/>
      <c r="V9947" s="598"/>
      <c r="W9947" s="598"/>
    </row>
    <row r="9948" spans="6:23" x14ac:dyDescent="0.2">
      <c r="F9948" s="610"/>
      <c r="H9948" s="612"/>
      <c r="I9948" s="598"/>
      <c r="J9948" s="598"/>
      <c r="M9948" s="598"/>
      <c r="N9948" s="598"/>
      <c r="V9948" s="598"/>
      <c r="W9948" s="598"/>
    </row>
    <row r="9949" spans="6:23" x14ac:dyDescent="0.2">
      <c r="F9949" s="610"/>
      <c r="H9949" s="612"/>
      <c r="I9949" s="598"/>
      <c r="J9949" s="598"/>
      <c r="M9949" s="598"/>
      <c r="N9949" s="598"/>
      <c r="V9949" s="598"/>
      <c r="W9949" s="598"/>
    </row>
    <row r="9950" spans="6:23" x14ac:dyDescent="0.2">
      <c r="F9950" s="610"/>
      <c r="H9950" s="612"/>
      <c r="I9950" s="598"/>
      <c r="J9950" s="598"/>
      <c r="M9950" s="598"/>
      <c r="N9950" s="598"/>
      <c r="V9950" s="598"/>
      <c r="W9950" s="598"/>
    </row>
    <row r="9951" spans="6:23" x14ac:dyDescent="0.2">
      <c r="F9951" s="610"/>
      <c r="H9951" s="612"/>
      <c r="I9951" s="598"/>
      <c r="J9951" s="598"/>
      <c r="M9951" s="598"/>
      <c r="N9951" s="598"/>
      <c r="V9951" s="598"/>
      <c r="W9951" s="598"/>
    </row>
    <row r="9952" spans="6:23" x14ac:dyDescent="0.2">
      <c r="F9952" s="610"/>
      <c r="H9952" s="612"/>
      <c r="I9952" s="598"/>
      <c r="J9952" s="598"/>
      <c r="M9952" s="598"/>
      <c r="N9952" s="598"/>
      <c r="V9952" s="598"/>
      <c r="W9952" s="598"/>
    </row>
    <row r="9953" spans="6:23" x14ac:dyDescent="0.2">
      <c r="F9953" s="610"/>
      <c r="H9953" s="612"/>
      <c r="I9953" s="598"/>
      <c r="J9953" s="598"/>
      <c r="M9953" s="598"/>
      <c r="N9953" s="598"/>
      <c r="V9953" s="598"/>
      <c r="W9953" s="598"/>
    </row>
    <row r="9954" spans="6:23" x14ac:dyDescent="0.2">
      <c r="F9954" s="610"/>
      <c r="H9954" s="612"/>
      <c r="I9954" s="598"/>
      <c r="J9954" s="598"/>
      <c r="M9954" s="598"/>
      <c r="N9954" s="598"/>
      <c r="V9954" s="598"/>
      <c r="W9954" s="598"/>
    </row>
    <row r="9955" spans="6:23" x14ac:dyDescent="0.2">
      <c r="F9955" s="610"/>
      <c r="H9955" s="612"/>
      <c r="I9955" s="598"/>
      <c r="J9955" s="598"/>
      <c r="M9955" s="598"/>
      <c r="N9955" s="598"/>
      <c r="V9955" s="598"/>
      <c r="W9955" s="598"/>
    </row>
    <row r="9956" spans="6:23" x14ac:dyDescent="0.2">
      <c r="F9956" s="610"/>
      <c r="H9956" s="612"/>
      <c r="I9956" s="598"/>
      <c r="J9956" s="598"/>
      <c r="M9956" s="598"/>
      <c r="N9956" s="598"/>
      <c r="V9956" s="598"/>
      <c r="W9956" s="598"/>
    </row>
    <row r="9957" spans="6:23" x14ac:dyDescent="0.2">
      <c r="F9957" s="610"/>
      <c r="H9957" s="612"/>
      <c r="I9957" s="598"/>
      <c r="J9957" s="598"/>
      <c r="M9957" s="598"/>
      <c r="N9957" s="598"/>
      <c r="V9957" s="598"/>
      <c r="W9957" s="598"/>
    </row>
    <row r="9958" spans="6:23" x14ac:dyDescent="0.2">
      <c r="F9958" s="610"/>
      <c r="H9958" s="612"/>
      <c r="I9958" s="598"/>
      <c r="J9958" s="598"/>
      <c r="M9958" s="598"/>
      <c r="N9958" s="598"/>
      <c r="V9958" s="598"/>
      <c r="W9958" s="598"/>
    </row>
    <row r="9959" spans="6:23" x14ac:dyDescent="0.2">
      <c r="F9959" s="610"/>
      <c r="H9959" s="612"/>
      <c r="I9959" s="598"/>
      <c r="J9959" s="598"/>
      <c r="M9959" s="598"/>
      <c r="N9959" s="598"/>
      <c r="V9959" s="598"/>
      <c r="W9959" s="598"/>
    </row>
    <row r="9960" spans="6:23" x14ac:dyDescent="0.2">
      <c r="F9960" s="610"/>
      <c r="H9960" s="612"/>
      <c r="I9960" s="598"/>
      <c r="J9960" s="598"/>
      <c r="M9960" s="598"/>
      <c r="N9960" s="598"/>
      <c r="V9960" s="598"/>
      <c r="W9960" s="598"/>
    </row>
    <row r="9961" spans="6:23" x14ac:dyDescent="0.2">
      <c r="F9961" s="610"/>
      <c r="H9961" s="612"/>
      <c r="I9961" s="598"/>
      <c r="J9961" s="598"/>
      <c r="M9961" s="598"/>
      <c r="N9961" s="598"/>
      <c r="V9961" s="598"/>
      <c r="W9961" s="598"/>
    </row>
    <row r="9962" spans="6:23" x14ac:dyDescent="0.2">
      <c r="F9962" s="610"/>
      <c r="H9962" s="612"/>
      <c r="I9962" s="598"/>
      <c r="J9962" s="598"/>
      <c r="M9962" s="598"/>
      <c r="N9962" s="598"/>
      <c r="V9962" s="598"/>
      <c r="W9962" s="598"/>
    </row>
    <row r="9963" spans="6:23" x14ac:dyDescent="0.2">
      <c r="F9963" s="610"/>
      <c r="H9963" s="612"/>
      <c r="I9963" s="598"/>
      <c r="J9963" s="598"/>
      <c r="M9963" s="598"/>
      <c r="N9963" s="598"/>
      <c r="V9963" s="598"/>
      <c r="W9963" s="598"/>
    </row>
    <row r="9964" spans="6:23" x14ac:dyDescent="0.2">
      <c r="F9964" s="610"/>
      <c r="H9964" s="612"/>
      <c r="I9964" s="598"/>
      <c r="J9964" s="598"/>
      <c r="M9964" s="598"/>
      <c r="N9964" s="598"/>
      <c r="V9964" s="598"/>
      <c r="W9964" s="598"/>
    </row>
    <row r="9965" spans="6:23" x14ac:dyDescent="0.2">
      <c r="F9965" s="610"/>
      <c r="H9965" s="612"/>
      <c r="I9965" s="598"/>
      <c r="J9965" s="598"/>
      <c r="M9965" s="598"/>
      <c r="N9965" s="598"/>
      <c r="V9965" s="598"/>
      <c r="W9965" s="598"/>
    </row>
    <row r="9966" spans="6:23" x14ac:dyDescent="0.2">
      <c r="F9966" s="610"/>
      <c r="H9966" s="612"/>
      <c r="I9966" s="598"/>
      <c r="J9966" s="598"/>
      <c r="M9966" s="598"/>
      <c r="N9966" s="598"/>
      <c r="V9966" s="598"/>
      <c r="W9966" s="598"/>
    </row>
    <row r="9967" spans="6:23" x14ac:dyDescent="0.2">
      <c r="F9967" s="610"/>
      <c r="H9967" s="612"/>
      <c r="I9967" s="598"/>
      <c r="J9967" s="598"/>
      <c r="M9967" s="598"/>
      <c r="N9967" s="598"/>
      <c r="V9967" s="598"/>
      <c r="W9967" s="598"/>
    </row>
    <row r="9968" spans="6:23" x14ac:dyDescent="0.2">
      <c r="F9968" s="610"/>
      <c r="H9968" s="612"/>
      <c r="I9968" s="598"/>
      <c r="J9968" s="598"/>
      <c r="M9968" s="598"/>
      <c r="N9968" s="598"/>
      <c r="V9968" s="598"/>
      <c r="W9968" s="598"/>
    </row>
    <row r="9969" spans="6:23" x14ac:dyDescent="0.2">
      <c r="F9969" s="610"/>
      <c r="H9969" s="612"/>
      <c r="I9969" s="598"/>
      <c r="J9969" s="598"/>
      <c r="M9969" s="598"/>
      <c r="N9969" s="598"/>
      <c r="V9969" s="598"/>
      <c r="W9969" s="598"/>
    </row>
    <row r="9970" spans="6:23" x14ac:dyDescent="0.2">
      <c r="F9970" s="610"/>
      <c r="H9970" s="612"/>
      <c r="I9970" s="598"/>
      <c r="J9970" s="598"/>
      <c r="M9970" s="598"/>
      <c r="N9970" s="598"/>
      <c r="V9970" s="598"/>
      <c r="W9970" s="598"/>
    </row>
    <row r="9971" spans="6:23" x14ac:dyDescent="0.2">
      <c r="F9971" s="610"/>
      <c r="H9971" s="612"/>
      <c r="I9971" s="598"/>
      <c r="J9971" s="598"/>
      <c r="M9971" s="598"/>
      <c r="N9971" s="598"/>
      <c r="V9971" s="598"/>
      <c r="W9971" s="598"/>
    </row>
    <row r="9972" spans="6:23" x14ac:dyDescent="0.2">
      <c r="F9972" s="610"/>
      <c r="H9972" s="612"/>
      <c r="I9972" s="598"/>
      <c r="J9972" s="598"/>
      <c r="M9972" s="598"/>
      <c r="N9972" s="598"/>
      <c r="V9972" s="598"/>
      <c r="W9972" s="598"/>
    </row>
    <row r="9973" spans="6:23" x14ac:dyDescent="0.2">
      <c r="F9973" s="610"/>
      <c r="H9973" s="612"/>
      <c r="I9973" s="598"/>
      <c r="J9973" s="598"/>
      <c r="M9973" s="598"/>
      <c r="N9973" s="598"/>
      <c r="V9973" s="598"/>
      <c r="W9973" s="598"/>
    </row>
    <row r="9974" spans="6:23" x14ac:dyDescent="0.2">
      <c r="F9974" s="610"/>
      <c r="H9974" s="612"/>
      <c r="I9974" s="598"/>
      <c r="J9974" s="598"/>
      <c r="M9974" s="598"/>
      <c r="N9974" s="598"/>
      <c r="V9974" s="598"/>
      <c r="W9974" s="598"/>
    </row>
    <row r="9975" spans="6:23" x14ac:dyDescent="0.2">
      <c r="F9975" s="610"/>
      <c r="H9975" s="612"/>
      <c r="I9975" s="598"/>
      <c r="J9975" s="598"/>
      <c r="M9975" s="598"/>
      <c r="N9975" s="598"/>
      <c r="V9975" s="598"/>
      <c r="W9975" s="598"/>
    </row>
    <row r="9976" spans="6:23" x14ac:dyDescent="0.2">
      <c r="F9976" s="610"/>
      <c r="H9976" s="612"/>
      <c r="I9976" s="598"/>
      <c r="J9976" s="598"/>
      <c r="M9976" s="598"/>
      <c r="N9976" s="598"/>
      <c r="V9976" s="598"/>
      <c r="W9976" s="598"/>
    </row>
    <row r="9977" spans="6:23" x14ac:dyDescent="0.2">
      <c r="F9977" s="610"/>
      <c r="H9977" s="612"/>
      <c r="I9977" s="598"/>
      <c r="J9977" s="598"/>
      <c r="M9977" s="598"/>
      <c r="N9977" s="598"/>
      <c r="V9977" s="598"/>
      <c r="W9977" s="598"/>
    </row>
    <row r="9978" spans="6:23" x14ac:dyDescent="0.2">
      <c r="F9978" s="610"/>
      <c r="H9978" s="612"/>
      <c r="I9978" s="598"/>
      <c r="J9978" s="598"/>
      <c r="M9978" s="598"/>
      <c r="N9978" s="598"/>
      <c r="V9978" s="598"/>
      <c r="W9978" s="598"/>
    </row>
    <row r="9979" spans="6:23" x14ac:dyDescent="0.2">
      <c r="F9979" s="610"/>
      <c r="H9979" s="612"/>
      <c r="I9979" s="598"/>
      <c r="J9979" s="598"/>
      <c r="M9979" s="598"/>
      <c r="N9979" s="598"/>
      <c r="V9979" s="598"/>
      <c r="W9979" s="598"/>
    </row>
    <row r="9980" spans="6:23" x14ac:dyDescent="0.2">
      <c r="F9980" s="610"/>
      <c r="H9980" s="612"/>
      <c r="I9980" s="598"/>
      <c r="J9980" s="598"/>
      <c r="M9980" s="598"/>
      <c r="N9980" s="598"/>
      <c r="V9980" s="598"/>
      <c r="W9980" s="598"/>
    </row>
    <row r="9981" spans="6:23" x14ac:dyDescent="0.2">
      <c r="F9981" s="610"/>
      <c r="H9981" s="612"/>
      <c r="I9981" s="598"/>
      <c r="J9981" s="598"/>
      <c r="M9981" s="598"/>
      <c r="N9981" s="598"/>
      <c r="V9981" s="598"/>
      <c r="W9981" s="598"/>
    </row>
    <row r="9982" spans="6:23" x14ac:dyDescent="0.2">
      <c r="F9982" s="610"/>
      <c r="H9982" s="612"/>
      <c r="I9982" s="598"/>
      <c r="J9982" s="598"/>
      <c r="M9982" s="598"/>
      <c r="N9982" s="598"/>
      <c r="V9982" s="598"/>
      <c r="W9982" s="598"/>
    </row>
    <row r="9983" spans="6:23" x14ac:dyDescent="0.2">
      <c r="F9983" s="610"/>
      <c r="H9983" s="612"/>
      <c r="I9983" s="598"/>
      <c r="J9983" s="598"/>
      <c r="M9983" s="598"/>
      <c r="N9983" s="598"/>
      <c r="V9983" s="598"/>
      <c r="W9983" s="598"/>
    </row>
    <row r="9984" spans="6:23" x14ac:dyDescent="0.2">
      <c r="F9984" s="610"/>
      <c r="H9984" s="612"/>
      <c r="I9984" s="598"/>
      <c r="J9984" s="598"/>
      <c r="M9984" s="598"/>
      <c r="N9984" s="598"/>
      <c r="V9984" s="598"/>
      <c r="W9984" s="598"/>
    </row>
    <row r="9985" spans="6:23" x14ac:dyDescent="0.2">
      <c r="F9985" s="610"/>
      <c r="H9985" s="612"/>
      <c r="I9985" s="598"/>
      <c r="J9985" s="598"/>
      <c r="M9985" s="598"/>
      <c r="N9985" s="598"/>
      <c r="V9985" s="598"/>
      <c r="W9985" s="598"/>
    </row>
    <row r="9986" spans="6:23" x14ac:dyDescent="0.2">
      <c r="F9986" s="610"/>
      <c r="H9986" s="612"/>
      <c r="I9986" s="598"/>
      <c r="J9986" s="598"/>
      <c r="M9986" s="598"/>
      <c r="N9986" s="598"/>
      <c r="V9986" s="598"/>
      <c r="W9986" s="598"/>
    </row>
    <row r="9987" spans="6:23" x14ac:dyDescent="0.2">
      <c r="F9987" s="610"/>
      <c r="H9987" s="612"/>
      <c r="I9987" s="598"/>
      <c r="J9987" s="598"/>
      <c r="M9987" s="598"/>
      <c r="N9987" s="598"/>
      <c r="V9987" s="598"/>
      <c r="W9987" s="598"/>
    </row>
    <row r="9988" spans="6:23" x14ac:dyDescent="0.2">
      <c r="F9988" s="610"/>
      <c r="H9988" s="612"/>
      <c r="I9988" s="598"/>
      <c r="J9988" s="598"/>
      <c r="M9988" s="598"/>
      <c r="N9988" s="598"/>
      <c r="V9988" s="598"/>
      <c r="W9988" s="598"/>
    </row>
    <row r="9989" spans="6:23" x14ac:dyDescent="0.2">
      <c r="F9989" s="610"/>
      <c r="H9989" s="612"/>
      <c r="I9989" s="598"/>
      <c r="J9989" s="598"/>
      <c r="M9989" s="598"/>
      <c r="N9989" s="598"/>
      <c r="V9989" s="598"/>
      <c r="W9989" s="598"/>
    </row>
    <row r="9990" spans="6:23" x14ac:dyDescent="0.2">
      <c r="F9990" s="610"/>
      <c r="H9990" s="612"/>
      <c r="I9990" s="598"/>
      <c r="J9990" s="598"/>
      <c r="M9990" s="598"/>
      <c r="N9990" s="598"/>
      <c r="V9990" s="598"/>
      <c r="W9990" s="598"/>
    </row>
    <row r="9991" spans="6:23" x14ac:dyDescent="0.2">
      <c r="F9991" s="610"/>
      <c r="H9991" s="612"/>
      <c r="I9991" s="598"/>
      <c r="J9991" s="598"/>
      <c r="M9991" s="598"/>
      <c r="N9991" s="598"/>
      <c r="V9991" s="598"/>
      <c r="W9991" s="598"/>
    </row>
    <row r="9992" spans="6:23" x14ac:dyDescent="0.2">
      <c r="F9992" s="610"/>
      <c r="H9992" s="612"/>
      <c r="I9992" s="598"/>
      <c r="J9992" s="598"/>
      <c r="M9992" s="598"/>
      <c r="N9992" s="598"/>
      <c r="V9992" s="598"/>
      <c r="W9992" s="598"/>
    </row>
    <row r="9993" spans="6:23" x14ac:dyDescent="0.2">
      <c r="F9993" s="610"/>
      <c r="H9993" s="612"/>
      <c r="I9993" s="598"/>
      <c r="J9993" s="598"/>
      <c r="M9993" s="598"/>
      <c r="N9993" s="598"/>
      <c r="V9993" s="598"/>
      <c r="W9993" s="598"/>
    </row>
    <row r="9994" spans="6:23" x14ac:dyDescent="0.2">
      <c r="F9994" s="610"/>
      <c r="H9994" s="612"/>
      <c r="I9994" s="598"/>
      <c r="J9994" s="598"/>
      <c r="M9994" s="598"/>
      <c r="N9994" s="598"/>
      <c r="V9994" s="598"/>
      <c r="W9994" s="598"/>
    </row>
    <row r="9995" spans="6:23" x14ac:dyDescent="0.2">
      <c r="F9995" s="610"/>
      <c r="H9995" s="612"/>
      <c r="I9995" s="598"/>
      <c r="J9995" s="598"/>
      <c r="M9995" s="598"/>
      <c r="N9995" s="598"/>
      <c r="V9995" s="598"/>
      <c r="W9995" s="598"/>
    </row>
    <row r="9996" spans="6:23" x14ac:dyDescent="0.2">
      <c r="F9996" s="610"/>
      <c r="H9996" s="612"/>
      <c r="I9996" s="598"/>
      <c r="J9996" s="598"/>
      <c r="M9996" s="598"/>
      <c r="N9996" s="598"/>
      <c r="V9996" s="598"/>
      <c r="W9996" s="598"/>
    </row>
    <row r="9997" spans="6:23" x14ac:dyDescent="0.2">
      <c r="F9997" s="610"/>
      <c r="H9997" s="612"/>
      <c r="I9997" s="598"/>
      <c r="J9997" s="598"/>
      <c r="M9997" s="598"/>
      <c r="N9997" s="598"/>
      <c r="V9997" s="598"/>
      <c r="W9997" s="598"/>
    </row>
    <row r="9998" spans="6:23" x14ac:dyDescent="0.2">
      <c r="F9998" s="610"/>
      <c r="H9998" s="612"/>
      <c r="I9998" s="598"/>
      <c r="J9998" s="598"/>
      <c r="M9998" s="598"/>
      <c r="N9998" s="598"/>
      <c r="V9998" s="598"/>
      <c r="W9998" s="598"/>
    </row>
    <row r="9999" spans="6:23" x14ac:dyDescent="0.2">
      <c r="F9999" s="610"/>
      <c r="H9999" s="612"/>
      <c r="I9999" s="598"/>
      <c r="J9999" s="598"/>
      <c r="M9999" s="598"/>
      <c r="N9999" s="598"/>
      <c r="V9999" s="598"/>
      <c r="W9999" s="598"/>
    </row>
    <row r="10000" spans="6:23" x14ac:dyDescent="0.2">
      <c r="F10000" s="610"/>
      <c r="H10000" s="612"/>
      <c r="I10000" s="598"/>
      <c r="J10000" s="598"/>
      <c r="M10000" s="598"/>
      <c r="N10000" s="598"/>
      <c r="V10000" s="598"/>
      <c r="W10000" s="598"/>
    </row>
    <row r="10001" spans="6:23" x14ac:dyDescent="0.2">
      <c r="F10001" s="610"/>
      <c r="H10001" s="612"/>
      <c r="I10001" s="598"/>
      <c r="J10001" s="598"/>
      <c r="M10001" s="598"/>
      <c r="N10001" s="598"/>
      <c r="V10001" s="598"/>
      <c r="W10001" s="598"/>
    </row>
    <row r="10002" spans="6:23" x14ac:dyDescent="0.2">
      <c r="F10002" s="610"/>
      <c r="H10002" s="612"/>
      <c r="I10002" s="598"/>
      <c r="J10002" s="598"/>
      <c r="M10002" s="598"/>
      <c r="N10002" s="598"/>
      <c r="V10002" s="598"/>
      <c r="W10002" s="598"/>
    </row>
    <row r="10003" spans="6:23" x14ac:dyDescent="0.2">
      <c r="F10003" s="610"/>
      <c r="H10003" s="612"/>
      <c r="I10003" s="598"/>
      <c r="J10003" s="598"/>
      <c r="M10003" s="598"/>
      <c r="N10003" s="598"/>
      <c r="V10003" s="598"/>
      <c r="W10003" s="598"/>
    </row>
    <row r="10004" spans="6:23" x14ac:dyDescent="0.2">
      <c r="F10004" s="610"/>
      <c r="H10004" s="612"/>
      <c r="I10004" s="598"/>
      <c r="J10004" s="598"/>
      <c r="M10004" s="598"/>
      <c r="N10004" s="598"/>
      <c r="V10004" s="598"/>
      <c r="W10004" s="598"/>
    </row>
    <row r="10005" spans="6:23" x14ac:dyDescent="0.2">
      <c r="F10005" s="610"/>
      <c r="H10005" s="612"/>
      <c r="I10005" s="598"/>
      <c r="J10005" s="598"/>
      <c r="M10005" s="598"/>
      <c r="N10005" s="598"/>
      <c r="V10005" s="598"/>
      <c r="W10005" s="598"/>
    </row>
    <row r="10006" spans="6:23" x14ac:dyDescent="0.2">
      <c r="F10006" s="610"/>
      <c r="H10006" s="612"/>
      <c r="I10006" s="598"/>
      <c r="J10006" s="598"/>
      <c r="M10006" s="598"/>
      <c r="N10006" s="598"/>
      <c r="V10006" s="598"/>
      <c r="W10006" s="598"/>
    </row>
    <row r="10007" spans="6:23" x14ac:dyDescent="0.2">
      <c r="F10007" s="610"/>
      <c r="H10007" s="612"/>
      <c r="I10007" s="598"/>
      <c r="J10007" s="598"/>
      <c r="M10007" s="598"/>
      <c r="N10007" s="598"/>
      <c r="V10007" s="598"/>
      <c r="W10007" s="598"/>
    </row>
    <row r="10008" spans="6:23" x14ac:dyDescent="0.2">
      <c r="F10008" s="610"/>
      <c r="H10008" s="612"/>
      <c r="I10008" s="598"/>
      <c r="J10008" s="598"/>
      <c r="M10008" s="598"/>
      <c r="N10008" s="598"/>
      <c r="V10008" s="598"/>
      <c r="W10008" s="598"/>
    </row>
    <row r="10009" spans="6:23" x14ac:dyDescent="0.2">
      <c r="F10009" s="610"/>
      <c r="H10009" s="612"/>
      <c r="I10009" s="598"/>
      <c r="J10009" s="598"/>
      <c r="M10009" s="598"/>
      <c r="N10009" s="598"/>
      <c r="V10009" s="598"/>
      <c r="W10009" s="598"/>
    </row>
    <row r="10010" spans="6:23" x14ac:dyDescent="0.2">
      <c r="F10010" s="610"/>
      <c r="H10010" s="612"/>
      <c r="I10010" s="598"/>
      <c r="J10010" s="598"/>
      <c r="M10010" s="598"/>
      <c r="N10010" s="598"/>
      <c r="V10010" s="598"/>
      <c r="W10010" s="598"/>
    </row>
    <row r="10011" spans="6:23" x14ac:dyDescent="0.2">
      <c r="F10011" s="610"/>
      <c r="H10011" s="612"/>
      <c r="I10011" s="598"/>
      <c r="J10011" s="598"/>
      <c r="M10011" s="598"/>
      <c r="N10011" s="598"/>
      <c r="V10011" s="598"/>
      <c r="W10011" s="598"/>
    </row>
    <row r="10012" spans="6:23" x14ac:dyDescent="0.2">
      <c r="F10012" s="610"/>
      <c r="H10012" s="612"/>
      <c r="I10012" s="598"/>
      <c r="J10012" s="598"/>
      <c r="M10012" s="598"/>
      <c r="N10012" s="598"/>
      <c r="V10012" s="598"/>
      <c r="W10012" s="598"/>
    </row>
    <row r="10013" spans="6:23" x14ac:dyDescent="0.2">
      <c r="F10013" s="610"/>
      <c r="H10013" s="612"/>
      <c r="I10013" s="598"/>
      <c r="J10013" s="598"/>
      <c r="M10013" s="598"/>
      <c r="N10013" s="598"/>
      <c r="V10013" s="598"/>
      <c r="W10013" s="598"/>
    </row>
    <row r="10014" spans="6:23" x14ac:dyDescent="0.2">
      <c r="F10014" s="610"/>
      <c r="H10014" s="612"/>
      <c r="I10014" s="598"/>
      <c r="J10014" s="598"/>
      <c r="M10014" s="598"/>
      <c r="N10014" s="598"/>
      <c r="V10014" s="598"/>
      <c r="W10014" s="598"/>
    </row>
    <row r="10015" spans="6:23" x14ac:dyDescent="0.2">
      <c r="F10015" s="610"/>
      <c r="H10015" s="612"/>
      <c r="I10015" s="598"/>
      <c r="J10015" s="598"/>
      <c r="M10015" s="598"/>
      <c r="N10015" s="598"/>
      <c r="V10015" s="598"/>
      <c r="W10015" s="598"/>
    </row>
    <row r="10016" spans="6:23" x14ac:dyDescent="0.2">
      <c r="F10016" s="610"/>
      <c r="H10016" s="612"/>
      <c r="I10016" s="598"/>
      <c r="J10016" s="598"/>
      <c r="M10016" s="598"/>
      <c r="N10016" s="598"/>
      <c r="V10016" s="598"/>
      <c r="W10016" s="598"/>
    </row>
    <row r="10017" spans="6:23" x14ac:dyDescent="0.2">
      <c r="F10017" s="610"/>
      <c r="H10017" s="612"/>
      <c r="I10017" s="598"/>
      <c r="J10017" s="598"/>
      <c r="M10017" s="598"/>
      <c r="N10017" s="598"/>
      <c r="V10017" s="598"/>
      <c r="W10017" s="598"/>
    </row>
    <row r="10018" spans="6:23" x14ac:dyDescent="0.2">
      <c r="F10018" s="610"/>
      <c r="H10018" s="612"/>
      <c r="I10018" s="598"/>
      <c r="J10018" s="598"/>
      <c r="M10018" s="598"/>
      <c r="N10018" s="598"/>
      <c r="V10018" s="598"/>
      <c r="W10018" s="598"/>
    </row>
    <row r="10019" spans="6:23" x14ac:dyDescent="0.2">
      <c r="F10019" s="610"/>
      <c r="H10019" s="612"/>
      <c r="I10019" s="598"/>
      <c r="J10019" s="598"/>
      <c r="M10019" s="598"/>
      <c r="N10019" s="598"/>
      <c r="V10019" s="598"/>
      <c r="W10019" s="598"/>
    </row>
    <row r="10020" spans="6:23" x14ac:dyDescent="0.2">
      <c r="F10020" s="610"/>
      <c r="H10020" s="612"/>
      <c r="I10020" s="598"/>
      <c r="J10020" s="598"/>
      <c r="M10020" s="598"/>
      <c r="N10020" s="598"/>
      <c r="V10020" s="598"/>
      <c r="W10020" s="598"/>
    </row>
    <row r="10021" spans="6:23" x14ac:dyDescent="0.2">
      <c r="F10021" s="610"/>
      <c r="H10021" s="612"/>
      <c r="I10021" s="598"/>
      <c r="J10021" s="598"/>
      <c r="M10021" s="598"/>
      <c r="N10021" s="598"/>
      <c r="V10021" s="598"/>
      <c r="W10021" s="598"/>
    </row>
    <row r="10022" spans="6:23" x14ac:dyDescent="0.2">
      <c r="F10022" s="610"/>
      <c r="H10022" s="612"/>
      <c r="I10022" s="598"/>
      <c r="J10022" s="598"/>
      <c r="M10022" s="598"/>
      <c r="N10022" s="598"/>
      <c r="V10022" s="598"/>
      <c r="W10022" s="598"/>
    </row>
    <row r="10023" spans="6:23" x14ac:dyDescent="0.2">
      <c r="F10023" s="610"/>
      <c r="H10023" s="612"/>
      <c r="I10023" s="598"/>
      <c r="J10023" s="598"/>
      <c r="M10023" s="598"/>
      <c r="N10023" s="598"/>
      <c r="V10023" s="598"/>
      <c r="W10023" s="598"/>
    </row>
    <row r="10024" spans="6:23" x14ac:dyDescent="0.2">
      <c r="F10024" s="610"/>
      <c r="H10024" s="612"/>
      <c r="I10024" s="598"/>
      <c r="J10024" s="598"/>
      <c r="M10024" s="598"/>
      <c r="N10024" s="598"/>
      <c r="V10024" s="598"/>
      <c r="W10024" s="598"/>
    </row>
    <row r="10025" spans="6:23" x14ac:dyDescent="0.2">
      <c r="F10025" s="610"/>
      <c r="H10025" s="612"/>
      <c r="I10025" s="598"/>
      <c r="J10025" s="598"/>
      <c r="M10025" s="598"/>
      <c r="N10025" s="598"/>
      <c r="V10025" s="598"/>
      <c r="W10025" s="598"/>
    </row>
    <row r="10026" spans="6:23" x14ac:dyDescent="0.2">
      <c r="F10026" s="610"/>
      <c r="H10026" s="612"/>
      <c r="I10026" s="598"/>
      <c r="J10026" s="598"/>
      <c r="M10026" s="598"/>
      <c r="N10026" s="598"/>
      <c r="V10026" s="598"/>
      <c r="W10026" s="598"/>
    </row>
    <row r="10027" spans="6:23" x14ac:dyDescent="0.2">
      <c r="F10027" s="610"/>
      <c r="H10027" s="612"/>
      <c r="I10027" s="598"/>
      <c r="J10027" s="598"/>
      <c r="M10027" s="598"/>
      <c r="N10027" s="598"/>
      <c r="V10027" s="598"/>
      <c r="W10027" s="598"/>
    </row>
    <row r="10028" spans="6:23" x14ac:dyDescent="0.2">
      <c r="F10028" s="610"/>
      <c r="H10028" s="612"/>
      <c r="I10028" s="598"/>
      <c r="J10028" s="598"/>
      <c r="M10028" s="598"/>
      <c r="N10028" s="598"/>
      <c r="V10028" s="598"/>
      <c r="W10028" s="598"/>
    </row>
    <row r="10029" spans="6:23" x14ac:dyDescent="0.2">
      <c r="F10029" s="610"/>
      <c r="H10029" s="612"/>
      <c r="I10029" s="598"/>
      <c r="J10029" s="598"/>
      <c r="M10029" s="598"/>
      <c r="N10029" s="598"/>
      <c r="V10029" s="598"/>
      <c r="W10029" s="598"/>
    </row>
    <row r="10030" spans="6:23" x14ac:dyDescent="0.2">
      <c r="F10030" s="610"/>
      <c r="H10030" s="612"/>
      <c r="I10030" s="598"/>
      <c r="J10030" s="598"/>
      <c r="M10030" s="598"/>
      <c r="N10030" s="598"/>
      <c r="V10030" s="598"/>
      <c r="W10030" s="598"/>
    </row>
    <row r="10031" spans="6:23" x14ac:dyDescent="0.2">
      <c r="F10031" s="610"/>
      <c r="H10031" s="612"/>
      <c r="I10031" s="598"/>
      <c r="J10031" s="598"/>
      <c r="M10031" s="598"/>
      <c r="N10031" s="598"/>
      <c r="V10031" s="598"/>
      <c r="W10031" s="598"/>
    </row>
    <row r="10032" spans="6:23" x14ac:dyDescent="0.2">
      <c r="F10032" s="610"/>
      <c r="H10032" s="612"/>
      <c r="I10032" s="598"/>
      <c r="J10032" s="598"/>
      <c r="M10032" s="598"/>
      <c r="N10032" s="598"/>
      <c r="V10032" s="598"/>
      <c r="W10032" s="598"/>
    </row>
    <row r="10033" spans="6:23" x14ac:dyDescent="0.2">
      <c r="F10033" s="610"/>
      <c r="H10033" s="612"/>
      <c r="I10033" s="598"/>
      <c r="J10033" s="598"/>
      <c r="M10033" s="598"/>
      <c r="N10033" s="598"/>
      <c r="V10033" s="598"/>
      <c r="W10033" s="598"/>
    </row>
    <row r="10034" spans="6:23" x14ac:dyDescent="0.2">
      <c r="F10034" s="610"/>
      <c r="H10034" s="612"/>
      <c r="I10034" s="598"/>
      <c r="J10034" s="598"/>
      <c r="M10034" s="598"/>
      <c r="N10034" s="598"/>
      <c r="V10034" s="598"/>
      <c r="W10034" s="598"/>
    </row>
    <row r="10035" spans="6:23" x14ac:dyDescent="0.2">
      <c r="F10035" s="610"/>
      <c r="H10035" s="612"/>
      <c r="I10035" s="598"/>
      <c r="J10035" s="598"/>
      <c r="M10035" s="598"/>
      <c r="N10035" s="598"/>
      <c r="V10035" s="598"/>
      <c r="W10035" s="598"/>
    </row>
    <row r="10036" spans="6:23" x14ac:dyDescent="0.2">
      <c r="F10036" s="610"/>
      <c r="H10036" s="612"/>
      <c r="I10036" s="598"/>
      <c r="J10036" s="598"/>
      <c r="M10036" s="598"/>
      <c r="N10036" s="598"/>
      <c r="V10036" s="598"/>
      <c r="W10036" s="598"/>
    </row>
    <row r="10037" spans="6:23" x14ac:dyDescent="0.2">
      <c r="F10037" s="610"/>
      <c r="H10037" s="612"/>
      <c r="I10037" s="598"/>
      <c r="J10037" s="598"/>
      <c r="M10037" s="598"/>
      <c r="N10037" s="598"/>
      <c r="V10037" s="598"/>
      <c r="W10037" s="598"/>
    </row>
    <row r="10038" spans="6:23" x14ac:dyDescent="0.2">
      <c r="F10038" s="610"/>
      <c r="H10038" s="612"/>
      <c r="I10038" s="598"/>
      <c r="J10038" s="598"/>
      <c r="M10038" s="598"/>
      <c r="N10038" s="598"/>
      <c r="V10038" s="598"/>
      <c r="W10038" s="598"/>
    </row>
    <row r="10039" spans="6:23" x14ac:dyDescent="0.2">
      <c r="F10039" s="610"/>
      <c r="H10039" s="612"/>
      <c r="I10039" s="598"/>
      <c r="J10039" s="598"/>
      <c r="M10039" s="598"/>
      <c r="N10039" s="598"/>
      <c r="V10039" s="598"/>
      <c r="W10039" s="598"/>
    </row>
    <row r="10040" spans="6:23" x14ac:dyDescent="0.2">
      <c r="F10040" s="610"/>
      <c r="H10040" s="612"/>
      <c r="I10040" s="598"/>
      <c r="J10040" s="598"/>
      <c r="M10040" s="598"/>
      <c r="N10040" s="598"/>
      <c r="V10040" s="598"/>
      <c r="W10040" s="598"/>
    </row>
    <row r="10041" spans="6:23" x14ac:dyDescent="0.2">
      <c r="F10041" s="610"/>
      <c r="H10041" s="612"/>
      <c r="I10041" s="598"/>
      <c r="J10041" s="598"/>
      <c r="M10041" s="598"/>
      <c r="N10041" s="598"/>
      <c r="V10041" s="598"/>
      <c r="W10041" s="598"/>
    </row>
    <row r="10042" spans="6:23" x14ac:dyDescent="0.2">
      <c r="F10042" s="610"/>
      <c r="H10042" s="612"/>
      <c r="I10042" s="598"/>
      <c r="J10042" s="598"/>
      <c r="M10042" s="598"/>
      <c r="N10042" s="598"/>
      <c r="V10042" s="598"/>
      <c r="W10042" s="598"/>
    </row>
    <row r="10043" spans="6:23" x14ac:dyDescent="0.2">
      <c r="F10043" s="610"/>
      <c r="H10043" s="612"/>
      <c r="I10043" s="598"/>
      <c r="J10043" s="598"/>
      <c r="M10043" s="598"/>
      <c r="N10043" s="598"/>
      <c r="V10043" s="598"/>
      <c r="W10043" s="598"/>
    </row>
    <row r="10044" spans="6:23" x14ac:dyDescent="0.2">
      <c r="F10044" s="610"/>
      <c r="H10044" s="612"/>
      <c r="I10044" s="598"/>
      <c r="J10044" s="598"/>
      <c r="M10044" s="598"/>
      <c r="N10044" s="598"/>
      <c r="V10044" s="598"/>
      <c r="W10044" s="598"/>
    </row>
    <row r="10045" spans="6:23" x14ac:dyDescent="0.2">
      <c r="F10045" s="610"/>
      <c r="H10045" s="612"/>
      <c r="I10045" s="598"/>
      <c r="J10045" s="598"/>
      <c r="M10045" s="598"/>
      <c r="N10045" s="598"/>
      <c r="V10045" s="598"/>
      <c r="W10045" s="598"/>
    </row>
    <row r="10046" spans="6:23" x14ac:dyDescent="0.2">
      <c r="F10046" s="610"/>
      <c r="H10046" s="612"/>
      <c r="I10046" s="598"/>
      <c r="J10046" s="598"/>
      <c r="M10046" s="598"/>
      <c r="N10046" s="598"/>
      <c r="V10046" s="598"/>
      <c r="W10046" s="598"/>
    </row>
    <row r="10047" spans="6:23" x14ac:dyDescent="0.2">
      <c r="F10047" s="610"/>
      <c r="H10047" s="612"/>
      <c r="I10047" s="598"/>
      <c r="J10047" s="598"/>
      <c r="M10047" s="598"/>
      <c r="N10047" s="598"/>
      <c r="V10047" s="598"/>
      <c r="W10047" s="598"/>
    </row>
    <row r="10048" spans="6:23" x14ac:dyDescent="0.2">
      <c r="F10048" s="610"/>
      <c r="H10048" s="612"/>
      <c r="I10048" s="598"/>
      <c r="J10048" s="598"/>
      <c r="M10048" s="598"/>
      <c r="N10048" s="598"/>
      <c r="V10048" s="598"/>
      <c r="W10048" s="598"/>
    </row>
    <row r="10049" spans="6:23" x14ac:dyDescent="0.2">
      <c r="F10049" s="610"/>
      <c r="H10049" s="612"/>
      <c r="I10049" s="598"/>
      <c r="J10049" s="598"/>
      <c r="M10049" s="598"/>
      <c r="N10049" s="598"/>
      <c r="V10049" s="598"/>
      <c r="W10049" s="598"/>
    </row>
    <row r="10050" spans="6:23" x14ac:dyDescent="0.2">
      <c r="F10050" s="610"/>
      <c r="H10050" s="612"/>
      <c r="I10050" s="598"/>
      <c r="J10050" s="598"/>
      <c r="M10050" s="598"/>
      <c r="N10050" s="598"/>
      <c r="V10050" s="598"/>
      <c r="W10050" s="598"/>
    </row>
    <row r="10051" spans="6:23" x14ac:dyDescent="0.2">
      <c r="F10051" s="610"/>
      <c r="H10051" s="612"/>
      <c r="I10051" s="598"/>
      <c r="J10051" s="598"/>
      <c r="M10051" s="598"/>
      <c r="N10051" s="598"/>
      <c r="V10051" s="598"/>
      <c r="W10051" s="598"/>
    </row>
    <row r="10052" spans="6:23" x14ac:dyDescent="0.2">
      <c r="F10052" s="610"/>
      <c r="H10052" s="612"/>
      <c r="I10052" s="598"/>
      <c r="J10052" s="598"/>
      <c r="M10052" s="598"/>
      <c r="N10052" s="598"/>
      <c r="V10052" s="598"/>
      <c r="W10052" s="598"/>
    </row>
    <row r="10053" spans="6:23" x14ac:dyDescent="0.2">
      <c r="F10053" s="610"/>
      <c r="H10053" s="612"/>
      <c r="I10053" s="598"/>
      <c r="J10053" s="598"/>
      <c r="M10053" s="598"/>
      <c r="N10053" s="598"/>
      <c r="V10053" s="598"/>
      <c r="W10053" s="598"/>
    </row>
    <row r="10054" spans="6:23" x14ac:dyDescent="0.2">
      <c r="F10054" s="610"/>
      <c r="H10054" s="612"/>
      <c r="I10054" s="598"/>
      <c r="J10054" s="598"/>
      <c r="M10054" s="598"/>
      <c r="N10054" s="598"/>
      <c r="V10054" s="598"/>
      <c r="W10054" s="598"/>
    </row>
    <row r="10055" spans="6:23" x14ac:dyDescent="0.2">
      <c r="F10055" s="610"/>
      <c r="H10055" s="612"/>
      <c r="I10055" s="598"/>
      <c r="J10055" s="598"/>
      <c r="M10055" s="598"/>
      <c r="N10055" s="598"/>
      <c r="V10055" s="598"/>
      <c r="W10055" s="598"/>
    </row>
    <row r="10056" spans="6:23" x14ac:dyDescent="0.2">
      <c r="F10056" s="610"/>
      <c r="H10056" s="612"/>
      <c r="I10056" s="598"/>
      <c r="J10056" s="598"/>
      <c r="M10056" s="598"/>
      <c r="N10056" s="598"/>
      <c r="V10056" s="598"/>
      <c r="W10056" s="598"/>
    </row>
    <row r="10057" spans="6:23" x14ac:dyDescent="0.2">
      <c r="F10057" s="610"/>
      <c r="H10057" s="612"/>
      <c r="I10057" s="598"/>
      <c r="J10057" s="598"/>
      <c r="M10057" s="598"/>
      <c r="N10057" s="598"/>
      <c r="V10057" s="598"/>
      <c r="W10057" s="598"/>
    </row>
    <row r="10058" spans="6:23" x14ac:dyDescent="0.2">
      <c r="F10058" s="610"/>
      <c r="H10058" s="612"/>
      <c r="I10058" s="598"/>
      <c r="J10058" s="598"/>
      <c r="M10058" s="598"/>
      <c r="N10058" s="598"/>
      <c r="V10058" s="598"/>
      <c r="W10058" s="598"/>
    </row>
    <row r="10059" spans="6:23" x14ac:dyDescent="0.2">
      <c r="F10059" s="610"/>
      <c r="H10059" s="612"/>
      <c r="I10059" s="598"/>
      <c r="J10059" s="598"/>
      <c r="M10059" s="598"/>
      <c r="N10059" s="598"/>
      <c r="V10059" s="598"/>
      <c r="W10059" s="598"/>
    </row>
    <row r="10060" spans="6:23" x14ac:dyDescent="0.2">
      <c r="F10060" s="610"/>
      <c r="H10060" s="612"/>
      <c r="I10060" s="598"/>
      <c r="J10060" s="598"/>
      <c r="M10060" s="598"/>
      <c r="N10060" s="598"/>
      <c r="V10060" s="598"/>
      <c r="W10060" s="598"/>
    </row>
    <row r="10061" spans="6:23" x14ac:dyDescent="0.2">
      <c r="F10061" s="610"/>
      <c r="H10061" s="612"/>
      <c r="I10061" s="598"/>
      <c r="J10061" s="598"/>
      <c r="M10061" s="598"/>
      <c r="N10061" s="598"/>
      <c r="V10061" s="598"/>
      <c r="W10061" s="598"/>
    </row>
    <row r="10062" spans="6:23" x14ac:dyDescent="0.2">
      <c r="F10062" s="610"/>
      <c r="H10062" s="612"/>
      <c r="I10062" s="598"/>
      <c r="J10062" s="598"/>
      <c r="M10062" s="598"/>
      <c r="N10062" s="598"/>
      <c r="V10062" s="598"/>
      <c r="W10062" s="598"/>
    </row>
    <row r="10063" spans="6:23" x14ac:dyDescent="0.2">
      <c r="F10063" s="610"/>
      <c r="H10063" s="612"/>
      <c r="I10063" s="598"/>
      <c r="J10063" s="598"/>
      <c r="M10063" s="598"/>
      <c r="N10063" s="598"/>
      <c r="V10063" s="598"/>
      <c r="W10063" s="598"/>
    </row>
    <row r="10064" spans="6:23" x14ac:dyDescent="0.2">
      <c r="F10064" s="610"/>
      <c r="H10064" s="612"/>
      <c r="I10064" s="598"/>
      <c r="J10064" s="598"/>
      <c r="M10064" s="598"/>
      <c r="N10064" s="598"/>
      <c r="V10064" s="598"/>
      <c r="W10064" s="598"/>
    </row>
    <row r="10065" spans="6:23" x14ac:dyDescent="0.2">
      <c r="F10065" s="610"/>
      <c r="H10065" s="612"/>
      <c r="I10065" s="598"/>
      <c r="J10065" s="598"/>
      <c r="M10065" s="598"/>
      <c r="N10065" s="598"/>
      <c r="V10065" s="598"/>
      <c r="W10065" s="598"/>
    </row>
    <row r="10066" spans="6:23" x14ac:dyDescent="0.2">
      <c r="F10066" s="610"/>
      <c r="H10066" s="612"/>
      <c r="I10066" s="598"/>
      <c r="J10066" s="598"/>
      <c r="M10066" s="598"/>
      <c r="N10066" s="598"/>
      <c r="V10066" s="598"/>
      <c r="W10066" s="598"/>
    </row>
    <row r="10067" spans="6:23" x14ac:dyDescent="0.2">
      <c r="F10067" s="610"/>
      <c r="H10067" s="612"/>
      <c r="I10067" s="598"/>
      <c r="J10067" s="598"/>
      <c r="M10067" s="598"/>
      <c r="N10067" s="598"/>
      <c r="V10067" s="598"/>
      <c r="W10067" s="598"/>
    </row>
    <row r="10068" spans="6:23" x14ac:dyDescent="0.2">
      <c r="F10068" s="610"/>
      <c r="H10068" s="612"/>
      <c r="I10068" s="598"/>
      <c r="J10068" s="598"/>
      <c r="M10068" s="598"/>
      <c r="N10068" s="598"/>
      <c r="V10068" s="598"/>
      <c r="W10068" s="598"/>
    </row>
    <row r="10069" spans="6:23" x14ac:dyDescent="0.2">
      <c r="F10069" s="610"/>
      <c r="H10069" s="612"/>
      <c r="I10069" s="598"/>
      <c r="J10069" s="598"/>
      <c r="M10069" s="598"/>
      <c r="N10069" s="598"/>
      <c r="V10069" s="598"/>
      <c r="W10069" s="598"/>
    </row>
    <row r="10070" spans="6:23" x14ac:dyDescent="0.2">
      <c r="F10070" s="610"/>
      <c r="H10070" s="612"/>
      <c r="I10070" s="598"/>
      <c r="J10070" s="598"/>
      <c r="M10070" s="598"/>
      <c r="N10070" s="598"/>
      <c r="V10070" s="598"/>
      <c r="W10070" s="598"/>
    </row>
    <row r="10071" spans="6:23" x14ac:dyDescent="0.2">
      <c r="F10071" s="610"/>
      <c r="H10071" s="612"/>
      <c r="I10071" s="598"/>
      <c r="J10071" s="598"/>
      <c r="M10071" s="598"/>
      <c r="N10071" s="598"/>
      <c r="V10071" s="598"/>
      <c r="W10071" s="598"/>
    </row>
    <row r="10072" spans="6:23" x14ac:dyDescent="0.2">
      <c r="F10072" s="610"/>
      <c r="H10072" s="612"/>
      <c r="I10072" s="598"/>
      <c r="J10072" s="598"/>
      <c r="M10072" s="598"/>
      <c r="N10072" s="598"/>
      <c r="V10072" s="598"/>
      <c r="W10072" s="598"/>
    </row>
    <row r="10073" spans="6:23" x14ac:dyDescent="0.2">
      <c r="F10073" s="610"/>
      <c r="H10073" s="612"/>
      <c r="I10073" s="598"/>
      <c r="J10073" s="598"/>
      <c r="M10073" s="598"/>
      <c r="N10073" s="598"/>
      <c r="V10073" s="598"/>
      <c r="W10073" s="598"/>
    </row>
    <row r="10074" spans="6:23" x14ac:dyDescent="0.2">
      <c r="F10074" s="610"/>
      <c r="H10074" s="612"/>
      <c r="I10074" s="598"/>
      <c r="J10074" s="598"/>
      <c r="M10074" s="598"/>
      <c r="N10074" s="598"/>
      <c r="V10074" s="598"/>
      <c r="W10074" s="598"/>
    </row>
    <row r="10075" spans="6:23" x14ac:dyDescent="0.2">
      <c r="F10075" s="610"/>
      <c r="H10075" s="612"/>
      <c r="I10075" s="598"/>
      <c r="J10075" s="598"/>
      <c r="M10075" s="598"/>
      <c r="N10075" s="598"/>
      <c r="V10075" s="598"/>
      <c r="W10075" s="598"/>
    </row>
    <row r="10076" spans="6:23" x14ac:dyDescent="0.2">
      <c r="F10076" s="610"/>
      <c r="H10076" s="612"/>
      <c r="I10076" s="598"/>
      <c r="J10076" s="598"/>
      <c r="M10076" s="598"/>
      <c r="N10076" s="598"/>
      <c r="V10076" s="598"/>
      <c r="W10076" s="598"/>
    </row>
    <row r="10077" spans="6:23" x14ac:dyDescent="0.2">
      <c r="F10077" s="610"/>
      <c r="H10077" s="612"/>
      <c r="I10077" s="598"/>
      <c r="J10077" s="598"/>
      <c r="M10077" s="598"/>
      <c r="N10077" s="598"/>
      <c r="V10077" s="598"/>
      <c r="W10077" s="598"/>
    </row>
    <row r="10078" spans="6:23" x14ac:dyDescent="0.2">
      <c r="F10078" s="610"/>
      <c r="H10078" s="612"/>
      <c r="I10078" s="598"/>
      <c r="J10078" s="598"/>
      <c r="M10078" s="598"/>
      <c r="N10078" s="598"/>
      <c r="V10078" s="598"/>
      <c r="W10078" s="598"/>
    </row>
    <row r="10079" spans="6:23" x14ac:dyDescent="0.2">
      <c r="F10079" s="610"/>
      <c r="H10079" s="612"/>
      <c r="I10079" s="598"/>
      <c r="J10079" s="598"/>
      <c r="M10079" s="598"/>
      <c r="N10079" s="598"/>
      <c r="V10079" s="598"/>
      <c r="W10079" s="598"/>
    </row>
    <row r="10080" spans="6:23" x14ac:dyDescent="0.2">
      <c r="F10080" s="610"/>
      <c r="H10080" s="612"/>
      <c r="I10080" s="598"/>
      <c r="J10080" s="598"/>
      <c r="M10080" s="598"/>
      <c r="N10080" s="598"/>
      <c r="V10080" s="598"/>
      <c r="W10080" s="598"/>
    </row>
    <row r="10081" spans="6:23" x14ac:dyDescent="0.2">
      <c r="F10081" s="610"/>
      <c r="H10081" s="612"/>
      <c r="I10081" s="598"/>
      <c r="J10081" s="598"/>
      <c r="M10081" s="598"/>
      <c r="N10081" s="598"/>
      <c r="V10081" s="598"/>
      <c r="W10081" s="598"/>
    </row>
    <row r="10082" spans="6:23" x14ac:dyDescent="0.2">
      <c r="F10082" s="610"/>
      <c r="H10082" s="612"/>
      <c r="I10082" s="598"/>
      <c r="J10082" s="598"/>
      <c r="M10082" s="598"/>
      <c r="N10082" s="598"/>
      <c r="V10082" s="598"/>
      <c r="W10082" s="598"/>
    </row>
    <row r="10083" spans="6:23" x14ac:dyDescent="0.2">
      <c r="F10083" s="610"/>
      <c r="H10083" s="612"/>
      <c r="I10083" s="598"/>
      <c r="J10083" s="598"/>
      <c r="M10083" s="598"/>
      <c r="N10083" s="598"/>
      <c r="V10083" s="598"/>
      <c r="W10083" s="598"/>
    </row>
    <row r="10084" spans="6:23" x14ac:dyDescent="0.2">
      <c r="F10084" s="610"/>
      <c r="H10084" s="612"/>
      <c r="I10084" s="598"/>
      <c r="J10084" s="598"/>
      <c r="M10084" s="598"/>
      <c r="N10084" s="598"/>
      <c r="V10084" s="598"/>
      <c r="W10084" s="598"/>
    </row>
    <row r="10085" spans="6:23" x14ac:dyDescent="0.2">
      <c r="F10085" s="610"/>
      <c r="H10085" s="612"/>
      <c r="I10085" s="598"/>
      <c r="J10085" s="598"/>
      <c r="M10085" s="598"/>
      <c r="N10085" s="598"/>
      <c r="V10085" s="598"/>
      <c r="W10085" s="598"/>
    </row>
    <row r="10086" spans="6:23" x14ac:dyDescent="0.2">
      <c r="F10086" s="610"/>
      <c r="H10086" s="612"/>
      <c r="I10086" s="598"/>
      <c r="J10086" s="598"/>
      <c r="M10086" s="598"/>
      <c r="N10086" s="598"/>
      <c r="V10086" s="598"/>
      <c r="W10086" s="598"/>
    </row>
    <row r="10087" spans="6:23" x14ac:dyDescent="0.2">
      <c r="F10087" s="610"/>
      <c r="H10087" s="612"/>
      <c r="I10087" s="598"/>
      <c r="J10087" s="598"/>
      <c r="M10087" s="598"/>
      <c r="N10087" s="598"/>
      <c r="V10087" s="598"/>
      <c r="W10087" s="598"/>
    </row>
    <row r="10088" spans="6:23" x14ac:dyDescent="0.2">
      <c r="F10088" s="610"/>
      <c r="H10088" s="612"/>
      <c r="I10088" s="598"/>
      <c r="J10088" s="598"/>
      <c r="M10088" s="598"/>
      <c r="N10088" s="598"/>
      <c r="V10088" s="598"/>
      <c r="W10088" s="598"/>
    </row>
    <row r="10089" spans="6:23" x14ac:dyDescent="0.2">
      <c r="F10089" s="610"/>
      <c r="H10089" s="612"/>
      <c r="I10089" s="598"/>
      <c r="J10089" s="598"/>
      <c r="M10089" s="598"/>
      <c r="N10089" s="598"/>
      <c r="V10089" s="598"/>
      <c r="W10089" s="598"/>
    </row>
    <row r="10090" spans="6:23" x14ac:dyDescent="0.2">
      <c r="F10090" s="610"/>
      <c r="H10090" s="612"/>
      <c r="I10090" s="598"/>
      <c r="J10090" s="598"/>
      <c r="M10090" s="598"/>
      <c r="N10090" s="598"/>
      <c r="V10090" s="598"/>
      <c r="W10090" s="598"/>
    </row>
    <row r="10091" spans="6:23" x14ac:dyDescent="0.2">
      <c r="F10091" s="610"/>
      <c r="H10091" s="612"/>
      <c r="I10091" s="598"/>
      <c r="J10091" s="598"/>
      <c r="M10091" s="598"/>
      <c r="N10091" s="598"/>
      <c r="V10091" s="598"/>
      <c r="W10091" s="598"/>
    </row>
    <row r="10092" spans="6:23" x14ac:dyDescent="0.2">
      <c r="F10092" s="610"/>
      <c r="H10092" s="612"/>
      <c r="I10092" s="598"/>
      <c r="J10092" s="598"/>
      <c r="M10092" s="598"/>
      <c r="N10092" s="598"/>
      <c r="V10092" s="598"/>
      <c r="W10092" s="598"/>
    </row>
    <row r="10093" spans="6:23" x14ac:dyDescent="0.2">
      <c r="F10093" s="610"/>
      <c r="H10093" s="612"/>
      <c r="I10093" s="598"/>
      <c r="J10093" s="598"/>
      <c r="M10093" s="598"/>
      <c r="N10093" s="598"/>
      <c r="V10093" s="598"/>
      <c r="W10093" s="598"/>
    </row>
    <row r="10094" spans="6:23" x14ac:dyDescent="0.2">
      <c r="F10094" s="610"/>
      <c r="H10094" s="612"/>
      <c r="I10094" s="598"/>
      <c r="J10094" s="598"/>
      <c r="M10094" s="598"/>
      <c r="N10094" s="598"/>
      <c r="V10094" s="598"/>
      <c r="W10094" s="598"/>
    </row>
    <row r="10095" spans="6:23" x14ac:dyDescent="0.2">
      <c r="F10095" s="610"/>
      <c r="H10095" s="612"/>
      <c r="I10095" s="598"/>
      <c r="J10095" s="598"/>
      <c r="M10095" s="598"/>
      <c r="N10095" s="598"/>
      <c r="V10095" s="598"/>
      <c r="W10095" s="598"/>
    </row>
    <row r="10096" spans="6:23" x14ac:dyDescent="0.2">
      <c r="F10096" s="610"/>
      <c r="H10096" s="612"/>
      <c r="I10096" s="598"/>
      <c r="J10096" s="598"/>
      <c r="M10096" s="598"/>
      <c r="N10096" s="598"/>
      <c r="V10096" s="598"/>
      <c r="W10096" s="598"/>
    </row>
    <row r="10097" spans="6:23" x14ac:dyDescent="0.2">
      <c r="F10097" s="610"/>
      <c r="H10097" s="612"/>
      <c r="I10097" s="598"/>
      <c r="J10097" s="598"/>
      <c r="M10097" s="598"/>
      <c r="N10097" s="598"/>
      <c r="V10097" s="598"/>
      <c r="W10097" s="598"/>
    </row>
    <row r="10098" spans="6:23" x14ac:dyDescent="0.2">
      <c r="F10098" s="610"/>
      <c r="H10098" s="612"/>
      <c r="I10098" s="598"/>
      <c r="J10098" s="598"/>
      <c r="M10098" s="598"/>
      <c r="N10098" s="598"/>
      <c r="V10098" s="598"/>
      <c r="W10098" s="598"/>
    </row>
    <row r="10099" spans="6:23" x14ac:dyDescent="0.2">
      <c r="F10099" s="610"/>
      <c r="H10099" s="612"/>
      <c r="I10099" s="598"/>
      <c r="J10099" s="598"/>
      <c r="M10099" s="598"/>
      <c r="N10099" s="598"/>
      <c r="V10099" s="598"/>
      <c r="W10099" s="598"/>
    </row>
    <row r="10100" spans="6:23" x14ac:dyDescent="0.2">
      <c r="F10100" s="610"/>
      <c r="H10100" s="612"/>
      <c r="I10100" s="598"/>
      <c r="J10100" s="598"/>
      <c r="M10100" s="598"/>
      <c r="N10100" s="598"/>
      <c r="V10100" s="598"/>
      <c r="W10100" s="598"/>
    </row>
    <row r="10101" spans="6:23" x14ac:dyDescent="0.2">
      <c r="F10101" s="610"/>
      <c r="H10101" s="612"/>
      <c r="I10101" s="598"/>
      <c r="J10101" s="598"/>
      <c r="M10101" s="598"/>
      <c r="N10101" s="598"/>
      <c r="V10101" s="598"/>
      <c r="W10101" s="598"/>
    </row>
    <row r="10102" spans="6:23" x14ac:dyDescent="0.2">
      <c r="F10102" s="610"/>
      <c r="H10102" s="612"/>
      <c r="I10102" s="598"/>
      <c r="J10102" s="598"/>
      <c r="M10102" s="598"/>
      <c r="N10102" s="598"/>
      <c r="V10102" s="598"/>
      <c r="W10102" s="598"/>
    </row>
    <row r="10103" spans="6:23" x14ac:dyDescent="0.2">
      <c r="F10103" s="610"/>
      <c r="H10103" s="612"/>
      <c r="I10103" s="598"/>
      <c r="J10103" s="598"/>
      <c r="M10103" s="598"/>
      <c r="N10103" s="598"/>
      <c r="V10103" s="598"/>
      <c r="W10103" s="598"/>
    </row>
    <row r="10104" spans="6:23" x14ac:dyDescent="0.2">
      <c r="F10104" s="610"/>
      <c r="H10104" s="612"/>
      <c r="I10104" s="598"/>
      <c r="J10104" s="598"/>
      <c r="M10104" s="598"/>
      <c r="N10104" s="598"/>
      <c r="V10104" s="598"/>
      <c r="W10104" s="598"/>
    </row>
    <row r="10105" spans="6:23" x14ac:dyDescent="0.2">
      <c r="F10105" s="610"/>
      <c r="H10105" s="612"/>
      <c r="I10105" s="598"/>
      <c r="J10105" s="598"/>
      <c r="M10105" s="598"/>
      <c r="N10105" s="598"/>
      <c r="V10105" s="598"/>
      <c r="W10105" s="598"/>
    </row>
    <row r="10106" spans="6:23" x14ac:dyDescent="0.2">
      <c r="F10106" s="610"/>
      <c r="H10106" s="612"/>
      <c r="I10106" s="598"/>
      <c r="J10106" s="598"/>
      <c r="M10106" s="598"/>
      <c r="N10106" s="598"/>
      <c r="V10106" s="598"/>
      <c r="W10106" s="598"/>
    </row>
    <row r="10107" spans="6:23" x14ac:dyDescent="0.2">
      <c r="F10107" s="610"/>
      <c r="H10107" s="612"/>
      <c r="I10107" s="598"/>
      <c r="J10107" s="598"/>
      <c r="M10107" s="598"/>
      <c r="N10107" s="598"/>
      <c r="V10107" s="598"/>
      <c r="W10107" s="598"/>
    </row>
    <row r="10108" spans="6:23" x14ac:dyDescent="0.2">
      <c r="F10108" s="610"/>
      <c r="H10108" s="612"/>
      <c r="I10108" s="598"/>
      <c r="J10108" s="598"/>
      <c r="M10108" s="598"/>
      <c r="N10108" s="598"/>
      <c r="V10108" s="598"/>
      <c r="W10108" s="598"/>
    </row>
    <row r="10109" spans="6:23" x14ac:dyDescent="0.2">
      <c r="F10109" s="610"/>
      <c r="H10109" s="612"/>
      <c r="I10109" s="598"/>
      <c r="J10109" s="598"/>
      <c r="M10109" s="598"/>
      <c r="N10109" s="598"/>
      <c r="V10109" s="598"/>
      <c r="W10109" s="598"/>
    </row>
    <row r="10110" spans="6:23" x14ac:dyDescent="0.2">
      <c r="F10110" s="610"/>
      <c r="H10110" s="612"/>
      <c r="I10110" s="598"/>
      <c r="J10110" s="598"/>
      <c r="M10110" s="598"/>
      <c r="N10110" s="598"/>
      <c r="V10110" s="598"/>
      <c r="W10110" s="598"/>
    </row>
    <row r="10111" spans="6:23" x14ac:dyDescent="0.2">
      <c r="F10111" s="610"/>
      <c r="H10111" s="612"/>
      <c r="I10111" s="598"/>
      <c r="J10111" s="598"/>
      <c r="M10111" s="598"/>
      <c r="N10111" s="598"/>
      <c r="V10111" s="598"/>
      <c r="W10111" s="598"/>
    </row>
    <row r="10112" spans="6:23" x14ac:dyDescent="0.2">
      <c r="F10112" s="610"/>
      <c r="H10112" s="612"/>
      <c r="I10112" s="598"/>
      <c r="J10112" s="598"/>
      <c r="M10112" s="598"/>
      <c r="N10112" s="598"/>
      <c r="V10112" s="598"/>
      <c r="W10112" s="598"/>
    </row>
    <row r="10113" spans="6:23" x14ac:dyDescent="0.2">
      <c r="F10113" s="610"/>
      <c r="H10113" s="612"/>
      <c r="I10113" s="598"/>
      <c r="J10113" s="598"/>
      <c r="M10113" s="598"/>
      <c r="N10113" s="598"/>
      <c r="V10113" s="598"/>
      <c r="W10113" s="598"/>
    </row>
    <row r="10114" spans="6:23" x14ac:dyDescent="0.2">
      <c r="F10114" s="610"/>
      <c r="H10114" s="612"/>
      <c r="I10114" s="598"/>
      <c r="J10114" s="598"/>
      <c r="M10114" s="598"/>
      <c r="N10114" s="598"/>
      <c r="V10114" s="598"/>
      <c r="W10114" s="598"/>
    </row>
    <row r="10115" spans="6:23" x14ac:dyDescent="0.2">
      <c r="F10115" s="610"/>
      <c r="H10115" s="612"/>
      <c r="I10115" s="598"/>
      <c r="J10115" s="598"/>
      <c r="M10115" s="598"/>
      <c r="N10115" s="598"/>
      <c r="V10115" s="598"/>
      <c r="W10115" s="598"/>
    </row>
    <row r="10116" spans="6:23" x14ac:dyDescent="0.2">
      <c r="F10116" s="610"/>
      <c r="H10116" s="612"/>
      <c r="I10116" s="598"/>
      <c r="J10116" s="598"/>
      <c r="M10116" s="598"/>
      <c r="N10116" s="598"/>
      <c r="V10116" s="598"/>
      <c r="W10116" s="598"/>
    </row>
    <row r="10117" spans="6:23" x14ac:dyDescent="0.2">
      <c r="F10117" s="610"/>
      <c r="H10117" s="612"/>
      <c r="I10117" s="598"/>
      <c r="J10117" s="598"/>
      <c r="M10117" s="598"/>
      <c r="N10117" s="598"/>
      <c r="V10117" s="598"/>
      <c r="W10117" s="598"/>
    </row>
    <row r="10118" spans="6:23" x14ac:dyDescent="0.2">
      <c r="F10118" s="610"/>
      <c r="H10118" s="612"/>
      <c r="I10118" s="598"/>
      <c r="J10118" s="598"/>
      <c r="M10118" s="598"/>
      <c r="N10118" s="598"/>
      <c r="V10118" s="598"/>
      <c r="W10118" s="598"/>
    </row>
    <row r="10119" spans="6:23" x14ac:dyDescent="0.2">
      <c r="F10119" s="610"/>
      <c r="H10119" s="612"/>
      <c r="I10119" s="598"/>
      <c r="J10119" s="598"/>
      <c r="M10119" s="598"/>
      <c r="N10119" s="598"/>
      <c r="V10119" s="598"/>
      <c r="W10119" s="598"/>
    </row>
    <row r="10120" spans="6:23" x14ac:dyDescent="0.2">
      <c r="F10120" s="610"/>
      <c r="H10120" s="612"/>
      <c r="I10120" s="598"/>
      <c r="J10120" s="598"/>
      <c r="M10120" s="598"/>
      <c r="N10120" s="598"/>
      <c r="V10120" s="598"/>
      <c r="W10120" s="598"/>
    </row>
    <row r="10121" spans="6:23" x14ac:dyDescent="0.2">
      <c r="F10121" s="610"/>
      <c r="H10121" s="612"/>
      <c r="I10121" s="598"/>
      <c r="J10121" s="598"/>
      <c r="M10121" s="598"/>
      <c r="N10121" s="598"/>
      <c r="V10121" s="598"/>
      <c r="W10121" s="598"/>
    </row>
    <row r="10122" spans="6:23" x14ac:dyDescent="0.2">
      <c r="F10122" s="610"/>
      <c r="H10122" s="612"/>
      <c r="I10122" s="598"/>
      <c r="J10122" s="598"/>
      <c r="M10122" s="598"/>
      <c r="N10122" s="598"/>
      <c r="V10122" s="598"/>
      <c r="W10122" s="598"/>
    </row>
    <row r="10123" spans="6:23" x14ac:dyDescent="0.2">
      <c r="F10123" s="610"/>
      <c r="H10123" s="612"/>
      <c r="I10123" s="598"/>
      <c r="J10123" s="598"/>
      <c r="M10123" s="598"/>
      <c r="N10123" s="598"/>
      <c r="V10123" s="598"/>
      <c r="W10123" s="598"/>
    </row>
    <row r="10124" spans="6:23" x14ac:dyDescent="0.2">
      <c r="F10124" s="610"/>
      <c r="H10124" s="612"/>
      <c r="I10124" s="598"/>
      <c r="J10124" s="598"/>
      <c r="M10124" s="598"/>
      <c r="N10124" s="598"/>
      <c r="V10124" s="598"/>
      <c r="W10124" s="598"/>
    </row>
    <row r="10125" spans="6:23" x14ac:dyDescent="0.2">
      <c r="F10125" s="610"/>
      <c r="H10125" s="612"/>
      <c r="I10125" s="598"/>
      <c r="J10125" s="598"/>
      <c r="M10125" s="598"/>
      <c r="N10125" s="598"/>
      <c r="V10125" s="598"/>
      <c r="W10125" s="598"/>
    </row>
    <row r="10126" spans="6:23" x14ac:dyDescent="0.2">
      <c r="F10126" s="610"/>
      <c r="H10126" s="612"/>
      <c r="I10126" s="598"/>
      <c r="J10126" s="598"/>
      <c r="M10126" s="598"/>
      <c r="N10126" s="598"/>
      <c r="V10126" s="598"/>
      <c r="W10126" s="598"/>
    </row>
    <row r="10127" spans="6:23" x14ac:dyDescent="0.2">
      <c r="F10127" s="610"/>
      <c r="H10127" s="612"/>
      <c r="I10127" s="598"/>
      <c r="J10127" s="598"/>
      <c r="M10127" s="598"/>
      <c r="N10127" s="598"/>
      <c r="V10127" s="598"/>
      <c r="W10127" s="598"/>
    </row>
    <row r="10128" spans="6:23" x14ac:dyDescent="0.2">
      <c r="F10128" s="610"/>
      <c r="H10128" s="612"/>
      <c r="I10128" s="598"/>
      <c r="J10128" s="598"/>
      <c r="M10128" s="598"/>
      <c r="N10128" s="598"/>
      <c r="V10128" s="598"/>
      <c r="W10128" s="598"/>
    </row>
    <row r="10129" spans="6:23" x14ac:dyDescent="0.2">
      <c r="F10129" s="610"/>
      <c r="H10129" s="612"/>
      <c r="I10129" s="598"/>
      <c r="J10129" s="598"/>
      <c r="M10129" s="598"/>
      <c r="N10129" s="598"/>
      <c r="V10129" s="598"/>
      <c r="W10129" s="598"/>
    </row>
    <row r="10130" spans="6:23" x14ac:dyDescent="0.2">
      <c r="F10130" s="610"/>
      <c r="H10130" s="612"/>
      <c r="I10130" s="598"/>
      <c r="J10130" s="598"/>
      <c r="M10130" s="598"/>
      <c r="N10130" s="598"/>
      <c r="V10130" s="598"/>
      <c r="W10130" s="598"/>
    </row>
    <row r="10131" spans="6:23" x14ac:dyDescent="0.2">
      <c r="F10131" s="610"/>
      <c r="H10131" s="612"/>
      <c r="I10131" s="598"/>
      <c r="J10131" s="598"/>
      <c r="M10131" s="598"/>
      <c r="N10131" s="598"/>
      <c r="V10131" s="598"/>
      <c r="W10131" s="598"/>
    </row>
    <row r="10132" spans="6:23" x14ac:dyDescent="0.2">
      <c r="F10132" s="610"/>
      <c r="H10132" s="612"/>
      <c r="I10132" s="598"/>
      <c r="J10132" s="598"/>
      <c r="M10132" s="598"/>
      <c r="N10132" s="598"/>
      <c r="V10132" s="598"/>
      <c r="W10132" s="598"/>
    </row>
    <row r="10133" spans="6:23" x14ac:dyDescent="0.2">
      <c r="F10133" s="610"/>
      <c r="H10133" s="612"/>
      <c r="I10133" s="598"/>
      <c r="J10133" s="598"/>
      <c r="M10133" s="598"/>
      <c r="N10133" s="598"/>
      <c r="V10133" s="598"/>
      <c r="W10133" s="598"/>
    </row>
    <row r="10134" spans="6:23" x14ac:dyDescent="0.2">
      <c r="F10134" s="610"/>
      <c r="H10134" s="612"/>
      <c r="I10134" s="598"/>
      <c r="J10134" s="598"/>
      <c r="M10134" s="598"/>
      <c r="N10134" s="598"/>
      <c r="V10134" s="598"/>
      <c r="W10134" s="598"/>
    </row>
    <row r="10135" spans="6:23" x14ac:dyDescent="0.2">
      <c r="F10135" s="610"/>
      <c r="H10135" s="612"/>
      <c r="I10135" s="598"/>
      <c r="J10135" s="598"/>
      <c r="M10135" s="598"/>
      <c r="N10135" s="598"/>
      <c r="V10135" s="598"/>
      <c r="W10135" s="598"/>
    </row>
    <row r="10136" spans="6:23" x14ac:dyDescent="0.2">
      <c r="F10136" s="610"/>
      <c r="H10136" s="612"/>
      <c r="I10136" s="598"/>
      <c r="J10136" s="598"/>
      <c r="M10136" s="598"/>
      <c r="N10136" s="598"/>
      <c r="V10136" s="598"/>
      <c r="W10136" s="598"/>
    </row>
    <row r="10137" spans="6:23" x14ac:dyDescent="0.2">
      <c r="F10137" s="610"/>
      <c r="H10137" s="612"/>
      <c r="I10137" s="598"/>
      <c r="J10137" s="598"/>
      <c r="M10137" s="598"/>
      <c r="N10137" s="598"/>
      <c r="V10137" s="598"/>
      <c r="W10137" s="598"/>
    </row>
    <row r="10138" spans="6:23" x14ac:dyDescent="0.2">
      <c r="F10138" s="610"/>
      <c r="H10138" s="612"/>
      <c r="I10138" s="598"/>
      <c r="J10138" s="598"/>
      <c r="M10138" s="598"/>
      <c r="N10138" s="598"/>
      <c r="V10138" s="598"/>
      <c r="W10138" s="598"/>
    </row>
    <row r="10139" spans="6:23" x14ac:dyDescent="0.2">
      <c r="F10139" s="610"/>
      <c r="H10139" s="612"/>
      <c r="I10139" s="598"/>
      <c r="J10139" s="598"/>
      <c r="M10139" s="598"/>
      <c r="N10139" s="598"/>
      <c r="V10139" s="598"/>
      <c r="W10139" s="598"/>
    </row>
    <row r="10140" spans="6:23" x14ac:dyDescent="0.2">
      <c r="F10140" s="610"/>
      <c r="H10140" s="612"/>
      <c r="I10140" s="598"/>
      <c r="J10140" s="598"/>
      <c r="M10140" s="598"/>
      <c r="N10140" s="598"/>
      <c r="V10140" s="598"/>
      <c r="W10140" s="598"/>
    </row>
    <row r="10141" spans="6:23" x14ac:dyDescent="0.2">
      <c r="F10141" s="610"/>
      <c r="H10141" s="612"/>
      <c r="I10141" s="598"/>
      <c r="J10141" s="598"/>
      <c r="M10141" s="598"/>
      <c r="N10141" s="598"/>
      <c r="V10141" s="598"/>
      <c r="W10141" s="598"/>
    </row>
    <row r="10142" spans="6:23" x14ac:dyDescent="0.2">
      <c r="F10142" s="610"/>
      <c r="H10142" s="612"/>
      <c r="I10142" s="598"/>
      <c r="J10142" s="598"/>
      <c r="M10142" s="598"/>
      <c r="N10142" s="598"/>
      <c r="V10142" s="598"/>
      <c r="W10142" s="598"/>
    </row>
    <row r="10143" spans="6:23" x14ac:dyDescent="0.2">
      <c r="F10143" s="610"/>
      <c r="H10143" s="612"/>
      <c r="I10143" s="598"/>
      <c r="J10143" s="598"/>
      <c r="M10143" s="598"/>
      <c r="N10143" s="598"/>
      <c r="V10143" s="598"/>
      <c r="W10143" s="598"/>
    </row>
    <row r="10144" spans="6:23" x14ac:dyDescent="0.2">
      <c r="F10144" s="610"/>
      <c r="H10144" s="612"/>
      <c r="I10144" s="598"/>
      <c r="J10144" s="598"/>
      <c r="M10144" s="598"/>
      <c r="N10144" s="598"/>
      <c r="V10144" s="598"/>
      <c r="W10144" s="598"/>
    </row>
    <row r="10145" spans="6:23" x14ac:dyDescent="0.2">
      <c r="F10145" s="610"/>
      <c r="H10145" s="612"/>
      <c r="I10145" s="598"/>
      <c r="J10145" s="598"/>
      <c r="M10145" s="598"/>
      <c r="N10145" s="598"/>
      <c r="V10145" s="598"/>
      <c r="W10145" s="598"/>
    </row>
    <row r="10146" spans="6:23" x14ac:dyDescent="0.2">
      <c r="F10146" s="610"/>
      <c r="H10146" s="612"/>
      <c r="I10146" s="598"/>
      <c r="J10146" s="598"/>
      <c r="M10146" s="598"/>
      <c r="N10146" s="598"/>
      <c r="V10146" s="598"/>
      <c r="W10146" s="598"/>
    </row>
    <row r="10147" spans="6:23" x14ac:dyDescent="0.2">
      <c r="F10147" s="610"/>
      <c r="H10147" s="612"/>
      <c r="I10147" s="598"/>
      <c r="J10147" s="598"/>
      <c r="M10147" s="598"/>
      <c r="N10147" s="598"/>
      <c r="V10147" s="598"/>
      <c r="W10147" s="598"/>
    </row>
    <row r="10148" spans="6:23" x14ac:dyDescent="0.2">
      <c r="F10148" s="610"/>
      <c r="H10148" s="612"/>
      <c r="I10148" s="598"/>
      <c r="J10148" s="598"/>
      <c r="M10148" s="598"/>
      <c r="N10148" s="598"/>
      <c r="V10148" s="598"/>
      <c r="W10148" s="598"/>
    </row>
    <row r="10149" spans="6:23" x14ac:dyDescent="0.2">
      <c r="F10149" s="610"/>
      <c r="H10149" s="612"/>
      <c r="I10149" s="598"/>
      <c r="J10149" s="598"/>
      <c r="M10149" s="598"/>
      <c r="N10149" s="598"/>
      <c r="V10149" s="598"/>
      <c r="W10149" s="598"/>
    </row>
    <row r="10150" spans="6:23" x14ac:dyDescent="0.2">
      <c r="F10150" s="610"/>
      <c r="H10150" s="612"/>
      <c r="I10150" s="598"/>
      <c r="J10150" s="598"/>
      <c r="M10150" s="598"/>
      <c r="N10150" s="598"/>
      <c r="V10150" s="598"/>
      <c r="W10150" s="598"/>
    </row>
    <row r="10151" spans="6:23" x14ac:dyDescent="0.2">
      <c r="F10151" s="610"/>
      <c r="H10151" s="612"/>
      <c r="I10151" s="598"/>
      <c r="J10151" s="598"/>
      <c r="M10151" s="598"/>
      <c r="N10151" s="598"/>
      <c r="V10151" s="598"/>
      <c r="W10151" s="598"/>
    </row>
    <row r="10152" spans="6:23" x14ac:dyDescent="0.2">
      <c r="F10152" s="610"/>
      <c r="H10152" s="612"/>
      <c r="I10152" s="598"/>
      <c r="J10152" s="598"/>
      <c r="M10152" s="598"/>
      <c r="N10152" s="598"/>
      <c r="V10152" s="598"/>
      <c r="W10152" s="598"/>
    </row>
    <row r="10153" spans="6:23" x14ac:dyDescent="0.2">
      <c r="F10153" s="610"/>
      <c r="H10153" s="612"/>
      <c r="I10153" s="598"/>
      <c r="J10153" s="598"/>
      <c r="M10153" s="598"/>
      <c r="N10153" s="598"/>
      <c r="V10153" s="598"/>
      <c r="W10153" s="598"/>
    </row>
    <row r="10154" spans="6:23" x14ac:dyDescent="0.2">
      <c r="F10154" s="610"/>
      <c r="H10154" s="612"/>
      <c r="I10154" s="598"/>
      <c r="J10154" s="598"/>
      <c r="M10154" s="598"/>
      <c r="N10154" s="598"/>
      <c r="V10154" s="598"/>
      <c r="W10154" s="598"/>
    </row>
    <row r="10155" spans="6:23" x14ac:dyDescent="0.2">
      <c r="F10155" s="610"/>
      <c r="H10155" s="612"/>
      <c r="I10155" s="598"/>
      <c r="J10155" s="598"/>
      <c r="M10155" s="598"/>
      <c r="N10155" s="598"/>
      <c r="V10155" s="598"/>
      <c r="W10155" s="598"/>
    </row>
    <row r="10156" spans="6:23" x14ac:dyDescent="0.2">
      <c r="F10156" s="610"/>
      <c r="H10156" s="612"/>
      <c r="I10156" s="598"/>
      <c r="J10156" s="598"/>
      <c r="M10156" s="598"/>
      <c r="N10156" s="598"/>
      <c r="V10156" s="598"/>
      <c r="W10156" s="598"/>
    </row>
    <row r="10157" spans="6:23" x14ac:dyDescent="0.2">
      <c r="F10157" s="610"/>
      <c r="H10157" s="612"/>
      <c r="I10157" s="598"/>
      <c r="J10157" s="598"/>
      <c r="M10157" s="598"/>
      <c r="N10157" s="598"/>
      <c r="V10157" s="598"/>
      <c r="W10157" s="598"/>
    </row>
    <row r="10158" spans="6:23" x14ac:dyDescent="0.2">
      <c r="F10158" s="610"/>
      <c r="H10158" s="612"/>
      <c r="I10158" s="598"/>
      <c r="J10158" s="598"/>
      <c r="M10158" s="598"/>
      <c r="N10158" s="598"/>
      <c r="V10158" s="598"/>
      <c r="W10158" s="598"/>
    </row>
    <row r="10159" spans="6:23" x14ac:dyDescent="0.2">
      <c r="F10159" s="610"/>
      <c r="H10159" s="612"/>
      <c r="I10159" s="598"/>
      <c r="J10159" s="598"/>
      <c r="M10159" s="598"/>
      <c r="N10159" s="598"/>
      <c r="V10159" s="598"/>
      <c r="W10159" s="598"/>
    </row>
    <row r="10160" spans="6:23" x14ac:dyDescent="0.2">
      <c r="F10160" s="610"/>
      <c r="H10160" s="612"/>
      <c r="I10160" s="598"/>
      <c r="J10160" s="598"/>
      <c r="M10160" s="598"/>
      <c r="N10160" s="598"/>
      <c r="V10160" s="598"/>
      <c r="W10160" s="598"/>
    </row>
    <row r="10161" spans="6:23" x14ac:dyDescent="0.2">
      <c r="F10161" s="610"/>
      <c r="H10161" s="612"/>
      <c r="I10161" s="598"/>
      <c r="J10161" s="598"/>
      <c r="M10161" s="598"/>
      <c r="N10161" s="598"/>
      <c r="V10161" s="598"/>
      <c r="W10161" s="598"/>
    </row>
    <row r="10162" spans="6:23" x14ac:dyDescent="0.2">
      <c r="F10162" s="610"/>
      <c r="H10162" s="612"/>
      <c r="I10162" s="598"/>
      <c r="J10162" s="598"/>
      <c r="M10162" s="598"/>
      <c r="N10162" s="598"/>
      <c r="V10162" s="598"/>
      <c r="W10162" s="598"/>
    </row>
    <row r="10163" spans="6:23" x14ac:dyDescent="0.2">
      <c r="F10163" s="610"/>
      <c r="H10163" s="612"/>
      <c r="I10163" s="598"/>
      <c r="J10163" s="598"/>
      <c r="M10163" s="598"/>
      <c r="N10163" s="598"/>
      <c r="V10163" s="598"/>
      <c r="W10163" s="598"/>
    </row>
    <row r="10164" spans="6:23" x14ac:dyDescent="0.2">
      <c r="F10164" s="610"/>
      <c r="H10164" s="612"/>
      <c r="I10164" s="598"/>
      <c r="J10164" s="598"/>
      <c r="M10164" s="598"/>
      <c r="N10164" s="598"/>
      <c r="V10164" s="598"/>
      <c r="W10164" s="598"/>
    </row>
    <row r="10165" spans="6:23" x14ac:dyDescent="0.2">
      <c r="F10165" s="610"/>
      <c r="H10165" s="612"/>
      <c r="I10165" s="598"/>
      <c r="J10165" s="598"/>
      <c r="M10165" s="598"/>
      <c r="N10165" s="598"/>
      <c r="V10165" s="598"/>
      <c r="W10165" s="598"/>
    </row>
    <row r="10166" spans="6:23" x14ac:dyDescent="0.2">
      <c r="F10166" s="610"/>
      <c r="H10166" s="612"/>
      <c r="I10166" s="598"/>
      <c r="J10166" s="598"/>
      <c r="M10166" s="598"/>
      <c r="N10166" s="598"/>
      <c r="V10166" s="598"/>
      <c r="W10166" s="598"/>
    </row>
    <row r="10167" spans="6:23" x14ac:dyDescent="0.2">
      <c r="F10167" s="610"/>
      <c r="H10167" s="612"/>
      <c r="I10167" s="598"/>
      <c r="J10167" s="598"/>
      <c r="M10167" s="598"/>
      <c r="N10167" s="598"/>
      <c r="V10167" s="598"/>
      <c r="W10167" s="598"/>
    </row>
    <row r="10168" spans="6:23" x14ac:dyDescent="0.2">
      <c r="F10168" s="610"/>
      <c r="H10168" s="612"/>
      <c r="I10168" s="598"/>
      <c r="J10168" s="598"/>
      <c r="M10168" s="598"/>
      <c r="N10168" s="598"/>
      <c r="V10168" s="598"/>
      <c r="W10168" s="598"/>
    </row>
    <row r="10169" spans="6:23" x14ac:dyDescent="0.2">
      <c r="F10169" s="610"/>
      <c r="H10169" s="612"/>
      <c r="I10169" s="598"/>
      <c r="J10169" s="598"/>
      <c r="M10169" s="598"/>
      <c r="N10169" s="598"/>
      <c r="V10169" s="598"/>
      <c r="W10169" s="598"/>
    </row>
    <row r="10170" spans="6:23" x14ac:dyDescent="0.2">
      <c r="F10170" s="610"/>
      <c r="H10170" s="612"/>
      <c r="I10170" s="598"/>
      <c r="J10170" s="598"/>
      <c r="M10170" s="598"/>
      <c r="N10170" s="598"/>
      <c r="V10170" s="598"/>
      <c r="W10170" s="598"/>
    </row>
    <row r="10171" spans="6:23" x14ac:dyDescent="0.2">
      <c r="F10171" s="610"/>
      <c r="H10171" s="612"/>
      <c r="I10171" s="598"/>
      <c r="J10171" s="598"/>
      <c r="M10171" s="598"/>
      <c r="N10171" s="598"/>
      <c r="V10171" s="598"/>
      <c r="W10171" s="598"/>
    </row>
    <row r="10172" spans="6:23" x14ac:dyDescent="0.2">
      <c r="F10172" s="610"/>
      <c r="H10172" s="612"/>
      <c r="I10172" s="598"/>
      <c r="J10172" s="598"/>
      <c r="M10172" s="598"/>
      <c r="N10172" s="598"/>
      <c r="V10172" s="598"/>
      <c r="W10172" s="598"/>
    </row>
    <row r="10173" spans="6:23" x14ac:dyDescent="0.2">
      <c r="F10173" s="610"/>
      <c r="H10173" s="612"/>
      <c r="I10173" s="598"/>
      <c r="J10173" s="598"/>
      <c r="M10173" s="598"/>
      <c r="N10173" s="598"/>
      <c r="V10173" s="598"/>
      <c r="W10173" s="598"/>
    </row>
    <row r="10174" spans="6:23" x14ac:dyDescent="0.2">
      <c r="F10174" s="610"/>
      <c r="H10174" s="612"/>
      <c r="I10174" s="598"/>
      <c r="J10174" s="598"/>
      <c r="M10174" s="598"/>
      <c r="N10174" s="598"/>
      <c r="V10174" s="598"/>
      <c r="W10174" s="598"/>
    </row>
    <row r="10175" spans="6:23" x14ac:dyDescent="0.2">
      <c r="F10175" s="610"/>
      <c r="H10175" s="612"/>
      <c r="I10175" s="598"/>
      <c r="J10175" s="598"/>
      <c r="M10175" s="598"/>
      <c r="N10175" s="598"/>
      <c r="V10175" s="598"/>
      <c r="W10175" s="598"/>
    </row>
    <row r="10176" spans="6:23" x14ac:dyDescent="0.2">
      <c r="F10176" s="610"/>
      <c r="H10176" s="612"/>
      <c r="I10176" s="598"/>
      <c r="J10176" s="598"/>
      <c r="M10176" s="598"/>
      <c r="N10176" s="598"/>
      <c r="V10176" s="598"/>
      <c r="W10176" s="598"/>
    </row>
    <row r="10177" spans="6:23" x14ac:dyDescent="0.2">
      <c r="F10177" s="610"/>
      <c r="H10177" s="612"/>
      <c r="I10177" s="598"/>
      <c r="J10177" s="598"/>
      <c r="M10177" s="598"/>
      <c r="N10177" s="598"/>
      <c r="V10177" s="598"/>
      <c r="W10177" s="598"/>
    </row>
    <row r="10178" spans="6:23" x14ac:dyDescent="0.2">
      <c r="F10178" s="610"/>
      <c r="H10178" s="612"/>
      <c r="I10178" s="598"/>
      <c r="J10178" s="598"/>
      <c r="M10178" s="598"/>
      <c r="N10178" s="598"/>
      <c r="V10178" s="598"/>
      <c r="W10178" s="598"/>
    </row>
    <row r="10179" spans="6:23" x14ac:dyDescent="0.2">
      <c r="F10179" s="610"/>
      <c r="H10179" s="612"/>
      <c r="I10179" s="598"/>
      <c r="J10179" s="598"/>
      <c r="M10179" s="598"/>
      <c r="N10179" s="598"/>
      <c r="V10179" s="598"/>
      <c r="W10179" s="598"/>
    </row>
    <row r="10180" spans="6:23" x14ac:dyDescent="0.2">
      <c r="F10180" s="610"/>
      <c r="H10180" s="612"/>
      <c r="I10180" s="598"/>
      <c r="J10180" s="598"/>
      <c r="M10180" s="598"/>
      <c r="N10180" s="598"/>
      <c r="V10180" s="598"/>
      <c r="W10180" s="598"/>
    </row>
    <row r="10181" spans="6:23" x14ac:dyDescent="0.2">
      <c r="F10181" s="610"/>
      <c r="H10181" s="612"/>
      <c r="I10181" s="598"/>
      <c r="J10181" s="598"/>
      <c r="M10181" s="598"/>
      <c r="N10181" s="598"/>
      <c r="V10181" s="598"/>
      <c r="W10181" s="598"/>
    </row>
    <row r="10182" spans="6:23" x14ac:dyDescent="0.2">
      <c r="F10182" s="610"/>
      <c r="H10182" s="612"/>
      <c r="I10182" s="598"/>
      <c r="J10182" s="598"/>
      <c r="M10182" s="598"/>
      <c r="N10182" s="598"/>
      <c r="V10182" s="598"/>
      <c r="W10182" s="598"/>
    </row>
    <row r="10183" spans="6:23" x14ac:dyDescent="0.2">
      <c r="F10183" s="610"/>
      <c r="H10183" s="612"/>
      <c r="I10183" s="598"/>
      <c r="J10183" s="598"/>
      <c r="M10183" s="598"/>
      <c r="N10183" s="598"/>
      <c r="V10183" s="598"/>
      <c r="W10183" s="598"/>
    </row>
    <row r="10184" spans="6:23" x14ac:dyDescent="0.2">
      <c r="F10184" s="610"/>
      <c r="H10184" s="612"/>
      <c r="I10184" s="598"/>
      <c r="J10184" s="598"/>
      <c r="M10184" s="598"/>
      <c r="N10184" s="598"/>
      <c r="V10184" s="598"/>
      <c r="W10184" s="598"/>
    </row>
    <row r="10185" spans="6:23" x14ac:dyDescent="0.2">
      <c r="F10185" s="610"/>
      <c r="H10185" s="612"/>
      <c r="I10185" s="598"/>
      <c r="J10185" s="598"/>
      <c r="M10185" s="598"/>
      <c r="N10185" s="598"/>
      <c r="V10185" s="598"/>
      <c r="W10185" s="598"/>
    </row>
    <row r="10186" spans="6:23" x14ac:dyDescent="0.2">
      <c r="F10186" s="610"/>
      <c r="H10186" s="612"/>
      <c r="I10186" s="598"/>
      <c r="J10186" s="598"/>
      <c r="M10186" s="598"/>
      <c r="N10186" s="598"/>
      <c r="V10186" s="598"/>
      <c r="W10186" s="598"/>
    </row>
    <row r="10187" spans="6:23" x14ac:dyDescent="0.2">
      <c r="F10187" s="610"/>
      <c r="H10187" s="612"/>
      <c r="I10187" s="598"/>
      <c r="J10187" s="598"/>
      <c r="M10187" s="598"/>
      <c r="N10187" s="598"/>
      <c r="V10187" s="598"/>
      <c r="W10187" s="598"/>
    </row>
    <row r="10188" spans="6:23" x14ac:dyDescent="0.2">
      <c r="F10188" s="610"/>
      <c r="H10188" s="612"/>
      <c r="I10188" s="598"/>
      <c r="J10188" s="598"/>
      <c r="M10188" s="598"/>
      <c r="N10188" s="598"/>
      <c r="V10188" s="598"/>
      <c r="W10188" s="598"/>
    </row>
    <row r="10189" spans="6:23" x14ac:dyDescent="0.2">
      <c r="F10189" s="610"/>
      <c r="H10189" s="612"/>
      <c r="I10189" s="598"/>
      <c r="J10189" s="598"/>
      <c r="M10189" s="598"/>
      <c r="N10189" s="598"/>
      <c r="V10189" s="598"/>
      <c r="W10189" s="598"/>
    </row>
    <row r="10190" spans="6:23" x14ac:dyDescent="0.2">
      <c r="F10190" s="610"/>
      <c r="H10190" s="612"/>
      <c r="I10190" s="598"/>
      <c r="J10190" s="598"/>
      <c r="M10190" s="598"/>
      <c r="N10190" s="598"/>
      <c r="V10190" s="598"/>
      <c r="W10190" s="598"/>
    </row>
    <row r="10191" spans="6:23" x14ac:dyDescent="0.2">
      <c r="F10191" s="610"/>
      <c r="H10191" s="612"/>
      <c r="I10191" s="598"/>
      <c r="J10191" s="598"/>
      <c r="M10191" s="598"/>
      <c r="N10191" s="598"/>
      <c r="V10191" s="598"/>
      <c r="W10191" s="598"/>
    </row>
    <row r="10192" spans="6:23" x14ac:dyDescent="0.2">
      <c r="F10192" s="610"/>
      <c r="H10192" s="612"/>
      <c r="I10192" s="598"/>
      <c r="J10192" s="598"/>
      <c r="M10192" s="598"/>
      <c r="N10192" s="598"/>
      <c r="V10192" s="598"/>
      <c r="W10192" s="598"/>
    </row>
    <row r="10193" spans="6:23" x14ac:dyDescent="0.2">
      <c r="F10193" s="610"/>
      <c r="H10193" s="612"/>
      <c r="I10193" s="598"/>
      <c r="J10193" s="598"/>
      <c r="M10193" s="598"/>
      <c r="N10193" s="598"/>
      <c r="V10193" s="598"/>
      <c r="W10193" s="598"/>
    </row>
    <row r="10194" spans="6:23" x14ac:dyDescent="0.2">
      <c r="F10194" s="610"/>
      <c r="H10194" s="612"/>
      <c r="I10194" s="598"/>
      <c r="J10194" s="598"/>
      <c r="M10194" s="598"/>
      <c r="N10194" s="598"/>
      <c r="V10194" s="598"/>
      <c r="W10194" s="598"/>
    </row>
    <row r="10195" spans="6:23" x14ac:dyDescent="0.2">
      <c r="F10195" s="610"/>
      <c r="H10195" s="612"/>
      <c r="I10195" s="598"/>
      <c r="J10195" s="598"/>
      <c r="M10195" s="598"/>
      <c r="N10195" s="598"/>
      <c r="V10195" s="598"/>
      <c r="W10195" s="598"/>
    </row>
    <row r="10196" spans="6:23" x14ac:dyDescent="0.2">
      <c r="F10196" s="610"/>
      <c r="H10196" s="612"/>
      <c r="I10196" s="598"/>
      <c r="J10196" s="598"/>
      <c r="M10196" s="598"/>
      <c r="N10196" s="598"/>
      <c r="V10196" s="598"/>
      <c r="W10196" s="598"/>
    </row>
    <row r="10197" spans="6:23" x14ac:dyDescent="0.2">
      <c r="F10197" s="610"/>
      <c r="H10197" s="612"/>
      <c r="I10197" s="598"/>
      <c r="J10197" s="598"/>
      <c r="M10197" s="598"/>
      <c r="N10197" s="598"/>
      <c r="V10197" s="598"/>
      <c r="W10197" s="598"/>
    </row>
    <row r="10198" spans="6:23" x14ac:dyDescent="0.2">
      <c r="F10198" s="610"/>
      <c r="H10198" s="612"/>
      <c r="I10198" s="598"/>
      <c r="J10198" s="598"/>
      <c r="M10198" s="598"/>
      <c r="N10198" s="598"/>
      <c r="V10198" s="598"/>
      <c r="W10198" s="598"/>
    </row>
    <row r="10199" spans="6:23" x14ac:dyDescent="0.2">
      <c r="F10199" s="610"/>
      <c r="H10199" s="612"/>
      <c r="I10199" s="598"/>
      <c r="J10199" s="598"/>
      <c r="M10199" s="598"/>
      <c r="N10199" s="598"/>
      <c r="V10199" s="598"/>
      <c r="W10199" s="598"/>
    </row>
    <row r="10200" spans="6:23" x14ac:dyDescent="0.2">
      <c r="F10200" s="610"/>
      <c r="H10200" s="612"/>
      <c r="I10200" s="598"/>
      <c r="J10200" s="598"/>
      <c r="M10200" s="598"/>
      <c r="N10200" s="598"/>
      <c r="V10200" s="598"/>
      <c r="W10200" s="598"/>
    </row>
    <row r="10201" spans="6:23" x14ac:dyDescent="0.2">
      <c r="F10201" s="610"/>
      <c r="H10201" s="612"/>
      <c r="I10201" s="598"/>
      <c r="J10201" s="598"/>
      <c r="M10201" s="598"/>
      <c r="N10201" s="598"/>
      <c r="V10201" s="598"/>
      <c r="W10201" s="598"/>
    </row>
    <row r="10202" spans="6:23" x14ac:dyDescent="0.2">
      <c r="F10202" s="610"/>
      <c r="H10202" s="612"/>
      <c r="I10202" s="598"/>
      <c r="J10202" s="598"/>
      <c r="M10202" s="598"/>
      <c r="N10202" s="598"/>
      <c r="V10202" s="598"/>
      <c r="W10202" s="598"/>
    </row>
    <row r="10203" spans="6:23" x14ac:dyDescent="0.2">
      <c r="F10203" s="610"/>
      <c r="H10203" s="612"/>
      <c r="I10203" s="598"/>
      <c r="J10203" s="598"/>
      <c r="M10203" s="598"/>
      <c r="N10203" s="598"/>
      <c r="V10203" s="598"/>
      <c r="W10203" s="598"/>
    </row>
    <row r="10204" spans="6:23" x14ac:dyDescent="0.2">
      <c r="F10204" s="610"/>
      <c r="H10204" s="612"/>
      <c r="I10204" s="598"/>
      <c r="J10204" s="598"/>
      <c r="M10204" s="598"/>
      <c r="N10204" s="598"/>
      <c r="V10204" s="598"/>
      <c r="W10204" s="598"/>
    </row>
    <row r="10205" spans="6:23" x14ac:dyDescent="0.2">
      <c r="F10205" s="610"/>
      <c r="H10205" s="612"/>
      <c r="I10205" s="598"/>
      <c r="J10205" s="598"/>
      <c r="M10205" s="598"/>
      <c r="N10205" s="598"/>
      <c r="V10205" s="598"/>
      <c r="W10205" s="598"/>
    </row>
    <row r="10206" spans="6:23" x14ac:dyDescent="0.2">
      <c r="F10206" s="610"/>
      <c r="H10206" s="612"/>
      <c r="I10206" s="598"/>
      <c r="J10206" s="598"/>
      <c r="M10206" s="598"/>
      <c r="N10206" s="598"/>
      <c r="V10206" s="598"/>
      <c r="W10206" s="598"/>
    </row>
    <row r="10207" spans="6:23" x14ac:dyDescent="0.2">
      <c r="F10207" s="610"/>
      <c r="H10207" s="612"/>
      <c r="I10207" s="598"/>
      <c r="J10207" s="598"/>
      <c r="M10207" s="598"/>
      <c r="N10207" s="598"/>
      <c r="V10207" s="598"/>
      <c r="W10207" s="598"/>
    </row>
    <row r="10208" spans="6:23" x14ac:dyDescent="0.2">
      <c r="F10208" s="610"/>
      <c r="H10208" s="612"/>
      <c r="I10208" s="598"/>
      <c r="J10208" s="598"/>
      <c r="M10208" s="598"/>
      <c r="N10208" s="598"/>
      <c r="V10208" s="598"/>
      <c r="W10208" s="598"/>
    </row>
    <row r="10209" spans="6:23" x14ac:dyDescent="0.2">
      <c r="F10209" s="610"/>
      <c r="H10209" s="612"/>
      <c r="I10209" s="598"/>
      <c r="J10209" s="598"/>
      <c r="M10209" s="598"/>
      <c r="N10209" s="598"/>
      <c r="V10209" s="598"/>
      <c r="W10209" s="598"/>
    </row>
    <row r="10210" spans="6:23" x14ac:dyDescent="0.2">
      <c r="F10210" s="610"/>
      <c r="H10210" s="612"/>
      <c r="I10210" s="598"/>
      <c r="J10210" s="598"/>
      <c r="M10210" s="598"/>
      <c r="N10210" s="598"/>
      <c r="V10210" s="598"/>
      <c r="W10210" s="598"/>
    </row>
    <row r="10211" spans="6:23" x14ac:dyDescent="0.2">
      <c r="F10211" s="610"/>
      <c r="H10211" s="612"/>
      <c r="I10211" s="598"/>
      <c r="J10211" s="598"/>
      <c r="M10211" s="598"/>
      <c r="N10211" s="598"/>
      <c r="V10211" s="598"/>
      <c r="W10211" s="598"/>
    </row>
    <row r="10212" spans="6:23" x14ac:dyDescent="0.2">
      <c r="F10212" s="610"/>
      <c r="H10212" s="612"/>
      <c r="I10212" s="598"/>
      <c r="J10212" s="598"/>
      <c r="M10212" s="598"/>
      <c r="N10212" s="598"/>
      <c r="V10212" s="598"/>
      <c r="W10212" s="598"/>
    </row>
    <row r="10213" spans="6:23" x14ac:dyDescent="0.2">
      <c r="F10213" s="610"/>
      <c r="H10213" s="612"/>
      <c r="I10213" s="598"/>
      <c r="J10213" s="598"/>
      <c r="M10213" s="598"/>
      <c r="N10213" s="598"/>
      <c r="V10213" s="598"/>
      <c r="W10213" s="598"/>
    </row>
    <row r="10214" spans="6:23" x14ac:dyDescent="0.2">
      <c r="F10214" s="610"/>
      <c r="H10214" s="612"/>
      <c r="I10214" s="598"/>
      <c r="J10214" s="598"/>
      <c r="M10214" s="598"/>
      <c r="N10214" s="598"/>
      <c r="V10214" s="598"/>
      <c r="W10214" s="598"/>
    </row>
    <row r="10215" spans="6:23" x14ac:dyDescent="0.2">
      <c r="F10215" s="610"/>
      <c r="H10215" s="612"/>
      <c r="I10215" s="598"/>
      <c r="J10215" s="598"/>
      <c r="M10215" s="598"/>
      <c r="N10215" s="598"/>
      <c r="V10215" s="598"/>
      <c r="W10215" s="598"/>
    </row>
    <row r="10216" spans="6:23" x14ac:dyDescent="0.2">
      <c r="F10216" s="610"/>
      <c r="H10216" s="612"/>
      <c r="I10216" s="598"/>
      <c r="J10216" s="598"/>
      <c r="M10216" s="598"/>
      <c r="N10216" s="598"/>
      <c r="V10216" s="598"/>
      <c r="W10216" s="598"/>
    </row>
    <row r="10217" spans="6:23" x14ac:dyDescent="0.2">
      <c r="F10217" s="610"/>
      <c r="H10217" s="612"/>
      <c r="I10217" s="598"/>
      <c r="J10217" s="598"/>
      <c r="M10217" s="598"/>
      <c r="N10217" s="598"/>
      <c r="V10217" s="598"/>
      <c r="W10217" s="598"/>
    </row>
    <row r="10218" spans="6:23" x14ac:dyDescent="0.2">
      <c r="F10218" s="610"/>
      <c r="H10218" s="612"/>
      <c r="I10218" s="598"/>
      <c r="J10218" s="598"/>
      <c r="M10218" s="598"/>
      <c r="N10218" s="598"/>
      <c r="V10218" s="598"/>
      <c r="W10218" s="598"/>
    </row>
    <row r="10219" spans="6:23" x14ac:dyDescent="0.2">
      <c r="F10219" s="610"/>
      <c r="H10219" s="612"/>
      <c r="I10219" s="598"/>
      <c r="J10219" s="598"/>
      <c r="M10219" s="598"/>
      <c r="N10219" s="598"/>
      <c r="V10219" s="598"/>
      <c r="W10219" s="598"/>
    </row>
    <row r="10220" spans="6:23" x14ac:dyDescent="0.2">
      <c r="F10220" s="610"/>
      <c r="H10220" s="612"/>
      <c r="I10220" s="598"/>
      <c r="J10220" s="598"/>
      <c r="M10220" s="598"/>
      <c r="N10220" s="598"/>
      <c r="V10220" s="598"/>
      <c r="W10220" s="598"/>
    </row>
    <row r="10221" spans="6:23" x14ac:dyDescent="0.2">
      <c r="F10221" s="610"/>
      <c r="H10221" s="612"/>
      <c r="I10221" s="598"/>
      <c r="J10221" s="598"/>
      <c r="M10221" s="598"/>
      <c r="N10221" s="598"/>
      <c r="V10221" s="598"/>
      <c r="W10221" s="598"/>
    </row>
    <row r="10222" spans="6:23" x14ac:dyDescent="0.2">
      <c r="F10222" s="610"/>
      <c r="H10222" s="612"/>
      <c r="I10222" s="598"/>
      <c r="J10222" s="598"/>
      <c r="M10222" s="598"/>
      <c r="N10222" s="598"/>
      <c r="V10222" s="598"/>
      <c r="W10222" s="598"/>
    </row>
    <row r="10223" spans="6:23" x14ac:dyDescent="0.2">
      <c r="F10223" s="610"/>
      <c r="H10223" s="612"/>
      <c r="I10223" s="598"/>
      <c r="J10223" s="598"/>
      <c r="M10223" s="598"/>
      <c r="N10223" s="598"/>
      <c r="V10223" s="598"/>
      <c r="W10223" s="598"/>
    </row>
    <row r="10224" spans="6:23" x14ac:dyDescent="0.2">
      <c r="F10224" s="610"/>
      <c r="H10224" s="612"/>
      <c r="I10224" s="598"/>
      <c r="J10224" s="598"/>
      <c r="M10224" s="598"/>
      <c r="N10224" s="598"/>
      <c r="V10224" s="598"/>
      <c r="W10224" s="598"/>
    </row>
    <row r="10225" spans="6:23" x14ac:dyDescent="0.2">
      <c r="F10225" s="610"/>
      <c r="H10225" s="612"/>
      <c r="I10225" s="598"/>
      <c r="J10225" s="598"/>
      <c r="M10225" s="598"/>
      <c r="N10225" s="598"/>
      <c r="V10225" s="598"/>
      <c r="W10225" s="598"/>
    </row>
    <row r="10226" spans="6:23" x14ac:dyDescent="0.2">
      <c r="F10226" s="610"/>
      <c r="H10226" s="612"/>
      <c r="I10226" s="598"/>
      <c r="J10226" s="598"/>
      <c r="M10226" s="598"/>
      <c r="N10226" s="598"/>
      <c r="V10226" s="598"/>
      <c r="W10226" s="598"/>
    </row>
    <row r="10227" spans="6:23" x14ac:dyDescent="0.2">
      <c r="F10227" s="610"/>
      <c r="H10227" s="612"/>
      <c r="I10227" s="598"/>
      <c r="J10227" s="598"/>
      <c r="M10227" s="598"/>
      <c r="N10227" s="598"/>
      <c r="V10227" s="598"/>
      <c r="W10227" s="598"/>
    </row>
    <row r="10228" spans="6:23" x14ac:dyDescent="0.2">
      <c r="F10228" s="610"/>
      <c r="H10228" s="612"/>
      <c r="I10228" s="598"/>
      <c r="J10228" s="598"/>
      <c r="M10228" s="598"/>
      <c r="N10228" s="598"/>
      <c r="V10228" s="598"/>
      <c r="W10228" s="598"/>
    </row>
    <row r="10229" spans="6:23" x14ac:dyDescent="0.2">
      <c r="F10229" s="610"/>
      <c r="H10229" s="612"/>
      <c r="I10229" s="598"/>
      <c r="J10229" s="598"/>
      <c r="M10229" s="598"/>
      <c r="N10229" s="598"/>
      <c r="V10229" s="598"/>
      <c r="W10229" s="598"/>
    </row>
    <row r="10230" spans="6:23" x14ac:dyDescent="0.2">
      <c r="F10230" s="610"/>
      <c r="H10230" s="612"/>
      <c r="I10230" s="598"/>
      <c r="J10230" s="598"/>
      <c r="M10230" s="598"/>
      <c r="N10230" s="598"/>
      <c r="V10230" s="598"/>
      <c r="W10230" s="598"/>
    </row>
    <row r="10231" spans="6:23" x14ac:dyDescent="0.2">
      <c r="F10231" s="610"/>
      <c r="H10231" s="612"/>
      <c r="I10231" s="598"/>
      <c r="J10231" s="598"/>
      <c r="M10231" s="598"/>
      <c r="N10231" s="598"/>
      <c r="V10231" s="598"/>
      <c r="W10231" s="598"/>
    </row>
    <row r="10232" spans="6:23" x14ac:dyDescent="0.2">
      <c r="F10232" s="610"/>
      <c r="H10232" s="612"/>
      <c r="I10232" s="598"/>
      <c r="J10232" s="598"/>
      <c r="M10232" s="598"/>
      <c r="N10232" s="598"/>
      <c r="V10232" s="598"/>
      <c r="W10232" s="598"/>
    </row>
    <row r="10233" spans="6:23" x14ac:dyDescent="0.2">
      <c r="F10233" s="610"/>
      <c r="H10233" s="612"/>
      <c r="I10233" s="598"/>
      <c r="J10233" s="598"/>
      <c r="M10233" s="598"/>
      <c r="N10233" s="598"/>
      <c r="V10233" s="598"/>
      <c r="W10233" s="598"/>
    </row>
    <row r="10234" spans="6:23" x14ac:dyDescent="0.2">
      <c r="F10234" s="610"/>
      <c r="H10234" s="612"/>
      <c r="I10234" s="598"/>
      <c r="J10234" s="598"/>
      <c r="M10234" s="598"/>
      <c r="N10234" s="598"/>
      <c r="V10234" s="598"/>
      <c r="W10234" s="598"/>
    </row>
    <row r="10235" spans="6:23" x14ac:dyDescent="0.2">
      <c r="F10235" s="610"/>
      <c r="H10235" s="612"/>
      <c r="I10235" s="598"/>
      <c r="J10235" s="598"/>
      <c r="M10235" s="598"/>
      <c r="N10235" s="598"/>
      <c r="V10235" s="598"/>
      <c r="W10235" s="598"/>
    </row>
    <row r="10236" spans="6:23" x14ac:dyDescent="0.2">
      <c r="F10236" s="610"/>
      <c r="H10236" s="612"/>
      <c r="I10236" s="598"/>
      <c r="J10236" s="598"/>
      <c r="M10236" s="598"/>
      <c r="N10236" s="598"/>
      <c r="V10236" s="598"/>
      <c r="W10236" s="598"/>
    </row>
    <row r="10237" spans="6:23" x14ac:dyDescent="0.2">
      <c r="F10237" s="610"/>
      <c r="H10237" s="612"/>
      <c r="I10237" s="598"/>
      <c r="J10237" s="598"/>
      <c r="M10237" s="598"/>
      <c r="N10237" s="598"/>
      <c r="V10237" s="598"/>
      <c r="W10237" s="598"/>
    </row>
    <row r="10238" spans="6:23" x14ac:dyDescent="0.2">
      <c r="F10238" s="610"/>
      <c r="H10238" s="612"/>
      <c r="I10238" s="598"/>
      <c r="J10238" s="598"/>
      <c r="M10238" s="598"/>
      <c r="N10238" s="598"/>
      <c r="V10238" s="598"/>
      <c r="W10238" s="598"/>
    </row>
    <row r="10239" spans="6:23" x14ac:dyDescent="0.2">
      <c r="F10239" s="610"/>
      <c r="H10239" s="612"/>
      <c r="I10239" s="598"/>
      <c r="J10239" s="598"/>
      <c r="M10239" s="598"/>
      <c r="N10239" s="598"/>
      <c r="V10239" s="598"/>
      <c r="W10239" s="598"/>
    </row>
    <row r="10240" spans="6:23" x14ac:dyDescent="0.2">
      <c r="F10240" s="610"/>
      <c r="H10240" s="612"/>
      <c r="I10240" s="598"/>
      <c r="J10240" s="598"/>
      <c r="M10240" s="598"/>
      <c r="N10240" s="598"/>
      <c r="V10240" s="598"/>
      <c r="W10240" s="598"/>
    </row>
    <row r="10241" spans="6:23" x14ac:dyDescent="0.2">
      <c r="F10241" s="610"/>
      <c r="H10241" s="612"/>
      <c r="I10241" s="598"/>
      <c r="J10241" s="598"/>
      <c r="M10241" s="598"/>
      <c r="N10241" s="598"/>
      <c r="V10241" s="598"/>
      <c r="W10241" s="598"/>
    </row>
    <row r="10242" spans="6:23" x14ac:dyDescent="0.2">
      <c r="F10242" s="610"/>
      <c r="H10242" s="612"/>
      <c r="I10242" s="598"/>
      <c r="J10242" s="598"/>
      <c r="M10242" s="598"/>
      <c r="N10242" s="598"/>
      <c r="V10242" s="598"/>
      <c r="W10242" s="598"/>
    </row>
    <row r="10243" spans="6:23" x14ac:dyDescent="0.2">
      <c r="F10243" s="610"/>
      <c r="H10243" s="612"/>
      <c r="I10243" s="598"/>
      <c r="J10243" s="598"/>
      <c r="M10243" s="598"/>
      <c r="N10243" s="598"/>
      <c r="V10243" s="598"/>
      <c r="W10243" s="598"/>
    </row>
    <row r="10244" spans="6:23" x14ac:dyDescent="0.2">
      <c r="F10244" s="610"/>
      <c r="H10244" s="612"/>
      <c r="I10244" s="598"/>
      <c r="J10244" s="598"/>
      <c r="M10244" s="598"/>
      <c r="N10244" s="598"/>
      <c r="V10244" s="598"/>
      <c r="W10244" s="598"/>
    </row>
    <row r="10245" spans="6:23" x14ac:dyDescent="0.2">
      <c r="F10245" s="610"/>
      <c r="H10245" s="612"/>
      <c r="I10245" s="598"/>
      <c r="J10245" s="598"/>
      <c r="M10245" s="598"/>
      <c r="N10245" s="598"/>
      <c r="V10245" s="598"/>
      <c r="W10245" s="598"/>
    </row>
    <row r="10246" spans="6:23" x14ac:dyDescent="0.2">
      <c r="F10246" s="610"/>
      <c r="H10246" s="612"/>
      <c r="I10246" s="598"/>
      <c r="J10246" s="598"/>
      <c r="M10246" s="598"/>
      <c r="N10246" s="598"/>
      <c r="V10246" s="598"/>
      <c r="W10246" s="598"/>
    </row>
    <row r="10247" spans="6:23" x14ac:dyDescent="0.2">
      <c r="F10247" s="610"/>
      <c r="H10247" s="612"/>
      <c r="I10247" s="598"/>
      <c r="J10247" s="598"/>
      <c r="M10247" s="598"/>
      <c r="N10247" s="598"/>
      <c r="V10247" s="598"/>
      <c r="W10247" s="598"/>
    </row>
    <row r="10248" spans="6:23" x14ac:dyDescent="0.2">
      <c r="F10248" s="610"/>
      <c r="H10248" s="612"/>
      <c r="I10248" s="598"/>
      <c r="J10248" s="598"/>
      <c r="M10248" s="598"/>
      <c r="N10248" s="598"/>
      <c r="V10248" s="598"/>
      <c r="W10248" s="598"/>
    </row>
    <row r="10249" spans="6:23" x14ac:dyDescent="0.2">
      <c r="F10249" s="610"/>
      <c r="H10249" s="612"/>
      <c r="I10249" s="598"/>
      <c r="J10249" s="598"/>
      <c r="M10249" s="598"/>
      <c r="N10249" s="598"/>
      <c r="V10249" s="598"/>
      <c r="W10249" s="598"/>
    </row>
    <row r="10250" spans="6:23" x14ac:dyDescent="0.2">
      <c r="F10250" s="610"/>
      <c r="H10250" s="612"/>
      <c r="I10250" s="598"/>
      <c r="J10250" s="598"/>
      <c r="M10250" s="598"/>
      <c r="N10250" s="598"/>
      <c r="V10250" s="598"/>
      <c r="W10250" s="598"/>
    </row>
    <row r="10251" spans="6:23" x14ac:dyDescent="0.2">
      <c r="F10251" s="610"/>
      <c r="H10251" s="612"/>
      <c r="I10251" s="598"/>
      <c r="J10251" s="598"/>
      <c r="M10251" s="598"/>
      <c r="N10251" s="598"/>
      <c r="V10251" s="598"/>
      <c r="W10251" s="598"/>
    </row>
    <row r="10252" spans="6:23" x14ac:dyDescent="0.2">
      <c r="F10252" s="610"/>
      <c r="H10252" s="612"/>
      <c r="I10252" s="598"/>
      <c r="J10252" s="598"/>
      <c r="M10252" s="598"/>
      <c r="N10252" s="598"/>
      <c r="V10252" s="598"/>
      <c r="W10252" s="598"/>
    </row>
    <row r="10253" spans="6:23" x14ac:dyDescent="0.2">
      <c r="F10253" s="610"/>
      <c r="H10253" s="612"/>
      <c r="I10253" s="598"/>
      <c r="J10253" s="598"/>
      <c r="M10253" s="598"/>
      <c r="N10253" s="598"/>
      <c r="V10253" s="598"/>
      <c r="W10253" s="598"/>
    </row>
    <row r="10254" spans="6:23" x14ac:dyDescent="0.2">
      <c r="F10254" s="610"/>
      <c r="H10254" s="612"/>
      <c r="I10254" s="598"/>
      <c r="J10254" s="598"/>
      <c r="M10254" s="598"/>
      <c r="N10254" s="598"/>
      <c r="V10254" s="598"/>
      <c r="W10254" s="598"/>
    </row>
    <row r="10255" spans="6:23" x14ac:dyDescent="0.2">
      <c r="F10255" s="610"/>
      <c r="H10255" s="612"/>
      <c r="I10255" s="598"/>
      <c r="J10255" s="598"/>
      <c r="M10255" s="598"/>
      <c r="N10255" s="598"/>
      <c r="V10255" s="598"/>
      <c r="W10255" s="598"/>
    </row>
    <row r="10256" spans="6:23" x14ac:dyDescent="0.2">
      <c r="F10256" s="610"/>
      <c r="H10256" s="612"/>
      <c r="I10256" s="598"/>
      <c r="J10256" s="598"/>
      <c r="M10256" s="598"/>
      <c r="N10256" s="598"/>
      <c r="V10256" s="598"/>
      <c r="W10256" s="598"/>
    </row>
    <row r="10257" spans="6:23" x14ac:dyDescent="0.2">
      <c r="F10257" s="610"/>
      <c r="H10257" s="612"/>
      <c r="I10257" s="598"/>
      <c r="J10257" s="598"/>
      <c r="M10257" s="598"/>
      <c r="N10257" s="598"/>
      <c r="V10257" s="598"/>
      <c r="W10257" s="598"/>
    </row>
    <row r="10258" spans="6:23" x14ac:dyDescent="0.2">
      <c r="F10258" s="610"/>
      <c r="H10258" s="612"/>
      <c r="I10258" s="598"/>
      <c r="J10258" s="598"/>
      <c r="M10258" s="598"/>
      <c r="N10258" s="598"/>
      <c r="V10258" s="598"/>
      <c r="W10258" s="598"/>
    </row>
    <row r="10259" spans="6:23" x14ac:dyDescent="0.2">
      <c r="F10259" s="610"/>
      <c r="H10259" s="612"/>
      <c r="I10259" s="598"/>
      <c r="J10259" s="598"/>
      <c r="M10259" s="598"/>
      <c r="N10259" s="598"/>
      <c r="V10259" s="598"/>
      <c r="W10259" s="598"/>
    </row>
    <row r="10260" spans="6:23" x14ac:dyDescent="0.2">
      <c r="F10260" s="610"/>
      <c r="H10260" s="612"/>
      <c r="I10260" s="598"/>
      <c r="J10260" s="598"/>
      <c r="M10260" s="598"/>
      <c r="N10260" s="598"/>
      <c r="V10260" s="598"/>
      <c r="W10260" s="598"/>
    </row>
    <row r="10261" spans="6:23" x14ac:dyDescent="0.2">
      <c r="F10261" s="610"/>
      <c r="H10261" s="612"/>
      <c r="I10261" s="598"/>
      <c r="J10261" s="598"/>
      <c r="M10261" s="598"/>
      <c r="N10261" s="598"/>
      <c r="V10261" s="598"/>
      <c r="W10261" s="598"/>
    </row>
    <row r="10262" spans="6:23" x14ac:dyDescent="0.2">
      <c r="F10262" s="610"/>
      <c r="H10262" s="612"/>
      <c r="I10262" s="598"/>
      <c r="J10262" s="598"/>
      <c r="M10262" s="598"/>
      <c r="N10262" s="598"/>
      <c r="V10262" s="598"/>
      <c r="W10262" s="598"/>
    </row>
    <row r="10263" spans="6:23" x14ac:dyDescent="0.2">
      <c r="F10263" s="610"/>
      <c r="H10263" s="612"/>
      <c r="I10263" s="598"/>
      <c r="J10263" s="598"/>
      <c r="M10263" s="598"/>
      <c r="N10263" s="598"/>
      <c r="V10263" s="598"/>
      <c r="W10263" s="598"/>
    </row>
    <row r="10264" spans="6:23" x14ac:dyDescent="0.2">
      <c r="F10264" s="610"/>
      <c r="H10264" s="612"/>
      <c r="I10264" s="598"/>
      <c r="J10264" s="598"/>
      <c r="M10264" s="598"/>
      <c r="N10264" s="598"/>
      <c r="V10264" s="598"/>
      <c r="W10264" s="598"/>
    </row>
    <row r="10265" spans="6:23" x14ac:dyDescent="0.2">
      <c r="F10265" s="610"/>
      <c r="H10265" s="612"/>
      <c r="I10265" s="598"/>
      <c r="J10265" s="598"/>
      <c r="M10265" s="598"/>
      <c r="N10265" s="598"/>
      <c r="V10265" s="598"/>
      <c r="W10265" s="598"/>
    </row>
    <row r="10266" spans="6:23" x14ac:dyDescent="0.2">
      <c r="F10266" s="610"/>
      <c r="H10266" s="612"/>
      <c r="I10266" s="598"/>
      <c r="J10266" s="598"/>
      <c r="M10266" s="598"/>
      <c r="N10266" s="598"/>
      <c r="V10266" s="598"/>
      <c r="W10266" s="598"/>
    </row>
    <row r="10267" spans="6:23" x14ac:dyDescent="0.2">
      <c r="F10267" s="610"/>
      <c r="H10267" s="612"/>
      <c r="I10267" s="598"/>
      <c r="J10267" s="598"/>
      <c r="M10267" s="598"/>
      <c r="N10267" s="598"/>
      <c r="V10267" s="598"/>
      <c r="W10267" s="598"/>
    </row>
    <row r="10268" spans="6:23" x14ac:dyDescent="0.2">
      <c r="F10268" s="610"/>
      <c r="H10268" s="612"/>
      <c r="I10268" s="598"/>
      <c r="J10268" s="598"/>
      <c r="M10268" s="598"/>
      <c r="N10268" s="598"/>
      <c r="V10268" s="598"/>
      <c r="W10268" s="598"/>
    </row>
    <row r="10269" spans="6:23" x14ac:dyDescent="0.2">
      <c r="F10269" s="610"/>
      <c r="H10269" s="612"/>
      <c r="I10269" s="598"/>
      <c r="J10269" s="598"/>
      <c r="M10269" s="598"/>
      <c r="N10269" s="598"/>
      <c r="V10269" s="598"/>
      <c r="W10269" s="598"/>
    </row>
    <row r="10270" spans="6:23" x14ac:dyDescent="0.2">
      <c r="F10270" s="610"/>
      <c r="H10270" s="612"/>
      <c r="I10270" s="598"/>
      <c r="J10270" s="598"/>
      <c r="M10270" s="598"/>
      <c r="N10270" s="598"/>
      <c r="V10270" s="598"/>
      <c r="W10270" s="598"/>
    </row>
    <row r="10271" spans="6:23" x14ac:dyDescent="0.2">
      <c r="F10271" s="610"/>
      <c r="H10271" s="612"/>
      <c r="I10271" s="598"/>
      <c r="J10271" s="598"/>
      <c r="M10271" s="598"/>
      <c r="N10271" s="598"/>
      <c r="V10271" s="598"/>
      <c r="W10271" s="598"/>
    </row>
    <row r="10272" spans="6:23" x14ac:dyDescent="0.2">
      <c r="F10272" s="610"/>
      <c r="H10272" s="612"/>
      <c r="I10272" s="598"/>
      <c r="J10272" s="598"/>
      <c r="M10272" s="598"/>
      <c r="N10272" s="598"/>
      <c r="V10272" s="598"/>
      <c r="W10272" s="598"/>
    </row>
    <row r="10273" spans="6:23" x14ac:dyDescent="0.2">
      <c r="F10273" s="610"/>
      <c r="H10273" s="612"/>
      <c r="I10273" s="598"/>
      <c r="J10273" s="598"/>
      <c r="M10273" s="598"/>
      <c r="N10273" s="598"/>
      <c r="V10273" s="598"/>
      <c r="W10273" s="598"/>
    </row>
    <row r="10274" spans="6:23" x14ac:dyDescent="0.2">
      <c r="F10274" s="610"/>
      <c r="H10274" s="612"/>
      <c r="I10274" s="598"/>
      <c r="J10274" s="598"/>
      <c r="M10274" s="598"/>
      <c r="N10274" s="598"/>
      <c r="V10274" s="598"/>
      <c r="W10274" s="598"/>
    </row>
    <row r="10275" spans="6:23" x14ac:dyDescent="0.2">
      <c r="F10275" s="610"/>
      <c r="H10275" s="612"/>
      <c r="I10275" s="598"/>
      <c r="J10275" s="598"/>
      <c r="M10275" s="598"/>
      <c r="N10275" s="598"/>
      <c r="V10275" s="598"/>
      <c r="W10275" s="598"/>
    </row>
    <row r="10276" spans="6:23" x14ac:dyDescent="0.2">
      <c r="F10276" s="610"/>
      <c r="H10276" s="612"/>
      <c r="I10276" s="598"/>
      <c r="J10276" s="598"/>
      <c r="M10276" s="598"/>
      <c r="N10276" s="598"/>
      <c r="V10276" s="598"/>
      <c r="W10276" s="598"/>
    </row>
    <row r="10277" spans="6:23" x14ac:dyDescent="0.2">
      <c r="F10277" s="610"/>
      <c r="H10277" s="612"/>
      <c r="I10277" s="598"/>
      <c r="J10277" s="598"/>
      <c r="M10277" s="598"/>
      <c r="N10277" s="598"/>
      <c r="V10277" s="598"/>
      <c r="W10277" s="598"/>
    </row>
    <row r="10278" spans="6:23" x14ac:dyDescent="0.2">
      <c r="F10278" s="610"/>
      <c r="H10278" s="612"/>
      <c r="I10278" s="598"/>
      <c r="J10278" s="598"/>
      <c r="M10278" s="598"/>
      <c r="N10278" s="598"/>
      <c r="V10278" s="598"/>
      <c r="W10278" s="598"/>
    </row>
    <row r="10279" spans="6:23" x14ac:dyDescent="0.2">
      <c r="F10279" s="610"/>
      <c r="H10279" s="612"/>
      <c r="I10279" s="598"/>
      <c r="J10279" s="598"/>
      <c r="M10279" s="598"/>
      <c r="N10279" s="598"/>
      <c r="V10279" s="598"/>
      <c r="W10279" s="598"/>
    </row>
    <row r="10280" spans="6:23" x14ac:dyDescent="0.2">
      <c r="F10280" s="610"/>
      <c r="H10280" s="612"/>
      <c r="I10280" s="598"/>
      <c r="J10280" s="598"/>
      <c r="M10280" s="598"/>
      <c r="N10280" s="598"/>
      <c r="V10280" s="598"/>
      <c r="W10280" s="598"/>
    </row>
    <row r="10281" spans="6:23" x14ac:dyDescent="0.2">
      <c r="F10281" s="610"/>
      <c r="H10281" s="612"/>
      <c r="I10281" s="598"/>
      <c r="J10281" s="598"/>
      <c r="M10281" s="598"/>
      <c r="N10281" s="598"/>
      <c r="V10281" s="598"/>
      <c r="W10281" s="598"/>
    </row>
    <row r="10282" spans="6:23" x14ac:dyDescent="0.2">
      <c r="F10282" s="610"/>
      <c r="H10282" s="612"/>
      <c r="I10282" s="598"/>
      <c r="J10282" s="598"/>
      <c r="M10282" s="598"/>
      <c r="N10282" s="598"/>
      <c r="V10282" s="598"/>
      <c r="W10282" s="598"/>
    </row>
    <row r="10283" spans="6:23" x14ac:dyDescent="0.2">
      <c r="F10283" s="610"/>
      <c r="H10283" s="612"/>
      <c r="I10283" s="598"/>
      <c r="J10283" s="598"/>
      <c r="M10283" s="598"/>
      <c r="N10283" s="598"/>
      <c r="V10283" s="598"/>
      <c r="W10283" s="598"/>
    </row>
    <row r="10284" spans="6:23" x14ac:dyDescent="0.2">
      <c r="F10284" s="610"/>
      <c r="H10284" s="612"/>
      <c r="I10284" s="598"/>
      <c r="J10284" s="598"/>
      <c r="M10284" s="598"/>
      <c r="N10284" s="598"/>
      <c r="V10284" s="598"/>
      <c r="W10284" s="598"/>
    </row>
    <row r="10285" spans="6:23" x14ac:dyDescent="0.2">
      <c r="F10285" s="610"/>
      <c r="H10285" s="612"/>
      <c r="I10285" s="598"/>
      <c r="J10285" s="598"/>
      <c r="M10285" s="598"/>
      <c r="N10285" s="598"/>
      <c r="V10285" s="598"/>
      <c r="W10285" s="598"/>
    </row>
    <row r="10286" spans="6:23" x14ac:dyDescent="0.2">
      <c r="F10286" s="610"/>
      <c r="H10286" s="612"/>
      <c r="I10286" s="598"/>
      <c r="J10286" s="598"/>
      <c r="M10286" s="598"/>
      <c r="N10286" s="598"/>
      <c r="V10286" s="598"/>
      <c r="W10286" s="598"/>
    </row>
    <row r="10287" spans="6:23" x14ac:dyDescent="0.2">
      <c r="F10287" s="610"/>
      <c r="H10287" s="612"/>
      <c r="I10287" s="598"/>
      <c r="J10287" s="598"/>
      <c r="M10287" s="598"/>
      <c r="N10287" s="598"/>
      <c r="V10287" s="598"/>
      <c r="W10287" s="598"/>
    </row>
    <row r="10288" spans="6:23" x14ac:dyDescent="0.2">
      <c r="F10288" s="610"/>
      <c r="H10288" s="612"/>
      <c r="I10288" s="598"/>
      <c r="J10288" s="598"/>
      <c r="M10288" s="598"/>
      <c r="N10288" s="598"/>
      <c r="V10288" s="598"/>
      <c r="W10288" s="598"/>
    </row>
    <row r="10289" spans="6:23" x14ac:dyDescent="0.2">
      <c r="F10289" s="610"/>
      <c r="H10289" s="612"/>
      <c r="I10289" s="598"/>
      <c r="J10289" s="598"/>
      <c r="M10289" s="598"/>
      <c r="N10289" s="598"/>
      <c r="V10289" s="598"/>
      <c r="W10289" s="598"/>
    </row>
    <row r="10290" spans="6:23" x14ac:dyDescent="0.2">
      <c r="F10290" s="610"/>
      <c r="H10290" s="612"/>
      <c r="I10290" s="598"/>
      <c r="J10290" s="598"/>
      <c r="M10290" s="598"/>
      <c r="N10290" s="598"/>
      <c r="V10290" s="598"/>
      <c r="W10290" s="598"/>
    </row>
    <row r="10291" spans="6:23" x14ac:dyDescent="0.2">
      <c r="F10291" s="610"/>
      <c r="H10291" s="612"/>
      <c r="I10291" s="598"/>
      <c r="J10291" s="598"/>
      <c r="M10291" s="598"/>
      <c r="N10291" s="598"/>
      <c r="V10291" s="598"/>
      <c r="W10291" s="598"/>
    </row>
    <row r="10292" spans="6:23" x14ac:dyDescent="0.2">
      <c r="F10292" s="610"/>
      <c r="H10292" s="612"/>
      <c r="I10292" s="598"/>
      <c r="J10292" s="598"/>
      <c r="M10292" s="598"/>
      <c r="N10292" s="598"/>
      <c r="V10292" s="598"/>
      <c r="W10292" s="598"/>
    </row>
    <row r="10293" spans="6:23" x14ac:dyDescent="0.2">
      <c r="F10293" s="610"/>
      <c r="H10293" s="612"/>
      <c r="I10293" s="598"/>
      <c r="J10293" s="598"/>
      <c r="M10293" s="598"/>
      <c r="N10293" s="598"/>
      <c r="V10293" s="598"/>
      <c r="W10293" s="598"/>
    </row>
    <row r="10294" spans="6:23" x14ac:dyDescent="0.2">
      <c r="F10294" s="610"/>
      <c r="H10294" s="612"/>
      <c r="I10294" s="598"/>
      <c r="J10294" s="598"/>
      <c r="M10294" s="598"/>
      <c r="N10294" s="598"/>
      <c r="V10294" s="598"/>
      <c r="W10294" s="598"/>
    </row>
    <row r="10295" spans="6:23" x14ac:dyDescent="0.2">
      <c r="F10295" s="610"/>
      <c r="H10295" s="612"/>
      <c r="I10295" s="598"/>
      <c r="J10295" s="598"/>
      <c r="M10295" s="598"/>
      <c r="N10295" s="598"/>
      <c r="V10295" s="598"/>
      <c r="W10295" s="598"/>
    </row>
    <row r="10296" spans="6:23" x14ac:dyDescent="0.2">
      <c r="F10296" s="610"/>
      <c r="H10296" s="612"/>
      <c r="I10296" s="598"/>
      <c r="J10296" s="598"/>
      <c r="M10296" s="598"/>
      <c r="N10296" s="598"/>
      <c r="V10296" s="598"/>
      <c r="W10296" s="598"/>
    </row>
    <row r="10297" spans="6:23" x14ac:dyDescent="0.2">
      <c r="F10297" s="610"/>
      <c r="H10297" s="612"/>
      <c r="I10297" s="598"/>
      <c r="J10297" s="598"/>
      <c r="M10297" s="598"/>
      <c r="N10297" s="598"/>
      <c r="V10297" s="598"/>
      <c r="W10297" s="598"/>
    </row>
    <row r="10298" spans="6:23" x14ac:dyDescent="0.2">
      <c r="F10298" s="610"/>
      <c r="H10298" s="612"/>
      <c r="I10298" s="598"/>
      <c r="J10298" s="598"/>
      <c r="M10298" s="598"/>
      <c r="N10298" s="598"/>
      <c r="V10298" s="598"/>
      <c r="W10298" s="598"/>
    </row>
    <row r="10299" spans="6:23" x14ac:dyDescent="0.2">
      <c r="F10299" s="610"/>
      <c r="H10299" s="612"/>
      <c r="I10299" s="598"/>
      <c r="J10299" s="598"/>
      <c r="M10299" s="598"/>
      <c r="N10299" s="598"/>
      <c r="V10299" s="598"/>
      <c r="W10299" s="598"/>
    </row>
    <row r="10300" spans="6:23" x14ac:dyDescent="0.2">
      <c r="F10300" s="610"/>
      <c r="H10300" s="612"/>
      <c r="I10300" s="598"/>
      <c r="J10300" s="598"/>
      <c r="M10300" s="598"/>
      <c r="N10300" s="598"/>
      <c r="V10300" s="598"/>
      <c r="W10300" s="598"/>
    </row>
    <row r="10301" spans="6:23" x14ac:dyDescent="0.2">
      <c r="F10301" s="610"/>
      <c r="H10301" s="612"/>
      <c r="I10301" s="598"/>
      <c r="J10301" s="598"/>
      <c r="M10301" s="598"/>
      <c r="N10301" s="598"/>
      <c r="V10301" s="598"/>
      <c r="W10301" s="598"/>
    </row>
    <row r="10302" spans="6:23" x14ac:dyDescent="0.2">
      <c r="F10302" s="610"/>
      <c r="H10302" s="612"/>
      <c r="I10302" s="598"/>
      <c r="J10302" s="598"/>
      <c r="M10302" s="598"/>
      <c r="N10302" s="598"/>
      <c r="V10302" s="598"/>
      <c r="W10302" s="598"/>
    </row>
    <row r="10303" spans="6:23" x14ac:dyDescent="0.2">
      <c r="F10303" s="610"/>
      <c r="H10303" s="612"/>
      <c r="I10303" s="598"/>
      <c r="J10303" s="598"/>
      <c r="M10303" s="598"/>
      <c r="N10303" s="598"/>
      <c r="V10303" s="598"/>
      <c r="W10303" s="598"/>
    </row>
    <row r="10304" spans="6:23" x14ac:dyDescent="0.2">
      <c r="F10304" s="610"/>
      <c r="H10304" s="612"/>
      <c r="I10304" s="598"/>
      <c r="J10304" s="598"/>
      <c r="M10304" s="598"/>
      <c r="N10304" s="598"/>
      <c r="V10304" s="598"/>
      <c r="W10304" s="598"/>
    </row>
    <row r="10305" spans="6:23" x14ac:dyDescent="0.2">
      <c r="F10305" s="610"/>
      <c r="H10305" s="612"/>
      <c r="I10305" s="598"/>
      <c r="J10305" s="598"/>
      <c r="M10305" s="598"/>
      <c r="N10305" s="598"/>
      <c r="V10305" s="598"/>
      <c r="W10305" s="598"/>
    </row>
    <row r="10306" spans="6:23" x14ac:dyDescent="0.2">
      <c r="F10306" s="610"/>
      <c r="H10306" s="612"/>
      <c r="I10306" s="598"/>
      <c r="J10306" s="598"/>
      <c r="M10306" s="598"/>
      <c r="N10306" s="598"/>
      <c r="V10306" s="598"/>
      <c r="W10306" s="598"/>
    </row>
    <row r="10307" spans="6:23" x14ac:dyDescent="0.2">
      <c r="F10307" s="610"/>
      <c r="H10307" s="612"/>
      <c r="I10307" s="598"/>
      <c r="J10307" s="598"/>
      <c r="M10307" s="598"/>
      <c r="N10307" s="598"/>
      <c r="V10307" s="598"/>
      <c r="W10307" s="598"/>
    </row>
    <row r="10308" spans="6:23" x14ac:dyDescent="0.2">
      <c r="F10308" s="610"/>
      <c r="H10308" s="612"/>
      <c r="I10308" s="598"/>
      <c r="J10308" s="598"/>
      <c r="M10308" s="598"/>
      <c r="N10308" s="598"/>
      <c r="V10308" s="598"/>
      <c r="W10308" s="598"/>
    </row>
    <row r="10309" spans="6:23" x14ac:dyDescent="0.2">
      <c r="F10309" s="610"/>
      <c r="H10309" s="612"/>
      <c r="I10309" s="598"/>
      <c r="J10309" s="598"/>
      <c r="M10309" s="598"/>
      <c r="N10309" s="598"/>
      <c r="V10309" s="598"/>
      <c r="W10309" s="598"/>
    </row>
    <row r="10310" spans="6:23" x14ac:dyDescent="0.2">
      <c r="F10310" s="610"/>
      <c r="H10310" s="612"/>
      <c r="I10310" s="598"/>
      <c r="J10310" s="598"/>
      <c r="M10310" s="598"/>
      <c r="N10310" s="598"/>
      <c r="V10310" s="598"/>
      <c r="W10310" s="598"/>
    </row>
    <row r="10311" spans="6:23" x14ac:dyDescent="0.2">
      <c r="F10311" s="610"/>
      <c r="H10311" s="612"/>
      <c r="I10311" s="598"/>
      <c r="J10311" s="598"/>
      <c r="M10311" s="598"/>
      <c r="N10311" s="598"/>
      <c r="V10311" s="598"/>
      <c r="W10311" s="598"/>
    </row>
    <row r="10312" spans="6:23" x14ac:dyDescent="0.2">
      <c r="F10312" s="610"/>
      <c r="H10312" s="612"/>
      <c r="I10312" s="598"/>
      <c r="J10312" s="598"/>
      <c r="M10312" s="598"/>
      <c r="N10312" s="598"/>
      <c r="V10312" s="598"/>
      <c r="W10312" s="598"/>
    </row>
    <row r="10313" spans="6:23" x14ac:dyDescent="0.2">
      <c r="F10313" s="610"/>
      <c r="H10313" s="612"/>
      <c r="I10313" s="598"/>
      <c r="J10313" s="598"/>
      <c r="M10313" s="598"/>
      <c r="N10313" s="598"/>
      <c r="V10313" s="598"/>
      <c r="W10313" s="598"/>
    </row>
    <row r="10314" spans="6:23" x14ac:dyDescent="0.2">
      <c r="F10314" s="610"/>
      <c r="H10314" s="612"/>
      <c r="I10314" s="598"/>
      <c r="J10314" s="598"/>
      <c r="M10314" s="598"/>
      <c r="N10314" s="598"/>
      <c r="V10314" s="598"/>
      <c r="W10314" s="598"/>
    </row>
    <row r="10315" spans="6:23" x14ac:dyDescent="0.2">
      <c r="F10315" s="610"/>
      <c r="H10315" s="612"/>
      <c r="I10315" s="598"/>
      <c r="J10315" s="598"/>
      <c r="M10315" s="598"/>
      <c r="N10315" s="598"/>
      <c r="V10315" s="598"/>
      <c r="W10315" s="598"/>
    </row>
    <row r="10316" spans="6:23" x14ac:dyDescent="0.2">
      <c r="F10316" s="610"/>
      <c r="H10316" s="612"/>
      <c r="I10316" s="598"/>
      <c r="J10316" s="598"/>
      <c r="M10316" s="598"/>
      <c r="N10316" s="598"/>
      <c r="V10316" s="598"/>
      <c r="W10316" s="598"/>
    </row>
    <row r="10317" spans="6:23" x14ac:dyDescent="0.2">
      <c r="F10317" s="610"/>
      <c r="H10317" s="612"/>
      <c r="I10317" s="598"/>
      <c r="J10317" s="598"/>
      <c r="M10317" s="598"/>
      <c r="N10317" s="598"/>
      <c r="V10317" s="598"/>
      <c r="W10317" s="598"/>
    </row>
    <row r="10318" spans="6:23" x14ac:dyDescent="0.2">
      <c r="F10318" s="610"/>
      <c r="H10318" s="612"/>
      <c r="I10318" s="598"/>
      <c r="J10318" s="598"/>
      <c r="M10318" s="598"/>
      <c r="N10318" s="598"/>
      <c r="V10318" s="598"/>
      <c r="W10318" s="598"/>
    </row>
    <row r="10319" spans="6:23" x14ac:dyDescent="0.2">
      <c r="F10319" s="610"/>
      <c r="H10319" s="612"/>
      <c r="I10319" s="598"/>
      <c r="J10319" s="598"/>
      <c r="M10319" s="598"/>
      <c r="N10319" s="598"/>
      <c r="V10319" s="598"/>
      <c r="W10319" s="598"/>
    </row>
    <row r="10320" spans="6:23" x14ac:dyDescent="0.2">
      <c r="F10320" s="610"/>
      <c r="H10320" s="612"/>
      <c r="I10320" s="598"/>
      <c r="J10320" s="598"/>
      <c r="M10320" s="598"/>
      <c r="N10320" s="598"/>
      <c r="V10320" s="598"/>
      <c r="W10320" s="598"/>
    </row>
    <row r="10321" spans="6:23" x14ac:dyDescent="0.2">
      <c r="F10321" s="610"/>
      <c r="H10321" s="612"/>
      <c r="I10321" s="598"/>
      <c r="J10321" s="598"/>
      <c r="M10321" s="598"/>
      <c r="N10321" s="598"/>
      <c r="V10321" s="598"/>
      <c r="W10321" s="598"/>
    </row>
    <row r="10322" spans="6:23" x14ac:dyDescent="0.2">
      <c r="F10322" s="610"/>
      <c r="H10322" s="612"/>
      <c r="I10322" s="598"/>
      <c r="J10322" s="598"/>
      <c r="M10322" s="598"/>
      <c r="N10322" s="598"/>
      <c r="V10322" s="598"/>
      <c r="W10322" s="598"/>
    </row>
    <row r="10323" spans="6:23" x14ac:dyDescent="0.2">
      <c r="F10323" s="610"/>
      <c r="H10323" s="612"/>
      <c r="I10323" s="598"/>
      <c r="J10323" s="598"/>
      <c r="M10323" s="598"/>
      <c r="N10323" s="598"/>
      <c r="V10323" s="598"/>
      <c r="W10323" s="598"/>
    </row>
    <row r="10324" spans="6:23" x14ac:dyDescent="0.2">
      <c r="F10324" s="610"/>
      <c r="H10324" s="612"/>
      <c r="I10324" s="598"/>
      <c r="J10324" s="598"/>
      <c r="M10324" s="598"/>
      <c r="N10324" s="598"/>
      <c r="V10324" s="598"/>
      <c r="W10324" s="598"/>
    </row>
    <row r="10325" spans="6:23" x14ac:dyDescent="0.2">
      <c r="F10325" s="610"/>
      <c r="H10325" s="612"/>
      <c r="I10325" s="598"/>
      <c r="J10325" s="598"/>
      <c r="M10325" s="598"/>
      <c r="N10325" s="598"/>
      <c r="V10325" s="598"/>
      <c r="W10325" s="598"/>
    </row>
    <row r="10326" spans="6:23" x14ac:dyDescent="0.2">
      <c r="F10326" s="610"/>
      <c r="H10326" s="612"/>
      <c r="I10326" s="598"/>
      <c r="J10326" s="598"/>
      <c r="M10326" s="598"/>
      <c r="N10326" s="598"/>
      <c r="V10326" s="598"/>
      <c r="W10326" s="598"/>
    </row>
    <row r="10327" spans="6:23" x14ac:dyDescent="0.2">
      <c r="F10327" s="610"/>
      <c r="H10327" s="612"/>
      <c r="I10327" s="598"/>
      <c r="J10327" s="598"/>
      <c r="M10327" s="598"/>
      <c r="N10327" s="598"/>
      <c r="V10327" s="598"/>
      <c r="W10327" s="598"/>
    </row>
    <row r="10328" spans="6:23" x14ac:dyDescent="0.2">
      <c r="F10328" s="610"/>
      <c r="H10328" s="612"/>
      <c r="I10328" s="598"/>
      <c r="J10328" s="598"/>
      <c r="M10328" s="598"/>
      <c r="N10328" s="598"/>
      <c r="V10328" s="598"/>
      <c r="W10328" s="598"/>
    </row>
    <row r="10329" spans="6:23" x14ac:dyDescent="0.2">
      <c r="F10329" s="610"/>
      <c r="H10329" s="612"/>
      <c r="I10329" s="598"/>
      <c r="J10329" s="598"/>
      <c r="M10329" s="598"/>
      <c r="N10329" s="598"/>
      <c r="V10329" s="598"/>
      <c r="W10329" s="598"/>
    </row>
    <row r="10330" spans="6:23" x14ac:dyDescent="0.2">
      <c r="F10330" s="610"/>
      <c r="H10330" s="612"/>
      <c r="I10330" s="598"/>
      <c r="J10330" s="598"/>
      <c r="M10330" s="598"/>
      <c r="N10330" s="598"/>
      <c r="V10330" s="598"/>
      <c r="W10330" s="598"/>
    </row>
    <row r="10331" spans="6:23" x14ac:dyDescent="0.2">
      <c r="F10331" s="610"/>
      <c r="H10331" s="612"/>
      <c r="I10331" s="598"/>
      <c r="J10331" s="598"/>
      <c r="M10331" s="598"/>
      <c r="N10331" s="598"/>
      <c r="V10331" s="598"/>
      <c r="W10331" s="598"/>
    </row>
    <row r="10332" spans="6:23" x14ac:dyDescent="0.2">
      <c r="F10332" s="610"/>
      <c r="H10332" s="612"/>
      <c r="I10332" s="598"/>
      <c r="J10332" s="598"/>
      <c r="M10332" s="598"/>
      <c r="N10332" s="598"/>
      <c r="V10332" s="598"/>
      <c r="W10332" s="598"/>
    </row>
    <row r="10333" spans="6:23" x14ac:dyDescent="0.2">
      <c r="F10333" s="610"/>
      <c r="H10333" s="612"/>
      <c r="I10333" s="598"/>
      <c r="J10333" s="598"/>
      <c r="M10333" s="598"/>
      <c r="N10333" s="598"/>
      <c r="V10333" s="598"/>
      <c r="W10333" s="598"/>
    </row>
    <row r="10334" spans="6:23" x14ac:dyDescent="0.2">
      <c r="F10334" s="610"/>
      <c r="H10334" s="612"/>
      <c r="I10334" s="598"/>
      <c r="J10334" s="598"/>
      <c r="M10334" s="598"/>
      <c r="N10334" s="598"/>
      <c r="V10334" s="598"/>
      <c r="W10334" s="598"/>
    </row>
    <row r="10335" spans="6:23" x14ac:dyDescent="0.2">
      <c r="F10335" s="610"/>
      <c r="H10335" s="612"/>
      <c r="I10335" s="598"/>
      <c r="J10335" s="598"/>
      <c r="M10335" s="598"/>
      <c r="N10335" s="598"/>
      <c r="V10335" s="598"/>
      <c r="W10335" s="598"/>
    </row>
    <row r="10336" spans="6:23" x14ac:dyDescent="0.2">
      <c r="F10336" s="610"/>
      <c r="H10336" s="612"/>
      <c r="I10336" s="598"/>
      <c r="J10336" s="598"/>
      <c r="M10336" s="598"/>
      <c r="N10336" s="598"/>
      <c r="V10336" s="598"/>
      <c r="W10336" s="598"/>
    </row>
    <row r="10337" spans="6:23" x14ac:dyDescent="0.2">
      <c r="F10337" s="610"/>
      <c r="H10337" s="612"/>
      <c r="I10337" s="598"/>
      <c r="J10337" s="598"/>
      <c r="M10337" s="598"/>
      <c r="N10337" s="598"/>
      <c r="V10337" s="598"/>
      <c r="W10337" s="598"/>
    </row>
    <row r="10338" spans="6:23" x14ac:dyDescent="0.2">
      <c r="F10338" s="610"/>
      <c r="H10338" s="612"/>
      <c r="I10338" s="598"/>
      <c r="J10338" s="598"/>
      <c r="M10338" s="598"/>
      <c r="N10338" s="598"/>
      <c r="V10338" s="598"/>
      <c r="W10338" s="598"/>
    </row>
    <row r="10339" spans="6:23" x14ac:dyDescent="0.2">
      <c r="F10339" s="610"/>
      <c r="H10339" s="612"/>
      <c r="I10339" s="598"/>
      <c r="J10339" s="598"/>
      <c r="M10339" s="598"/>
      <c r="N10339" s="598"/>
      <c r="V10339" s="598"/>
      <c r="W10339" s="598"/>
    </row>
    <row r="10340" spans="6:23" x14ac:dyDescent="0.2">
      <c r="F10340" s="610"/>
      <c r="H10340" s="612"/>
      <c r="I10340" s="598"/>
      <c r="J10340" s="598"/>
      <c r="M10340" s="598"/>
      <c r="N10340" s="598"/>
      <c r="V10340" s="598"/>
      <c r="W10340" s="598"/>
    </row>
    <row r="10341" spans="6:23" x14ac:dyDescent="0.2">
      <c r="F10341" s="610"/>
      <c r="H10341" s="612"/>
      <c r="I10341" s="598"/>
      <c r="J10341" s="598"/>
      <c r="M10341" s="598"/>
      <c r="N10341" s="598"/>
      <c r="V10341" s="598"/>
      <c r="W10341" s="598"/>
    </row>
    <row r="10342" spans="6:23" x14ac:dyDescent="0.2">
      <c r="F10342" s="610"/>
      <c r="H10342" s="612"/>
      <c r="I10342" s="598"/>
      <c r="J10342" s="598"/>
      <c r="M10342" s="598"/>
      <c r="N10342" s="598"/>
      <c r="V10342" s="598"/>
      <c r="W10342" s="598"/>
    </row>
    <row r="10343" spans="6:23" x14ac:dyDescent="0.2">
      <c r="F10343" s="610"/>
      <c r="H10343" s="612"/>
      <c r="I10343" s="598"/>
      <c r="J10343" s="598"/>
      <c r="M10343" s="598"/>
      <c r="N10343" s="598"/>
      <c r="V10343" s="598"/>
      <c r="W10343" s="598"/>
    </row>
    <row r="10344" spans="6:23" x14ac:dyDescent="0.2">
      <c r="F10344" s="610"/>
      <c r="H10344" s="612"/>
      <c r="I10344" s="598"/>
      <c r="J10344" s="598"/>
      <c r="M10344" s="598"/>
      <c r="N10344" s="598"/>
      <c r="V10344" s="598"/>
      <c r="W10344" s="598"/>
    </row>
    <row r="10345" spans="6:23" x14ac:dyDescent="0.2">
      <c r="F10345" s="610"/>
      <c r="H10345" s="612"/>
      <c r="I10345" s="598"/>
      <c r="J10345" s="598"/>
      <c r="M10345" s="598"/>
      <c r="N10345" s="598"/>
      <c r="V10345" s="598"/>
      <c r="W10345" s="598"/>
    </row>
    <row r="10346" spans="6:23" x14ac:dyDescent="0.2">
      <c r="F10346" s="610"/>
      <c r="H10346" s="612"/>
      <c r="I10346" s="598"/>
      <c r="J10346" s="598"/>
      <c r="M10346" s="598"/>
      <c r="N10346" s="598"/>
      <c r="V10346" s="598"/>
      <c r="W10346" s="598"/>
    </row>
    <row r="10347" spans="6:23" x14ac:dyDescent="0.2">
      <c r="F10347" s="610"/>
      <c r="H10347" s="612"/>
      <c r="I10347" s="598"/>
      <c r="J10347" s="598"/>
      <c r="M10347" s="598"/>
      <c r="N10347" s="598"/>
      <c r="V10347" s="598"/>
      <c r="W10347" s="598"/>
    </row>
    <row r="10348" spans="6:23" x14ac:dyDescent="0.2">
      <c r="F10348" s="610"/>
      <c r="H10348" s="612"/>
      <c r="I10348" s="598"/>
      <c r="J10348" s="598"/>
      <c r="M10348" s="598"/>
      <c r="N10348" s="598"/>
      <c r="V10348" s="598"/>
      <c r="W10348" s="598"/>
    </row>
    <row r="10349" spans="6:23" x14ac:dyDescent="0.2">
      <c r="F10349" s="610"/>
      <c r="H10349" s="612"/>
      <c r="I10349" s="598"/>
      <c r="J10349" s="598"/>
      <c r="M10349" s="598"/>
      <c r="N10349" s="598"/>
      <c r="V10349" s="598"/>
      <c r="W10349" s="598"/>
    </row>
    <row r="10350" spans="6:23" x14ac:dyDescent="0.2">
      <c r="F10350" s="610"/>
      <c r="H10350" s="612"/>
      <c r="I10350" s="598"/>
      <c r="J10350" s="598"/>
      <c r="M10350" s="598"/>
      <c r="N10350" s="598"/>
      <c r="V10350" s="598"/>
      <c r="W10350" s="598"/>
    </row>
    <row r="10351" spans="6:23" x14ac:dyDescent="0.2">
      <c r="F10351" s="610"/>
      <c r="H10351" s="612"/>
      <c r="I10351" s="598"/>
      <c r="J10351" s="598"/>
      <c r="M10351" s="598"/>
      <c r="N10351" s="598"/>
      <c r="V10351" s="598"/>
      <c r="W10351" s="598"/>
    </row>
    <row r="10352" spans="6:23" x14ac:dyDescent="0.2">
      <c r="F10352" s="610"/>
      <c r="H10352" s="612"/>
      <c r="I10352" s="598"/>
      <c r="J10352" s="598"/>
      <c r="M10352" s="598"/>
      <c r="N10352" s="598"/>
      <c r="V10352" s="598"/>
      <c r="W10352" s="598"/>
    </row>
    <row r="10353" spans="6:23" x14ac:dyDescent="0.2">
      <c r="F10353" s="610"/>
      <c r="H10353" s="612"/>
      <c r="I10353" s="598"/>
      <c r="J10353" s="598"/>
      <c r="M10353" s="598"/>
      <c r="N10353" s="598"/>
      <c r="V10353" s="598"/>
      <c r="W10353" s="598"/>
    </row>
    <row r="10354" spans="6:23" x14ac:dyDescent="0.2">
      <c r="F10354" s="610"/>
      <c r="H10354" s="612"/>
      <c r="I10354" s="598"/>
      <c r="J10354" s="598"/>
      <c r="M10354" s="598"/>
      <c r="N10354" s="598"/>
      <c r="V10354" s="598"/>
      <c r="W10354" s="598"/>
    </row>
    <row r="10355" spans="6:23" x14ac:dyDescent="0.2">
      <c r="F10355" s="610"/>
      <c r="H10355" s="612"/>
      <c r="I10355" s="598"/>
      <c r="J10355" s="598"/>
      <c r="M10355" s="598"/>
      <c r="N10355" s="598"/>
      <c r="V10355" s="598"/>
      <c r="W10355" s="598"/>
    </row>
    <row r="10356" spans="6:23" x14ac:dyDescent="0.2">
      <c r="F10356" s="610"/>
      <c r="H10356" s="612"/>
      <c r="I10356" s="598"/>
      <c r="J10356" s="598"/>
      <c r="M10356" s="598"/>
      <c r="N10356" s="598"/>
      <c r="V10356" s="598"/>
      <c r="W10356" s="598"/>
    </row>
    <row r="10357" spans="6:23" x14ac:dyDescent="0.2">
      <c r="F10357" s="610"/>
      <c r="H10357" s="612"/>
      <c r="I10357" s="598"/>
      <c r="J10357" s="598"/>
      <c r="M10357" s="598"/>
      <c r="N10357" s="598"/>
      <c r="V10357" s="598"/>
      <c r="W10357" s="598"/>
    </row>
    <row r="10358" spans="6:23" x14ac:dyDescent="0.2">
      <c r="F10358" s="610"/>
      <c r="H10358" s="612"/>
      <c r="I10358" s="598"/>
      <c r="J10358" s="598"/>
      <c r="M10358" s="598"/>
      <c r="N10358" s="598"/>
      <c r="V10358" s="598"/>
      <c r="W10358" s="598"/>
    </row>
    <row r="10359" spans="6:23" x14ac:dyDescent="0.2">
      <c r="F10359" s="610"/>
      <c r="H10359" s="612"/>
      <c r="I10359" s="598"/>
      <c r="J10359" s="598"/>
      <c r="M10359" s="598"/>
      <c r="N10359" s="598"/>
      <c r="V10359" s="598"/>
      <c r="W10359" s="598"/>
    </row>
    <row r="10360" spans="6:23" x14ac:dyDescent="0.2">
      <c r="F10360" s="610"/>
      <c r="H10360" s="612"/>
      <c r="I10360" s="598"/>
      <c r="J10360" s="598"/>
      <c r="M10360" s="598"/>
      <c r="N10360" s="598"/>
      <c r="V10360" s="598"/>
      <c r="W10360" s="598"/>
    </row>
    <row r="10361" spans="6:23" x14ac:dyDescent="0.2">
      <c r="F10361" s="610"/>
      <c r="H10361" s="612"/>
      <c r="I10361" s="598"/>
      <c r="J10361" s="598"/>
      <c r="M10361" s="598"/>
      <c r="N10361" s="598"/>
      <c r="V10361" s="598"/>
      <c r="W10361" s="598"/>
    </row>
    <row r="10362" spans="6:23" x14ac:dyDescent="0.2">
      <c r="F10362" s="610"/>
      <c r="H10362" s="612"/>
      <c r="I10362" s="598"/>
      <c r="J10362" s="598"/>
      <c r="M10362" s="598"/>
      <c r="N10362" s="598"/>
      <c r="V10362" s="598"/>
      <c r="W10362" s="598"/>
    </row>
    <row r="10363" spans="6:23" x14ac:dyDescent="0.2">
      <c r="F10363" s="610"/>
      <c r="H10363" s="612"/>
      <c r="I10363" s="598"/>
      <c r="J10363" s="598"/>
      <c r="M10363" s="598"/>
      <c r="N10363" s="598"/>
      <c r="V10363" s="598"/>
      <c r="W10363" s="598"/>
    </row>
    <row r="10364" spans="6:23" x14ac:dyDescent="0.2">
      <c r="F10364" s="610"/>
      <c r="H10364" s="612"/>
      <c r="I10364" s="598"/>
      <c r="J10364" s="598"/>
      <c r="M10364" s="598"/>
      <c r="N10364" s="598"/>
      <c r="V10364" s="598"/>
      <c r="W10364" s="598"/>
    </row>
    <row r="10365" spans="6:23" x14ac:dyDescent="0.2">
      <c r="F10365" s="610"/>
      <c r="H10365" s="612"/>
      <c r="I10365" s="598"/>
      <c r="J10365" s="598"/>
      <c r="M10365" s="598"/>
      <c r="N10365" s="598"/>
      <c r="V10365" s="598"/>
      <c r="W10365" s="598"/>
    </row>
    <row r="10366" spans="6:23" x14ac:dyDescent="0.2">
      <c r="F10366" s="610"/>
      <c r="H10366" s="612"/>
      <c r="I10366" s="598"/>
      <c r="J10366" s="598"/>
      <c r="M10366" s="598"/>
      <c r="N10366" s="598"/>
      <c r="V10366" s="598"/>
      <c r="W10366" s="598"/>
    </row>
    <row r="10367" spans="6:23" x14ac:dyDescent="0.2">
      <c r="F10367" s="610"/>
      <c r="H10367" s="612"/>
      <c r="I10367" s="598"/>
      <c r="J10367" s="598"/>
      <c r="M10367" s="598"/>
      <c r="N10367" s="598"/>
      <c r="V10367" s="598"/>
      <c r="W10367" s="598"/>
    </row>
    <row r="10368" spans="6:23" x14ac:dyDescent="0.2">
      <c r="F10368" s="610"/>
      <c r="H10368" s="612"/>
      <c r="I10368" s="598"/>
      <c r="J10368" s="598"/>
      <c r="M10368" s="598"/>
      <c r="N10368" s="598"/>
      <c r="V10368" s="598"/>
      <c r="W10368" s="598"/>
    </row>
    <row r="10369" spans="6:23" x14ac:dyDescent="0.2">
      <c r="F10369" s="610"/>
      <c r="H10369" s="612"/>
      <c r="I10369" s="598"/>
      <c r="J10369" s="598"/>
      <c r="M10369" s="598"/>
      <c r="N10369" s="598"/>
      <c r="V10369" s="598"/>
      <c r="W10369" s="598"/>
    </row>
    <row r="10370" spans="6:23" x14ac:dyDescent="0.2">
      <c r="F10370" s="610"/>
      <c r="H10370" s="612"/>
      <c r="I10370" s="598"/>
      <c r="J10370" s="598"/>
      <c r="M10370" s="598"/>
      <c r="N10370" s="598"/>
      <c r="V10370" s="598"/>
      <c r="W10370" s="598"/>
    </row>
    <row r="10371" spans="6:23" x14ac:dyDescent="0.2">
      <c r="F10371" s="610"/>
      <c r="H10371" s="612"/>
      <c r="I10371" s="598"/>
      <c r="J10371" s="598"/>
      <c r="M10371" s="598"/>
      <c r="N10371" s="598"/>
      <c r="V10371" s="598"/>
      <c r="W10371" s="598"/>
    </row>
    <row r="10372" spans="6:23" x14ac:dyDescent="0.2">
      <c r="F10372" s="610"/>
      <c r="H10372" s="612"/>
      <c r="I10372" s="598"/>
      <c r="J10372" s="598"/>
      <c r="M10372" s="598"/>
      <c r="N10372" s="598"/>
      <c r="V10372" s="598"/>
      <c r="W10372" s="598"/>
    </row>
    <row r="10373" spans="6:23" x14ac:dyDescent="0.2">
      <c r="F10373" s="610"/>
      <c r="H10373" s="612"/>
      <c r="I10373" s="598"/>
      <c r="J10373" s="598"/>
      <c r="M10373" s="598"/>
      <c r="N10373" s="598"/>
      <c r="V10373" s="598"/>
      <c r="W10373" s="598"/>
    </row>
    <row r="10374" spans="6:23" x14ac:dyDescent="0.2">
      <c r="F10374" s="610"/>
      <c r="H10374" s="612"/>
      <c r="I10374" s="598"/>
      <c r="J10374" s="598"/>
      <c r="M10374" s="598"/>
      <c r="N10374" s="598"/>
      <c r="V10374" s="598"/>
      <c r="W10374" s="598"/>
    </row>
    <row r="10375" spans="6:23" x14ac:dyDescent="0.2">
      <c r="F10375" s="610"/>
      <c r="H10375" s="612"/>
      <c r="I10375" s="598"/>
      <c r="J10375" s="598"/>
      <c r="M10375" s="598"/>
      <c r="N10375" s="598"/>
      <c r="V10375" s="598"/>
      <c r="W10375" s="598"/>
    </row>
    <row r="10376" spans="6:23" x14ac:dyDescent="0.2">
      <c r="F10376" s="610"/>
      <c r="H10376" s="612"/>
      <c r="I10376" s="598"/>
      <c r="J10376" s="598"/>
      <c r="M10376" s="598"/>
      <c r="N10376" s="598"/>
      <c r="V10376" s="598"/>
      <c r="W10376" s="598"/>
    </row>
    <row r="10377" spans="6:23" x14ac:dyDescent="0.2">
      <c r="F10377" s="610"/>
      <c r="H10377" s="612"/>
      <c r="I10377" s="598"/>
      <c r="J10377" s="598"/>
      <c r="M10377" s="598"/>
      <c r="N10377" s="598"/>
      <c r="V10377" s="598"/>
      <c r="W10377" s="598"/>
    </row>
    <row r="10378" spans="6:23" x14ac:dyDescent="0.2">
      <c r="F10378" s="610"/>
      <c r="H10378" s="612"/>
      <c r="I10378" s="598"/>
      <c r="J10378" s="598"/>
      <c r="M10378" s="598"/>
      <c r="N10378" s="598"/>
      <c r="V10378" s="598"/>
      <c r="W10378" s="598"/>
    </row>
    <row r="10379" spans="6:23" x14ac:dyDescent="0.2">
      <c r="F10379" s="610"/>
      <c r="H10379" s="612"/>
      <c r="I10379" s="598"/>
      <c r="J10379" s="598"/>
      <c r="M10379" s="598"/>
      <c r="N10379" s="598"/>
      <c r="V10379" s="598"/>
      <c r="W10379" s="598"/>
    </row>
    <row r="10380" spans="6:23" x14ac:dyDescent="0.2">
      <c r="F10380" s="610"/>
      <c r="H10380" s="612"/>
      <c r="I10380" s="598"/>
      <c r="J10380" s="598"/>
      <c r="M10380" s="598"/>
      <c r="N10380" s="598"/>
      <c r="V10380" s="598"/>
      <c r="W10380" s="598"/>
    </row>
    <row r="10381" spans="6:23" x14ac:dyDescent="0.2">
      <c r="F10381" s="610"/>
      <c r="H10381" s="612"/>
      <c r="I10381" s="598"/>
      <c r="J10381" s="598"/>
      <c r="M10381" s="598"/>
      <c r="N10381" s="598"/>
      <c r="V10381" s="598"/>
      <c r="W10381" s="598"/>
    </row>
    <row r="10382" spans="6:23" x14ac:dyDescent="0.2">
      <c r="F10382" s="610"/>
      <c r="H10382" s="612"/>
      <c r="I10382" s="598"/>
      <c r="J10382" s="598"/>
      <c r="M10382" s="598"/>
      <c r="N10382" s="598"/>
      <c r="V10382" s="598"/>
      <c r="W10382" s="598"/>
    </row>
    <row r="10383" spans="6:23" x14ac:dyDescent="0.2">
      <c r="F10383" s="610"/>
      <c r="H10383" s="612"/>
      <c r="I10383" s="598"/>
      <c r="J10383" s="598"/>
      <c r="M10383" s="598"/>
      <c r="N10383" s="598"/>
      <c r="V10383" s="598"/>
      <c r="W10383" s="598"/>
    </row>
    <row r="10384" spans="6:23" x14ac:dyDescent="0.2">
      <c r="F10384" s="610"/>
      <c r="H10384" s="612"/>
      <c r="I10384" s="598"/>
      <c r="J10384" s="598"/>
      <c r="M10384" s="598"/>
      <c r="N10384" s="598"/>
      <c r="V10384" s="598"/>
      <c r="W10384" s="598"/>
    </row>
    <row r="10385" spans="6:23" x14ac:dyDescent="0.2">
      <c r="F10385" s="610"/>
      <c r="H10385" s="612"/>
      <c r="I10385" s="598"/>
      <c r="J10385" s="598"/>
      <c r="M10385" s="598"/>
      <c r="N10385" s="598"/>
      <c r="V10385" s="598"/>
      <c r="W10385" s="598"/>
    </row>
    <row r="10386" spans="6:23" x14ac:dyDescent="0.2">
      <c r="F10386" s="610"/>
      <c r="H10386" s="612"/>
      <c r="I10386" s="598"/>
      <c r="J10386" s="598"/>
      <c r="M10386" s="598"/>
      <c r="N10386" s="598"/>
      <c r="V10386" s="598"/>
      <c r="W10386" s="598"/>
    </row>
    <row r="10387" spans="6:23" x14ac:dyDescent="0.2">
      <c r="F10387" s="610"/>
      <c r="H10387" s="612"/>
      <c r="I10387" s="598"/>
      <c r="J10387" s="598"/>
      <c r="M10387" s="598"/>
      <c r="N10387" s="598"/>
      <c r="V10387" s="598"/>
      <c r="W10387" s="598"/>
    </row>
    <row r="10388" spans="6:23" x14ac:dyDescent="0.2">
      <c r="F10388" s="610"/>
      <c r="H10388" s="612"/>
      <c r="I10388" s="598"/>
      <c r="J10388" s="598"/>
      <c r="M10388" s="598"/>
      <c r="N10388" s="598"/>
      <c r="V10388" s="598"/>
      <c r="W10388" s="598"/>
    </row>
    <row r="10389" spans="6:23" x14ac:dyDescent="0.2">
      <c r="F10389" s="610"/>
      <c r="H10389" s="612"/>
      <c r="I10389" s="598"/>
      <c r="J10389" s="598"/>
      <c r="M10389" s="598"/>
      <c r="N10389" s="598"/>
      <c r="V10389" s="598"/>
      <c r="W10389" s="598"/>
    </row>
    <row r="10390" spans="6:23" x14ac:dyDescent="0.2">
      <c r="F10390" s="610"/>
      <c r="H10390" s="612"/>
      <c r="I10390" s="598"/>
      <c r="J10390" s="598"/>
      <c r="M10390" s="598"/>
      <c r="N10390" s="598"/>
      <c r="V10390" s="598"/>
      <c r="W10390" s="598"/>
    </row>
    <row r="10391" spans="6:23" x14ac:dyDescent="0.2">
      <c r="F10391" s="610"/>
      <c r="H10391" s="612"/>
      <c r="I10391" s="598"/>
      <c r="J10391" s="598"/>
      <c r="M10391" s="598"/>
      <c r="N10391" s="598"/>
      <c r="V10391" s="598"/>
      <c r="W10391" s="598"/>
    </row>
    <row r="10392" spans="6:23" x14ac:dyDescent="0.2">
      <c r="F10392" s="610"/>
      <c r="H10392" s="612"/>
      <c r="I10392" s="598"/>
      <c r="J10392" s="598"/>
      <c r="M10392" s="598"/>
      <c r="N10392" s="598"/>
      <c r="V10392" s="598"/>
      <c r="W10392" s="598"/>
    </row>
    <row r="10393" spans="6:23" x14ac:dyDescent="0.2">
      <c r="F10393" s="610"/>
      <c r="H10393" s="612"/>
      <c r="I10393" s="598"/>
      <c r="J10393" s="598"/>
      <c r="M10393" s="598"/>
      <c r="N10393" s="598"/>
      <c r="V10393" s="598"/>
      <c r="W10393" s="598"/>
    </row>
    <row r="10394" spans="6:23" x14ac:dyDescent="0.2">
      <c r="F10394" s="610"/>
      <c r="H10394" s="612"/>
      <c r="I10394" s="598"/>
      <c r="J10394" s="598"/>
      <c r="M10394" s="598"/>
      <c r="N10394" s="598"/>
      <c r="V10394" s="598"/>
      <c r="W10394" s="598"/>
    </row>
    <row r="10395" spans="6:23" x14ac:dyDescent="0.2">
      <c r="F10395" s="610"/>
      <c r="H10395" s="612"/>
      <c r="I10395" s="598"/>
      <c r="J10395" s="598"/>
      <c r="M10395" s="598"/>
      <c r="N10395" s="598"/>
      <c r="V10395" s="598"/>
      <c r="W10395" s="598"/>
    </row>
    <row r="10396" spans="6:23" x14ac:dyDescent="0.2">
      <c r="F10396" s="610"/>
      <c r="H10396" s="612"/>
      <c r="I10396" s="598"/>
      <c r="J10396" s="598"/>
      <c r="M10396" s="598"/>
      <c r="N10396" s="598"/>
      <c r="V10396" s="598"/>
      <c r="W10396" s="598"/>
    </row>
    <row r="10397" spans="6:23" x14ac:dyDescent="0.2">
      <c r="F10397" s="610"/>
      <c r="H10397" s="612"/>
      <c r="I10397" s="598"/>
      <c r="J10397" s="598"/>
      <c r="M10397" s="598"/>
      <c r="N10397" s="598"/>
      <c r="V10397" s="598"/>
      <c r="W10397" s="598"/>
    </row>
    <row r="10398" spans="6:23" x14ac:dyDescent="0.2">
      <c r="F10398" s="610"/>
      <c r="H10398" s="612"/>
      <c r="I10398" s="598"/>
      <c r="J10398" s="598"/>
      <c r="M10398" s="598"/>
      <c r="N10398" s="598"/>
      <c r="V10398" s="598"/>
      <c r="W10398" s="598"/>
    </row>
    <row r="10399" spans="6:23" x14ac:dyDescent="0.2">
      <c r="F10399" s="610"/>
      <c r="H10399" s="612"/>
      <c r="I10399" s="598"/>
      <c r="J10399" s="598"/>
      <c r="M10399" s="598"/>
      <c r="N10399" s="598"/>
      <c r="V10399" s="598"/>
      <c r="W10399" s="598"/>
    </row>
    <row r="10400" spans="6:23" x14ac:dyDescent="0.2">
      <c r="F10400" s="610"/>
      <c r="H10400" s="612"/>
      <c r="I10400" s="598"/>
      <c r="J10400" s="598"/>
      <c r="M10400" s="598"/>
      <c r="N10400" s="598"/>
      <c r="V10400" s="598"/>
      <c r="W10400" s="598"/>
    </row>
    <row r="10401" spans="6:23" x14ac:dyDescent="0.2">
      <c r="F10401" s="610"/>
      <c r="H10401" s="612"/>
      <c r="I10401" s="598"/>
      <c r="J10401" s="598"/>
      <c r="M10401" s="598"/>
      <c r="N10401" s="598"/>
      <c r="V10401" s="598"/>
      <c r="W10401" s="598"/>
    </row>
    <row r="10402" spans="6:23" x14ac:dyDescent="0.2">
      <c r="F10402" s="610"/>
      <c r="H10402" s="612"/>
      <c r="I10402" s="598"/>
      <c r="J10402" s="598"/>
      <c r="M10402" s="598"/>
      <c r="N10402" s="598"/>
      <c r="V10402" s="598"/>
      <c r="W10402" s="598"/>
    </row>
    <row r="10403" spans="6:23" x14ac:dyDescent="0.2">
      <c r="F10403" s="610"/>
      <c r="H10403" s="612"/>
      <c r="I10403" s="598"/>
      <c r="J10403" s="598"/>
      <c r="M10403" s="598"/>
      <c r="N10403" s="598"/>
      <c r="V10403" s="598"/>
      <c r="W10403" s="598"/>
    </row>
    <row r="10404" spans="6:23" x14ac:dyDescent="0.2">
      <c r="F10404" s="610"/>
      <c r="H10404" s="612"/>
      <c r="I10404" s="598"/>
      <c r="J10404" s="598"/>
      <c r="M10404" s="598"/>
      <c r="N10404" s="598"/>
      <c r="V10404" s="598"/>
      <c r="W10404" s="598"/>
    </row>
    <row r="10405" spans="6:23" x14ac:dyDescent="0.2">
      <c r="F10405" s="610"/>
      <c r="H10405" s="612"/>
      <c r="I10405" s="598"/>
      <c r="J10405" s="598"/>
      <c r="M10405" s="598"/>
      <c r="N10405" s="598"/>
      <c r="V10405" s="598"/>
      <c r="W10405" s="598"/>
    </row>
    <row r="10406" spans="6:23" x14ac:dyDescent="0.2">
      <c r="F10406" s="610"/>
      <c r="H10406" s="612"/>
      <c r="I10406" s="598"/>
      <c r="J10406" s="598"/>
      <c r="M10406" s="598"/>
      <c r="N10406" s="598"/>
      <c r="V10406" s="598"/>
      <c r="W10406" s="598"/>
    </row>
    <row r="10407" spans="6:23" x14ac:dyDescent="0.2">
      <c r="F10407" s="610"/>
      <c r="H10407" s="612"/>
      <c r="I10407" s="598"/>
      <c r="J10407" s="598"/>
      <c r="M10407" s="598"/>
      <c r="N10407" s="598"/>
      <c r="V10407" s="598"/>
      <c r="W10407" s="598"/>
    </row>
    <row r="10408" spans="6:23" x14ac:dyDescent="0.2">
      <c r="F10408" s="610"/>
      <c r="H10408" s="612"/>
      <c r="I10408" s="598"/>
      <c r="J10408" s="598"/>
      <c r="M10408" s="598"/>
      <c r="N10408" s="598"/>
      <c r="V10408" s="598"/>
      <c r="W10408" s="598"/>
    </row>
    <row r="10409" spans="6:23" x14ac:dyDescent="0.2">
      <c r="F10409" s="610"/>
      <c r="H10409" s="612"/>
      <c r="I10409" s="598"/>
      <c r="J10409" s="598"/>
      <c r="M10409" s="598"/>
      <c r="N10409" s="598"/>
      <c r="V10409" s="598"/>
      <c r="W10409" s="598"/>
    </row>
    <row r="10410" spans="6:23" x14ac:dyDescent="0.2">
      <c r="F10410" s="610"/>
      <c r="H10410" s="612"/>
      <c r="I10410" s="598"/>
      <c r="J10410" s="598"/>
      <c r="M10410" s="598"/>
      <c r="N10410" s="598"/>
      <c r="V10410" s="598"/>
      <c r="W10410" s="598"/>
    </row>
    <row r="10411" spans="6:23" x14ac:dyDescent="0.2">
      <c r="F10411" s="610"/>
      <c r="H10411" s="612"/>
      <c r="I10411" s="598"/>
      <c r="J10411" s="598"/>
      <c r="M10411" s="598"/>
      <c r="N10411" s="598"/>
      <c r="V10411" s="598"/>
      <c r="W10411" s="598"/>
    </row>
    <row r="10412" spans="6:23" x14ac:dyDescent="0.2">
      <c r="F10412" s="610"/>
      <c r="H10412" s="612"/>
      <c r="I10412" s="598"/>
      <c r="J10412" s="598"/>
      <c r="M10412" s="598"/>
      <c r="N10412" s="598"/>
      <c r="V10412" s="598"/>
      <c r="W10412" s="598"/>
    </row>
    <row r="10413" spans="6:23" x14ac:dyDescent="0.2">
      <c r="F10413" s="610"/>
      <c r="H10413" s="612"/>
      <c r="I10413" s="598"/>
      <c r="J10413" s="598"/>
      <c r="M10413" s="598"/>
      <c r="N10413" s="598"/>
      <c r="V10413" s="598"/>
      <c r="W10413" s="598"/>
    </row>
    <row r="10414" spans="6:23" x14ac:dyDescent="0.2">
      <c r="F10414" s="610"/>
      <c r="H10414" s="612"/>
      <c r="I10414" s="598"/>
      <c r="J10414" s="598"/>
      <c r="M10414" s="598"/>
      <c r="N10414" s="598"/>
      <c r="V10414" s="598"/>
      <c r="W10414" s="598"/>
    </row>
    <row r="10415" spans="6:23" x14ac:dyDescent="0.2">
      <c r="F10415" s="610"/>
      <c r="H10415" s="612"/>
      <c r="I10415" s="598"/>
      <c r="J10415" s="598"/>
      <c r="M10415" s="598"/>
      <c r="N10415" s="598"/>
      <c r="V10415" s="598"/>
      <c r="W10415" s="598"/>
    </row>
    <row r="10416" spans="6:23" x14ac:dyDescent="0.2">
      <c r="F10416" s="610"/>
      <c r="H10416" s="612"/>
      <c r="I10416" s="598"/>
      <c r="J10416" s="598"/>
      <c r="M10416" s="598"/>
      <c r="N10416" s="598"/>
      <c r="V10416" s="598"/>
      <c r="W10416" s="598"/>
    </row>
    <row r="10417" spans="6:23" x14ac:dyDescent="0.2">
      <c r="F10417" s="610"/>
      <c r="H10417" s="612"/>
      <c r="I10417" s="598"/>
      <c r="J10417" s="598"/>
      <c r="M10417" s="598"/>
      <c r="N10417" s="598"/>
      <c r="V10417" s="598"/>
      <c r="W10417" s="598"/>
    </row>
    <row r="10418" spans="6:23" x14ac:dyDescent="0.2">
      <c r="F10418" s="610"/>
      <c r="H10418" s="612"/>
      <c r="I10418" s="598"/>
      <c r="J10418" s="598"/>
      <c r="M10418" s="598"/>
      <c r="N10418" s="598"/>
      <c r="V10418" s="598"/>
      <c r="W10418" s="598"/>
    </row>
    <row r="10419" spans="6:23" x14ac:dyDescent="0.2">
      <c r="F10419" s="610"/>
      <c r="H10419" s="612"/>
      <c r="I10419" s="598"/>
      <c r="J10419" s="598"/>
      <c r="M10419" s="598"/>
      <c r="N10419" s="598"/>
      <c r="V10419" s="598"/>
      <c r="W10419" s="598"/>
    </row>
    <row r="10420" spans="6:23" x14ac:dyDescent="0.2">
      <c r="F10420" s="610"/>
      <c r="H10420" s="612"/>
      <c r="I10420" s="598"/>
      <c r="J10420" s="598"/>
      <c r="M10420" s="598"/>
      <c r="N10420" s="598"/>
      <c r="V10420" s="598"/>
      <c r="W10420" s="598"/>
    </row>
    <row r="10421" spans="6:23" x14ac:dyDescent="0.2">
      <c r="F10421" s="610"/>
      <c r="H10421" s="612"/>
      <c r="I10421" s="598"/>
      <c r="J10421" s="598"/>
      <c r="M10421" s="598"/>
      <c r="N10421" s="598"/>
      <c r="V10421" s="598"/>
      <c r="W10421" s="598"/>
    </row>
    <row r="10422" spans="6:23" x14ac:dyDescent="0.2">
      <c r="F10422" s="610"/>
      <c r="H10422" s="612"/>
      <c r="I10422" s="598"/>
      <c r="J10422" s="598"/>
      <c r="M10422" s="598"/>
      <c r="N10422" s="598"/>
      <c r="V10422" s="598"/>
      <c r="W10422" s="598"/>
    </row>
    <row r="10423" spans="6:23" x14ac:dyDescent="0.2">
      <c r="F10423" s="610"/>
      <c r="H10423" s="612"/>
      <c r="I10423" s="598"/>
      <c r="J10423" s="598"/>
      <c r="M10423" s="598"/>
      <c r="N10423" s="598"/>
      <c r="V10423" s="598"/>
      <c r="W10423" s="598"/>
    </row>
    <row r="10424" spans="6:23" x14ac:dyDescent="0.2">
      <c r="F10424" s="610"/>
      <c r="H10424" s="612"/>
      <c r="I10424" s="598"/>
      <c r="J10424" s="598"/>
      <c r="M10424" s="598"/>
      <c r="N10424" s="598"/>
      <c r="V10424" s="598"/>
      <c r="W10424" s="598"/>
    </row>
    <row r="10425" spans="6:23" x14ac:dyDescent="0.2">
      <c r="F10425" s="610"/>
      <c r="H10425" s="612"/>
      <c r="I10425" s="598"/>
      <c r="J10425" s="598"/>
      <c r="M10425" s="598"/>
      <c r="N10425" s="598"/>
      <c r="V10425" s="598"/>
      <c r="W10425" s="598"/>
    </row>
    <row r="10426" spans="6:23" x14ac:dyDescent="0.2">
      <c r="F10426" s="610"/>
      <c r="H10426" s="612"/>
      <c r="I10426" s="598"/>
      <c r="J10426" s="598"/>
      <c r="M10426" s="598"/>
      <c r="N10426" s="598"/>
      <c r="V10426" s="598"/>
      <c r="W10426" s="598"/>
    </row>
    <row r="10427" spans="6:23" x14ac:dyDescent="0.2">
      <c r="F10427" s="610"/>
      <c r="H10427" s="612"/>
      <c r="I10427" s="598"/>
      <c r="J10427" s="598"/>
      <c r="M10427" s="598"/>
      <c r="N10427" s="598"/>
      <c r="V10427" s="598"/>
      <c r="W10427" s="598"/>
    </row>
    <row r="10428" spans="6:23" x14ac:dyDescent="0.2">
      <c r="F10428" s="610"/>
      <c r="H10428" s="612"/>
      <c r="I10428" s="598"/>
      <c r="J10428" s="598"/>
      <c r="M10428" s="598"/>
      <c r="N10428" s="598"/>
      <c r="V10428" s="598"/>
      <c r="W10428" s="598"/>
    </row>
    <row r="10429" spans="6:23" x14ac:dyDescent="0.2">
      <c r="F10429" s="610"/>
      <c r="H10429" s="612"/>
      <c r="I10429" s="598"/>
      <c r="J10429" s="598"/>
      <c r="M10429" s="598"/>
      <c r="N10429" s="598"/>
      <c r="V10429" s="598"/>
      <c r="W10429" s="598"/>
    </row>
    <row r="10430" spans="6:23" x14ac:dyDescent="0.2">
      <c r="F10430" s="610"/>
      <c r="H10430" s="612"/>
      <c r="I10430" s="598"/>
      <c r="J10430" s="598"/>
      <c r="M10430" s="598"/>
      <c r="N10430" s="598"/>
      <c r="V10430" s="598"/>
      <c r="W10430" s="598"/>
    </row>
    <row r="10431" spans="6:23" x14ac:dyDescent="0.2">
      <c r="F10431" s="610"/>
      <c r="H10431" s="612"/>
      <c r="I10431" s="598"/>
      <c r="J10431" s="598"/>
      <c r="M10431" s="598"/>
      <c r="N10431" s="598"/>
      <c r="V10431" s="598"/>
      <c r="W10431" s="598"/>
    </row>
    <row r="10432" spans="6:23" x14ac:dyDescent="0.2">
      <c r="F10432" s="610"/>
      <c r="H10432" s="612"/>
      <c r="I10432" s="598"/>
      <c r="J10432" s="598"/>
      <c r="M10432" s="598"/>
      <c r="N10432" s="598"/>
      <c r="V10432" s="598"/>
      <c r="W10432" s="598"/>
    </row>
    <row r="10433" spans="6:23" x14ac:dyDescent="0.2">
      <c r="F10433" s="610"/>
      <c r="H10433" s="612"/>
      <c r="I10433" s="598"/>
      <c r="J10433" s="598"/>
      <c r="M10433" s="598"/>
      <c r="N10433" s="598"/>
      <c r="V10433" s="598"/>
      <c r="W10433" s="598"/>
    </row>
    <row r="10434" spans="6:23" x14ac:dyDescent="0.2">
      <c r="F10434" s="610"/>
      <c r="H10434" s="612"/>
      <c r="I10434" s="598"/>
      <c r="J10434" s="598"/>
      <c r="M10434" s="598"/>
      <c r="N10434" s="598"/>
      <c r="V10434" s="598"/>
      <c r="W10434" s="598"/>
    </row>
    <row r="10435" spans="6:23" x14ac:dyDescent="0.2">
      <c r="F10435" s="610"/>
      <c r="H10435" s="612"/>
      <c r="I10435" s="598"/>
      <c r="J10435" s="598"/>
      <c r="M10435" s="598"/>
      <c r="N10435" s="598"/>
      <c r="V10435" s="598"/>
      <c r="W10435" s="598"/>
    </row>
    <row r="10436" spans="6:23" x14ac:dyDescent="0.2">
      <c r="F10436" s="610"/>
      <c r="H10436" s="612"/>
      <c r="I10436" s="598"/>
      <c r="J10436" s="598"/>
      <c r="M10436" s="598"/>
      <c r="N10436" s="598"/>
      <c r="V10436" s="598"/>
      <c r="W10436" s="598"/>
    </row>
    <row r="10437" spans="6:23" x14ac:dyDescent="0.2">
      <c r="F10437" s="610"/>
      <c r="H10437" s="612"/>
      <c r="I10437" s="598"/>
      <c r="J10437" s="598"/>
      <c r="M10437" s="598"/>
      <c r="N10437" s="598"/>
      <c r="V10437" s="598"/>
      <c r="W10437" s="598"/>
    </row>
    <row r="10438" spans="6:23" x14ac:dyDescent="0.2">
      <c r="F10438" s="610"/>
      <c r="H10438" s="612"/>
      <c r="I10438" s="598"/>
      <c r="J10438" s="598"/>
      <c r="M10438" s="598"/>
      <c r="N10438" s="598"/>
      <c r="V10438" s="598"/>
      <c r="W10438" s="598"/>
    </row>
    <row r="10439" spans="6:23" x14ac:dyDescent="0.2">
      <c r="F10439" s="610"/>
      <c r="H10439" s="612"/>
      <c r="I10439" s="598"/>
      <c r="J10439" s="598"/>
      <c r="M10439" s="598"/>
      <c r="N10439" s="598"/>
      <c r="V10439" s="598"/>
      <c r="W10439" s="598"/>
    </row>
    <row r="10440" spans="6:23" x14ac:dyDescent="0.2">
      <c r="F10440" s="610"/>
      <c r="H10440" s="612"/>
      <c r="I10440" s="598"/>
      <c r="J10440" s="598"/>
      <c r="M10440" s="598"/>
      <c r="N10440" s="598"/>
      <c r="V10440" s="598"/>
      <c r="W10440" s="598"/>
    </row>
    <row r="10441" spans="6:23" x14ac:dyDescent="0.2">
      <c r="F10441" s="610"/>
      <c r="H10441" s="612"/>
      <c r="I10441" s="598"/>
      <c r="J10441" s="598"/>
      <c r="M10441" s="598"/>
      <c r="N10441" s="598"/>
      <c r="V10441" s="598"/>
      <c r="W10441" s="598"/>
    </row>
    <row r="10442" spans="6:23" x14ac:dyDescent="0.2">
      <c r="F10442" s="610"/>
      <c r="H10442" s="612"/>
      <c r="I10442" s="598"/>
      <c r="J10442" s="598"/>
      <c r="M10442" s="598"/>
      <c r="N10442" s="598"/>
      <c r="V10442" s="598"/>
      <c r="W10442" s="598"/>
    </row>
    <row r="10443" spans="6:23" x14ac:dyDescent="0.2">
      <c r="F10443" s="610"/>
      <c r="H10443" s="612"/>
      <c r="I10443" s="598"/>
      <c r="J10443" s="598"/>
      <c r="M10443" s="598"/>
      <c r="N10443" s="598"/>
      <c r="V10443" s="598"/>
      <c r="W10443" s="598"/>
    </row>
    <row r="10444" spans="6:23" x14ac:dyDescent="0.2">
      <c r="F10444" s="610"/>
      <c r="H10444" s="612"/>
      <c r="I10444" s="598"/>
      <c r="J10444" s="598"/>
      <c r="M10444" s="598"/>
      <c r="N10444" s="598"/>
      <c r="V10444" s="598"/>
      <c r="W10444" s="598"/>
    </row>
    <row r="10445" spans="6:23" x14ac:dyDescent="0.2">
      <c r="F10445" s="610"/>
      <c r="H10445" s="612"/>
      <c r="I10445" s="598"/>
      <c r="J10445" s="598"/>
      <c r="M10445" s="598"/>
      <c r="N10445" s="598"/>
      <c r="V10445" s="598"/>
      <c r="W10445" s="598"/>
    </row>
    <row r="10446" spans="6:23" x14ac:dyDescent="0.2">
      <c r="F10446" s="610"/>
      <c r="H10446" s="612"/>
      <c r="I10446" s="598"/>
      <c r="J10446" s="598"/>
      <c r="M10446" s="598"/>
      <c r="N10446" s="598"/>
      <c r="V10446" s="598"/>
      <c r="W10446" s="598"/>
    </row>
    <row r="10447" spans="6:23" x14ac:dyDescent="0.2">
      <c r="F10447" s="610"/>
      <c r="H10447" s="612"/>
      <c r="I10447" s="598"/>
      <c r="J10447" s="598"/>
      <c r="M10447" s="598"/>
      <c r="N10447" s="598"/>
      <c r="V10447" s="598"/>
      <c r="W10447" s="598"/>
    </row>
    <row r="10448" spans="6:23" x14ac:dyDescent="0.2">
      <c r="F10448" s="610"/>
      <c r="H10448" s="612"/>
      <c r="I10448" s="598"/>
      <c r="J10448" s="598"/>
      <c r="M10448" s="598"/>
      <c r="N10448" s="598"/>
      <c r="V10448" s="598"/>
      <c r="W10448" s="598"/>
    </row>
    <row r="10449" spans="6:23" x14ac:dyDescent="0.2">
      <c r="F10449" s="610"/>
      <c r="H10449" s="612"/>
      <c r="I10449" s="598"/>
      <c r="J10449" s="598"/>
      <c r="M10449" s="598"/>
      <c r="N10449" s="598"/>
      <c r="V10449" s="598"/>
      <c r="W10449" s="598"/>
    </row>
    <row r="10450" spans="6:23" x14ac:dyDescent="0.2">
      <c r="F10450" s="610"/>
      <c r="H10450" s="612"/>
      <c r="I10450" s="598"/>
      <c r="J10450" s="598"/>
      <c r="M10450" s="598"/>
      <c r="N10450" s="598"/>
      <c r="V10450" s="598"/>
      <c r="W10450" s="598"/>
    </row>
    <row r="10451" spans="6:23" x14ac:dyDescent="0.2">
      <c r="F10451" s="610"/>
      <c r="H10451" s="612"/>
      <c r="I10451" s="598"/>
      <c r="J10451" s="598"/>
      <c r="M10451" s="598"/>
      <c r="N10451" s="598"/>
      <c r="V10451" s="598"/>
      <c r="W10451" s="598"/>
    </row>
    <row r="10452" spans="6:23" x14ac:dyDescent="0.2">
      <c r="F10452" s="610"/>
      <c r="H10452" s="612"/>
      <c r="I10452" s="598"/>
      <c r="J10452" s="598"/>
      <c r="M10452" s="598"/>
      <c r="N10452" s="598"/>
      <c r="V10452" s="598"/>
      <c r="W10452" s="598"/>
    </row>
    <row r="10453" spans="6:23" x14ac:dyDescent="0.2">
      <c r="F10453" s="610"/>
      <c r="H10453" s="612"/>
      <c r="I10453" s="598"/>
      <c r="J10453" s="598"/>
      <c r="M10453" s="598"/>
      <c r="N10453" s="598"/>
      <c r="V10453" s="598"/>
      <c r="W10453" s="598"/>
    </row>
    <row r="10454" spans="6:23" x14ac:dyDescent="0.2">
      <c r="F10454" s="610"/>
      <c r="H10454" s="612"/>
      <c r="I10454" s="598"/>
      <c r="J10454" s="598"/>
      <c r="M10454" s="598"/>
      <c r="N10454" s="598"/>
      <c r="V10454" s="598"/>
      <c r="W10454" s="598"/>
    </row>
    <row r="10455" spans="6:23" x14ac:dyDescent="0.2">
      <c r="F10455" s="610"/>
      <c r="H10455" s="612"/>
      <c r="I10455" s="598"/>
      <c r="J10455" s="598"/>
      <c r="M10455" s="598"/>
      <c r="N10455" s="598"/>
      <c r="V10455" s="598"/>
      <c r="W10455" s="598"/>
    </row>
    <row r="10456" spans="6:23" x14ac:dyDescent="0.2">
      <c r="F10456" s="610"/>
      <c r="H10456" s="612"/>
      <c r="I10456" s="598"/>
      <c r="J10456" s="598"/>
      <c r="M10456" s="598"/>
      <c r="N10456" s="598"/>
      <c r="V10456" s="598"/>
      <c r="W10456" s="598"/>
    </row>
    <row r="10457" spans="6:23" x14ac:dyDescent="0.2">
      <c r="F10457" s="610"/>
      <c r="H10457" s="612"/>
      <c r="I10457" s="598"/>
      <c r="J10457" s="598"/>
      <c r="M10457" s="598"/>
      <c r="N10457" s="598"/>
      <c r="V10457" s="598"/>
      <c r="W10457" s="598"/>
    </row>
    <row r="10458" spans="6:23" x14ac:dyDescent="0.2">
      <c r="F10458" s="610"/>
      <c r="H10458" s="612"/>
      <c r="I10458" s="598"/>
      <c r="J10458" s="598"/>
      <c r="M10458" s="598"/>
      <c r="N10458" s="598"/>
      <c r="V10458" s="598"/>
      <c r="W10458" s="598"/>
    </row>
    <row r="10459" spans="6:23" x14ac:dyDescent="0.2">
      <c r="F10459" s="610"/>
      <c r="H10459" s="612"/>
      <c r="I10459" s="598"/>
      <c r="J10459" s="598"/>
      <c r="M10459" s="598"/>
      <c r="N10459" s="598"/>
      <c r="V10459" s="598"/>
      <c r="W10459" s="598"/>
    </row>
    <row r="10460" spans="6:23" x14ac:dyDescent="0.2">
      <c r="F10460" s="610"/>
      <c r="H10460" s="612"/>
      <c r="I10460" s="598"/>
      <c r="J10460" s="598"/>
      <c r="M10460" s="598"/>
      <c r="N10460" s="598"/>
      <c r="V10460" s="598"/>
      <c r="W10460" s="598"/>
    </row>
    <row r="10461" spans="6:23" x14ac:dyDescent="0.2">
      <c r="F10461" s="610"/>
      <c r="H10461" s="612"/>
      <c r="I10461" s="598"/>
      <c r="J10461" s="598"/>
      <c r="M10461" s="598"/>
      <c r="N10461" s="598"/>
      <c r="V10461" s="598"/>
      <c r="W10461" s="598"/>
    </row>
    <row r="10462" spans="6:23" x14ac:dyDescent="0.2">
      <c r="F10462" s="610"/>
      <c r="H10462" s="612"/>
      <c r="I10462" s="598"/>
      <c r="J10462" s="598"/>
      <c r="M10462" s="598"/>
      <c r="N10462" s="598"/>
      <c r="V10462" s="598"/>
      <c r="W10462" s="598"/>
    </row>
    <row r="10463" spans="6:23" x14ac:dyDescent="0.2">
      <c r="F10463" s="610"/>
      <c r="H10463" s="612"/>
      <c r="I10463" s="598"/>
      <c r="J10463" s="598"/>
      <c r="M10463" s="598"/>
      <c r="N10463" s="598"/>
      <c r="V10463" s="598"/>
      <c r="W10463" s="598"/>
    </row>
    <row r="10464" spans="6:23" x14ac:dyDescent="0.2">
      <c r="F10464" s="610"/>
      <c r="H10464" s="612"/>
      <c r="I10464" s="598"/>
      <c r="J10464" s="598"/>
      <c r="M10464" s="598"/>
      <c r="N10464" s="598"/>
      <c r="V10464" s="598"/>
      <c r="W10464" s="598"/>
    </row>
    <row r="10465" spans="6:23" x14ac:dyDescent="0.2">
      <c r="F10465" s="610"/>
      <c r="H10465" s="612"/>
      <c r="I10465" s="598"/>
      <c r="J10465" s="598"/>
      <c r="M10465" s="598"/>
      <c r="N10465" s="598"/>
      <c r="V10465" s="598"/>
      <c r="W10465" s="598"/>
    </row>
    <row r="10466" spans="6:23" x14ac:dyDescent="0.2">
      <c r="F10466" s="610"/>
      <c r="H10466" s="612"/>
      <c r="I10466" s="598"/>
      <c r="J10466" s="598"/>
      <c r="M10466" s="598"/>
      <c r="N10466" s="598"/>
      <c r="V10466" s="598"/>
      <c r="W10466" s="598"/>
    </row>
    <row r="10467" spans="6:23" x14ac:dyDescent="0.2">
      <c r="F10467" s="610"/>
      <c r="H10467" s="612"/>
      <c r="I10467" s="598"/>
      <c r="J10467" s="598"/>
      <c r="M10467" s="598"/>
      <c r="N10467" s="598"/>
      <c r="V10467" s="598"/>
      <c r="W10467" s="598"/>
    </row>
    <row r="10468" spans="6:23" x14ac:dyDescent="0.2">
      <c r="F10468" s="610"/>
      <c r="H10468" s="612"/>
      <c r="I10468" s="598"/>
      <c r="J10468" s="598"/>
      <c r="M10468" s="598"/>
      <c r="N10468" s="598"/>
      <c r="V10468" s="598"/>
      <c r="W10468" s="598"/>
    </row>
    <row r="10469" spans="6:23" x14ac:dyDescent="0.2">
      <c r="F10469" s="610"/>
      <c r="H10469" s="612"/>
      <c r="I10469" s="598"/>
      <c r="J10469" s="598"/>
      <c r="M10469" s="598"/>
      <c r="N10469" s="598"/>
      <c r="V10469" s="598"/>
      <c r="W10469" s="598"/>
    </row>
    <row r="10470" spans="6:23" x14ac:dyDescent="0.2">
      <c r="F10470" s="610"/>
      <c r="H10470" s="612"/>
      <c r="I10470" s="598"/>
      <c r="J10470" s="598"/>
      <c r="M10470" s="598"/>
      <c r="N10470" s="598"/>
      <c r="V10470" s="598"/>
      <c r="W10470" s="598"/>
    </row>
    <row r="10471" spans="6:23" x14ac:dyDescent="0.2">
      <c r="F10471" s="610"/>
      <c r="H10471" s="612"/>
      <c r="I10471" s="598"/>
      <c r="J10471" s="598"/>
      <c r="M10471" s="598"/>
      <c r="N10471" s="598"/>
      <c r="V10471" s="598"/>
      <c r="W10471" s="598"/>
    </row>
    <row r="10472" spans="6:23" x14ac:dyDescent="0.2">
      <c r="F10472" s="610"/>
      <c r="H10472" s="612"/>
      <c r="I10472" s="598"/>
      <c r="J10472" s="598"/>
      <c r="M10472" s="598"/>
      <c r="N10472" s="598"/>
      <c r="V10472" s="598"/>
      <c r="W10472" s="598"/>
    </row>
    <row r="10473" spans="6:23" x14ac:dyDescent="0.2">
      <c r="F10473" s="610"/>
      <c r="H10473" s="612"/>
      <c r="I10473" s="598"/>
      <c r="J10473" s="598"/>
      <c r="M10473" s="598"/>
      <c r="N10473" s="598"/>
      <c r="V10473" s="598"/>
      <c r="W10473" s="598"/>
    </row>
    <row r="10474" spans="6:23" x14ac:dyDescent="0.2">
      <c r="F10474" s="610"/>
      <c r="H10474" s="612"/>
      <c r="I10474" s="598"/>
      <c r="J10474" s="598"/>
      <c r="M10474" s="598"/>
      <c r="N10474" s="598"/>
      <c r="V10474" s="598"/>
      <c r="W10474" s="598"/>
    </row>
    <row r="10475" spans="6:23" x14ac:dyDescent="0.2">
      <c r="F10475" s="610"/>
      <c r="H10475" s="612"/>
      <c r="I10475" s="598"/>
      <c r="J10475" s="598"/>
      <c r="M10475" s="598"/>
      <c r="N10475" s="598"/>
      <c r="V10475" s="598"/>
      <c r="W10475" s="598"/>
    </row>
    <row r="10476" spans="6:23" x14ac:dyDescent="0.2">
      <c r="F10476" s="610"/>
      <c r="H10476" s="612"/>
      <c r="I10476" s="598"/>
      <c r="J10476" s="598"/>
      <c r="M10476" s="598"/>
      <c r="N10476" s="598"/>
      <c r="V10476" s="598"/>
      <c r="W10476" s="598"/>
    </row>
    <row r="10477" spans="6:23" x14ac:dyDescent="0.2">
      <c r="F10477" s="610"/>
      <c r="H10477" s="612"/>
      <c r="I10477" s="598"/>
      <c r="J10477" s="598"/>
      <c r="M10477" s="598"/>
      <c r="N10477" s="598"/>
      <c r="V10477" s="598"/>
      <c r="W10477" s="598"/>
    </row>
    <row r="10478" spans="6:23" x14ac:dyDescent="0.2">
      <c r="F10478" s="610"/>
      <c r="H10478" s="612"/>
      <c r="I10478" s="598"/>
      <c r="J10478" s="598"/>
      <c r="M10478" s="598"/>
      <c r="N10478" s="598"/>
      <c r="V10478" s="598"/>
      <c r="W10478" s="598"/>
    </row>
    <row r="10479" spans="6:23" x14ac:dyDescent="0.2">
      <c r="F10479" s="610"/>
      <c r="H10479" s="612"/>
      <c r="I10479" s="598"/>
      <c r="J10479" s="598"/>
      <c r="M10479" s="598"/>
      <c r="N10479" s="598"/>
      <c r="V10479" s="598"/>
      <c r="W10479" s="598"/>
    </row>
    <row r="10480" spans="6:23" x14ac:dyDescent="0.2">
      <c r="F10480" s="610"/>
      <c r="H10480" s="612"/>
      <c r="I10480" s="598"/>
      <c r="J10480" s="598"/>
      <c r="M10480" s="598"/>
      <c r="N10480" s="598"/>
      <c r="V10480" s="598"/>
      <c r="W10480" s="598"/>
    </row>
    <row r="10481" spans="6:23" x14ac:dyDescent="0.2">
      <c r="F10481" s="610"/>
      <c r="H10481" s="612"/>
      <c r="I10481" s="598"/>
      <c r="J10481" s="598"/>
      <c r="M10481" s="598"/>
      <c r="N10481" s="598"/>
      <c r="V10481" s="598"/>
      <c r="W10481" s="598"/>
    </row>
    <row r="10482" spans="6:23" x14ac:dyDescent="0.2">
      <c r="F10482" s="610"/>
      <c r="H10482" s="612"/>
      <c r="I10482" s="598"/>
      <c r="J10482" s="598"/>
      <c r="M10482" s="598"/>
      <c r="N10482" s="598"/>
      <c r="V10482" s="598"/>
      <c r="W10482" s="598"/>
    </row>
    <row r="10483" spans="6:23" x14ac:dyDescent="0.2">
      <c r="F10483" s="610"/>
      <c r="H10483" s="612"/>
      <c r="I10483" s="598"/>
      <c r="J10483" s="598"/>
      <c r="M10483" s="598"/>
      <c r="N10483" s="598"/>
      <c r="V10483" s="598"/>
      <c r="W10483" s="598"/>
    </row>
    <row r="10484" spans="6:23" x14ac:dyDescent="0.2">
      <c r="F10484" s="610"/>
      <c r="H10484" s="612"/>
      <c r="I10484" s="598"/>
      <c r="J10484" s="598"/>
      <c r="M10484" s="598"/>
      <c r="N10484" s="598"/>
      <c r="V10484" s="598"/>
      <c r="W10484" s="598"/>
    </row>
    <row r="10485" spans="6:23" x14ac:dyDescent="0.2">
      <c r="F10485" s="610"/>
      <c r="H10485" s="612"/>
      <c r="I10485" s="598"/>
      <c r="J10485" s="598"/>
      <c r="M10485" s="598"/>
      <c r="N10485" s="598"/>
      <c r="V10485" s="598"/>
      <c r="W10485" s="598"/>
    </row>
    <row r="10486" spans="6:23" x14ac:dyDescent="0.2">
      <c r="F10486" s="610"/>
      <c r="H10486" s="612"/>
      <c r="I10486" s="598"/>
      <c r="J10486" s="598"/>
      <c r="M10486" s="598"/>
      <c r="N10486" s="598"/>
      <c r="V10486" s="598"/>
      <c r="W10486" s="598"/>
    </row>
    <row r="10487" spans="6:23" x14ac:dyDescent="0.2">
      <c r="F10487" s="610"/>
      <c r="H10487" s="612"/>
      <c r="I10487" s="598"/>
      <c r="J10487" s="598"/>
      <c r="M10487" s="598"/>
      <c r="N10487" s="598"/>
      <c r="V10487" s="598"/>
      <c r="W10487" s="598"/>
    </row>
    <row r="10488" spans="6:23" x14ac:dyDescent="0.2">
      <c r="F10488" s="610"/>
      <c r="H10488" s="612"/>
      <c r="I10488" s="598"/>
      <c r="J10488" s="598"/>
      <c r="M10488" s="598"/>
      <c r="N10488" s="598"/>
      <c r="V10488" s="598"/>
      <c r="W10488" s="598"/>
    </row>
    <row r="10489" spans="6:23" x14ac:dyDescent="0.2">
      <c r="F10489" s="610"/>
      <c r="H10489" s="612"/>
      <c r="I10489" s="598"/>
      <c r="J10489" s="598"/>
      <c r="M10489" s="598"/>
      <c r="N10489" s="598"/>
      <c r="V10489" s="598"/>
      <c r="W10489" s="598"/>
    </row>
    <row r="10490" spans="6:23" x14ac:dyDescent="0.2">
      <c r="F10490" s="610"/>
      <c r="H10490" s="612"/>
      <c r="I10490" s="598"/>
      <c r="J10490" s="598"/>
      <c r="M10490" s="598"/>
      <c r="N10490" s="598"/>
      <c r="V10490" s="598"/>
      <c r="W10490" s="598"/>
    </row>
    <row r="10491" spans="6:23" x14ac:dyDescent="0.2">
      <c r="F10491" s="610"/>
      <c r="H10491" s="612"/>
      <c r="I10491" s="598"/>
      <c r="J10491" s="598"/>
      <c r="M10491" s="598"/>
      <c r="N10491" s="598"/>
      <c r="V10491" s="598"/>
      <c r="W10491" s="598"/>
    </row>
    <row r="10492" spans="6:23" x14ac:dyDescent="0.2">
      <c r="F10492" s="610"/>
      <c r="H10492" s="612"/>
      <c r="I10492" s="598"/>
      <c r="J10492" s="598"/>
      <c r="M10492" s="598"/>
      <c r="N10492" s="598"/>
      <c r="V10492" s="598"/>
      <c r="W10492" s="598"/>
    </row>
    <row r="10493" spans="6:23" x14ac:dyDescent="0.2">
      <c r="F10493" s="610"/>
      <c r="H10493" s="612"/>
      <c r="I10493" s="598"/>
      <c r="J10493" s="598"/>
      <c r="M10493" s="598"/>
      <c r="N10493" s="598"/>
      <c r="V10493" s="598"/>
      <c r="W10493" s="598"/>
    </row>
    <row r="10494" spans="6:23" x14ac:dyDescent="0.2">
      <c r="F10494" s="610"/>
      <c r="H10494" s="612"/>
      <c r="I10494" s="598"/>
      <c r="J10494" s="598"/>
      <c r="M10494" s="598"/>
      <c r="N10494" s="598"/>
      <c r="V10494" s="598"/>
      <c r="W10494" s="598"/>
    </row>
    <row r="10495" spans="6:23" x14ac:dyDescent="0.2">
      <c r="F10495" s="610"/>
      <c r="H10495" s="612"/>
      <c r="I10495" s="598"/>
      <c r="J10495" s="598"/>
      <c r="M10495" s="598"/>
      <c r="N10495" s="598"/>
      <c r="V10495" s="598"/>
      <c r="W10495" s="598"/>
    </row>
    <row r="10496" spans="6:23" x14ac:dyDescent="0.2">
      <c r="F10496" s="610"/>
      <c r="H10496" s="612"/>
      <c r="I10496" s="598"/>
      <c r="J10496" s="598"/>
      <c r="M10496" s="598"/>
      <c r="N10496" s="598"/>
      <c r="V10496" s="598"/>
      <c r="W10496" s="598"/>
    </row>
    <row r="10497" spans="6:23" x14ac:dyDescent="0.2">
      <c r="F10497" s="610"/>
      <c r="H10497" s="612"/>
      <c r="I10497" s="598"/>
      <c r="J10497" s="598"/>
      <c r="M10497" s="598"/>
      <c r="N10497" s="598"/>
      <c r="V10497" s="598"/>
      <c r="W10497" s="598"/>
    </row>
    <row r="10498" spans="6:23" x14ac:dyDescent="0.2">
      <c r="F10498" s="610"/>
      <c r="H10498" s="612"/>
      <c r="I10498" s="598"/>
      <c r="J10498" s="598"/>
      <c r="M10498" s="598"/>
      <c r="N10498" s="598"/>
      <c r="V10498" s="598"/>
      <c r="W10498" s="598"/>
    </row>
    <row r="10499" spans="6:23" x14ac:dyDescent="0.2">
      <c r="F10499" s="610"/>
      <c r="H10499" s="612"/>
      <c r="I10499" s="598"/>
      <c r="J10499" s="598"/>
      <c r="M10499" s="598"/>
      <c r="N10499" s="598"/>
      <c r="V10499" s="598"/>
      <c r="W10499" s="598"/>
    </row>
    <row r="10500" spans="6:23" x14ac:dyDescent="0.2">
      <c r="F10500" s="610"/>
      <c r="H10500" s="612"/>
      <c r="I10500" s="598"/>
      <c r="J10500" s="598"/>
      <c r="M10500" s="598"/>
      <c r="N10500" s="598"/>
      <c r="V10500" s="598"/>
      <c r="W10500" s="598"/>
    </row>
    <row r="10501" spans="6:23" x14ac:dyDescent="0.2">
      <c r="F10501" s="610"/>
      <c r="H10501" s="612"/>
      <c r="I10501" s="598"/>
      <c r="J10501" s="598"/>
      <c r="M10501" s="598"/>
      <c r="N10501" s="598"/>
      <c r="V10501" s="598"/>
      <c r="W10501" s="598"/>
    </row>
    <row r="10502" spans="6:23" x14ac:dyDescent="0.2">
      <c r="F10502" s="610"/>
      <c r="H10502" s="612"/>
      <c r="I10502" s="598"/>
      <c r="J10502" s="598"/>
      <c r="M10502" s="598"/>
      <c r="N10502" s="598"/>
      <c r="V10502" s="598"/>
      <c r="W10502" s="598"/>
    </row>
    <row r="10503" spans="6:23" x14ac:dyDescent="0.2">
      <c r="F10503" s="610"/>
      <c r="H10503" s="612"/>
      <c r="I10503" s="598"/>
      <c r="J10503" s="598"/>
      <c r="M10503" s="598"/>
      <c r="N10503" s="598"/>
      <c r="V10503" s="598"/>
      <c r="W10503" s="598"/>
    </row>
    <row r="10504" spans="6:23" x14ac:dyDescent="0.2">
      <c r="F10504" s="610"/>
      <c r="H10504" s="612"/>
      <c r="I10504" s="598"/>
      <c r="J10504" s="598"/>
      <c r="M10504" s="598"/>
      <c r="N10504" s="598"/>
      <c r="V10504" s="598"/>
      <c r="W10504" s="598"/>
    </row>
    <row r="10505" spans="6:23" x14ac:dyDescent="0.2">
      <c r="F10505" s="610"/>
      <c r="H10505" s="612"/>
      <c r="I10505" s="598"/>
      <c r="J10505" s="598"/>
      <c r="M10505" s="598"/>
      <c r="N10505" s="598"/>
      <c r="V10505" s="598"/>
      <c r="W10505" s="598"/>
    </row>
    <row r="10506" spans="6:23" x14ac:dyDescent="0.2">
      <c r="F10506" s="610"/>
      <c r="H10506" s="612"/>
      <c r="I10506" s="598"/>
      <c r="J10506" s="598"/>
      <c r="M10506" s="598"/>
      <c r="N10506" s="598"/>
      <c r="V10506" s="598"/>
      <c r="W10506" s="598"/>
    </row>
    <row r="10507" spans="6:23" x14ac:dyDescent="0.2">
      <c r="F10507" s="610"/>
      <c r="H10507" s="612"/>
      <c r="I10507" s="598"/>
      <c r="J10507" s="598"/>
      <c r="M10507" s="598"/>
      <c r="N10507" s="598"/>
      <c r="V10507" s="598"/>
      <c r="W10507" s="598"/>
    </row>
    <row r="10508" spans="6:23" x14ac:dyDescent="0.2">
      <c r="F10508" s="610"/>
      <c r="H10508" s="612"/>
      <c r="I10508" s="598"/>
      <c r="J10508" s="598"/>
      <c r="M10508" s="598"/>
      <c r="N10508" s="598"/>
      <c r="V10508" s="598"/>
      <c r="W10508" s="598"/>
    </row>
    <row r="10509" spans="6:23" x14ac:dyDescent="0.2">
      <c r="F10509" s="610"/>
      <c r="H10509" s="612"/>
      <c r="I10509" s="598"/>
      <c r="J10509" s="598"/>
      <c r="M10509" s="598"/>
      <c r="N10509" s="598"/>
      <c r="V10509" s="598"/>
      <c r="W10509" s="598"/>
    </row>
    <row r="10510" spans="6:23" x14ac:dyDescent="0.2">
      <c r="F10510" s="610"/>
      <c r="H10510" s="612"/>
      <c r="I10510" s="598"/>
      <c r="J10510" s="598"/>
      <c r="M10510" s="598"/>
      <c r="N10510" s="598"/>
      <c r="V10510" s="598"/>
      <c r="W10510" s="598"/>
    </row>
    <row r="10511" spans="6:23" x14ac:dyDescent="0.2">
      <c r="F10511" s="610"/>
      <c r="H10511" s="612"/>
      <c r="I10511" s="598"/>
      <c r="J10511" s="598"/>
      <c r="M10511" s="598"/>
      <c r="N10511" s="598"/>
      <c r="V10511" s="598"/>
      <c r="W10511" s="598"/>
    </row>
    <row r="10512" spans="6:23" x14ac:dyDescent="0.2">
      <c r="F10512" s="610"/>
      <c r="H10512" s="612"/>
      <c r="I10512" s="598"/>
      <c r="J10512" s="598"/>
      <c r="M10512" s="598"/>
      <c r="N10512" s="598"/>
      <c r="V10512" s="598"/>
      <c r="W10512" s="598"/>
    </row>
    <row r="10513" spans="6:23" x14ac:dyDescent="0.2">
      <c r="F10513" s="610"/>
      <c r="H10513" s="612"/>
      <c r="I10513" s="598"/>
      <c r="J10513" s="598"/>
      <c r="M10513" s="598"/>
      <c r="N10513" s="598"/>
      <c r="V10513" s="598"/>
      <c r="W10513" s="598"/>
    </row>
    <row r="10514" spans="6:23" x14ac:dyDescent="0.2">
      <c r="F10514" s="610"/>
      <c r="H10514" s="612"/>
      <c r="I10514" s="598"/>
      <c r="J10514" s="598"/>
      <c r="M10514" s="598"/>
      <c r="N10514" s="598"/>
      <c r="V10514" s="598"/>
      <c r="W10514" s="598"/>
    </row>
    <row r="10515" spans="6:23" x14ac:dyDescent="0.2">
      <c r="F10515" s="610"/>
      <c r="H10515" s="612"/>
      <c r="I10515" s="598"/>
      <c r="J10515" s="598"/>
      <c r="M10515" s="598"/>
      <c r="N10515" s="598"/>
      <c r="V10515" s="598"/>
      <c r="W10515" s="598"/>
    </row>
    <row r="10516" spans="6:23" x14ac:dyDescent="0.2">
      <c r="F10516" s="610"/>
      <c r="H10516" s="612"/>
      <c r="I10516" s="598"/>
      <c r="J10516" s="598"/>
      <c r="M10516" s="598"/>
      <c r="N10516" s="598"/>
      <c r="V10516" s="598"/>
      <c r="W10516" s="598"/>
    </row>
    <row r="10517" spans="6:23" x14ac:dyDescent="0.2">
      <c r="F10517" s="610"/>
      <c r="H10517" s="612"/>
      <c r="I10517" s="598"/>
      <c r="J10517" s="598"/>
      <c r="M10517" s="598"/>
      <c r="N10517" s="598"/>
      <c r="V10517" s="598"/>
      <c r="W10517" s="598"/>
    </row>
    <row r="10518" spans="6:23" x14ac:dyDescent="0.2">
      <c r="F10518" s="610"/>
      <c r="H10518" s="612"/>
      <c r="I10518" s="598"/>
      <c r="J10518" s="598"/>
      <c r="M10518" s="598"/>
      <c r="N10518" s="598"/>
      <c r="V10518" s="598"/>
      <c r="W10518" s="598"/>
    </row>
    <row r="10519" spans="6:23" x14ac:dyDescent="0.2">
      <c r="F10519" s="610"/>
      <c r="H10519" s="612"/>
      <c r="I10519" s="598"/>
      <c r="J10519" s="598"/>
      <c r="M10519" s="598"/>
      <c r="N10519" s="598"/>
      <c r="V10519" s="598"/>
      <c r="W10519" s="598"/>
    </row>
    <row r="10520" spans="6:23" x14ac:dyDescent="0.2">
      <c r="F10520" s="610"/>
      <c r="H10520" s="612"/>
      <c r="I10520" s="598"/>
      <c r="J10520" s="598"/>
      <c r="M10520" s="598"/>
      <c r="N10520" s="598"/>
      <c r="V10520" s="598"/>
      <c r="W10520" s="598"/>
    </row>
    <row r="10521" spans="6:23" x14ac:dyDescent="0.2">
      <c r="F10521" s="610"/>
      <c r="H10521" s="612"/>
      <c r="I10521" s="598"/>
      <c r="J10521" s="598"/>
      <c r="M10521" s="598"/>
      <c r="N10521" s="598"/>
      <c r="V10521" s="598"/>
      <c r="W10521" s="598"/>
    </row>
    <row r="10522" spans="6:23" x14ac:dyDescent="0.2">
      <c r="F10522" s="610"/>
      <c r="H10522" s="612"/>
      <c r="I10522" s="598"/>
      <c r="J10522" s="598"/>
      <c r="M10522" s="598"/>
      <c r="N10522" s="598"/>
      <c r="V10522" s="598"/>
      <c r="W10522" s="598"/>
    </row>
    <row r="10523" spans="6:23" x14ac:dyDescent="0.2">
      <c r="F10523" s="610"/>
      <c r="H10523" s="612"/>
      <c r="I10523" s="598"/>
      <c r="J10523" s="598"/>
      <c r="M10523" s="598"/>
      <c r="N10523" s="598"/>
      <c r="V10523" s="598"/>
      <c r="W10523" s="598"/>
    </row>
    <row r="10524" spans="6:23" x14ac:dyDescent="0.2">
      <c r="F10524" s="610"/>
      <c r="H10524" s="612"/>
      <c r="I10524" s="598"/>
      <c r="J10524" s="598"/>
      <c r="M10524" s="598"/>
      <c r="N10524" s="598"/>
      <c r="V10524" s="598"/>
      <c r="W10524" s="598"/>
    </row>
    <row r="10525" spans="6:23" x14ac:dyDescent="0.2">
      <c r="F10525" s="610"/>
      <c r="H10525" s="612"/>
      <c r="I10525" s="598"/>
      <c r="J10525" s="598"/>
      <c r="M10525" s="598"/>
      <c r="N10525" s="598"/>
      <c r="V10525" s="598"/>
      <c r="W10525" s="598"/>
    </row>
    <row r="10526" spans="6:23" x14ac:dyDescent="0.2">
      <c r="F10526" s="610"/>
      <c r="H10526" s="612"/>
      <c r="I10526" s="598"/>
      <c r="J10526" s="598"/>
      <c r="M10526" s="598"/>
      <c r="N10526" s="598"/>
      <c r="V10526" s="598"/>
      <c r="W10526" s="598"/>
    </row>
    <row r="10527" spans="6:23" x14ac:dyDescent="0.2">
      <c r="F10527" s="610"/>
      <c r="H10527" s="612"/>
      <c r="I10527" s="598"/>
      <c r="J10527" s="598"/>
      <c r="M10527" s="598"/>
      <c r="N10527" s="598"/>
      <c r="V10527" s="598"/>
      <c r="W10527" s="598"/>
    </row>
    <row r="10528" spans="6:23" x14ac:dyDescent="0.2">
      <c r="F10528" s="610"/>
      <c r="H10528" s="612"/>
      <c r="I10528" s="598"/>
      <c r="J10528" s="598"/>
      <c r="M10528" s="598"/>
      <c r="N10528" s="598"/>
      <c r="V10528" s="598"/>
      <c r="W10528" s="598"/>
    </row>
    <row r="10529" spans="6:23" x14ac:dyDescent="0.2">
      <c r="F10529" s="610"/>
      <c r="H10529" s="612"/>
      <c r="I10529" s="598"/>
      <c r="J10529" s="598"/>
      <c r="M10529" s="598"/>
      <c r="N10529" s="598"/>
      <c r="V10529" s="598"/>
      <c r="W10529" s="598"/>
    </row>
    <row r="10530" spans="6:23" x14ac:dyDescent="0.2">
      <c r="F10530" s="610"/>
      <c r="H10530" s="612"/>
      <c r="I10530" s="598"/>
      <c r="J10530" s="598"/>
      <c r="M10530" s="598"/>
      <c r="N10530" s="598"/>
      <c r="V10530" s="598"/>
      <c r="W10530" s="598"/>
    </row>
    <row r="10531" spans="6:23" x14ac:dyDescent="0.2">
      <c r="F10531" s="610"/>
      <c r="H10531" s="612"/>
      <c r="I10531" s="598"/>
      <c r="J10531" s="598"/>
      <c r="M10531" s="598"/>
      <c r="N10531" s="598"/>
      <c r="V10531" s="598"/>
      <c r="W10531" s="598"/>
    </row>
    <row r="10532" spans="6:23" x14ac:dyDescent="0.2">
      <c r="F10532" s="610"/>
      <c r="H10532" s="612"/>
      <c r="I10532" s="598"/>
      <c r="J10532" s="598"/>
      <c r="M10532" s="598"/>
      <c r="N10532" s="598"/>
      <c r="V10532" s="598"/>
      <c r="W10532" s="598"/>
    </row>
    <row r="10533" spans="6:23" x14ac:dyDescent="0.2">
      <c r="F10533" s="610"/>
      <c r="H10533" s="612"/>
      <c r="I10533" s="598"/>
      <c r="J10533" s="598"/>
      <c r="M10533" s="598"/>
      <c r="N10533" s="598"/>
      <c r="V10533" s="598"/>
      <c r="W10533" s="598"/>
    </row>
    <row r="10534" spans="6:23" x14ac:dyDescent="0.2">
      <c r="F10534" s="610"/>
      <c r="H10534" s="612"/>
      <c r="I10534" s="598"/>
      <c r="J10534" s="598"/>
      <c r="M10534" s="598"/>
      <c r="N10534" s="598"/>
      <c r="V10534" s="598"/>
      <c r="W10534" s="598"/>
    </row>
    <row r="10535" spans="6:23" x14ac:dyDescent="0.2">
      <c r="F10535" s="610"/>
      <c r="H10535" s="612"/>
      <c r="I10535" s="598"/>
      <c r="J10535" s="598"/>
      <c r="M10535" s="598"/>
      <c r="N10535" s="598"/>
      <c r="V10535" s="598"/>
      <c r="W10535" s="598"/>
    </row>
    <row r="10536" spans="6:23" x14ac:dyDescent="0.2">
      <c r="F10536" s="610"/>
      <c r="H10536" s="612"/>
      <c r="I10536" s="598"/>
      <c r="J10536" s="598"/>
      <c r="M10536" s="598"/>
      <c r="N10536" s="598"/>
      <c r="V10536" s="598"/>
      <c r="W10536" s="598"/>
    </row>
    <row r="10537" spans="6:23" x14ac:dyDescent="0.2">
      <c r="F10537" s="610"/>
      <c r="H10537" s="612"/>
      <c r="I10537" s="598"/>
      <c r="J10537" s="598"/>
      <c r="M10537" s="598"/>
      <c r="N10537" s="598"/>
      <c r="V10537" s="598"/>
      <c r="W10537" s="598"/>
    </row>
    <row r="10538" spans="6:23" x14ac:dyDescent="0.2">
      <c r="F10538" s="610"/>
      <c r="H10538" s="612"/>
      <c r="I10538" s="598"/>
      <c r="J10538" s="598"/>
      <c r="M10538" s="598"/>
      <c r="N10538" s="598"/>
      <c r="V10538" s="598"/>
      <c r="W10538" s="598"/>
    </row>
    <row r="10539" spans="6:23" x14ac:dyDescent="0.2">
      <c r="F10539" s="610"/>
      <c r="H10539" s="612"/>
      <c r="I10539" s="598"/>
      <c r="J10539" s="598"/>
      <c r="M10539" s="598"/>
      <c r="N10539" s="598"/>
      <c r="V10539" s="598"/>
      <c r="W10539" s="598"/>
    </row>
    <row r="10540" spans="6:23" x14ac:dyDescent="0.2">
      <c r="F10540" s="610"/>
      <c r="H10540" s="612"/>
      <c r="I10540" s="598"/>
      <c r="J10540" s="598"/>
      <c r="M10540" s="598"/>
      <c r="N10540" s="598"/>
      <c r="V10540" s="598"/>
      <c r="W10540" s="598"/>
    </row>
    <row r="10541" spans="6:23" x14ac:dyDescent="0.2">
      <c r="F10541" s="610"/>
      <c r="H10541" s="612"/>
      <c r="I10541" s="598"/>
      <c r="J10541" s="598"/>
      <c r="M10541" s="598"/>
      <c r="N10541" s="598"/>
      <c r="V10541" s="598"/>
      <c r="W10541" s="598"/>
    </row>
    <row r="10542" spans="6:23" x14ac:dyDescent="0.2">
      <c r="F10542" s="610"/>
      <c r="H10542" s="612"/>
      <c r="I10542" s="598"/>
      <c r="J10542" s="598"/>
      <c r="M10542" s="598"/>
      <c r="N10542" s="598"/>
      <c r="V10542" s="598"/>
      <c r="W10542" s="598"/>
    </row>
    <row r="10543" spans="6:23" x14ac:dyDescent="0.2">
      <c r="F10543" s="610"/>
      <c r="H10543" s="612"/>
      <c r="I10543" s="598"/>
      <c r="J10543" s="598"/>
      <c r="M10543" s="598"/>
      <c r="N10543" s="598"/>
      <c r="V10543" s="598"/>
      <c r="W10543" s="598"/>
    </row>
    <row r="10544" spans="6:23" x14ac:dyDescent="0.2">
      <c r="F10544" s="610"/>
      <c r="H10544" s="612"/>
      <c r="I10544" s="598"/>
      <c r="J10544" s="598"/>
      <c r="M10544" s="598"/>
      <c r="N10544" s="598"/>
      <c r="V10544" s="598"/>
      <c r="W10544" s="598"/>
    </row>
    <row r="10545" spans="6:23" x14ac:dyDescent="0.2">
      <c r="F10545" s="610"/>
      <c r="H10545" s="612"/>
      <c r="I10545" s="598"/>
      <c r="J10545" s="598"/>
      <c r="M10545" s="598"/>
      <c r="N10545" s="598"/>
      <c r="V10545" s="598"/>
      <c r="W10545" s="598"/>
    </row>
    <row r="10546" spans="6:23" x14ac:dyDescent="0.2">
      <c r="F10546" s="610"/>
      <c r="H10546" s="612"/>
      <c r="I10546" s="598"/>
      <c r="J10546" s="598"/>
      <c r="M10546" s="598"/>
      <c r="N10546" s="598"/>
      <c r="V10546" s="598"/>
      <c r="W10546" s="598"/>
    </row>
    <row r="10547" spans="6:23" x14ac:dyDescent="0.2">
      <c r="F10547" s="610"/>
      <c r="H10547" s="612"/>
      <c r="I10547" s="598"/>
      <c r="J10547" s="598"/>
      <c r="M10547" s="598"/>
      <c r="N10547" s="598"/>
      <c r="V10547" s="598"/>
      <c r="W10547" s="598"/>
    </row>
    <row r="10548" spans="6:23" x14ac:dyDescent="0.2">
      <c r="F10548" s="610"/>
      <c r="H10548" s="612"/>
      <c r="I10548" s="598"/>
      <c r="J10548" s="598"/>
      <c r="M10548" s="598"/>
      <c r="N10548" s="598"/>
      <c r="V10548" s="598"/>
      <c r="W10548" s="598"/>
    </row>
    <row r="10549" spans="6:23" x14ac:dyDescent="0.2">
      <c r="F10549" s="610"/>
      <c r="H10549" s="612"/>
      <c r="I10549" s="598"/>
      <c r="J10549" s="598"/>
      <c r="M10549" s="598"/>
      <c r="N10549" s="598"/>
      <c r="V10549" s="598"/>
      <c r="W10549" s="598"/>
    </row>
    <row r="10550" spans="6:23" x14ac:dyDescent="0.2">
      <c r="F10550" s="610"/>
      <c r="H10550" s="612"/>
      <c r="I10550" s="598"/>
      <c r="J10550" s="598"/>
      <c r="M10550" s="598"/>
      <c r="N10550" s="598"/>
      <c r="V10550" s="598"/>
      <c r="W10550" s="598"/>
    </row>
    <row r="10551" spans="6:23" x14ac:dyDescent="0.2">
      <c r="F10551" s="610"/>
      <c r="H10551" s="612"/>
      <c r="I10551" s="598"/>
      <c r="J10551" s="598"/>
      <c r="M10551" s="598"/>
      <c r="N10551" s="598"/>
      <c r="V10551" s="598"/>
      <c r="W10551" s="598"/>
    </row>
    <row r="10552" spans="6:23" x14ac:dyDescent="0.2">
      <c r="F10552" s="610"/>
      <c r="H10552" s="612"/>
      <c r="I10552" s="598"/>
      <c r="J10552" s="598"/>
      <c r="M10552" s="598"/>
      <c r="N10552" s="598"/>
      <c r="V10552" s="598"/>
      <c r="W10552" s="598"/>
    </row>
    <row r="10553" spans="6:23" x14ac:dyDescent="0.2">
      <c r="F10553" s="610"/>
      <c r="H10553" s="612"/>
      <c r="I10553" s="598"/>
      <c r="J10553" s="598"/>
      <c r="M10553" s="598"/>
      <c r="N10553" s="598"/>
      <c r="V10553" s="598"/>
      <c r="W10553" s="598"/>
    </row>
    <row r="10554" spans="6:23" x14ac:dyDescent="0.2">
      <c r="F10554" s="610"/>
      <c r="H10554" s="612"/>
      <c r="I10554" s="598"/>
      <c r="J10554" s="598"/>
      <c r="M10554" s="598"/>
      <c r="N10554" s="598"/>
      <c r="V10554" s="598"/>
      <c r="W10554" s="598"/>
    </row>
    <row r="10555" spans="6:23" x14ac:dyDescent="0.2">
      <c r="F10555" s="610"/>
      <c r="H10555" s="612"/>
      <c r="I10555" s="598"/>
      <c r="J10555" s="598"/>
      <c r="M10555" s="598"/>
      <c r="N10555" s="598"/>
      <c r="V10555" s="598"/>
      <c r="W10555" s="598"/>
    </row>
    <row r="10556" spans="6:23" x14ac:dyDescent="0.2">
      <c r="F10556" s="610"/>
      <c r="H10556" s="612"/>
      <c r="I10556" s="598"/>
      <c r="J10556" s="598"/>
      <c r="M10556" s="598"/>
      <c r="N10556" s="598"/>
      <c r="V10556" s="598"/>
      <c r="W10556" s="598"/>
    </row>
    <row r="10557" spans="6:23" x14ac:dyDescent="0.2">
      <c r="F10557" s="610"/>
      <c r="H10557" s="612"/>
      <c r="I10557" s="598"/>
      <c r="J10557" s="598"/>
      <c r="M10557" s="598"/>
      <c r="N10557" s="598"/>
      <c r="V10557" s="598"/>
      <c r="W10557" s="598"/>
    </row>
    <row r="10558" spans="6:23" x14ac:dyDescent="0.2">
      <c r="F10558" s="610"/>
      <c r="H10558" s="612"/>
      <c r="I10558" s="598"/>
      <c r="J10558" s="598"/>
      <c r="M10558" s="598"/>
      <c r="N10558" s="598"/>
      <c r="V10558" s="598"/>
      <c r="W10558" s="598"/>
    </row>
    <row r="10559" spans="6:23" x14ac:dyDescent="0.2">
      <c r="F10559" s="610"/>
      <c r="H10559" s="612"/>
      <c r="I10559" s="598"/>
      <c r="J10559" s="598"/>
      <c r="M10559" s="598"/>
      <c r="N10559" s="598"/>
      <c r="V10559" s="598"/>
      <c r="W10559" s="598"/>
    </row>
    <row r="10560" spans="6:23" x14ac:dyDescent="0.2">
      <c r="F10560" s="610"/>
      <c r="H10560" s="612"/>
      <c r="I10560" s="598"/>
      <c r="J10560" s="598"/>
      <c r="M10560" s="598"/>
      <c r="N10560" s="598"/>
      <c r="V10560" s="598"/>
      <c r="W10560" s="598"/>
    </row>
    <row r="10561" spans="6:23" x14ac:dyDescent="0.2">
      <c r="F10561" s="610"/>
      <c r="H10561" s="612"/>
      <c r="I10561" s="598"/>
      <c r="J10561" s="598"/>
      <c r="M10561" s="598"/>
      <c r="N10561" s="598"/>
      <c r="V10561" s="598"/>
      <c r="W10561" s="598"/>
    </row>
    <row r="10562" spans="6:23" x14ac:dyDescent="0.2">
      <c r="F10562" s="610"/>
      <c r="H10562" s="612"/>
      <c r="I10562" s="598"/>
      <c r="J10562" s="598"/>
      <c r="M10562" s="598"/>
      <c r="N10562" s="598"/>
      <c r="V10562" s="598"/>
      <c r="W10562" s="598"/>
    </row>
    <row r="10563" spans="6:23" x14ac:dyDescent="0.2">
      <c r="F10563" s="610"/>
      <c r="H10563" s="612"/>
      <c r="I10563" s="598"/>
      <c r="J10563" s="598"/>
      <c r="M10563" s="598"/>
      <c r="N10563" s="598"/>
      <c r="V10563" s="598"/>
      <c r="W10563" s="598"/>
    </row>
    <row r="10564" spans="6:23" x14ac:dyDescent="0.2">
      <c r="F10564" s="610"/>
      <c r="H10564" s="612"/>
      <c r="I10564" s="598"/>
      <c r="J10564" s="598"/>
      <c r="M10564" s="598"/>
      <c r="N10564" s="598"/>
      <c r="V10564" s="598"/>
      <c r="W10564" s="598"/>
    </row>
    <row r="10565" spans="6:23" x14ac:dyDescent="0.2">
      <c r="F10565" s="610"/>
      <c r="H10565" s="612"/>
      <c r="I10565" s="598"/>
      <c r="J10565" s="598"/>
      <c r="M10565" s="598"/>
      <c r="N10565" s="598"/>
      <c r="V10565" s="598"/>
      <c r="W10565" s="598"/>
    </row>
    <row r="10566" spans="6:23" x14ac:dyDescent="0.2">
      <c r="F10566" s="610"/>
      <c r="H10566" s="612"/>
      <c r="I10566" s="598"/>
      <c r="J10566" s="598"/>
      <c r="M10566" s="598"/>
      <c r="N10566" s="598"/>
      <c r="V10566" s="598"/>
      <c r="W10566" s="598"/>
    </row>
    <row r="10567" spans="6:23" x14ac:dyDescent="0.2">
      <c r="F10567" s="610"/>
      <c r="H10567" s="612"/>
      <c r="I10567" s="598"/>
      <c r="J10567" s="598"/>
      <c r="M10567" s="598"/>
      <c r="N10567" s="598"/>
      <c r="V10567" s="598"/>
      <c r="W10567" s="598"/>
    </row>
    <row r="10568" spans="6:23" x14ac:dyDescent="0.2">
      <c r="F10568" s="610"/>
      <c r="H10568" s="612"/>
      <c r="I10568" s="598"/>
      <c r="J10568" s="598"/>
      <c r="M10568" s="598"/>
      <c r="N10568" s="598"/>
      <c r="V10568" s="598"/>
      <c r="W10568" s="598"/>
    </row>
    <row r="10569" spans="6:23" x14ac:dyDescent="0.2">
      <c r="F10569" s="610"/>
      <c r="H10569" s="612"/>
      <c r="I10569" s="598"/>
      <c r="J10569" s="598"/>
      <c r="M10569" s="598"/>
      <c r="N10569" s="598"/>
      <c r="V10569" s="598"/>
      <c r="W10569" s="598"/>
    </row>
    <row r="10570" spans="6:23" x14ac:dyDescent="0.2">
      <c r="F10570" s="610"/>
      <c r="H10570" s="612"/>
      <c r="I10570" s="598"/>
      <c r="J10570" s="598"/>
      <c r="M10570" s="598"/>
      <c r="N10570" s="598"/>
      <c r="V10570" s="598"/>
      <c r="W10570" s="598"/>
    </row>
    <row r="10571" spans="6:23" x14ac:dyDescent="0.2">
      <c r="F10571" s="610"/>
      <c r="H10571" s="612"/>
      <c r="I10571" s="598"/>
      <c r="J10571" s="598"/>
      <c r="M10571" s="598"/>
      <c r="N10571" s="598"/>
      <c r="V10571" s="598"/>
      <c r="W10571" s="598"/>
    </row>
    <row r="10572" spans="6:23" x14ac:dyDescent="0.2">
      <c r="F10572" s="610"/>
      <c r="H10572" s="612"/>
      <c r="I10572" s="598"/>
      <c r="J10572" s="598"/>
      <c r="M10572" s="598"/>
      <c r="N10572" s="598"/>
      <c r="V10572" s="598"/>
      <c r="W10572" s="598"/>
    </row>
    <row r="10573" spans="6:23" x14ac:dyDescent="0.2">
      <c r="F10573" s="610"/>
      <c r="H10573" s="612"/>
      <c r="I10573" s="598"/>
      <c r="J10573" s="598"/>
      <c r="M10573" s="598"/>
      <c r="N10573" s="598"/>
      <c r="V10573" s="598"/>
      <c r="W10573" s="598"/>
    </row>
    <row r="10574" spans="6:23" x14ac:dyDescent="0.2">
      <c r="F10574" s="610"/>
      <c r="H10574" s="612"/>
      <c r="I10574" s="598"/>
      <c r="J10574" s="598"/>
      <c r="M10574" s="598"/>
      <c r="N10574" s="598"/>
      <c r="V10574" s="598"/>
      <c r="W10574" s="598"/>
    </row>
    <row r="10575" spans="6:23" x14ac:dyDescent="0.2">
      <c r="F10575" s="610"/>
      <c r="H10575" s="612"/>
      <c r="I10575" s="598"/>
      <c r="J10575" s="598"/>
      <c r="M10575" s="598"/>
      <c r="N10575" s="598"/>
      <c r="V10575" s="598"/>
      <c r="W10575" s="598"/>
    </row>
    <row r="10576" spans="6:23" x14ac:dyDescent="0.2">
      <c r="F10576" s="610"/>
      <c r="H10576" s="612"/>
      <c r="I10576" s="598"/>
      <c r="J10576" s="598"/>
      <c r="M10576" s="598"/>
      <c r="N10576" s="598"/>
      <c r="V10576" s="598"/>
      <c r="W10576" s="598"/>
    </row>
    <row r="10577" spans="6:23" x14ac:dyDescent="0.2">
      <c r="F10577" s="610"/>
      <c r="H10577" s="612"/>
      <c r="I10577" s="598"/>
      <c r="J10577" s="598"/>
      <c r="M10577" s="598"/>
      <c r="N10577" s="598"/>
      <c r="V10577" s="598"/>
      <c r="W10577" s="598"/>
    </row>
    <row r="10578" spans="6:23" x14ac:dyDescent="0.2">
      <c r="F10578" s="610"/>
      <c r="H10578" s="612"/>
      <c r="I10578" s="598"/>
      <c r="J10578" s="598"/>
      <c r="M10578" s="598"/>
      <c r="N10578" s="598"/>
      <c r="V10578" s="598"/>
      <c r="W10578" s="598"/>
    </row>
    <row r="10579" spans="6:23" x14ac:dyDescent="0.2">
      <c r="F10579" s="610"/>
      <c r="H10579" s="612"/>
      <c r="I10579" s="598"/>
      <c r="J10579" s="598"/>
      <c r="M10579" s="598"/>
      <c r="N10579" s="598"/>
      <c r="V10579" s="598"/>
      <c r="W10579" s="598"/>
    </row>
    <row r="10580" spans="6:23" x14ac:dyDescent="0.2">
      <c r="F10580" s="610"/>
      <c r="H10580" s="612"/>
      <c r="I10580" s="598"/>
      <c r="J10580" s="598"/>
      <c r="M10580" s="598"/>
      <c r="N10580" s="598"/>
      <c r="V10580" s="598"/>
      <c r="W10580" s="598"/>
    </row>
    <row r="10581" spans="6:23" x14ac:dyDescent="0.2">
      <c r="F10581" s="610"/>
      <c r="H10581" s="612"/>
      <c r="I10581" s="598"/>
      <c r="J10581" s="598"/>
      <c r="M10581" s="598"/>
      <c r="N10581" s="598"/>
      <c r="V10581" s="598"/>
      <c r="W10581" s="598"/>
    </row>
    <row r="10582" spans="6:23" x14ac:dyDescent="0.2">
      <c r="F10582" s="610"/>
      <c r="H10582" s="612"/>
      <c r="I10582" s="598"/>
      <c r="J10582" s="598"/>
      <c r="M10582" s="598"/>
      <c r="N10582" s="598"/>
      <c r="V10582" s="598"/>
      <c r="W10582" s="598"/>
    </row>
    <row r="10583" spans="6:23" x14ac:dyDescent="0.2">
      <c r="F10583" s="610"/>
      <c r="H10583" s="612"/>
      <c r="I10583" s="598"/>
      <c r="J10583" s="598"/>
      <c r="M10583" s="598"/>
      <c r="N10583" s="598"/>
      <c r="V10583" s="598"/>
      <c r="W10583" s="598"/>
    </row>
    <row r="10584" spans="6:23" x14ac:dyDescent="0.2">
      <c r="F10584" s="610"/>
      <c r="H10584" s="612"/>
      <c r="I10584" s="598"/>
      <c r="J10584" s="598"/>
      <c r="M10584" s="598"/>
      <c r="N10584" s="598"/>
      <c r="V10584" s="598"/>
      <c r="W10584" s="598"/>
    </row>
    <row r="10585" spans="6:23" x14ac:dyDescent="0.2">
      <c r="F10585" s="610"/>
      <c r="H10585" s="612"/>
      <c r="I10585" s="598"/>
      <c r="J10585" s="598"/>
      <c r="M10585" s="598"/>
      <c r="N10585" s="598"/>
      <c r="V10585" s="598"/>
      <c r="W10585" s="598"/>
    </row>
    <row r="10586" spans="6:23" x14ac:dyDescent="0.2">
      <c r="F10586" s="610"/>
      <c r="H10586" s="612"/>
      <c r="I10586" s="598"/>
      <c r="J10586" s="598"/>
      <c r="M10586" s="598"/>
      <c r="N10586" s="598"/>
      <c r="V10586" s="598"/>
      <c r="W10586" s="598"/>
    </row>
    <row r="10587" spans="6:23" x14ac:dyDescent="0.2">
      <c r="F10587" s="610"/>
      <c r="H10587" s="612"/>
      <c r="I10587" s="598"/>
      <c r="J10587" s="598"/>
      <c r="M10587" s="598"/>
      <c r="N10587" s="598"/>
      <c r="V10587" s="598"/>
      <c r="W10587" s="598"/>
    </row>
    <row r="10588" spans="6:23" x14ac:dyDescent="0.2">
      <c r="F10588" s="610"/>
      <c r="H10588" s="612"/>
      <c r="I10588" s="598"/>
      <c r="J10588" s="598"/>
      <c r="M10588" s="598"/>
      <c r="N10588" s="598"/>
      <c r="V10588" s="598"/>
      <c r="W10588" s="598"/>
    </row>
    <row r="10589" spans="6:23" x14ac:dyDescent="0.2">
      <c r="F10589" s="610"/>
      <c r="H10589" s="612"/>
      <c r="I10589" s="598"/>
      <c r="J10589" s="598"/>
      <c r="M10589" s="598"/>
      <c r="N10589" s="598"/>
      <c r="V10589" s="598"/>
      <c r="W10589" s="598"/>
    </row>
    <row r="10590" spans="6:23" x14ac:dyDescent="0.2">
      <c r="F10590" s="610"/>
      <c r="H10590" s="612"/>
      <c r="I10590" s="598"/>
      <c r="J10590" s="598"/>
      <c r="M10590" s="598"/>
      <c r="N10590" s="598"/>
      <c r="V10590" s="598"/>
      <c r="W10590" s="598"/>
    </row>
    <row r="10591" spans="6:23" x14ac:dyDescent="0.2">
      <c r="F10591" s="610"/>
      <c r="H10591" s="612"/>
      <c r="I10591" s="598"/>
      <c r="J10591" s="598"/>
      <c r="M10591" s="598"/>
      <c r="N10591" s="598"/>
      <c r="V10591" s="598"/>
      <c r="W10591" s="598"/>
    </row>
    <row r="10592" spans="6:23" x14ac:dyDescent="0.2">
      <c r="F10592" s="610"/>
      <c r="H10592" s="612"/>
      <c r="I10592" s="598"/>
      <c r="J10592" s="598"/>
      <c r="M10592" s="598"/>
      <c r="N10592" s="598"/>
      <c r="V10592" s="598"/>
      <c r="W10592" s="598"/>
    </row>
    <row r="10593" spans="6:23" x14ac:dyDescent="0.2">
      <c r="F10593" s="610"/>
      <c r="H10593" s="612"/>
      <c r="I10593" s="598"/>
      <c r="J10593" s="598"/>
      <c r="M10593" s="598"/>
      <c r="N10593" s="598"/>
      <c r="V10593" s="598"/>
      <c r="W10593" s="598"/>
    </row>
    <row r="10594" spans="6:23" x14ac:dyDescent="0.2">
      <c r="F10594" s="610"/>
      <c r="H10594" s="612"/>
      <c r="I10594" s="598"/>
      <c r="J10594" s="598"/>
      <c r="M10594" s="598"/>
      <c r="N10594" s="598"/>
      <c r="V10594" s="598"/>
      <c r="W10594" s="598"/>
    </row>
    <row r="10595" spans="6:23" x14ac:dyDescent="0.2">
      <c r="F10595" s="610"/>
      <c r="H10595" s="612"/>
      <c r="I10595" s="598"/>
      <c r="J10595" s="598"/>
      <c r="M10595" s="598"/>
      <c r="N10595" s="598"/>
      <c r="V10595" s="598"/>
      <c r="W10595" s="598"/>
    </row>
    <row r="10596" spans="6:23" x14ac:dyDescent="0.2">
      <c r="F10596" s="610"/>
      <c r="H10596" s="612"/>
      <c r="I10596" s="598"/>
      <c r="J10596" s="598"/>
      <c r="M10596" s="598"/>
      <c r="N10596" s="598"/>
      <c r="V10596" s="598"/>
      <c r="W10596" s="598"/>
    </row>
    <row r="10597" spans="6:23" x14ac:dyDescent="0.2">
      <c r="F10597" s="610"/>
      <c r="H10597" s="612"/>
      <c r="I10597" s="598"/>
      <c r="J10597" s="598"/>
      <c r="M10597" s="598"/>
      <c r="N10597" s="598"/>
      <c r="V10597" s="598"/>
      <c r="W10597" s="598"/>
    </row>
    <row r="10598" spans="6:23" x14ac:dyDescent="0.2">
      <c r="F10598" s="610"/>
      <c r="H10598" s="612"/>
      <c r="I10598" s="598"/>
      <c r="J10598" s="598"/>
      <c r="M10598" s="598"/>
      <c r="N10598" s="598"/>
      <c r="V10598" s="598"/>
      <c r="W10598" s="598"/>
    </row>
    <row r="10599" spans="6:23" x14ac:dyDescent="0.2">
      <c r="F10599" s="610"/>
      <c r="H10599" s="612"/>
      <c r="I10599" s="598"/>
      <c r="J10599" s="598"/>
      <c r="M10599" s="598"/>
      <c r="N10599" s="598"/>
      <c r="V10599" s="598"/>
      <c r="W10599" s="598"/>
    </row>
    <row r="10600" spans="6:23" x14ac:dyDescent="0.2">
      <c r="F10600" s="610"/>
      <c r="H10600" s="612"/>
      <c r="I10600" s="598"/>
      <c r="J10600" s="598"/>
      <c r="M10600" s="598"/>
      <c r="N10600" s="598"/>
      <c r="V10600" s="598"/>
      <c r="W10600" s="598"/>
    </row>
    <row r="10601" spans="6:23" x14ac:dyDescent="0.2">
      <c r="F10601" s="610"/>
      <c r="H10601" s="612"/>
      <c r="I10601" s="598"/>
      <c r="J10601" s="598"/>
      <c r="M10601" s="598"/>
      <c r="N10601" s="598"/>
      <c r="V10601" s="598"/>
      <c r="W10601" s="598"/>
    </row>
    <row r="10602" spans="6:23" x14ac:dyDescent="0.2">
      <c r="F10602" s="610"/>
      <c r="H10602" s="612"/>
      <c r="I10602" s="598"/>
      <c r="J10602" s="598"/>
      <c r="M10602" s="598"/>
      <c r="N10602" s="598"/>
      <c r="V10602" s="598"/>
      <c r="W10602" s="598"/>
    </row>
    <row r="10603" spans="6:23" x14ac:dyDescent="0.2">
      <c r="F10603" s="610"/>
      <c r="H10603" s="612"/>
      <c r="I10603" s="598"/>
      <c r="J10603" s="598"/>
      <c r="M10603" s="598"/>
      <c r="N10603" s="598"/>
      <c r="V10603" s="598"/>
      <c r="W10603" s="598"/>
    </row>
    <row r="10604" spans="6:23" x14ac:dyDescent="0.2">
      <c r="F10604" s="610"/>
      <c r="H10604" s="612"/>
      <c r="I10604" s="598"/>
      <c r="J10604" s="598"/>
      <c r="M10604" s="598"/>
      <c r="N10604" s="598"/>
      <c r="V10604" s="598"/>
      <c r="W10604" s="598"/>
    </row>
    <row r="10605" spans="6:23" x14ac:dyDescent="0.2">
      <c r="F10605" s="610"/>
      <c r="H10605" s="612"/>
      <c r="I10605" s="598"/>
      <c r="J10605" s="598"/>
      <c r="M10605" s="598"/>
      <c r="N10605" s="598"/>
      <c r="V10605" s="598"/>
      <c r="W10605" s="598"/>
    </row>
    <row r="10606" spans="6:23" x14ac:dyDescent="0.2">
      <c r="F10606" s="610"/>
      <c r="H10606" s="612"/>
      <c r="I10606" s="598"/>
      <c r="J10606" s="598"/>
      <c r="M10606" s="598"/>
      <c r="N10606" s="598"/>
      <c r="V10606" s="598"/>
      <c r="W10606" s="598"/>
    </row>
    <row r="10607" spans="6:23" x14ac:dyDescent="0.2">
      <c r="F10607" s="610"/>
      <c r="H10607" s="612"/>
      <c r="I10607" s="598"/>
      <c r="J10607" s="598"/>
      <c r="M10607" s="598"/>
      <c r="N10607" s="598"/>
      <c r="V10607" s="598"/>
      <c r="W10607" s="598"/>
    </row>
    <row r="10608" spans="6:23" x14ac:dyDescent="0.2">
      <c r="F10608" s="610"/>
      <c r="H10608" s="612"/>
      <c r="I10608" s="598"/>
      <c r="J10608" s="598"/>
      <c r="M10608" s="598"/>
      <c r="N10608" s="598"/>
      <c r="V10608" s="598"/>
      <c r="W10608" s="598"/>
    </row>
    <row r="10609" spans="6:23" x14ac:dyDescent="0.2">
      <c r="F10609" s="610"/>
      <c r="H10609" s="612"/>
      <c r="I10609" s="598"/>
      <c r="J10609" s="598"/>
      <c r="M10609" s="598"/>
      <c r="N10609" s="598"/>
      <c r="V10609" s="598"/>
      <c r="W10609" s="598"/>
    </row>
    <row r="10610" spans="6:23" x14ac:dyDescent="0.2">
      <c r="F10610" s="610"/>
      <c r="H10610" s="612"/>
      <c r="I10610" s="598"/>
      <c r="J10610" s="598"/>
      <c r="M10610" s="598"/>
      <c r="N10610" s="598"/>
      <c r="V10610" s="598"/>
      <c r="W10610" s="598"/>
    </row>
    <row r="10611" spans="6:23" x14ac:dyDescent="0.2">
      <c r="F10611" s="610"/>
      <c r="H10611" s="612"/>
      <c r="I10611" s="598"/>
      <c r="J10611" s="598"/>
      <c r="M10611" s="598"/>
      <c r="N10611" s="598"/>
      <c r="V10611" s="598"/>
      <c r="W10611" s="598"/>
    </row>
    <row r="10612" spans="6:23" x14ac:dyDescent="0.2">
      <c r="F10612" s="610"/>
      <c r="H10612" s="612"/>
      <c r="I10612" s="598"/>
      <c r="J10612" s="598"/>
      <c r="M10612" s="598"/>
      <c r="N10612" s="598"/>
      <c r="V10612" s="598"/>
      <c r="W10612" s="598"/>
    </row>
    <row r="10613" spans="6:23" x14ac:dyDescent="0.2">
      <c r="F10613" s="610"/>
      <c r="H10613" s="612"/>
      <c r="I10613" s="598"/>
      <c r="J10613" s="598"/>
      <c r="M10613" s="598"/>
      <c r="N10613" s="598"/>
      <c r="V10613" s="598"/>
      <c r="W10613" s="598"/>
    </row>
    <row r="10614" spans="6:23" x14ac:dyDescent="0.2">
      <c r="F10614" s="610"/>
      <c r="H10614" s="612"/>
      <c r="I10614" s="598"/>
      <c r="J10614" s="598"/>
      <c r="M10614" s="598"/>
      <c r="N10614" s="598"/>
      <c r="V10614" s="598"/>
      <c r="W10614" s="598"/>
    </row>
    <row r="10615" spans="6:23" x14ac:dyDescent="0.2">
      <c r="F10615" s="610"/>
      <c r="H10615" s="612"/>
      <c r="I10615" s="598"/>
      <c r="J10615" s="598"/>
      <c r="M10615" s="598"/>
      <c r="N10615" s="598"/>
      <c r="V10615" s="598"/>
      <c r="W10615" s="598"/>
    </row>
    <row r="10616" spans="6:23" x14ac:dyDescent="0.2">
      <c r="F10616" s="610"/>
      <c r="H10616" s="612"/>
      <c r="I10616" s="598"/>
      <c r="J10616" s="598"/>
      <c r="M10616" s="598"/>
      <c r="N10616" s="598"/>
      <c r="V10616" s="598"/>
      <c r="W10616" s="598"/>
    </row>
    <row r="10617" spans="6:23" x14ac:dyDescent="0.2">
      <c r="F10617" s="610"/>
      <c r="H10617" s="612"/>
      <c r="I10617" s="598"/>
      <c r="J10617" s="598"/>
      <c r="M10617" s="598"/>
      <c r="N10617" s="598"/>
      <c r="V10617" s="598"/>
      <c r="W10617" s="598"/>
    </row>
    <row r="10618" spans="6:23" x14ac:dyDescent="0.2">
      <c r="F10618" s="610"/>
      <c r="H10618" s="612"/>
      <c r="I10618" s="598"/>
      <c r="J10618" s="598"/>
      <c r="M10618" s="598"/>
      <c r="N10618" s="598"/>
      <c r="V10618" s="598"/>
      <c r="W10618" s="598"/>
    </row>
    <row r="10619" spans="6:23" x14ac:dyDescent="0.2">
      <c r="F10619" s="610"/>
      <c r="H10619" s="612"/>
      <c r="I10619" s="598"/>
      <c r="J10619" s="598"/>
      <c r="M10619" s="598"/>
      <c r="N10619" s="598"/>
      <c r="V10619" s="598"/>
      <c r="W10619" s="598"/>
    </row>
    <row r="10620" spans="6:23" x14ac:dyDescent="0.2">
      <c r="F10620" s="610"/>
      <c r="H10620" s="612"/>
      <c r="I10620" s="598"/>
      <c r="J10620" s="598"/>
      <c r="M10620" s="598"/>
      <c r="N10620" s="598"/>
      <c r="V10620" s="598"/>
      <c r="W10620" s="598"/>
    </row>
    <row r="10621" spans="6:23" x14ac:dyDescent="0.2">
      <c r="F10621" s="610"/>
      <c r="H10621" s="612"/>
      <c r="I10621" s="598"/>
      <c r="J10621" s="598"/>
      <c r="M10621" s="598"/>
      <c r="N10621" s="598"/>
      <c r="V10621" s="598"/>
      <c r="W10621" s="598"/>
    </row>
    <row r="10622" spans="6:23" x14ac:dyDescent="0.2">
      <c r="F10622" s="610"/>
      <c r="H10622" s="612"/>
      <c r="I10622" s="598"/>
      <c r="J10622" s="598"/>
      <c r="M10622" s="598"/>
      <c r="N10622" s="598"/>
      <c r="V10622" s="598"/>
      <c r="W10622" s="598"/>
    </row>
    <row r="10623" spans="6:23" x14ac:dyDescent="0.2">
      <c r="F10623" s="610"/>
      <c r="H10623" s="612"/>
      <c r="I10623" s="598"/>
      <c r="J10623" s="598"/>
      <c r="M10623" s="598"/>
      <c r="N10623" s="598"/>
      <c r="V10623" s="598"/>
      <c r="W10623" s="598"/>
    </row>
    <row r="10624" spans="6:23" x14ac:dyDescent="0.2">
      <c r="F10624" s="610"/>
      <c r="H10624" s="612"/>
      <c r="I10624" s="598"/>
      <c r="J10624" s="598"/>
      <c r="M10624" s="598"/>
      <c r="N10624" s="598"/>
      <c r="V10624" s="598"/>
      <c r="W10624" s="598"/>
    </row>
    <row r="10625" spans="6:23" x14ac:dyDescent="0.2">
      <c r="F10625" s="610"/>
      <c r="H10625" s="612"/>
      <c r="I10625" s="598"/>
      <c r="J10625" s="598"/>
      <c r="M10625" s="598"/>
      <c r="N10625" s="598"/>
      <c r="V10625" s="598"/>
      <c r="W10625" s="598"/>
    </row>
    <row r="10626" spans="6:23" x14ac:dyDescent="0.2">
      <c r="F10626" s="610"/>
      <c r="H10626" s="612"/>
      <c r="I10626" s="598"/>
      <c r="J10626" s="598"/>
      <c r="M10626" s="598"/>
      <c r="N10626" s="598"/>
      <c r="V10626" s="598"/>
      <c r="W10626" s="598"/>
    </row>
    <row r="10627" spans="6:23" x14ac:dyDescent="0.2">
      <c r="F10627" s="610"/>
      <c r="H10627" s="612"/>
      <c r="I10627" s="598"/>
      <c r="J10627" s="598"/>
      <c r="M10627" s="598"/>
      <c r="N10627" s="598"/>
      <c r="V10627" s="598"/>
      <c r="W10627" s="598"/>
    </row>
    <row r="10628" spans="6:23" x14ac:dyDescent="0.2">
      <c r="F10628" s="610"/>
      <c r="H10628" s="612"/>
      <c r="I10628" s="598"/>
      <c r="J10628" s="598"/>
      <c r="M10628" s="598"/>
      <c r="N10628" s="598"/>
      <c r="V10628" s="598"/>
      <c r="W10628" s="598"/>
    </row>
    <row r="10629" spans="6:23" x14ac:dyDescent="0.2">
      <c r="F10629" s="610"/>
      <c r="H10629" s="612"/>
      <c r="I10629" s="598"/>
      <c r="J10629" s="598"/>
      <c r="M10629" s="598"/>
      <c r="N10629" s="598"/>
      <c r="V10629" s="598"/>
      <c r="W10629" s="598"/>
    </row>
    <row r="10630" spans="6:23" x14ac:dyDescent="0.2">
      <c r="F10630" s="610"/>
      <c r="H10630" s="612"/>
      <c r="I10630" s="598"/>
      <c r="J10630" s="598"/>
      <c r="M10630" s="598"/>
      <c r="N10630" s="598"/>
      <c r="V10630" s="598"/>
      <c r="W10630" s="598"/>
    </row>
    <row r="10631" spans="6:23" x14ac:dyDescent="0.2">
      <c r="F10631" s="610"/>
      <c r="H10631" s="612"/>
      <c r="I10631" s="598"/>
      <c r="J10631" s="598"/>
      <c r="M10631" s="598"/>
      <c r="N10631" s="598"/>
      <c r="V10631" s="598"/>
      <c r="W10631" s="598"/>
    </row>
    <row r="10632" spans="6:23" x14ac:dyDescent="0.2">
      <c r="F10632" s="610"/>
      <c r="H10632" s="612"/>
      <c r="I10632" s="598"/>
      <c r="J10632" s="598"/>
      <c r="M10632" s="598"/>
      <c r="N10632" s="598"/>
      <c r="V10632" s="598"/>
      <c r="W10632" s="598"/>
    </row>
    <row r="10633" spans="6:23" x14ac:dyDescent="0.2">
      <c r="F10633" s="610"/>
      <c r="H10633" s="612"/>
      <c r="I10633" s="598"/>
      <c r="J10633" s="598"/>
      <c r="M10633" s="598"/>
      <c r="N10633" s="598"/>
      <c r="V10633" s="598"/>
      <c r="W10633" s="598"/>
    </row>
    <row r="10634" spans="6:23" x14ac:dyDescent="0.2">
      <c r="F10634" s="610"/>
      <c r="H10634" s="612"/>
      <c r="I10634" s="598"/>
      <c r="J10634" s="598"/>
      <c r="M10634" s="598"/>
      <c r="N10634" s="598"/>
      <c r="V10634" s="598"/>
      <c r="W10634" s="598"/>
    </row>
    <row r="10635" spans="6:23" x14ac:dyDescent="0.2">
      <c r="F10635" s="610"/>
      <c r="H10635" s="612"/>
      <c r="I10635" s="598"/>
      <c r="J10635" s="598"/>
      <c r="M10635" s="598"/>
      <c r="N10635" s="598"/>
      <c r="V10635" s="598"/>
      <c r="W10635" s="598"/>
    </row>
    <row r="10636" spans="6:23" x14ac:dyDescent="0.2">
      <c r="F10636" s="610"/>
      <c r="H10636" s="612"/>
      <c r="I10636" s="598"/>
      <c r="J10636" s="598"/>
      <c r="M10636" s="598"/>
      <c r="N10636" s="598"/>
      <c r="V10636" s="598"/>
      <c r="W10636" s="598"/>
    </row>
    <row r="10637" spans="6:23" x14ac:dyDescent="0.2">
      <c r="F10637" s="610"/>
      <c r="H10637" s="612"/>
      <c r="I10637" s="598"/>
      <c r="J10637" s="598"/>
      <c r="M10637" s="598"/>
      <c r="N10637" s="598"/>
      <c r="V10637" s="598"/>
      <c r="W10637" s="598"/>
    </row>
    <row r="10638" spans="6:23" x14ac:dyDescent="0.2">
      <c r="F10638" s="610"/>
      <c r="H10638" s="612"/>
      <c r="I10638" s="598"/>
      <c r="J10638" s="598"/>
      <c r="M10638" s="598"/>
      <c r="N10638" s="598"/>
      <c r="V10638" s="598"/>
      <c r="W10638" s="598"/>
    </row>
    <row r="10639" spans="6:23" x14ac:dyDescent="0.2">
      <c r="F10639" s="610"/>
      <c r="H10639" s="612"/>
      <c r="I10639" s="598"/>
      <c r="J10639" s="598"/>
      <c r="M10639" s="598"/>
      <c r="N10639" s="598"/>
      <c r="V10639" s="598"/>
      <c r="W10639" s="598"/>
    </row>
    <row r="10640" spans="6:23" x14ac:dyDescent="0.2">
      <c r="F10640" s="610"/>
      <c r="H10640" s="612"/>
      <c r="I10640" s="598"/>
      <c r="J10640" s="598"/>
      <c r="M10640" s="598"/>
      <c r="N10640" s="598"/>
      <c r="V10640" s="598"/>
      <c r="W10640" s="598"/>
    </row>
    <row r="10641" spans="6:23" x14ac:dyDescent="0.2">
      <c r="F10641" s="610"/>
      <c r="H10641" s="612"/>
      <c r="I10641" s="598"/>
      <c r="J10641" s="598"/>
      <c r="M10641" s="598"/>
      <c r="N10641" s="598"/>
      <c r="V10641" s="598"/>
      <c r="W10641" s="598"/>
    </row>
    <row r="10642" spans="6:23" x14ac:dyDescent="0.2">
      <c r="F10642" s="610"/>
      <c r="H10642" s="612"/>
      <c r="I10642" s="598"/>
      <c r="J10642" s="598"/>
      <c r="M10642" s="598"/>
      <c r="N10642" s="598"/>
      <c r="V10642" s="598"/>
      <c r="W10642" s="598"/>
    </row>
    <row r="10643" spans="6:23" x14ac:dyDescent="0.2">
      <c r="F10643" s="610"/>
      <c r="H10643" s="612"/>
      <c r="I10643" s="598"/>
      <c r="J10643" s="598"/>
      <c r="M10643" s="598"/>
      <c r="N10643" s="598"/>
      <c r="V10643" s="598"/>
      <c r="W10643" s="598"/>
    </row>
    <row r="10644" spans="6:23" x14ac:dyDescent="0.2">
      <c r="F10644" s="610"/>
      <c r="H10644" s="612"/>
      <c r="I10644" s="598"/>
      <c r="J10644" s="598"/>
      <c r="M10644" s="598"/>
      <c r="N10644" s="598"/>
      <c r="V10644" s="598"/>
      <c r="W10644" s="598"/>
    </row>
    <row r="10645" spans="6:23" x14ac:dyDescent="0.2">
      <c r="F10645" s="610"/>
      <c r="H10645" s="612"/>
      <c r="I10645" s="598"/>
      <c r="J10645" s="598"/>
      <c r="M10645" s="598"/>
      <c r="N10645" s="598"/>
      <c r="V10645" s="598"/>
      <c r="W10645" s="598"/>
    </row>
    <row r="10646" spans="6:23" x14ac:dyDescent="0.2">
      <c r="F10646" s="610"/>
      <c r="H10646" s="612"/>
      <c r="I10646" s="598"/>
      <c r="J10646" s="598"/>
      <c r="M10646" s="598"/>
      <c r="N10646" s="598"/>
      <c r="V10646" s="598"/>
      <c r="W10646" s="598"/>
    </row>
    <row r="10647" spans="6:23" x14ac:dyDescent="0.2">
      <c r="F10647" s="610"/>
      <c r="H10647" s="612"/>
      <c r="I10647" s="598"/>
      <c r="J10647" s="598"/>
      <c r="M10647" s="598"/>
      <c r="N10647" s="598"/>
      <c r="V10647" s="598"/>
      <c r="W10647" s="598"/>
    </row>
    <row r="10648" spans="6:23" x14ac:dyDescent="0.2">
      <c r="F10648" s="610"/>
      <c r="H10648" s="612"/>
      <c r="I10648" s="598"/>
      <c r="J10648" s="598"/>
      <c r="M10648" s="598"/>
      <c r="N10648" s="598"/>
      <c r="V10648" s="598"/>
      <c r="W10648" s="598"/>
    </row>
    <row r="10649" spans="6:23" x14ac:dyDescent="0.2">
      <c r="F10649" s="610"/>
      <c r="H10649" s="612"/>
      <c r="I10649" s="598"/>
      <c r="J10649" s="598"/>
      <c r="M10649" s="598"/>
      <c r="N10649" s="598"/>
      <c r="V10649" s="598"/>
      <c r="W10649" s="598"/>
    </row>
    <row r="10650" spans="6:23" x14ac:dyDescent="0.2">
      <c r="F10650" s="610"/>
      <c r="H10650" s="612"/>
      <c r="I10650" s="598"/>
      <c r="J10650" s="598"/>
      <c r="M10650" s="598"/>
      <c r="N10650" s="598"/>
      <c r="V10650" s="598"/>
      <c r="W10650" s="598"/>
    </row>
    <row r="10651" spans="6:23" x14ac:dyDescent="0.2">
      <c r="F10651" s="610"/>
      <c r="H10651" s="612"/>
      <c r="I10651" s="598"/>
      <c r="J10651" s="598"/>
      <c r="M10651" s="598"/>
      <c r="N10651" s="598"/>
      <c r="V10651" s="598"/>
      <c r="W10651" s="598"/>
    </row>
    <row r="10652" spans="6:23" x14ac:dyDescent="0.2">
      <c r="F10652" s="610"/>
      <c r="H10652" s="612"/>
      <c r="I10652" s="598"/>
      <c r="J10652" s="598"/>
      <c r="M10652" s="598"/>
      <c r="N10652" s="598"/>
      <c r="V10652" s="598"/>
      <c r="W10652" s="598"/>
    </row>
    <row r="10653" spans="6:23" x14ac:dyDescent="0.2">
      <c r="F10653" s="610"/>
      <c r="H10653" s="612"/>
      <c r="I10653" s="598"/>
      <c r="J10653" s="598"/>
      <c r="M10653" s="598"/>
      <c r="N10653" s="598"/>
      <c r="V10653" s="598"/>
      <c r="W10653" s="598"/>
    </row>
    <row r="10654" spans="6:23" x14ac:dyDescent="0.2">
      <c r="F10654" s="610"/>
      <c r="H10654" s="612"/>
      <c r="I10654" s="598"/>
      <c r="J10654" s="598"/>
      <c r="M10654" s="598"/>
      <c r="N10654" s="598"/>
      <c r="V10654" s="598"/>
      <c r="W10654" s="598"/>
    </row>
    <row r="10655" spans="6:23" x14ac:dyDescent="0.2">
      <c r="F10655" s="610"/>
      <c r="H10655" s="612"/>
      <c r="I10655" s="598"/>
      <c r="J10655" s="598"/>
      <c r="M10655" s="598"/>
      <c r="N10655" s="598"/>
      <c r="V10655" s="598"/>
      <c r="W10655" s="598"/>
    </row>
    <row r="10656" spans="6:23" x14ac:dyDescent="0.2">
      <c r="F10656" s="610"/>
      <c r="H10656" s="612"/>
      <c r="I10656" s="598"/>
      <c r="J10656" s="598"/>
      <c r="M10656" s="598"/>
      <c r="N10656" s="598"/>
      <c r="V10656" s="598"/>
      <c r="W10656" s="598"/>
    </row>
    <row r="10657" spans="6:23" x14ac:dyDescent="0.2">
      <c r="F10657" s="610"/>
      <c r="H10657" s="612"/>
      <c r="I10657" s="598"/>
      <c r="J10657" s="598"/>
      <c r="M10657" s="598"/>
      <c r="N10657" s="598"/>
      <c r="V10657" s="598"/>
      <c r="W10657" s="598"/>
    </row>
    <row r="10658" spans="6:23" x14ac:dyDescent="0.2">
      <c r="F10658" s="610"/>
      <c r="H10658" s="612"/>
      <c r="I10658" s="598"/>
      <c r="J10658" s="598"/>
      <c r="M10658" s="598"/>
      <c r="N10658" s="598"/>
      <c r="V10658" s="598"/>
      <c r="W10658" s="598"/>
    </row>
    <row r="10659" spans="6:23" x14ac:dyDescent="0.2">
      <c r="F10659" s="610"/>
      <c r="H10659" s="612"/>
      <c r="I10659" s="598"/>
      <c r="J10659" s="598"/>
      <c r="M10659" s="598"/>
      <c r="N10659" s="598"/>
      <c r="V10659" s="598"/>
      <c r="W10659" s="598"/>
    </row>
    <row r="10660" spans="6:23" x14ac:dyDescent="0.2">
      <c r="F10660" s="610"/>
      <c r="H10660" s="612"/>
      <c r="I10660" s="598"/>
      <c r="J10660" s="598"/>
      <c r="M10660" s="598"/>
      <c r="N10660" s="598"/>
      <c r="V10660" s="598"/>
      <c r="W10660" s="598"/>
    </row>
    <row r="10661" spans="6:23" x14ac:dyDescent="0.2">
      <c r="F10661" s="610"/>
      <c r="H10661" s="612"/>
      <c r="I10661" s="598"/>
      <c r="J10661" s="598"/>
      <c r="M10661" s="598"/>
      <c r="N10661" s="598"/>
      <c r="V10661" s="598"/>
      <c r="W10661" s="598"/>
    </row>
    <row r="10662" spans="6:23" x14ac:dyDescent="0.2">
      <c r="F10662" s="610"/>
      <c r="H10662" s="612"/>
      <c r="I10662" s="598"/>
      <c r="J10662" s="598"/>
      <c r="M10662" s="598"/>
      <c r="N10662" s="598"/>
      <c r="V10662" s="598"/>
      <c r="W10662" s="598"/>
    </row>
    <row r="10663" spans="6:23" x14ac:dyDescent="0.2">
      <c r="F10663" s="610"/>
      <c r="H10663" s="612"/>
      <c r="I10663" s="598"/>
      <c r="J10663" s="598"/>
      <c r="M10663" s="598"/>
      <c r="N10663" s="598"/>
      <c r="V10663" s="598"/>
      <c r="W10663" s="598"/>
    </row>
    <row r="10664" spans="6:23" x14ac:dyDescent="0.2">
      <c r="F10664" s="610"/>
      <c r="H10664" s="612"/>
      <c r="I10664" s="598"/>
      <c r="J10664" s="598"/>
      <c r="M10664" s="598"/>
      <c r="N10664" s="598"/>
      <c r="V10664" s="598"/>
      <c r="W10664" s="598"/>
    </row>
    <row r="10665" spans="6:23" x14ac:dyDescent="0.2">
      <c r="F10665" s="610"/>
      <c r="H10665" s="612"/>
      <c r="I10665" s="598"/>
      <c r="J10665" s="598"/>
      <c r="M10665" s="598"/>
      <c r="N10665" s="598"/>
      <c r="V10665" s="598"/>
      <c r="W10665" s="598"/>
    </row>
    <row r="10666" spans="6:23" x14ac:dyDescent="0.2">
      <c r="F10666" s="610"/>
      <c r="H10666" s="612"/>
      <c r="I10666" s="598"/>
      <c r="J10666" s="598"/>
      <c r="M10666" s="598"/>
      <c r="N10666" s="598"/>
      <c r="V10666" s="598"/>
      <c r="W10666" s="598"/>
    </row>
    <row r="10667" spans="6:23" x14ac:dyDescent="0.2">
      <c r="F10667" s="610"/>
      <c r="H10667" s="612"/>
      <c r="I10667" s="598"/>
      <c r="J10667" s="598"/>
      <c r="M10667" s="598"/>
      <c r="N10667" s="598"/>
      <c r="V10667" s="598"/>
      <c r="W10667" s="598"/>
    </row>
    <row r="10668" spans="6:23" x14ac:dyDescent="0.2">
      <c r="F10668" s="610"/>
      <c r="H10668" s="612"/>
      <c r="I10668" s="598"/>
      <c r="J10668" s="598"/>
      <c r="M10668" s="598"/>
      <c r="N10668" s="598"/>
      <c r="V10668" s="598"/>
      <c r="W10668" s="598"/>
    </row>
    <row r="10669" spans="6:23" x14ac:dyDescent="0.2">
      <c r="F10669" s="610"/>
      <c r="H10669" s="612"/>
      <c r="I10669" s="598"/>
      <c r="J10669" s="598"/>
      <c r="M10669" s="598"/>
      <c r="N10669" s="598"/>
      <c r="V10669" s="598"/>
      <c r="W10669" s="598"/>
    </row>
    <row r="10670" spans="6:23" x14ac:dyDescent="0.2">
      <c r="F10670" s="610"/>
      <c r="H10670" s="612"/>
      <c r="I10670" s="598"/>
      <c r="J10670" s="598"/>
      <c r="M10670" s="598"/>
      <c r="N10670" s="598"/>
      <c r="V10670" s="598"/>
      <c r="W10670" s="598"/>
    </row>
    <row r="10671" spans="6:23" x14ac:dyDescent="0.2">
      <c r="F10671" s="610"/>
      <c r="H10671" s="612"/>
      <c r="I10671" s="598"/>
      <c r="J10671" s="598"/>
      <c r="M10671" s="598"/>
      <c r="N10671" s="598"/>
      <c r="V10671" s="598"/>
      <c r="W10671" s="598"/>
    </row>
    <row r="10672" spans="6:23" x14ac:dyDescent="0.2">
      <c r="F10672" s="610"/>
      <c r="H10672" s="612"/>
      <c r="I10672" s="598"/>
      <c r="J10672" s="598"/>
      <c r="M10672" s="598"/>
      <c r="N10672" s="598"/>
      <c r="V10672" s="598"/>
      <c r="W10672" s="598"/>
    </row>
    <row r="10673" spans="6:23" x14ac:dyDescent="0.2">
      <c r="F10673" s="610"/>
      <c r="H10673" s="612"/>
      <c r="I10673" s="598"/>
      <c r="J10673" s="598"/>
      <c r="M10673" s="598"/>
      <c r="N10673" s="598"/>
      <c r="V10673" s="598"/>
      <c r="W10673" s="598"/>
    </row>
    <row r="10674" spans="6:23" x14ac:dyDescent="0.2">
      <c r="F10674" s="610"/>
      <c r="H10674" s="612"/>
      <c r="I10674" s="598"/>
      <c r="J10674" s="598"/>
      <c r="M10674" s="598"/>
      <c r="N10674" s="598"/>
      <c r="V10674" s="598"/>
      <c r="W10674" s="598"/>
    </row>
    <row r="10675" spans="6:23" x14ac:dyDescent="0.2">
      <c r="F10675" s="610"/>
      <c r="H10675" s="612"/>
      <c r="I10675" s="598"/>
      <c r="J10675" s="598"/>
      <c r="M10675" s="598"/>
      <c r="N10675" s="598"/>
      <c r="V10675" s="598"/>
      <c r="W10675" s="598"/>
    </row>
    <row r="10676" spans="6:23" x14ac:dyDescent="0.2">
      <c r="F10676" s="610"/>
      <c r="H10676" s="612"/>
      <c r="I10676" s="598"/>
      <c r="J10676" s="598"/>
      <c r="M10676" s="598"/>
      <c r="N10676" s="598"/>
      <c r="V10676" s="598"/>
      <c r="W10676" s="598"/>
    </row>
    <row r="10677" spans="6:23" x14ac:dyDescent="0.2">
      <c r="F10677" s="610"/>
      <c r="H10677" s="612"/>
      <c r="I10677" s="598"/>
      <c r="J10677" s="598"/>
      <c r="M10677" s="598"/>
      <c r="N10677" s="598"/>
      <c r="V10677" s="598"/>
      <c r="W10677" s="598"/>
    </row>
    <row r="10678" spans="6:23" x14ac:dyDescent="0.2">
      <c r="F10678" s="610"/>
      <c r="H10678" s="612"/>
      <c r="I10678" s="598"/>
      <c r="J10678" s="598"/>
      <c r="M10678" s="598"/>
      <c r="N10678" s="598"/>
      <c r="V10678" s="598"/>
      <c r="W10678" s="598"/>
    </row>
    <row r="10679" spans="6:23" x14ac:dyDescent="0.2">
      <c r="F10679" s="610"/>
      <c r="H10679" s="612"/>
      <c r="I10679" s="598"/>
      <c r="J10679" s="598"/>
      <c r="M10679" s="598"/>
      <c r="N10679" s="598"/>
      <c r="V10679" s="598"/>
      <c r="W10679" s="598"/>
    </row>
    <row r="10680" spans="6:23" x14ac:dyDescent="0.2">
      <c r="F10680" s="610"/>
      <c r="H10680" s="612"/>
      <c r="I10680" s="598"/>
      <c r="J10680" s="598"/>
      <c r="M10680" s="598"/>
      <c r="N10680" s="598"/>
      <c r="V10680" s="598"/>
      <c r="W10680" s="598"/>
    </row>
    <row r="10681" spans="6:23" x14ac:dyDescent="0.2">
      <c r="F10681" s="610"/>
      <c r="H10681" s="612"/>
      <c r="I10681" s="598"/>
      <c r="J10681" s="598"/>
      <c r="M10681" s="598"/>
      <c r="N10681" s="598"/>
      <c r="V10681" s="598"/>
      <c r="W10681" s="598"/>
    </row>
    <row r="10682" spans="6:23" x14ac:dyDescent="0.2">
      <c r="F10682" s="610"/>
      <c r="H10682" s="612"/>
      <c r="I10682" s="598"/>
      <c r="J10682" s="598"/>
      <c r="M10682" s="598"/>
      <c r="N10682" s="598"/>
      <c r="V10682" s="598"/>
      <c r="W10682" s="598"/>
    </row>
    <row r="10683" spans="6:23" x14ac:dyDescent="0.2">
      <c r="F10683" s="610"/>
      <c r="H10683" s="612"/>
      <c r="I10683" s="598"/>
      <c r="J10683" s="598"/>
      <c r="M10683" s="598"/>
      <c r="N10683" s="598"/>
      <c r="V10683" s="598"/>
      <c r="W10683" s="598"/>
    </row>
    <row r="10684" spans="6:23" x14ac:dyDescent="0.2">
      <c r="F10684" s="610"/>
      <c r="H10684" s="612"/>
      <c r="I10684" s="598"/>
      <c r="J10684" s="598"/>
      <c r="M10684" s="598"/>
      <c r="N10684" s="598"/>
      <c r="V10684" s="598"/>
      <c r="W10684" s="598"/>
    </row>
    <row r="10685" spans="6:23" x14ac:dyDescent="0.2">
      <c r="F10685" s="610"/>
      <c r="H10685" s="612"/>
      <c r="I10685" s="598"/>
      <c r="J10685" s="598"/>
      <c r="M10685" s="598"/>
      <c r="N10685" s="598"/>
      <c r="V10685" s="598"/>
      <c r="W10685" s="598"/>
    </row>
    <row r="10686" spans="6:23" x14ac:dyDescent="0.2">
      <c r="F10686" s="610"/>
      <c r="H10686" s="612"/>
      <c r="I10686" s="598"/>
      <c r="J10686" s="598"/>
      <c r="M10686" s="598"/>
      <c r="N10686" s="598"/>
      <c r="V10686" s="598"/>
      <c r="W10686" s="598"/>
    </row>
    <row r="10687" spans="6:23" x14ac:dyDescent="0.2">
      <c r="F10687" s="610"/>
      <c r="H10687" s="612"/>
      <c r="I10687" s="598"/>
      <c r="J10687" s="598"/>
      <c r="M10687" s="598"/>
      <c r="N10687" s="598"/>
      <c r="V10687" s="598"/>
      <c r="W10687" s="598"/>
    </row>
    <row r="10688" spans="6:23" x14ac:dyDescent="0.2">
      <c r="F10688" s="610"/>
      <c r="H10688" s="612"/>
      <c r="I10688" s="598"/>
      <c r="J10688" s="598"/>
      <c r="M10688" s="598"/>
      <c r="N10688" s="598"/>
      <c r="V10688" s="598"/>
      <c r="W10688" s="598"/>
    </row>
    <row r="10689" spans="6:23" x14ac:dyDescent="0.2">
      <c r="F10689" s="610"/>
      <c r="H10689" s="612"/>
      <c r="I10689" s="598"/>
      <c r="J10689" s="598"/>
      <c r="M10689" s="598"/>
      <c r="N10689" s="598"/>
      <c r="V10689" s="598"/>
      <c r="W10689" s="598"/>
    </row>
    <row r="10690" spans="6:23" x14ac:dyDescent="0.2">
      <c r="F10690" s="610"/>
      <c r="H10690" s="612"/>
      <c r="I10690" s="598"/>
      <c r="J10690" s="598"/>
      <c r="M10690" s="598"/>
      <c r="N10690" s="598"/>
      <c r="V10690" s="598"/>
      <c r="W10690" s="598"/>
    </row>
    <row r="10691" spans="6:23" x14ac:dyDescent="0.2">
      <c r="F10691" s="610"/>
      <c r="H10691" s="612"/>
      <c r="I10691" s="598"/>
      <c r="J10691" s="598"/>
      <c r="M10691" s="598"/>
      <c r="N10691" s="598"/>
      <c r="V10691" s="598"/>
      <c r="W10691" s="598"/>
    </row>
    <row r="10692" spans="6:23" x14ac:dyDescent="0.2">
      <c r="F10692" s="610"/>
      <c r="H10692" s="612"/>
      <c r="I10692" s="598"/>
      <c r="J10692" s="598"/>
      <c r="M10692" s="598"/>
      <c r="N10692" s="598"/>
      <c r="V10692" s="598"/>
      <c r="W10692" s="598"/>
    </row>
    <row r="10693" spans="6:23" x14ac:dyDescent="0.2">
      <c r="F10693" s="610"/>
      <c r="H10693" s="612"/>
      <c r="I10693" s="598"/>
      <c r="J10693" s="598"/>
      <c r="M10693" s="598"/>
      <c r="N10693" s="598"/>
      <c r="V10693" s="598"/>
      <c r="W10693" s="598"/>
    </row>
    <row r="10694" spans="6:23" x14ac:dyDescent="0.2">
      <c r="F10694" s="610"/>
      <c r="H10694" s="612"/>
      <c r="I10694" s="598"/>
      <c r="J10694" s="598"/>
      <c r="M10694" s="598"/>
      <c r="N10694" s="598"/>
      <c r="V10694" s="598"/>
      <c r="W10694" s="598"/>
    </row>
    <row r="10695" spans="6:23" x14ac:dyDescent="0.2">
      <c r="F10695" s="610"/>
      <c r="H10695" s="612"/>
      <c r="I10695" s="598"/>
      <c r="J10695" s="598"/>
      <c r="M10695" s="598"/>
      <c r="N10695" s="598"/>
      <c r="V10695" s="598"/>
      <c r="W10695" s="598"/>
    </row>
    <row r="10696" spans="6:23" x14ac:dyDescent="0.2">
      <c r="F10696" s="610"/>
      <c r="H10696" s="612"/>
      <c r="I10696" s="598"/>
      <c r="J10696" s="598"/>
      <c r="M10696" s="598"/>
      <c r="N10696" s="598"/>
      <c r="V10696" s="598"/>
      <c r="W10696" s="598"/>
    </row>
    <row r="10697" spans="6:23" x14ac:dyDescent="0.2">
      <c r="F10697" s="610"/>
      <c r="H10697" s="612"/>
      <c r="I10697" s="598"/>
      <c r="J10697" s="598"/>
      <c r="M10697" s="598"/>
      <c r="N10697" s="598"/>
      <c r="V10697" s="598"/>
      <c r="W10697" s="598"/>
    </row>
    <row r="10698" spans="6:23" x14ac:dyDescent="0.2">
      <c r="F10698" s="610"/>
      <c r="H10698" s="612"/>
      <c r="I10698" s="598"/>
      <c r="J10698" s="598"/>
      <c r="M10698" s="598"/>
      <c r="N10698" s="598"/>
      <c r="V10698" s="598"/>
      <c r="W10698" s="598"/>
    </row>
    <row r="10699" spans="6:23" x14ac:dyDescent="0.2">
      <c r="F10699" s="610"/>
      <c r="H10699" s="612"/>
      <c r="I10699" s="598"/>
      <c r="J10699" s="598"/>
      <c r="M10699" s="598"/>
      <c r="N10699" s="598"/>
      <c r="V10699" s="598"/>
      <c r="W10699" s="598"/>
    </row>
    <row r="10700" spans="6:23" x14ac:dyDescent="0.2">
      <c r="F10700" s="610"/>
      <c r="H10700" s="612"/>
      <c r="I10700" s="598"/>
      <c r="J10700" s="598"/>
      <c r="M10700" s="598"/>
      <c r="N10700" s="598"/>
      <c r="V10700" s="598"/>
      <c r="W10700" s="598"/>
    </row>
    <row r="10701" spans="6:23" x14ac:dyDescent="0.2">
      <c r="F10701" s="610"/>
      <c r="H10701" s="612"/>
      <c r="I10701" s="598"/>
      <c r="J10701" s="598"/>
      <c r="M10701" s="598"/>
      <c r="N10701" s="598"/>
      <c r="V10701" s="598"/>
      <c r="W10701" s="598"/>
    </row>
    <row r="10702" spans="6:23" x14ac:dyDescent="0.2">
      <c r="F10702" s="610"/>
      <c r="H10702" s="612"/>
      <c r="I10702" s="598"/>
      <c r="J10702" s="598"/>
      <c r="M10702" s="598"/>
      <c r="N10702" s="598"/>
      <c r="V10702" s="598"/>
      <c r="W10702" s="598"/>
    </row>
    <row r="10703" spans="6:23" x14ac:dyDescent="0.2">
      <c r="F10703" s="610"/>
      <c r="H10703" s="612"/>
      <c r="I10703" s="598"/>
      <c r="J10703" s="598"/>
      <c r="M10703" s="598"/>
      <c r="N10703" s="598"/>
      <c r="V10703" s="598"/>
      <c r="W10703" s="598"/>
    </row>
    <row r="10704" spans="6:23" x14ac:dyDescent="0.2">
      <c r="F10704" s="610"/>
      <c r="H10704" s="612"/>
      <c r="I10704" s="598"/>
      <c r="J10704" s="598"/>
      <c r="M10704" s="598"/>
      <c r="N10704" s="598"/>
      <c r="V10704" s="598"/>
      <c r="W10704" s="598"/>
    </row>
    <row r="10705" spans="6:23" x14ac:dyDescent="0.2">
      <c r="F10705" s="610"/>
      <c r="H10705" s="612"/>
      <c r="I10705" s="598"/>
      <c r="J10705" s="598"/>
      <c r="M10705" s="598"/>
      <c r="N10705" s="598"/>
      <c r="V10705" s="598"/>
      <c r="W10705" s="598"/>
    </row>
    <row r="10706" spans="6:23" x14ac:dyDescent="0.2">
      <c r="F10706" s="610"/>
      <c r="H10706" s="612"/>
      <c r="I10706" s="598"/>
      <c r="J10706" s="598"/>
      <c r="M10706" s="598"/>
      <c r="N10706" s="598"/>
      <c r="V10706" s="598"/>
      <c r="W10706" s="598"/>
    </row>
    <row r="10707" spans="6:23" x14ac:dyDescent="0.2">
      <c r="F10707" s="610"/>
      <c r="H10707" s="612"/>
      <c r="I10707" s="598"/>
      <c r="J10707" s="598"/>
      <c r="M10707" s="598"/>
      <c r="N10707" s="598"/>
      <c r="V10707" s="598"/>
      <c r="W10707" s="598"/>
    </row>
    <row r="10708" spans="6:23" x14ac:dyDescent="0.2">
      <c r="F10708" s="610"/>
      <c r="H10708" s="612"/>
      <c r="I10708" s="598"/>
      <c r="J10708" s="598"/>
      <c r="M10708" s="598"/>
      <c r="N10708" s="598"/>
      <c r="V10708" s="598"/>
      <c r="W10708" s="598"/>
    </row>
    <row r="10709" spans="6:23" x14ac:dyDescent="0.2">
      <c r="F10709" s="610"/>
      <c r="H10709" s="612"/>
      <c r="I10709" s="598"/>
      <c r="J10709" s="598"/>
      <c r="M10709" s="598"/>
      <c r="N10709" s="598"/>
      <c r="V10709" s="598"/>
      <c r="W10709" s="598"/>
    </row>
    <row r="10710" spans="6:23" x14ac:dyDescent="0.2">
      <c r="F10710" s="610"/>
      <c r="H10710" s="612"/>
      <c r="I10710" s="598"/>
      <c r="J10710" s="598"/>
      <c r="M10710" s="598"/>
      <c r="N10710" s="598"/>
      <c r="V10710" s="598"/>
      <c r="W10710" s="598"/>
    </row>
    <row r="10711" spans="6:23" x14ac:dyDescent="0.2">
      <c r="F10711" s="610"/>
      <c r="H10711" s="612"/>
      <c r="I10711" s="598"/>
      <c r="J10711" s="598"/>
      <c r="M10711" s="598"/>
      <c r="N10711" s="598"/>
      <c r="V10711" s="598"/>
      <c r="W10711" s="598"/>
    </row>
    <row r="10712" spans="6:23" x14ac:dyDescent="0.2">
      <c r="F10712" s="610"/>
      <c r="H10712" s="612"/>
      <c r="I10712" s="598"/>
      <c r="J10712" s="598"/>
      <c r="M10712" s="598"/>
      <c r="N10712" s="598"/>
      <c r="V10712" s="598"/>
      <c r="W10712" s="598"/>
    </row>
    <row r="10713" spans="6:23" x14ac:dyDescent="0.2">
      <c r="F10713" s="610"/>
      <c r="H10713" s="612"/>
      <c r="I10713" s="598"/>
      <c r="J10713" s="598"/>
      <c r="M10713" s="598"/>
      <c r="N10713" s="598"/>
      <c r="V10713" s="598"/>
      <c r="W10713" s="598"/>
    </row>
    <row r="10714" spans="6:23" x14ac:dyDescent="0.2">
      <c r="F10714" s="610"/>
      <c r="H10714" s="612"/>
      <c r="I10714" s="598"/>
      <c r="J10714" s="598"/>
      <c r="M10714" s="598"/>
      <c r="N10714" s="598"/>
      <c r="V10714" s="598"/>
      <c r="W10714" s="598"/>
    </row>
    <row r="10715" spans="6:23" x14ac:dyDescent="0.2">
      <c r="F10715" s="610"/>
      <c r="H10715" s="612"/>
      <c r="I10715" s="598"/>
      <c r="J10715" s="598"/>
      <c r="M10715" s="598"/>
      <c r="N10715" s="598"/>
      <c r="V10715" s="598"/>
      <c r="W10715" s="598"/>
    </row>
    <row r="10716" spans="6:23" x14ac:dyDescent="0.2">
      <c r="F10716" s="610"/>
      <c r="H10716" s="612"/>
      <c r="I10716" s="598"/>
      <c r="J10716" s="598"/>
      <c r="M10716" s="598"/>
      <c r="N10716" s="598"/>
      <c r="V10716" s="598"/>
      <c r="W10716" s="598"/>
    </row>
    <row r="10717" spans="6:23" x14ac:dyDescent="0.2">
      <c r="F10717" s="610"/>
      <c r="H10717" s="612"/>
      <c r="I10717" s="598"/>
      <c r="J10717" s="598"/>
      <c r="M10717" s="598"/>
      <c r="N10717" s="598"/>
      <c r="V10717" s="598"/>
      <c r="W10717" s="598"/>
    </row>
    <row r="10718" spans="6:23" x14ac:dyDescent="0.2">
      <c r="F10718" s="610"/>
      <c r="H10718" s="612"/>
      <c r="I10718" s="598"/>
      <c r="J10718" s="598"/>
      <c r="M10718" s="598"/>
      <c r="N10718" s="598"/>
      <c r="V10718" s="598"/>
      <c r="W10718" s="598"/>
    </row>
    <row r="10719" spans="6:23" x14ac:dyDescent="0.2">
      <c r="F10719" s="610"/>
      <c r="H10719" s="612"/>
      <c r="I10719" s="598"/>
      <c r="J10719" s="598"/>
      <c r="M10719" s="598"/>
      <c r="N10719" s="598"/>
      <c r="V10719" s="598"/>
      <c r="W10719" s="598"/>
    </row>
    <row r="10720" spans="6:23" x14ac:dyDescent="0.2">
      <c r="F10720" s="610"/>
      <c r="H10720" s="612"/>
      <c r="I10720" s="598"/>
      <c r="J10720" s="598"/>
      <c r="M10720" s="598"/>
      <c r="N10720" s="598"/>
      <c r="V10720" s="598"/>
      <c r="W10720" s="598"/>
    </row>
    <row r="10721" spans="6:23" x14ac:dyDescent="0.2">
      <c r="F10721" s="610"/>
      <c r="H10721" s="612"/>
      <c r="I10721" s="598"/>
      <c r="J10721" s="598"/>
      <c r="M10721" s="598"/>
      <c r="N10721" s="598"/>
      <c r="V10721" s="598"/>
      <c r="W10721" s="598"/>
    </row>
    <row r="10722" spans="6:23" x14ac:dyDescent="0.2">
      <c r="F10722" s="610"/>
      <c r="H10722" s="612"/>
      <c r="I10722" s="598"/>
      <c r="J10722" s="598"/>
      <c r="M10722" s="598"/>
      <c r="N10722" s="598"/>
      <c r="V10722" s="598"/>
      <c r="W10722" s="598"/>
    </row>
    <row r="10723" spans="6:23" x14ac:dyDescent="0.2">
      <c r="F10723" s="610"/>
      <c r="H10723" s="612"/>
      <c r="I10723" s="598"/>
      <c r="J10723" s="598"/>
      <c r="M10723" s="598"/>
      <c r="N10723" s="598"/>
      <c r="V10723" s="598"/>
      <c r="W10723" s="598"/>
    </row>
    <row r="10724" spans="6:23" x14ac:dyDescent="0.2">
      <c r="F10724" s="610"/>
      <c r="H10724" s="612"/>
      <c r="I10724" s="598"/>
      <c r="J10724" s="598"/>
      <c r="M10724" s="598"/>
      <c r="N10724" s="598"/>
      <c r="V10724" s="598"/>
      <c r="W10724" s="598"/>
    </row>
    <row r="10725" spans="6:23" x14ac:dyDescent="0.2">
      <c r="F10725" s="610"/>
      <c r="H10725" s="612"/>
      <c r="I10725" s="598"/>
      <c r="J10725" s="598"/>
      <c r="M10725" s="598"/>
      <c r="N10725" s="598"/>
      <c r="V10725" s="598"/>
      <c r="W10725" s="598"/>
    </row>
    <row r="10726" spans="6:23" x14ac:dyDescent="0.2">
      <c r="F10726" s="610"/>
      <c r="H10726" s="612"/>
      <c r="I10726" s="598"/>
      <c r="J10726" s="598"/>
      <c r="M10726" s="598"/>
      <c r="N10726" s="598"/>
      <c r="V10726" s="598"/>
      <c r="W10726" s="598"/>
    </row>
    <row r="10727" spans="6:23" x14ac:dyDescent="0.2">
      <c r="F10727" s="610"/>
      <c r="H10727" s="612"/>
      <c r="I10727" s="598"/>
      <c r="J10727" s="598"/>
      <c r="M10727" s="598"/>
      <c r="N10727" s="598"/>
      <c r="V10727" s="598"/>
      <c r="W10727" s="598"/>
    </row>
    <row r="10728" spans="6:23" x14ac:dyDescent="0.2">
      <c r="F10728" s="610"/>
      <c r="H10728" s="612"/>
      <c r="I10728" s="598"/>
      <c r="J10728" s="598"/>
      <c r="M10728" s="598"/>
      <c r="N10728" s="598"/>
      <c r="V10728" s="598"/>
      <c r="W10728" s="598"/>
    </row>
    <row r="10729" spans="6:23" x14ac:dyDescent="0.2">
      <c r="F10729" s="610"/>
      <c r="H10729" s="612"/>
      <c r="I10729" s="598"/>
      <c r="J10729" s="598"/>
      <c r="M10729" s="598"/>
      <c r="N10729" s="598"/>
      <c r="V10729" s="598"/>
      <c r="W10729" s="598"/>
    </row>
    <row r="10730" spans="6:23" x14ac:dyDescent="0.2">
      <c r="F10730" s="610"/>
      <c r="H10730" s="612"/>
      <c r="I10730" s="598"/>
      <c r="J10730" s="598"/>
      <c r="M10730" s="598"/>
      <c r="N10730" s="598"/>
      <c r="V10730" s="598"/>
      <c r="W10730" s="598"/>
    </row>
    <row r="10731" spans="6:23" x14ac:dyDescent="0.2">
      <c r="F10731" s="610"/>
      <c r="H10731" s="612"/>
      <c r="I10731" s="598"/>
      <c r="J10731" s="598"/>
      <c r="M10731" s="598"/>
      <c r="N10731" s="598"/>
      <c r="V10731" s="598"/>
      <c r="W10731" s="598"/>
    </row>
    <row r="10732" spans="6:23" x14ac:dyDescent="0.2">
      <c r="F10732" s="610"/>
      <c r="H10732" s="612"/>
      <c r="I10732" s="598"/>
      <c r="J10732" s="598"/>
      <c r="M10732" s="598"/>
      <c r="N10732" s="598"/>
      <c r="V10732" s="598"/>
      <c r="W10732" s="598"/>
    </row>
    <row r="10733" spans="6:23" x14ac:dyDescent="0.2">
      <c r="F10733" s="610"/>
      <c r="H10733" s="612"/>
      <c r="I10733" s="598"/>
      <c r="J10733" s="598"/>
      <c r="M10733" s="598"/>
      <c r="N10733" s="598"/>
      <c r="V10733" s="598"/>
      <c r="W10733" s="598"/>
    </row>
    <row r="10734" spans="6:23" x14ac:dyDescent="0.2">
      <c r="F10734" s="610"/>
      <c r="H10734" s="612"/>
      <c r="I10734" s="598"/>
      <c r="J10734" s="598"/>
      <c r="M10734" s="598"/>
      <c r="N10734" s="598"/>
      <c r="V10734" s="598"/>
      <c r="W10734" s="598"/>
    </row>
    <row r="10735" spans="6:23" x14ac:dyDescent="0.2">
      <c r="F10735" s="610"/>
      <c r="H10735" s="612"/>
      <c r="I10735" s="598"/>
      <c r="J10735" s="598"/>
      <c r="M10735" s="598"/>
      <c r="N10735" s="598"/>
      <c r="V10735" s="598"/>
      <c r="W10735" s="598"/>
    </row>
    <row r="10736" spans="6:23" x14ac:dyDescent="0.2">
      <c r="F10736" s="610"/>
      <c r="H10736" s="612"/>
      <c r="I10736" s="598"/>
      <c r="J10736" s="598"/>
      <c r="M10736" s="598"/>
      <c r="N10736" s="598"/>
      <c r="V10736" s="598"/>
      <c r="W10736" s="598"/>
    </row>
    <row r="10737" spans="6:23" x14ac:dyDescent="0.2">
      <c r="F10737" s="610"/>
      <c r="H10737" s="612"/>
      <c r="I10737" s="598"/>
      <c r="J10737" s="598"/>
      <c r="M10737" s="598"/>
      <c r="N10737" s="598"/>
      <c r="V10737" s="598"/>
      <c r="W10737" s="598"/>
    </row>
    <row r="10738" spans="6:23" x14ac:dyDescent="0.2">
      <c r="F10738" s="610"/>
      <c r="H10738" s="612"/>
      <c r="I10738" s="598"/>
      <c r="J10738" s="598"/>
      <c r="M10738" s="598"/>
      <c r="N10738" s="598"/>
      <c r="V10738" s="598"/>
      <c r="W10738" s="598"/>
    </row>
    <row r="10739" spans="6:23" x14ac:dyDescent="0.2">
      <c r="F10739" s="610"/>
      <c r="H10739" s="612"/>
      <c r="I10739" s="598"/>
      <c r="J10739" s="598"/>
      <c r="M10739" s="598"/>
      <c r="N10739" s="598"/>
      <c r="V10739" s="598"/>
      <c r="W10739" s="598"/>
    </row>
    <row r="10740" spans="6:23" x14ac:dyDescent="0.2">
      <c r="F10740" s="610"/>
      <c r="H10740" s="612"/>
      <c r="I10740" s="598"/>
      <c r="J10740" s="598"/>
      <c r="M10740" s="598"/>
      <c r="N10740" s="598"/>
      <c r="V10740" s="598"/>
      <c r="W10740" s="598"/>
    </row>
    <row r="10741" spans="6:23" x14ac:dyDescent="0.2">
      <c r="F10741" s="610"/>
      <c r="H10741" s="612"/>
      <c r="I10741" s="598"/>
      <c r="J10741" s="598"/>
      <c r="M10741" s="598"/>
      <c r="N10741" s="598"/>
      <c r="V10741" s="598"/>
      <c r="W10741" s="598"/>
    </row>
    <row r="10742" spans="6:23" x14ac:dyDescent="0.2">
      <c r="F10742" s="610"/>
      <c r="H10742" s="612"/>
      <c r="I10742" s="598"/>
      <c r="J10742" s="598"/>
      <c r="M10742" s="598"/>
      <c r="N10742" s="598"/>
      <c r="V10742" s="598"/>
      <c r="W10742" s="598"/>
    </row>
    <row r="10743" spans="6:23" x14ac:dyDescent="0.2">
      <c r="F10743" s="610"/>
      <c r="H10743" s="612"/>
      <c r="I10743" s="598"/>
      <c r="J10743" s="598"/>
      <c r="M10743" s="598"/>
      <c r="N10743" s="598"/>
      <c r="V10743" s="598"/>
      <c r="W10743" s="598"/>
    </row>
    <row r="10744" spans="6:23" x14ac:dyDescent="0.2">
      <c r="F10744" s="610"/>
      <c r="H10744" s="612"/>
      <c r="I10744" s="598"/>
      <c r="J10744" s="598"/>
      <c r="M10744" s="598"/>
      <c r="N10744" s="598"/>
      <c r="V10744" s="598"/>
      <c r="W10744" s="598"/>
    </row>
    <row r="10745" spans="6:23" x14ac:dyDescent="0.2">
      <c r="F10745" s="610"/>
      <c r="H10745" s="612"/>
      <c r="I10745" s="598"/>
      <c r="J10745" s="598"/>
      <c r="M10745" s="598"/>
      <c r="N10745" s="598"/>
      <c r="V10745" s="598"/>
      <c r="W10745" s="598"/>
    </row>
    <row r="10746" spans="6:23" x14ac:dyDescent="0.2">
      <c r="F10746" s="610"/>
      <c r="H10746" s="612"/>
      <c r="I10746" s="598"/>
      <c r="J10746" s="598"/>
      <c r="M10746" s="598"/>
      <c r="N10746" s="598"/>
      <c r="V10746" s="598"/>
      <c r="W10746" s="598"/>
    </row>
    <row r="10747" spans="6:23" x14ac:dyDescent="0.2">
      <c r="F10747" s="610"/>
      <c r="H10747" s="612"/>
      <c r="I10747" s="598"/>
      <c r="J10747" s="598"/>
      <c r="M10747" s="598"/>
      <c r="N10747" s="598"/>
      <c r="V10747" s="598"/>
      <c r="W10747" s="598"/>
    </row>
    <row r="10748" spans="6:23" x14ac:dyDescent="0.2">
      <c r="F10748" s="610"/>
      <c r="H10748" s="612"/>
      <c r="I10748" s="598"/>
      <c r="J10748" s="598"/>
      <c r="M10748" s="598"/>
      <c r="N10748" s="598"/>
      <c r="V10748" s="598"/>
      <c r="W10748" s="598"/>
    </row>
    <row r="10749" spans="6:23" x14ac:dyDescent="0.2">
      <c r="F10749" s="610"/>
      <c r="H10749" s="612"/>
      <c r="I10749" s="598"/>
      <c r="J10749" s="598"/>
      <c r="M10749" s="598"/>
      <c r="N10749" s="598"/>
      <c r="V10749" s="598"/>
      <c r="W10749" s="598"/>
    </row>
    <row r="10750" spans="6:23" x14ac:dyDescent="0.2">
      <c r="F10750" s="610"/>
      <c r="H10750" s="612"/>
      <c r="I10750" s="598"/>
      <c r="J10750" s="598"/>
      <c r="M10750" s="598"/>
      <c r="N10750" s="598"/>
      <c r="V10750" s="598"/>
      <c r="W10750" s="598"/>
    </row>
    <row r="10751" spans="6:23" x14ac:dyDescent="0.2">
      <c r="F10751" s="610"/>
      <c r="H10751" s="612"/>
      <c r="I10751" s="598"/>
      <c r="J10751" s="598"/>
      <c r="M10751" s="598"/>
      <c r="N10751" s="598"/>
      <c r="V10751" s="598"/>
      <c r="W10751" s="598"/>
    </row>
    <row r="10752" spans="6:23" x14ac:dyDescent="0.2">
      <c r="F10752" s="610"/>
      <c r="H10752" s="612"/>
      <c r="I10752" s="598"/>
      <c r="J10752" s="598"/>
      <c r="M10752" s="598"/>
      <c r="N10752" s="598"/>
      <c r="V10752" s="598"/>
      <c r="W10752" s="598"/>
    </row>
    <row r="10753" spans="6:23" x14ac:dyDescent="0.2">
      <c r="F10753" s="610"/>
      <c r="H10753" s="612"/>
      <c r="I10753" s="598"/>
      <c r="J10753" s="598"/>
      <c r="M10753" s="598"/>
      <c r="N10753" s="598"/>
      <c r="V10753" s="598"/>
      <c r="W10753" s="598"/>
    </row>
    <row r="10754" spans="6:23" x14ac:dyDescent="0.2">
      <c r="F10754" s="610"/>
      <c r="H10754" s="612"/>
      <c r="I10754" s="598"/>
      <c r="J10754" s="598"/>
      <c r="M10754" s="598"/>
      <c r="N10754" s="598"/>
      <c r="V10754" s="598"/>
      <c r="W10754" s="598"/>
    </row>
    <row r="10755" spans="6:23" x14ac:dyDescent="0.2">
      <c r="F10755" s="610"/>
      <c r="H10755" s="612"/>
      <c r="I10755" s="598"/>
      <c r="J10755" s="598"/>
      <c r="M10755" s="598"/>
      <c r="N10755" s="598"/>
      <c r="V10755" s="598"/>
      <c r="W10755" s="598"/>
    </row>
    <row r="10756" spans="6:23" x14ac:dyDescent="0.2">
      <c r="F10756" s="610"/>
      <c r="H10756" s="612"/>
      <c r="I10756" s="598"/>
      <c r="J10756" s="598"/>
      <c r="M10756" s="598"/>
      <c r="N10756" s="598"/>
      <c r="V10756" s="598"/>
      <c r="W10756" s="598"/>
    </row>
    <row r="10757" spans="6:23" x14ac:dyDescent="0.2">
      <c r="F10757" s="610"/>
      <c r="H10757" s="612"/>
      <c r="I10757" s="598"/>
      <c r="J10757" s="598"/>
      <c r="M10757" s="598"/>
      <c r="N10757" s="598"/>
      <c r="V10757" s="598"/>
      <c r="W10757" s="598"/>
    </row>
    <row r="10758" spans="6:23" x14ac:dyDescent="0.2">
      <c r="F10758" s="610"/>
      <c r="H10758" s="612"/>
      <c r="I10758" s="598"/>
      <c r="J10758" s="598"/>
      <c r="M10758" s="598"/>
      <c r="N10758" s="598"/>
      <c r="V10758" s="598"/>
      <c r="W10758" s="598"/>
    </row>
    <row r="10759" spans="6:23" x14ac:dyDescent="0.2">
      <c r="F10759" s="610"/>
      <c r="H10759" s="612"/>
      <c r="I10759" s="598"/>
      <c r="J10759" s="598"/>
      <c r="M10759" s="598"/>
      <c r="N10759" s="598"/>
      <c r="V10759" s="598"/>
      <c r="W10759" s="598"/>
    </row>
    <row r="10760" spans="6:23" x14ac:dyDescent="0.2">
      <c r="F10760" s="610"/>
      <c r="H10760" s="612"/>
      <c r="I10760" s="598"/>
      <c r="J10760" s="598"/>
      <c r="M10760" s="598"/>
      <c r="N10760" s="598"/>
      <c r="V10760" s="598"/>
      <c r="W10760" s="598"/>
    </row>
    <row r="10761" spans="6:23" x14ac:dyDescent="0.2">
      <c r="F10761" s="610"/>
      <c r="H10761" s="612"/>
      <c r="I10761" s="598"/>
      <c r="J10761" s="598"/>
      <c r="M10761" s="598"/>
      <c r="N10761" s="598"/>
      <c r="V10761" s="598"/>
      <c r="W10761" s="598"/>
    </row>
    <row r="10762" spans="6:23" x14ac:dyDescent="0.2">
      <c r="F10762" s="610"/>
      <c r="H10762" s="612"/>
      <c r="I10762" s="598"/>
      <c r="J10762" s="598"/>
      <c r="M10762" s="598"/>
      <c r="N10762" s="598"/>
      <c r="V10762" s="598"/>
      <c r="W10762" s="598"/>
    </row>
    <row r="10763" spans="6:23" x14ac:dyDescent="0.2">
      <c r="F10763" s="610"/>
      <c r="H10763" s="612"/>
      <c r="I10763" s="598"/>
      <c r="J10763" s="598"/>
      <c r="M10763" s="598"/>
      <c r="N10763" s="598"/>
      <c r="V10763" s="598"/>
      <c r="W10763" s="598"/>
    </row>
    <row r="10764" spans="6:23" x14ac:dyDescent="0.2">
      <c r="F10764" s="610"/>
      <c r="H10764" s="612"/>
      <c r="I10764" s="598"/>
      <c r="J10764" s="598"/>
      <c r="M10764" s="598"/>
      <c r="N10764" s="598"/>
      <c r="V10764" s="598"/>
      <c r="W10764" s="598"/>
    </row>
    <row r="10765" spans="6:23" x14ac:dyDescent="0.2">
      <c r="F10765" s="610"/>
      <c r="H10765" s="612"/>
      <c r="I10765" s="598"/>
      <c r="J10765" s="598"/>
      <c r="M10765" s="598"/>
      <c r="N10765" s="598"/>
      <c r="V10765" s="598"/>
      <c r="W10765" s="598"/>
    </row>
    <row r="10766" spans="6:23" x14ac:dyDescent="0.2">
      <c r="F10766" s="610"/>
      <c r="H10766" s="612"/>
      <c r="I10766" s="598"/>
      <c r="J10766" s="598"/>
      <c r="M10766" s="598"/>
      <c r="N10766" s="598"/>
      <c r="V10766" s="598"/>
      <c r="W10766" s="598"/>
    </row>
    <row r="10767" spans="6:23" x14ac:dyDescent="0.2">
      <c r="F10767" s="610"/>
      <c r="H10767" s="612"/>
      <c r="I10767" s="598"/>
      <c r="J10767" s="598"/>
      <c r="M10767" s="598"/>
      <c r="N10767" s="598"/>
      <c r="V10767" s="598"/>
      <c r="W10767" s="598"/>
    </row>
    <row r="10768" spans="6:23" x14ac:dyDescent="0.2">
      <c r="F10768" s="610"/>
      <c r="H10768" s="612"/>
      <c r="I10768" s="598"/>
      <c r="J10768" s="598"/>
      <c r="M10768" s="598"/>
      <c r="N10768" s="598"/>
      <c r="V10768" s="598"/>
      <c r="W10768" s="598"/>
    </row>
    <row r="10769" spans="6:23" x14ac:dyDescent="0.2">
      <c r="F10769" s="610"/>
      <c r="H10769" s="612"/>
      <c r="I10769" s="598"/>
      <c r="J10769" s="598"/>
      <c r="M10769" s="598"/>
      <c r="N10769" s="598"/>
      <c r="V10769" s="598"/>
      <c r="W10769" s="598"/>
    </row>
    <row r="10770" spans="6:23" x14ac:dyDescent="0.2">
      <c r="F10770" s="610"/>
      <c r="H10770" s="612"/>
      <c r="I10770" s="598"/>
      <c r="J10770" s="598"/>
      <c r="M10770" s="598"/>
      <c r="N10770" s="598"/>
      <c r="V10770" s="598"/>
      <c r="W10770" s="598"/>
    </row>
    <row r="10771" spans="6:23" x14ac:dyDescent="0.2">
      <c r="F10771" s="610"/>
      <c r="H10771" s="612"/>
      <c r="I10771" s="598"/>
      <c r="J10771" s="598"/>
      <c r="M10771" s="598"/>
      <c r="N10771" s="598"/>
      <c r="V10771" s="598"/>
      <c r="W10771" s="598"/>
    </row>
    <row r="10772" spans="6:23" x14ac:dyDescent="0.2">
      <c r="F10772" s="610"/>
      <c r="H10772" s="612"/>
      <c r="I10772" s="598"/>
      <c r="J10772" s="598"/>
      <c r="M10772" s="598"/>
      <c r="N10772" s="598"/>
      <c r="V10772" s="598"/>
      <c r="W10772" s="598"/>
    </row>
    <row r="10773" spans="6:23" x14ac:dyDescent="0.2">
      <c r="F10773" s="610"/>
      <c r="H10773" s="612"/>
      <c r="I10773" s="598"/>
      <c r="J10773" s="598"/>
      <c r="M10773" s="598"/>
      <c r="N10773" s="598"/>
      <c r="V10773" s="598"/>
      <c r="W10773" s="598"/>
    </row>
    <row r="10774" spans="6:23" x14ac:dyDescent="0.2">
      <c r="F10774" s="610"/>
      <c r="H10774" s="612"/>
      <c r="I10774" s="598"/>
      <c r="J10774" s="598"/>
      <c r="M10774" s="598"/>
      <c r="N10774" s="598"/>
      <c r="V10774" s="598"/>
      <c r="W10774" s="598"/>
    </row>
    <row r="10775" spans="6:23" x14ac:dyDescent="0.2">
      <c r="F10775" s="610"/>
      <c r="H10775" s="612"/>
      <c r="I10775" s="598"/>
      <c r="J10775" s="598"/>
      <c r="M10775" s="598"/>
      <c r="N10775" s="598"/>
      <c r="V10775" s="598"/>
      <c r="W10775" s="598"/>
    </row>
    <row r="10776" spans="6:23" x14ac:dyDescent="0.2">
      <c r="F10776" s="610"/>
      <c r="H10776" s="612"/>
      <c r="I10776" s="598"/>
      <c r="J10776" s="598"/>
      <c r="M10776" s="598"/>
      <c r="N10776" s="598"/>
      <c r="V10776" s="598"/>
      <c r="W10776" s="598"/>
    </row>
    <row r="10777" spans="6:23" x14ac:dyDescent="0.2">
      <c r="F10777" s="610"/>
      <c r="H10777" s="612"/>
      <c r="I10777" s="598"/>
      <c r="J10777" s="598"/>
      <c r="M10777" s="598"/>
      <c r="N10777" s="598"/>
      <c r="V10777" s="598"/>
      <c r="W10777" s="598"/>
    </row>
    <row r="10778" spans="6:23" x14ac:dyDescent="0.2">
      <c r="F10778" s="610"/>
      <c r="H10778" s="612"/>
      <c r="I10778" s="598"/>
      <c r="J10778" s="598"/>
      <c r="M10778" s="598"/>
      <c r="N10778" s="598"/>
      <c r="V10778" s="598"/>
      <c r="W10778" s="598"/>
    </row>
    <row r="10779" spans="6:23" x14ac:dyDescent="0.2">
      <c r="F10779" s="610"/>
      <c r="H10779" s="612"/>
      <c r="I10779" s="598"/>
      <c r="J10779" s="598"/>
      <c r="M10779" s="598"/>
      <c r="N10779" s="598"/>
      <c r="V10779" s="598"/>
      <c r="W10779" s="598"/>
    </row>
    <row r="10780" spans="6:23" x14ac:dyDescent="0.2">
      <c r="F10780" s="610"/>
      <c r="H10780" s="612"/>
      <c r="I10780" s="598"/>
      <c r="J10780" s="598"/>
      <c r="M10780" s="598"/>
      <c r="N10780" s="598"/>
      <c r="V10780" s="598"/>
      <c r="W10780" s="598"/>
    </row>
    <row r="10781" spans="6:23" x14ac:dyDescent="0.2">
      <c r="F10781" s="610"/>
      <c r="H10781" s="612"/>
      <c r="I10781" s="598"/>
      <c r="J10781" s="598"/>
      <c r="M10781" s="598"/>
      <c r="N10781" s="598"/>
      <c r="V10781" s="598"/>
      <c r="W10781" s="598"/>
    </row>
    <row r="10782" spans="6:23" x14ac:dyDescent="0.2">
      <c r="F10782" s="610"/>
      <c r="H10782" s="612"/>
      <c r="I10782" s="598"/>
      <c r="J10782" s="598"/>
      <c r="M10782" s="598"/>
      <c r="N10782" s="598"/>
      <c r="V10782" s="598"/>
      <c r="W10782" s="598"/>
    </row>
    <row r="10783" spans="6:23" x14ac:dyDescent="0.2">
      <c r="F10783" s="610"/>
      <c r="H10783" s="612"/>
      <c r="I10783" s="598"/>
      <c r="J10783" s="598"/>
      <c r="M10783" s="598"/>
      <c r="N10783" s="598"/>
      <c r="V10783" s="598"/>
      <c r="W10783" s="598"/>
    </row>
    <row r="10784" spans="6:23" x14ac:dyDescent="0.2">
      <c r="F10784" s="610"/>
      <c r="H10784" s="612"/>
      <c r="I10784" s="598"/>
      <c r="J10784" s="598"/>
      <c r="M10784" s="598"/>
      <c r="N10784" s="598"/>
      <c r="V10784" s="598"/>
      <c r="W10784" s="598"/>
    </row>
    <row r="10785" spans="6:23" x14ac:dyDescent="0.2">
      <c r="F10785" s="610"/>
      <c r="H10785" s="612"/>
      <c r="I10785" s="598"/>
      <c r="J10785" s="598"/>
      <c r="M10785" s="598"/>
      <c r="N10785" s="598"/>
      <c r="V10785" s="598"/>
      <c r="W10785" s="598"/>
    </row>
    <row r="10786" spans="6:23" x14ac:dyDescent="0.2">
      <c r="F10786" s="610"/>
      <c r="H10786" s="612"/>
      <c r="I10786" s="598"/>
      <c r="J10786" s="598"/>
      <c r="M10786" s="598"/>
      <c r="N10786" s="598"/>
      <c r="V10786" s="598"/>
      <c r="W10786" s="598"/>
    </row>
    <row r="10787" spans="6:23" x14ac:dyDescent="0.2">
      <c r="F10787" s="610"/>
      <c r="H10787" s="612"/>
      <c r="I10787" s="598"/>
      <c r="J10787" s="598"/>
      <c r="M10787" s="598"/>
      <c r="N10787" s="598"/>
      <c r="V10787" s="598"/>
      <c r="W10787" s="598"/>
    </row>
    <row r="10788" spans="6:23" x14ac:dyDescent="0.2">
      <c r="F10788" s="610"/>
      <c r="H10788" s="612"/>
      <c r="I10788" s="598"/>
      <c r="J10788" s="598"/>
      <c r="M10788" s="598"/>
      <c r="N10788" s="598"/>
      <c r="V10788" s="598"/>
      <c r="W10788" s="598"/>
    </row>
    <row r="10789" spans="6:23" x14ac:dyDescent="0.2">
      <c r="F10789" s="610"/>
      <c r="H10789" s="612"/>
      <c r="I10789" s="598"/>
      <c r="J10789" s="598"/>
      <c r="M10789" s="598"/>
      <c r="N10789" s="598"/>
      <c r="V10789" s="598"/>
      <c r="W10789" s="598"/>
    </row>
    <row r="10790" spans="6:23" x14ac:dyDescent="0.2">
      <c r="F10790" s="610"/>
      <c r="H10790" s="612"/>
      <c r="I10790" s="598"/>
      <c r="J10790" s="598"/>
      <c r="M10790" s="598"/>
      <c r="N10790" s="598"/>
      <c r="V10790" s="598"/>
      <c r="W10790" s="598"/>
    </row>
    <row r="10791" spans="6:23" x14ac:dyDescent="0.2">
      <c r="F10791" s="610"/>
      <c r="H10791" s="612"/>
      <c r="I10791" s="598"/>
      <c r="J10791" s="598"/>
      <c r="M10791" s="598"/>
      <c r="N10791" s="598"/>
      <c r="V10791" s="598"/>
      <c r="W10791" s="598"/>
    </row>
    <row r="10792" spans="6:23" x14ac:dyDescent="0.2">
      <c r="F10792" s="610"/>
      <c r="H10792" s="612"/>
      <c r="I10792" s="598"/>
      <c r="J10792" s="598"/>
      <c r="M10792" s="598"/>
      <c r="N10792" s="598"/>
      <c r="V10792" s="598"/>
      <c r="W10792" s="598"/>
    </row>
    <row r="10793" spans="6:23" x14ac:dyDescent="0.2">
      <c r="F10793" s="610"/>
      <c r="H10793" s="612"/>
      <c r="I10793" s="598"/>
      <c r="J10793" s="598"/>
      <c r="M10793" s="598"/>
      <c r="N10793" s="598"/>
      <c r="V10793" s="598"/>
      <c r="W10793" s="598"/>
    </row>
    <row r="10794" spans="6:23" x14ac:dyDescent="0.2">
      <c r="F10794" s="610"/>
      <c r="H10794" s="612"/>
      <c r="I10794" s="598"/>
      <c r="J10794" s="598"/>
      <c r="M10794" s="598"/>
      <c r="N10794" s="598"/>
      <c r="V10794" s="598"/>
      <c r="W10794" s="598"/>
    </row>
    <row r="10795" spans="6:23" x14ac:dyDescent="0.2">
      <c r="F10795" s="610"/>
      <c r="H10795" s="612"/>
      <c r="I10795" s="598"/>
      <c r="J10795" s="598"/>
      <c r="M10795" s="598"/>
      <c r="N10795" s="598"/>
      <c r="V10795" s="598"/>
      <c r="W10795" s="598"/>
    </row>
    <row r="10796" spans="6:23" x14ac:dyDescent="0.2">
      <c r="F10796" s="610"/>
      <c r="H10796" s="612"/>
      <c r="I10796" s="598"/>
      <c r="J10796" s="598"/>
      <c r="M10796" s="598"/>
      <c r="N10796" s="598"/>
      <c r="V10796" s="598"/>
      <c r="W10796" s="598"/>
    </row>
    <row r="10797" spans="6:23" x14ac:dyDescent="0.2">
      <c r="F10797" s="610"/>
      <c r="H10797" s="612"/>
      <c r="I10797" s="598"/>
      <c r="J10797" s="598"/>
      <c r="M10797" s="598"/>
      <c r="N10797" s="598"/>
      <c r="V10797" s="598"/>
      <c r="W10797" s="598"/>
    </row>
    <row r="10798" spans="6:23" x14ac:dyDescent="0.2">
      <c r="F10798" s="610"/>
      <c r="H10798" s="612"/>
      <c r="I10798" s="598"/>
      <c r="J10798" s="598"/>
      <c r="M10798" s="598"/>
      <c r="N10798" s="598"/>
      <c r="V10798" s="598"/>
      <c r="W10798" s="598"/>
    </row>
    <row r="10799" spans="6:23" x14ac:dyDescent="0.2">
      <c r="F10799" s="610"/>
      <c r="H10799" s="612"/>
      <c r="I10799" s="598"/>
      <c r="J10799" s="598"/>
      <c r="M10799" s="598"/>
      <c r="N10799" s="598"/>
      <c r="V10799" s="598"/>
      <c r="W10799" s="598"/>
    </row>
    <row r="10800" spans="6:23" x14ac:dyDescent="0.2">
      <c r="F10800" s="610"/>
      <c r="H10800" s="612"/>
      <c r="I10800" s="598"/>
      <c r="J10800" s="598"/>
      <c r="M10800" s="598"/>
      <c r="N10800" s="598"/>
      <c r="V10800" s="598"/>
      <c r="W10800" s="598"/>
    </row>
    <row r="10801" spans="6:23" x14ac:dyDescent="0.2">
      <c r="F10801" s="610"/>
      <c r="H10801" s="612"/>
      <c r="I10801" s="598"/>
      <c r="J10801" s="598"/>
      <c r="M10801" s="598"/>
      <c r="N10801" s="598"/>
      <c r="V10801" s="598"/>
      <c r="W10801" s="598"/>
    </row>
    <row r="10802" spans="6:23" x14ac:dyDescent="0.2">
      <c r="F10802" s="610"/>
      <c r="H10802" s="612"/>
      <c r="I10802" s="598"/>
      <c r="J10802" s="598"/>
      <c r="M10802" s="598"/>
      <c r="N10802" s="598"/>
      <c r="V10802" s="598"/>
      <c r="W10802" s="598"/>
    </row>
    <row r="10803" spans="6:23" x14ac:dyDescent="0.2">
      <c r="F10803" s="610"/>
      <c r="H10803" s="612"/>
      <c r="I10803" s="598"/>
      <c r="J10803" s="598"/>
      <c r="M10803" s="598"/>
      <c r="N10803" s="598"/>
      <c r="V10803" s="598"/>
      <c r="W10803" s="598"/>
    </row>
    <row r="10804" spans="6:23" x14ac:dyDescent="0.2">
      <c r="F10804" s="610"/>
      <c r="H10804" s="612"/>
      <c r="I10804" s="598"/>
      <c r="J10804" s="598"/>
      <c r="M10804" s="598"/>
      <c r="N10804" s="598"/>
      <c r="V10804" s="598"/>
      <c r="W10804" s="598"/>
    </row>
    <row r="10805" spans="6:23" x14ac:dyDescent="0.2">
      <c r="F10805" s="610"/>
      <c r="H10805" s="612"/>
      <c r="I10805" s="598"/>
      <c r="J10805" s="598"/>
      <c r="M10805" s="598"/>
      <c r="N10805" s="598"/>
      <c r="V10805" s="598"/>
      <c r="W10805" s="598"/>
    </row>
    <row r="10806" spans="6:23" x14ac:dyDescent="0.2">
      <c r="F10806" s="610"/>
      <c r="H10806" s="612"/>
      <c r="I10806" s="598"/>
      <c r="J10806" s="598"/>
      <c r="M10806" s="598"/>
      <c r="N10806" s="598"/>
      <c r="V10806" s="598"/>
      <c r="W10806" s="598"/>
    </row>
    <row r="10807" spans="6:23" x14ac:dyDescent="0.2">
      <c r="F10807" s="610"/>
      <c r="H10807" s="612"/>
      <c r="I10807" s="598"/>
      <c r="J10807" s="598"/>
      <c r="M10807" s="598"/>
      <c r="N10807" s="598"/>
      <c r="V10807" s="598"/>
      <c r="W10807" s="598"/>
    </row>
    <row r="10808" spans="6:23" x14ac:dyDescent="0.2">
      <c r="F10808" s="610"/>
      <c r="H10808" s="612"/>
      <c r="I10808" s="598"/>
      <c r="J10808" s="598"/>
      <c r="M10808" s="598"/>
      <c r="N10808" s="598"/>
      <c r="V10808" s="598"/>
      <c r="W10808" s="598"/>
    </row>
    <row r="10809" spans="6:23" x14ac:dyDescent="0.2">
      <c r="F10809" s="610"/>
      <c r="H10809" s="612"/>
      <c r="I10809" s="598"/>
      <c r="J10809" s="598"/>
      <c r="M10809" s="598"/>
      <c r="N10809" s="598"/>
      <c r="V10809" s="598"/>
      <c r="W10809" s="598"/>
    </row>
    <row r="10810" spans="6:23" x14ac:dyDescent="0.2">
      <c r="F10810" s="610"/>
      <c r="H10810" s="612"/>
      <c r="I10810" s="598"/>
      <c r="J10810" s="598"/>
      <c r="M10810" s="598"/>
      <c r="N10810" s="598"/>
      <c r="V10810" s="598"/>
      <c r="W10810" s="598"/>
    </row>
    <row r="10811" spans="6:23" x14ac:dyDescent="0.2">
      <c r="F10811" s="610"/>
      <c r="H10811" s="612"/>
      <c r="I10811" s="598"/>
      <c r="J10811" s="598"/>
      <c r="M10811" s="598"/>
      <c r="N10811" s="598"/>
      <c r="V10811" s="598"/>
      <c r="W10811" s="598"/>
    </row>
    <row r="10812" spans="6:23" x14ac:dyDescent="0.2">
      <c r="F10812" s="610"/>
      <c r="H10812" s="612"/>
      <c r="I10812" s="598"/>
      <c r="J10812" s="598"/>
      <c r="M10812" s="598"/>
      <c r="N10812" s="598"/>
      <c r="V10812" s="598"/>
      <c r="W10812" s="598"/>
    </row>
    <row r="10813" spans="6:23" x14ac:dyDescent="0.2">
      <c r="F10813" s="610"/>
      <c r="H10813" s="612"/>
      <c r="I10813" s="598"/>
      <c r="J10813" s="598"/>
      <c r="M10813" s="598"/>
      <c r="N10813" s="598"/>
      <c r="V10813" s="598"/>
      <c r="W10813" s="598"/>
    </row>
    <row r="10814" spans="6:23" x14ac:dyDescent="0.2">
      <c r="F10814" s="610"/>
      <c r="H10814" s="612"/>
      <c r="I10814" s="598"/>
      <c r="J10814" s="598"/>
      <c r="M10814" s="598"/>
      <c r="N10814" s="598"/>
      <c r="V10814" s="598"/>
      <c r="W10814" s="598"/>
    </row>
    <row r="10815" spans="6:23" x14ac:dyDescent="0.2">
      <c r="F10815" s="610"/>
      <c r="H10815" s="612"/>
      <c r="I10815" s="598"/>
      <c r="J10815" s="598"/>
      <c r="M10815" s="598"/>
      <c r="N10815" s="598"/>
      <c r="V10815" s="598"/>
      <c r="W10815" s="598"/>
    </row>
    <row r="10816" spans="6:23" x14ac:dyDescent="0.2">
      <c r="F10816" s="610"/>
      <c r="H10816" s="612"/>
      <c r="I10816" s="598"/>
      <c r="J10816" s="598"/>
      <c r="M10816" s="598"/>
      <c r="N10816" s="598"/>
      <c r="V10816" s="598"/>
      <c r="W10816" s="598"/>
    </row>
    <row r="10817" spans="6:23" x14ac:dyDescent="0.2">
      <c r="F10817" s="610"/>
      <c r="H10817" s="612"/>
      <c r="I10817" s="598"/>
      <c r="J10817" s="598"/>
      <c r="M10817" s="598"/>
      <c r="N10817" s="598"/>
      <c r="V10817" s="598"/>
      <c r="W10817" s="598"/>
    </row>
    <row r="10818" spans="6:23" x14ac:dyDescent="0.2">
      <c r="F10818" s="610"/>
      <c r="H10818" s="612"/>
      <c r="I10818" s="598"/>
      <c r="J10818" s="598"/>
      <c r="M10818" s="598"/>
      <c r="N10818" s="598"/>
      <c r="V10818" s="598"/>
      <c r="W10818" s="598"/>
    </row>
    <row r="10819" spans="6:23" x14ac:dyDescent="0.2">
      <c r="F10819" s="610"/>
      <c r="H10819" s="612"/>
      <c r="I10819" s="598"/>
      <c r="J10819" s="598"/>
      <c r="M10819" s="598"/>
      <c r="N10819" s="598"/>
      <c r="V10819" s="598"/>
      <c r="W10819" s="598"/>
    </row>
    <row r="10820" spans="6:23" x14ac:dyDescent="0.2">
      <c r="F10820" s="610"/>
      <c r="H10820" s="612"/>
      <c r="I10820" s="598"/>
      <c r="J10820" s="598"/>
      <c r="M10820" s="598"/>
      <c r="N10820" s="598"/>
      <c r="V10820" s="598"/>
      <c r="W10820" s="598"/>
    </row>
    <row r="10821" spans="6:23" x14ac:dyDescent="0.2">
      <c r="F10821" s="610"/>
      <c r="H10821" s="612"/>
      <c r="I10821" s="598"/>
      <c r="J10821" s="598"/>
      <c r="M10821" s="598"/>
      <c r="N10821" s="598"/>
      <c r="V10821" s="598"/>
      <c r="W10821" s="598"/>
    </row>
    <row r="10822" spans="6:23" x14ac:dyDescent="0.2">
      <c r="F10822" s="610"/>
      <c r="H10822" s="612"/>
      <c r="I10822" s="598"/>
      <c r="J10822" s="598"/>
      <c r="M10822" s="598"/>
      <c r="N10822" s="598"/>
      <c r="V10822" s="598"/>
      <c r="W10822" s="598"/>
    </row>
    <row r="10823" spans="6:23" x14ac:dyDescent="0.2">
      <c r="F10823" s="610"/>
      <c r="H10823" s="612"/>
      <c r="I10823" s="598"/>
      <c r="J10823" s="598"/>
      <c r="M10823" s="598"/>
      <c r="N10823" s="598"/>
      <c r="V10823" s="598"/>
      <c r="W10823" s="598"/>
    </row>
    <row r="10824" spans="6:23" x14ac:dyDescent="0.2">
      <c r="F10824" s="610"/>
      <c r="H10824" s="612"/>
      <c r="I10824" s="598"/>
      <c r="J10824" s="598"/>
      <c r="M10824" s="598"/>
      <c r="N10824" s="598"/>
      <c r="V10824" s="598"/>
      <c r="W10824" s="598"/>
    </row>
    <row r="10825" spans="6:23" x14ac:dyDescent="0.2">
      <c r="F10825" s="610"/>
      <c r="H10825" s="612"/>
      <c r="I10825" s="598"/>
      <c r="J10825" s="598"/>
      <c r="M10825" s="598"/>
      <c r="N10825" s="598"/>
      <c r="V10825" s="598"/>
      <c r="W10825" s="598"/>
    </row>
    <row r="10826" spans="6:23" x14ac:dyDescent="0.2">
      <c r="F10826" s="610"/>
      <c r="H10826" s="612"/>
      <c r="I10826" s="598"/>
      <c r="J10826" s="598"/>
      <c r="M10826" s="598"/>
      <c r="N10826" s="598"/>
      <c r="V10826" s="598"/>
      <c r="W10826" s="598"/>
    </row>
    <row r="10827" spans="6:23" x14ac:dyDescent="0.2">
      <c r="F10827" s="610"/>
      <c r="H10827" s="612"/>
      <c r="I10827" s="598"/>
      <c r="J10827" s="598"/>
      <c r="M10827" s="598"/>
      <c r="N10827" s="598"/>
      <c r="V10827" s="598"/>
      <c r="W10827" s="598"/>
    </row>
    <row r="10828" spans="6:23" x14ac:dyDescent="0.2">
      <c r="F10828" s="610"/>
      <c r="H10828" s="612"/>
      <c r="I10828" s="598"/>
      <c r="J10828" s="598"/>
      <c r="M10828" s="598"/>
      <c r="N10828" s="598"/>
      <c r="V10828" s="598"/>
      <c r="W10828" s="598"/>
    </row>
    <row r="10829" spans="6:23" x14ac:dyDescent="0.2">
      <c r="F10829" s="610"/>
      <c r="H10829" s="612"/>
      <c r="I10829" s="598"/>
      <c r="J10829" s="598"/>
      <c r="M10829" s="598"/>
      <c r="N10829" s="598"/>
      <c r="V10829" s="598"/>
      <c r="W10829" s="598"/>
    </row>
    <row r="10830" spans="6:23" x14ac:dyDescent="0.2">
      <c r="F10830" s="610"/>
      <c r="H10830" s="612"/>
      <c r="I10830" s="598"/>
      <c r="J10830" s="598"/>
      <c r="M10830" s="598"/>
      <c r="N10830" s="598"/>
      <c r="V10830" s="598"/>
      <c r="W10830" s="598"/>
    </row>
    <row r="10831" spans="6:23" x14ac:dyDescent="0.2">
      <c r="F10831" s="610"/>
      <c r="H10831" s="612"/>
      <c r="I10831" s="598"/>
      <c r="J10831" s="598"/>
      <c r="M10831" s="598"/>
      <c r="N10831" s="598"/>
      <c r="V10831" s="598"/>
      <c r="W10831" s="598"/>
    </row>
    <row r="10832" spans="6:23" x14ac:dyDescent="0.2">
      <c r="F10832" s="610"/>
      <c r="H10832" s="612"/>
      <c r="I10832" s="598"/>
      <c r="J10832" s="598"/>
      <c r="M10832" s="598"/>
      <c r="N10832" s="598"/>
      <c r="V10832" s="598"/>
      <c r="W10832" s="598"/>
    </row>
    <row r="10833" spans="6:23" x14ac:dyDescent="0.2">
      <c r="F10833" s="610"/>
      <c r="H10833" s="612"/>
      <c r="I10833" s="598"/>
      <c r="J10833" s="598"/>
      <c r="M10833" s="598"/>
      <c r="N10833" s="598"/>
      <c r="V10833" s="598"/>
      <c r="W10833" s="598"/>
    </row>
    <row r="10834" spans="6:23" x14ac:dyDescent="0.2">
      <c r="F10834" s="610"/>
      <c r="H10834" s="612"/>
      <c r="I10834" s="598"/>
      <c r="J10834" s="598"/>
      <c r="M10834" s="598"/>
      <c r="N10834" s="598"/>
      <c r="V10834" s="598"/>
      <c r="W10834" s="598"/>
    </row>
    <row r="10835" spans="6:23" x14ac:dyDescent="0.2">
      <c r="F10835" s="610"/>
      <c r="H10835" s="612"/>
      <c r="I10835" s="598"/>
      <c r="J10835" s="598"/>
      <c r="M10835" s="598"/>
      <c r="N10835" s="598"/>
      <c r="V10835" s="598"/>
      <c r="W10835" s="598"/>
    </row>
    <row r="10836" spans="6:23" x14ac:dyDescent="0.2">
      <c r="F10836" s="610"/>
      <c r="H10836" s="612"/>
      <c r="I10836" s="598"/>
      <c r="J10836" s="598"/>
      <c r="M10836" s="598"/>
      <c r="N10836" s="598"/>
      <c r="V10836" s="598"/>
      <c r="W10836" s="598"/>
    </row>
    <row r="10837" spans="6:23" x14ac:dyDescent="0.2">
      <c r="F10837" s="610"/>
      <c r="H10837" s="612"/>
      <c r="I10837" s="598"/>
      <c r="J10837" s="598"/>
      <c r="M10837" s="598"/>
      <c r="N10837" s="598"/>
      <c r="V10837" s="598"/>
      <c r="W10837" s="598"/>
    </row>
    <row r="10838" spans="6:23" x14ac:dyDescent="0.2">
      <c r="F10838" s="610"/>
      <c r="H10838" s="612"/>
      <c r="I10838" s="598"/>
      <c r="J10838" s="598"/>
      <c r="M10838" s="598"/>
      <c r="N10838" s="598"/>
      <c r="V10838" s="598"/>
      <c r="W10838" s="598"/>
    </row>
    <row r="10839" spans="6:23" x14ac:dyDescent="0.2">
      <c r="F10839" s="610"/>
      <c r="H10839" s="612"/>
      <c r="I10839" s="598"/>
      <c r="J10839" s="598"/>
      <c r="M10839" s="598"/>
      <c r="N10839" s="598"/>
      <c r="V10839" s="598"/>
      <c r="W10839" s="598"/>
    </row>
    <row r="10840" spans="6:23" x14ac:dyDescent="0.2">
      <c r="F10840" s="610"/>
      <c r="H10840" s="612"/>
      <c r="I10840" s="598"/>
      <c r="J10840" s="598"/>
      <c r="M10840" s="598"/>
      <c r="N10840" s="598"/>
      <c r="V10840" s="598"/>
      <c r="W10840" s="598"/>
    </row>
    <row r="10841" spans="6:23" x14ac:dyDescent="0.2">
      <c r="F10841" s="610"/>
      <c r="H10841" s="612"/>
      <c r="I10841" s="598"/>
      <c r="J10841" s="598"/>
      <c r="M10841" s="598"/>
      <c r="N10841" s="598"/>
      <c r="V10841" s="598"/>
      <c r="W10841" s="598"/>
    </row>
    <row r="10842" spans="6:23" x14ac:dyDescent="0.2">
      <c r="F10842" s="610"/>
      <c r="H10842" s="612"/>
      <c r="I10842" s="598"/>
      <c r="J10842" s="598"/>
      <c r="M10842" s="598"/>
      <c r="N10842" s="598"/>
      <c r="V10842" s="598"/>
      <c r="W10842" s="598"/>
    </row>
    <row r="10843" spans="6:23" x14ac:dyDescent="0.2">
      <c r="F10843" s="610"/>
      <c r="H10843" s="612"/>
      <c r="I10843" s="598"/>
      <c r="J10843" s="598"/>
      <c r="M10843" s="598"/>
      <c r="N10843" s="598"/>
      <c r="V10843" s="598"/>
      <c r="W10843" s="598"/>
    </row>
    <row r="10844" spans="6:23" x14ac:dyDescent="0.2">
      <c r="F10844" s="610"/>
      <c r="H10844" s="612"/>
      <c r="I10844" s="598"/>
      <c r="J10844" s="598"/>
      <c r="M10844" s="598"/>
      <c r="N10844" s="598"/>
      <c r="V10844" s="598"/>
      <c r="W10844" s="598"/>
    </row>
    <row r="10845" spans="6:23" x14ac:dyDescent="0.2">
      <c r="F10845" s="610"/>
      <c r="H10845" s="612"/>
      <c r="I10845" s="598"/>
      <c r="J10845" s="598"/>
      <c r="M10845" s="598"/>
      <c r="N10845" s="598"/>
      <c r="V10845" s="598"/>
      <c r="W10845" s="598"/>
    </row>
    <row r="10846" spans="6:23" x14ac:dyDescent="0.2">
      <c r="F10846" s="610"/>
      <c r="H10846" s="612"/>
      <c r="I10846" s="598"/>
      <c r="J10846" s="598"/>
      <c r="M10846" s="598"/>
      <c r="N10846" s="598"/>
      <c r="V10846" s="598"/>
      <c r="W10846" s="598"/>
    </row>
    <row r="10847" spans="6:23" x14ac:dyDescent="0.2">
      <c r="F10847" s="610"/>
      <c r="H10847" s="612"/>
      <c r="I10847" s="598"/>
      <c r="J10847" s="598"/>
      <c r="M10847" s="598"/>
      <c r="N10847" s="598"/>
      <c r="V10847" s="598"/>
      <c r="W10847" s="598"/>
    </row>
    <row r="10848" spans="6:23" x14ac:dyDescent="0.2">
      <c r="F10848" s="610"/>
      <c r="H10848" s="612"/>
      <c r="I10848" s="598"/>
      <c r="J10848" s="598"/>
      <c r="M10848" s="598"/>
      <c r="N10848" s="598"/>
      <c r="V10848" s="598"/>
      <c r="W10848" s="598"/>
    </row>
    <row r="10849" spans="6:23" x14ac:dyDescent="0.2">
      <c r="F10849" s="610"/>
      <c r="H10849" s="612"/>
      <c r="I10849" s="598"/>
      <c r="J10849" s="598"/>
      <c r="M10849" s="598"/>
      <c r="N10849" s="598"/>
      <c r="V10849" s="598"/>
      <c r="W10849" s="598"/>
    </row>
    <row r="10850" spans="6:23" x14ac:dyDescent="0.2">
      <c r="F10850" s="610"/>
      <c r="H10850" s="612"/>
      <c r="I10850" s="598"/>
      <c r="J10850" s="598"/>
      <c r="M10850" s="598"/>
      <c r="N10850" s="598"/>
      <c r="V10850" s="598"/>
      <c r="W10850" s="598"/>
    </row>
    <row r="10851" spans="6:23" x14ac:dyDescent="0.2">
      <c r="F10851" s="610"/>
      <c r="H10851" s="612"/>
      <c r="I10851" s="598"/>
      <c r="J10851" s="598"/>
      <c r="M10851" s="598"/>
      <c r="N10851" s="598"/>
      <c r="V10851" s="598"/>
      <c r="W10851" s="598"/>
    </row>
    <row r="10852" spans="6:23" x14ac:dyDescent="0.2">
      <c r="F10852" s="610"/>
      <c r="H10852" s="612"/>
      <c r="I10852" s="598"/>
      <c r="J10852" s="598"/>
      <c r="M10852" s="598"/>
      <c r="N10852" s="598"/>
      <c r="V10852" s="598"/>
      <c r="W10852" s="598"/>
    </row>
    <row r="10853" spans="6:23" x14ac:dyDescent="0.2">
      <c r="F10853" s="610"/>
      <c r="H10853" s="612"/>
      <c r="I10853" s="598"/>
      <c r="J10853" s="598"/>
      <c r="M10853" s="598"/>
      <c r="N10853" s="598"/>
      <c r="V10853" s="598"/>
      <c r="W10853" s="598"/>
    </row>
    <row r="10854" spans="6:23" x14ac:dyDescent="0.2">
      <c r="F10854" s="610"/>
      <c r="H10854" s="612"/>
      <c r="I10854" s="598"/>
      <c r="J10854" s="598"/>
      <c r="M10854" s="598"/>
      <c r="N10854" s="598"/>
      <c r="V10854" s="598"/>
      <c r="W10854" s="598"/>
    </row>
    <row r="10855" spans="6:23" x14ac:dyDescent="0.2">
      <c r="F10855" s="610"/>
      <c r="H10855" s="612"/>
      <c r="I10855" s="598"/>
      <c r="J10855" s="598"/>
      <c r="M10855" s="598"/>
      <c r="N10855" s="598"/>
      <c r="V10855" s="598"/>
      <c r="W10855" s="598"/>
    </row>
    <row r="10856" spans="6:23" x14ac:dyDescent="0.2">
      <c r="F10856" s="610"/>
      <c r="H10856" s="612"/>
      <c r="I10856" s="598"/>
      <c r="J10856" s="598"/>
      <c r="M10856" s="598"/>
      <c r="N10856" s="598"/>
      <c r="V10856" s="598"/>
      <c r="W10856" s="598"/>
    </row>
    <row r="10857" spans="6:23" x14ac:dyDescent="0.2">
      <c r="F10857" s="610"/>
      <c r="H10857" s="612"/>
      <c r="I10857" s="598"/>
      <c r="J10857" s="598"/>
      <c r="M10857" s="598"/>
      <c r="N10857" s="598"/>
      <c r="V10857" s="598"/>
      <c r="W10857" s="598"/>
    </row>
    <row r="10858" spans="6:23" x14ac:dyDescent="0.2">
      <c r="F10858" s="610"/>
      <c r="H10858" s="612"/>
      <c r="I10858" s="598"/>
      <c r="J10858" s="598"/>
      <c r="M10858" s="598"/>
      <c r="N10858" s="598"/>
      <c r="V10858" s="598"/>
      <c r="W10858" s="598"/>
    </row>
    <row r="10859" spans="6:23" x14ac:dyDescent="0.2">
      <c r="F10859" s="610"/>
      <c r="H10859" s="612"/>
      <c r="I10859" s="598"/>
      <c r="J10859" s="598"/>
      <c r="M10859" s="598"/>
      <c r="N10859" s="598"/>
      <c r="V10859" s="598"/>
      <c r="W10859" s="598"/>
    </row>
    <row r="10860" spans="6:23" x14ac:dyDescent="0.2">
      <c r="F10860" s="610"/>
      <c r="H10860" s="612"/>
      <c r="I10860" s="598"/>
      <c r="J10860" s="598"/>
      <c r="M10860" s="598"/>
      <c r="N10860" s="598"/>
      <c r="V10860" s="598"/>
      <c r="W10860" s="598"/>
    </row>
    <row r="10861" spans="6:23" x14ac:dyDescent="0.2">
      <c r="F10861" s="610"/>
      <c r="H10861" s="612"/>
      <c r="I10861" s="598"/>
      <c r="J10861" s="598"/>
      <c r="M10861" s="598"/>
      <c r="N10861" s="598"/>
      <c r="V10861" s="598"/>
      <c r="W10861" s="598"/>
    </row>
    <row r="10862" spans="6:23" x14ac:dyDescent="0.2">
      <c r="F10862" s="610"/>
      <c r="H10862" s="612"/>
      <c r="I10862" s="598"/>
      <c r="J10862" s="598"/>
      <c r="M10862" s="598"/>
      <c r="N10862" s="598"/>
      <c r="V10862" s="598"/>
      <c r="W10862" s="598"/>
    </row>
    <row r="10863" spans="6:23" x14ac:dyDescent="0.2">
      <c r="F10863" s="610"/>
      <c r="H10863" s="612"/>
      <c r="I10863" s="598"/>
      <c r="J10863" s="598"/>
      <c r="M10863" s="598"/>
      <c r="N10863" s="598"/>
      <c r="V10863" s="598"/>
      <c r="W10863" s="598"/>
    </row>
    <row r="10864" spans="6:23" x14ac:dyDescent="0.2">
      <c r="F10864" s="610"/>
      <c r="H10864" s="612"/>
      <c r="I10864" s="598"/>
      <c r="J10864" s="598"/>
      <c r="M10864" s="598"/>
      <c r="N10864" s="598"/>
      <c r="V10864" s="598"/>
      <c r="W10864" s="598"/>
    </row>
    <row r="10865" spans="6:23" x14ac:dyDescent="0.2">
      <c r="F10865" s="610"/>
      <c r="H10865" s="612"/>
      <c r="I10865" s="598"/>
      <c r="J10865" s="598"/>
      <c r="M10865" s="598"/>
      <c r="N10865" s="598"/>
      <c r="V10865" s="598"/>
      <c r="W10865" s="598"/>
    </row>
    <row r="10866" spans="6:23" x14ac:dyDescent="0.2">
      <c r="F10866" s="610"/>
      <c r="H10866" s="612"/>
      <c r="I10866" s="598"/>
      <c r="J10866" s="598"/>
      <c r="M10866" s="598"/>
      <c r="N10866" s="598"/>
      <c r="V10866" s="598"/>
      <c r="W10866" s="598"/>
    </row>
    <row r="10867" spans="6:23" x14ac:dyDescent="0.2">
      <c r="F10867" s="610"/>
      <c r="H10867" s="612"/>
      <c r="I10867" s="598"/>
      <c r="J10867" s="598"/>
      <c r="M10867" s="598"/>
      <c r="N10867" s="598"/>
      <c r="V10867" s="598"/>
      <c r="W10867" s="598"/>
    </row>
    <row r="10868" spans="6:23" x14ac:dyDescent="0.2">
      <c r="F10868" s="610"/>
      <c r="H10868" s="612"/>
      <c r="I10868" s="598"/>
      <c r="J10868" s="598"/>
      <c r="M10868" s="598"/>
      <c r="N10868" s="598"/>
      <c r="V10868" s="598"/>
      <c r="W10868" s="598"/>
    </row>
    <row r="10869" spans="6:23" x14ac:dyDescent="0.2">
      <c r="F10869" s="610"/>
      <c r="H10869" s="612"/>
      <c r="I10869" s="598"/>
      <c r="J10869" s="598"/>
      <c r="M10869" s="598"/>
      <c r="N10869" s="598"/>
      <c r="V10869" s="598"/>
      <c r="W10869" s="598"/>
    </row>
    <row r="10870" spans="6:23" x14ac:dyDescent="0.2">
      <c r="F10870" s="610"/>
      <c r="H10870" s="612"/>
      <c r="I10870" s="598"/>
      <c r="J10870" s="598"/>
      <c r="M10870" s="598"/>
      <c r="N10870" s="598"/>
      <c r="V10870" s="598"/>
      <c r="W10870" s="598"/>
    </row>
    <row r="10871" spans="6:23" x14ac:dyDescent="0.2">
      <c r="F10871" s="610"/>
      <c r="H10871" s="612"/>
      <c r="I10871" s="598"/>
      <c r="J10871" s="598"/>
      <c r="M10871" s="598"/>
      <c r="N10871" s="598"/>
      <c r="V10871" s="598"/>
      <c r="W10871" s="598"/>
    </row>
    <row r="10872" spans="6:23" x14ac:dyDescent="0.2">
      <c r="F10872" s="610"/>
      <c r="H10872" s="612"/>
      <c r="I10872" s="598"/>
      <c r="J10872" s="598"/>
      <c r="M10872" s="598"/>
      <c r="N10872" s="598"/>
      <c r="V10872" s="598"/>
      <c r="W10872" s="598"/>
    </row>
    <row r="10873" spans="6:23" x14ac:dyDescent="0.2">
      <c r="F10873" s="610"/>
      <c r="H10873" s="612"/>
      <c r="I10873" s="598"/>
      <c r="J10873" s="598"/>
      <c r="M10873" s="598"/>
      <c r="N10873" s="598"/>
      <c r="V10873" s="598"/>
      <c r="W10873" s="598"/>
    </row>
    <row r="10874" spans="6:23" x14ac:dyDescent="0.2">
      <c r="F10874" s="610"/>
      <c r="H10874" s="612"/>
      <c r="I10874" s="598"/>
      <c r="J10874" s="598"/>
      <c r="M10874" s="598"/>
      <c r="N10874" s="598"/>
      <c r="V10874" s="598"/>
      <c r="W10874" s="598"/>
    </row>
    <row r="10875" spans="6:23" x14ac:dyDescent="0.2">
      <c r="F10875" s="610"/>
      <c r="H10875" s="612"/>
      <c r="I10875" s="598"/>
      <c r="J10875" s="598"/>
      <c r="M10875" s="598"/>
      <c r="N10875" s="598"/>
      <c r="V10875" s="598"/>
      <c r="W10875" s="598"/>
    </row>
    <row r="10876" spans="6:23" x14ac:dyDescent="0.2">
      <c r="F10876" s="610"/>
      <c r="H10876" s="612"/>
      <c r="I10876" s="598"/>
      <c r="J10876" s="598"/>
      <c r="M10876" s="598"/>
      <c r="N10876" s="598"/>
      <c r="V10876" s="598"/>
      <c r="W10876" s="598"/>
    </row>
    <row r="10877" spans="6:23" x14ac:dyDescent="0.2">
      <c r="F10877" s="610"/>
      <c r="H10877" s="612"/>
      <c r="I10877" s="598"/>
      <c r="J10877" s="598"/>
      <c r="M10877" s="598"/>
      <c r="N10877" s="598"/>
      <c r="V10877" s="598"/>
      <c r="W10877" s="598"/>
    </row>
    <row r="10878" spans="6:23" x14ac:dyDescent="0.2">
      <c r="F10878" s="610"/>
      <c r="H10878" s="612"/>
      <c r="I10878" s="598"/>
      <c r="J10878" s="598"/>
      <c r="M10878" s="598"/>
      <c r="N10878" s="598"/>
      <c r="V10878" s="598"/>
      <c r="W10878" s="598"/>
    </row>
    <row r="10879" spans="6:23" x14ac:dyDescent="0.2">
      <c r="F10879" s="610"/>
      <c r="H10879" s="612"/>
      <c r="I10879" s="598"/>
      <c r="J10879" s="598"/>
      <c r="M10879" s="598"/>
      <c r="N10879" s="598"/>
      <c r="V10879" s="598"/>
      <c r="W10879" s="598"/>
    </row>
    <row r="10880" spans="6:23" x14ac:dyDescent="0.2">
      <c r="F10880" s="610"/>
      <c r="H10880" s="612"/>
      <c r="I10880" s="598"/>
      <c r="J10880" s="598"/>
      <c r="M10880" s="598"/>
      <c r="N10880" s="598"/>
      <c r="V10880" s="598"/>
      <c r="W10880" s="598"/>
    </row>
    <row r="10881" spans="6:23" x14ac:dyDescent="0.2">
      <c r="F10881" s="610"/>
      <c r="H10881" s="612"/>
      <c r="I10881" s="598"/>
      <c r="J10881" s="598"/>
      <c r="M10881" s="598"/>
      <c r="N10881" s="598"/>
      <c r="V10881" s="598"/>
      <c r="W10881" s="598"/>
    </row>
    <row r="10882" spans="6:23" x14ac:dyDescent="0.2">
      <c r="F10882" s="610"/>
      <c r="H10882" s="612"/>
      <c r="I10882" s="598"/>
      <c r="J10882" s="598"/>
      <c r="M10882" s="598"/>
      <c r="N10882" s="598"/>
      <c r="V10882" s="598"/>
      <c r="W10882" s="598"/>
    </row>
    <row r="10883" spans="6:23" x14ac:dyDescent="0.2">
      <c r="F10883" s="610"/>
      <c r="H10883" s="612"/>
      <c r="I10883" s="598"/>
      <c r="J10883" s="598"/>
      <c r="M10883" s="598"/>
      <c r="N10883" s="598"/>
      <c r="V10883" s="598"/>
      <c r="W10883" s="598"/>
    </row>
    <row r="10884" spans="6:23" x14ac:dyDescent="0.2">
      <c r="F10884" s="610"/>
      <c r="H10884" s="612"/>
      <c r="I10884" s="598"/>
      <c r="J10884" s="598"/>
      <c r="M10884" s="598"/>
      <c r="N10884" s="598"/>
      <c r="V10884" s="598"/>
      <c r="W10884" s="598"/>
    </row>
    <row r="10885" spans="6:23" x14ac:dyDescent="0.2">
      <c r="F10885" s="610"/>
      <c r="H10885" s="612"/>
      <c r="I10885" s="598"/>
      <c r="J10885" s="598"/>
      <c r="M10885" s="598"/>
      <c r="N10885" s="598"/>
      <c r="V10885" s="598"/>
      <c r="W10885" s="598"/>
    </row>
    <row r="10886" spans="6:23" x14ac:dyDescent="0.2">
      <c r="F10886" s="610"/>
      <c r="H10886" s="612"/>
      <c r="I10886" s="598"/>
      <c r="J10886" s="598"/>
      <c r="M10886" s="598"/>
      <c r="N10886" s="598"/>
      <c r="V10886" s="598"/>
      <c r="W10886" s="598"/>
    </row>
    <row r="10887" spans="6:23" x14ac:dyDescent="0.2">
      <c r="F10887" s="610"/>
      <c r="H10887" s="612"/>
      <c r="I10887" s="598"/>
      <c r="J10887" s="598"/>
      <c r="M10887" s="598"/>
      <c r="N10887" s="598"/>
      <c r="V10887" s="598"/>
      <c r="W10887" s="598"/>
    </row>
    <row r="10888" spans="6:23" x14ac:dyDescent="0.2">
      <c r="F10888" s="610"/>
      <c r="H10888" s="612"/>
      <c r="I10888" s="598"/>
      <c r="J10888" s="598"/>
      <c r="M10888" s="598"/>
      <c r="N10888" s="598"/>
      <c r="V10888" s="598"/>
      <c r="W10888" s="598"/>
    </row>
    <row r="10889" spans="6:23" x14ac:dyDescent="0.2">
      <c r="F10889" s="610"/>
      <c r="H10889" s="612"/>
      <c r="I10889" s="598"/>
      <c r="J10889" s="598"/>
      <c r="M10889" s="598"/>
      <c r="N10889" s="598"/>
      <c r="V10889" s="598"/>
      <c r="W10889" s="598"/>
    </row>
    <row r="10890" spans="6:23" x14ac:dyDescent="0.2">
      <c r="F10890" s="610"/>
      <c r="H10890" s="612"/>
      <c r="I10890" s="598"/>
      <c r="J10890" s="598"/>
      <c r="M10890" s="598"/>
      <c r="N10890" s="598"/>
      <c r="V10890" s="598"/>
      <c r="W10890" s="598"/>
    </row>
    <row r="10891" spans="6:23" x14ac:dyDescent="0.2">
      <c r="F10891" s="610"/>
      <c r="H10891" s="612"/>
      <c r="I10891" s="598"/>
      <c r="J10891" s="598"/>
      <c r="M10891" s="598"/>
      <c r="N10891" s="598"/>
      <c r="V10891" s="598"/>
      <c r="W10891" s="598"/>
    </row>
    <row r="10892" spans="6:23" x14ac:dyDescent="0.2">
      <c r="F10892" s="610"/>
      <c r="H10892" s="612"/>
      <c r="I10892" s="598"/>
      <c r="J10892" s="598"/>
      <c r="M10892" s="598"/>
      <c r="N10892" s="598"/>
      <c r="V10892" s="598"/>
      <c r="W10892" s="598"/>
    </row>
    <row r="10893" spans="6:23" x14ac:dyDescent="0.2">
      <c r="F10893" s="610"/>
      <c r="H10893" s="612"/>
      <c r="I10893" s="598"/>
      <c r="J10893" s="598"/>
      <c r="M10893" s="598"/>
      <c r="N10893" s="598"/>
      <c r="V10893" s="598"/>
      <c r="W10893" s="598"/>
    </row>
    <row r="10894" spans="6:23" x14ac:dyDescent="0.2">
      <c r="F10894" s="610"/>
      <c r="H10894" s="612"/>
      <c r="I10894" s="598"/>
      <c r="J10894" s="598"/>
      <c r="M10894" s="598"/>
      <c r="N10894" s="598"/>
      <c r="V10894" s="598"/>
      <c r="W10894" s="598"/>
    </row>
    <row r="10895" spans="6:23" x14ac:dyDescent="0.2">
      <c r="F10895" s="610"/>
      <c r="H10895" s="612"/>
      <c r="I10895" s="598"/>
      <c r="J10895" s="598"/>
      <c r="M10895" s="598"/>
      <c r="N10895" s="598"/>
      <c r="V10895" s="598"/>
      <c r="W10895" s="598"/>
    </row>
    <row r="10896" spans="6:23" x14ac:dyDescent="0.2">
      <c r="F10896" s="610"/>
      <c r="H10896" s="612"/>
      <c r="I10896" s="598"/>
      <c r="J10896" s="598"/>
      <c r="M10896" s="598"/>
      <c r="N10896" s="598"/>
      <c r="V10896" s="598"/>
      <c r="W10896" s="598"/>
    </row>
    <row r="10897" spans="6:23" x14ac:dyDescent="0.2">
      <c r="F10897" s="610"/>
      <c r="H10897" s="612"/>
      <c r="I10897" s="598"/>
      <c r="J10897" s="598"/>
      <c r="M10897" s="598"/>
      <c r="N10897" s="598"/>
      <c r="V10897" s="598"/>
      <c r="W10897" s="598"/>
    </row>
    <row r="10898" spans="6:23" x14ac:dyDescent="0.2">
      <c r="F10898" s="610"/>
      <c r="H10898" s="612"/>
      <c r="I10898" s="598"/>
      <c r="J10898" s="598"/>
      <c r="M10898" s="598"/>
      <c r="N10898" s="598"/>
      <c r="V10898" s="598"/>
      <c r="W10898" s="598"/>
    </row>
    <row r="10899" spans="6:23" x14ac:dyDescent="0.2">
      <c r="F10899" s="610"/>
      <c r="H10899" s="612"/>
      <c r="I10899" s="598"/>
      <c r="J10899" s="598"/>
      <c r="M10899" s="598"/>
      <c r="N10899" s="598"/>
      <c r="V10899" s="598"/>
      <c r="W10899" s="598"/>
    </row>
    <row r="10900" spans="6:23" x14ac:dyDescent="0.2">
      <c r="F10900" s="610"/>
      <c r="H10900" s="612"/>
      <c r="I10900" s="598"/>
      <c r="J10900" s="598"/>
      <c r="M10900" s="598"/>
      <c r="N10900" s="598"/>
      <c r="V10900" s="598"/>
      <c r="W10900" s="598"/>
    </row>
    <row r="10901" spans="6:23" x14ac:dyDescent="0.2">
      <c r="F10901" s="610"/>
      <c r="H10901" s="612"/>
      <c r="I10901" s="598"/>
      <c r="J10901" s="598"/>
      <c r="M10901" s="598"/>
      <c r="N10901" s="598"/>
      <c r="V10901" s="598"/>
      <c r="W10901" s="598"/>
    </row>
    <row r="10902" spans="6:23" x14ac:dyDescent="0.2">
      <c r="F10902" s="610"/>
      <c r="H10902" s="612"/>
      <c r="I10902" s="598"/>
      <c r="J10902" s="598"/>
      <c r="M10902" s="598"/>
      <c r="N10902" s="598"/>
      <c r="V10902" s="598"/>
      <c r="W10902" s="598"/>
    </row>
    <row r="10903" spans="6:23" x14ac:dyDescent="0.2">
      <c r="F10903" s="610"/>
      <c r="H10903" s="612"/>
      <c r="I10903" s="598"/>
      <c r="J10903" s="598"/>
      <c r="M10903" s="598"/>
      <c r="N10903" s="598"/>
      <c r="V10903" s="598"/>
      <c r="W10903" s="598"/>
    </row>
    <row r="10904" spans="6:23" x14ac:dyDescent="0.2">
      <c r="F10904" s="610"/>
      <c r="H10904" s="612"/>
      <c r="I10904" s="598"/>
      <c r="J10904" s="598"/>
      <c r="M10904" s="598"/>
      <c r="N10904" s="598"/>
      <c r="V10904" s="598"/>
      <c r="W10904" s="598"/>
    </row>
    <row r="10905" spans="6:23" x14ac:dyDescent="0.2">
      <c r="F10905" s="610"/>
      <c r="H10905" s="612"/>
      <c r="I10905" s="598"/>
      <c r="J10905" s="598"/>
      <c r="M10905" s="598"/>
      <c r="N10905" s="598"/>
      <c r="V10905" s="598"/>
      <c r="W10905" s="598"/>
    </row>
    <row r="10906" spans="6:23" x14ac:dyDescent="0.2">
      <c r="F10906" s="610"/>
      <c r="H10906" s="612"/>
      <c r="I10906" s="598"/>
      <c r="J10906" s="598"/>
      <c r="M10906" s="598"/>
      <c r="N10906" s="598"/>
      <c r="V10906" s="598"/>
      <c r="W10906" s="598"/>
    </row>
    <row r="10907" spans="6:23" x14ac:dyDescent="0.2">
      <c r="F10907" s="610"/>
      <c r="H10907" s="612"/>
      <c r="I10907" s="598"/>
      <c r="J10907" s="598"/>
      <c r="M10907" s="598"/>
      <c r="N10907" s="598"/>
      <c r="V10907" s="598"/>
      <c r="W10907" s="598"/>
    </row>
    <row r="10908" spans="6:23" x14ac:dyDescent="0.2">
      <c r="F10908" s="610"/>
      <c r="H10908" s="612"/>
      <c r="I10908" s="598"/>
      <c r="J10908" s="598"/>
      <c r="M10908" s="598"/>
      <c r="N10908" s="598"/>
      <c r="V10908" s="598"/>
      <c r="W10908" s="598"/>
    </row>
    <row r="10909" spans="6:23" x14ac:dyDescent="0.2">
      <c r="F10909" s="610"/>
      <c r="H10909" s="612"/>
      <c r="I10909" s="598"/>
      <c r="J10909" s="598"/>
      <c r="M10909" s="598"/>
      <c r="N10909" s="598"/>
      <c r="V10909" s="598"/>
      <c r="W10909" s="598"/>
    </row>
    <row r="10910" spans="6:23" x14ac:dyDescent="0.2">
      <c r="F10910" s="610"/>
      <c r="H10910" s="612"/>
      <c r="I10910" s="598"/>
      <c r="J10910" s="598"/>
      <c r="M10910" s="598"/>
      <c r="N10910" s="598"/>
      <c r="V10910" s="598"/>
      <c r="W10910" s="598"/>
    </row>
    <row r="10911" spans="6:23" x14ac:dyDescent="0.2">
      <c r="F10911" s="610"/>
      <c r="H10911" s="612"/>
      <c r="I10911" s="598"/>
      <c r="J10911" s="598"/>
      <c r="M10911" s="598"/>
      <c r="N10911" s="598"/>
      <c r="V10911" s="598"/>
      <c r="W10911" s="598"/>
    </row>
    <row r="10912" spans="6:23" x14ac:dyDescent="0.2">
      <c r="F10912" s="610"/>
      <c r="H10912" s="612"/>
      <c r="I10912" s="598"/>
      <c r="J10912" s="598"/>
      <c r="M10912" s="598"/>
      <c r="N10912" s="598"/>
      <c r="V10912" s="598"/>
      <c r="W10912" s="598"/>
    </row>
    <row r="10913" spans="6:23" x14ac:dyDescent="0.2">
      <c r="F10913" s="610"/>
      <c r="H10913" s="612"/>
      <c r="I10913" s="598"/>
      <c r="J10913" s="598"/>
      <c r="M10913" s="598"/>
      <c r="N10913" s="598"/>
      <c r="V10913" s="598"/>
      <c r="W10913" s="598"/>
    </row>
    <row r="10914" spans="6:23" x14ac:dyDescent="0.2">
      <c r="F10914" s="610"/>
      <c r="H10914" s="612"/>
      <c r="I10914" s="598"/>
      <c r="J10914" s="598"/>
      <c r="M10914" s="598"/>
      <c r="N10914" s="598"/>
      <c r="V10914" s="598"/>
      <c r="W10914" s="598"/>
    </row>
    <row r="10915" spans="6:23" x14ac:dyDescent="0.2">
      <c r="F10915" s="610"/>
      <c r="H10915" s="612"/>
      <c r="I10915" s="598"/>
      <c r="J10915" s="598"/>
      <c r="M10915" s="598"/>
      <c r="N10915" s="598"/>
      <c r="V10915" s="598"/>
      <c r="W10915" s="598"/>
    </row>
    <row r="10916" spans="6:23" x14ac:dyDescent="0.2">
      <c r="F10916" s="610"/>
      <c r="H10916" s="612"/>
      <c r="I10916" s="598"/>
      <c r="J10916" s="598"/>
      <c r="M10916" s="598"/>
      <c r="N10916" s="598"/>
      <c r="V10916" s="598"/>
      <c r="W10916" s="598"/>
    </row>
    <row r="10917" spans="6:23" x14ac:dyDescent="0.2">
      <c r="F10917" s="610"/>
      <c r="H10917" s="612"/>
      <c r="I10917" s="598"/>
      <c r="J10917" s="598"/>
      <c r="M10917" s="598"/>
      <c r="N10917" s="598"/>
      <c r="V10917" s="598"/>
      <c r="W10917" s="598"/>
    </row>
    <row r="10918" spans="6:23" x14ac:dyDescent="0.2">
      <c r="F10918" s="610"/>
      <c r="H10918" s="612"/>
      <c r="I10918" s="598"/>
      <c r="J10918" s="598"/>
      <c r="M10918" s="598"/>
      <c r="N10918" s="598"/>
      <c r="V10918" s="598"/>
      <c r="W10918" s="598"/>
    </row>
    <row r="10919" spans="6:23" x14ac:dyDescent="0.2">
      <c r="F10919" s="610"/>
      <c r="H10919" s="612"/>
      <c r="I10919" s="598"/>
      <c r="J10919" s="598"/>
      <c r="M10919" s="598"/>
      <c r="N10919" s="598"/>
      <c r="V10919" s="598"/>
      <c r="W10919" s="598"/>
    </row>
    <row r="10920" spans="6:23" x14ac:dyDescent="0.2">
      <c r="F10920" s="610"/>
      <c r="H10920" s="612"/>
      <c r="I10920" s="598"/>
      <c r="J10920" s="598"/>
      <c r="M10920" s="598"/>
      <c r="N10920" s="598"/>
      <c r="V10920" s="598"/>
      <c r="W10920" s="598"/>
    </row>
    <row r="10921" spans="6:23" x14ac:dyDescent="0.2">
      <c r="F10921" s="610"/>
      <c r="H10921" s="612"/>
      <c r="I10921" s="598"/>
      <c r="J10921" s="598"/>
      <c r="M10921" s="598"/>
      <c r="N10921" s="598"/>
      <c r="V10921" s="598"/>
      <c r="W10921" s="598"/>
    </row>
    <row r="10922" spans="6:23" x14ac:dyDescent="0.2">
      <c r="F10922" s="610"/>
      <c r="H10922" s="612"/>
      <c r="I10922" s="598"/>
      <c r="J10922" s="598"/>
      <c r="M10922" s="598"/>
      <c r="N10922" s="598"/>
      <c r="V10922" s="598"/>
      <c r="W10922" s="598"/>
    </row>
    <row r="10923" spans="6:23" x14ac:dyDescent="0.2">
      <c r="F10923" s="610"/>
      <c r="H10923" s="612"/>
      <c r="I10923" s="598"/>
      <c r="J10923" s="598"/>
      <c r="M10923" s="598"/>
      <c r="N10923" s="598"/>
      <c r="V10923" s="598"/>
      <c r="W10923" s="598"/>
    </row>
    <row r="10924" spans="6:23" x14ac:dyDescent="0.2">
      <c r="F10924" s="610"/>
      <c r="H10924" s="612"/>
      <c r="I10924" s="598"/>
      <c r="J10924" s="598"/>
      <c r="M10924" s="598"/>
      <c r="N10924" s="598"/>
      <c r="V10924" s="598"/>
      <c r="W10924" s="598"/>
    </row>
    <row r="10925" spans="6:23" x14ac:dyDescent="0.2">
      <c r="F10925" s="610"/>
      <c r="H10925" s="612"/>
      <c r="I10925" s="598"/>
      <c r="J10925" s="598"/>
      <c r="M10925" s="598"/>
      <c r="N10925" s="598"/>
      <c r="V10925" s="598"/>
      <c r="W10925" s="598"/>
    </row>
    <row r="10926" spans="6:23" x14ac:dyDescent="0.2">
      <c r="F10926" s="610"/>
      <c r="H10926" s="612"/>
      <c r="I10926" s="598"/>
      <c r="J10926" s="598"/>
      <c r="M10926" s="598"/>
      <c r="N10926" s="598"/>
      <c r="V10926" s="598"/>
      <c r="W10926" s="598"/>
    </row>
    <row r="10927" spans="6:23" x14ac:dyDescent="0.2">
      <c r="F10927" s="610"/>
      <c r="H10927" s="612"/>
      <c r="I10927" s="598"/>
      <c r="J10927" s="598"/>
      <c r="M10927" s="598"/>
      <c r="N10927" s="598"/>
      <c r="V10927" s="598"/>
      <c r="W10927" s="598"/>
    </row>
    <row r="10928" spans="6:23" x14ac:dyDescent="0.2">
      <c r="F10928" s="610"/>
      <c r="H10928" s="612"/>
      <c r="I10928" s="598"/>
      <c r="J10928" s="598"/>
      <c r="M10928" s="598"/>
      <c r="N10928" s="598"/>
      <c r="V10928" s="598"/>
      <c r="W10928" s="598"/>
    </row>
    <row r="10929" spans="6:23" x14ac:dyDescent="0.2">
      <c r="F10929" s="610"/>
      <c r="H10929" s="612"/>
      <c r="I10929" s="598"/>
      <c r="J10929" s="598"/>
      <c r="M10929" s="598"/>
      <c r="N10929" s="598"/>
      <c r="V10929" s="598"/>
      <c r="W10929" s="598"/>
    </row>
    <row r="10930" spans="6:23" x14ac:dyDescent="0.2">
      <c r="F10930" s="610"/>
      <c r="H10930" s="612"/>
      <c r="I10930" s="598"/>
      <c r="J10930" s="598"/>
      <c r="M10930" s="598"/>
      <c r="N10930" s="598"/>
      <c r="V10930" s="598"/>
      <c r="W10930" s="598"/>
    </row>
    <row r="10931" spans="6:23" x14ac:dyDescent="0.2">
      <c r="F10931" s="610"/>
      <c r="H10931" s="612"/>
      <c r="I10931" s="598"/>
      <c r="J10931" s="598"/>
      <c r="M10931" s="598"/>
      <c r="N10931" s="598"/>
      <c r="V10931" s="598"/>
      <c r="W10931" s="598"/>
    </row>
    <row r="10932" spans="6:23" x14ac:dyDescent="0.2">
      <c r="F10932" s="610"/>
      <c r="H10932" s="612"/>
      <c r="I10932" s="598"/>
      <c r="J10932" s="598"/>
      <c r="M10932" s="598"/>
      <c r="N10932" s="598"/>
      <c r="V10932" s="598"/>
      <c r="W10932" s="598"/>
    </row>
    <row r="10933" spans="6:23" x14ac:dyDescent="0.2">
      <c r="F10933" s="610"/>
      <c r="H10933" s="612"/>
      <c r="I10933" s="598"/>
      <c r="J10933" s="598"/>
      <c r="M10933" s="598"/>
      <c r="N10933" s="598"/>
      <c r="V10933" s="598"/>
      <c r="W10933" s="598"/>
    </row>
    <row r="10934" spans="6:23" x14ac:dyDescent="0.2">
      <c r="F10934" s="610"/>
      <c r="H10934" s="612"/>
      <c r="I10934" s="598"/>
      <c r="J10934" s="598"/>
      <c r="M10934" s="598"/>
      <c r="N10934" s="598"/>
      <c r="V10934" s="598"/>
      <c r="W10934" s="598"/>
    </row>
    <row r="10935" spans="6:23" x14ac:dyDescent="0.2">
      <c r="F10935" s="610"/>
      <c r="H10935" s="612"/>
      <c r="I10935" s="598"/>
      <c r="J10935" s="598"/>
      <c r="M10935" s="598"/>
      <c r="N10935" s="598"/>
      <c r="V10935" s="598"/>
      <c r="W10935" s="598"/>
    </row>
    <row r="10936" spans="6:23" x14ac:dyDescent="0.2">
      <c r="F10936" s="610"/>
      <c r="H10936" s="612"/>
      <c r="I10936" s="598"/>
      <c r="J10936" s="598"/>
      <c r="M10936" s="598"/>
      <c r="N10936" s="598"/>
      <c r="V10936" s="598"/>
      <c r="W10936" s="598"/>
    </row>
    <row r="10937" spans="6:23" x14ac:dyDescent="0.2">
      <c r="F10937" s="610"/>
      <c r="H10937" s="612"/>
      <c r="I10937" s="598"/>
      <c r="J10937" s="598"/>
      <c r="M10937" s="598"/>
      <c r="N10937" s="598"/>
      <c r="V10937" s="598"/>
      <c r="W10937" s="598"/>
    </row>
    <row r="10938" spans="6:23" x14ac:dyDescent="0.2">
      <c r="F10938" s="610"/>
      <c r="H10938" s="612"/>
      <c r="I10938" s="598"/>
      <c r="J10938" s="598"/>
      <c r="M10938" s="598"/>
      <c r="N10938" s="598"/>
      <c r="V10938" s="598"/>
      <c r="W10938" s="598"/>
    </row>
    <row r="10939" spans="6:23" x14ac:dyDescent="0.2">
      <c r="F10939" s="610"/>
      <c r="H10939" s="612"/>
      <c r="I10939" s="598"/>
      <c r="J10939" s="598"/>
      <c r="M10939" s="598"/>
      <c r="N10939" s="598"/>
      <c r="V10939" s="598"/>
      <c r="W10939" s="598"/>
    </row>
    <row r="10940" spans="6:23" x14ac:dyDescent="0.2">
      <c r="F10940" s="610"/>
      <c r="H10940" s="612"/>
      <c r="I10940" s="598"/>
      <c r="J10940" s="598"/>
      <c r="M10940" s="598"/>
      <c r="N10940" s="598"/>
      <c r="V10940" s="598"/>
      <c r="W10940" s="598"/>
    </row>
    <row r="10941" spans="6:23" x14ac:dyDescent="0.2">
      <c r="F10941" s="610"/>
      <c r="H10941" s="612"/>
      <c r="I10941" s="598"/>
      <c r="J10941" s="598"/>
      <c r="M10941" s="598"/>
      <c r="N10941" s="598"/>
      <c r="V10941" s="598"/>
      <c r="W10941" s="598"/>
    </row>
    <row r="10942" spans="6:23" x14ac:dyDescent="0.2">
      <c r="F10942" s="610"/>
      <c r="H10942" s="612"/>
      <c r="I10942" s="598"/>
      <c r="J10942" s="598"/>
      <c r="M10942" s="598"/>
      <c r="N10942" s="598"/>
      <c r="V10942" s="598"/>
      <c r="W10942" s="598"/>
    </row>
    <row r="10943" spans="6:23" x14ac:dyDescent="0.2">
      <c r="F10943" s="610"/>
      <c r="H10943" s="612"/>
      <c r="I10943" s="598"/>
      <c r="J10943" s="598"/>
      <c r="M10943" s="598"/>
      <c r="N10943" s="598"/>
      <c r="V10943" s="598"/>
      <c r="W10943" s="598"/>
    </row>
    <row r="10944" spans="6:23" x14ac:dyDescent="0.2">
      <c r="F10944" s="610"/>
      <c r="H10944" s="612"/>
      <c r="I10944" s="598"/>
      <c r="J10944" s="598"/>
      <c r="M10944" s="598"/>
      <c r="N10944" s="598"/>
      <c r="V10944" s="598"/>
      <c r="W10944" s="598"/>
    </row>
    <row r="10945" spans="6:23" x14ac:dyDescent="0.2">
      <c r="F10945" s="610"/>
      <c r="H10945" s="612"/>
      <c r="I10945" s="598"/>
      <c r="J10945" s="598"/>
      <c r="M10945" s="598"/>
      <c r="N10945" s="598"/>
      <c r="V10945" s="598"/>
      <c r="W10945" s="598"/>
    </row>
    <row r="10946" spans="6:23" x14ac:dyDescent="0.2">
      <c r="F10946" s="610"/>
      <c r="H10946" s="612"/>
      <c r="I10946" s="598"/>
      <c r="J10946" s="598"/>
      <c r="M10946" s="598"/>
      <c r="N10946" s="598"/>
      <c r="V10946" s="598"/>
      <c r="W10946" s="598"/>
    </row>
    <row r="10947" spans="6:23" x14ac:dyDescent="0.2">
      <c r="F10947" s="610"/>
      <c r="H10947" s="612"/>
      <c r="I10947" s="598"/>
      <c r="J10947" s="598"/>
      <c r="M10947" s="598"/>
      <c r="N10947" s="598"/>
      <c r="V10947" s="598"/>
      <c r="W10947" s="598"/>
    </row>
    <row r="10948" spans="6:23" x14ac:dyDescent="0.2">
      <c r="F10948" s="610"/>
      <c r="H10948" s="612"/>
      <c r="I10948" s="598"/>
      <c r="J10948" s="598"/>
      <c r="M10948" s="598"/>
      <c r="N10948" s="598"/>
      <c r="V10948" s="598"/>
      <c r="W10948" s="598"/>
    </row>
    <row r="10949" spans="6:23" x14ac:dyDescent="0.2">
      <c r="F10949" s="610"/>
      <c r="H10949" s="612"/>
      <c r="I10949" s="598"/>
      <c r="J10949" s="598"/>
      <c r="M10949" s="598"/>
      <c r="N10949" s="598"/>
      <c r="V10949" s="598"/>
      <c r="W10949" s="598"/>
    </row>
    <row r="10950" spans="6:23" x14ac:dyDescent="0.2">
      <c r="F10950" s="610"/>
      <c r="H10950" s="612"/>
      <c r="I10950" s="598"/>
      <c r="J10950" s="598"/>
      <c r="M10950" s="598"/>
      <c r="N10950" s="598"/>
      <c r="V10950" s="598"/>
      <c r="W10950" s="598"/>
    </row>
    <row r="10951" spans="6:23" x14ac:dyDescent="0.2">
      <c r="F10951" s="610"/>
      <c r="H10951" s="612"/>
      <c r="I10951" s="598"/>
      <c r="J10951" s="598"/>
      <c r="M10951" s="598"/>
      <c r="N10951" s="598"/>
      <c r="V10951" s="598"/>
      <c r="W10951" s="598"/>
    </row>
    <row r="10952" spans="6:23" x14ac:dyDescent="0.2">
      <c r="F10952" s="610"/>
      <c r="H10952" s="612"/>
      <c r="I10952" s="598"/>
      <c r="J10952" s="598"/>
      <c r="M10952" s="598"/>
      <c r="N10952" s="598"/>
      <c r="V10952" s="598"/>
      <c r="W10952" s="598"/>
    </row>
    <row r="10953" spans="6:23" x14ac:dyDescent="0.2">
      <c r="F10953" s="610"/>
      <c r="H10953" s="612"/>
      <c r="I10953" s="598"/>
      <c r="J10953" s="598"/>
      <c r="M10953" s="598"/>
      <c r="N10953" s="598"/>
      <c r="V10953" s="598"/>
      <c r="W10953" s="598"/>
    </row>
    <row r="10954" spans="6:23" x14ac:dyDescent="0.2">
      <c r="F10954" s="610"/>
      <c r="H10954" s="612"/>
      <c r="I10954" s="598"/>
      <c r="J10954" s="598"/>
      <c r="M10954" s="598"/>
      <c r="N10954" s="598"/>
      <c r="V10954" s="598"/>
      <c r="W10954" s="598"/>
    </row>
    <row r="10955" spans="6:23" x14ac:dyDescent="0.2">
      <c r="F10955" s="610"/>
      <c r="H10955" s="612"/>
      <c r="I10955" s="598"/>
      <c r="J10955" s="598"/>
      <c r="M10955" s="598"/>
      <c r="N10955" s="598"/>
      <c r="V10955" s="598"/>
      <c r="W10955" s="598"/>
    </row>
    <row r="10956" spans="6:23" x14ac:dyDescent="0.2">
      <c r="F10956" s="610"/>
      <c r="H10956" s="612"/>
      <c r="I10956" s="598"/>
      <c r="J10956" s="598"/>
      <c r="M10956" s="598"/>
      <c r="N10956" s="598"/>
      <c r="V10956" s="598"/>
      <c r="W10956" s="598"/>
    </row>
    <row r="10957" spans="6:23" x14ac:dyDescent="0.2">
      <c r="F10957" s="610"/>
      <c r="H10957" s="612"/>
      <c r="I10957" s="598"/>
      <c r="J10957" s="598"/>
      <c r="M10957" s="598"/>
      <c r="N10957" s="598"/>
      <c r="V10957" s="598"/>
      <c r="W10957" s="598"/>
    </row>
    <row r="10958" spans="6:23" x14ac:dyDescent="0.2">
      <c r="F10958" s="610"/>
      <c r="H10958" s="612"/>
      <c r="I10958" s="598"/>
      <c r="J10958" s="598"/>
      <c r="M10958" s="598"/>
      <c r="N10958" s="598"/>
      <c r="V10958" s="598"/>
      <c r="W10958" s="598"/>
    </row>
    <row r="10959" spans="6:23" x14ac:dyDescent="0.2">
      <c r="F10959" s="610"/>
      <c r="H10959" s="612"/>
      <c r="I10959" s="598"/>
      <c r="J10959" s="598"/>
      <c r="M10959" s="598"/>
      <c r="N10959" s="598"/>
      <c r="V10959" s="598"/>
      <c r="W10959" s="598"/>
    </row>
    <row r="10960" spans="6:23" x14ac:dyDescent="0.2">
      <c r="F10960" s="610"/>
      <c r="H10960" s="612"/>
      <c r="I10960" s="598"/>
      <c r="J10960" s="598"/>
      <c r="M10960" s="598"/>
      <c r="N10960" s="598"/>
      <c r="V10960" s="598"/>
      <c r="W10960" s="598"/>
    </row>
    <row r="10961" spans="6:23" x14ac:dyDescent="0.2">
      <c r="F10961" s="610"/>
      <c r="H10961" s="612"/>
      <c r="I10961" s="598"/>
      <c r="J10961" s="598"/>
      <c r="M10961" s="598"/>
      <c r="N10961" s="598"/>
      <c r="V10961" s="598"/>
      <c r="W10961" s="598"/>
    </row>
    <row r="10962" spans="6:23" x14ac:dyDescent="0.2">
      <c r="F10962" s="610"/>
      <c r="H10962" s="612"/>
      <c r="I10962" s="598"/>
      <c r="J10962" s="598"/>
      <c r="M10962" s="598"/>
      <c r="N10962" s="598"/>
      <c r="V10962" s="598"/>
      <c r="W10962" s="598"/>
    </row>
    <row r="10963" spans="6:23" x14ac:dyDescent="0.2">
      <c r="F10963" s="610"/>
      <c r="H10963" s="612"/>
      <c r="I10963" s="598"/>
      <c r="J10963" s="598"/>
      <c r="M10963" s="598"/>
      <c r="N10963" s="598"/>
      <c r="V10963" s="598"/>
      <c r="W10963" s="598"/>
    </row>
    <row r="10964" spans="6:23" x14ac:dyDescent="0.2">
      <c r="F10964" s="610"/>
      <c r="H10964" s="612"/>
      <c r="I10964" s="598"/>
      <c r="J10964" s="598"/>
      <c r="M10964" s="598"/>
      <c r="N10964" s="598"/>
      <c r="V10964" s="598"/>
      <c r="W10964" s="598"/>
    </row>
    <row r="10965" spans="6:23" x14ac:dyDescent="0.2">
      <c r="F10965" s="610"/>
      <c r="H10965" s="612"/>
      <c r="I10965" s="598"/>
      <c r="J10965" s="598"/>
      <c r="M10965" s="598"/>
      <c r="N10965" s="598"/>
      <c r="V10965" s="598"/>
      <c r="W10965" s="598"/>
    </row>
    <row r="10966" spans="6:23" x14ac:dyDescent="0.2">
      <c r="F10966" s="610"/>
      <c r="H10966" s="612"/>
      <c r="I10966" s="598"/>
      <c r="J10966" s="598"/>
      <c r="M10966" s="598"/>
      <c r="N10966" s="598"/>
      <c r="V10966" s="598"/>
      <c r="W10966" s="598"/>
    </row>
    <row r="10967" spans="6:23" x14ac:dyDescent="0.2">
      <c r="F10967" s="610"/>
      <c r="H10967" s="612"/>
      <c r="I10967" s="598"/>
      <c r="J10967" s="598"/>
      <c r="M10967" s="598"/>
      <c r="N10967" s="598"/>
      <c r="V10967" s="598"/>
      <c r="W10967" s="598"/>
    </row>
    <row r="10968" spans="6:23" x14ac:dyDescent="0.2">
      <c r="F10968" s="610"/>
      <c r="H10968" s="612"/>
      <c r="I10968" s="598"/>
      <c r="J10968" s="598"/>
      <c r="M10968" s="598"/>
      <c r="N10968" s="598"/>
      <c r="V10968" s="598"/>
      <c r="W10968" s="598"/>
    </row>
    <row r="10969" spans="6:23" x14ac:dyDescent="0.2">
      <c r="F10969" s="610"/>
      <c r="H10969" s="612"/>
      <c r="I10969" s="598"/>
      <c r="J10969" s="598"/>
      <c r="M10969" s="598"/>
      <c r="N10969" s="598"/>
      <c r="V10969" s="598"/>
      <c r="W10969" s="598"/>
    </row>
    <row r="10970" spans="6:23" x14ac:dyDescent="0.2">
      <c r="F10970" s="610"/>
      <c r="H10970" s="612"/>
      <c r="I10970" s="598"/>
      <c r="J10970" s="598"/>
      <c r="M10970" s="598"/>
      <c r="N10970" s="598"/>
      <c r="V10970" s="598"/>
      <c r="W10970" s="598"/>
    </row>
    <row r="10971" spans="6:23" x14ac:dyDescent="0.2">
      <c r="F10971" s="610"/>
      <c r="H10971" s="612"/>
      <c r="I10971" s="598"/>
      <c r="J10971" s="598"/>
      <c r="M10971" s="598"/>
      <c r="N10971" s="598"/>
      <c r="V10971" s="598"/>
      <c r="W10971" s="598"/>
    </row>
    <row r="10972" spans="6:23" x14ac:dyDescent="0.2">
      <c r="F10972" s="610"/>
      <c r="H10972" s="612"/>
      <c r="I10972" s="598"/>
      <c r="J10972" s="598"/>
      <c r="M10972" s="598"/>
      <c r="N10972" s="598"/>
      <c r="V10972" s="598"/>
      <c r="W10972" s="598"/>
    </row>
    <row r="10973" spans="6:23" x14ac:dyDescent="0.2">
      <c r="F10973" s="610"/>
      <c r="H10973" s="612"/>
      <c r="I10973" s="598"/>
      <c r="J10973" s="598"/>
      <c r="M10973" s="598"/>
      <c r="N10973" s="598"/>
      <c r="V10973" s="598"/>
      <c r="W10973" s="598"/>
    </row>
    <row r="10974" spans="6:23" x14ac:dyDescent="0.2">
      <c r="F10974" s="610"/>
      <c r="H10974" s="612"/>
      <c r="I10974" s="598"/>
      <c r="J10974" s="598"/>
      <c r="M10974" s="598"/>
      <c r="N10974" s="598"/>
      <c r="V10974" s="598"/>
      <c r="W10974" s="598"/>
    </row>
    <row r="10975" spans="6:23" x14ac:dyDescent="0.2">
      <c r="F10975" s="610"/>
      <c r="H10975" s="612"/>
      <c r="I10975" s="598"/>
      <c r="J10975" s="598"/>
      <c r="M10975" s="598"/>
      <c r="N10975" s="598"/>
      <c r="V10975" s="598"/>
      <c r="W10975" s="598"/>
    </row>
    <row r="10976" spans="6:23" x14ac:dyDescent="0.2">
      <c r="F10976" s="610"/>
      <c r="H10976" s="612"/>
      <c r="I10976" s="598"/>
      <c r="J10976" s="598"/>
      <c r="M10976" s="598"/>
      <c r="N10976" s="598"/>
      <c r="V10976" s="598"/>
      <c r="W10976" s="598"/>
    </row>
    <row r="10977" spans="6:23" x14ac:dyDescent="0.2">
      <c r="F10977" s="610"/>
      <c r="H10977" s="612"/>
      <c r="I10977" s="598"/>
      <c r="J10977" s="598"/>
      <c r="M10977" s="598"/>
      <c r="N10977" s="598"/>
      <c r="V10977" s="598"/>
      <c r="W10977" s="598"/>
    </row>
    <row r="10978" spans="6:23" x14ac:dyDescent="0.2">
      <c r="F10978" s="610"/>
      <c r="H10978" s="612"/>
      <c r="I10978" s="598"/>
      <c r="J10978" s="598"/>
      <c r="M10978" s="598"/>
      <c r="N10978" s="598"/>
      <c r="V10978" s="598"/>
      <c r="W10978" s="598"/>
    </row>
    <row r="10979" spans="6:23" x14ac:dyDescent="0.2">
      <c r="F10979" s="610"/>
      <c r="H10979" s="612"/>
      <c r="I10979" s="598"/>
      <c r="J10979" s="598"/>
      <c r="M10979" s="598"/>
      <c r="N10979" s="598"/>
      <c r="V10979" s="598"/>
      <c r="W10979" s="598"/>
    </row>
    <row r="10980" spans="6:23" x14ac:dyDescent="0.2">
      <c r="F10980" s="610"/>
      <c r="H10980" s="612"/>
      <c r="I10980" s="598"/>
      <c r="J10980" s="598"/>
      <c r="M10980" s="598"/>
      <c r="N10980" s="598"/>
      <c r="V10980" s="598"/>
      <c r="W10980" s="598"/>
    </row>
    <row r="10981" spans="6:23" x14ac:dyDescent="0.2">
      <c r="F10981" s="610"/>
      <c r="H10981" s="612"/>
      <c r="I10981" s="598"/>
      <c r="J10981" s="598"/>
      <c r="M10981" s="598"/>
      <c r="N10981" s="598"/>
      <c r="V10981" s="598"/>
      <c r="W10981" s="598"/>
    </row>
    <row r="10982" spans="6:23" x14ac:dyDescent="0.2">
      <c r="F10982" s="610"/>
      <c r="H10982" s="612"/>
      <c r="I10982" s="598"/>
      <c r="J10982" s="598"/>
      <c r="M10982" s="598"/>
      <c r="N10982" s="598"/>
      <c r="V10982" s="598"/>
      <c r="W10982" s="598"/>
    </row>
    <row r="10983" spans="6:23" x14ac:dyDescent="0.2">
      <c r="F10983" s="610"/>
      <c r="H10983" s="612"/>
      <c r="I10983" s="598"/>
      <c r="J10983" s="598"/>
      <c r="M10983" s="598"/>
      <c r="N10983" s="598"/>
      <c r="V10983" s="598"/>
      <c r="W10983" s="598"/>
    </row>
    <row r="10984" spans="6:23" x14ac:dyDescent="0.2">
      <c r="F10984" s="610"/>
      <c r="H10984" s="612"/>
      <c r="I10984" s="598"/>
      <c r="J10984" s="598"/>
      <c r="M10984" s="598"/>
      <c r="N10984" s="598"/>
      <c r="V10984" s="598"/>
      <c r="W10984" s="598"/>
    </row>
    <row r="10985" spans="6:23" x14ac:dyDescent="0.2">
      <c r="F10985" s="610"/>
      <c r="H10985" s="612"/>
      <c r="I10985" s="598"/>
      <c r="J10985" s="598"/>
      <c r="M10985" s="598"/>
      <c r="N10985" s="598"/>
      <c r="V10985" s="598"/>
      <c r="W10985" s="598"/>
    </row>
    <row r="10986" spans="6:23" x14ac:dyDescent="0.2">
      <c r="F10986" s="610"/>
      <c r="H10986" s="612"/>
      <c r="I10986" s="598"/>
      <c r="J10986" s="598"/>
      <c r="M10986" s="598"/>
      <c r="N10986" s="598"/>
      <c r="V10986" s="598"/>
      <c r="W10986" s="598"/>
    </row>
    <row r="10987" spans="6:23" x14ac:dyDescent="0.2">
      <c r="F10987" s="610"/>
      <c r="H10987" s="612"/>
      <c r="I10987" s="598"/>
      <c r="J10987" s="598"/>
      <c r="M10987" s="598"/>
      <c r="N10987" s="598"/>
      <c r="V10987" s="598"/>
      <c r="W10987" s="598"/>
    </row>
    <row r="10988" spans="6:23" x14ac:dyDescent="0.2">
      <c r="F10988" s="610"/>
      <c r="H10988" s="612"/>
      <c r="I10988" s="598"/>
      <c r="J10988" s="598"/>
      <c r="M10988" s="598"/>
      <c r="N10988" s="598"/>
      <c r="V10988" s="598"/>
      <c r="W10988" s="598"/>
    </row>
    <row r="10989" spans="6:23" x14ac:dyDescent="0.2">
      <c r="F10989" s="610"/>
      <c r="H10989" s="612"/>
      <c r="I10989" s="598"/>
      <c r="J10989" s="598"/>
      <c r="M10989" s="598"/>
      <c r="N10989" s="598"/>
      <c r="V10989" s="598"/>
      <c r="W10989" s="598"/>
    </row>
    <row r="10990" spans="6:23" x14ac:dyDescent="0.2">
      <c r="F10990" s="610"/>
      <c r="H10990" s="612"/>
      <c r="I10990" s="598"/>
      <c r="J10990" s="598"/>
      <c r="M10990" s="598"/>
      <c r="N10990" s="598"/>
      <c r="V10990" s="598"/>
      <c r="W10990" s="598"/>
    </row>
    <row r="10991" spans="6:23" x14ac:dyDescent="0.2">
      <c r="F10991" s="610"/>
      <c r="H10991" s="612"/>
      <c r="I10991" s="598"/>
      <c r="J10991" s="598"/>
      <c r="M10991" s="598"/>
      <c r="N10991" s="598"/>
      <c r="V10991" s="598"/>
      <c r="W10991" s="598"/>
    </row>
    <row r="10992" spans="6:23" x14ac:dyDescent="0.2">
      <c r="F10992" s="610"/>
      <c r="H10992" s="612"/>
      <c r="I10992" s="598"/>
      <c r="J10992" s="598"/>
      <c r="M10992" s="598"/>
      <c r="N10992" s="598"/>
      <c r="V10992" s="598"/>
      <c r="W10992" s="598"/>
    </row>
    <row r="10993" spans="6:23" x14ac:dyDescent="0.2">
      <c r="F10993" s="610"/>
      <c r="H10993" s="612"/>
      <c r="I10993" s="598"/>
      <c r="J10993" s="598"/>
      <c r="M10993" s="598"/>
      <c r="N10993" s="598"/>
      <c r="V10993" s="598"/>
      <c r="W10993" s="598"/>
    </row>
    <row r="10994" spans="6:23" x14ac:dyDescent="0.2">
      <c r="F10994" s="610"/>
      <c r="H10994" s="612"/>
      <c r="I10994" s="598"/>
      <c r="J10994" s="598"/>
      <c r="M10994" s="598"/>
      <c r="N10994" s="598"/>
      <c r="V10994" s="598"/>
      <c r="W10994" s="598"/>
    </row>
    <row r="10995" spans="6:23" x14ac:dyDescent="0.2">
      <c r="F10995" s="610"/>
      <c r="H10995" s="612"/>
      <c r="I10995" s="598"/>
      <c r="J10995" s="598"/>
      <c r="M10995" s="598"/>
      <c r="N10995" s="598"/>
      <c r="V10995" s="598"/>
      <c r="W10995" s="598"/>
    </row>
    <row r="10996" spans="6:23" x14ac:dyDescent="0.2">
      <c r="F10996" s="610"/>
      <c r="H10996" s="612"/>
      <c r="I10996" s="598"/>
      <c r="J10996" s="598"/>
      <c r="M10996" s="598"/>
      <c r="N10996" s="598"/>
      <c r="V10996" s="598"/>
      <c r="W10996" s="598"/>
    </row>
    <row r="10997" spans="6:23" x14ac:dyDescent="0.2">
      <c r="F10997" s="610"/>
      <c r="H10997" s="612"/>
      <c r="I10997" s="598"/>
      <c r="J10997" s="598"/>
      <c r="M10997" s="598"/>
      <c r="N10997" s="598"/>
      <c r="V10997" s="598"/>
      <c r="W10997" s="598"/>
    </row>
    <row r="10998" spans="6:23" x14ac:dyDescent="0.2">
      <c r="F10998" s="610"/>
      <c r="H10998" s="612"/>
      <c r="I10998" s="598"/>
      <c r="J10998" s="598"/>
      <c r="M10998" s="598"/>
      <c r="N10998" s="598"/>
      <c r="V10998" s="598"/>
      <c r="W10998" s="598"/>
    </row>
    <row r="10999" spans="6:23" x14ac:dyDescent="0.2">
      <c r="F10999" s="610"/>
      <c r="H10999" s="612"/>
      <c r="I10999" s="598"/>
      <c r="J10999" s="598"/>
      <c r="M10999" s="598"/>
      <c r="N10999" s="598"/>
      <c r="V10999" s="598"/>
      <c r="W10999" s="598"/>
    </row>
    <row r="11000" spans="6:23" x14ac:dyDescent="0.2">
      <c r="F11000" s="610"/>
      <c r="H11000" s="612"/>
      <c r="I11000" s="598"/>
      <c r="J11000" s="598"/>
      <c r="M11000" s="598"/>
      <c r="N11000" s="598"/>
      <c r="V11000" s="598"/>
      <c r="W11000" s="598"/>
    </row>
    <row r="11001" spans="6:23" x14ac:dyDescent="0.2">
      <c r="F11001" s="610"/>
      <c r="H11001" s="612"/>
      <c r="I11001" s="598"/>
      <c r="J11001" s="598"/>
      <c r="M11001" s="598"/>
      <c r="N11001" s="598"/>
      <c r="V11001" s="598"/>
      <c r="W11001" s="598"/>
    </row>
    <row r="11002" spans="6:23" x14ac:dyDescent="0.2">
      <c r="F11002" s="610"/>
      <c r="H11002" s="612"/>
      <c r="I11002" s="598"/>
      <c r="J11002" s="598"/>
      <c r="M11002" s="598"/>
      <c r="N11002" s="598"/>
      <c r="V11002" s="598"/>
      <c r="W11002" s="598"/>
    </row>
    <row r="11003" spans="6:23" x14ac:dyDescent="0.2">
      <c r="F11003" s="610"/>
      <c r="H11003" s="612"/>
      <c r="I11003" s="598"/>
      <c r="J11003" s="598"/>
      <c r="M11003" s="598"/>
      <c r="N11003" s="598"/>
      <c r="V11003" s="598"/>
      <c r="W11003" s="598"/>
    </row>
    <row r="11004" spans="6:23" x14ac:dyDescent="0.2">
      <c r="F11004" s="610"/>
      <c r="H11004" s="612"/>
      <c r="I11004" s="598"/>
      <c r="J11004" s="598"/>
      <c r="M11004" s="598"/>
      <c r="N11004" s="598"/>
      <c r="V11004" s="598"/>
      <c r="W11004" s="598"/>
    </row>
    <row r="11005" spans="6:23" x14ac:dyDescent="0.2">
      <c r="F11005" s="610"/>
      <c r="H11005" s="612"/>
      <c r="I11005" s="598"/>
      <c r="J11005" s="598"/>
      <c r="M11005" s="598"/>
      <c r="N11005" s="598"/>
      <c r="V11005" s="598"/>
      <c r="W11005" s="598"/>
    </row>
    <row r="11006" spans="6:23" x14ac:dyDescent="0.2">
      <c r="F11006" s="610"/>
      <c r="H11006" s="612"/>
      <c r="I11006" s="598"/>
      <c r="J11006" s="598"/>
      <c r="M11006" s="598"/>
      <c r="N11006" s="598"/>
      <c r="V11006" s="598"/>
      <c r="W11006" s="598"/>
    </row>
    <row r="11007" spans="6:23" x14ac:dyDescent="0.2">
      <c r="F11007" s="610"/>
      <c r="H11007" s="612"/>
      <c r="I11007" s="598"/>
      <c r="J11007" s="598"/>
      <c r="M11007" s="598"/>
      <c r="N11007" s="598"/>
      <c r="V11007" s="598"/>
      <c r="W11007" s="598"/>
    </row>
    <row r="11008" spans="6:23" x14ac:dyDescent="0.2">
      <c r="F11008" s="610"/>
      <c r="H11008" s="612"/>
      <c r="I11008" s="598"/>
      <c r="J11008" s="598"/>
      <c r="M11008" s="598"/>
      <c r="N11008" s="598"/>
      <c r="V11008" s="598"/>
      <c r="W11008" s="598"/>
    </row>
    <row r="11009" spans="6:23" x14ac:dyDescent="0.2">
      <c r="F11009" s="610"/>
      <c r="H11009" s="612"/>
      <c r="I11009" s="598"/>
      <c r="J11009" s="598"/>
      <c r="M11009" s="598"/>
      <c r="N11009" s="598"/>
      <c r="V11009" s="598"/>
      <c r="W11009" s="598"/>
    </row>
    <row r="11010" spans="6:23" x14ac:dyDescent="0.2">
      <c r="F11010" s="610"/>
      <c r="H11010" s="612"/>
      <c r="I11010" s="598"/>
      <c r="J11010" s="598"/>
      <c r="M11010" s="598"/>
      <c r="N11010" s="598"/>
      <c r="V11010" s="598"/>
      <c r="W11010" s="598"/>
    </row>
    <row r="11011" spans="6:23" x14ac:dyDescent="0.2">
      <c r="F11011" s="610"/>
      <c r="H11011" s="612"/>
      <c r="I11011" s="598"/>
      <c r="J11011" s="598"/>
      <c r="M11011" s="598"/>
      <c r="N11011" s="598"/>
      <c r="V11011" s="598"/>
      <c r="W11011" s="598"/>
    </row>
    <row r="11012" spans="6:23" x14ac:dyDescent="0.2">
      <c r="F11012" s="610"/>
      <c r="H11012" s="612"/>
      <c r="I11012" s="598"/>
      <c r="J11012" s="598"/>
      <c r="M11012" s="598"/>
      <c r="N11012" s="598"/>
      <c r="V11012" s="598"/>
      <c r="W11012" s="598"/>
    </row>
    <row r="11013" spans="6:23" x14ac:dyDescent="0.2">
      <c r="F11013" s="610"/>
      <c r="H11013" s="612"/>
      <c r="I11013" s="598"/>
      <c r="J11013" s="598"/>
      <c r="M11013" s="598"/>
      <c r="N11013" s="598"/>
      <c r="V11013" s="598"/>
      <c r="W11013" s="598"/>
    </row>
    <row r="11014" spans="6:23" x14ac:dyDescent="0.2">
      <c r="F11014" s="610"/>
      <c r="H11014" s="612"/>
      <c r="I11014" s="598"/>
      <c r="J11014" s="598"/>
      <c r="M11014" s="598"/>
      <c r="N11014" s="598"/>
      <c r="V11014" s="598"/>
      <c r="W11014" s="598"/>
    </row>
    <row r="11015" spans="6:23" x14ac:dyDescent="0.2">
      <c r="F11015" s="610"/>
      <c r="H11015" s="612"/>
      <c r="I11015" s="598"/>
      <c r="J11015" s="598"/>
      <c r="M11015" s="598"/>
      <c r="N11015" s="598"/>
      <c r="V11015" s="598"/>
      <c r="W11015" s="598"/>
    </row>
    <row r="11016" spans="6:23" x14ac:dyDescent="0.2">
      <c r="F11016" s="610"/>
      <c r="H11016" s="612"/>
      <c r="I11016" s="598"/>
      <c r="J11016" s="598"/>
      <c r="M11016" s="598"/>
      <c r="N11016" s="598"/>
      <c r="V11016" s="598"/>
      <c r="W11016" s="598"/>
    </row>
    <row r="11017" spans="6:23" x14ac:dyDescent="0.2">
      <c r="F11017" s="610"/>
      <c r="H11017" s="612"/>
      <c r="I11017" s="598"/>
      <c r="J11017" s="598"/>
      <c r="M11017" s="598"/>
      <c r="N11017" s="598"/>
      <c r="V11017" s="598"/>
      <c r="W11017" s="598"/>
    </row>
    <row r="11018" spans="6:23" x14ac:dyDescent="0.2">
      <c r="F11018" s="610"/>
      <c r="H11018" s="612"/>
      <c r="I11018" s="598"/>
      <c r="J11018" s="598"/>
      <c r="M11018" s="598"/>
      <c r="N11018" s="598"/>
      <c r="V11018" s="598"/>
      <c r="W11018" s="598"/>
    </row>
    <row r="11019" spans="6:23" x14ac:dyDescent="0.2">
      <c r="F11019" s="610"/>
      <c r="H11019" s="612"/>
      <c r="I11019" s="598"/>
      <c r="J11019" s="598"/>
      <c r="M11019" s="598"/>
      <c r="N11019" s="598"/>
      <c r="V11019" s="598"/>
      <c r="W11019" s="598"/>
    </row>
    <row r="11020" spans="6:23" x14ac:dyDescent="0.2">
      <c r="F11020" s="610"/>
      <c r="H11020" s="612"/>
      <c r="I11020" s="598"/>
      <c r="J11020" s="598"/>
      <c r="M11020" s="598"/>
      <c r="N11020" s="598"/>
      <c r="V11020" s="598"/>
      <c r="W11020" s="598"/>
    </row>
    <row r="11021" spans="6:23" x14ac:dyDescent="0.2">
      <c r="F11021" s="610"/>
      <c r="H11021" s="612"/>
      <c r="I11021" s="598"/>
      <c r="J11021" s="598"/>
      <c r="M11021" s="598"/>
      <c r="N11021" s="598"/>
      <c r="V11021" s="598"/>
      <c r="W11021" s="598"/>
    </row>
    <row r="11022" spans="6:23" x14ac:dyDescent="0.2">
      <c r="F11022" s="610"/>
      <c r="H11022" s="612"/>
      <c r="I11022" s="598"/>
      <c r="J11022" s="598"/>
      <c r="M11022" s="598"/>
      <c r="N11022" s="598"/>
      <c r="V11022" s="598"/>
      <c r="W11022" s="598"/>
    </row>
    <row r="11023" spans="6:23" x14ac:dyDescent="0.2">
      <c r="F11023" s="610"/>
      <c r="H11023" s="612"/>
      <c r="I11023" s="598"/>
      <c r="J11023" s="598"/>
      <c r="M11023" s="598"/>
      <c r="N11023" s="598"/>
      <c r="V11023" s="598"/>
      <c r="W11023" s="598"/>
    </row>
    <row r="11024" spans="6:23" x14ac:dyDescent="0.2">
      <c r="F11024" s="610"/>
      <c r="H11024" s="612"/>
      <c r="I11024" s="598"/>
      <c r="J11024" s="598"/>
      <c r="M11024" s="598"/>
      <c r="N11024" s="598"/>
      <c r="V11024" s="598"/>
      <c r="W11024" s="598"/>
    </row>
    <row r="11025" spans="6:23" x14ac:dyDescent="0.2">
      <c r="F11025" s="610"/>
      <c r="H11025" s="612"/>
      <c r="I11025" s="598"/>
      <c r="J11025" s="598"/>
      <c r="M11025" s="598"/>
      <c r="N11025" s="598"/>
      <c r="V11025" s="598"/>
      <c r="W11025" s="598"/>
    </row>
    <row r="11026" spans="6:23" x14ac:dyDescent="0.2">
      <c r="F11026" s="610"/>
      <c r="H11026" s="612"/>
      <c r="I11026" s="598"/>
      <c r="J11026" s="598"/>
      <c r="M11026" s="598"/>
      <c r="N11026" s="598"/>
      <c r="V11026" s="598"/>
      <c r="W11026" s="598"/>
    </row>
    <row r="11027" spans="6:23" x14ac:dyDescent="0.2">
      <c r="F11027" s="610"/>
      <c r="H11027" s="612"/>
      <c r="I11027" s="598"/>
      <c r="J11027" s="598"/>
      <c r="M11027" s="598"/>
      <c r="N11027" s="598"/>
      <c r="V11027" s="598"/>
      <c r="W11027" s="598"/>
    </row>
    <row r="11028" spans="6:23" x14ac:dyDescent="0.2">
      <c r="F11028" s="610"/>
      <c r="H11028" s="612"/>
      <c r="I11028" s="598"/>
      <c r="J11028" s="598"/>
      <c r="M11028" s="598"/>
      <c r="N11028" s="598"/>
      <c r="V11028" s="598"/>
      <c r="W11028" s="598"/>
    </row>
    <row r="11029" spans="6:23" x14ac:dyDescent="0.2">
      <c r="F11029" s="610"/>
      <c r="H11029" s="612"/>
      <c r="I11029" s="598"/>
      <c r="J11029" s="598"/>
      <c r="M11029" s="598"/>
      <c r="N11029" s="598"/>
      <c r="V11029" s="598"/>
      <c r="W11029" s="598"/>
    </row>
    <row r="11030" spans="6:23" x14ac:dyDescent="0.2">
      <c r="F11030" s="610"/>
      <c r="H11030" s="612"/>
      <c r="I11030" s="598"/>
      <c r="J11030" s="598"/>
      <c r="M11030" s="598"/>
      <c r="N11030" s="598"/>
      <c r="V11030" s="598"/>
      <c r="W11030" s="598"/>
    </row>
    <row r="11031" spans="6:23" x14ac:dyDescent="0.2">
      <c r="F11031" s="610"/>
      <c r="H11031" s="612"/>
      <c r="I11031" s="598"/>
      <c r="J11031" s="598"/>
      <c r="M11031" s="598"/>
      <c r="N11031" s="598"/>
      <c r="V11031" s="598"/>
      <c r="W11031" s="598"/>
    </row>
    <row r="11032" spans="6:23" x14ac:dyDescent="0.2">
      <c r="F11032" s="610"/>
      <c r="H11032" s="612"/>
      <c r="I11032" s="598"/>
      <c r="J11032" s="598"/>
      <c r="M11032" s="598"/>
      <c r="N11032" s="598"/>
      <c r="V11032" s="598"/>
      <c r="W11032" s="598"/>
    </row>
    <row r="11033" spans="6:23" x14ac:dyDescent="0.2">
      <c r="F11033" s="610"/>
      <c r="H11033" s="612"/>
      <c r="I11033" s="598"/>
      <c r="J11033" s="598"/>
      <c r="M11033" s="598"/>
      <c r="N11033" s="598"/>
      <c r="V11033" s="598"/>
      <c r="W11033" s="598"/>
    </row>
    <row r="11034" spans="6:23" x14ac:dyDescent="0.2">
      <c r="F11034" s="610"/>
      <c r="H11034" s="612"/>
      <c r="I11034" s="598"/>
      <c r="J11034" s="598"/>
      <c r="M11034" s="598"/>
      <c r="N11034" s="598"/>
      <c r="V11034" s="598"/>
      <c r="W11034" s="598"/>
    </row>
    <row r="11035" spans="6:23" x14ac:dyDescent="0.2">
      <c r="F11035" s="610"/>
      <c r="H11035" s="612"/>
      <c r="I11035" s="598"/>
      <c r="J11035" s="598"/>
      <c r="M11035" s="598"/>
      <c r="N11035" s="598"/>
      <c r="V11035" s="598"/>
      <c r="W11035" s="598"/>
    </row>
    <row r="11036" spans="6:23" x14ac:dyDescent="0.2">
      <c r="F11036" s="610"/>
      <c r="H11036" s="612"/>
      <c r="I11036" s="598"/>
      <c r="J11036" s="598"/>
      <c r="M11036" s="598"/>
      <c r="N11036" s="598"/>
      <c r="V11036" s="598"/>
      <c r="W11036" s="598"/>
    </row>
    <row r="11037" spans="6:23" x14ac:dyDescent="0.2">
      <c r="F11037" s="610"/>
      <c r="H11037" s="612"/>
      <c r="I11037" s="598"/>
      <c r="J11037" s="598"/>
      <c r="M11037" s="598"/>
      <c r="N11037" s="598"/>
      <c r="V11037" s="598"/>
      <c r="W11037" s="598"/>
    </row>
    <row r="11038" spans="6:23" x14ac:dyDescent="0.2">
      <c r="F11038" s="610"/>
      <c r="H11038" s="612"/>
      <c r="I11038" s="598"/>
      <c r="J11038" s="598"/>
      <c r="M11038" s="598"/>
      <c r="N11038" s="598"/>
      <c r="V11038" s="598"/>
      <c r="W11038" s="598"/>
    </row>
    <row r="11039" spans="6:23" x14ac:dyDescent="0.2">
      <c r="F11039" s="610"/>
      <c r="H11039" s="612"/>
      <c r="I11039" s="598"/>
      <c r="J11039" s="598"/>
      <c r="M11039" s="598"/>
      <c r="N11039" s="598"/>
      <c r="V11039" s="598"/>
      <c r="W11039" s="598"/>
    </row>
    <row r="11040" spans="6:23" x14ac:dyDescent="0.2">
      <c r="F11040" s="610"/>
      <c r="H11040" s="612"/>
      <c r="I11040" s="598"/>
      <c r="J11040" s="598"/>
      <c r="M11040" s="598"/>
      <c r="N11040" s="598"/>
      <c r="V11040" s="598"/>
      <c r="W11040" s="598"/>
    </row>
    <row r="11041" spans="6:23" x14ac:dyDescent="0.2">
      <c r="F11041" s="610"/>
      <c r="H11041" s="612"/>
      <c r="I11041" s="598"/>
      <c r="J11041" s="598"/>
      <c r="M11041" s="598"/>
      <c r="N11041" s="598"/>
      <c r="V11041" s="598"/>
      <c r="W11041" s="598"/>
    </row>
    <row r="11042" spans="6:23" x14ac:dyDescent="0.2">
      <c r="F11042" s="610"/>
      <c r="H11042" s="612"/>
      <c r="I11042" s="598"/>
      <c r="J11042" s="598"/>
      <c r="M11042" s="598"/>
      <c r="N11042" s="598"/>
      <c r="V11042" s="598"/>
      <c r="W11042" s="598"/>
    </row>
    <row r="11043" spans="6:23" x14ac:dyDescent="0.2">
      <c r="F11043" s="610"/>
      <c r="H11043" s="612"/>
      <c r="I11043" s="598"/>
      <c r="J11043" s="598"/>
      <c r="M11043" s="598"/>
      <c r="N11043" s="598"/>
      <c r="V11043" s="598"/>
      <c r="W11043" s="598"/>
    </row>
    <row r="11044" spans="6:23" x14ac:dyDescent="0.2">
      <c r="F11044" s="610"/>
      <c r="H11044" s="612"/>
      <c r="I11044" s="598"/>
      <c r="J11044" s="598"/>
      <c r="M11044" s="598"/>
      <c r="N11044" s="598"/>
      <c r="V11044" s="598"/>
      <c r="W11044" s="598"/>
    </row>
    <row r="11045" spans="6:23" x14ac:dyDescent="0.2">
      <c r="F11045" s="610"/>
      <c r="H11045" s="612"/>
      <c r="I11045" s="598"/>
      <c r="J11045" s="598"/>
      <c r="M11045" s="598"/>
      <c r="N11045" s="598"/>
      <c r="V11045" s="598"/>
      <c r="W11045" s="598"/>
    </row>
    <row r="11046" spans="6:23" x14ac:dyDescent="0.2">
      <c r="F11046" s="610"/>
      <c r="H11046" s="612"/>
      <c r="I11046" s="598"/>
      <c r="J11046" s="598"/>
      <c r="M11046" s="598"/>
      <c r="N11046" s="598"/>
      <c r="V11046" s="598"/>
      <c r="W11046" s="598"/>
    </row>
    <row r="11047" spans="6:23" x14ac:dyDescent="0.2">
      <c r="F11047" s="610"/>
      <c r="H11047" s="612"/>
      <c r="I11047" s="598"/>
      <c r="J11047" s="598"/>
      <c r="M11047" s="598"/>
      <c r="N11047" s="598"/>
      <c r="V11047" s="598"/>
      <c r="W11047" s="598"/>
    </row>
    <row r="11048" spans="6:23" x14ac:dyDescent="0.2">
      <c r="F11048" s="610"/>
      <c r="H11048" s="612"/>
      <c r="I11048" s="598"/>
      <c r="J11048" s="598"/>
      <c r="M11048" s="598"/>
      <c r="N11048" s="598"/>
      <c r="V11048" s="598"/>
      <c r="W11048" s="598"/>
    </row>
    <row r="11049" spans="6:23" x14ac:dyDescent="0.2">
      <c r="F11049" s="610"/>
      <c r="H11049" s="612"/>
      <c r="I11049" s="598"/>
      <c r="J11049" s="598"/>
      <c r="M11049" s="598"/>
      <c r="N11049" s="598"/>
      <c r="V11049" s="598"/>
      <c r="W11049" s="598"/>
    </row>
    <row r="11050" spans="6:23" x14ac:dyDescent="0.2">
      <c r="F11050" s="610"/>
      <c r="H11050" s="612"/>
      <c r="I11050" s="598"/>
      <c r="J11050" s="598"/>
      <c r="M11050" s="598"/>
      <c r="N11050" s="598"/>
      <c r="V11050" s="598"/>
      <c r="W11050" s="598"/>
    </row>
    <row r="11051" spans="6:23" x14ac:dyDescent="0.2">
      <c r="F11051" s="610"/>
      <c r="H11051" s="612"/>
      <c r="I11051" s="598"/>
      <c r="J11051" s="598"/>
      <c r="M11051" s="598"/>
      <c r="N11051" s="598"/>
      <c r="V11051" s="598"/>
      <c r="W11051" s="598"/>
    </row>
    <row r="11052" spans="6:23" x14ac:dyDescent="0.2">
      <c r="F11052" s="610"/>
      <c r="H11052" s="612"/>
      <c r="I11052" s="598"/>
      <c r="J11052" s="598"/>
      <c r="M11052" s="598"/>
      <c r="N11052" s="598"/>
      <c r="V11052" s="598"/>
      <c r="W11052" s="598"/>
    </row>
    <row r="11053" spans="6:23" x14ac:dyDescent="0.2">
      <c r="F11053" s="610"/>
      <c r="H11053" s="612"/>
      <c r="I11053" s="598"/>
      <c r="J11053" s="598"/>
      <c r="M11053" s="598"/>
      <c r="N11053" s="598"/>
      <c r="V11053" s="598"/>
      <c r="W11053" s="598"/>
    </row>
    <row r="11054" spans="6:23" x14ac:dyDescent="0.2">
      <c r="F11054" s="610"/>
      <c r="H11054" s="612"/>
      <c r="I11054" s="598"/>
      <c r="J11054" s="598"/>
      <c r="M11054" s="598"/>
      <c r="N11054" s="598"/>
      <c r="V11054" s="598"/>
      <c r="W11054" s="598"/>
    </row>
    <row r="11055" spans="6:23" x14ac:dyDescent="0.2">
      <c r="F11055" s="610"/>
      <c r="H11055" s="612"/>
      <c r="I11055" s="598"/>
      <c r="J11055" s="598"/>
      <c r="M11055" s="598"/>
      <c r="N11055" s="598"/>
      <c r="V11055" s="598"/>
      <c r="W11055" s="598"/>
    </row>
    <row r="11056" spans="6:23" x14ac:dyDescent="0.2">
      <c r="F11056" s="610"/>
      <c r="H11056" s="612"/>
      <c r="I11056" s="598"/>
      <c r="J11056" s="598"/>
      <c r="M11056" s="598"/>
      <c r="N11056" s="598"/>
      <c r="V11056" s="598"/>
      <c r="W11056" s="598"/>
    </row>
    <row r="11057" spans="6:23" x14ac:dyDescent="0.2">
      <c r="F11057" s="610"/>
      <c r="H11057" s="612"/>
      <c r="I11057" s="598"/>
      <c r="J11057" s="598"/>
      <c r="M11057" s="598"/>
      <c r="N11057" s="598"/>
      <c r="V11057" s="598"/>
      <c r="W11057" s="598"/>
    </row>
    <row r="11058" spans="6:23" x14ac:dyDescent="0.2">
      <c r="F11058" s="610"/>
      <c r="H11058" s="612"/>
      <c r="I11058" s="598"/>
      <c r="J11058" s="598"/>
      <c r="M11058" s="598"/>
      <c r="N11058" s="598"/>
      <c r="V11058" s="598"/>
      <c r="W11058" s="598"/>
    </row>
    <row r="11059" spans="6:23" x14ac:dyDescent="0.2">
      <c r="F11059" s="610"/>
      <c r="H11059" s="612"/>
      <c r="I11059" s="598"/>
      <c r="J11059" s="598"/>
      <c r="M11059" s="598"/>
      <c r="N11059" s="598"/>
      <c r="V11059" s="598"/>
      <c r="W11059" s="598"/>
    </row>
    <row r="11060" spans="6:23" x14ac:dyDescent="0.2">
      <c r="F11060" s="610"/>
      <c r="H11060" s="612"/>
      <c r="I11060" s="598"/>
      <c r="J11060" s="598"/>
      <c r="M11060" s="598"/>
      <c r="N11060" s="598"/>
      <c r="V11060" s="598"/>
      <c r="W11060" s="598"/>
    </row>
    <row r="11061" spans="6:23" x14ac:dyDescent="0.2">
      <c r="F11061" s="610"/>
      <c r="H11061" s="612"/>
      <c r="I11061" s="598"/>
      <c r="J11061" s="598"/>
      <c r="M11061" s="598"/>
      <c r="N11061" s="598"/>
      <c r="V11061" s="598"/>
      <c r="W11061" s="598"/>
    </row>
    <row r="11062" spans="6:23" x14ac:dyDescent="0.2">
      <c r="F11062" s="610"/>
      <c r="H11062" s="612"/>
      <c r="I11062" s="598"/>
      <c r="J11062" s="598"/>
      <c r="M11062" s="598"/>
      <c r="N11062" s="598"/>
      <c r="V11062" s="598"/>
      <c r="W11062" s="598"/>
    </row>
    <row r="11063" spans="6:23" x14ac:dyDescent="0.2">
      <c r="F11063" s="610"/>
      <c r="H11063" s="612"/>
      <c r="I11063" s="598"/>
      <c r="J11063" s="598"/>
      <c r="M11063" s="598"/>
      <c r="N11063" s="598"/>
      <c r="V11063" s="598"/>
      <c r="W11063" s="598"/>
    </row>
    <row r="11064" spans="6:23" x14ac:dyDescent="0.2">
      <c r="F11064" s="610"/>
      <c r="H11064" s="612"/>
      <c r="I11064" s="598"/>
      <c r="J11064" s="598"/>
      <c r="M11064" s="598"/>
      <c r="N11064" s="598"/>
      <c r="V11064" s="598"/>
      <c r="W11064" s="598"/>
    </row>
    <row r="11065" spans="6:23" x14ac:dyDescent="0.2">
      <c r="F11065" s="610"/>
      <c r="H11065" s="612"/>
      <c r="I11065" s="598"/>
      <c r="J11065" s="598"/>
      <c r="M11065" s="598"/>
      <c r="N11065" s="598"/>
      <c r="V11065" s="598"/>
      <c r="W11065" s="598"/>
    </row>
    <row r="11066" spans="6:23" x14ac:dyDescent="0.2">
      <c r="F11066" s="610"/>
      <c r="H11066" s="612"/>
      <c r="I11066" s="598"/>
      <c r="J11066" s="598"/>
      <c r="M11066" s="598"/>
      <c r="N11066" s="598"/>
      <c r="V11066" s="598"/>
      <c r="W11066" s="598"/>
    </row>
    <row r="11067" spans="6:23" x14ac:dyDescent="0.2">
      <c r="F11067" s="610"/>
      <c r="H11067" s="612"/>
      <c r="I11067" s="598"/>
      <c r="J11067" s="598"/>
      <c r="M11067" s="598"/>
      <c r="N11067" s="598"/>
      <c r="V11067" s="598"/>
      <c r="W11067" s="598"/>
    </row>
    <row r="11068" spans="6:23" x14ac:dyDescent="0.2">
      <c r="F11068" s="610"/>
      <c r="H11068" s="612"/>
      <c r="I11068" s="598"/>
      <c r="J11068" s="598"/>
      <c r="M11068" s="598"/>
      <c r="N11068" s="598"/>
      <c r="V11068" s="598"/>
      <c r="W11068" s="598"/>
    </row>
    <row r="11069" spans="6:23" x14ac:dyDescent="0.2">
      <c r="F11069" s="610"/>
      <c r="H11069" s="612"/>
      <c r="I11069" s="598"/>
      <c r="J11069" s="598"/>
      <c r="M11069" s="598"/>
      <c r="N11069" s="598"/>
      <c r="V11069" s="598"/>
      <c r="W11069" s="598"/>
    </row>
    <row r="11070" spans="6:23" x14ac:dyDescent="0.2">
      <c r="F11070" s="610"/>
      <c r="H11070" s="612"/>
      <c r="I11070" s="598"/>
      <c r="J11070" s="598"/>
      <c r="M11070" s="598"/>
      <c r="N11070" s="598"/>
      <c r="V11070" s="598"/>
      <c r="W11070" s="598"/>
    </row>
    <row r="11071" spans="6:23" x14ac:dyDescent="0.2">
      <c r="F11071" s="610"/>
      <c r="H11071" s="612"/>
      <c r="I11071" s="598"/>
      <c r="J11071" s="598"/>
      <c r="M11071" s="598"/>
      <c r="N11071" s="598"/>
      <c r="V11071" s="598"/>
      <c r="W11071" s="598"/>
    </row>
    <row r="11072" spans="6:23" x14ac:dyDescent="0.2">
      <c r="F11072" s="610"/>
      <c r="H11072" s="612"/>
      <c r="I11072" s="598"/>
      <c r="J11072" s="598"/>
      <c r="M11072" s="598"/>
      <c r="N11072" s="598"/>
      <c r="V11072" s="598"/>
      <c r="W11072" s="598"/>
    </row>
    <row r="11073" spans="6:23" x14ac:dyDescent="0.2">
      <c r="F11073" s="610"/>
      <c r="H11073" s="612"/>
      <c r="I11073" s="598"/>
      <c r="J11073" s="598"/>
      <c r="M11073" s="598"/>
      <c r="N11073" s="598"/>
      <c r="V11073" s="598"/>
      <c r="W11073" s="598"/>
    </row>
    <row r="11074" spans="6:23" x14ac:dyDescent="0.2">
      <c r="F11074" s="610"/>
      <c r="H11074" s="612"/>
      <c r="I11074" s="598"/>
      <c r="J11074" s="598"/>
      <c r="M11074" s="598"/>
      <c r="N11074" s="598"/>
      <c r="V11074" s="598"/>
      <c r="W11074" s="598"/>
    </row>
    <row r="11075" spans="6:23" x14ac:dyDescent="0.2">
      <c r="F11075" s="610"/>
      <c r="H11075" s="612"/>
      <c r="I11075" s="598"/>
      <c r="J11075" s="598"/>
      <c r="M11075" s="598"/>
      <c r="N11075" s="598"/>
      <c r="V11075" s="598"/>
      <c r="W11075" s="598"/>
    </row>
    <row r="11076" spans="6:23" x14ac:dyDescent="0.2">
      <c r="F11076" s="610"/>
      <c r="H11076" s="612"/>
      <c r="I11076" s="598"/>
      <c r="J11076" s="598"/>
      <c r="M11076" s="598"/>
      <c r="N11076" s="598"/>
      <c r="V11076" s="598"/>
      <c r="W11076" s="598"/>
    </row>
    <row r="11077" spans="6:23" x14ac:dyDescent="0.2">
      <c r="F11077" s="610"/>
      <c r="H11077" s="612"/>
      <c r="I11077" s="598"/>
      <c r="J11077" s="598"/>
      <c r="M11077" s="598"/>
      <c r="N11077" s="598"/>
      <c r="V11077" s="598"/>
      <c r="W11077" s="598"/>
    </row>
    <row r="11078" spans="6:23" x14ac:dyDescent="0.2">
      <c r="F11078" s="610"/>
      <c r="H11078" s="612"/>
      <c r="I11078" s="598"/>
      <c r="J11078" s="598"/>
      <c r="M11078" s="598"/>
      <c r="N11078" s="598"/>
      <c r="V11078" s="598"/>
      <c r="W11078" s="598"/>
    </row>
    <row r="11079" spans="6:23" x14ac:dyDescent="0.2">
      <c r="F11079" s="610"/>
      <c r="H11079" s="612"/>
      <c r="I11079" s="598"/>
      <c r="J11079" s="598"/>
      <c r="M11079" s="598"/>
      <c r="N11079" s="598"/>
      <c r="V11079" s="598"/>
      <c r="W11079" s="598"/>
    </row>
    <row r="11080" spans="6:23" x14ac:dyDescent="0.2">
      <c r="F11080" s="610"/>
      <c r="H11080" s="612"/>
      <c r="I11080" s="598"/>
      <c r="J11080" s="598"/>
      <c r="M11080" s="598"/>
      <c r="N11080" s="598"/>
      <c r="V11080" s="598"/>
      <c r="W11080" s="598"/>
    </row>
    <row r="11081" spans="6:23" x14ac:dyDescent="0.2">
      <c r="F11081" s="610"/>
      <c r="H11081" s="612"/>
      <c r="I11081" s="598"/>
      <c r="J11081" s="598"/>
      <c r="M11081" s="598"/>
      <c r="N11081" s="598"/>
      <c r="V11081" s="598"/>
      <c r="W11081" s="598"/>
    </row>
    <row r="11082" spans="6:23" x14ac:dyDescent="0.2">
      <c r="F11082" s="610"/>
      <c r="H11082" s="612"/>
      <c r="I11082" s="598"/>
      <c r="J11082" s="598"/>
      <c r="M11082" s="598"/>
      <c r="N11082" s="598"/>
      <c r="V11082" s="598"/>
      <c r="W11082" s="598"/>
    </row>
    <row r="11083" spans="6:23" x14ac:dyDescent="0.2">
      <c r="F11083" s="610"/>
      <c r="H11083" s="612"/>
      <c r="I11083" s="598"/>
      <c r="J11083" s="598"/>
      <c r="M11083" s="598"/>
      <c r="N11083" s="598"/>
      <c r="V11083" s="598"/>
      <c r="W11083" s="598"/>
    </row>
    <row r="11084" spans="6:23" x14ac:dyDescent="0.2">
      <c r="F11084" s="610"/>
      <c r="H11084" s="612"/>
      <c r="I11084" s="598"/>
      <c r="J11084" s="598"/>
      <c r="M11084" s="598"/>
      <c r="N11084" s="598"/>
      <c r="V11084" s="598"/>
      <c r="W11084" s="598"/>
    </row>
    <row r="11085" spans="6:23" x14ac:dyDescent="0.2">
      <c r="F11085" s="610"/>
      <c r="H11085" s="612"/>
      <c r="I11085" s="598"/>
      <c r="J11085" s="598"/>
      <c r="M11085" s="598"/>
      <c r="N11085" s="598"/>
      <c r="V11085" s="598"/>
      <c r="W11085" s="598"/>
    </row>
    <row r="11086" spans="6:23" x14ac:dyDescent="0.2">
      <c r="F11086" s="610"/>
      <c r="H11086" s="612"/>
      <c r="I11086" s="598"/>
      <c r="J11086" s="598"/>
      <c r="M11086" s="598"/>
      <c r="N11086" s="598"/>
      <c r="V11086" s="598"/>
      <c r="W11086" s="598"/>
    </row>
    <row r="11087" spans="6:23" x14ac:dyDescent="0.2">
      <c r="F11087" s="610"/>
      <c r="H11087" s="612"/>
      <c r="I11087" s="598"/>
      <c r="J11087" s="598"/>
      <c r="M11087" s="598"/>
      <c r="N11087" s="598"/>
      <c r="V11087" s="598"/>
      <c r="W11087" s="598"/>
    </row>
    <row r="11088" spans="6:23" x14ac:dyDescent="0.2">
      <c r="F11088" s="610"/>
      <c r="H11088" s="612"/>
      <c r="I11088" s="598"/>
      <c r="J11088" s="598"/>
      <c r="M11088" s="598"/>
      <c r="N11088" s="598"/>
      <c r="V11088" s="598"/>
      <c r="W11088" s="598"/>
    </row>
    <row r="11089" spans="6:23" x14ac:dyDescent="0.2">
      <c r="F11089" s="610"/>
      <c r="H11089" s="612"/>
      <c r="I11089" s="598"/>
      <c r="J11089" s="598"/>
      <c r="M11089" s="598"/>
      <c r="N11089" s="598"/>
      <c r="V11089" s="598"/>
      <c r="W11089" s="598"/>
    </row>
    <row r="11090" spans="6:23" x14ac:dyDescent="0.2">
      <c r="F11090" s="610"/>
      <c r="H11090" s="612"/>
      <c r="I11090" s="598"/>
      <c r="J11090" s="598"/>
      <c r="M11090" s="598"/>
      <c r="N11090" s="598"/>
      <c r="V11090" s="598"/>
      <c r="W11090" s="598"/>
    </row>
    <row r="11091" spans="6:23" x14ac:dyDescent="0.2">
      <c r="F11091" s="610"/>
      <c r="H11091" s="612"/>
      <c r="I11091" s="598"/>
      <c r="J11091" s="598"/>
      <c r="M11091" s="598"/>
      <c r="N11091" s="598"/>
      <c r="V11091" s="598"/>
      <c r="W11091" s="598"/>
    </row>
    <row r="11092" spans="6:23" x14ac:dyDescent="0.2">
      <c r="F11092" s="610"/>
      <c r="H11092" s="612"/>
      <c r="I11092" s="598"/>
      <c r="J11092" s="598"/>
      <c r="M11092" s="598"/>
      <c r="N11092" s="598"/>
      <c r="V11092" s="598"/>
      <c r="W11092" s="598"/>
    </row>
    <row r="11093" spans="6:23" x14ac:dyDescent="0.2">
      <c r="F11093" s="610"/>
      <c r="H11093" s="612"/>
      <c r="I11093" s="598"/>
      <c r="J11093" s="598"/>
      <c r="M11093" s="598"/>
      <c r="N11093" s="598"/>
      <c r="V11093" s="598"/>
      <c r="W11093" s="598"/>
    </row>
    <row r="11094" spans="6:23" x14ac:dyDescent="0.2">
      <c r="F11094" s="610"/>
      <c r="H11094" s="612"/>
      <c r="I11094" s="598"/>
      <c r="J11094" s="598"/>
      <c r="M11094" s="598"/>
      <c r="N11094" s="598"/>
      <c r="V11094" s="598"/>
      <c r="W11094" s="598"/>
    </row>
    <row r="11095" spans="6:23" x14ac:dyDescent="0.2">
      <c r="F11095" s="610"/>
      <c r="H11095" s="612"/>
      <c r="I11095" s="598"/>
      <c r="J11095" s="598"/>
      <c r="M11095" s="598"/>
      <c r="N11095" s="598"/>
      <c r="V11095" s="598"/>
      <c r="W11095" s="598"/>
    </row>
    <row r="11096" spans="6:23" x14ac:dyDescent="0.2">
      <c r="F11096" s="610"/>
      <c r="H11096" s="612"/>
      <c r="I11096" s="598"/>
      <c r="J11096" s="598"/>
      <c r="M11096" s="598"/>
      <c r="N11096" s="598"/>
      <c r="V11096" s="598"/>
      <c r="W11096" s="598"/>
    </row>
    <row r="11097" spans="6:23" x14ac:dyDescent="0.2">
      <c r="F11097" s="610"/>
      <c r="H11097" s="612"/>
      <c r="I11097" s="598"/>
      <c r="J11097" s="598"/>
      <c r="M11097" s="598"/>
      <c r="N11097" s="598"/>
      <c r="V11097" s="598"/>
      <c r="W11097" s="598"/>
    </row>
    <row r="11098" spans="6:23" x14ac:dyDescent="0.2">
      <c r="F11098" s="610"/>
      <c r="H11098" s="612"/>
      <c r="I11098" s="598"/>
      <c r="J11098" s="598"/>
      <c r="M11098" s="598"/>
      <c r="N11098" s="598"/>
      <c r="V11098" s="598"/>
      <c r="W11098" s="598"/>
    </row>
    <row r="11099" spans="6:23" x14ac:dyDescent="0.2">
      <c r="F11099" s="610"/>
      <c r="H11099" s="612"/>
      <c r="I11099" s="598"/>
      <c r="J11099" s="598"/>
      <c r="M11099" s="598"/>
      <c r="N11099" s="598"/>
      <c r="V11099" s="598"/>
      <c r="W11099" s="598"/>
    </row>
    <row r="11100" spans="6:23" x14ac:dyDescent="0.2">
      <c r="F11100" s="610"/>
      <c r="H11100" s="612"/>
      <c r="I11100" s="598"/>
      <c r="J11100" s="598"/>
      <c r="M11100" s="598"/>
      <c r="N11100" s="598"/>
      <c r="V11100" s="598"/>
      <c r="W11100" s="598"/>
    </row>
    <row r="11101" spans="6:23" x14ac:dyDescent="0.2">
      <c r="F11101" s="610"/>
      <c r="H11101" s="612"/>
      <c r="I11101" s="598"/>
      <c r="J11101" s="598"/>
      <c r="M11101" s="598"/>
      <c r="N11101" s="598"/>
      <c r="V11101" s="598"/>
      <c r="W11101" s="598"/>
    </row>
    <row r="11102" spans="6:23" x14ac:dyDescent="0.2">
      <c r="F11102" s="610"/>
      <c r="H11102" s="612"/>
      <c r="I11102" s="598"/>
      <c r="J11102" s="598"/>
      <c r="M11102" s="598"/>
      <c r="N11102" s="598"/>
      <c r="V11102" s="598"/>
      <c r="W11102" s="598"/>
    </row>
    <row r="11103" spans="6:23" x14ac:dyDescent="0.2">
      <c r="F11103" s="610"/>
      <c r="H11103" s="612"/>
      <c r="I11103" s="598"/>
      <c r="J11103" s="598"/>
      <c r="M11103" s="598"/>
      <c r="N11103" s="598"/>
      <c r="V11103" s="598"/>
      <c r="W11103" s="598"/>
    </row>
    <row r="11104" spans="6:23" x14ac:dyDescent="0.2">
      <c r="F11104" s="610"/>
      <c r="H11104" s="612"/>
      <c r="I11104" s="598"/>
      <c r="J11104" s="598"/>
      <c r="M11104" s="598"/>
      <c r="N11104" s="598"/>
      <c r="V11104" s="598"/>
      <c r="W11104" s="598"/>
    </row>
    <row r="11105" spans="6:23" x14ac:dyDescent="0.2">
      <c r="F11105" s="610"/>
      <c r="H11105" s="612"/>
      <c r="I11105" s="598"/>
      <c r="J11105" s="598"/>
      <c r="M11105" s="598"/>
      <c r="N11105" s="598"/>
      <c r="V11105" s="598"/>
      <c r="W11105" s="598"/>
    </row>
    <row r="11106" spans="6:23" x14ac:dyDescent="0.2">
      <c r="F11106" s="610"/>
      <c r="H11106" s="612"/>
      <c r="I11106" s="598"/>
      <c r="J11106" s="598"/>
      <c r="M11106" s="598"/>
      <c r="N11106" s="598"/>
      <c r="V11106" s="598"/>
      <c r="W11106" s="598"/>
    </row>
    <row r="11107" spans="6:23" x14ac:dyDescent="0.2">
      <c r="F11107" s="610"/>
      <c r="H11107" s="612"/>
      <c r="I11107" s="598"/>
      <c r="J11107" s="598"/>
      <c r="M11107" s="598"/>
      <c r="N11107" s="598"/>
      <c r="V11107" s="598"/>
      <c r="W11107" s="598"/>
    </row>
    <row r="11108" spans="6:23" x14ac:dyDescent="0.2">
      <c r="F11108" s="610"/>
      <c r="H11108" s="612"/>
      <c r="I11108" s="598"/>
      <c r="J11108" s="598"/>
      <c r="M11108" s="598"/>
      <c r="N11108" s="598"/>
      <c r="V11108" s="598"/>
      <c r="W11108" s="598"/>
    </row>
    <row r="11109" spans="6:23" x14ac:dyDescent="0.2">
      <c r="F11109" s="610"/>
      <c r="H11109" s="612"/>
      <c r="I11109" s="598"/>
      <c r="J11109" s="598"/>
      <c r="M11109" s="598"/>
      <c r="N11109" s="598"/>
      <c r="V11109" s="598"/>
      <c r="W11109" s="598"/>
    </row>
    <row r="11110" spans="6:23" x14ac:dyDescent="0.2">
      <c r="F11110" s="610"/>
      <c r="H11110" s="612"/>
      <c r="I11110" s="598"/>
      <c r="J11110" s="598"/>
      <c r="M11110" s="598"/>
      <c r="N11110" s="598"/>
      <c r="V11110" s="598"/>
      <c r="W11110" s="598"/>
    </row>
    <row r="11111" spans="6:23" x14ac:dyDescent="0.2">
      <c r="F11111" s="610"/>
      <c r="H11111" s="612"/>
      <c r="I11111" s="598"/>
      <c r="J11111" s="598"/>
      <c r="M11111" s="598"/>
      <c r="N11111" s="598"/>
      <c r="V11111" s="598"/>
      <c r="W11111" s="598"/>
    </row>
    <row r="11112" spans="6:23" x14ac:dyDescent="0.2">
      <c r="F11112" s="610"/>
      <c r="H11112" s="612"/>
      <c r="I11112" s="598"/>
      <c r="J11112" s="598"/>
      <c r="M11112" s="598"/>
      <c r="N11112" s="598"/>
      <c r="V11112" s="598"/>
      <c r="W11112" s="598"/>
    </row>
    <row r="11113" spans="6:23" x14ac:dyDescent="0.2">
      <c r="F11113" s="610"/>
      <c r="H11113" s="612"/>
      <c r="I11113" s="598"/>
      <c r="J11113" s="598"/>
      <c r="M11113" s="598"/>
      <c r="N11113" s="598"/>
      <c r="V11113" s="598"/>
      <c r="W11113" s="598"/>
    </row>
    <row r="11114" spans="6:23" x14ac:dyDescent="0.2">
      <c r="F11114" s="610"/>
      <c r="H11114" s="612"/>
      <c r="I11114" s="598"/>
      <c r="J11114" s="598"/>
      <c r="M11114" s="598"/>
      <c r="N11114" s="598"/>
      <c r="V11114" s="598"/>
      <c r="W11114" s="598"/>
    </row>
    <row r="11115" spans="6:23" x14ac:dyDescent="0.2">
      <c r="F11115" s="610"/>
      <c r="H11115" s="612"/>
      <c r="I11115" s="598"/>
      <c r="J11115" s="598"/>
      <c r="M11115" s="598"/>
      <c r="N11115" s="598"/>
      <c r="V11115" s="598"/>
      <c r="W11115" s="598"/>
    </row>
    <row r="11116" spans="6:23" x14ac:dyDescent="0.2">
      <c r="F11116" s="610"/>
      <c r="H11116" s="612"/>
      <c r="I11116" s="598"/>
      <c r="J11116" s="598"/>
      <c r="M11116" s="598"/>
      <c r="N11116" s="598"/>
      <c r="V11116" s="598"/>
      <c r="W11116" s="598"/>
    </row>
    <row r="11117" spans="6:23" x14ac:dyDescent="0.2">
      <c r="F11117" s="610"/>
      <c r="H11117" s="612"/>
      <c r="I11117" s="598"/>
      <c r="J11117" s="598"/>
      <c r="M11117" s="598"/>
      <c r="N11117" s="598"/>
      <c r="V11117" s="598"/>
      <c r="W11117" s="598"/>
    </row>
    <row r="11118" spans="6:23" x14ac:dyDescent="0.2">
      <c r="F11118" s="610"/>
      <c r="H11118" s="612"/>
      <c r="I11118" s="598"/>
      <c r="J11118" s="598"/>
      <c r="M11118" s="598"/>
      <c r="N11118" s="598"/>
      <c r="V11118" s="598"/>
      <c r="W11118" s="598"/>
    </row>
    <row r="11119" spans="6:23" x14ac:dyDescent="0.2">
      <c r="F11119" s="610"/>
      <c r="H11119" s="612"/>
      <c r="I11119" s="598"/>
      <c r="J11119" s="598"/>
      <c r="M11119" s="598"/>
      <c r="N11119" s="598"/>
      <c r="V11119" s="598"/>
      <c r="W11119" s="598"/>
    </row>
    <row r="11120" spans="6:23" x14ac:dyDescent="0.2">
      <c r="F11120" s="610"/>
      <c r="H11120" s="612"/>
      <c r="I11120" s="598"/>
      <c r="J11120" s="598"/>
      <c r="M11120" s="598"/>
      <c r="N11120" s="598"/>
      <c r="V11120" s="598"/>
      <c r="W11120" s="598"/>
    </row>
    <row r="11121" spans="6:23" x14ac:dyDescent="0.2">
      <c r="F11121" s="610"/>
      <c r="H11121" s="612"/>
      <c r="I11121" s="598"/>
      <c r="J11121" s="598"/>
      <c r="M11121" s="598"/>
      <c r="N11121" s="598"/>
      <c r="V11121" s="598"/>
      <c r="W11121" s="598"/>
    </row>
    <row r="11122" spans="6:23" x14ac:dyDescent="0.2">
      <c r="F11122" s="610"/>
      <c r="H11122" s="612"/>
      <c r="I11122" s="598"/>
      <c r="J11122" s="598"/>
      <c r="M11122" s="598"/>
      <c r="N11122" s="598"/>
      <c r="V11122" s="598"/>
      <c r="W11122" s="598"/>
    </row>
    <row r="11123" spans="6:23" x14ac:dyDescent="0.2">
      <c r="F11123" s="610"/>
      <c r="H11123" s="612"/>
      <c r="I11123" s="598"/>
      <c r="J11123" s="598"/>
      <c r="M11123" s="598"/>
      <c r="N11123" s="598"/>
      <c r="V11123" s="598"/>
      <c r="W11123" s="598"/>
    </row>
    <row r="11124" spans="6:23" x14ac:dyDescent="0.2">
      <c r="F11124" s="610"/>
      <c r="H11124" s="612"/>
      <c r="I11124" s="598"/>
      <c r="J11124" s="598"/>
      <c r="M11124" s="598"/>
      <c r="N11124" s="598"/>
      <c r="V11124" s="598"/>
      <c r="W11124" s="598"/>
    </row>
    <row r="11125" spans="6:23" x14ac:dyDescent="0.2">
      <c r="F11125" s="610"/>
      <c r="H11125" s="612"/>
      <c r="I11125" s="598"/>
      <c r="J11125" s="598"/>
      <c r="M11125" s="598"/>
      <c r="N11125" s="598"/>
      <c r="V11125" s="598"/>
      <c r="W11125" s="598"/>
    </row>
    <row r="11126" spans="6:23" x14ac:dyDescent="0.2">
      <c r="F11126" s="610"/>
      <c r="H11126" s="612"/>
      <c r="I11126" s="598"/>
      <c r="J11126" s="598"/>
      <c r="M11126" s="598"/>
      <c r="N11126" s="598"/>
      <c r="V11126" s="598"/>
      <c r="W11126" s="598"/>
    </row>
    <row r="11127" spans="6:23" x14ac:dyDescent="0.2">
      <c r="F11127" s="610"/>
      <c r="H11127" s="612"/>
      <c r="I11127" s="598"/>
      <c r="J11127" s="598"/>
      <c r="M11127" s="598"/>
      <c r="N11127" s="598"/>
      <c r="V11127" s="598"/>
      <c r="W11127" s="598"/>
    </row>
    <row r="11128" spans="6:23" x14ac:dyDescent="0.2">
      <c r="F11128" s="610"/>
      <c r="H11128" s="612"/>
      <c r="I11128" s="598"/>
      <c r="J11128" s="598"/>
      <c r="M11128" s="598"/>
      <c r="N11128" s="598"/>
      <c r="V11128" s="598"/>
      <c r="W11128" s="598"/>
    </row>
    <row r="11129" spans="6:23" x14ac:dyDescent="0.2">
      <c r="F11129" s="610"/>
      <c r="H11129" s="612"/>
      <c r="I11129" s="598"/>
      <c r="J11129" s="598"/>
      <c r="M11129" s="598"/>
      <c r="N11129" s="598"/>
      <c r="V11129" s="598"/>
      <c r="W11129" s="598"/>
    </row>
    <row r="11130" spans="6:23" x14ac:dyDescent="0.2">
      <c r="F11130" s="610"/>
      <c r="H11130" s="612"/>
      <c r="I11130" s="598"/>
      <c r="J11130" s="598"/>
      <c r="M11130" s="598"/>
      <c r="N11130" s="598"/>
      <c r="V11130" s="598"/>
      <c r="W11130" s="598"/>
    </row>
    <row r="11131" spans="6:23" x14ac:dyDescent="0.2">
      <c r="F11131" s="610"/>
      <c r="H11131" s="612"/>
      <c r="I11131" s="598"/>
      <c r="J11131" s="598"/>
      <c r="M11131" s="598"/>
      <c r="N11131" s="598"/>
      <c r="V11131" s="598"/>
      <c r="W11131" s="598"/>
    </row>
    <row r="11132" spans="6:23" x14ac:dyDescent="0.2">
      <c r="F11132" s="610"/>
      <c r="H11132" s="612"/>
      <c r="I11132" s="598"/>
      <c r="J11132" s="598"/>
      <c r="M11132" s="598"/>
      <c r="N11132" s="598"/>
      <c r="V11132" s="598"/>
      <c r="W11132" s="598"/>
    </row>
    <row r="11133" spans="6:23" x14ac:dyDescent="0.2">
      <c r="F11133" s="610"/>
      <c r="H11133" s="612"/>
      <c r="I11133" s="598"/>
      <c r="J11133" s="598"/>
      <c r="M11133" s="598"/>
      <c r="N11133" s="598"/>
      <c r="V11133" s="598"/>
      <c r="W11133" s="598"/>
    </row>
    <row r="11134" spans="6:23" x14ac:dyDescent="0.2">
      <c r="F11134" s="610"/>
      <c r="H11134" s="612"/>
      <c r="I11134" s="598"/>
      <c r="J11134" s="598"/>
      <c r="M11134" s="598"/>
      <c r="N11134" s="598"/>
      <c r="V11134" s="598"/>
      <c r="W11134" s="598"/>
    </row>
    <row r="11135" spans="6:23" x14ac:dyDescent="0.2">
      <c r="F11135" s="610"/>
      <c r="H11135" s="612"/>
      <c r="I11135" s="598"/>
      <c r="J11135" s="598"/>
      <c r="M11135" s="598"/>
      <c r="N11135" s="598"/>
      <c r="V11135" s="598"/>
      <c r="W11135" s="598"/>
    </row>
    <row r="11136" spans="6:23" x14ac:dyDescent="0.2">
      <c r="F11136" s="610"/>
      <c r="H11136" s="612"/>
      <c r="I11136" s="598"/>
      <c r="J11136" s="598"/>
      <c r="M11136" s="598"/>
      <c r="N11136" s="598"/>
      <c r="V11136" s="598"/>
      <c r="W11136" s="598"/>
    </row>
    <row r="11137" spans="6:23" x14ac:dyDescent="0.2">
      <c r="F11137" s="610"/>
      <c r="H11137" s="612"/>
      <c r="I11137" s="598"/>
      <c r="J11137" s="598"/>
      <c r="M11137" s="598"/>
      <c r="N11137" s="598"/>
      <c r="V11137" s="598"/>
      <c r="W11137" s="598"/>
    </row>
    <row r="11138" spans="6:23" x14ac:dyDescent="0.2">
      <c r="F11138" s="610"/>
      <c r="H11138" s="612"/>
      <c r="I11138" s="598"/>
      <c r="J11138" s="598"/>
      <c r="M11138" s="598"/>
      <c r="N11138" s="598"/>
      <c r="V11138" s="598"/>
      <c r="W11138" s="598"/>
    </row>
    <row r="11139" spans="6:23" x14ac:dyDescent="0.2">
      <c r="F11139" s="610"/>
      <c r="H11139" s="612"/>
      <c r="I11139" s="598"/>
      <c r="J11139" s="598"/>
      <c r="M11139" s="598"/>
      <c r="N11139" s="598"/>
      <c r="V11139" s="598"/>
      <c r="W11139" s="598"/>
    </row>
    <row r="11140" spans="6:23" x14ac:dyDescent="0.2">
      <c r="F11140" s="610"/>
      <c r="H11140" s="612"/>
      <c r="I11140" s="598"/>
      <c r="J11140" s="598"/>
      <c r="M11140" s="598"/>
      <c r="N11140" s="598"/>
      <c r="V11140" s="598"/>
      <c r="W11140" s="598"/>
    </row>
    <row r="11141" spans="6:23" x14ac:dyDescent="0.2">
      <c r="F11141" s="610"/>
      <c r="H11141" s="612"/>
      <c r="I11141" s="598"/>
      <c r="J11141" s="598"/>
      <c r="M11141" s="598"/>
      <c r="N11141" s="598"/>
      <c r="V11141" s="598"/>
      <c r="W11141" s="598"/>
    </row>
    <row r="11142" spans="6:23" x14ac:dyDescent="0.2">
      <c r="F11142" s="610"/>
      <c r="H11142" s="612"/>
      <c r="I11142" s="598"/>
      <c r="J11142" s="598"/>
      <c r="M11142" s="598"/>
      <c r="N11142" s="598"/>
      <c r="V11142" s="598"/>
      <c r="W11142" s="598"/>
    </row>
    <row r="11143" spans="6:23" x14ac:dyDescent="0.2">
      <c r="F11143" s="610"/>
      <c r="H11143" s="612"/>
      <c r="I11143" s="598"/>
      <c r="J11143" s="598"/>
      <c r="M11143" s="598"/>
      <c r="N11143" s="598"/>
      <c r="V11143" s="598"/>
      <c r="W11143" s="598"/>
    </row>
    <row r="11144" spans="6:23" x14ac:dyDescent="0.2">
      <c r="F11144" s="610"/>
      <c r="H11144" s="612"/>
      <c r="I11144" s="598"/>
      <c r="J11144" s="598"/>
      <c r="M11144" s="598"/>
      <c r="N11144" s="598"/>
      <c r="V11144" s="598"/>
      <c r="W11144" s="598"/>
    </row>
    <row r="11145" spans="6:23" x14ac:dyDescent="0.2">
      <c r="F11145" s="610"/>
      <c r="H11145" s="612"/>
      <c r="I11145" s="598"/>
      <c r="J11145" s="598"/>
      <c r="M11145" s="598"/>
      <c r="N11145" s="598"/>
      <c r="V11145" s="598"/>
      <c r="W11145" s="598"/>
    </row>
    <row r="11146" spans="6:23" x14ac:dyDescent="0.2">
      <c r="F11146" s="610"/>
      <c r="H11146" s="612"/>
      <c r="I11146" s="598"/>
      <c r="J11146" s="598"/>
      <c r="M11146" s="598"/>
      <c r="N11146" s="598"/>
      <c r="V11146" s="598"/>
      <c r="W11146" s="598"/>
    </row>
    <row r="11147" spans="6:23" x14ac:dyDescent="0.2">
      <c r="F11147" s="610"/>
      <c r="H11147" s="612"/>
      <c r="I11147" s="598"/>
      <c r="J11147" s="598"/>
      <c r="M11147" s="598"/>
      <c r="N11147" s="598"/>
      <c r="V11147" s="598"/>
      <c r="W11147" s="598"/>
    </row>
    <row r="11148" spans="6:23" x14ac:dyDescent="0.2">
      <c r="F11148" s="610"/>
      <c r="H11148" s="612"/>
      <c r="I11148" s="598"/>
      <c r="J11148" s="598"/>
      <c r="M11148" s="598"/>
      <c r="N11148" s="598"/>
      <c r="V11148" s="598"/>
      <c r="W11148" s="598"/>
    </row>
    <row r="11149" spans="6:23" x14ac:dyDescent="0.2">
      <c r="F11149" s="610"/>
      <c r="H11149" s="612"/>
      <c r="I11149" s="598"/>
      <c r="J11149" s="598"/>
      <c r="M11149" s="598"/>
      <c r="N11149" s="598"/>
      <c r="V11149" s="598"/>
      <c r="W11149" s="598"/>
    </row>
    <row r="11150" spans="6:23" x14ac:dyDescent="0.2">
      <c r="F11150" s="610"/>
      <c r="H11150" s="612"/>
      <c r="I11150" s="598"/>
      <c r="J11150" s="598"/>
      <c r="M11150" s="598"/>
      <c r="N11150" s="598"/>
      <c r="V11150" s="598"/>
      <c r="W11150" s="598"/>
    </row>
    <row r="11151" spans="6:23" x14ac:dyDescent="0.2">
      <c r="F11151" s="610"/>
      <c r="H11151" s="612"/>
      <c r="I11151" s="598"/>
      <c r="J11151" s="598"/>
      <c r="M11151" s="598"/>
      <c r="N11151" s="598"/>
      <c r="V11151" s="598"/>
      <c r="W11151" s="598"/>
    </row>
    <row r="11152" spans="6:23" x14ac:dyDescent="0.2">
      <c r="F11152" s="610"/>
      <c r="H11152" s="612"/>
      <c r="I11152" s="598"/>
      <c r="J11152" s="598"/>
      <c r="M11152" s="598"/>
      <c r="N11152" s="598"/>
      <c r="V11152" s="598"/>
      <c r="W11152" s="598"/>
    </row>
    <row r="11153" spans="6:23" x14ac:dyDescent="0.2">
      <c r="F11153" s="610"/>
      <c r="H11153" s="612"/>
      <c r="I11153" s="598"/>
      <c r="J11153" s="598"/>
      <c r="M11153" s="598"/>
      <c r="N11153" s="598"/>
      <c r="V11153" s="598"/>
      <c r="W11153" s="598"/>
    </row>
    <row r="11154" spans="6:23" x14ac:dyDescent="0.2">
      <c r="F11154" s="610"/>
      <c r="H11154" s="612"/>
      <c r="I11154" s="598"/>
      <c r="J11154" s="598"/>
      <c r="M11154" s="598"/>
      <c r="N11154" s="598"/>
      <c r="V11154" s="598"/>
      <c r="W11154" s="598"/>
    </row>
    <row r="11155" spans="6:23" x14ac:dyDescent="0.2">
      <c r="F11155" s="610"/>
      <c r="H11155" s="612"/>
      <c r="I11155" s="598"/>
      <c r="J11155" s="598"/>
      <c r="M11155" s="598"/>
      <c r="N11155" s="598"/>
      <c r="V11155" s="598"/>
      <c r="W11155" s="598"/>
    </row>
    <row r="11156" spans="6:23" x14ac:dyDescent="0.2">
      <c r="F11156" s="610"/>
      <c r="H11156" s="612"/>
      <c r="I11156" s="598"/>
      <c r="J11156" s="598"/>
      <c r="M11156" s="598"/>
      <c r="N11156" s="598"/>
      <c r="V11156" s="598"/>
      <c r="W11156" s="598"/>
    </row>
    <row r="11157" spans="6:23" x14ac:dyDescent="0.2">
      <c r="F11157" s="610"/>
      <c r="H11157" s="612"/>
      <c r="I11157" s="598"/>
      <c r="J11157" s="598"/>
      <c r="M11157" s="598"/>
      <c r="N11157" s="598"/>
      <c r="V11157" s="598"/>
      <c r="W11157" s="598"/>
    </row>
    <row r="11158" spans="6:23" x14ac:dyDescent="0.2">
      <c r="F11158" s="610"/>
      <c r="H11158" s="612"/>
      <c r="I11158" s="598"/>
      <c r="J11158" s="598"/>
      <c r="M11158" s="598"/>
      <c r="N11158" s="598"/>
      <c r="V11158" s="598"/>
      <c r="W11158" s="598"/>
    </row>
    <row r="11159" spans="6:23" x14ac:dyDescent="0.2">
      <c r="F11159" s="610"/>
      <c r="H11159" s="612"/>
      <c r="I11159" s="598"/>
      <c r="J11159" s="598"/>
      <c r="M11159" s="598"/>
      <c r="N11159" s="598"/>
      <c r="V11159" s="598"/>
      <c r="W11159" s="598"/>
    </row>
    <row r="11160" spans="6:23" x14ac:dyDescent="0.2">
      <c r="F11160" s="610"/>
      <c r="H11160" s="612"/>
      <c r="I11160" s="598"/>
      <c r="J11160" s="598"/>
      <c r="M11160" s="598"/>
      <c r="N11160" s="598"/>
      <c r="V11160" s="598"/>
      <c r="W11160" s="598"/>
    </row>
    <row r="11161" spans="6:23" x14ac:dyDescent="0.2">
      <c r="F11161" s="610"/>
      <c r="H11161" s="612"/>
      <c r="I11161" s="598"/>
      <c r="J11161" s="598"/>
      <c r="M11161" s="598"/>
      <c r="N11161" s="598"/>
      <c r="V11161" s="598"/>
      <c r="W11161" s="598"/>
    </row>
    <row r="11162" spans="6:23" x14ac:dyDescent="0.2">
      <c r="F11162" s="610"/>
      <c r="H11162" s="612"/>
      <c r="I11162" s="598"/>
      <c r="J11162" s="598"/>
      <c r="M11162" s="598"/>
      <c r="N11162" s="598"/>
      <c r="V11162" s="598"/>
      <c r="W11162" s="598"/>
    </row>
    <row r="11163" spans="6:23" x14ac:dyDescent="0.2">
      <c r="F11163" s="610"/>
      <c r="H11163" s="612"/>
      <c r="I11163" s="598"/>
      <c r="J11163" s="598"/>
      <c r="M11163" s="598"/>
      <c r="N11163" s="598"/>
      <c r="V11163" s="598"/>
      <c r="W11163" s="598"/>
    </row>
    <row r="11164" spans="6:23" x14ac:dyDescent="0.2">
      <c r="F11164" s="610"/>
      <c r="H11164" s="612"/>
      <c r="I11164" s="598"/>
      <c r="J11164" s="598"/>
      <c r="M11164" s="598"/>
      <c r="N11164" s="598"/>
      <c r="V11164" s="598"/>
      <c r="W11164" s="598"/>
    </row>
    <row r="11165" spans="6:23" x14ac:dyDescent="0.2">
      <c r="F11165" s="610"/>
      <c r="H11165" s="612"/>
      <c r="I11165" s="598"/>
      <c r="J11165" s="598"/>
      <c r="M11165" s="598"/>
      <c r="N11165" s="598"/>
      <c r="V11165" s="598"/>
      <c r="W11165" s="598"/>
    </row>
    <row r="11166" spans="6:23" x14ac:dyDescent="0.2">
      <c r="F11166" s="610"/>
      <c r="H11166" s="612"/>
      <c r="I11166" s="598"/>
      <c r="J11166" s="598"/>
      <c r="M11166" s="598"/>
      <c r="N11166" s="598"/>
      <c r="V11166" s="598"/>
      <c r="W11166" s="598"/>
    </row>
    <row r="11167" spans="6:23" x14ac:dyDescent="0.2">
      <c r="F11167" s="610"/>
      <c r="H11167" s="612"/>
      <c r="I11167" s="598"/>
      <c r="J11167" s="598"/>
      <c r="M11167" s="598"/>
      <c r="N11167" s="598"/>
      <c r="V11167" s="598"/>
      <c r="W11167" s="598"/>
    </row>
    <row r="11168" spans="6:23" x14ac:dyDescent="0.2">
      <c r="F11168" s="610"/>
      <c r="H11168" s="612"/>
      <c r="I11168" s="598"/>
      <c r="J11168" s="598"/>
      <c r="M11168" s="598"/>
      <c r="N11168" s="598"/>
      <c r="V11168" s="598"/>
      <c r="W11168" s="598"/>
    </row>
    <row r="11169" spans="6:23" x14ac:dyDescent="0.2">
      <c r="F11169" s="610"/>
      <c r="H11169" s="612"/>
      <c r="I11169" s="598"/>
      <c r="J11169" s="598"/>
      <c r="M11169" s="598"/>
      <c r="N11169" s="598"/>
      <c r="V11169" s="598"/>
      <c r="W11169" s="598"/>
    </row>
    <row r="11170" spans="6:23" x14ac:dyDescent="0.2">
      <c r="F11170" s="610"/>
      <c r="H11170" s="612"/>
      <c r="I11170" s="598"/>
      <c r="J11170" s="598"/>
      <c r="M11170" s="598"/>
      <c r="N11170" s="598"/>
      <c r="V11170" s="598"/>
      <c r="W11170" s="598"/>
    </row>
    <row r="11171" spans="6:23" x14ac:dyDescent="0.2">
      <c r="F11171" s="610"/>
      <c r="H11171" s="612"/>
      <c r="I11171" s="598"/>
      <c r="J11171" s="598"/>
      <c r="M11171" s="598"/>
      <c r="N11171" s="598"/>
      <c r="V11171" s="598"/>
      <c r="W11171" s="598"/>
    </row>
    <row r="11172" spans="6:23" x14ac:dyDescent="0.2">
      <c r="F11172" s="610"/>
      <c r="H11172" s="612"/>
      <c r="I11172" s="598"/>
      <c r="J11172" s="598"/>
      <c r="M11172" s="598"/>
      <c r="N11172" s="598"/>
      <c r="V11172" s="598"/>
      <c r="W11172" s="598"/>
    </row>
    <row r="11173" spans="6:23" x14ac:dyDescent="0.2">
      <c r="F11173" s="610"/>
      <c r="H11173" s="612"/>
      <c r="I11173" s="598"/>
      <c r="J11173" s="598"/>
      <c r="M11173" s="598"/>
      <c r="N11173" s="598"/>
      <c r="V11173" s="598"/>
      <c r="W11173" s="598"/>
    </row>
    <row r="11174" spans="6:23" x14ac:dyDescent="0.2">
      <c r="F11174" s="610"/>
      <c r="H11174" s="612"/>
      <c r="I11174" s="598"/>
      <c r="J11174" s="598"/>
      <c r="M11174" s="598"/>
      <c r="N11174" s="598"/>
      <c r="V11174" s="598"/>
      <c r="W11174" s="598"/>
    </row>
    <row r="11175" spans="6:23" x14ac:dyDescent="0.2">
      <c r="F11175" s="610"/>
      <c r="H11175" s="612"/>
      <c r="I11175" s="598"/>
      <c r="J11175" s="598"/>
      <c r="M11175" s="598"/>
      <c r="N11175" s="598"/>
      <c r="V11175" s="598"/>
      <c r="W11175" s="598"/>
    </row>
    <row r="11176" spans="6:23" x14ac:dyDescent="0.2">
      <c r="F11176" s="610"/>
      <c r="H11176" s="612"/>
      <c r="I11176" s="598"/>
      <c r="J11176" s="598"/>
      <c r="M11176" s="598"/>
      <c r="N11176" s="598"/>
      <c r="V11176" s="598"/>
      <c r="W11176" s="598"/>
    </row>
    <row r="11177" spans="6:23" x14ac:dyDescent="0.2">
      <c r="F11177" s="610"/>
      <c r="H11177" s="612"/>
      <c r="I11177" s="598"/>
      <c r="J11177" s="598"/>
      <c r="M11177" s="598"/>
      <c r="N11177" s="598"/>
      <c r="V11177" s="598"/>
      <c r="W11177" s="598"/>
    </row>
    <row r="11178" spans="6:23" x14ac:dyDescent="0.2">
      <c r="F11178" s="610"/>
      <c r="H11178" s="612"/>
      <c r="I11178" s="598"/>
      <c r="J11178" s="598"/>
      <c r="M11178" s="598"/>
      <c r="N11178" s="598"/>
      <c r="V11178" s="598"/>
      <c r="W11178" s="598"/>
    </row>
    <row r="11179" spans="6:23" x14ac:dyDescent="0.2">
      <c r="F11179" s="610"/>
      <c r="H11179" s="612"/>
      <c r="I11179" s="598"/>
      <c r="J11179" s="598"/>
      <c r="M11179" s="598"/>
      <c r="N11179" s="598"/>
      <c r="V11179" s="598"/>
      <c r="W11179" s="598"/>
    </row>
    <row r="11180" spans="6:23" x14ac:dyDescent="0.2">
      <c r="F11180" s="610"/>
      <c r="H11180" s="612"/>
      <c r="I11180" s="598"/>
      <c r="J11180" s="598"/>
      <c r="M11180" s="598"/>
      <c r="N11180" s="598"/>
      <c r="V11180" s="598"/>
      <c r="W11180" s="598"/>
    </row>
    <row r="11181" spans="6:23" x14ac:dyDescent="0.2">
      <c r="F11181" s="610"/>
      <c r="H11181" s="612"/>
      <c r="I11181" s="598"/>
      <c r="J11181" s="598"/>
      <c r="M11181" s="598"/>
      <c r="N11181" s="598"/>
      <c r="V11181" s="598"/>
      <c r="W11181" s="598"/>
    </row>
    <row r="11182" spans="6:23" x14ac:dyDescent="0.2">
      <c r="F11182" s="610"/>
      <c r="H11182" s="612"/>
      <c r="I11182" s="598"/>
      <c r="J11182" s="598"/>
      <c r="M11182" s="598"/>
      <c r="N11182" s="598"/>
      <c r="V11182" s="598"/>
      <c r="W11182" s="598"/>
    </row>
    <row r="11183" spans="6:23" x14ac:dyDescent="0.2">
      <c r="F11183" s="610"/>
      <c r="H11183" s="612"/>
      <c r="I11183" s="598"/>
      <c r="J11183" s="598"/>
      <c r="M11183" s="598"/>
      <c r="N11183" s="598"/>
      <c r="V11183" s="598"/>
      <c r="W11183" s="598"/>
    </row>
    <row r="11184" spans="6:23" x14ac:dyDescent="0.2">
      <c r="F11184" s="610"/>
      <c r="H11184" s="612"/>
      <c r="I11184" s="598"/>
      <c r="J11184" s="598"/>
      <c r="M11184" s="598"/>
      <c r="N11184" s="598"/>
      <c r="V11184" s="598"/>
      <c r="W11184" s="598"/>
    </row>
    <row r="11185" spans="6:23" x14ac:dyDescent="0.2">
      <c r="F11185" s="610"/>
      <c r="H11185" s="612"/>
      <c r="I11185" s="598"/>
      <c r="J11185" s="598"/>
      <c r="M11185" s="598"/>
      <c r="N11185" s="598"/>
      <c r="V11185" s="598"/>
      <c r="W11185" s="598"/>
    </row>
    <row r="11186" spans="6:23" x14ac:dyDescent="0.2">
      <c r="F11186" s="610"/>
      <c r="H11186" s="612"/>
      <c r="I11186" s="598"/>
      <c r="J11186" s="598"/>
      <c r="M11186" s="598"/>
      <c r="N11186" s="598"/>
      <c r="V11186" s="598"/>
      <c r="W11186" s="598"/>
    </row>
    <row r="11187" spans="6:23" x14ac:dyDescent="0.2">
      <c r="F11187" s="610"/>
      <c r="H11187" s="612"/>
      <c r="I11187" s="598"/>
      <c r="J11187" s="598"/>
      <c r="M11187" s="598"/>
      <c r="N11187" s="598"/>
      <c r="V11187" s="598"/>
      <c r="W11187" s="598"/>
    </row>
    <row r="11188" spans="6:23" x14ac:dyDescent="0.2">
      <c r="F11188" s="610"/>
      <c r="H11188" s="612"/>
      <c r="I11188" s="598"/>
      <c r="J11188" s="598"/>
      <c r="M11188" s="598"/>
      <c r="N11188" s="598"/>
      <c r="V11188" s="598"/>
      <c r="W11188" s="598"/>
    </row>
    <row r="11189" spans="6:23" x14ac:dyDescent="0.2">
      <c r="F11189" s="610"/>
      <c r="H11189" s="612"/>
      <c r="I11189" s="598"/>
      <c r="J11189" s="598"/>
      <c r="M11189" s="598"/>
      <c r="N11189" s="598"/>
      <c r="V11189" s="598"/>
      <c r="W11189" s="598"/>
    </row>
    <row r="11190" spans="6:23" x14ac:dyDescent="0.2">
      <c r="F11190" s="610"/>
      <c r="H11190" s="612"/>
      <c r="I11190" s="598"/>
      <c r="J11190" s="598"/>
      <c r="M11190" s="598"/>
      <c r="N11190" s="598"/>
      <c r="V11190" s="598"/>
      <c r="W11190" s="598"/>
    </row>
    <row r="11191" spans="6:23" x14ac:dyDescent="0.2">
      <c r="F11191" s="610"/>
      <c r="H11191" s="612"/>
      <c r="I11191" s="598"/>
      <c r="J11191" s="598"/>
      <c r="M11191" s="598"/>
      <c r="N11191" s="598"/>
      <c r="V11191" s="598"/>
      <c r="W11191" s="598"/>
    </row>
    <row r="11192" spans="6:23" x14ac:dyDescent="0.2">
      <c r="F11192" s="610"/>
      <c r="H11192" s="612"/>
      <c r="I11192" s="598"/>
      <c r="J11192" s="598"/>
      <c r="M11192" s="598"/>
      <c r="N11192" s="598"/>
      <c r="V11192" s="598"/>
      <c r="W11192" s="598"/>
    </row>
    <row r="11193" spans="6:23" x14ac:dyDescent="0.2">
      <c r="F11193" s="610"/>
      <c r="H11193" s="612"/>
      <c r="I11193" s="598"/>
      <c r="J11193" s="598"/>
      <c r="M11193" s="598"/>
      <c r="N11193" s="598"/>
      <c r="V11193" s="598"/>
      <c r="W11193" s="598"/>
    </row>
    <row r="11194" spans="6:23" x14ac:dyDescent="0.2">
      <c r="F11194" s="610"/>
      <c r="H11194" s="612"/>
      <c r="I11194" s="598"/>
      <c r="J11194" s="598"/>
      <c r="M11194" s="598"/>
      <c r="N11194" s="598"/>
      <c r="V11194" s="598"/>
      <c r="W11194" s="598"/>
    </row>
    <row r="11195" spans="6:23" x14ac:dyDescent="0.2">
      <c r="F11195" s="610"/>
      <c r="H11195" s="612"/>
      <c r="I11195" s="598"/>
      <c r="J11195" s="598"/>
      <c r="M11195" s="598"/>
      <c r="N11195" s="598"/>
      <c r="V11195" s="598"/>
      <c r="W11195" s="598"/>
    </row>
    <row r="11196" spans="6:23" x14ac:dyDescent="0.2">
      <c r="F11196" s="610"/>
      <c r="H11196" s="612"/>
      <c r="I11196" s="598"/>
      <c r="J11196" s="598"/>
      <c r="M11196" s="598"/>
      <c r="N11196" s="598"/>
      <c r="V11196" s="598"/>
      <c r="W11196" s="598"/>
    </row>
    <row r="11197" spans="6:23" x14ac:dyDescent="0.2">
      <c r="F11197" s="610"/>
      <c r="H11197" s="612"/>
      <c r="I11197" s="598"/>
      <c r="J11197" s="598"/>
      <c r="M11197" s="598"/>
      <c r="N11197" s="598"/>
      <c r="V11197" s="598"/>
      <c r="W11197" s="598"/>
    </row>
    <row r="11198" spans="6:23" x14ac:dyDescent="0.2">
      <c r="F11198" s="610"/>
      <c r="H11198" s="612"/>
      <c r="I11198" s="598"/>
      <c r="J11198" s="598"/>
      <c r="M11198" s="598"/>
      <c r="N11198" s="598"/>
      <c r="V11198" s="598"/>
      <c r="W11198" s="598"/>
    </row>
    <row r="11199" spans="6:23" x14ac:dyDescent="0.2">
      <c r="F11199" s="610"/>
      <c r="H11199" s="612"/>
      <c r="I11199" s="598"/>
      <c r="J11199" s="598"/>
      <c r="M11199" s="598"/>
      <c r="N11199" s="598"/>
      <c r="V11199" s="598"/>
      <c r="W11199" s="598"/>
    </row>
    <row r="11200" spans="6:23" x14ac:dyDescent="0.2">
      <c r="F11200" s="610"/>
      <c r="H11200" s="612"/>
      <c r="I11200" s="598"/>
      <c r="J11200" s="598"/>
      <c r="M11200" s="598"/>
      <c r="N11200" s="598"/>
      <c r="V11200" s="598"/>
      <c r="W11200" s="598"/>
    </row>
    <row r="11201" spans="6:23" x14ac:dyDescent="0.2">
      <c r="F11201" s="610"/>
      <c r="H11201" s="612"/>
      <c r="I11201" s="598"/>
      <c r="J11201" s="598"/>
      <c r="M11201" s="598"/>
      <c r="N11201" s="598"/>
      <c r="V11201" s="598"/>
      <c r="W11201" s="598"/>
    </row>
    <row r="11202" spans="6:23" x14ac:dyDescent="0.2">
      <c r="F11202" s="610"/>
      <c r="H11202" s="612"/>
      <c r="I11202" s="598"/>
      <c r="J11202" s="598"/>
      <c r="M11202" s="598"/>
      <c r="N11202" s="598"/>
      <c r="V11202" s="598"/>
      <c r="W11202" s="598"/>
    </row>
    <row r="11203" spans="6:23" x14ac:dyDescent="0.2">
      <c r="F11203" s="610"/>
      <c r="H11203" s="612"/>
      <c r="I11203" s="598"/>
      <c r="J11203" s="598"/>
      <c r="M11203" s="598"/>
      <c r="N11203" s="598"/>
      <c r="V11203" s="598"/>
      <c r="W11203" s="598"/>
    </row>
    <row r="11204" spans="6:23" x14ac:dyDescent="0.2">
      <c r="F11204" s="610"/>
      <c r="H11204" s="612"/>
      <c r="I11204" s="598"/>
      <c r="J11204" s="598"/>
      <c r="M11204" s="598"/>
      <c r="N11204" s="598"/>
      <c r="V11204" s="598"/>
      <c r="W11204" s="598"/>
    </row>
    <row r="11205" spans="6:23" x14ac:dyDescent="0.2">
      <c r="F11205" s="610"/>
      <c r="H11205" s="612"/>
      <c r="I11205" s="598"/>
      <c r="J11205" s="598"/>
      <c r="M11205" s="598"/>
      <c r="N11205" s="598"/>
      <c r="V11205" s="598"/>
      <c r="W11205" s="598"/>
    </row>
    <row r="11206" spans="6:23" x14ac:dyDescent="0.2">
      <c r="F11206" s="610"/>
      <c r="H11206" s="612"/>
      <c r="I11206" s="598"/>
      <c r="J11206" s="598"/>
      <c r="M11206" s="598"/>
      <c r="N11206" s="598"/>
      <c r="V11206" s="598"/>
      <c r="W11206" s="598"/>
    </row>
    <row r="11207" spans="6:23" x14ac:dyDescent="0.2">
      <c r="F11207" s="610"/>
      <c r="H11207" s="612"/>
      <c r="I11207" s="598"/>
      <c r="J11207" s="598"/>
      <c r="M11207" s="598"/>
      <c r="N11207" s="598"/>
      <c r="V11207" s="598"/>
      <c r="W11207" s="598"/>
    </row>
    <row r="11208" spans="6:23" x14ac:dyDescent="0.2">
      <c r="F11208" s="610"/>
      <c r="H11208" s="612"/>
      <c r="I11208" s="598"/>
      <c r="J11208" s="598"/>
      <c r="M11208" s="598"/>
      <c r="N11208" s="598"/>
      <c r="V11208" s="598"/>
      <c r="W11208" s="598"/>
    </row>
    <row r="11209" spans="6:23" x14ac:dyDescent="0.2">
      <c r="F11209" s="610"/>
      <c r="H11209" s="612"/>
      <c r="I11209" s="598"/>
      <c r="J11209" s="598"/>
      <c r="M11209" s="598"/>
      <c r="N11209" s="598"/>
      <c r="V11209" s="598"/>
      <c r="W11209" s="598"/>
    </row>
    <row r="11210" spans="6:23" x14ac:dyDescent="0.2">
      <c r="F11210" s="610"/>
      <c r="H11210" s="612"/>
      <c r="I11210" s="598"/>
      <c r="J11210" s="598"/>
      <c r="M11210" s="598"/>
      <c r="N11210" s="598"/>
      <c r="V11210" s="598"/>
      <c r="W11210" s="598"/>
    </row>
    <row r="11211" spans="6:23" x14ac:dyDescent="0.2">
      <c r="F11211" s="610"/>
      <c r="H11211" s="612"/>
      <c r="I11211" s="598"/>
      <c r="J11211" s="598"/>
      <c r="M11211" s="598"/>
      <c r="N11211" s="598"/>
      <c r="V11211" s="598"/>
      <c r="W11211" s="598"/>
    </row>
    <row r="11212" spans="6:23" x14ac:dyDescent="0.2">
      <c r="F11212" s="610"/>
      <c r="H11212" s="612"/>
      <c r="I11212" s="598"/>
      <c r="J11212" s="598"/>
      <c r="M11212" s="598"/>
      <c r="N11212" s="598"/>
      <c r="V11212" s="598"/>
      <c r="W11212" s="598"/>
    </row>
    <row r="11213" spans="6:23" x14ac:dyDescent="0.2">
      <c r="F11213" s="610"/>
      <c r="H11213" s="612"/>
      <c r="I11213" s="598"/>
      <c r="J11213" s="598"/>
      <c r="M11213" s="598"/>
      <c r="N11213" s="598"/>
      <c r="V11213" s="598"/>
      <c r="W11213" s="598"/>
    </row>
    <row r="11214" spans="6:23" x14ac:dyDescent="0.2">
      <c r="F11214" s="610"/>
      <c r="H11214" s="612"/>
      <c r="I11214" s="598"/>
      <c r="J11214" s="598"/>
      <c r="M11214" s="598"/>
      <c r="N11214" s="598"/>
      <c r="V11214" s="598"/>
      <c r="W11214" s="598"/>
    </row>
    <row r="11215" spans="6:23" x14ac:dyDescent="0.2">
      <c r="F11215" s="610"/>
      <c r="H11215" s="612"/>
      <c r="I11215" s="598"/>
      <c r="J11215" s="598"/>
      <c r="M11215" s="598"/>
      <c r="N11215" s="598"/>
      <c r="V11215" s="598"/>
      <c r="W11215" s="598"/>
    </row>
    <row r="11216" spans="6:23" x14ac:dyDescent="0.2">
      <c r="F11216" s="610"/>
      <c r="H11216" s="612"/>
      <c r="I11216" s="598"/>
      <c r="J11216" s="598"/>
      <c r="M11216" s="598"/>
      <c r="N11216" s="598"/>
      <c r="V11216" s="598"/>
      <c r="W11216" s="598"/>
    </row>
    <row r="11217" spans="6:23" x14ac:dyDescent="0.2">
      <c r="F11217" s="610"/>
      <c r="H11217" s="612"/>
      <c r="I11217" s="598"/>
      <c r="J11217" s="598"/>
      <c r="M11217" s="598"/>
      <c r="N11217" s="598"/>
      <c r="V11217" s="598"/>
      <c r="W11217" s="598"/>
    </row>
    <row r="11218" spans="6:23" x14ac:dyDescent="0.2">
      <c r="F11218" s="610"/>
      <c r="H11218" s="612"/>
      <c r="I11218" s="598"/>
      <c r="J11218" s="598"/>
      <c r="M11218" s="598"/>
      <c r="N11218" s="598"/>
      <c r="V11218" s="598"/>
      <c r="W11218" s="598"/>
    </row>
    <row r="11219" spans="6:23" x14ac:dyDescent="0.2">
      <c r="F11219" s="610"/>
      <c r="H11219" s="612"/>
      <c r="I11219" s="598"/>
      <c r="J11219" s="598"/>
      <c r="M11219" s="598"/>
      <c r="N11219" s="598"/>
      <c r="V11219" s="598"/>
      <c r="W11219" s="598"/>
    </row>
    <row r="11220" spans="6:23" x14ac:dyDescent="0.2">
      <c r="F11220" s="610"/>
      <c r="H11220" s="612"/>
      <c r="I11220" s="598"/>
      <c r="J11220" s="598"/>
      <c r="M11220" s="598"/>
      <c r="N11220" s="598"/>
      <c r="V11220" s="598"/>
      <c r="W11220" s="598"/>
    </row>
    <row r="11221" spans="6:23" x14ac:dyDescent="0.2">
      <c r="F11221" s="610"/>
      <c r="H11221" s="612"/>
      <c r="I11221" s="598"/>
      <c r="J11221" s="598"/>
      <c r="M11221" s="598"/>
      <c r="N11221" s="598"/>
      <c r="V11221" s="598"/>
      <c r="W11221" s="598"/>
    </row>
    <row r="11222" spans="6:23" x14ac:dyDescent="0.2">
      <c r="F11222" s="610"/>
      <c r="H11222" s="612"/>
      <c r="I11222" s="598"/>
      <c r="J11222" s="598"/>
      <c r="M11222" s="598"/>
      <c r="N11222" s="598"/>
      <c r="V11222" s="598"/>
      <c r="W11222" s="598"/>
    </row>
    <row r="11223" spans="6:23" x14ac:dyDescent="0.2">
      <c r="F11223" s="610"/>
      <c r="H11223" s="612"/>
      <c r="I11223" s="598"/>
      <c r="J11223" s="598"/>
      <c r="M11223" s="598"/>
      <c r="N11223" s="598"/>
      <c r="V11223" s="598"/>
      <c r="W11223" s="598"/>
    </row>
    <row r="11224" spans="6:23" x14ac:dyDescent="0.2">
      <c r="F11224" s="610"/>
      <c r="H11224" s="612"/>
      <c r="I11224" s="598"/>
      <c r="J11224" s="598"/>
      <c r="M11224" s="598"/>
      <c r="N11224" s="598"/>
      <c r="V11224" s="598"/>
      <c r="W11224" s="598"/>
    </row>
    <row r="11225" spans="6:23" x14ac:dyDescent="0.2">
      <c r="F11225" s="610"/>
      <c r="H11225" s="612"/>
      <c r="I11225" s="598"/>
      <c r="J11225" s="598"/>
      <c r="M11225" s="598"/>
      <c r="N11225" s="598"/>
      <c r="V11225" s="598"/>
      <c r="W11225" s="598"/>
    </row>
    <row r="11226" spans="6:23" x14ac:dyDescent="0.2">
      <c r="F11226" s="610"/>
      <c r="H11226" s="612"/>
      <c r="I11226" s="598"/>
      <c r="J11226" s="598"/>
      <c r="M11226" s="598"/>
      <c r="N11226" s="598"/>
      <c r="V11226" s="598"/>
      <c r="W11226" s="598"/>
    </row>
    <row r="11227" spans="6:23" x14ac:dyDescent="0.2">
      <c r="F11227" s="610"/>
      <c r="H11227" s="612"/>
      <c r="I11227" s="598"/>
      <c r="J11227" s="598"/>
      <c r="M11227" s="598"/>
      <c r="N11227" s="598"/>
      <c r="V11227" s="598"/>
      <c r="W11227" s="598"/>
    </row>
    <row r="11228" spans="6:23" x14ac:dyDescent="0.2">
      <c r="F11228" s="610"/>
      <c r="H11228" s="612"/>
      <c r="I11228" s="598"/>
      <c r="J11228" s="598"/>
      <c r="M11228" s="598"/>
      <c r="N11228" s="598"/>
      <c r="V11228" s="598"/>
      <c r="W11228" s="598"/>
    </row>
    <row r="11229" spans="6:23" x14ac:dyDescent="0.2">
      <c r="F11229" s="610"/>
      <c r="H11229" s="612"/>
      <c r="I11229" s="598"/>
      <c r="J11229" s="598"/>
      <c r="M11229" s="598"/>
      <c r="N11229" s="598"/>
      <c r="V11229" s="598"/>
      <c r="W11229" s="598"/>
    </row>
    <row r="11230" spans="6:23" x14ac:dyDescent="0.2">
      <c r="F11230" s="610"/>
      <c r="H11230" s="612"/>
      <c r="I11230" s="598"/>
      <c r="J11230" s="598"/>
      <c r="M11230" s="598"/>
      <c r="N11230" s="598"/>
      <c r="V11230" s="598"/>
      <c r="W11230" s="598"/>
    </row>
    <row r="11231" spans="6:23" x14ac:dyDescent="0.2">
      <c r="F11231" s="610"/>
      <c r="H11231" s="612"/>
      <c r="I11231" s="598"/>
      <c r="J11231" s="598"/>
      <c r="M11231" s="598"/>
      <c r="N11231" s="598"/>
      <c r="V11231" s="598"/>
      <c r="W11231" s="598"/>
    </row>
    <row r="11232" spans="6:23" x14ac:dyDescent="0.2">
      <c r="F11232" s="610"/>
      <c r="H11232" s="612"/>
      <c r="I11232" s="598"/>
      <c r="J11232" s="598"/>
      <c r="M11232" s="598"/>
      <c r="N11232" s="598"/>
      <c r="V11232" s="598"/>
      <c r="W11232" s="598"/>
    </row>
    <row r="11233" spans="6:23" x14ac:dyDescent="0.2">
      <c r="F11233" s="610"/>
      <c r="H11233" s="612"/>
      <c r="I11233" s="598"/>
      <c r="J11233" s="598"/>
      <c r="M11233" s="598"/>
      <c r="N11233" s="598"/>
      <c r="V11233" s="598"/>
      <c r="W11233" s="598"/>
    </row>
    <row r="11234" spans="6:23" x14ac:dyDescent="0.2">
      <c r="F11234" s="610"/>
      <c r="H11234" s="612"/>
      <c r="I11234" s="598"/>
      <c r="J11234" s="598"/>
      <c r="M11234" s="598"/>
      <c r="N11234" s="598"/>
      <c r="V11234" s="598"/>
      <c r="W11234" s="598"/>
    </row>
    <row r="11235" spans="6:23" x14ac:dyDescent="0.2">
      <c r="F11235" s="610"/>
      <c r="H11235" s="612"/>
      <c r="I11235" s="598"/>
      <c r="J11235" s="598"/>
      <c r="M11235" s="598"/>
      <c r="N11235" s="598"/>
      <c r="V11235" s="598"/>
      <c r="W11235" s="598"/>
    </row>
    <row r="11236" spans="6:23" x14ac:dyDescent="0.2">
      <c r="F11236" s="610"/>
      <c r="H11236" s="612"/>
      <c r="I11236" s="598"/>
      <c r="J11236" s="598"/>
      <c r="M11236" s="598"/>
      <c r="N11236" s="598"/>
      <c r="V11236" s="598"/>
      <c r="W11236" s="598"/>
    </row>
    <row r="11237" spans="6:23" x14ac:dyDescent="0.2">
      <c r="F11237" s="610"/>
      <c r="H11237" s="612"/>
      <c r="I11237" s="598"/>
      <c r="J11237" s="598"/>
      <c r="M11237" s="598"/>
      <c r="N11237" s="598"/>
      <c r="V11237" s="598"/>
      <c r="W11237" s="598"/>
    </row>
    <row r="11238" spans="6:23" x14ac:dyDescent="0.2">
      <c r="F11238" s="610"/>
      <c r="H11238" s="612"/>
      <c r="I11238" s="598"/>
      <c r="J11238" s="598"/>
      <c r="M11238" s="598"/>
      <c r="N11238" s="598"/>
      <c r="V11238" s="598"/>
      <c r="W11238" s="598"/>
    </row>
    <row r="11239" spans="6:23" x14ac:dyDescent="0.2">
      <c r="F11239" s="610"/>
      <c r="H11239" s="612"/>
      <c r="I11239" s="598"/>
      <c r="J11239" s="598"/>
      <c r="M11239" s="598"/>
      <c r="N11239" s="598"/>
      <c r="V11239" s="598"/>
      <c r="W11239" s="598"/>
    </row>
    <row r="11240" spans="6:23" x14ac:dyDescent="0.2">
      <c r="F11240" s="610"/>
      <c r="H11240" s="612"/>
      <c r="I11240" s="598"/>
      <c r="J11240" s="598"/>
      <c r="M11240" s="598"/>
      <c r="N11240" s="598"/>
      <c r="V11240" s="598"/>
      <c r="W11240" s="598"/>
    </row>
    <row r="11241" spans="6:23" x14ac:dyDescent="0.2">
      <c r="F11241" s="610"/>
      <c r="H11241" s="612"/>
      <c r="I11241" s="598"/>
      <c r="J11241" s="598"/>
      <c r="M11241" s="598"/>
      <c r="N11241" s="598"/>
      <c r="V11241" s="598"/>
      <c r="W11241" s="598"/>
    </row>
    <row r="11242" spans="6:23" x14ac:dyDescent="0.2">
      <c r="F11242" s="610"/>
      <c r="H11242" s="612"/>
      <c r="I11242" s="598"/>
      <c r="J11242" s="598"/>
      <c r="M11242" s="598"/>
      <c r="N11242" s="598"/>
      <c r="V11242" s="598"/>
      <c r="W11242" s="598"/>
    </row>
    <row r="11243" spans="6:23" x14ac:dyDescent="0.2">
      <c r="F11243" s="610"/>
      <c r="H11243" s="612"/>
      <c r="I11243" s="598"/>
      <c r="J11243" s="598"/>
      <c r="M11243" s="598"/>
      <c r="N11243" s="598"/>
      <c r="V11243" s="598"/>
      <c r="W11243" s="598"/>
    </row>
    <row r="11244" spans="6:23" x14ac:dyDescent="0.2">
      <c r="F11244" s="610"/>
      <c r="H11244" s="612"/>
      <c r="I11244" s="598"/>
      <c r="J11244" s="598"/>
      <c r="M11244" s="598"/>
      <c r="N11244" s="598"/>
      <c r="V11244" s="598"/>
      <c r="W11244" s="598"/>
    </row>
    <row r="11245" spans="6:23" x14ac:dyDescent="0.2">
      <c r="F11245" s="610"/>
      <c r="H11245" s="612"/>
      <c r="I11245" s="598"/>
      <c r="J11245" s="598"/>
      <c r="M11245" s="598"/>
      <c r="N11245" s="598"/>
      <c r="V11245" s="598"/>
      <c r="W11245" s="598"/>
    </row>
    <row r="11246" spans="6:23" x14ac:dyDescent="0.2">
      <c r="F11246" s="610"/>
      <c r="H11246" s="612"/>
      <c r="I11246" s="598"/>
      <c r="J11246" s="598"/>
      <c r="M11246" s="598"/>
      <c r="N11246" s="598"/>
      <c r="V11246" s="598"/>
      <c r="W11246" s="598"/>
    </row>
    <row r="11247" spans="6:23" x14ac:dyDescent="0.2">
      <c r="F11247" s="610"/>
      <c r="H11247" s="612"/>
      <c r="I11247" s="598"/>
      <c r="J11247" s="598"/>
      <c r="M11247" s="598"/>
      <c r="N11247" s="598"/>
      <c r="V11247" s="598"/>
      <c r="W11247" s="598"/>
    </row>
    <row r="11248" spans="6:23" x14ac:dyDescent="0.2">
      <c r="F11248" s="610"/>
      <c r="H11248" s="612"/>
      <c r="I11248" s="598"/>
      <c r="J11248" s="598"/>
      <c r="M11248" s="598"/>
      <c r="N11248" s="598"/>
      <c r="V11248" s="598"/>
      <c r="W11248" s="598"/>
    </row>
    <row r="11249" spans="6:23" x14ac:dyDescent="0.2">
      <c r="F11249" s="610"/>
      <c r="H11249" s="612"/>
      <c r="I11249" s="598"/>
      <c r="J11249" s="598"/>
      <c r="M11249" s="598"/>
      <c r="N11249" s="598"/>
      <c r="V11249" s="598"/>
      <c r="W11249" s="598"/>
    </row>
    <row r="11250" spans="6:23" x14ac:dyDescent="0.2">
      <c r="F11250" s="610"/>
      <c r="H11250" s="612"/>
      <c r="I11250" s="598"/>
      <c r="J11250" s="598"/>
      <c r="M11250" s="598"/>
      <c r="N11250" s="598"/>
      <c r="V11250" s="598"/>
      <c r="W11250" s="598"/>
    </row>
    <row r="11251" spans="6:23" x14ac:dyDescent="0.2">
      <c r="F11251" s="610"/>
      <c r="H11251" s="612"/>
      <c r="I11251" s="598"/>
      <c r="J11251" s="598"/>
      <c r="M11251" s="598"/>
      <c r="N11251" s="598"/>
      <c r="V11251" s="598"/>
      <c r="W11251" s="598"/>
    </row>
    <row r="11252" spans="6:23" x14ac:dyDescent="0.2">
      <c r="F11252" s="610"/>
      <c r="H11252" s="612"/>
      <c r="I11252" s="598"/>
      <c r="J11252" s="598"/>
      <c r="M11252" s="598"/>
      <c r="N11252" s="598"/>
      <c r="V11252" s="598"/>
      <c r="W11252" s="598"/>
    </row>
    <row r="11253" spans="6:23" x14ac:dyDescent="0.2">
      <c r="F11253" s="610"/>
      <c r="H11253" s="612"/>
      <c r="I11253" s="598"/>
      <c r="J11253" s="598"/>
      <c r="M11253" s="598"/>
      <c r="N11253" s="598"/>
      <c r="V11253" s="598"/>
      <c r="W11253" s="598"/>
    </row>
    <row r="11254" spans="6:23" x14ac:dyDescent="0.2">
      <c r="F11254" s="610"/>
      <c r="H11254" s="612"/>
      <c r="I11254" s="598"/>
      <c r="J11254" s="598"/>
      <c r="M11254" s="598"/>
      <c r="N11254" s="598"/>
      <c r="V11254" s="598"/>
      <c r="W11254" s="598"/>
    </row>
    <row r="11255" spans="6:23" x14ac:dyDescent="0.2">
      <c r="F11255" s="610"/>
      <c r="H11255" s="612"/>
      <c r="I11255" s="598"/>
      <c r="J11255" s="598"/>
      <c r="M11255" s="598"/>
      <c r="N11255" s="598"/>
      <c r="V11255" s="598"/>
      <c r="W11255" s="598"/>
    </row>
    <row r="11256" spans="6:23" x14ac:dyDescent="0.2">
      <c r="F11256" s="610"/>
      <c r="H11256" s="612"/>
      <c r="I11256" s="598"/>
      <c r="J11256" s="598"/>
      <c r="M11256" s="598"/>
      <c r="N11256" s="598"/>
      <c r="V11256" s="598"/>
      <c r="W11256" s="598"/>
    </row>
    <row r="11257" spans="6:23" x14ac:dyDescent="0.2">
      <c r="F11257" s="610"/>
      <c r="H11257" s="612"/>
      <c r="I11257" s="598"/>
      <c r="J11257" s="598"/>
      <c r="M11257" s="598"/>
      <c r="N11257" s="598"/>
      <c r="V11257" s="598"/>
      <c r="W11257" s="598"/>
    </row>
    <row r="11258" spans="6:23" x14ac:dyDescent="0.2">
      <c r="F11258" s="610"/>
      <c r="H11258" s="612"/>
      <c r="I11258" s="598"/>
      <c r="J11258" s="598"/>
      <c r="M11258" s="598"/>
      <c r="N11258" s="598"/>
      <c r="V11258" s="598"/>
      <c r="W11258" s="598"/>
    </row>
    <row r="11259" spans="6:23" x14ac:dyDescent="0.2">
      <c r="F11259" s="610"/>
      <c r="H11259" s="612"/>
      <c r="I11259" s="598"/>
      <c r="J11259" s="598"/>
      <c r="M11259" s="598"/>
      <c r="N11259" s="598"/>
      <c r="V11259" s="598"/>
      <c r="W11259" s="598"/>
    </row>
    <row r="11260" spans="6:23" x14ac:dyDescent="0.2">
      <c r="F11260" s="610"/>
      <c r="H11260" s="612"/>
      <c r="I11260" s="598"/>
      <c r="J11260" s="598"/>
      <c r="M11260" s="598"/>
      <c r="N11260" s="598"/>
      <c r="V11260" s="598"/>
      <c r="W11260" s="598"/>
    </row>
    <row r="11261" spans="6:23" x14ac:dyDescent="0.2">
      <c r="F11261" s="610"/>
      <c r="H11261" s="612"/>
      <c r="I11261" s="598"/>
      <c r="J11261" s="598"/>
      <c r="M11261" s="598"/>
      <c r="N11261" s="598"/>
      <c r="V11261" s="598"/>
      <c r="W11261" s="598"/>
    </row>
    <row r="11262" spans="6:23" x14ac:dyDescent="0.2">
      <c r="F11262" s="610"/>
      <c r="H11262" s="612"/>
      <c r="I11262" s="598"/>
      <c r="J11262" s="598"/>
      <c r="M11262" s="598"/>
      <c r="N11262" s="598"/>
      <c r="V11262" s="598"/>
      <c r="W11262" s="598"/>
    </row>
    <row r="11263" spans="6:23" x14ac:dyDescent="0.2">
      <c r="F11263" s="610"/>
      <c r="H11263" s="612"/>
      <c r="I11263" s="598"/>
      <c r="J11263" s="598"/>
      <c r="M11263" s="598"/>
      <c r="N11263" s="598"/>
      <c r="V11263" s="598"/>
      <c r="W11263" s="598"/>
    </row>
    <row r="11264" spans="6:23" x14ac:dyDescent="0.2">
      <c r="F11264" s="610"/>
      <c r="H11264" s="612"/>
      <c r="I11264" s="598"/>
      <c r="J11264" s="598"/>
      <c r="M11264" s="598"/>
      <c r="N11264" s="598"/>
      <c r="V11264" s="598"/>
      <c r="W11264" s="598"/>
    </row>
    <row r="11265" spans="6:23" x14ac:dyDescent="0.2">
      <c r="F11265" s="610"/>
      <c r="H11265" s="612"/>
      <c r="I11265" s="598"/>
      <c r="J11265" s="598"/>
      <c r="M11265" s="598"/>
      <c r="N11265" s="598"/>
      <c r="V11265" s="598"/>
      <c r="W11265" s="598"/>
    </row>
    <row r="11266" spans="6:23" x14ac:dyDescent="0.2">
      <c r="F11266" s="610"/>
      <c r="H11266" s="612"/>
      <c r="I11266" s="598"/>
      <c r="J11266" s="598"/>
      <c r="M11266" s="598"/>
      <c r="N11266" s="598"/>
      <c r="V11266" s="598"/>
      <c r="W11266" s="598"/>
    </row>
    <row r="11267" spans="6:23" x14ac:dyDescent="0.2">
      <c r="F11267" s="610"/>
      <c r="H11267" s="612"/>
      <c r="I11267" s="598"/>
      <c r="J11267" s="598"/>
      <c r="M11267" s="598"/>
      <c r="N11267" s="598"/>
      <c r="V11267" s="598"/>
      <c r="W11267" s="598"/>
    </row>
    <row r="11268" spans="6:23" x14ac:dyDescent="0.2">
      <c r="F11268" s="610"/>
      <c r="H11268" s="612"/>
      <c r="I11268" s="598"/>
      <c r="J11268" s="598"/>
      <c r="M11268" s="598"/>
      <c r="N11268" s="598"/>
      <c r="V11268" s="598"/>
      <c r="W11268" s="598"/>
    </row>
    <row r="11269" spans="6:23" x14ac:dyDescent="0.2">
      <c r="F11269" s="610"/>
      <c r="H11269" s="612"/>
      <c r="I11269" s="598"/>
      <c r="J11269" s="598"/>
      <c r="M11269" s="598"/>
      <c r="N11269" s="598"/>
      <c r="V11269" s="598"/>
      <c r="W11269" s="598"/>
    </row>
    <row r="11270" spans="6:23" x14ac:dyDescent="0.2">
      <c r="F11270" s="610"/>
      <c r="H11270" s="612"/>
      <c r="I11270" s="598"/>
      <c r="J11270" s="598"/>
      <c r="M11270" s="598"/>
      <c r="N11270" s="598"/>
      <c r="V11270" s="598"/>
      <c r="W11270" s="598"/>
    </row>
    <row r="11271" spans="6:23" x14ac:dyDescent="0.2">
      <c r="F11271" s="610"/>
      <c r="H11271" s="612"/>
      <c r="I11271" s="598"/>
      <c r="J11271" s="598"/>
      <c r="M11271" s="598"/>
      <c r="N11271" s="598"/>
      <c r="V11271" s="598"/>
      <c r="W11271" s="598"/>
    </row>
    <row r="11272" spans="6:23" x14ac:dyDescent="0.2">
      <c r="F11272" s="610"/>
      <c r="H11272" s="612"/>
      <c r="I11272" s="598"/>
      <c r="J11272" s="598"/>
      <c r="M11272" s="598"/>
      <c r="N11272" s="598"/>
      <c r="V11272" s="598"/>
      <c r="W11272" s="598"/>
    </row>
    <row r="11273" spans="6:23" x14ac:dyDescent="0.2">
      <c r="F11273" s="610"/>
      <c r="H11273" s="612"/>
      <c r="I11273" s="598"/>
      <c r="J11273" s="598"/>
      <c r="M11273" s="598"/>
      <c r="N11273" s="598"/>
      <c r="V11273" s="598"/>
      <c r="W11273" s="598"/>
    </row>
    <row r="11274" spans="6:23" x14ac:dyDescent="0.2">
      <c r="F11274" s="610"/>
      <c r="H11274" s="612"/>
      <c r="I11274" s="598"/>
      <c r="J11274" s="598"/>
      <c r="M11274" s="598"/>
      <c r="N11274" s="598"/>
      <c r="V11274" s="598"/>
      <c r="W11274" s="598"/>
    </row>
    <row r="11275" spans="6:23" x14ac:dyDescent="0.2">
      <c r="F11275" s="610"/>
      <c r="H11275" s="612"/>
      <c r="I11275" s="598"/>
      <c r="J11275" s="598"/>
      <c r="M11275" s="598"/>
      <c r="N11275" s="598"/>
      <c r="V11275" s="598"/>
      <c r="W11275" s="598"/>
    </row>
    <row r="11276" spans="6:23" x14ac:dyDescent="0.2">
      <c r="F11276" s="610"/>
      <c r="H11276" s="612"/>
      <c r="I11276" s="598"/>
      <c r="J11276" s="598"/>
      <c r="M11276" s="598"/>
      <c r="N11276" s="598"/>
      <c r="V11276" s="598"/>
      <c r="W11276" s="598"/>
    </row>
    <row r="11277" spans="6:23" x14ac:dyDescent="0.2">
      <c r="F11277" s="610"/>
      <c r="H11277" s="612"/>
      <c r="I11277" s="598"/>
      <c r="J11277" s="598"/>
      <c r="M11277" s="598"/>
      <c r="N11277" s="598"/>
      <c r="V11277" s="598"/>
      <c r="W11277" s="598"/>
    </row>
    <row r="11278" spans="6:23" x14ac:dyDescent="0.2">
      <c r="F11278" s="610"/>
      <c r="H11278" s="612"/>
      <c r="I11278" s="598"/>
      <c r="J11278" s="598"/>
      <c r="M11278" s="598"/>
      <c r="N11278" s="598"/>
      <c r="V11278" s="598"/>
      <c r="W11278" s="598"/>
    </row>
    <row r="11279" spans="6:23" x14ac:dyDescent="0.2">
      <c r="F11279" s="610"/>
      <c r="H11279" s="612"/>
      <c r="I11279" s="598"/>
      <c r="J11279" s="598"/>
      <c r="M11279" s="598"/>
      <c r="N11279" s="598"/>
      <c r="V11279" s="598"/>
      <c r="W11279" s="598"/>
    </row>
    <row r="11280" spans="6:23" x14ac:dyDescent="0.2">
      <c r="F11280" s="610"/>
      <c r="H11280" s="612"/>
      <c r="I11280" s="598"/>
      <c r="J11280" s="598"/>
      <c r="M11280" s="598"/>
      <c r="N11280" s="598"/>
      <c r="V11280" s="598"/>
      <c r="W11280" s="598"/>
    </row>
    <row r="11281" spans="6:23" x14ac:dyDescent="0.2">
      <c r="F11281" s="610"/>
      <c r="H11281" s="612"/>
      <c r="I11281" s="598"/>
      <c r="J11281" s="598"/>
      <c r="M11281" s="598"/>
      <c r="N11281" s="598"/>
      <c r="V11281" s="598"/>
      <c r="W11281" s="598"/>
    </row>
    <row r="11282" spans="6:23" x14ac:dyDescent="0.2">
      <c r="F11282" s="610"/>
      <c r="H11282" s="612"/>
      <c r="I11282" s="598"/>
      <c r="J11282" s="598"/>
      <c r="M11282" s="598"/>
      <c r="N11282" s="598"/>
      <c r="V11282" s="598"/>
      <c r="W11282" s="598"/>
    </row>
    <row r="11283" spans="6:23" x14ac:dyDescent="0.2">
      <c r="F11283" s="610"/>
      <c r="H11283" s="612"/>
      <c r="I11283" s="598"/>
      <c r="J11283" s="598"/>
      <c r="M11283" s="598"/>
      <c r="N11283" s="598"/>
      <c r="V11283" s="598"/>
      <c r="W11283" s="598"/>
    </row>
    <row r="11284" spans="6:23" x14ac:dyDescent="0.2">
      <c r="F11284" s="610"/>
      <c r="H11284" s="612"/>
      <c r="I11284" s="598"/>
      <c r="J11284" s="598"/>
      <c r="M11284" s="598"/>
      <c r="N11284" s="598"/>
      <c r="V11284" s="598"/>
      <c r="W11284" s="598"/>
    </row>
    <row r="11285" spans="6:23" x14ac:dyDescent="0.2">
      <c r="F11285" s="610"/>
      <c r="H11285" s="612"/>
      <c r="I11285" s="598"/>
      <c r="J11285" s="598"/>
      <c r="M11285" s="598"/>
      <c r="N11285" s="598"/>
      <c r="V11285" s="598"/>
      <c r="W11285" s="598"/>
    </row>
    <row r="11286" spans="6:23" x14ac:dyDescent="0.2">
      <c r="F11286" s="610"/>
      <c r="H11286" s="612"/>
      <c r="I11286" s="598"/>
      <c r="J11286" s="598"/>
      <c r="M11286" s="598"/>
      <c r="N11286" s="598"/>
      <c r="V11286" s="598"/>
      <c r="W11286" s="598"/>
    </row>
    <row r="11287" spans="6:23" x14ac:dyDescent="0.2">
      <c r="F11287" s="610"/>
      <c r="H11287" s="612"/>
      <c r="I11287" s="598"/>
      <c r="J11287" s="598"/>
      <c r="M11287" s="598"/>
      <c r="N11287" s="598"/>
      <c r="V11287" s="598"/>
      <c r="W11287" s="598"/>
    </row>
    <row r="11288" spans="6:23" x14ac:dyDescent="0.2">
      <c r="F11288" s="610"/>
      <c r="H11288" s="612"/>
      <c r="I11288" s="598"/>
      <c r="J11288" s="598"/>
      <c r="M11288" s="598"/>
      <c r="N11288" s="598"/>
      <c r="V11288" s="598"/>
      <c r="W11288" s="598"/>
    </row>
    <row r="11289" spans="6:23" x14ac:dyDescent="0.2">
      <c r="F11289" s="610"/>
      <c r="H11289" s="612"/>
      <c r="I11289" s="598"/>
      <c r="J11289" s="598"/>
      <c r="M11289" s="598"/>
      <c r="N11289" s="598"/>
      <c r="V11289" s="598"/>
      <c r="W11289" s="598"/>
    </row>
    <row r="11290" spans="6:23" x14ac:dyDescent="0.2">
      <c r="F11290" s="610"/>
      <c r="H11290" s="612"/>
      <c r="I11290" s="598"/>
      <c r="J11290" s="598"/>
      <c r="M11290" s="598"/>
      <c r="N11290" s="598"/>
      <c r="V11290" s="598"/>
      <c r="W11290" s="598"/>
    </row>
    <row r="11291" spans="6:23" x14ac:dyDescent="0.2">
      <c r="F11291" s="610"/>
      <c r="H11291" s="612"/>
      <c r="I11291" s="598"/>
      <c r="J11291" s="598"/>
      <c r="M11291" s="598"/>
      <c r="N11291" s="598"/>
      <c r="V11291" s="598"/>
      <c r="W11291" s="598"/>
    </row>
    <row r="11292" spans="6:23" x14ac:dyDescent="0.2">
      <c r="F11292" s="610"/>
      <c r="H11292" s="612"/>
      <c r="I11292" s="598"/>
      <c r="J11292" s="598"/>
      <c r="M11292" s="598"/>
      <c r="N11292" s="598"/>
      <c r="V11292" s="598"/>
      <c r="W11292" s="598"/>
    </row>
    <row r="11293" spans="6:23" x14ac:dyDescent="0.2">
      <c r="F11293" s="610"/>
      <c r="H11293" s="612"/>
      <c r="I11293" s="598"/>
      <c r="J11293" s="598"/>
      <c r="M11293" s="598"/>
      <c r="N11293" s="598"/>
      <c r="V11293" s="598"/>
      <c r="W11293" s="598"/>
    </row>
    <row r="11294" spans="6:23" x14ac:dyDescent="0.2">
      <c r="F11294" s="610"/>
      <c r="H11294" s="612"/>
      <c r="I11294" s="598"/>
      <c r="J11294" s="598"/>
      <c r="M11294" s="598"/>
      <c r="N11294" s="598"/>
      <c r="V11294" s="598"/>
      <c r="W11294" s="598"/>
    </row>
    <row r="11295" spans="6:23" x14ac:dyDescent="0.2">
      <c r="F11295" s="610"/>
      <c r="H11295" s="612"/>
      <c r="I11295" s="598"/>
      <c r="J11295" s="598"/>
      <c r="M11295" s="598"/>
      <c r="N11295" s="598"/>
      <c r="V11295" s="598"/>
      <c r="W11295" s="598"/>
    </row>
    <row r="11296" spans="6:23" x14ac:dyDescent="0.2">
      <c r="F11296" s="610"/>
      <c r="H11296" s="612"/>
      <c r="I11296" s="598"/>
      <c r="J11296" s="598"/>
      <c r="M11296" s="598"/>
      <c r="N11296" s="598"/>
      <c r="V11296" s="598"/>
      <c r="W11296" s="598"/>
    </row>
    <row r="11297" spans="6:23" x14ac:dyDescent="0.2">
      <c r="F11297" s="610"/>
      <c r="H11297" s="612"/>
      <c r="I11297" s="598"/>
      <c r="J11297" s="598"/>
      <c r="M11297" s="598"/>
      <c r="N11297" s="598"/>
      <c r="V11297" s="598"/>
      <c r="W11297" s="598"/>
    </row>
    <row r="11298" spans="6:23" x14ac:dyDescent="0.2">
      <c r="F11298" s="610"/>
      <c r="H11298" s="612"/>
      <c r="I11298" s="598"/>
      <c r="J11298" s="598"/>
      <c r="M11298" s="598"/>
      <c r="N11298" s="598"/>
      <c r="V11298" s="598"/>
      <c r="W11298" s="598"/>
    </row>
    <row r="11299" spans="6:23" x14ac:dyDescent="0.2">
      <c r="F11299" s="610"/>
      <c r="H11299" s="612"/>
      <c r="I11299" s="598"/>
      <c r="J11299" s="598"/>
      <c r="M11299" s="598"/>
      <c r="N11299" s="598"/>
      <c r="V11299" s="598"/>
      <c r="W11299" s="598"/>
    </row>
    <row r="11300" spans="6:23" x14ac:dyDescent="0.2">
      <c r="F11300" s="610"/>
      <c r="H11300" s="612"/>
      <c r="I11300" s="598"/>
      <c r="J11300" s="598"/>
      <c r="M11300" s="598"/>
      <c r="N11300" s="598"/>
      <c r="V11300" s="598"/>
      <c r="W11300" s="598"/>
    </row>
    <row r="11301" spans="6:23" x14ac:dyDescent="0.2">
      <c r="F11301" s="610"/>
      <c r="H11301" s="612"/>
      <c r="I11301" s="598"/>
      <c r="J11301" s="598"/>
      <c r="M11301" s="598"/>
      <c r="N11301" s="598"/>
      <c r="V11301" s="598"/>
      <c r="W11301" s="598"/>
    </row>
    <row r="11302" spans="6:23" x14ac:dyDescent="0.2">
      <c r="F11302" s="610"/>
      <c r="H11302" s="612"/>
      <c r="I11302" s="598"/>
      <c r="J11302" s="598"/>
      <c r="M11302" s="598"/>
      <c r="N11302" s="598"/>
      <c r="V11302" s="598"/>
      <c r="W11302" s="598"/>
    </row>
    <row r="11303" spans="6:23" x14ac:dyDescent="0.2">
      <c r="F11303" s="610"/>
      <c r="H11303" s="612"/>
      <c r="I11303" s="598"/>
      <c r="J11303" s="598"/>
      <c r="M11303" s="598"/>
      <c r="N11303" s="598"/>
      <c r="V11303" s="598"/>
      <c r="W11303" s="598"/>
    </row>
    <row r="11304" spans="6:23" x14ac:dyDescent="0.2">
      <c r="F11304" s="610"/>
      <c r="H11304" s="612"/>
      <c r="I11304" s="598"/>
      <c r="J11304" s="598"/>
      <c r="M11304" s="598"/>
      <c r="N11304" s="598"/>
      <c r="V11304" s="598"/>
      <c r="W11304" s="598"/>
    </row>
    <row r="11305" spans="6:23" x14ac:dyDescent="0.2">
      <c r="F11305" s="610"/>
      <c r="H11305" s="612"/>
      <c r="I11305" s="598"/>
      <c r="J11305" s="598"/>
      <c r="M11305" s="598"/>
      <c r="N11305" s="598"/>
      <c r="V11305" s="598"/>
      <c r="W11305" s="598"/>
    </row>
    <row r="11306" spans="6:23" x14ac:dyDescent="0.2">
      <c r="F11306" s="610"/>
      <c r="H11306" s="612"/>
      <c r="I11306" s="598"/>
      <c r="J11306" s="598"/>
      <c r="M11306" s="598"/>
      <c r="N11306" s="598"/>
      <c r="V11306" s="598"/>
      <c r="W11306" s="598"/>
    </row>
    <row r="11307" spans="6:23" x14ac:dyDescent="0.2">
      <c r="F11307" s="610"/>
      <c r="H11307" s="612"/>
      <c r="I11307" s="598"/>
      <c r="J11307" s="598"/>
      <c r="M11307" s="598"/>
      <c r="N11307" s="598"/>
      <c r="V11307" s="598"/>
      <c r="W11307" s="598"/>
    </row>
    <row r="11308" spans="6:23" x14ac:dyDescent="0.2">
      <c r="F11308" s="610"/>
      <c r="H11308" s="612"/>
      <c r="I11308" s="598"/>
      <c r="J11308" s="598"/>
      <c r="M11308" s="598"/>
      <c r="N11308" s="598"/>
      <c r="V11308" s="598"/>
      <c r="W11308" s="598"/>
    </row>
    <row r="11309" spans="6:23" x14ac:dyDescent="0.2">
      <c r="F11309" s="610"/>
      <c r="H11309" s="612"/>
      <c r="I11309" s="598"/>
      <c r="J11309" s="598"/>
      <c r="M11309" s="598"/>
      <c r="N11309" s="598"/>
      <c r="V11309" s="598"/>
      <c r="W11309" s="598"/>
    </row>
    <row r="11310" spans="6:23" x14ac:dyDescent="0.2">
      <c r="F11310" s="610"/>
      <c r="H11310" s="612"/>
      <c r="I11310" s="598"/>
      <c r="J11310" s="598"/>
      <c r="M11310" s="598"/>
      <c r="N11310" s="598"/>
      <c r="V11310" s="598"/>
      <c r="W11310" s="598"/>
    </row>
    <row r="11311" spans="6:23" x14ac:dyDescent="0.2">
      <c r="F11311" s="610"/>
      <c r="H11311" s="612"/>
      <c r="I11311" s="598"/>
      <c r="J11311" s="598"/>
      <c r="M11311" s="598"/>
      <c r="N11311" s="598"/>
      <c r="V11311" s="598"/>
      <c r="W11311" s="598"/>
    </row>
    <row r="11312" spans="6:23" x14ac:dyDescent="0.2">
      <c r="F11312" s="610"/>
      <c r="H11312" s="612"/>
      <c r="I11312" s="598"/>
      <c r="J11312" s="598"/>
      <c r="M11312" s="598"/>
      <c r="N11312" s="598"/>
      <c r="V11312" s="598"/>
      <c r="W11312" s="598"/>
    </row>
    <row r="11313" spans="6:23" x14ac:dyDescent="0.2">
      <c r="F11313" s="610"/>
      <c r="H11313" s="612"/>
      <c r="I11313" s="598"/>
      <c r="J11313" s="598"/>
      <c r="M11313" s="598"/>
      <c r="N11313" s="598"/>
      <c r="V11313" s="598"/>
      <c r="W11313" s="598"/>
    </row>
    <row r="11314" spans="6:23" x14ac:dyDescent="0.2">
      <c r="F11314" s="610"/>
      <c r="H11314" s="612"/>
      <c r="I11314" s="598"/>
      <c r="J11314" s="598"/>
      <c r="M11314" s="598"/>
      <c r="N11314" s="598"/>
      <c r="V11314" s="598"/>
      <c r="W11314" s="598"/>
    </row>
    <row r="11315" spans="6:23" x14ac:dyDescent="0.2">
      <c r="F11315" s="610"/>
      <c r="H11315" s="612"/>
      <c r="I11315" s="598"/>
      <c r="J11315" s="598"/>
      <c r="M11315" s="598"/>
      <c r="N11315" s="598"/>
      <c r="V11315" s="598"/>
      <c r="W11315" s="598"/>
    </row>
    <row r="11316" spans="6:23" x14ac:dyDescent="0.2">
      <c r="F11316" s="610"/>
      <c r="H11316" s="612"/>
      <c r="I11316" s="598"/>
      <c r="J11316" s="598"/>
      <c r="M11316" s="598"/>
      <c r="N11316" s="598"/>
      <c r="V11316" s="598"/>
      <c r="W11316" s="598"/>
    </row>
    <row r="11317" spans="6:23" x14ac:dyDescent="0.2">
      <c r="F11317" s="610"/>
      <c r="H11317" s="612"/>
      <c r="I11317" s="598"/>
      <c r="J11317" s="598"/>
      <c r="M11317" s="598"/>
      <c r="N11317" s="598"/>
      <c r="V11317" s="598"/>
      <c r="W11317" s="598"/>
    </row>
    <row r="11318" spans="6:23" x14ac:dyDescent="0.2">
      <c r="F11318" s="610"/>
      <c r="H11318" s="612"/>
      <c r="I11318" s="598"/>
      <c r="J11318" s="598"/>
      <c r="M11318" s="598"/>
      <c r="N11318" s="598"/>
      <c r="V11318" s="598"/>
      <c r="W11318" s="598"/>
    </row>
    <row r="11319" spans="6:23" x14ac:dyDescent="0.2">
      <c r="F11319" s="610"/>
      <c r="H11319" s="612"/>
      <c r="I11319" s="598"/>
      <c r="J11319" s="598"/>
      <c r="M11319" s="598"/>
      <c r="N11319" s="598"/>
      <c r="V11319" s="598"/>
      <c r="W11319" s="598"/>
    </row>
    <row r="11320" spans="6:23" x14ac:dyDescent="0.2">
      <c r="F11320" s="610"/>
      <c r="H11320" s="612"/>
      <c r="I11320" s="598"/>
      <c r="J11320" s="598"/>
      <c r="M11320" s="598"/>
      <c r="N11320" s="598"/>
      <c r="V11320" s="598"/>
      <c r="W11320" s="598"/>
    </row>
    <row r="11321" spans="6:23" x14ac:dyDescent="0.2">
      <c r="F11321" s="610"/>
      <c r="H11321" s="612"/>
      <c r="I11321" s="598"/>
      <c r="J11321" s="598"/>
      <c r="M11321" s="598"/>
      <c r="N11321" s="598"/>
      <c r="V11321" s="598"/>
      <c r="W11321" s="598"/>
    </row>
    <row r="11322" spans="6:23" x14ac:dyDescent="0.2">
      <c r="F11322" s="610"/>
      <c r="H11322" s="612"/>
      <c r="I11322" s="598"/>
      <c r="J11322" s="598"/>
      <c r="M11322" s="598"/>
      <c r="N11322" s="598"/>
      <c r="V11322" s="598"/>
      <c r="W11322" s="598"/>
    </row>
    <row r="11323" spans="6:23" x14ac:dyDescent="0.2">
      <c r="F11323" s="610"/>
      <c r="H11323" s="612"/>
      <c r="I11323" s="598"/>
      <c r="J11323" s="598"/>
      <c r="M11323" s="598"/>
      <c r="N11323" s="598"/>
      <c r="V11323" s="598"/>
      <c r="W11323" s="598"/>
    </row>
    <row r="11324" spans="6:23" x14ac:dyDescent="0.2">
      <c r="F11324" s="610"/>
      <c r="H11324" s="612"/>
      <c r="I11324" s="598"/>
      <c r="J11324" s="598"/>
      <c r="M11324" s="598"/>
      <c r="N11324" s="598"/>
      <c r="V11324" s="598"/>
      <c r="W11324" s="598"/>
    </row>
    <row r="11325" spans="6:23" x14ac:dyDescent="0.2">
      <c r="F11325" s="610"/>
      <c r="H11325" s="612"/>
      <c r="I11325" s="598"/>
      <c r="J11325" s="598"/>
      <c r="M11325" s="598"/>
      <c r="N11325" s="598"/>
      <c r="V11325" s="598"/>
      <c r="W11325" s="598"/>
    </row>
    <row r="11326" spans="6:23" x14ac:dyDescent="0.2">
      <c r="F11326" s="610"/>
      <c r="H11326" s="612"/>
      <c r="I11326" s="598"/>
      <c r="J11326" s="598"/>
      <c r="M11326" s="598"/>
      <c r="N11326" s="598"/>
      <c r="V11326" s="598"/>
      <c r="W11326" s="598"/>
    </row>
    <row r="11327" spans="6:23" x14ac:dyDescent="0.2">
      <c r="F11327" s="610"/>
      <c r="H11327" s="612"/>
      <c r="I11327" s="598"/>
      <c r="J11327" s="598"/>
      <c r="M11327" s="598"/>
      <c r="N11327" s="598"/>
      <c r="V11327" s="598"/>
      <c r="W11327" s="598"/>
    </row>
    <row r="11328" spans="6:23" x14ac:dyDescent="0.2">
      <c r="F11328" s="610"/>
      <c r="H11328" s="612"/>
      <c r="I11328" s="598"/>
      <c r="J11328" s="598"/>
      <c r="M11328" s="598"/>
      <c r="N11328" s="598"/>
      <c r="V11328" s="598"/>
      <c r="W11328" s="598"/>
    </row>
    <row r="11329" spans="6:23" x14ac:dyDescent="0.2">
      <c r="F11329" s="610"/>
      <c r="H11329" s="612"/>
      <c r="I11329" s="598"/>
      <c r="J11329" s="598"/>
      <c r="M11329" s="598"/>
      <c r="N11329" s="598"/>
      <c r="V11329" s="598"/>
      <c r="W11329" s="598"/>
    </row>
    <row r="11330" spans="6:23" x14ac:dyDescent="0.2">
      <c r="F11330" s="610"/>
      <c r="H11330" s="612"/>
      <c r="I11330" s="598"/>
      <c r="J11330" s="598"/>
      <c r="M11330" s="598"/>
      <c r="N11330" s="598"/>
      <c r="V11330" s="598"/>
      <c r="W11330" s="598"/>
    </row>
    <row r="11331" spans="6:23" x14ac:dyDescent="0.2">
      <c r="F11331" s="610"/>
      <c r="H11331" s="612"/>
      <c r="I11331" s="598"/>
      <c r="J11331" s="598"/>
      <c r="M11331" s="598"/>
      <c r="N11331" s="598"/>
      <c r="V11331" s="598"/>
      <c r="W11331" s="598"/>
    </row>
    <row r="11332" spans="6:23" x14ac:dyDescent="0.2">
      <c r="F11332" s="610"/>
      <c r="H11332" s="612"/>
      <c r="I11332" s="598"/>
      <c r="J11332" s="598"/>
      <c r="M11332" s="598"/>
      <c r="N11332" s="598"/>
      <c r="V11332" s="598"/>
      <c r="W11332" s="598"/>
    </row>
    <row r="11333" spans="6:23" x14ac:dyDescent="0.2">
      <c r="F11333" s="610"/>
      <c r="H11333" s="612"/>
      <c r="I11333" s="598"/>
      <c r="J11333" s="598"/>
      <c r="M11333" s="598"/>
      <c r="N11333" s="598"/>
      <c r="V11333" s="598"/>
      <c r="W11333" s="598"/>
    </row>
    <row r="11334" spans="6:23" x14ac:dyDescent="0.2">
      <c r="F11334" s="610"/>
      <c r="H11334" s="612"/>
      <c r="I11334" s="598"/>
      <c r="J11334" s="598"/>
      <c r="M11334" s="598"/>
      <c r="N11334" s="598"/>
      <c r="V11334" s="598"/>
      <c r="W11334" s="598"/>
    </row>
    <row r="11335" spans="6:23" x14ac:dyDescent="0.2">
      <c r="F11335" s="610"/>
      <c r="H11335" s="612"/>
      <c r="I11335" s="598"/>
      <c r="J11335" s="598"/>
      <c r="M11335" s="598"/>
      <c r="N11335" s="598"/>
      <c r="V11335" s="598"/>
      <c r="W11335" s="598"/>
    </row>
    <row r="11336" spans="6:23" x14ac:dyDescent="0.2">
      <c r="F11336" s="610"/>
      <c r="H11336" s="612"/>
      <c r="I11336" s="598"/>
      <c r="J11336" s="598"/>
      <c r="M11336" s="598"/>
      <c r="N11336" s="598"/>
      <c r="V11336" s="598"/>
      <c r="W11336" s="598"/>
    </row>
    <row r="11337" spans="6:23" x14ac:dyDescent="0.2">
      <c r="F11337" s="610"/>
      <c r="H11337" s="612"/>
      <c r="I11337" s="598"/>
      <c r="J11337" s="598"/>
      <c r="M11337" s="598"/>
      <c r="N11337" s="598"/>
      <c r="V11337" s="598"/>
      <c r="W11337" s="598"/>
    </row>
    <row r="11338" spans="6:23" x14ac:dyDescent="0.2">
      <c r="F11338" s="610"/>
      <c r="H11338" s="612"/>
      <c r="I11338" s="598"/>
      <c r="J11338" s="598"/>
      <c r="M11338" s="598"/>
      <c r="N11338" s="598"/>
      <c r="V11338" s="598"/>
      <c r="W11338" s="598"/>
    </row>
    <row r="11339" spans="6:23" x14ac:dyDescent="0.2">
      <c r="F11339" s="610"/>
      <c r="H11339" s="612"/>
      <c r="I11339" s="598"/>
      <c r="J11339" s="598"/>
      <c r="M11339" s="598"/>
      <c r="N11339" s="598"/>
      <c r="V11339" s="598"/>
      <c r="W11339" s="598"/>
    </row>
    <row r="11340" spans="6:23" x14ac:dyDescent="0.2">
      <c r="F11340" s="610"/>
      <c r="H11340" s="612"/>
      <c r="I11340" s="598"/>
      <c r="J11340" s="598"/>
      <c r="M11340" s="598"/>
      <c r="N11340" s="598"/>
      <c r="V11340" s="598"/>
      <c r="W11340" s="598"/>
    </row>
    <row r="11341" spans="6:23" x14ac:dyDescent="0.2">
      <c r="F11341" s="610"/>
      <c r="H11341" s="612"/>
      <c r="I11341" s="598"/>
      <c r="J11341" s="598"/>
      <c r="M11341" s="598"/>
      <c r="N11341" s="598"/>
      <c r="V11341" s="598"/>
      <c r="W11341" s="598"/>
    </row>
    <row r="11342" spans="6:23" x14ac:dyDescent="0.2">
      <c r="F11342" s="610"/>
      <c r="H11342" s="612"/>
      <c r="I11342" s="598"/>
      <c r="J11342" s="598"/>
      <c r="M11342" s="598"/>
      <c r="N11342" s="598"/>
      <c r="V11342" s="598"/>
      <c r="W11342" s="598"/>
    </row>
    <row r="11343" spans="6:23" x14ac:dyDescent="0.2">
      <c r="F11343" s="610"/>
      <c r="H11343" s="612"/>
      <c r="I11343" s="598"/>
      <c r="J11343" s="598"/>
      <c r="M11343" s="598"/>
      <c r="N11343" s="598"/>
      <c r="V11343" s="598"/>
      <c r="W11343" s="598"/>
    </row>
    <row r="11344" spans="6:23" x14ac:dyDescent="0.2">
      <c r="F11344" s="610"/>
      <c r="H11344" s="612"/>
      <c r="I11344" s="598"/>
      <c r="J11344" s="598"/>
      <c r="M11344" s="598"/>
      <c r="N11344" s="598"/>
      <c r="V11344" s="598"/>
      <c r="W11344" s="598"/>
    </row>
    <row r="11345" spans="6:23" x14ac:dyDescent="0.2">
      <c r="F11345" s="610"/>
      <c r="H11345" s="612"/>
      <c r="I11345" s="598"/>
      <c r="J11345" s="598"/>
      <c r="M11345" s="598"/>
      <c r="N11345" s="598"/>
      <c r="V11345" s="598"/>
      <c r="W11345" s="598"/>
    </row>
    <row r="11346" spans="6:23" x14ac:dyDescent="0.2">
      <c r="F11346" s="610"/>
      <c r="H11346" s="612"/>
      <c r="I11346" s="598"/>
      <c r="J11346" s="598"/>
      <c r="M11346" s="598"/>
      <c r="N11346" s="598"/>
      <c r="V11346" s="598"/>
      <c r="W11346" s="598"/>
    </row>
    <row r="11347" spans="6:23" x14ac:dyDescent="0.2">
      <c r="F11347" s="610"/>
      <c r="H11347" s="612"/>
      <c r="I11347" s="598"/>
      <c r="J11347" s="598"/>
      <c r="M11347" s="598"/>
      <c r="N11347" s="598"/>
      <c r="V11347" s="598"/>
      <c r="W11347" s="598"/>
    </row>
    <row r="11348" spans="6:23" x14ac:dyDescent="0.2">
      <c r="F11348" s="610"/>
      <c r="H11348" s="612"/>
      <c r="I11348" s="598"/>
      <c r="J11348" s="598"/>
      <c r="M11348" s="598"/>
      <c r="N11348" s="598"/>
      <c r="V11348" s="598"/>
      <c r="W11348" s="598"/>
    </row>
    <row r="11349" spans="6:23" x14ac:dyDescent="0.2">
      <c r="F11349" s="610"/>
      <c r="H11349" s="612"/>
      <c r="I11349" s="598"/>
      <c r="J11349" s="598"/>
      <c r="M11349" s="598"/>
      <c r="N11349" s="598"/>
      <c r="V11349" s="598"/>
      <c r="W11349" s="598"/>
    </row>
    <row r="11350" spans="6:23" x14ac:dyDescent="0.2">
      <c r="F11350" s="610"/>
      <c r="H11350" s="612"/>
      <c r="I11350" s="598"/>
      <c r="J11350" s="598"/>
      <c r="M11350" s="598"/>
      <c r="N11350" s="598"/>
      <c r="V11350" s="598"/>
      <c r="W11350" s="598"/>
    </row>
    <row r="11351" spans="6:23" x14ac:dyDescent="0.2">
      <c r="F11351" s="610"/>
      <c r="H11351" s="612"/>
      <c r="I11351" s="598"/>
      <c r="J11351" s="598"/>
      <c r="M11351" s="598"/>
      <c r="N11351" s="598"/>
      <c r="V11351" s="598"/>
      <c r="W11351" s="598"/>
    </row>
    <row r="11352" spans="6:23" x14ac:dyDescent="0.2">
      <c r="F11352" s="610"/>
      <c r="H11352" s="612"/>
      <c r="I11352" s="598"/>
      <c r="J11352" s="598"/>
      <c r="M11352" s="598"/>
      <c r="N11352" s="598"/>
      <c r="V11352" s="598"/>
      <c r="W11352" s="598"/>
    </row>
    <row r="11353" spans="6:23" x14ac:dyDescent="0.2">
      <c r="F11353" s="610"/>
      <c r="H11353" s="612"/>
      <c r="I11353" s="598"/>
      <c r="J11353" s="598"/>
      <c r="M11353" s="598"/>
      <c r="N11353" s="598"/>
      <c r="V11353" s="598"/>
      <c r="W11353" s="598"/>
    </row>
    <row r="11354" spans="6:23" x14ac:dyDescent="0.2">
      <c r="F11354" s="610"/>
      <c r="H11354" s="612"/>
      <c r="I11354" s="598"/>
      <c r="J11354" s="598"/>
      <c r="M11354" s="598"/>
      <c r="N11354" s="598"/>
      <c r="V11354" s="598"/>
      <c r="W11354" s="598"/>
    </row>
    <row r="11355" spans="6:23" x14ac:dyDescent="0.2">
      <c r="F11355" s="610"/>
      <c r="H11355" s="612"/>
      <c r="I11355" s="598"/>
      <c r="J11355" s="598"/>
      <c r="M11355" s="598"/>
      <c r="N11355" s="598"/>
      <c r="V11355" s="598"/>
      <c r="W11355" s="598"/>
    </row>
    <row r="11356" spans="6:23" x14ac:dyDescent="0.2">
      <c r="F11356" s="610"/>
      <c r="H11356" s="612"/>
      <c r="I11356" s="598"/>
      <c r="J11356" s="598"/>
      <c r="M11356" s="598"/>
      <c r="N11356" s="598"/>
      <c r="V11356" s="598"/>
      <c r="W11356" s="598"/>
    </row>
    <row r="11357" spans="6:23" x14ac:dyDescent="0.2">
      <c r="F11357" s="610"/>
      <c r="H11357" s="612"/>
      <c r="I11357" s="598"/>
      <c r="J11357" s="598"/>
      <c r="M11357" s="598"/>
      <c r="N11357" s="598"/>
      <c r="V11357" s="598"/>
      <c r="W11357" s="598"/>
    </row>
    <row r="11358" spans="6:23" x14ac:dyDescent="0.2">
      <c r="F11358" s="610"/>
      <c r="H11358" s="612"/>
      <c r="I11358" s="598"/>
      <c r="J11358" s="598"/>
      <c r="M11358" s="598"/>
      <c r="N11358" s="598"/>
      <c r="V11358" s="598"/>
      <c r="W11358" s="598"/>
    </row>
    <row r="11359" spans="6:23" x14ac:dyDescent="0.2">
      <c r="F11359" s="610"/>
      <c r="H11359" s="612"/>
      <c r="I11359" s="598"/>
      <c r="J11359" s="598"/>
      <c r="M11359" s="598"/>
      <c r="N11359" s="598"/>
      <c r="V11359" s="598"/>
      <c r="W11359" s="598"/>
    </row>
    <row r="11360" spans="6:23" x14ac:dyDescent="0.2">
      <c r="F11360" s="610"/>
      <c r="H11360" s="612"/>
      <c r="I11360" s="598"/>
      <c r="J11360" s="598"/>
      <c r="M11360" s="598"/>
      <c r="N11360" s="598"/>
      <c r="V11360" s="598"/>
      <c r="W11360" s="598"/>
    </row>
    <row r="11361" spans="6:23" x14ac:dyDescent="0.2">
      <c r="F11361" s="610"/>
      <c r="H11361" s="612"/>
      <c r="I11361" s="598"/>
      <c r="J11361" s="598"/>
      <c r="M11361" s="598"/>
      <c r="N11361" s="598"/>
      <c r="V11361" s="598"/>
      <c r="W11361" s="598"/>
    </row>
    <row r="11362" spans="6:23" x14ac:dyDescent="0.2">
      <c r="F11362" s="610"/>
      <c r="H11362" s="612"/>
      <c r="I11362" s="598"/>
      <c r="J11362" s="598"/>
      <c r="M11362" s="598"/>
      <c r="N11362" s="598"/>
      <c r="V11362" s="598"/>
      <c r="W11362" s="598"/>
    </row>
    <row r="11363" spans="6:23" x14ac:dyDescent="0.2">
      <c r="F11363" s="610"/>
      <c r="H11363" s="612"/>
      <c r="I11363" s="598"/>
      <c r="J11363" s="598"/>
      <c r="M11363" s="598"/>
      <c r="N11363" s="598"/>
      <c r="V11363" s="598"/>
      <c r="W11363" s="598"/>
    </row>
    <row r="11364" spans="6:23" x14ac:dyDescent="0.2">
      <c r="F11364" s="610"/>
      <c r="H11364" s="612"/>
      <c r="I11364" s="598"/>
      <c r="J11364" s="598"/>
      <c r="M11364" s="598"/>
      <c r="N11364" s="598"/>
      <c r="V11364" s="598"/>
      <c r="W11364" s="598"/>
    </row>
    <row r="11365" spans="6:23" x14ac:dyDescent="0.2">
      <c r="F11365" s="610"/>
      <c r="H11365" s="612"/>
      <c r="I11365" s="598"/>
      <c r="J11365" s="598"/>
      <c r="M11365" s="598"/>
      <c r="N11365" s="598"/>
      <c r="V11365" s="598"/>
      <c r="W11365" s="598"/>
    </row>
    <row r="11366" spans="6:23" x14ac:dyDescent="0.2">
      <c r="F11366" s="610"/>
      <c r="H11366" s="612"/>
      <c r="I11366" s="598"/>
      <c r="J11366" s="598"/>
      <c r="M11366" s="598"/>
      <c r="N11366" s="598"/>
      <c r="V11366" s="598"/>
      <c r="W11366" s="598"/>
    </row>
    <row r="11367" spans="6:23" x14ac:dyDescent="0.2">
      <c r="F11367" s="610"/>
      <c r="H11367" s="612"/>
      <c r="I11367" s="598"/>
      <c r="J11367" s="598"/>
      <c r="M11367" s="598"/>
      <c r="N11367" s="598"/>
      <c r="V11367" s="598"/>
      <c r="W11367" s="598"/>
    </row>
    <row r="11368" spans="6:23" x14ac:dyDescent="0.2">
      <c r="F11368" s="610"/>
      <c r="H11368" s="612"/>
      <c r="I11368" s="598"/>
      <c r="J11368" s="598"/>
      <c r="M11368" s="598"/>
      <c r="N11368" s="598"/>
      <c r="V11368" s="598"/>
      <c r="W11368" s="598"/>
    </row>
    <row r="11369" spans="6:23" x14ac:dyDescent="0.2">
      <c r="F11369" s="610"/>
      <c r="H11369" s="612"/>
      <c r="I11369" s="598"/>
      <c r="J11369" s="598"/>
      <c r="M11369" s="598"/>
      <c r="N11369" s="598"/>
      <c r="V11369" s="598"/>
      <c r="W11369" s="598"/>
    </row>
    <row r="11370" spans="6:23" x14ac:dyDescent="0.2">
      <c r="F11370" s="610"/>
      <c r="H11370" s="612"/>
      <c r="I11370" s="598"/>
      <c r="J11370" s="598"/>
      <c r="M11370" s="598"/>
      <c r="N11370" s="598"/>
      <c r="V11370" s="598"/>
      <c r="W11370" s="598"/>
    </row>
    <row r="11371" spans="6:23" x14ac:dyDescent="0.2">
      <c r="F11371" s="610"/>
      <c r="H11371" s="612"/>
      <c r="I11371" s="598"/>
      <c r="J11371" s="598"/>
      <c r="M11371" s="598"/>
      <c r="N11371" s="598"/>
      <c r="V11371" s="598"/>
      <c r="W11371" s="598"/>
    </row>
    <row r="11372" spans="6:23" x14ac:dyDescent="0.2">
      <c r="F11372" s="610"/>
      <c r="H11372" s="612"/>
      <c r="I11372" s="598"/>
      <c r="J11372" s="598"/>
      <c r="M11372" s="598"/>
      <c r="N11372" s="598"/>
      <c r="V11372" s="598"/>
      <c r="W11372" s="598"/>
    </row>
    <row r="11373" spans="6:23" x14ac:dyDescent="0.2">
      <c r="F11373" s="610"/>
      <c r="H11373" s="612"/>
      <c r="I11373" s="598"/>
      <c r="J11373" s="598"/>
      <c r="M11373" s="598"/>
      <c r="N11373" s="598"/>
      <c r="V11373" s="598"/>
      <c r="W11373" s="598"/>
    </row>
    <row r="11374" spans="6:23" x14ac:dyDescent="0.2">
      <c r="F11374" s="610"/>
      <c r="H11374" s="612"/>
      <c r="I11374" s="598"/>
      <c r="J11374" s="598"/>
      <c r="M11374" s="598"/>
      <c r="N11374" s="598"/>
      <c r="V11374" s="598"/>
      <c r="W11374" s="598"/>
    </row>
    <row r="11375" spans="6:23" x14ac:dyDescent="0.2">
      <c r="F11375" s="610"/>
      <c r="H11375" s="612"/>
      <c r="I11375" s="598"/>
      <c r="J11375" s="598"/>
      <c r="M11375" s="598"/>
      <c r="N11375" s="598"/>
      <c r="V11375" s="598"/>
      <c r="W11375" s="598"/>
    </row>
    <row r="11376" spans="6:23" x14ac:dyDescent="0.2">
      <c r="F11376" s="610"/>
      <c r="H11376" s="612"/>
      <c r="I11376" s="598"/>
      <c r="J11376" s="598"/>
      <c r="M11376" s="598"/>
      <c r="N11376" s="598"/>
      <c r="V11376" s="598"/>
      <c r="W11376" s="598"/>
    </row>
    <row r="11377" spans="6:23" x14ac:dyDescent="0.2">
      <c r="F11377" s="610"/>
      <c r="H11377" s="612"/>
      <c r="I11377" s="598"/>
      <c r="J11377" s="598"/>
      <c r="M11377" s="598"/>
      <c r="N11377" s="598"/>
      <c r="V11377" s="598"/>
      <c r="W11377" s="598"/>
    </row>
    <row r="11378" spans="6:23" x14ac:dyDescent="0.2">
      <c r="F11378" s="610"/>
      <c r="H11378" s="612"/>
      <c r="I11378" s="598"/>
      <c r="J11378" s="598"/>
      <c r="M11378" s="598"/>
      <c r="N11378" s="598"/>
      <c r="V11378" s="598"/>
      <c r="W11378" s="598"/>
    </row>
    <row r="11379" spans="6:23" x14ac:dyDescent="0.2">
      <c r="F11379" s="610"/>
      <c r="H11379" s="612"/>
      <c r="I11379" s="598"/>
      <c r="J11379" s="598"/>
      <c r="M11379" s="598"/>
      <c r="N11379" s="598"/>
      <c r="V11379" s="598"/>
      <c r="W11379" s="598"/>
    </row>
    <row r="11380" spans="6:23" x14ac:dyDescent="0.2">
      <c r="F11380" s="610"/>
      <c r="H11380" s="612"/>
      <c r="I11380" s="598"/>
      <c r="J11380" s="598"/>
      <c r="M11380" s="598"/>
      <c r="N11380" s="598"/>
      <c r="V11380" s="598"/>
      <c r="W11380" s="598"/>
    </row>
    <row r="11381" spans="6:23" x14ac:dyDescent="0.2">
      <c r="F11381" s="610"/>
      <c r="H11381" s="612"/>
      <c r="I11381" s="598"/>
      <c r="J11381" s="598"/>
      <c r="M11381" s="598"/>
      <c r="N11381" s="598"/>
      <c r="V11381" s="598"/>
      <c r="W11381" s="598"/>
    </row>
    <row r="11382" spans="6:23" x14ac:dyDescent="0.2">
      <c r="F11382" s="610"/>
      <c r="H11382" s="612"/>
      <c r="I11382" s="598"/>
      <c r="J11382" s="598"/>
      <c r="M11382" s="598"/>
      <c r="N11382" s="598"/>
      <c r="V11382" s="598"/>
      <c r="W11382" s="598"/>
    </row>
    <row r="11383" spans="6:23" x14ac:dyDescent="0.2">
      <c r="F11383" s="610"/>
      <c r="H11383" s="612"/>
      <c r="I11383" s="598"/>
      <c r="J11383" s="598"/>
      <c r="M11383" s="598"/>
      <c r="N11383" s="598"/>
      <c r="V11383" s="598"/>
      <c r="W11383" s="598"/>
    </row>
    <row r="11384" spans="6:23" x14ac:dyDescent="0.2">
      <c r="F11384" s="610"/>
      <c r="H11384" s="612"/>
      <c r="I11384" s="598"/>
      <c r="J11384" s="598"/>
      <c r="M11384" s="598"/>
      <c r="N11384" s="598"/>
      <c r="V11384" s="598"/>
      <c r="W11384" s="598"/>
    </row>
    <row r="11385" spans="6:23" x14ac:dyDescent="0.2">
      <c r="F11385" s="610"/>
      <c r="H11385" s="612"/>
      <c r="I11385" s="598"/>
      <c r="J11385" s="598"/>
      <c r="M11385" s="598"/>
      <c r="N11385" s="598"/>
      <c r="V11385" s="598"/>
      <c r="W11385" s="598"/>
    </row>
    <row r="11386" spans="6:23" x14ac:dyDescent="0.2">
      <c r="F11386" s="610"/>
      <c r="H11386" s="612"/>
      <c r="I11386" s="598"/>
      <c r="J11386" s="598"/>
      <c r="M11386" s="598"/>
      <c r="N11386" s="598"/>
      <c r="V11386" s="598"/>
      <c r="W11386" s="598"/>
    </row>
    <row r="11387" spans="6:23" x14ac:dyDescent="0.2">
      <c r="F11387" s="610"/>
      <c r="H11387" s="612"/>
      <c r="I11387" s="598"/>
      <c r="J11387" s="598"/>
      <c r="M11387" s="598"/>
      <c r="N11387" s="598"/>
      <c r="V11387" s="598"/>
      <c r="W11387" s="598"/>
    </row>
    <row r="11388" spans="6:23" x14ac:dyDescent="0.2">
      <c r="F11388" s="610"/>
      <c r="H11388" s="612"/>
      <c r="I11388" s="598"/>
      <c r="J11388" s="598"/>
      <c r="M11388" s="598"/>
      <c r="N11388" s="598"/>
      <c r="V11388" s="598"/>
      <c r="W11388" s="598"/>
    </row>
    <row r="11389" spans="6:23" x14ac:dyDescent="0.2">
      <c r="F11389" s="610"/>
      <c r="H11389" s="612"/>
      <c r="I11389" s="598"/>
      <c r="J11389" s="598"/>
      <c r="M11389" s="598"/>
      <c r="N11389" s="598"/>
      <c r="V11389" s="598"/>
      <c r="W11389" s="598"/>
    </row>
    <row r="11390" spans="6:23" x14ac:dyDescent="0.2">
      <c r="F11390" s="610"/>
      <c r="H11390" s="612"/>
      <c r="I11390" s="598"/>
      <c r="J11390" s="598"/>
      <c r="M11390" s="598"/>
      <c r="N11390" s="598"/>
      <c r="V11390" s="598"/>
      <c r="W11390" s="598"/>
    </row>
    <row r="11391" spans="6:23" x14ac:dyDescent="0.2">
      <c r="F11391" s="610"/>
      <c r="H11391" s="612"/>
      <c r="I11391" s="598"/>
      <c r="J11391" s="598"/>
      <c r="M11391" s="598"/>
      <c r="N11391" s="598"/>
      <c r="V11391" s="598"/>
      <c r="W11391" s="598"/>
    </row>
    <row r="11392" spans="6:23" x14ac:dyDescent="0.2">
      <c r="F11392" s="610"/>
      <c r="H11392" s="612"/>
      <c r="I11392" s="598"/>
      <c r="J11392" s="598"/>
      <c r="M11392" s="598"/>
      <c r="N11392" s="598"/>
      <c r="V11392" s="598"/>
      <c r="W11392" s="598"/>
    </row>
    <row r="11393" spans="6:23" x14ac:dyDescent="0.2">
      <c r="F11393" s="610"/>
      <c r="H11393" s="612"/>
      <c r="I11393" s="598"/>
      <c r="J11393" s="598"/>
      <c r="M11393" s="598"/>
      <c r="N11393" s="598"/>
      <c r="V11393" s="598"/>
      <c r="W11393" s="598"/>
    </row>
    <row r="11394" spans="6:23" x14ac:dyDescent="0.2">
      <c r="F11394" s="610"/>
      <c r="H11394" s="612"/>
      <c r="I11394" s="598"/>
      <c r="J11394" s="598"/>
      <c r="M11394" s="598"/>
      <c r="N11394" s="598"/>
      <c r="V11394" s="598"/>
      <c r="W11394" s="598"/>
    </row>
    <row r="11395" spans="6:23" x14ac:dyDescent="0.2">
      <c r="F11395" s="610"/>
      <c r="H11395" s="612"/>
      <c r="I11395" s="598"/>
      <c r="J11395" s="598"/>
      <c r="M11395" s="598"/>
      <c r="N11395" s="598"/>
      <c r="V11395" s="598"/>
      <c r="W11395" s="598"/>
    </row>
    <row r="11396" spans="6:23" x14ac:dyDescent="0.2">
      <c r="F11396" s="610"/>
      <c r="H11396" s="612"/>
      <c r="I11396" s="598"/>
      <c r="J11396" s="598"/>
      <c r="M11396" s="598"/>
      <c r="N11396" s="598"/>
      <c r="V11396" s="598"/>
      <c r="W11396" s="598"/>
    </row>
    <row r="11397" spans="6:23" x14ac:dyDescent="0.2">
      <c r="F11397" s="610"/>
      <c r="H11397" s="612"/>
      <c r="I11397" s="598"/>
      <c r="J11397" s="598"/>
      <c r="M11397" s="598"/>
      <c r="N11397" s="598"/>
      <c r="V11397" s="598"/>
      <c r="W11397" s="598"/>
    </row>
    <row r="11398" spans="6:23" x14ac:dyDescent="0.2">
      <c r="F11398" s="610"/>
      <c r="H11398" s="612"/>
      <c r="I11398" s="598"/>
      <c r="J11398" s="598"/>
      <c r="M11398" s="598"/>
      <c r="N11398" s="598"/>
      <c r="V11398" s="598"/>
      <c r="W11398" s="598"/>
    </row>
    <row r="11399" spans="6:23" x14ac:dyDescent="0.2">
      <c r="F11399" s="610"/>
      <c r="H11399" s="612"/>
      <c r="I11399" s="598"/>
      <c r="J11399" s="598"/>
      <c r="M11399" s="598"/>
      <c r="N11399" s="598"/>
      <c r="V11399" s="598"/>
      <c r="W11399" s="598"/>
    </row>
    <row r="11400" spans="6:23" x14ac:dyDescent="0.2">
      <c r="F11400" s="610"/>
      <c r="H11400" s="612"/>
      <c r="I11400" s="598"/>
      <c r="J11400" s="598"/>
      <c r="M11400" s="598"/>
      <c r="N11400" s="598"/>
      <c r="V11400" s="598"/>
      <c r="W11400" s="598"/>
    </row>
    <row r="11401" spans="6:23" x14ac:dyDescent="0.2">
      <c r="F11401" s="610"/>
      <c r="H11401" s="612"/>
      <c r="I11401" s="598"/>
      <c r="J11401" s="598"/>
      <c r="M11401" s="598"/>
      <c r="N11401" s="598"/>
      <c r="V11401" s="598"/>
      <c r="W11401" s="598"/>
    </row>
    <row r="11402" spans="6:23" x14ac:dyDescent="0.2">
      <c r="F11402" s="610"/>
      <c r="H11402" s="612"/>
      <c r="I11402" s="598"/>
      <c r="J11402" s="598"/>
      <c r="M11402" s="598"/>
      <c r="N11402" s="598"/>
      <c r="V11402" s="598"/>
      <c r="W11402" s="598"/>
    </row>
    <row r="11403" spans="6:23" x14ac:dyDescent="0.2">
      <c r="F11403" s="610"/>
      <c r="H11403" s="612"/>
      <c r="I11403" s="598"/>
      <c r="J11403" s="598"/>
      <c r="M11403" s="598"/>
      <c r="N11403" s="598"/>
      <c r="V11403" s="598"/>
      <c r="W11403" s="598"/>
    </row>
    <row r="11404" spans="6:23" x14ac:dyDescent="0.2">
      <c r="F11404" s="610"/>
      <c r="H11404" s="612"/>
      <c r="I11404" s="598"/>
      <c r="J11404" s="598"/>
      <c r="M11404" s="598"/>
      <c r="N11404" s="598"/>
      <c r="V11404" s="598"/>
      <c r="W11404" s="598"/>
    </row>
    <row r="11405" spans="6:23" x14ac:dyDescent="0.2">
      <c r="F11405" s="610"/>
      <c r="H11405" s="612"/>
      <c r="I11405" s="598"/>
      <c r="J11405" s="598"/>
      <c r="M11405" s="598"/>
      <c r="N11405" s="598"/>
      <c r="V11405" s="598"/>
      <c r="W11405" s="598"/>
    </row>
    <row r="11406" spans="6:23" x14ac:dyDescent="0.2">
      <c r="F11406" s="610"/>
      <c r="H11406" s="612"/>
      <c r="I11406" s="598"/>
      <c r="J11406" s="598"/>
      <c r="M11406" s="598"/>
      <c r="N11406" s="598"/>
      <c r="V11406" s="598"/>
      <c r="W11406" s="598"/>
    </row>
    <row r="11407" spans="6:23" x14ac:dyDescent="0.2">
      <c r="F11407" s="610"/>
      <c r="H11407" s="612"/>
      <c r="I11407" s="598"/>
      <c r="J11407" s="598"/>
      <c r="M11407" s="598"/>
      <c r="N11407" s="598"/>
      <c r="V11407" s="598"/>
      <c r="W11407" s="598"/>
    </row>
    <row r="11408" spans="6:23" x14ac:dyDescent="0.2">
      <c r="F11408" s="610"/>
      <c r="H11408" s="612"/>
      <c r="I11408" s="598"/>
      <c r="J11408" s="598"/>
      <c r="M11408" s="598"/>
      <c r="N11408" s="598"/>
      <c r="V11408" s="598"/>
      <c r="W11408" s="598"/>
    </row>
    <row r="11409" spans="6:23" x14ac:dyDescent="0.2">
      <c r="F11409" s="610"/>
      <c r="H11409" s="612"/>
      <c r="I11409" s="598"/>
      <c r="J11409" s="598"/>
      <c r="M11409" s="598"/>
      <c r="N11409" s="598"/>
      <c r="V11409" s="598"/>
      <c r="W11409" s="598"/>
    </row>
    <row r="11410" spans="6:23" x14ac:dyDescent="0.2">
      <c r="F11410" s="610"/>
      <c r="H11410" s="612"/>
      <c r="I11410" s="598"/>
      <c r="J11410" s="598"/>
      <c r="M11410" s="598"/>
      <c r="N11410" s="598"/>
      <c r="V11410" s="598"/>
      <c r="W11410" s="598"/>
    </row>
    <row r="11411" spans="6:23" x14ac:dyDescent="0.2">
      <c r="F11411" s="610"/>
      <c r="H11411" s="612"/>
      <c r="I11411" s="598"/>
      <c r="J11411" s="598"/>
      <c r="M11411" s="598"/>
      <c r="N11411" s="598"/>
      <c r="V11411" s="598"/>
      <c r="W11411" s="598"/>
    </row>
    <row r="11412" spans="6:23" x14ac:dyDescent="0.2">
      <c r="F11412" s="610"/>
      <c r="H11412" s="612"/>
      <c r="I11412" s="598"/>
      <c r="J11412" s="598"/>
      <c r="M11412" s="598"/>
      <c r="N11412" s="598"/>
      <c r="V11412" s="598"/>
      <c r="W11412" s="598"/>
    </row>
    <row r="11413" spans="6:23" x14ac:dyDescent="0.2">
      <c r="F11413" s="610"/>
      <c r="H11413" s="612"/>
      <c r="I11413" s="598"/>
      <c r="J11413" s="598"/>
      <c r="M11413" s="598"/>
      <c r="N11413" s="598"/>
      <c r="V11413" s="598"/>
      <c r="W11413" s="598"/>
    </row>
    <row r="11414" spans="6:23" x14ac:dyDescent="0.2">
      <c r="F11414" s="610"/>
      <c r="H11414" s="612"/>
      <c r="I11414" s="598"/>
      <c r="J11414" s="598"/>
      <c r="M11414" s="598"/>
      <c r="N11414" s="598"/>
      <c r="V11414" s="598"/>
      <c r="W11414" s="598"/>
    </row>
    <row r="11415" spans="6:23" x14ac:dyDescent="0.2">
      <c r="F11415" s="610"/>
      <c r="H11415" s="612"/>
      <c r="I11415" s="598"/>
      <c r="J11415" s="598"/>
      <c r="M11415" s="598"/>
      <c r="N11415" s="598"/>
      <c r="V11415" s="598"/>
      <c r="W11415" s="598"/>
    </row>
    <row r="11416" spans="6:23" x14ac:dyDescent="0.2">
      <c r="F11416" s="610"/>
      <c r="H11416" s="612"/>
      <c r="I11416" s="598"/>
      <c r="J11416" s="598"/>
      <c r="M11416" s="598"/>
      <c r="N11416" s="598"/>
      <c r="V11416" s="598"/>
      <c r="W11416" s="598"/>
    </row>
    <row r="11417" spans="6:23" x14ac:dyDescent="0.2">
      <c r="F11417" s="610"/>
      <c r="H11417" s="612"/>
      <c r="I11417" s="598"/>
      <c r="J11417" s="598"/>
      <c r="M11417" s="598"/>
      <c r="N11417" s="598"/>
      <c r="V11417" s="598"/>
      <c r="W11417" s="598"/>
    </row>
    <row r="11418" spans="6:23" x14ac:dyDescent="0.2">
      <c r="F11418" s="610"/>
      <c r="H11418" s="612"/>
      <c r="I11418" s="598"/>
      <c r="J11418" s="598"/>
      <c r="M11418" s="598"/>
      <c r="N11418" s="598"/>
      <c r="V11418" s="598"/>
      <c r="W11418" s="598"/>
    </row>
    <row r="11419" spans="6:23" x14ac:dyDescent="0.2">
      <c r="F11419" s="610"/>
      <c r="H11419" s="612"/>
      <c r="I11419" s="598"/>
      <c r="J11419" s="598"/>
      <c r="M11419" s="598"/>
      <c r="N11419" s="598"/>
      <c r="V11419" s="598"/>
      <c r="W11419" s="598"/>
    </row>
    <row r="11420" spans="6:23" x14ac:dyDescent="0.2">
      <c r="F11420" s="610"/>
      <c r="H11420" s="612"/>
      <c r="I11420" s="598"/>
      <c r="J11420" s="598"/>
      <c r="M11420" s="598"/>
      <c r="N11420" s="598"/>
      <c r="V11420" s="598"/>
      <c r="W11420" s="598"/>
    </row>
    <row r="11421" spans="6:23" x14ac:dyDescent="0.2">
      <c r="F11421" s="610"/>
      <c r="H11421" s="612"/>
      <c r="I11421" s="598"/>
      <c r="J11421" s="598"/>
      <c r="M11421" s="598"/>
      <c r="N11421" s="598"/>
      <c r="V11421" s="598"/>
      <c r="W11421" s="598"/>
    </row>
    <row r="11422" spans="6:23" x14ac:dyDescent="0.2">
      <c r="F11422" s="610"/>
      <c r="H11422" s="612"/>
      <c r="I11422" s="598"/>
      <c r="J11422" s="598"/>
      <c r="M11422" s="598"/>
      <c r="N11422" s="598"/>
      <c r="V11422" s="598"/>
      <c r="W11422" s="598"/>
    </row>
    <row r="11423" spans="6:23" x14ac:dyDescent="0.2">
      <c r="F11423" s="610"/>
      <c r="H11423" s="612"/>
      <c r="I11423" s="598"/>
      <c r="J11423" s="598"/>
      <c r="M11423" s="598"/>
      <c r="N11423" s="598"/>
      <c r="V11423" s="598"/>
      <c r="W11423" s="598"/>
    </row>
    <row r="11424" spans="6:23" x14ac:dyDescent="0.2">
      <c r="F11424" s="610"/>
      <c r="H11424" s="612"/>
      <c r="I11424" s="598"/>
      <c r="J11424" s="598"/>
      <c r="M11424" s="598"/>
      <c r="N11424" s="598"/>
      <c r="V11424" s="598"/>
      <c r="W11424" s="598"/>
    </row>
    <row r="11425" spans="6:23" x14ac:dyDescent="0.2">
      <c r="F11425" s="610"/>
      <c r="H11425" s="612"/>
      <c r="I11425" s="598"/>
      <c r="J11425" s="598"/>
      <c r="M11425" s="598"/>
      <c r="N11425" s="598"/>
      <c r="V11425" s="598"/>
      <c r="W11425" s="598"/>
    </row>
    <row r="11426" spans="6:23" x14ac:dyDescent="0.2">
      <c r="F11426" s="610"/>
      <c r="H11426" s="612"/>
      <c r="I11426" s="598"/>
      <c r="J11426" s="598"/>
      <c r="M11426" s="598"/>
      <c r="N11426" s="598"/>
      <c r="V11426" s="598"/>
      <c r="W11426" s="598"/>
    </row>
    <row r="11427" spans="6:23" x14ac:dyDescent="0.2">
      <c r="F11427" s="610"/>
      <c r="H11427" s="612"/>
      <c r="I11427" s="598"/>
      <c r="J11427" s="598"/>
      <c r="M11427" s="598"/>
      <c r="N11427" s="598"/>
      <c r="V11427" s="598"/>
      <c r="W11427" s="598"/>
    </row>
    <row r="11428" spans="6:23" x14ac:dyDescent="0.2">
      <c r="F11428" s="610"/>
      <c r="H11428" s="612"/>
      <c r="I11428" s="598"/>
      <c r="J11428" s="598"/>
      <c r="M11428" s="598"/>
      <c r="N11428" s="598"/>
      <c r="V11428" s="598"/>
      <c r="W11428" s="598"/>
    </row>
    <row r="11429" spans="6:23" x14ac:dyDescent="0.2">
      <c r="F11429" s="610"/>
      <c r="H11429" s="612"/>
      <c r="I11429" s="598"/>
      <c r="J11429" s="598"/>
      <c r="M11429" s="598"/>
      <c r="N11429" s="598"/>
      <c r="V11429" s="598"/>
      <c r="W11429" s="598"/>
    </row>
    <row r="11430" spans="6:23" x14ac:dyDescent="0.2">
      <c r="F11430" s="610"/>
      <c r="H11430" s="612"/>
      <c r="I11430" s="598"/>
      <c r="J11430" s="598"/>
      <c r="M11430" s="598"/>
      <c r="N11430" s="598"/>
      <c r="V11430" s="598"/>
      <c r="W11430" s="598"/>
    </row>
    <row r="11431" spans="6:23" x14ac:dyDescent="0.2">
      <c r="F11431" s="610"/>
      <c r="H11431" s="612"/>
      <c r="I11431" s="598"/>
      <c r="J11431" s="598"/>
      <c r="M11431" s="598"/>
      <c r="N11431" s="598"/>
      <c r="V11431" s="598"/>
      <c r="W11431" s="598"/>
    </row>
    <row r="11432" spans="6:23" x14ac:dyDescent="0.2">
      <c r="F11432" s="610"/>
      <c r="H11432" s="612"/>
      <c r="I11432" s="598"/>
      <c r="J11432" s="598"/>
      <c r="M11432" s="598"/>
      <c r="N11432" s="598"/>
      <c r="V11432" s="598"/>
      <c r="W11432" s="598"/>
    </row>
    <row r="11433" spans="6:23" x14ac:dyDescent="0.2">
      <c r="F11433" s="610"/>
      <c r="H11433" s="612"/>
      <c r="I11433" s="598"/>
      <c r="J11433" s="598"/>
      <c r="M11433" s="598"/>
      <c r="N11433" s="598"/>
      <c r="V11433" s="598"/>
      <c r="W11433" s="598"/>
    </row>
    <row r="11434" spans="6:23" x14ac:dyDescent="0.2">
      <c r="F11434" s="610"/>
      <c r="H11434" s="612"/>
      <c r="I11434" s="598"/>
      <c r="J11434" s="598"/>
      <c r="M11434" s="598"/>
      <c r="N11434" s="598"/>
      <c r="V11434" s="598"/>
      <c r="W11434" s="598"/>
    </row>
    <row r="11435" spans="6:23" x14ac:dyDescent="0.2">
      <c r="F11435" s="610"/>
      <c r="H11435" s="612"/>
      <c r="I11435" s="598"/>
      <c r="J11435" s="598"/>
      <c r="M11435" s="598"/>
      <c r="N11435" s="598"/>
      <c r="V11435" s="598"/>
      <c r="W11435" s="598"/>
    </row>
    <row r="11436" spans="6:23" x14ac:dyDescent="0.2">
      <c r="F11436" s="610"/>
      <c r="H11436" s="612"/>
      <c r="I11436" s="598"/>
      <c r="J11436" s="598"/>
      <c r="M11436" s="598"/>
      <c r="N11436" s="598"/>
      <c r="V11436" s="598"/>
      <c r="W11436" s="598"/>
    </row>
    <row r="11437" spans="6:23" x14ac:dyDescent="0.2">
      <c r="F11437" s="610"/>
      <c r="H11437" s="612"/>
      <c r="I11437" s="598"/>
      <c r="J11437" s="598"/>
      <c r="M11437" s="598"/>
      <c r="N11437" s="598"/>
      <c r="V11437" s="598"/>
      <c r="W11437" s="598"/>
    </row>
    <row r="11438" spans="6:23" x14ac:dyDescent="0.2">
      <c r="F11438" s="610"/>
      <c r="H11438" s="612"/>
      <c r="I11438" s="598"/>
      <c r="J11438" s="598"/>
      <c r="M11438" s="598"/>
      <c r="N11438" s="598"/>
      <c r="V11438" s="598"/>
      <c r="W11438" s="598"/>
    </row>
    <row r="11439" spans="6:23" x14ac:dyDescent="0.2">
      <c r="F11439" s="610"/>
      <c r="H11439" s="612"/>
      <c r="I11439" s="598"/>
      <c r="J11439" s="598"/>
      <c r="M11439" s="598"/>
      <c r="N11439" s="598"/>
      <c r="V11439" s="598"/>
      <c r="W11439" s="598"/>
    </row>
    <row r="11440" spans="6:23" x14ac:dyDescent="0.2">
      <c r="F11440" s="610"/>
      <c r="H11440" s="612"/>
      <c r="I11440" s="598"/>
      <c r="J11440" s="598"/>
      <c r="M11440" s="598"/>
      <c r="N11440" s="598"/>
      <c r="V11440" s="598"/>
      <c r="W11440" s="598"/>
    </row>
    <row r="11441" spans="6:23" x14ac:dyDescent="0.2">
      <c r="F11441" s="610"/>
      <c r="H11441" s="612"/>
      <c r="I11441" s="598"/>
      <c r="J11441" s="598"/>
      <c r="M11441" s="598"/>
      <c r="N11441" s="598"/>
      <c r="V11441" s="598"/>
      <c r="W11441" s="598"/>
    </row>
    <row r="11442" spans="6:23" x14ac:dyDescent="0.2">
      <c r="F11442" s="610"/>
      <c r="H11442" s="612"/>
      <c r="I11442" s="598"/>
      <c r="J11442" s="598"/>
      <c r="M11442" s="598"/>
      <c r="N11442" s="598"/>
      <c r="V11442" s="598"/>
      <c r="W11442" s="598"/>
    </row>
    <row r="11443" spans="6:23" x14ac:dyDescent="0.2">
      <c r="F11443" s="610"/>
      <c r="H11443" s="612"/>
      <c r="I11443" s="598"/>
      <c r="J11443" s="598"/>
      <c r="M11443" s="598"/>
      <c r="N11443" s="598"/>
      <c r="V11443" s="598"/>
      <c r="W11443" s="598"/>
    </row>
    <row r="11444" spans="6:23" x14ac:dyDescent="0.2">
      <c r="F11444" s="610"/>
      <c r="H11444" s="612"/>
      <c r="I11444" s="598"/>
      <c r="J11444" s="598"/>
      <c r="M11444" s="598"/>
      <c r="N11444" s="598"/>
      <c r="V11444" s="598"/>
      <c r="W11444" s="598"/>
    </row>
    <row r="11445" spans="6:23" x14ac:dyDescent="0.2">
      <c r="F11445" s="610"/>
      <c r="H11445" s="612"/>
      <c r="I11445" s="598"/>
      <c r="J11445" s="598"/>
      <c r="M11445" s="598"/>
      <c r="N11445" s="598"/>
      <c r="V11445" s="598"/>
      <c r="W11445" s="598"/>
    </row>
    <row r="11446" spans="6:23" x14ac:dyDescent="0.2">
      <c r="F11446" s="610"/>
      <c r="H11446" s="612"/>
      <c r="I11446" s="598"/>
      <c r="J11446" s="598"/>
      <c r="M11446" s="598"/>
      <c r="N11446" s="598"/>
      <c r="V11446" s="598"/>
      <c r="W11446" s="598"/>
    </row>
    <row r="11447" spans="6:23" x14ac:dyDescent="0.2">
      <c r="F11447" s="610"/>
      <c r="H11447" s="612"/>
      <c r="I11447" s="598"/>
      <c r="J11447" s="598"/>
      <c r="M11447" s="598"/>
      <c r="N11447" s="598"/>
      <c r="V11447" s="598"/>
      <c r="W11447" s="598"/>
    </row>
    <row r="11448" spans="6:23" x14ac:dyDescent="0.2">
      <c r="F11448" s="610"/>
      <c r="H11448" s="612"/>
      <c r="I11448" s="598"/>
      <c r="J11448" s="598"/>
      <c r="M11448" s="598"/>
      <c r="N11448" s="598"/>
      <c r="V11448" s="598"/>
      <c r="W11448" s="598"/>
    </row>
    <row r="11449" spans="6:23" x14ac:dyDescent="0.2">
      <c r="F11449" s="610"/>
      <c r="H11449" s="612"/>
      <c r="I11449" s="598"/>
      <c r="J11449" s="598"/>
      <c r="M11449" s="598"/>
      <c r="N11449" s="598"/>
      <c r="V11449" s="598"/>
      <c r="W11449" s="598"/>
    </row>
    <row r="11450" spans="6:23" x14ac:dyDescent="0.2">
      <c r="F11450" s="610"/>
      <c r="H11450" s="612"/>
      <c r="I11450" s="598"/>
      <c r="J11450" s="598"/>
      <c r="M11450" s="598"/>
      <c r="N11450" s="598"/>
      <c r="V11450" s="598"/>
      <c r="W11450" s="598"/>
    </row>
    <row r="11451" spans="6:23" x14ac:dyDescent="0.2">
      <c r="F11451" s="610"/>
      <c r="H11451" s="612"/>
      <c r="I11451" s="598"/>
      <c r="J11451" s="598"/>
      <c r="M11451" s="598"/>
      <c r="N11451" s="598"/>
      <c r="V11451" s="598"/>
      <c r="W11451" s="598"/>
    </row>
    <row r="11452" spans="6:23" x14ac:dyDescent="0.2">
      <c r="F11452" s="610"/>
      <c r="H11452" s="612"/>
      <c r="I11452" s="598"/>
      <c r="J11452" s="598"/>
      <c r="M11452" s="598"/>
      <c r="N11452" s="598"/>
      <c r="V11452" s="598"/>
      <c r="W11452" s="598"/>
    </row>
    <row r="11453" spans="6:23" x14ac:dyDescent="0.2">
      <c r="F11453" s="610"/>
      <c r="H11453" s="612"/>
      <c r="I11453" s="598"/>
      <c r="J11453" s="598"/>
      <c r="M11453" s="598"/>
      <c r="N11453" s="598"/>
      <c r="V11453" s="598"/>
      <c r="W11453" s="598"/>
    </row>
    <row r="11454" spans="6:23" x14ac:dyDescent="0.2">
      <c r="F11454" s="610"/>
      <c r="H11454" s="612"/>
      <c r="I11454" s="598"/>
      <c r="J11454" s="598"/>
      <c r="M11454" s="598"/>
      <c r="N11454" s="598"/>
      <c r="V11454" s="598"/>
      <c r="W11454" s="598"/>
    </row>
    <row r="11455" spans="6:23" x14ac:dyDescent="0.2">
      <c r="F11455" s="610"/>
      <c r="H11455" s="612"/>
      <c r="I11455" s="598"/>
      <c r="J11455" s="598"/>
      <c r="M11455" s="598"/>
      <c r="N11455" s="598"/>
      <c r="V11455" s="598"/>
      <c r="W11455" s="598"/>
    </row>
    <row r="11456" spans="6:23" x14ac:dyDescent="0.2">
      <c r="F11456" s="610"/>
      <c r="H11456" s="612"/>
      <c r="I11456" s="598"/>
      <c r="J11456" s="598"/>
      <c r="M11456" s="598"/>
      <c r="N11456" s="598"/>
      <c r="V11456" s="598"/>
      <c r="W11456" s="598"/>
    </row>
    <row r="11457" spans="6:23" x14ac:dyDescent="0.2">
      <c r="F11457" s="610"/>
      <c r="H11457" s="612"/>
      <c r="I11457" s="598"/>
      <c r="J11457" s="598"/>
      <c r="M11457" s="598"/>
      <c r="N11457" s="598"/>
      <c r="V11457" s="598"/>
      <c r="W11457" s="598"/>
    </row>
    <row r="11458" spans="6:23" x14ac:dyDescent="0.2">
      <c r="F11458" s="610"/>
      <c r="H11458" s="612"/>
      <c r="I11458" s="598"/>
      <c r="J11458" s="598"/>
      <c r="M11458" s="598"/>
      <c r="N11458" s="598"/>
      <c r="V11458" s="598"/>
      <c r="W11458" s="598"/>
    </row>
    <row r="11459" spans="6:23" x14ac:dyDescent="0.2">
      <c r="F11459" s="610"/>
      <c r="H11459" s="612"/>
      <c r="I11459" s="598"/>
      <c r="J11459" s="598"/>
      <c r="M11459" s="598"/>
      <c r="N11459" s="598"/>
      <c r="V11459" s="598"/>
      <c r="W11459" s="598"/>
    </row>
    <row r="11460" spans="6:23" x14ac:dyDescent="0.2">
      <c r="F11460" s="610"/>
      <c r="H11460" s="612"/>
      <c r="I11460" s="598"/>
      <c r="J11460" s="598"/>
      <c r="M11460" s="598"/>
      <c r="N11460" s="598"/>
      <c r="V11460" s="598"/>
      <c r="W11460" s="598"/>
    </row>
    <row r="11461" spans="6:23" x14ac:dyDescent="0.2">
      <c r="F11461" s="610"/>
      <c r="H11461" s="612"/>
      <c r="I11461" s="598"/>
      <c r="J11461" s="598"/>
      <c r="M11461" s="598"/>
      <c r="N11461" s="598"/>
      <c r="V11461" s="598"/>
      <c r="W11461" s="598"/>
    </row>
    <row r="11462" spans="6:23" x14ac:dyDescent="0.2">
      <c r="F11462" s="610"/>
      <c r="H11462" s="612"/>
      <c r="I11462" s="598"/>
      <c r="J11462" s="598"/>
      <c r="M11462" s="598"/>
      <c r="N11462" s="598"/>
      <c r="V11462" s="598"/>
      <c r="W11462" s="598"/>
    </row>
    <row r="11463" spans="6:23" x14ac:dyDescent="0.2">
      <c r="F11463" s="610"/>
      <c r="H11463" s="612"/>
      <c r="I11463" s="598"/>
      <c r="J11463" s="598"/>
      <c r="M11463" s="598"/>
      <c r="N11463" s="598"/>
      <c r="V11463" s="598"/>
      <c r="W11463" s="598"/>
    </row>
    <row r="11464" spans="6:23" x14ac:dyDescent="0.2">
      <c r="F11464" s="610"/>
      <c r="H11464" s="612"/>
      <c r="I11464" s="598"/>
      <c r="J11464" s="598"/>
      <c r="M11464" s="598"/>
      <c r="N11464" s="598"/>
      <c r="V11464" s="598"/>
      <c r="W11464" s="598"/>
    </row>
    <row r="11465" spans="6:23" x14ac:dyDescent="0.2">
      <c r="F11465" s="610"/>
      <c r="H11465" s="612"/>
      <c r="I11465" s="598"/>
      <c r="J11465" s="598"/>
      <c r="M11465" s="598"/>
      <c r="N11465" s="598"/>
      <c r="V11465" s="598"/>
      <c r="W11465" s="598"/>
    </row>
    <row r="11466" spans="6:23" x14ac:dyDescent="0.2">
      <c r="F11466" s="610"/>
      <c r="H11466" s="612"/>
      <c r="I11466" s="598"/>
      <c r="J11466" s="598"/>
      <c r="M11466" s="598"/>
      <c r="N11466" s="598"/>
      <c r="V11466" s="598"/>
      <c r="W11466" s="598"/>
    </row>
    <row r="11467" spans="6:23" x14ac:dyDescent="0.2">
      <c r="F11467" s="610"/>
      <c r="H11467" s="612"/>
      <c r="I11467" s="598"/>
      <c r="J11467" s="598"/>
      <c r="M11467" s="598"/>
      <c r="N11467" s="598"/>
      <c r="V11467" s="598"/>
      <c r="W11467" s="598"/>
    </row>
    <row r="11468" spans="6:23" x14ac:dyDescent="0.2">
      <c r="F11468" s="610"/>
      <c r="H11468" s="612"/>
      <c r="I11468" s="598"/>
      <c r="J11468" s="598"/>
      <c r="M11468" s="598"/>
      <c r="N11468" s="598"/>
      <c r="V11468" s="598"/>
      <c r="W11468" s="598"/>
    </row>
    <row r="11469" spans="6:23" x14ac:dyDescent="0.2">
      <c r="F11469" s="610"/>
      <c r="H11469" s="612"/>
      <c r="I11469" s="598"/>
      <c r="J11469" s="598"/>
      <c r="M11469" s="598"/>
      <c r="N11469" s="598"/>
      <c r="V11469" s="598"/>
      <c r="W11469" s="598"/>
    </row>
    <row r="11470" spans="6:23" x14ac:dyDescent="0.2">
      <c r="F11470" s="610"/>
      <c r="H11470" s="612"/>
      <c r="I11470" s="598"/>
      <c r="J11470" s="598"/>
      <c r="M11470" s="598"/>
      <c r="N11470" s="598"/>
      <c r="V11470" s="598"/>
      <c r="W11470" s="598"/>
    </row>
    <row r="11471" spans="6:23" x14ac:dyDescent="0.2">
      <c r="F11471" s="610"/>
      <c r="H11471" s="612"/>
      <c r="I11471" s="598"/>
      <c r="J11471" s="598"/>
      <c r="M11471" s="598"/>
      <c r="N11471" s="598"/>
      <c r="V11471" s="598"/>
      <c r="W11471" s="598"/>
    </row>
    <row r="11472" spans="6:23" x14ac:dyDescent="0.2">
      <c r="F11472" s="610"/>
      <c r="H11472" s="612"/>
      <c r="I11472" s="598"/>
      <c r="J11472" s="598"/>
      <c r="M11472" s="598"/>
      <c r="N11472" s="598"/>
      <c r="V11472" s="598"/>
      <c r="W11472" s="598"/>
    </row>
    <row r="11473" spans="6:23" x14ac:dyDescent="0.2">
      <c r="F11473" s="610"/>
      <c r="H11473" s="612"/>
      <c r="I11473" s="598"/>
      <c r="J11473" s="598"/>
      <c r="M11473" s="598"/>
      <c r="N11473" s="598"/>
      <c r="V11473" s="598"/>
      <c r="W11473" s="598"/>
    </row>
    <row r="11474" spans="6:23" x14ac:dyDescent="0.2">
      <c r="F11474" s="610"/>
      <c r="H11474" s="612"/>
      <c r="I11474" s="598"/>
      <c r="J11474" s="598"/>
      <c r="M11474" s="598"/>
      <c r="N11474" s="598"/>
      <c r="V11474" s="598"/>
      <c r="W11474" s="598"/>
    </row>
    <row r="11475" spans="6:23" x14ac:dyDescent="0.2">
      <c r="F11475" s="610"/>
      <c r="H11475" s="612"/>
      <c r="I11475" s="598"/>
      <c r="J11475" s="598"/>
      <c r="M11475" s="598"/>
      <c r="N11475" s="598"/>
      <c r="V11475" s="598"/>
      <c r="W11475" s="598"/>
    </row>
    <row r="11476" spans="6:23" x14ac:dyDescent="0.2">
      <c r="F11476" s="610"/>
      <c r="H11476" s="612"/>
      <c r="I11476" s="598"/>
      <c r="J11476" s="598"/>
      <c r="M11476" s="598"/>
      <c r="N11476" s="598"/>
      <c r="V11476" s="598"/>
      <c r="W11476" s="598"/>
    </row>
    <row r="11477" spans="6:23" x14ac:dyDescent="0.2">
      <c r="F11477" s="610"/>
      <c r="H11477" s="612"/>
      <c r="I11477" s="598"/>
      <c r="J11477" s="598"/>
      <c r="M11477" s="598"/>
      <c r="N11477" s="598"/>
      <c r="V11477" s="598"/>
      <c r="W11477" s="598"/>
    </row>
    <row r="11478" spans="6:23" x14ac:dyDescent="0.2">
      <c r="F11478" s="610"/>
      <c r="H11478" s="612"/>
      <c r="I11478" s="598"/>
      <c r="J11478" s="598"/>
      <c r="M11478" s="598"/>
      <c r="N11478" s="598"/>
      <c r="V11478" s="598"/>
      <c r="W11478" s="598"/>
    </row>
    <row r="11479" spans="6:23" x14ac:dyDescent="0.2">
      <c r="F11479" s="610"/>
      <c r="H11479" s="612"/>
      <c r="I11479" s="598"/>
      <c r="J11479" s="598"/>
      <c r="M11479" s="598"/>
      <c r="N11479" s="598"/>
      <c r="V11479" s="598"/>
      <c r="W11479" s="598"/>
    </row>
    <row r="11480" spans="6:23" x14ac:dyDescent="0.2">
      <c r="F11480" s="610"/>
      <c r="H11480" s="612"/>
      <c r="I11480" s="598"/>
      <c r="J11480" s="598"/>
      <c r="M11480" s="598"/>
      <c r="N11480" s="598"/>
      <c r="V11480" s="598"/>
      <c r="W11480" s="598"/>
    </row>
    <row r="11481" spans="6:23" x14ac:dyDescent="0.2">
      <c r="F11481" s="610"/>
      <c r="H11481" s="612"/>
      <c r="I11481" s="598"/>
      <c r="J11481" s="598"/>
      <c r="M11481" s="598"/>
      <c r="N11481" s="598"/>
      <c r="V11481" s="598"/>
      <c r="W11481" s="598"/>
    </row>
    <row r="11482" spans="6:23" x14ac:dyDescent="0.2">
      <c r="F11482" s="610"/>
      <c r="H11482" s="612"/>
      <c r="I11482" s="598"/>
      <c r="J11482" s="598"/>
      <c r="M11482" s="598"/>
      <c r="N11482" s="598"/>
      <c r="V11482" s="598"/>
      <c r="W11482" s="598"/>
    </row>
    <row r="11483" spans="6:23" x14ac:dyDescent="0.2">
      <c r="F11483" s="610"/>
      <c r="H11483" s="612"/>
      <c r="I11483" s="598"/>
      <c r="J11483" s="598"/>
      <c r="M11483" s="598"/>
      <c r="N11483" s="598"/>
      <c r="V11483" s="598"/>
      <c r="W11483" s="598"/>
    </row>
    <row r="11484" spans="6:23" x14ac:dyDescent="0.2">
      <c r="F11484" s="610"/>
      <c r="H11484" s="612"/>
      <c r="I11484" s="598"/>
      <c r="J11484" s="598"/>
      <c r="M11484" s="598"/>
      <c r="N11484" s="598"/>
      <c r="V11484" s="598"/>
      <c r="W11484" s="598"/>
    </row>
    <row r="11485" spans="6:23" x14ac:dyDescent="0.2">
      <c r="F11485" s="610"/>
      <c r="H11485" s="612"/>
      <c r="I11485" s="598"/>
      <c r="J11485" s="598"/>
      <c r="M11485" s="598"/>
      <c r="N11485" s="598"/>
      <c r="V11485" s="598"/>
      <c r="W11485" s="598"/>
    </row>
    <row r="11486" spans="6:23" x14ac:dyDescent="0.2">
      <c r="F11486" s="610"/>
      <c r="H11486" s="612"/>
      <c r="I11486" s="598"/>
      <c r="J11486" s="598"/>
      <c r="M11486" s="598"/>
      <c r="N11486" s="598"/>
      <c r="V11486" s="598"/>
      <c r="W11486" s="598"/>
    </row>
    <row r="11487" spans="6:23" x14ac:dyDescent="0.2">
      <c r="F11487" s="610"/>
      <c r="H11487" s="612"/>
      <c r="I11487" s="598"/>
      <c r="J11487" s="598"/>
      <c r="M11487" s="598"/>
      <c r="N11487" s="598"/>
      <c r="V11487" s="598"/>
      <c r="W11487" s="598"/>
    </row>
    <row r="11488" spans="6:23" x14ac:dyDescent="0.2">
      <c r="F11488" s="610"/>
      <c r="H11488" s="612"/>
      <c r="I11488" s="598"/>
      <c r="J11488" s="598"/>
      <c r="M11488" s="598"/>
      <c r="N11488" s="598"/>
      <c r="V11488" s="598"/>
      <c r="W11488" s="598"/>
    </row>
    <row r="11489" spans="6:23" x14ac:dyDescent="0.2">
      <c r="F11489" s="610"/>
      <c r="H11489" s="612"/>
      <c r="I11489" s="598"/>
      <c r="J11489" s="598"/>
      <c r="M11489" s="598"/>
      <c r="N11489" s="598"/>
      <c r="V11489" s="598"/>
      <c r="W11489" s="598"/>
    </row>
    <row r="11490" spans="6:23" x14ac:dyDescent="0.2">
      <c r="F11490" s="610"/>
      <c r="H11490" s="612"/>
      <c r="I11490" s="598"/>
      <c r="J11490" s="598"/>
      <c r="M11490" s="598"/>
      <c r="N11490" s="598"/>
      <c r="V11490" s="598"/>
      <c r="W11490" s="598"/>
    </row>
    <row r="11491" spans="6:23" x14ac:dyDescent="0.2">
      <c r="F11491" s="610"/>
      <c r="H11491" s="612"/>
      <c r="I11491" s="598"/>
      <c r="J11491" s="598"/>
      <c r="M11491" s="598"/>
      <c r="N11491" s="598"/>
      <c r="V11491" s="598"/>
      <c r="W11491" s="598"/>
    </row>
    <row r="11492" spans="6:23" x14ac:dyDescent="0.2">
      <c r="F11492" s="610"/>
      <c r="H11492" s="612"/>
      <c r="I11492" s="598"/>
      <c r="J11492" s="598"/>
      <c r="M11492" s="598"/>
      <c r="N11492" s="598"/>
      <c r="V11492" s="598"/>
      <c r="W11492" s="598"/>
    </row>
    <row r="11493" spans="6:23" x14ac:dyDescent="0.2">
      <c r="F11493" s="610"/>
      <c r="H11493" s="612"/>
      <c r="I11493" s="598"/>
      <c r="J11493" s="598"/>
      <c r="M11493" s="598"/>
      <c r="N11493" s="598"/>
      <c r="V11493" s="598"/>
      <c r="W11493" s="598"/>
    </row>
    <row r="11494" spans="6:23" x14ac:dyDescent="0.2">
      <c r="F11494" s="610"/>
      <c r="H11494" s="612"/>
      <c r="I11494" s="598"/>
      <c r="J11494" s="598"/>
      <c r="M11494" s="598"/>
      <c r="N11494" s="598"/>
      <c r="V11494" s="598"/>
      <c r="W11494" s="598"/>
    </row>
    <row r="11495" spans="6:23" x14ac:dyDescent="0.2">
      <c r="F11495" s="610"/>
      <c r="H11495" s="612"/>
      <c r="I11495" s="598"/>
      <c r="J11495" s="598"/>
      <c r="M11495" s="598"/>
      <c r="N11495" s="598"/>
      <c r="V11495" s="598"/>
      <c r="W11495" s="598"/>
    </row>
    <row r="11496" spans="6:23" x14ac:dyDescent="0.2">
      <c r="F11496" s="610"/>
      <c r="H11496" s="612"/>
      <c r="I11496" s="598"/>
      <c r="J11496" s="598"/>
      <c r="M11496" s="598"/>
      <c r="N11496" s="598"/>
      <c r="V11496" s="598"/>
      <c r="W11496" s="598"/>
    </row>
    <row r="11497" spans="6:23" x14ac:dyDescent="0.2">
      <c r="F11497" s="610"/>
      <c r="H11497" s="612"/>
      <c r="I11497" s="598"/>
      <c r="J11497" s="598"/>
      <c r="M11497" s="598"/>
      <c r="N11497" s="598"/>
      <c r="V11497" s="598"/>
      <c r="W11497" s="598"/>
    </row>
    <row r="11498" spans="6:23" x14ac:dyDescent="0.2">
      <c r="F11498" s="610"/>
      <c r="H11498" s="612"/>
      <c r="I11498" s="598"/>
      <c r="J11498" s="598"/>
      <c r="M11498" s="598"/>
      <c r="N11498" s="598"/>
      <c r="V11498" s="598"/>
      <c r="W11498" s="598"/>
    </row>
    <row r="11499" spans="6:23" x14ac:dyDescent="0.2">
      <c r="F11499" s="610"/>
      <c r="H11499" s="612"/>
      <c r="I11499" s="598"/>
      <c r="J11499" s="598"/>
      <c r="M11499" s="598"/>
      <c r="N11499" s="598"/>
      <c r="V11499" s="598"/>
      <c r="W11499" s="598"/>
    </row>
    <row r="11500" spans="6:23" x14ac:dyDescent="0.2">
      <c r="F11500" s="610"/>
      <c r="H11500" s="612"/>
      <c r="I11500" s="598"/>
      <c r="J11500" s="598"/>
      <c r="M11500" s="598"/>
      <c r="N11500" s="598"/>
      <c r="V11500" s="598"/>
      <c r="W11500" s="598"/>
    </row>
    <row r="11501" spans="6:23" x14ac:dyDescent="0.2">
      <c r="F11501" s="610"/>
      <c r="H11501" s="612"/>
      <c r="I11501" s="598"/>
      <c r="J11501" s="598"/>
      <c r="M11501" s="598"/>
      <c r="N11501" s="598"/>
      <c r="V11501" s="598"/>
      <c r="W11501" s="598"/>
    </row>
    <row r="11502" spans="6:23" x14ac:dyDescent="0.2">
      <c r="F11502" s="610"/>
      <c r="H11502" s="612"/>
      <c r="I11502" s="598"/>
      <c r="J11502" s="598"/>
      <c r="M11502" s="598"/>
      <c r="N11502" s="598"/>
      <c r="V11502" s="598"/>
      <c r="W11502" s="598"/>
    </row>
    <row r="11503" spans="6:23" x14ac:dyDescent="0.2">
      <c r="F11503" s="610"/>
      <c r="H11503" s="612"/>
      <c r="I11503" s="598"/>
      <c r="J11503" s="598"/>
      <c r="M11503" s="598"/>
      <c r="N11503" s="598"/>
      <c r="V11503" s="598"/>
      <c r="W11503" s="598"/>
    </row>
    <row r="11504" spans="6:23" x14ac:dyDescent="0.2">
      <c r="F11504" s="610"/>
      <c r="H11504" s="612"/>
      <c r="I11504" s="598"/>
      <c r="J11504" s="598"/>
      <c r="M11504" s="598"/>
      <c r="N11504" s="598"/>
      <c r="V11504" s="598"/>
      <c r="W11504" s="598"/>
    </row>
    <row r="11505" spans="6:23" x14ac:dyDescent="0.2">
      <c r="F11505" s="610"/>
      <c r="H11505" s="612"/>
      <c r="I11505" s="598"/>
      <c r="J11505" s="598"/>
      <c r="M11505" s="598"/>
      <c r="N11505" s="598"/>
      <c r="V11505" s="598"/>
      <c r="W11505" s="598"/>
    </row>
    <row r="11506" spans="6:23" x14ac:dyDescent="0.2">
      <c r="F11506" s="610"/>
      <c r="H11506" s="612"/>
      <c r="I11506" s="598"/>
      <c r="J11506" s="598"/>
      <c r="M11506" s="598"/>
      <c r="N11506" s="598"/>
      <c r="V11506" s="598"/>
      <c r="W11506" s="598"/>
    </row>
    <row r="11507" spans="6:23" x14ac:dyDescent="0.2">
      <c r="F11507" s="610"/>
      <c r="H11507" s="612"/>
      <c r="I11507" s="598"/>
      <c r="J11507" s="598"/>
      <c r="M11507" s="598"/>
      <c r="N11507" s="598"/>
      <c r="V11507" s="598"/>
      <c r="W11507" s="598"/>
    </row>
    <row r="11508" spans="6:23" x14ac:dyDescent="0.2">
      <c r="F11508" s="610"/>
      <c r="H11508" s="612"/>
      <c r="I11508" s="598"/>
      <c r="J11508" s="598"/>
      <c r="M11508" s="598"/>
      <c r="N11508" s="598"/>
      <c r="V11508" s="598"/>
      <c r="W11508" s="598"/>
    </row>
    <row r="11509" spans="6:23" x14ac:dyDescent="0.2">
      <c r="F11509" s="610"/>
      <c r="H11509" s="612"/>
      <c r="I11509" s="598"/>
      <c r="J11509" s="598"/>
      <c r="M11509" s="598"/>
      <c r="N11509" s="598"/>
      <c r="V11509" s="598"/>
      <c r="W11509" s="598"/>
    </row>
    <row r="11510" spans="6:23" x14ac:dyDescent="0.2">
      <c r="F11510" s="610"/>
      <c r="H11510" s="612"/>
      <c r="I11510" s="598"/>
      <c r="J11510" s="598"/>
      <c r="M11510" s="598"/>
      <c r="N11510" s="598"/>
      <c r="V11510" s="598"/>
      <c r="W11510" s="598"/>
    </row>
    <row r="11511" spans="6:23" x14ac:dyDescent="0.2">
      <c r="F11511" s="610"/>
      <c r="H11511" s="612"/>
      <c r="I11511" s="598"/>
      <c r="J11511" s="598"/>
      <c r="M11511" s="598"/>
      <c r="N11511" s="598"/>
      <c r="V11511" s="598"/>
      <c r="W11511" s="598"/>
    </row>
    <row r="11512" spans="6:23" x14ac:dyDescent="0.2">
      <c r="F11512" s="610"/>
      <c r="H11512" s="612"/>
      <c r="I11512" s="598"/>
      <c r="J11512" s="598"/>
      <c r="M11512" s="598"/>
      <c r="N11512" s="598"/>
      <c r="V11512" s="598"/>
      <c r="W11512" s="598"/>
    </row>
    <row r="11513" spans="6:23" x14ac:dyDescent="0.2">
      <c r="F11513" s="610"/>
      <c r="H11513" s="612"/>
      <c r="I11513" s="598"/>
      <c r="J11513" s="598"/>
      <c r="M11513" s="598"/>
      <c r="N11513" s="598"/>
      <c r="V11513" s="598"/>
      <c r="W11513" s="598"/>
    </row>
    <row r="11514" spans="6:23" x14ac:dyDescent="0.2">
      <c r="F11514" s="610"/>
      <c r="H11514" s="612"/>
      <c r="I11514" s="598"/>
      <c r="J11514" s="598"/>
      <c r="M11514" s="598"/>
      <c r="N11514" s="598"/>
      <c r="V11514" s="598"/>
      <c r="W11514" s="598"/>
    </row>
    <row r="11515" spans="6:23" x14ac:dyDescent="0.2">
      <c r="F11515" s="610"/>
      <c r="H11515" s="612"/>
      <c r="I11515" s="598"/>
      <c r="J11515" s="598"/>
      <c r="M11515" s="598"/>
      <c r="N11515" s="598"/>
      <c r="V11515" s="598"/>
      <c r="W11515" s="598"/>
    </row>
    <row r="11516" spans="6:23" x14ac:dyDescent="0.2">
      <c r="F11516" s="610"/>
      <c r="H11516" s="612"/>
      <c r="I11516" s="598"/>
      <c r="J11516" s="598"/>
      <c r="M11516" s="598"/>
      <c r="N11516" s="598"/>
      <c r="V11516" s="598"/>
      <c r="W11516" s="598"/>
    </row>
    <row r="11517" spans="6:23" x14ac:dyDescent="0.2">
      <c r="F11517" s="610"/>
      <c r="H11517" s="612"/>
      <c r="I11517" s="598"/>
      <c r="J11517" s="598"/>
      <c r="M11517" s="598"/>
      <c r="N11517" s="598"/>
      <c r="V11517" s="598"/>
      <c r="W11517" s="598"/>
    </row>
    <row r="11518" spans="6:23" x14ac:dyDescent="0.2">
      <c r="F11518" s="610"/>
      <c r="H11518" s="612"/>
      <c r="I11518" s="598"/>
      <c r="J11518" s="598"/>
      <c r="M11518" s="598"/>
      <c r="N11518" s="598"/>
      <c r="V11518" s="598"/>
      <c r="W11518" s="598"/>
    </row>
    <row r="11519" spans="6:23" x14ac:dyDescent="0.2">
      <c r="F11519" s="610"/>
      <c r="H11519" s="612"/>
      <c r="I11519" s="598"/>
      <c r="J11519" s="598"/>
      <c r="M11519" s="598"/>
      <c r="N11519" s="598"/>
      <c r="V11519" s="598"/>
      <c r="W11519" s="598"/>
    </row>
    <row r="11520" spans="6:23" x14ac:dyDescent="0.2">
      <c r="F11520" s="610"/>
      <c r="H11520" s="612"/>
      <c r="I11520" s="598"/>
      <c r="J11520" s="598"/>
      <c r="M11520" s="598"/>
      <c r="N11520" s="598"/>
      <c r="V11520" s="598"/>
      <c r="W11520" s="598"/>
    </row>
    <row r="11521" spans="6:23" x14ac:dyDescent="0.2">
      <c r="F11521" s="610"/>
      <c r="H11521" s="612"/>
      <c r="I11521" s="598"/>
      <c r="J11521" s="598"/>
      <c r="M11521" s="598"/>
      <c r="N11521" s="598"/>
      <c r="V11521" s="598"/>
      <c r="W11521" s="598"/>
    </row>
    <row r="11522" spans="6:23" x14ac:dyDescent="0.2">
      <c r="F11522" s="610"/>
      <c r="H11522" s="612"/>
      <c r="I11522" s="598"/>
      <c r="J11522" s="598"/>
      <c r="M11522" s="598"/>
      <c r="N11522" s="598"/>
      <c r="V11522" s="598"/>
      <c r="W11522" s="598"/>
    </row>
    <row r="11523" spans="6:23" x14ac:dyDescent="0.2">
      <c r="F11523" s="610"/>
      <c r="H11523" s="612"/>
      <c r="I11523" s="598"/>
      <c r="J11523" s="598"/>
      <c r="M11523" s="598"/>
      <c r="N11523" s="598"/>
      <c r="V11523" s="598"/>
      <c r="W11523" s="598"/>
    </row>
    <row r="11524" spans="6:23" x14ac:dyDescent="0.2">
      <c r="F11524" s="610"/>
      <c r="H11524" s="612"/>
      <c r="I11524" s="598"/>
      <c r="J11524" s="598"/>
      <c r="M11524" s="598"/>
      <c r="N11524" s="598"/>
      <c r="V11524" s="598"/>
      <c r="W11524" s="598"/>
    </row>
    <row r="11525" spans="6:23" x14ac:dyDescent="0.2">
      <c r="F11525" s="610"/>
      <c r="H11525" s="612"/>
      <c r="I11525" s="598"/>
      <c r="J11525" s="598"/>
      <c r="M11525" s="598"/>
      <c r="N11525" s="598"/>
      <c r="V11525" s="598"/>
      <c r="W11525" s="598"/>
    </row>
    <row r="11526" spans="6:23" x14ac:dyDescent="0.2">
      <c r="F11526" s="610"/>
      <c r="H11526" s="612"/>
      <c r="I11526" s="598"/>
      <c r="J11526" s="598"/>
      <c r="M11526" s="598"/>
      <c r="N11526" s="598"/>
      <c r="V11526" s="598"/>
      <c r="W11526" s="598"/>
    </row>
    <row r="11527" spans="6:23" x14ac:dyDescent="0.2">
      <c r="F11527" s="610"/>
      <c r="H11527" s="612"/>
      <c r="I11527" s="598"/>
      <c r="J11527" s="598"/>
      <c r="M11527" s="598"/>
      <c r="N11527" s="598"/>
      <c r="V11527" s="598"/>
      <c r="W11527" s="598"/>
    </row>
    <row r="11528" spans="6:23" x14ac:dyDescent="0.2">
      <c r="F11528" s="610"/>
      <c r="H11528" s="612"/>
      <c r="I11528" s="598"/>
      <c r="J11528" s="598"/>
      <c r="M11528" s="598"/>
      <c r="N11528" s="598"/>
      <c r="V11528" s="598"/>
      <c r="W11528" s="598"/>
    </row>
    <row r="11529" spans="6:23" x14ac:dyDescent="0.2">
      <c r="F11529" s="610"/>
      <c r="H11529" s="612"/>
      <c r="I11529" s="598"/>
      <c r="J11529" s="598"/>
      <c r="M11529" s="598"/>
      <c r="N11529" s="598"/>
      <c r="V11529" s="598"/>
      <c r="W11529" s="598"/>
    </row>
    <row r="11530" spans="6:23" x14ac:dyDescent="0.2">
      <c r="F11530" s="610"/>
      <c r="H11530" s="612"/>
      <c r="I11530" s="598"/>
      <c r="J11530" s="598"/>
      <c r="M11530" s="598"/>
      <c r="N11530" s="598"/>
      <c r="V11530" s="598"/>
      <c r="W11530" s="598"/>
    </row>
    <row r="11531" spans="6:23" x14ac:dyDescent="0.2">
      <c r="F11531" s="610"/>
      <c r="H11531" s="612"/>
      <c r="I11531" s="598"/>
      <c r="J11531" s="598"/>
      <c r="M11531" s="598"/>
      <c r="N11531" s="598"/>
      <c r="V11531" s="598"/>
      <c r="W11531" s="598"/>
    </row>
    <row r="11532" spans="6:23" x14ac:dyDescent="0.2">
      <c r="F11532" s="610"/>
      <c r="H11532" s="612"/>
      <c r="I11532" s="598"/>
      <c r="J11532" s="598"/>
      <c r="M11532" s="598"/>
      <c r="N11532" s="598"/>
      <c r="V11532" s="598"/>
      <c r="W11532" s="598"/>
    </row>
    <row r="11533" spans="6:23" x14ac:dyDescent="0.2">
      <c r="F11533" s="610"/>
      <c r="H11533" s="612"/>
      <c r="I11533" s="598"/>
      <c r="J11533" s="598"/>
      <c r="M11533" s="598"/>
      <c r="N11533" s="598"/>
      <c r="V11533" s="598"/>
      <c r="W11533" s="598"/>
    </row>
    <row r="11534" spans="6:23" x14ac:dyDescent="0.2">
      <c r="F11534" s="610"/>
      <c r="H11534" s="612"/>
      <c r="I11534" s="598"/>
      <c r="J11534" s="598"/>
      <c r="M11534" s="598"/>
      <c r="N11534" s="598"/>
      <c r="V11534" s="598"/>
      <c r="W11534" s="598"/>
    </row>
    <row r="11535" spans="6:23" x14ac:dyDescent="0.2">
      <c r="F11535" s="610"/>
      <c r="H11535" s="612"/>
      <c r="I11535" s="598"/>
      <c r="J11535" s="598"/>
      <c r="M11535" s="598"/>
      <c r="N11535" s="598"/>
      <c r="V11535" s="598"/>
      <c r="W11535" s="598"/>
    </row>
    <row r="11536" spans="6:23" x14ac:dyDescent="0.2">
      <c r="F11536" s="610"/>
      <c r="H11536" s="612"/>
      <c r="I11536" s="598"/>
      <c r="J11536" s="598"/>
      <c r="M11536" s="598"/>
      <c r="N11536" s="598"/>
      <c r="V11536" s="598"/>
      <c r="W11536" s="598"/>
    </row>
    <row r="11537" spans="6:23" x14ac:dyDescent="0.2">
      <c r="F11537" s="610"/>
      <c r="H11537" s="612"/>
      <c r="I11537" s="598"/>
      <c r="J11537" s="598"/>
      <c r="M11537" s="598"/>
      <c r="N11537" s="598"/>
      <c r="V11537" s="598"/>
      <c r="W11537" s="598"/>
    </row>
    <row r="11538" spans="6:23" x14ac:dyDescent="0.2">
      <c r="F11538" s="610"/>
      <c r="H11538" s="612"/>
      <c r="I11538" s="598"/>
      <c r="J11538" s="598"/>
      <c r="M11538" s="598"/>
      <c r="N11538" s="598"/>
      <c r="V11538" s="598"/>
      <c r="W11538" s="598"/>
    </row>
    <row r="11539" spans="6:23" x14ac:dyDescent="0.2">
      <c r="F11539" s="610"/>
      <c r="H11539" s="612"/>
      <c r="I11539" s="598"/>
      <c r="J11539" s="598"/>
      <c r="M11539" s="598"/>
      <c r="N11539" s="598"/>
      <c r="V11539" s="598"/>
      <c r="W11539" s="598"/>
    </row>
    <row r="11540" spans="6:23" x14ac:dyDescent="0.2">
      <c r="F11540" s="610"/>
      <c r="H11540" s="612"/>
      <c r="I11540" s="598"/>
      <c r="J11540" s="598"/>
      <c r="M11540" s="598"/>
      <c r="N11540" s="598"/>
      <c r="V11540" s="598"/>
      <c r="W11540" s="598"/>
    </row>
    <row r="11541" spans="6:23" x14ac:dyDescent="0.2">
      <c r="F11541" s="610"/>
      <c r="H11541" s="612"/>
      <c r="I11541" s="598"/>
      <c r="J11541" s="598"/>
      <c r="M11541" s="598"/>
      <c r="N11541" s="598"/>
      <c r="V11541" s="598"/>
      <c r="W11541" s="598"/>
    </row>
    <row r="11542" spans="6:23" x14ac:dyDescent="0.2">
      <c r="F11542" s="610"/>
      <c r="H11542" s="612"/>
      <c r="I11542" s="598"/>
      <c r="J11542" s="598"/>
      <c r="M11542" s="598"/>
      <c r="N11542" s="598"/>
      <c r="V11542" s="598"/>
      <c r="W11542" s="598"/>
    </row>
    <row r="11543" spans="6:23" x14ac:dyDescent="0.2">
      <c r="F11543" s="610"/>
      <c r="H11543" s="612"/>
      <c r="I11543" s="598"/>
      <c r="J11543" s="598"/>
      <c r="M11543" s="598"/>
      <c r="N11543" s="598"/>
      <c r="V11543" s="598"/>
      <c r="W11543" s="598"/>
    </row>
    <row r="11544" spans="6:23" x14ac:dyDescent="0.2">
      <c r="F11544" s="610"/>
      <c r="H11544" s="612"/>
      <c r="I11544" s="598"/>
      <c r="J11544" s="598"/>
      <c r="M11544" s="598"/>
      <c r="N11544" s="598"/>
      <c r="V11544" s="598"/>
      <c r="W11544" s="598"/>
    </row>
    <row r="11545" spans="6:23" x14ac:dyDescent="0.2">
      <c r="F11545" s="610"/>
      <c r="H11545" s="612"/>
      <c r="I11545" s="598"/>
      <c r="J11545" s="598"/>
      <c r="M11545" s="598"/>
      <c r="N11545" s="598"/>
      <c r="V11545" s="598"/>
      <c r="W11545" s="598"/>
    </row>
    <row r="11546" spans="6:23" x14ac:dyDescent="0.2">
      <c r="F11546" s="610"/>
      <c r="H11546" s="612"/>
      <c r="I11546" s="598"/>
      <c r="J11546" s="598"/>
      <c r="M11546" s="598"/>
      <c r="N11546" s="598"/>
      <c r="V11546" s="598"/>
      <c r="W11546" s="598"/>
    </row>
    <row r="11547" spans="6:23" x14ac:dyDescent="0.2">
      <c r="F11547" s="610"/>
      <c r="H11547" s="612"/>
      <c r="I11547" s="598"/>
      <c r="J11547" s="598"/>
      <c r="M11547" s="598"/>
      <c r="N11547" s="598"/>
      <c r="V11547" s="598"/>
      <c r="W11547" s="598"/>
    </row>
    <row r="11548" spans="6:23" x14ac:dyDescent="0.2">
      <c r="F11548" s="610"/>
      <c r="H11548" s="612"/>
      <c r="I11548" s="598"/>
      <c r="J11548" s="598"/>
      <c r="M11548" s="598"/>
      <c r="N11548" s="598"/>
      <c r="V11548" s="598"/>
      <c r="W11548" s="598"/>
    </row>
    <row r="11549" spans="6:23" x14ac:dyDescent="0.2">
      <c r="F11549" s="610"/>
      <c r="H11549" s="612"/>
      <c r="I11549" s="598"/>
      <c r="J11549" s="598"/>
      <c r="M11549" s="598"/>
      <c r="N11549" s="598"/>
      <c r="V11549" s="598"/>
      <c r="W11549" s="598"/>
    </row>
    <row r="11550" spans="6:23" x14ac:dyDescent="0.2">
      <c r="F11550" s="610"/>
      <c r="H11550" s="612"/>
      <c r="I11550" s="598"/>
      <c r="J11550" s="598"/>
      <c r="M11550" s="598"/>
      <c r="N11550" s="598"/>
      <c r="V11550" s="598"/>
      <c r="W11550" s="598"/>
    </row>
    <row r="11551" spans="6:23" x14ac:dyDescent="0.2">
      <c r="F11551" s="610"/>
      <c r="H11551" s="612"/>
      <c r="I11551" s="598"/>
      <c r="J11551" s="598"/>
      <c r="M11551" s="598"/>
      <c r="N11551" s="598"/>
      <c r="V11551" s="598"/>
      <c r="W11551" s="598"/>
    </row>
    <row r="11552" spans="6:23" x14ac:dyDescent="0.2">
      <c r="F11552" s="610"/>
      <c r="H11552" s="612"/>
      <c r="I11552" s="598"/>
      <c r="J11552" s="598"/>
      <c r="M11552" s="598"/>
      <c r="N11552" s="598"/>
      <c r="V11552" s="598"/>
      <c r="W11552" s="598"/>
    </row>
    <row r="11553" spans="6:23" x14ac:dyDescent="0.2">
      <c r="F11553" s="610"/>
      <c r="H11553" s="612"/>
      <c r="I11553" s="598"/>
      <c r="J11553" s="598"/>
      <c r="M11553" s="598"/>
      <c r="N11553" s="598"/>
      <c r="V11553" s="598"/>
      <c r="W11553" s="598"/>
    </row>
    <row r="11554" spans="6:23" x14ac:dyDescent="0.2">
      <c r="F11554" s="610"/>
      <c r="H11554" s="612"/>
      <c r="I11554" s="598"/>
      <c r="J11554" s="598"/>
      <c r="M11554" s="598"/>
      <c r="N11554" s="598"/>
      <c r="V11554" s="598"/>
      <c r="W11554" s="598"/>
    </row>
    <row r="11555" spans="6:23" x14ac:dyDescent="0.2">
      <c r="F11555" s="610"/>
      <c r="H11555" s="612"/>
      <c r="I11555" s="598"/>
      <c r="J11555" s="598"/>
      <c r="M11555" s="598"/>
      <c r="N11555" s="598"/>
      <c r="V11555" s="598"/>
      <c r="W11555" s="598"/>
    </row>
    <row r="11556" spans="6:23" x14ac:dyDescent="0.2">
      <c r="F11556" s="610"/>
      <c r="H11556" s="612"/>
      <c r="I11556" s="598"/>
      <c r="J11556" s="598"/>
      <c r="M11556" s="598"/>
      <c r="N11556" s="598"/>
      <c r="V11556" s="598"/>
      <c r="W11556" s="598"/>
    </row>
    <row r="11557" spans="6:23" x14ac:dyDescent="0.2">
      <c r="F11557" s="610"/>
      <c r="H11557" s="612"/>
      <c r="I11557" s="598"/>
      <c r="J11557" s="598"/>
      <c r="M11557" s="598"/>
      <c r="N11557" s="598"/>
      <c r="V11557" s="598"/>
      <c r="W11557" s="598"/>
    </row>
    <row r="11558" spans="6:23" x14ac:dyDescent="0.2">
      <c r="F11558" s="610"/>
      <c r="H11558" s="612"/>
      <c r="I11558" s="598"/>
      <c r="J11558" s="598"/>
      <c r="M11558" s="598"/>
      <c r="N11558" s="598"/>
      <c r="V11558" s="598"/>
      <c r="W11558" s="598"/>
    </row>
    <row r="11559" spans="6:23" x14ac:dyDescent="0.2">
      <c r="F11559" s="610"/>
      <c r="H11559" s="612"/>
      <c r="I11559" s="598"/>
      <c r="J11559" s="598"/>
      <c r="M11559" s="598"/>
      <c r="N11559" s="598"/>
      <c r="V11559" s="598"/>
      <c r="W11559" s="598"/>
    </row>
    <row r="11560" spans="6:23" x14ac:dyDescent="0.2">
      <c r="F11560" s="610"/>
      <c r="H11560" s="612"/>
      <c r="I11560" s="598"/>
      <c r="J11560" s="598"/>
      <c r="M11560" s="598"/>
      <c r="N11560" s="598"/>
      <c r="V11560" s="598"/>
      <c r="W11560" s="598"/>
    </row>
    <row r="11561" spans="6:23" x14ac:dyDescent="0.2">
      <c r="F11561" s="610"/>
      <c r="H11561" s="612"/>
      <c r="I11561" s="598"/>
      <c r="J11561" s="598"/>
      <c r="M11561" s="598"/>
      <c r="N11561" s="598"/>
      <c r="V11561" s="598"/>
      <c r="W11561" s="598"/>
    </row>
    <row r="11562" spans="6:23" x14ac:dyDescent="0.2">
      <c r="F11562" s="610"/>
      <c r="H11562" s="612"/>
      <c r="I11562" s="598"/>
      <c r="J11562" s="598"/>
      <c r="M11562" s="598"/>
      <c r="N11562" s="598"/>
      <c r="V11562" s="598"/>
      <c r="W11562" s="598"/>
    </row>
    <row r="11563" spans="6:23" x14ac:dyDescent="0.2">
      <c r="F11563" s="610"/>
      <c r="H11563" s="612"/>
      <c r="I11563" s="598"/>
      <c r="J11563" s="598"/>
      <c r="M11563" s="598"/>
      <c r="N11563" s="598"/>
      <c r="V11563" s="598"/>
      <c r="W11563" s="598"/>
    </row>
    <row r="11564" spans="6:23" x14ac:dyDescent="0.2">
      <c r="F11564" s="610"/>
      <c r="H11564" s="612"/>
      <c r="I11564" s="598"/>
      <c r="J11564" s="598"/>
      <c r="M11564" s="598"/>
      <c r="N11564" s="598"/>
      <c r="V11564" s="598"/>
      <c r="W11564" s="598"/>
    </row>
    <row r="11565" spans="6:23" x14ac:dyDescent="0.2">
      <c r="F11565" s="610"/>
      <c r="H11565" s="612"/>
      <c r="I11565" s="598"/>
      <c r="J11565" s="598"/>
      <c r="M11565" s="598"/>
      <c r="N11565" s="598"/>
      <c r="V11565" s="598"/>
      <c r="W11565" s="598"/>
    </row>
    <row r="11566" spans="6:23" x14ac:dyDescent="0.2">
      <c r="F11566" s="610"/>
      <c r="H11566" s="612"/>
      <c r="I11566" s="598"/>
      <c r="J11566" s="598"/>
      <c r="M11566" s="598"/>
      <c r="N11566" s="598"/>
      <c r="V11566" s="598"/>
      <c r="W11566" s="598"/>
    </row>
    <row r="11567" spans="6:23" x14ac:dyDescent="0.2">
      <c r="F11567" s="610"/>
      <c r="H11567" s="612"/>
      <c r="I11567" s="598"/>
      <c r="J11567" s="598"/>
      <c r="M11567" s="598"/>
      <c r="N11567" s="598"/>
      <c r="V11567" s="598"/>
      <c r="W11567" s="598"/>
    </row>
    <row r="11568" spans="6:23" x14ac:dyDescent="0.2">
      <c r="F11568" s="610"/>
      <c r="H11568" s="612"/>
      <c r="I11568" s="598"/>
      <c r="J11568" s="598"/>
      <c r="M11568" s="598"/>
      <c r="N11568" s="598"/>
      <c r="V11568" s="598"/>
      <c r="W11568" s="598"/>
    </row>
    <row r="11569" spans="6:23" x14ac:dyDescent="0.2">
      <c r="F11569" s="610"/>
      <c r="H11569" s="612"/>
      <c r="I11569" s="598"/>
      <c r="J11569" s="598"/>
      <c r="M11569" s="598"/>
      <c r="N11569" s="598"/>
      <c r="V11569" s="598"/>
      <c r="W11569" s="598"/>
    </row>
    <row r="11570" spans="6:23" x14ac:dyDescent="0.2">
      <c r="F11570" s="610"/>
      <c r="H11570" s="612"/>
      <c r="I11570" s="598"/>
      <c r="J11570" s="598"/>
      <c r="M11570" s="598"/>
      <c r="N11570" s="598"/>
      <c r="V11570" s="598"/>
      <c r="W11570" s="598"/>
    </row>
    <row r="11571" spans="6:23" x14ac:dyDescent="0.2">
      <c r="F11571" s="610"/>
      <c r="H11571" s="612"/>
      <c r="I11571" s="598"/>
      <c r="J11571" s="598"/>
      <c r="M11571" s="598"/>
      <c r="N11571" s="598"/>
      <c r="V11571" s="598"/>
      <c r="W11571" s="598"/>
    </row>
    <row r="11572" spans="6:23" x14ac:dyDescent="0.2">
      <c r="F11572" s="610"/>
      <c r="H11572" s="612"/>
      <c r="I11572" s="598"/>
      <c r="J11572" s="598"/>
      <c r="M11572" s="598"/>
      <c r="N11572" s="598"/>
      <c r="V11572" s="598"/>
      <c r="W11572" s="598"/>
    </row>
    <row r="11573" spans="6:23" x14ac:dyDescent="0.2">
      <c r="F11573" s="610"/>
      <c r="H11573" s="612"/>
      <c r="I11573" s="598"/>
      <c r="J11573" s="598"/>
      <c r="M11573" s="598"/>
      <c r="N11573" s="598"/>
      <c r="V11573" s="598"/>
      <c r="W11573" s="598"/>
    </row>
    <row r="11574" spans="6:23" x14ac:dyDescent="0.2">
      <c r="F11574" s="610"/>
      <c r="H11574" s="612"/>
      <c r="I11574" s="598"/>
      <c r="J11574" s="598"/>
      <c r="M11574" s="598"/>
      <c r="N11574" s="598"/>
      <c r="V11574" s="598"/>
      <c r="W11574" s="598"/>
    </row>
    <row r="11575" spans="6:23" x14ac:dyDescent="0.2">
      <c r="F11575" s="610"/>
      <c r="H11575" s="612"/>
      <c r="I11575" s="598"/>
      <c r="J11575" s="598"/>
      <c r="M11575" s="598"/>
      <c r="N11575" s="598"/>
      <c r="V11575" s="598"/>
      <c r="W11575" s="598"/>
    </row>
    <row r="11576" spans="6:23" x14ac:dyDescent="0.2">
      <c r="F11576" s="610"/>
      <c r="H11576" s="612"/>
      <c r="I11576" s="598"/>
      <c r="J11576" s="598"/>
      <c r="M11576" s="598"/>
      <c r="N11576" s="598"/>
      <c r="V11576" s="598"/>
      <c r="W11576" s="598"/>
    </row>
    <row r="11577" spans="6:23" x14ac:dyDescent="0.2">
      <c r="F11577" s="610"/>
      <c r="H11577" s="612"/>
      <c r="I11577" s="598"/>
      <c r="J11577" s="598"/>
      <c r="M11577" s="598"/>
      <c r="N11577" s="598"/>
      <c r="V11577" s="598"/>
      <c r="W11577" s="598"/>
    </row>
    <row r="11578" spans="6:23" x14ac:dyDescent="0.2">
      <c r="F11578" s="610"/>
      <c r="H11578" s="612"/>
      <c r="I11578" s="598"/>
      <c r="J11578" s="598"/>
      <c r="M11578" s="598"/>
      <c r="N11578" s="598"/>
      <c r="V11578" s="598"/>
      <c r="W11578" s="598"/>
    </row>
    <row r="11579" spans="6:23" x14ac:dyDescent="0.2">
      <c r="F11579" s="610"/>
      <c r="H11579" s="612"/>
      <c r="I11579" s="598"/>
      <c r="J11579" s="598"/>
      <c r="M11579" s="598"/>
      <c r="N11579" s="598"/>
      <c r="V11579" s="598"/>
      <c r="W11579" s="598"/>
    </row>
    <row r="11580" spans="6:23" x14ac:dyDescent="0.2">
      <c r="F11580" s="610"/>
      <c r="H11580" s="612"/>
      <c r="I11580" s="598"/>
      <c r="J11580" s="598"/>
      <c r="M11580" s="598"/>
      <c r="N11580" s="598"/>
      <c r="V11580" s="598"/>
      <c r="W11580" s="598"/>
    </row>
    <row r="11581" spans="6:23" x14ac:dyDescent="0.2">
      <c r="F11581" s="610"/>
      <c r="H11581" s="612"/>
      <c r="I11581" s="598"/>
      <c r="J11581" s="598"/>
      <c r="M11581" s="598"/>
      <c r="N11581" s="598"/>
      <c r="V11581" s="598"/>
      <c r="W11581" s="598"/>
    </row>
    <row r="11582" spans="6:23" x14ac:dyDescent="0.2">
      <c r="F11582" s="610"/>
      <c r="H11582" s="612"/>
      <c r="I11582" s="598"/>
      <c r="J11582" s="598"/>
      <c r="M11582" s="598"/>
      <c r="N11582" s="598"/>
      <c r="V11582" s="598"/>
      <c r="W11582" s="598"/>
    </row>
    <row r="11583" spans="6:23" x14ac:dyDescent="0.2">
      <c r="F11583" s="610"/>
      <c r="H11583" s="612"/>
      <c r="I11583" s="598"/>
      <c r="J11583" s="598"/>
      <c r="M11583" s="598"/>
      <c r="N11583" s="598"/>
      <c r="V11583" s="598"/>
      <c r="W11583" s="598"/>
    </row>
    <row r="11584" spans="6:23" x14ac:dyDescent="0.2">
      <c r="F11584" s="610"/>
      <c r="H11584" s="612"/>
      <c r="I11584" s="598"/>
      <c r="J11584" s="598"/>
      <c r="M11584" s="598"/>
      <c r="N11584" s="598"/>
      <c r="V11584" s="598"/>
      <c r="W11584" s="598"/>
    </row>
    <row r="11585" spans="6:23" x14ac:dyDescent="0.2">
      <c r="F11585" s="610"/>
      <c r="H11585" s="612"/>
      <c r="I11585" s="598"/>
      <c r="J11585" s="598"/>
      <c r="M11585" s="598"/>
      <c r="N11585" s="598"/>
      <c r="V11585" s="598"/>
      <c r="W11585" s="598"/>
    </row>
    <row r="11586" spans="6:23" x14ac:dyDescent="0.2">
      <c r="F11586" s="610"/>
      <c r="H11586" s="612"/>
      <c r="I11586" s="598"/>
      <c r="J11586" s="598"/>
      <c r="M11586" s="598"/>
      <c r="N11586" s="598"/>
      <c r="V11586" s="598"/>
      <c r="W11586" s="598"/>
    </row>
    <row r="11587" spans="6:23" x14ac:dyDescent="0.2">
      <c r="F11587" s="610"/>
      <c r="H11587" s="612"/>
      <c r="I11587" s="598"/>
      <c r="J11587" s="598"/>
      <c r="M11587" s="598"/>
      <c r="N11587" s="598"/>
      <c r="V11587" s="598"/>
      <c r="W11587" s="598"/>
    </row>
    <row r="11588" spans="6:23" x14ac:dyDescent="0.2">
      <c r="F11588" s="610"/>
      <c r="H11588" s="612"/>
      <c r="I11588" s="598"/>
      <c r="J11588" s="598"/>
      <c r="M11588" s="598"/>
      <c r="N11588" s="598"/>
      <c r="V11588" s="598"/>
      <c r="W11588" s="598"/>
    </row>
    <row r="11589" spans="6:23" x14ac:dyDescent="0.2">
      <c r="F11589" s="610"/>
      <c r="H11589" s="612"/>
      <c r="I11589" s="598"/>
      <c r="J11589" s="598"/>
      <c r="M11589" s="598"/>
      <c r="N11589" s="598"/>
      <c r="V11589" s="598"/>
      <c r="W11589" s="598"/>
    </row>
    <row r="11590" spans="6:23" x14ac:dyDescent="0.2">
      <c r="F11590" s="610"/>
      <c r="H11590" s="612"/>
      <c r="I11590" s="598"/>
      <c r="J11590" s="598"/>
      <c r="M11590" s="598"/>
      <c r="N11590" s="598"/>
      <c r="V11590" s="598"/>
      <c r="W11590" s="598"/>
    </row>
    <row r="11591" spans="6:23" x14ac:dyDescent="0.2">
      <c r="F11591" s="610"/>
      <c r="H11591" s="612"/>
      <c r="I11591" s="598"/>
      <c r="J11591" s="598"/>
      <c r="M11591" s="598"/>
      <c r="N11591" s="598"/>
      <c r="V11591" s="598"/>
      <c r="W11591" s="598"/>
    </row>
    <row r="11592" spans="6:23" x14ac:dyDescent="0.2">
      <c r="F11592" s="610"/>
      <c r="H11592" s="612"/>
      <c r="I11592" s="598"/>
      <c r="J11592" s="598"/>
      <c r="M11592" s="598"/>
      <c r="N11592" s="598"/>
      <c r="V11592" s="598"/>
      <c r="W11592" s="598"/>
    </row>
    <row r="11593" spans="6:23" x14ac:dyDescent="0.2">
      <c r="F11593" s="610"/>
      <c r="H11593" s="612"/>
      <c r="I11593" s="598"/>
      <c r="J11593" s="598"/>
      <c r="M11593" s="598"/>
      <c r="N11593" s="598"/>
      <c r="V11593" s="598"/>
      <c r="W11593" s="598"/>
    </row>
    <row r="11594" spans="6:23" x14ac:dyDescent="0.2">
      <c r="F11594" s="610"/>
      <c r="H11594" s="612"/>
      <c r="I11594" s="598"/>
      <c r="J11594" s="598"/>
      <c r="M11594" s="598"/>
      <c r="N11594" s="598"/>
      <c r="V11594" s="598"/>
      <c r="W11594" s="598"/>
    </row>
    <row r="11595" spans="6:23" x14ac:dyDescent="0.2">
      <c r="F11595" s="610"/>
      <c r="H11595" s="612"/>
      <c r="I11595" s="598"/>
      <c r="J11595" s="598"/>
      <c r="M11595" s="598"/>
      <c r="N11595" s="598"/>
      <c r="V11595" s="598"/>
      <c r="W11595" s="598"/>
    </row>
    <row r="11596" spans="6:23" x14ac:dyDescent="0.2">
      <c r="F11596" s="610"/>
      <c r="H11596" s="612"/>
      <c r="I11596" s="598"/>
      <c r="J11596" s="598"/>
      <c r="M11596" s="598"/>
      <c r="N11596" s="598"/>
      <c r="V11596" s="598"/>
      <c r="W11596" s="598"/>
    </row>
    <row r="11597" spans="6:23" x14ac:dyDescent="0.2">
      <c r="F11597" s="610"/>
      <c r="H11597" s="612"/>
      <c r="I11597" s="598"/>
      <c r="J11597" s="598"/>
      <c r="M11597" s="598"/>
      <c r="N11597" s="598"/>
      <c r="V11597" s="598"/>
      <c r="W11597" s="598"/>
    </row>
    <row r="11598" spans="6:23" x14ac:dyDescent="0.2">
      <c r="F11598" s="610"/>
      <c r="H11598" s="612"/>
      <c r="I11598" s="598"/>
      <c r="J11598" s="598"/>
      <c r="M11598" s="598"/>
      <c r="N11598" s="598"/>
      <c r="V11598" s="598"/>
      <c r="W11598" s="598"/>
    </row>
    <row r="11599" spans="6:23" x14ac:dyDescent="0.2">
      <c r="F11599" s="610"/>
      <c r="H11599" s="612"/>
      <c r="I11599" s="598"/>
      <c r="J11599" s="598"/>
      <c r="M11599" s="598"/>
      <c r="N11599" s="598"/>
      <c r="V11599" s="598"/>
      <c r="W11599" s="598"/>
    </row>
    <row r="11600" spans="6:23" x14ac:dyDescent="0.2">
      <c r="F11600" s="610"/>
      <c r="H11600" s="612"/>
      <c r="I11600" s="598"/>
      <c r="J11600" s="598"/>
      <c r="M11600" s="598"/>
      <c r="N11600" s="598"/>
      <c r="V11600" s="598"/>
      <c r="W11600" s="598"/>
    </row>
    <row r="11601" spans="6:23" x14ac:dyDescent="0.2">
      <c r="F11601" s="610"/>
      <c r="H11601" s="612"/>
      <c r="I11601" s="598"/>
      <c r="J11601" s="598"/>
      <c r="M11601" s="598"/>
      <c r="N11601" s="598"/>
      <c r="V11601" s="598"/>
      <c r="W11601" s="598"/>
    </row>
    <row r="11602" spans="6:23" x14ac:dyDescent="0.2">
      <c r="F11602" s="610"/>
      <c r="H11602" s="612"/>
      <c r="I11602" s="598"/>
      <c r="J11602" s="598"/>
      <c r="M11602" s="598"/>
      <c r="N11602" s="598"/>
      <c r="V11602" s="598"/>
      <c r="W11602" s="598"/>
    </row>
    <row r="11603" spans="6:23" x14ac:dyDescent="0.2">
      <c r="F11603" s="610"/>
      <c r="H11603" s="612"/>
      <c r="I11603" s="598"/>
      <c r="J11603" s="598"/>
      <c r="M11603" s="598"/>
      <c r="N11603" s="598"/>
      <c r="V11603" s="598"/>
      <c r="W11603" s="598"/>
    </row>
    <row r="11604" spans="6:23" x14ac:dyDescent="0.2">
      <c r="F11604" s="610"/>
      <c r="H11604" s="612"/>
      <c r="I11604" s="598"/>
      <c r="J11604" s="598"/>
      <c r="M11604" s="598"/>
      <c r="N11604" s="598"/>
      <c r="V11604" s="598"/>
      <c r="W11604" s="598"/>
    </row>
    <row r="11605" spans="6:23" x14ac:dyDescent="0.2">
      <c r="F11605" s="610"/>
      <c r="H11605" s="612"/>
      <c r="I11605" s="598"/>
      <c r="J11605" s="598"/>
      <c r="M11605" s="598"/>
      <c r="N11605" s="598"/>
      <c r="V11605" s="598"/>
      <c r="W11605" s="598"/>
    </row>
    <row r="11606" spans="6:23" x14ac:dyDescent="0.2">
      <c r="F11606" s="610"/>
      <c r="H11606" s="612"/>
      <c r="I11606" s="598"/>
      <c r="J11606" s="598"/>
      <c r="M11606" s="598"/>
      <c r="N11606" s="598"/>
      <c r="V11606" s="598"/>
      <c r="W11606" s="598"/>
    </row>
    <row r="11607" spans="6:23" x14ac:dyDescent="0.2">
      <c r="F11607" s="610"/>
      <c r="H11607" s="612"/>
      <c r="I11607" s="598"/>
      <c r="J11607" s="598"/>
      <c r="M11607" s="598"/>
      <c r="N11607" s="598"/>
      <c r="V11607" s="598"/>
      <c r="W11607" s="598"/>
    </row>
    <row r="11608" spans="6:23" x14ac:dyDescent="0.2">
      <c r="F11608" s="610"/>
      <c r="H11608" s="612"/>
      <c r="I11608" s="598"/>
      <c r="J11608" s="598"/>
      <c r="M11608" s="598"/>
      <c r="N11608" s="598"/>
      <c r="V11608" s="598"/>
      <c r="W11608" s="598"/>
    </row>
    <row r="11609" spans="6:23" x14ac:dyDescent="0.2">
      <c r="F11609" s="610"/>
      <c r="H11609" s="612"/>
      <c r="I11609" s="598"/>
      <c r="J11609" s="598"/>
      <c r="M11609" s="598"/>
      <c r="N11609" s="598"/>
      <c r="V11609" s="598"/>
      <c r="W11609" s="598"/>
    </row>
    <row r="11610" spans="6:23" x14ac:dyDescent="0.2">
      <c r="F11610" s="610"/>
      <c r="H11610" s="612"/>
      <c r="I11610" s="598"/>
      <c r="J11610" s="598"/>
      <c r="M11610" s="598"/>
      <c r="N11610" s="598"/>
      <c r="V11610" s="598"/>
      <c r="W11610" s="598"/>
    </row>
    <row r="11611" spans="6:23" x14ac:dyDescent="0.2">
      <c r="F11611" s="610"/>
      <c r="H11611" s="612"/>
      <c r="I11611" s="598"/>
      <c r="J11611" s="598"/>
      <c r="M11611" s="598"/>
      <c r="N11611" s="598"/>
      <c r="V11611" s="598"/>
      <c r="W11611" s="598"/>
    </row>
    <row r="11612" spans="6:23" x14ac:dyDescent="0.2">
      <c r="F11612" s="610"/>
      <c r="H11612" s="612"/>
      <c r="I11612" s="598"/>
      <c r="J11612" s="598"/>
      <c r="M11612" s="598"/>
      <c r="N11612" s="598"/>
      <c r="V11612" s="598"/>
      <c r="W11612" s="598"/>
    </row>
    <row r="11613" spans="6:23" x14ac:dyDescent="0.2">
      <c r="F11613" s="610"/>
      <c r="H11613" s="612"/>
      <c r="I11613" s="598"/>
      <c r="J11613" s="598"/>
      <c r="M11613" s="598"/>
      <c r="N11613" s="598"/>
      <c r="V11613" s="598"/>
      <c r="W11613" s="598"/>
    </row>
    <row r="11614" spans="6:23" x14ac:dyDescent="0.2">
      <c r="F11614" s="610"/>
      <c r="H11614" s="612"/>
      <c r="I11614" s="598"/>
      <c r="J11614" s="598"/>
      <c r="M11614" s="598"/>
      <c r="N11614" s="598"/>
      <c r="V11614" s="598"/>
      <c r="W11614" s="598"/>
    </row>
    <row r="11615" spans="6:23" x14ac:dyDescent="0.2">
      <c r="F11615" s="610"/>
      <c r="H11615" s="612"/>
      <c r="I11615" s="598"/>
      <c r="J11615" s="598"/>
      <c r="M11615" s="598"/>
      <c r="N11615" s="598"/>
      <c r="V11615" s="598"/>
      <c r="W11615" s="598"/>
    </row>
    <row r="11616" spans="6:23" x14ac:dyDescent="0.2">
      <c r="F11616" s="610"/>
      <c r="H11616" s="612"/>
      <c r="I11616" s="598"/>
      <c r="J11616" s="598"/>
      <c r="M11616" s="598"/>
      <c r="N11616" s="598"/>
      <c r="V11616" s="598"/>
      <c r="W11616" s="598"/>
    </row>
    <row r="11617" spans="6:23" x14ac:dyDescent="0.2">
      <c r="F11617" s="610"/>
      <c r="H11617" s="612"/>
      <c r="I11617" s="598"/>
      <c r="J11617" s="598"/>
      <c r="M11617" s="598"/>
      <c r="N11617" s="598"/>
      <c r="V11617" s="598"/>
      <c r="W11617" s="598"/>
    </row>
    <row r="11618" spans="6:23" x14ac:dyDescent="0.2">
      <c r="F11618" s="610"/>
      <c r="H11618" s="612"/>
      <c r="I11618" s="598"/>
      <c r="J11618" s="598"/>
      <c r="M11618" s="598"/>
      <c r="N11618" s="598"/>
      <c r="V11618" s="598"/>
      <c r="W11618" s="598"/>
    </row>
    <row r="11619" spans="6:23" x14ac:dyDescent="0.2">
      <c r="F11619" s="610"/>
      <c r="H11619" s="612"/>
      <c r="I11619" s="598"/>
      <c r="J11619" s="598"/>
      <c r="M11619" s="598"/>
      <c r="N11619" s="598"/>
      <c r="V11619" s="598"/>
      <c r="W11619" s="598"/>
    </row>
    <row r="11620" spans="6:23" x14ac:dyDescent="0.2">
      <c r="F11620" s="610"/>
      <c r="H11620" s="612"/>
      <c r="I11620" s="598"/>
      <c r="J11620" s="598"/>
      <c r="M11620" s="598"/>
      <c r="N11620" s="598"/>
      <c r="V11620" s="598"/>
      <c r="W11620" s="598"/>
    </row>
    <row r="11621" spans="6:23" x14ac:dyDescent="0.2">
      <c r="F11621" s="610"/>
      <c r="H11621" s="612"/>
      <c r="I11621" s="598"/>
      <c r="J11621" s="598"/>
      <c r="M11621" s="598"/>
      <c r="N11621" s="598"/>
      <c r="V11621" s="598"/>
      <c r="W11621" s="598"/>
    </row>
    <row r="11622" spans="6:23" x14ac:dyDescent="0.2">
      <c r="F11622" s="610"/>
      <c r="H11622" s="612"/>
      <c r="I11622" s="598"/>
      <c r="J11622" s="598"/>
      <c r="M11622" s="598"/>
      <c r="N11622" s="598"/>
      <c r="V11622" s="598"/>
      <c r="W11622" s="598"/>
    </row>
    <row r="11623" spans="6:23" x14ac:dyDescent="0.2">
      <c r="F11623" s="610"/>
      <c r="H11623" s="612"/>
      <c r="I11623" s="598"/>
      <c r="J11623" s="598"/>
      <c r="M11623" s="598"/>
      <c r="N11623" s="598"/>
      <c r="V11623" s="598"/>
      <c r="W11623" s="598"/>
    </row>
    <row r="11624" spans="6:23" x14ac:dyDescent="0.2">
      <c r="F11624" s="610"/>
      <c r="H11624" s="612"/>
      <c r="I11624" s="598"/>
      <c r="J11624" s="598"/>
      <c r="M11624" s="598"/>
      <c r="N11624" s="598"/>
      <c r="V11624" s="598"/>
      <c r="W11624" s="598"/>
    </row>
    <row r="11625" spans="6:23" x14ac:dyDescent="0.2">
      <c r="F11625" s="610"/>
      <c r="H11625" s="612"/>
      <c r="I11625" s="598"/>
      <c r="J11625" s="598"/>
      <c r="M11625" s="598"/>
      <c r="N11625" s="598"/>
      <c r="V11625" s="598"/>
      <c r="W11625" s="598"/>
    </row>
    <row r="11626" spans="6:23" x14ac:dyDescent="0.2">
      <c r="F11626" s="610"/>
      <c r="H11626" s="612"/>
      <c r="I11626" s="598"/>
      <c r="J11626" s="598"/>
      <c r="M11626" s="598"/>
      <c r="N11626" s="598"/>
      <c r="V11626" s="598"/>
      <c r="W11626" s="598"/>
    </row>
    <row r="11627" spans="6:23" x14ac:dyDescent="0.2">
      <c r="F11627" s="610"/>
      <c r="H11627" s="612"/>
      <c r="I11627" s="598"/>
      <c r="J11627" s="598"/>
      <c r="M11627" s="598"/>
      <c r="N11627" s="598"/>
      <c r="V11627" s="598"/>
      <c r="W11627" s="598"/>
    </row>
    <row r="11628" spans="6:23" x14ac:dyDescent="0.2">
      <c r="F11628" s="610"/>
      <c r="H11628" s="612"/>
      <c r="I11628" s="598"/>
      <c r="J11628" s="598"/>
      <c r="M11628" s="598"/>
      <c r="N11628" s="598"/>
      <c r="V11628" s="598"/>
      <c r="W11628" s="598"/>
    </row>
    <row r="11629" spans="6:23" x14ac:dyDescent="0.2">
      <c r="F11629" s="610"/>
      <c r="H11629" s="612"/>
      <c r="I11629" s="598"/>
      <c r="J11629" s="598"/>
      <c r="M11629" s="598"/>
      <c r="N11629" s="598"/>
      <c r="V11629" s="598"/>
      <c r="W11629" s="598"/>
    </row>
    <row r="11630" spans="6:23" x14ac:dyDescent="0.2">
      <c r="F11630" s="610"/>
      <c r="H11630" s="612"/>
      <c r="I11630" s="598"/>
      <c r="J11630" s="598"/>
      <c r="M11630" s="598"/>
      <c r="N11630" s="598"/>
      <c r="V11630" s="598"/>
      <c r="W11630" s="598"/>
    </row>
    <row r="11631" spans="6:23" x14ac:dyDescent="0.2">
      <c r="F11631" s="610"/>
      <c r="H11631" s="612"/>
      <c r="I11631" s="598"/>
      <c r="J11631" s="598"/>
      <c r="M11631" s="598"/>
      <c r="N11631" s="598"/>
      <c r="V11631" s="598"/>
      <c r="W11631" s="598"/>
    </row>
    <row r="11632" spans="6:23" x14ac:dyDescent="0.2">
      <c r="F11632" s="610"/>
      <c r="H11632" s="612"/>
      <c r="I11632" s="598"/>
      <c r="J11632" s="598"/>
      <c r="M11632" s="598"/>
      <c r="N11632" s="598"/>
      <c r="V11632" s="598"/>
      <c r="W11632" s="598"/>
    </row>
    <row r="11633" spans="6:23" x14ac:dyDescent="0.2">
      <c r="F11633" s="610"/>
      <c r="H11633" s="612"/>
      <c r="I11633" s="598"/>
      <c r="J11633" s="598"/>
      <c r="M11633" s="598"/>
      <c r="N11633" s="598"/>
      <c r="V11633" s="598"/>
      <c r="W11633" s="598"/>
    </row>
    <row r="11634" spans="6:23" x14ac:dyDescent="0.2">
      <c r="F11634" s="610"/>
      <c r="H11634" s="612"/>
      <c r="I11634" s="598"/>
      <c r="J11634" s="598"/>
      <c r="M11634" s="598"/>
      <c r="N11634" s="598"/>
      <c r="V11634" s="598"/>
      <c r="W11634" s="598"/>
    </row>
    <row r="11635" spans="6:23" x14ac:dyDescent="0.2">
      <c r="F11635" s="610"/>
      <c r="H11635" s="612"/>
      <c r="I11635" s="598"/>
      <c r="J11635" s="598"/>
      <c r="M11635" s="598"/>
      <c r="N11635" s="598"/>
      <c r="V11635" s="598"/>
      <c r="W11635" s="598"/>
    </row>
    <row r="11636" spans="6:23" x14ac:dyDescent="0.2">
      <c r="F11636" s="610"/>
      <c r="H11636" s="612"/>
      <c r="I11636" s="598"/>
      <c r="J11636" s="598"/>
      <c r="M11636" s="598"/>
      <c r="N11636" s="598"/>
      <c r="V11636" s="598"/>
      <c r="W11636" s="598"/>
    </row>
    <row r="11637" spans="6:23" x14ac:dyDescent="0.2">
      <c r="F11637" s="610"/>
      <c r="H11637" s="612"/>
      <c r="I11637" s="598"/>
      <c r="J11637" s="598"/>
      <c r="M11637" s="598"/>
      <c r="N11637" s="598"/>
      <c r="V11637" s="598"/>
      <c r="W11637" s="598"/>
    </row>
    <row r="11638" spans="6:23" x14ac:dyDescent="0.2">
      <c r="F11638" s="610"/>
      <c r="H11638" s="612"/>
      <c r="I11638" s="598"/>
      <c r="J11638" s="598"/>
      <c r="M11638" s="598"/>
      <c r="N11638" s="598"/>
      <c r="V11638" s="598"/>
      <c r="W11638" s="598"/>
    </row>
    <row r="11639" spans="6:23" x14ac:dyDescent="0.2">
      <c r="F11639" s="610"/>
      <c r="H11639" s="612"/>
      <c r="I11639" s="598"/>
      <c r="J11639" s="598"/>
      <c r="M11639" s="598"/>
      <c r="N11639" s="598"/>
      <c r="V11639" s="598"/>
      <c r="W11639" s="598"/>
    </row>
    <row r="11640" spans="6:23" x14ac:dyDescent="0.2">
      <c r="F11640" s="610"/>
      <c r="H11640" s="612"/>
      <c r="I11640" s="598"/>
      <c r="J11640" s="598"/>
      <c r="M11640" s="598"/>
      <c r="N11640" s="598"/>
      <c r="V11640" s="598"/>
      <c r="W11640" s="598"/>
    </row>
    <row r="11641" spans="6:23" x14ac:dyDescent="0.2">
      <c r="F11641" s="610"/>
      <c r="H11641" s="612"/>
      <c r="I11641" s="598"/>
      <c r="J11641" s="598"/>
      <c r="M11641" s="598"/>
      <c r="N11641" s="598"/>
      <c r="V11641" s="598"/>
      <c r="W11641" s="598"/>
    </row>
    <row r="11642" spans="6:23" x14ac:dyDescent="0.2">
      <c r="F11642" s="610"/>
      <c r="H11642" s="612"/>
      <c r="I11642" s="598"/>
      <c r="J11642" s="598"/>
      <c r="M11642" s="598"/>
      <c r="N11642" s="598"/>
      <c r="V11642" s="598"/>
      <c r="W11642" s="598"/>
    </row>
    <row r="11643" spans="6:23" x14ac:dyDescent="0.2">
      <c r="F11643" s="610"/>
      <c r="H11643" s="612"/>
      <c r="I11643" s="598"/>
      <c r="J11643" s="598"/>
      <c r="M11643" s="598"/>
      <c r="N11643" s="598"/>
      <c r="V11643" s="598"/>
      <c r="W11643" s="598"/>
    </row>
    <row r="11644" spans="6:23" x14ac:dyDescent="0.2">
      <c r="F11644" s="610"/>
      <c r="H11644" s="612"/>
      <c r="I11644" s="598"/>
      <c r="J11644" s="598"/>
      <c r="M11644" s="598"/>
      <c r="N11644" s="598"/>
      <c r="V11644" s="598"/>
      <c r="W11644" s="598"/>
    </row>
    <row r="11645" spans="6:23" x14ac:dyDescent="0.2">
      <c r="F11645" s="610"/>
      <c r="H11645" s="612"/>
      <c r="I11645" s="598"/>
      <c r="J11645" s="598"/>
      <c r="M11645" s="598"/>
      <c r="N11645" s="598"/>
      <c r="V11645" s="598"/>
      <c r="W11645" s="598"/>
    </row>
    <row r="11646" spans="6:23" x14ac:dyDescent="0.2">
      <c r="F11646" s="610"/>
      <c r="H11646" s="612"/>
      <c r="I11646" s="598"/>
      <c r="J11646" s="598"/>
      <c r="M11646" s="598"/>
      <c r="N11646" s="598"/>
      <c r="V11646" s="598"/>
      <c r="W11646" s="598"/>
    </row>
    <row r="11647" spans="6:23" x14ac:dyDescent="0.2">
      <c r="F11647" s="610"/>
      <c r="H11647" s="612"/>
      <c r="I11647" s="598"/>
      <c r="J11647" s="598"/>
      <c r="M11647" s="598"/>
      <c r="N11647" s="598"/>
      <c r="V11647" s="598"/>
      <c r="W11647" s="598"/>
    </row>
    <row r="11648" spans="6:23" x14ac:dyDescent="0.2">
      <c r="F11648" s="610"/>
      <c r="H11648" s="612"/>
      <c r="I11648" s="598"/>
      <c r="J11648" s="598"/>
      <c r="M11648" s="598"/>
      <c r="N11648" s="598"/>
      <c r="V11648" s="598"/>
      <c r="W11648" s="598"/>
    </row>
    <row r="11649" spans="6:23" x14ac:dyDescent="0.2">
      <c r="F11649" s="610"/>
      <c r="H11649" s="612"/>
      <c r="I11649" s="598"/>
      <c r="J11649" s="598"/>
      <c r="M11649" s="598"/>
      <c r="N11649" s="598"/>
      <c r="V11649" s="598"/>
      <c r="W11649" s="598"/>
    </row>
    <row r="11650" spans="6:23" x14ac:dyDescent="0.2">
      <c r="F11650" s="610"/>
      <c r="H11650" s="612"/>
      <c r="I11650" s="598"/>
      <c r="J11650" s="598"/>
      <c r="M11650" s="598"/>
      <c r="N11650" s="598"/>
      <c r="V11650" s="598"/>
      <c r="W11650" s="598"/>
    </row>
    <row r="11651" spans="6:23" x14ac:dyDescent="0.2">
      <c r="F11651" s="610"/>
      <c r="H11651" s="612"/>
      <c r="I11651" s="598"/>
      <c r="J11651" s="598"/>
      <c r="M11651" s="598"/>
      <c r="N11651" s="598"/>
      <c r="V11651" s="598"/>
      <c r="W11651" s="598"/>
    </row>
    <row r="11652" spans="6:23" x14ac:dyDescent="0.2">
      <c r="F11652" s="610"/>
      <c r="H11652" s="612"/>
      <c r="I11652" s="598"/>
      <c r="J11652" s="598"/>
      <c r="M11652" s="598"/>
      <c r="N11652" s="598"/>
      <c r="V11652" s="598"/>
      <c r="W11652" s="598"/>
    </row>
    <row r="11653" spans="6:23" x14ac:dyDescent="0.2">
      <c r="F11653" s="610"/>
      <c r="H11653" s="612"/>
      <c r="I11653" s="598"/>
      <c r="J11653" s="598"/>
      <c r="M11653" s="598"/>
      <c r="N11653" s="598"/>
      <c r="V11653" s="598"/>
      <c r="W11653" s="598"/>
    </row>
    <row r="11654" spans="6:23" x14ac:dyDescent="0.2">
      <c r="F11654" s="610"/>
      <c r="H11654" s="612"/>
      <c r="I11654" s="598"/>
      <c r="J11654" s="598"/>
      <c r="M11654" s="598"/>
      <c r="N11654" s="598"/>
      <c r="V11654" s="598"/>
      <c r="W11654" s="598"/>
    </row>
    <row r="11655" spans="6:23" x14ac:dyDescent="0.2">
      <c r="F11655" s="610"/>
      <c r="H11655" s="612"/>
      <c r="I11655" s="598"/>
      <c r="J11655" s="598"/>
      <c r="M11655" s="598"/>
      <c r="N11655" s="598"/>
      <c r="V11655" s="598"/>
      <c r="W11655" s="598"/>
    </row>
    <row r="11656" spans="6:23" x14ac:dyDescent="0.2">
      <c r="F11656" s="610"/>
      <c r="H11656" s="612"/>
      <c r="I11656" s="598"/>
      <c r="J11656" s="598"/>
      <c r="M11656" s="598"/>
      <c r="N11656" s="598"/>
      <c r="V11656" s="598"/>
      <c r="W11656" s="598"/>
    </row>
    <row r="11657" spans="6:23" x14ac:dyDescent="0.2">
      <c r="F11657" s="610"/>
      <c r="H11657" s="612"/>
      <c r="I11657" s="598"/>
      <c r="J11657" s="598"/>
      <c r="M11657" s="598"/>
      <c r="N11657" s="598"/>
      <c r="V11657" s="598"/>
      <c r="W11657" s="598"/>
    </row>
    <row r="11658" spans="6:23" x14ac:dyDescent="0.2">
      <c r="F11658" s="610"/>
      <c r="H11658" s="612"/>
      <c r="I11658" s="598"/>
      <c r="J11658" s="598"/>
      <c r="M11658" s="598"/>
      <c r="N11658" s="598"/>
      <c r="V11658" s="598"/>
      <c r="W11658" s="598"/>
    </row>
    <row r="11659" spans="6:23" x14ac:dyDescent="0.2">
      <c r="F11659" s="610"/>
      <c r="H11659" s="612"/>
      <c r="I11659" s="598"/>
      <c r="J11659" s="598"/>
      <c r="M11659" s="598"/>
      <c r="N11659" s="598"/>
      <c r="V11659" s="598"/>
      <c r="W11659" s="598"/>
    </row>
    <row r="11660" spans="6:23" x14ac:dyDescent="0.2">
      <c r="F11660" s="610"/>
      <c r="H11660" s="612"/>
      <c r="I11660" s="598"/>
      <c r="J11660" s="598"/>
      <c r="M11660" s="598"/>
      <c r="N11660" s="598"/>
      <c r="V11660" s="598"/>
      <c r="W11660" s="598"/>
    </row>
    <row r="11661" spans="6:23" x14ac:dyDescent="0.2">
      <c r="F11661" s="610"/>
      <c r="H11661" s="612"/>
      <c r="I11661" s="598"/>
      <c r="J11661" s="598"/>
      <c r="M11661" s="598"/>
      <c r="N11661" s="598"/>
      <c r="V11661" s="598"/>
      <c r="W11661" s="598"/>
    </row>
    <row r="11662" spans="6:23" x14ac:dyDescent="0.2">
      <c r="F11662" s="610"/>
      <c r="H11662" s="612"/>
      <c r="I11662" s="598"/>
      <c r="J11662" s="598"/>
      <c r="M11662" s="598"/>
      <c r="N11662" s="598"/>
      <c r="V11662" s="598"/>
      <c r="W11662" s="598"/>
    </row>
    <row r="11663" spans="6:23" x14ac:dyDescent="0.2">
      <c r="F11663" s="610"/>
      <c r="H11663" s="612"/>
      <c r="I11663" s="598"/>
      <c r="J11663" s="598"/>
      <c r="M11663" s="598"/>
      <c r="N11663" s="598"/>
      <c r="V11663" s="598"/>
      <c r="W11663" s="598"/>
    </row>
    <row r="11664" spans="6:23" x14ac:dyDescent="0.2">
      <c r="F11664" s="610"/>
      <c r="H11664" s="612"/>
      <c r="I11664" s="598"/>
      <c r="J11664" s="598"/>
      <c r="M11664" s="598"/>
      <c r="N11664" s="598"/>
      <c r="V11664" s="598"/>
      <c r="W11664" s="598"/>
    </row>
    <row r="11665" spans="6:23" x14ac:dyDescent="0.2">
      <c r="F11665" s="610"/>
      <c r="H11665" s="612"/>
      <c r="I11665" s="598"/>
      <c r="J11665" s="598"/>
      <c r="M11665" s="598"/>
      <c r="N11665" s="598"/>
      <c r="V11665" s="598"/>
      <c r="W11665" s="598"/>
    </row>
    <row r="11666" spans="6:23" x14ac:dyDescent="0.2">
      <c r="F11666" s="610"/>
      <c r="H11666" s="612"/>
      <c r="I11666" s="598"/>
      <c r="J11666" s="598"/>
      <c r="M11666" s="598"/>
      <c r="N11666" s="598"/>
      <c r="V11666" s="598"/>
      <c r="W11666" s="598"/>
    </row>
    <row r="11667" spans="6:23" x14ac:dyDescent="0.2">
      <c r="F11667" s="610"/>
      <c r="H11667" s="612"/>
      <c r="I11667" s="598"/>
      <c r="J11667" s="598"/>
      <c r="M11667" s="598"/>
      <c r="N11667" s="598"/>
      <c r="V11667" s="598"/>
      <c r="W11667" s="598"/>
    </row>
    <row r="11668" spans="6:23" x14ac:dyDescent="0.2">
      <c r="F11668" s="610"/>
      <c r="H11668" s="612"/>
      <c r="I11668" s="598"/>
      <c r="J11668" s="598"/>
      <c r="M11668" s="598"/>
      <c r="N11668" s="598"/>
      <c r="V11668" s="598"/>
      <c r="W11668" s="598"/>
    </row>
    <row r="11669" spans="6:23" x14ac:dyDescent="0.2">
      <c r="F11669" s="610"/>
      <c r="H11669" s="612"/>
      <c r="I11669" s="598"/>
      <c r="J11669" s="598"/>
      <c r="M11669" s="598"/>
      <c r="N11669" s="598"/>
      <c r="V11669" s="598"/>
      <c r="W11669" s="598"/>
    </row>
    <row r="11670" spans="6:23" x14ac:dyDescent="0.2">
      <c r="F11670" s="610"/>
      <c r="H11670" s="612"/>
      <c r="I11670" s="598"/>
      <c r="J11670" s="598"/>
      <c r="M11670" s="598"/>
      <c r="N11670" s="598"/>
      <c r="V11670" s="598"/>
      <c r="W11670" s="598"/>
    </row>
    <row r="11671" spans="6:23" x14ac:dyDescent="0.2">
      <c r="F11671" s="610"/>
      <c r="H11671" s="612"/>
      <c r="I11671" s="598"/>
      <c r="J11671" s="598"/>
      <c r="M11671" s="598"/>
      <c r="N11671" s="598"/>
      <c r="V11671" s="598"/>
      <c r="W11671" s="598"/>
    </row>
    <row r="11672" spans="6:23" x14ac:dyDescent="0.2">
      <c r="F11672" s="610"/>
      <c r="H11672" s="612"/>
      <c r="I11672" s="598"/>
      <c r="J11672" s="598"/>
      <c r="M11672" s="598"/>
      <c r="N11672" s="598"/>
      <c r="V11672" s="598"/>
      <c r="W11672" s="598"/>
    </row>
    <row r="11673" spans="6:23" x14ac:dyDescent="0.2">
      <c r="F11673" s="610"/>
      <c r="H11673" s="612"/>
      <c r="I11673" s="598"/>
      <c r="J11673" s="598"/>
      <c r="M11673" s="598"/>
      <c r="N11673" s="598"/>
      <c r="V11673" s="598"/>
      <c r="W11673" s="598"/>
    </row>
    <row r="11674" spans="6:23" x14ac:dyDescent="0.2">
      <c r="F11674" s="610"/>
      <c r="H11674" s="612"/>
      <c r="I11674" s="598"/>
      <c r="J11674" s="598"/>
      <c r="M11674" s="598"/>
      <c r="N11674" s="598"/>
      <c r="V11674" s="598"/>
      <c r="W11674" s="598"/>
    </row>
    <row r="11675" spans="6:23" x14ac:dyDescent="0.2">
      <c r="F11675" s="610"/>
      <c r="H11675" s="612"/>
      <c r="I11675" s="598"/>
      <c r="J11675" s="598"/>
      <c r="M11675" s="598"/>
      <c r="N11675" s="598"/>
      <c r="V11675" s="598"/>
      <c r="W11675" s="598"/>
    </row>
    <row r="11676" spans="6:23" x14ac:dyDescent="0.2">
      <c r="F11676" s="610"/>
      <c r="H11676" s="612"/>
      <c r="I11676" s="598"/>
      <c r="J11676" s="598"/>
      <c r="M11676" s="598"/>
      <c r="N11676" s="598"/>
      <c r="V11676" s="598"/>
      <c r="W11676" s="598"/>
    </row>
    <row r="11677" spans="6:23" x14ac:dyDescent="0.2">
      <c r="F11677" s="610"/>
      <c r="H11677" s="612"/>
      <c r="I11677" s="598"/>
      <c r="J11677" s="598"/>
      <c r="M11677" s="598"/>
      <c r="N11677" s="598"/>
      <c r="V11677" s="598"/>
      <c r="W11677" s="598"/>
    </row>
    <row r="11678" spans="6:23" x14ac:dyDescent="0.2">
      <c r="F11678" s="610"/>
      <c r="H11678" s="612"/>
      <c r="I11678" s="598"/>
      <c r="J11678" s="598"/>
      <c r="M11678" s="598"/>
      <c r="N11678" s="598"/>
      <c r="V11678" s="598"/>
      <c r="W11678" s="598"/>
    </row>
    <row r="11679" spans="6:23" x14ac:dyDescent="0.2">
      <c r="F11679" s="610"/>
      <c r="H11679" s="612"/>
      <c r="I11679" s="598"/>
      <c r="J11679" s="598"/>
      <c r="M11679" s="598"/>
      <c r="N11679" s="598"/>
      <c r="V11679" s="598"/>
      <c r="W11679" s="598"/>
    </row>
    <row r="11680" spans="6:23" x14ac:dyDescent="0.2">
      <c r="F11680" s="610"/>
      <c r="H11680" s="612"/>
      <c r="I11680" s="598"/>
      <c r="J11680" s="598"/>
      <c r="M11680" s="598"/>
      <c r="N11680" s="598"/>
      <c r="V11680" s="598"/>
      <c r="W11680" s="598"/>
    </row>
    <row r="11681" spans="6:23" x14ac:dyDescent="0.2">
      <c r="F11681" s="610"/>
      <c r="H11681" s="612"/>
      <c r="I11681" s="598"/>
      <c r="J11681" s="598"/>
      <c r="M11681" s="598"/>
      <c r="N11681" s="598"/>
      <c r="V11681" s="598"/>
      <c r="W11681" s="598"/>
    </row>
    <row r="11682" spans="6:23" x14ac:dyDescent="0.2">
      <c r="F11682" s="610"/>
      <c r="H11682" s="612"/>
      <c r="I11682" s="598"/>
      <c r="J11682" s="598"/>
      <c r="M11682" s="598"/>
      <c r="N11682" s="598"/>
      <c r="V11682" s="598"/>
      <c r="W11682" s="598"/>
    </row>
    <row r="11683" spans="6:23" x14ac:dyDescent="0.2">
      <c r="F11683" s="610"/>
      <c r="H11683" s="612"/>
      <c r="I11683" s="598"/>
      <c r="J11683" s="598"/>
      <c r="M11683" s="598"/>
      <c r="N11683" s="598"/>
      <c r="V11683" s="598"/>
      <c r="W11683" s="598"/>
    </row>
    <row r="11684" spans="6:23" x14ac:dyDescent="0.2">
      <c r="F11684" s="610"/>
      <c r="H11684" s="612"/>
      <c r="I11684" s="598"/>
      <c r="J11684" s="598"/>
      <c r="M11684" s="598"/>
      <c r="N11684" s="598"/>
      <c r="V11684" s="598"/>
      <c r="W11684" s="598"/>
    </row>
    <row r="11685" spans="6:23" x14ac:dyDescent="0.2">
      <c r="F11685" s="610"/>
      <c r="H11685" s="612"/>
      <c r="I11685" s="598"/>
      <c r="J11685" s="598"/>
      <c r="M11685" s="598"/>
      <c r="N11685" s="598"/>
      <c r="V11685" s="598"/>
      <c r="W11685" s="598"/>
    </row>
    <row r="11686" spans="6:23" x14ac:dyDescent="0.2">
      <c r="F11686" s="610"/>
      <c r="H11686" s="612"/>
      <c r="I11686" s="598"/>
      <c r="J11686" s="598"/>
      <c r="M11686" s="598"/>
      <c r="N11686" s="598"/>
      <c r="V11686" s="598"/>
      <c r="W11686" s="598"/>
    </row>
    <row r="11687" spans="6:23" x14ac:dyDescent="0.2">
      <c r="F11687" s="610"/>
      <c r="H11687" s="612"/>
      <c r="I11687" s="598"/>
      <c r="J11687" s="598"/>
      <c r="M11687" s="598"/>
      <c r="N11687" s="598"/>
      <c r="V11687" s="598"/>
      <c r="W11687" s="598"/>
    </row>
    <row r="11688" spans="6:23" x14ac:dyDescent="0.2">
      <c r="F11688" s="610"/>
      <c r="H11688" s="612"/>
      <c r="I11688" s="598"/>
      <c r="J11688" s="598"/>
      <c r="M11688" s="598"/>
      <c r="N11688" s="598"/>
      <c r="V11688" s="598"/>
      <c r="W11688" s="598"/>
    </row>
    <row r="11689" spans="6:23" x14ac:dyDescent="0.2">
      <c r="F11689" s="610"/>
      <c r="H11689" s="612"/>
      <c r="I11689" s="598"/>
      <c r="J11689" s="598"/>
      <c r="M11689" s="598"/>
      <c r="N11689" s="598"/>
      <c r="V11689" s="598"/>
      <c r="W11689" s="598"/>
    </row>
    <row r="11690" spans="6:23" x14ac:dyDescent="0.2">
      <c r="F11690" s="610"/>
      <c r="H11690" s="612"/>
      <c r="I11690" s="598"/>
      <c r="J11690" s="598"/>
      <c r="M11690" s="598"/>
      <c r="N11690" s="598"/>
      <c r="V11690" s="598"/>
      <c r="W11690" s="598"/>
    </row>
    <row r="11691" spans="6:23" x14ac:dyDescent="0.2">
      <c r="F11691" s="610"/>
      <c r="H11691" s="612"/>
      <c r="I11691" s="598"/>
      <c r="J11691" s="598"/>
      <c r="M11691" s="598"/>
      <c r="N11691" s="598"/>
      <c r="V11691" s="598"/>
      <c r="W11691" s="598"/>
    </row>
    <row r="11692" spans="6:23" x14ac:dyDescent="0.2">
      <c r="F11692" s="610"/>
      <c r="H11692" s="612"/>
      <c r="I11692" s="598"/>
      <c r="J11692" s="598"/>
      <c r="M11692" s="598"/>
      <c r="N11692" s="598"/>
      <c r="V11692" s="598"/>
      <c r="W11692" s="598"/>
    </row>
    <row r="11693" spans="6:23" x14ac:dyDescent="0.2">
      <c r="F11693" s="610"/>
      <c r="H11693" s="612"/>
      <c r="I11693" s="598"/>
      <c r="J11693" s="598"/>
      <c r="M11693" s="598"/>
      <c r="N11693" s="598"/>
      <c r="V11693" s="598"/>
      <c r="W11693" s="598"/>
    </row>
    <row r="11694" spans="6:23" x14ac:dyDescent="0.2">
      <c r="F11694" s="610"/>
      <c r="H11694" s="612"/>
      <c r="I11694" s="598"/>
      <c r="J11694" s="598"/>
      <c r="M11694" s="598"/>
      <c r="N11694" s="598"/>
      <c r="V11694" s="598"/>
      <c r="W11694" s="598"/>
    </row>
    <row r="11695" spans="6:23" x14ac:dyDescent="0.2">
      <c r="F11695" s="610"/>
      <c r="H11695" s="612"/>
      <c r="I11695" s="598"/>
      <c r="J11695" s="598"/>
      <c r="M11695" s="598"/>
      <c r="N11695" s="598"/>
      <c r="V11695" s="598"/>
      <c r="W11695" s="598"/>
    </row>
    <row r="11696" spans="6:23" x14ac:dyDescent="0.2">
      <c r="F11696" s="610"/>
      <c r="H11696" s="612"/>
      <c r="I11696" s="598"/>
      <c r="J11696" s="598"/>
      <c r="M11696" s="598"/>
      <c r="N11696" s="598"/>
      <c r="V11696" s="598"/>
      <c r="W11696" s="598"/>
    </row>
    <row r="11697" spans="6:23" x14ac:dyDescent="0.2">
      <c r="F11697" s="610"/>
      <c r="H11697" s="612"/>
      <c r="I11697" s="598"/>
      <c r="J11697" s="598"/>
      <c r="M11697" s="598"/>
      <c r="N11697" s="598"/>
      <c r="V11697" s="598"/>
      <c r="W11697" s="598"/>
    </row>
    <row r="11698" spans="6:23" x14ac:dyDescent="0.2">
      <c r="F11698" s="610"/>
      <c r="H11698" s="612"/>
      <c r="I11698" s="598"/>
      <c r="J11698" s="598"/>
      <c r="M11698" s="598"/>
      <c r="N11698" s="598"/>
      <c r="V11698" s="598"/>
      <c r="W11698" s="598"/>
    </row>
    <row r="11699" spans="6:23" x14ac:dyDescent="0.2">
      <c r="F11699" s="610"/>
      <c r="H11699" s="612"/>
      <c r="I11699" s="598"/>
      <c r="J11699" s="598"/>
      <c r="M11699" s="598"/>
      <c r="N11699" s="598"/>
      <c r="V11699" s="598"/>
      <c r="W11699" s="598"/>
    </row>
    <row r="11700" spans="6:23" x14ac:dyDescent="0.2">
      <c r="F11700" s="610"/>
      <c r="H11700" s="612"/>
      <c r="I11700" s="598"/>
      <c r="J11700" s="598"/>
      <c r="M11700" s="598"/>
      <c r="N11700" s="598"/>
      <c r="V11700" s="598"/>
      <c r="W11700" s="598"/>
    </row>
    <row r="11701" spans="6:23" x14ac:dyDescent="0.2">
      <c r="F11701" s="610"/>
      <c r="H11701" s="612"/>
      <c r="I11701" s="598"/>
      <c r="J11701" s="598"/>
      <c r="M11701" s="598"/>
      <c r="N11701" s="598"/>
      <c r="V11701" s="598"/>
      <c r="W11701" s="598"/>
    </row>
    <row r="11702" spans="6:23" x14ac:dyDescent="0.2">
      <c r="F11702" s="610"/>
      <c r="H11702" s="612"/>
      <c r="I11702" s="598"/>
      <c r="J11702" s="598"/>
      <c r="M11702" s="598"/>
      <c r="N11702" s="598"/>
      <c r="V11702" s="598"/>
      <c r="W11702" s="598"/>
    </row>
    <row r="11703" spans="6:23" x14ac:dyDescent="0.2">
      <c r="F11703" s="610"/>
      <c r="H11703" s="612"/>
      <c r="I11703" s="598"/>
      <c r="J11703" s="598"/>
      <c r="M11703" s="598"/>
      <c r="N11703" s="598"/>
      <c r="V11703" s="598"/>
      <c r="W11703" s="598"/>
    </row>
    <row r="11704" spans="6:23" x14ac:dyDescent="0.2">
      <c r="F11704" s="610"/>
      <c r="H11704" s="612"/>
      <c r="I11704" s="598"/>
      <c r="J11704" s="598"/>
      <c r="M11704" s="598"/>
      <c r="N11704" s="598"/>
      <c r="V11704" s="598"/>
      <c r="W11704" s="598"/>
    </row>
    <row r="11705" spans="6:23" x14ac:dyDescent="0.2">
      <c r="F11705" s="610"/>
      <c r="H11705" s="612"/>
      <c r="I11705" s="598"/>
      <c r="J11705" s="598"/>
      <c r="M11705" s="598"/>
      <c r="N11705" s="598"/>
      <c r="V11705" s="598"/>
      <c r="W11705" s="598"/>
    </row>
    <row r="11706" spans="6:23" x14ac:dyDescent="0.2">
      <c r="F11706" s="610"/>
      <c r="H11706" s="612"/>
      <c r="I11706" s="598"/>
      <c r="J11706" s="598"/>
      <c r="M11706" s="598"/>
      <c r="N11706" s="598"/>
      <c r="V11706" s="598"/>
      <c r="W11706" s="598"/>
    </row>
    <row r="11707" spans="6:23" x14ac:dyDescent="0.2">
      <c r="F11707" s="610"/>
      <c r="H11707" s="612"/>
      <c r="I11707" s="598"/>
      <c r="J11707" s="598"/>
      <c r="M11707" s="598"/>
      <c r="N11707" s="598"/>
      <c r="V11707" s="598"/>
      <c r="W11707" s="598"/>
    </row>
    <row r="11708" spans="6:23" x14ac:dyDescent="0.2">
      <c r="F11708" s="610"/>
      <c r="H11708" s="612"/>
      <c r="I11708" s="598"/>
      <c r="J11708" s="598"/>
      <c r="M11708" s="598"/>
      <c r="N11708" s="598"/>
      <c r="V11708" s="598"/>
      <c r="W11708" s="598"/>
    </row>
    <row r="11709" spans="6:23" x14ac:dyDescent="0.2">
      <c r="F11709" s="610"/>
      <c r="H11709" s="612"/>
      <c r="I11709" s="598"/>
      <c r="J11709" s="598"/>
      <c r="M11709" s="598"/>
      <c r="N11709" s="598"/>
      <c r="V11709" s="598"/>
      <c r="W11709" s="598"/>
    </row>
    <row r="11710" spans="6:23" x14ac:dyDescent="0.2">
      <c r="F11710" s="610"/>
      <c r="H11710" s="612"/>
      <c r="I11710" s="598"/>
      <c r="J11710" s="598"/>
      <c r="M11710" s="598"/>
      <c r="N11710" s="598"/>
      <c r="V11710" s="598"/>
      <c r="W11710" s="598"/>
    </row>
    <row r="11711" spans="6:23" x14ac:dyDescent="0.2">
      <c r="F11711" s="610"/>
      <c r="H11711" s="612"/>
      <c r="I11711" s="598"/>
      <c r="J11711" s="598"/>
      <c r="M11711" s="598"/>
      <c r="N11711" s="598"/>
      <c r="V11711" s="598"/>
      <c r="W11711" s="598"/>
    </row>
    <row r="11712" spans="6:23" x14ac:dyDescent="0.2">
      <c r="F11712" s="610"/>
      <c r="H11712" s="612"/>
      <c r="I11712" s="598"/>
      <c r="J11712" s="598"/>
      <c r="M11712" s="598"/>
      <c r="N11712" s="598"/>
      <c r="V11712" s="598"/>
      <c r="W11712" s="598"/>
    </row>
    <row r="11713" spans="6:23" x14ac:dyDescent="0.2">
      <c r="F11713" s="610"/>
      <c r="H11713" s="612"/>
      <c r="I11713" s="598"/>
      <c r="J11713" s="598"/>
      <c r="M11713" s="598"/>
      <c r="N11713" s="598"/>
      <c r="V11713" s="598"/>
      <c r="W11713" s="598"/>
    </row>
    <row r="11714" spans="6:23" x14ac:dyDescent="0.2">
      <c r="F11714" s="610"/>
      <c r="H11714" s="612"/>
      <c r="I11714" s="598"/>
      <c r="J11714" s="598"/>
      <c r="M11714" s="598"/>
      <c r="N11714" s="598"/>
      <c r="V11714" s="598"/>
      <c r="W11714" s="598"/>
    </row>
    <row r="11715" spans="6:23" x14ac:dyDescent="0.2">
      <c r="F11715" s="610"/>
      <c r="H11715" s="612"/>
      <c r="I11715" s="598"/>
      <c r="J11715" s="598"/>
      <c r="M11715" s="598"/>
      <c r="N11715" s="598"/>
      <c r="V11715" s="598"/>
      <c r="W11715" s="598"/>
    </row>
    <row r="11716" spans="6:23" x14ac:dyDescent="0.2">
      <c r="F11716" s="610"/>
      <c r="H11716" s="612"/>
      <c r="I11716" s="598"/>
      <c r="J11716" s="598"/>
      <c r="M11716" s="598"/>
      <c r="N11716" s="598"/>
      <c r="V11716" s="598"/>
      <c r="W11716" s="598"/>
    </row>
    <row r="11717" spans="6:23" x14ac:dyDescent="0.2">
      <c r="F11717" s="610"/>
      <c r="H11717" s="612"/>
      <c r="I11717" s="598"/>
      <c r="J11717" s="598"/>
      <c r="M11717" s="598"/>
      <c r="N11717" s="598"/>
      <c r="V11717" s="598"/>
      <c r="W11717" s="598"/>
    </row>
    <row r="11718" spans="6:23" x14ac:dyDescent="0.2">
      <c r="F11718" s="610"/>
      <c r="H11718" s="612"/>
      <c r="I11718" s="598"/>
      <c r="J11718" s="598"/>
      <c r="M11718" s="598"/>
      <c r="N11718" s="598"/>
      <c r="V11718" s="598"/>
      <c r="W11718" s="598"/>
    </row>
    <row r="11719" spans="6:23" x14ac:dyDescent="0.2">
      <c r="F11719" s="610"/>
      <c r="H11719" s="612"/>
      <c r="I11719" s="598"/>
      <c r="J11719" s="598"/>
      <c r="M11719" s="598"/>
      <c r="N11719" s="598"/>
      <c r="V11719" s="598"/>
      <c r="W11719" s="598"/>
    </row>
    <row r="11720" spans="6:23" x14ac:dyDescent="0.2">
      <c r="F11720" s="610"/>
      <c r="H11720" s="612"/>
      <c r="I11720" s="598"/>
      <c r="J11720" s="598"/>
      <c r="M11720" s="598"/>
      <c r="N11720" s="598"/>
      <c r="V11720" s="598"/>
      <c r="W11720" s="598"/>
    </row>
    <row r="11721" spans="6:23" x14ac:dyDescent="0.2">
      <c r="F11721" s="610"/>
      <c r="H11721" s="612"/>
      <c r="I11721" s="598"/>
      <c r="J11721" s="598"/>
      <c r="M11721" s="598"/>
      <c r="N11721" s="598"/>
      <c r="V11721" s="598"/>
      <c r="W11721" s="598"/>
    </row>
    <row r="11722" spans="6:23" x14ac:dyDescent="0.2">
      <c r="F11722" s="610"/>
      <c r="H11722" s="612"/>
      <c r="I11722" s="598"/>
      <c r="J11722" s="598"/>
      <c r="M11722" s="598"/>
      <c r="N11722" s="598"/>
      <c r="V11722" s="598"/>
      <c r="W11722" s="598"/>
    </row>
    <row r="11723" spans="6:23" x14ac:dyDescent="0.2">
      <c r="F11723" s="610"/>
      <c r="H11723" s="612"/>
      <c r="I11723" s="598"/>
      <c r="J11723" s="598"/>
      <c r="M11723" s="598"/>
      <c r="N11723" s="598"/>
      <c r="V11723" s="598"/>
      <c r="W11723" s="598"/>
    </row>
    <row r="11724" spans="6:23" x14ac:dyDescent="0.2">
      <c r="F11724" s="610"/>
      <c r="H11724" s="612"/>
      <c r="I11724" s="598"/>
      <c r="J11724" s="598"/>
      <c r="M11724" s="598"/>
      <c r="N11724" s="598"/>
      <c r="V11724" s="598"/>
      <c r="W11724" s="598"/>
    </row>
    <row r="11725" spans="6:23" x14ac:dyDescent="0.2">
      <c r="F11725" s="610"/>
      <c r="H11725" s="612"/>
      <c r="I11725" s="598"/>
      <c r="J11725" s="598"/>
      <c r="M11725" s="598"/>
      <c r="N11725" s="598"/>
      <c r="V11725" s="598"/>
      <c r="W11725" s="598"/>
    </row>
    <row r="11726" spans="6:23" x14ac:dyDescent="0.2">
      <c r="F11726" s="610"/>
      <c r="H11726" s="612"/>
      <c r="I11726" s="598"/>
      <c r="J11726" s="598"/>
      <c r="M11726" s="598"/>
      <c r="N11726" s="598"/>
      <c r="V11726" s="598"/>
      <c r="W11726" s="598"/>
    </row>
    <row r="11727" spans="6:23" x14ac:dyDescent="0.2">
      <c r="F11727" s="610"/>
      <c r="H11727" s="612"/>
      <c r="I11727" s="598"/>
      <c r="J11727" s="598"/>
      <c r="M11727" s="598"/>
      <c r="N11727" s="598"/>
      <c r="V11727" s="598"/>
      <c r="W11727" s="598"/>
    </row>
    <row r="11728" spans="6:23" x14ac:dyDescent="0.2">
      <c r="F11728" s="610"/>
      <c r="H11728" s="612"/>
      <c r="I11728" s="598"/>
      <c r="J11728" s="598"/>
      <c r="M11728" s="598"/>
      <c r="N11728" s="598"/>
      <c r="V11728" s="598"/>
      <c r="W11728" s="598"/>
    </row>
    <row r="11729" spans="6:23" x14ac:dyDescent="0.2">
      <c r="F11729" s="610"/>
      <c r="H11729" s="612"/>
      <c r="I11729" s="598"/>
      <c r="J11729" s="598"/>
      <c r="M11729" s="598"/>
      <c r="N11729" s="598"/>
      <c r="V11729" s="598"/>
      <c r="W11729" s="598"/>
    </row>
    <row r="11730" spans="6:23" x14ac:dyDescent="0.2">
      <c r="F11730" s="610"/>
      <c r="H11730" s="612"/>
      <c r="I11730" s="598"/>
      <c r="J11730" s="598"/>
      <c r="M11730" s="598"/>
      <c r="N11730" s="598"/>
      <c r="V11730" s="598"/>
      <c r="W11730" s="598"/>
    </row>
    <row r="11731" spans="6:23" x14ac:dyDescent="0.2">
      <c r="F11731" s="610"/>
      <c r="H11731" s="612"/>
      <c r="I11731" s="598"/>
      <c r="J11731" s="598"/>
      <c r="M11731" s="598"/>
      <c r="N11731" s="598"/>
      <c r="V11731" s="598"/>
      <c r="W11731" s="598"/>
    </row>
    <row r="11732" spans="6:23" x14ac:dyDescent="0.2">
      <c r="F11732" s="610"/>
      <c r="H11732" s="612"/>
      <c r="I11732" s="598"/>
      <c r="J11732" s="598"/>
      <c r="M11732" s="598"/>
      <c r="N11732" s="598"/>
      <c r="V11732" s="598"/>
      <c r="W11732" s="598"/>
    </row>
    <row r="11733" spans="6:23" x14ac:dyDescent="0.2">
      <c r="F11733" s="610"/>
      <c r="H11733" s="612"/>
      <c r="I11733" s="598"/>
      <c r="J11733" s="598"/>
      <c r="M11733" s="598"/>
      <c r="N11733" s="598"/>
      <c r="V11733" s="598"/>
      <c r="W11733" s="598"/>
    </row>
    <row r="11734" spans="6:23" x14ac:dyDescent="0.2">
      <c r="F11734" s="610"/>
      <c r="H11734" s="612"/>
      <c r="I11734" s="598"/>
      <c r="J11734" s="598"/>
      <c r="M11734" s="598"/>
      <c r="N11734" s="598"/>
      <c r="V11734" s="598"/>
      <c r="W11734" s="598"/>
    </row>
    <row r="11735" spans="6:23" x14ac:dyDescent="0.2">
      <c r="F11735" s="610"/>
      <c r="H11735" s="612"/>
      <c r="I11735" s="598"/>
      <c r="J11735" s="598"/>
      <c r="M11735" s="598"/>
      <c r="N11735" s="598"/>
      <c r="V11735" s="598"/>
      <c r="W11735" s="598"/>
    </row>
    <row r="11736" spans="6:23" x14ac:dyDescent="0.2">
      <c r="F11736" s="610"/>
      <c r="H11736" s="612"/>
      <c r="I11736" s="598"/>
      <c r="J11736" s="598"/>
      <c r="M11736" s="598"/>
      <c r="N11736" s="598"/>
      <c r="V11736" s="598"/>
      <c r="W11736" s="598"/>
    </row>
    <row r="11737" spans="6:23" x14ac:dyDescent="0.2">
      <c r="F11737" s="610"/>
      <c r="H11737" s="612"/>
      <c r="I11737" s="598"/>
      <c r="J11737" s="598"/>
      <c r="M11737" s="598"/>
      <c r="N11737" s="598"/>
      <c r="V11737" s="598"/>
      <c r="W11737" s="598"/>
    </row>
    <row r="11738" spans="6:23" x14ac:dyDescent="0.2">
      <c r="F11738" s="610"/>
      <c r="H11738" s="612"/>
      <c r="I11738" s="598"/>
      <c r="J11738" s="598"/>
      <c r="M11738" s="598"/>
      <c r="N11738" s="598"/>
      <c r="V11738" s="598"/>
      <c r="W11738" s="598"/>
    </row>
    <row r="11739" spans="6:23" x14ac:dyDescent="0.2">
      <c r="F11739" s="610"/>
      <c r="H11739" s="612"/>
      <c r="I11739" s="598"/>
      <c r="J11739" s="598"/>
      <c r="M11739" s="598"/>
      <c r="N11739" s="598"/>
      <c r="V11739" s="598"/>
      <c r="W11739" s="598"/>
    </row>
    <row r="11740" spans="6:23" x14ac:dyDescent="0.2">
      <c r="F11740" s="610"/>
      <c r="H11740" s="612"/>
      <c r="I11740" s="598"/>
      <c r="J11740" s="598"/>
      <c r="M11740" s="598"/>
      <c r="N11740" s="598"/>
      <c r="V11740" s="598"/>
      <c r="W11740" s="598"/>
    </row>
    <row r="11741" spans="6:23" x14ac:dyDescent="0.2">
      <c r="F11741" s="610"/>
      <c r="H11741" s="612"/>
      <c r="I11741" s="598"/>
      <c r="J11741" s="598"/>
      <c r="M11741" s="598"/>
      <c r="N11741" s="598"/>
      <c r="V11741" s="598"/>
      <c r="W11741" s="598"/>
    </row>
    <row r="11742" spans="6:23" x14ac:dyDescent="0.2">
      <c r="F11742" s="610"/>
      <c r="H11742" s="612"/>
      <c r="I11742" s="598"/>
      <c r="J11742" s="598"/>
      <c r="M11742" s="598"/>
      <c r="N11742" s="598"/>
      <c r="V11742" s="598"/>
      <c r="W11742" s="598"/>
    </row>
    <row r="11743" spans="6:23" x14ac:dyDescent="0.2">
      <c r="F11743" s="610"/>
      <c r="H11743" s="612"/>
      <c r="I11743" s="598"/>
      <c r="J11743" s="598"/>
      <c r="M11743" s="598"/>
      <c r="N11743" s="598"/>
      <c r="V11743" s="598"/>
      <c r="W11743" s="598"/>
    </row>
    <row r="11744" spans="6:23" x14ac:dyDescent="0.2">
      <c r="F11744" s="610"/>
      <c r="H11744" s="612"/>
      <c r="I11744" s="598"/>
      <c r="J11744" s="598"/>
      <c r="M11744" s="598"/>
      <c r="N11744" s="598"/>
      <c r="V11744" s="598"/>
      <c r="W11744" s="598"/>
    </row>
    <row r="11745" spans="6:23" x14ac:dyDescent="0.2">
      <c r="F11745" s="610"/>
      <c r="H11745" s="612"/>
      <c r="I11745" s="598"/>
      <c r="J11745" s="598"/>
      <c r="M11745" s="598"/>
      <c r="N11745" s="598"/>
      <c r="V11745" s="598"/>
      <c r="W11745" s="598"/>
    </row>
    <row r="11746" spans="6:23" x14ac:dyDescent="0.2">
      <c r="F11746" s="610"/>
      <c r="H11746" s="612"/>
      <c r="I11746" s="598"/>
      <c r="J11746" s="598"/>
      <c r="M11746" s="598"/>
      <c r="N11746" s="598"/>
      <c r="V11746" s="598"/>
      <c r="W11746" s="598"/>
    </row>
    <row r="11747" spans="6:23" x14ac:dyDescent="0.2">
      <c r="F11747" s="610"/>
      <c r="H11747" s="612"/>
      <c r="I11747" s="598"/>
      <c r="J11747" s="598"/>
      <c r="M11747" s="598"/>
      <c r="N11747" s="598"/>
      <c r="V11747" s="598"/>
      <c r="W11747" s="598"/>
    </row>
    <row r="11748" spans="6:23" x14ac:dyDescent="0.2">
      <c r="F11748" s="610"/>
      <c r="H11748" s="612"/>
      <c r="I11748" s="598"/>
      <c r="J11748" s="598"/>
      <c r="M11748" s="598"/>
      <c r="N11748" s="598"/>
      <c r="V11748" s="598"/>
      <c r="W11748" s="598"/>
    </row>
    <row r="11749" spans="6:23" x14ac:dyDescent="0.2">
      <c r="F11749" s="610"/>
      <c r="H11749" s="612"/>
      <c r="I11749" s="598"/>
      <c r="J11749" s="598"/>
      <c r="M11749" s="598"/>
      <c r="N11749" s="598"/>
      <c r="V11749" s="598"/>
      <c r="W11749" s="598"/>
    </row>
    <row r="11750" spans="6:23" x14ac:dyDescent="0.2">
      <c r="F11750" s="610"/>
      <c r="H11750" s="612"/>
      <c r="I11750" s="598"/>
      <c r="J11750" s="598"/>
      <c r="M11750" s="598"/>
      <c r="N11750" s="598"/>
      <c r="V11750" s="598"/>
      <c r="W11750" s="598"/>
    </row>
    <row r="11751" spans="6:23" x14ac:dyDescent="0.2">
      <c r="F11751" s="610"/>
      <c r="H11751" s="612"/>
      <c r="I11751" s="598"/>
      <c r="J11751" s="598"/>
      <c r="M11751" s="598"/>
      <c r="N11751" s="598"/>
      <c r="V11751" s="598"/>
      <c r="W11751" s="598"/>
    </row>
    <row r="11752" spans="6:23" x14ac:dyDescent="0.2">
      <c r="F11752" s="610"/>
      <c r="H11752" s="612"/>
      <c r="I11752" s="598"/>
      <c r="J11752" s="598"/>
      <c r="M11752" s="598"/>
      <c r="N11752" s="598"/>
      <c r="V11752" s="598"/>
      <c r="W11752" s="598"/>
    </row>
    <row r="11753" spans="6:23" x14ac:dyDescent="0.2">
      <c r="F11753" s="610"/>
      <c r="H11753" s="612"/>
      <c r="I11753" s="598"/>
      <c r="J11753" s="598"/>
      <c r="M11753" s="598"/>
      <c r="N11753" s="598"/>
      <c r="V11753" s="598"/>
      <c r="W11753" s="598"/>
    </row>
    <row r="11754" spans="6:23" x14ac:dyDescent="0.2">
      <c r="F11754" s="610"/>
      <c r="H11754" s="612"/>
      <c r="I11754" s="598"/>
      <c r="J11754" s="598"/>
      <c r="M11754" s="598"/>
      <c r="N11754" s="598"/>
      <c r="V11754" s="598"/>
      <c r="W11754" s="598"/>
    </row>
    <row r="11755" spans="6:23" x14ac:dyDescent="0.2">
      <c r="F11755" s="610"/>
      <c r="H11755" s="612"/>
      <c r="I11755" s="598"/>
      <c r="J11755" s="598"/>
      <c r="M11755" s="598"/>
      <c r="N11755" s="598"/>
      <c r="V11755" s="598"/>
      <c r="W11755" s="598"/>
    </row>
    <row r="11756" spans="6:23" x14ac:dyDescent="0.2">
      <c r="F11756" s="610"/>
      <c r="H11756" s="612"/>
      <c r="I11756" s="598"/>
      <c r="J11756" s="598"/>
      <c r="M11756" s="598"/>
      <c r="N11756" s="598"/>
      <c r="V11756" s="598"/>
      <c r="W11756" s="598"/>
    </row>
    <row r="11757" spans="6:23" x14ac:dyDescent="0.2">
      <c r="F11757" s="610"/>
      <c r="H11757" s="612"/>
      <c r="I11757" s="598"/>
      <c r="J11757" s="598"/>
      <c r="M11757" s="598"/>
      <c r="N11757" s="598"/>
      <c r="V11757" s="598"/>
      <c r="W11757" s="598"/>
    </row>
    <row r="11758" spans="6:23" x14ac:dyDescent="0.2">
      <c r="F11758" s="610"/>
      <c r="H11758" s="612"/>
      <c r="I11758" s="598"/>
      <c r="J11758" s="598"/>
      <c r="M11758" s="598"/>
      <c r="N11758" s="598"/>
      <c r="V11758" s="598"/>
      <c r="W11758" s="598"/>
    </row>
    <row r="11759" spans="6:23" x14ac:dyDescent="0.2">
      <c r="F11759" s="610"/>
      <c r="H11759" s="612"/>
      <c r="I11759" s="598"/>
      <c r="J11759" s="598"/>
      <c r="M11759" s="598"/>
      <c r="N11759" s="598"/>
      <c r="V11759" s="598"/>
      <c r="W11759" s="598"/>
    </row>
    <row r="11760" spans="6:23" x14ac:dyDescent="0.2">
      <c r="F11760" s="610"/>
      <c r="H11760" s="612"/>
      <c r="I11760" s="598"/>
      <c r="J11760" s="598"/>
      <c r="M11760" s="598"/>
      <c r="N11760" s="598"/>
      <c r="V11760" s="598"/>
      <c r="W11760" s="598"/>
    </row>
    <row r="11761" spans="6:23" x14ac:dyDescent="0.2">
      <c r="F11761" s="610"/>
      <c r="H11761" s="612"/>
      <c r="I11761" s="598"/>
      <c r="J11761" s="598"/>
      <c r="M11761" s="598"/>
      <c r="N11761" s="598"/>
      <c r="V11761" s="598"/>
      <c r="W11761" s="598"/>
    </row>
    <row r="11762" spans="6:23" x14ac:dyDescent="0.2">
      <c r="F11762" s="610"/>
      <c r="H11762" s="612"/>
      <c r="I11762" s="598"/>
      <c r="J11762" s="598"/>
      <c r="M11762" s="598"/>
      <c r="N11762" s="598"/>
      <c r="V11762" s="598"/>
      <c r="W11762" s="598"/>
    </row>
    <row r="11763" spans="6:23" x14ac:dyDescent="0.2">
      <c r="F11763" s="610"/>
      <c r="H11763" s="612"/>
      <c r="I11763" s="598"/>
      <c r="J11763" s="598"/>
      <c r="M11763" s="598"/>
      <c r="N11763" s="598"/>
      <c r="V11763" s="598"/>
      <c r="W11763" s="598"/>
    </row>
    <row r="11764" spans="6:23" x14ac:dyDescent="0.2">
      <c r="F11764" s="610"/>
      <c r="H11764" s="612"/>
      <c r="I11764" s="598"/>
      <c r="J11764" s="598"/>
      <c r="M11764" s="598"/>
      <c r="N11764" s="598"/>
      <c r="V11764" s="598"/>
      <c r="W11764" s="598"/>
    </row>
    <row r="11765" spans="6:23" x14ac:dyDescent="0.2">
      <c r="F11765" s="610"/>
      <c r="H11765" s="612"/>
      <c r="I11765" s="598"/>
      <c r="J11765" s="598"/>
      <c r="M11765" s="598"/>
      <c r="N11765" s="598"/>
      <c r="V11765" s="598"/>
      <c r="W11765" s="598"/>
    </row>
    <row r="11766" spans="6:23" x14ac:dyDescent="0.2">
      <c r="F11766" s="610"/>
      <c r="H11766" s="612"/>
      <c r="I11766" s="598"/>
      <c r="J11766" s="598"/>
      <c r="M11766" s="598"/>
      <c r="N11766" s="598"/>
      <c r="V11766" s="598"/>
      <c r="W11766" s="598"/>
    </row>
    <row r="11767" spans="6:23" x14ac:dyDescent="0.2">
      <c r="F11767" s="610"/>
      <c r="H11767" s="612"/>
      <c r="I11767" s="598"/>
      <c r="J11767" s="598"/>
      <c r="M11767" s="598"/>
      <c r="N11767" s="598"/>
      <c r="V11767" s="598"/>
      <c r="W11767" s="598"/>
    </row>
    <row r="11768" spans="6:23" x14ac:dyDescent="0.2">
      <c r="F11768" s="610"/>
      <c r="H11768" s="612"/>
      <c r="I11768" s="598"/>
      <c r="J11768" s="598"/>
      <c r="M11768" s="598"/>
      <c r="N11768" s="598"/>
      <c r="V11768" s="598"/>
      <c r="W11768" s="598"/>
    </row>
    <row r="11769" spans="6:23" x14ac:dyDescent="0.2">
      <c r="F11769" s="610"/>
      <c r="H11769" s="612"/>
      <c r="I11769" s="598"/>
      <c r="J11769" s="598"/>
      <c r="M11769" s="598"/>
      <c r="N11769" s="598"/>
      <c r="V11769" s="598"/>
      <c r="W11769" s="598"/>
    </row>
    <row r="11770" spans="6:23" x14ac:dyDescent="0.2">
      <c r="F11770" s="610"/>
      <c r="H11770" s="612"/>
      <c r="I11770" s="598"/>
      <c r="J11770" s="598"/>
      <c r="M11770" s="598"/>
      <c r="N11770" s="598"/>
      <c r="V11770" s="598"/>
      <c r="W11770" s="598"/>
    </row>
    <row r="11771" spans="6:23" x14ac:dyDescent="0.2">
      <c r="F11771" s="610"/>
      <c r="H11771" s="612"/>
      <c r="I11771" s="598"/>
      <c r="J11771" s="598"/>
      <c r="M11771" s="598"/>
      <c r="N11771" s="598"/>
      <c r="V11771" s="598"/>
      <c r="W11771" s="598"/>
    </row>
    <row r="11772" spans="6:23" x14ac:dyDescent="0.2">
      <c r="F11772" s="610"/>
      <c r="H11772" s="612"/>
      <c r="I11772" s="598"/>
      <c r="J11772" s="598"/>
      <c r="M11772" s="598"/>
      <c r="N11772" s="598"/>
      <c r="V11772" s="598"/>
      <c r="W11772" s="598"/>
    </row>
    <row r="11773" spans="6:23" x14ac:dyDescent="0.2">
      <c r="F11773" s="610"/>
      <c r="H11773" s="612"/>
      <c r="I11773" s="598"/>
      <c r="J11773" s="598"/>
      <c r="M11773" s="598"/>
      <c r="N11773" s="598"/>
      <c r="V11773" s="598"/>
      <c r="W11773" s="598"/>
    </row>
    <row r="11774" spans="6:23" x14ac:dyDescent="0.2">
      <c r="F11774" s="610"/>
      <c r="H11774" s="612"/>
      <c r="I11774" s="598"/>
      <c r="J11774" s="598"/>
      <c r="M11774" s="598"/>
      <c r="N11774" s="598"/>
      <c r="V11774" s="598"/>
      <c r="W11774" s="598"/>
    </row>
    <row r="11775" spans="6:23" x14ac:dyDescent="0.2">
      <c r="F11775" s="610"/>
      <c r="H11775" s="612"/>
      <c r="I11775" s="598"/>
      <c r="J11775" s="598"/>
      <c r="M11775" s="598"/>
      <c r="N11775" s="598"/>
      <c r="V11775" s="598"/>
      <c r="W11775" s="598"/>
    </row>
    <row r="11776" spans="6:23" x14ac:dyDescent="0.2">
      <c r="F11776" s="610"/>
      <c r="H11776" s="612"/>
      <c r="I11776" s="598"/>
      <c r="J11776" s="598"/>
      <c r="M11776" s="598"/>
      <c r="N11776" s="598"/>
      <c r="V11776" s="598"/>
      <c r="W11776" s="598"/>
    </row>
    <row r="11777" spans="6:23" x14ac:dyDescent="0.2">
      <c r="F11777" s="610"/>
      <c r="H11777" s="612"/>
      <c r="I11777" s="598"/>
      <c r="J11777" s="598"/>
      <c r="M11777" s="598"/>
      <c r="N11777" s="598"/>
      <c r="V11777" s="598"/>
      <c r="W11777" s="598"/>
    </row>
    <row r="11778" spans="6:23" x14ac:dyDescent="0.2">
      <c r="F11778" s="610"/>
      <c r="H11778" s="612"/>
      <c r="I11778" s="598"/>
      <c r="J11778" s="598"/>
      <c r="M11778" s="598"/>
      <c r="N11778" s="598"/>
      <c r="V11778" s="598"/>
      <c r="W11778" s="598"/>
    </row>
    <row r="11779" spans="6:23" x14ac:dyDescent="0.2">
      <c r="F11779" s="610"/>
      <c r="H11779" s="612"/>
      <c r="I11779" s="598"/>
      <c r="J11779" s="598"/>
      <c r="M11779" s="598"/>
      <c r="N11779" s="598"/>
      <c r="V11779" s="598"/>
      <c r="W11779" s="598"/>
    </row>
    <row r="11780" spans="6:23" x14ac:dyDescent="0.2">
      <c r="F11780" s="610"/>
      <c r="H11780" s="612"/>
      <c r="I11780" s="598"/>
      <c r="J11780" s="598"/>
      <c r="M11780" s="598"/>
      <c r="N11780" s="598"/>
      <c r="V11780" s="598"/>
      <c r="W11780" s="598"/>
    </row>
    <row r="11781" spans="6:23" x14ac:dyDescent="0.2">
      <c r="F11781" s="610"/>
      <c r="H11781" s="612"/>
      <c r="I11781" s="598"/>
      <c r="J11781" s="598"/>
      <c r="M11781" s="598"/>
      <c r="N11781" s="598"/>
      <c r="V11781" s="598"/>
      <c r="W11781" s="598"/>
    </row>
    <row r="11782" spans="6:23" x14ac:dyDescent="0.2">
      <c r="F11782" s="610"/>
      <c r="H11782" s="612"/>
      <c r="I11782" s="598"/>
      <c r="J11782" s="598"/>
      <c r="M11782" s="598"/>
      <c r="N11782" s="598"/>
      <c r="V11782" s="598"/>
      <c r="W11782" s="598"/>
    </row>
    <row r="11783" spans="6:23" x14ac:dyDescent="0.2">
      <c r="F11783" s="610"/>
      <c r="H11783" s="612"/>
      <c r="I11783" s="598"/>
      <c r="J11783" s="598"/>
      <c r="M11783" s="598"/>
      <c r="N11783" s="598"/>
      <c r="V11783" s="598"/>
      <c r="W11783" s="598"/>
    </row>
    <row r="11784" spans="6:23" x14ac:dyDescent="0.2">
      <c r="F11784" s="610"/>
      <c r="H11784" s="612"/>
      <c r="I11784" s="598"/>
      <c r="J11784" s="598"/>
      <c r="M11784" s="598"/>
      <c r="N11784" s="598"/>
      <c r="V11784" s="598"/>
      <c r="W11784" s="598"/>
    </row>
    <row r="11785" spans="6:23" x14ac:dyDescent="0.2">
      <c r="F11785" s="610"/>
      <c r="H11785" s="612"/>
      <c r="I11785" s="598"/>
      <c r="J11785" s="598"/>
      <c r="M11785" s="598"/>
      <c r="N11785" s="598"/>
      <c r="V11785" s="598"/>
      <c r="W11785" s="598"/>
    </row>
    <row r="11786" spans="6:23" x14ac:dyDescent="0.2">
      <c r="F11786" s="610"/>
      <c r="H11786" s="612"/>
      <c r="I11786" s="598"/>
      <c r="J11786" s="598"/>
      <c r="M11786" s="598"/>
      <c r="N11786" s="598"/>
      <c r="V11786" s="598"/>
      <c r="W11786" s="598"/>
    </row>
    <row r="11787" spans="6:23" x14ac:dyDescent="0.2">
      <c r="F11787" s="610"/>
      <c r="H11787" s="612"/>
      <c r="I11787" s="598"/>
      <c r="J11787" s="598"/>
      <c r="M11787" s="598"/>
      <c r="N11787" s="598"/>
      <c r="V11787" s="598"/>
      <c r="W11787" s="598"/>
    </row>
    <row r="11788" spans="6:23" x14ac:dyDescent="0.2">
      <c r="F11788" s="610"/>
      <c r="H11788" s="612"/>
      <c r="I11788" s="598"/>
      <c r="J11788" s="598"/>
      <c r="M11788" s="598"/>
      <c r="N11788" s="598"/>
      <c r="V11788" s="598"/>
      <c r="W11788" s="598"/>
    </row>
    <row r="11789" spans="6:23" x14ac:dyDescent="0.2">
      <c r="F11789" s="610"/>
      <c r="H11789" s="612"/>
      <c r="I11789" s="598"/>
      <c r="J11789" s="598"/>
      <c r="M11789" s="598"/>
      <c r="N11789" s="598"/>
      <c r="V11789" s="598"/>
      <c r="W11789" s="598"/>
    </row>
    <row r="11790" spans="6:23" x14ac:dyDescent="0.2">
      <c r="F11790" s="610"/>
      <c r="H11790" s="612"/>
      <c r="I11790" s="598"/>
      <c r="J11790" s="598"/>
      <c r="M11790" s="598"/>
      <c r="N11790" s="598"/>
      <c r="V11790" s="598"/>
      <c r="W11790" s="598"/>
    </row>
    <row r="11791" spans="6:23" x14ac:dyDescent="0.2">
      <c r="F11791" s="610"/>
      <c r="H11791" s="612"/>
      <c r="I11791" s="598"/>
      <c r="J11791" s="598"/>
      <c r="M11791" s="598"/>
      <c r="N11791" s="598"/>
      <c r="V11791" s="598"/>
      <c r="W11791" s="598"/>
    </row>
    <row r="11792" spans="6:23" x14ac:dyDescent="0.2">
      <c r="F11792" s="610"/>
      <c r="H11792" s="612"/>
      <c r="I11792" s="598"/>
      <c r="J11792" s="598"/>
      <c r="M11792" s="598"/>
      <c r="N11792" s="598"/>
      <c r="V11792" s="598"/>
      <c r="W11792" s="598"/>
    </row>
    <row r="11793" spans="6:23" x14ac:dyDescent="0.2">
      <c r="F11793" s="610"/>
      <c r="H11793" s="612"/>
      <c r="I11793" s="598"/>
      <c r="J11793" s="598"/>
      <c r="M11793" s="598"/>
      <c r="N11793" s="598"/>
      <c r="V11793" s="598"/>
      <c r="W11793" s="598"/>
    </row>
    <row r="11794" spans="6:23" x14ac:dyDescent="0.2">
      <c r="F11794" s="610"/>
      <c r="H11794" s="612"/>
      <c r="I11794" s="598"/>
      <c r="J11794" s="598"/>
      <c r="M11794" s="598"/>
      <c r="N11794" s="598"/>
      <c r="V11794" s="598"/>
      <c r="W11794" s="598"/>
    </row>
    <row r="11795" spans="6:23" x14ac:dyDescent="0.2">
      <c r="F11795" s="610"/>
      <c r="H11795" s="612"/>
      <c r="I11795" s="598"/>
      <c r="J11795" s="598"/>
      <c r="M11795" s="598"/>
      <c r="N11795" s="598"/>
      <c r="V11795" s="598"/>
      <c r="W11795" s="598"/>
    </row>
    <row r="11796" spans="6:23" x14ac:dyDescent="0.2">
      <c r="F11796" s="610"/>
      <c r="H11796" s="612"/>
      <c r="I11796" s="598"/>
      <c r="J11796" s="598"/>
      <c r="M11796" s="598"/>
      <c r="N11796" s="598"/>
      <c r="V11796" s="598"/>
      <c r="W11796" s="598"/>
    </row>
    <row r="11797" spans="6:23" x14ac:dyDescent="0.2">
      <c r="F11797" s="610"/>
      <c r="H11797" s="612"/>
      <c r="I11797" s="598"/>
      <c r="J11797" s="598"/>
      <c r="M11797" s="598"/>
      <c r="N11797" s="598"/>
      <c r="V11797" s="598"/>
      <c r="W11797" s="598"/>
    </row>
    <row r="11798" spans="6:23" x14ac:dyDescent="0.2">
      <c r="F11798" s="610"/>
      <c r="H11798" s="612"/>
      <c r="I11798" s="598"/>
      <c r="J11798" s="598"/>
      <c r="M11798" s="598"/>
      <c r="N11798" s="598"/>
      <c r="V11798" s="598"/>
      <c r="W11798" s="598"/>
    </row>
    <row r="11799" spans="6:23" x14ac:dyDescent="0.2">
      <c r="F11799" s="610"/>
      <c r="H11799" s="612"/>
      <c r="I11799" s="598"/>
      <c r="J11799" s="598"/>
      <c r="M11799" s="598"/>
      <c r="N11799" s="598"/>
      <c r="V11799" s="598"/>
      <c r="W11799" s="598"/>
    </row>
    <row r="11800" spans="6:23" x14ac:dyDescent="0.2">
      <c r="F11800" s="610"/>
      <c r="H11800" s="612"/>
      <c r="I11800" s="598"/>
      <c r="J11800" s="598"/>
      <c r="M11800" s="598"/>
      <c r="N11800" s="598"/>
      <c r="V11800" s="598"/>
      <c r="W11800" s="598"/>
    </row>
    <row r="11801" spans="6:23" x14ac:dyDescent="0.2">
      <c r="F11801" s="610"/>
      <c r="H11801" s="612"/>
      <c r="I11801" s="598"/>
      <c r="J11801" s="598"/>
      <c r="M11801" s="598"/>
      <c r="N11801" s="598"/>
      <c r="V11801" s="598"/>
      <c r="W11801" s="598"/>
    </row>
    <row r="11802" spans="6:23" x14ac:dyDescent="0.2">
      <c r="F11802" s="610"/>
      <c r="H11802" s="612"/>
      <c r="I11802" s="598"/>
      <c r="J11802" s="598"/>
      <c r="M11802" s="598"/>
      <c r="N11802" s="598"/>
      <c r="V11802" s="598"/>
      <c r="W11802" s="598"/>
    </row>
    <row r="11803" spans="6:23" x14ac:dyDescent="0.2">
      <c r="F11803" s="610"/>
      <c r="H11803" s="612"/>
      <c r="I11803" s="598"/>
      <c r="J11803" s="598"/>
      <c r="M11803" s="598"/>
      <c r="N11803" s="598"/>
      <c r="V11803" s="598"/>
      <c r="W11803" s="598"/>
    </row>
    <row r="11804" spans="6:23" x14ac:dyDescent="0.2">
      <c r="F11804" s="610"/>
      <c r="H11804" s="612"/>
      <c r="I11804" s="598"/>
      <c r="J11804" s="598"/>
      <c r="M11804" s="598"/>
      <c r="N11804" s="598"/>
      <c r="V11804" s="598"/>
      <c r="W11804" s="598"/>
    </row>
    <row r="11805" spans="6:23" x14ac:dyDescent="0.2">
      <c r="F11805" s="610"/>
      <c r="H11805" s="612"/>
      <c r="I11805" s="598"/>
      <c r="J11805" s="598"/>
      <c r="M11805" s="598"/>
      <c r="N11805" s="598"/>
      <c r="V11805" s="598"/>
      <c r="W11805" s="598"/>
    </row>
    <row r="11806" spans="6:23" x14ac:dyDescent="0.2">
      <c r="F11806" s="610"/>
      <c r="H11806" s="612"/>
      <c r="I11806" s="598"/>
      <c r="J11806" s="598"/>
      <c r="M11806" s="598"/>
      <c r="N11806" s="598"/>
      <c r="V11806" s="598"/>
      <c r="W11806" s="598"/>
    </row>
    <row r="11807" spans="6:23" x14ac:dyDescent="0.2">
      <c r="F11807" s="610"/>
      <c r="H11807" s="612"/>
      <c r="I11807" s="598"/>
      <c r="J11807" s="598"/>
      <c r="M11807" s="598"/>
      <c r="N11807" s="598"/>
      <c r="V11807" s="598"/>
      <c r="W11807" s="598"/>
    </row>
    <row r="11808" spans="6:23" x14ac:dyDescent="0.2">
      <c r="F11808" s="610"/>
      <c r="H11808" s="612"/>
      <c r="I11808" s="598"/>
      <c r="J11808" s="598"/>
      <c r="M11808" s="598"/>
      <c r="N11808" s="598"/>
      <c r="V11808" s="598"/>
      <c r="W11808" s="598"/>
    </row>
    <row r="11809" spans="6:23" x14ac:dyDescent="0.2">
      <c r="F11809" s="610"/>
      <c r="H11809" s="612"/>
      <c r="I11809" s="598"/>
      <c r="J11809" s="598"/>
      <c r="M11809" s="598"/>
      <c r="N11809" s="598"/>
      <c r="V11809" s="598"/>
      <c r="W11809" s="598"/>
    </row>
    <row r="11810" spans="6:23" x14ac:dyDescent="0.2">
      <c r="F11810" s="610"/>
      <c r="H11810" s="612"/>
      <c r="I11810" s="598"/>
      <c r="J11810" s="598"/>
      <c r="M11810" s="598"/>
      <c r="N11810" s="598"/>
      <c r="V11810" s="598"/>
      <c r="W11810" s="598"/>
    </row>
    <row r="11811" spans="6:23" x14ac:dyDescent="0.2">
      <c r="F11811" s="610"/>
      <c r="H11811" s="612"/>
      <c r="I11811" s="598"/>
      <c r="J11811" s="598"/>
      <c r="M11811" s="598"/>
      <c r="N11811" s="598"/>
      <c r="V11811" s="598"/>
      <c r="W11811" s="598"/>
    </row>
    <row r="11812" spans="6:23" x14ac:dyDescent="0.2">
      <c r="F11812" s="610"/>
      <c r="H11812" s="612"/>
      <c r="I11812" s="598"/>
      <c r="J11812" s="598"/>
      <c r="M11812" s="598"/>
      <c r="N11812" s="598"/>
      <c r="V11812" s="598"/>
      <c r="W11812" s="598"/>
    </row>
    <row r="11813" spans="6:23" x14ac:dyDescent="0.2">
      <c r="F11813" s="610"/>
      <c r="H11813" s="612"/>
      <c r="I11813" s="598"/>
      <c r="J11813" s="598"/>
      <c r="M11813" s="598"/>
      <c r="N11813" s="598"/>
      <c r="V11813" s="598"/>
      <c r="W11813" s="598"/>
    </row>
    <row r="11814" spans="6:23" x14ac:dyDescent="0.2">
      <c r="F11814" s="610"/>
      <c r="H11814" s="612"/>
      <c r="I11814" s="598"/>
      <c r="J11814" s="598"/>
      <c r="M11814" s="598"/>
      <c r="N11814" s="598"/>
      <c r="V11814" s="598"/>
      <c r="W11814" s="598"/>
    </row>
    <row r="11815" spans="6:23" x14ac:dyDescent="0.2">
      <c r="F11815" s="610"/>
      <c r="H11815" s="612"/>
      <c r="I11815" s="598"/>
      <c r="J11815" s="598"/>
      <c r="M11815" s="598"/>
      <c r="N11815" s="598"/>
      <c r="V11815" s="598"/>
      <c r="W11815" s="598"/>
    </row>
    <row r="11816" spans="6:23" x14ac:dyDescent="0.2">
      <c r="F11816" s="610"/>
      <c r="H11816" s="612"/>
      <c r="I11816" s="598"/>
      <c r="J11816" s="598"/>
      <c r="M11816" s="598"/>
      <c r="N11816" s="598"/>
      <c r="V11816" s="598"/>
      <c r="W11816" s="598"/>
    </row>
    <row r="11817" spans="6:23" x14ac:dyDescent="0.2">
      <c r="F11817" s="610"/>
      <c r="H11817" s="612"/>
      <c r="I11817" s="598"/>
      <c r="J11817" s="598"/>
      <c r="M11817" s="598"/>
      <c r="N11817" s="598"/>
      <c r="V11817" s="598"/>
      <c r="W11817" s="598"/>
    </row>
    <row r="11818" spans="6:23" x14ac:dyDescent="0.2">
      <c r="F11818" s="610"/>
      <c r="H11818" s="612"/>
      <c r="I11818" s="598"/>
      <c r="J11818" s="598"/>
      <c r="M11818" s="598"/>
      <c r="N11818" s="598"/>
      <c r="V11818" s="598"/>
      <c r="W11818" s="598"/>
    </row>
    <row r="11819" spans="6:23" x14ac:dyDescent="0.2">
      <c r="F11819" s="610"/>
      <c r="H11819" s="612"/>
      <c r="I11819" s="598"/>
      <c r="J11819" s="598"/>
      <c r="M11819" s="598"/>
      <c r="N11819" s="598"/>
      <c r="V11819" s="598"/>
      <c r="W11819" s="598"/>
    </row>
    <row r="11820" spans="6:23" x14ac:dyDescent="0.2">
      <c r="F11820" s="610"/>
      <c r="H11820" s="612"/>
      <c r="I11820" s="598"/>
      <c r="J11820" s="598"/>
      <c r="M11820" s="598"/>
      <c r="N11820" s="598"/>
      <c r="V11820" s="598"/>
      <c r="W11820" s="598"/>
    </row>
    <row r="11821" spans="6:23" x14ac:dyDescent="0.2">
      <c r="F11821" s="610"/>
      <c r="H11821" s="612"/>
      <c r="I11821" s="598"/>
      <c r="J11821" s="598"/>
      <c r="M11821" s="598"/>
      <c r="N11821" s="598"/>
      <c r="V11821" s="598"/>
      <c r="W11821" s="598"/>
    </row>
    <row r="11822" spans="6:23" x14ac:dyDescent="0.2">
      <c r="F11822" s="610"/>
      <c r="H11822" s="612"/>
      <c r="I11822" s="598"/>
      <c r="J11822" s="598"/>
      <c r="M11822" s="598"/>
      <c r="N11822" s="598"/>
      <c r="V11822" s="598"/>
      <c r="W11822" s="598"/>
    </row>
    <row r="11823" spans="6:23" x14ac:dyDescent="0.2">
      <c r="F11823" s="610"/>
      <c r="H11823" s="612"/>
      <c r="I11823" s="598"/>
      <c r="J11823" s="598"/>
      <c r="M11823" s="598"/>
      <c r="N11823" s="598"/>
      <c r="V11823" s="598"/>
      <c r="W11823" s="598"/>
    </row>
    <row r="11824" spans="6:23" x14ac:dyDescent="0.2">
      <c r="F11824" s="610"/>
      <c r="H11824" s="612"/>
      <c r="I11824" s="598"/>
      <c r="J11824" s="598"/>
      <c r="M11824" s="598"/>
      <c r="N11824" s="598"/>
      <c r="V11824" s="598"/>
      <c r="W11824" s="598"/>
    </row>
    <row r="11825" spans="6:23" x14ac:dyDescent="0.2">
      <c r="F11825" s="610"/>
      <c r="H11825" s="612"/>
      <c r="I11825" s="598"/>
      <c r="J11825" s="598"/>
      <c r="M11825" s="598"/>
      <c r="N11825" s="598"/>
      <c r="V11825" s="598"/>
      <c r="W11825" s="598"/>
    </row>
    <row r="11826" spans="6:23" x14ac:dyDescent="0.2">
      <c r="F11826" s="610"/>
      <c r="H11826" s="612"/>
      <c r="I11826" s="598"/>
      <c r="J11826" s="598"/>
      <c r="M11826" s="598"/>
      <c r="N11826" s="598"/>
      <c r="V11826" s="598"/>
      <c r="W11826" s="598"/>
    </row>
    <row r="11827" spans="6:23" x14ac:dyDescent="0.2">
      <c r="F11827" s="610"/>
      <c r="H11827" s="612"/>
      <c r="I11827" s="598"/>
      <c r="J11827" s="598"/>
      <c r="M11827" s="598"/>
      <c r="N11827" s="598"/>
      <c r="V11827" s="598"/>
      <c r="W11827" s="598"/>
    </row>
    <row r="11828" spans="6:23" x14ac:dyDescent="0.2">
      <c r="F11828" s="610"/>
      <c r="H11828" s="612"/>
      <c r="I11828" s="598"/>
      <c r="J11828" s="598"/>
      <c r="M11828" s="598"/>
      <c r="N11828" s="598"/>
      <c r="V11828" s="598"/>
      <c r="W11828" s="598"/>
    </row>
    <row r="11829" spans="6:23" x14ac:dyDescent="0.2">
      <c r="F11829" s="610"/>
      <c r="H11829" s="612"/>
      <c r="I11829" s="598"/>
      <c r="J11829" s="598"/>
      <c r="M11829" s="598"/>
      <c r="N11829" s="598"/>
      <c r="V11829" s="598"/>
      <c r="W11829" s="598"/>
    </row>
    <row r="11830" spans="6:23" x14ac:dyDescent="0.2">
      <c r="F11830" s="610"/>
      <c r="H11830" s="612"/>
      <c r="I11830" s="598"/>
      <c r="J11830" s="598"/>
      <c r="M11830" s="598"/>
      <c r="N11830" s="598"/>
      <c r="V11830" s="598"/>
      <c r="W11830" s="598"/>
    </row>
    <row r="11831" spans="6:23" x14ac:dyDescent="0.2">
      <c r="F11831" s="610"/>
      <c r="H11831" s="612"/>
      <c r="I11831" s="598"/>
      <c r="J11831" s="598"/>
      <c r="M11831" s="598"/>
      <c r="N11831" s="598"/>
      <c r="V11831" s="598"/>
      <c r="W11831" s="598"/>
    </row>
    <row r="11832" spans="6:23" x14ac:dyDescent="0.2">
      <c r="F11832" s="610"/>
      <c r="H11832" s="612"/>
      <c r="I11832" s="598"/>
      <c r="J11832" s="598"/>
      <c r="M11832" s="598"/>
      <c r="N11832" s="598"/>
      <c r="V11832" s="598"/>
      <c r="W11832" s="598"/>
    </row>
    <row r="11833" spans="6:23" x14ac:dyDescent="0.2">
      <c r="F11833" s="610"/>
      <c r="H11833" s="612"/>
      <c r="I11833" s="598"/>
      <c r="J11833" s="598"/>
      <c r="M11833" s="598"/>
      <c r="N11833" s="598"/>
      <c r="V11833" s="598"/>
      <c r="W11833" s="598"/>
    </row>
    <row r="11834" spans="6:23" x14ac:dyDescent="0.2">
      <c r="F11834" s="610"/>
      <c r="H11834" s="612"/>
      <c r="I11834" s="598"/>
      <c r="J11834" s="598"/>
      <c r="M11834" s="598"/>
      <c r="N11834" s="598"/>
      <c r="V11834" s="598"/>
      <c r="W11834" s="598"/>
    </row>
    <row r="11835" spans="6:23" x14ac:dyDescent="0.2">
      <c r="F11835" s="610"/>
      <c r="H11835" s="612"/>
      <c r="I11835" s="598"/>
      <c r="J11835" s="598"/>
      <c r="M11835" s="598"/>
      <c r="N11835" s="598"/>
      <c r="V11835" s="598"/>
      <c r="W11835" s="598"/>
    </row>
    <row r="11836" spans="6:23" x14ac:dyDescent="0.2">
      <c r="F11836" s="610"/>
      <c r="H11836" s="612"/>
      <c r="I11836" s="598"/>
      <c r="J11836" s="598"/>
      <c r="M11836" s="598"/>
      <c r="N11836" s="598"/>
      <c r="V11836" s="598"/>
      <c r="W11836" s="598"/>
    </row>
    <row r="11837" spans="6:23" x14ac:dyDescent="0.2">
      <c r="F11837" s="610"/>
      <c r="H11837" s="612"/>
      <c r="I11837" s="598"/>
      <c r="J11837" s="598"/>
      <c r="M11837" s="598"/>
      <c r="N11837" s="598"/>
      <c r="V11837" s="598"/>
      <c r="W11837" s="598"/>
    </row>
    <row r="11838" spans="6:23" x14ac:dyDescent="0.2">
      <c r="F11838" s="610"/>
      <c r="H11838" s="612"/>
      <c r="I11838" s="598"/>
      <c r="J11838" s="598"/>
      <c r="M11838" s="598"/>
      <c r="N11838" s="598"/>
      <c r="V11838" s="598"/>
      <c r="W11838" s="598"/>
    </row>
    <row r="11839" spans="6:23" x14ac:dyDescent="0.2">
      <c r="F11839" s="610"/>
      <c r="H11839" s="612"/>
      <c r="I11839" s="598"/>
      <c r="J11839" s="598"/>
      <c r="M11839" s="598"/>
      <c r="N11839" s="598"/>
      <c r="V11839" s="598"/>
      <c r="W11839" s="598"/>
    </row>
    <row r="11840" spans="6:23" x14ac:dyDescent="0.2">
      <c r="F11840" s="610"/>
      <c r="H11840" s="612"/>
      <c r="I11840" s="598"/>
      <c r="J11840" s="598"/>
      <c r="M11840" s="598"/>
      <c r="N11840" s="598"/>
      <c r="V11840" s="598"/>
      <c r="W11840" s="598"/>
    </row>
    <row r="11841" spans="6:23" x14ac:dyDescent="0.2">
      <c r="F11841" s="610"/>
      <c r="H11841" s="612"/>
      <c r="I11841" s="598"/>
      <c r="J11841" s="598"/>
      <c r="M11841" s="598"/>
      <c r="N11841" s="598"/>
      <c r="V11841" s="598"/>
      <c r="W11841" s="598"/>
    </row>
    <row r="11842" spans="6:23" x14ac:dyDescent="0.2">
      <c r="F11842" s="610"/>
      <c r="H11842" s="612"/>
      <c r="I11842" s="598"/>
      <c r="J11842" s="598"/>
      <c r="M11842" s="598"/>
      <c r="N11842" s="598"/>
      <c r="V11842" s="598"/>
      <c r="W11842" s="598"/>
    </row>
    <row r="11843" spans="6:23" x14ac:dyDescent="0.2">
      <c r="F11843" s="610"/>
      <c r="H11843" s="612"/>
      <c r="I11843" s="598"/>
      <c r="J11843" s="598"/>
      <c r="M11843" s="598"/>
      <c r="N11843" s="598"/>
      <c r="V11843" s="598"/>
      <c r="W11843" s="598"/>
    </row>
    <row r="11844" spans="6:23" x14ac:dyDescent="0.2">
      <c r="F11844" s="610"/>
      <c r="H11844" s="612"/>
      <c r="I11844" s="598"/>
      <c r="J11844" s="598"/>
      <c r="M11844" s="598"/>
      <c r="N11844" s="598"/>
      <c r="V11844" s="598"/>
      <c r="W11844" s="598"/>
    </row>
    <row r="11845" spans="6:23" x14ac:dyDescent="0.2">
      <c r="F11845" s="610"/>
      <c r="H11845" s="612"/>
      <c r="I11845" s="598"/>
      <c r="J11845" s="598"/>
      <c r="M11845" s="598"/>
      <c r="N11845" s="598"/>
      <c r="V11845" s="598"/>
      <c r="W11845" s="598"/>
    </row>
    <row r="11846" spans="6:23" x14ac:dyDescent="0.2">
      <c r="F11846" s="610"/>
      <c r="H11846" s="612"/>
      <c r="I11846" s="598"/>
      <c r="J11846" s="598"/>
      <c r="M11846" s="598"/>
      <c r="N11846" s="598"/>
      <c r="V11846" s="598"/>
      <c r="W11846" s="598"/>
    </row>
    <row r="11847" spans="6:23" x14ac:dyDescent="0.2">
      <c r="F11847" s="610"/>
      <c r="H11847" s="612"/>
      <c r="I11847" s="598"/>
      <c r="J11847" s="598"/>
      <c r="M11847" s="598"/>
      <c r="N11847" s="598"/>
      <c r="V11847" s="598"/>
      <c r="W11847" s="598"/>
    </row>
    <row r="11848" spans="6:23" x14ac:dyDescent="0.2">
      <c r="F11848" s="610"/>
      <c r="H11848" s="612"/>
      <c r="I11848" s="598"/>
      <c r="J11848" s="598"/>
      <c r="M11848" s="598"/>
      <c r="N11848" s="598"/>
      <c r="V11848" s="598"/>
      <c r="W11848" s="598"/>
    </row>
    <row r="11849" spans="6:23" x14ac:dyDescent="0.2">
      <c r="F11849" s="610"/>
      <c r="H11849" s="612"/>
      <c r="I11849" s="598"/>
      <c r="J11849" s="598"/>
      <c r="M11849" s="598"/>
      <c r="N11849" s="598"/>
      <c r="V11849" s="598"/>
      <c r="W11849" s="598"/>
    </row>
    <row r="11850" spans="6:23" x14ac:dyDescent="0.2">
      <c r="F11850" s="610"/>
      <c r="H11850" s="612"/>
      <c r="I11850" s="598"/>
      <c r="J11850" s="598"/>
      <c r="M11850" s="598"/>
      <c r="N11850" s="598"/>
      <c r="V11850" s="598"/>
      <c r="W11850" s="598"/>
    </row>
    <row r="11851" spans="6:23" x14ac:dyDescent="0.2">
      <c r="F11851" s="610"/>
      <c r="H11851" s="612"/>
      <c r="I11851" s="598"/>
      <c r="J11851" s="598"/>
      <c r="M11851" s="598"/>
      <c r="N11851" s="598"/>
      <c r="V11851" s="598"/>
      <c r="W11851" s="598"/>
    </row>
    <row r="11852" spans="6:23" x14ac:dyDescent="0.2">
      <c r="F11852" s="610"/>
      <c r="H11852" s="612"/>
      <c r="I11852" s="598"/>
      <c r="J11852" s="598"/>
      <c r="M11852" s="598"/>
      <c r="N11852" s="598"/>
      <c r="V11852" s="598"/>
      <c r="W11852" s="598"/>
    </row>
    <row r="11853" spans="6:23" x14ac:dyDescent="0.2">
      <c r="F11853" s="610"/>
      <c r="H11853" s="612"/>
      <c r="I11853" s="598"/>
      <c r="J11853" s="598"/>
      <c r="M11853" s="598"/>
      <c r="N11853" s="598"/>
      <c r="V11853" s="598"/>
      <c r="W11853" s="598"/>
    </row>
    <row r="11854" spans="6:23" x14ac:dyDescent="0.2">
      <c r="F11854" s="610"/>
      <c r="H11854" s="612"/>
      <c r="I11854" s="598"/>
      <c r="J11854" s="598"/>
      <c r="M11854" s="598"/>
      <c r="N11854" s="598"/>
      <c r="V11854" s="598"/>
      <c r="W11854" s="598"/>
    </row>
    <row r="11855" spans="6:23" x14ac:dyDescent="0.2">
      <c r="F11855" s="610"/>
      <c r="H11855" s="612"/>
      <c r="I11855" s="598"/>
      <c r="J11855" s="598"/>
      <c r="M11855" s="598"/>
      <c r="N11855" s="598"/>
      <c r="V11855" s="598"/>
      <c r="W11855" s="598"/>
    </row>
    <row r="11856" spans="6:23" x14ac:dyDescent="0.2">
      <c r="F11856" s="610"/>
      <c r="H11856" s="612"/>
      <c r="I11856" s="598"/>
      <c r="J11856" s="598"/>
      <c r="M11856" s="598"/>
      <c r="N11856" s="598"/>
      <c r="V11856" s="598"/>
      <c r="W11856" s="598"/>
    </row>
    <row r="11857" spans="6:23" x14ac:dyDescent="0.2">
      <c r="F11857" s="610"/>
      <c r="H11857" s="612"/>
      <c r="I11857" s="598"/>
      <c r="J11857" s="598"/>
      <c r="M11857" s="598"/>
      <c r="N11857" s="598"/>
      <c r="V11857" s="598"/>
      <c r="W11857" s="598"/>
    </row>
    <row r="11858" spans="6:23" x14ac:dyDescent="0.2">
      <c r="F11858" s="610"/>
      <c r="H11858" s="612"/>
      <c r="I11858" s="598"/>
      <c r="J11858" s="598"/>
      <c r="M11858" s="598"/>
      <c r="N11858" s="598"/>
      <c r="V11858" s="598"/>
      <c r="W11858" s="598"/>
    </row>
    <row r="11859" spans="6:23" x14ac:dyDescent="0.2">
      <c r="F11859" s="610"/>
      <c r="H11859" s="612"/>
      <c r="I11859" s="598"/>
      <c r="J11859" s="598"/>
      <c r="M11859" s="598"/>
      <c r="N11859" s="598"/>
      <c r="V11859" s="598"/>
      <c r="W11859" s="598"/>
    </row>
    <row r="11860" spans="6:23" x14ac:dyDescent="0.2">
      <c r="F11860" s="610"/>
      <c r="H11860" s="612"/>
      <c r="I11860" s="598"/>
      <c r="J11860" s="598"/>
      <c r="M11860" s="598"/>
      <c r="N11860" s="598"/>
      <c r="V11860" s="598"/>
      <c r="W11860" s="598"/>
    </row>
    <row r="11861" spans="6:23" x14ac:dyDescent="0.2">
      <c r="F11861" s="610"/>
      <c r="H11861" s="612"/>
      <c r="I11861" s="598"/>
      <c r="J11861" s="598"/>
      <c r="M11861" s="598"/>
      <c r="N11861" s="598"/>
      <c r="V11861" s="598"/>
      <c r="W11861" s="598"/>
    </row>
    <row r="11862" spans="6:23" x14ac:dyDescent="0.2">
      <c r="F11862" s="610"/>
      <c r="H11862" s="612"/>
      <c r="I11862" s="598"/>
      <c r="J11862" s="598"/>
      <c r="M11862" s="598"/>
      <c r="N11862" s="598"/>
      <c r="V11862" s="598"/>
      <c r="W11862" s="598"/>
    </row>
    <row r="11863" spans="6:23" x14ac:dyDescent="0.2">
      <c r="F11863" s="610"/>
      <c r="H11863" s="612"/>
      <c r="I11863" s="598"/>
      <c r="J11863" s="598"/>
      <c r="M11863" s="598"/>
      <c r="N11863" s="598"/>
      <c r="V11863" s="598"/>
      <c r="W11863" s="598"/>
    </row>
    <row r="11864" spans="6:23" x14ac:dyDescent="0.2">
      <c r="F11864" s="610"/>
      <c r="H11864" s="612"/>
      <c r="I11864" s="598"/>
      <c r="J11864" s="598"/>
      <c r="M11864" s="598"/>
      <c r="N11864" s="598"/>
      <c r="V11864" s="598"/>
      <c r="W11864" s="598"/>
    </row>
    <row r="11865" spans="6:23" x14ac:dyDescent="0.2">
      <c r="F11865" s="610"/>
      <c r="H11865" s="612"/>
      <c r="I11865" s="598"/>
      <c r="J11865" s="598"/>
      <c r="M11865" s="598"/>
      <c r="N11865" s="598"/>
      <c r="V11865" s="598"/>
      <c r="W11865" s="598"/>
    </row>
    <row r="11866" spans="6:23" x14ac:dyDescent="0.2">
      <c r="F11866" s="610"/>
      <c r="H11866" s="612"/>
      <c r="I11866" s="598"/>
      <c r="J11866" s="598"/>
      <c r="M11866" s="598"/>
      <c r="N11866" s="598"/>
      <c r="V11866" s="598"/>
      <c r="W11866" s="598"/>
    </row>
    <row r="11867" spans="6:23" x14ac:dyDescent="0.2">
      <c r="F11867" s="610"/>
      <c r="H11867" s="612"/>
      <c r="I11867" s="598"/>
      <c r="J11867" s="598"/>
      <c r="M11867" s="598"/>
      <c r="N11867" s="598"/>
      <c r="V11867" s="598"/>
      <c r="W11867" s="598"/>
    </row>
    <row r="11868" spans="6:23" x14ac:dyDescent="0.2">
      <c r="F11868" s="610"/>
      <c r="H11868" s="612"/>
      <c r="I11868" s="598"/>
      <c r="J11868" s="598"/>
      <c r="M11868" s="598"/>
      <c r="N11868" s="598"/>
      <c r="V11868" s="598"/>
      <c r="W11868" s="598"/>
    </row>
    <row r="11869" spans="6:23" x14ac:dyDescent="0.2">
      <c r="F11869" s="610"/>
      <c r="H11869" s="612"/>
      <c r="I11869" s="598"/>
      <c r="J11869" s="598"/>
      <c r="M11869" s="598"/>
      <c r="N11869" s="598"/>
      <c r="V11869" s="598"/>
      <c r="W11869" s="598"/>
    </row>
    <row r="11870" spans="6:23" x14ac:dyDescent="0.2">
      <c r="F11870" s="610"/>
      <c r="H11870" s="612"/>
      <c r="I11870" s="598"/>
      <c r="J11870" s="598"/>
      <c r="M11870" s="598"/>
      <c r="N11870" s="598"/>
      <c r="V11870" s="598"/>
      <c r="W11870" s="598"/>
    </row>
    <row r="11871" spans="6:23" x14ac:dyDescent="0.2">
      <c r="F11871" s="610"/>
      <c r="H11871" s="612"/>
      <c r="I11871" s="598"/>
      <c r="J11871" s="598"/>
      <c r="M11871" s="598"/>
      <c r="N11871" s="598"/>
      <c r="V11871" s="598"/>
      <c r="W11871" s="598"/>
    </row>
    <row r="11872" spans="6:23" x14ac:dyDescent="0.2">
      <c r="F11872" s="610"/>
      <c r="H11872" s="612"/>
      <c r="I11872" s="598"/>
      <c r="J11872" s="598"/>
      <c r="M11872" s="598"/>
      <c r="N11872" s="598"/>
      <c r="V11872" s="598"/>
      <c r="W11872" s="598"/>
    </row>
    <row r="11873" spans="6:23" x14ac:dyDescent="0.2">
      <c r="F11873" s="610"/>
      <c r="H11873" s="612"/>
      <c r="I11873" s="598"/>
      <c r="J11873" s="598"/>
      <c r="M11873" s="598"/>
      <c r="N11873" s="598"/>
      <c r="V11873" s="598"/>
      <c r="W11873" s="598"/>
    </row>
    <row r="11874" spans="6:23" x14ac:dyDescent="0.2">
      <c r="F11874" s="610"/>
      <c r="H11874" s="612"/>
      <c r="I11874" s="598"/>
      <c r="J11874" s="598"/>
      <c r="M11874" s="598"/>
      <c r="N11874" s="598"/>
      <c r="V11874" s="598"/>
      <c r="W11874" s="598"/>
    </row>
    <row r="11875" spans="6:23" x14ac:dyDescent="0.2">
      <c r="F11875" s="610"/>
      <c r="H11875" s="612"/>
      <c r="I11875" s="598"/>
      <c r="J11875" s="598"/>
      <c r="M11875" s="598"/>
      <c r="N11875" s="598"/>
      <c r="V11875" s="598"/>
      <c r="W11875" s="598"/>
    </row>
    <row r="11876" spans="6:23" x14ac:dyDescent="0.2">
      <c r="F11876" s="610"/>
      <c r="H11876" s="612"/>
      <c r="I11876" s="598"/>
      <c r="J11876" s="598"/>
      <c r="M11876" s="598"/>
      <c r="N11876" s="598"/>
      <c r="V11876" s="598"/>
      <c r="W11876" s="598"/>
    </row>
    <row r="11877" spans="6:23" x14ac:dyDescent="0.2">
      <c r="F11877" s="610"/>
      <c r="H11877" s="612"/>
      <c r="I11877" s="598"/>
      <c r="J11877" s="598"/>
      <c r="M11877" s="598"/>
      <c r="N11877" s="598"/>
      <c r="V11877" s="598"/>
      <c r="W11877" s="598"/>
    </row>
    <row r="11878" spans="6:23" x14ac:dyDescent="0.2">
      <c r="F11878" s="610"/>
      <c r="H11878" s="612"/>
      <c r="I11878" s="598"/>
      <c r="J11878" s="598"/>
      <c r="M11878" s="598"/>
      <c r="N11878" s="598"/>
      <c r="V11878" s="598"/>
      <c r="W11878" s="598"/>
    </row>
    <row r="11879" spans="6:23" x14ac:dyDescent="0.2">
      <c r="F11879" s="610"/>
      <c r="H11879" s="612"/>
      <c r="I11879" s="598"/>
      <c r="J11879" s="598"/>
      <c r="M11879" s="598"/>
      <c r="N11879" s="598"/>
      <c r="V11879" s="598"/>
      <c r="W11879" s="598"/>
    </row>
    <row r="11880" spans="6:23" x14ac:dyDescent="0.2">
      <c r="F11880" s="610"/>
      <c r="H11880" s="612"/>
      <c r="I11880" s="598"/>
      <c r="J11880" s="598"/>
      <c r="M11880" s="598"/>
      <c r="N11880" s="598"/>
      <c r="V11880" s="598"/>
      <c r="W11880" s="598"/>
    </row>
    <row r="11881" spans="6:23" x14ac:dyDescent="0.2">
      <c r="F11881" s="610"/>
      <c r="H11881" s="612"/>
      <c r="I11881" s="598"/>
      <c r="J11881" s="598"/>
      <c r="M11881" s="598"/>
      <c r="N11881" s="598"/>
      <c r="V11881" s="598"/>
      <c r="W11881" s="598"/>
    </row>
    <row r="11882" spans="6:23" x14ac:dyDescent="0.2">
      <c r="F11882" s="610"/>
      <c r="H11882" s="612"/>
      <c r="I11882" s="598"/>
      <c r="J11882" s="598"/>
      <c r="M11882" s="598"/>
      <c r="N11882" s="598"/>
      <c r="V11882" s="598"/>
      <c r="W11882" s="598"/>
    </row>
    <row r="11883" spans="6:23" x14ac:dyDescent="0.2">
      <c r="F11883" s="610"/>
      <c r="H11883" s="612"/>
      <c r="I11883" s="598"/>
      <c r="J11883" s="598"/>
      <c r="M11883" s="598"/>
      <c r="N11883" s="598"/>
      <c r="V11883" s="598"/>
      <c r="W11883" s="598"/>
    </row>
    <row r="11884" spans="6:23" x14ac:dyDescent="0.2">
      <c r="F11884" s="610"/>
      <c r="H11884" s="612"/>
      <c r="I11884" s="598"/>
      <c r="J11884" s="598"/>
      <c r="M11884" s="598"/>
      <c r="N11884" s="598"/>
      <c r="V11884" s="598"/>
      <c r="W11884" s="598"/>
    </row>
    <row r="11885" spans="6:23" x14ac:dyDescent="0.2">
      <c r="F11885" s="610"/>
      <c r="H11885" s="612"/>
      <c r="I11885" s="598"/>
      <c r="J11885" s="598"/>
      <c r="M11885" s="598"/>
      <c r="N11885" s="598"/>
      <c r="V11885" s="598"/>
      <c r="W11885" s="598"/>
    </row>
    <row r="11886" spans="6:23" x14ac:dyDescent="0.2">
      <c r="F11886" s="610"/>
      <c r="H11886" s="612"/>
      <c r="I11886" s="598"/>
      <c r="J11886" s="598"/>
      <c r="M11886" s="598"/>
      <c r="N11886" s="598"/>
      <c r="V11886" s="598"/>
      <c r="W11886" s="598"/>
    </row>
    <row r="11887" spans="6:23" x14ac:dyDescent="0.2">
      <c r="F11887" s="610"/>
      <c r="H11887" s="612"/>
      <c r="I11887" s="598"/>
      <c r="J11887" s="598"/>
      <c r="M11887" s="598"/>
      <c r="N11887" s="598"/>
      <c r="V11887" s="598"/>
      <c r="W11887" s="598"/>
    </row>
    <row r="11888" spans="6:23" x14ac:dyDescent="0.2">
      <c r="F11888" s="610"/>
      <c r="H11888" s="612"/>
      <c r="I11888" s="598"/>
      <c r="J11888" s="598"/>
      <c r="M11888" s="598"/>
      <c r="N11888" s="598"/>
      <c r="V11888" s="598"/>
      <c r="W11888" s="598"/>
    </row>
    <row r="11889" spans="6:23" x14ac:dyDescent="0.2">
      <c r="F11889" s="610"/>
      <c r="H11889" s="612"/>
      <c r="I11889" s="598"/>
      <c r="J11889" s="598"/>
      <c r="M11889" s="598"/>
      <c r="N11889" s="598"/>
      <c r="V11889" s="598"/>
      <c r="W11889" s="598"/>
    </row>
    <row r="11890" spans="6:23" x14ac:dyDescent="0.2">
      <c r="F11890" s="610"/>
      <c r="H11890" s="612"/>
      <c r="I11890" s="598"/>
      <c r="J11890" s="598"/>
      <c r="M11890" s="598"/>
      <c r="N11890" s="598"/>
      <c r="V11890" s="598"/>
      <c r="W11890" s="598"/>
    </row>
    <row r="11891" spans="6:23" x14ac:dyDescent="0.2">
      <c r="F11891" s="610"/>
      <c r="H11891" s="612"/>
      <c r="I11891" s="598"/>
      <c r="J11891" s="598"/>
      <c r="M11891" s="598"/>
      <c r="N11891" s="598"/>
      <c r="V11891" s="598"/>
      <c r="W11891" s="598"/>
    </row>
    <row r="11892" spans="6:23" x14ac:dyDescent="0.2">
      <c r="F11892" s="610"/>
      <c r="H11892" s="612"/>
      <c r="I11892" s="598"/>
      <c r="J11892" s="598"/>
      <c r="M11892" s="598"/>
      <c r="N11892" s="598"/>
      <c r="V11892" s="598"/>
      <c r="W11892" s="598"/>
    </row>
    <row r="11893" spans="6:23" x14ac:dyDescent="0.2">
      <c r="F11893" s="610"/>
      <c r="H11893" s="612"/>
      <c r="I11893" s="598"/>
      <c r="J11893" s="598"/>
      <c r="M11893" s="598"/>
      <c r="N11893" s="598"/>
      <c r="V11893" s="598"/>
      <c r="W11893" s="598"/>
    </row>
    <row r="11894" spans="6:23" x14ac:dyDescent="0.2">
      <c r="F11894" s="610"/>
      <c r="H11894" s="612"/>
      <c r="I11894" s="598"/>
      <c r="J11894" s="598"/>
      <c r="M11894" s="598"/>
      <c r="N11894" s="598"/>
      <c r="V11894" s="598"/>
      <c r="W11894" s="598"/>
    </row>
    <row r="11895" spans="6:23" x14ac:dyDescent="0.2">
      <c r="F11895" s="610"/>
      <c r="H11895" s="612"/>
      <c r="I11895" s="598"/>
      <c r="J11895" s="598"/>
      <c r="M11895" s="598"/>
      <c r="N11895" s="598"/>
      <c r="V11895" s="598"/>
      <c r="W11895" s="598"/>
    </row>
    <row r="11896" spans="6:23" x14ac:dyDescent="0.2">
      <c r="F11896" s="610"/>
      <c r="H11896" s="612"/>
      <c r="I11896" s="598"/>
      <c r="J11896" s="598"/>
      <c r="M11896" s="598"/>
      <c r="N11896" s="598"/>
      <c r="V11896" s="598"/>
      <c r="W11896" s="598"/>
    </row>
    <row r="11897" spans="6:23" x14ac:dyDescent="0.2">
      <c r="F11897" s="610"/>
      <c r="H11897" s="612"/>
      <c r="I11897" s="598"/>
      <c r="J11897" s="598"/>
      <c r="M11897" s="598"/>
      <c r="N11897" s="598"/>
      <c r="V11897" s="598"/>
      <c r="W11897" s="598"/>
    </row>
    <row r="11898" spans="6:23" x14ac:dyDescent="0.2">
      <c r="F11898" s="610"/>
      <c r="H11898" s="612"/>
      <c r="I11898" s="598"/>
      <c r="J11898" s="598"/>
      <c r="M11898" s="598"/>
      <c r="N11898" s="598"/>
      <c r="V11898" s="598"/>
      <c r="W11898" s="598"/>
    </row>
    <row r="11899" spans="6:23" x14ac:dyDescent="0.2">
      <c r="F11899" s="610"/>
      <c r="H11899" s="612"/>
      <c r="I11899" s="598"/>
      <c r="J11899" s="598"/>
      <c r="M11899" s="598"/>
      <c r="N11899" s="598"/>
      <c r="V11899" s="598"/>
      <c r="W11899" s="598"/>
    </row>
    <row r="11900" spans="6:23" x14ac:dyDescent="0.2">
      <c r="F11900" s="610"/>
      <c r="H11900" s="612"/>
      <c r="I11900" s="598"/>
      <c r="J11900" s="598"/>
      <c r="M11900" s="598"/>
      <c r="N11900" s="598"/>
      <c r="V11900" s="598"/>
      <c r="W11900" s="598"/>
    </row>
    <row r="11901" spans="6:23" x14ac:dyDescent="0.2">
      <c r="F11901" s="610"/>
      <c r="H11901" s="612"/>
      <c r="I11901" s="598"/>
      <c r="J11901" s="598"/>
      <c r="M11901" s="598"/>
      <c r="N11901" s="598"/>
      <c r="V11901" s="598"/>
      <c r="W11901" s="598"/>
    </row>
    <row r="11902" spans="6:23" x14ac:dyDescent="0.2">
      <c r="F11902" s="610"/>
      <c r="H11902" s="612"/>
      <c r="I11902" s="598"/>
      <c r="J11902" s="598"/>
      <c r="M11902" s="598"/>
      <c r="N11902" s="598"/>
      <c r="V11902" s="598"/>
      <c r="W11902" s="598"/>
    </row>
    <row r="11903" spans="6:23" x14ac:dyDescent="0.2">
      <c r="F11903" s="610"/>
      <c r="H11903" s="612"/>
      <c r="I11903" s="598"/>
      <c r="J11903" s="598"/>
      <c r="M11903" s="598"/>
      <c r="N11903" s="598"/>
      <c r="V11903" s="598"/>
      <c r="W11903" s="598"/>
    </row>
    <row r="11904" spans="6:23" x14ac:dyDescent="0.2">
      <c r="F11904" s="610"/>
      <c r="H11904" s="612"/>
      <c r="I11904" s="598"/>
      <c r="J11904" s="598"/>
      <c r="M11904" s="598"/>
      <c r="N11904" s="598"/>
      <c r="V11904" s="598"/>
      <c r="W11904" s="598"/>
    </row>
    <row r="11905" spans="6:23" x14ac:dyDescent="0.2">
      <c r="F11905" s="610"/>
      <c r="H11905" s="612"/>
      <c r="I11905" s="598"/>
      <c r="J11905" s="598"/>
      <c r="M11905" s="598"/>
      <c r="N11905" s="598"/>
      <c r="V11905" s="598"/>
      <c r="W11905" s="598"/>
    </row>
    <row r="11906" spans="6:23" x14ac:dyDescent="0.2">
      <c r="F11906" s="610"/>
      <c r="H11906" s="612"/>
      <c r="I11906" s="598"/>
      <c r="J11906" s="598"/>
      <c r="M11906" s="598"/>
      <c r="N11906" s="598"/>
      <c r="V11906" s="598"/>
      <c r="W11906" s="598"/>
    </row>
    <row r="11907" spans="6:23" x14ac:dyDescent="0.2">
      <c r="F11907" s="610"/>
      <c r="H11907" s="612"/>
      <c r="I11907" s="598"/>
      <c r="J11907" s="598"/>
      <c r="M11907" s="598"/>
      <c r="N11907" s="598"/>
      <c r="V11907" s="598"/>
      <c r="W11907" s="598"/>
    </row>
    <row r="11908" spans="6:23" x14ac:dyDescent="0.2">
      <c r="F11908" s="610"/>
      <c r="H11908" s="612"/>
      <c r="I11908" s="598"/>
      <c r="J11908" s="598"/>
      <c r="M11908" s="598"/>
      <c r="N11908" s="598"/>
      <c r="V11908" s="598"/>
      <c r="W11908" s="598"/>
    </row>
    <row r="11909" spans="6:23" x14ac:dyDescent="0.2">
      <c r="F11909" s="610"/>
      <c r="H11909" s="612"/>
      <c r="I11909" s="598"/>
      <c r="J11909" s="598"/>
      <c r="M11909" s="598"/>
      <c r="N11909" s="598"/>
      <c r="V11909" s="598"/>
      <c r="W11909" s="598"/>
    </row>
    <row r="11910" spans="6:23" x14ac:dyDescent="0.2">
      <c r="F11910" s="610"/>
      <c r="H11910" s="612"/>
      <c r="I11910" s="598"/>
      <c r="J11910" s="598"/>
      <c r="M11910" s="598"/>
      <c r="N11910" s="598"/>
      <c r="V11910" s="598"/>
      <c r="W11910" s="598"/>
    </row>
    <row r="11911" spans="6:23" x14ac:dyDescent="0.2">
      <c r="F11911" s="610"/>
      <c r="H11911" s="612"/>
      <c r="I11911" s="598"/>
      <c r="J11911" s="598"/>
      <c r="M11911" s="598"/>
      <c r="N11911" s="598"/>
      <c r="V11911" s="598"/>
      <c r="W11911" s="598"/>
    </row>
    <row r="11912" spans="6:23" x14ac:dyDescent="0.2">
      <c r="F11912" s="610"/>
      <c r="H11912" s="612"/>
      <c r="I11912" s="598"/>
      <c r="J11912" s="598"/>
      <c r="M11912" s="598"/>
      <c r="N11912" s="598"/>
      <c r="V11912" s="598"/>
      <c r="W11912" s="598"/>
    </row>
    <row r="11913" spans="6:23" x14ac:dyDescent="0.2">
      <c r="F11913" s="610"/>
      <c r="H11913" s="612"/>
      <c r="I11913" s="598"/>
      <c r="J11913" s="598"/>
      <c r="M11913" s="598"/>
      <c r="N11913" s="598"/>
      <c r="V11913" s="598"/>
      <c r="W11913" s="598"/>
    </row>
    <row r="11914" spans="6:23" x14ac:dyDescent="0.2">
      <c r="F11914" s="610"/>
      <c r="H11914" s="612"/>
      <c r="I11914" s="598"/>
      <c r="J11914" s="598"/>
      <c r="M11914" s="598"/>
      <c r="N11914" s="598"/>
      <c r="V11914" s="598"/>
      <c r="W11914" s="598"/>
    </row>
    <row r="11915" spans="6:23" x14ac:dyDescent="0.2">
      <c r="F11915" s="610"/>
      <c r="H11915" s="612"/>
      <c r="I11915" s="598"/>
      <c r="J11915" s="598"/>
      <c r="M11915" s="598"/>
      <c r="N11915" s="598"/>
      <c r="V11915" s="598"/>
      <c r="W11915" s="598"/>
    </row>
    <row r="11916" spans="6:23" x14ac:dyDescent="0.2">
      <c r="F11916" s="610"/>
      <c r="H11916" s="612"/>
      <c r="I11916" s="598"/>
      <c r="J11916" s="598"/>
      <c r="M11916" s="598"/>
      <c r="N11916" s="598"/>
      <c r="V11916" s="598"/>
      <c r="W11916" s="598"/>
    </row>
    <row r="11917" spans="6:23" x14ac:dyDescent="0.2">
      <c r="F11917" s="610"/>
      <c r="H11917" s="612"/>
      <c r="I11917" s="598"/>
      <c r="J11917" s="598"/>
      <c r="M11917" s="598"/>
      <c r="N11917" s="598"/>
      <c r="V11917" s="598"/>
      <c r="W11917" s="598"/>
    </row>
    <row r="11918" spans="6:23" x14ac:dyDescent="0.2">
      <c r="F11918" s="610"/>
      <c r="H11918" s="612"/>
      <c r="I11918" s="598"/>
      <c r="J11918" s="598"/>
      <c r="M11918" s="598"/>
      <c r="N11918" s="598"/>
      <c r="V11918" s="598"/>
      <c r="W11918" s="598"/>
    </row>
    <row r="11919" spans="6:23" x14ac:dyDescent="0.2">
      <c r="F11919" s="610"/>
      <c r="H11919" s="612"/>
      <c r="I11919" s="598"/>
      <c r="J11919" s="598"/>
      <c r="M11919" s="598"/>
      <c r="N11919" s="598"/>
      <c r="V11919" s="598"/>
      <c r="W11919" s="598"/>
    </row>
    <row r="11920" spans="6:23" x14ac:dyDescent="0.2">
      <c r="F11920" s="610"/>
      <c r="H11920" s="612"/>
      <c r="I11920" s="598"/>
      <c r="J11920" s="598"/>
      <c r="M11920" s="598"/>
      <c r="N11920" s="598"/>
      <c r="V11920" s="598"/>
      <c r="W11920" s="598"/>
    </row>
    <row r="11921" spans="6:23" x14ac:dyDescent="0.2">
      <c r="F11921" s="610"/>
      <c r="H11921" s="612"/>
      <c r="I11921" s="598"/>
      <c r="J11921" s="598"/>
      <c r="M11921" s="598"/>
      <c r="N11921" s="598"/>
      <c r="V11921" s="598"/>
      <c r="W11921" s="598"/>
    </row>
    <row r="11922" spans="6:23" x14ac:dyDescent="0.2">
      <c r="F11922" s="610"/>
      <c r="H11922" s="612"/>
      <c r="I11922" s="598"/>
      <c r="J11922" s="598"/>
      <c r="M11922" s="598"/>
      <c r="N11922" s="598"/>
      <c r="V11922" s="598"/>
      <c r="W11922" s="598"/>
    </row>
    <row r="11923" spans="6:23" x14ac:dyDescent="0.2">
      <c r="F11923" s="610"/>
      <c r="H11923" s="612"/>
      <c r="I11923" s="598"/>
      <c r="J11923" s="598"/>
      <c r="M11923" s="598"/>
      <c r="N11923" s="598"/>
      <c r="V11923" s="598"/>
      <c r="W11923" s="598"/>
    </row>
    <row r="11924" spans="6:23" x14ac:dyDescent="0.2">
      <c r="F11924" s="610"/>
      <c r="H11924" s="612"/>
      <c r="I11924" s="598"/>
      <c r="J11924" s="598"/>
      <c r="M11924" s="598"/>
      <c r="N11924" s="598"/>
      <c r="V11924" s="598"/>
      <c r="W11924" s="598"/>
    </row>
    <row r="11925" spans="6:23" x14ac:dyDescent="0.2">
      <c r="F11925" s="610"/>
      <c r="H11925" s="612"/>
      <c r="I11925" s="598"/>
      <c r="J11925" s="598"/>
      <c r="M11925" s="598"/>
      <c r="N11925" s="598"/>
      <c r="V11925" s="598"/>
      <c r="W11925" s="598"/>
    </row>
    <row r="11926" spans="6:23" x14ac:dyDescent="0.2">
      <c r="F11926" s="610"/>
      <c r="H11926" s="612"/>
      <c r="I11926" s="598"/>
      <c r="J11926" s="598"/>
      <c r="M11926" s="598"/>
      <c r="N11926" s="598"/>
      <c r="V11926" s="598"/>
      <c r="W11926" s="598"/>
    </row>
    <row r="11927" spans="6:23" x14ac:dyDescent="0.2">
      <c r="F11927" s="610"/>
      <c r="H11927" s="612"/>
      <c r="I11927" s="598"/>
      <c r="J11927" s="598"/>
      <c r="M11927" s="598"/>
      <c r="N11927" s="598"/>
      <c r="V11927" s="598"/>
      <c r="W11927" s="598"/>
    </row>
    <row r="11928" spans="6:23" x14ac:dyDescent="0.2">
      <c r="F11928" s="610"/>
      <c r="H11928" s="612"/>
      <c r="I11928" s="598"/>
      <c r="J11928" s="598"/>
      <c r="M11928" s="598"/>
      <c r="N11928" s="598"/>
      <c r="V11928" s="598"/>
      <c r="W11928" s="598"/>
    </row>
    <row r="11929" spans="6:23" x14ac:dyDescent="0.2">
      <c r="F11929" s="610"/>
      <c r="H11929" s="612"/>
      <c r="I11929" s="598"/>
      <c r="J11929" s="598"/>
      <c r="M11929" s="598"/>
      <c r="N11929" s="598"/>
      <c r="V11929" s="598"/>
      <c r="W11929" s="598"/>
    </row>
    <row r="11930" spans="6:23" x14ac:dyDescent="0.2">
      <c r="F11930" s="610"/>
      <c r="H11930" s="612"/>
      <c r="I11930" s="598"/>
      <c r="J11930" s="598"/>
      <c r="M11930" s="598"/>
      <c r="N11930" s="598"/>
      <c r="V11930" s="598"/>
      <c r="W11930" s="598"/>
    </row>
    <row r="11931" spans="6:23" x14ac:dyDescent="0.2">
      <c r="F11931" s="610"/>
      <c r="H11931" s="612"/>
      <c r="I11931" s="598"/>
      <c r="J11931" s="598"/>
      <c r="M11931" s="598"/>
      <c r="N11931" s="598"/>
      <c r="V11931" s="598"/>
      <c r="W11931" s="598"/>
    </row>
    <row r="11932" spans="6:23" x14ac:dyDescent="0.2">
      <c r="F11932" s="610"/>
      <c r="H11932" s="612"/>
      <c r="I11932" s="598"/>
      <c r="J11932" s="598"/>
      <c r="M11932" s="598"/>
      <c r="N11932" s="598"/>
      <c r="V11932" s="598"/>
      <c r="W11932" s="598"/>
    </row>
    <row r="11933" spans="6:23" x14ac:dyDescent="0.2">
      <c r="F11933" s="610"/>
      <c r="H11933" s="612"/>
      <c r="I11933" s="598"/>
      <c r="J11933" s="598"/>
      <c r="M11933" s="598"/>
      <c r="N11933" s="598"/>
      <c r="V11933" s="598"/>
      <c r="W11933" s="598"/>
    </row>
    <row r="11934" spans="6:23" x14ac:dyDescent="0.2">
      <c r="F11934" s="610"/>
      <c r="H11934" s="612"/>
      <c r="I11934" s="598"/>
      <c r="J11934" s="598"/>
      <c r="M11934" s="598"/>
      <c r="N11934" s="598"/>
      <c r="V11934" s="598"/>
      <c r="W11934" s="598"/>
    </row>
    <row r="11935" spans="6:23" x14ac:dyDescent="0.2">
      <c r="F11935" s="610"/>
      <c r="H11935" s="612"/>
      <c r="I11935" s="598"/>
      <c r="J11935" s="598"/>
      <c r="M11935" s="598"/>
      <c r="N11935" s="598"/>
      <c r="V11935" s="598"/>
      <c r="W11935" s="598"/>
    </row>
    <row r="11936" spans="6:23" x14ac:dyDescent="0.2">
      <c r="F11936" s="610"/>
      <c r="H11936" s="612"/>
      <c r="I11936" s="598"/>
      <c r="J11936" s="598"/>
      <c r="M11936" s="598"/>
      <c r="N11936" s="598"/>
      <c r="V11936" s="598"/>
      <c r="W11936" s="598"/>
    </row>
    <row r="11937" spans="6:23" x14ac:dyDescent="0.2">
      <c r="F11937" s="610"/>
      <c r="H11937" s="612"/>
      <c r="I11937" s="598"/>
      <c r="J11937" s="598"/>
      <c r="M11937" s="598"/>
      <c r="N11937" s="598"/>
      <c r="V11937" s="598"/>
      <c r="W11937" s="598"/>
    </row>
    <row r="11938" spans="6:23" x14ac:dyDescent="0.2">
      <c r="F11938" s="610"/>
      <c r="H11938" s="612"/>
      <c r="I11938" s="598"/>
      <c r="J11938" s="598"/>
      <c r="M11938" s="598"/>
      <c r="N11938" s="598"/>
      <c r="V11938" s="598"/>
      <c r="W11938" s="598"/>
    </row>
    <row r="11939" spans="6:23" x14ac:dyDescent="0.2">
      <c r="F11939" s="610"/>
      <c r="H11939" s="612"/>
      <c r="I11939" s="598"/>
      <c r="J11939" s="598"/>
      <c r="M11939" s="598"/>
      <c r="N11939" s="598"/>
      <c r="V11939" s="598"/>
      <c r="W11939" s="598"/>
    </row>
    <row r="11940" spans="6:23" x14ac:dyDescent="0.2">
      <c r="F11940" s="610"/>
      <c r="H11940" s="612"/>
      <c r="I11940" s="598"/>
      <c r="J11940" s="598"/>
      <c r="M11940" s="598"/>
      <c r="N11940" s="598"/>
      <c r="V11940" s="598"/>
      <c r="W11940" s="598"/>
    </row>
    <row r="11941" spans="6:23" x14ac:dyDescent="0.2">
      <c r="F11941" s="610"/>
      <c r="H11941" s="612"/>
      <c r="I11941" s="598"/>
      <c r="J11941" s="598"/>
      <c r="M11941" s="598"/>
      <c r="N11941" s="598"/>
      <c r="V11941" s="598"/>
      <c r="W11941" s="598"/>
    </row>
    <row r="11942" spans="6:23" x14ac:dyDescent="0.2">
      <c r="F11942" s="610"/>
      <c r="H11942" s="612"/>
      <c r="I11942" s="598"/>
      <c r="J11942" s="598"/>
      <c r="M11942" s="598"/>
      <c r="N11942" s="598"/>
      <c r="V11942" s="598"/>
      <c r="W11942" s="598"/>
    </row>
    <row r="11943" spans="6:23" x14ac:dyDescent="0.2">
      <c r="F11943" s="610"/>
      <c r="H11943" s="612"/>
      <c r="I11943" s="598"/>
      <c r="J11943" s="598"/>
      <c r="M11943" s="598"/>
      <c r="N11943" s="598"/>
      <c r="V11943" s="598"/>
      <c r="W11943" s="598"/>
    </row>
    <row r="11944" spans="6:23" x14ac:dyDescent="0.2">
      <c r="F11944" s="610"/>
      <c r="H11944" s="612"/>
      <c r="I11944" s="598"/>
      <c r="J11944" s="598"/>
      <c r="M11944" s="598"/>
      <c r="N11944" s="598"/>
      <c r="V11944" s="598"/>
      <c r="W11944" s="598"/>
    </row>
    <row r="11945" spans="6:23" x14ac:dyDescent="0.2">
      <c r="F11945" s="610"/>
      <c r="H11945" s="612"/>
      <c r="I11945" s="598"/>
      <c r="J11945" s="598"/>
      <c r="M11945" s="598"/>
      <c r="N11945" s="598"/>
      <c r="V11945" s="598"/>
      <c r="W11945" s="598"/>
    </row>
    <row r="11946" spans="6:23" x14ac:dyDescent="0.2">
      <c r="F11946" s="610"/>
      <c r="H11946" s="612"/>
      <c r="I11946" s="598"/>
      <c r="J11946" s="598"/>
      <c r="M11946" s="598"/>
      <c r="N11946" s="598"/>
      <c r="V11946" s="598"/>
      <c r="W11946" s="598"/>
    </row>
    <row r="11947" spans="6:23" x14ac:dyDescent="0.2">
      <c r="F11947" s="610"/>
      <c r="H11947" s="612"/>
      <c r="I11947" s="598"/>
      <c r="J11947" s="598"/>
      <c r="M11947" s="598"/>
      <c r="N11947" s="598"/>
      <c r="V11947" s="598"/>
      <c r="W11947" s="598"/>
    </row>
    <row r="11948" spans="6:23" x14ac:dyDescent="0.2">
      <c r="F11948" s="610"/>
      <c r="H11948" s="612"/>
      <c r="I11948" s="598"/>
      <c r="J11948" s="598"/>
      <c r="M11948" s="598"/>
      <c r="N11948" s="598"/>
      <c r="V11948" s="598"/>
      <c r="W11948" s="598"/>
    </row>
    <row r="11949" spans="6:23" x14ac:dyDescent="0.2">
      <c r="F11949" s="610"/>
      <c r="H11949" s="612"/>
      <c r="I11949" s="598"/>
      <c r="J11949" s="598"/>
      <c r="M11949" s="598"/>
      <c r="N11949" s="598"/>
      <c r="V11949" s="598"/>
      <c r="W11949" s="598"/>
    </row>
    <row r="11950" spans="6:23" x14ac:dyDescent="0.2">
      <c r="F11950" s="610"/>
      <c r="H11950" s="612"/>
      <c r="I11950" s="598"/>
      <c r="J11950" s="598"/>
      <c r="M11950" s="598"/>
      <c r="N11950" s="598"/>
      <c r="V11950" s="598"/>
      <c r="W11950" s="598"/>
    </row>
    <row r="11951" spans="6:23" x14ac:dyDescent="0.2">
      <c r="F11951" s="610"/>
      <c r="H11951" s="612"/>
      <c r="I11951" s="598"/>
      <c r="J11951" s="598"/>
      <c r="M11951" s="598"/>
      <c r="N11951" s="598"/>
      <c r="V11951" s="598"/>
      <c r="W11951" s="598"/>
    </row>
    <row r="11952" spans="6:23" x14ac:dyDescent="0.2">
      <c r="F11952" s="610"/>
      <c r="H11952" s="612"/>
      <c r="I11952" s="598"/>
      <c r="J11952" s="598"/>
      <c r="M11952" s="598"/>
      <c r="N11952" s="598"/>
      <c r="V11952" s="598"/>
      <c r="W11952" s="598"/>
    </row>
    <row r="11953" spans="6:23" x14ac:dyDescent="0.2">
      <c r="F11953" s="610"/>
      <c r="H11953" s="612"/>
      <c r="I11953" s="598"/>
      <c r="J11953" s="598"/>
      <c r="M11953" s="598"/>
      <c r="N11953" s="598"/>
      <c r="V11953" s="598"/>
      <c r="W11953" s="598"/>
    </row>
    <row r="11954" spans="6:23" x14ac:dyDescent="0.2">
      <c r="F11954" s="610"/>
      <c r="H11954" s="612"/>
      <c r="I11954" s="598"/>
      <c r="J11954" s="598"/>
      <c r="M11954" s="598"/>
      <c r="N11954" s="598"/>
      <c r="V11954" s="598"/>
      <c r="W11954" s="598"/>
    </row>
    <row r="11955" spans="6:23" x14ac:dyDescent="0.2">
      <c r="F11955" s="610"/>
      <c r="H11955" s="612"/>
      <c r="I11955" s="598"/>
      <c r="J11955" s="598"/>
      <c r="M11955" s="598"/>
      <c r="N11955" s="598"/>
      <c r="V11955" s="598"/>
      <c r="W11955" s="598"/>
    </row>
    <row r="11956" spans="6:23" x14ac:dyDescent="0.2">
      <c r="F11956" s="610"/>
      <c r="H11956" s="612"/>
      <c r="I11956" s="598"/>
      <c r="J11956" s="598"/>
      <c r="M11956" s="598"/>
      <c r="N11956" s="598"/>
      <c r="V11956" s="598"/>
      <c r="W11956" s="598"/>
    </row>
    <row r="11957" spans="6:23" x14ac:dyDescent="0.2">
      <c r="F11957" s="610"/>
      <c r="H11957" s="612"/>
      <c r="I11957" s="598"/>
      <c r="J11957" s="598"/>
      <c r="M11957" s="598"/>
      <c r="N11957" s="598"/>
      <c r="V11957" s="598"/>
      <c r="W11957" s="598"/>
    </row>
    <row r="11958" spans="6:23" x14ac:dyDescent="0.2">
      <c r="F11958" s="610"/>
      <c r="H11958" s="612"/>
      <c r="I11958" s="598"/>
      <c r="J11958" s="598"/>
      <c r="M11958" s="598"/>
      <c r="N11958" s="598"/>
      <c r="V11958" s="598"/>
      <c r="W11958" s="598"/>
    </row>
    <row r="11959" spans="6:23" x14ac:dyDescent="0.2">
      <c r="F11959" s="610"/>
      <c r="H11959" s="612"/>
      <c r="I11959" s="598"/>
      <c r="J11959" s="598"/>
      <c r="M11959" s="598"/>
      <c r="N11959" s="598"/>
      <c r="V11959" s="598"/>
      <c r="W11959" s="598"/>
    </row>
    <row r="11960" spans="6:23" x14ac:dyDescent="0.2">
      <c r="F11960" s="610"/>
      <c r="H11960" s="612"/>
      <c r="I11960" s="598"/>
      <c r="J11960" s="598"/>
      <c r="M11960" s="598"/>
      <c r="N11960" s="598"/>
      <c r="V11960" s="598"/>
      <c r="W11960" s="598"/>
    </row>
    <row r="11961" spans="6:23" x14ac:dyDescent="0.2">
      <c r="F11961" s="610"/>
      <c r="H11961" s="612"/>
      <c r="I11961" s="598"/>
      <c r="J11961" s="598"/>
      <c r="M11961" s="598"/>
      <c r="N11961" s="598"/>
      <c r="V11961" s="598"/>
      <c r="W11961" s="598"/>
    </row>
    <row r="11962" spans="6:23" x14ac:dyDescent="0.2">
      <c r="F11962" s="610"/>
      <c r="H11962" s="612"/>
      <c r="I11962" s="598"/>
      <c r="J11962" s="598"/>
      <c r="M11962" s="598"/>
      <c r="N11962" s="598"/>
      <c r="V11962" s="598"/>
      <c r="W11962" s="598"/>
    </row>
    <row r="11963" spans="6:23" x14ac:dyDescent="0.2">
      <c r="F11963" s="610"/>
      <c r="H11963" s="612"/>
      <c r="I11963" s="598"/>
      <c r="J11963" s="598"/>
      <c r="M11963" s="598"/>
      <c r="N11963" s="598"/>
      <c r="V11963" s="598"/>
      <c r="W11963" s="598"/>
    </row>
    <row r="11964" spans="6:23" x14ac:dyDescent="0.2">
      <c r="F11964" s="610"/>
      <c r="H11964" s="612"/>
      <c r="I11964" s="598"/>
      <c r="J11964" s="598"/>
      <c r="M11964" s="598"/>
      <c r="N11964" s="598"/>
      <c r="V11964" s="598"/>
      <c r="W11964" s="598"/>
    </row>
    <row r="11965" spans="6:23" x14ac:dyDescent="0.2">
      <c r="F11965" s="610"/>
      <c r="H11965" s="612"/>
      <c r="I11965" s="598"/>
      <c r="J11965" s="598"/>
      <c r="M11965" s="598"/>
      <c r="N11965" s="598"/>
      <c r="V11965" s="598"/>
      <c r="W11965" s="598"/>
    </row>
    <row r="11966" spans="6:23" x14ac:dyDescent="0.2">
      <c r="F11966" s="610"/>
      <c r="H11966" s="612"/>
      <c r="I11966" s="598"/>
      <c r="J11966" s="598"/>
      <c r="M11966" s="598"/>
      <c r="N11966" s="598"/>
      <c r="V11966" s="598"/>
      <c r="W11966" s="598"/>
    </row>
    <row r="11967" spans="6:23" x14ac:dyDescent="0.2">
      <c r="F11967" s="610"/>
      <c r="H11967" s="612"/>
      <c r="I11967" s="598"/>
      <c r="J11967" s="598"/>
      <c r="M11967" s="598"/>
      <c r="N11967" s="598"/>
      <c r="V11967" s="598"/>
      <c r="W11967" s="598"/>
    </row>
    <row r="11968" spans="6:23" x14ac:dyDescent="0.2">
      <c r="F11968" s="610"/>
      <c r="H11968" s="612"/>
      <c r="I11968" s="598"/>
      <c r="J11968" s="598"/>
      <c r="M11968" s="598"/>
      <c r="N11968" s="598"/>
      <c r="V11968" s="598"/>
      <c r="W11968" s="598"/>
    </row>
    <row r="11969" spans="6:23" x14ac:dyDescent="0.2">
      <c r="F11969" s="610"/>
      <c r="H11969" s="612"/>
      <c r="I11969" s="598"/>
      <c r="J11969" s="598"/>
      <c r="M11969" s="598"/>
      <c r="N11969" s="598"/>
      <c r="V11969" s="598"/>
      <c r="W11969" s="598"/>
    </row>
    <row r="11970" spans="6:23" x14ac:dyDescent="0.2">
      <c r="F11970" s="610"/>
      <c r="H11970" s="612"/>
      <c r="I11970" s="598"/>
      <c r="J11970" s="598"/>
      <c r="M11970" s="598"/>
      <c r="N11970" s="598"/>
      <c r="V11970" s="598"/>
      <c r="W11970" s="598"/>
    </row>
    <row r="11971" spans="6:23" x14ac:dyDescent="0.2">
      <c r="F11971" s="610"/>
      <c r="H11971" s="612"/>
      <c r="I11971" s="598"/>
      <c r="J11971" s="598"/>
      <c r="M11971" s="598"/>
      <c r="N11971" s="598"/>
      <c r="V11971" s="598"/>
      <c r="W11971" s="598"/>
    </row>
    <row r="11972" spans="6:23" x14ac:dyDescent="0.2">
      <c r="F11972" s="610"/>
      <c r="H11972" s="612"/>
      <c r="I11972" s="598"/>
      <c r="J11972" s="598"/>
      <c r="M11972" s="598"/>
      <c r="N11972" s="598"/>
      <c r="V11972" s="598"/>
      <c r="W11972" s="598"/>
    </row>
    <row r="11973" spans="6:23" x14ac:dyDescent="0.2">
      <c r="F11973" s="610"/>
      <c r="H11973" s="612"/>
      <c r="I11973" s="598"/>
      <c r="J11973" s="598"/>
      <c r="M11973" s="598"/>
      <c r="N11973" s="598"/>
      <c r="V11973" s="598"/>
      <c r="W11973" s="598"/>
    </row>
    <row r="11974" spans="6:23" x14ac:dyDescent="0.2">
      <c r="F11974" s="610"/>
      <c r="H11974" s="612"/>
      <c r="I11974" s="598"/>
      <c r="J11974" s="598"/>
      <c r="M11974" s="598"/>
      <c r="N11974" s="598"/>
      <c r="V11974" s="598"/>
      <c r="W11974" s="598"/>
    </row>
    <row r="11975" spans="6:23" x14ac:dyDescent="0.2">
      <c r="F11975" s="610"/>
      <c r="H11975" s="612"/>
      <c r="I11975" s="598"/>
      <c r="J11975" s="598"/>
      <c r="M11975" s="598"/>
      <c r="N11975" s="598"/>
      <c r="V11975" s="598"/>
      <c r="W11975" s="598"/>
    </row>
    <row r="11976" spans="6:23" x14ac:dyDescent="0.2">
      <c r="F11976" s="610"/>
      <c r="H11976" s="612"/>
      <c r="I11976" s="598"/>
      <c r="J11976" s="598"/>
      <c r="M11976" s="598"/>
      <c r="N11976" s="598"/>
      <c r="V11976" s="598"/>
      <c r="W11976" s="598"/>
    </row>
    <row r="11977" spans="6:23" x14ac:dyDescent="0.2">
      <c r="F11977" s="610"/>
      <c r="H11977" s="612"/>
      <c r="I11977" s="598"/>
      <c r="J11977" s="598"/>
      <c r="M11977" s="598"/>
      <c r="N11977" s="598"/>
      <c r="V11977" s="598"/>
      <c r="W11977" s="598"/>
    </row>
    <row r="11978" spans="6:23" x14ac:dyDescent="0.2">
      <c r="F11978" s="610"/>
      <c r="H11978" s="612"/>
      <c r="I11978" s="598"/>
      <c r="J11978" s="598"/>
      <c r="M11978" s="598"/>
      <c r="N11978" s="598"/>
      <c r="V11978" s="598"/>
      <c r="W11978" s="598"/>
    </row>
    <row r="11979" spans="6:23" x14ac:dyDescent="0.2">
      <c r="F11979" s="610"/>
      <c r="H11979" s="612"/>
      <c r="I11979" s="598"/>
      <c r="J11979" s="598"/>
      <c r="M11979" s="598"/>
      <c r="N11979" s="598"/>
      <c r="V11979" s="598"/>
      <c r="W11979" s="598"/>
    </row>
    <row r="11980" spans="6:23" x14ac:dyDescent="0.2">
      <c r="F11980" s="610"/>
      <c r="H11980" s="612"/>
      <c r="I11980" s="598"/>
      <c r="J11980" s="598"/>
      <c r="M11980" s="598"/>
      <c r="N11980" s="598"/>
      <c r="V11980" s="598"/>
      <c r="W11980" s="598"/>
    </row>
    <row r="11981" spans="6:23" x14ac:dyDescent="0.2">
      <c r="F11981" s="610"/>
      <c r="H11981" s="612"/>
      <c r="I11981" s="598"/>
      <c r="J11981" s="598"/>
      <c r="M11981" s="598"/>
      <c r="N11981" s="598"/>
      <c r="V11981" s="598"/>
      <c r="W11981" s="598"/>
    </row>
    <row r="11982" spans="6:23" x14ac:dyDescent="0.2">
      <c r="F11982" s="610"/>
      <c r="H11982" s="612"/>
      <c r="I11982" s="598"/>
      <c r="J11982" s="598"/>
      <c r="M11982" s="598"/>
      <c r="N11982" s="598"/>
      <c r="V11982" s="598"/>
      <c r="W11982" s="598"/>
    </row>
    <row r="11983" spans="6:23" x14ac:dyDescent="0.2">
      <c r="F11983" s="610"/>
      <c r="H11983" s="612"/>
      <c r="I11983" s="598"/>
      <c r="J11983" s="598"/>
      <c r="M11983" s="598"/>
      <c r="N11983" s="598"/>
      <c r="V11983" s="598"/>
      <c r="W11983" s="598"/>
    </row>
    <row r="11984" spans="6:23" x14ac:dyDescent="0.2">
      <c r="F11984" s="610"/>
      <c r="H11984" s="612"/>
      <c r="I11984" s="598"/>
      <c r="J11984" s="598"/>
      <c r="M11984" s="598"/>
      <c r="N11984" s="598"/>
      <c r="V11984" s="598"/>
      <c r="W11984" s="598"/>
    </row>
    <row r="11985" spans="6:23" x14ac:dyDescent="0.2">
      <c r="F11985" s="610"/>
      <c r="H11985" s="612"/>
      <c r="I11985" s="598"/>
      <c r="J11985" s="598"/>
      <c r="M11985" s="598"/>
      <c r="N11985" s="598"/>
      <c r="V11985" s="598"/>
      <c r="W11985" s="598"/>
    </row>
    <row r="11986" spans="6:23" x14ac:dyDescent="0.2">
      <c r="F11986" s="610"/>
      <c r="H11986" s="612"/>
      <c r="I11986" s="598"/>
      <c r="J11986" s="598"/>
      <c r="M11986" s="598"/>
      <c r="N11986" s="598"/>
      <c r="V11986" s="598"/>
      <c r="W11986" s="598"/>
    </row>
    <row r="11987" spans="6:23" x14ac:dyDescent="0.2">
      <c r="F11987" s="610"/>
      <c r="H11987" s="612"/>
      <c r="I11987" s="598"/>
      <c r="J11987" s="598"/>
      <c r="M11987" s="598"/>
      <c r="N11987" s="598"/>
      <c r="V11987" s="598"/>
      <c r="W11987" s="598"/>
    </row>
    <row r="11988" spans="6:23" x14ac:dyDescent="0.2">
      <c r="F11988" s="610"/>
      <c r="H11988" s="612"/>
      <c r="I11988" s="598"/>
      <c r="J11988" s="598"/>
      <c r="M11988" s="598"/>
      <c r="N11988" s="598"/>
      <c r="V11988" s="598"/>
      <c r="W11988" s="598"/>
    </row>
    <row r="11989" spans="6:23" x14ac:dyDescent="0.2">
      <c r="F11989" s="610"/>
      <c r="H11989" s="612"/>
      <c r="I11989" s="598"/>
      <c r="J11989" s="598"/>
      <c r="M11989" s="598"/>
      <c r="N11989" s="598"/>
      <c r="V11989" s="598"/>
      <c r="W11989" s="598"/>
    </row>
    <row r="11990" spans="6:23" x14ac:dyDescent="0.2">
      <c r="F11990" s="610"/>
      <c r="H11990" s="612"/>
      <c r="I11990" s="598"/>
      <c r="J11990" s="598"/>
      <c r="M11990" s="598"/>
      <c r="N11990" s="598"/>
      <c r="V11990" s="598"/>
      <c r="W11990" s="598"/>
    </row>
    <row r="11991" spans="6:23" x14ac:dyDescent="0.2">
      <c r="F11991" s="610"/>
      <c r="H11991" s="612"/>
      <c r="I11991" s="598"/>
      <c r="J11991" s="598"/>
      <c r="M11991" s="598"/>
      <c r="N11991" s="598"/>
      <c r="V11991" s="598"/>
      <c r="W11991" s="598"/>
    </row>
    <row r="11992" spans="6:23" x14ac:dyDescent="0.2">
      <c r="F11992" s="610"/>
      <c r="H11992" s="612"/>
      <c r="I11992" s="598"/>
      <c r="J11992" s="598"/>
      <c r="M11992" s="598"/>
      <c r="N11992" s="598"/>
      <c r="V11992" s="598"/>
      <c r="W11992" s="598"/>
    </row>
    <row r="11993" spans="6:23" x14ac:dyDescent="0.2">
      <c r="F11993" s="610"/>
      <c r="H11993" s="612"/>
      <c r="I11993" s="598"/>
      <c r="J11993" s="598"/>
      <c r="M11993" s="598"/>
      <c r="N11993" s="598"/>
      <c r="V11993" s="598"/>
      <c r="W11993" s="598"/>
    </row>
    <row r="11994" spans="6:23" x14ac:dyDescent="0.2">
      <c r="F11994" s="610"/>
      <c r="H11994" s="612"/>
      <c r="I11994" s="598"/>
      <c r="J11994" s="598"/>
      <c r="M11994" s="598"/>
      <c r="N11994" s="598"/>
      <c r="V11994" s="598"/>
      <c r="W11994" s="598"/>
    </row>
    <row r="11995" spans="6:23" x14ac:dyDescent="0.2">
      <c r="F11995" s="610"/>
      <c r="H11995" s="612"/>
      <c r="I11995" s="598"/>
      <c r="J11995" s="598"/>
      <c r="M11995" s="598"/>
      <c r="N11995" s="598"/>
      <c r="V11995" s="598"/>
      <c r="W11995" s="598"/>
    </row>
    <row r="11996" spans="6:23" x14ac:dyDescent="0.2">
      <c r="F11996" s="610"/>
      <c r="H11996" s="612"/>
      <c r="I11996" s="598"/>
      <c r="J11996" s="598"/>
      <c r="M11996" s="598"/>
      <c r="N11996" s="598"/>
      <c r="V11996" s="598"/>
      <c r="W11996" s="598"/>
    </row>
    <row r="11997" spans="6:23" x14ac:dyDescent="0.2">
      <c r="F11997" s="610"/>
      <c r="H11997" s="612"/>
      <c r="I11997" s="598"/>
      <c r="J11997" s="598"/>
      <c r="M11997" s="598"/>
      <c r="N11997" s="598"/>
      <c r="V11997" s="598"/>
      <c r="W11997" s="598"/>
    </row>
    <row r="11998" spans="6:23" x14ac:dyDescent="0.2">
      <c r="F11998" s="610"/>
      <c r="H11998" s="612"/>
      <c r="I11998" s="598"/>
      <c r="J11998" s="598"/>
      <c r="M11998" s="598"/>
      <c r="N11998" s="598"/>
      <c r="V11998" s="598"/>
      <c r="W11998" s="598"/>
    </row>
    <row r="11999" spans="6:23" x14ac:dyDescent="0.2">
      <c r="F11999" s="610"/>
      <c r="H11999" s="612"/>
      <c r="I11999" s="598"/>
      <c r="J11999" s="598"/>
      <c r="M11999" s="598"/>
      <c r="N11999" s="598"/>
      <c r="V11999" s="598"/>
      <c r="W11999" s="598"/>
    </row>
    <row r="12000" spans="6:23" x14ac:dyDescent="0.2">
      <c r="F12000" s="610"/>
      <c r="H12000" s="612"/>
      <c r="I12000" s="598"/>
      <c r="J12000" s="598"/>
      <c r="M12000" s="598"/>
      <c r="N12000" s="598"/>
      <c r="V12000" s="598"/>
      <c r="W12000" s="598"/>
    </row>
    <row r="12001" spans="6:23" x14ac:dyDescent="0.2">
      <c r="F12001" s="610"/>
      <c r="H12001" s="612"/>
      <c r="I12001" s="598"/>
      <c r="J12001" s="598"/>
      <c r="M12001" s="598"/>
      <c r="N12001" s="598"/>
      <c r="V12001" s="598"/>
      <c r="W12001" s="598"/>
    </row>
    <row r="12002" spans="6:23" x14ac:dyDescent="0.2">
      <c r="F12002" s="610"/>
      <c r="H12002" s="612"/>
      <c r="I12002" s="598"/>
      <c r="J12002" s="598"/>
      <c r="M12002" s="598"/>
      <c r="N12002" s="598"/>
      <c r="V12002" s="598"/>
      <c r="W12002" s="598"/>
    </row>
    <row r="12003" spans="6:23" x14ac:dyDescent="0.2">
      <c r="F12003" s="610"/>
      <c r="H12003" s="612"/>
      <c r="I12003" s="598"/>
      <c r="J12003" s="598"/>
      <c r="M12003" s="598"/>
      <c r="N12003" s="598"/>
      <c r="V12003" s="598"/>
      <c r="W12003" s="598"/>
    </row>
    <row r="12004" spans="6:23" x14ac:dyDescent="0.2">
      <c r="F12004" s="610"/>
      <c r="H12004" s="612"/>
      <c r="I12004" s="598"/>
      <c r="J12004" s="598"/>
      <c r="M12004" s="598"/>
      <c r="N12004" s="598"/>
      <c r="V12004" s="598"/>
      <c r="W12004" s="598"/>
    </row>
    <row r="12005" spans="6:23" x14ac:dyDescent="0.2">
      <c r="F12005" s="610"/>
      <c r="H12005" s="612"/>
      <c r="I12005" s="598"/>
      <c r="J12005" s="598"/>
      <c r="M12005" s="598"/>
      <c r="N12005" s="598"/>
      <c r="V12005" s="598"/>
      <c r="W12005" s="598"/>
    </row>
    <row r="12006" spans="6:23" x14ac:dyDescent="0.2">
      <c r="F12006" s="610"/>
      <c r="H12006" s="612"/>
      <c r="I12006" s="598"/>
      <c r="J12006" s="598"/>
      <c r="M12006" s="598"/>
      <c r="N12006" s="598"/>
      <c r="V12006" s="598"/>
      <c r="W12006" s="598"/>
    </row>
    <row r="12007" spans="6:23" x14ac:dyDescent="0.2">
      <c r="F12007" s="610"/>
      <c r="H12007" s="612"/>
      <c r="I12007" s="598"/>
      <c r="J12007" s="598"/>
      <c r="M12007" s="598"/>
      <c r="N12007" s="598"/>
      <c r="V12007" s="598"/>
      <c r="W12007" s="598"/>
    </row>
    <row r="12008" spans="6:23" x14ac:dyDescent="0.2">
      <c r="F12008" s="610"/>
      <c r="H12008" s="612"/>
      <c r="I12008" s="598"/>
      <c r="J12008" s="598"/>
      <c r="M12008" s="598"/>
      <c r="N12008" s="598"/>
      <c r="V12008" s="598"/>
      <c r="W12008" s="598"/>
    </row>
    <row r="12009" spans="6:23" x14ac:dyDescent="0.2">
      <c r="F12009" s="610"/>
      <c r="H12009" s="612"/>
      <c r="I12009" s="598"/>
      <c r="J12009" s="598"/>
      <c r="M12009" s="598"/>
      <c r="N12009" s="598"/>
      <c r="V12009" s="598"/>
      <c r="W12009" s="598"/>
    </row>
    <row r="12010" spans="6:23" x14ac:dyDescent="0.2">
      <c r="F12010" s="610"/>
      <c r="H12010" s="612"/>
      <c r="I12010" s="598"/>
      <c r="J12010" s="598"/>
      <c r="M12010" s="598"/>
      <c r="N12010" s="598"/>
      <c r="V12010" s="598"/>
      <c r="W12010" s="598"/>
    </row>
    <row r="12011" spans="6:23" x14ac:dyDescent="0.2">
      <c r="F12011" s="610"/>
      <c r="H12011" s="612"/>
      <c r="I12011" s="598"/>
      <c r="J12011" s="598"/>
      <c r="M12011" s="598"/>
      <c r="N12011" s="598"/>
      <c r="V12011" s="598"/>
      <c r="W12011" s="598"/>
    </row>
    <row r="12012" spans="6:23" x14ac:dyDescent="0.2">
      <c r="F12012" s="610"/>
      <c r="H12012" s="612"/>
      <c r="I12012" s="598"/>
      <c r="J12012" s="598"/>
      <c r="M12012" s="598"/>
      <c r="N12012" s="598"/>
      <c r="V12012" s="598"/>
      <c r="W12012" s="598"/>
    </row>
    <row r="12013" spans="6:23" x14ac:dyDescent="0.2">
      <c r="F12013" s="610"/>
      <c r="H12013" s="612"/>
      <c r="I12013" s="598"/>
      <c r="J12013" s="598"/>
      <c r="M12013" s="598"/>
      <c r="N12013" s="598"/>
      <c r="V12013" s="598"/>
      <c r="W12013" s="598"/>
    </row>
    <row r="12014" spans="6:23" x14ac:dyDescent="0.2">
      <c r="F12014" s="610"/>
      <c r="H12014" s="612"/>
      <c r="I12014" s="598"/>
      <c r="J12014" s="598"/>
      <c r="M12014" s="598"/>
      <c r="N12014" s="598"/>
      <c r="V12014" s="598"/>
      <c r="W12014" s="598"/>
    </row>
    <row r="12015" spans="6:23" x14ac:dyDescent="0.2">
      <c r="F12015" s="610"/>
      <c r="H12015" s="612"/>
      <c r="I12015" s="598"/>
      <c r="J12015" s="598"/>
      <c r="M12015" s="598"/>
      <c r="N12015" s="598"/>
      <c r="V12015" s="598"/>
      <c r="W12015" s="598"/>
    </row>
    <row r="12016" spans="6:23" x14ac:dyDescent="0.2">
      <c r="F12016" s="610"/>
      <c r="H12016" s="612"/>
      <c r="I12016" s="598"/>
      <c r="J12016" s="598"/>
      <c r="M12016" s="598"/>
      <c r="N12016" s="598"/>
      <c r="V12016" s="598"/>
      <c r="W12016" s="598"/>
    </row>
    <row r="12017" spans="6:23" x14ac:dyDescent="0.2">
      <c r="F12017" s="610"/>
      <c r="H12017" s="612"/>
      <c r="I12017" s="598"/>
      <c r="J12017" s="598"/>
      <c r="M12017" s="598"/>
      <c r="N12017" s="598"/>
      <c r="V12017" s="598"/>
      <c r="W12017" s="598"/>
    </row>
    <row r="12018" spans="6:23" x14ac:dyDescent="0.2">
      <c r="F12018" s="610"/>
      <c r="H12018" s="612"/>
      <c r="I12018" s="598"/>
      <c r="J12018" s="598"/>
      <c r="M12018" s="598"/>
      <c r="N12018" s="598"/>
      <c r="V12018" s="598"/>
      <c r="W12018" s="598"/>
    </row>
    <row r="12019" spans="6:23" x14ac:dyDescent="0.2">
      <c r="F12019" s="610"/>
      <c r="H12019" s="612"/>
      <c r="I12019" s="598"/>
      <c r="J12019" s="598"/>
      <c r="M12019" s="598"/>
      <c r="N12019" s="598"/>
      <c r="V12019" s="598"/>
      <c r="W12019" s="598"/>
    </row>
    <row r="12020" spans="6:23" x14ac:dyDescent="0.2">
      <c r="F12020" s="610"/>
      <c r="H12020" s="612"/>
      <c r="I12020" s="598"/>
      <c r="J12020" s="598"/>
      <c r="M12020" s="598"/>
      <c r="N12020" s="598"/>
      <c r="V12020" s="598"/>
      <c r="W12020" s="598"/>
    </row>
    <row r="12021" spans="6:23" x14ac:dyDescent="0.2">
      <c r="F12021" s="610"/>
      <c r="H12021" s="612"/>
      <c r="I12021" s="598"/>
      <c r="J12021" s="598"/>
      <c r="M12021" s="598"/>
      <c r="N12021" s="598"/>
      <c r="V12021" s="598"/>
      <c r="W12021" s="598"/>
    </row>
    <row r="12022" spans="6:23" x14ac:dyDescent="0.2">
      <c r="F12022" s="610"/>
      <c r="H12022" s="612"/>
      <c r="I12022" s="598"/>
      <c r="J12022" s="598"/>
      <c r="M12022" s="598"/>
      <c r="N12022" s="598"/>
      <c r="V12022" s="598"/>
      <c r="W12022" s="598"/>
    </row>
    <row r="12023" spans="6:23" x14ac:dyDescent="0.2">
      <c r="F12023" s="610"/>
      <c r="H12023" s="612"/>
      <c r="I12023" s="598"/>
      <c r="J12023" s="598"/>
      <c r="M12023" s="598"/>
      <c r="N12023" s="598"/>
      <c r="V12023" s="598"/>
      <c r="W12023" s="598"/>
    </row>
    <row r="12024" spans="6:23" x14ac:dyDescent="0.2">
      <c r="F12024" s="610"/>
      <c r="H12024" s="612"/>
      <c r="I12024" s="598"/>
      <c r="J12024" s="598"/>
      <c r="M12024" s="598"/>
      <c r="N12024" s="598"/>
      <c r="V12024" s="598"/>
      <c r="W12024" s="598"/>
    </row>
    <row r="12025" spans="6:23" x14ac:dyDescent="0.2">
      <c r="F12025" s="610"/>
      <c r="H12025" s="612"/>
      <c r="I12025" s="598"/>
      <c r="J12025" s="598"/>
      <c r="M12025" s="598"/>
      <c r="N12025" s="598"/>
      <c r="V12025" s="598"/>
      <c r="W12025" s="598"/>
    </row>
    <row r="12026" spans="6:23" x14ac:dyDescent="0.2">
      <c r="F12026" s="610"/>
      <c r="H12026" s="612"/>
      <c r="I12026" s="598"/>
      <c r="J12026" s="598"/>
      <c r="M12026" s="598"/>
      <c r="N12026" s="598"/>
      <c r="V12026" s="598"/>
      <c r="W12026" s="598"/>
    </row>
    <row r="12027" spans="6:23" x14ac:dyDescent="0.2">
      <c r="F12027" s="610"/>
      <c r="H12027" s="612"/>
      <c r="I12027" s="598"/>
      <c r="J12027" s="598"/>
      <c r="M12027" s="598"/>
      <c r="N12027" s="598"/>
      <c r="V12027" s="598"/>
      <c r="W12027" s="598"/>
    </row>
    <row r="12028" spans="6:23" x14ac:dyDescent="0.2">
      <c r="F12028" s="610"/>
      <c r="H12028" s="612"/>
      <c r="I12028" s="598"/>
      <c r="J12028" s="598"/>
      <c r="M12028" s="598"/>
      <c r="N12028" s="598"/>
      <c r="V12028" s="598"/>
      <c r="W12028" s="598"/>
    </row>
    <row r="12029" spans="6:23" x14ac:dyDescent="0.2">
      <c r="F12029" s="610"/>
      <c r="H12029" s="612"/>
      <c r="I12029" s="598"/>
      <c r="J12029" s="598"/>
      <c r="M12029" s="598"/>
      <c r="N12029" s="598"/>
      <c r="V12029" s="598"/>
      <c r="W12029" s="598"/>
    </row>
    <row r="12030" spans="6:23" x14ac:dyDescent="0.2">
      <c r="F12030" s="610"/>
      <c r="H12030" s="612"/>
      <c r="I12030" s="598"/>
      <c r="J12030" s="598"/>
      <c r="M12030" s="598"/>
      <c r="N12030" s="598"/>
      <c r="V12030" s="598"/>
      <c r="W12030" s="598"/>
    </row>
    <row r="12031" spans="6:23" x14ac:dyDescent="0.2">
      <c r="F12031" s="610"/>
      <c r="H12031" s="612"/>
      <c r="I12031" s="598"/>
      <c r="J12031" s="598"/>
      <c r="M12031" s="598"/>
      <c r="N12031" s="598"/>
      <c r="V12031" s="598"/>
      <c r="W12031" s="598"/>
    </row>
    <row r="12032" spans="6:23" x14ac:dyDescent="0.2">
      <c r="F12032" s="610"/>
      <c r="H12032" s="612"/>
      <c r="I12032" s="598"/>
      <c r="J12032" s="598"/>
      <c r="M12032" s="598"/>
      <c r="N12032" s="598"/>
      <c r="V12032" s="598"/>
      <c r="W12032" s="598"/>
    </row>
    <row r="12033" spans="6:23" x14ac:dyDescent="0.2">
      <c r="F12033" s="610"/>
      <c r="H12033" s="612"/>
      <c r="I12033" s="598"/>
      <c r="J12033" s="598"/>
      <c r="M12033" s="598"/>
      <c r="N12033" s="598"/>
      <c r="V12033" s="598"/>
      <c r="W12033" s="598"/>
    </row>
    <row r="12034" spans="6:23" x14ac:dyDescent="0.2">
      <c r="F12034" s="610"/>
      <c r="H12034" s="612"/>
      <c r="I12034" s="598"/>
      <c r="J12034" s="598"/>
      <c r="M12034" s="598"/>
      <c r="N12034" s="598"/>
      <c r="V12034" s="598"/>
      <c r="W12034" s="598"/>
    </row>
    <row r="12035" spans="6:23" x14ac:dyDescent="0.2">
      <c r="F12035" s="610"/>
      <c r="H12035" s="612"/>
      <c r="I12035" s="598"/>
      <c r="J12035" s="598"/>
      <c r="M12035" s="598"/>
      <c r="N12035" s="598"/>
      <c r="V12035" s="598"/>
      <c r="W12035" s="598"/>
    </row>
    <row r="12036" spans="6:23" x14ac:dyDescent="0.2">
      <c r="F12036" s="610"/>
      <c r="H12036" s="612"/>
      <c r="I12036" s="598"/>
      <c r="J12036" s="598"/>
      <c r="M12036" s="598"/>
      <c r="N12036" s="598"/>
      <c r="V12036" s="598"/>
      <c r="W12036" s="598"/>
    </row>
    <row r="12037" spans="6:23" x14ac:dyDescent="0.2">
      <c r="F12037" s="610"/>
      <c r="H12037" s="612"/>
      <c r="I12037" s="598"/>
      <c r="J12037" s="598"/>
      <c r="M12037" s="598"/>
      <c r="N12037" s="598"/>
      <c r="V12037" s="598"/>
      <c r="W12037" s="598"/>
    </row>
    <row r="12038" spans="6:23" x14ac:dyDescent="0.2">
      <c r="F12038" s="610"/>
      <c r="H12038" s="612"/>
      <c r="I12038" s="598"/>
      <c r="J12038" s="598"/>
      <c r="M12038" s="598"/>
      <c r="N12038" s="598"/>
      <c r="V12038" s="598"/>
      <c r="W12038" s="598"/>
    </row>
    <row r="12039" spans="6:23" x14ac:dyDescent="0.2">
      <c r="F12039" s="610"/>
      <c r="H12039" s="612"/>
      <c r="I12039" s="598"/>
      <c r="J12039" s="598"/>
      <c r="M12039" s="598"/>
      <c r="N12039" s="598"/>
      <c r="V12039" s="598"/>
      <c r="W12039" s="598"/>
    </row>
    <row r="12040" spans="6:23" x14ac:dyDescent="0.2">
      <c r="F12040" s="610"/>
      <c r="H12040" s="612"/>
      <c r="I12040" s="598"/>
      <c r="J12040" s="598"/>
      <c r="M12040" s="598"/>
      <c r="N12040" s="598"/>
      <c r="V12040" s="598"/>
      <c r="W12040" s="598"/>
    </row>
    <row r="12041" spans="6:23" x14ac:dyDescent="0.2">
      <c r="F12041" s="610"/>
      <c r="H12041" s="612"/>
      <c r="I12041" s="598"/>
      <c r="J12041" s="598"/>
      <c r="M12041" s="598"/>
      <c r="N12041" s="598"/>
      <c r="V12041" s="598"/>
      <c r="W12041" s="598"/>
    </row>
    <row r="12042" spans="6:23" x14ac:dyDescent="0.2">
      <c r="F12042" s="610"/>
      <c r="H12042" s="612"/>
      <c r="I12042" s="598"/>
      <c r="J12042" s="598"/>
      <c r="M12042" s="598"/>
      <c r="N12042" s="598"/>
      <c r="V12042" s="598"/>
      <c r="W12042" s="598"/>
    </row>
    <row r="12043" spans="6:23" x14ac:dyDescent="0.2">
      <c r="F12043" s="610"/>
      <c r="H12043" s="612"/>
      <c r="I12043" s="598"/>
      <c r="J12043" s="598"/>
      <c r="M12043" s="598"/>
      <c r="N12043" s="598"/>
      <c r="V12043" s="598"/>
      <c r="W12043" s="598"/>
    </row>
    <row r="12044" spans="6:23" x14ac:dyDescent="0.2">
      <c r="F12044" s="610"/>
      <c r="H12044" s="612"/>
      <c r="I12044" s="598"/>
      <c r="J12044" s="598"/>
      <c r="M12044" s="598"/>
      <c r="N12044" s="598"/>
      <c r="V12044" s="598"/>
      <c r="W12044" s="598"/>
    </row>
    <row r="12045" spans="6:23" x14ac:dyDescent="0.2">
      <c r="F12045" s="610"/>
      <c r="H12045" s="612"/>
      <c r="I12045" s="598"/>
      <c r="J12045" s="598"/>
      <c r="M12045" s="598"/>
      <c r="N12045" s="598"/>
      <c r="V12045" s="598"/>
      <c r="W12045" s="598"/>
    </row>
    <row r="12046" spans="6:23" x14ac:dyDescent="0.2">
      <c r="F12046" s="610"/>
      <c r="H12046" s="612"/>
      <c r="I12046" s="598"/>
      <c r="J12046" s="598"/>
      <c r="M12046" s="598"/>
      <c r="N12046" s="598"/>
      <c r="V12046" s="598"/>
      <c r="W12046" s="598"/>
    </row>
    <row r="12047" spans="6:23" x14ac:dyDescent="0.2">
      <c r="F12047" s="610"/>
      <c r="H12047" s="612"/>
      <c r="I12047" s="598"/>
      <c r="J12047" s="598"/>
      <c r="M12047" s="598"/>
      <c r="N12047" s="598"/>
      <c r="V12047" s="598"/>
      <c r="W12047" s="598"/>
    </row>
    <row r="12048" spans="6:23" x14ac:dyDescent="0.2">
      <c r="F12048" s="610"/>
      <c r="H12048" s="612"/>
      <c r="I12048" s="598"/>
      <c r="J12048" s="598"/>
      <c r="M12048" s="598"/>
      <c r="N12048" s="598"/>
      <c r="V12048" s="598"/>
      <c r="W12048" s="598"/>
    </row>
    <row r="12049" spans="6:23" x14ac:dyDescent="0.2">
      <c r="F12049" s="610"/>
      <c r="H12049" s="612"/>
      <c r="I12049" s="598"/>
      <c r="J12049" s="598"/>
      <c r="M12049" s="598"/>
      <c r="N12049" s="598"/>
      <c r="V12049" s="598"/>
      <c r="W12049" s="598"/>
    </row>
    <row r="12050" spans="6:23" x14ac:dyDescent="0.2">
      <c r="F12050" s="610"/>
      <c r="H12050" s="612"/>
      <c r="I12050" s="598"/>
      <c r="J12050" s="598"/>
      <c r="M12050" s="598"/>
      <c r="N12050" s="598"/>
      <c r="V12050" s="598"/>
      <c r="W12050" s="598"/>
    </row>
    <row r="12051" spans="6:23" x14ac:dyDescent="0.2">
      <c r="F12051" s="610"/>
      <c r="H12051" s="612"/>
      <c r="I12051" s="598"/>
      <c r="J12051" s="598"/>
      <c r="M12051" s="598"/>
      <c r="N12051" s="598"/>
      <c r="V12051" s="598"/>
      <c r="W12051" s="598"/>
    </row>
    <row r="12052" spans="6:23" x14ac:dyDescent="0.2">
      <c r="F12052" s="610"/>
      <c r="H12052" s="612"/>
      <c r="I12052" s="598"/>
      <c r="J12052" s="598"/>
      <c r="M12052" s="598"/>
      <c r="N12052" s="598"/>
      <c r="V12052" s="598"/>
      <c r="W12052" s="598"/>
    </row>
    <row r="12053" spans="6:23" x14ac:dyDescent="0.2">
      <c r="F12053" s="610"/>
      <c r="H12053" s="612"/>
      <c r="I12053" s="598"/>
      <c r="J12053" s="598"/>
      <c r="M12053" s="598"/>
      <c r="N12053" s="598"/>
      <c r="V12053" s="598"/>
      <c r="W12053" s="598"/>
    </row>
    <row r="12054" spans="6:23" x14ac:dyDescent="0.2">
      <c r="F12054" s="610"/>
      <c r="H12054" s="612"/>
      <c r="I12054" s="598"/>
      <c r="J12054" s="598"/>
      <c r="M12054" s="598"/>
      <c r="N12054" s="598"/>
      <c r="V12054" s="598"/>
      <c r="W12054" s="598"/>
    </row>
    <row r="12055" spans="6:23" x14ac:dyDescent="0.2">
      <c r="F12055" s="610"/>
      <c r="H12055" s="612"/>
      <c r="I12055" s="598"/>
      <c r="J12055" s="598"/>
      <c r="M12055" s="598"/>
      <c r="N12055" s="598"/>
      <c r="V12055" s="598"/>
      <c r="W12055" s="598"/>
    </row>
    <row r="12056" spans="6:23" x14ac:dyDescent="0.2">
      <c r="F12056" s="610"/>
      <c r="H12056" s="612"/>
      <c r="I12056" s="598"/>
      <c r="J12056" s="598"/>
      <c r="M12056" s="598"/>
      <c r="N12056" s="598"/>
      <c r="V12056" s="598"/>
      <c r="W12056" s="598"/>
    </row>
    <row r="12057" spans="6:23" x14ac:dyDescent="0.2">
      <c r="F12057" s="610"/>
      <c r="H12057" s="612"/>
      <c r="I12057" s="598"/>
      <c r="J12057" s="598"/>
      <c r="M12057" s="598"/>
      <c r="N12057" s="598"/>
      <c r="V12057" s="598"/>
      <c r="W12057" s="598"/>
    </row>
    <row r="12058" spans="6:23" x14ac:dyDescent="0.2">
      <c r="F12058" s="610"/>
      <c r="H12058" s="612"/>
      <c r="I12058" s="598"/>
      <c r="J12058" s="598"/>
      <c r="M12058" s="598"/>
      <c r="N12058" s="598"/>
      <c r="V12058" s="598"/>
      <c r="W12058" s="598"/>
    </row>
    <row r="12059" spans="6:23" x14ac:dyDescent="0.2">
      <c r="F12059" s="610"/>
      <c r="H12059" s="612"/>
      <c r="I12059" s="598"/>
      <c r="J12059" s="598"/>
      <c r="M12059" s="598"/>
      <c r="N12059" s="598"/>
      <c r="V12059" s="598"/>
      <c r="W12059" s="598"/>
    </row>
    <row r="12060" spans="6:23" x14ac:dyDescent="0.2">
      <c r="F12060" s="610"/>
      <c r="H12060" s="612"/>
      <c r="I12060" s="598"/>
      <c r="J12060" s="598"/>
      <c r="M12060" s="598"/>
      <c r="N12060" s="598"/>
      <c r="V12060" s="598"/>
      <c r="W12060" s="598"/>
    </row>
    <row r="12061" spans="6:23" x14ac:dyDescent="0.2">
      <c r="F12061" s="610"/>
      <c r="H12061" s="612"/>
      <c r="I12061" s="598"/>
      <c r="J12061" s="598"/>
      <c r="M12061" s="598"/>
      <c r="N12061" s="598"/>
      <c r="V12061" s="598"/>
      <c r="W12061" s="598"/>
    </row>
    <row r="12062" spans="6:23" x14ac:dyDescent="0.2">
      <c r="F12062" s="610"/>
      <c r="H12062" s="612"/>
      <c r="I12062" s="598"/>
      <c r="J12062" s="598"/>
      <c r="M12062" s="598"/>
      <c r="N12062" s="598"/>
      <c r="V12062" s="598"/>
      <c r="W12062" s="598"/>
    </row>
    <row r="12063" spans="6:23" x14ac:dyDescent="0.2">
      <c r="F12063" s="610"/>
      <c r="H12063" s="612"/>
      <c r="I12063" s="598"/>
      <c r="J12063" s="598"/>
      <c r="M12063" s="598"/>
      <c r="N12063" s="598"/>
      <c r="V12063" s="598"/>
      <c r="W12063" s="598"/>
    </row>
    <row r="12064" spans="6:23" x14ac:dyDescent="0.2">
      <c r="F12064" s="610"/>
      <c r="H12064" s="612"/>
      <c r="I12064" s="598"/>
      <c r="J12064" s="598"/>
      <c r="M12064" s="598"/>
      <c r="N12064" s="598"/>
      <c r="V12064" s="598"/>
      <c r="W12064" s="598"/>
    </row>
    <row r="12065" spans="6:23" x14ac:dyDescent="0.2">
      <c r="F12065" s="610"/>
      <c r="H12065" s="612"/>
      <c r="I12065" s="598"/>
      <c r="J12065" s="598"/>
      <c r="M12065" s="598"/>
      <c r="N12065" s="598"/>
      <c r="V12065" s="598"/>
      <c r="W12065" s="598"/>
    </row>
    <row r="12066" spans="6:23" x14ac:dyDescent="0.2">
      <c r="F12066" s="610"/>
      <c r="H12066" s="612"/>
      <c r="I12066" s="598"/>
      <c r="J12066" s="598"/>
      <c r="M12066" s="598"/>
      <c r="N12066" s="598"/>
      <c r="V12066" s="598"/>
      <c r="W12066" s="598"/>
    </row>
    <row r="12067" spans="6:23" x14ac:dyDescent="0.2">
      <c r="F12067" s="610"/>
      <c r="H12067" s="612"/>
      <c r="I12067" s="598"/>
      <c r="J12067" s="598"/>
      <c r="M12067" s="598"/>
      <c r="N12067" s="598"/>
      <c r="V12067" s="598"/>
      <c r="W12067" s="598"/>
    </row>
    <row r="12068" spans="6:23" x14ac:dyDescent="0.2">
      <c r="F12068" s="610"/>
      <c r="H12068" s="612"/>
      <c r="I12068" s="598"/>
      <c r="J12068" s="598"/>
      <c r="M12068" s="598"/>
      <c r="N12068" s="598"/>
      <c r="V12068" s="598"/>
      <c r="W12068" s="598"/>
    </row>
    <row r="12069" spans="6:23" x14ac:dyDescent="0.2">
      <c r="F12069" s="610"/>
      <c r="H12069" s="612"/>
      <c r="I12069" s="598"/>
      <c r="J12069" s="598"/>
      <c r="M12069" s="598"/>
      <c r="N12069" s="598"/>
      <c r="V12069" s="598"/>
      <c r="W12069" s="598"/>
    </row>
    <row r="12070" spans="6:23" x14ac:dyDescent="0.2">
      <c r="F12070" s="610"/>
      <c r="H12070" s="612"/>
      <c r="I12070" s="598"/>
      <c r="J12070" s="598"/>
      <c r="M12070" s="598"/>
      <c r="N12070" s="598"/>
      <c r="V12070" s="598"/>
      <c r="W12070" s="598"/>
    </row>
    <row r="12071" spans="6:23" x14ac:dyDescent="0.2">
      <c r="F12071" s="610"/>
      <c r="H12071" s="612"/>
      <c r="I12071" s="598"/>
      <c r="J12071" s="598"/>
      <c r="M12071" s="598"/>
      <c r="N12071" s="598"/>
      <c r="V12071" s="598"/>
      <c r="W12071" s="598"/>
    </row>
    <row r="12072" spans="6:23" x14ac:dyDescent="0.2">
      <c r="F12072" s="610"/>
      <c r="H12072" s="612"/>
      <c r="I12072" s="598"/>
      <c r="J12072" s="598"/>
      <c r="M12072" s="598"/>
      <c r="N12072" s="598"/>
      <c r="V12072" s="598"/>
      <c r="W12072" s="598"/>
    </row>
    <row r="12073" spans="6:23" x14ac:dyDescent="0.2">
      <c r="F12073" s="610"/>
      <c r="H12073" s="612"/>
      <c r="I12073" s="598"/>
      <c r="J12073" s="598"/>
      <c r="M12073" s="598"/>
      <c r="N12073" s="598"/>
      <c r="V12073" s="598"/>
      <c r="W12073" s="598"/>
    </row>
    <row r="12074" spans="6:23" x14ac:dyDescent="0.2">
      <c r="F12074" s="610"/>
      <c r="H12074" s="612"/>
      <c r="I12074" s="598"/>
      <c r="J12074" s="598"/>
      <c r="M12074" s="598"/>
      <c r="N12074" s="598"/>
      <c r="V12074" s="598"/>
      <c r="W12074" s="598"/>
    </row>
    <row r="12075" spans="6:23" x14ac:dyDescent="0.2">
      <c r="F12075" s="610"/>
      <c r="H12075" s="612"/>
      <c r="I12075" s="598"/>
      <c r="J12075" s="598"/>
      <c r="M12075" s="598"/>
      <c r="N12075" s="598"/>
      <c r="V12075" s="598"/>
      <c r="W12075" s="598"/>
    </row>
    <row r="12076" spans="6:23" x14ac:dyDescent="0.2">
      <c r="F12076" s="610"/>
      <c r="H12076" s="612"/>
      <c r="I12076" s="598"/>
      <c r="J12076" s="598"/>
      <c r="M12076" s="598"/>
      <c r="N12076" s="598"/>
      <c r="V12076" s="598"/>
      <c r="W12076" s="598"/>
    </row>
    <row r="12077" spans="6:23" x14ac:dyDescent="0.2">
      <c r="F12077" s="610"/>
      <c r="H12077" s="612"/>
      <c r="I12077" s="598"/>
      <c r="J12077" s="598"/>
      <c r="M12077" s="598"/>
      <c r="N12077" s="598"/>
      <c r="V12077" s="598"/>
      <c r="W12077" s="598"/>
    </row>
    <row r="12078" spans="6:23" x14ac:dyDescent="0.2">
      <c r="F12078" s="610"/>
      <c r="H12078" s="612"/>
      <c r="I12078" s="598"/>
      <c r="J12078" s="598"/>
      <c r="M12078" s="598"/>
      <c r="N12078" s="598"/>
      <c r="V12078" s="598"/>
      <c r="W12078" s="598"/>
    </row>
    <row r="12079" spans="6:23" x14ac:dyDescent="0.2">
      <c r="F12079" s="610"/>
      <c r="H12079" s="612"/>
      <c r="I12079" s="598"/>
      <c r="J12079" s="598"/>
      <c r="M12079" s="598"/>
      <c r="N12079" s="598"/>
      <c r="V12079" s="598"/>
      <c r="W12079" s="598"/>
    </row>
    <row r="12080" spans="6:23" x14ac:dyDescent="0.2">
      <c r="F12080" s="610"/>
      <c r="H12080" s="612"/>
      <c r="I12080" s="598"/>
      <c r="J12080" s="598"/>
      <c r="M12080" s="598"/>
      <c r="N12080" s="598"/>
      <c r="V12080" s="598"/>
      <c r="W12080" s="598"/>
    </row>
    <row r="12081" spans="6:23" x14ac:dyDescent="0.2">
      <c r="F12081" s="610"/>
      <c r="H12081" s="612"/>
      <c r="I12081" s="598"/>
      <c r="J12081" s="598"/>
      <c r="M12081" s="598"/>
      <c r="N12081" s="598"/>
      <c r="V12081" s="598"/>
      <c r="W12081" s="598"/>
    </row>
    <row r="12082" spans="6:23" x14ac:dyDescent="0.2">
      <c r="F12082" s="610"/>
      <c r="H12082" s="612"/>
      <c r="I12082" s="598"/>
      <c r="J12082" s="598"/>
      <c r="M12082" s="598"/>
      <c r="N12082" s="598"/>
      <c r="V12082" s="598"/>
      <c r="W12082" s="598"/>
    </row>
    <row r="12083" spans="6:23" x14ac:dyDescent="0.2">
      <c r="F12083" s="610"/>
      <c r="H12083" s="612"/>
      <c r="I12083" s="598"/>
      <c r="J12083" s="598"/>
      <c r="M12083" s="598"/>
      <c r="N12083" s="598"/>
      <c r="V12083" s="598"/>
      <c r="W12083" s="598"/>
    </row>
    <row r="12084" spans="6:23" x14ac:dyDescent="0.2">
      <c r="F12084" s="610"/>
      <c r="H12084" s="612"/>
      <c r="I12084" s="598"/>
      <c r="J12084" s="598"/>
      <c r="M12084" s="598"/>
      <c r="N12084" s="598"/>
      <c r="V12084" s="598"/>
      <c r="W12084" s="598"/>
    </row>
    <row r="12085" spans="6:23" x14ac:dyDescent="0.2">
      <c r="F12085" s="610"/>
      <c r="H12085" s="612"/>
      <c r="I12085" s="598"/>
      <c r="J12085" s="598"/>
      <c r="M12085" s="598"/>
      <c r="N12085" s="598"/>
      <c r="V12085" s="598"/>
      <c r="W12085" s="598"/>
    </row>
    <row r="12086" spans="6:23" x14ac:dyDescent="0.2">
      <c r="F12086" s="610"/>
      <c r="H12086" s="612"/>
      <c r="I12086" s="598"/>
      <c r="J12086" s="598"/>
      <c r="M12086" s="598"/>
      <c r="N12086" s="598"/>
      <c r="V12086" s="598"/>
      <c r="W12086" s="598"/>
    </row>
    <row r="12087" spans="6:23" x14ac:dyDescent="0.2">
      <c r="F12087" s="610"/>
      <c r="H12087" s="612"/>
      <c r="I12087" s="598"/>
      <c r="J12087" s="598"/>
      <c r="M12087" s="598"/>
      <c r="N12087" s="598"/>
      <c r="V12087" s="598"/>
      <c r="W12087" s="598"/>
    </row>
    <row r="12088" spans="6:23" x14ac:dyDescent="0.2">
      <c r="F12088" s="610"/>
      <c r="H12088" s="612"/>
      <c r="I12088" s="598"/>
      <c r="J12088" s="598"/>
      <c r="M12088" s="598"/>
      <c r="N12088" s="598"/>
      <c r="V12088" s="598"/>
      <c r="W12088" s="598"/>
    </row>
    <row r="12089" spans="6:23" x14ac:dyDescent="0.2">
      <c r="F12089" s="610"/>
      <c r="H12089" s="612"/>
      <c r="I12089" s="598"/>
      <c r="J12089" s="598"/>
      <c r="M12089" s="598"/>
      <c r="N12089" s="598"/>
      <c r="V12089" s="598"/>
      <c r="W12089" s="598"/>
    </row>
    <row r="12090" spans="6:23" x14ac:dyDescent="0.2">
      <c r="F12090" s="610"/>
      <c r="H12090" s="612"/>
      <c r="I12090" s="598"/>
      <c r="J12090" s="598"/>
      <c r="M12090" s="598"/>
      <c r="N12090" s="598"/>
      <c r="V12090" s="598"/>
      <c r="W12090" s="598"/>
    </row>
    <row r="12091" spans="6:23" x14ac:dyDescent="0.2">
      <c r="F12091" s="610"/>
      <c r="H12091" s="612"/>
      <c r="I12091" s="598"/>
      <c r="J12091" s="598"/>
      <c r="M12091" s="598"/>
      <c r="N12091" s="598"/>
      <c r="V12091" s="598"/>
      <c r="W12091" s="598"/>
    </row>
    <row r="12092" spans="6:23" x14ac:dyDescent="0.2">
      <c r="F12092" s="610"/>
      <c r="H12092" s="612"/>
      <c r="I12092" s="598"/>
      <c r="J12092" s="598"/>
      <c r="M12092" s="598"/>
      <c r="N12092" s="598"/>
      <c r="V12092" s="598"/>
      <c r="W12092" s="598"/>
    </row>
    <row r="12093" spans="6:23" x14ac:dyDescent="0.2">
      <c r="F12093" s="610"/>
      <c r="H12093" s="612"/>
      <c r="I12093" s="598"/>
      <c r="J12093" s="598"/>
      <c r="M12093" s="598"/>
      <c r="N12093" s="598"/>
      <c r="V12093" s="598"/>
      <c r="W12093" s="598"/>
    </row>
    <row r="12094" spans="6:23" x14ac:dyDescent="0.2">
      <c r="F12094" s="610"/>
      <c r="H12094" s="612"/>
      <c r="I12094" s="598"/>
      <c r="J12094" s="598"/>
      <c r="M12094" s="598"/>
      <c r="N12094" s="598"/>
      <c r="V12094" s="598"/>
      <c r="W12094" s="598"/>
    </row>
    <row r="12095" spans="6:23" x14ac:dyDescent="0.2">
      <c r="F12095" s="610"/>
      <c r="H12095" s="612"/>
      <c r="I12095" s="598"/>
      <c r="J12095" s="598"/>
      <c r="M12095" s="598"/>
      <c r="N12095" s="598"/>
      <c r="V12095" s="598"/>
      <c r="W12095" s="598"/>
    </row>
    <row r="12096" spans="6:23" x14ac:dyDescent="0.2">
      <c r="F12096" s="610"/>
      <c r="H12096" s="612"/>
      <c r="I12096" s="598"/>
      <c r="J12096" s="598"/>
      <c r="M12096" s="598"/>
      <c r="N12096" s="598"/>
      <c r="V12096" s="598"/>
      <c r="W12096" s="598"/>
    </row>
    <row r="12097" spans="6:23" x14ac:dyDescent="0.2">
      <c r="F12097" s="610"/>
      <c r="H12097" s="612"/>
      <c r="I12097" s="598"/>
      <c r="J12097" s="598"/>
      <c r="M12097" s="598"/>
      <c r="N12097" s="598"/>
      <c r="V12097" s="598"/>
      <c r="W12097" s="598"/>
    </row>
    <row r="12098" spans="6:23" x14ac:dyDescent="0.2">
      <c r="F12098" s="610"/>
      <c r="H12098" s="612"/>
      <c r="I12098" s="598"/>
      <c r="J12098" s="598"/>
      <c r="M12098" s="598"/>
      <c r="N12098" s="598"/>
      <c r="V12098" s="598"/>
      <c r="W12098" s="598"/>
    </row>
    <row r="12099" spans="6:23" x14ac:dyDescent="0.2">
      <c r="F12099" s="610"/>
      <c r="H12099" s="612"/>
      <c r="I12099" s="598"/>
      <c r="J12099" s="598"/>
      <c r="M12099" s="598"/>
      <c r="N12099" s="598"/>
      <c r="V12099" s="598"/>
      <c r="W12099" s="598"/>
    </row>
    <row r="12100" spans="6:23" x14ac:dyDescent="0.2">
      <c r="F12100" s="610"/>
      <c r="H12100" s="612"/>
      <c r="I12100" s="598"/>
      <c r="J12100" s="598"/>
      <c r="M12100" s="598"/>
      <c r="N12100" s="598"/>
      <c r="V12100" s="598"/>
      <c r="W12100" s="598"/>
    </row>
    <row r="12101" spans="6:23" x14ac:dyDescent="0.2">
      <c r="F12101" s="610"/>
      <c r="H12101" s="612"/>
      <c r="I12101" s="598"/>
      <c r="J12101" s="598"/>
      <c r="M12101" s="598"/>
      <c r="N12101" s="598"/>
      <c r="V12101" s="598"/>
      <c r="W12101" s="598"/>
    </row>
    <row r="12102" spans="6:23" x14ac:dyDescent="0.2">
      <c r="F12102" s="610"/>
      <c r="H12102" s="612"/>
      <c r="I12102" s="598"/>
      <c r="J12102" s="598"/>
      <c r="M12102" s="598"/>
      <c r="N12102" s="598"/>
      <c r="V12102" s="598"/>
      <c r="W12102" s="598"/>
    </row>
    <row r="12103" spans="6:23" x14ac:dyDescent="0.2">
      <c r="F12103" s="610"/>
      <c r="H12103" s="612"/>
      <c r="I12103" s="598"/>
      <c r="J12103" s="598"/>
      <c r="M12103" s="598"/>
      <c r="N12103" s="598"/>
      <c r="V12103" s="598"/>
      <c r="W12103" s="598"/>
    </row>
    <row r="12104" spans="6:23" x14ac:dyDescent="0.2">
      <c r="F12104" s="610"/>
      <c r="H12104" s="612"/>
      <c r="I12104" s="598"/>
      <c r="J12104" s="598"/>
      <c r="M12104" s="598"/>
      <c r="N12104" s="598"/>
      <c r="V12104" s="598"/>
      <c r="W12104" s="598"/>
    </row>
    <row r="12105" spans="6:23" x14ac:dyDescent="0.2">
      <c r="F12105" s="610"/>
      <c r="H12105" s="612"/>
      <c r="I12105" s="598"/>
      <c r="J12105" s="598"/>
      <c r="M12105" s="598"/>
      <c r="N12105" s="598"/>
      <c r="V12105" s="598"/>
      <c r="W12105" s="598"/>
    </row>
    <row r="12106" spans="6:23" x14ac:dyDescent="0.2">
      <c r="F12106" s="610"/>
      <c r="H12106" s="612"/>
      <c r="I12106" s="598"/>
      <c r="J12106" s="598"/>
      <c r="M12106" s="598"/>
      <c r="N12106" s="598"/>
      <c r="V12106" s="598"/>
      <c r="W12106" s="598"/>
    </row>
    <row r="12107" spans="6:23" x14ac:dyDescent="0.2">
      <c r="F12107" s="610"/>
      <c r="H12107" s="612"/>
      <c r="I12107" s="598"/>
      <c r="J12107" s="598"/>
      <c r="M12107" s="598"/>
      <c r="N12107" s="598"/>
      <c r="V12107" s="598"/>
      <c r="W12107" s="598"/>
    </row>
    <row r="12108" spans="6:23" x14ac:dyDescent="0.2">
      <c r="F12108" s="610"/>
      <c r="H12108" s="612"/>
      <c r="I12108" s="598"/>
      <c r="J12108" s="598"/>
      <c r="M12108" s="598"/>
      <c r="N12108" s="598"/>
      <c r="V12108" s="598"/>
      <c r="W12108" s="598"/>
    </row>
    <row r="12109" spans="6:23" x14ac:dyDescent="0.2">
      <c r="F12109" s="610"/>
      <c r="H12109" s="612"/>
      <c r="I12109" s="598"/>
      <c r="J12109" s="598"/>
      <c r="M12109" s="598"/>
      <c r="N12109" s="598"/>
      <c r="V12109" s="598"/>
      <c r="W12109" s="598"/>
    </row>
    <row r="12110" spans="6:23" x14ac:dyDescent="0.2">
      <c r="F12110" s="610"/>
      <c r="H12110" s="612"/>
      <c r="I12110" s="598"/>
      <c r="J12110" s="598"/>
      <c r="M12110" s="598"/>
      <c r="N12110" s="598"/>
      <c r="V12110" s="598"/>
      <c r="W12110" s="598"/>
    </row>
    <row r="12111" spans="6:23" x14ac:dyDescent="0.2">
      <c r="F12111" s="610"/>
      <c r="H12111" s="612"/>
      <c r="I12111" s="598"/>
      <c r="J12111" s="598"/>
      <c r="M12111" s="598"/>
      <c r="N12111" s="598"/>
      <c r="V12111" s="598"/>
      <c r="W12111" s="598"/>
    </row>
    <row r="12112" spans="6:23" x14ac:dyDescent="0.2">
      <c r="F12112" s="610"/>
      <c r="H12112" s="612"/>
      <c r="I12112" s="598"/>
      <c r="J12112" s="598"/>
      <c r="M12112" s="598"/>
      <c r="N12112" s="598"/>
      <c r="V12112" s="598"/>
      <c r="W12112" s="598"/>
    </row>
    <row r="12113" spans="6:23" x14ac:dyDescent="0.2">
      <c r="F12113" s="610"/>
      <c r="H12113" s="612"/>
      <c r="I12113" s="598"/>
      <c r="J12113" s="598"/>
      <c r="M12113" s="598"/>
      <c r="N12113" s="598"/>
      <c r="V12113" s="598"/>
      <c r="W12113" s="598"/>
    </row>
    <row r="12114" spans="6:23" x14ac:dyDescent="0.2">
      <c r="F12114" s="610"/>
      <c r="H12114" s="612"/>
      <c r="I12114" s="598"/>
      <c r="J12114" s="598"/>
      <c r="M12114" s="598"/>
      <c r="N12114" s="598"/>
      <c r="V12114" s="598"/>
      <c r="W12114" s="598"/>
    </row>
    <row r="12115" spans="6:23" x14ac:dyDescent="0.2">
      <c r="F12115" s="610"/>
      <c r="H12115" s="612"/>
      <c r="I12115" s="598"/>
      <c r="J12115" s="598"/>
      <c r="M12115" s="598"/>
      <c r="N12115" s="598"/>
      <c r="V12115" s="598"/>
      <c r="W12115" s="598"/>
    </row>
    <row r="12116" spans="6:23" x14ac:dyDescent="0.2">
      <c r="F12116" s="610"/>
      <c r="H12116" s="612"/>
      <c r="I12116" s="598"/>
      <c r="J12116" s="598"/>
      <c r="M12116" s="598"/>
      <c r="N12116" s="598"/>
      <c r="V12116" s="598"/>
      <c r="W12116" s="598"/>
    </row>
    <row r="12117" spans="6:23" x14ac:dyDescent="0.2">
      <c r="F12117" s="610"/>
      <c r="H12117" s="612"/>
      <c r="I12117" s="598"/>
      <c r="J12117" s="598"/>
      <c r="M12117" s="598"/>
      <c r="N12117" s="598"/>
      <c r="V12117" s="598"/>
      <c r="W12117" s="598"/>
    </row>
    <row r="12118" spans="6:23" x14ac:dyDescent="0.2">
      <c r="F12118" s="610"/>
      <c r="H12118" s="612"/>
      <c r="I12118" s="598"/>
      <c r="J12118" s="598"/>
      <c r="M12118" s="598"/>
      <c r="N12118" s="598"/>
      <c r="V12118" s="598"/>
      <c r="W12118" s="598"/>
    </row>
    <row r="12119" spans="6:23" x14ac:dyDescent="0.2">
      <c r="F12119" s="610"/>
      <c r="H12119" s="612"/>
      <c r="I12119" s="598"/>
      <c r="J12119" s="598"/>
      <c r="M12119" s="598"/>
      <c r="N12119" s="598"/>
      <c r="V12119" s="598"/>
      <c r="W12119" s="598"/>
    </row>
    <row r="12120" spans="6:23" x14ac:dyDescent="0.2">
      <c r="F12120" s="610"/>
      <c r="H12120" s="612"/>
      <c r="I12120" s="598"/>
      <c r="J12120" s="598"/>
      <c r="M12120" s="598"/>
      <c r="N12120" s="598"/>
      <c r="V12120" s="598"/>
      <c r="W12120" s="598"/>
    </row>
    <row r="12121" spans="6:23" x14ac:dyDescent="0.2">
      <c r="F12121" s="610"/>
      <c r="H12121" s="612"/>
      <c r="I12121" s="598"/>
      <c r="J12121" s="598"/>
      <c r="M12121" s="598"/>
      <c r="N12121" s="598"/>
      <c r="V12121" s="598"/>
      <c r="W12121" s="598"/>
    </row>
    <row r="12122" spans="6:23" x14ac:dyDescent="0.2">
      <c r="F12122" s="610"/>
      <c r="H12122" s="612"/>
      <c r="I12122" s="598"/>
      <c r="J12122" s="598"/>
      <c r="M12122" s="598"/>
      <c r="N12122" s="598"/>
      <c r="V12122" s="598"/>
      <c r="W12122" s="598"/>
    </row>
    <row r="12123" spans="6:23" x14ac:dyDescent="0.2">
      <c r="F12123" s="610"/>
      <c r="H12123" s="612"/>
      <c r="I12123" s="598"/>
      <c r="J12123" s="598"/>
      <c r="M12123" s="598"/>
      <c r="N12123" s="598"/>
      <c r="V12123" s="598"/>
      <c r="W12123" s="598"/>
    </row>
    <row r="12124" spans="6:23" x14ac:dyDescent="0.2">
      <c r="F12124" s="610"/>
      <c r="H12124" s="612"/>
      <c r="I12124" s="598"/>
      <c r="J12124" s="598"/>
      <c r="M12124" s="598"/>
      <c r="N12124" s="598"/>
      <c r="V12124" s="598"/>
      <c r="W12124" s="598"/>
    </row>
    <row r="12125" spans="6:23" x14ac:dyDescent="0.2">
      <c r="F12125" s="610"/>
      <c r="H12125" s="612"/>
      <c r="I12125" s="598"/>
      <c r="J12125" s="598"/>
      <c r="M12125" s="598"/>
      <c r="N12125" s="598"/>
      <c r="V12125" s="598"/>
      <c r="W12125" s="598"/>
    </row>
    <row r="12126" spans="6:23" x14ac:dyDescent="0.2">
      <c r="F12126" s="610"/>
      <c r="H12126" s="612"/>
      <c r="I12126" s="598"/>
      <c r="J12126" s="598"/>
      <c r="M12126" s="598"/>
      <c r="N12126" s="598"/>
      <c r="V12126" s="598"/>
      <c r="W12126" s="598"/>
    </row>
    <row r="12127" spans="6:23" x14ac:dyDescent="0.2">
      <c r="F12127" s="610"/>
      <c r="H12127" s="612"/>
      <c r="I12127" s="598"/>
      <c r="J12127" s="598"/>
      <c r="M12127" s="598"/>
      <c r="N12127" s="598"/>
      <c r="V12127" s="598"/>
      <c r="W12127" s="598"/>
    </row>
    <row r="12128" spans="6:23" x14ac:dyDescent="0.2">
      <c r="F12128" s="610"/>
      <c r="H12128" s="612"/>
      <c r="I12128" s="598"/>
      <c r="J12128" s="598"/>
      <c r="M12128" s="598"/>
      <c r="N12128" s="598"/>
      <c r="V12128" s="598"/>
      <c r="W12128" s="598"/>
    </row>
    <row r="12129" spans="6:23" x14ac:dyDescent="0.2">
      <c r="F12129" s="610"/>
      <c r="H12129" s="612"/>
      <c r="I12129" s="598"/>
      <c r="J12129" s="598"/>
      <c r="M12129" s="598"/>
      <c r="N12129" s="598"/>
      <c r="V12129" s="598"/>
      <c r="W12129" s="598"/>
    </row>
    <row r="12130" spans="6:23" x14ac:dyDescent="0.2">
      <c r="F12130" s="610"/>
      <c r="H12130" s="612"/>
      <c r="I12130" s="598"/>
      <c r="J12130" s="598"/>
      <c r="M12130" s="598"/>
      <c r="N12130" s="598"/>
      <c r="V12130" s="598"/>
      <c r="W12130" s="598"/>
    </row>
    <row r="12131" spans="6:23" x14ac:dyDescent="0.2">
      <c r="F12131" s="610"/>
      <c r="H12131" s="612"/>
      <c r="I12131" s="598"/>
      <c r="J12131" s="598"/>
      <c r="M12131" s="598"/>
      <c r="N12131" s="598"/>
      <c r="V12131" s="598"/>
      <c r="W12131" s="598"/>
    </row>
    <row r="12132" spans="6:23" x14ac:dyDescent="0.2">
      <c r="F12132" s="610"/>
      <c r="H12132" s="612"/>
      <c r="I12132" s="598"/>
      <c r="J12132" s="598"/>
      <c r="M12132" s="598"/>
      <c r="N12132" s="598"/>
      <c r="V12132" s="598"/>
      <c r="W12132" s="598"/>
    </row>
    <row r="12133" spans="6:23" x14ac:dyDescent="0.2">
      <c r="F12133" s="610"/>
      <c r="H12133" s="612"/>
      <c r="I12133" s="598"/>
      <c r="J12133" s="598"/>
      <c r="M12133" s="598"/>
      <c r="N12133" s="598"/>
      <c r="V12133" s="598"/>
      <c r="W12133" s="598"/>
    </row>
    <row r="12134" spans="6:23" x14ac:dyDescent="0.2">
      <c r="F12134" s="610"/>
      <c r="H12134" s="612"/>
      <c r="I12134" s="598"/>
      <c r="J12134" s="598"/>
      <c r="M12134" s="598"/>
      <c r="N12134" s="598"/>
      <c r="V12134" s="598"/>
      <c r="W12134" s="598"/>
    </row>
    <row r="12135" spans="6:23" x14ac:dyDescent="0.2">
      <c r="F12135" s="610"/>
      <c r="H12135" s="612"/>
      <c r="I12135" s="598"/>
      <c r="J12135" s="598"/>
      <c r="M12135" s="598"/>
      <c r="N12135" s="598"/>
      <c r="V12135" s="598"/>
      <c r="W12135" s="598"/>
    </row>
    <row r="12136" spans="6:23" x14ac:dyDescent="0.2">
      <c r="F12136" s="610"/>
      <c r="H12136" s="612"/>
      <c r="I12136" s="598"/>
      <c r="J12136" s="598"/>
      <c r="M12136" s="598"/>
      <c r="N12136" s="598"/>
      <c r="V12136" s="598"/>
      <c r="W12136" s="598"/>
    </row>
    <row r="12137" spans="6:23" x14ac:dyDescent="0.2">
      <c r="F12137" s="610"/>
      <c r="H12137" s="612"/>
      <c r="I12137" s="598"/>
      <c r="J12137" s="598"/>
      <c r="M12137" s="598"/>
      <c r="N12137" s="598"/>
      <c r="V12137" s="598"/>
      <c r="W12137" s="598"/>
    </row>
    <row r="12138" spans="6:23" x14ac:dyDescent="0.2">
      <c r="F12138" s="610"/>
      <c r="H12138" s="612"/>
      <c r="I12138" s="598"/>
      <c r="J12138" s="598"/>
      <c r="M12138" s="598"/>
      <c r="N12138" s="598"/>
      <c r="V12138" s="598"/>
      <c r="W12138" s="598"/>
    </row>
    <row r="12139" spans="6:23" x14ac:dyDescent="0.2">
      <c r="F12139" s="610"/>
      <c r="H12139" s="612"/>
      <c r="I12139" s="598"/>
      <c r="J12139" s="598"/>
      <c r="M12139" s="598"/>
      <c r="N12139" s="598"/>
      <c r="V12139" s="598"/>
      <c r="W12139" s="598"/>
    </row>
    <row r="12140" spans="6:23" x14ac:dyDescent="0.2">
      <c r="F12140" s="610"/>
      <c r="H12140" s="612"/>
      <c r="I12140" s="598"/>
      <c r="J12140" s="598"/>
      <c r="M12140" s="598"/>
      <c r="N12140" s="598"/>
      <c r="V12140" s="598"/>
      <c r="W12140" s="598"/>
    </row>
    <row r="12141" spans="6:23" x14ac:dyDescent="0.2">
      <c r="F12141" s="610"/>
      <c r="H12141" s="612"/>
      <c r="I12141" s="598"/>
      <c r="J12141" s="598"/>
      <c r="M12141" s="598"/>
      <c r="N12141" s="598"/>
      <c r="V12141" s="598"/>
      <c r="W12141" s="598"/>
    </row>
    <row r="12142" spans="6:23" x14ac:dyDescent="0.2">
      <c r="F12142" s="610"/>
      <c r="H12142" s="612"/>
      <c r="I12142" s="598"/>
      <c r="J12142" s="598"/>
      <c r="M12142" s="598"/>
      <c r="N12142" s="598"/>
      <c r="V12142" s="598"/>
      <c r="W12142" s="598"/>
    </row>
    <row r="12143" spans="6:23" x14ac:dyDescent="0.2">
      <c r="F12143" s="610"/>
      <c r="H12143" s="612"/>
      <c r="I12143" s="598"/>
      <c r="J12143" s="598"/>
      <c r="M12143" s="598"/>
      <c r="N12143" s="598"/>
      <c r="V12143" s="598"/>
      <c r="W12143" s="598"/>
    </row>
    <row r="12144" spans="6:23" x14ac:dyDescent="0.2">
      <c r="F12144" s="610"/>
      <c r="H12144" s="612"/>
      <c r="I12144" s="598"/>
      <c r="J12144" s="598"/>
      <c r="M12144" s="598"/>
      <c r="N12144" s="598"/>
      <c r="V12144" s="598"/>
      <c r="W12144" s="598"/>
    </row>
    <row r="12145" spans="6:23" x14ac:dyDescent="0.2">
      <c r="F12145" s="610"/>
      <c r="H12145" s="612"/>
      <c r="I12145" s="598"/>
      <c r="J12145" s="598"/>
      <c r="M12145" s="598"/>
      <c r="N12145" s="598"/>
      <c r="V12145" s="598"/>
      <c r="W12145" s="598"/>
    </row>
    <row r="12146" spans="6:23" x14ac:dyDescent="0.2">
      <c r="F12146" s="610"/>
      <c r="H12146" s="612"/>
      <c r="I12146" s="598"/>
      <c r="J12146" s="598"/>
      <c r="M12146" s="598"/>
      <c r="N12146" s="598"/>
      <c r="V12146" s="598"/>
      <c r="W12146" s="598"/>
    </row>
    <row r="12147" spans="6:23" x14ac:dyDescent="0.2">
      <c r="F12147" s="610"/>
      <c r="H12147" s="612"/>
      <c r="I12147" s="598"/>
      <c r="J12147" s="598"/>
      <c r="M12147" s="598"/>
      <c r="N12147" s="598"/>
      <c r="V12147" s="598"/>
      <c r="W12147" s="598"/>
    </row>
    <row r="12148" spans="6:23" x14ac:dyDescent="0.2">
      <c r="F12148" s="610"/>
      <c r="H12148" s="612"/>
      <c r="I12148" s="598"/>
      <c r="J12148" s="598"/>
      <c r="M12148" s="598"/>
      <c r="N12148" s="598"/>
      <c r="V12148" s="598"/>
      <c r="W12148" s="598"/>
    </row>
    <row r="12149" spans="6:23" x14ac:dyDescent="0.2">
      <c r="F12149" s="610"/>
      <c r="H12149" s="612"/>
      <c r="I12149" s="598"/>
      <c r="J12149" s="598"/>
      <c r="M12149" s="598"/>
      <c r="N12149" s="598"/>
      <c r="V12149" s="598"/>
      <c r="W12149" s="598"/>
    </row>
    <row r="12150" spans="6:23" x14ac:dyDescent="0.2">
      <c r="F12150" s="610"/>
      <c r="H12150" s="612"/>
      <c r="I12150" s="598"/>
      <c r="J12150" s="598"/>
      <c r="M12150" s="598"/>
      <c r="N12150" s="598"/>
      <c r="V12150" s="598"/>
      <c r="W12150" s="598"/>
    </row>
    <row r="12151" spans="6:23" x14ac:dyDescent="0.2">
      <c r="F12151" s="610"/>
      <c r="H12151" s="612"/>
      <c r="I12151" s="598"/>
      <c r="J12151" s="598"/>
      <c r="M12151" s="598"/>
      <c r="N12151" s="598"/>
      <c r="V12151" s="598"/>
      <c r="W12151" s="598"/>
    </row>
    <row r="12152" spans="6:23" x14ac:dyDescent="0.2">
      <c r="F12152" s="610"/>
      <c r="H12152" s="612"/>
      <c r="I12152" s="598"/>
      <c r="J12152" s="598"/>
      <c r="M12152" s="598"/>
      <c r="N12152" s="598"/>
      <c r="V12152" s="598"/>
      <c r="W12152" s="598"/>
    </row>
    <row r="12153" spans="6:23" x14ac:dyDescent="0.2">
      <c r="F12153" s="610"/>
      <c r="H12153" s="612"/>
      <c r="I12153" s="598"/>
      <c r="J12153" s="598"/>
      <c r="M12153" s="598"/>
      <c r="N12153" s="598"/>
      <c r="V12153" s="598"/>
      <c r="W12153" s="598"/>
    </row>
    <row r="12154" spans="6:23" x14ac:dyDescent="0.2">
      <c r="F12154" s="610"/>
      <c r="H12154" s="612"/>
      <c r="I12154" s="598"/>
      <c r="J12154" s="598"/>
      <c r="M12154" s="598"/>
      <c r="N12154" s="598"/>
      <c r="V12154" s="598"/>
      <c r="W12154" s="598"/>
    </row>
    <row r="12155" spans="6:23" x14ac:dyDescent="0.2">
      <c r="F12155" s="610"/>
      <c r="H12155" s="612"/>
      <c r="I12155" s="598"/>
      <c r="J12155" s="598"/>
      <c r="M12155" s="598"/>
      <c r="N12155" s="598"/>
      <c r="V12155" s="598"/>
      <c r="W12155" s="598"/>
    </row>
    <row r="12156" spans="6:23" x14ac:dyDescent="0.2">
      <c r="F12156" s="610"/>
      <c r="H12156" s="612"/>
      <c r="I12156" s="598"/>
      <c r="J12156" s="598"/>
      <c r="M12156" s="598"/>
      <c r="N12156" s="598"/>
      <c r="V12156" s="598"/>
      <c r="W12156" s="598"/>
    </row>
    <row r="12157" spans="6:23" x14ac:dyDescent="0.2">
      <c r="F12157" s="610"/>
      <c r="H12157" s="612"/>
      <c r="I12157" s="598"/>
      <c r="J12157" s="598"/>
      <c r="M12157" s="598"/>
      <c r="N12157" s="598"/>
      <c r="V12157" s="598"/>
      <c r="W12157" s="598"/>
    </row>
    <row r="12158" spans="6:23" x14ac:dyDescent="0.2">
      <c r="F12158" s="610"/>
      <c r="H12158" s="612"/>
      <c r="I12158" s="598"/>
      <c r="J12158" s="598"/>
      <c r="M12158" s="598"/>
      <c r="N12158" s="598"/>
      <c r="V12158" s="598"/>
      <c r="W12158" s="598"/>
    </row>
    <row r="12159" spans="6:23" x14ac:dyDescent="0.2">
      <c r="F12159" s="610"/>
      <c r="H12159" s="612"/>
      <c r="I12159" s="598"/>
      <c r="J12159" s="598"/>
      <c r="M12159" s="598"/>
      <c r="N12159" s="598"/>
      <c r="V12159" s="598"/>
      <c r="W12159" s="598"/>
    </row>
    <row r="12160" spans="6:23" x14ac:dyDescent="0.2">
      <c r="F12160" s="610"/>
      <c r="H12160" s="612"/>
      <c r="I12160" s="598"/>
      <c r="J12160" s="598"/>
      <c r="M12160" s="598"/>
      <c r="N12160" s="598"/>
      <c r="V12160" s="598"/>
      <c r="W12160" s="598"/>
    </row>
    <row r="12161" spans="6:23" x14ac:dyDescent="0.2">
      <c r="F12161" s="610"/>
      <c r="H12161" s="612"/>
      <c r="I12161" s="598"/>
      <c r="J12161" s="598"/>
      <c r="M12161" s="598"/>
      <c r="N12161" s="598"/>
      <c r="V12161" s="598"/>
      <c r="W12161" s="598"/>
    </row>
    <row r="12162" spans="6:23" x14ac:dyDescent="0.2">
      <c r="F12162" s="610"/>
      <c r="H12162" s="612"/>
      <c r="I12162" s="598"/>
      <c r="J12162" s="598"/>
      <c r="M12162" s="598"/>
      <c r="N12162" s="598"/>
      <c r="V12162" s="598"/>
      <c r="W12162" s="598"/>
    </row>
    <row r="12163" spans="6:23" x14ac:dyDescent="0.2">
      <c r="F12163" s="610"/>
      <c r="H12163" s="612"/>
      <c r="I12163" s="598"/>
      <c r="J12163" s="598"/>
      <c r="M12163" s="598"/>
      <c r="N12163" s="598"/>
      <c r="V12163" s="598"/>
      <c r="W12163" s="598"/>
    </row>
    <row r="12164" spans="6:23" x14ac:dyDescent="0.2">
      <c r="F12164" s="610"/>
      <c r="H12164" s="612"/>
      <c r="I12164" s="598"/>
      <c r="J12164" s="598"/>
      <c r="M12164" s="598"/>
      <c r="N12164" s="598"/>
      <c r="V12164" s="598"/>
      <c r="W12164" s="598"/>
    </row>
    <row r="12165" spans="6:23" x14ac:dyDescent="0.2">
      <c r="F12165" s="610"/>
      <c r="H12165" s="612"/>
      <c r="I12165" s="598"/>
      <c r="J12165" s="598"/>
      <c r="M12165" s="598"/>
      <c r="N12165" s="598"/>
      <c r="V12165" s="598"/>
      <c r="W12165" s="598"/>
    </row>
    <row r="12166" spans="6:23" x14ac:dyDescent="0.2">
      <c r="F12166" s="610"/>
      <c r="H12166" s="612"/>
      <c r="I12166" s="598"/>
      <c r="J12166" s="598"/>
      <c r="M12166" s="598"/>
      <c r="N12166" s="598"/>
      <c r="V12166" s="598"/>
      <c r="W12166" s="598"/>
    </row>
    <row r="12167" spans="6:23" x14ac:dyDescent="0.2">
      <c r="F12167" s="610"/>
      <c r="H12167" s="612"/>
      <c r="I12167" s="598"/>
      <c r="J12167" s="598"/>
      <c r="M12167" s="598"/>
      <c r="N12167" s="598"/>
      <c r="V12167" s="598"/>
      <c r="W12167" s="598"/>
    </row>
    <row r="12168" spans="6:23" x14ac:dyDescent="0.2">
      <c r="F12168" s="610"/>
      <c r="H12168" s="612"/>
      <c r="I12168" s="598"/>
      <c r="J12168" s="598"/>
      <c r="M12168" s="598"/>
      <c r="N12168" s="598"/>
      <c r="V12168" s="598"/>
      <c r="W12168" s="598"/>
    </row>
    <row r="12169" spans="6:23" x14ac:dyDescent="0.2">
      <c r="F12169" s="610"/>
      <c r="H12169" s="612"/>
      <c r="I12169" s="598"/>
      <c r="J12169" s="598"/>
      <c r="M12169" s="598"/>
      <c r="N12169" s="598"/>
      <c r="V12169" s="598"/>
      <c r="W12169" s="598"/>
    </row>
    <row r="12170" spans="6:23" x14ac:dyDescent="0.2">
      <c r="F12170" s="610"/>
      <c r="H12170" s="612"/>
      <c r="I12170" s="598"/>
      <c r="J12170" s="598"/>
      <c r="M12170" s="598"/>
      <c r="N12170" s="598"/>
      <c r="V12170" s="598"/>
      <c r="W12170" s="598"/>
    </row>
    <row r="12171" spans="6:23" x14ac:dyDescent="0.2">
      <c r="F12171" s="610"/>
      <c r="H12171" s="612"/>
      <c r="I12171" s="598"/>
      <c r="J12171" s="598"/>
      <c r="M12171" s="598"/>
      <c r="N12171" s="598"/>
      <c r="V12171" s="598"/>
      <c r="W12171" s="598"/>
    </row>
    <row r="12172" spans="6:23" x14ac:dyDescent="0.2">
      <c r="F12172" s="610"/>
      <c r="H12172" s="612"/>
      <c r="I12172" s="598"/>
      <c r="J12172" s="598"/>
      <c r="M12172" s="598"/>
      <c r="N12172" s="598"/>
      <c r="V12172" s="598"/>
      <c r="W12172" s="598"/>
    </row>
    <row r="12173" spans="6:23" x14ac:dyDescent="0.2">
      <c r="F12173" s="610"/>
      <c r="H12173" s="612"/>
      <c r="I12173" s="598"/>
      <c r="J12173" s="598"/>
      <c r="M12173" s="598"/>
      <c r="N12173" s="598"/>
      <c r="V12173" s="598"/>
      <c r="W12173" s="598"/>
    </row>
    <row r="12174" spans="6:23" x14ac:dyDescent="0.2">
      <c r="F12174" s="610"/>
      <c r="H12174" s="612"/>
      <c r="I12174" s="598"/>
      <c r="J12174" s="598"/>
      <c r="M12174" s="598"/>
      <c r="N12174" s="598"/>
      <c r="V12174" s="598"/>
      <c r="W12174" s="598"/>
    </row>
    <row r="12175" spans="6:23" x14ac:dyDescent="0.2">
      <c r="F12175" s="610"/>
      <c r="H12175" s="612"/>
      <c r="I12175" s="598"/>
      <c r="J12175" s="598"/>
      <c r="M12175" s="598"/>
      <c r="N12175" s="598"/>
      <c r="V12175" s="598"/>
      <c r="W12175" s="598"/>
    </row>
    <row r="12176" spans="6:23" x14ac:dyDescent="0.2">
      <c r="F12176" s="610"/>
      <c r="H12176" s="612"/>
      <c r="I12176" s="598"/>
      <c r="J12176" s="598"/>
      <c r="M12176" s="598"/>
      <c r="N12176" s="598"/>
      <c r="V12176" s="598"/>
      <c r="W12176" s="598"/>
    </row>
    <row r="12177" spans="6:23" x14ac:dyDescent="0.2">
      <c r="F12177" s="610"/>
      <c r="H12177" s="612"/>
      <c r="I12177" s="598"/>
      <c r="J12177" s="598"/>
      <c r="M12177" s="598"/>
      <c r="N12177" s="598"/>
      <c r="V12177" s="598"/>
      <c r="W12177" s="598"/>
    </row>
    <row r="12178" spans="6:23" x14ac:dyDescent="0.2">
      <c r="F12178" s="610"/>
      <c r="H12178" s="612"/>
      <c r="I12178" s="598"/>
      <c r="J12178" s="598"/>
      <c r="M12178" s="598"/>
      <c r="N12178" s="598"/>
      <c r="V12178" s="598"/>
      <c r="W12178" s="598"/>
    </row>
    <row r="12179" spans="6:23" x14ac:dyDescent="0.2">
      <c r="F12179" s="610"/>
      <c r="H12179" s="612"/>
      <c r="I12179" s="598"/>
      <c r="J12179" s="598"/>
      <c r="M12179" s="598"/>
      <c r="N12179" s="598"/>
      <c r="V12179" s="598"/>
      <c r="W12179" s="598"/>
    </row>
    <row r="12180" spans="6:23" x14ac:dyDescent="0.2">
      <c r="F12180" s="610"/>
      <c r="H12180" s="612"/>
      <c r="I12180" s="598"/>
      <c r="J12180" s="598"/>
      <c r="M12180" s="598"/>
      <c r="N12180" s="598"/>
      <c r="V12180" s="598"/>
      <c r="W12180" s="598"/>
    </row>
    <row r="12181" spans="6:23" x14ac:dyDescent="0.2">
      <c r="F12181" s="610"/>
      <c r="H12181" s="612"/>
      <c r="I12181" s="598"/>
      <c r="J12181" s="598"/>
      <c r="M12181" s="598"/>
      <c r="N12181" s="598"/>
      <c r="V12181" s="598"/>
      <c r="W12181" s="598"/>
    </row>
    <row r="12182" spans="6:23" x14ac:dyDescent="0.2">
      <c r="F12182" s="610"/>
      <c r="H12182" s="612"/>
      <c r="I12182" s="598"/>
      <c r="J12182" s="598"/>
      <c r="M12182" s="598"/>
      <c r="N12182" s="598"/>
      <c r="V12182" s="598"/>
      <c r="W12182" s="598"/>
    </row>
    <row r="12183" spans="6:23" x14ac:dyDescent="0.2">
      <c r="F12183" s="610"/>
      <c r="H12183" s="612"/>
      <c r="I12183" s="598"/>
      <c r="J12183" s="598"/>
      <c r="M12183" s="598"/>
      <c r="N12183" s="598"/>
      <c r="V12183" s="598"/>
      <c r="W12183" s="598"/>
    </row>
    <row r="12184" spans="6:23" x14ac:dyDescent="0.2">
      <c r="F12184" s="610"/>
      <c r="H12184" s="612"/>
      <c r="I12184" s="598"/>
      <c r="J12184" s="598"/>
      <c r="M12184" s="598"/>
      <c r="N12184" s="598"/>
      <c r="V12184" s="598"/>
      <c r="W12184" s="598"/>
    </row>
    <row r="12185" spans="6:23" x14ac:dyDescent="0.2">
      <c r="F12185" s="610"/>
      <c r="H12185" s="612"/>
      <c r="I12185" s="598"/>
      <c r="J12185" s="598"/>
      <c r="M12185" s="598"/>
      <c r="N12185" s="598"/>
      <c r="V12185" s="598"/>
      <c r="W12185" s="598"/>
    </row>
    <row r="12186" spans="6:23" x14ac:dyDescent="0.2">
      <c r="F12186" s="610"/>
      <c r="H12186" s="612"/>
      <c r="I12186" s="598"/>
      <c r="J12186" s="598"/>
      <c r="M12186" s="598"/>
      <c r="N12186" s="598"/>
      <c r="V12186" s="598"/>
      <c r="W12186" s="598"/>
    </row>
    <row r="12187" spans="6:23" x14ac:dyDescent="0.2">
      <c r="F12187" s="610"/>
      <c r="H12187" s="612"/>
      <c r="I12187" s="598"/>
      <c r="J12187" s="598"/>
      <c r="M12187" s="598"/>
      <c r="N12187" s="598"/>
      <c r="V12187" s="598"/>
      <c r="W12187" s="598"/>
    </row>
    <row r="12188" spans="6:23" x14ac:dyDescent="0.2">
      <c r="F12188" s="610"/>
      <c r="H12188" s="612"/>
      <c r="I12188" s="598"/>
      <c r="J12188" s="598"/>
      <c r="M12188" s="598"/>
      <c r="N12188" s="598"/>
      <c r="V12188" s="598"/>
      <c r="W12188" s="598"/>
    </row>
    <row r="12189" spans="6:23" x14ac:dyDescent="0.2">
      <c r="F12189" s="610"/>
      <c r="H12189" s="612"/>
      <c r="I12189" s="598"/>
      <c r="J12189" s="598"/>
      <c r="M12189" s="598"/>
      <c r="N12189" s="598"/>
      <c r="V12189" s="598"/>
      <c r="W12189" s="598"/>
    </row>
    <row r="12190" spans="6:23" x14ac:dyDescent="0.2">
      <c r="F12190" s="610"/>
      <c r="H12190" s="612"/>
      <c r="I12190" s="598"/>
      <c r="J12190" s="598"/>
      <c r="M12190" s="598"/>
      <c r="N12190" s="598"/>
      <c r="V12190" s="598"/>
      <c r="W12190" s="598"/>
    </row>
    <row r="12191" spans="6:23" x14ac:dyDescent="0.2">
      <c r="F12191" s="610"/>
      <c r="H12191" s="612"/>
      <c r="I12191" s="598"/>
      <c r="J12191" s="598"/>
      <c r="M12191" s="598"/>
      <c r="N12191" s="598"/>
      <c r="V12191" s="598"/>
      <c r="W12191" s="598"/>
    </row>
    <row r="12192" spans="6:23" x14ac:dyDescent="0.2">
      <c r="F12192" s="610"/>
      <c r="H12192" s="612"/>
      <c r="I12192" s="598"/>
      <c r="J12192" s="598"/>
      <c r="M12192" s="598"/>
      <c r="N12192" s="598"/>
      <c r="V12192" s="598"/>
      <c r="W12192" s="598"/>
    </row>
    <row r="12193" spans="6:23" x14ac:dyDescent="0.2">
      <c r="F12193" s="610"/>
      <c r="H12193" s="612"/>
      <c r="I12193" s="598"/>
      <c r="J12193" s="598"/>
      <c r="M12193" s="598"/>
      <c r="N12193" s="598"/>
      <c r="V12193" s="598"/>
      <c r="W12193" s="598"/>
    </row>
    <row r="12194" spans="6:23" x14ac:dyDescent="0.2">
      <c r="F12194" s="610"/>
      <c r="H12194" s="612"/>
      <c r="I12194" s="598"/>
      <c r="J12194" s="598"/>
      <c r="M12194" s="598"/>
      <c r="N12194" s="598"/>
      <c r="V12194" s="598"/>
      <c r="W12194" s="598"/>
    </row>
    <row r="12195" spans="6:23" x14ac:dyDescent="0.2">
      <c r="F12195" s="610"/>
      <c r="H12195" s="612"/>
      <c r="I12195" s="598"/>
      <c r="J12195" s="598"/>
      <c r="M12195" s="598"/>
      <c r="N12195" s="598"/>
      <c r="V12195" s="598"/>
      <c r="W12195" s="598"/>
    </row>
    <row r="12196" spans="6:23" x14ac:dyDescent="0.2">
      <c r="F12196" s="610"/>
      <c r="H12196" s="612"/>
      <c r="I12196" s="598"/>
      <c r="J12196" s="598"/>
      <c r="M12196" s="598"/>
      <c r="N12196" s="598"/>
      <c r="V12196" s="598"/>
      <c r="W12196" s="598"/>
    </row>
    <row r="12197" spans="6:23" x14ac:dyDescent="0.2">
      <c r="F12197" s="610"/>
      <c r="H12197" s="612"/>
      <c r="I12197" s="598"/>
      <c r="J12197" s="598"/>
      <c r="M12197" s="598"/>
      <c r="N12197" s="598"/>
      <c r="V12197" s="598"/>
      <c r="W12197" s="598"/>
    </row>
    <row r="12198" spans="6:23" x14ac:dyDescent="0.2">
      <c r="F12198" s="610"/>
      <c r="H12198" s="612"/>
      <c r="I12198" s="598"/>
      <c r="J12198" s="598"/>
      <c r="M12198" s="598"/>
      <c r="N12198" s="598"/>
      <c r="V12198" s="598"/>
      <c r="W12198" s="598"/>
    </row>
    <row r="12199" spans="6:23" x14ac:dyDescent="0.2">
      <c r="F12199" s="610"/>
      <c r="H12199" s="612"/>
      <c r="I12199" s="598"/>
      <c r="J12199" s="598"/>
      <c r="M12199" s="598"/>
      <c r="N12199" s="598"/>
      <c r="V12199" s="598"/>
      <c r="W12199" s="598"/>
    </row>
    <row r="12200" spans="6:23" x14ac:dyDescent="0.2">
      <c r="F12200" s="610"/>
      <c r="H12200" s="612"/>
      <c r="I12200" s="598"/>
      <c r="J12200" s="598"/>
      <c r="M12200" s="598"/>
      <c r="N12200" s="598"/>
      <c r="V12200" s="598"/>
      <c r="W12200" s="598"/>
    </row>
    <row r="12201" spans="6:23" x14ac:dyDescent="0.2">
      <c r="F12201" s="610"/>
      <c r="H12201" s="612"/>
      <c r="I12201" s="598"/>
      <c r="J12201" s="598"/>
      <c r="M12201" s="598"/>
      <c r="N12201" s="598"/>
      <c r="V12201" s="598"/>
      <c r="W12201" s="598"/>
    </row>
    <row r="12202" spans="6:23" x14ac:dyDescent="0.2">
      <c r="F12202" s="610"/>
      <c r="H12202" s="612"/>
      <c r="I12202" s="598"/>
      <c r="J12202" s="598"/>
      <c r="M12202" s="598"/>
      <c r="N12202" s="598"/>
      <c r="V12202" s="598"/>
      <c r="W12202" s="598"/>
    </row>
    <row r="12203" spans="6:23" x14ac:dyDescent="0.2">
      <c r="F12203" s="610"/>
      <c r="H12203" s="612"/>
      <c r="I12203" s="598"/>
      <c r="J12203" s="598"/>
      <c r="M12203" s="598"/>
      <c r="N12203" s="598"/>
      <c r="V12203" s="598"/>
      <c r="W12203" s="598"/>
    </row>
    <row r="12204" spans="6:23" x14ac:dyDescent="0.2">
      <c r="F12204" s="610"/>
      <c r="H12204" s="612"/>
      <c r="I12204" s="598"/>
      <c r="J12204" s="598"/>
      <c r="M12204" s="598"/>
      <c r="N12204" s="598"/>
      <c r="V12204" s="598"/>
      <c r="W12204" s="598"/>
    </row>
    <row r="12205" spans="6:23" x14ac:dyDescent="0.2">
      <c r="F12205" s="610"/>
      <c r="H12205" s="612"/>
      <c r="I12205" s="598"/>
      <c r="J12205" s="598"/>
      <c r="M12205" s="598"/>
      <c r="N12205" s="598"/>
      <c r="V12205" s="598"/>
      <c r="W12205" s="598"/>
    </row>
    <row r="12206" spans="6:23" x14ac:dyDescent="0.2">
      <c r="F12206" s="610"/>
      <c r="H12206" s="612"/>
      <c r="I12206" s="598"/>
      <c r="J12206" s="598"/>
      <c r="M12206" s="598"/>
      <c r="N12206" s="598"/>
      <c r="V12206" s="598"/>
      <c r="W12206" s="598"/>
    </row>
    <row r="12207" spans="6:23" x14ac:dyDescent="0.2">
      <c r="F12207" s="610"/>
      <c r="H12207" s="612"/>
      <c r="I12207" s="598"/>
      <c r="J12207" s="598"/>
      <c r="M12207" s="598"/>
      <c r="N12207" s="598"/>
      <c r="V12207" s="598"/>
      <c r="W12207" s="598"/>
    </row>
    <row r="12208" spans="6:23" x14ac:dyDescent="0.2">
      <c r="F12208" s="610"/>
      <c r="H12208" s="612"/>
      <c r="I12208" s="598"/>
      <c r="J12208" s="598"/>
      <c r="M12208" s="598"/>
      <c r="N12208" s="598"/>
      <c r="V12208" s="598"/>
      <c r="W12208" s="598"/>
    </row>
    <row r="12209" spans="6:23" x14ac:dyDescent="0.2">
      <c r="F12209" s="610"/>
      <c r="H12209" s="612"/>
      <c r="I12209" s="598"/>
      <c r="J12209" s="598"/>
      <c r="M12209" s="598"/>
      <c r="N12209" s="598"/>
      <c r="V12209" s="598"/>
      <c r="W12209" s="598"/>
    </row>
    <row r="12210" spans="6:23" x14ac:dyDescent="0.2">
      <c r="F12210" s="610"/>
      <c r="H12210" s="612"/>
      <c r="I12210" s="598"/>
      <c r="J12210" s="598"/>
      <c r="M12210" s="598"/>
      <c r="N12210" s="598"/>
      <c r="V12210" s="598"/>
      <c r="W12210" s="598"/>
    </row>
    <row r="12211" spans="6:23" x14ac:dyDescent="0.2">
      <c r="F12211" s="610"/>
      <c r="H12211" s="612"/>
      <c r="I12211" s="598"/>
      <c r="J12211" s="598"/>
      <c r="M12211" s="598"/>
      <c r="N12211" s="598"/>
      <c r="V12211" s="598"/>
      <c r="W12211" s="598"/>
    </row>
    <row r="12212" spans="6:23" x14ac:dyDescent="0.2">
      <c r="F12212" s="610"/>
      <c r="H12212" s="612"/>
      <c r="I12212" s="598"/>
      <c r="J12212" s="598"/>
      <c r="M12212" s="598"/>
      <c r="N12212" s="598"/>
      <c r="V12212" s="598"/>
      <c r="W12212" s="598"/>
    </row>
    <row r="12213" spans="6:23" x14ac:dyDescent="0.2">
      <c r="F12213" s="610"/>
      <c r="H12213" s="612"/>
      <c r="I12213" s="598"/>
      <c r="J12213" s="598"/>
      <c r="M12213" s="598"/>
      <c r="N12213" s="598"/>
      <c r="V12213" s="598"/>
      <c r="W12213" s="598"/>
    </row>
    <row r="12214" spans="6:23" x14ac:dyDescent="0.2">
      <c r="F12214" s="610"/>
      <c r="H12214" s="612"/>
      <c r="I12214" s="598"/>
      <c r="J12214" s="598"/>
      <c r="M12214" s="598"/>
      <c r="N12214" s="598"/>
      <c r="V12214" s="598"/>
      <c r="W12214" s="598"/>
    </row>
    <row r="12215" spans="6:23" x14ac:dyDescent="0.2">
      <c r="F12215" s="610"/>
      <c r="H12215" s="612"/>
      <c r="I12215" s="598"/>
      <c r="J12215" s="598"/>
      <c r="M12215" s="598"/>
      <c r="N12215" s="598"/>
      <c r="V12215" s="598"/>
      <c r="W12215" s="598"/>
    </row>
    <row r="12216" spans="6:23" x14ac:dyDescent="0.2">
      <c r="F12216" s="610"/>
      <c r="H12216" s="612"/>
      <c r="I12216" s="598"/>
      <c r="J12216" s="598"/>
      <c r="M12216" s="598"/>
      <c r="N12216" s="598"/>
      <c r="V12216" s="598"/>
      <c r="W12216" s="598"/>
    </row>
    <row r="12217" spans="6:23" x14ac:dyDescent="0.2">
      <c r="F12217" s="610"/>
      <c r="H12217" s="612"/>
      <c r="I12217" s="598"/>
      <c r="J12217" s="598"/>
      <c r="M12217" s="598"/>
      <c r="N12217" s="598"/>
      <c r="V12217" s="598"/>
      <c r="W12217" s="598"/>
    </row>
    <row r="12218" spans="6:23" x14ac:dyDescent="0.2">
      <c r="F12218" s="610"/>
      <c r="H12218" s="612"/>
      <c r="I12218" s="598"/>
      <c r="J12218" s="598"/>
      <c r="M12218" s="598"/>
      <c r="N12218" s="598"/>
      <c r="V12218" s="598"/>
      <c r="W12218" s="598"/>
    </row>
    <row r="12219" spans="6:23" x14ac:dyDescent="0.2">
      <c r="F12219" s="610"/>
      <c r="H12219" s="612"/>
      <c r="I12219" s="598"/>
      <c r="J12219" s="598"/>
      <c r="M12219" s="598"/>
      <c r="N12219" s="598"/>
      <c r="V12219" s="598"/>
      <c r="W12219" s="598"/>
    </row>
    <row r="12220" spans="6:23" x14ac:dyDescent="0.2">
      <c r="F12220" s="610"/>
      <c r="H12220" s="612"/>
      <c r="I12220" s="598"/>
      <c r="J12220" s="598"/>
      <c r="M12220" s="598"/>
      <c r="N12220" s="598"/>
      <c r="V12220" s="598"/>
      <c r="W12220" s="598"/>
    </row>
    <row r="12221" spans="6:23" x14ac:dyDescent="0.2">
      <c r="F12221" s="610"/>
      <c r="H12221" s="612"/>
      <c r="I12221" s="598"/>
      <c r="J12221" s="598"/>
      <c r="M12221" s="598"/>
      <c r="N12221" s="598"/>
      <c r="V12221" s="598"/>
      <c r="W12221" s="598"/>
    </row>
    <row r="12222" spans="6:23" x14ac:dyDescent="0.2">
      <c r="F12222" s="610"/>
      <c r="H12222" s="612"/>
      <c r="I12222" s="598"/>
      <c r="J12222" s="598"/>
      <c r="M12222" s="598"/>
      <c r="N12222" s="598"/>
      <c r="V12222" s="598"/>
      <c r="W12222" s="598"/>
    </row>
    <row r="12223" spans="6:23" x14ac:dyDescent="0.2">
      <c r="F12223" s="610"/>
      <c r="H12223" s="612"/>
      <c r="I12223" s="598"/>
      <c r="J12223" s="598"/>
      <c r="M12223" s="598"/>
      <c r="N12223" s="598"/>
      <c r="V12223" s="598"/>
      <c r="W12223" s="598"/>
    </row>
    <row r="12224" spans="6:23" x14ac:dyDescent="0.2">
      <c r="F12224" s="610"/>
      <c r="H12224" s="612"/>
      <c r="I12224" s="598"/>
      <c r="J12224" s="598"/>
      <c r="M12224" s="598"/>
      <c r="N12224" s="598"/>
      <c r="V12224" s="598"/>
      <c r="W12224" s="598"/>
    </row>
    <row r="12225" spans="6:23" x14ac:dyDescent="0.2">
      <c r="F12225" s="610"/>
      <c r="H12225" s="612"/>
      <c r="I12225" s="598"/>
      <c r="J12225" s="598"/>
      <c r="M12225" s="598"/>
      <c r="N12225" s="598"/>
      <c r="V12225" s="598"/>
      <c r="W12225" s="598"/>
    </row>
    <row r="12226" spans="6:23" x14ac:dyDescent="0.2">
      <c r="F12226" s="610"/>
      <c r="H12226" s="612"/>
      <c r="I12226" s="598"/>
      <c r="J12226" s="598"/>
      <c r="M12226" s="598"/>
      <c r="N12226" s="598"/>
      <c r="V12226" s="598"/>
      <c r="W12226" s="598"/>
    </row>
    <row r="12227" spans="6:23" x14ac:dyDescent="0.2">
      <c r="F12227" s="610"/>
      <c r="H12227" s="612"/>
      <c r="I12227" s="598"/>
      <c r="J12227" s="598"/>
      <c r="M12227" s="598"/>
      <c r="N12227" s="598"/>
      <c r="V12227" s="598"/>
      <c r="W12227" s="598"/>
    </row>
    <row r="12228" spans="6:23" x14ac:dyDescent="0.2">
      <c r="F12228" s="610"/>
      <c r="H12228" s="612"/>
      <c r="I12228" s="598"/>
      <c r="J12228" s="598"/>
      <c r="M12228" s="598"/>
      <c r="N12228" s="598"/>
      <c r="V12228" s="598"/>
      <c r="W12228" s="598"/>
    </row>
    <row r="12229" spans="6:23" x14ac:dyDescent="0.2">
      <c r="F12229" s="610"/>
      <c r="H12229" s="612"/>
      <c r="I12229" s="598"/>
      <c r="J12229" s="598"/>
      <c r="M12229" s="598"/>
      <c r="N12229" s="598"/>
      <c r="V12229" s="598"/>
      <c r="W12229" s="598"/>
    </row>
    <row r="12230" spans="6:23" x14ac:dyDescent="0.2">
      <c r="F12230" s="610"/>
      <c r="H12230" s="612"/>
      <c r="I12230" s="598"/>
      <c r="J12230" s="598"/>
      <c r="M12230" s="598"/>
      <c r="N12230" s="598"/>
      <c r="V12230" s="598"/>
      <c r="W12230" s="598"/>
    </row>
    <row r="12231" spans="6:23" x14ac:dyDescent="0.2">
      <c r="F12231" s="610"/>
      <c r="H12231" s="612"/>
      <c r="I12231" s="598"/>
      <c r="J12231" s="598"/>
      <c r="M12231" s="598"/>
      <c r="N12231" s="598"/>
      <c r="V12231" s="598"/>
      <c r="W12231" s="598"/>
    </row>
    <row r="12232" spans="6:23" x14ac:dyDescent="0.2">
      <c r="F12232" s="610"/>
      <c r="H12232" s="612"/>
      <c r="I12232" s="598"/>
      <c r="J12232" s="598"/>
      <c r="M12232" s="598"/>
      <c r="N12232" s="598"/>
      <c r="V12232" s="598"/>
      <c r="W12232" s="598"/>
    </row>
    <row r="12233" spans="6:23" x14ac:dyDescent="0.2">
      <c r="F12233" s="610"/>
      <c r="H12233" s="612"/>
      <c r="I12233" s="598"/>
      <c r="J12233" s="598"/>
      <c r="M12233" s="598"/>
      <c r="N12233" s="598"/>
      <c r="V12233" s="598"/>
      <c r="W12233" s="598"/>
    </row>
    <row r="12234" spans="6:23" x14ac:dyDescent="0.2">
      <c r="F12234" s="610"/>
      <c r="H12234" s="612"/>
      <c r="I12234" s="598"/>
      <c r="J12234" s="598"/>
      <c r="M12234" s="598"/>
      <c r="N12234" s="598"/>
      <c r="V12234" s="598"/>
      <c r="W12234" s="598"/>
    </row>
    <row r="12235" spans="6:23" x14ac:dyDescent="0.2">
      <c r="F12235" s="610"/>
      <c r="H12235" s="612"/>
      <c r="I12235" s="598"/>
      <c r="J12235" s="598"/>
      <c r="M12235" s="598"/>
      <c r="N12235" s="598"/>
      <c r="V12235" s="598"/>
      <c r="W12235" s="598"/>
    </row>
    <row r="12236" spans="6:23" x14ac:dyDescent="0.2">
      <c r="F12236" s="610"/>
      <c r="H12236" s="612"/>
      <c r="I12236" s="598"/>
      <c r="J12236" s="598"/>
      <c r="M12236" s="598"/>
      <c r="N12236" s="598"/>
      <c r="V12236" s="598"/>
      <c r="W12236" s="598"/>
    </row>
    <row r="12237" spans="6:23" x14ac:dyDescent="0.2">
      <c r="F12237" s="610"/>
      <c r="H12237" s="612"/>
      <c r="I12237" s="598"/>
      <c r="J12237" s="598"/>
      <c r="M12237" s="598"/>
      <c r="N12237" s="598"/>
      <c r="V12237" s="598"/>
      <c r="W12237" s="598"/>
    </row>
    <row r="12238" spans="6:23" x14ac:dyDescent="0.2">
      <c r="F12238" s="610"/>
      <c r="H12238" s="612"/>
      <c r="I12238" s="598"/>
      <c r="J12238" s="598"/>
      <c r="M12238" s="598"/>
      <c r="N12238" s="598"/>
      <c r="V12238" s="598"/>
      <c r="W12238" s="598"/>
    </row>
    <row r="12239" spans="6:23" x14ac:dyDescent="0.2">
      <c r="F12239" s="610"/>
      <c r="H12239" s="612"/>
      <c r="I12239" s="598"/>
      <c r="J12239" s="598"/>
      <c r="M12239" s="598"/>
      <c r="N12239" s="598"/>
      <c r="V12239" s="598"/>
      <c r="W12239" s="598"/>
    </row>
    <row r="12240" spans="6:23" x14ac:dyDescent="0.2">
      <c r="F12240" s="610"/>
      <c r="H12240" s="612"/>
      <c r="I12240" s="598"/>
      <c r="J12240" s="598"/>
      <c r="M12240" s="598"/>
      <c r="N12240" s="598"/>
      <c r="V12240" s="598"/>
      <c r="W12240" s="598"/>
    </row>
    <row r="12241" spans="6:23" x14ac:dyDescent="0.2">
      <c r="F12241" s="610"/>
      <c r="H12241" s="612"/>
      <c r="I12241" s="598"/>
      <c r="J12241" s="598"/>
      <c r="M12241" s="598"/>
      <c r="N12241" s="598"/>
      <c r="V12241" s="598"/>
      <c r="W12241" s="598"/>
    </row>
    <row r="12242" spans="6:23" x14ac:dyDescent="0.2">
      <c r="F12242" s="610"/>
      <c r="H12242" s="612"/>
      <c r="I12242" s="598"/>
      <c r="J12242" s="598"/>
      <c r="M12242" s="598"/>
      <c r="N12242" s="598"/>
      <c r="V12242" s="598"/>
      <c r="W12242" s="598"/>
    </row>
    <row r="12243" spans="6:23" x14ac:dyDescent="0.2">
      <c r="F12243" s="610"/>
      <c r="H12243" s="612"/>
      <c r="I12243" s="598"/>
      <c r="J12243" s="598"/>
      <c r="M12243" s="598"/>
      <c r="N12243" s="598"/>
      <c r="V12243" s="598"/>
      <c r="W12243" s="598"/>
    </row>
    <row r="12244" spans="6:23" x14ac:dyDescent="0.2">
      <c r="F12244" s="610"/>
      <c r="H12244" s="612"/>
      <c r="I12244" s="598"/>
      <c r="J12244" s="598"/>
      <c r="M12244" s="598"/>
      <c r="N12244" s="598"/>
      <c r="V12244" s="598"/>
      <c r="W12244" s="598"/>
    </row>
    <row r="12245" spans="6:23" x14ac:dyDescent="0.2">
      <c r="F12245" s="610"/>
      <c r="H12245" s="612"/>
      <c r="I12245" s="598"/>
      <c r="J12245" s="598"/>
      <c r="M12245" s="598"/>
      <c r="N12245" s="598"/>
      <c r="V12245" s="598"/>
      <c r="W12245" s="598"/>
    </row>
    <row r="12246" spans="6:23" x14ac:dyDescent="0.2">
      <c r="F12246" s="610"/>
      <c r="H12246" s="612"/>
      <c r="I12246" s="598"/>
      <c r="J12246" s="598"/>
      <c r="M12246" s="598"/>
      <c r="N12246" s="598"/>
      <c r="V12246" s="598"/>
      <c r="W12246" s="598"/>
    </row>
    <row r="12247" spans="6:23" x14ac:dyDescent="0.2">
      <c r="F12247" s="610"/>
      <c r="H12247" s="612"/>
      <c r="I12247" s="598"/>
      <c r="J12247" s="598"/>
      <c r="M12247" s="598"/>
      <c r="N12247" s="598"/>
      <c r="V12247" s="598"/>
      <c r="W12247" s="598"/>
    </row>
    <row r="12248" spans="6:23" x14ac:dyDescent="0.2">
      <c r="F12248" s="610"/>
      <c r="H12248" s="612"/>
      <c r="I12248" s="598"/>
      <c r="J12248" s="598"/>
      <c r="M12248" s="598"/>
      <c r="N12248" s="598"/>
      <c r="V12248" s="598"/>
      <c r="W12248" s="598"/>
    </row>
    <row r="12249" spans="6:23" x14ac:dyDescent="0.2">
      <c r="F12249" s="610"/>
      <c r="H12249" s="612"/>
      <c r="I12249" s="598"/>
      <c r="J12249" s="598"/>
      <c r="M12249" s="598"/>
      <c r="N12249" s="598"/>
      <c r="V12249" s="598"/>
      <c r="W12249" s="598"/>
    </row>
    <row r="12250" spans="6:23" x14ac:dyDescent="0.2">
      <c r="F12250" s="610"/>
      <c r="H12250" s="612"/>
      <c r="I12250" s="598"/>
      <c r="J12250" s="598"/>
      <c r="M12250" s="598"/>
      <c r="N12250" s="598"/>
      <c r="V12250" s="598"/>
      <c r="W12250" s="598"/>
    </row>
    <row r="12251" spans="6:23" x14ac:dyDescent="0.2">
      <c r="F12251" s="610"/>
      <c r="H12251" s="612"/>
      <c r="I12251" s="598"/>
      <c r="J12251" s="598"/>
      <c r="M12251" s="598"/>
      <c r="N12251" s="598"/>
      <c r="V12251" s="598"/>
      <c r="W12251" s="598"/>
    </row>
    <row r="12252" spans="6:23" x14ac:dyDescent="0.2">
      <c r="F12252" s="610"/>
      <c r="H12252" s="612"/>
      <c r="I12252" s="598"/>
      <c r="J12252" s="598"/>
      <c r="M12252" s="598"/>
      <c r="N12252" s="598"/>
      <c r="V12252" s="598"/>
      <c r="W12252" s="598"/>
    </row>
    <row r="12253" spans="6:23" x14ac:dyDescent="0.2">
      <c r="F12253" s="610"/>
      <c r="H12253" s="612"/>
      <c r="I12253" s="598"/>
      <c r="J12253" s="598"/>
      <c r="M12253" s="598"/>
      <c r="N12253" s="598"/>
      <c r="V12253" s="598"/>
      <c r="W12253" s="598"/>
    </row>
    <row r="12254" spans="6:23" x14ac:dyDescent="0.2">
      <c r="F12254" s="610"/>
      <c r="H12254" s="612"/>
      <c r="I12254" s="598"/>
      <c r="J12254" s="598"/>
      <c r="M12254" s="598"/>
      <c r="N12254" s="598"/>
      <c r="V12254" s="598"/>
      <c r="W12254" s="598"/>
    </row>
    <row r="12255" spans="6:23" x14ac:dyDescent="0.2">
      <c r="F12255" s="610"/>
      <c r="H12255" s="612"/>
      <c r="I12255" s="598"/>
      <c r="J12255" s="598"/>
      <c r="M12255" s="598"/>
      <c r="N12255" s="598"/>
      <c r="V12255" s="598"/>
      <c r="W12255" s="598"/>
    </row>
    <row r="12256" spans="6:23" x14ac:dyDescent="0.2">
      <c r="F12256" s="610"/>
      <c r="H12256" s="612"/>
      <c r="I12256" s="598"/>
      <c r="J12256" s="598"/>
      <c r="M12256" s="598"/>
      <c r="N12256" s="598"/>
      <c r="V12256" s="598"/>
      <c r="W12256" s="598"/>
    </row>
    <row r="12257" spans="6:23" x14ac:dyDescent="0.2">
      <c r="F12257" s="610"/>
      <c r="H12257" s="612"/>
      <c r="I12257" s="598"/>
      <c r="J12257" s="598"/>
      <c r="M12257" s="598"/>
      <c r="N12257" s="598"/>
      <c r="V12257" s="598"/>
      <c r="W12257" s="598"/>
    </row>
    <row r="12258" spans="6:23" x14ac:dyDescent="0.2">
      <c r="F12258" s="610"/>
      <c r="H12258" s="612"/>
      <c r="I12258" s="598"/>
      <c r="J12258" s="598"/>
      <c r="M12258" s="598"/>
      <c r="N12258" s="598"/>
      <c r="V12258" s="598"/>
      <c r="W12258" s="598"/>
    </row>
    <row r="12259" spans="6:23" x14ac:dyDescent="0.2">
      <c r="F12259" s="610"/>
      <c r="H12259" s="612"/>
      <c r="I12259" s="598"/>
      <c r="J12259" s="598"/>
      <c r="M12259" s="598"/>
      <c r="N12259" s="598"/>
      <c r="V12259" s="598"/>
      <c r="W12259" s="598"/>
    </row>
    <row r="12260" spans="6:23" x14ac:dyDescent="0.2">
      <c r="F12260" s="610"/>
      <c r="H12260" s="612"/>
      <c r="I12260" s="598"/>
      <c r="J12260" s="598"/>
      <c r="M12260" s="598"/>
      <c r="N12260" s="598"/>
      <c r="V12260" s="598"/>
      <c r="W12260" s="598"/>
    </row>
    <row r="12261" spans="6:23" x14ac:dyDescent="0.2">
      <c r="F12261" s="610"/>
      <c r="H12261" s="612"/>
      <c r="I12261" s="598"/>
      <c r="J12261" s="598"/>
      <c r="M12261" s="598"/>
      <c r="N12261" s="598"/>
      <c r="V12261" s="598"/>
      <c r="W12261" s="598"/>
    </row>
    <row r="12262" spans="6:23" x14ac:dyDescent="0.2">
      <c r="F12262" s="610"/>
      <c r="H12262" s="612"/>
      <c r="I12262" s="598"/>
      <c r="J12262" s="598"/>
      <c r="M12262" s="598"/>
      <c r="N12262" s="598"/>
      <c r="V12262" s="598"/>
      <c r="W12262" s="598"/>
    </row>
    <row r="12263" spans="6:23" x14ac:dyDescent="0.2">
      <c r="F12263" s="610"/>
      <c r="H12263" s="612"/>
      <c r="I12263" s="598"/>
      <c r="J12263" s="598"/>
      <c r="M12263" s="598"/>
      <c r="N12263" s="598"/>
      <c r="V12263" s="598"/>
      <c r="W12263" s="598"/>
    </row>
    <row r="12264" spans="6:23" x14ac:dyDescent="0.2">
      <c r="F12264" s="610"/>
      <c r="H12264" s="612"/>
      <c r="I12264" s="598"/>
      <c r="J12264" s="598"/>
      <c r="M12264" s="598"/>
      <c r="N12264" s="598"/>
      <c r="V12264" s="598"/>
      <c r="W12264" s="598"/>
    </row>
    <row r="12265" spans="6:23" x14ac:dyDescent="0.2">
      <c r="F12265" s="610"/>
      <c r="H12265" s="612"/>
      <c r="I12265" s="598"/>
      <c r="J12265" s="598"/>
      <c r="M12265" s="598"/>
      <c r="N12265" s="598"/>
      <c r="V12265" s="598"/>
      <c r="W12265" s="598"/>
    </row>
    <row r="12266" spans="6:23" x14ac:dyDescent="0.2">
      <c r="F12266" s="610"/>
      <c r="H12266" s="612"/>
      <c r="I12266" s="598"/>
      <c r="J12266" s="598"/>
      <c r="M12266" s="598"/>
      <c r="N12266" s="598"/>
      <c r="V12266" s="598"/>
      <c r="W12266" s="598"/>
    </row>
    <row r="12267" spans="6:23" x14ac:dyDescent="0.2">
      <c r="F12267" s="610"/>
      <c r="H12267" s="612"/>
      <c r="I12267" s="598"/>
      <c r="J12267" s="598"/>
      <c r="M12267" s="598"/>
      <c r="N12267" s="598"/>
      <c r="V12267" s="598"/>
      <c r="W12267" s="598"/>
    </row>
    <row r="12268" spans="6:23" x14ac:dyDescent="0.2">
      <c r="F12268" s="610"/>
      <c r="H12268" s="612"/>
      <c r="I12268" s="598"/>
      <c r="J12268" s="598"/>
      <c r="M12268" s="598"/>
      <c r="N12268" s="598"/>
      <c r="V12268" s="598"/>
      <c r="W12268" s="598"/>
    </row>
    <row r="12269" spans="6:23" x14ac:dyDescent="0.2">
      <c r="F12269" s="610"/>
      <c r="H12269" s="612"/>
      <c r="I12269" s="598"/>
      <c r="J12269" s="598"/>
      <c r="M12269" s="598"/>
      <c r="N12269" s="598"/>
      <c r="V12269" s="598"/>
      <c r="W12269" s="598"/>
    </row>
    <row r="12270" spans="6:23" x14ac:dyDescent="0.2">
      <c r="F12270" s="610"/>
      <c r="H12270" s="612"/>
      <c r="I12270" s="598"/>
      <c r="J12270" s="598"/>
      <c r="M12270" s="598"/>
      <c r="N12270" s="598"/>
      <c r="V12270" s="598"/>
      <c r="W12270" s="598"/>
    </row>
    <row r="12271" spans="6:23" x14ac:dyDescent="0.2">
      <c r="F12271" s="610"/>
      <c r="H12271" s="612"/>
      <c r="I12271" s="598"/>
      <c r="J12271" s="598"/>
      <c r="M12271" s="598"/>
      <c r="N12271" s="598"/>
      <c r="V12271" s="598"/>
      <c r="W12271" s="598"/>
    </row>
    <row r="12272" spans="6:23" x14ac:dyDescent="0.2">
      <c r="F12272" s="610"/>
      <c r="H12272" s="612"/>
      <c r="I12272" s="598"/>
      <c r="J12272" s="598"/>
      <c r="M12272" s="598"/>
      <c r="N12272" s="598"/>
      <c r="V12272" s="598"/>
      <c r="W12272" s="598"/>
    </row>
    <row r="12273" spans="6:23" x14ac:dyDescent="0.2">
      <c r="F12273" s="610"/>
      <c r="H12273" s="612"/>
      <c r="I12273" s="598"/>
      <c r="J12273" s="598"/>
      <c r="M12273" s="598"/>
      <c r="N12273" s="598"/>
      <c r="V12273" s="598"/>
      <c r="W12273" s="598"/>
    </row>
    <row r="12274" spans="6:23" x14ac:dyDescent="0.2">
      <c r="F12274" s="610"/>
      <c r="H12274" s="612"/>
      <c r="I12274" s="598"/>
      <c r="J12274" s="598"/>
      <c r="M12274" s="598"/>
      <c r="N12274" s="598"/>
      <c r="V12274" s="598"/>
      <c r="W12274" s="598"/>
    </row>
    <row r="12275" spans="6:23" x14ac:dyDescent="0.2">
      <c r="F12275" s="610"/>
      <c r="H12275" s="612"/>
      <c r="I12275" s="598"/>
      <c r="J12275" s="598"/>
      <c r="M12275" s="598"/>
      <c r="N12275" s="598"/>
      <c r="V12275" s="598"/>
      <c r="W12275" s="598"/>
    </row>
    <row r="12276" spans="6:23" x14ac:dyDescent="0.2">
      <c r="F12276" s="610"/>
      <c r="H12276" s="612"/>
      <c r="I12276" s="598"/>
      <c r="J12276" s="598"/>
      <c r="M12276" s="598"/>
      <c r="N12276" s="598"/>
      <c r="V12276" s="598"/>
      <c r="W12276" s="598"/>
    </row>
    <row r="12277" spans="6:23" x14ac:dyDescent="0.2">
      <c r="F12277" s="610"/>
      <c r="H12277" s="612"/>
      <c r="I12277" s="598"/>
      <c r="J12277" s="598"/>
      <c r="M12277" s="598"/>
      <c r="N12277" s="598"/>
      <c r="V12277" s="598"/>
      <c r="W12277" s="598"/>
    </row>
    <row r="12278" spans="6:23" x14ac:dyDescent="0.2">
      <c r="F12278" s="610"/>
      <c r="H12278" s="612"/>
      <c r="I12278" s="598"/>
      <c r="J12278" s="598"/>
      <c r="M12278" s="598"/>
      <c r="N12278" s="598"/>
      <c r="V12278" s="598"/>
      <c r="W12278" s="598"/>
    </row>
    <row r="12279" spans="6:23" x14ac:dyDescent="0.2">
      <c r="F12279" s="610"/>
      <c r="H12279" s="612"/>
      <c r="I12279" s="598"/>
      <c r="J12279" s="598"/>
      <c r="M12279" s="598"/>
      <c r="N12279" s="598"/>
      <c r="V12279" s="598"/>
      <c r="W12279" s="598"/>
    </row>
    <row r="12280" spans="6:23" x14ac:dyDescent="0.2">
      <c r="F12280" s="610"/>
      <c r="H12280" s="612"/>
      <c r="I12280" s="598"/>
      <c r="J12280" s="598"/>
      <c r="M12280" s="598"/>
      <c r="N12280" s="598"/>
      <c r="V12280" s="598"/>
      <c r="W12280" s="598"/>
    </row>
    <row r="12281" spans="6:23" x14ac:dyDescent="0.2">
      <c r="F12281" s="610"/>
      <c r="H12281" s="612"/>
      <c r="I12281" s="598"/>
      <c r="J12281" s="598"/>
      <c r="M12281" s="598"/>
      <c r="N12281" s="598"/>
      <c r="V12281" s="598"/>
      <c r="W12281" s="598"/>
    </row>
    <row r="12282" spans="6:23" x14ac:dyDescent="0.2">
      <c r="F12282" s="610"/>
      <c r="H12282" s="612"/>
      <c r="I12282" s="598"/>
      <c r="J12282" s="598"/>
      <c r="M12282" s="598"/>
      <c r="N12282" s="598"/>
      <c r="V12282" s="598"/>
      <c r="W12282" s="598"/>
    </row>
    <row r="12283" spans="6:23" x14ac:dyDescent="0.2">
      <c r="F12283" s="610"/>
      <c r="H12283" s="612"/>
      <c r="I12283" s="598"/>
      <c r="J12283" s="598"/>
      <c r="M12283" s="598"/>
      <c r="N12283" s="598"/>
      <c r="V12283" s="598"/>
      <c r="W12283" s="598"/>
    </row>
    <row r="12284" spans="6:23" x14ac:dyDescent="0.2">
      <c r="F12284" s="610"/>
      <c r="H12284" s="612"/>
      <c r="I12284" s="598"/>
      <c r="J12284" s="598"/>
      <c r="M12284" s="598"/>
      <c r="N12284" s="598"/>
      <c r="V12284" s="598"/>
      <c r="W12284" s="598"/>
    </row>
    <row r="12285" spans="6:23" x14ac:dyDescent="0.2">
      <c r="F12285" s="610"/>
      <c r="H12285" s="612"/>
      <c r="I12285" s="598"/>
      <c r="J12285" s="598"/>
      <c r="M12285" s="598"/>
      <c r="N12285" s="598"/>
      <c r="V12285" s="598"/>
      <c r="W12285" s="598"/>
    </row>
    <row r="12286" spans="6:23" x14ac:dyDescent="0.2">
      <c r="F12286" s="610"/>
      <c r="H12286" s="612"/>
      <c r="I12286" s="598"/>
      <c r="J12286" s="598"/>
      <c r="M12286" s="598"/>
      <c r="N12286" s="598"/>
      <c r="V12286" s="598"/>
      <c r="W12286" s="598"/>
    </row>
    <row r="12287" spans="6:23" x14ac:dyDescent="0.2">
      <c r="F12287" s="610"/>
      <c r="H12287" s="612"/>
      <c r="I12287" s="598"/>
      <c r="J12287" s="598"/>
      <c r="M12287" s="598"/>
      <c r="N12287" s="598"/>
      <c r="V12287" s="598"/>
      <c r="W12287" s="598"/>
    </row>
    <row r="12288" spans="6:23" x14ac:dyDescent="0.2">
      <c r="F12288" s="610"/>
      <c r="H12288" s="612"/>
      <c r="I12288" s="598"/>
      <c r="J12288" s="598"/>
      <c r="M12288" s="598"/>
      <c r="N12288" s="598"/>
      <c r="V12288" s="598"/>
      <c r="W12288" s="598"/>
    </row>
    <row r="12289" spans="6:23" x14ac:dyDescent="0.2">
      <c r="F12289" s="610"/>
      <c r="H12289" s="612"/>
      <c r="I12289" s="598"/>
      <c r="J12289" s="598"/>
      <c r="M12289" s="598"/>
      <c r="N12289" s="598"/>
      <c r="V12289" s="598"/>
      <c r="W12289" s="598"/>
    </row>
    <row r="12290" spans="6:23" x14ac:dyDescent="0.2">
      <c r="F12290" s="610"/>
      <c r="H12290" s="612"/>
      <c r="I12290" s="598"/>
      <c r="J12290" s="598"/>
      <c r="M12290" s="598"/>
      <c r="N12290" s="598"/>
      <c r="V12290" s="598"/>
      <c r="W12290" s="598"/>
    </row>
    <row r="12291" spans="6:23" x14ac:dyDescent="0.2">
      <c r="F12291" s="610"/>
      <c r="H12291" s="612"/>
      <c r="I12291" s="598"/>
      <c r="J12291" s="598"/>
      <c r="M12291" s="598"/>
      <c r="N12291" s="598"/>
      <c r="V12291" s="598"/>
      <c r="W12291" s="598"/>
    </row>
    <row r="12292" spans="6:23" x14ac:dyDescent="0.2">
      <c r="F12292" s="610"/>
      <c r="H12292" s="612"/>
      <c r="I12292" s="598"/>
      <c r="J12292" s="598"/>
      <c r="M12292" s="598"/>
      <c r="N12292" s="598"/>
      <c r="V12292" s="598"/>
      <c r="W12292" s="598"/>
    </row>
    <row r="12293" spans="6:23" x14ac:dyDescent="0.2">
      <c r="F12293" s="610"/>
      <c r="H12293" s="612"/>
      <c r="I12293" s="598"/>
      <c r="J12293" s="598"/>
      <c r="M12293" s="598"/>
      <c r="N12293" s="598"/>
      <c r="V12293" s="598"/>
      <c r="W12293" s="598"/>
    </row>
    <row r="12294" spans="6:23" x14ac:dyDescent="0.2">
      <c r="F12294" s="610"/>
      <c r="H12294" s="612"/>
      <c r="I12294" s="598"/>
      <c r="J12294" s="598"/>
      <c r="M12294" s="598"/>
      <c r="N12294" s="598"/>
      <c r="V12294" s="598"/>
      <c r="W12294" s="598"/>
    </row>
    <row r="12295" spans="6:23" x14ac:dyDescent="0.2">
      <c r="F12295" s="610"/>
      <c r="H12295" s="612"/>
      <c r="I12295" s="598"/>
      <c r="J12295" s="598"/>
      <c r="M12295" s="598"/>
      <c r="N12295" s="598"/>
      <c r="V12295" s="598"/>
      <c r="W12295" s="598"/>
    </row>
    <row r="12296" spans="6:23" x14ac:dyDescent="0.2">
      <c r="F12296" s="610"/>
      <c r="H12296" s="612"/>
      <c r="I12296" s="598"/>
      <c r="J12296" s="598"/>
      <c r="M12296" s="598"/>
      <c r="N12296" s="598"/>
      <c r="V12296" s="598"/>
      <c r="W12296" s="598"/>
    </row>
    <row r="12297" spans="6:23" x14ac:dyDescent="0.2">
      <c r="F12297" s="610"/>
      <c r="H12297" s="612"/>
      <c r="I12297" s="598"/>
      <c r="J12297" s="598"/>
      <c r="M12297" s="598"/>
      <c r="N12297" s="598"/>
      <c r="V12297" s="598"/>
      <c r="W12297" s="598"/>
    </row>
    <row r="12298" spans="6:23" x14ac:dyDescent="0.2">
      <c r="F12298" s="610"/>
      <c r="H12298" s="612"/>
      <c r="I12298" s="598"/>
      <c r="J12298" s="598"/>
      <c r="M12298" s="598"/>
      <c r="N12298" s="598"/>
      <c r="V12298" s="598"/>
      <c r="W12298" s="598"/>
    </row>
    <row r="12299" spans="6:23" x14ac:dyDescent="0.2">
      <c r="F12299" s="610"/>
      <c r="H12299" s="612"/>
      <c r="I12299" s="598"/>
      <c r="J12299" s="598"/>
      <c r="M12299" s="598"/>
      <c r="N12299" s="598"/>
      <c r="V12299" s="598"/>
      <c r="W12299" s="598"/>
    </row>
    <row r="12300" spans="6:23" x14ac:dyDescent="0.2">
      <c r="F12300" s="610"/>
      <c r="H12300" s="612"/>
      <c r="I12300" s="598"/>
      <c r="J12300" s="598"/>
      <c r="M12300" s="598"/>
      <c r="N12300" s="598"/>
      <c r="V12300" s="598"/>
      <c r="W12300" s="598"/>
    </row>
    <row r="12301" spans="6:23" x14ac:dyDescent="0.2">
      <c r="F12301" s="610"/>
      <c r="H12301" s="612"/>
      <c r="I12301" s="598"/>
      <c r="J12301" s="598"/>
      <c r="M12301" s="598"/>
      <c r="N12301" s="598"/>
      <c r="V12301" s="598"/>
      <c r="W12301" s="598"/>
    </row>
    <row r="12302" spans="6:23" x14ac:dyDescent="0.2">
      <c r="F12302" s="610"/>
      <c r="H12302" s="612"/>
      <c r="I12302" s="598"/>
      <c r="J12302" s="598"/>
      <c r="M12302" s="598"/>
      <c r="N12302" s="598"/>
      <c r="V12302" s="598"/>
      <c r="W12302" s="598"/>
    </row>
    <row r="12303" spans="6:23" x14ac:dyDescent="0.2">
      <c r="F12303" s="610"/>
      <c r="H12303" s="612"/>
      <c r="I12303" s="598"/>
      <c r="J12303" s="598"/>
      <c r="M12303" s="598"/>
      <c r="N12303" s="598"/>
      <c r="V12303" s="598"/>
      <c r="W12303" s="598"/>
    </row>
    <row r="12304" spans="6:23" x14ac:dyDescent="0.2">
      <c r="F12304" s="610"/>
      <c r="H12304" s="612"/>
      <c r="I12304" s="598"/>
      <c r="J12304" s="598"/>
      <c r="M12304" s="598"/>
      <c r="N12304" s="598"/>
      <c r="V12304" s="598"/>
      <c r="W12304" s="598"/>
    </row>
    <row r="12305" spans="6:23" x14ac:dyDescent="0.2">
      <c r="F12305" s="610"/>
      <c r="H12305" s="612"/>
      <c r="I12305" s="598"/>
      <c r="J12305" s="598"/>
      <c r="M12305" s="598"/>
      <c r="N12305" s="598"/>
      <c r="V12305" s="598"/>
      <c r="W12305" s="598"/>
    </row>
    <row r="12306" spans="6:23" x14ac:dyDescent="0.2">
      <c r="F12306" s="610"/>
      <c r="H12306" s="612"/>
      <c r="I12306" s="598"/>
      <c r="J12306" s="598"/>
      <c r="M12306" s="598"/>
      <c r="N12306" s="598"/>
      <c r="V12306" s="598"/>
      <c r="W12306" s="598"/>
    </row>
    <row r="12307" spans="6:23" x14ac:dyDescent="0.2">
      <c r="F12307" s="610"/>
      <c r="H12307" s="612"/>
      <c r="I12307" s="598"/>
      <c r="J12307" s="598"/>
      <c r="M12307" s="598"/>
      <c r="N12307" s="598"/>
      <c r="V12307" s="598"/>
      <c r="W12307" s="598"/>
    </row>
    <row r="12308" spans="6:23" x14ac:dyDescent="0.2">
      <c r="F12308" s="610"/>
      <c r="H12308" s="612"/>
      <c r="I12308" s="598"/>
      <c r="J12308" s="598"/>
      <c r="M12308" s="598"/>
      <c r="N12308" s="598"/>
      <c r="V12308" s="598"/>
      <c r="W12308" s="598"/>
    </row>
    <row r="12309" spans="6:23" x14ac:dyDescent="0.2">
      <c r="F12309" s="610"/>
      <c r="H12309" s="612"/>
      <c r="I12309" s="598"/>
      <c r="J12309" s="598"/>
      <c r="M12309" s="598"/>
      <c r="N12309" s="598"/>
      <c r="V12309" s="598"/>
      <c r="W12309" s="598"/>
    </row>
    <row r="12310" spans="6:23" x14ac:dyDescent="0.2">
      <c r="F12310" s="610"/>
      <c r="H12310" s="612"/>
      <c r="I12310" s="598"/>
      <c r="J12310" s="598"/>
      <c r="M12310" s="598"/>
      <c r="N12310" s="598"/>
      <c r="V12310" s="598"/>
      <c r="W12310" s="598"/>
    </row>
    <row r="12311" spans="6:23" x14ac:dyDescent="0.2">
      <c r="F12311" s="610"/>
      <c r="H12311" s="612"/>
      <c r="I12311" s="598"/>
      <c r="J12311" s="598"/>
      <c r="M12311" s="598"/>
      <c r="N12311" s="598"/>
      <c r="V12311" s="598"/>
      <c r="W12311" s="598"/>
    </row>
    <row r="12312" spans="6:23" x14ac:dyDescent="0.2">
      <c r="F12312" s="610"/>
      <c r="H12312" s="612"/>
      <c r="I12312" s="598"/>
      <c r="J12312" s="598"/>
      <c r="M12312" s="598"/>
      <c r="N12312" s="598"/>
      <c r="V12312" s="598"/>
      <c r="W12312" s="598"/>
    </row>
    <row r="12313" spans="6:23" x14ac:dyDescent="0.2">
      <c r="F12313" s="610"/>
      <c r="H12313" s="612"/>
      <c r="I12313" s="598"/>
      <c r="J12313" s="598"/>
      <c r="M12313" s="598"/>
      <c r="N12313" s="598"/>
      <c r="V12313" s="598"/>
      <c r="W12313" s="598"/>
    </row>
    <row r="12314" spans="6:23" x14ac:dyDescent="0.2">
      <c r="F12314" s="610"/>
      <c r="H12314" s="612"/>
      <c r="I12314" s="598"/>
      <c r="J12314" s="598"/>
      <c r="M12314" s="598"/>
      <c r="N12314" s="598"/>
      <c r="V12314" s="598"/>
      <c r="W12314" s="598"/>
    </row>
    <row r="12315" spans="6:23" x14ac:dyDescent="0.2">
      <c r="F12315" s="610"/>
      <c r="H12315" s="612"/>
      <c r="I12315" s="598"/>
      <c r="J12315" s="598"/>
      <c r="M12315" s="598"/>
      <c r="N12315" s="598"/>
      <c r="V12315" s="598"/>
      <c r="W12315" s="598"/>
    </row>
    <row r="12316" spans="6:23" x14ac:dyDescent="0.2">
      <c r="F12316" s="610"/>
      <c r="H12316" s="612"/>
      <c r="I12316" s="598"/>
      <c r="J12316" s="598"/>
      <c r="M12316" s="598"/>
      <c r="N12316" s="598"/>
      <c r="V12316" s="598"/>
      <c r="W12316" s="598"/>
    </row>
    <row r="12317" spans="6:23" x14ac:dyDescent="0.2">
      <c r="F12317" s="610"/>
      <c r="H12317" s="612"/>
      <c r="I12317" s="598"/>
      <c r="J12317" s="598"/>
      <c r="M12317" s="598"/>
      <c r="N12317" s="598"/>
      <c r="V12317" s="598"/>
      <c r="W12317" s="598"/>
    </row>
    <row r="12318" spans="6:23" x14ac:dyDescent="0.2">
      <c r="F12318" s="610"/>
      <c r="H12318" s="612"/>
      <c r="I12318" s="598"/>
      <c r="J12318" s="598"/>
      <c r="M12318" s="598"/>
      <c r="N12318" s="598"/>
      <c r="V12318" s="598"/>
      <c r="W12318" s="598"/>
    </row>
    <row r="12319" spans="6:23" x14ac:dyDescent="0.2">
      <c r="F12319" s="610"/>
      <c r="H12319" s="612"/>
      <c r="I12319" s="598"/>
      <c r="J12319" s="598"/>
      <c r="M12319" s="598"/>
      <c r="N12319" s="598"/>
      <c r="V12319" s="598"/>
      <c r="W12319" s="598"/>
    </row>
    <row r="12320" spans="6:23" x14ac:dyDescent="0.2">
      <c r="F12320" s="610"/>
      <c r="H12320" s="612"/>
      <c r="I12320" s="598"/>
      <c r="J12320" s="598"/>
      <c r="M12320" s="598"/>
      <c r="N12320" s="598"/>
      <c r="V12320" s="598"/>
      <c r="W12320" s="598"/>
    </row>
    <row r="12321" spans="6:23" x14ac:dyDescent="0.2">
      <c r="F12321" s="610"/>
      <c r="H12321" s="612"/>
      <c r="I12321" s="598"/>
      <c r="J12321" s="598"/>
      <c r="M12321" s="598"/>
      <c r="N12321" s="598"/>
      <c r="V12321" s="598"/>
      <c r="W12321" s="598"/>
    </row>
    <row r="12322" spans="6:23" x14ac:dyDescent="0.2">
      <c r="F12322" s="610"/>
      <c r="H12322" s="612"/>
      <c r="I12322" s="598"/>
      <c r="J12322" s="598"/>
      <c r="M12322" s="598"/>
      <c r="N12322" s="598"/>
      <c r="V12322" s="598"/>
      <c r="W12322" s="598"/>
    </row>
    <row r="12323" spans="6:23" x14ac:dyDescent="0.2">
      <c r="F12323" s="610"/>
      <c r="H12323" s="612"/>
      <c r="I12323" s="598"/>
      <c r="J12323" s="598"/>
      <c r="M12323" s="598"/>
      <c r="N12323" s="598"/>
      <c r="V12323" s="598"/>
      <c r="W12323" s="598"/>
    </row>
    <row r="12324" spans="6:23" x14ac:dyDescent="0.2">
      <c r="F12324" s="610"/>
      <c r="H12324" s="612"/>
      <c r="I12324" s="598"/>
      <c r="J12324" s="598"/>
      <c r="M12324" s="598"/>
      <c r="N12324" s="598"/>
      <c r="V12324" s="598"/>
      <c r="W12324" s="598"/>
    </row>
    <row r="12325" spans="6:23" x14ac:dyDescent="0.2">
      <c r="F12325" s="610"/>
      <c r="H12325" s="612"/>
      <c r="I12325" s="598"/>
      <c r="J12325" s="598"/>
      <c r="M12325" s="598"/>
      <c r="N12325" s="598"/>
      <c r="V12325" s="598"/>
      <c r="W12325" s="598"/>
    </row>
    <row r="12326" spans="6:23" x14ac:dyDescent="0.2">
      <c r="F12326" s="610"/>
      <c r="H12326" s="612"/>
      <c r="I12326" s="598"/>
      <c r="J12326" s="598"/>
      <c r="M12326" s="598"/>
      <c r="N12326" s="598"/>
      <c r="V12326" s="598"/>
      <c r="W12326" s="598"/>
    </row>
    <row r="12327" spans="6:23" x14ac:dyDescent="0.2">
      <c r="F12327" s="610"/>
      <c r="H12327" s="612"/>
      <c r="I12327" s="598"/>
      <c r="J12327" s="598"/>
      <c r="M12327" s="598"/>
      <c r="N12327" s="598"/>
      <c r="V12327" s="598"/>
      <c r="W12327" s="598"/>
    </row>
    <row r="12328" spans="6:23" x14ac:dyDescent="0.2">
      <c r="F12328" s="610"/>
      <c r="H12328" s="612"/>
      <c r="I12328" s="598"/>
      <c r="J12328" s="598"/>
      <c r="M12328" s="598"/>
      <c r="N12328" s="598"/>
      <c r="V12328" s="598"/>
      <c r="W12328" s="598"/>
    </row>
    <row r="12329" spans="6:23" x14ac:dyDescent="0.2">
      <c r="F12329" s="610"/>
      <c r="H12329" s="612"/>
      <c r="I12329" s="598"/>
      <c r="J12329" s="598"/>
      <c r="M12329" s="598"/>
      <c r="N12329" s="598"/>
      <c r="V12329" s="598"/>
      <c r="W12329" s="598"/>
    </row>
    <row r="12330" spans="6:23" x14ac:dyDescent="0.2">
      <c r="F12330" s="610"/>
      <c r="H12330" s="612"/>
      <c r="I12330" s="598"/>
      <c r="J12330" s="598"/>
      <c r="M12330" s="598"/>
      <c r="N12330" s="598"/>
      <c r="V12330" s="598"/>
      <c r="W12330" s="598"/>
    </row>
    <row r="12331" spans="6:23" x14ac:dyDescent="0.2">
      <c r="F12331" s="610"/>
      <c r="H12331" s="612"/>
      <c r="I12331" s="598"/>
      <c r="J12331" s="598"/>
      <c r="M12331" s="598"/>
      <c r="N12331" s="598"/>
      <c r="V12331" s="598"/>
      <c r="W12331" s="598"/>
    </row>
    <row r="12332" spans="6:23" x14ac:dyDescent="0.2">
      <c r="F12332" s="610"/>
      <c r="H12332" s="612"/>
      <c r="I12332" s="598"/>
      <c r="J12332" s="598"/>
      <c r="M12332" s="598"/>
      <c r="N12332" s="598"/>
      <c r="V12332" s="598"/>
      <c r="W12332" s="598"/>
    </row>
    <row r="12333" spans="6:23" x14ac:dyDescent="0.2">
      <c r="F12333" s="610"/>
      <c r="H12333" s="612"/>
      <c r="I12333" s="598"/>
      <c r="J12333" s="598"/>
      <c r="M12333" s="598"/>
      <c r="N12333" s="598"/>
      <c r="V12333" s="598"/>
      <c r="W12333" s="598"/>
    </row>
    <row r="12334" spans="6:23" x14ac:dyDescent="0.2">
      <c r="F12334" s="610"/>
      <c r="H12334" s="612"/>
      <c r="I12334" s="598"/>
      <c r="J12334" s="598"/>
      <c r="M12334" s="598"/>
      <c r="N12334" s="598"/>
      <c r="V12334" s="598"/>
      <c r="W12334" s="598"/>
    </row>
    <row r="12335" spans="6:23" x14ac:dyDescent="0.2">
      <c r="F12335" s="610"/>
      <c r="H12335" s="612"/>
      <c r="I12335" s="598"/>
      <c r="J12335" s="598"/>
      <c r="M12335" s="598"/>
      <c r="N12335" s="598"/>
      <c r="V12335" s="598"/>
      <c r="W12335" s="598"/>
    </row>
    <row r="12336" spans="6:23" x14ac:dyDescent="0.2">
      <c r="F12336" s="610"/>
      <c r="H12336" s="612"/>
      <c r="I12336" s="598"/>
      <c r="J12336" s="598"/>
      <c r="M12336" s="598"/>
      <c r="N12336" s="598"/>
      <c r="V12336" s="598"/>
      <c r="W12336" s="598"/>
    </row>
    <row r="12337" spans="6:23" x14ac:dyDescent="0.2">
      <c r="F12337" s="610"/>
      <c r="H12337" s="612"/>
      <c r="I12337" s="598"/>
      <c r="J12337" s="598"/>
      <c r="M12337" s="598"/>
      <c r="N12337" s="598"/>
      <c r="V12337" s="598"/>
      <c r="W12337" s="598"/>
    </row>
    <row r="12338" spans="6:23" x14ac:dyDescent="0.2">
      <c r="F12338" s="610"/>
      <c r="H12338" s="612"/>
      <c r="I12338" s="598"/>
      <c r="J12338" s="598"/>
      <c r="M12338" s="598"/>
      <c r="N12338" s="598"/>
      <c r="V12338" s="598"/>
      <c r="W12338" s="598"/>
    </row>
    <row r="12339" spans="6:23" x14ac:dyDescent="0.2">
      <c r="F12339" s="610"/>
      <c r="H12339" s="612"/>
      <c r="I12339" s="598"/>
      <c r="J12339" s="598"/>
      <c r="M12339" s="598"/>
      <c r="N12339" s="598"/>
      <c r="V12339" s="598"/>
      <c r="W12339" s="598"/>
    </row>
    <row r="12340" spans="6:23" x14ac:dyDescent="0.2">
      <c r="F12340" s="610"/>
      <c r="H12340" s="612"/>
      <c r="I12340" s="598"/>
      <c r="J12340" s="598"/>
      <c r="M12340" s="598"/>
      <c r="N12340" s="598"/>
      <c r="V12340" s="598"/>
      <c r="W12340" s="598"/>
    </row>
    <row r="12341" spans="6:23" x14ac:dyDescent="0.2">
      <c r="F12341" s="610"/>
      <c r="H12341" s="612"/>
      <c r="I12341" s="598"/>
      <c r="J12341" s="598"/>
      <c r="M12341" s="598"/>
      <c r="N12341" s="598"/>
      <c r="V12341" s="598"/>
      <c r="W12341" s="598"/>
    </row>
    <row r="12342" spans="6:23" x14ac:dyDescent="0.2">
      <c r="F12342" s="610"/>
      <c r="H12342" s="612"/>
      <c r="I12342" s="598"/>
      <c r="J12342" s="598"/>
      <c r="M12342" s="598"/>
      <c r="N12342" s="598"/>
      <c r="V12342" s="598"/>
      <c r="W12342" s="598"/>
    </row>
    <row r="12343" spans="6:23" x14ac:dyDescent="0.2">
      <c r="F12343" s="610"/>
      <c r="H12343" s="612"/>
      <c r="I12343" s="598"/>
      <c r="J12343" s="598"/>
      <c r="M12343" s="598"/>
      <c r="N12343" s="598"/>
      <c r="V12343" s="598"/>
      <c r="W12343" s="598"/>
    </row>
    <row r="12344" spans="6:23" x14ac:dyDescent="0.2">
      <c r="F12344" s="610"/>
      <c r="H12344" s="612"/>
      <c r="I12344" s="598"/>
      <c r="J12344" s="598"/>
      <c r="M12344" s="598"/>
      <c r="N12344" s="598"/>
      <c r="V12344" s="598"/>
      <c r="W12344" s="598"/>
    </row>
    <row r="12345" spans="6:23" x14ac:dyDescent="0.2">
      <c r="F12345" s="610"/>
      <c r="H12345" s="612"/>
      <c r="I12345" s="598"/>
      <c r="J12345" s="598"/>
      <c r="M12345" s="598"/>
      <c r="N12345" s="598"/>
      <c r="V12345" s="598"/>
      <c r="W12345" s="598"/>
    </row>
    <row r="12346" spans="6:23" x14ac:dyDescent="0.2">
      <c r="F12346" s="610"/>
      <c r="H12346" s="612"/>
      <c r="I12346" s="598"/>
      <c r="J12346" s="598"/>
      <c r="M12346" s="598"/>
      <c r="N12346" s="598"/>
      <c r="V12346" s="598"/>
      <c r="W12346" s="598"/>
    </row>
    <row r="12347" spans="6:23" x14ac:dyDescent="0.2">
      <c r="F12347" s="610"/>
      <c r="H12347" s="612"/>
      <c r="I12347" s="598"/>
      <c r="J12347" s="598"/>
      <c r="M12347" s="598"/>
      <c r="N12347" s="598"/>
      <c r="V12347" s="598"/>
      <c r="W12347" s="598"/>
    </row>
    <row r="12348" spans="6:23" x14ac:dyDescent="0.2">
      <c r="F12348" s="610"/>
      <c r="H12348" s="612"/>
      <c r="I12348" s="598"/>
      <c r="J12348" s="598"/>
      <c r="M12348" s="598"/>
      <c r="N12348" s="598"/>
      <c r="V12348" s="598"/>
      <c r="W12348" s="598"/>
    </row>
    <row r="12349" spans="6:23" x14ac:dyDescent="0.2">
      <c r="F12349" s="610"/>
      <c r="H12349" s="612"/>
      <c r="I12349" s="598"/>
      <c r="J12349" s="598"/>
      <c r="M12349" s="598"/>
      <c r="N12349" s="598"/>
      <c r="V12349" s="598"/>
      <c r="W12349" s="598"/>
    </row>
    <row r="12350" spans="6:23" x14ac:dyDescent="0.2">
      <c r="F12350" s="610"/>
      <c r="H12350" s="612"/>
      <c r="I12350" s="598"/>
      <c r="J12350" s="598"/>
      <c r="M12350" s="598"/>
      <c r="N12350" s="598"/>
      <c r="V12350" s="598"/>
      <c r="W12350" s="598"/>
    </row>
    <row r="12351" spans="6:23" x14ac:dyDescent="0.2">
      <c r="F12351" s="610"/>
      <c r="H12351" s="612"/>
      <c r="I12351" s="598"/>
      <c r="J12351" s="598"/>
      <c r="M12351" s="598"/>
      <c r="N12351" s="598"/>
      <c r="V12351" s="598"/>
      <c r="W12351" s="598"/>
    </row>
    <row r="12352" spans="6:23" x14ac:dyDescent="0.2">
      <c r="F12352" s="610"/>
      <c r="H12352" s="612"/>
      <c r="I12352" s="598"/>
      <c r="J12352" s="598"/>
      <c r="M12352" s="598"/>
      <c r="N12352" s="598"/>
      <c r="V12352" s="598"/>
      <c r="W12352" s="598"/>
    </row>
    <row r="12353" spans="6:23" x14ac:dyDescent="0.2">
      <c r="F12353" s="610"/>
      <c r="H12353" s="612"/>
      <c r="I12353" s="598"/>
      <c r="J12353" s="598"/>
      <c r="M12353" s="598"/>
      <c r="N12353" s="598"/>
      <c r="V12353" s="598"/>
      <c r="W12353" s="598"/>
    </row>
    <row r="12354" spans="6:23" x14ac:dyDescent="0.2">
      <c r="F12354" s="610"/>
      <c r="H12354" s="612"/>
      <c r="I12354" s="598"/>
      <c r="J12354" s="598"/>
      <c r="M12354" s="598"/>
      <c r="N12354" s="598"/>
      <c r="V12354" s="598"/>
      <c r="W12354" s="598"/>
    </row>
    <row r="12355" spans="6:23" x14ac:dyDescent="0.2">
      <c r="F12355" s="610"/>
      <c r="H12355" s="612"/>
      <c r="I12355" s="598"/>
      <c r="J12355" s="598"/>
      <c r="M12355" s="598"/>
      <c r="N12355" s="598"/>
      <c r="V12355" s="598"/>
      <c r="W12355" s="598"/>
    </row>
    <row r="12356" spans="6:23" x14ac:dyDescent="0.2">
      <c r="F12356" s="610"/>
      <c r="H12356" s="612"/>
      <c r="I12356" s="598"/>
      <c r="J12356" s="598"/>
      <c r="M12356" s="598"/>
      <c r="N12356" s="598"/>
      <c r="V12356" s="598"/>
      <c r="W12356" s="598"/>
    </row>
    <row r="12357" spans="6:23" x14ac:dyDescent="0.2">
      <c r="F12357" s="610"/>
      <c r="H12357" s="612"/>
      <c r="I12357" s="598"/>
      <c r="J12357" s="598"/>
      <c r="M12357" s="598"/>
      <c r="N12357" s="598"/>
      <c r="V12357" s="598"/>
      <c r="W12357" s="598"/>
    </row>
    <row r="12358" spans="6:23" x14ac:dyDescent="0.2">
      <c r="F12358" s="610"/>
      <c r="H12358" s="612"/>
      <c r="I12358" s="598"/>
      <c r="J12358" s="598"/>
      <c r="M12358" s="598"/>
      <c r="N12358" s="598"/>
      <c r="V12358" s="598"/>
      <c r="W12358" s="598"/>
    </row>
    <row r="12359" spans="6:23" x14ac:dyDescent="0.2">
      <c r="F12359" s="610"/>
      <c r="H12359" s="612"/>
      <c r="I12359" s="598"/>
      <c r="J12359" s="598"/>
      <c r="M12359" s="598"/>
      <c r="N12359" s="598"/>
      <c r="V12359" s="598"/>
      <c r="W12359" s="598"/>
    </row>
    <row r="12360" spans="6:23" x14ac:dyDescent="0.2">
      <c r="F12360" s="610"/>
      <c r="H12360" s="612"/>
      <c r="I12360" s="598"/>
      <c r="J12360" s="598"/>
      <c r="M12360" s="598"/>
      <c r="N12360" s="598"/>
      <c r="V12360" s="598"/>
      <c r="W12360" s="598"/>
    </row>
    <row r="12361" spans="6:23" x14ac:dyDescent="0.2">
      <c r="F12361" s="610"/>
      <c r="H12361" s="612"/>
      <c r="I12361" s="598"/>
      <c r="J12361" s="598"/>
      <c r="M12361" s="598"/>
      <c r="N12361" s="598"/>
      <c r="V12361" s="598"/>
      <c r="W12361" s="598"/>
    </row>
    <row r="12362" spans="6:23" x14ac:dyDescent="0.2">
      <c r="F12362" s="610"/>
      <c r="H12362" s="612"/>
      <c r="I12362" s="598"/>
      <c r="J12362" s="598"/>
      <c r="M12362" s="598"/>
      <c r="N12362" s="598"/>
      <c r="V12362" s="598"/>
      <c r="W12362" s="598"/>
    </row>
    <row r="12363" spans="6:23" x14ac:dyDescent="0.2">
      <c r="F12363" s="610"/>
      <c r="H12363" s="612"/>
      <c r="I12363" s="598"/>
      <c r="J12363" s="598"/>
      <c r="M12363" s="598"/>
      <c r="N12363" s="598"/>
      <c r="V12363" s="598"/>
      <c r="W12363" s="598"/>
    </row>
    <row r="12364" spans="6:23" x14ac:dyDescent="0.2">
      <c r="F12364" s="610"/>
      <c r="H12364" s="612"/>
      <c r="I12364" s="598"/>
      <c r="J12364" s="598"/>
      <c r="M12364" s="598"/>
      <c r="N12364" s="598"/>
      <c r="V12364" s="598"/>
      <c r="W12364" s="598"/>
    </row>
    <row r="12365" spans="6:23" x14ac:dyDescent="0.2">
      <c r="F12365" s="610"/>
      <c r="H12365" s="612"/>
      <c r="I12365" s="598"/>
      <c r="J12365" s="598"/>
      <c r="M12365" s="598"/>
      <c r="N12365" s="598"/>
      <c r="V12365" s="598"/>
      <c r="W12365" s="598"/>
    </row>
    <row r="12366" spans="6:23" x14ac:dyDescent="0.2">
      <c r="F12366" s="610"/>
      <c r="H12366" s="612"/>
      <c r="I12366" s="598"/>
      <c r="J12366" s="598"/>
      <c r="M12366" s="598"/>
      <c r="N12366" s="598"/>
      <c r="V12366" s="598"/>
      <c r="W12366" s="598"/>
    </row>
    <row r="12367" spans="6:23" x14ac:dyDescent="0.2">
      <c r="F12367" s="610"/>
      <c r="H12367" s="612"/>
      <c r="I12367" s="598"/>
      <c r="J12367" s="598"/>
      <c r="M12367" s="598"/>
      <c r="N12367" s="598"/>
      <c r="V12367" s="598"/>
      <c r="W12367" s="598"/>
    </row>
    <row r="12368" spans="6:23" x14ac:dyDescent="0.2">
      <c r="F12368" s="610"/>
      <c r="H12368" s="612"/>
      <c r="I12368" s="598"/>
      <c r="J12368" s="598"/>
      <c r="M12368" s="598"/>
      <c r="N12368" s="598"/>
      <c r="V12368" s="598"/>
      <c r="W12368" s="598"/>
    </row>
    <row r="12369" spans="6:23" x14ac:dyDescent="0.2">
      <c r="F12369" s="610"/>
      <c r="H12369" s="612"/>
      <c r="I12369" s="598"/>
      <c r="J12369" s="598"/>
      <c r="M12369" s="598"/>
      <c r="N12369" s="598"/>
      <c r="V12369" s="598"/>
      <c r="W12369" s="598"/>
    </row>
    <row r="12370" spans="6:23" x14ac:dyDescent="0.2">
      <c r="F12370" s="610"/>
      <c r="H12370" s="612"/>
      <c r="I12370" s="598"/>
      <c r="J12370" s="598"/>
      <c r="M12370" s="598"/>
      <c r="N12370" s="598"/>
      <c r="V12370" s="598"/>
      <c r="W12370" s="598"/>
    </row>
    <row r="12371" spans="6:23" x14ac:dyDescent="0.2">
      <c r="F12371" s="610"/>
      <c r="H12371" s="612"/>
      <c r="I12371" s="598"/>
      <c r="J12371" s="598"/>
      <c r="M12371" s="598"/>
      <c r="N12371" s="598"/>
      <c r="V12371" s="598"/>
      <c r="W12371" s="598"/>
    </row>
    <row r="12372" spans="6:23" x14ac:dyDescent="0.2">
      <c r="F12372" s="610"/>
      <c r="H12372" s="612"/>
      <c r="I12372" s="598"/>
      <c r="J12372" s="598"/>
      <c r="M12372" s="598"/>
      <c r="N12372" s="598"/>
      <c r="V12372" s="598"/>
      <c r="W12372" s="598"/>
    </row>
    <row r="12373" spans="6:23" x14ac:dyDescent="0.2">
      <c r="F12373" s="610"/>
      <c r="H12373" s="612"/>
      <c r="I12373" s="598"/>
      <c r="J12373" s="598"/>
      <c r="M12373" s="598"/>
      <c r="N12373" s="598"/>
      <c r="V12373" s="598"/>
      <c r="W12373" s="598"/>
    </row>
    <row r="12374" spans="6:23" x14ac:dyDescent="0.2">
      <c r="F12374" s="610"/>
      <c r="H12374" s="612"/>
      <c r="I12374" s="598"/>
      <c r="J12374" s="598"/>
      <c r="M12374" s="598"/>
      <c r="N12374" s="598"/>
      <c r="V12374" s="598"/>
      <c r="W12374" s="598"/>
    </row>
    <row r="12375" spans="6:23" x14ac:dyDescent="0.2">
      <c r="F12375" s="610"/>
      <c r="H12375" s="612"/>
      <c r="I12375" s="598"/>
      <c r="J12375" s="598"/>
      <c r="M12375" s="598"/>
      <c r="N12375" s="598"/>
      <c r="V12375" s="598"/>
      <c r="W12375" s="598"/>
    </row>
    <row r="12376" spans="6:23" x14ac:dyDescent="0.2">
      <c r="F12376" s="610"/>
      <c r="H12376" s="612"/>
      <c r="I12376" s="598"/>
      <c r="J12376" s="598"/>
      <c r="M12376" s="598"/>
      <c r="N12376" s="598"/>
      <c r="V12376" s="598"/>
      <c r="W12376" s="598"/>
    </row>
    <row r="12377" spans="6:23" x14ac:dyDescent="0.2">
      <c r="F12377" s="610"/>
      <c r="H12377" s="612"/>
      <c r="I12377" s="598"/>
      <c r="J12377" s="598"/>
      <c r="M12377" s="598"/>
      <c r="N12377" s="598"/>
      <c r="V12377" s="598"/>
      <c r="W12377" s="598"/>
    </row>
    <row r="12378" spans="6:23" x14ac:dyDescent="0.2">
      <c r="F12378" s="610"/>
      <c r="H12378" s="612"/>
      <c r="I12378" s="598"/>
      <c r="J12378" s="598"/>
      <c r="M12378" s="598"/>
      <c r="N12378" s="598"/>
      <c r="V12378" s="598"/>
      <c r="W12378" s="598"/>
    </row>
    <row r="12379" spans="6:23" x14ac:dyDescent="0.2">
      <c r="F12379" s="610"/>
      <c r="H12379" s="612"/>
      <c r="I12379" s="598"/>
      <c r="J12379" s="598"/>
      <c r="M12379" s="598"/>
      <c r="N12379" s="598"/>
      <c r="V12379" s="598"/>
      <c r="W12379" s="598"/>
    </row>
    <row r="12380" spans="6:23" x14ac:dyDescent="0.2">
      <c r="F12380" s="610"/>
      <c r="H12380" s="612"/>
      <c r="I12380" s="598"/>
      <c r="J12380" s="598"/>
      <c r="M12380" s="598"/>
      <c r="N12380" s="598"/>
      <c r="V12380" s="598"/>
      <c r="W12380" s="598"/>
    </row>
    <row r="12381" spans="6:23" x14ac:dyDescent="0.2">
      <c r="F12381" s="610"/>
      <c r="H12381" s="612"/>
      <c r="I12381" s="598"/>
      <c r="J12381" s="598"/>
      <c r="M12381" s="598"/>
      <c r="N12381" s="598"/>
      <c r="V12381" s="598"/>
      <c r="W12381" s="598"/>
    </row>
    <row r="12382" spans="6:23" x14ac:dyDescent="0.2">
      <c r="F12382" s="610"/>
      <c r="H12382" s="612"/>
      <c r="I12382" s="598"/>
      <c r="J12382" s="598"/>
      <c r="M12382" s="598"/>
      <c r="N12382" s="598"/>
      <c r="V12382" s="598"/>
      <c r="W12382" s="598"/>
    </row>
    <row r="12383" spans="6:23" x14ac:dyDescent="0.2">
      <c r="F12383" s="610"/>
      <c r="H12383" s="612"/>
      <c r="I12383" s="598"/>
      <c r="J12383" s="598"/>
      <c r="M12383" s="598"/>
      <c r="N12383" s="598"/>
      <c r="V12383" s="598"/>
      <c r="W12383" s="598"/>
    </row>
    <row r="12384" spans="6:23" x14ac:dyDescent="0.2">
      <c r="F12384" s="610"/>
      <c r="H12384" s="612"/>
      <c r="I12384" s="598"/>
      <c r="J12384" s="598"/>
      <c r="M12384" s="598"/>
      <c r="N12384" s="598"/>
      <c r="V12384" s="598"/>
      <c r="W12384" s="598"/>
    </row>
    <row r="12385" spans="6:23" x14ac:dyDescent="0.2">
      <c r="F12385" s="610"/>
      <c r="H12385" s="612"/>
      <c r="I12385" s="598"/>
      <c r="J12385" s="598"/>
      <c r="M12385" s="598"/>
      <c r="N12385" s="598"/>
      <c r="V12385" s="598"/>
      <c r="W12385" s="598"/>
    </row>
    <row r="12386" spans="6:23" x14ac:dyDescent="0.2">
      <c r="F12386" s="610"/>
      <c r="H12386" s="612"/>
      <c r="I12386" s="598"/>
      <c r="J12386" s="598"/>
      <c r="M12386" s="598"/>
      <c r="N12386" s="598"/>
      <c r="V12386" s="598"/>
      <c r="W12386" s="598"/>
    </row>
    <row r="12387" spans="6:23" x14ac:dyDescent="0.2">
      <c r="F12387" s="610"/>
      <c r="H12387" s="612"/>
      <c r="I12387" s="598"/>
      <c r="J12387" s="598"/>
      <c r="M12387" s="598"/>
      <c r="N12387" s="598"/>
      <c r="V12387" s="598"/>
      <c r="W12387" s="598"/>
    </row>
    <row r="12388" spans="6:23" x14ac:dyDescent="0.2">
      <c r="F12388" s="610"/>
      <c r="H12388" s="612"/>
      <c r="I12388" s="598"/>
      <c r="J12388" s="598"/>
      <c r="M12388" s="598"/>
      <c r="N12388" s="598"/>
      <c r="V12388" s="598"/>
      <c r="W12388" s="598"/>
    </row>
    <row r="12389" spans="6:23" x14ac:dyDescent="0.2">
      <c r="F12389" s="610"/>
      <c r="H12389" s="612"/>
      <c r="I12389" s="598"/>
      <c r="J12389" s="598"/>
      <c r="M12389" s="598"/>
      <c r="N12389" s="598"/>
      <c r="V12389" s="598"/>
      <c r="W12389" s="598"/>
    </row>
    <row r="12390" spans="6:23" x14ac:dyDescent="0.2">
      <c r="F12390" s="610"/>
      <c r="H12390" s="612"/>
      <c r="I12390" s="598"/>
      <c r="J12390" s="598"/>
      <c r="M12390" s="598"/>
      <c r="N12390" s="598"/>
      <c r="V12390" s="598"/>
      <c r="W12390" s="598"/>
    </row>
    <row r="12391" spans="6:23" x14ac:dyDescent="0.2">
      <c r="F12391" s="610"/>
      <c r="H12391" s="612"/>
      <c r="I12391" s="598"/>
      <c r="J12391" s="598"/>
      <c r="M12391" s="598"/>
      <c r="N12391" s="598"/>
      <c r="V12391" s="598"/>
      <c r="W12391" s="598"/>
    </row>
    <row r="12392" spans="6:23" x14ac:dyDescent="0.2">
      <c r="F12392" s="610"/>
      <c r="H12392" s="612"/>
      <c r="I12392" s="598"/>
      <c r="J12392" s="598"/>
      <c r="M12392" s="598"/>
      <c r="N12392" s="598"/>
      <c r="V12392" s="598"/>
      <c r="W12392" s="598"/>
    </row>
    <row r="12393" spans="6:23" x14ac:dyDescent="0.2">
      <c r="F12393" s="610"/>
      <c r="H12393" s="612"/>
      <c r="I12393" s="598"/>
      <c r="J12393" s="598"/>
      <c r="M12393" s="598"/>
      <c r="N12393" s="598"/>
      <c r="V12393" s="598"/>
      <c r="W12393" s="598"/>
    </row>
    <row r="12394" spans="6:23" x14ac:dyDescent="0.2">
      <c r="F12394" s="610"/>
      <c r="H12394" s="612"/>
      <c r="I12394" s="598"/>
      <c r="J12394" s="598"/>
      <c r="M12394" s="598"/>
      <c r="N12394" s="598"/>
      <c r="V12394" s="598"/>
      <c r="W12394" s="598"/>
    </row>
    <row r="12395" spans="6:23" x14ac:dyDescent="0.2">
      <c r="F12395" s="610"/>
      <c r="H12395" s="612"/>
      <c r="I12395" s="598"/>
      <c r="J12395" s="598"/>
      <c r="M12395" s="598"/>
      <c r="N12395" s="598"/>
      <c r="V12395" s="598"/>
      <c r="W12395" s="598"/>
    </row>
    <row r="12396" spans="6:23" x14ac:dyDescent="0.2">
      <c r="F12396" s="610"/>
      <c r="H12396" s="612"/>
      <c r="I12396" s="598"/>
      <c r="J12396" s="598"/>
      <c r="M12396" s="598"/>
      <c r="N12396" s="598"/>
      <c r="V12396" s="598"/>
      <c r="W12396" s="598"/>
    </row>
    <row r="12397" spans="6:23" x14ac:dyDescent="0.2">
      <c r="F12397" s="610"/>
      <c r="H12397" s="612"/>
      <c r="I12397" s="598"/>
      <c r="J12397" s="598"/>
      <c r="M12397" s="598"/>
      <c r="N12397" s="598"/>
      <c r="V12397" s="598"/>
      <c r="W12397" s="598"/>
    </row>
    <row r="12398" spans="6:23" x14ac:dyDescent="0.2">
      <c r="F12398" s="610"/>
      <c r="H12398" s="612"/>
      <c r="I12398" s="598"/>
      <c r="J12398" s="598"/>
      <c r="M12398" s="598"/>
      <c r="N12398" s="598"/>
      <c r="V12398" s="598"/>
      <c r="W12398" s="598"/>
    </row>
    <row r="12399" spans="6:23" x14ac:dyDescent="0.2">
      <c r="F12399" s="610"/>
      <c r="H12399" s="612"/>
      <c r="I12399" s="598"/>
      <c r="J12399" s="598"/>
      <c r="M12399" s="598"/>
      <c r="N12399" s="598"/>
      <c r="V12399" s="598"/>
      <c r="W12399" s="598"/>
    </row>
    <row r="12400" spans="6:23" x14ac:dyDescent="0.2">
      <c r="F12400" s="610"/>
      <c r="H12400" s="612"/>
      <c r="I12400" s="598"/>
      <c r="J12400" s="598"/>
      <c r="M12400" s="598"/>
      <c r="N12400" s="598"/>
      <c r="V12400" s="598"/>
      <c r="W12400" s="598"/>
    </row>
    <row r="12401" spans="6:23" x14ac:dyDescent="0.2">
      <c r="F12401" s="610"/>
      <c r="H12401" s="612"/>
      <c r="I12401" s="598"/>
      <c r="J12401" s="598"/>
      <c r="M12401" s="598"/>
      <c r="N12401" s="598"/>
      <c r="V12401" s="598"/>
      <c r="W12401" s="598"/>
    </row>
    <row r="12402" spans="6:23" x14ac:dyDescent="0.2">
      <c r="F12402" s="610"/>
      <c r="H12402" s="612"/>
      <c r="I12402" s="598"/>
      <c r="J12402" s="598"/>
      <c r="M12402" s="598"/>
      <c r="N12402" s="598"/>
      <c r="V12402" s="598"/>
      <c r="W12402" s="598"/>
    </row>
    <row r="12403" spans="6:23" x14ac:dyDescent="0.2">
      <c r="F12403" s="610"/>
      <c r="H12403" s="612"/>
      <c r="I12403" s="598"/>
      <c r="J12403" s="598"/>
      <c r="M12403" s="598"/>
      <c r="N12403" s="598"/>
      <c r="V12403" s="598"/>
      <c r="W12403" s="598"/>
    </row>
    <row r="12404" spans="6:23" x14ac:dyDescent="0.2">
      <c r="F12404" s="610"/>
      <c r="H12404" s="612"/>
      <c r="I12404" s="598"/>
      <c r="J12404" s="598"/>
      <c r="M12404" s="598"/>
      <c r="N12404" s="598"/>
      <c r="V12404" s="598"/>
      <c r="W12404" s="598"/>
    </row>
    <row r="12405" spans="6:23" x14ac:dyDescent="0.2">
      <c r="F12405" s="610"/>
      <c r="H12405" s="612"/>
      <c r="I12405" s="598"/>
      <c r="J12405" s="598"/>
      <c r="M12405" s="598"/>
      <c r="N12405" s="598"/>
      <c r="V12405" s="598"/>
      <c r="W12405" s="598"/>
    </row>
    <row r="12406" spans="6:23" x14ac:dyDescent="0.2">
      <c r="F12406" s="610"/>
      <c r="H12406" s="612"/>
      <c r="I12406" s="598"/>
      <c r="J12406" s="598"/>
      <c r="M12406" s="598"/>
      <c r="N12406" s="598"/>
      <c r="V12406" s="598"/>
      <c r="W12406" s="598"/>
    </row>
    <row r="12407" spans="6:23" x14ac:dyDescent="0.2">
      <c r="F12407" s="610"/>
      <c r="H12407" s="612"/>
      <c r="I12407" s="598"/>
      <c r="J12407" s="598"/>
      <c r="M12407" s="598"/>
      <c r="N12407" s="598"/>
      <c r="V12407" s="598"/>
      <c r="W12407" s="598"/>
    </row>
    <row r="12408" spans="6:23" x14ac:dyDescent="0.2">
      <c r="F12408" s="610"/>
      <c r="H12408" s="612"/>
      <c r="I12408" s="598"/>
      <c r="J12408" s="598"/>
      <c r="M12408" s="598"/>
      <c r="N12408" s="598"/>
      <c r="V12408" s="598"/>
      <c r="W12408" s="598"/>
    </row>
    <row r="12409" spans="6:23" x14ac:dyDescent="0.2">
      <c r="F12409" s="610"/>
      <c r="H12409" s="612"/>
      <c r="I12409" s="598"/>
      <c r="J12409" s="598"/>
      <c r="M12409" s="598"/>
      <c r="N12409" s="598"/>
      <c r="V12409" s="598"/>
      <c r="W12409" s="598"/>
    </row>
    <row r="12410" spans="6:23" x14ac:dyDescent="0.2">
      <c r="F12410" s="610"/>
      <c r="H12410" s="612"/>
      <c r="I12410" s="598"/>
      <c r="J12410" s="598"/>
      <c r="M12410" s="598"/>
      <c r="N12410" s="598"/>
      <c r="V12410" s="598"/>
      <c r="W12410" s="598"/>
    </row>
    <row r="12411" spans="6:23" x14ac:dyDescent="0.2">
      <c r="F12411" s="610"/>
      <c r="H12411" s="612"/>
      <c r="I12411" s="598"/>
      <c r="J12411" s="598"/>
      <c r="M12411" s="598"/>
      <c r="N12411" s="598"/>
      <c r="V12411" s="598"/>
      <c r="W12411" s="598"/>
    </row>
    <row r="12412" spans="6:23" x14ac:dyDescent="0.2">
      <c r="F12412" s="610"/>
      <c r="H12412" s="612"/>
      <c r="I12412" s="598"/>
      <c r="J12412" s="598"/>
      <c r="M12412" s="598"/>
      <c r="N12412" s="598"/>
      <c r="V12412" s="598"/>
      <c r="W12412" s="598"/>
    </row>
    <row r="12413" spans="6:23" x14ac:dyDescent="0.2">
      <c r="F12413" s="610"/>
      <c r="H12413" s="612"/>
      <c r="I12413" s="598"/>
      <c r="J12413" s="598"/>
      <c r="M12413" s="598"/>
      <c r="N12413" s="598"/>
      <c r="V12413" s="598"/>
      <c r="W12413" s="598"/>
    </row>
    <row r="12414" spans="6:23" x14ac:dyDescent="0.2">
      <c r="F12414" s="610"/>
      <c r="H12414" s="612"/>
      <c r="I12414" s="598"/>
      <c r="J12414" s="598"/>
      <c r="M12414" s="598"/>
      <c r="N12414" s="598"/>
      <c r="V12414" s="598"/>
      <c r="W12414" s="598"/>
    </row>
    <row r="12415" spans="6:23" x14ac:dyDescent="0.2">
      <c r="F12415" s="610"/>
      <c r="H12415" s="612"/>
      <c r="I12415" s="598"/>
      <c r="J12415" s="598"/>
      <c r="M12415" s="598"/>
      <c r="N12415" s="598"/>
      <c r="V12415" s="598"/>
      <c r="W12415" s="598"/>
    </row>
    <row r="12416" spans="6:23" x14ac:dyDescent="0.2">
      <c r="F12416" s="610"/>
      <c r="H12416" s="612"/>
      <c r="I12416" s="598"/>
      <c r="J12416" s="598"/>
      <c r="M12416" s="598"/>
      <c r="N12416" s="598"/>
      <c r="V12416" s="598"/>
      <c r="W12416" s="598"/>
    </row>
    <row r="12417" spans="6:23" x14ac:dyDescent="0.2">
      <c r="F12417" s="610"/>
      <c r="H12417" s="612"/>
      <c r="I12417" s="598"/>
      <c r="J12417" s="598"/>
      <c r="M12417" s="598"/>
      <c r="N12417" s="598"/>
      <c r="V12417" s="598"/>
      <c r="W12417" s="598"/>
    </row>
    <row r="12418" spans="6:23" x14ac:dyDescent="0.2">
      <c r="F12418" s="610"/>
      <c r="H12418" s="612"/>
      <c r="I12418" s="598"/>
      <c r="J12418" s="598"/>
      <c r="M12418" s="598"/>
      <c r="N12418" s="598"/>
      <c r="V12418" s="598"/>
      <c r="W12418" s="598"/>
    </row>
    <row r="12419" spans="6:23" x14ac:dyDescent="0.2">
      <c r="F12419" s="610"/>
      <c r="H12419" s="612"/>
      <c r="I12419" s="598"/>
      <c r="J12419" s="598"/>
      <c r="M12419" s="598"/>
      <c r="N12419" s="598"/>
      <c r="V12419" s="598"/>
      <c r="W12419" s="598"/>
    </row>
    <row r="12420" spans="6:23" x14ac:dyDescent="0.2">
      <c r="F12420" s="610"/>
      <c r="H12420" s="612"/>
      <c r="I12420" s="598"/>
      <c r="J12420" s="598"/>
      <c r="M12420" s="598"/>
      <c r="N12420" s="598"/>
      <c r="V12420" s="598"/>
      <c r="W12420" s="598"/>
    </row>
    <row r="12421" spans="6:23" x14ac:dyDescent="0.2">
      <c r="F12421" s="610"/>
      <c r="H12421" s="612"/>
      <c r="I12421" s="598"/>
      <c r="J12421" s="598"/>
      <c r="M12421" s="598"/>
      <c r="N12421" s="598"/>
      <c r="V12421" s="598"/>
      <c r="W12421" s="598"/>
    </row>
    <row r="12422" spans="6:23" x14ac:dyDescent="0.2">
      <c r="F12422" s="610"/>
      <c r="H12422" s="612"/>
      <c r="I12422" s="598"/>
      <c r="J12422" s="598"/>
      <c r="M12422" s="598"/>
      <c r="N12422" s="598"/>
      <c r="V12422" s="598"/>
      <c r="W12422" s="598"/>
    </row>
    <row r="12423" spans="6:23" x14ac:dyDescent="0.2">
      <c r="F12423" s="610"/>
      <c r="H12423" s="612"/>
      <c r="I12423" s="598"/>
      <c r="J12423" s="598"/>
      <c r="M12423" s="598"/>
      <c r="N12423" s="598"/>
      <c r="V12423" s="598"/>
      <c r="W12423" s="598"/>
    </row>
    <row r="12424" spans="6:23" x14ac:dyDescent="0.2">
      <c r="F12424" s="610"/>
      <c r="H12424" s="612"/>
      <c r="I12424" s="598"/>
      <c r="J12424" s="598"/>
      <c r="M12424" s="598"/>
      <c r="N12424" s="598"/>
      <c r="V12424" s="598"/>
      <c r="W12424" s="598"/>
    </row>
    <row r="12425" spans="6:23" x14ac:dyDescent="0.2">
      <c r="F12425" s="610"/>
      <c r="H12425" s="612"/>
      <c r="I12425" s="598"/>
      <c r="J12425" s="598"/>
      <c r="M12425" s="598"/>
      <c r="N12425" s="598"/>
      <c r="V12425" s="598"/>
      <c r="W12425" s="598"/>
    </row>
    <row r="12426" spans="6:23" x14ac:dyDescent="0.2">
      <c r="F12426" s="610"/>
      <c r="H12426" s="612"/>
      <c r="I12426" s="598"/>
      <c r="J12426" s="598"/>
      <c r="M12426" s="598"/>
      <c r="N12426" s="598"/>
      <c r="V12426" s="598"/>
      <c r="W12426" s="598"/>
    </row>
    <row r="12427" spans="6:23" x14ac:dyDescent="0.2">
      <c r="F12427" s="610"/>
      <c r="H12427" s="612"/>
      <c r="I12427" s="598"/>
      <c r="J12427" s="598"/>
      <c r="M12427" s="598"/>
      <c r="N12427" s="598"/>
      <c r="V12427" s="598"/>
      <c r="W12427" s="598"/>
    </row>
    <row r="12428" spans="6:23" x14ac:dyDescent="0.2">
      <c r="F12428" s="610"/>
      <c r="H12428" s="612"/>
      <c r="I12428" s="598"/>
      <c r="J12428" s="598"/>
      <c r="M12428" s="598"/>
      <c r="N12428" s="598"/>
      <c r="V12428" s="598"/>
      <c r="W12428" s="598"/>
    </row>
    <row r="12429" spans="6:23" x14ac:dyDescent="0.2">
      <c r="F12429" s="610"/>
      <c r="H12429" s="612"/>
      <c r="I12429" s="598"/>
      <c r="J12429" s="598"/>
      <c r="M12429" s="598"/>
      <c r="N12429" s="598"/>
      <c r="V12429" s="598"/>
      <c r="W12429" s="598"/>
    </row>
    <row r="12430" spans="6:23" x14ac:dyDescent="0.2">
      <c r="F12430" s="610"/>
      <c r="H12430" s="612"/>
      <c r="I12430" s="598"/>
      <c r="J12430" s="598"/>
      <c r="M12430" s="598"/>
      <c r="N12430" s="598"/>
      <c r="V12430" s="598"/>
      <c r="W12430" s="598"/>
    </row>
    <row r="12431" spans="6:23" x14ac:dyDescent="0.2">
      <c r="F12431" s="610"/>
      <c r="H12431" s="612"/>
      <c r="I12431" s="598"/>
      <c r="J12431" s="598"/>
      <c r="M12431" s="598"/>
      <c r="N12431" s="598"/>
      <c r="V12431" s="598"/>
      <c r="W12431" s="598"/>
    </row>
    <row r="12432" spans="6:23" x14ac:dyDescent="0.2">
      <c r="F12432" s="610"/>
      <c r="H12432" s="612"/>
      <c r="I12432" s="598"/>
      <c r="J12432" s="598"/>
      <c r="M12432" s="598"/>
      <c r="N12432" s="598"/>
      <c r="V12432" s="598"/>
      <c r="W12432" s="598"/>
    </row>
    <row r="12433" spans="6:23" x14ac:dyDescent="0.2">
      <c r="F12433" s="610"/>
      <c r="H12433" s="612"/>
      <c r="I12433" s="598"/>
      <c r="J12433" s="598"/>
      <c r="M12433" s="598"/>
      <c r="N12433" s="598"/>
      <c r="V12433" s="598"/>
      <c r="W12433" s="598"/>
    </row>
    <row r="12434" spans="6:23" x14ac:dyDescent="0.2">
      <c r="F12434" s="610"/>
      <c r="H12434" s="612"/>
      <c r="I12434" s="598"/>
      <c r="J12434" s="598"/>
      <c r="M12434" s="598"/>
      <c r="N12434" s="598"/>
      <c r="V12434" s="598"/>
      <c r="W12434" s="598"/>
    </row>
    <row r="12435" spans="6:23" x14ac:dyDescent="0.2">
      <c r="F12435" s="610"/>
      <c r="H12435" s="612"/>
      <c r="I12435" s="598"/>
      <c r="J12435" s="598"/>
      <c r="M12435" s="598"/>
      <c r="N12435" s="598"/>
      <c r="V12435" s="598"/>
      <c r="W12435" s="598"/>
    </row>
    <row r="12436" spans="6:23" x14ac:dyDescent="0.2">
      <c r="F12436" s="610"/>
      <c r="H12436" s="612"/>
      <c r="I12436" s="598"/>
      <c r="J12436" s="598"/>
      <c r="M12436" s="598"/>
      <c r="N12436" s="598"/>
      <c r="V12436" s="598"/>
      <c r="W12436" s="598"/>
    </row>
    <row r="12437" spans="6:23" x14ac:dyDescent="0.2">
      <c r="F12437" s="610"/>
      <c r="H12437" s="612"/>
      <c r="I12437" s="598"/>
      <c r="J12437" s="598"/>
      <c r="M12437" s="598"/>
      <c r="N12437" s="598"/>
      <c r="V12437" s="598"/>
      <c r="W12437" s="598"/>
    </row>
    <row r="12438" spans="6:23" x14ac:dyDescent="0.2">
      <c r="F12438" s="610"/>
      <c r="H12438" s="612"/>
      <c r="I12438" s="598"/>
      <c r="J12438" s="598"/>
      <c r="M12438" s="598"/>
      <c r="N12438" s="598"/>
      <c r="V12438" s="598"/>
      <c r="W12438" s="598"/>
    </row>
    <row r="12439" spans="6:23" x14ac:dyDescent="0.2">
      <c r="F12439" s="610"/>
      <c r="H12439" s="612"/>
      <c r="I12439" s="598"/>
      <c r="J12439" s="598"/>
      <c r="M12439" s="598"/>
      <c r="N12439" s="598"/>
      <c r="V12439" s="598"/>
      <c r="W12439" s="598"/>
    </row>
    <row r="12440" spans="6:23" x14ac:dyDescent="0.2">
      <c r="F12440" s="610"/>
      <c r="H12440" s="612"/>
      <c r="I12440" s="598"/>
      <c r="J12440" s="598"/>
      <c r="M12440" s="598"/>
      <c r="N12440" s="598"/>
      <c r="V12440" s="598"/>
      <c r="W12440" s="598"/>
    </row>
    <row r="12441" spans="6:23" x14ac:dyDescent="0.2">
      <c r="F12441" s="610"/>
      <c r="H12441" s="612"/>
      <c r="I12441" s="598"/>
      <c r="J12441" s="598"/>
      <c r="M12441" s="598"/>
      <c r="N12441" s="598"/>
      <c r="V12441" s="598"/>
      <c r="W12441" s="598"/>
    </row>
    <row r="12442" spans="6:23" x14ac:dyDescent="0.2">
      <c r="F12442" s="610"/>
      <c r="H12442" s="612"/>
      <c r="I12442" s="598"/>
      <c r="J12442" s="598"/>
      <c r="M12442" s="598"/>
      <c r="N12442" s="598"/>
      <c r="V12442" s="598"/>
      <c r="W12442" s="598"/>
    </row>
    <row r="12443" spans="6:23" x14ac:dyDescent="0.2">
      <c r="F12443" s="610"/>
      <c r="H12443" s="612"/>
      <c r="I12443" s="598"/>
      <c r="J12443" s="598"/>
      <c r="M12443" s="598"/>
      <c r="N12443" s="598"/>
      <c r="V12443" s="598"/>
      <c r="W12443" s="598"/>
    </row>
    <row r="12444" spans="6:23" x14ac:dyDescent="0.2">
      <c r="F12444" s="610"/>
      <c r="H12444" s="612"/>
      <c r="I12444" s="598"/>
      <c r="J12444" s="598"/>
      <c r="M12444" s="598"/>
      <c r="N12444" s="598"/>
      <c r="V12444" s="598"/>
      <c r="W12444" s="598"/>
    </row>
    <row r="12445" spans="6:23" x14ac:dyDescent="0.2">
      <c r="F12445" s="610"/>
      <c r="H12445" s="612"/>
      <c r="I12445" s="598"/>
      <c r="J12445" s="598"/>
      <c r="M12445" s="598"/>
      <c r="N12445" s="598"/>
      <c r="V12445" s="598"/>
      <c r="W12445" s="598"/>
    </row>
    <row r="12446" spans="6:23" x14ac:dyDescent="0.2">
      <c r="F12446" s="610"/>
      <c r="H12446" s="612"/>
      <c r="I12446" s="598"/>
      <c r="J12446" s="598"/>
      <c r="M12446" s="598"/>
      <c r="N12446" s="598"/>
      <c r="V12446" s="598"/>
      <c r="W12446" s="598"/>
    </row>
    <row r="12447" spans="6:23" x14ac:dyDescent="0.2">
      <c r="F12447" s="610"/>
      <c r="H12447" s="612"/>
      <c r="I12447" s="598"/>
      <c r="J12447" s="598"/>
      <c r="M12447" s="598"/>
      <c r="N12447" s="598"/>
      <c r="V12447" s="598"/>
      <c r="W12447" s="598"/>
    </row>
    <row r="12448" spans="6:23" x14ac:dyDescent="0.2">
      <c r="F12448" s="610"/>
      <c r="H12448" s="612"/>
      <c r="I12448" s="598"/>
      <c r="J12448" s="598"/>
      <c r="M12448" s="598"/>
      <c r="N12448" s="598"/>
      <c r="V12448" s="598"/>
      <c r="W12448" s="598"/>
    </row>
    <row r="12449" spans="6:23" x14ac:dyDescent="0.2">
      <c r="F12449" s="610"/>
      <c r="H12449" s="612"/>
      <c r="I12449" s="598"/>
      <c r="J12449" s="598"/>
      <c r="M12449" s="598"/>
      <c r="N12449" s="598"/>
      <c r="V12449" s="598"/>
      <c r="W12449" s="598"/>
    </row>
    <row r="12450" spans="6:23" x14ac:dyDescent="0.2">
      <c r="F12450" s="610"/>
      <c r="H12450" s="612"/>
      <c r="I12450" s="598"/>
      <c r="J12450" s="598"/>
      <c r="M12450" s="598"/>
      <c r="N12450" s="598"/>
      <c r="V12450" s="598"/>
      <c r="W12450" s="598"/>
    </row>
    <row r="12451" spans="6:23" x14ac:dyDescent="0.2">
      <c r="F12451" s="610"/>
      <c r="H12451" s="612"/>
      <c r="I12451" s="598"/>
      <c r="J12451" s="598"/>
      <c r="M12451" s="598"/>
      <c r="N12451" s="598"/>
      <c r="V12451" s="598"/>
      <c r="W12451" s="598"/>
    </row>
    <row r="12452" spans="6:23" x14ac:dyDescent="0.2">
      <c r="F12452" s="610"/>
      <c r="H12452" s="612"/>
      <c r="I12452" s="598"/>
      <c r="J12452" s="598"/>
      <c r="M12452" s="598"/>
      <c r="N12452" s="598"/>
      <c r="V12452" s="598"/>
      <c r="W12452" s="598"/>
    </row>
    <row r="12453" spans="6:23" x14ac:dyDescent="0.2">
      <c r="F12453" s="610"/>
      <c r="H12453" s="612"/>
      <c r="I12453" s="598"/>
      <c r="J12453" s="598"/>
      <c r="M12453" s="598"/>
      <c r="N12453" s="598"/>
      <c r="V12453" s="598"/>
      <c r="W12453" s="598"/>
    </row>
    <row r="12454" spans="6:23" x14ac:dyDescent="0.2">
      <c r="F12454" s="610"/>
      <c r="H12454" s="612"/>
      <c r="I12454" s="598"/>
      <c r="J12454" s="598"/>
      <c r="M12454" s="598"/>
      <c r="N12454" s="598"/>
      <c r="V12454" s="598"/>
      <c r="W12454" s="598"/>
    </row>
    <row r="12455" spans="6:23" x14ac:dyDescent="0.2">
      <c r="F12455" s="610"/>
      <c r="H12455" s="612"/>
      <c r="I12455" s="598"/>
      <c r="J12455" s="598"/>
      <c r="M12455" s="598"/>
      <c r="N12455" s="598"/>
      <c r="V12455" s="598"/>
      <c r="W12455" s="598"/>
    </row>
    <row r="12456" spans="6:23" x14ac:dyDescent="0.2">
      <c r="F12456" s="610"/>
      <c r="H12456" s="612"/>
      <c r="I12456" s="598"/>
      <c r="J12456" s="598"/>
      <c r="M12456" s="598"/>
      <c r="N12456" s="598"/>
      <c r="V12456" s="598"/>
      <c r="W12456" s="598"/>
    </row>
    <row r="12457" spans="6:23" x14ac:dyDescent="0.2">
      <c r="F12457" s="610"/>
      <c r="H12457" s="612"/>
      <c r="I12457" s="598"/>
      <c r="J12457" s="598"/>
      <c r="M12457" s="598"/>
      <c r="N12457" s="598"/>
      <c r="V12457" s="598"/>
      <c r="W12457" s="598"/>
    </row>
    <row r="12458" spans="6:23" x14ac:dyDescent="0.2">
      <c r="F12458" s="610"/>
      <c r="H12458" s="612"/>
      <c r="I12458" s="598"/>
      <c r="J12458" s="598"/>
      <c r="M12458" s="598"/>
      <c r="N12458" s="598"/>
      <c r="V12458" s="598"/>
      <c r="W12458" s="598"/>
    </row>
    <row r="12459" spans="6:23" x14ac:dyDescent="0.2">
      <c r="F12459" s="610"/>
      <c r="H12459" s="612"/>
      <c r="I12459" s="598"/>
      <c r="J12459" s="598"/>
      <c r="M12459" s="598"/>
      <c r="N12459" s="598"/>
      <c r="V12459" s="598"/>
      <c r="W12459" s="598"/>
    </row>
    <row r="12460" spans="6:23" x14ac:dyDescent="0.2">
      <c r="F12460" s="610"/>
      <c r="H12460" s="612"/>
      <c r="I12460" s="598"/>
      <c r="J12460" s="598"/>
      <c r="M12460" s="598"/>
      <c r="N12460" s="598"/>
      <c r="V12460" s="598"/>
      <c r="W12460" s="598"/>
    </row>
    <row r="12461" spans="6:23" x14ac:dyDescent="0.2">
      <c r="F12461" s="610"/>
      <c r="H12461" s="612"/>
      <c r="I12461" s="598"/>
      <c r="J12461" s="598"/>
      <c r="M12461" s="598"/>
      <c r="N12461" s="598"/>
      <c r="V12461" s="598"/>
      <c r="W12461" s="598"/>
    </row>
    <row r="12462" spans="6:23" x14ac:dyDescent="0.2">
      <c r="F12462" s="610"/>
      <c r="H12462" s="612"/>
      <c r="I12462" s="598"/>
      <c r="J12462" s="598"/>
      <c r="M12462" s="598"/>
      <c r="N12462" s="598"/>
      <c r="V12462" s="598"/>
      <c r="W12462" s="598"/>
    </row>
    <row r="12463" spans="6:23" x14ac:dyDescent="0.2">
      <c r="F12463" s="610"/>
      <c r="H12463" s="612"/>
      <c r="I12463" s="598"/>
      <c r="J12463" s="598"/>
      <c r="M12463" s="598"/>
      <c r="N12463" s="598"/>
      <c r="V12463" s="598"/>
      <c r="W12463" s="598"/>
    </row>
    <row r="12464" spans="6:23" x14ac:dyDescent="0.2">
      <c r="F12464" s="610"/>
      <c r="H12464" s="612"/>
      <c r="I12464" s="598"/>
      <c r="J12464" s="598"/>
      <c r="M12464" s="598"/>
      <c r="N12464" s="598"/>
      <c r="V12464" s="598"/>
      <c r="W12464" s="598"/>
    </row>
    <row r="12465" spans="6:23" x14ac:dyDescent="0.2">
      <c r="F12465" s="610"/>
      <c r="H12465" s="612"/>
      <c r="I12465" s="598"/>
      <c r="J12465" s="598"/>
      <c r="M12465" s="598"/>
      <c r="N12465" s="598"/>
      <c r="V12465" s="598"/>
      <c r="W12465" s="598"/>
    </row>
    <row r="12466" spans="6:23" x14ac:dyDescent="0.2">
      <c r="F12466" s="610"/>
      <c r="H12466" s="612"/>
      <c r="I12466" s="598"/>
      <c r="J12466" s="598"/>
      <c r="M12466" s="598"/>
      <c r="N12466" s="598"/>
      <c r="V12466" s="598"/>
      <c r="W12466" s="598"/>
    </row>
    <row r="12467" spans="6:23" x14ac:dyDescent="0.2">
      <c r="F12467" s="610"/>
      <c r="H12467" s="612"/>
      <c r="I12467" s="598"/>
      <c r="J12467" s="598"/>
      <c r="M12467" s="598"/>
      <c r="N12467" s="598"/>
      <c r="V12467" s="598"/>
      <c r="W12467" s="598"/>
    </row>
    <row r="12468" spans="6:23" x14ac:dyDescent="0.2">
      <c r="F12468" s="610"/>
      <c r="H12468" s="612"/>
      <c r="I12468" s="598"/>
      <c r="J12468" s="598"/>
      <c r="M12468" s="598"/>
      <c r="N12468" s="598"/>
      <c r="V12468" s="598"/>
      <c r="W12468" s="598"/>
    </row>
    <row r="12469" spans="6:23" x14ac:dyDescent="0.2">
      <c r="F12469" s="610"/>
      <c r="H12469" s="612"/>
      <c r="I12469" s="598"/>
      <c r="J12469" s="598"/>
      <c r="M12469" s="598"/>
      <c r="N12469" s="598"/>
      <c r="V12469" s="598"/>
      <c r="W12469" s="598"/>
    </row>
    <row r="12470" spans="6:23" x14ac:dyDescent="0.2">
      <c r="F12470" s="610"/>
      <c r="H12470" s="612"/>
      <c r="I12470" s="598"/>
      <c r="J12470" s="598"/>
      <c r="M12470" s="598"/>
      <c r="N12470" s="598"/>
      <c r="V12470" s="598"/>
      <c r="W12470" s="598"/>
    </row>
    <row r="12471" spans="6:23" x14ac:dyDescent="0.2">
      <c r="F12471" s="610"/>
      <c r="H12471" s="612"/>
      <c r="I12471" s="598"/>
      <c r="J12471" s="598"/>
      <c r="M12471" s="598"/>
      <c r="N12471" s="598"/>
      <c r="V12471" s="598"/>
      <c r="W12471" s="598"/>
    </row>
    <row r="12472" spans="6:23" x14ac:dyDescent="0.2">
      <c r="F12472" s="610"/>
      <c r="H12472" s="612"/>
      <c r="I12472" s="598"/>
      <c r="J12472" s="598"/>
      <c r="M12472" s="598"/>
      <c r="N12472" s="598"/>
      <c r="V12472" s="598"/>
      <c r="W12472" s="598"/>
    </row>
    <row r="12473" spans="6:23" x14ac:dyDescent="0.2">
      <c r="F12473" s="610"/>
      <c r="H12473" s="612"/>
      <c r="I12473" s="598"/>
      <c r="J12473" s="598"/>
      <c r="M12473" s="598"/>
      <c r="N12473" s="598"/>
      <c r="V12473" s="598"/>
      <c r="W12473" s="598"/>
    </row>
    <row r="12474" spans="6:23" x14ac:dyDescent="0.2">
      <c r="F12474" s="610"/>
      <c r="H12474" s="612"/>
      <c r="I12474" s="598"/>
      <c r="J12474" s="598"/>
      <c r="M12474" s="598"/>
      <c r="N12474" s="598"/>
      <c r="V12474" s="598"/>
      <c r="W12474" s="598"/>
    </row>
    <row r="12475" spans="6:23" x14ac:dyDescent="0.2">
      <c r="F12475" s="610"/>
      <c r="H12475" s="612"/>
      <c r="I12475" s="598"/>
      <c r="J12475" s="598"/>
      <c r="M12475" s="598"/>
      <c r="N12475" s="598"/>
      <c r="V12475" s="598"/>
      <c r="W12475" s="598"/>
    </row>
    <row r="12476" spans="6:23" x14ac:dyDescent="0.2">
      <c r="F12476" s="610"/>
      <c r="H12476" s="612"/>
      <c r="I12476" s="598"/>
      <c r="J12476" s="598"/>
      <c r="M12476" s="598"/>
      <c r="N12476" s="598"/>
      <c r="V12476" s="598"/>
      <c r="W12476" s="598"/>
    </row>
    <row r="12477" spans="6:23" x14ac:dyDescent="0.2">
      <c r="F12477" s="610"/>
      <c r="H12477" s="612"/>
      <c r="I12477" s="598"/>
      <c r="J12477" s="598"/>
      <c r="M12477" s="598"/>
      <c r="N12477" s="598"/>
      <c r="V12477" s="598"/>
      <c r="W12477" s="598"/>
    </row>
    <row r="12478" spans="6:23" x14ac:dyDescent="0.2">
      <c r="F12478" s="610"/>
      <c r="H12478" s="612"/>
      <c r="I12478" s="598"/>
      <c r="J12478" s="598"/>
      <c r="M12478" s="598"/>
      <c r="N12478" s="598"/>
      <c r="V12478" s="598"/>
      <c r="W12478" s="598"/>
    </row>
    <row r="12479" spans="6:23" x14ac:dyDescent="0.2">
      <c r="F12479" s="610"/>
      <c r="H12479" s="612"/>
      <c r="I12479" s="598"/>
      <c r="J12479" s="598"/>
      <c r="M12479" s="598"/>
      <c r="N12479" s="598"/>
      <c r="V12479" s="598"/>
      <c r="W12479" s="598"/>
    </row>
    <row r="12480" spans="6:23" x14ac:dyDescent="0.2">
      <c r="F12480" s="610"/>
      <c r="H12480" s="612"/>
      <c r="I12480" s="598"/>
      <c r="J12480" s="598"/>
      <c r="M12480" s="598"/>
      <c r="N12480" s="598"/>
      <c r="V12480" s="598"/>
      <c r="W12480" s="598"/>
    </row>
    <row r="12481" spans="6:23" x14ac:dyDescent="0.2">
      <c r="F12481" s="610"/>
      <c r="H12481" s="612"/>
      <c r="I12481" s="598"/>
      <c r="J12481" s="598"/>
      <c r="M12481" s="598"/>
      <c r="N12481" s="598"/>
      <c r="V12481" s="598"/>
      <c r="W12481" s="598"/>
    </row>
    <row r="12482" spans="6:23" x14ac:dyDescent="0.2">
      <c r="F12482" s="610"/>
      <c r="H12482" s="612"/>
      <c r="I12482" s="598"/>
      <c r="J12482" s="598"/>
      <c r="M12482" s="598"/>
      <c r="N12482" s="598"/>
      <c r="V12482" s="598"/>
      <c r="W12482" s="598"/>
    </row>
    <row r="12483" spans="6:23" x14ac:dyDescent="0.2">
      <c r="F12483" s="610"/>
      <c r="H12483" s="612"/>
      <c r="I12483" s="598"/>
      <c r="J12483" s="598"/>
      <c r="M12483" s="598"/>
      <c r="N12483" s="598"/>
      <c r="V12483" s="598"/>
      <c r="W12483" s="598"/>
    </row>
    <row r="12484" spans="6:23" x14ac:dyDescent="0.2">
      <c r="F12484" s="610"/>
      <c r="H12484" s="612"/>
      <c r="I12484" s="598"/>
      <c r="J12484" s="598"/>
      <c r="M12484" s="598"/>
      <c r="N12484" s="598"/>
      <c r="V12484" s="598"/>
      <c r="W12484" s="598"/>
    </row>
    <row r="12485" spans="6:23" x14ac:dyDescent="0.2">
      <c r="F12485" s="610"/>
      <c r="H12485" s="612"/>
      <c r="I12485" s="598"/>
      <c r="J12485" s="598"/>
      <c r="M12485" s="598"/>
      <c r="N12485" s="598"/>
      <c r="V12485" s="598"/>
      <c r="W12485" s="598"/>
    </row>
    <row r="12486" spans="6:23" x14ac:dyDescent="0.2">
      <c r="F12486" s="610"/>
      <c r="H12486" s="612"/>
      <c r="I12486" s="598"/>
      <c r="J12486" s="598"/>
      <c r="M12486" s="598"/>
      <c r="N12486" s="598"/>
      <c r="V12486" s="598"/>
      <c r="W12486" s="598"/>
    </row>
    <row r="12487" spans="6:23" x14ac:dyDescent="0.2">
      <c r="F12487" s="610"/>
      <c r="H12487" s="612"/>
      <c r="I12487" s="598"/>
      <c r="J12487" s="598"/>
      <c r="M12487" s="598"/>
      <c r="N12487" s="598"/>
      <c r="V12487" s="598"/>
      <c r="W12487" s="598"/>
    </row>
    <row r="12488" spans="6:23" x14ac:dyDescent="0.2">
      <c r="F12488" s="610"/>
      <c r="H12488" s="612"/>
      <c r="I12488" s="598"/>
      <c r="J12488" s="598"/>
      <c r="M12488" s="598"/>
      <c r="N12488" s="598"/>
      <c r="V12488" s="598"/>
      <c r="W12488" s="598"/>
    </row>
    <row r="12489" spans="6:23" x14ac:dyDescent="0.2">
      <c r="F12489" s="610"/>
      <c r="H12489" s="612"/>
      <c r="I12489" s="598"/>
      <c r="J12489" s="598"/>
      <c r="M12489" s="598"/>
      <c r="N12489" s="598"/>
      <c r="V12489" s="598"/>
      <c r="W12489" s="598"/>
    </row>
    <row r="12490" spans="6:23" x14ac:dyDescent="0.2">
      <c r="F12490" s="610"/>
      <c r="H12490" s="612"/>
      <c r="I12490" s="598"/>
      <c r="J12490" s="598"/>
      <c r="M12490" s="598"/>
      <c r="N12490" s="598"/>
      <c r="V12490" s="598"/>
      <c r="W12490" s="598"/>
    </row>
    <row r="12491" spans="6:23" x14ac:dyDescent="0.2">
      <c r="F12491" s="610"/>
      <c r="H12491" s="612"/>
      <c r="I12491" s="598"/>
      <c r="J12491" s="598"/>
      <c r="M12491" s="598"/>
      <c r="N12491" s="598"/>
      <c r="V12491" s="598"/>
      <c r="W12491" s="598"/>
    </row>
    <row r="12492" spans="6:23" x14ac:dyDescent="0.2">
      <c r="F12492" s="610"/>
      <c r="H12492" s="612"/>
      <c r="I12492" s="598"/>
      <c r="J12492" s="598"/>
      <c r="M12492" s="598"/>
      <c r="N12492" s="598"/>
      <c r="V12492" s="598"/>
      <c r="W12492" s="598"/>
    </row>
    <row r="12493" spans="6:23" x14ac:dyDescent="0.2">
      <c r="F12493" s="610"/>
      <c r="H12493" s="612"/>
      <c r="I12493" s="598"/>
      <c r="J12493" s="598"/>
      <c r="M12493" s="598"/>
      <c r="N12493" s="598"/>
      <c r="V12493" s="598"/>
      <c r="W12493" s="598"/>
    </row>
    <row r="12494" spans="6:23" x14ac:dyDescent="0.2">
      <c r="F12494" s="610"/>
      <c r="H12494" s="612"/>
      <c r="I12494" s="598"/>
      <c r="J12494" s="598"/>
      <c r="M12494" s="598"/>
      <c r="N12494" s="598"/>
      <c r="V12494" s="598"/>
      <c r="W12494" s="598"/>
    </row>
    <row r="12495" spans="6:23" x14ac:dyDescent="0.2">
      <c r="F12495" s="610"/>
      <c r="H12495" s="612"/>
      <c r="I12495" s="598"/>
      <c r="J12495" s="598"/>
      <c r="M12495" s="598"/>
      <c r="N12495" s="598"/>
      <c r="V12495" s="598"/>
      <c r="W12495" s="598"/>
    </row>
    <row r="12496" spans="6:23" x14ac:dyDescent="0.2">
      <c r="F12496" s="610"/>
      <c r="H12496" s="612"/>
      <c r="I12496" s="598"/>
      <c r="J12496" s="598"/>
      <c r="M12496" s="598"/>
      <c r="N12496" s="598"/>
      <c r="V12496" s="598"/>
      <c r="W12496" s="598"/>
    </row>
    <row r="12497" spans="6:23" x14ac:dyDescent="0.2">
      <c r="F12497" s="610"/>
      <c r="H12497" s="612"/>
      <c r="I12497" s="598"/>
      <c r="J12497" s="598"/>
      <c r="M12497" s="598"/>
      <c r="N12497" s="598"/>
      <c r="V12497" s="598"/>
      <c r="W12497" s="598"/>
    </row>
    <row r="12498" spans="6:23" x14ac:dyDescent="0.2">
      <c r="F12498" s="610"/>
      <c r="H12498" s="612"/>
      <c r="I12498" s="598"/>
      <c r="J12498" s="598"/>
      <c r="M12498" s="598"/>
      <c r="N12498" s="598"/>
      <c r="V12498" s="598"/>
      <c r="W12498" s="598"/>
    </row>
    <row r="12499" spans="6:23" x14ac:dyDescent="0.2">
      <c r="F12499" s="610"/>
      <c r="H12499" s="612"/>
      <c r="I12499" s="598"/>
      <c r="J12499" s="598"/>
      <c r="M12499" s="598"/>
      <c r="N12499" s="598"/>
      <c r="V12499" s="598"/>
      <c r="W12499" s="598"/>
    </row>
    <row r="12500" spans="6:23" x14ac:dyDescent="0.2">
      <c r="F12500" s="610"/>
      <c r="H12500" s="612"/>
      <c r="I12500" s="598"/>
      <c r="J12500" s="598"/>
      <c r="M12500" s="598"/>
      <c r="N12500" s="598"/>
      <c r="V12500" s="598"/>
      <c r="W12500" s="598"/>
    </row>
    <row r="12501" spans="6:23" x14ac:dyDescent="0.2">
      <c r="F12501" s="610"/>
      <c r="H12501" s="612"/>
      <c r="I12501" s="598"/>
      <c r="J12501" s="598"/>
      <c r="M12501" s="598"/>
      <c r="N12501" s="598"/>
      <c r="V12501" s="598"/>
      <c r="W12501" s="598"/>
    </row>
    <row r="12502" spans="6:23" x14ac:dyDescent="0.2">
      <c r="F12502" s="610"/>
      <c r="H12502" s="612"/>
      <c r="I12502" s="598"/>
      <c r="J12502" s="598"/>
      <c r="M12502" s="598"/>
      <c r="N12502" s="598"/>
      <c r="V12502" s="598"/>
      <c r="W12502" s="598"/>
    </row>
    <row r="12503" spans="6:23" x14ac:dyDescent="0.2">
      <c r="F12503" s="610"/>
      <c r="H12503" s="612"/>
      <c r="I12503" s="598"/>
      <c r="J12503" s="598"/>
      <c r="M12503" s="598"/>
      <c r="N12503" s="598"/>
      <c r="V12503" s="598"/>
      <c r="W12503" s="598"/>
    </row>
    <row r="12504" spans="6:23" x14ac:dyDescent="0.2">
      <c r="F12504" s="610"/>
      <c r="H12504" s="612"/>
      <c r="I12504" s="598"/>
      <c r="J12504" s="598"/>
      <c r="M12504" s="598"/>
      <c r="N12504" s="598"/>
      <c r="V12504" s="598"/>
      <c r="W12504" s="598"/>
    </row>
    <row r="12505" spans="6:23" x14ac:dyDescent="0.2">
      <c r="F12505" s="610"/>
      <c r="H12505" s="612"/>
      <c r="I12505" s="598"/>
      <c r="J12505" s="598"/>
      <c r="M12505" s="598"/>
      <c r="N12505" s="598"/>
      <c r="V12505" s="598"/>
      <c r="W12505" s="598"/>
    </row>
    <row r="12506" spans="6:23" x14ac:dyDescent="0.2">
      <c r="F12506" s="610"/>
      <c r="H12506" s="612"/>
      <c r="I12506" s="598"/>
      <c r="J12506" s="598"/>
      <c r="M12506" s="598"/>
      <c r="N12506" s="598"/>
      <c r="V12506" s="598"/>
      <c r="W12506" s="598"/>
    </row>
    <row r="12507" spans="6:23" x14ac:dyDescent="0.2">
      <c r="F12507" s="610"/>
      <c r="H12507" s="612"/>
      <c r="I12507" s="598"/>
      <c r="J12507" s="598"/>
      <c r="M12507" s="598"/>
      <c r="N12507" s="598"/>
      <c r="V12507" s="598"/>
      <c r="W12507" s="598"/>
    </row>
    <row r="12508" spans="6:23" x14ac:dyDescent="0.2">
      <c r="F12508" s="610"/>
      <c r="H12508" s="612"/>
      <c r="I12508" s="598"/>
      <c r="J12508" s="598"/>
      <c r="M12508" s="598"/>
      <c r="N12508" s="598"/>
      <c r="V12508" s="598"/>
      <c r="W12508" s="598"/>
    </row>
    <row r="12509" spans="6:23" x14ac:dyDescent="0.2">
      <c r="F12509" s="610"/>
      <c r="H12509" s="612"/>
      <c r="I12509" s="598"/>
      <c r="J12509" s="598"/>
      <c r="M12509" s="598"/>
      <c r="N12509" s="598"/>
      <c r="V12509" s="598"/>
      <c r="W12509" s="598"/>
    </row>
    <row r="12510" spans="6:23" x14ac:dyDescent="0.2">
      <c r="F12510" s="610"/>
      <c r="H12510" s="612"/>
      <c r="I12510" s="598"/>
      <c r="J12510" s="598"/>
      <c r="M12510" s="598"/>
      <c r="N12510" s="598"/>
      <c r="V12510" s="598"/>
      <c r="W12510" s="598"/>
    </row>
    <row r="12511" spans="6:23" x14ac:dyDescent="0.2">
      <c r="F12511" s="610"/>
      <c r="H12511" s="612"/>
      <c r="I12511" s="598"/>
      <c r="J12511" s="598"/>
      <c r="M12511" s="598"/>
      <c r="N12511" s="598"/>
      <c r="V12511" s="598"/>
      <c r="W12511" s="598"/>
    </row>
    <row r="12512" spans="6:23" x14ac:dyDescent="0.2">
      <c r="F12512" s="610"/>
      <c r="H12512" s="612"/>
      <c r="I12512" s="598"/>
      <c r="J12512" s="598"/>
      <c r="M12512" s="598"/>
      <c r="N12512" s="598"/>
      <c r="V12512" s="598"/>
      <c r="W12512" s="598"/>
    </row>
    <row r="12513" spans="6:23" x14ac:dyDescent="0.2">
      <c r="F12513" s="610"/>
      <c r="H12513" s="612"/>
      <c r="I12513" s="598"/>
      <c r="J12513" s="598"/>
      <c r="M12513" s="598"/>
      <c r="N12513" s="598"/>
      <c r="V12513" s="598"/>
      <c r="W12513" s="598"/>
    </row>
    <row r="12514" spans="6:23" x14ac:dyDescent="0.2">
      <c r="F12514" s="610"/>
      <c r="H12514" s="612"/>
      <c r="I12514" s="598"/>
      <c r="J12514" s="598"/>
      <c r="M12514" s="598"/>
      <c r="N12514" s="598"/>
      <c r="V12514" s="598"/>
      <c r="W12514" s="598"/>
    </row>
    <row r="12515" spans="6:23" x14ac:dyDescent="0.2">
      <c r="F12515" s="610"/>
      <c r="H12515" s="612"/>
      <c r="I12515" s="598"/>
      <c r="J12515" s="598"/>
      <c r="M12515" s="598"/>
      <c r="N12515" s="598"/>
      <c r="V12515" s="598"/>
      <c r="W12515" s="598"/>
    </row>
    <row r="12516" spans="6:23" x14ac:dyDescent="0.2">
      <c r="F12516" s="610"/>
      <c r="H12516" s="612"/>
      <c r="I12516" s="598"/>
      <c r="J12516" s="598"/>
      <c r="M12516" s="598"/>
      <c r="N12516" s="598"/>
      <c r="V12516" s="598"/>
      <c r="W12516" s="598"/>
    </row>
    <row r="12517" spans="6:23" x14ac:dyDescent="0.2">
      <c r="F12517" s="610"/>
      <c r="H12517" s="612"/>
      <c r="I12517" s="598"/>
      <c r="J12517" s="598"/>
      <c r="M12517" s="598"/>
      <c r="N12517" s="598"/>
      <c r="V12517" s="598"/>
      <c r="W12517" s="598"/>
    </row>
    <row r="12518" spans="6:23" x14ac:dyDescent="0.2">
      <c r="F12518" s="610"/>
      <c r="H12518" s="612"/>
      <c r="I12518" s="598"/>
      <c r="J12518" s="598"/>
      <c r="M12518" s="598"/>
      <c r="N12518" s="598"/>
      <c r="V12518" s="598"/>
      <c r="W12518" s="598"/>
    </row>
    <row r="12519" spans="6:23" x14ac:dyDescent="0.2">
      <c r="F12519" s="610"/>
      <c r="H12519" s="612"/>
      <c r="I12519" s="598"/>
      <c r="J12519" s="598"/>
      <c r="M12519" s="598"/>
      <c r="N12519" s="598"/>
      <c r="V12519" s="598"/>
      <c r="W12519" s="598"/>
    </row>
    <row r="12520" spans="6:23" x14ac:dyDescent="0.2">
      <c r="F12520" s="610"/>
      <c r="H12520" s="612"/>
      <c r="I12520" s="598"/>
      <c r="J12520" s="598"/>
      <c r="M12520" s="598"/>
      <c r="N12520" s="598"/>
      <c r="V12520" s="598"/>
      <c r="W12520" s="598"/>
    </row>
    <row r="12521" spans="6:23" x14ac:dyDescent="0.2">
      <c r="F12521" s="610"/>
      <c r="H12521" s="612"/>
      <c r="I12521" s="598"/>
      <c r="J12521" s="598"/>
      <c r="M12521" s="598"/>
      <c r="N12521" s="598"/>
      <c r="V12521" s="598"/>
      <c r="W12521" s="598"/>
    </row>
    <row r="12522" spans="6:23" x14ac:dyDescent="0.2">
      <c r="F12522" s="610"/>
      <c r="H12522" s="612"/>
      <c r="I12522" s="598"/>
      <c r="J12522" s="598"/>
      <c r="M12522" s="598"/>
      <c r="N12522" s="598"/>
      <c r="V12522" s="598"/>
      <c r="W12522" s="598"/>
    </row>
    <row r="12523" spans="6:23" x14ac:dyDescent="0.2">
      <c r="F12523" s="610"/>
      <c r="H12523" s="612"/>
      <c r="I12523" s="598"/>
      <c r="J12523" s="598"/>
      <c r="M12523" s="598"/>
      <c r="N12523" s="598"/>
      <c r="V12523" s="598"/>
      <c r="W12523" s="598"/>
    </row>
    <row r="12524" spans="6:23" x14ac:dyDescent="0.2">
      <c r="F12524" s="610"/>
      <c r="H12524" s="612"/>
      <c r="I12524" s="598"/>
      <c r="J12524" s="598"/>
      <c r="M12524" s="598"/>
      <c r="N12524" s="598"/>
      <c r="V12524" s="598"/>
      <c r="W12524" s="598"/>
    </row>
    <row r="12525" spans="6:23" x14ac:dyDescent="0.2">
      <c r="F12525" s="610"/>
      <c r="H12525" s="612"/>
      <c r="I12525" s="598"/>
      <c r="J12525" s="598"/>
      <c r="M12525" s="598"/>
      <c r="N12525" s="598"/>
      <c r="V12525" s="598"/>
      <c r="W12525" s="598"/>
    </row>
    <row r="12526" spans="6:23" x14ac:dyDescent="0.2">
      <c r="F12526" s="610"/>
      <c r="H12526" s="612"/>
      <c r="I12526" s="598"/>
      <c r="J12526" s="598"/>
      <c r="M12526" s="598"/>
      <c r="N12526" s="598"/>
      <c r="V12526" s="598"/>
      <c r="W12526" s="598"/>
    </row>
    <row r="12527" spans="6:23" x14ac:dyDescent="0.2">
      <c r="F12527" s="610"/>
      <c r="H12527" s="612"/>
      <c r="I12527" s="598"/>
      <c r="J12527" s="598"/>
      <c r="M12527" s="598"/>
      <c r="N12527" s="598"/>
      <c r="V12527" s="598"/>
      <c r="W12527" s="598"/>
    </row>
    <row r="12528" spans="6:23" x14ac:dyDescent="0.2">
      <c r="F12528" s="610"/>
      <c r="H12528" s="612"/>
      <c r="I12528" s="598"/>
      <c r="J12528" s="598"/>
      <c r="M12528" s="598"/>
      <c r="N12528" s="598"/>
      <c r="V12528" s="598"/>
      <c r="W12528" s="598"/>
    </row>
    <row r="12529" spans="6:23" x14ac:dyDescent="0.2">
      <c r="F12529" s="610"/>
      <c r="H12529" s="612"/>
      <c r="I12529" s="598"/>
      <c r="J12529" s="598"/>
      <c r="M12529" s="598"/>
      <c r="N12529" s="598"/>
      <c r="V12529" s="598"/>
      <c r="W12529" s="598"/>
    </row>
    <row r="12530" spans="6:23" x14ac:dyDescent="0.2">
      <c r="F12530" s="610"/>
      <c r="H12530" s="612"/>
      <c r="I12530" s="598"/>
      <c r="J12530" s="598"/>
      <c r="M12530" s="598"/>
      <c r="N12530" s="598"/>
      <c r="V12530" s="598"/>
      <c r="W12530" s="598"/>
    </row>
    <row r="12531" spans="6:23" x14ac:dyDescent="0.2">
      <c r="F12531" s="610"/>
      <c r="H12531" s="612"/>
      <c r="I12531" s="598"/>
      <c r="J12531" s="598"/>
      <c r="M12531" s="598"/>
      <c r="N12531" s="598"/>
      <c r="V12531" s="598"/>
      <c r="W12531" s="598"/>
    </row>
    <row r="12532" spans="6:23" x14ac:dyDescent="0.2">
      <c r="F12532" s="610"/>
      <c r="H12532" s="612"/>
      <c r="I12532" s="598"/>
      <c r="J12532" s="598"/>
      <c r="M12532" s="598"/>
      <c r="N12532" s="598"/>
      <c r="V12532" s="598"/>
      <c r="W12532" s="598"/>
    </row>
    <row r="12533" spans="6:23" x14ac:dyDescent="0.2">
      <c r="F12533" s="610"/>
      <c r="H12533" s="612"/>
      <c r="I12533" s="598"/>
      <c r="J12533" s="598"/>
      <c r="M12533" s="598"/>
      <c r="N12533" s="598"/>
      <c r="V12533" s="598"/>
      <c r="W12533" s="598"/>
    </row>
    <row r="12534" spans="6:23" x14ac:dyDescent="0.2">
      <c r="F12534" s="610"/>
      <c r="H12534" s="612"/>
      <c r="I12534" s="598"/>
      <c r="J12534" s="598"/>
      <c r="M12534" s="598"/>
      <c r="N12534" s="598"/>
      <c r="V12534" s="598"/>
      <c r="W12534" s="598"/>
    </row>
    <row r="12535" spans="6:23" x14ac:dyDescent="0.2">
      <c r="F12535" s="610"/>
      <c r="H12535" s="612"/>
      <c r="I12535" s="598"/>
      <c r="J12535" s="598"/>
      <c r="M12535" s="598"/>
      <c r="N12535" s="598"/>
      <c r="V12535" s="598"/>
      <c r="W12535" s="598"/>
    </row>
    <row r="12536" spans="6:23" x14ac:dyDescent="0.2">
      <c r="F12536" s="610"/>
      <c r="H12536" s="612"/>
      <c r="I12536" s="598"/>
      <c r="J12536" s="598"/>
      <c r="M12536" s="598"/>
      <c r="N12536" s="598"/>
      <c r="V12536" s="598"/>
      <c r="W12536" s="598"/>
    </row>
    <row r="12537" spans="6:23" x14ac:dyDescent="0.2">
      <c r="F12537" s="610"/>
      <c r="H12537" s="612"/>
      <c r="I12537" s="598"/>
      <c r="J12537" s="598"/>
      <c r="M12537" s="598"/>
      <c r="N12537" s="598"/>
      <c r="V12537" s="598"/>
      <c r="W12537" s="598"/>
    </row>
    <row r="12538" spans="6:23" x14ac:dyDescent="0.2">
      <c r="F12538" s="610"/>
      <c r="H12538" s="612"/>
      <c r="I12538" s="598"/>
      <c r="J12538" s="598"/>
      <c r="M12538" s="598"/>
      <c r="N12538" s="598"/>
      <c r="V12538" s="598"/>
      <c r="W12538" s="598"/>
    </row>
    <row r="12539" spans="6:23" x14ac:dyDescent="0.2">
      <c r="F12539" s="610"/>
      <c r="H12539" s="612"/>
      <c r="I12539" s="598"/>
      <c r="J12539" s="598"/>
      <c r="M12539" s="598"/>
      <c r="N12539" s="598"/>
      <c r="V12539" s="598"/>
      <c r="W12539" s="598"/>
    </row>
    <row r="12540" spans="6:23" x14ac:dyDescent="0.2">
      <c r="F12540" s="610"/>
      <c r="H12540" s="612"/>
      <c r="I12540" s="598"/>
      <c r="J12540" s="598"/>
      <c r="M12540" s="598"/>
      <c r="N12540" s="598"/>
      <c r="V12540" s="598"/>
      <c r="W12540" s="598"/>
    </row>
    <row r="12541" spans="6:23" x14ac:dyDescent="0.2">
      <c r="F12541" s="610"/>
      <c r="H12541" s="612"/>
      <c r="I12541" s="598"/>
      <c r="J12541" s="598"/>
      <c r="M12541" s="598"/>
      <c r="N12541" s="598"/>
      <c r="V12541" s="598"/>
      <c r="W12541" s="598"/>
    </row>
    <row r="12542" spans="6:23" x14ac:dyDescent="0.2">
      <c r="F12542" s="610"/>
      <c r="H12542" s="612"/>
      <c r="I12542" s="598"/>
      <c r="J12542" s="598"/>
      <c r="M12542" s="598"/>
      <c r="N12542" s="598"/>
      <c r="V12542" s="598"/>
      <c r="W12542" s="598"/>
    </row>
    <row r="12543" spans="6:23" x14ac:dyDescent="0.2">
      <c r="F12543" s="610"/>
      <c r="H12543" s="612"/>
      <c r="I12543" s="598"/>
      <c r="J12543" s="598"/>
      <c r="M12543" s="598"/>
      <c r="N12543" s="598"/>
      <c r="V12543" s="598"/>
      <c r="W12543" s="598"/>
    </row>
    <row r="12544" spans="6:23" x14ac:dyDescent="0.2">
      <c r="F12544" s="610"/>
      <c r="H12544" s="612"/>
      <c r="I12544" s="598"/>
      <c r="J12544" s="598"/>
      <c r="M12544" s="598"/>
      <c r="N12544" s="598"/>
      <c r="V12544" s="598"/>
      <c r="W12544" s="598"/>
    </row>
    <row r="12545" spans="6:23" x14ac:dyDescent="0.2">
      <c r="F12545" s="610"/>
      <c r="H12545" s="612"/>
      <c r="I12545" s="598"/>
      <c r="J12545" s="598"/>
      <c r="M12545" s="598"/>
      <c r="N12545" s="598"/>
      <c r="V12545" s="598"/>
      <c r="W12545" s="598"/>
    </row>
    <row r="12546" spans="6:23" x14ac:dyDescent="0.2">
      <c r="F12546" s="610"/>
      <c r="H12546" s="612"/>
      <c r="I12546" s="598"/>
      <c r="J12546" s="598"/>
      <c r="M12546" s="598"/>
      <c r="N12546" s="598"/>
      <c r="V12546" s="598"/>
      <c r="W12546" s="598"/>
    </row>
    <row r="12547" spans="6:23" x14ac:dyDescent="0.2">
      <c r="F12547" s="610"/>
      <c r="H12547" s="612"/>
      <c r="I12547" s="598"/>
      <c r="J12547" s="598"/>
      <c r="M12547" s="598"/>
      <c r="N12547" s="598"/>
      <c r="V12547" s="598"/>
      <c r="W12547" s="598"/>
    </row>
    <row r="12548" spans="6:23" x14ac:dyDescent="0.2">
      <c r="F12548" s="610"/>
      <c r="H12548" s="612"/>
      <c r="I12548" s="598"/>
      <c r="J12548" s="598"/>
      <c r="M12548" s="598"/>
      <c r="N12548" s="598"/>
      <c r="V12548" s="598"/>
      <c r="W12548" s="598"/>
    </row>
    <row r="12549" spans="6:23" x14ac:dyDescent="0.2">
      <c r="F12549" s="610"/>
      <c r="H12549" s="612"/>
      <c r="I12549" s="598"/>
      <c r="J12549" s="598"/>
      <c r="M12549" s="598"/>
      <c r="N12549" s="598"/>
      <c r="V12549" s="598"/>
      <c r="W12549" s="598"/>
    </row>
    <row r="12550" spans="6:23" x14ac:dyDescent="0.2">
      <c r="F12550" s="610"/>
      <c r="H12550" s="612"/>
      <c r="I12550" s="598"/>
      <c r="J12550" s="598"/>
      <c r="M12550" s="598"/>
      <c r="N12550" s="598"/>
      <c r="V12550" s="598"/>
      <c r="W12550" s="598"/>
    </row>
    <row r="12551" spans="6:23" x14ac:dyDescent="0.2">
      <c r="F12551" s="610"/>
      <c r="H12551" s="612"/>
      <c r="I12551" s="598"/>
      <c r="J12551" s="598"/>
      <c r="M12551" s="598"/>
      <c r="N12551" s="598"/>
      <c r="V12551" s="598"/>
      <c r="W12551" s="598"/>
    </row>
    <row r="12552" spans="6:23" x14ac:dyDescent="0.2">
      <c r="F12552" s="610"/>
      <c r="H12552" s="612"/>
      <c r="I12552" s="598"/>
      <c r="J12552" s="598"/>
      <c r="M12552" s="598"/>
      <c r="N12552" s="598"/>
      <c r="V12552" s="598"/>
      <c r="W12552" s="598"/>
    </row>
    <row r="12553" spans="6:23" x14ac:dyDescent="0.2">
      <c r="F12553" s="610"/>
      <c r="H12553" s="612"/>
      <c r="I12553" s="598"/>
      <c r="J12553" s="598"/>
      <c r="M12553" s="598"/>
      <c r="N12553" s="598"/>
      <c r="V12553" s="598"/>
      <c r="W12553" s="598"/>
    </row>
    <row r="12554" spans="6:23" x14ac:dyDescent="0.2">
      <c r="F12554" s="610"/>
      <c r="H12554" s="612"/>
      <c r="I12554" s="598"/>
      <c r="J12554" s="598"/>
      <c r="M12554" s="598"/>
      <c r="N12554" s="598"/>
      <c r="V12554" s="598"/>
      <c r="W12554" s="598"/>
    </row>
    <row r="12555" spans="6:23" x14ac:dyDescent="0.2">
      <c r="F12555" s="610"/>
      <c r="H12555" s="612"/>
      <c r="I12555" s="598"/>
      <c r="J12555" s="598"/>
      <c r="M12555" s="598"/>
      <c r="N12555" s="598"/>
      <c r="V12555" s="598"/>
      <c r="W12555" s="598"/>
    </row>
    <row r="12556" spans="6:23" x14ac:dyDescent="0.2">
      <c r="F12556" s="610"/>
      <c r="H12556" s="612"/>
      <c r="I12556" s="598"/>
      <c r="J12556" s="598"/>
      <c r="M12556" s="598"/>
      <c r="N12556" s="598"/>
      <c r="V12556" s="598"/>
      <c r="W12556" s="598"/>
    </row>
    <row r="12557" spans="6:23" x14ac:dyDescent="0.2">
      <c r="F12557" s="610"/>
      <c r="H12557" s="612"/>
      <c r="I12557" s="598"/>
      <c r="J12557" s="598"/>
      <c r="M12557" s="598"/>
      <c r="N12557" s="598"/>
      <c r="V12557" s="598"/>
      <c r="W12557" s="598"/>
    </row>
    <row r="12558" spans="6:23" x14ac:dyDescent="0.2">
      <c r="F12558" s="610"/>
      <c r="H12558" s="612"/>
      <c r="I12558" s="598"/>
      <c r="J12558" s="598"/>
      <c r="M12558" s="598"/>
      <c r="N12558" s="598"/>
      <c r="V12558" s="598"/>
      <c r="W12558" s="598"/>
    </row>
    <row r="12559" spans="6:23" x14ac:dyDescent="0.2">
      <c r="F12559" s="610"/>
      <c r="H12559" s="612"/>
      <c r="I12559" s="598"/>
      <c r="J12559" s="598"/>
      <c r="M12559" s="598"/>
      <c r="N12559" s="598"/>
      <c r="V12559" s="598"/>
      <c r="W12559" s="598"/>
    </row>
    <row r="12560" spans="6:23" x14ac:dyDescent="0.2">
      <c r="F12560" s="610"/>
      <c r="H12560" s="612"/>
      <c r="I12560" s="598"/>
      <c r="J12560" s="598"/>
      <c r="M12560" s="598"/>
      <c r="N12560" s="598"/>
      <c r="V12560" s="598"/>
      <c r="W12560" s="598"/>
    </row>
    <row r="12561" spans="6:23" x14ac:dyDescent="0.2">
      <c r="F12561" s="610"/>
      <c r="H12561" s="612"/>
      <c r="I12561" s="598"/>
      <c r="J12561" s="598"/>
      <c r="M12561" s="598"/>
      <c r="N12561" s="598"/>
      <c r="V12561" s="598"/>
      <c r="W12561" s="598"/>
    </row>
    <row r="12562" spans="6:23" x14ac:dyDescent="0.2">
      <c r="F12562" s="610"/>
      <c r="H12562" s="612"/>
      <c r="I12562" s="598"/>
      <c r="J12562" s="598"/>
      <c r="M12562" s="598"/>
      <c r="N12562" s="598"/>
      <c r="V12562" s="598"/>
      <c r="W12562" s="598"/>
    </row>
    <row r="12563" spans="6:23" x14ac:dyDescent="0.2">
      <c r="F12563" s="610"/>
      <c r="H12563" s="612"/>
      <c r="I12563" s="598"/>
      <c r="J12563" s="598"/>
      <c r="M12563" s="598"/>
      <c r="N12563" s="598"/>
      <c r="V12563" s="598"/>
      <c r="W12563" s="598"/>
    </row>
    <row r="12564" spans="6:23" x14ac:dyDescent="0.2">
      <c r="F12564" s="610"/>
      <c r="H12564" s="612"/>
      <c r="I12564" s="598"/>
      <c r="J12564" s="598"/>
      <c r="M12564" s="598"/>
      <c r="N12564" s="598"/>
      <c r="V12564" s="598"/>
      <c r="W12564" s="598"/>
    </row>
    <row r="12565" spans="6:23" x14ac:dyDescent="0.2">
      <c r="F12565" s="610"/>
      <c r="H12565" s="612"/>
      <c r="I12565" s="598"/>
      <c r="J12565" s="598"/>
      <c r="M12565" s="598"/>
      <c r="N12565" s="598"/>
      <c r="V12565" s="598"/>
      <c r="W12565" s="598"/>
    </row>
    <row r="12566" spans="6:23" x14ac:dyDescent="0.2">
      <c r="F12566" s="610"/>
      <c r="H12566" s="612"/>
      <c r="I12566" s="598"/>
      <c r="J12566" s="598"/>
      <c r="M12566" s="598"/>
      <c r="N12566" s="598"/>
      <c r="V12566" s="598"/>
      <c r="W12566" s="598"/>
    </row>
    <row r="12567" spans="6:23" x14ac:dyDescent="0.2">
      <c r="F12567" s="610"/>
      <c r="H12567" s="612"/>
      <c r="I12567" s="598"/>
      <c r="J12567" s="598"/>
      <c r="M12567" s="598"/>
      <c r="N12567" s="598"/>
      <c r="V12567" s="598"/>
      <c r="W12567" s="598"/>
    </row>
    <row r="12568" spans="6:23" x14ac:dyDescent="0.2">
      <c r="F12568" s="610"/>
      <c r="H12568" s="612"/>
      <c r="I12568" s="598"/>
      <c r="J12568" s="598"/>
      <c r="M12568" s="598"/>
      <c r="N12568" s="598"/>
      <c r="V12568" s="598"/>
      <c r="W12568" s="598"/>
    </row>
    <row r="12569" spans="6:23" x14ac:dyDescent="0.2">
      <c r="F12569" s="610"/>
      <c r="H12569" s="612"/>
      <c r="I12569" s="598"/>
      <c r="J12569" s="598"/>
      <c r="M12569" s="598"/>
      <c r="N12569" s="598"/>
      <c r="V12569" s="598"/>
      <c r="W12569" s="598"/>
    </row>
    <row r="12570" spans="6:23" x14ac:dyDescent="0.2">
      <c r="F12570" s="610"/>
      <c r="H12570" s="612"/>
      <c r="I12570" s="598"/>
      <c r="J12570" s="598"/>
      <c r="M12570" s="598"/>
      <c r="N12570" s="598"/>
      <c r="V12570" s="598"/>
      <c r="W12570" s="598"/>
    </row>
    <row r="12571" spans="6:23" x14ac:dyDescent="0.2">
      <c r="F12571" s="610"/>
      <c r="H12571" s="612"/>
      <c r="I12571" s="598"/>
      <c r="J12571" s="598"/>
      <c r="M12571" s="598"/>
      <c r="N12571" s="598"/>
      <c r="V12571" s="598"/>
      <c r="W12571" s="598"/>
    </row>
    <row r="12572" spans="6:23" x14ac:dyDescent="0.2">
      <c r="F12572" s="610"/>
      <c r="H12572" s="612"/>
      <c r="I12572" s="598"/>
      <c r="J12572" s="598"/>
      <c r="M12572" s="598"/>
      <c r="N12572" s="598"/>
      <c r="V12572" s="598"/>
      <c r="W12572" s="598"/>
    </row>
    <row r="12573" spans="6:23" x14ac:dyDescent="0.2">
      <c r="F12573" s="610"/>
      <c r="H12573" s="612"/>
      <c r="I12573" s="598"/>
      <c r="J12573" s="598"/>
      <c r="M12573" s="598"/>
      <c r="N12573" s="598"/>
      <c r="V12573" s="598"/>
      <c r="W12573" s="598"/>
    </row>
    <row r="12574" spans="6:23" x14ac:dyDescent="0.2">
      <c r="F12574" s="610"/>
      <c r="H12574" s="612"/>
      <c r="I12574" s="598"/>
      <c r="J12574" s="598"/>
      <c r="M12574" s="598"/>
      <c r="N12574" s="598"/>
      <c r="V12574" s="598"/>
      <c r="W12574" s="598"/>
    </row>
    <row r="12575" spans="6:23" x14ac:dyDescent="0.2">
      <c r="F12575" s="610"/>
      <c r="H12575" s="612"/>
      <c r="I12575" s="598"/>
      <c r="J12575" s="598"/>
      <c r="M12575" s="598"/>
      <c r="N12575" s="598"/>
      <c r="V12575" s="598"/>
      <c r="W12575" s="598"/>
    </row>
    <row r="12576" spans="6:23" x14ac:dyDescent="0.2">
      <c r="F12576" s="610"/>
      <c r="H12576" s="612"/>
      <c r="I12576" s="598"/>
      <c r="J12576" s="598"/>
      <c r="M12576" s="598"/>
      <c r="N12576" s="598"/>
      <c r="V12576" s="598"/>
      <c r="W12576" s="598"/>
    </row>
    <row r="12577" spans="6:23" x14ac:dyDescent="0.2">
      <c r="F12577" s="610"/>
      <c r="H12577" s="612"/>
      <c r="I12577" s="598"/>
      <c r="J12577" s="598"/>
      <c r="M12577" s="598"/>
      <c r="N12577" s="598"/>
      <c r="V12577" s="598"/>
      <c r="W12577" s="598"/>
    </row>
    <row r="12578" spans="6:23" x14ac:dyDescent="0.2">
      <c r="F12578" s="610"/>
      <c r="H12578" s="612"/>
      <c r="I12578" s="598"/>
      <c r="J12578" s="598"/>
      <c r="M12578" s="598"/>
      <c r="N12578" s="598"/>
      <c r="V12578" s="598"/>
      <c r="W12578" s="598"/>
    </row>
    <row r="12579" spans="6:23" x14ac:dyDescent="0.2">
      <c r="F12579" s="610"/>
      <c r="H12579" s="612"/>
      <c r="I12579" s="598"/>
      <c r="J12579" s="598"/>
      <c r="M12579" s="598"/>
      <c r="N12579" s="598"/>
      <c r="V12579" s="598"/>
      <c r="W12579" s="598"/>
    </row>
    <row r="12580" spans="6:23" x14ac:dyDescent="0.2">
      <c r="F12580" s="610"/>
      <c r="H12580" s="612"/>
      <c r="I12580" s="598"/>
      <c r="J12580" s="598"/>
      <c r="M12580" s="598"/>
      <c r="N12580" s="598"/>
      <c r="V12580" s="598"/>
      <c r="W12580" s="598"/>
    </row>
    <row r="12581" spans="6:23" x14ac:dyDescent="0.2">
      <c r="F12581" s="610"/>
      <c r="H12581" s="612"/>
      <c r="I12581" s="598"/>
      <c r="J12581" s="598"/>
      <c r="M12581" s="598"/>
      <c r="N12581" s="598"/>
      <c r="V12581" s="598"/>
      <c r="W12581" s="598"/>
    </row>
    <row r="12582" spans="6:23" x14ac:dyDescent="0.2">
      <c r="F12582" s="610"/>
      <c r="H12582" s="612"/>
      <c r="I12582" s="598"/>
      <c r="J12582" s="598"/>
      <c r="M12582" s="598"/>
      <c r="N12582" s="598"/>
      <c r="V12582" s="598"/>
      <c r="W12582" s="598"/>
    </row>
    <row r="12583" spans="6:23" x14ac:dyDescent="0.2">
      <c r="F12583" s="610"/>
      <c r="H12583" s="612"/>
      <c r="I12583" s="598"/>
      <c r="J12583" s="598"/>
      <c r="M12583" s="598"/>
      <c r="N12583" s="598"/>
      <c r="V12583" s="598"/>
      <c r="W12583" s="598"/>
    </row>
    <row r="12584" spans="6:23" x14ac:dyDescent="0.2">
      <c r="F12584" s="610"/>
      <c r="H12584" s="612"/>
      <c r="I12584" s="598"/>
      <c r="J12584" s="598"/>
      <c r="M12584" s="598"/>
      <c r="N12584" s="598"/>
      <c r="V12584" s="598"/>
      <c r="W12584" s="598"/>
    </row>
    <row r="12585" spans="6:23" x14ac:dyDescent="0.2">
      <c r="F12585" s="610"/>
      <c r="H12585" s="612"/>
      <c r="I12585" s="598"/>
      <c r="J12585" s="598"/>
      <c r="M12585" s="598"/>
      <c r="N12585" s="598"/>
      <c r="V12585" s="598"/>
      <c r="W12585" s="598"/>
    </row>
    <row r="12586" spans="6:23" x14ac:dyDescent="0.2">
      <c r="F12586" s="610"/>
      <c r="H12586" s="612"/>
      <c r="I12586" s="598"/>
      <c r="J12586" s="598"/>
      <c r="M12586" s="598"/>
      <c r="N12586" s="598"/>
      <c r="V12586" s="598"/>
      <c r="W12586" s="598"/>
    </row>
    <row r="12587" spans="6:23" x14ac:dyDescent="0.2">
      <c r="F12587" s="610"/>
      <c r="H12587" s="612"/>
      <c r="I12587" s="598"/>
      <c r="J12587" s="598"/>
      <c r="M12587" s="598"/>
      <c r="N12587" s="598"/>
      <c r="V12587" s="598"/>
      <c r="W12587" s="598"/>
    </row>
    <row r="12588" spans="6:23" x14ac:dyDescent="0.2">
      <c r="F12588" s="610"/>
      <c r="H12588" s="612"/>
      <c r="I12588" s="598"/>
      <c r="J12588" s="598"/>
      <c r="M12588" s="598"/>
      <c r="N12588" s="598"/>
      <c r="V12588" s="598"/>
      <c r="W12588" s="598"/>
    </row>
    <row r="12589" spans="6:23" x14ac:dyDescent="0.2">
      <c r="F12589" s="610"/>
      <c r="H12589" s="612"/>
      <c r="I12589" s="598"/>
      <c r="J12589" s="598"/>
      <c r="M12589" s="598"/>
      <c r="N12589" s="598"/>
      <c r="V12589" s="598"/>
      <c r="W12589" s="598"/>
    </row>
    <row r="12590" spans="6:23" x14ac:dyDescent="0.2">
      <c r="F12590" s="610"/>
      <c r="H12590" s="612"/>
      <c r="I12590" s="598"/>
      <c r="J12590" s="598"/>
      <c r="M12590" s="598"/>
      <c r="N12590" s="598"/>
      <c r="V12590" s="598"/>
      <c r="W12590" s="598"/>
    </row>
    <row r="12591" spans="6:23" x14ac:dyDescent="0.2">
      <c r="F12591" s="610"/>
      <c r="H12591" s="612"/>
      <c r="I12591" s="598"/>
      <c r="J12591" s="598"/>
      <c r="M12591" s="598"/>
      <c r="N12591" s="598"/>
      <c r="V12591" s="598"/>
      <c r="W12591" s="598"/>
    </row>
    <row r="12592" spans="6:23" x14ac:dyDescent="0.2">
      <c r="F12592" s="610"/>
      <c r="H12592" s="612"/>
      <c r="I12592" s="598"/>
      <c r="J12592" s="598"/>
      <c r="M12592" s="598"/>
      <c r="N12592" s="598"/>
      <c r="V12592" s="598"/>
      <c r="W12592" s="598"/>
    </row>
    <row r="12593" spans="6:23" x14ac:dyDescent="0.2">
      <c r="F12593" s="610"/>
      <c r="H12593" s="612"/>
      <c r="I12593" s="598"/>
      <c r="J12593" s="598"/>
      <c r="M12593" s="598"/>
      <c r="N12593" s="598"/>
      <c r="V12593" s="598"/>
      <c r="W12593" s="598"/>
    </row>
    <row r="12594" spans="6:23" x14ac:dyDescent="0.2">
      <c r="F12594" s="610"/>
      <c r="H12594" s="612"/>
      <c r="I12594" s="598"/>
      <c r="J12594" s="598"/>
      <c r="M12594" s="598"/>
      <c r="N12594" s="598"/>
      <c r="V12594" s="598"/>
      <c r="W12594" s="598"/>
    </row>
    <row r="12595" spans="6:23" x14ac:dyDescent="0.2">
      <c r="F12595" s="610"/>
      <c r="H12595" s="612"/>
      <c r="I12595" s="598"/>
      <c r="J12595" s="598"/>
      <c r="M12595" s="598"/>
      <c r="N12595" s="598"/>
      <c r="V12595" s="598"/>
      <c r="W12595" s="598"/>
    </row>
    <row r="12596" spans="6:23" x14ac:dyDescent="0.2">
      <c r="F12596" s="610"/>
      <c r="H12596" s="612"/>
      <c r="I12596" s="598"/>
      <c r="J12596" s="598"/>
      <c r="M12596" s="598"/>
      <c r="N12596" s="598"/>
      <c r="V12596" s="598"/>
      <c r="W12596" s="598"/>
    </row>
    <row r="12597" spans="6:23" x14ac:dyDescent="0.2">
      <c r="F12597" s="610"/>
      <c r="H12597" s="612"/>
      <c r="I12597" s="598"/>
      <c r="J12597" s="598"/>
      <c r="M12597" s="598"/>
      <c r="N12597" s="598"/>
      <c r="V12597" s="598"/>
      <c r="W12597" s="598"/>
    </row>
    <row r="12598" spans="6:23" x14ac:dyDescent="0.2">
      <c r="F12598" s="610"/>
      <c r="H12598" s="612"/>
      <c r="I12598" s="598"/>
      <c r="J12598" s="598"/>
      <c r="M12598" s="598"/>
      <c r="N12598" s="598"/>
      <c r="V12598" s="598"/>
      <c r="W12598" s="598"/>
    </row>
    <row r="12599" spans="6:23" x14ac:dyDescent="0.2">
      <c r="F12599" s="610"/>
      <c r="H12599" s="612"/>
      <c r="I12599" s="598"/>
      <c r="J12599" s="598"/>
      <c r="M12599" s="598"/>
      <c r="N12599" s="598"/>
      <c r="V12599" s="598"/>
      <c r="W12599" s="598"/>
    </row>
    <row r="12600" spans="6:23" x14ac:dyDescent="0.2">
      <c r="F12600" s="610"/>
      <c r="H12600" s="612"/>
      <c r="I12600" s="598"/>
      <c r="J12600" s="598"/>
      <c r="M12600" s="598"/>
      <c r="N12600" s="598"/>
      <c r="V12600" s="598"/>
      <c r="W12600" s="598"/>
    </row>
    <row r="12601" spans="6:23" x14ac:dyDescent="0.2">
      <c r="F12601" s="610"/>
      <c r="H12601" s="612"/>
      <c r="I12601" s="598"/>
      <c r="J12601" s="598"/>
      <c r="M12601" s="598"/>
      <c r="N12601" s="598"/>
      <c r="V12601" s="598"/>
      <c r="W12601" s="598"/>
    </row>
    <row r="12602" spans="6:23" x14ac:dyDescent="0.2">
      <c r="F12602" s="610"/>
      <c r="H12602" s="612"/>
      <c r="I12602" s="598"/>
      <c r="J12602" s="598"/>
      <c r="M12602" s="598"/>
      <c r="N12602" s="598"/>
      <c r="V12602" s="598"/>
      <c r="W12602" s="598"/>
    </row>
    <row r="12603" spans="6:23" x14ac:dyDescent="0.2">
      <c r="F12603" s="610"/>
      <c r="H12603" s="612"/>
      <c r="I12603" s="598"/>
      <c r="J12603" s="598"/>
      <c r="M12603" s="598"/>
      <c r="N12603" s="598"/>
      <c r="V12603" s="598"/>
      <c r="W12603" s="598"/>
    </row>
    <row r="12604" spans="6:23" x14ac:dyDescent="0.2">
      <c r="F12604" s="610"/>
      <c r="H12604" s="612"/>
      <c r="I12604" s="598"/>
      <c r="J12604" s="598"/>
      <c r="M12604" s="598"/>
      <c r="N12604" s="598"/>
      <c r="V12604" s="598"/>
      <c r="W12604" s="598"/>
    </row>
    <row r="12605" spans="6:23" x14ac:dyDescent="0.2">
      <c r="F12605" s="610"/>
      <c r="H12605" s="612"/>
      <c r="I12605" s="598"/>
      <c r="J12605" s="598"/>
      <c r="M12605" s="598"/>
      <c r="N12605" s="598"/>
      <c r="V12605" s="598"/>
      <c r="W12605" s="598"/>
    </row>
    <row r="12606" spans="6:23" x14ac:dyDescent="0.2">
      <c r="F12606" s="610"/>
      <c r="H12606" s="612"/>
      <c r="I12606" s="598"/>
      <c r="J12606" s="598"/>
      <c r="M12606" s="598"/>
      <c r="N12606" s="598"/>
      <c r="V12606" s="598"/>
      <c r="W12606" s="598"/>
    </row>
    <row r="12607" spans="6:23" x14ac:dyDescent="0.2">
      <c r="F12607" s="610"/>
      <c r="H12607" s="612"/>
      <c r="I12607" s="598"/>
      <c r="J12607" s="598"/>
      <c r="M12607" s="598"/>
      <c r="N12607" s="598"/>
      <c r="V12607" s="598"/>
      <c r="W12607" s="598"/>
    </row>
    <row r="12608" spans="6:23" x14ac:dyDescent="0.2">
      <c r="F12608" s="610"/>
      <c r="H12608" s="612"/>
      <c r="I12608" s="598"/>
      <c r="J12608" s="598"/>
      <c r="M12608" s="598"/>
      <c r="N12608" s="598"/>
      <c r="V12608" s="598"/>
      <c r="W12608" s="598"/>
    </row>
    <row r="12609" spans="6:23" x14ac:dyDescent="0.2">
      <c r="F12609" s="610"/>
      <c r="H12609" s="612"/>
      <c r="I12609" s="598"/>
      <c r="J12609" s="598"/>
      <c r="M12609" s="598"/>
      <c r="N12609" s="598"/>
      <c r="V12609" s="598"/>
      <c r="W12609" s="598"/>
    </row>
    <row r="12610" spans="6:23" x14ac:dyDescent="0.2">
      <c r="F12610" s="610"/>
      <c r="H12610" s="612"/>
      <c r="I12610" s="598"/>
      <c r="J12610" s="598"/>
      <c r="M12610" s="598"/>
      <c r="N12610" s="598"/>
      <c r="V12610" s="598"/>
      <c r="W12610" s="598"/>
    </row>
    <row r="12611" spans="6:23" x14ac:dyDescent="0.2">
      <c r="F12611" s="610"/>
      <c r="H12611" s="612"/>
      <c r="I12611" s="598"/>
      <c r="J12611" s="598"/>
      <c r="M12611" s="598"/>
      <c r="N12611" s="598"/>
      <c r="V12611" s="598"/>
      <c r="W12611" s="598"/>
    </row>
    <row r="12612" spans="6:23" x14ac:dyDescent="0.2">
      <c r="F12612" s="610"/>
      <c r="H12612" s="612"/>
      <c r="I12612" s="598"/>
      <c r="J12612" s="598"/>
      <c r="M12612" s="598"/>
      <c r="N12612" s="598"/>
      <c r="V12612" s="598"/>
      <c r="W12612" s="598"/>
    </row>
    <row r="12613" spans="6:23" x14ac:dyDescent="0.2">
      <c r="F12613" s="610"/>
      <c r="H12613" s="612"/>
      <c r="I12613" s="598"/>
      <c r="J12613" s="598"/>
      <c r="M12613" s="598"/>
      <c r="N12613" s="598"/>
      <c r="V12613" s="598"/>
      <c r="W12613" s="598"/>
    </row>
    <row r="12614" spans="6:23" x14ac:dyDescent="0.2">
      <c r="F12614" s="610"/>
      <c r="H12614" s="612"/>
      <c r="I12614" s="598"/>
      <c r="J12614" s="598"/>
      <c r="M12614" s="598"/>
      <c r="N12614" s="598"/>
      <c r="V12614" s="598"/>
      <c r="W12614" s="598"/>
    </row>
    <row r="12615" spans="6:23" x14ac:dyDescent="0.2">
      <c r="F12615" s="610"/>
      <c r="H12615" s="612"/>
      <c r="I12615" s="598"/>
      <c r="J12615" s="598"/>
      <c r="M12615" s="598"/>
      <c r="N12615" s="598"/>
      <c r="V12615" s="598"/>
      <c r="W12615" s="598"/>
    </row>
    <row r="12616" spans="6:23" x14ac:dyDescent="0.2">
      <c r="F12616" s="610"/>
      <c r="H12616" s="612"/>
      <c r="I12616" s="598"/>
      <c r="J12616" s="598"/>
      <c r="M12616" s="598"/>
      <c r="N12616" s="598"/>
      <c r="V12616" s="598"/>
      <c r="W12616" s="598"/>
    </row>
    <row r="12617" spans="6:23" x14ac:dyDescent="0.2">
      <c r="F12617" s="610"/>
      <c r="H12617" s="612"/>
      <c r="I12617" s="598"/>
      <c r="J12617" s="598"/>
      <c r="M12617" s="598"/>
      <c r="N12617" s="598"/>
      <c r="V12617" s="598"/>
      <c r="W12617" s="598"/>
    </row>
    <row r="12618" spans="6:23" x14ac:dyDescent="0.2">
      <c r="F12618" s="610"/>
      <c r="H12618" s="612"/>
      <c r="I12618" s="598"/>
      <c r="J12618" s="598"/>
      <c r="M12618" s="598"/>
      <c r="N12618" s="598"/>
      <c r="V12618" s="598"/>
      <c r="W12618" s="598"/>
    </row>
    <row r="12619" spans="6:23" x14ac:dyDescent="0.2">
      <c r="F12619" s="610"/>
      <c r="H12619" s="612"/>
      <c r="I12619" s="598"/>
      <c r="J12619" s="598"/>
      <c r="M12619" s="598"/>
      <c r="N12619" s="598"/>
      <c r="V12619" s="598"/>
      <c r="W12619" s="598"/>
    </row>
    <row r="12620" spans="6:23" x14ac:dyDescent="0.2">
      <c r="F12620" s="610"/>
      <c r="H12620" s="612"/>
      <c r="I12620" s="598"/>
      <c r="J12620" s="598"/>
      <c r="M12620" s="598"/>
      <c r="N12620" s="598"/>
      <c r="V12620" s="598"/>
      <c r="W12620" s="598"/>
    </row>
    <row r="12621" spans="6:23" x14ac:dyDescent="0.2">
      <c r="F12621" s="610"/>
      <c r="H12621" s="612"/>
      <c r="I12621" s="598"/>
      <c r="J12621" s="598"/>
      <c r="M12621" s="598"/>
      <c r="N12621" s="598"/>
      <c r="V12621" s="598"/>
      <c r="W12621" s="598"/>
    </row>
    <row r="12622" spans="6:23" x14ac:dyDescent="0.2">
      <c r="F12622" s="610"/>
      <c r="H12622" s="612"/>
      <c r="I12622" s="598"/>
      <c r="J12622" s="598"/>
      <c r="M12622" s="598"/>
      <c r="N12622" s="598"/>
      <c r="V12622" s="598"/>
      <c r="W12622" s="598"/>
    </row>
    <row r="12623" spans="6:23" x14ac:dyDescent="0.2">
      <c r="F12623" s="610"/>
      <c r="H12623" s="612"/>
      <c r="I12623" s="598"/>
      <c r="J12623" s="598"/>
      <c r="M12623" s="598"/>
      <c r="N12623" s="598"/>
      <c r="V12623" s="598"/>
      <c r="W12623" s="598"/>
    </row>
    <row r="12624" spans="6:23" x14ac:dyDescent="0.2">
      <c r="F12624" s="610"/>
      <c r="H12624" s="612"/>
      <c r="I12624" s="598"/>
      <c r="J12624" s="598"/>
      <c r="M12624" s="598"/>
      <c r="N12624" s="598"/>
      <c r="V12624" s="598"/>
      <c r="W12624" s="598"/>
    </row>
    <row r="12625" spans="6:23" x14ac:dyDescent="0.2">
      <c r="F12625" s="610"/>
      <c r="H12625" s="612"/>
      <c r="I12625" s="598"/>
      <c r="J12625" s="598"/>
      <c r="M12625" s="598"/>
      <c r="N12625" s="598"/>
      <c r="V12625" s="598"/>
      <c r="W12625" s="598"/>
    </row>
    <row r="12626" spans="6:23" x14ac:dyDescent="0.2">
      <c r="F12626" s="610"/>
      <c r="H12626" s="612"/>
      <c r="I12626" s="598"/>
      <c r="J12626" s="598"/>
      <c r="M12626" s="598"/>
      <c r="N12626" s="598"/>
      <c r="V12626" s="598"/>
      <c r="W12626" s="598"/>
    </row>
    <row r="12627" spans="6:23" x14ac:dyDescent="0.2">
      <c r="F12627" s="610"/>
      <c r="H12627" s="612"/>
      <c r="I12627" s="598"/>
      <c r="J12627" s="598"/>
      <c r="M12627" s="598"/>
      <c r="N12627" s="598"/>
      <c r="V12627" s="598"/>
      <c r="W12627" s="598"/>
    </row>
    <row r="12628" spans="6:23" x14ac:dyDescent="0.2">
      <c r="F12628" s="610"/>
      <c r="H12628" s="612"/>
      <c r="I12628" s="598"/>
      <c r="J12628" s="598"/>
      <c r="M12628" s="598"/>
      <c r="N12628" s="598"/>
      <c r="V12628" s="598"/>
      <c r="W12628" s="598"/>
    </row>
    <row r="12629" spans="6:23" x14ac:dyDescent="0.2">
      <c r="F12629" s="610"/>
      <c r="H12629" s="612"/>
      <c r="I12629" s="598"/>
      <c r="J12629" s="598"/>
      <c r="M12629" s="598"/>
      <c r="N12629" s="598"/>
      <c r="V12629" s="598"/>
      <c r="W12629" s="598"/>
    </row>
    <row r="12630" spans="6:23" x14ac:dyDescent="0.2">
      <c r="F12630" s="610"/>
      <c r="H12630" s="612"/>
      <c r="I12630" s="598"/>
      <c r="J12630" s="598"/>
      <c r="M12630" s="598"/>
      <c r="N12630" s="598"/>
      <c r="V12630" s="598"/>
      <c r="W12630" s="598"/>
    </row>
    <row r="12631" spans="6:23" x14ac:dyDescent="0.2">
      <c r="F12631" s="610"/>
      <c r="H12631" s="612"/>
      <c r="I12631" s="598"/>
      <c r="J12631" s="598"/>
      <c r="M12631" s="598"/>
      <c r="N12631" s="598"/>
      <c r="V12631" s="598"/>
      <c r="W12631" s="598"/>
    </row>
    <row r="12632" spans="6:23" x14ac:dyDescent="0.2">
      <c r="F12632" s="610"/>
      <c r="H12632" s="612"/>
      <c r="I12632" s="598"/>
      <c r="J12632" s="598"/>
      <c r="M12632" s="598"/>
      <c r="N12632" s="598"/>
      <c r="V12632" s="598"/>
      <c r="W12632" s="598"/>
    </row>
    <row r="12633" spans="6:23" x14ac:dyDescent="0.2">
      <c r="F12633" s="610"/>
      <c r="H12633" s="612"/>
      <c r="I12633" s="598"/>
      <c r="J12633" s="598"/>
      <c r="M12633" s="598"/>
      <c r="N12633" s="598"/>
      <c r="V12633" s="598"/>
      <c r="W12633" s="598"/>
    </row>
    <row r="12634" spans="6:23" x14ac:dyDescent="0.2">
      <c r="F12634" s="610"/>
      <c r="H12634" s="612"/>
      <c r="I12634" s="598"/>
      <c r="J12634" s="598"/>
      <c r="M12634" s="598"/>
      <c r="N12634" s="598"/>
      <c r="V12634" s="598"/>
      <c r="W12634" s="598"/>
    </row>
    <row r="12635" spans="6:23" x14ac:dyDescent="0.2">
      <c r="F12635" s="610"/>
      <c r="H12635" s="612"/>
      <c r="I12635" s="598"/>
      <c r="J12635" s="598"/>
      <c r="M12635" s="598"/>
      <c r="N12635" s="598"/>
      <c r="V12635" s="598"/>
      <c r="W12635" s="598"/>
    </row>
    <row r="12636" spans="6:23" x14ac:dyDescent="0.2">
      <c r="F12636" s="610"/>
      <c r="H12636" s="612"/>
      <c r="I12636" s="598"/>
      <c r="J12636" s="598"/>
      <c r="M12636" s="598"/>
      <c r="N12636" s="598"/>
      <c r="V12636" s="598"/>
      <c r="W12636" s="598"/>
    </row>
    <row r="12637" spans="6:23" x14ac:dyDescent="0.2">
      <c r="F12637" s="610"/>
      <c r="H12637" s="612"/>
      <c r="I12637" s="598"/>
      <c r="J12637" s="598"/>
      <c r="M12637" s="598"/>
      <c r="N12637" s="598"/>
      <c r="V12637" s="598"/>
      <c r="W12637" s="598"/>
    </row>
    <row r="12638" spans="6:23" x14ac:dyDescent="0.2">
      <c r="F12638" s="610"/>
      <c r="H12638" s="612"/>
      <c r="I12638" s="598"/>
      <c r="J12638" s="598"/>
      <c r="M12638" s="598"/>
      <c r="N12638" s="598"/>
      <c r="V12638" s="598"/>
      <c r="W12638" s="598"/>
    </row>
    <row r="12639" spans="6:23" x14ac:dyDescent="0.2">
      <c r="F12639" s="610"/>
      <c r="H12639" s="612"/>
      <c r="I12639" s="598"/>
      <c r="J12639" s="598"/>
      <c r="M12639" s="598"/>
      <c r="N12639" s="598"/>
      <c r="V12639" s="598"/>
      <c r="W12639" s="598"/>
    </row>
    <row r="12640" spans="6:23" x14ac:dyDescent="0.2">
      <c r="F12640" s="610"/>
      <c r="H12640" s="612"/>
      <c r="I12640" s="598"/>
      <c r="J12640" s="598"/>
      <c r="M12640" s="598"/>
      <c r="N12640" s="598"/>
      <c r="V12640" s="598"/>
      <c r="W12640" s="598"/>
    </row>
    <row r="12641" spans="6:23" x14ac:dyDescent="0.2">
      <c r="F12641" s="610"/>
      <c r="H12641" s="612"/>
      <c r="I12641" s="598"/>
      <c r="J12641" s="598"/>
      <c r="M12641" s="598"/>
      <c r="N12641" s="598"/>
      <c r="V12641" s="598"/>
      <c r="W12641" s="598"/>
    </row>
    <row r="12642" spans="6:23" x14ac:dyDescent="0.2">
      <c r="F12642" s="610"/>
      <c r="H12642" s="612"/>
      <c r="I12642" s="598"/>
      <c r="J12642" s="598"/>
      <c r="M12642" s="598"/>
      <c r="N12642" s="598"/>
      <c r="V12642" s="598"/>
      <c r="W12642" s="598"/>
    </row>
    <row r="12643" spans="6:23" x14ac:dyDescent="0.2">
      <c r="F12643" s="610"/>
      <c r="H12643" s="612"/>
      <c r="I12643" s="598"/>
      <c r="J12643" s="598"/>
      <c r="M12643" s="598"/>
      <c r="N12643" s="598"/>
      <c r="V12643" s="598"/>
      <c r="W12643" s="598"/>
    </row>
    <row r="12644" spans="6:23" x14ac:dyDescent="0.2">
      <c r="F12644" s="610"/>
      <c r="H12644" s="612"/>
      <c r="I12644" s="598"/>
      <c r="J12644" s="598"/>
      <c r="M12644" s="598"/>
      <c r="N12644" s="598"/>
      <c r="V12644" s="598"/>
      <c r="W12644" s="598"/>
    </row>
    <row r="12645" spans="6:23" x14ac:dyDescent="0.2">
      <c r="F12645" s="610"/>
      <c r="H12645" s="612"/>
      <c r="I12645" s="598"/>
      <c r="J12645" s="598"/>
      <c r="M12645" s="598"/>
      <c r="N12645" s="598"/>
      <c r="V12645" s="598"/>
      <c r="W12645" s="598"/>
    </row>
    <row r="12646" spans="6:23" x14ac:dyDescent="0.2">
      <c r="F12646" s="610"/>
      <c r="H12646" s="612"/>
      <c r="I12646" s="598"/>
      <c r="J12646" s="598"/>
      <c r="M12646" s="598"/>
      <c r="N12646" s="598"/>
      <c r="V12646" s="598"/>
      <c r="W12646" s="598"/>
    </row>
    <row r="12647" spans="6:23" x14ac:dyDescent="0.2">
      <c r="F12647" s="610"/>
      <c r="H12647" s="612"/>
      <c r="I12647" s="598"/>
      <c r="J12647" s="598"/>
      <c r="M12647" s="598"/>
      <c r="N12647" s="598"/>
      <c r="V12647" s="598"/>
      <c r="W12647" s="598"/>
    </row>
    <row r="12648" spans="6:23" x14ac:dyDescent="0.2">
      <c r="F12648" s="610"/>
      <c r="H12648" s="612"/>
      <c r="I12648" s="598"/>
      <c r="J12648" s="598"/>
      <c r="M12648" s="598"/>
      <c r="N12648" s="598"/>
      <c r="V12648" s="598"/>
      <c r="W12648" s="598"/>
    </row>
    <row r="12649" spans="6:23" x14ac:dyDescent="0.2">
      <c r="F12649" s="610"/>
      <c r="H12649" s="612"/>
      <c r="I12649" s="598"/>
      <c r="J12649" s="598"/>
      <c r="M12649" s="598"/>
      <c r="N12649" s="598"/>
      <c r="V12649" s="598"/>
      <c r="W12649" s="598"/>
    </row>
    <row r="12650" spans="6:23" x14ac:dyDescent="0.2">
      <c r="F12650" s="610"/>
      <c r="H12650" s="612"/>
      <c r="I12650" s="598"/>
      <c r="J12650" s="598"/>
      <c r="M12650" s="598"/>
      <c r="N12650" s="598"/>
      <c r="V12650" s="598"/>
      <c r="W12650" s="598"/>
    </row>
    <row r="12651" spans="6:23" x14ac:dyDescent="0.2">
      <c r="F12651" s="610"/>
      <c r="H12651" s="612"/>
      <c r="I12651" s="598"/>
      <c r="J12651" s="598"/>
      <c r="M12651" s="598"/>
      <c r="N12651" s="598"/>
      <c r="V12651" s="598"/>
      <c r="W12651" s="598"/>
    </row>
    <row r="12652" spans="6:23" x14ac:dyDescent="0.2">
      <c r="F12652" s="610"/>
      <c r="H12652" s="612"/>
      <c r="I12652" s="598"/>
      <c r="J12652" s="598"/>
      <c r="M12652" s="598"/>
      <c r="N12652" s="598"/>
      <c r="V12652" s="598"/>
      <c r="W12652" s="598"/>
    </row>
    <row r="12653" spans="6:23" x14ac:dyDescent="0.2">
      <c r="F12653" s="610"/>
      <c r="H12653" s="612"/>
      <c r="I12653" s="598"/>
      <c r="J12653" s="598"/>
      <c r="M12653" s="598"/>
      <c r="N12653" s="598"/>
      <c r="V12653" s="598"/>
      <c r="W12653" s="598"/>
    </row>
    <row r="12654" spans="6:23" x14ac:dyDescent="0.2">
      <c r="F12654" s="610"/>
      <c r="H12654" s="612"/>
      <c r="I12654" s="598"/>
      <c r="J12654" s="598"/>
      <c r="M12654" s="598"/>
      <c r="N12654" s="598"/>
      <c r="V12654" s="598"/>
      <c r="W12654" s="598"/>
    </row>
    <row r="12655" spans="6:23" x14ac:dyDescent="0.2">
      <c r="F12655" s="610"/>
      <c r="H12655" s="612"/>
      <c r="I12655" s="598"/>
      <c r="J12655" s="598"/>
      <c r="M12655" s="598"/>
      <c r="N12655" s="598"/>
      <c r="V12655" s="598"/>
      <c r="W12655" s="598"/>
    </row>
    <row r="12656" spans="6:23" x14ac:dyDescent="0.2">
      <c r="F12656" s="610"/>
      <c r="H12656" s="612"/>
      <c r="I12656" s="598"/>
      <c r="J12656" s="598"/>
      <c r="M12656" s="598"/>
      <c r="N12656" s="598"/>
      <c r="V12656" s="598"/>
      <c r="W12656" s="598"/>
    </row>
    <row r="12657" spans="6:23" x14ac:dyDescent="0.2">
      <c r="F12657" s="610"/>
      <c r="H12657" s="612"/>
      <c r="I12657" s="598"/>
      <c r="J12657" s="598"/>
      <c r="M12657" s="598"/>
      <c r="N12657" s="598"/>
      <c r="V12657" s="598"/>
      <c r="W12657" s="598"/>
    </row>
    <row r="12658" spans="6:23" x14ac:dyDescent="0.2">
      <c r="F12658" s="610"/>
      <c r="H12658" s="612"/>
      <c r="I12658" s="598"/>
      <c r="J12658" s="598"/>
      <c r="M12658" s="598"/>
      <c r="N12658" s="598"/>
      <c r="V12658" s="598"/>
      <c r="W12658" s="598"/>
    </row>
    <row r="12659" spans="6:23" x14ac:dyDescent="0.2">
      <c r="F12659" s="610"/>
      <c r="H12659" s="612"/>
      <c r="I12659" s="598"/>
      <c r="J12659" s="598"/>
      <c r="M12659" s="598"/>
      <c r="N12659" s="598"/>
      <c r="V12659" s="598"/>
      <c r="W12659" s="598"/>
    </row>
    <row r="12660" spans="6:23" x14ac:dyDescent="0.2">
      <c r="F12660" s="610"/>
      <c r="H12660" s="612"/>
      <c r="I12660" s="598"/>
      <c r="J12660" s="598"/>
      <c r="M12660" s="598"/>
      <c r="N12660" s="598"/>
      <c r="V12660" s="598"/>
      <c r="W12660" s="598"/>
    </row>
    <row r="12661" spans="6:23" x14ac:dyDescent="0.2">
      <c r="F12661" s="610"/>
      <c r="H12661" s="612"/>
      <c r="I12661" s="598"/>
      <c r="J12661" s="598"/>
      <c r="M12661" s="598"/>
      <c r="N12661" s="598"/>
      <c r="V12661" s="598"/>
      <c r="W12661" s="598"/>
    </row>
    <row r="12662" spans="6:23" x14ac:dyDescent="0.2">
      <c r="F12662" s="610"/>
      <c r="H12662" s="612"/>
      <c r="I12662" s="598"/>
      <c r="J12662" s="598"/>
      <c r="M12662" s="598"/>
      <c r="N12662" s="598"/>
      <c r="V12662" s="598"/>
      <c r="W12662" s="598"/>
    </row>
    <row r="12663" spans="6:23" x14ac:dyDescent="0.2">
      <c r="F12663" s="610"/>
      <c r="H12663" s="612"/>
      <c r="I12663" s="598"/>
      <c r="J12663" s="598"/>
      <c r="M12663" s="598"/>
      <c r="N12663" s="598"/>
      <c r="V12663" s="598"/>
      <c r="W12663" s="598"/>
    </row>
    <row r="12664" spans="6:23" x14ac:dyDescent="0.2">
      <c r="F12664" s="610"/>
      <c r="H12664" s="612"/>
      <c r="I12664" s="598"/>
      <c r="J12664" s="598"/>
      <c r="M12664" s="598"/>
      <c r="N12664" s="598"/>
      <c r="V12664" s="598"/>
      <c r="W12664" s="598"/>
    </row>
    <row r="12665" spans="6:23" x14ac:dyDescent="0.2">
      <c r="F12665" s="610"/>
      <c r="H12665" s="612"/>
      <c r="I12665" s="598"/>
      <c r="J12665" s="598"/>
      <c r="M12665" s="598"/>
      <c r="N12665" s="598"/>
      <c r="V12665" s="598"/>
      <c r="W12665" s="598"/>
    </row>
    <row r="12666" spans="6:23" x14ac:dyDescent="0.2">
      <c r="F12666" s="610"/>
      <c r="H12666" s="612"/>
      <c r="I12666" s="598"/>
      <c r="J12666" s="598"/>
      <c r="M12666" s="598"/>
      <c r="N12666" s="598"/>
      <c r="V12666" s="598"/>
      <c r="W12666" s="598"/>
    </row>
    <row r="12667" spans="6:23" x14ac:dyDescent="0.2">
      <c r="F12667" s="610"/>
      <c r="H12667" s="612"/>
      <c r="I12667" s="598"/>
      <c r="J12667" s="598"/>
      <c r="M12667" s="598"/>
      <c r="N12667" s="598"/>
      <c r="V12667" s="598"/>
      <c r="W12667" s="598"/>
    </row>
    <row r="12668" spans="6:23" x14ac:dyDescent="0.2">
      <c r="F12668" s="610"/>
      <c r="H12668" s="612"/>
      <c r="I12668" s="598"/>
      <c r="J12668" s="598"/>
      <c r="M12668" s="598"/>
      <c r="N12668" s="598"/>
      <c r="V12668" s="598"/>
      <c r="W12668" s="598"/>
    </row>
    <row r="12669" spans="6:23" x14ac:dyDescent="0.2">
      <c r="F12669" s="610"/>
      <c r="H12669" s="612"/>
      <c r="I12669" s="598"/>
      <c r="J12669" s="598"/>
      <c r="M12669" s="598"/>
      <c r="N12669" s="598"/>
      <c r="V12669" s="598"/>
      <c r="W12669" s="598"/>
    </row>
    <row r="12670" spans="6:23" x14ac:dyDescent="0.2">
      <c r="F12670" s="610"/>
      <c r="H12670" s="612"/>
      <c r="I12670" s="598"/>
      <c r="J12670" s="598"/>
      <c r="M12670" s="598"/>
      <c r="N12670" s="598"/>
      <c r="V12670" s="598"/>
      <c r="W12670" s="598"/>
    </row>
    <row r="12671" spans="6:23" x14ac:dyDescent="0.2">
      <c r="F12671" s="610"/>
      <c r="H12671" s="612"/>
      <c r="I12671" s="598"/>
      <c r="J12671" s="598"/>
      <c r="M12671" s="598"/>
      <c r="N12671" s="598"/>
      <c r="V12671" s="598"/>
      <c r="W12671" s="598"/>
    </row>
    <row r="12672" spans="6:23" x14ac:dyDescent="0.2">
      <c r="F12672" s="610"/>
      <c r="H12672" s="612"/>
      <c r="I12672" s="598"/>
      <c r="J12672" s="598"/>
      <c r="M12672" s="598"/>
      <c r="N12672" s="598"/>
      <c r="V12672" s="598"/>
      <c r="W12672" s="598"/>
    </row>
    <row r="12673" spans="6:23" x14ac:dyDescent="0.2">
      <c r="F12673" s="610"/>
      <c r="H12673" s="612"/>
      <c r="I12673" s="598"/>
      <c r="J12673" s="598"/>
      <c r="M12673" s="598"/>
      <c r="N12673" s="598"/>
      <c r="V12673" s="598"/>
      <c r="W12673" s="598"/>
    </row>
    <row r="12674" spans="6:23" x14ac:dyDescent="0.2">
      <c r="F12674" s="610"/>
      <c r="H12674" s="612"/>
      <c r="I12674" s="598"/>
      <c r="J12674" s="598"/>
      <c r="M12674" s="598"/>
      <c r="N12674" s="598"/>
      <c r="V12674" s="598"/>
      <c r="W12674" s="598"/>
    </row>
    <row r="12675" spans="6:23" x14ac:dyDescent="0.2">
      <c r="F12675" s="610"/>
      <c r="H12675" s="612"/>
      <c r="I12675" s="598"/>
      <c r="J12675" s="598"/>
      <c r="M12675" s="598"/>
      <c r="N12675" s="598"/>
      <c r="V12675" s="598"/>
      <c r="W12675" s="598"/>
    </row>
    <row r="12676" spans="6:23" x14ac:dyDescent="0.2">
      <c r="F12676" s="610"/>
      <c r="H12676" s="612"/>
      <c r="I12676" s="598"/>
      <c r="J12676" s="598"/>
      <c r="M12676" s="598"/>
      <c r="N12676" s="598"/>
      <c r="V12676" s="598"/>
      <c r="W12676" s="598"/>
    </row>
    <row r="12677" spans="6:23" x14ac:dyDescent="0.2">
      <c r="F12677" s="610"/>
      <c r="H12677" s="612"/>
      <c r="I12677" s="598"/>
      <c r="J12677" s="598"/>
      <c r="M12677" s="598"/>
      <c r="N12677" s="598"/>
      <c r="V12677" s="598"/>
      <c r="W12677" s="598"/>
    </row>
    <row r="12678" spans="6:23" x14ac:dyDescent="0.2">
      <c r="F12678" s="610"/>
      <c r="H12678" s="612"/>
      <c r="I12678" s="598"/>
      <c r="J12678" s="598"/>
      <c r="M12678" s="598"/>
      <c r="N12678" s="598"/>
      <c r="V12678" s="598"/>
      <c r="W12678" s="598"/>
    </row>
    <row r="12679" spans="6:23" x14ac:dyDescent="0.2">
      <c r="F12679" s="610"/>
      <c r="H12679" s="612"/>
      <c r="I12679" s="598"/>
      <c r="J12679" s="598"/>
      <c r="M12679" s="598"/>
      <c r="N12679" s="598"/>
      <c r="V12679" s="598"/>
      <c r="W12679" s="598"/>
    </row>
    <row r="12680" spans="6:23" x14ac:dyDescent="0.2">
      <c r="F12680" s="610"/>
      <c r="H12680" s="612"/>
      <c r="I12680" s="598"/>
      <c r="J12680" s="598"/>
      <c r="M12680" s="598"/>
      <c r="N12680" s="598"/>
      <c r="V12680" s="598"/>
      <c r="W12680" s="598"/>
    </row>
    <row r="12681" spans="6:23" x14ac:dyDescent="0.2">
      <c r="F12681" s="610"/>
      <c r="H12681" s="612"/>
      <c r="I12681" s="598"/>
      <c r="J12681" s="598"/>
      <c r="M12681" s="598"/>
      <c r="N12681" s="598"/>
      <c r="V12681" s="598"/>
      <c r="W12681" s="598"/>
    </row>
    <row r="12682" spans="6:23" x14ac:dyDescent="0.2">
      <c r="F12682" s="610"/>
      <c r="H12682" s="612"/>
      <c r="I12682" s="598"/>
      <c r="J12682" s="598"/>
      <c r="M12682" s="598"/>
      <c r="N12682" s="598"/>
      <c r="V12682" s="598"/>
      <c r="W12682" s="598"/>
    </row>
    <row r="12683" spans="6:23" x14ac:dyDescent="0.2">
      <c r="F12683" s="610"/>
      <c r="H12683" s="612"/>
      <c r="I12683" s="598"/>
      <c r="J12683" s="598"/>
      <c r="M12683" s="598"/>
      <c r="N12683" s="598"/>
      <c r="V12683" s="598"/>
      <c r="W12683" s="598"/>
    </row>
    <row r="12684" spans="6:23" x14ac:dyDescent="0.2">
      <c r="F12684" s="610"/>
      <c r="H12684" s="612"/>
      <c r="I12684" s="598"/>
      <c r="J12684" s="598"/>
      <c r="M12684" s="598"/>
      <c r="N12684" s="598"/>
      <c r="V12684" s="598"/>
      <c r="W12684" s="598"/>
    </row>
    <row r="12685" spans="6:23" x14ac:dyDescent="0.2">
      <c r="F12685" s="610"/>
      <c r="H12685" s="612"/>
      <c r="I12685" s="598"/>
      <c r="J12685" s="598"/>
      <c r="M12685" s="598"/>
      <c r="N12685" s="598"/>
      <c r="V12685" s="598"/>
      <c r="W12685" s="598"/>
    </row>
    <row r="12686" spans="6:23" x14ac:dyDescent="0.2">
      <c r="F12686" s="610"/>
      <c r="H12686" s="612"/>
      <c r="I12686" s="598"/>
      <c r="J12686" s="598"/>
      <c r="M12686" s="598"/>
      <c r="N12686" s="598"/>
      <c r="V12686" s="598"/>
      <c r="W12686" s="598"/>
    </row>
    <row r="12687" spans="6:23" x14ac:dyDescent="0.2">
      <c r="F12687" s="610"/>
      <c r="H12687" s="612"/>
      <c r="I12687" s="598"/>
      <c r="J12687" s="598"/>
      <c r="M12687" s="598"/>
      <c r="N12687" s="598"/>
      <c r="V12687" s="598"/>
      <c r="W12687" s="598"/>
    </row>
    <row r="12688" spans="6:23" x14ac:dyDescent="0.2">
      <c r="F12688" s="610"/>
      <c r="H12688" s="612"/>
      <c r="I12688" s="598"/>
      <c r="J12688" s="598"/>
      <c r="M12688" s="598"/>
      <c r="N12688" s="598"/>
      <c r="V12688" s="598"/>
      <c r="W12688" s="598"/>
    </row>
    <row r="12689" spans="6:23" x14ac:dyDescent="0.2">
      <c r="F12689" s="610"/>
      <c r="H12689" s="612"/>
      <c r="I12689" s="598"/>
      <c r="J12689" s="598"/>
      <c r="M12689" s="598"/>
      <c r="N12689" s="598"/>
      <c r="V12689" s="598"/>
      <c r="W12689" s="598"/>
    </row>
    <row r="12690" spans="6:23" x14ac:dyDescent="0.2">
      <c r="F12690" s="610"/>
      <c r="H12690" s="612"/>
      <c r="I12690" s="598"/>
      <c r="J12690" s="598"/>
      <c r="M12690" s="598"/>
      <c r="N12690" s="598"/>
      <c r="V12690" s="598"/>
      <c r="W12690" s="598"/>
    </row>
    <row r="12691" spans="6:23" x14ac:dyDescent="0.2">
      <c r="F12691" s="610"/>
      <c r="H12691" s="612"/>
      <c r="I12691" s="598"/>
      <c r="J12691" s="598"/>
      <c r="M12691" s="598"/>
      <c r="N12691" s="598"/>
      <c r="V12691" s="598"/>
      <c r="W12691" s="598"/>
    </row>
    <row r="12692" spans="6:23" x14ac:dyDescent="0.2">
      <c r="F12692" s="610"/>
      <c r="H12692" s="612"/>
      <c r="I12692" s="598"/>
      <c r="J12692" s="598"/>
      <c r="M12692" s="598"/>
      <c r="N12692" s="598"/>
      <c r="V12692" s="598"/>
      <c r="W12692" s="598"/>
    </row>
    <row r="12693" spans="6:23" x14ac:dyDescent="0.2">
      <c r="F12693" s="610"/>
      <c r="H12693" s="612"/>
      <c r="I12693" s="598"/>
      <c r="J12693" s="598"/>
      <c r="M12693" s="598"/>
      <c r="N12693" s="598"/>
      <c r="V12693" s="598"/>
      <c r="W12693" s="598"/>
    </row>
    <row r="12694" spans="6:23" x14ac:dyDescent="0.2">
      <c r="F12694" s="610"/>
      <c r="H12694" s="612"/>
      <c r="I12694" s="598"/>
      <c r="J12694" s="598"/>
      <c r="M12694" s="598"/>
      <c r="N12694" s="598"/>
      <c r="V12694" s="598"/>
      <c r="W12694" s="598"/>
    </row>
    <row r="12695" spans="6:23" x14ac:dyDescent="0.2">
      <c r="F12695" s="610"/>
      <c r="H12695" s="612"/>
      <c r="I12695" s="598"/>
      <c r="J12695" s="598"/>
      <c r="M12695" s="598"/>
      <c r="N12695" s="598"/>
      <c r="V12695" s="598"/>
      <c r="W12695" s="598"/>
    </row>
    <row r="12696" spans="6:23" x14ac:dyDescent="0.2">
      <c r="F12696" s="610"/>
      <c r="H12696" s="612"/>
      <c r="I12696" s="598"/>
      <c r="J12696" s="598"/>
      <c r="M12696" s="598"/>
      <c r="N12696" s="598"/>
      <c r="V12696" s="598"/>
      <c r="W12696" s="598"/>
    </row>
    <row r="12697" spans="6:23" x14ac:dyDescent="0.2">
      <c r="F12697" s="610"/>
      <c r="H12697" s="612"/>
      <c r="I12697" s="598"/>
      <c r="J12697" s="598"/>
      <c r="M12697" s="598"/>
      <c r="N12697" s="598"/>
      <c r="V12697" s="598"/>
      <c r="W12697" s="598"/>
    </row>
    <row r="12698" spans="6:23" x14ac:dyDescent="0.2">
      <c r="F12698" s="610"/>
      <c r="H12698" s="612"/>
      <c r="I12698" s="598"/>
      <c r="J12698" s="598"/>
      <c r="M12698" s="598"/>
      <c r="N12698" s="598"/>
      <c r="V12698" s="598"/>
      <c r="W12698" s="598"/>
    </row>
    <row r="12699" spans="6:23" x14ac:dyDescent="0.2">
      <c r="F12699" s="610"/>
      <c r="H12699" s="612"/>
      <c r="I12699" s="598"/>
      <c r="J12699" s="598"/>
      <c r="M12699" s="598"/>
      <c r="N12699" s="598"/>
      <c r="V12699" s="598"/>
      <c r="W12699" s="598"/>
    </row>
    <row r="12700" spans="6:23" x14ac:dyDescent="0.2">
      <c r="F12700" s="610"/>
      <c r="H12700" s="612"/>
      <c r="I12700" s="598"/>
      <c r="J12700" s="598"/>
      <c r="M12700" s="598"/>
      <c r="N12700" s="598"/>
      <c r="V12700" s="598"/>
      <c r="W12700" s="598"/>
    </row>
    <row r="12701" spans="6:23" x14ac:dyDescent="0.2">
      <c r="F12701" s="610"/>
      <c r="H12701" s="612"/>
      <c r="I12701" s="598"/>
      <c r="J12701" s="598"/>
      <c r="M12701" s="598"/>
      <c r="N12701" s="598"/>
      <c r="V12701" s="598"/>
      <c r="W12701" s="598"/>
    </row>
    <row r="12702" spans="6:23" x14ac:dyDescent="0.2">
      <c r="F12702" s="610"/>
      <c r="H12702" s="612"/>
      <c r="I12702" s="598"/>
      <c r="J12702" s="598"/>
      <c r="M12702" s="598"/>
      <c r="N12702" s="598"/>
      <c r="V12702" s="598"/>
      <c r="W12702" s="598"/>
    </row>
    <row r="12703" spans="6:23" x14ac:dyDescent="0.2">
      <c r="F12703" s="610"/>
      <c r="H12703" s="612"/>
      <c r="I12703" s="598"/>
      <c r="J12703" s="598"/>
      <c r="M12703" s="598"/>
      <c r="N12703" s="598"/>
      <c r="V12703" s="598"/>
      <c r="W12703" s="598"/>
    </row>
    <row r="12704" spans="6:23" x14ac:dyDescent="0.2">
      <c r="F12704" s="610"/>
      <c r="H12704" s="612"/>
      <c r="I12704" s="598"/>
      <c r="J12704" s="598"/>
      <c r="M12704" s="598"/>
      <c r="N12704" s="598"/>
      <c r="V12704" s="598"/>
      <c r="W12704" s="598"/>
    </row>
    <row r="12705" spans="6:23" x14ac:dyDescent="0.2">
      <c r="F12705" s="610"/>
      <c r="H12705" s="612"/>
      <c r="I12705" s="598"/>
      <c r="J12705" s="598"/>
      <c r="M12705" s="598"/>
      <c r="N12705" s="598"/>
      <c r="V12705" s="598"/>
      <c r="W12705" s="598"/>
    </row>
    <row r="12706" spans="6:23" x14ac:dyDescent="0.2">
      <c r="F12706" s="610"/>
      <c r="H12706" s="612"/>
      <c r="I12706" s="598"/>
      <c r="J12706" s="598"/>
      <c r="M12706" s="598"/>
      <c r="N12706" s="598"/>
      <c r="V12706" s="598"/>
      <c r="W12706" s="598"/>
    </row>
    <row r="12707" spans="6:23" x14ac:dyDescent="0.2">
      <c r="F12707" s="610"/>
      <c r="H12707" s="612"/>
      <c r="I12707" s="598"/>
      <c r="J12707" s="598"/>
      <c r="M12707" s="598"/>
      <c r="N12707" s="598"/>
      <c r="V12707" s="598"/>
      <c r="W12707" s="598"/>
    </row>
    <row r="12708" spans="6:23" x14ac:dyDescent="0.2">
      <c r="F12708" s="610"/>
      <c r="H12708" s="612"/>
      <c r="I12708" s="598"/>
      <c r="J12708" s="598"/>
      <c r="M12708" s="598"/>
      <c r="N12708" s="598"/>
      <c r="V12708" s="598"/>
      <c r="W12708" s="598"/>
    </row>
    <row r="12709" spans="6:23" x14ac:dyDescent="0.2">
      <c r="F12709" s="610"/>
      <c r="H12709" s="612"/>
      <c r="I12709" s="598"/>
      <c r="J12709" s="598"/>
      <c r="M12709" s="598"/>
      <c r="N12709" s="598"/>
      <c r="V12709" s="598"/>
      <c r="W12709" s="598"/>
    </row>
    <row r="12710" spans="6:23" x14ac:dyDescent="0.2">
      <c r="F12710" s="610"/>
      <c r="H12710" s="612"/>
      <c r="I12710" s="598"/>
      <c r="J12710" s="598"/>
      <c r="M12710" s="598"/>
      <c r="N12710" s="598"/>
      <c r="V12710" s="598"/>
      <c r="W12710" s="598"/>
    </row>
    <row r="12711" spans="6:23" x14ac:dyDescent="0.2">
      <c r="F12711" s="610"/>
      <c r="H12711" s="612"/>
      <c r="I12711" s="598"/>
      <c r="J12711" s="598"/>
      <c r="M12711" s="598"/>
      <c r="N12711" s="598"/>
      <c r="V12711" s="598"/>
      <c r="W12711" s="598"/>
    </row>
    <row r="12712" spans="6:23" x14ac:dyDescent="0.2">
      <c r="F12712" s="610"/>
      <c r="H12712" s="612"/>
      <c r="I12712" s="598"/>
      <c r="J12712" s="598"/>
      <c r="M12712" s="598"/>
      <c r="N12712" s="598"/>
      <c r="V12712" s="598"/>
      <c r="W12712" s="598"/>
    </row>
    <row r="12713" spans="6:23" x14ac:dyDescent="0.2">
      <c r="F12713" s="610"/>
      <c r="H12713" s="612"/>
      <c r="I12713" s="598"/>
      <c r="J12713" s="598"/>
      <c r="M12713" s="598"/>
      <c r="N12713" s="598"/>
      <c r="V12713" s="598"/>
      <c r="W12713" s="598"/>
    </row>
    <row r="12714" spans="6:23" x14ac:dyDescent="0.2">
      <c r="F12714" s="610"/>
      <c r="H12714" s="612"/>
      <c r="I12714" s="598"/>
      <c r="J12714" s="598"/>
      <c r="M12714" s="598"/>
      <c r="N12714" s="598"/>
      <c r="V12714" s="598"/>
      <c r="W12714" s="598"/>
    </row>
    <row r="12715" spans="6:23" x14ac:dyDescent="0.2">
      <c r="F12715" s="610"/>
      <c r="H12715" s="612"/>
      <c r="I12715" s="598"/>
      <c r="J12715" s="598"/>
      <c r="M12715" s="598"/>
      <c r="N12715" s="598"/>
      <c r="V12715" s="598"/>
      <c r="W12715" s="598"/>
    </row>
    <row r="12716" spans="6:23" x14ac:dyDescent="0.2">
      <c r="F12716" s="610"/>
      <c r="H12716" s="612"/>
      <c r="I12716" s="598"/>
      <c r="J12716" s="598"/>
      <c r="M12716" s="598"/>
      <c r="N12716" s="598"/>
      <c r="V12716" s="598"/>
      <c r="W12716" s="598"/>
    </row>
    <row r="12717" spans="6:23" x14ac:dyDescent="0.2">
      <c r="F12717" s="610"/>
      <c r="H12717" s="612"/>
      <c r="I12717" s="598"/>
      <c r="J12717" s="598"/>
      <c r="M12717" s="598"/>
      <c r="N12717" s="598"/>
      <c r="V12717" s="598"/>
      <c r="W12717" s="598"/>
    </row>
    <row r="12718" spans="6:23" x14ac:dyDescent="0.2">
      <c r="F12718" s="610"/>
      <c r="H12718" s="612"/>
      <c r="I12718" s="598"/>
      <c r="J12718" s="598"/>
      <c r="M12718" s="598"/>
      <c r="N12718" s="598"/>
      <c r="V12718" s="598"/>
      <c r="W12718" s="598"/>
    </row>
    <row r="12719" spans="6:23" x14ac:dyDescent="0.2">
      <c r="F12719" s="610"/>
      <c r="H12719" s="612"/>
      <c r="I12719" s="598"/>
      <c r="J12719" s="598"/>
      <c r="M12719" s="598"/>
      <c r="N12719" s="598"/>
      <c r="V12719" s="598"/>
      <c r="W12719" s="598"/>
    </row>
    <row r="12720" spans="6:23" x14ac:dyDescent="0.2">
      <c r="F12720" s="610"/>
      <c r="H12720" s="612"/>
      <c r="I12720" s="598"/>
      <c r="J12720" s="598"/>
      <c r="M12720" s="598"/>
      <c r="N12720" s="598"/>
      <c r="V12720" s="598"/>
      <c r="W12720" s="598"/>
    </row>
    <row r="12721" spans="6:23" x14ac:dyDescent="0.2">
      <c r="F12721" s="610"/>
      <c r="H12721" s="612"/>
      <c r="I12721" s="598"/>
      <c r="J12721" s="598"/>
      <c r="M12721" s="598"/>
      <c r="N12721" s="598"/>
      <c r="V12721" s="598"/>
      <c r="W12721" s="598"/>
    </row>
    <row r="12722" spans="6:23" x14ac:dyDescent="0.2">
      <c r="F12722" s="610"/>
      <c r="H12722" s="612"/>
      <c r="I12722" s="598"/>
      <c r="J12722" s="598"/>
      <c r="M12722" s="598"/>
      <c r="N12722" s="598"/>
      <c r="V12722" s="598"/>
      <c r="W12722" s="598"/>
    </row>
    <row r="12723" spans="6:23" x14ac:dyDescent="0.2">
      <c r="F12723" s="610"/>
      <c r="H12723" s="612"/>
      <c r="I12723" s="598"/>
      <c r="J12723" s="598"/>
      <c r="M12723" s="598"/>
      <c r="N12723" s="598"/>
      <c r="V12723" s="598"/>
      <c r="W12723" s="598"/>
    </row>
    <row r="12724" spans="6:23" x14ac:dyDescent="0.2">
      <c r="F12724" s="610"/>
      <c r="H12724" s="612"/>
      <c r="I12724" s="598"/>
      <c r="J12724" s="598"/>
      <c r="M12724" s="598"/>
      <c r="N12724" s="598"/>
      <c r="V12724" s="598"/>
      <c r="W12724" s="598"/>
    </row>
    <row r="12725" spans="6:23" x14ac:dyDescent="0.2">
      <c r="F12725" s="610"/>
      <c r="H12725" s="612"/>
      <c r="I12725" s="598"/>
      <c r="J12725" s="598"/>
      <c r="M12725" s="598"/>
      <c r="N12725" s="598"/>
      <c r="V12725" s="598"/>
      <c r="W12725" s="598"/>
    </row>
    <row r="12726" spans="6:23" x14ac:dyDescent="0.2">
      <c r="F12726" s="610"/>
      <c r="H12726" s="612"/>
      <c r="I12726" s="598"/>
      <c r="J12726" s="598"/>
      <c r="M12726" s="598"/>
      <c r="N12726" s="598"/>
      <c r="V12726" s="598"/>
      <c r="W12726" s="598"/>
    </row>
    <row r="12727" spans="6:23" x14ac:dyDescent="0.2">
      <c r="F12727" s="610"/>
      <c r="H12727" s="612"/>
      <c r="I12727" s="598"/>
      <c r="J12727" s="598"/>
      <c r="M12727" s="598"/>
      <c r="N12727" s="598"/>
      <c r="V12727" s="598"/>
      <c r="W12727" s="598"/>
    </row>
    <row r="12728" spans="6:23" x14ac:dyDescent="0.2">
      <c r="F12728" s="610"/>
      <c r="H12728" s="612"/>
      <c r="I12728" s="598"/>
      <c r="J12728" s="598"/>
      <c r="M12728" s="598"/>
      <c r="N12728" s="598"/>
      <c r="V12728" s="598"/>
      <c r="W12728" s="598"/>
    </row>
    <row r="12729" spans="6:23" x14ac:dyDescent="0.2">
      <c r="F12729" s="610"/>
      <c r="H12729" s="612"/>
      <c r="I12729" s="598"/>
      <c r="J12729" s="598"/>
      <c r="M12729" s="598"/>
      <c r="N12729" s="598"/>
      <c r="V12729" s="598"/>
      <c r="W12729" s="598"/>
    </row>
    <row r="12730" spans="6:23" x14ac:dyDescent="0.2">
      <c r="F12730" s="610"/>
      <c r="H12730" s="612"/>
      <c r="I12730" s="598"/>
      <c r="J12730" s="598"/>
      <c r="M12730" s="598"/>
      <c r="N12730" s="598"/>
      <c r="V12730" s="598"/>
      <c r="W12730" s="598"/>
    </row>
    <row r="12731" spans="6:23" x14ac:dyDescent="0.2">
      <c r="F12731" s="610"/>
      <c r="H12731" s="612"/>
      <c r="I12731" s="598"/>
      <c r="J12731" s="598"/>
      <c r="M12731" s="598"/>
      <c r="N12731" s="598"/>
      <c r="V12731" s="598"/>
      <c r="W12731" s="598"/>
    </row>
    <row r="12732" spans="6:23" x14ac:dyDescent="0.2">
      <c r="F12732" s="610"/>
      <c r="H12732" s="612"/>
      <c r="I12732" s="598"/>
      <c r="J12732" s="598"/>
      <c r="M12732" s="598"/>
      <c r="N12732" s="598"/>
      <c r="V12732" s="598"/>
      <c r="W12732" s="598"/>
    </row>
    <row r="12733" spans="6:23" x14ac:dyDescent="0.2">
      <c r="F12733" s="610"/>
      <c r="H12733" s="612"/>
      <c r="I12733" s="598"/>
      <c r="J12733" s="598"/>
      <c r="M12733" s="598"/>
      <c r="N12733" s="598"/>
      <c r="V12733" s="598"/>
      <c r="W12733" s="598"/>
    </row>
    <row r="12734" spans="6:23" x14ac:dyDescent="0.2">
      <c r="F12734" s="610"/>
      <c r="H12734" s="612"/>
      <c r="I12734" s="598"/>
      <c r="J12734" s="598"/>
      <c r="M12734" s="598"/>
      <c r="N12734" s="598"/>
      <c r="V12734" s="598"/>
      <c r="W12734" s="598"/>
    </row>
    <row r="12735" spans="6:23" x14ac:dyDescent="0.2">
      <c r="F12735" s="610"/>
      <c r="H12735" s="612"/>
      <c r="I12735" s="598"/>
      <c r="J12735" s="598"/>
      <c r="M12735" s="598"/>
      <c r="N12735" s="598"/>
      <c r="V12735" s="598"/>
      <c r="W12735" s="598"/>
    </row>
    <row r="12736" spans="6:23" x14ac:dyDescent="0.2">
      <c r="F12736" s="610"/>
      <c r="H12736" s="612"/>
      <c r="I12736" s="598"/>
      <c r="J12736" s="598"/>
      <c r="M12736" s="598"/>
      <c r="N12736" s="598"/>
      <c r="V12736" s="598"/>
      <c r="W12736" s="598"/>
    </row>
    <row r="12737" spans="6:23" x14ac:dyDescent="0.2">
      <c r="F12737" s="610"/>
      <c r="H12737" s="612"/>
      <c r="I12737" s="598"/>
      <c r="J12737" s="598"/>
      <c r="M12737" s="598"/>
      <c r="N12737" s="598"/>
      <c r="V12737" s="598"/>
      <c r="W12737" s="598"/>
    </row>
    <row r="12738" spans="6:23" x14ac:dyDescent="0.2">
      <c r="F12738" s="610"/>
      <c r="H12738" s="612"/>
      <c r="I12738" s="598"/>
      <c r="J12738" s="598"/>
      <c r="M12738" s="598"/>
      <c r="N12738" s="598"/>
      <c r="V12738" s="598"/>
      <c r="W12738" s="598"/>
    </row>
    <row r="12739" spans="6:23" x14ac:dyDescent="0.2">
      <c r="F12739" s="610"/>
      <c r="H12739" s="612"/>
      <c r="I12739" s="598"/>
      <c r="J12739" s="598"/>
      <c r="M12739" s="598"/>
      <c r="N12739" s="598"/>
      <c r="V12739" s="598"/>
      <c r="W12739" s="598"/>
    </row>
    <row r="12740" spans="6:23" x14ac:dyDescent="0.2">
      <c r="F12740" s="610"/>
      <c r="H12740" s="612"/>
      <c r="I12740" s="598"/>
      <c r="J12740" s="598"/>
      <c r="M12740" s="598"/>
      <c r="N12740" s="598"/>
      <c r="V12740" s="598"/>
      <c r="W12740" s="598"/>
    </row>
    <row r="12741" spans="6:23" x14ac:dyDescent="0.2">
      <c r="F12741" s="610"/>
      <c r="H12741" s="612"/>
      <c r="I12741" s="598"/>
      <c r="J12741" s="598"/>
      <c r="M12741" s="598"/>
      <c r="N12741" s="598"/>
      <c r="V12741" s="598"/>
      <c r="W12741" s="598"/>
    </row>
    <row r="12742" spans="6:23" x14ac:dyDescent="0.2">
      <c r="F12742" s="610"/>
      <c r="H12742" s="612"/>
      <c r="I12742" s="598"/>
      <c r="J12742" s="598"/>
      <c r="M12742" s="598"/>
      <c r="N12742" s="598"/>
      <c r="V12742" s="598"/>
      <c r="W12742" s="598"/>
    </row>
    <row r="12743" spans="6:23" x14ac:dyDescent="0.2">
      <c r="F12743" s="610"/>
      <c r="H12743" s="612"/>
      <c r="I12743" s="598"/>
      <c r="J12743" s="598"/>
      <c r="M12743" s="598"/>
      <c r="N12743" s="598"/>
      <c r="V12743" s="598"/>
      <c r="W12743" s="598"/>
    </row>
    <row r="12744" spans="6:23" x14ac:dyDescent="0.2">
      <c r="F12744" s="610"/>
      <c r="H12744" s="612"/>
      <c r="I12744" s="598"/>
      <c r="J12744" s="598"/>
      <c r="M12744" s="598"/>
      <c r="N12744" s="598"/>
      <c r="V12744" s="598"/>
      <c r="W12744" s="598"/>
    </row>
    <row r="12745" spans="6:23" x14ac:dyDescent="0.2">
      <c r="F12745" s="610"/>
      <c r="H12745" s="612"/>
      <c r="I12745" s="598"/>
      <c r="J12745" s="598"/>
      <c r="M12745" s="598"/>
      <c r="N12745" s="598"/>
      <c r="V12745" s="598"/>
      <c r="W12745" s="598"/>
    </row>
    <row r="12746" spans="6:23" x14ac:dyDescent="0.2">
      <c r="F12746" s="610"/>
      <c r="H12746" s="612"/>
      <c r="I12746" s="598"/>
      <c r="J12746" s="598"/>
      <c r="M12746" s="598"/>
      <c r="N12746" s="598"/>
      <c r="V12746" s="598"/>
      <c r="W12746" s="598"/>
    </row>
    <row r="12747" spans="6:23" x14ac:dyDescent="0.2">
      <c r="F12747" s="610"/>
      <c r="H12747" s="612"/>
      <c r="I12747" s="598"/>
      <c r="J12747" s="598"/>
      <c r="M12747" s="598"/>
      <c r="N12747" s="598"/>
      <c r="V12747" s="598"/>
      <c r="W12747" s="598"/>
    </row>
    <row r="12748" spans="6:23" x14ac:dyDescent="0.2">
      <c r="F12748" s="610"/>
      <c r="H12748" s="612"/>
      <c r="I12748" s="598"/>
      <c r="J12748" s="598"/>
      <c r="M12748" s="598"/>
      <c r="N12748" s="598"/>
      <c r="V12748" s="598"/>
      <c r="W12748" s="598"/>
    </row>
    <row r="12749" spans="6:23" x14ac:dyDescent="0.2">
      <c r="F12749" s="610"/>
      <c r="H12749" s="612"/>
      <c r="I12749" s="598"/>
      <c r="J12749" s="598"/>
      <c r="M12749" s="598"/>
      <c r="N12749" s="598"/>
      <c r="V12749" s="598"/>
      <c r="W12749" s="598"/>
    </row>
    <row r="12750" spans="6:23" x14ac:dyDescent="0.2">
      <c r="F12750" s="610"/>
      <c r="H12750" s="612"/>
      <c r="I12750" s="598"/>
      <c r="J12750" s="598"/>
      <c r="M12750" s="598"/>
      <c r="N12750" s="598"/>
      <c r="V12750" s="598"/>
      <c r="W12750" s="598"/>
    </row>
    <row r="12751" spans="6:23" x14ac:dyDescent="0.2">
      <c r="F12751" s="610"/>
      <c r="H12751" s="612"/>
      <c r="I12751" s="598"/>
      <c r="J12751" s="598"/>
      <c r="M12751" s="598"/>
      <c r="N12751" s="598"/>
      <c r="V12751" s="598"/>
      <c r="W12751" s="598"/>
    </row>
    <row r="12752" spans="6:23" x14ac:dyDescent="0.2">
      <c r="F12752" s="610"/>
      <c r="H12752" s="612"/>
      <c r="I12752" s="598"/>
      <c r="J12752" s="598"/>
      <c r="M12752" s="598"/>
      <c r="N12752" s="598"/>
      <c r="V12752" s="598"/>
      <c r="W12752" s="598"/>
    </row>
    <row r="12753" spans="6:23" x14ac:dyDescent="0.2">
      <c r="F12753" s="610"/>
      <c r="H12753" s="612"/>
      <c r="I12753" s="598"/>
      <c r="J12753" s="598"/>
      <c r="M12753" s="598"/>
      <c r="N12753" s="598"/>
      <c r="V12753" s="598"/>
      <c r="W12753" s="598"/>
    </row>
    <row r="12754" spans="6:23" x14ac:dyDescent="0.2">
      <c r="F12754" s="610"/>
      <c r="H12754" s="612"/>
      <c r="I12754" s="598"/>
      <c r="J12754" s="598"/>
      <c r="M12754" s="598"/>
      <c r="N12754" s="598"/>
      <c r="V12754" s="598"/>
      <c r="W12754" s="598"/>
    </row>
    <row r="12755" spans="6:23" x14ac:dyDescent="0.2">
      <c r="F12755" s="610"/>
      <c r="H12755" s="612"/>
      <c r="I12755" s="598"/>
      <c r="J12755" s="598"/>
      <c r="M12755" s="598"/>
      <c r="N12755" s="598"/>
      <c r="V12755" s="598"/>
      <c r="W12755" s="598"/>
    </row>
    <row r="12756" spans="6:23" x14ac:dyDescent="0.2">
      <c r="F12756" s="610"/>
      <c r="H12756" s="612"/>
      <c r="I12756" s="598"/>
      <c r="J12756" s="598"/>
      <c r="M12756" s="598"/>
      <c r="N12756" s="598"/>
      <c r="V12756" s="598"/>
      <c r="W12756" s="598"/>
    </row>
    <row r="12757" spans="6:23" x14ac:dyDescent="0.2">
      <c r="F12757" s="610"/>
      <c r="H12757" s="612"/>
      <c r="I12757" s="598"/>
      <c r="J12757" s="598"/>
      <c r="M12757" s="598"/>
      <c r="N12757" s="598"/>
      <c r="V12757" s="598"/>
      <c r="W12757" s="598"/>
    </row>
    <row r="12758" spans="6:23" x14ac:dyDescent="0.2">
      <c r="F12758" s="610"/>
      <c r="H12758" s="612"/>
      <c r="I12758" s="598"/>
      <c r="J12758" s="598"/>
      <c r="M12758" s="598"/>
      <c r="N12758" s="598"/>
      <c r="V12758" s="598"/>
      <c r="W12758" s="598"/>
    </row>
    <row r="12759" spans="6:23" x14ac:dyDescent="0.2">
      <c r="F12759" s="610"/>
      <c r="H12759" s="612"/>
      <c r="I12759" s="598"/>
      <c r="J12759" s="598"/>
      <c r="M12759" s="598"/>
      <c r="N12759" s="598"/>
      <c r="V12759" s="598"/>
      <c r="W12759" s="598"/>
    </row>
    <row r="12760" spans="6:23" x14ac:dyDescent="0.2">
      <c r="F12760" s="610"/>
      <c r="H12760" s="612"/>
      <c r="I12760" s="598"/>
      <c r="J12760" s="598"/>
      <c r="M12760" s="598"/>
      <c r="N12760" s="598"/>
      <c r="V12760" s="598"/>
      <c r="W12760" s="598"/>
    </row>
    <row r="12761" spans="6:23" x14ac:dyDescent="0.2">
      <c r="F12761" s="610"/>
      <c r="H12761" s="612"/>
      <c r="I12761" s="598"/>
      <c r="J12761" s="598"/>
      <c r="M12761" s="598"/>
      <c r="N12761" s="598"/>
      <c r="V12761" s="598"/>
      <c r="W12761" s="598"/>
    </row>
    <row r="12762" spans="6:23" x14ac:dyDescent="0.2">
      <c r="F12762" s="610"/>
      <c r="H12762" s="612"/>
      <c r="I12762" s="598"/>
      <c r="J12762" s="598"/>
      <c r="M12762" s="598"/>
      <c r="N12762" s="598"/>
      <c r="V12762" s="598"/>
      <c r="W12762" s="598"/>
    </row>
    <row r="12763" spans="6:23" x14ac:dyDescent="0.2">
      <c r="F12763" s="610"/>
      <c r="H12763" s="612"/>
      <c r="I12763" s="598"/>
      <c r="J12763" s="598"/>
      <c r="M12763" s="598"/>
      <c r="N12763" s="598"/>
      <c r="V12763" s="598"/>
      <c r="W12763" s="598"/>
    </row>
    <row r="12764" spans="6:23" x14ac:dyDescent="0.2">
      <c r="F12764" s="610"/>
      <c r="H12764" s="612"/>
      <c r="I12764" s="598"/>
      <c r="J12764" s="598"/>
      <c r="M12764" s="598"/>
      <c r="N12764" s="598"/>
      <c r="V12764" s="598"/>
      <c r="W12764" s="598"/>
    </row>
    <row r="12765" spans="6:23" x14ac:dyDescent="0.2">
      <c r="F12765" s="610"/>
      <c r="H12765" s="612"/>
      <c r="I12765" s="598"/>
      <c r="J12765" s="598"/>
      <c r="M12765" s="598"/>
      <c r="N12765" s="598"/>
      <c r="V12765" s="598"/>
      <c r="W12765" s="598"/>
    </row>
    <row r="12766" spans="6:23" x14ac:dyDescent="0.2">
      <c r="F12766" s="610"/>
      <c r="H12766" s="612"/>
      <c r="I12766" s="598"/>
      <c r="J12766" s="598"/>
      <c r="M12766" s="598"/>
      <c r="N12766" s="598"/>
      <c r="V12766" s="598"/>
      <c r="W12766" s="598"/>
    </row>
    <row r="12767" spans="6:23" x14ac:dyDescent="0.2">
      <c r="F12767" s="610"/>
      <c r="H12767" s="612"/>
      <c r="I12767" s="598"/>
      <c r="J12767" s="598"/>
      <c r="M12767" s="598"/>
      <c r="N12767" s="598"/>
      <c r="V12767" s="598"/>
      <c r="W12767" s="598"/>
    </row>
    <row r="12768" spans="6:23" x14ac:dyDescent="0.2">
      <c r="F12768" s="610"/>
      <c r="H12768" s="612"/>
      <c r="I12768" s="598"/>
      <c r="J12768" s="598"/>
      <c r="M12768" s="598"/>
      <c r="N12768" s="598"/>
      <c r="V12768" s="598"/>
      <c r="W12768" s="598"/>
    </row>
    <row r="12769" spans="6:23" x14ac:dyDescent="0.2">
      <c r="F12769" s="610"/>
      <c r="H12769" s="612"/>
      <c r="I12769" s="598"/>
      <c r="J12769" s="598"/>
      <c r="M12769" s="598"/>
      <c r="N12769" s="598"/>
      <c r="V12769" s="598"/>
      <c r="W12769" s="598"/>
    </row>
    <row r="12770" spans="6:23" x14ac:dyDescent="0.2">
      <c r="F12770" s="610"/>
      <c r="H12770" s="612"/>
      <c r="I12770" s="598"/>
      <c r="J12770" s="598"/>
      <c r="M12770" s="598"/>
      <c r="N12770" s="598"/>
      <c r="V12770" s="598"/>
      <c r="W12770" s="598"/>
    </row>
    <row r="12771" spans="6:23" x14ac:dyDescent="0.2">
      <c r="F12771" s="610"/>
      <c r="H12771" s="612"/>
      <c r="I12771" s="598"/>
      <c r="J12771" s="598"/>
      <c r="M12771" s="598"/>
      <c r="N12771" s="598"/>
      <c r="V12771" s="598"/>
      <c r="W12771" s="598"/>
    </row>
    <row r="12772" spans="6:23" x14ac:dyDescent="0.2">
      <c r="F12772" s="610"/>
      <c r="H12772" s="612"/>
      <c r="I12772" s="598"/>
      <c r="J12772" s="598"/>
      <c r="M12772" s="598"/>
      <c r="N12772" s="598"/>
      <c r="V12772" s="598"/>
      <c r="W12772" s="598"/>
    </row>
    <row r="12773" spans="6:23" x14ac:dyDescent="0.2">
      <c r="F12773" s="610"/>
      <c r="H12773" s="612"/>
      <c r="I12773" s="598"/>
      <c r="J12773" s="598"/>
      <c r="M12773" s="598"/>
      <c r="N12773" s="598"/>
      <c r="V12773" s="598"/>
      <c r="W12773" s="598"/>
    </row>
    <row r="12774" spans="6:23" x14ac:dyDescent="0.2">
      <c r="F12774" s="610"/>
      <c r="H12774" s="612"/>
      <c r="I12774" s="598"/>
      <c r="J12774" s="598"/>
      <c r="M12774" s="598"/>
      <c r="N12774" s="598"/>
      <c r="V12774" s="598"/>
      <c r="W12774" s="598"/>
    </row>
    <row r="12775" spans="6:23" x14ac:dyDescent="0.2">
      <c r="F12775" s="610"/>
      <c r="H12775" s="612"/>
      <c r="I12775" s="598"/>
      <c r="J12775" s="598"/>
      <c r="M12775" s="598"/>
      <c r="N12775" s="598"/>
      <c r="V12775" s="598"/>
      <c r="W12775" s="598"/>
    </row>
    <row r="12776" spans="6:23" x14ac:dyDescent="0.2">
      <c r="F12776" s="610"/>
      <c r="H12776" s="612"/>
      <c r="I12776" s="598"/>
      <c r="J12776" s="598"/>
      <c r="M12776" s="598"/>
      <c r="N12776" s="598"/>
      <c r="V12776" s="598"/>
      <c r="W12776" s="598"/>
    </row>
    <row r="12777" spans="6:23" x14ac:dyDescent="0.2">
      <c r="F12777" s="610"/>
      <c r="H12777" s="612"/>
      <c r="I12777" s="598"/>
      <c r="J12777" s="598"/>
      <c r="M12777" s="598"/>
      <c r="N12777" s="598"/>
      <c r="V12777" s="598"/>
      <c r="W12777" s="598"/>
    </row>
    <row r="12778" spans="6:23" x14ac:dyDescent="0.2">
      <c r="F12778" s="610"/>
      <c r="H12778" s="612"/>
      <c r="I12778" s="598"/>
      <c r="J12778" s="598"/>
      <c r="M12778" s="598"/>
      <c r="N12778" s="598"/>
      <c r="V12778" s="598"/>
      <c r="W12778" s="598"/>
    </row>
    <row r="12779" spans="6:23" x14ac:dyDescent="0.2">
      <c r="F12779" s="610"/>
      <c r="H12779" s="612"/>
      <c r="I12779" s="598"/>
      <c r="J12779" s="598"/>
      <c r="M12779" s="598"/>
      <c r="N12779" s="598"/>
      <c r="V12779" s="598"/>
      <c r="W12779" s="598"/>
    </row>
    <row r="12780" spans="6:23" x14ac:dyDescent="0.2">
      <c r="F12780" s="610"/>
      <c r="H12780" s="612"/>
      <c r="I12780" s="598"/>
      <c r="J12780" s="598"/>
      <c r="M12780" s="598"/>
      <c r="N12780" s="598"/>
      <c r="V12780" s="598"/>
      <c r="W12780" s="598"/>
    </row>
    <row r="12781" spans="6:23" x14ac:dyDescent="0.2">
      <c r="F12781" s="610"/>
      <c r="H12781" s="612"/>
      <c r="I12781" s="598"/>
      <c r="J12781" s="598"/>
      <c r="M12781" s="598"/>
      <c r="N12781" s="598"/>
      <c r="V12781" s="598"/>
      <c r="W12781" s="598"/>
    </row>
    <row r="12782" spans="6:23" x14ac:dyDescent="0.2">
      <c r="F12782" s="610"/>
      <c r="H12782" s="612"/>
      <c r="I12782" s="598"/>
      <c r="J12782" s="598"/>
      <c r="M12782" s="598"/>
      <c r="N12782" s="598"/>
      <c r="V12782" s="598"/>
      <c r="W12782" s="598"/>
    </row>
    <row r="12783" spans="6:23" x14ac:dyDescent="0.2">
      <c r="F12783" s="610"/>
      <c r="H12783" s="612"/>
      <c r="I12783" s="598"/>
      <c r="J12783" s="598"/>
      <c r="M12783" s="598"/>
      <c r="N12783" s="598"/>
      <c r="V12783" s="598"/>
      <c r="W12783" s="598"/>
    </row>
    <row r="12784" spans="6:23" x14ac:dyDescent="0.2">
      <c r="F12784" s="610"/>
      <c r="H12784" s="612"/>
      <c r="I12784" s="598"/>
      <c r="J12784" s="598"/>
      <c r="M12784" s="598"/>
      <c r="N12784" s="598"/>
      <c r="V12784" s="598"/>
      <c r="W12784" s="598"/>
    </row>
    <row r="12785" spans="6:23" x14ac:dyDescent="0.2">
      <c r="F12785" s="610"/>
      <c r="H12785" s="612"/>
      <c r="I12785" s="598"/>
      <c r="J12785" s="598"/>
      <c r="M12785" s="598"/>
      <c r="N12785" s="598"/>
      <c r="V12785" s="598"/>
      <c r="W12785" s="598"/>
    </row>
    <row r="12786" spans="6:23" x14ac:dyDescent="0.2">
      <c r="F12786" s="610"/>
      <c r="H12786" s="612"/>
      <c r="I12786" s="598"/>
      <c r="J12786" s="598"/>
      <c r="M12786" s="598"/>
      <c r="N12786" s="598"/>
      <c r="V12786" s="598"/>
      <c r="W12786" s="598"/>
    </row>
    <row r="12787" spans="6:23" x14ac:dyDescent="0.2">
      <c r="F12787" s="610"/>
      <c r="H12787" s="612"/>
      <c r="I12787" s="598"/>
      <c r="J12787" s="598"/>
      <c r="M12787" s="598"/>
      <c r="N12787" s="598"/>
      <c r="V12787" s="598"/>
      <c r="W12787" s="598"/>
    </row>
    <row r="12788" spans="6:23" x14ac:dyDescent="0.2">
      <c r="F12788" s="610"/>
      <c r="H12788" s="612"/>
      <c r="I12788" s="598"/>
      <c r="J12788" s="598"/>
      <c r="M12788" s="598"/>
      <c r="N12788" s="598"/>
      <c r="V12788" s="598"/>
      <c r="W12788" s="598"/>
    </row>
    <row r="12789" spans="6:23" x14ac:dyDescent="0.2">
      <c r="F12789" s="610"/>
      <c r="H12789" s="612"/>
      <c r="I12789" s="598"/>
      <c r="J12789" s="598"/>
      <c r="M12789" s="598"/>
      <c r="N12789" s="598"/>
      <c r="V12789" s="598"/>
      <c r="W12789" s="598"/>
    </row>
    <row r="12790" spans="6:23" x14ac:dyDescent="0.2">
      <c r="F12790" s="610"/>
      <c r="H12790" s="612"/>
      <c r="I12790" s="598"/>
      <c r="J12790" s="598"/>
      <c r="M12790" s="598"/>
      <c r="N12790" s="598"/>
      <c r="V12790" s="598"/>
      <c r="W12790" s="598"/>
    </row>
    <row r="12791" spans="6:23" x14ac:dyDescent="0.2">
      <c r="F12791" s="610"/>
      <c r="H12791" s="612"/>
      <c r="I12791" s="598"/>
      <c r="J12791" s="598"/>
      <c r="M12791" s="598"/>
      <c r="N12791" s="598"/>
      <c r="V12791" s="598"/>
      <c r="W12791" s="598"/>
    </row>
    <row r="12792" spans="6:23" x14ac:dyDescent="0.2">
      <c r="F12792" s="610"/>
      <c r="H12792" s="612"/>
      <c r="I12792" s="598"/>
      <c r="J12792" s="598"/>
      <c r="M12792" s="598"/>
      <c r="N12792" s="598"/>
      <c r="V12792" s="598"/>
      <c r="W12792" s="598"/>
    </row>
    <row r="12793" spans="6:23" x14ac:dyDescent="0.2">
      <c r="F12793" s="610"/>
      <c r="H12793" s="612"/>
      <c r="I12793" s="598"/>
      <c r="J12793" s="598"/>
      <c r="M12793" s="598"/>
      <c r="N12793" s="598"/>
      <c r="V12793" s="598"/>
      <c r="W12793" s="598"/>
    </row>
    <row r="12794" spans="6:23" x14ac:dyDescent="0.2">
      <c r="F12794" s="610"/>
      <c r="H12794" s="612"/>
      <c r="I12794" s="598"/>
      <c r="J12794" s="598"/>
      <c r="M12794" s="598"/>
      <c r="N12794" s="598"/>
      <c r="V12794" s="598"/>
      <c r="W12794" s="598"/>
    </row>
    <row r="12795" spans="6:23" x14ac:dyDescent="0.2">
      <c r="F12795" s="610"/>
      <c r="H12795" s="612"/>
      <c r="I12795" s="598"/>
      <c r="J12795" s="598"/>
      <c r="M12795" s="598"/>
      <c r="N12795" s="598"/>
      <c r="V12795" s="598"/>
      <c r="W12795" s="598"/>
    </row>
    <row r="12796" spans="6:23" x14ac:dyDescent="0.2">
      <c r="F12796" s="610"/>
      <c r="H12796" s="612"/>
      <c r="I12796" s="598"/>
      <c r="J12796" s="598"/>
      <c r="M12796" s="598"/>
      <c r="N12796" s="598"/>
      <c r="V12796" s="598"/>
      <c r="W12796" s="598"/>
    </row>
    <row r="12797" spans="6:23" x14ac:dyDescent="0.2">
      <c r="F12797" s="610"/>
      <c r="H12797" s="612"/>
      <c r="I12797" s="598"/>
      <c r="J12797" s="598"/>
      <c r="M12797" s="598"/>
      <c r="N12797" s="598"/>
      <c r="V12797" s="598"/>
      <c r="W12797" s="598"/>
    </row>
    <row r="12798" spans="6:23" x14ac:dyDescent="0.2">
      <c r="F12798" s="610"/>
      <c r="H12798" s="612"/>
      <c r="I12798" s="598"/>
      <c r="J12798" s="598"/>
      <c r="M12798" s="598"/>
      <c r="N12798" s="598"/>
      <c r="V12798" s="598"/>
      <c r="W12798" s="598"/>
    </row>
    <row r="12799" spans="6:23" x14ac:dyDescent="0.2">
      <c r="F12799" s="610"/>
      <c r="H12799" s="612"/>
      <c r="I12799" s="598"/>
      <c r="J12799" s="598"/>
      <c r="M12799" s="598"/>
      <c r="N12799" s="598"/>
      <c r="V12799" s="598"/>
      <c r="W12799" s="598"/>
    </row>
    <row r="12800" spans="6:23" x14ac:dyDescent="0.2">
      <c r="F12800" s="610"/>
      <c r="H12800" s="612"/>
      <c r="I12800" s="598"/>
      <c r="J12800" s="598"/>
      <c r="M12800" s="598"/>
      <c r="N12800" s="598"/>
      <c r="V12800" s="598"/>
      <c r="W12800" s="598"/>
    </row>
    <row r="12801" spans="6:23" x14ac:dyDescent="0.2">
      <c r="F12801" s="610"/>
      <c r="H12801" s="612"/>
      <c r="I12801" s="598"/>
      <c r="J12801" s="598"/>
      <c r="M12801" s="598"/>
      <c r="N12801" s="598"/>
      <c r="V12801" s="598"/>
      <c r="W12801" s="598"/>
    </row>
    <row r="12802" spans="6:23" x14ac:dyDescent="0.2">
      <c r="F12802" s="610"/>
      <c r="H12802" s="612"/>
      <c r="I12802" s="598"/>
      <c r="J12802" s="598"/>
      <c r="M12802" s="598"/>
      <c r="N12802" s="598"/>
      <c r="V12802" s="598"/>
      <c r="W12802" s="598"/>
    </row>
    <row r="12803" spans="6:23" x14ac:dyDescent="0.2">
      <c r="F12803" s="610"/>
      <c r="H12803" s="612"/>
      <c r="I12803" s="598"/>
      <c r="J12803" s="598"/>
      <c r="M12803" s="598"/>
      <c r="N12803" s="598"/>
      <c r="V12803" s="598"/>
      <c r="W12803" s="598"/>
    </row>
    <row r="12804" spans="6:23" x14ac:dyDescent="0.2">
      <c r="F12804" s="610"/>
      <c r="H12804" s="612"/>
      <c r="I12804" s="598"/>
      <c r="J12804" s="598"/>
      <c r="M12804" s="598"/>
      <c r="N12804" s="598"/>
      <c r="V12804" s="598"/>
      <c r="W12804" s="598"/>
    </row>
    <row r="12805" spans="6:23" x14ac:dyDescent="0.2">
      <c r="F12805" s="610"/>
      <c r="H12805" s="612"/>
      <c r="I12805" s="598"/>
      <c r="J12805" s="598"/>
      <c r="M12805" s="598"/>
      <c r="N12805" s="598"/>
      <c r="V12805" s="598"/>
      <c r="W12805" s="598"/>
    </row>
    <row r="12806" spans="6:23" x14ac:dyDescent="0.2">
      <c r="F12806" s="610"/>
      <c r="H12806" s="612"/>
      <c r="I12806" s="598"/>
      <c r="J12806" s="598"/>
      <c r="M12806" s="598"/>
      <c r="N12806" s="598"/>
      <c r="V12806" s="598"/>
      <c r="W12806" s="598"/>
    </row>
    <row r="12807" spans="6:23" x14ac:dyDescent="0.2">
      <c r="F12807" s="610"/>
      <c r="H12807" s="612"/>
      <c r="I12807" s="598"/>
      <c r="J12807" s="598"/>
      <c r="M12807" s="598"/>
      <c r="N12807" s="598"/>
      <c r="V12807" s="598"/>
      <c r="W12807" s="598"/>
    </row>
    <row r="12808" spans="6:23" x14ac:dyDescent="0.2">
      <c r="F12808" s="610"/>
      <c r="H12808" s="612"/>
      <c r="I12808" s="598"/>
      <c r="J12808" s="598"/>
      <c r="M12808" s="598"/>
      <c r="N12808" s="598"/>
      <c r="V12808" s="598"/>
      <c r="W12808" s="598"/>
    </row>
    <row r="12809" spans="6:23" x14ac:dyDescent="0.2">
      <c r="F12809" s="610"/>
      <c r="H12809" s="612"/>
      <c r="I12809" s="598"/>
      <c r="J12809" s="598"/>
      <c r="M12809" s="598"/>
      <c r="N12809" s="598"/>
      <c r="V12809" s="598"/>
      <c r="W12809" s="598"/>
    </row>
    <row r="12810" spans="6:23" x14ac:dyDescent="0.2">
      <c r="F12810" s="610"/>
      <c r="H12810" s="612"/>
      <c r="I12810" s="598"/>
      <c r="J12810" s="598"/>
      <c r="M12810" s="598"/>
      <c r="N12810" s="598"/>
      <c r="V12810" s="598"/>
      <c r="W12810" s="598"/>
    </row>
    <row r="12811" spans="6:23" x14ac:dyDescent="0.2">
      <c r="F12811" s="610"/>
      <c r="H12811" s="612"/>
      <c r="I12811" s="598"/>
      <c r="J12811" s="598"/>
      <c r="M12811" s="598"/>
      <c r="N12811" s="598"/>
      <c r="V12811" s="598"/>
      <c r="W12811" s="598"/>
    </row>
    <row r="12812" spans="6:23" x14ac:dyDescent="0.2">
      <c r="F12812" s="610"/>
      <c r="H12812" s="612"/>
      <c r="I12812" s="598"/>
      <c r="J12812" s="598"/>
      <c r="M12812" s="598"/>
      <c r="N12812" s="598"/>
      <c r="V12812" s="598"/>
      <c r="W12812" s="598"/>
    </row>
    <row r="12813" spans="6:23" x14ac:dyDescent="0.2">
      <c r="F12813" s="610"/>
      <c r="H12813" s="612"/>
      <c r="I12813" s="598"/>
      <c r="J12813" s="598"/>
      <c r="M12813" s="598"/>
      <c r="N12813" s="598"/>
      <c r="V12813" s="598"/>
      <c r="W12813" s="598"/>
    </row>
    <row r="12814" spans="6:23" x14ac:dyDescent="0.2">
      <c r="F12814" s="610"/>
      <c r="H12814" s="612"/>
      <c r="I12814" s="598"/>
      <c r="J12814" s="598"/>
      <c r="M12814" s="598"/>
      <c r="N12814" s="598"/>
      <c r="V12814" s="598"/>
      <c r="W12814" s="598"/>
    </row>
    <row r="12815" spans="6:23" x14ac:dyDescent="0.2">
      <c r="F12815" s="610"/>
      <c r="H12815" s="612"/>
      <c r="I12815" s="598"/>
      <c r="J12815" s="598"/>
      <c r="M12815" s="598"/>
      <c r="N12815" s="598"/>
      <c r="V12815" s="598"/>
      <c r="W12815" s="598"/>
    </row>
    <row r="12816" spans="6:23" x14ac:dyDescent="0.2">
      <c r="F12816" s="610"/>
      <c r="H12816" s="612"/>
      <c r="I12816" s="598"/>
      <c r="J12816" s="598"/>
      <c r="M12816" s="598"/>
      <c r="N12816" s="598"/>
      <c r="V12816" s="598"/>
      <c r="W12816" s="598"/>
    </row>
    <row r="12817" spans="6:23" x14ac:dyDescent="0.2">
      <c r="F12817" s="610"/>
      <c r="H12817" s="612"/>
      <c r="I12817" s="598"/>
      <c r="J12817" s="598"/>
      <c r="M12817" s="598"/>
      <c r="N12817" s="598"/>
      <c r="V12817" s="598"/>
      <c r="W12817" s="598"/>
    </row>
    <row r="12818" spans="6:23" x14ac:dyDescent="0.2">
      <c r="F12818" s="610"/>
      <c r="H12818" s="612"/>
      <c r="I12818" s="598"/>
      <c r="J12818" s="598"/>
      <c r="M12818" s="598"/>
      <c r="N12818" s="598"/>
      <c r="V12818" s="598"/>
      <c r="W12818" s="598"/>
    </row>
    <row r="12819" spans="6:23" x14ac:dyDescent="0.2">
      <c r="F12819" s="610"/>
      <c r="H12819" s="612"/>
      <c r="I12819" s="598"/>
      <c r="J12819" s="598"/>
      <c r="M12819" s="598"/>
      <c r="N12819" s="598"/>
      <c r="V12819" s="598"/>
      <c r="W12819" s="598"/>
    </row>
    <row r="12820" spans="6:23" x14ac:dyDescent="0.2">
      <c r="F12820" s="610"/>
      <c r="H12820" s="612"/>
      <c r="I12820" s="598"/>
      <c r="J12820" s="598"/>
      <c r="M12820" s="598"/>
      <c r="N12820" s="598"/>
      <c r="V12820" s="598"/>
      <c r="W12820" s="598"/>
    </row>
    <row r="12821" spans="6:23" x14ac:dyDescent="0.2">
      <c r="F12821" s="610"/>
      <c r="H12821" s="612"/>
      <c r="I12821" s="598"/>
      <c r="J12821" s="598"/>
      <c r="M12821" s="598"/>
      <c r="N12821" s="598"/>
      <c r="V12821" s="598"/>
      <c r="W12821" s="598"/>
    </row>
    <row r="12822" spans="6:23" x14ac:dyDescent="0.2">
      <c r="F12822" s="610"/>
      <c r="H12822" s="612"/>
      <c r="I12822" s="598"/>
      <c r="J12822" s="598"/>
      <c r="M12822" s="598"/>
      <c r="N12822" s="598"/>
      <c r="V12822" s="598"/>
      <c r="W12822" s="598"/>
    </row>
    <row r="12823" spans="6:23" x14ac:dyDescent="0.2">
      <c r="F12823" s="610"/>
      <c r="H12823" s="612"/>
      <c r="I12823" s="598"/>
      <c r="J12823" s="598"/>
      <c r="M12823" s="598"/>
      <c r="N12823" s="598"/>
      <c r="V12823" s="598"/>
      <c r="W12823" s="598"/>
    </row>
    <row r="12824" spans="6:23" x14ac:dyDescent="0.2">
      <c r="F12824" s="610"/>
      <c r="H12824" s="612"/>
      <c r="I12824" s="598"/>
      <c r="J12824" s="598"/>
      <c r="M12824" s="598"/>
      <c r="N12824" s="598"/>
      <c r="V12824" s="598"/>
      <c r="W12824" s="598"/>
    </row>
    <row r="12825" spans="6:23" x14ac:dyDescent="0.2">
      <c r="F12825" s="610"/>
      <c r="H12825" s="612"/>
      <c r="I12825" s="598"/>
      <c r="J12825" s="598"/>
      <c r="M12825" s="598"/>
      <c r="N12825" s="598"/>
      <c r="V12825" s="598"/>
      <c r="W12825" s="598"/>
    </row>
    <row r="12826" spans="6:23" x14ac:dyDescent="0.2">
      <c r="F12826" s="610"/>
      <c r="H12826" s="612"/>
      <c r="I12826" s="598"/>
      <c r="J12826" s="598"/>
      <c r="M12826" s="598"/>
      <c r="N12826" s="598"/>
      <c r="V12826" s="598"/>
      <c r="W12826" s="598"/>
    </row>
    <row r="12827" spans="6:23" x14ac:dyDescent="0.2">
      <c r="F12827" s="610"/>
      <c r="H12827" s="612"/>
      <c r="I12827" s="598"/>
      <c r="J12827" s="598"/>
      <c r="M12827" s="598"/>
      <c r="N12827" s="598"/>
      <c r="V12827" s="598"/>
      <c r="W12827" s="598"/>
    </row>
    <row r="12828" spans="6:23" x14ac:dyDescent="0.2">
      <c r="F12828" s="610"/>
      <c r="H12828" s="612"/>
      <c r="I12828" s="598"/>
      <c r="J12828" s="598"/>
      <c r="M12828" s="598"/>
      <c r="N12828" s="598"/>
      <c r="V12828" s="598"/>
      <c r="W12828" s="598"/>
    </row>
    <row r="12829" spans="6:23" x14ac:dyDescent="0.2">
      <c r="F12829" s="610"/>
      <c r="H12829" s="612"/>
      <c r="I12829" s="598"/>
      <c r="J12829" s="598"/>
      <c r="M12829" s="598"/>
      <c r="N12829" s="598"/>
      <c r="V12829" s="598"/>
      <c r="W12829" s="598"/>
    </row>
    <row r="12830" spans="6:23" x14ac:dyDescent="0.2">
      <c r="F12830" s="610"/>
      <c r="H12830" s="612"/>
      <c r="I12830" s="598"/>
      <c r="J12830" s="598"/>
      <c r="M12830" s="598"/>
      <c r="N12830" s="598"/>
      <c r="V12830" s="598"/>
      <c r="W12830" s="598"/>
    </row>
    <row r="12831" spans="6:23" x14ac:dyDescent="0.2">
      <c r="F12831" s="610"/>
      <c r="H12831" s="612"/>
      <c r="I12831" s="598"/>
      <c r="J12831" s="598"/>
      <c r="M12831" s="598"/>
      <c r="N12831" s="598"/>
      <c r="V12831" s="598"/>
      <c r="W12831" s="598"/>
    </row>
    <row r="12832" spans="6:23" x14ac:dyDescent="0.2">
      <c r="F12832" s="610"/>
      <c r="H12832" s="612"/>
      <c r="I12832" s="598"/>
      <c r="J12832" s="598"/>
      <c r="M12832" s="598"/>
      <c r="N12832" s="598"/>
      <c r="V12832" s="598"/>
      <c r="W12832" s="598"/>
    </row>
    <row r="12833" spans="6:23" x14ac:dyDescent="0.2">
      <c r="F12833" s="610"/>
      <c r="H12833" s="612"/>
      <c r="I12833" s="598"/>
      <c r="J12833" s="598"/>
      <c r="M12833" s="598"/>
      <c r="N12833" s="598"/>
      <c r="V12833" s="598"/>
      <c r="W12833" s="598"/>
    </row>
    <row r="12834" spans="6:23" x14ac:dyDescent="0.2">
      <c r="F12834" s="610"/>
      <c r="H12834" s="612"/>
      <c r="I12834" s="598"/>
      <c r="J12834" s="598"/>
      <c r="M12834" s="598"/>
      <c r="N12834" s="598"/>
      <c r="V12834" s="598"/>
      <c r="W12834" s="598"/>
    </row>
    <row r="12835" spans="6:23" x14ac:dyDescent="0.2">
      <c r="F12835" s="610"/>
      <c r="H12835" s="612"/>
      <c r="I12835" s="598"/>
      <c r="J12835" s="598"/>
      <c r="M12835" s="598"/>
      <c r="N12835" s="598"/>
      <c r="V12835" s="598"/>
      <c r="W12835" s="598"/>
    </row>
    <row r="12836" spans="6:23" x14ac:dyDescent="0.2">
      <c r="F12836" s="610"/>
      <c r="H12836" s="612"/>
      <c r="I12836" s="598"/>
      <c r="J12836" s="598"/>
      <c r="M12836" s="598"/>
      <c r="N12836" s="598"/>
      <c r="V12836" s="598"/>
      <c r="W12836" s="598"/>
    </row>
    <row r="12837" spans="6:23" x14ac:dyDescent="0.2">
      <c r="F12837" s="610"/>
      <c r="H12837" s="612"/>
      <c r="I12837" s="598"/>
      <c r="J12837" s="598"/>
      <c r="M12837" s="598"/>
      <c r="N12837" s="598"/>
      <c r="V12837" s="598"/>
      <c r="W12837" s="598"/>
    </row>
    <row r="12838" spans="6:23" x14ac:dyDescent="0.2">
      <c r="F12838" s="610"/>
      <c r="H12838" s="612"/>
      <c r="I12838" s="598"/>
      <c r="J12838" s="598"/>
      <c r="M12838" s="598"/>
      <c r="N12838" s="598"/>
      <c r="V12838" s="598"/>
      <c r="W12838" s="598"/>
    </row>
    <row r="12839" spans="6:23" x14ac:dyDescent="0.2">
      <c r="F12839" s="610"/>
      <c r="H12839" s="612"/>
      <c r="I12839" s="598"/>
      <c r="J12839" s="598"/>
      <c r="M12839" s="598"/>
      <c r="N12839" s="598"/>
      <c r="V12839" s="598"/>
      <c r="W12839" s="598"/>
    </row>
    <row r="12840" spans="6:23" x14ac:dyDescent="0.2">
      <c r="F12840" s="610"/>
      <c r="H12840" s="612"/>
      <c r="I12840" s="598"/>
      <c r="J12840" s="598"/>
      <c r="M12840" s="598"/>
      <c r="N12840" s="598"/>
      <c r="V12840" s="598"/>
      <c r="W12840" s="598"/>
    </row>
    <row r="12841" spans="6:23" x14ac:dyDescent="0.2">
      <c r="F12841" s="610"/>
      <c r="H12841" s="612"/>
      <c r="I12841" s="598"/>
      <c r="J12841" s="598"/>
      <c r="M12841" s="598"/>
      <c r="N12841" s="598"/>
      <c r="V12841" s="598"/>
      <c r="W12841" s="598"/>
    </row>
    <row r="12842" spans="6:23" x14ac:dyDescent="0.2">
      <c r="F12842" s="610"/>
      <c r="H12842" s="612"/>
      <c r="I12842" s="598"/>
      <c r="J12842" s="598"/>
      <c r="M12842" s="598"/>
      <c r="N12842" s="598"/>
      <c r="V12842" s="598"/>
      <c r="W12842" s="598"/>
    </row>
    <row r="12843" spans="6:23" x14ac:dyDescent="0.2">
      <c r="F12843" s="610"/>
      <c r="H12843" s="612"/>
      <c r="I12843" s="598"/>
      <c r="J12843" s="598"/>
      <c r="M12843" s="598"/>
      <c r="N12843" s="598"/>
      <c r="V12843" s="598"/>
      <c r="W12843" s="598"/>
    </row>
    <row r="12844" spans="6:23" x14ac:dyDescent="0.2">
      <c r="F12844" s="610"/>
      <c r="H12844" s="612"/>
      <c r="I12844" s="598"/>
      <c r="J12844" s="598"/>
      <c r="M12844" s="598"/>
      <c r="N12844" s="598"/>
      <c r="V12844" s="598"/>
      <c r="W12844" s="598"/>
    </row>
    <row r="12845" spans="6:23" x14ac:dyDescent="0.2">
      <c r="F12845" s="610"/>
      <c r="H12845" s="612"/>
      <c r="I12845" s="598"/>
      <c r="J12845" s="598"/>
      <c r="M12845" s="598"/>
      <c r="N12845" s="598"/>
      <c r="V12845" s="598"/>
      <c r="W12845" s="598"/>
    </row>
    <row r="12846" spans="6:23" x14ac:dyDescent="0.2">
      <c r="F12846" s="610"/>
      <c r="H12846" s="612"/>
      <c r="I12846" s="598"/>
      <c r="J12846" s="598"/>
      <c r="M12846" s="598"/>
      <c r="N12846" s="598"/>
      <c r="V12846" s="598"/>
      <c r="W12846" s="598"/>
    </row>
    <row r="12847" spans="6:23" x14ac:dyDescent="0.2">
      <c r="F12847" s="610"/>
      <c r="H12847" s="612"/>
      <c r="I12847" s="598"/>
      <c r="J12847" s="598"/>
      <c r="M12847" s="598"/>
      <c r="N12847" s="598"/>
      <c r="V12847" s="598"/>
      <c r="W12847" s="598"/>
    </row>
    <row r="12848" spans="6:23" x14ac:dyDescent="0.2">
      <c r="F12848" s="610"/>
      <c r="H12848" s="612"/>
      <c r="I12848" s="598"/>
      <c r="J12848" s="598"/>
      <c r="M12848" s="598"/>
      <c r="N12848" s="598"/>
      <c r="V12848" s="598"/>
      <c r="W12848" s="598"/>
    </row>
    <row r="12849" spans="6:23" x14ac:dyDescent="0.2">
      <c r="F12849" s="610"/>
      <c r="H12849" s="612"/>
      <c r="I12849" s="598"/>
      <c r="J12849" s="598"/>
      <c r="M12849" s="598"/>
      <c r="N12849" s="598"/>
      <c r="V12849" s="598"/>
      <c r="W12849" s="598"/>
    </row>
    <row r="12850" spans="6:23" x14ac:dyDescent="0.2">
      <c r="F12850" s="610"/>
      <c r="H12850" s="612"/>
      <c r="I12850" s="598"/>
      <c r="J12850" s="598"/>
      <c r="M12850" s="598"/>
      <c r="N12850" s="598"/>
      <c r="V12850" s="598"/>
      <c r="W12850" s="598"/>
    </row>
    <row r="12851" spans="6:23" x14ac:dyDescent="0.2">
      <c r="F12851" s="610"/>
      <c r="H12851" s="612"/>
      <c r="I12851" s="598"/>
      <c r="J12851" s="598"/>
      <c r="M12851" s="598"/>
      <c r="N12851" s="598"/>
      <c r="V12851" s="598"/>
      <c r="W12851" s="598"/>
    </row>
    <row r="12852" spans="6:23" x14ac:dyDescent="0.2">
      <c r="F12852" s="610"/>
      <c r="H12852" s="612"/>
      <c r="I12852" s="598"/>
      <c r="J12852" s="598"/>
      <c r="M12852" s="598"/>
      <c r="N12852" s="598"/>
      <c r="V12852" s="598"/>
      <c r="W12852" s="598"/>
    </row>
    <row r="12853" spans="6:23" x14ac:dyDescent="0.2">
      <c r="F12853" s="610"/>
      <c r="H12853" s="612"/>
      <c r="I12853" s="598"/>
      <c r="J12853" s="598"/>
      <c r="M12853" s="598"/>
      <c r="N12853" s="598"/>
      <c r="V12853" s="598"/>
      <c r="W12853" s="598"/>
    </row>
    <row r="12854" spans="6:23" x14ac:dyDescent="0.2">
      <c r="F12854" s="610"/>
      <c r="H12854" s="612"/>
      <c r="I12854" s="598"/>
      <c r="J12854" s="598"/>
      <c r="M12854" s="598"/>
      <c r="N12854" s="598"/>
      <c r="V12854" s="598"/>
      <c r="W12854" s="598"/>
    </row>
    <row r="12855" spans="6:23" x14ac:dyDescent="0.2">
      <c r="F12855" s="610"/>
      <c r="H12855" s="612"/>
      <c r="I12855" s="598"/>
      <c r="J12855" s="598"/>
      <c r="M12855" s="598"/>
      <c r="N12855" s="598"/>
      <c r="V12855" s="598"/>
      <c r="W12855" s="598"/>
    </row>
    <row r="12856" spans="6:23" x14ac:dyDescent="0.2">
      <c r="F12856" s="610"/>
      <c r="H12856" s="612"/>
      <c r="I12856" s="598"/>
      <c r="J12856" s="598"/>
      <c r="M12856" s="598"/>
      <c r="N12856" s="598"/>
      <c r="V12856" s="598"/>
      <c r="W12856" s="598"/>
    </row>
    <row r="12857" spans="6:23" x14ac:dyDescent="0.2">
      <c r="F12857" s="610"/>
      <c r="H12857" s="612"/>
      <c r="I12857" s="598"/>
      <c r="J12857" s="598"/>
      <c r="M12857" s="598"/>
      <c r="N12857" s="598"/>
      <c r="V12857" s="598"/>
      <c r="W12857" s="598"/>
    </row>
    <row r="12858" spans="6:23" x14ac:dyDescent="0.2">
      <c r="F12858" s="610"/>
      <c r="H12858" s="612"/>
      <c r="I12858" s="598"/>
      <c r="J12858" s="598"/>
      <c r="M12858" s="598"/>
      <c r="N12858" s="598"/>
      <c r="V12858" s="598"/>
      <c r="W12858" s="598"/>
    </row>
    <row r="12859" spans="6:23" x14ac:dyDescent="0.2">
      <c r="F12859" s="610"/>
      <c r="H12859" s="612"/>
      <c r="I12859" s="598"/>
      <c r="J12859" s="598"/>
      <c r="M12859" s="598"/>
      <c r="N12859" s="598"/>
      <c r="V12859" s="598"/>
      <c r="W12859" s="598"/>
    </row>
    <row r="12860" spans="6:23" x14ac:dyDescent="0.2">
      <c r="F12860" s="610"/>
      <c r="H12860" s="612"/>
      <c r="I12860" s="598"/>
      <c r="J12860" s="598"/>
      <c r="M12860" s="598"/>
      <c r="N12860" s="598"/>
      <c r="V12860" s="598"/>
      <c r="W12860" s="598"/>
    </row>
    <row r="12861" spans="6:23" x14ac:dyDescent="0.2">
      <c r="F12861" s="610"/>
      <c r="H12861" s="612"/>
      <c r="I12861" s="598"/>
      <c r="J12861" s="598"/>
      <c r="M12861" s="598"/>
      <c r="N12861" s="598"/>
      <c r="V12861" s="598"/>
      <c r="W12861" s="598"/>
    </row>
    <row r="12862" spans="6:23" x14ac:dyDescent="0.2">
      <c r="F12862" s="610"/>
      <c r="H12862" s="612"/>
      <c r="I12862" s="598"/>
      <c r="J12862" s="598"/>
      <c r="M12862" s="598"/>
      <c r="N12862" s="598"/>
      <c r="V12862" s="598"/>
      <c r="W12862" s="598"/>
    </row>
    <row r="12863" spans="6:23" x14ac:dyDescent="0.2">
      <c r="F12863" s="610"/>
      <c r="H12863" s="612"/>
      <c r="I12863" s="598"/>
      <c r="J12863" s="598"/>
      <c r="M12863" s="598"/>
      <c r="N12863" s="598"/>
      <c r="V12863" s="598"/>
      <c r="W12863" s="598"/>
    </row>
    <row r="12864" spans="6:23" x14ac:dyDescent="0.2">
      <c r="F12864" s="610"/>
      <c r="H12864" s="612"/>
      <c r="I12864" s="598"/>
      <c r="J12864" s="598"/>
      <c r="M12864" s="598"/>
      <c r="N12864" s="598"/>
      <c r="V12864" s="598"/>
      <c r="W12864" s="598"/>
    </row>
    <row r="12865" spans="6:23" x14ac:dyDescent="0.2">
      <c r="F12865" s="610"/>
      <c r="H12865" s="612"/>
      <c r="I12865" s="598"/>
      <c r="J12865" s="598"/>
      <c r="M12865" s="598"/>
      <c r="N12865" s="598"/>
      <c r="V12865" s="598"/>
      <c r="W12865" s="598"/>
    </row>
    <row r="12866" spans="6:23" x14ac:dyDescent="0.2">
      <c r="F12866" s="610"/>
      <c r="H12866" s="612"/>
      <c r="I12866" s="598"/>
      <c r="J12866" s="598"/>
      <c r="M12866" s="598"/>
      <c r="N12866" s="598"/>
      <c r="V12866" s="598"/>
      <c r="W12866" s="598"/>
    </row>
    <row r="12867" spans="6:23" x14ac:dyDescent="0.2">
      <c r="F12867" s="610"/>
      <c r="H12867" s="612"/>
      <c r="I12867" s="598"/>
      <c r="J12867" s="598"/>
      <c r="M12867" s="598"/>
      <c r="N12867" s="598"/>
      <c r="V12867" s="598"/>
      <c r="W12867" s="598"/>
    </row>
    <row r="12868" spans="6:23" x14ac:dyDescent="0.2">
      <c r="F12868" s="610"/>
      <c r="H12868" s="612"/>
      <c r="I12868" s="598"/>
      <c r="J12868" s="598"/>
      <c r="M12868" s="598"/>
      <c r="N12868" s="598"/>
      <c r="V12868" s="598"/>
      <c r="W12868" s="598"/>
    </row>
    <row r="12869" spans="6:23" x14ac:dyDescent="0.2">
      <c r="F12869" s="610"/>
      <c r="H12869" s="612"/>
      <c r="I12869" s="598"/>
      <c r="J12869" s="598"/>
      <c r="M12869" s="598"/>
      <c r="N12869" s="598"/>
      <c r="V12869" s="598"/>
      <c r="W12869" s="598"/>
    </row>
    <row r="12870" spans="6:23" x14ac:dyDescent="0.2">
      <c r="F12870" s="610"/>
      <c r="H12870" s="612"/>
      <c r="I12870" s="598"/>
      <c r="J12870" s="598"/>
      <c r="M12870" s="598"/>
      <c r="N12870" s="598"/>
      <c r="V12870" s="598"/>
      <c r="W12870" s="598"/>
    </row>
    <row r="12871" spans="6:23" x14ac:dyDescent="0.2">
      <c r="F12871" s="610"/>
      <c r="H12871" s="612"/>
      <c r="I12871" s="598"/>
      <c r="J12871" s="598"/>
      <c r="M12871" s="598"/>
      <c r="N12871" s="598"/>
      <c r="V12871" s="598"/>
      <c r="W12871" s="598"/>
    </row>
    <row r="12872" spans="6:23" x14ac:dyDescent="0.2">
      <c r="F12872" s="610"/>
      <c r="H12872" s="612"/>
      <c r="I12872" s="598"/>
      <c r="J12872" s="598"/>
      <c r="M12872" s="598"/>
      <c r="N12872" s="598"/>
      <c r="V12872" s="598"/>
      <c r="W12872" s="598"/>
    </row>
    <row r="12873" spans="6:23" x14ac:dyDescent="0.2">
      <c r="F12873" s="610"/>
      <c r="H12873" s="612"/>
      <c r="I12873" s="598"/>
      <c r="J12873" s="598"/>
      <c r="M12873" s="598"/>
      <c r="N12873" s="598"/>
      <c r="V12873" s="598"/>
      <c r="W12873" s="598"/>
    </row>
    <row r="12874" spans="6:23" x14ac:dyDescent="0.2">
      <c r="F12874" s="610"/>
      <c r="H12874" s="612"/>
      <c r="I12874" s="598"/>
      <c r="J12874" s="598"/>
      <c r="M12874" s="598"/>
      <c r="N12874" s="598"/>
      <c r="V12874" s="598"/>
      <c r="W12874" s="598"/>
    </row>
    <row r="12875" spans="6:23" x14ac:dyDescent="0.2">
      <c r="F12875" s="610"/>
      <c r="H12875" s="612"/>
      <c r="I12875" s="598"/>
      <c r="J12875" s="598"/>
      <c r="M12875" s="598"/>
      <c r="N12875" s="598"/>
      <c r="V12875" s="598"/>
      <c r="W12875" s="598"/>
    </row>
    <row r="12876" spans="6:23" x14ac:dyDescent="0.2">
      <c r="F12876" s="610"/>
      <c r="H12876" s="612"/>
      <c r="I12876" s="598"/>
      <c r="J12876" s="598"/>
      <c r="M12876" s="598"/>
      <c r="N12876" s="598"/>
      <c r="V12876" s="598"/>
      <c r="W12876" s="598"/>
    </row>
    <row r="12877" spans="6:23" x14ac:dyDescent="0.2">
      <c r="F12877" s="610"/>
      <c r="H12877" s="612"/>
      <c r="I12877" s="598"/>
      <c r="J12877" s="598"/>
      <c r="M12877" s="598"/>
      <c r="N12877" s="598"/>
      <c r="V12877" s="598"/>
      <c r="W12877" s="598"/>
    </row>
    <row r="12878" spans="6:23" x14ac:dyDescent="0.2">
      <c r="F12878" s="610"/>
      <c r="H12878" s="612"/>
      <c r="I12878" s="598"/>
      <c r="J12878" s="598"/>
      <c r="M12878" s="598"/>
      <c r="N12878" s="598"/>
      <c r="V12878" s="598"/>
      <c r="W12878" s="598"/>
    </row>
    <row r="12879" spans="6:23" x14ac:dyDescent="0.2">
      <c r="F12879" s="610"/>
      <c r="H12879" s="612"/>
      <c r="I12879" s="598"/>
      <c r="J12879" s="598"/>
      <c r="M12879" s="598"/>
      <c r="N12879" s="598"/>
      <c r="V12879" s="598"/>
      <c r="W12879" s="598"/>
    </row>
    <row r="12880" spans="6:23" x14ac:dyDescent="0.2">
      <c r="F12880" s="610"/>
      <c r="H12880" s="612"/>
      <c r="I12880" s="598"/>
      <c r="J12880" s="598"/>
      <c r="M12880" s="598"/>
      <c r="N12880" s="598"/>
      <c r="V12880" s="598"/>
      <c r="W12880" s="598"/>
    </row>
    <row r="12881" spans="6:23" x14ac:dyDescent="0.2">
      <c r="F12881" s="610"/>
      <c r="H12881" s="612"/>
      <c r="I12881" s="598"/>
      <c r="J12881" s="598"/>
      <c r="M12881" s="598"/>
      <c r="N12881" s="598"/>
      <c r="V12881" s="598"/>
      <c r="W12881" s="598"/>
    </row>
    <row r="12882" spans="6:23" x14ac:dyDescent="0.2">
      <c r="F12882" s="610"/>
      <c r="H12882" s="612"/>
      <c r="I12882" s="598"/>
      <c r="J12882" s="598"/>
      <c r="M12882" s="598"/>
      <c r="N12882" s="598"/>
      <c r="V12882" s="598"/>
      <c r="W12882" s="598"/>
    </row>
    <row r="12883" spans="6:23" x14ac:dyDescent="0.2">
      <c r="F12883" s="610"/>
      <c r="H12883" s="612"/>
      <c r="I12883" s="598"/>
      <c r="J12883" s="598"/>
      <c r="M12883" s="598"/>
      <c r="N12883" s="598"/>
      <c r="V12883" s="598"/>
      <c r="W12883" s="598"/>
    </row>
    <row r="12884" spans="6:23" x14ac:dyDescent="0.2">
      <c r="F12884" s="610"/>
      <c r="H12884" s="612"/>
      <c r="I12884" s="598"/>
      <c r="J12884" s="598"/>
      <c r="M12884" s="598"/>
      <c r="N12884" s="598"/>
      <c r="V12884" s="598"/>
      <c r="W12884" s="598"/>
    </row>
    <row r="12885" spans="6:23" x14ac:dyDescent="0.2">
      <c r="F12885" s="610"/>
      <c r="H12885" s="612"/>
      <c r="I12885" s="598"/>
      <c r="J12885" s="598"/>
      <c r="M12885" s="598"/>
      <c r="N12885" s="598"/>
      <c r="V12885" s="598"/>
      <c r="W12885" s="598"/>
    </row>
    <row r="12886" spans="6:23" x14ac:dyDescent="0.2">
      <c r="F12886" s="610"/>
      <c r="H12886" s="612"/>
      <c r="I12886" s="598"/>
      <c r="J12886" s="598"/>
      <c r="M12886" s="598"/>
      <c r="N12886" s="598"/>
      <c r="V12886" s="598"/>
      <c r="W12886" s="598"/>
    </row>
    <row r="12887" spans="6:23" x14ac:dyDescent="0.2">
      <c r="F12887" s="610"/>
      <c r="H12887" s="612"/>
      <c r="I12887" s="598"/>
      <c r="J12887" s="598"/>
      <c r="M12887" s="598"/>
      <c r="N12887" s="598"/>
      <c r="V12887" s="598"/>
      <c r="W12887" s="598"/>
    </row>
    <row r="12888" spans="6:23" x14ac:dyDescent="0.2">
      <c r="F12888" s="610"/>
      <c r="H12888" s="612"/>
      <c r="I12888" s="598"/>
      <c r="J12888" s="598"/>
      <c r="M12888" s="598"/>
      <c r="N12888" s="598"/>
      <c r="V12888" s="598"/>
      <c r="W12888" s="598"/>
    </row>
    <row r="12889" spans="6:23" x14ac:dyDescent="0.2">
      <c r="F12889" s="610"/>
      <c r="H12889" s="612"/>
      <c r="I12889" s="598"/>
      <c r="J12889" s="598"/>
      <c r="M12889" s="598"/>
      <c r="N12889" s="598"/>
      <c r="V12889" s="598"/>
      <c r="W12889" s="598"/>
    </row>
    <row r="12890" spans="6:23" x14ac:dyDescent="0.2">
      <c r="F12890" s="610"/>
      <c r="H12890" s="612"/>
      <c r="I12890" s="598"/>
      <c r="J12890" s="598"/>
      <c r="M12890" s="598"/>
      <c r="N12890" s="598"/>
      <c r="V12890" s="598"/>
      <c r="W12890" s="598"/>
    </row>
    <row r="12891" spans="6:23" x14ac:dyDescent="0.2">
      <c r="F12891" s="610"/>
      <c r="H12891" s="612"/>
      <c r="I12891" s="598"/>
      <c r="J12891" s="598"/>
      <c r="M12891" s="598"/>
      <c r="N12891" s="598"/>
      <c r="V12891" s="598"/>
      <c r="W12891" s="598"/>
    </row>
    <row r="12892" spans="6:23" x14ac:dyDescent="0.2">
      <c r="F12892" s="610"/>
      <c r="H12892" s="612"/>
      <c r="I12892" s="598"/>
      <c r="J12892" s="598"/>
      <c r="M12892" s="598"/>
      <c r="N12892" s="598"/>
      <c r="V12892" s="598"/>
      <c r="W12892" s="598"/>
    </row>
    <row r="12893" spans="6:23" x14ac:dyDescent="0.2">
      <c r="F12893" s="610"/>
      <c r="H12893" s="612"/>
      <c r="I12893" s="598"/>
      <c r="J12893" s="598"/>
      <c r="M12893" s="598"/>
      <c r="N12893" s="598"/>
      <c r="V12893" s="598"/>
      <c r="W12893" s="598"/>
    </row>
    <row r="12894" spans="6:23" x14ac:dyDescent="0.2">
      <c r="F12894" s="610"/>
      <c r="H12894" s="612"/>
      <c r="I12894" s="598"/>
      <c r="J12894" s="598"/>
      <c r="M12894" s="598"/>
      <c r="N12894" s="598"/>
      <c r="V12894" s="598"/>
      <c r="W12894" s="598"/>
    </row>
    <row r="12895" spans="6:23" x14ac:dyDescent="0.2">
      <c r="F12895" s="610"/>
      <c r="H12895" s="612"/>
      <c r="I12895" s="598"/>
      <c r="J12895" s="598"/>
      <c r="M12895" s="598"/>
      <c r="N12895" s="598"/>
      <c r="V12895" s="598"/>
      <c r="W12895" s="598"/>
    </row>
    <row r="12896" spans="6:23" x14ac:dyDescent="0.2">
      <c r="F12896" s="610"/>
      <c r="H12896" s="612"/>
      <c r="I12896" s="598"/>
      <c r="J12896" s="598"/>
      <c r="M12896" s="598"/>
      <c r="N12896" s="598"/>
      <c r="V12896" s="598"/>
      <c r="W12896" s="598"/>
    </row>
    <row r="12897" spans="6:23" x14ac:dyDescent="0.2">
      <c r="F12897" s="610"/>
      <c r="H12897" s="612"/>
      <c r="I12897" s="598"/>
      <c r="J12897" s="598"/>
      <c r="M12897" s="598"/>
      <c r="N12897" s="598"/>
      <c r="V12897" s="598"/>
      <c r="W12897" s="598"/>
    </row>
    <row r="12898" spans="6:23" x14ac:dyDescent="0.2">
      <c r="F12898" s="610"/>
      <c r="H12898" s="612"/>
      <c r="I12898" s="598"/>
      <c r="J12898" s="598"/>
      <c r="M12898" s="598"/>
      <c r="N12898" s="598"/>
      <c r="V12898" s="598"/>
      <c r="W12898" s="598"/>
    </row>
    <row r="12899" spans="6:23" x14ac:dyDescent="0.2">
      <c r="F12899" s="610"/>
      <c r="H12899" s="612"/>
      <c r="I12899" s="598"/>
      <c r="J12899" s="598"/>
      <c r="M12899" s="598"/>
      <c r="N12899" s="598"/>
      <c r="V12899" s="598"/>
      <c r="W12899" s="598"/>
    </row>
    <row r="12900" spans="6:23" x14ac:dyDescent="0.2">
      <c r="F12900" s="610"/>
      <c r="H12900" s="612"/>
      <c r="I12900" s="598"/>
      <c r="J12900" s="598"/>
      <c r="M12900" s="598"/>
      <c r="N12900" s="598"/>
      <c r="V12900" s="598"/>
      <c r="W12900" s="598"/>
    </row>
    <row r="12901" spans="6:23" x14ac:dyDescent="0.2">
      <c r="F12901" s="610"/>
      <c r="H12901" s="612"/>
      <c r="I12901" s="598"/>
      <c r="J12901" s="598"/>
      <c r="M12901" s="598"/>
      <c r="N12901" s="598"/>
      <c r="V12901" s="598"/>
      <c r="W12901" s="598"/>
    </row>
    <row r="12902" spans="6:23" x14ac:dyDescent="0.2">
      <c r="F12902" s="610"/>
      <c r="H12902" s="612"/>
      <c r="I12902" s="598"/>
      <c r="J12902" s="598"/>
      <c r="M12902" s="598"/>
      <c r="N12902" s="598"/>
      <c r="V12902" s="598"/>
      <c r="W12902" s="598"/>
    </row>
    <row r="12903" spans="6:23" x14ac:dyDescent="0.2">
      <c r="F12903" s="610"/>
      <c r="H12903" s="612"/>
      <c r="I12903" s="598"/>
      <c r="J12903" s="598"/>
      <c r="M12903" s="598"/>
      <c r="N12903" s="598"/>
      <c r="V12903" s="598"/>
      <c r="W12903" s="598"/>
    </row>
    <row r="12904" spans="6:23" x14ac:dyDescent="0.2">
      <c r="F12904" s="610"/>
      <c r="H12904" s="612"/>
      <c r="I12904" s="598"/>
      <c r="J12904" s="598"/>
      <c r="M12904" s="598"/>
      <c r="N12904" s="598"/>
      <c r="V12904" s="598"/>
      <c r="W12904" s="598"/>
    </row>
    <row r="12905" spans="6:23" x14ac:dyDescent="0.2">
      <c r="F12905" s="610"/>
      <c r="H12905" s="612"/>
      <c r="I12905" s="598"/>
      <c r="J12905" s="598"/>
      <c r="M12905" s="598"/>
      <c r="N12905" s="598"/>
      <c r="V12905" s="598"/>
      <c r="W12905" s="598"/>
    </row>
    <row r="12906" spans="6:23" x14ac:dyDescent="0.2">
      <c r="F12906" s="610"/>
      <c r="H12906" s="612"/>
      <c r="I12906" s="598"/>
      <c r="J12906" s="598"/>
      <c r="M12906" s="598"/>
      <c r="N12906" s="598"/>
      <c r="V12906" s="598"/>
      <c r="W12906" s="598"/>
    </row>
    <row r="12907" spans="6:23" x14ac:dyDescent="0.2">
      <c r="F12907" s="610"/>
      <c r="H12907" s="612"/>
      <c r="I12907" s="598"/>
      <c r="J12907" s="598"/>
      <c r="M12907" s="598"/>
      <c r="N12907" s="598"/>
      <c r="V12907" s="598"/>
      <c r="W12907" s="598"/>
    </row>
    <row r="12908" spans="6:23" x14ac:dyDescent="0.2">
      <c r="F12908" s="610"/>
      <c r="H12908" s="612"/>
      <c r="I12908" s="598"/>
      <c r="J12908" s="598"/>
      <c r="M12908" s="598"/>
      <c r="N12908" s="598"/>
      <c r="V12908" s="598"/>
      <c r="W12908" s="598"/>
    </row>
    <row r="12909" spans="6:23" x14ac:dyDescent="0.2">
      <c r="F12909" s="610"/>
      <c r="H12909" s="612"/>
      <c r="I12909" s="598"/>
      <c r="J12909" s="598"/>
      <c r="M12909" s="598"/>
      <c r="N12909" s="598"/>
      <c r="V12909" s="598"/>
      <c r="W12909" s="598"/>
    </row>
    <row r="12910" spans="6:23" x14ac:dyDescent="0.2">
      <c r="F12910" s="610"/>
      <c r="H12910" s="612"/>
      <c r="I12910" s="598"/>
      <c r="J12910" s="598"/>
      <c r="M12910" s="598"/>
      <c r="N12910" s="598"/>
      <c r="V12910" s="598"/>
      <c r="W12910" s="598"/>
    </row>
    <row r="12911" spans="6:23" x14ac:dyDescent="0.2">
      <c r="F12911" s="610"/>
      <c r="H12911" s="612"/>
      <c r="I12911" s="598"/>
      <c r="J12911" s="598"/>
      <c r="M12911" s="598"/>
      <c r="N12911" s="598"/>
      <c r="V12911" s="598"/>
      <c r="W12911" s="598"/>
    </row>
    <row r="12912" spans="6:23" x14ac:dyDescent="0.2">
      <c r="F12912" s="610"/>
      <c r="H12912" s="612"/>
      <c r="I12912" s="598"/>
      <c r="J12912" s="598"/>
      <c r="M12912" s="598"/>
      <c r="N12912" s="598"/>
      <c r="V12912" s="598"/>
      <c r="W12912" s="598"/>
    </row>
    <row r="12913" spans="6:23" x14ac:dyDescent="0.2">
      <c r="F12913" s="610"/>
      <c r="H12913" s="612"/>
      <c r="I12913" s="598"/>
      <c r="J12913" s="598"/>
      <c r="M12913" s="598"/>
      <c r="N12913" s="598"/>
      <c r="V12913" s="598"/>
      <c r="W12913" s="598"/>
    </row>
    <row r="12914" spans="6:23" x14ac:dyDescent="0.2">
      <c r="F12914" s="610"/>
      <c r="H12914" s="612"/>
      <c r="I12914" s="598"/>
      <c r="J12914" s="598"/>
      <c r="M12914" s="598"/>
      <c r="N12914" s="598"/>
      <c r="V12914" s="598"/>
      <c r="W12914" s="598"/>
    </row>
    <row r="12915" spans="6:23" x14ac:dyDescent="0.2">
      <c r="F12915" s="610"/>
      <c r="H12915" s="612"/>
      <c r="I12915" s="598"/>
      <c r="J12915" s="598"/>
      <c r="M12915" s="598"/>
      <c r="N12915" s="598"/>
      <c r="V12915" s="598"/>
      <c r="W12915" s="598"/>
    </row>
    <row r="12916" spans="6:23" x14ac:dyDescent="0.2">
      <c r="F12916" s="610"/>
      <c r="H12916" s="612"/>
      <c r="I12916" s="598"/>
      <c r="J12916" s="598"/>
      <c r="M12916" s="598"/>
      <c r="N12916" s="598"/>
      <c r="V12916" s="598"/>
      <c r="W12916" s="598"/>
    </row>
    <row r="12917" spans="6:23" x14ac:dyDescent="0.2">
      <c r="F12917" s="610"/>
      <c r="H12917" s="612"/>
      <c r="I12917" s="598"/>
      <c r="J12917" s="598"/>
      <c r="M12917" s="598"/>
      <c r="N12917" s="598"/>
      <c r="V12917" s="598"/>
      <c r="W12917" s="598"/>
    </row>
    <row r="12918" spans="6:23" x14ac:dyDescent="0.2">
      <c r="F12918" s="610"/>
      <c r="H12918" s="612"/>
      <c r="I12918" s="598"/>
      <c r="J12918" s="598"/>
      <c r="M12918" s="598"/>
      <c r="N12918" s="598"/>
      <c r="V12918" s="598"/>
      <c r="W12918" s="598"/>
    </row>
    <row r="12919" spans="6:23" x14ac:dyDescent="0.2">
      <c r="F12919" s="610"/>
      <c r="H12919" s="612"/>
      <c r="I12919" s="598"/>
      <c r="J12919" s="598"/>
      <c r="M12919" s="598"/>
      <c r="N12919" s="598"/>
      <c r="V12919" s="598"/>
      <c r="W12919" s="598"/>
    </row>
    <row r="12920" spans="6:23" x14ac:dyDescent="0.2">
      <c r="F12920" s="610"/>
      <c r="H12920" s="612"/>
      <c r="I12920" s="598"/>
      <c r="J12920" s="598"/>
      <c r="M12920" s="598"/>
      <c r="N12920" s="598"/>
      <c r="V12920" s="598"/>
      <c r="W12920" s="598"/>
    </row>
    <row r="12921" spans="6:23" x14ac:dyDescent="0.2">
      <c r="F12921" s="610"/>
      <c r="H12921" s="612"/>
      <c r="I12921" s="598"/>
      <c r="J12921" s="598"/>
      <c r="M12921" s="598"/>
      <c r="N12921" s="598"/>
      <c r="V12921" s="598"/>
      <c r="W12921" s="598"/>
    </row>
    <row r="12922" spans="6:23" x14ac:dyDescent="0.2">
      <c r="F12922" s="610"/>
      <c r="H12922" s="612"/>
      <c r="I12922" s="598"/>
      <c r="J12922" s="598"/>
      <c r="M12922" s="598"/>
      <c r="N12922" s="598"/>
      <c r="V12922" s="598"/>
      <c r="W12922" s="598"/>
    </row>
    <row r="12923" spans="6:23" x14ac:dyDescent="0.2">
      <c r="F12923" s="610"/>
      <c r="H12923" s="612"/>
      <c r="I12923" s="598"/>
      <c r="J12923" s="598"/>
      <c r="M12923" s="598"/>
      <c r="N12923" s="598"/>
      <c r="V12923" s="598"/>
      <c r="W12923" s="598"/>
    </row>
    <row r="12924" spans="6:23" x14ac:dyDescent="0.2">
      <c r="F12924" s="610"/>
      <c r="H12924" s="612"/>
      <c r="I12924" s="598"/>
      <c r="J12924" s="598"/>
      <c r="M12924" s="598"/>
      <c r="N12924" s="598"/>
      <c r="V12924" s="598"/>
      <c r="W12924" s="598"/>
    </row>
    <row r="12925" spans="6:23" x14ac:dyDescent="0.2">
      <c r="F12925" s="610"/>
      <c r="H12925" s="612"/>
      <c r="I12925" s="598"/>
      <c r="J12925" s="598"/>
      <c r="M12925" s="598"/>
      <c r="N12925" s="598"/>
      <c r="V12925" s="598"/>
      <c r="W12925" s="598"/>
    </row>
    <row r="12926" spans="6:23" x14ac:dyDescent="0.2">
      <c r="F12926" s="610"/>
      <c r="H12926" s="612"/>
      <c r="I12926" s="598"/>
      <c r="J12926" s="598"/>
      <c r="M12926" s="598"/>
      <c r="N12926" s="598"/>
      <c r="V12926" s="598"/>
      <c r="W12926" s="598"/>
    </row>
    <row r="12927" spans="6:23" x14ac:dyDescent="0.2">
      <c r="F12927" s="610"/>
      <c r="H12927" s="612"/>
      <c r="I12927" s="598"/>
      <c r="J12927" s="598"/>
      <c r="M12927" s="598"/>
      <c r="N12927" s="598"/>
      <c r="V12927" s="598"/>
      <c r="W12927" s="598"/>
    </row>
    <row r="12928" spans="6:23" x14ac:dyDescent="0.2">
      <c r="F12928" s="610"/>
      <c r="H12928" s="612"/>
      <c r="I12928" s="598"/>
      <c r="J12928" s="598"/>
      <c r="M12928" s="598"/>
      <c r="N12928" s="598"/>
      <c r="V12928" s="598"/>
      <c r="W12928" s="598"/>
    </row>
    <row r="12929" spans="6:23" x14ac:dyDescent="0.2">
      <c r="F12929" s="610"/>
      <c r="H12929" s="612"/>
      <c r="I12929" s="598"/>
      <c r="J12929" s="598"/>
      <c r="M12929" s="598"/>
      <c r="N12929" s="598"/>
      <c r="V12929" s="598"/>
      <c r="W12929" s="598"/>
    </row>
    <row r="12930" spans="6:23" x14ac:dyDescent="0.2">
      <c r="F12930" s="610"/>
      <c r="H12930" s="612"/>
      <c r="I12930" s="598"/>
      <c r="J12930" s="598"/>
      <c r="M12930" s="598"/>
      <c r="N12930" s="598"/>
      <c r="V12930" s="598"/>
      <c r="W12930" s="598"/>
    </row>
    <row r="12931" spans="6:23" x14ac:dyDescent="0.2">
      <c r="F12931" s="610"/>
      <c r="H12931" s="612"/>
      <c r="I12931" s="598"/>
      <c r="J12931" s="598"/>
      <c r="M12931" s="598"/>
      <c r="N12931" s="598"/>
      <c r="V12931" s="598"/>
      <c r="W12931" s="598"/>
    </row>
    <row r="12932" spans="6:23" x14ac:dyDescent="0.2">
      <c r="F12932" s="610"/>
      <c r="H12932" s="612"/>
      <c r="I12932" s="598"/>
      <c r="J12932" s="598"/>
      <c r="M12932" s="598"/>
      <c r="N12932" s="598"/>
      <c r="V12932" s="598"/>
      <c r="W12932" s="598"/>
    </row>
    <row r="12933" spans="6:23" x14ac:dyDescent="0.2">
      <c r="F12933" s="610"/>
      <c r="H12933" s="612"/>
      <c r="I12933" s="598"/>
      <c r="J12933" s="598"/>
      <c r="M12933" s="598"/>
      <c r="N12933" s="598"/>
      <c r="V12933" s="598"/>
      <c r="W12933" s="598"/>
    </row>
    <row r="12934" spans="6:23" x14ac:dyDescent="0.2">
      <c r="F12934" s="610"/>
      <c r="H12934" s="612"/>
      <c r="I12934" s="598"/>
      <c r="J12934" s="598"/>
      <c r="M12934" s="598"/>
      <c r="N12934" s="598"/>
      <c r="V12934" s="598"/>
      <c r="W12934" s="598"/>
    </row>
    <row r="12935" spans="6:23" x14ac:dyDescent="0.2">
      <c r="F12935" s="610"/>
      <c r="H12935" s="612"/>
      <c r="I12935" s="598"/>
      <c r="J12935" s="598"/>
      <c r="M12935" s="598"/>
      <c r="N12935" s="598"/>
      <c r="V12935" s="598"/>
      <c r="W12935" s="598"/>
    </row>
    <row r="12936" spans="6:23" x14ac:dyDescent="0.2">
      <c r="F12936" s="610"/>
      <c r="H12936" s="612"/>
      <c r="I12936" s="598"/>
      <c r="J12936" s="598"/>
      <c r="M12936" s="598"/>
      <c r="N12936" s="598"/>
      <c r="V12936" s="598"/>
      <c r="W12936" s="598"/>
    </row>
    <row r="12937" spans="6:23" x14ac:dyDescent="0.2">
      <c r="F12937" s="610"/>
      <c r="H12937" s="612"/>
      <c r="I12937" s="598"/>
      <c r="J12937" s="598"/>
      <c r="M12937" s="598"/>
      <c r="N12937" s="598"/>
      <c r="V12937" s="598"/>
      <c r="W12937" s="598"/>
    </row>
    <row r="12938" spans="6:23" x14ac:dyDescent="0.2">
      <c r="F12938" s="610"/>
      <c r="H12938" s="612"/>
      <c r="I12938" s="598"/>
      <c r="J12938" s="598"/>
      <c r="M12938" s="598"/>
      <c r="N12938" s="598"/>
      <c r="V12938" s="598"/>
      <c r="W12938" s="598"/>
    </row>
    <row r="12939" spans="6:23" x14ac:dyDescent="0.2">
      <c r="F12939" s="610"/>
      <c r="H12939" s="612"/>
      <c r="I12939" s="598"/>
      <c r="J12939" s="598"/>
      <c r="M12939" s="598"/>
      <c r="N12939" s="598"/>
      <c r="V12939" s="598"/>
      <c r="W12939" s="598"/>
    </row>
    <row r="12940" spans="6:23" x14ac:dyDescent="0.2">
      <c r="F12940" s="610"/>
      <c r="H12940" s="612"/>
      <c r="I12940" s="598"/>
      <c r="J12940" s="598"/>
      <c r="M12940" s="598"/>
      <c r="N12940" s="598"/>
      <c r="V12940" s="598"/>
      <c r="W12940" s="598"/>
    </row>
    <row r="12941" spans="6:23" x14ac:dyDescent="0.2">
      <c r="F12941" s="610"/>
      <c r="H12941" s="612"/>
      <c r="I12941" s="598"/>
      <c r="J12941" s="598"/>
      <c r="M12941" s="598"/>
      <c r="N12941" s="598"/>
      <c r="V12941" s="598"/>
      <c r="W12941" s="598"/>
    </row>
    <row r="12942" spans="6:23" x14ac:dyDescent="0.2">
      <c r="F12942" s="610"/>
      <c r="H12942" s="612"/>
      <c r="I12942" s="598"/>
      <c r="J12942" s="598"/>
      <c r="M12942" s="598"/>
      <c r="N12942" s="598"/>
      <c r="V12942" s="598"/>
      <c r="W12942" s="598"/>
    </row>
    <row r="12943" spans="6:23" x14ac:dyDescent="0.2">
      <c r="F12943" s="610"/>
      <c r="H12943" s="612"/>
      <c r="I12943" s="598"/>
      <c r="J12943" s="598"/>
      <c r="M12943" s="598"/>
      <c r="N12943" s="598"/>
      <c r="V12943" s="598"/>
      <c r="W12943" s="598"/>
    </row>
    <row r="12944" spans="6:23" x14ac:dyDescent="0.2">
      <c r="F12944" s="610"/>
      <c r="H12944" s="612"/>
      <c r="I12944" s="598"/>
      <c r="J12944" s="598"/>
      <c r="M12944" s="598"/>
      <c r="N12944" s="598"/>
      <c r="V12944" s="598"/>
      <c r="W12944" s="598"/>
    </row>
    <row r="12945" spans="6:23" x14ac:dyDescent="0.2">
      <c r="F12945" s="610"/>
      <c r="H12945" s="612"/>
      <c r="I12945" s="598"/>
      <c r="J12945" s="598"/>
      <c r="M12945" s="598"/>
      <c r="N12945" s="598"/>
      <c r="V12945" s="598"/>
      <c r="W12945" s="598"/>
    </row>
    <row r="12946" spans="6:23" x14ac:dyDescent="0.2">
      <c r="F12946" s="610"/>
      <c r="H12946" s="612"/>
      <c r="I12946" s="598"/>
      <c r="J12946" s="598"/>
      <c r="M12946" s="598"/>
      <c r="N12946" s="598"/>
      <c r="V12946" s="598"/>
      <c r="W12946" s="598"/>
    </row>
    <row r="12947" spans="6:23" x14ac:dyDescent="0.2">
      <c r="F12947" s="610"/>
      <c r="H12947" s="612"/>
      <c r="I12947" s="598"/>
      <c r="J12947" s="598"/>
      <c r="M12947" s="598"/>
      <c r="N12947" s="598"/>
      <c r="V12947" s="598"/>
      <c r="W12947" s="598"/>
    </row>
    <row r="12948" spans="6:23" x14ac:dyDescent="0.2">
      <c r="F12948" s="610"/>
      <c r="H12948" s="612"/>
      <c r="I12948" s="598"/>
      <c r="J12948" s="598"/>
      <c r="M12948" s="598"/>
      <c r="N12948" s="598"/>
      <c r="V12948" s="598"/>
      <c r="W12948" s="598"/>
    </row>
    <row r="12949" spans="6:23" x14ac:dyDescent="0.2">
      <c r="F12949" s="610"/>
      <c r="H12949" s="612"/>
      <c r="I12949" s="598"/>
      <c r="J12949" s="598"/>
      <c r="M12949" s="598"/>
      <c r="N12949" s="598"/>
      <c r="V12949" s="598"/>
      <c r="W12949" s="598"/>
    </row>
    <row r="12950" spans="6:23" x14ac:dyDescent="0.2">
      <c r="F12950" s="610"/>
      <c r="H12950" s="612"/>
      <c r="I12950" s="598"/>
      <c r="J12950" s="598"/>
      <c r="M12950" s="598"/>
      <c r="N12950" s="598"/>
      <c r="V12950" s="598"/>
      <c r="W12950" s="598"/>
    </row>
    <row r="12951" spans="6:23" x14ac:dyDescent="0.2">
      <c r="F12951" s="610"/>
      <c r="H12951" s="612"/>
      <c r="I12951" s="598"/>
      <c r="J12951" s="598"/>
      <c r="M12951" s="598"/>
      <c r="N12951" s="598"/>
      <c r="V12951" s="598"/>
      <c r="W12951" s="598"/>
    </row>
    <row r="12952" spans="6:23" x14ac:dyDescent="0.2">
      <c r="F12952" s="610"/>
      <c r="H12952" s="612"/>
      <c r="I12952" s="598"/>
      <c r="J12952" s="598"/>
      <c r="M12952" s="598"/>
      <c r="N12952" s="598"/>
      <c r="V12952" s="598"/>
      <c r="W12952" s="598"/>
    </row>
    <row r="12953" spans="6:23" x14ac:dyDescent="0.2">
      <c r="F12953" s="610"/>
      <c r="H12953" s="612"/>
      <c r="I12953" s="598"/>
      <c r="J12953" s="598"/>
      <c r="M12953" s="598"/>
      <c r="N12953" s="598"/>
      <c r="V12953" s="598"/>
      <c r="W12953" s="598"/>
    </row>
    <row r="12954" spans="6:23" x14ac:dyDescent="0.2">
      <c r="F12954" s="610"/>
      <c r="H12954" s="612"/>
      <c r="I12954" s="598"/>
      <c r="J12954" s="598"/>
      <c r="M12954" s="598"/>
      <c r="N12954" s="598"/>
      <c r="V12954" s="598"/>
      <c r="W12954" s="598"/>
    </row>
    <row r="12955" spans="6:23" x14ac:dyDescent="0.2">
      <c r="F12955" s="610"/>
      <c r="H12955" s="612"/>
      <c r="I12955" s="598"/>
      <c r="J12955" s="598"/>
      <c r="M12955" s="598"/>
      <c r="N12955" s="598"/>
      <c r="V12955" s="598"/>
      <c r="W12955" s="598"/>
    </row>
    <row r="12956" spans="6:23" x14ac:dyDescent="0.2">
      <c r="F12956" s="610"/>
      <c r="H12956" s="612"/>
      <c r="I12956" s="598"/>
      <c r="J12956" s="598"/>
      <c r="M12956" s="598"/>
      <c r="N12956" s="598"/>
      <c r="V12956" s="598"/>
      <c r="W12956" s="598"/>
    </row>
    <row r="12957" spans="6:23" x14ac:dyDescent="0.2">
      <c r="F12957" s="610"/>
      <c r="H12957" s="612"/>
      <c r="I12957" s="598"/>
      <c r="J12957" s="598"/>
      <c r="M12957" s="598"/>
      <c r="N12957" s="598"/>
      <c r="V12957" s="598"/>
      <c r="W12957" s="598"/>
    </row>
    <row r="12958" spans="6:23" x14ac:dyDescent="0.2">
      <c r="F12958" s="610"/>
      <c r="H12958" s="612"/>
      <c r="I12958" s="598"/>
      <c r="J12958" s="598"/>
      <c r="M12958" s="598"/>
      <c r="N12958" s="598"/>
      <c r="V12958" s="598"/>
      <c r="W12958" s="598"/>
    </row>
    <row r="12959" spans="6:23" x14ac:dyDescent="0.2">
      <c r="F12959" s="610"/>
      <c r="H12959" s="612"/>
      <c r="I12959" s="598"/>
      <c r="J12959" s="598"/>
      <c r="M12959" s="598"/>
      <c r="N12959" s="598"/>
      <c r="V12959" s="598"/>
      <c r="W12959" s="598"/>
    </row>
    <row r="12960" spans="6:23" x14ac:dyDescent="0.2">
      <c r="F12960" s="610"/>
      <c r="H12960" s="612"/>
      <c r="I12960" s="598"/>
      <c r="J12960" s="598"/>
      <c r="M12960" s="598"/>
      <c r="N12960" s="598"/>
      <c r="V12960" s="598"/>
      <c r="W12960" s="598"/>
    </row>
    <row r="12961" spans="6:23" x14ac:dyDescent="0.2">
      <c r="F12961" s="610"/>
      <c r="H12961" s="612"/>
      <c r="I12961" s="598"/>
      <c r="J12961" s="598"/>
      <c r="M12961" s="598"/>
      <c r="N12961" s="598"/>
      <c r="V12961" s="598"/>
      <c r="W12961" s="598"/>
    </row>
    <row r="12962" spans="6:23" x14ac:dyDescent="0.2">
      <c r="F12962" s="610"/>
      <c r="H12962" s="612"/>
      <c r="I12962" s="598"/>
      <c r="J12962" s="598"/>
      <c r="M12962" s="598"/>
      <c r="N12962" s="598"/>
      <c r="V12962" s="598"/>
      <c r="W12962" s="598"/>
    </row>
    <row r="12963" spans="6:23" x14ac:dyDescent="0.2">
      <c r="F12963" s="610"/>
      <c r="H12963" s="612"/>
      <c r="I12963" s="598"/>
      <c r="J12963" s="598"/>
      <c r="M12963" s="598"/>
      <c r="N12963" s="598"/>
      <c r="V12963" s="598"/>
      <c r="W12963" s="598"/>
    </row>
    <row r="12964" spans="6:23" x14ac:dyDescent="0.2">
      <c r="F12964" s="610"/>
      <c r="H12964" s="612"/>
      <c r="I12964" s="598"/>
      <c r="J12964" s="598"/>
      <c r="M12964" s="598"/>
      <c r="N12964" s="598"/>
      <c r="V12964" s="598"/>
      <c r="W12964" s="598"/>
    </row>
    <row r="12965" spans="6:23" x14ac:dyDescent="0.2">
      <c r="F12965" s="610"/>
      <c r="H12965" s="612"/>
      <c r="I12965" s="598"/>
      <c r="J12965" s="598"/>
      <c r="M12965" s="598"/>
      <c r="N12965" s="598"/>
      <c r="V12965" s="598"/>
      <c r="W12965" s="598"/>
    </row>
    <row r="12966" spans="6:23" x14ac:dyDescent="0.2">
      <c r="F12966" s="610"/>
      <c r="H12966" s="612"/>
      <c r="I12966" s="598"/>
      <c r="J12966" s="598"/>
      <c r="M12966" s="598"/>
      <c r="N12966" s="598"/>
      <c r="V12966" s="598"/>
      <c r="W12966" s="598"/>
    </row>
    <row r="12967" spans="6:23" x14ac:dyDescent="0.2">
      <c r="F12967" s="610"/>
      <c r="H12967" s="612"/>
      <c r="I12967" s="598"/>
      <c r="J12967" s="598"/>
      <c r="M12967" s="598"/>
      <c r="N12967" s="598"/>
      <c r="V12967" s="598"/>
      <c r="W12967" s="598"/>
    </row>
    <row r="12968" spans="6:23" x14ac:dyDescent="0.2">
      <c r="F12968" s="610"/>
      <c r="H12968" s="612"/>
      <c r="I12968" s="598"/>
      <c r="J12968" s="598"/>
      <c r="M12968" s="598"/>
      <c r="N12968" s="598"/>
      <c r="V12968" s="598"/>
      <c r="W12968" s="598"/>
    </row>
    <row r="12969" spans="6:23" x14ac:dyDescent="0.2">
      <c r="F12969" s="610"/>
      <c r="H12969" s="612"/>
      <c r="I12969" s="598"/>
      <c r="J12969" s="598"/>
      <c r="M12969" s="598"/>
      <c r="N12969" s="598"/>
      <c r="V12969" s="598"/>
      <c r="W12969" s="598"/>
    </row>
    <row r="12970" spans="6:23" x14ac:dyDescent="0.2">
      <c r="F12970" s="610"/>
      <c r="H12970" s="612"/>
      <c r="I12970" s="598"/>
      <c r="J12970" s="598"/>
      <c r="M12970" s="598"/>
      <c r="N12970" s="598"/>
      <c r="V12970" s="598"/>
      <c r="W12970" s="598"/>
    </row>
    <row r="12971" spans="6:23" x14ac:dyDescent="0.2">
      <c r="F12971" s="610"/>
      <c r="H12971" s="612"/>
      <c r="I12971" s="598"/>
      <c r="J12971" s="598"/>
      <c r="M12971" s="598"/>
      <c r="N12971" s="598"/>
      <c r="V12971" s="598"/>
      <c r="W12971" s="598"/>
    </row>
    <row r="12972" spans="6:23" x14ac:dyDescent="0.2">
      <c r="F12972" s="610"/>
      <c r="H12972" s="612"/>
      <c r="I12972" s="598"/>
      <c r="J12972" s="598"/>
      <c r="M12972" s="598"/>
      <c r="N12972" s="598"/>
      <c r="V12972" s="598"/>
      <c r="W12972" s="598"/>
    </row>
    <row r="12973" spans="6:23" x14ac:dyDescent="0.2">
      <c r="F12973" s="610"/>
      <c r="H12973" s="612"/>
      <c r="I12973" s="598"/>
      <c r="J12973" s="598"/>
      <c r="M12973" s="598"/>
      <c r="N12973" s="598"/>
      <c r="V12973" s="598"/>
      <c r="W12973" s="598"/>
    </row>
    <row r="12974" spans="6:23" x14ac:dyDescent="0.2">
      <c r="F12974" s="610"/>
      <c r="H12974" s="612"/>
      <c r="I12974" s="598"/>
      <c r="J12974" s="598"/>
      <c r="M12974" s="598"/>
      <c r="N12974" s="598"/>
      <c r="V12974" s="598"/>
      <c r="W12974" s="598"/>
    </row>
    <row r="12975" spans="6:23" x14ac:dyDescent="0.2">
      <c r="F12975" s="610"/>
      <c r="H12975" s="612"/>
      <c r="I12975" s="598"/>
      <c r="J12975" s="598"/>
      <c r="M12975" s="598"/>
      <c r="N12975" s="598"/>
      <c r="V12975" s="598"/>
      <c r="W12975" s="598"/>
    </row>
    <row r="12976" spans="6:23" x14ac:dyDescent="0.2">
      <c r="F12976" s="610"/>
      <c r="H12976" s="612"/>
      <c r="I12976" s="598"/>
      <c r="J12976" s="598"/>
      <c r="M12976" s="598"/>
      <c r="N12976" s="598"/>
      <c r="V12976" s="598"/>
      <c r="W12976" s="598"/>
    </row>
    <row r="12977" spans="6:23" x14ac:dyDescent="0.2">
      <c r="F12977" s="610"/>
      <c r="H12977" s="612"/>
      <c r="I12977" s="598"/>
      <c r="J12977" s="598"/>
      <c r="M12977" s="598"/>
      <c r="N12977" s="598"/>
      <c r="V12977" s="598"/>
      <c r="W12977" s="598"/>
    </row>
    <row r="12978" spans="6:23" x14ac:dyDescent="0.2">
      <c r="F12978" s="610"/>
      <c r="H12978" s="612"/>
      <c r="I12978" s="598"/>
      <c r="J12978" s="598"/>
      <c r="M12978" s="598"/>
      <c r="N12978" s="598"/>
      <c r="V12978" s="598"/>
      <c r="W12978" s="598"/>
    </row>
    <row r="12979" spans="6:23" x14ac:dyDescent="0.2">
      <c r="F12979" s="610"/>
      <c r="H12979" s="612"/>
      <c r="I12979" s="598"/>
      <c r="J12979" s="598"/>
      <c r="M12979" s="598"/>
      <c r="N12979" s="598"/>
      <c r="V12979" s="598"/>
      <c r="W12979" s="598"/>
    </row>
    <row r="12980" spans="6:23" x14ac:dyDescent="0.2">
      <c r="F12980" s="610"/>
      <c r="H12980" s="612"/>
      <c r="I12980" s="598"/>
      <c r="J12980" s="598"/>
      <c r="M12980" s="598"/>
      <c r="N12980" s="598"/>
      <c r="V12980" s="598"/>
      <c r="W12980" s="598"/>
    </row>
    <row r="12981" spans="6:23" x14ac:dyDescent="0.2">
      <c r="F12981" s="610"/>
      <c r="H12981" s="612"/>
      <c r="I12981" s="598"/>
      <c r="J12981" s="598"/>
      <c r="M12981" s="598"/>
      <c r="N12981" s="598"/>
      <c r="V12981" s="598"/>
      <c r="W12981" s="598"/>
    </row>
    <row r="12982" spans="6:23" x14ac:dyDescent="0.2">
      <c r="F12982" s="610"/>
      <c r="H12982" s="612"/>
      <c r="I12982" s="598"/>
      <c r="J12982" s="598"/>
      <c r="M12982" s="598"/>
      <c r="N12982" s="598"/>
      <c r="V12982" s="598"/>
      <c r="W12982" s="598"/>
    </row>
    <row r="12983" spans="6:23" x14ac:dyDescent="0.2">
      <c r="F12983" s="610"/>
      <c r="H12983" s="612"/>
      <c r="I12983" s="598"/>
      <c r="J12983" s="598"/>
      <c r="M12983" s="598"/>
      <c r="N12983" s="598"/>
      <c r="V12983" s="598"/>
      <c r="W12983" s="598"/>
    </row>
    <row r="12984" spans="6:23" x14ac:dyDescent="0.2">
      <c r="F12984" s="610"/>
      <c r="H12984" s="612"/>
      <c r="I12984" s="598"/>
      <c r="J12984" s="598"/>
      <c r="M12984" s="598"/>
      <c r="N12984" s="598"/>
      <c r="V12984" s="598"/>
      <c r="W12984" s="598"/>
    </row>
    <row r="12985" spans="6:23" x14ac:dyDescent="0.2">
      <c r="F12985" s="610"/>
      <c r="H12985" s="612"/>
      <c r="I12985" s="598"/>
      <c r="J12985" s="598"/>
      <c r="M12985" s="598"/>
      <c r="N12985" s="598"/>
      <c r="V12985" s="598"/>
      <c r="W12985" s="598"/>
    </row>
    <row r="12986" spans="6:23" x14ac:dyDescent="0.2">
      <c r="F12986" s="610"/>
      <c r="H12986" s="612"/>
      <c r="I12986" s="598"/>
      <c r="J12986" s="598"/>
      <c r="M12986" s="598"/>
      <c r="N12986" s="598"/>
      <c r="V12986" s="598"/>
      <c r="W12986" s="598"/>
    </row>
    <row r="12987" spans="6:23" x14ac:dyDescent="0.2">
      <c r="F12987" s="610"/>
      <c r="H12987" s="612"/>
      <c r="I12987" s="598"/>
      <c r="J12987" s="598"/>
      <c r="M12987" s="598"/>
      <c r="N12987" s="598"/>
      <c r="V12987" s="598"/>
      <c r="W12987" s="598"/>
    </row>
    <row r="12988" spans="6:23" x14ac:dyDescent="0.2">
      <c r="F12988" s="610"/>
      <c r="H12988" s="612"/>
      <c r="I12988" s="598"/>
      <c r="J12988" s="598"/>
      <c r="M12988" s="598"/>
      <c r="N12988" s="598"/>
      <c r="V12988" s="598"/>
      <c r="W12988" s="598"/>
    </row>
    <row r="12989" spans="6:23" x14ac:dyDescent="0.2">
      <c r="F12989" s="610"/>
      <c r="H12989" s="612"/>
      <c r="I12989" s="598"/>
      <c r="J12989" s="598"/>
      <c r="M12989" s="598"/>
      <c r="N12989" s="598"/>
      <c r="V12989" s="598"/>
      <c r="W12989" s="598"/>
    </row>
    <row r="12990" spans="6:23" x14ac:dyDescent="0.2">
      <c r="F12990" s="610"/>
      <c r="H12990" s="612"/>
      <c r="I12990" s="598"/>
      <c r="J12990" s="598"/>
      <c r="M12990" s="598"/>
      <c r="N12990" s="598"/>
      <c r="V12990" s="598"/>
      <c r="W12990" s="598"/>
    </row>
    <row r="12991" spans="6:23" x14ac:dyDescent="0.2">
      <c r="F12991" s="610"/>
      <c r="H12991" s="612"/>
      <c r="I12991" s="598"/>
      <c r="J12991" s="598"/>
      <c r="M12991" s="598"/>
      <c r="N12991" s="598"/>
      <c r="V12991" s="598"/>
      <c r="W12991" s="598"/>
    </row>
    <row r="12992" spans="6:23" x14ac:dyDescent="0.2">
      <c r="F12992" s="610"/>
      <c r="H12992" s="612"/>
      <c r="I12992" s="598"/>
      <c r="J12992" s="598"/>
      <c r="M12992" s="598"/>
      <c r="N12992" s="598"/>
      <c r="V12992" s="598"/>
      <c r="W12992" s="598"/>
    </row>
    <row r="12993" spans="6:23" x14ac:dyDescent="0.2">
      <c r="F12993" s="610"/>
      <c r="H12993" s="612"/>
      <c r="I12993" s="598"/>
      <c r="J12993" s="598"/>
      <c r="M12993" s="598"/>
      <c r="N12993" s="598"/>
      <c r="V12993" s="598"/>
      <c r="W12993" s="598"/>
    </row>
    <row r="12994" spans="6:23" x14ac:dyDescent="0.2">
      <c r="F12994" s="610"/>
      <c r="H12994" s="612"/>
      <c r="I12994" s="598"/>
      <c r="J12994" s="598"/>
      <c r="M12994" s="598"/>
      <c r="N12994" s="598"/>
      <c r="V12994" s="598"/>
      <c r="W12994" s="598"/>
    </row>
    <row r="12995" spans="6:23" x14ac:dyDescent="0.2">
      <c r="F12995" s="610"/>
      <c r="H12995" s="612"/>
      <c r="I12995" s="598"/>
      <c r="J12995" s="598"/>
      <c r="M12995" s="598"/>
      <c r="N12995" s="598"/>
      <c r="V12995" s="598"/>
      <c r="W12995" s="598"/>
    </row>
    <row r="12996" spans="6:23" x14ac:dyDescent="0.2">
      <c r="F12996" s="610"/>
      <c r="H12996" s="612"/>
      <c r="I12996" s="598"/>
      <c r="J12996" s="598"/>
      <c r="M12996" s="598"/>
      <c r="N12996" s="598"/>
      <c r="V12996" s="598"/>
      <c r="W12996" s="598"/>
    </row>
    <row r="12997" spans="6:23" x14ac:dyDescent="0.2">
      <c r="F12997" s="610"/>
      <c r="H12997" s="612"/>
      <c r="I12997" s="598"/>
      <c r="J12997" s="598"/>
      <c r="M12997" s="598"/>
      <c r="N12997" s="598"/>
      <c r="V12997" s="598"/>
      <c r="W12997" s="598"/>
    </row>
    <row r="12998" spans="6:23" x14ac:dyDescent="0.2">
      <c r="F12998" s="610"/>
      <c r="H12998" s="612"/>
      <c r="I12998" s="598"/>
      <c r="J12998" s="598"/>
      <c r="M12998" s="598"/>
      <c r="N12998" s="598"/>
      <c r="V12998" s="598"/>
      <c r="W12998" s="598"/>
    </row>
    <row r="12999" spans="6:23" x14ac:dyDescent="0.2">
      <c r="F12999" s="610"/>
      <c r="H12999" s="612"/>
      <c r="I12999" s="598"/>
      <c r="J12999" s="598"/>
      <c r="M12999" s="598"/>
      <c r="N12999" s="598"/>
      <c r="V12999" s="598"/>
      <c r="W12999" s="598"/>
    </row>
    <row r="13000" spans="6:23" x14ac:dyDescent="0.2">
      <c r="F13000" s="610"/>
      <c r="H13000" s="612"/>
      <c r="I13000" s="598"/>
      <c r="J13000" s="598"/>
      <c r="M13000" s="598"/>
      <c r="N13000" s="598"/>
      <c r="V13000" s="598"/>
      <c r="W13000" s="598"/>
    </row>
    <row r="13001" spans="6:23" x14ac:dyDescent="0.2">
      <c r="F13001" s="610"/>
      <c r="H13001" s="612"/>
      <c r="I13001" s="598"/>
      <c r="J13001" s="598"/>
      <c r="M13001" s="598"/>
      <c r="N13001" s="598"/>
      <c r="V13001" s="598"/>
      <c r="W13001" s="598"/>
    </row>
    <row r="13002" spans="6:23" x14ac:dyDescent="0.2">
      <c r="F13002" s="610"/>
      <c r="H13002" s="612"/>
      <c r="I13002" s="598"/>
      <c r="J13002" s="598"/>
      <c r="M13002" s="598"/>
      <c r="N13002" s="598"/>
      <c r="V13002" s="598"/>
      <c r="W13002" s="598"/>
    </row>
    <row r="13003" spans="6:23" x14ac:dyDescent="0.2">
      <c r="F13003" s="610"/>
      <c r="H13003" s="612"/>
      <c r="I13003" s="598"/>
      <c r="J13003" s="598"/>
      <c r="M13003" s="598"/>
      <c r="N13003" s="598"/>
      <c r="V13003" s="598"/>
      <c r="W13003" s="598"/>
    </row>
    <row r="13004" spans="6:23" x14ac:dyDescent="0.2">
      <c r="F13004" s="610"/>
      <c r="H13004" s="612"/>
      <c r="I13004" s="598"/>
      <c r="J13004" s="598"/>
      <c r="M13004" s="598"/>
      <c r="N13004" s="598"/>
      <c r="V13004" s="598"/>
      <c r="W13004" s="598"/>
    </row>
    <row r="13005" spans="6:23" x14ac:dyDescent="0.2">
      <c r="F13005" s="610"/>
      <c r="H13005" s="612"/>
      <c r="I13005" s="598"/>
      <c r="J13005" s="598"/>
      <c r="M13005" s="598"/>
      <c r="N13005" s="598"/>
      <c r="V13005" s="598"/>
      <c r="W13005" s="598"/>
    </row>
    <row r="13006" spans="6:23" x14ac:dyDescent="0.2">
      <c r="F13006" s="610"/>
      <c r="H13006" s="612"/>
      <c r="I13006" s="598"/>
      <c r="J13006" s="598"/>
      <c r="M13006" s="598"/>
      <c r="N13006" s="598"/>
      <c r="V13006" s="598"/>
      <c r="W13006" s="598"/>
    </row>
    <row r="13007" spans="6:23" x14ac:dyDescent="0.2">
      <c r="F13007" s="610"/>
      <c r="H13007" s="612"/>
      <c r="I13007" s="598"/>
      <c r="J13007" s="598"/>
      <c r="M13007" s="598"/>
      <c r="N13007" s="598"/>
      <c r="V13007" s="598"/>
      <c r="W13007" s="598"/>
    </row>
    <row r="13008" spans="6:23" x14ac:dyDescent="0.2">
      <c r="F13008" s="610"/>
      <c r="H13008" s="612"/>
      <c r="I13008" s="598"/>
      <c r="J13008" s="598"/>
      <c r="M13008" s="598"/>
      <c r="N13008" s="598"/>
      <c r="V13008" s="598"/>
      <c r="W13008" s="598"/>
    </row>
    <row r="13009" spans="6:23" x14ac:dyDescent="0.2">
      <c r="F13009" s="610"/>
      <c r="H13009" s="612"/>
      <c r="I13009" s="598"/>
      <c r="J13009" s="598"/>
      <c r="M13009" s="598"/>
      <c r="N13009" s="598"/>
      <c r="V13009" s="598"/>
      <c r="W13009" s="598"/>
    </row>
    <row r="13010" spans="6:23" x14ac:dyDescent="0.2">
      <c r="F13010" s="610"/>
      <c r="H13010" s="612"/>
      <c r="I13010" s="598"/>
      <c r="J13010" s="598"/>
      <c r="M13010" s="598"/>
      <c r="N13010" s="598"/>
      <c r="V13010" s="598"/>
      <c r="W13010" s="598"/>
    </row>
    <row r="13011" spans="6:23" x14ac:dyDescent="0.2">
      <c r="F13011" s="610"/>
      <c r="H13011" s="612"/>
      <c r="I13011" s="598"/>
      <c r="J13011" s="598"/>
      <c r="M13011" s="598"/>
      <c r="N13011" s="598"/>
      <c r="V13011" s="598"/>
      <c r="W13011" s="598"/>
    </row>
    <row r="13012" spans="6:23" x14ac:dyDescent="0.2">
      <c r="F13012" s="610"/>
      <c r="H13012" s="612"/>
      <c r="I13012" s="598"/>
      <c r="J13012" s="598"/>
      <c r="M13012" s="598"/>
      <c r="N13012" s="598"/>
      <c r="V13012" s="598"/>
      <c r="W13012" s="598"/>
    </row>
    <row r="13013" spans="6:23" x14ac:dyDescent="0.2">
      <c r="F13013" s="610"/>
      <c r="H13013" s="612"/>
      <c r="I13013" s="598"/>
      <c r="J13013" s="598"/>
      <c r="M13013" s="598"/>
      <c r="N13013" s="598"/>
      <c r="V13013" s="598"/>
      <c r="W13013" s="598"/>
    </row>
    <row r="13014" spans="6:23" x14ac:dyDescent="0.2">
      <c r="F13014" s="610"/>
      <c r="H13014" s="612"/>
      <c r="I13014" s="598"/>
      <c r="J13014" s="598"/>
      <c r="M13014" s="598"/>
      <c r="N13014" s="598"/>
      <c r="V13014" s="598"/>
      <c r="W13014" s="598"/>
    </row>
    <row r="13015" spans="6:23" x14ac:dyDescent="0.2">
      <c r="F13015" s="610"/>
      <c r="H13015" s="612"/>
      <c r="I13015" s="598"/>
      <c r="J13015" s="598"/>
      <c r="M13015" s="598"/>
      <c r="N13015" s="598"/>
      <c r="V13015" s="598"/>
      <c r="W13015" s="598"/>
    </row>
    <row r="13016" spans="6:23" x14ac:dyDescent="0.2">
      <c r="F13016" s="610"/>
      <c r="H13016" s="612"/>
      <c r="I13016" s="598"/>
      <c r="J13016" s="598"/>
      <c r="M13016" s="598"/>
      <c r="N13016" s="598"/>
      <c r="V13016" s="598"/>
      <c r="W13016" s="598"/>
    </row>
    <row r="13017" spans="6:23" x14ac:dyDescent="0.2">
      <c r="F13017" s="610"/>
      <c r="H13017" s="612"/>
      <c r="I13017" s="598"/>
      <c r="J13017" s="598"/>
      <c r="M13017" s="598"/>
      <c r="N13017" s="598"/>
      <c r="V13017" s="598"/>
      <c r="W13017" s="598"/>
    </row>
    <row r="13018" spans="6:23" x14ac:dyDescent="0.2">
      <c r="F13018" s="610"/>
      <c r="H13018" s="612"/>
      <c r="I13018" s="598"/>
      <c r="J13018" s="598"/>
      <c r="M13018" s="598"/>
      <c r="N13018" s="598"/>
      <c r="V13018" s="598"/>
      <c r="W13018" s="598"/>
    </row>
    <row r="13019" spans="6:23" x14ac:dyDescent="0.2">
      <c r="F13019" s="610"/>
      <c r="H13019" s="612"/>
      <c r="I13019" s="598"/>
      <c r="J13019" s="598"/>
      <c r="M13019" s="598"/>
      <c r="N13019" s="598"/>
      <c r="V13019" s="598"/>
      <c r="W13019" s="598"/>
    </row>
    <row r="13020" spans="6:23" x14ac:dyDescent="0.2">
      <c r="F13020" s="610"/>
      <c r="H13020" s="612"/>
      <c r="I13020" s="598"/>
      <c r="J13020" s="598"/>
      <c r="M13020" s="598"/>
      <c r="N13020" s="598"/>
      <c r="V13020" s="598"/>
      <c r="W13020" s="598"/>
    </row>
    <row r="13021" spans="6:23" x14ac:dyDescent="0.2">
      <c r="F13021" s="610"/>
      <c r="H13021" s="612"/>
      <c r="I13021" s="598"/>
      <c r="J13021" s="598"/>
      <c r="M13021" s="598"/>
      <c r="N13021" s="598"/>
      <c r="V13021" s="598"/>
      <c r="W13021" s="598"/>
    </row>
    <row r="13022" spans="6:23" x14ac:dyDescent="0.2">
      <c r="F13022" s="610"/>
      <c r="H13022" s="612"/>
      <c r="I13022" s="598"/>
      <c r="J13022" s="598"/>
      <c r="M13022" s="598"/>
      <c r="N13022" s="598"/>
      <c r="V13022" s="598"/>
      <c r="W13022" s="598"/>
    </row>
    <row r="13023" spans="6:23" x14ac:dyDescent="0.2">
      <c r="F13023" s="610"/>
      <c r="H13023" s="612"/>
      <c r="I13023" s="598"/>
      <c r="J13023" s="598"/>
      <c r="M13023" s="598"/>
      <c r="N13023" s="598"/>
      <c r="V13023" s="598"/>
      <c r="W13023" s="598"/>
    </row>
    <row r="13024" spans="6:23" x14ac:dyDescent="0.2">
      <c r="F13024" s="610"/>
      <c r="H13024" s="612"/>
      <c r="I13024" s="598"/>
      <c r="J13024" s="598"/>
      <c r="M13024" s="598"/>
      <c r="N13024" s="598"/>
      <c r="V13024" s="598"/>
      <c r="W13024" s="598"/>
    </row>
    <row r="13025" spans="6:23" x14ac:dyDescent="0.2">
      <c r="F13025" s="610"/>
      <c r="H13025" s="612"/>
      <c r="I13025" s="598"/>
      <c r="J13025" s="598"/>
      <c r="M13025" s="598"/>
      <c r="N13025" s="598"/>
      <c r="V13025" s="598"/>
      <c r="W13025" s="598"/>
    </row>
    <row r="13026" spans="6:23" x14ac:dyDescent="0.2">
      <c r="F13026" s="610"/>
      <c r="H13026" s="612"/>
      <c r="I13026" s="598"/>
      <c r="J13026" s="598"/>
      <c r="M13026" s="598"/>
      <c r="N13026" s="598"/>
      <c r="V13026" s="598"/>
      <c r="W13026" s="598"/>
    </row>
    <row r="13027" spans="6:23" x14ac:dyDescent="0.2">
      <c r="F13027" s="610"/>
      <c r="H13027" s="612"/>
      <c r="I13027" s="598"/>
      <c r="J13027" s="598"/>
      <c r="M13027" s="598"/>
      <c r="N13027" s="598"/>
      <c r="V13027" s="598"/>
      <c r="W13027" s="598"/>
    </row>
    <row r="13028" spans="6:23" x14ac:dyDescent="0.2">
      <c r="F13028" s="610"/>
      <c r="H13028" s="612"/>
      <c r="I13028" s="598"/>
      <c r="J13028" s="598"/>
      <c r="M13028" s="598"/>
      <c r="N13028" s="598"/>
      <c r="V13028" s="598"/>
      <c r="W13028" s="598"/>
    </row>
    <row r="13029" spans="6:23" x14ac:dyDescent="0.2">
      <c r="F13029" s="610"/>
      <c r="H13029" s="612"/>
      <c r="I13029" s="598"/>
      <c r="J13029" s="598"/>
      <c r="M13029" s="598"/>
      <c r="N13029" s="598"/>
      <c r="V13029" s="598"/>
      <c r="W13029" s="598"/>
    </row>
    <row r="13030" spans="6:23" x14ac:dyDescent="0.2">
      <c r="F13030" s="610"/>
      <c r="H13030" s="612"/>
      <c r="I13030" s="598"/>
      <c r="J13030" s="598"/>
      <c r="M13030" s="598"/>
      <c r="N13030" s="598"/>
      <c r="V13030" s="598"/>
      <c r="W13030" s="598"/>
    </row>
    <row r="13031" spans="6:23" x14ac:dyDescent="0.2">
      <c r="F13031" s="610"/>
      <c r="H13031" s="612"/>
      <c r="I13031" s="598"/>
      <c r="J13031" s="598"/>
      <c r="M13031" s="598"/>
      <c r="N13031" s="598"/>
      <c r="V13031" s="598"/>
      <c r="W13031" s="598"/>
    </row>
    <row r="13032" spans="6:23" x14ac:dyDescent="0.2">
      <c r="F13032" s="610"/>
      <c r="H13032" s="612"/>
      <c r="I13032" s="598"/>
      <c r="J13032" s="598"/>
      <c r="M13032" s="598"/>
      <c r="N13032" s="598"/>
      <c r="V13032" s="598"/>
      <c r="W13032" s="598"/>
    </row>
    <row r="13033" spans="6:23" x14ac:dyDescent="0.2">
      <c r="F13033" s="610"/>
      <c r="H13033" s="612"/>
      <c r="I13033" s="598"/>
      <c r="J13033" s="598"/>
      <c r="M13033" s="598"/>
      <c r="N13033" s="598"/>
      <c r="V13033" s="598"/>
      <c r="W13033" s="598"/>
    </row>
    <row r="13034" spans="6:23" x14ac:dyDescent="0.2">
      <c r="F13034" s="610"/>
      <c r="H13034" s="612"/>
      <c r="I13034" s="598"/>
      <c r="J13034" s="598"/>
      <c r="M13034" s="598"/>
      <c r="N13034" s="598"/>
      <c r="V13034" s="598"/>
      <c r="W13034" s="598"/>
    </row>
    <row r="13035" spans="6:23" x14ac:dyDescent="0.2">
      <c r="F13035" s="610"/>
      <c r="H13035" s="612"/>
      <c r="I13035" s="598"/>
      <c r="J13035" s="598"/>
      <c r="M13035" s="598"/>
      <c r="N13035" s="598"/>
      <c r="V13035" s="598"/>
      <c r="W13035" s="598"/>
    </row>
    <row r="13036" spans="6:23" x14ac:dyDescent="0.2">
      <c r="F13036" s="610"/>
      <c r="H13036" s="612"/>
      <c r="I13036" s="598"/>
      <c r="J13036" s="598"/>
      <c r="M13036" s="598"/>
      <c r="N13036" s="598"/>
      <c r="V13036" s="598"/>
      <c r="W13036" s="598"/>
    </row>
    <row r="13037" spans="6:23" x14ac:dyDescent="0.2">
      <c r="F13037" s="610"/>
      <c r="H13037" s="612"/>
      <c r="I13037" s="598"/>
      <c r="J13037" s="598"/>
      <c r="M13037" s="598"/>
      <c r="N13037" s="598"/>
      <c r="V13037" s="598"/>
      <c r="W13037" s="598"/>
    </row>
    <row r="13038" spans="6:23" x14ac:dyDescent="0.2">
      <c r="F13038" s="610"/>
      <c r="H13038" s="612"/>
      <c r="I13038" s="598"/>
      <c r="J13038" s="598"/>
      <c r="M13038" s="598"/>
      <c r="N13038" s="598"/>
      <c r="V13038" s="598"/>
      <c r="W13038" s="598"/>
    </row>
    <row r="13039" spans="6:23" x14ac:dyDescent="0.2">
      <c r="F13039" s="610"/>
      <c r="H13039" s="612"/>
      <c r="I13039" s="598"/>
      <c r="J13039" s="598"/>
      <c r="M13039" s="598"/>
      <c r="N13039" s="598"/>
      <c r="V13039" s="598"/>
      <c r="W13039" s="598"/>
    </row>
    <row r="13040" spans="6:23" x14ac:dyDescent="0.2">
      <c r="F13040" s="610"/>
      <c r="H13040" s="612"/>
      <c r="I13040" s="598"/>
      <c r="J13040" s="598"/>
      <c r="M13040" s="598"/>
      <c r="N13040" s="598"/>
      <c r="V13040" s="598"/>
      <c r="W13040" s="598"/>
    </row>
    <row r="13041" spans="6:23" x14ac:dyDescent="0.2">
      <c r="F13041" s="610"/>
      <c r="H13041" s="612"/>
      <c r="I13041" s="598"/>
      <c r="J13041" s="598"/>
      <c r="M13041" s="598"/>
      <c r="N13041" s="598"/>
      <c r="V13041" s="598"/>
      <c r="W13041" s="598"/>
    </row>
    <row r="13042" spans="6:23" x14ac:dyDescent="0.2">
      <c r="F13042" s="610"/>
      <c r="H13042" s="612"/>
      <c r="I13042" s="598"/>
      <c r="J13042" s="598"/>
      <c r="M13042" s="598"/>
      <c r="N13042" s="598"/>
      <c r="V13042" s="598"/>
      <c r="W13042" s="598"/>
    </row>
    <row r="13043" spans="6:23" x14ac:dyDescent="0.2">
      <c r="F13043" s="610"/>
      <c r="H13043" s="612"/>
      <c r="I13043" s="598"/>
      <c r="J13043" s="598"/>
      <c r="M13043" s="598"/>
      <c r="N13043" s="598"/>
      <c r="V13043" s="598"/>
      <c r="W13043" s="598"/>
    </row>
    <row r="13044" spans="6:23" x14ac:dyDescent="0.2">
      <c r="F13044" s="610"/>
      <c r="H13044" s="612"/>
      <c r="I13044" s="598"/>
      <c r="J13044" s="598"/>
      <c r="M13044" s="598"/>
      <c r="N13044" s="598"/>
      <c r="V13044" s="598"/>
      <c r="W13044" s="598"/>
    </row>
    <row r="13045" spans="6:23" x14ac:dyDescent="0.2">
      <c r="F13045" s="610"/>
      <c r="H13045" s="612"/>
      <c r="I13045" s="598"/>
      <c r="J13045" s="598"/>
      <c r="M13045" s="598"/>
      <c r="N13045" s="598"/>
      <c r="V13045" s="598"/>
      <c r="W13045" s="598"/>
    </row>
    <row r="13046" spans="6:23" x14ac:dyDescent="0.2">
      <c r="F13046" s="610"/>
      <c r="H13046" s="612"/>
      <c r="I13046" s="598"/>
      <c r="J13046" s="598"/>
      <c r="M13046" s="598"/>
      <c r="N13046" s="598"/>
      <c r="V13046" s="598"/>
      <c r="W13046" s="598"/>
    </row>
    <row r="13047" spans="6:23" x14ac:dyDescent="0.2">
      <c r="F13047" s="610"/>
      <c r="H13047" s="612"/>
      <c r="I13047" s="598"/>
      <c r="J13047" s="598"/>
      <c r="M13047" s="598"/>
      <c r="N13047" s="598"/>
      <c r="V13047" s="598"/>
      <c r="W13047" s="598"/>
    </row>
    <row r="13048" spans="6:23" x14ac:dyDescent="0.2">
      <c r="F13048" s="610"/>
      <c r="H13048" s="612"/>
      <c r="I13048" s="598"/>
      <c r="J13048" s="598"/>
      <c r="M13048" s="598"/>
      <c r="N13048" s="598"/>
      <c r="V13048" s="598"/>
      <c r="W13048" s="598"/>
    </row>
    <row r="13049" spans="6:23" x14ac:dyDescent="0.2">
      <c r="F13049" s="610"/>
      <c r="H13049" s="612"/>
      <c r="I13049" s="598"/>
      <c r="J13049" s="598"/>
      <c r="M13049" s="598"/>
      <c r="N13049" s="598"/>
      <c r="V13049" s="598"/>
      <c r="W13049" s="598"/>
    </row>
    <row r="13050" spans="6:23" x14ac:dyDescent="0.2">
      <c r="F13050" s="610"/>
      <c r="H13050" s="612"/>
      <c r="I13050" s="598"/>
      <c r="J13050" s="598"/>
      <c r="M13050" s="598"/>
      <c r="N13050" s="598"/>
      <c r="V13050" s="598"/>
      <c r="W13050" s="598"/>
    </row>
    <row r="13051" spans="6:23" x14ac:dyDescent="0.2">
      <c r="F13051" s="610"/>
      <c r="H13051" s="612"/>
      <c r="I13051" s="598"/>
      <c r="J13051" s="598"/>
      <c r="M13051" s="598"/>
      <c r="N13051" s="598"/>
      <c r="V13051" s="598"/>
      <c r="W13051" s="598"/>
    </row>
    <row r="13052" spans="6:23" x14ac:dyDescent="0.2">
      <c r="F13052" s="610"/>
      <c r="H13052" s="612"/>
      <c r="I13052" s="598"/>
      <c r="J13052" s="598"/>
      <c r="M13052" s="598"/>
      <c r="N13052" s="598"/>
      <c r="V13052" s="598"/>
      <c r="W13052" s="598"/>
    </row>
    <row r="13053" spans="6:23" x14ac:dyDescent="0.2">
      <c r="F13053" s="610"/>
      <c r="H13053" s="612"/>
      <c r="I13053" s="598"/>
      <c r="J13053" s="598"/>
      <c r="M13053" s="598"/>
      <c r="N13053" s="598"/>
      <c r="V13053" s="598"/>
      <c r="W13053" s="598"/>
    </row>
    <row r="13054" spans="6:23" x14ac:dyDescent="0.2">
      <c r="F13054" s="610"/>
      <c r="H13054" s="612"/>
      <c r="I13054" s="598"/>
      <c r="J13054" s="598"/>
      <c r="M13054" s="598"/>
      <c r="N13054" s="598"/>
      <c r="V13054" s="598"/>
      <c r="W13054" s="598"/>
    </row>
    <row r="13055" spans="6:23" x14ac:dyDescent="0.2">
      <c r="F13055" s="610"/>
      <c r="H13055" s="612"/>
      <c r="I13055" s="598"/>
      <c r="J13055" s="598"/>
      <c r="M13055" s="598"/>
      <c r="N13055" s="598"/>
      <c r="V13055" s="598"/>
      <c r="W13055" s="598"/>
    </row>
    <row r="13056" spans="6:23" x14ac:dyDescent="0.2">
      <c r="F13056" s="610"/>
      <c r="H13056" s="612"/>
      <c r="I13056" s="598"/>
      <c r="J13056" s="598"/>
      <c r="M13056" s="598"/>
      <c r="N13056" s="598"/>
      <c r="V13056" s="598"/>
      <c r="W13056" s="598"/>
    </row>
    <row r="13057" spans="6:23" x14ac:dyDescent="0.2">
      <c r="F13057" s="610"/>
      <c r="H13057" s="612"/>
      <c r="I13057" s="598"/>
      <c r="J13057" s="598"/>
      <c r="M13057" s="598"/>
      <c r="N13057" s="598"/>
      <c r="V13057" s="598"/>
      <c r="W13057" s="598"/>
    </row>
    <row r="13058" spans="6:23" x14ac:dyDescent="0.2">
      <c r="F13058" s="610"/>
      <c r="H13058" s="612"/>
      <c r="I13058" s="598"/>
      <c r="J13058" s="598"/>
      <c r="M13058" s="598"/>
      <c r="N13058" s="598"/>
      <c r="V13058" s="598"/>
      <c r="W13058" s="598"/>
    </row>
    <row r="13059" spans="6:23" x14ac:dyDescent="0.2">
      <c r="F13059" s="610"/>
      <c r="H13059" s="612"/>
      <c r="I13059" s="598"/>
      <c r="J13059" s="598"/>
      <c r="M13059" s="598"/>
      <c r="N13059" s="598"/>
      <c r="V13059" s="598"/>
      <c r="W13059" s="598"/>
    </row>
    <row r="13060" spans="6:23" x14ac:dyDescent="0.2">
      <c r="F13060" s="610"/>
      <c r="H13060" s="612"/>
      <c r="I13060" s="598"/>
      <c r="J13060" s="598"/>
      <c r="M13060" s="598"/>
      <c r="N13060" s="598"/>
      <c r="V13060" s="598"/>
      <c r="W13060" s="598"/>
    </row>
    <row r="13061" spans="6:23" x14ac:dyDescent="0.2">
      <c r="F13061" s="610"/>
      <c r="H13061" s="612"/>
      <c r="I13061" s="598"/>
      <c r="J13061" s="598"/>
      <c r="M13061" s="598"/>
      <c r="N13061" s="598"/>
      <c r="V13061" s="598"/>
      <c r="W13061" s="598"/>
    </row>
    <row r="13062" spans="6:23" x14ac:dyDescent="0.2">
      <c r="F13062" s="610"/>
      <c r="H13062" s="612"/>
      <c r="I13062" s="598"/>
      <c r="J13062" s="598"/>
      <c r="M13062" s="598"/>
      <c r="N13062" s="598"/>
      <c r="V13062" s="598"/>
      <c r="W13062" s="598"/>
    </row>
    <row r="13063" spans="6:23" x14ac:dyDescent="0.2">
      <c r="F13063" s="610"/>
      <c r="H13063" s="612"/>
      <c r="I13063" s="598"/>
      <c r="J13063" s="598"/>
      <c r="M13063" s="598"/>
      <c r="N13063" s="598"/>
      <c r="V13063" s="598"/>
      <c r="W13063" s="598"/>
    </row>
    <row r="13064" spans="6:23" x14ac:dyDescent="0.2">
      <c r="F13064" s="610"/>
      <c r="H13064" s="612"/>
      <c r="I13064" s="598"/>
      <c r="J13064" s="598"/>
      <c r="M13064" s="598"/>
      <c r="N13064" s="598"/>
      <c r="V13064" s="598"/>
      <c r="W13064" s="598"/>
    </row>
    <row r="13065" spans="6:23" x14ac:dyDescent="0.2">
      <c r="F13065" s="610"/>
      <c r="H13065" s="612"/>
      <c r="I13065" s="598"/>
      <c r="J13065" s="598"/>
      <c r="M13065" s="598"/>
      <c r="N13065" s="598"/>
      <c r="V13065" s="598"/>
      <c r="W13065" s="598"/>
    </row>
    <row r="13066" spans="6:23" x14ac:dyDescent="0.2">
      <c r="F13066" s="610"/>
      <c r="H13066" s="612"/>
      <c r="I13066" s="598"/>
      <c r="J13066" s="598"/>
      <c r="M13066" s="598"/>
      <c r="N13066" s="598"/>
      <c r="V13066" s="598"/>
      <c r="W13066" s="598"/>
    </row>
    <row r="13067" spans="6:23" x14ac:dyDescent="0.2">
      <c r="F13067" s="610"/>
      <c r="H13067" s="612"/>
      <c r="I13067" s="598"/>
      <c r="J13067" s="598"/>
      <c r="M13067" s="598"/>
      <c r="N13067" s="598"/>
      <c r="V13067" s="598"/>
      <c r="W13067" s="598"/>
    </row>
    <row r="13068" spans="6:23" x14ac:dyDescent="0.2">
      <c r="F13068" s="610"/>
      <c r="H13068" s="612"/>
      <c r="I13068" s="598"/>
      <c r="J13068" s="598"/>
      <c r="M13068" s="598"/>
      <c r="N13068" s="598"/>
      <c r="V13068" s="598"/>
      <c r="W13068" s="598"/>
    </row>
    <row r="13069" spans="6:23" x14ac:dyDescent="0.2">
      <c r="F13069" s="610"/>
      <c r="H13069" s="612"/>
      <c r="I13069" s="598"/>
      <c r="J13069" s="598"/>
      <c r="M13069" s="598"/>
      <c r="N13069" s="598"/>
      <c r="V13069" s="598"/>
      <c r="W13069" s="598"/>
    </row>
    <row r="13070" spans="6:23" x14ac:dyDescent="0.2">
      <c r="F13070" s="610"/>
      <c r="H13070" s="612"/>
      <c r="I13070" s="598"/>
      <c r="J13070" s="598"/>
      <c r="M13070" s="598"/>
      <c r="N13070" s="598"/>
      <c r="V13070" s="598"/>
      <c r="W13070" s="598"/>
    </row>
    <row r="13071" spans="6:23" x14ac:dyDescent="0.2">
      <c r="F13071" s="610"/>
      <c r="H13071" s="612"/>
      <c r="I13071" s="598"/>
      <c r="J13071" s="598"/>
      <c r="M13071" s="598"/>
      <c r="N13071" s="598"/>
      <c r="V13071" s="598"/>
      <c r="W13071" s="598"/>
    </row>
    <row r="13072" spans="6:23" x14ac:dyDescent="0.2">
      <c r="F13072" s="610"/>
      <c r="H13072" s="612"/>
      <c r="I13072" s="598"/>
      <c r="J13072" s="598"/>
      <c r="M13072" s="598"/>
      <c r="N13072" s="598"/>
      <c r="V13072" s="598"/>
      <c r="W13072" s="598"/>
    </row>
    <row r="13073" spans="6:23" x14ac:dyDescent="0.2">
      <c r="F13073" s="610"/>
      <c r="H13073" s="612"/>
      <c r="I13073" s="598"/>
      <c r="J13073" s="598"/>
      <c r="M13073" s="598"/>
      <c r="N13073" s="598"/>
      <c r="V13073" s="598"/>
      <c r="W13073" s="598"/>
    </row>
    <row r="13074" spans="6:23" x14ac:dyDescent="0.2">
      <c r="F13074" s="610"/>
      <c r="H13074" s="612"/>
      <c r="I13074" s="598"/>
      <c r="J13074" s="598"/>
      <c r="M13074" s="598"/>
      <c r="N13074" s="598"/>
      <c r="V13074" s="598"/>
      <c r="W13074" s="598"/>
    </row>
    <row r="13075" spans="6:23" x14ac:dyDescent="0.2">
      <c r="F13075" s="610"/>
      <c r="H13075" s="612"/>
      <c r="I13075" s="598"/>
      <c r="J13075" s="598"/>
      <c r="M13075" s="598"/>
      <c r="N13075" s="598"/>
      <c r="V13075" s="598"/>
      <c r="W13075" s="598"/>
    </row>
    <row r="13076" spans="6:23" x14ac:dyDescent="0.2">
      <c r="F13076" s="610"/>
      <c r="H13076" s="612"/>
      <c r="I13076" s="598"/>
      <c r="J13076" s="598"/>
      <c r="M13076" s="598"/>
      <c r="N13076" s="598"/>
      <c r="V13076" s="598"/>
      <c r="W13076" s="598"/>
    </row>
    <row r="13077" spans="6:23" x14ac:dyDescent="0.2">
      <c r="F13077" s="610"/>
      <c r="H13077" s="612"/>
      <c r="I13077" s="598"/>
      <c r="J13077" s="598"/>
      <c r="M13077" s="598"/>
      <c r="N13077" s="598"/>
      <c r="V13077" s="598"/>
      <c r="W13077" s="598"/>
    </row>
    <row r="13078" spans="6:23" x14ac:dyDescent="0.2">
      <c r="F13078" s="610"/>
      <c r="H13078" s="612"/>
      <c r="I13078" s="598"/>
      <c r="J13078" s="598"/>
      <c r="M13078" s="598"/>
      <c r="N13078" s="598"/>
      <c r="V13078" s="598"/>
      <c r="W13078" s="598"/>
    </row>
    <row r="13079" spans="6:23" x14ac:dyDescent="0.2">
      <c r="F13079" s="610"/>
      <c r="H13079" s="612"/>
      <c r="I13079" s="598"/>
      <c r="J13079" s="598"/>
      <c r="M13079" s="598"/>
      <c r="N13079" s="598"/>
      <c r="V13079" s="598"/>
      <c r="W13079" s="598"/>
    </row>
    <row r="13080" spans="6:23" x14ac:dyDescent="0.2">
      <c r="F13080" s="610"/>
      <c r="H13080" s="612"/>
      <c r="I13080" s="598"/>
      <c r="J13080" s="598"/>
      <c r="M13080" s="598"/>
      <c r="N13080" s="598"/>
      <c r="V13080" s="598"/>
      <c r="W13080" s="598"/>
    </row>
    <row r="13081" spans="6:23" x14ac:dyDescent="0.2">
      <c r="F13081" s="610"/>
      <c r="H13081" s="612"/>
      <c r="I13081" s="598"/>
      <c r="J13081" s="598"/>
      <c r="M13081" s="598"/>
      <c r="N13081" s="598"/>
      <c r="V13081" s="598"/>
      <c r="W13081" s="598"/>
    </row>
    <row r="13082" spans="6:23" x14ac:dyDescent="0.2">
      <c r="F13082" s="610"/>
      <c r="H13082" s="612"/>
      <c r="I13082" s="598"/>
      <c r="J13082" s="598"/>
      <c r="M13082" s="598"/>
      <c r="N13082" s="598"/>
      <c r="V13082" s="598"/>
      <c r="W13082" s="598"/>
    </row>
    <row r="13083" spans="6:23" x14ac:dyDescent="0.2">
      <c r="F13083" s="610"/>
      <c r="H13083" s="612"/>
      <c r="I13083" s="598"/>
      <c r="J13083" s="598"/>
      <c r="M13083" s="598"/>
      <c r="N13083" s="598"/>
      <c r="V13083" s="598"/>
      <c r="W13083" s="598"/>
    </row>
    <row r="13084" spans="6:23" x14ac:dyDescent="0.2">
      <c r="F13084" s="610"/>
      <c r="H13084" s="612"/>
      <c r="I13084" s="598"/>
      <c r="J13084" s="598"/>
      <c r="M13084" s="598"/>
      <c r="N13084" s="598"/>
      <c r="V13084" s="598"/>
      <c r="W13084" s="598"/>
    </row>
    <row r="13085" spans="6:23" x14ac:dyDescent="0.2">
      <c r="F13085" s="610"/>
      <c r="H13085" s="612"/>
      <c r="I13085" s="598"/>
      <c r="J13085" s="598"/>
      <c r="M13085" s="598"/>
      <c r="N13085" s="598"/>
      <c r="V13085" s="598"/>
      <c r="W13085" s="598"/>
    </row>
    <row r="13086" spans="6:23" x14ac:dyDescent="0.2">
      <c r="F13086" s="610"/>
      <c r="H13086" s="612"/>
      <c r="I13086" s="598"/>
      <c r="J13086" s="598"/>
      <c r="M13086" s="598"/>
      <c r="N13086" s="598"/>
      <c r="V13086" s="598"/>
      <c r="W13086" s="598"/>
    </row>
    <row r="13087" spans="6:23" x14ac:dyDescent="0.2">
      <c r="F13087" s="610"/>
      <c r="H13087" s="612"/>
      <c r="I13087" s="598"/>
      <c r="J13087" s="598"/>
      <c r="M13087" s="598"/>
      <c r="N13087" s="598"/>
      <c r="V13087" s="598"/>
      <c r="W13087" s="598"/>
    </row>
    <row r="13088" spans="6:23" x14ac:dyDescent="0.2">
      <c r="F13088" s="610"/>
      <c r="H13088" s="612"/>
      <c r="I13088" s="598"/>
      <c r="J13088" s="598"/>
      <c r="M13088" s="598"/>
      <c r="N13088" s="598"/>
      <c r="V13088" s="598"/>
      <c r="W13088" s="598"/>
    </row>
    <row r="13089" spans="6:23" x14ac:dyDescent="0.2">
      <c r="F13089" s="610"/>
      <c r="H13089" s="612"/>
      <c r="I13089" s="598"/>
      <c r="J13089" s="598"/>
      <c r="M13089" s="598"/>
      <c r="N13089" s="598"/>
      <c r="V13089" s="598"/>
      <c r="W13089" s="598"/>
    </row>
    <row r="13090" spans="6:23" x14ac:dyDescent="0.2">
      <c r="F13090" s="610"/>
      <c r="H13090" s="612"/>
      <c r="I13090" s="598"/>
      <c r="J13090" s="598"/>
      <c r="M13090" s="598"/>
      <c r="N13090" s="598"/>
      <c r="V13090" s="598"/>
      <c r="W13090" s="598"/>
    </row>
    <row r="13091" spans="6:23" x14ac:dyDescent="0.2">
      <c r="F13091" s="610"/>
      <c r="H13091" s="612"/>
      <c r="I13091" s="598"/>
      <c r="J13091" s="598"/>
      <c r="M13091" s="598"/>
      <c r="N13091" s="598"/>
      <c r="V13091" s="598"/>
      <c r="W13091" s="598"/>
    </row>
    <row r="13092" spans="6:23" x14ac:dyDescent="0.2">
      <c r="F13092" s="610"/>
      <c r="H13092" s="612"/>
      <c r="I13092" s="598"/>
      <c r="J13092" s="598"/>
      <c r="M13092" s="598"/>
      <c r="N13092" s="598"/>
      <c r="V13092" s="598"/>
      <c r="W13092" s="598"/>
    </row>
    <row r="13093" spans="6:23" x14ac:dyDescent="0.2">
      <c r="F13093" s="610"/>
      <c r="H13093" s="612"/>
      <c r="I13093" s="598"/>
      <c r="J13093" s="598"/>
      <c r="M13093" s="598"/>
      <c r="N13093" s="598"/>
      <c r="V13093" s="598"/>
      <c r="W13093" s="598"/>
    </row>
    <row r="13094" spans="6:23" x14ac:dyDescent="0.2">
      <c r="F13094" s="610"/>
      <c r="H13094" s="612"/>
      <c r="I13094" s="598"/>
      <c r="J13094" s="598"/>
      <c r="M13094" s="598"/>
      <c r="N13094" s="598"/>
      <c r="V13094" s="598"/>
      <c r="W13094" s="598"/>
    </row>
    <row r="13095" spans="6:23" x14ac:dyDescent="0.2">
      <c r="F13095" s="610"/>
      <c r="H13095" s="612"/>
      <c r="I13095" s="598"/>
      <c r="J13095" s="598"/>
      <c r="M13095" s="598"/>
      <c r="N13095" s="598"/>
      <c r="V13095" s="598"/>
      <c r="W13095" s="598"/>
    </row>
    <row r="13096" spans="6:23" x14ac:dyDescent="0.2">
      <c r="F13096" s="610"/>
      <c r="H13096" s="612"/>
      <c r="I13096" s="598"/>
      <c r="J13096" s="598"/>
      <c r="M13096" s="598"/>
      <c r="N13096" s="598"/>
      <c r="V13096" s="598"/>
      <c r="W13096" s="598"/>
    </row>
    <row r="13097" spans="6:23" x14ac:dyDescent="0.2">
      <c r="F13097" s="610"/>
      <c r="H13097" s="612"/>
      <c r="I13097" s="598"/>
      <c r="J13097" s="598"/>
      <c r="M13097" s="598"/>
      <c r="N13097" s="598"/>
      <c r="V13097" s="598"/>
      <c r="W13097" s="598"/>
    </row>
    <row r="13098" spans="6:23" x14ac:dyDescent="0.2">
      <c r="F13098" s="610"/>
      <c r="H13098" s="612"/>
      <c r="I13098" s="598"/>
      <c r="J13098" s="598"/>
      <c r="M13098" s="598"/>
      <c r="N13098" s="598"/>
      <c r="V13098" s="598"/>
      <c r="W13098" s="598"/>
    </row>
    <row r="13099" spans="6:23" x14ac:dyDescent="0.2">
      <c r="F13099" s="610"/>
      <c r="H13099" s="612"/>
      <c r="I13099" s="598"/>
      <c r="J13099" s="598"/>
      <c r="M13099" s="598"/>
      <c r="N13099" s="598"/>
      <c r="V13099" s="598"/>
      <c r="W13099" s="598"/>
    </row>
    <row r="13100" spans="6:23" x14ac:dyDescent="0.2">
      <c r="F13100" s="610"/>
      <c r="H13100" s="612"/>
      <c r="I13100" s="598"/>
      <c r="J13100" s="598"/>
      <c r="M13100" s="598"/>
      <c r="N13100" s="598"/>
      <c r="V13100" s="598"/>
      <c r="W13100" s="598"/>
    </row>
    <row r="13101" spans="6:23" x14ac:dyDescent="0.2">
      <c r="F13101" s="610"/>
      <c r="H13101" s="612"/>
      <c r="I13101" s="598"/>
      <c r="J13101" s="598"/>
      <c r="M13101" s="598"/>
      <c r="N13101" s="598"/>
      <c r="V13101" s="598"/>
      <c r="W13101" s="598"/>
    </row>
    <row r="13102" spans="6:23" x14ac:dyDescent="0.2">
      <c r="F13102" s="610"/>
      <c r="H13102" s="612"/>
      <c r="I13102" s="598"/>
      <c r="J13102" s="598"/>
      <c r="M13102" s="598"/>
      <c r="N13102" s="598"/>
      <c r="V13102" s="598"/>
      <c r="W13102" s="598"/>
    </row>
    <row r="13103" spans="6:23" x14ac:dyDescent="0.2">
      <c r="F13103" s="610"/>
      <c r="H13103" s="612"/>
      <c r="I13103" s="598"/>
      <c r="J13103" s="598"/>
      <c r="M13103" s="598"/>
      <c r="N13103" s="598"/>
      <c r="V13103" s="598"/>
      <c r="W13103" s="598"/>
    </row>
    <row r="13104" spans="6:23" x14ac:dyDescent="0.2">
      <c r="F13104" s="610"/>
      <c r="H13104" s="612"/>
      <c r="I13104" s="598"/>
      <c r="J13104" s="598"/>
      <c r="M13104" s="598"/>
      <c r="N13104" s="598"/>
      <c r="V13104" s="598"/>
      <c r="W13104" s="598"/>
    </row>
    <row r="13105" spans="6:23" x14ac:dyDescent="0.2">
      <c r="F13105" s="610"/>
      <c r="H13105" s="612"/>
      <c r="I13105" s="598"/>
      <c r="J13105" s="598"/>
      <c r="M13105" s="598"/>
      <c r="N13105" s="598"/>
      <c r="V13105" s="598"/>
      <c r="W13105" s="598"/>
    </row>
    <row r="13106" spans="6:23" x14ac:dyDescent="0.2">
      <c r="F13106" s="610"/>
      <c r="H13106" s="612"/>
      <c r="I13106" s="598"/>
      <c r="J13106" s="598"/>
      <c r="M13106" s="598"/>
      <c r="N13106" s="598"/>
      <c r="V13106" s="598"/>
      <c r="W13106" s="598"/>
    </row>
    <row r="13107" spans="6:23" x14ac:dyDescent="0.2">
      <c r="F13107" s="610"/>
      <c r="H13107" s="612"/>
      <c r="I13107" s="598"/>
      <c r="J13107" s="598"/>
      <c r="M13107" s="598"/>
      <c r="N13107" s="598"/>
      <c r="V13107" s="598"/>
      <c r="W13107" s="598"/>
    </row>
    <row r="13108" spans="6:23" x14ac:dyDescent="0.2">
      <c r="F13108" s="610"/>
      <c r="H13108" s="612"/>
      <c r="I13108" s="598"/>
      <c r="J13108" s="598"/>
      <c r="M13108" s="598"/>
      <c r="N13108" s="598"/>
      <c r="V13108" s="598"/>
      <c r="W13108" s="598"/>
    </row>
    <row r="13109" spans="6:23" x14ac:dyDescent="0.2">
      <c r="F13109" s="610"/>
      <c r="H13109" s="612"/>
      <c r="I13109" s="598"/>
      <c r="J13109" s="598"/>
      <c r="M13109" s="598"/>
      <c r="N13109" s="598"/>
      <c r="V13109" s="598"/>
      <c r="W13109" s="598"/>
    </row>
    <row r="13110" spans="6:23" x14ac:dyDescent="0.2">
      <c r="F13110" s="610"/>
      <c r="H13110" s="612"/>
      <c r="I13110" s="598"/>
      <c r="J13110" s="598"/>
      <c r="M13110" s="598"/>
      <c r="N13110" s="598"/>
      <c r="V13110" s="598"/>
      <c r="W13110" s="598"/>
    </row>
    <row r="13111" spans="6:23" x14ac:dyDescent="0.2">
      <c r="F13111" s="610"/>
      <c r="H13111" s="612"/>
      <c r="I13111" s="598"/>
      <c r="J13111" s="598"/>
      <c r="M13111" s="598"/>
      <c r="N13111" s="598"/>
      <c r="V13111" s="598"/>
      <c r="W13111" s="598"/>
    </row>
    <row r="13112" spans="6:23" x14ac:dyDescent="0.2">
      <c r="F13112" s="610"/>
      <c r="H13112" s="612"/>
      <c r="I13112" s="598"/>
      <c r="J13112" s="598"/>
      <c r="M13112" s="598"/>
      <c r="N13112" s="598"/>
      <c r="V13112" s="598"/>
      <c r="W13112" s="598"/>
    </row>
    <row r="13113" spans="6:23" x14ac:dyDescent="0.2">
      <c r="F13113" s="610"/>
      <c r="H13113" s="612"/>
      <c r="I13113" s="598"/>
      <c r="J13113" s="598"/>
      <c r="M13113" s="598"/>
      <c r="N13113" s="598"/>
      <c r="V13113" s="598"/>
      <c r="W13113" s="598"/>
    </row>
    <row r="13114" spans="6:23" x14ac:dyDescent="0.2">
      <c r="F13114" s="610"/>
      <c r="H13114" s="612"/>
      <c r="I13114" s="598"/>
      <c r="J13114" s="598"/>
      <c r="M13114" s="598"/>
      <c r="N13114" s="598"/>
      <c r="V13114" s="598"/>
      <c r="W13114" s="598"/>
    </row>
    <row r="13115" spans="6:23" x14ac:dyDescent="0.2">
      <c r="F13115" s="610"/>
      <c r="H13115" s="612"/>
      <c r="I13115" s="598"/>
      <c r="J13115" s="598"/>
      <c r="M13115" s="598"/>
      <c r="N13115" s="598"/>
      <c r="V13115" s="598"/>
      <c r="W13115" s="598"/>
    </row>
    <row r="13116" spans="6:23" x14ac:dyDescent="0.2">
      <c r="F13116" s="610"/>
      <c r="H13116" s="612"/>
      <c r="I13116" s="598"/>
      <c r="J13116" s="598"/>
      <c r="M13116" s="598"/>
      <c r="N13116" s="598"/>
      <c r="V13116" s="598"/>
      <c r="W13116" s="598"/>
    </row>
    <row r="13117" spans="6:23" x14ac:dyDescent="0.2">
      <c r="F13117" s="610"/>
      <c r="H13117" s="612"/>
      <c r="I13117" s="598"/>
      <c r="J13117" s="598"/>
      <c r="M13117" s="598"/>
      <c r="N13117" s="598"/>
      <c r="V13117" s="598"/>
      <c r="W13117" s="598"/>
    </row>
    <row r="13118" spans="6:23" x14ac:dyDescent="0.2">
      <c r="F13118" s="610"/>
      <c r="H13118" s="612"/>
      <c r="I13118" s="598"/>
      <c r="J13118" s="598"/>
      <c r="M13118" s="598"/>
      <c r="N13118" s="598"/>
      <c r="V13118" s="598"/>
      <c r="W13118" s="598"/>
    </row>
    <row r="13119" spans="6:23" x14ac:dyDescent="0.2">
      <c r="F13119" s="610"/>
      <c r="H13119" s="612"/>
      <c r="I13119" s="598"/>
      <c r="J13119" s="598"/>
      <c r="M13119" s="598"/>
      <c r="N13119" s="598"/>
      <c r="V13119" s="598"/>
      <c r="W13119" s="598"/>
    </row>
    <row r="13120" spans="6:23" x14ac:dyDescent="0.2">
      <c r="F13120" s="610"/>
      <c r="H13120" s="612"/>
      <c r="I13120" s="598"/>
      <c r="J13120" s="598"/>
      <c r="M13120" s="598"/>
      <c r="N13120" s="598"/>
      <c r="V13120" s="598"/>
      <c r="W13120" s="598"/>
    </row>
    <row r="13121" spans="6:23" x14ac:dyDescent="0.2">
      <c r="F13121" s="610"/>
      <c r="H13121" s="612"/>
      <c r="I13121" s="598"/>
      <c r="J13121" s="598"/>
      <c r="M13121" s="598"/>
      <c r="N13121" s="598"/>
      <c r="V13121" s="598"/>
      <c r="W13121" s="598"/>
    </row>
    <row r="13122" spans="6:23" x14ac:dyDescent="0.2">
      <c r="F13122" s="610"/>
      <c r="H13122" s="612"/>
      <c r="I13122" s="598"/>
      <c r="J13122" s="598"/>
      <c r="M13122" s="598"/>
      <c r="N13122" s="598"/>
      <c r="V13122" s="598"/>
      <c r="W13122" s="598"/>
    </row>
    <row r="13123" spans="6:23" x14ac:dyDescent="0.2">
      <c r="F13123" s="610"/>
      <c r="H13123" s="612"/>
      <c r="I13123" s="598"/>
      <c r="J13123" s="598"/>
      <c r="M13123" s="598"/>
      <c r="N13123" s="598"/>
      <c r="V13123" s="598"/>
      <c r="W13123" s="598"/>
    </row>
    <row r="13124" spans="6:23" x14ac:dyDescent="0.2">
      <c r="F13124" s="610"/>
      <c r="H13124" s="612"/>
      <c r="I13124" s="598"/>
      <c r="J13124" s="598"/>
      <c r="M13124" s="598"/>
      <c r="N13124" s="598"/>
      <c r="V13124" s="598"/>
      <c r="W13124" s="598"/>
    </row>
    <row r="13125" spans="6:23" x14ac:dyDescent="0.2">
      <c r="F13125" s="610"/>
      <c r="H13125" s="612"/>
      <c r="I13125" s="598"/>
      <c r="J13125" s="598"/>
      <c r="M13125" s="598"/>
      <c r="N13125" s="598"/>
      <c r="V13125" s="598"/>
      <c r="W13125" s="598"/>
    </row>
    <row r="13126" spans="6:23" x14ac:dyDescent="0.2">
      <c r="F13126" s="610"/>
      <c r="H13126" s="612"/>
      <c r="I13126" s="598"/>
      <c r="J13126" s="598"/>
      <c r="M13126" s="598"/>
      <c r="N13126" s="598"/>
      <c r="V13126" s="598"/>
      <c r="W13126" s="598"/>
    </row>
    <row r="13127" spans="6:23" x14ac:dyDescent="0.2">
      <c r="F13127" s="610"/>
      <c r="H13127" s="612"/>
      <c r="I13127" s="598"/>
      <c r="J13127" s="598"/>
      <c r="M13127" s="598"/>
      <c r="N13127" s="598"/>
      <c r="V13127" s="598"/>
      <c r="W13127" s="598"/>
    </row>
    <row r="13128" spans="6:23" x14ac:dyDescent="0.2">
      <c r="F13128" s="610"/>
      <c r="H13128" s="612"/>
      <c r="I13128" s="598"/>
      <c r="J13128" s="598"/>
      <c r="M13128" s="598"/>
      <c r="N13128" s="598"/>
      <c r="V13128" s="598"/>
      <c r="W13128" s="598"/>
    </row>
    <row r="13129" spans="6:23" x14ac:dyDescent="0.2">
      <c r="F13129" s="610"/>
      <c r="H13129" s="612"/>
      <c r="I13129" s="598"/>
      <c r="J13129" s="598"/>
      <c r="M13129" s="598"/>
      <c r="N13129" s="598"/>
      <c r="V13129" s="598"/>
      <c r="W13129" s="598"/>
    </row>
    <row r="13130" spans="6:23" x14ac:dyDescent="0.2">
      <c r="F13130" s="610"/>
      <c r="H13130" s="612"/>
      <c r="I13130" s="598"/>
      <c r="J13130" s="598"/>
      <c r="M13130" s="598"/>
      <c r="N13130" s="598"/>
      <c r="V13130" s="598"/>
      <c r="W13130" s="598"/>
    </row>
    <row r="13131" spans="6:23" x14ac:dyDescent="0.2">
      <c r="F13131" s="610"/>
      <c r="H13131" s="612"/>
      <c r="I13131" s="598"/>
      <c r="J13131" s="598"/>
      <c r="M13131" s="598"/>
      <c r="N13131" s="598"/>
      <c r="V13131" s="598"/>
      <c r="W13131" s="598"/>
    </row>
    <row r="13132" spans="6:23" x14ac:dyDescent="0.2">
      <c r="F13132" s="610"/>
      <c r="H13132" s="612"/>
      <c r="I13132" s="598"/>
      <c r="J13132" s="598"/>
      <c r="M13132" s="598"/>
      <c r="N13132" s="598"/>
      <c r="V13132" s="598"/>
      <c r="W13132" s="598"/>
    </row>
    <row r="13133" spans="6:23" x14ac:dyDescent="0.2">
      <c r="F13133" s="610"/>
      <c r="H13133" s="612"/>
      <c r="I13133" s="598"/>
      <c r="J13133" s="598"/>
      <c r="M13133" s="598"/>
      <c r="N13133" s="598"/>
      <c r="V13133" s="598"/>
      <c r="W13133" s="598"/>
    </row>
    <row r="13134" spans="6:23" x14ac:dyDescent="0.2">
      <c r="F13134" s="610"/>
      <c r="H13134" s="612"/>
      <c r="I13134" s="598"/>
      <c r="J13134" s="598"/>
      <c r="M13134" s="598"/>
      <c r="N13134" s="598"/>
      <c r="V13134" s="598"/>
      <c r="W13134" s="598"/>
    </row>
    <row r="13135" spans="6:23" x14ac:dyDescent="0.2">
      <c r="F13135" s="610"/>
      <c r="H13135" s="612"/>
      <c r="I13135" s="598"/>
      <c r="J13135" s="598"/>
      <c r="M13135" s="598"/>
      <c r="N13135" s="598"/>
      <c r="V13135" s="598"/>
      <c r="W13135" s="598"/>
    </row>
    <row r="13136" spans="6:23" x14ac:dyDescent="0.2">
      <c r="F13136" s="610"/>
      <c r="H13136" s="612"/>
      <c r="I13136" s="598"/>
      <c r="J13136" s="598"/>
      <c r="M13136" s="598"/>
      <c r="N13136" s="598"/>
      <c r="V13136" s="598"/>
      <c r="W13136" s="598"/>
    </row>
    <row r="13137" spans="6:23" x14ac:dyDescent="0.2">
      <c r="F13137" s="610"/>
      <c r="H13137" s="612"/>
      <c r="I13137" s="598"/>
      <c r="J13137" s="598"/>
      <c r="M13137" s="598"/>
      <c r="N13137" s="598"/>
      <c r="V13137" s="598"/>
      <c r="W13137" s="598"/>
    </row>
    <row r="13138" spans="6:23" x14ac:dyDescent="0.2">
      <c r="F13138" s="610"/>
      <c r="H13138" s="612"/>
      <c r="I13138" s="598"/>
      <c r="J13138" s="598"/>
      <c r="M13138" s="598"/>
      <c r="N13138" s="598"/>
      <c r="V13138" s="598"/>
      <c r="W13138" s="598"/>
    </row>
    <row r="13139" spans="6:23" x14ac:dyDescent="0.2">
      <c r="F13139" s="610"/>
      <c r="H13139" s="612"/>
      <c r="I13139" s="598"/>
      <c r="J13139" s="598"/>
      <c r="M13139" s="598"/>
      <c r="N13139" s="598"/>
      <c r="V13139" s="598"/>
      <c r="W13139" s="598"/>
    </row>
    <row r="13140" spans="6:23" x14ac:dyDescent="0.2">
      <c r="F13140" s="610"/>
      <c r="H13140" s="612"/>
      <c r="I13140" s="598"/>
      <c r="J13140" s="598"/>
      <c r="M13140" s="598"/>
      <c r="N13140" s="598"/>
      <c r="V13140" s="598"/>
      <c r="W13140" s="598"/>
    </row>
    <row r="13141" spans="6:23" x14ac:dyDescent="0.2">
      <c r="F13141" s="610"/>
      <c r="H13141" s="612"/>
      <c r="I13141" s="598"/>
      <c r="J13141" s="598"/>
      <c r="M13141" s="598"/>
      <c r="N13141" s="598"/>
      <c r="V13141" s="598"/>
      <c r="W13141" s="598"/>
    </row>
    <row r="13142" spans="6:23" x14ac:dyDescent="0.2">
      <c r="F13142" s="610"/>
      <c r="H13142" s="612"/>
      <c r="I13142" s="598"/>
      <c r="J13142" s="598"/>
      <c r="M13142" s="598"/>
      <c r="N13142" s="598"/>
      <c r="V13142" s="598"/>
      <c r="W13142" s="598"/>
    </row>
    <row r="13143" spans="6:23" x14ac:dyDescent="0.2">
      <c r="F13143" s="610"/>
      <c r="H13143" s="612"/>
      <c r="I13143" s="598"/>
      <c r="J13143" s="598"/>
      <c r="M13143" s="598"/>
      <c r="N13143" s="598"/>
      <c r="V13143" s="598"/>
      <c r="W13143" s="598"/>
    </row>
    <row r="13144" spans="6:23" x14ac:dyDescent="0.2">
      <c r="F13144" s="610"/>
      <c r="H13144" s="612"/>
      <c r="I13144" s="598"/>
      <c r="J13144" s="598"/>
      <c r="M13144" s="598"/>
      <c r="N13144" s="598"/>
      <c r="V13144" s="598"/>
      <c r="W13144" s="598"/>
    </row>
    <row r="13145" spans="6:23" x14ac:dyDescent="0.2">
      <c r="F13145" s="610"/>
      <c r="H13145" s="612"/>
      <c r="I13145" s="598"/>
      <c r="J13145" s="598"/>
      <c r="M13145" s="598"/>
      <c r="N13145" s="598"/>
      <c r="V13145" s="598"/>
      <c r="W13145" s="598"/>
    </row>
    <row r="13146" spans="6:23" x14ac:dyDescent="0.2">
      <c r="F13146" s="610"/>
      <c r="H13146" s="612"/>
      <c r="I13146" s="598"/>
      <c r="J13146" s="598"/>
      <c r="M13146" s="598"/>
      <c r="N13146" s="598"/>
      <c r="V13146" s="598"/>
      <c r="W13146" s="598"/>
    </row>
    <row r="13147" spans="6:23" x14ac:dyDescent="0.2">
      <c r="F13147" s="610"/>
      <c r="H13147" s="612"/>
      <c r="I13147" s="598"/>
      <c r="J13147" s="598"/>
      <c r="M13147" s="598"/>
      <c r="N13147" s="598"/>
      <c r="V13147" s="598"/>
      <c r="W13147" s="598"/>
    </row>
    <row r="13148" spans="6:23" x14ac:dyDescent="0.2">
      <c r="F13148" s="610"/>
      <c r="H13148" s="612"/>
      <c r="I13148" s="598"/>
      <c r="J13148" s="598"/>
      <c r="M13148" s="598"/>
      <c r="N13148" s="598"/>
      <c r="V13148" s="598"/>
      <c r="W13148" s="598"/>
    </row>
    <row r="13149" spans="6:23" x14ac:dyDescent="0.2">
      <c r="F13149" s="610"/>
      <c r="H13149" s="612"/>
      <c r="I13149" s="598"/>
      <c r="J13149" s="598"/>
      <c r="M13149" s="598"/>
      <c r="N13149" s="598"/>
      <c r="V13149" s="598"/>
      <c r="W13149" s="598"/>
    </row>
    <row r="13150" spans="6:23" x14ac:dyDescent="0.2">
      <c r="F13150" s="610"/>
      <c r="H13150" s="612"/>
      <c r="I13150" s="598"/>
      <c r="J13150" s="598"/>
      <c r="M13150" s="598"/>
      <c r="N13150" s="598"/>
      <c r="V13150" s="598"/>
      <c r="W13150" s="598"/>
    </row>
    <row r="13151" spans="6:23" x14ac:dyDescent="0.2">
      <c r="F13151" s="610"/>
      <c r="H13151" s="612"/>
      <c r="I13151" s="598"/>
      <c r="J13151" s="598"/>
      <c r="M13151" s="598"/>
      <c r="N13151" s="598"/>
      <c r="V13151" s="598"/>
      <c r="W13151" s="598"/>
    </row>
    <row r="13152" spans="6:23" x14ac:dyDescent="0.2">
      <c r="F13152" s="610"/>
      <c r="H13152" s="612"/>
      <c r="I13152" s="598"/>
      <c r="J13152" s="598"/>
      <c r="M13152" s="598"/>
      <c r="N13152" s="598"/>
      <c r="V13152" s="598"/>
      <c r="W13152" s="598"/>
    </row>
    <row r="13153" spans="6:23" x14ac:dyDescent="0.2">
      <c r="F13153" s="610"/>
      <c r="H13153" s="612"/>
      <c r="I13153" s="598"/>
      <c r="J13153" s="598"/>
      <c r="M13153" s="598"/>
      <c r="N13153" s="598"/>
      <c r="V13153" s="598"/>
      <c r="W13153" s="598"/>
    </row>
    <row r="13154" spans="6:23" x14ac:dyDescent="0.2">
      <c r="F13154" s="610"/>
      <c r="H13154" s="612"/>
      <c r="I13154" s="598"/>
      <c r="J13154" s="598"/>
      <c r="M13154" s="598"/>
      <c r="N13154" s="598"/>
      <c r="V13154" s="598"/>
      <c r="W13154" s="598"/>
    </row>
    <row r="13155" spans="6:23" x14ac:dyDescent="0.2">
      <c r="F13155" s="610"/>
      <c r="H13155" s="612"/>
      <c r="I13155" s="598"/>
      <c r="J13155" s="598"/>
      <c r="M13155" s="598"/>
      <c r="N13155" s="598"/>
      <c r="V13155" s="598"/>
      <c r="W13155" s="598"/>
    </row>
    <row r="13156" spans="6:23" x14ac:dyDescent="0.2">
      <c r="F13156" s="610"/>
      <c r="H13156" s="612"/>
      <c r="I13156" s="598"/>
      <c r="J13156" s="598"/>
      <c r="M13156" s="598"/>
      <c r="N13156" s="598"/>
      <c r="V13156" s="598"/>
      <c r="W13156" s="598"/>
    </row>
    <row r="13157" spans="6:23" x14ac:dyDescent="0.2">
      <c r="F13157" s="610"/>
      <c r="H13157" s="612"/>
      <c r="I13157" s="598"/>
      <c r="J13157" s="598"/>
      <c r="M13157" s="598"/>
      <c r="N13157" s="598"/>
      <c r="V13157" s="598"/>
      <c r="W13157" s="598"/>
    </row>
    <row r="13158" spans="6:23" x14ac:dyDescent="0.2">
      <c r="F13158" s="610"/>
      <c r="H13158" s="612"/>
      <c r="I13158" s="598"/>
      <c r="J13158" s="598"/>
      <c r="M13158" s="598"/>
      <c r="N13158" s="598"/>
      <c r="V13158" s="598"/>
      <c r="W13158" s="598"/>
    </row>
    <row r="13159" spans="6:23" x14ac:dyDescent="0.2">
      <c r="F13159" s="610"/>
      <c r="H13159" s="612"/>
      <c r="I13159" s="598"/>
      <c r="J13159" s="598"/>
      <c r="M13159" s="598"/>
      <c r="N13159" s="598"/>
      <c r="V13159" s="598"/>
      <c r="W13159" s="598"/>
    </row>
    <row r="13160" spans="6:23" x14ac:dyDescent="0.2">
      <c r="F13160" s="610"/>
      <c r="H13160" s="612"/>
      <c r="I13160" s="598"/>
      <c r="J13160" s="598"/>
      <c r="M13160" s="598"/>
      <c r="N13160" s="598"/>
      <c r="V13160" s="598"/>
      <c r="W13160" s="598"/>
    </row>
    <row r="13161" spans="6:23" x14ac:dyDescent="0.2">
      <c r="F13161" s="610"/>
      <c r="H13161" s="612"/>
      <c r="I13161" s="598"/>
      <c r="J13161" s="598"/>
      <c r="M13161" s="598"/>
      <c r="N13161" s="598"/>
      <c r="V13161" s="598"/>
      <c r="W13161" s="598"/>
    </row>
    <row r="13162" spans="6:23" x14ac:dyDescent="0.2">
      <c r="F13162" s="610"/>
      <c r="H13162" s="612"/>
      <c r="I13162" s="598"/>
      <c r="J13162" s="598"/>
      <c r="M13162" s="598"/>
      <c r="N13162" s="598"/>
      <c r="V13162" s="598"/>
      <c r="W13162" s="598"/>
    </row>
    <row r="13163" spans="6:23" x14ac:dyDescent="0.2">
      <c r="F13163" s="610"/>
      <c r="H13163" s="612"/>
      <c r="I13163" s="598"/>
      <c r="J13163" s="598"/>
      <c r="M13163" s="598"/>
      <c r="N13163" s="598"/>
      <c r="V13163" s="598"/>
      <c r="W13163" s="598"/>
    </row>
    <row r="13164" spans="6:23" x14ac:dyDescent="0.2">
      <c r="F13164" s="610"/>
      <c r="H13164" s="612"/>
      <c r="I13164" s="598"/>
      <c r="J13164" s="598"/>
      <c r="M13164" s="598"/>
      <c r="N13164" s="598"/>
      <c r="V13164" s="598"/>
      <c r="W13164" s="598"/>
    </row>
    <row r="13165" spans="6:23" x14ac:dyDescent="0.2">
      <c r="F13165" s="610"/>
      <c r="H13165" s="612"/>
      <c r="I13165" s="598"/>
      <c r="J13165" s="598"/>
      <c r="M13165" s="598"/>
      <c r="N13165" s="598"/>
      <c r="V13165" s="598"/>
      <c r="W13165" s="598"/>
    </row>
    <row r="13166" spans="6:23" x14ac:dyDescent="0.2">
      <c r="F13166" s="610"/>
      <c r="H13166" s="612"/>
      <c r="I13166" s="598"/>
      <c r="J13166" s="598"/>
      <c r="M13166" s="598"/>
      <c r="N13166" s="598"/>
      <c r="V13166" s="598"/>
      <c r="W13166" s="598"/>
    </row>
    <row r="13167" spans="6:23" x14ac:dyDescent="0.2">
      <c r="F13167" s="610"/>
      <c r="H13167" s="612"/>
      <c r="I13167" s="598"/>
      <c r="J13167" s="598"/>
      <c r="M13167" s="598"/>
      <c r="N13167" s="598"/>
      <c r="V13167" s="598"/>
      <c r="W13167" s="598"/>
    </row>
    <row r="13168" spans="6:23" x14ac:dyDescent="0.2">
      <c r="F13168" s="610"/>
      <c r="H13168" s="612"/>
      <c r="I13168" s="598"/>
      <c r="J13168" s="598"/>
      <c r="M13168" s="598"/>
      <c r="N13168" s="598"/>
      <c r="V13168" s="598"/>
      <c r="W13168" s="598"/>
    </row>
    <row r="13169" spans="6:23" x14ac:dyDescent="0.2">
      <c r="F13169" s="610"/>
      <c r="H13169" s="612"/>
      <c r="I13169" s="598"/>
      <c r="J13169" s="598"/>
      <c r="M13169" s="598"/>
      <c r="N13169" s="598"/>
      <c r="V13169" s="598"/>
      <c r="W13169" s="598"/>
    </row>
    <row r="13170" spans="6:23" x14ac:dyDescent="0.2">
      <c r="F13170" s="610"/>
      <c r="H13170" s="612"/>
      <c r="I13170" s="598"/>
      <c r="J13170" s="598"/>
      <c r="M13170" s="598"/>
      <c r="N13170" s="598"/>
      <c r="V13170" s="598"/>
      <c r="W13170" s="598"/>
    </row>
    <row r="13171" spans="6:23" x14ac:dyDescent="0.2">
      <c r="F13171" s="610"/>
      <c r="H13171" s="612"/>
      <c r="I13171" s="598"/>
      <c r="J13171" s="598"/>
      <c r="M13171" s="598"/>
      <c r="N13171" s="598"/>
      <c r="V13171" s="598"/>
      <c r="W13171" s="598"/>
    </row>
    <row r="13172" spans="6:23" x14ac:dyDescent="0.2">
      <c r="F13172" s="610"/>
      <c r="H13172" s="612"/>
      <c r="I13172" s="598"/>
      <c r="J13172" s="598"/>
      <c r="M13172" s="598"/>
      <c r="N13172" s="598"/>
      <c r="V13172" s="598"/>
      <c r="W13172" s="598"/>
    </row>
    <row r="13173" spans="6:23" x14ac:dyDescent="0.2">
      <c r="F13173" s="610"/>
      <c r="H13173" s="612"/>
      <c r="I13173" s="598"/>
      <c r="J13173" s="598"/>
      <c r="M13173" s="598"/>
      <c r="N13173" s="598"/>
      <c r="V13173" s="598"/>
      <c r="W13173" s="598"/>
    </row>
    <row r="13174" spans="6:23" x14ac:dyDescent="0.2">
      <c r="F13174" s="610"/>
      <c r="H13174" s="612"/>
      <c r="I13174" s="598"/>
      <c r="J13174" s="598"/>
      <c r="M13174" s="598"/>
      <c r="N13174" s="598"/>
      <c r="V13174" s="598"/>
      <c r="W13174" s="598"/>
    </row>
    <row r="13175" spans="6:23" x14ac:dyDescent="0.2">
      <c r="F13175" s="610"/>
      <c r="H13175" s="612"/>
      <c r="I13175" s="598"/>
      <c r="J13175" s="598"/>
      <c r="M13175" s="598"/>
      <c r="N13175" s="598"/>
      <c r="V13175" s="598"/>
      <c r="W13175" s="598"/>
    </row>
    <row r="13176" spans="6:23" x14ac:dyDescent="0.2">
      <c r="F13176" s="610"/>
      <c r="H13176" s="612"/>
      <c r="I13176" s="598"/>
      <c r="J13176" s="598"/>
      <c r="M13176" s="598"/>
      <c r="N13176" s="598"/>
      <c r="V13176" s="598"/>
      <c r="W13176" s="598"/>
    </row>
    <row r="13177" spans="6:23" x14ac:dyDescent="0.2">
      <c r="F13177" s="610"/>
      <c r="H13177" s="612"/>
      <c r="I13177" s="598"/>
      <c r="J13177" s="598"/>
      <c r="M13177" s="598"/>
      <c r="N13177" s="598"/>
      <c r="V13177" s="598"/>
      <c r="W13177" s="598"/>
    </row>
    <row r="13178" spans="6:23" x14ac:dyDescent="0.2">
      <c r="F13178" s="610"/>
      <c r="H13178" s="612"/>
      <c r="I13178" s="598"/>
      <c r="J13178" s="598"/>
      <c r="M13178" s="598"/>
      <c r="N13178" s="598"/>
      <c r="V13178" s="598"/>
      <c r="W13178" s="598"/>
    </row>
    <row r="13179" spans="6:23" x14ac:dyDescent="0.2">
      <c r="F13179" s="610"/>
      <c r="H13179" s="612"/>
      <c r="I13179" s="598"/>
      <c r="J13179" s="598"/>
      <c r="M13179" s="598"/>
      <c r="N13179" s="598"/>
      <c r="V13179" s="598"/>
      <c r="W13179" s="598"/>
    </row>
    <row r="13180" spans="6:23" x14ac:dyDescent="0.2">
      <c r="F13180" s="610"/>
      <c r="H13180" s="612"/>
      <c r="I13180" s="598"/>
      <c r="J13180" s="598"/>
      <c r="M13180" s="598"/>
      <c r="N13180" s="598"/>
      <c r="V13180" s="598"/>
      <c r="W13180" s="598"/>
    </row>
    <row r="13181" spans="6:23" x14ac:dyDescent="0.2">
      <c r="F13181" s="610"/>
      <c r="H13181" s="612"/>
      <c r="I13181" s="598"/>
      <c r="J13181" s="598"/>
      <c r="M13181" s="598"/>
      <c r="N13181" s="598"/>
      <c r="V13181" s="598"/>
      <c r="W13181" s="598"/>
    </row>
    <row r="13182" spans="6:23" x14ac:dyDescent="0.2">
      <c r="F13182" s="610"/>
      <c r="H13182" s="612"/>
      <c r="I13182" s="598"/>
      <c r="J13182" s="598"/>
      <c r="M13182" s="598"/>
      <c r="N13182" s="598"/>
      <c r="V13182" s="598"/>
      <c r="W13182" s="598"/>
    </row>
    <row r="13183" spans="6:23" x14ac:dyDescent="0.2">
      <c r="F13183" s="610"/>
      <c r="H13183" s="612"/>
      <c r="I13183" s="598"/>
      <c r="J13183" s="598"/>
      <c r="M13183" s="598"/>
      <c r="N13183" s="598"/>
      <c r="V13183" s="598"/>
      <c r="W13183" s="598"/>
    </row>
    <row r="13184" spans="6:23" x14ac:dyDescent="0.2">
      <c r="F13184" s="610"/>
      <c r="H13184" s="612"/>
      <c r="I13184" s="598"/>
      <c r="J13184" s="598"/>
      <c r="M13184" s="598"/>
      <c r="N13184" s="598"/>
      <c r="V13184" s="598"/>
      <c r="W13184" s="598"/>
    </row>
    <row r="13185" spans="6:23" x14ac:dyDescent="0.2">
      <c r="F13185" s="610"/>
      <c r="H13185" s="612"/>
      <c r="I13185" s="598"/>
      <c r="J13185" s="598"/>
      <c r="M13185" s="598"/>
      <c r="N13185" s="598"/>
      <c r="V13185" s="598"/>
      <c r="W13185" s="598"/>
    </row>
    <row r="13186" spans="6:23" x14ac:dyDescent="0.2">
      <c r="F13186" s="610"/>
      <c r="H13186" s="612"/>
      <c r="I13186" s="598"/>
      <c r="J13186" s="598"/>
      <c r="M13186" s="598"/>
      <c r="N13186" s="598"/>
      <c r="V13186" s="598"/>
      <c r="W13186" s="598"/>
    </row>
    <row r="13187" spans="6:23" x14ac:dyDescent="0.2">
      <c r="F13187" s="610"/>
      <c r="H13187" s="612"/>
      <c r="I13187" s="598"/>
      <c r="J13187" s="598"/>
      <c r="M13187" s="598"/>
      <c r="N13187" s="598"/>
      <c r="V13187" s="598"/>
      <c r="W13187" s="598"/>
    </row>
    <row r="13188" spans="6:23" x14ac:dyDescent="0.2">
      <c r="F13188" s="610"/>
      <c r="H13188" s="612"/>
      <c r="I13188" s="598"/>
      <c r="J13188" s="598"/>
      <c r="M13188" s="598"/>
      <c r="N13188" s="598"/>
      <c r="V13188" s="598"/>
      <c r="W13188" s="598"/>
    </row>
    <row r="13189" spans="6:23" x14ac:dyDescent="0.2">
      <c r="F13189" s="610"/>
      <c r="H13189" s="612"/>
      <c r="I13189" s="598"/>
      <c r="J13189" s="598"/>
      <c r="M13189" s="598"/>
      <c r="N13189" s="598"/>
      <c r="V13189" s="598"/>
      <c r="W13189" s="598"/>
    </row>
    <row r="13190" spans="6:23" x14ac:dyDescent="0.2">
      <c r="F13190" s="610"/>
      <c r="H13190" s="612"/>
      <c r="I13190" s="598"/>
      <c r="J13190" s="598"/>
      <c r="M13190" s="598"/>
      <c r="N13190" s="598"/>
      <c r="V13190" s="598"/>
      <c r="W13190" s="598"/>
    </row>
    <row r="13191" spans="6:23" x14ac:dyDescent="0.2">
      <c r="F13191" s="610"/>
      <c r="H13191" s="612"/>
      <c r="I13191" s="598"/>
      <c r="J13191" s="598"/>
      <c r="M13191" s="598"/>
      <c r="N13191" s="598"/>
      <c r="V13191" s="598"/>
      <c r="W13191" s="598"/>
    </row>
    <row r="13192" spans="6:23" x14ac:dyDescent="0.2">
      <c r="F13192" s="610"/>
      <c r="H13192" s="612"/>
      <c r="I13192" s="598"/>
      <c r="J13192" s="598"/>
      <c r="M13192" s="598"/>
      <c r="N13192" s="598"/>
      <c r="V13192" s="598"/>
      <c r="W13192" s="598"/>
    </row>
    <row r="13193" spans="6:23" x14ac:dyDescent="0.2">
      <c r="F13193" s="610"/>
      <c r="H13193" s="612"/>
      <c r="I13193" s="598"/>
      <c r="J13193" s="598"/>
      <c r="M13193" s="598"/>
      <c r="N13193" s="598"/>
      <c r="V13193" s="598"/>
      <c r="W13193" s="598"/>
    </row>
    <row r="13194" spans="6:23" x14ac:dyDescent="0.2">
      <c r="F13194" s="610"/>
      <c r="H13194" s="612"/>
      <c r="I13194" s="598"/>
      <c r="J13194" s="598"/>
      <c r="M13194" s="598"/>
      <c r="N13194" s="598"/>
      <c r="V13194" s="598"/>
      <c r="W13194" s="598"/>
    </row>
    <row r="13195" spans="6:23" x14ac:dyDescent="0.2">
      <c r="F13195" s="610"/>
      <c r="H13195" s="612"/>
      <c r="I13195" s="598"/>
      <c r="J13195" s="598"/>
      <c r="M13195" s="598"/>
      <c r="N13195" s="598"/>
      <c r="V13195" s="598"/>
      <c r="W13195" s="598"/>
    </row>
    <row r="13196" spans="6:23" x14ac:dyDescent="0.2">
      <c r="F13196" s="610"/>
      <c r="H13196" s="612"/>
      <c r="I13196" s="598"/>
      <c r="J13196" s="598"/>
      <c r="M13196" s="598"/>
      <c r="N13196" s="598"/>
      <c r="V13196" s="598"/>
      <c r="W13196" s="598"/>
    </row>
    <row r="13197" spans="6:23" x14ac:dyDescent="0.2">
      <c r="F13197" s="610"/>
      <c r="H13197" s="612"/>
      <c r="I13197" s="598"/>
      <c r="J13197" s="598"/>
      <c r="M13197" s="598"/>
      <c r="N13197" s="598"/>
      <c r="V13197" s="598"/>
      <c r="W13197" s="598"/>
    </row>
    <row r="13198" spans="6:23" x14ac:dyDescent="0.2">
      <c r="F13198" s="610"/>
      <c r="H13198" s="612"/>
      <c r="I13198" s="598"/>
      <c r="J13198" s="598"/>
      <c r="M13198" s="598"/>
      <c r="N13198" s="598"/>
      <c r="V13198" s="598"/>
      <c r="W13198" s="598"/>
    </row>
    <row r="13199" spans="6:23" x14ac:dyDescent="0.2">
      <c r="F13199" s="610"/>
      <c r="H13199" s="612"/>
      <c r="I13199" s="598"/>
      <c r="J13199" s="598"/>
      <c r="M13199" s="598"/>
      <c r="N13199" s="598"/>
      <c r="V13199" s="598"/>
      <c r="W13199" s="598"/>
    </row>
    <row r="13200" spans="6:23" x14ac:dyDescent="0.2">
      <c r="F13200" s="610"/>
      <c r="H13200" s="612"/>
      <c r="I13200" s="598"/>
      <c r="J13200" s="598"/>
      <c r="M13200" s="598"/>
      <c r="N13200" s="598"/>
      <c r="V13200" s="598"/>
      <c r="W13200" s="598"/>
    </row>
    <row r="13201" spans="6:23" x14ac:dyDescent="0.2">
      <c r="F13201" s="610"/>
      <c r="H13201" s="612"/>
      <c r="I13201" s="598"/>
      <c r="J13201" s="598"/>
      <c r="M13201" s="598"/>
      <c r="N13201" s="598"/>
      <c r="V13201" s="598"/>
      <c r="W13201" s="598"/>
    </row>
    <row r="13202" spans="6:23" x14ac:dyDescent="0.2">
      <c r="F13202" s="610"/>
      <c r="H13202" s="612"/>
      <c r="I13202" s="598"/>
      <c r="J13202" s="598"/>
      <c r="M13202" s="598"/>
      <c r="N13202" s="598"/>
      <c r="V13202" s="598"/>
      <c r="W13202" s="598"/>
    </row>
    <row r="13203" spans="6:23" x14ac:dyDescent="0.2">
      <c r="F13203" s="610"/>
      <c r="H13203" s="612"/>
      <c r="I13203" s="598"/>
      <c r="J13203" s="598"/>
      <c r="M13203" s="598"/>
      <c r="N13203" s="598"/>
      <c r="V13203" s="598"/>
      <c r="W13203" s="598"/>
    </row>
    <row r="13204" spans="6:23" x14ac:dyDescent="0.2">
      <c r="F13204" s="610"/>
      <c r="H13204" s="612"/>
      <c r="I13204" s="598"/>
      <c r="J13204" s="598"/>
      <c r="M13204" s="598"/>
      <c r="N13204" s="598"/>
      <c r="V13204" s="598"/>
      <c r="W13204" s="598"/>
    </row>
    <row r="13205" spans="6:23" x14ac:dyDescent="0.2">
      <c r="F13205" s="610"/>
      <c r="H13205" s="612"/>
      <c r="I13205" s="598"/>
      <c r="J13205" s="598"/>
      <c r="M13205" s="598"/>
      <c r="N13205" s="598"/>
      <c r="V13205" s="598"/>
      <c r="W13205" s="598"/>
    </row>
    <row r="13206" spans="6:23" x14ac:dyDescent="0.2">
      <c r="F13206" s="610"/>
      <c r="H13206" s="612"/>
      <c r="I13206" s="598"/>
      <c r="J13206" s="598"/>
      <c r="M13206" s="598"/>
      <c r="N13206" s="598"/>
      <c r="V13206" s="598"/>
      <c r="W13206" s="598"/>
    </row>
    <row r="13207" spans="6:23" x14ac:dyDescent="0.2">
      <c r="F13207" s="610"/>
      <c r="H13207" s="612"/>
      <c r="I13207" s="598"/>
      <c r="J13207" s="598"/>
      <c r="M13207" s="598"/>
      <c r="N13207" s="598"/>
      <c r="V13207" s="598"/>
      <c r="W13207" s="598"/>
    </row>
    <row r="13208" spans="6:23" x14ac:dyDescent="0.2">
      <c r="F13208" s="610"/>
      <c r="H13208" s="612"/>
      <c r="I13208" s="598"/>
      <c r="J13208" s="598"/>
      <c r="M13208" s="598"/>
      <c r="N13208" s="598"/>
      <c r="V13208" s="598"/>
      <c r="W13208" s="598"/>
    </row>
    <row r="13209" spans="6:23" x14ac:dyDescent="0.2">
      <c r="F13209" s="610"/>
      <c r="H13209" s="612"/>
      <c r="I13209" s="598"/>
      <c r="J13209" s="598"/>
      <c r="M13209" s="598"/>
      <c r="N13209" s="598"/>
      <c r="V13209" s="598"/>
      <c r="W13209" s="598"/>
    </row>
    <row r="13210" spans="6:23" x14ac:dyDescent="0.2">
      <c r="F13210" s="610"/>
      <c r="H13210" s="612"/>
      <c r="I13210" s="598"/>
      <c r="J13210" s="598"/>
      <c r="M13210" s="598"/>
      <c r="N13210" s="598"/>
      <c r="V13210" s="598"/>
      <c r="W13210" s="598"/>
    </row>
    <row r="13211" spans="6:23" x14ac:dyDescent="0.2">
      <c r="F13211" s="610"/>
      <c r="H13211" s="612"/>
      <c r="I13211" s="598"/>
      <c r="J13211" s="598"/>
      <c r="M13211" s="598"/>
      <c r="N13211" s="598"/>
      <c r="V13211" s="598"/>
      <c r="W13211" s="598"/>
    </row>
    <row r="13212" spans="6:23" x14ac:dyDescent="0.2">
      <c r="F13212" s="610"/>
      <c r="H13212" s="612"/>
      <c r="I13212" s="598"/>
      <c r="J13212" s="598"/>
      <c r="M13212" s="598"/>
      <c r="N13212" s="598"/>
      <c r="V13212" s="598"/>
      <c r="W13212" s="598"/>
    </row>
    <row r="13213" spans="6:23" x14ac:dyDescent="0.2">
      <c r="F13213" s="610"/>
      <c r="H13213" s="612"/>
      <c r="I13213" s="598"/>
      <c r="J13213" s="598"/>
      <c r="M13213" s="598"/>
      <c r="N13213" s="598"/>
      <c r="V13213" s="598"/>
      <c r="W13213" s="598"/>
    </row>
    <row r="13214" spans="6:23" x14ac:dyDescent="0.2">
      <c r="F13214" s="610"/>
      <c r="H13214" s="612"/>
      <c r="I13214" s="598"/>
      <c r="J13214" s="598"/>
      <c r="M13214" s="598"/>
      <c r="N13214" s="598"/>
      <c r="V13214" s="598"/>
      <c r="W13214" s="598"/>
    </row>
    <row r="13215" spans="6:23" x14ac:dyDescent="0.2">
      <c r="F13215" s="610"/>
      <c r="H13215" s="612"/>
      <c r="I13215" s="598"/>
      <c r="J13215" s="598"/>
      <c r="M13215" s="598"/>
      <c r="N13215" s="598"/>
      <c r="V13215" s="598"/>
      <c r="W13215" s="598"/>
    </row>
    <row r="13216" spans="6:23" x14ac:dyDescent="0.2">
      <c r="F13216" s="610"/>
      <c r="H13216" s="612"/>
      <c r="I13216" s="598"/>
      <c r="J13216" s="598"/>
      <c r="M13216" s="598"/>
      <c r="N13216" s="598"/>
      <c r="V13216" s="598"/>
      <c r="W13216" s="598"/>
    </row>
    <row r="13217" spans="6:23" x14ac:dyDescent="0.2">
      <c r="F13217" s="610"/>
      <c r="H13217" s="612"/>
      <c r="I13217" s="598"/>
      <c r="J13217" s="598"/>
      <c r="M13217" s="598"/>
      <c r="N13217" s="598"/>
      <c r="V13217" s="598"/>
      <c r="W13217" s="598"/>
    </row>
    <row r="13218" spans="6:23" x14ac:dyDescent="0.2">
      <c r="F13218" s="610"/>
      <c r="H13218" s="612"/>
      <c r="I13218" s="598"/>
      <c r="J13218" s="598"/>
      <c r="M13218" s="598"/>
      <c r="N13218" s="598"/>
      <c r="V13218" s="598"/>
      <c r="W13218" s="598"/>
    </row>
    <row r="13219" spans="6:23" x14ac:dyDescent="0.2">
      <c r="F13219" s="610"/>
      <c r="H13219" s="612"/>
      <c r="I13219" s="598"/>
      <c r="J13219" s="598"/>
      <c r="M13219" s="598"/>
      <c r="N13219" s="598"/>
      <c r="V13219" s="598"/>
      <c r="W13219" s="598"/>
    </row>
    <row r="13220" spans="6:23" x14ac:dyDescent="0.2">
      <c r="F13220" s="610"/>
      <c r="H13220" s="612"/>
      <c r="I13220" s="598"/>
      <c r="J13220" s="598"/>
      <c r="M13220" s="598"/>
      <c r="N13220" s="598"/>
      <c r="V13220" s="598"/>
      <c r="W13220" s="598"/>
    </row>
    <row r="13221" spans="6:23" x14ac:dyDescent="0.2">
      <c r="F13221" s="610"/>
      <c r="H13221" s="612"/>
      <c r="I13221" s="598"/>
      <c r="J13221" s="598"/>
      <c r="M13221" s="598"/>
      <c r="N13221" s="598"/>
      <c r="V13221" s="598"/>
      <c r="W13221" s="598"/>
    </row>
    <row r="13222" spans="6:23" x14ac:dyDescent="0.2">
      <c r="F13222" s="610"/>
      <c r="H13222" s="612"/>
      <c r="I13222" s="598"/>
      <c r="J13222" s="598"/>
      <c r="M13222" s="598"/>
      <c r="N13222" s="598"/>
      <c r="V13222" s="598"/>
      <c r="W13222" s="598"/>
    </row>
    <row r="13223" spans="6:23" x14ac:dyDescent="0.2">
      <c r="F13223" s="610"/>
      <c r="H13223" s="612"/>
      <c r="I13223" s="598"/>
      <c r="J13223" s="598"/>
      <c r="M13223" s="598"/>
      <c r="N13223" s="598"/>
      <c r="V13223" s="598"/>
      <c r="W13223" s="598"/>
    </row>
    <row r="13224" spans="6:23" x14ac:dyDescent="0.2">
      <c r="F13224" s="610"/>
      <c r="H13224" s="612"/>
      <c r="I13224" s="598"/>
      <c r="J13224" s="598"/>
      <c r="M13224" s="598"/>
      <c r="N13224" s="598"/>
      <c r="V13224" s="598"/>
      <c r="W13224" s="598"/>
    </row>
    <row r="13225" spans="6:23" x14ac:dyDescent="0.2">
      <c r="F13225" s="610"/>
      <c r="H13225" s="612"/>
      <c r="I13225" s="598"/>
      <c r="J13225" s="598"/>
      <c r="M13225" s="598"/>
      <c r="N13225" s="598"/>
      <c r="V13225" s="598"/>
      <c r="W13225" s="598"/>
    </row>
    <row r="13226" spans="6:23" x14ac:dyDescent="0.2">
      <c r="F13226" s="610"/>
      <c r="H13226" s="612"/>
      <c r="I13226" s="598"/>
      <c r="J13226" s="598"/>
      <c r="M13226" s="598"/>
      <c r="N13226" s="598"/>
      <c r="V13226" s="598"/>
      <c r="W13226" s="598"/>
    </row>
    <row r="13227" spans="6:23" x14ac:dyDescent="0.2">
      <c r="F13227" s="610"/>
      <c r="H13227" s="612"/>
      <c r="I13227" s="598"/>
      <c r="J13227" s="598"/>
      <c r="M13227" s="598"/>
      <c r="N13227" s="598"/>
      <c r="V13227" s="598"/>
      <c r="W13227" s="598"/>
    </row>
    <row r="13228" spans="6:23" x14ac:dyDescent="0.2">
      <c r="F13228" s="610"/>
      <c r="H13228" s="612"/>
      <c r="I13228" s="598"/>
      <c r="J13228" s="598"/>
      <c r="M13228" s="598"/>
      <c r="N13228" s="598"/>
      <c r="V13228" s="598"/>
      <c r="W13228" s="598"/>
    </row>
    <row r="13229" spans="6:23" x14ac:dyDescent="0.2">
      <c r="F13229" s="610"/>
      <c r="H13229" s="612"/>
      <c r="I13229" s="598"/>
      <c r="J13229" s="598"/>
      <c r="M13229" s="598"/>
      <c r="N13229" s="598"/>
      <c r="V13229" s="598"/>
      <c r="W13229" s="598"/>
    </row>
    <row r="13230" spans="6:23" x14ac:dyDescent="0.2">
      <c r="F13230" s="610"/>
      <c r="H13230" s="612"/>
      <c r="I13230" s="598"/>
      <c r="J13230" s="598"/>
      <c r="M13230" s="598"/>
      <c r="N13230" s="598"/>
      <c r="V13230" s="598"/>
      <c r="W13230" s="598"/>
    </row>
    <row r="13231" spans="6:23" x14ac:dyDescent="0.2">
      <c r="F13231" s="610"/>
      <c r="H13231" s="612"/>
      <c r="I13231" s="598"/>
      <c r="J13231" s="598"/>
      <c r="M13231" s="598"/>
      <c r="N13231" s="598"/>
      <c r="V13231" s="598"/>
      <c r="W13231" s="598"/>
    </row>
    <row r="13232" spans="6:23" x14ac:dyDescent="0.2">
      <c r="F13232" s="610"/>
      <c r="H13232" s="612"/>
      <c r="I13232" s="598"/>
      <c r="J13232" s="598"/>
      <c r="M13232" s="598"/>
      <c r="N13232" s="598"/>
      <c r="V13232" s="598"/>
      <c r="W13232" s="598"/>
    </row>
    <row r="13233" spans="6:23" x14ac:dyDescent="0.2">
      <c r="F13233" s="610"/>
      <c r="H13233" s="612"/>
      <c r="I13233" s="598"/>
      <c r="J13233" s="598"/>
      <c r="M13233" s="598"/>
      <c r="N13233" s="598"/>
      <c r="V13233" s="598"/>
      <c r="W13233" s="598"/>
    </row>
    <row r="13234" spans="6:23" x14ac:dyDescent="0.2">
      <c r="F13234" s="610"/>
      <c r="H13234" s="612"/>
      <c r="I13234" s="598"/>
      <c r="J13234" s="598"/>
      <c r="M13234" s="598"/>
      <c r="N13234" s="598"/>
      <c r="V13234" s="598"/>
      <c r="W13234" s="598"/>
    </row>
    <row r="13235" spans="6:23" x14ac:dyDescent="0.2">
      <c r="F13235" s="610"/>
      <c r="H13235" s="612"/>
      <c r="I13235" s="598"/>
      <c r="J13235" s="598"/>
      <c r="M13235" s="598"/>
      <c r="N13235" s="598"/>
      <c r="V13235" s="598"/>
      <c r="W13235" s="598"/>
    </row>
    <row r="13236" spans="6:23" x14ac:dyDescent="0.2">
      <c r="F13236" s="610"/>
      <c r="H13236" s="612"/>
      <c r="I13236" s="598"/>
      <c r="J13236" s="598"/>
      <c r="M13236" s="598"/>
      <c r="N13236" s="598"/>
      <c r="V13236" s="598"/>
      <c r="W13236" s="598"/>
    </row>
    <row r="13237" spans="6:23" x14ac:dyDescent="0.2">
      <c r="F13237" s="610"/>
      <c r="H13237" s="612"/>
      <c r="I13237" s="598"/>
      <c r="J13237" s="598"/>
      <c r="M13237" s="598"/>
      <c r="N13237" s="598"/>
      <c r="V13237" s="598"/>
      <c r="W13237" s="598"/>
    </row>
    <row r="13238" spans="6:23" x14ac:dyDescent="0.2">
      <c r="F13238" s="610"/>
      <c r="H13238" s="612"/>
      <c r="I13238" s="598"/>
      <c r="J13238" s="598"/>
      <c r="M13238" s="598"/>
      <c r="N13238" s="598"/>
      <c r="V13238" s="598"/>
      <c r="W13238" s="598"/>
    </row>
    <row r="13239" spans="6:23" x14ac:dyDescent="0.2">
      <c r="F13239" s="610"/>
      <c r="H13239" s="612"/>
      <c r="I13239" s="598"/>
      <c r="J13239" s="598"/>
      <c r="M13239" s="598"/>
      <c r="N13239" s="598"/>
      <c r="V13239" s="598"/>
      <c r="W13239" s="598"/>
    </row>
    <row r="13240" spans="6:23" x14ac:dyDescent="0.2">
      <c r="F13240" s="610"/>
      <c r="H13240" s="612"/>
      <c r="I13240" s="598"/>
      <c r="J13240" s="598"/>
      <c r="M13240" s="598"/>
      <c r="N13240" s="598"/>
      <c r="V13240" s="598"/>
      <c r="W13240" s="598"/>
    </row>
    <row r="13241" spans="6:23" x14ac:dyDescent="0.2">
      <c r="F13241" s="610"/>
      <c r="H13241" s="612"/>
      <c r="I13241" s="598"/>
      <c r="J13241" s="598"/>
      <c r="M13241" s="598"/>
      <c r="N13241" s="598"/>
      <c r="V13241" s="598"/>
      <c r="W13241" s="598"/>
    </row>
    <row r="13242" spans="6:23" x14ac:dyDescent="0.2">
      <c r="F13242" s="610"/>
      <c r="H13242" s="612"/>
      <c r="I13242" s="598"/>
      <c r="J13242" s="598"/>
      <c r="M13242" s="598"/>
      <c r="N13242" s="598"/>
      <c r="V13242" s="598"/>
      <c r="W13242" s="598"/>
    </row>
    <row r="13243" spans="6:23" x14ac:dyDescent="0.2">
      <c r="F13243" s="610"/>
      <c r="H13243" s="612"/>
      <c r="I13243" s="598"/>
      <c r="J13243" s="598"/>
      <c r="M13243" s="598"/>
      <c r="N13243" s="598"/>
      <c r="V13243" s="598"/>
      <c r="W13243" s="598"/>
    </row>
    <row r="13244" spans="6:23" x14ac:dyDescent="0.2">
      <c r="F13244" s="610"/>
      <c r="H13244" s="612"/>
      <c r="I13244" s="598"/>
      <c r="J13244" s="598"/>
      <c r="M13244" s="598"/>
      <c r="N13244" s="598"/>
      <c r="V13244" s="598"/>
      <c r="W13244" s="598"/>
    </row>
    <row r="13245" spans="6:23" x14ac:dyDescent="0.2">
      <c r="F13245" s="610"/>
      <c r="H13245" s="612"/>
      <c r="I13245" s="598"/>
      <c r="J13245" s="598"/>
      <c r="M13245" s="598"/>
      <c r="N13245" s="598"/>
      <c r="V13245" s="598"/>
      <c r="W13245" s="598"/>
    </row>
    <row r="13246" spans="6:23" x14ac:dyDescent="0.2">
      <c r="F13246" s="610"/>
      <c r="H13246" s="612"/>
      <c r="I13246" s="598"/>
      <c r="J13246" s="598"/>
      <c r="M13246" s="598"/>
      <c r="N13246" s="598"/>
      <c r="V13246" s="598"/>
      <c r="W13246" s="598"/>
    </row>
    <row r="13247" spans="6:23" x14ac:dyDescent="0.2">
      <c r="F13247" s="610"/>
      <c r="H13247" s="612"/>
      <c r="I13247" s="598"/>
      <c r="J13247" s="598"/>
      <c r="M13247" s="598"/>
      <c r="N13247" s="598"/>
      <c r="V13247" s="598"/>
      <c r="W13247" s="598"/>
    </row>
    <row r="13248" spans="6:23" x14ac:dyDescent="0.2">
      <c r="F13248" s="610"/>
      <c r="H13248" s="612"/>
      <c r="I13248" s="598"/>
      <c r="J13248" s="598"/>
      <c r="M13248" s="598"/>
      <c r="N13248" s="598"/>
      <c r="V13248" s="598"/>
      <c r="W13248" s="598"/>
    </row>
    <row r="13249" spans="6:23" x14ac:dyDescent="0.2">
      <c r="F13249" s="610"/>
      <c r="H13249" s="612"/>
      <c r="I13249" s="598"/>
      <c r="J13249" s="598"/>
      <c r="M13249" s="598"/>
      <c r="N13249" s="598"/>
      <c r="V13249" s="598"/>
      <c r="W13249" s="598"/>
    </row>
    <row r="13250" spans="6:23" x14ac:dyDescent="0.2">
      <c r="F13250" s="610"/>
      <c r="H13250" s="612"/>
      <c r="I13250" s="598"/>
      <c r="J13250" s="598"/>
      <c r="M13250" s="598"/>
      <c r="N13250" s="598"/>
      <c r="V13250" s="598"/>
      <c r="W13250" s="598"/>
    </row>
    <row r="13251" spans="6:23" x14ac:dyDescent="0.2">
      <c r="F13251" s="610"/>
      <c r="H13251" s="612"/>
      <c r="I13251" s="598"/>
      <c r="J13251" s="598"/>
      <c r="M13251" s="598"/>
      <c r="N13251" s="598"/>
      <c r="V13251" s="598"/>
      <c r="W13251" s="598"/>
    </row>
    <row r="13252" spans="6:23" x14ac:dyDescent="0.2">
      <c r="F13252" s="610"/>
      <c r="H13252" s="612"/>
      <c r="I13252" s="598"/>
      <c r="J13252" s="598"/>
      <c r="M13252" s="598"/>
      <c r="N13252" s="598"/>
      <c r="V13252" s="598"/>
      <c r="W13252" s="598"/>
    </row>
    <row r="13253" spans="6:23" x14ac:dyDescent="0.2">
      <c r="F13253" s="610"/>
      <c r="H13253" s="612"/>
      <c r="I13253" s="598"/>
      <c r="J13253" s="598"/>
      <c r="M13253" s="598"/>
      <c r="N13253" s="598"/>
      <c r="V13253" s="598"/>
      <c r="W13253" s="598"/>
    </row>
    <row r="13254" spans="6:23" x14ac:dyDescent="0.2">
      <c r="F13254" s="610"/>
      <c r="H13254" s="612"/>
      <c r="I13254" s="598"/>
      <c r="J13254" s="598"/>
      <c r="M13254" s="598"/>
      <c r="N13254" s="598"/>
      <c r="V13254" s="598"/>
      <c r="W13254" s="598"/>
    </row>
    <row r="13255" spans="6:23" x14ac:dyDescent="0.2">
      <c r="F13255" s="610"/>
      <c r="H13255" s="612"/>
      <c r="I13255" s="598"/>
      <c r="J13255" s="598"/>
      <c r="M13255" s="598"/>
      <c r="N13255" s="598"/>
      <c r="V13255" s="598"/>
      <c r="W13255" s="598"/>
    </row>
    <row r="13256" spans="6:23" x14ac:dyDescent="0.2">
      <c r="F13256" s="610"/>
      <c r="H13256" s="612"/>
      <c r="I13256" s="598"/>
      <c r="J13256" s="598"/>
      <c r="M13256" s="598"/>
      <c r="N13256" s="598"/>
      <c r="V13256" s="598"/>
      <c r="W13256" s="598"/>
    </row>
    <row r="13257" spans="6:23" x14ac:dyDescent="0.2">
      <c r="F13257" s="610"/>
      <c r="H13257" s="612"/>
      <c r="I13257" s="598"/>
      <c r="J13257" s="598"/>
      <c r="M13257" s="598"/>
      <c r="N13257" s="598"/>
      <c r="V13257" s="598"/>
      <c r="W13257" s="598"/>
    </row>
    <row r="13258" spans="6:23" x14ac:dyDescent="0.2">
      <c r="F13258" s="610"/>
      <c r="H13258" s="612"/>
      <c r="I13258" s="598"/>
      <c r="J13258" s="598"/>
      <c r="M13258" s="598"/>
      <c r="N13258" s="598"/>
      <c r="V13258" s="598"/>
      <c r="W13258" s="598"/>
    </row>
    <row r="13259" spans="6:23" x14ac:dyDescent="0.2">
      <c r="F13259" s="610"/>
      <c r="H13259" s="612"/>
      <c r="I13259" s="598"/>
      <c r="J13259" s="598"/>
      <c r="M13259" s="598"/>
      <c r="N13259" s="598"/>
      <c r="V13259" s="598"/>
      <c r="W13259" s="598"/>
    </row>
    <row r="13260" spans="6:23" x14ac:dyDescent="0.2">
      <c r="F13260" s="610"/>
      <c r="H13260" s="612"/>
      <c r="I13260" s="598"/>
      <c r="J13260" s="598"/>
      <c r="M13260" s="598"/>
      <c r="N13260" s="598"/>
      <c r="V13260" s="598"/>
      <c r="W13260" s="598"/>
    </row>
    <row r="13261" spans="6:23" x14ac:dyDescent="0.2">
      <c r="F13261" s="610"/>
      <c r="H13261" s="612"/>
      <c r="I13261" s="598"/>
      <c r="J13261" s="598"/>
      <c r="M13261" s="598"/>
      <c r="N13261" s="598"/>
      <c r="V13261" s="598"/>
      <c r="W13261" s="598"/>
    </row>
    <row r="13262" spans="6:23" x14ac:dyDescent="0.2">
      <c r="F13262" s="610"/>
      <c r="H13262" s="612"/>
      <c r="I13262" s="598"/>
      <c r="J13262" s="598"/>
      <c r="M13262" s="598"/>
      <c r="N13262" s="598"/>
      <c r="V13262" s="598"/>
      <c r="W13262" s="598"/>
    </row>
    <row r="13263" spans="6:23" x14ac:dyDescent="0.2">
      <c r="F13263" s="610"/>
      <c r="H13263" s="612"/>
      <c r="I13263" s="598"/>
      <c r="J13263" s="598"/>
      <c r="M13263" s="598"/>
      <c r="N13263" s="598"/>
      <c r="V13263" s="598"/>
      <c r="W13263" s="598"/>
    </row>
    <row r="13264" spans="6:23" x14ac:dyDescent="0.2">
      <c r="F13264" s="610"/>
      <c r="H13264" s="612"/>
      <c r="I13264" s="598"/>
      <c r="J13264" s="598"/>
      <c r="M13264" s="598"/>
      <c r="N13264" s="598"/>
      <c r="V13264" s="598"/>
      <c r="W13264" s="598"/>
    </row>
    <row r="13265" spans="6:23" x14ac:dyDescent="0.2">
      <c r="F13265" s="610"/>
      <c r="H13265" s="612"/>
      <c r="I13265" s="598"/>
      <c r="J13265" s="598"/>
      <c r="M13265" s="598"/>
      <c r="N13265" s="598"/>
      <c r="V13265" s="598"/>
      <c r="W13265" s="598"/>
    </row>
    <row r="13266" spans="6:23" x14ac:dyDescent="0.2">
      <c r="F13266" s="610"/>
      <c r="H13266" s="612"/>
      <c r="I13266" s="598"/>
      <c r="J13266" s="598"/>
      <c r="M13266" s="598"/>
      <c r="N13266" s="598"/>
      <c r="V13266" s="598"/>
      <c r="W13266" s="598"/>
    </row>
    <row r="13267" spans="6:23" x14ac:dyDescent="0.2">
      <c r="F13267" s="610"/>
      <c r="H13267" s="612"/>
      <c r="I13267" s="598"/>
      <c r="J13267" s="598"/>
      <c r="M13267" s="598"/>
      <c r="N13267" s="598"/>
      <c r="V13267" s="598"/>
      <c r="W13267" s="598"/>
    </row>
    <row r="13268" spans="6:23" x14ac:dyDescent="0.2">
      <c r="F13268" s="610"/>
      <c r="H13268" s="612"/>
      <c r="I13268" s="598"/>
      <c r="J13268" s="598"/>
      <c r="M13268" s="598"/>
      <c r="N13268" s="598"/>
      <c r="V13268" s="598"/>
      <c r="W13268" s="598"/>
    </row>
    <row r="13269" spans="6:23" x14ac:dyDescent="0.2">
      <c r="F13269" s="610"/>
      <c r="H13269" s="612"/>
      <c r="I13269" s="598"/>
      <c r="J13269" s="598"/>
      <c r="M13269" s="598"/>
      <c r="N13269" s="598"/>
      <c r="V13269" s="598"/>
      <c r="W13269" s="598"/>
    </row>
    <row r="13270" spans="6:23" x14ac:dyDescent="0.2">
      <c r="F13270" s="610"/>
      <c r="H13270" s="612"/>
      <c r="I13270" s="598"/>
      <c r="J13270" s="598"/>
      <c r="M13270" s="598"/>
      <c r="N13270" s="598"/>
      <c r="V13270" s="598"/>
      <c r="W13270" s="598"/>
    </row>
    <row r="13271" spans="6:23" x14ac:dyDescent="0.2">
      <c r="F13271" s="610"/>
      <c r="H13271" s="612"/>
      <c r="I13271" s="598"/>
      <c r="J13271" s="598"/>
      <c r="M13271" s="598"/>
      <c r="N13271" s="598"/>
      <c r="V13271" s="598"/>
      <c r="W13271" s="598"/>
    </row>
    <row r="13272" spans="6:23" x14ac:dyDescent="0.2">
      <c r="F13272" s="610"/>
      <c r="H13272" s="612"/>
      <c r="I13272" s="598"/>
      <c r="J13272" s="598"/>
      <c r="M13272" s="598"/>
      <c r="N13272" s="598"/>
      <c r="V13272" s="598"/>
      <c r="W13272" s="598"/>
    </row>
    <row r="13273" spans="6:23" x14ac:dyDescent="0.2">
      <c r="F13273" s="610"/>
      <c r="H13273" s="612"/>
      <c r="I13273" s="598"/>
      <c r="J13273" s="598"/>
      <c r="M13273" s="598"/>
      <c r="N13273" s="598"/>
      <c r="V13273" s="598"/>
      <c r="W13273" s="598"/>
    </row>
    <row r="13274" spans="6:23" x14ac:dyDescent="0.2">
      <c r="F13274" s="610"/>
      <c r="H13274" s="612"/>
      <c r="I13274" s="598"/>
      <c r="J13274" s="598"/>
      <c r="M13274" s="598"/>
      <c r="N13274" s="598"/>
      <c r="V13274" s="598"/>
      <c r="W13274" s="598"/>
    </row>
    <row r="13275" spans="6:23" x14ac:dyDescent="0.2">
      <c r="F13275" s="610"/>
      <c r="H13275" s="612"/>
      <c r="I13275" s="598"/>
      <c r="J13275" s="598"/>
      <c r="M13275" s="598"/>
      <c r="N13275" s="598"/>
      <c r="V13275" s="598"/>
      <c r="W13275" s="598"/>
    </row>
    <row r="13276" spans="6:23" x14ac:dyDescent="0.2">
      <c r="F13276" s="610"/>
      <c r="H13276" s="612"/>
      <c r="I13276" s="598"/>
      <c r="J13276" s="598"/>
      <c r="M13276" s="598"/>
      <c r="N13276" s="598"/>
      <c r="V13276" s="598"/>
      <c r="W13276" s="598"/>
    </row>
    <row r="13277" spans="6:23" x14ac:dyDescent="0.2">
      <c r="F13277" s="610"/>
      <c r="H13277" s="612"/>
      <c r="I13277" s="598"/>
      <c r="J13277" s="598"/>
      <c r="M13277" s="598"/>
      <c r="N13277" s="598"/>
      <c r="V13277" s="598"/>
      <c r="W13277" s="598"/>
    </row>
    <row r="13278" spans="6:23" x14ac:dyDescent="0.2">
      <c r="F13278" s="610"/>
      <c r="H13278" s="612"/>
      <c r="I13278" s="598"/>
      <c r="J13278" s="598"/>
      <c r="M13278" s="598"/>
      <c r="N13278" s="598"/>
      <c r="V13278" s="598"/>
      <c r="W13278" s="598"/>
    </row>
    <row r="13279" spans="6:23" x14ac:dyDescent="0.2">
      <c r="F13279" s="610"/>
      <c r="H13279" s="612"/>
      <c r="I13279" s="598"/>
      <c r="J13279" s="598"/>
      <c r="M13279" s="598"/>
      <c r="N13279" s="598"/>
      <c r="V13279" s="598"/>
      <c r="W13279" s="598"/>
    </row>
    <row r="13280" spans="6:23" x14ac:dyDescent="0.2">
      <c r="F13280" s="610"/>
      <c r="H13280" s="612"/>
      <c r="I13280" s="598"/>
      <c r="J13280" s="598"/>
      <c r="M13280" s="598"/>
      <c r="N13280" s="598"/>
      <c r="V13280" s="598"/>
      <c r="W13280" s="598"/>
    </row>
    <row r="13281" spans="6:23" x14ac:dyDescent="0.2">
      <c r="F13281" s="610"/>
      <c r="H13281" s="612"/>
      <c r="I13281" s="598"/>
      <c r="J13281" s="598"/>
      <c r="M13281" s="598"/>
      <c r="N13281" s="598"/>
      <c r="V13281" s="598"/>
      <c r="W13281" s="598"/>
    </row>
    <row r="13282" spans="6:23" x14ac:dyDescent="0.2">
      <c r="F13282" s="610"/>
      <c r="H13282" s="612"/>
      <c r="I13282" s="598"/>
      <c r="J13282" s="598"/>
      <c r="M13282" s="598"/>
      <c r="N13282" s="598"/>
      <c r="V13282" s="598"/>
      <c r="W13282" s="598"/>
    </row>
    <row r="13283" spans="6:23" x14ac:dyDescent="0.2">
      <c r="F13283" s="610"/>
      <c r="H13283" s="612"/>
      <c r="I13283" s="598"/>
      <c r="J13283" s="598"/>
      <c r="M13283" s="598"/>
      <c r="N13283" s="598"/>
      <c r="V13283" s="598"/>
      <c r="W13283" s="598"/>
    </row>
    <row r="13284" spans="6:23" x14ac:dyDescent="0.2">
      <c r="F13284" s="610"/>
      <c r="H13284" s="612"/>
      <c r="I13284" s="598"/>
      <c r="J13284" s="598"/>
      <c r="M13284" s="598"/>
      <c r="N13284" s="598"/>
      <c r="V13284" s="598"/>
      <c r="W13284" s="598"/>
    </row>
    <row r="13285" spans="6:23" x14ac:dyDescent="0.2">
      <c r="F13285" s="610"/>
      <c r="H13285" s="612"/>
      <c r="I13285" s="598"/>
      <c r="J13285" s="598"/>
      <c r="M13285" s="598"/>
      <c r="N13285" s="598"/>
      <c r="V13285" s="598"/>
      <c r="W13285" s="598"/>
    </row>
    <row r="13286" spans="6:23" x14ac:dyDescent="0.2">
      <c r="F13286" s="610"/>
      <c r="H13286" s="612"/>
      <c r="I13286" s="598"/>
      <c r="J13286" s="598"/>
      <c r="M13286" s="598"/>
      <c r="N13286" s="598"/>
      <c r="V13286" s="598"/>
      <c r="W13286" s="598"/>
    </row>
    <row r="13287" spans="6:23" x14ac:dyDescent="0.2">
      <c r="F13287" s="610"/>
      <c r="H13287" s="612"/>
      <c r="I13287" s="598"/>
      <c r="J13287" s="598"/>
      <c r="M13287" s="598"/>
      <c r="N13287" s="598"/>
      <c r="V13287" s="598"/>
      <c r="W13287" s="598"/>
    </row>
    <row r="13288" spans="6:23" x14ac:dyDescent="0.2">
      <c r="F13288" s="610"/>
      <c r="H13288" s="612"/>
      <c r="I13288" s="598"/>
      <c r="J13288" s="598"/>
      <c r="M13288" s="598"/>
      <c r="N13288" s="598"/>
      <c r="V13288" s="598"/>
      <c r="W13288" s="598"/>
    </row>
    <row r="13289" spans="6:23" x14ac:dyDescent="0.2">
      <c r="F13289" s="610"/>
      <c r="H13289" s="612"/>
      <c r="I13289" s="598"/>
      <c r="J13289" s="598"/>
      <c r="M13289" s="598"/>
      <c r="N13289" s="598"/>
      <c r="V13289" s="598"/>
      <c r="W13289" s="598"/>
    </row>
    <row r="13290" spans="6:23" x14ac:dyDescent="0.2">
      <c r="F13290" s="610"/>
      <c r="H13290" s="612"/>
      <c r="I13290" s="598"/>
      <c r="J13290" s="598"/>
      <c r="M13290" s="598"/>
      <c r="N13290" s="598"/>
      <c r="V13290" s="598"/>
      <c r="W13290" s="598"/>
    </row>
    <row r="13291" spans="6:23" x14ac:dyDescent="0.2">
      <c r="F13291" s="610"/>
      <c r="H13291" s="612"/>
      <c r="I13291" s="598"/>
      <c r="J13291" s="598"/>
      <c r="M13291" s="598"/>
      <c r="N13291" s="598"/>
      <c r="V13291" s="598"/>
      <c r="W13291" s="598"/>
    </row>
    <row r="13292" spans="6:23" x14ac:dyDescent="0.2">
      <c r="F13292" s="610"/>
      <c r="H13292" s="612"/>
      <c r="I13292" s="598"/>
      <c r="J13292" s="598"/>
      <c r="M13292" s="598"/>
      <c r="N13292" s="598"/>
      <c r="V13292" s="598"/>
      <c r="W13292" s="598"/>
    </row>
    <row r="13293" spans="6:23" x14ac:dyDescent="0.2">
      <c r="F13293" s="610"/>
      <c r="H13293" s="612"/>
      <c r="I13293" s="598"/>
      <c r="J13293" s="598"/>
      <c r="M13293" s="598"/>
      <c r="N13293" s="598"/>
      <c r="V13293" s="598"/>
      <c r="W13293" s="598"/>
    </row>
    <row r="13294" spans="6:23" x14ac:dyDescent="0.2">
      <c r="F13294" s="610"/>
      <c r="H13294" s="612"/>
      <c r="I13294" s="598"/>
      <c r="J13294" s="598"/>
      <c r="M13294" s="598"/>
      <c r="N13294" s="598"/>
      <c r="V13294" s="598"/>
      <c r="W13294" s="598"/>
    </row>
    <row r="13295" spans="6:23" x14ac:dyDescent="0.2">
      <c r="F13295" s="610"/>
      <c r="H13295" s="612"/>
      <c r="I13295" s="598"/>
      <c r="J13295" s="598"/>
      <c r="M13295" s="598"/>
      <c r="N13295" s="598"/>
      <c r="V13295" s="598"/>
      <c r="W13295" s="598"/>
    </row>
    <row r="13296" spans="6:23" x14ac:dyDescent="0.2">
      <c r="F13296" s="610"/>
      <c r="H13296" s="612"/>
      <c r="I13296" s="598"/>
      <c r="J13296" s="598"/>
      <c r="M13296" s="598"/>
      <c r="N13296" s="598"/>
      <c r="V13296" s="598"/>
      <c r="W13296" s="598"/>
    </row>
    <row r="13297" spans="6:23" x14ac:dyDescent="0.2">
      <c r="F13297" s="610"/>
      <c r="H13297" s="612"/>
      <c r="I13297" s="598"/>
      <c r="J13297" s="598"/>
      <c r="M13297" s="598"/>
      <c r="N13297" s="598"/>
      <c r="V13297" s="598"/>
      <c r="W13297" s="598"/>
    </row>
    <row r="13298" spans="6:23" x14ac:dyDescent="0.2">
      <c r="F13298" s="610"/>
      <c r="H13298" s="612"/>
      <c r="I13298" s="598"/>
      <c r="J13298" s="598"/>
      <c r="M13298" s="598"/>
      <c r="N13298" s="598"/>
      <c r="V13298" s="598"/>
      <c r="W13298" s="598"/>
    </row>
    <row r="13299" spans="6:23" x14ac:dyDescent="0.2">
      <c r="F13299" s="610"/>
      <c r="H13299" s="612"/>
      <c r="I13299" s="598"/>
      <c r="J13299" s="598"/>
      <c r="M13299" s="598"/>
      <c r="N13299" s="598"/>
      <c r="V13299" s="598"/>
      <c r="W13299" s="598"/>
    </row>
    <row r="13300" spans="6:23" x14ac:dyDescent="0.2">
      <c r="F13300" s="610"/>
      <c r="H13300" s="612"/>
      <c r="I13300" s="598"/>
      <c r="J13300" s="598"/>
      <c r="M13300" s="598"/>
      <c r="N13300" s="598"/>
      <c r="V13300" s="598"/>
      <c r="W13300" s="598"/>
    </row>
    <row r="13301" spans="6:23" x14ac:dyDescent="0.2">
      <c r="F13301" s="610"/>
      <c r="H13301" s="612"/>
      <c r="I13301" s="598"/>
      <c r="J13301" s="598"/>
      <c r="M13301" s="598"/>
      <c r="N13301" s="598"/>
      <c r="V13301" s="598"/>
      <c r="W13301" s="598"/>
    </row>
    <row r="13302" spans="6:23" x14ac:dyDescent="0.2">
      <c r="F13302" s="610"/>
      <c r="H13302" s="612"/>
      <c r="I13302" s="598"/>
      <c r="J13302" s="598"/>
      <c r="M13302" s="598"/>
      <c r="N13302" s="598"/>
      <c r="V13302" s="598"/>
      <c r="W13302" s="598"/>
    </row>
    <row r="13303" spans="6:23" x14ac:dyDescent="0.2">
      <c r="F13303" s="610"/>
      <c r="H13303" s="612"/>
      <c r="I13303" s="598"/>
      <c r="J13303" s="598"/>
      <c r="M13303" s="598"/>
      <c r="N13303" s="598"/>
      <c r="V13303" s="598"/>
      <c r="W13303" s="598"/>
    </row>
    <row r="13304" spans="6:23" x14ac:dyDescent="0.2">
      <c r="F13304" s="610"/>
      <c r="H13304" s="612"/>
      <c r="I13304" s="598"/>
      <c r="J13304" s="598"/>
      <c r="M13304" s="598"/>
      <c r="N13304" s="598"/>
      <c r="V13304" s="598"/>
      <c r="W13304" s="598"/>
    </row>
    <row r="13305" spans="6:23" x14ac:dyDescent="0.2">
      <c r="F13305" s="610"/>
      <c r="H13305" s="612"/>
      <c r="I13305" s="598"/>
      <c r="J13305" s="598"/>
      <c r="M13305" s="598"/>
      <c r="N13305" s="598"/>
      <c r="V13305" s="598"/>
      <c r="W13305" s="598"/>
    </row>
    <row r="13306" spans="6:23" x14ac:dyDescent="0.2">
      <c r="F13306" s="610"/>
      <c r="H13306" s="612"/>
      <c r="I13306" s="598"/>
      <c r="J13306" s="598"/>
      <c r="M13306" s="598"/>
      <c r="N13306" s="598"/>
      <c r="V13306" s="598"/>
      <c r="W13306" s="598"/>
    </row>
    <row r="13307" spans="6:23" x14ac:dyDescent="0.2">
      <c r="F13307" s="610"/>
      <c r="H13307" s="612"/>
      <c r="I13307" s="598"/>
      <c r="J13307" s="598"/>
      <c r="M13307" s="598"/>
      <c r="N13307" s="598"/>
      <c r="V13307" s="598"/>
      <c r="W13307" s="598"/>
    </row>
    <row r="13308" spans="6:23" x14ac:dyDescent="0.2">
      <c r="F13308" s="610"/>
      <c r="H13308" s="612"/>
      <c r="I13308" s="598"/>
      <c r="J13308" s="598"/>
      <c r="M13308" s="598"/>
      <c r="N13308" s="598"/>
      <c r="V13308" s="598"/>
      <c r="W13308" s="598"/>
    </row>
    <row r="13309" spans="6:23" x14ac:dyDescent="0.2">
      <c r="F13309" s="610"/>
      <c r="H13309" s="612"/>
      <c r="I13309" s="598"/>
      <c r="J13309" s="598"/>
      <c r="M13309" s="598"/>
      <c r="N13309" s="598"/>
      <c r="V13309" s="598"/>
      <c r="W13309" s="598"/>
    </row>
    <row r="13310" spans="6:23" x14ac:dyDescent="0.2">
      <c r="F13310" s="610"/>
      <c r="H13310" s="612"/>
      <c r="I13310" s="598"/>
      <c r="J13310" s="598"/>
      <c r="M13310" s="598"/>
      <c r="N13310" s="598"/>
      <c r="V13310" s="598"/>
      <c r="W13310" s="598"/>
    </row>
    <row r="13311" spans="6:23" x14ac:dyDescent="0.2">
      <c r="F13311" s="610"/>
      <c r="H13311" s="612"/>
      <c r="I13311" s="598"/>
      <c r="J13311" s="598"/>
      <c r="M13311" s="598"/>
      <c r="N13311" s="598"/>
      <c r="V13311" s="598"/>
      <c r="W13311" s="598"/>
    </row>
    <row r="13312" spans="6:23" x14ac:dyDescent="0.2">
      <c r="F13312" s="610"/>
      <c r="H13312" s="612"/>
      <c r="I13312" s="598"/>
      <c r="J13312" s="598"/>
      <c r="M13312" s="598"/>
      <c r="N13312" s="598"/>
      <c r="V13312" s="598"/>
      <c r="W13312" s="598"/>
    </row>
    <row r="13313" spans="6:23" x14ac:dyDescent="0.2">
      <c r="F13313" s="610"/>
      <c r="H13313" s="612"/>
      <c r="I13313" s="598"/>
      <c r="J13313" s="598"/>
      <c r="M13313" s="598"/>
      <c r="N13313" s="598"/>
      <c r="V13313" s="598"/>
      <c r="W13313" s="598"/>
    </row>
    <row r="13314" spans="6:23" x14ac:dyDescent="0.2">
      <c r="F13314" s="610"/>
      <c r="H13314" s="612"/>
      <c r="I13314" s="598"/>
      <c r="J13314" s="598"/>
      <c r="M13314" s="598"/>
      <c r="N13314" s="598"/>
      <c r="V13314" s="598"/>
      <c r="W13314" s="598"/>
    </row>
    <row r="13315" spans="6:23" x14ac:dyDescent="0.2">
      <c r="F13315" s="610"/>
      <c r="H13315" s="612"/>
      <c r="I13315" s="598"/>
      <c r="J13315" s="598"/>
      <c r="M13315" s="598"/>
      <c r="N13315" s="598"/>
      <c r="V13315" s="598"/>
      <c r="W13315" s="598"/>
    </row>
    <row r="13316" spans="6:23" x14ac:dyDescent="0.2">
      <c r="F13316" s="610"/>
      <c r="H13316" s="612"/>
      <c r="I13316" s="598"/>
      <c r="J13316" s="598"/>
      <c r="M13316" s="598"/>
      <c r="N13316" s="598"/>
      <c r="V13316" s="598"/>
      <c r="W13316" s="598"/>
    </row>
    <row r="13317" spans="6:23" x14ac:dyDescent="0.2">
      <c r="F13317" s="610"/>
      <c r="H13317" s="612"/>
      <c r="I13317" s="598"/>
      <c r="J13317" s="598"/>
      <c r="M13317" s="598"/>
      <c r="N13317" s="598"/>
      <c r="V13317" s="598"/>
      <c r="W13317" s="598"/>
    </row>
    <row r="13318" spans="6:23" x14ac:dyDescent="0.2">
      <c r="F13318" s="610"/>
      <c r="H13318" s="612"/>
      <c r="I13318" s="598"/>
      <c r="J13318" s="598"/>
      <c r="M13318" s="598"/>
      <c r="N13318" s="598"/>
      <c r="V13318" s="598"/>
      <c r="W13318" s="598"/>
    </row>
    <row r="13319" spans="6:23" x14ac:dyDescent="0.2">
      <c r="F13319" s="610"/>
      <c r="H13319" s="612"/>
      <c r="I13319" s="598"/>
      <c r="J13319" s="598"/>
      <c r="M13319" s="598"/>
      <c r="N13319" s="598"/>
      <c r="V13319" s="598"/>
      <c r="W13319" s="598"/>
    </row>
    <row r="13320" spans="6:23" x14ac:dyDescent="0.2">
      <c r="F13320" s="610"/>
      <c r="H13320" s="612"/>
      <c r="I13320" s="598"/>
      <c r="J13320" s="598"/>
      <c r="M13320" s="598"/>
      <c r="N13320" s="598"/>
      <c r="V13320" s="598"/>
      <c r="W13320" s="598"/>
    </row>
    <row r="13321" spans="6:23" x14ac:dyDescent="0.2">
      <c r="F13321" s="610"/>
      <c r="H13321" s="612"/>
      <c r="I13321" s="598"/>
      <c r="J13321" s="598"/>
      <c r="M13321" s="598"/>
      <c r="N13321" s="598"/>
      <c r="V13321" s="598"/>
      <c r="W13321" s="598"/>
    </row>
    <row r="13322" spans="6:23" x14ac:dyDescent="0.2">
      <c r="F13322" s="610"/>
      <c r="H13322" s="612"/>
      <c r="I13322" s="598"/>
      <c r="J13322" s="598"/>
      <c r="M13322" s="598"/>
      <c r="N13322" s="598"/>
      <c r="V13322" s="598"/>
      <c r="W13322" s="598"/>
    </row>
    <row r="13323" spans="6:23" x14ac:dyDescent="0.2">
      <c r="F13323" s="610"/>
      <c r="H13323" s="612"/>
      <c r="I13323" s="598"/>
      <c r="J13323" s="598"/>
      <c r="M13323" s="598"/>
      <c r="N13323" s="598"/>
      <c r="V13323" s="598"/>
      <c r="W13323" s="598"/>
    </row>
    <row r="13324" spans="6:23" x14ac:dyDescent="0.2">
      <c r="F13324" s="610"/>
      <c r="H13324" s="612"/>
      <c r="I13324" s="598"/>
      <c r="J13324" s="598"/>
      <c r="M13324" s="598"/>
      <c r="N13324" s="598"/>
      <c r="V13324" s="598"/>
      <c r="W13324" s="598"/>
    </row>
    <row r="13325" spans="6:23" x14ac:dyDescent="0.2">
      <c r="F13325" s="610"/>
      <c r="H13325" s="612"/>
      <c r="I13325" s="598"/>
      <c r="J13325" s="598"/>
      <c r="M13325" s="598"/>
      <c r="N13325" s="598"/>
      <c r="V13325" s="598"/>
      <c r="W13325" s="598"/>
    </row>
    <row r="13326" spans="6:23" x14ac:dyDescent="0.2">
      <c r="F13326" s="610"/>
      <c r="H13326" s="612"/>
      <c r="I13326" s="598"/>
      <c r="J13326" s="598"/>
      <c r="M13326" s="598"/>
      <c r="N13326" s="598"/>
      <c r="V13326" s="598"/>
      <c r="W13326" s="598"/>
    </row>
    <row r="13327" spans="6:23" x14ac:dyDescent="0.2">
      <c r="F13327" s="610"/>
      <c r="H13327" s="612"/>
      <c r="I13327" s="598"/>
      <c r="J13327" s="598"/>
      <c r="M13327" s="598"/>
      <c r="N13327" s="598"/>
      <c r="V13327" s="598"/>
      <c r="W13327" s="598"/>
    </row>
    <row r="13328" spans="6:23" x14ac:dyDescent="0.2">
      <c r="F13328" s="610"/>
      <c r="H13328" s="612"/>
      <c r="I13328" s="598"/>
      <c r="J13328" s="598"/>
      <c r="M13328" s="598"/>
      <c r="N13328" s="598"/>
      <c r="V13328" s="598"/>
      <c r="W13328" s="598"/>
    </row>
    <row r="13329" spans="6:23" x14ac:dyDescent="0.2">
      <c r="F13329" s="610"/>
      <c r="H13329" s="612"/>
      <c r="I13329" s="598"/>
      <c r="J13329" s="598"/>
      <c r="M13329" s="598"/>
      <c r="N13329" s="598"/>
      <c r="V13329" s="598"/>
      <c r="W13329" s="598"/>
    </row>
    <row r="13330" spans="6:23" x14ac:dyDescent="0.2">
      <c r="F13330" s="610"/>
      <c r="H13330" s="612"/>
      <c r="I13330" s="598"/>
      <c r="J13330" s="598"/>
      <c r="M13330" s="598"/>
      <c r="N13330" s="598"/>
      <c r="V13330" s="598"/>
      <c r="W13330" s="598"/>
    </row>
    <row r="13331" spans="6:23" x14ac:dyDescent="0.2">
      <c r="F13331" s="610"/>
      <c r="H13331" s="612"/>
      <c r="I13331" s="598"/>
      <c r="J13331" s="598"/>
      <c r="M13331" s="598"/>
      <c r="N13331" s="598"/>
      <c r="V13331" s="598"/>
      <c r="W13331" s="598"/>
    </row>
    <row r="13332" spans="6:23" x14ac:dyDescent="0.2">
      <c r="F13332" s="610"/>
      <c r="H13332" s="612"/>
      <c r="I13332" s="598"/>
      <c r="J13332" s="598"/>
      <c r="M13332" s="598"/>
      <c r="N13332" s="598"/>
      <c r="V13332" s="598"/>
      <c r="W13332" s="598"/>
    </row>
    <row r="13333" spans="6:23" x14ac:dyDescent="0.2">
      <c r="F13333" s="610"/>
      <c r="H13333" s="612"/>
      <c r="I13333" s="598"/>
      <c r="J13333" s="598"/>
      <c r="M13333" s="598"/>
      <c r="N13333" s="598"/>
      <c r="V13333" s="598"/>
      <c r="W13333" s="598"/>
    </row>
    <row r="13334" spans="6:23" x14ac:dyDescent="0.2">
      <c r="F13334" s="610"/>
      <c r="H13334" s="612"/>
      <c r="I13334" s="598"/>
      <c r="J13334" s="598"/>
      <c r="M13334" s="598"/>
      <c r="N13334" s="598"/>
      <c r="V13334" s="598"/>
      <c r="W13334" s="598"/>
    </row>
    <row r="13335" spans="6:23" x14ac:dyDescent="0.2">
      <c r="F13335" s="610"/>
      <c r="H13335" s="612"/>
      <c r="I13335" s="598"/>
      <c r="J13335" s="598"/>
      <c r="M13335" s="598"/>
      <c r="N13335" s="598"/>
      <c r="V13335" s="598"/>
      <c r="W13335" s="598"/>
    </row>
    <row r="13336" spans="6:23" x14ac:dyDescent="0.2">
      <c r="F13336" s="610"/>
      <c r="H13336" s="612"/>
      <c r="I13336" s="598"/>
      <c r="J13336" s="598"/>
      <c r="M13336" s="598"/>
      <c r="N13336" s="598"/>
      <c r="V13336" s="598"/>
      <c r="W13336" s="598"/>
    </row>
    <row r="13337" spans="6:23" x14ac:dyDescent="0.2">
      <c r="F13337" s="610"/>
      <c r="H13337" s="612"/>
      <c r="I13337" s="598"/>
      <c r="J13337" s="598"/>
      <c r="M13337" s="598"/>
      <c r="N13337" s="598"/>
      <c r="V13337" s="598"/>
      <c r="W13337" s="598"/>
    </row>
    <row r="13338" spans="6:23" x14ac:dyDescent="0.2">
      <c r="F13338" s="610"/>
      <c r="H13338" s="612"/>
      <c r="I13338" s="598"/>
      <c r="J13338" s="598"/>
      <c r="M13338" s="598"/>
      <c r="N13338" s="598"/>
      <c r="V13338" s="598"/>
      <c r="W13338" s="598"/>
    </row>
    <row r="13339" spans="6:23" x14ac:dyDescent="0.2">
      <c r="F13339" s="610"/>
      <c r="H13339" s="612"/>
      <c r="I13339" s="598"/>
      <c r="J13339" s="598"/>
      <c r="M13339" s="598"/>
      <c r="N13339" s="598"/>
      <c r="V13339" s="598"/>
      <c r="W13339" s="598"/>
    </row>
    <row r="13340" spans="6:23" x14ac:dyDescent="0.2">
      <c r="F13340" s="610"/>
      <c r="H13340" s="612"/>
      <c r="I13340" s="598"/>
      <c r="J13340" s="598"/>
      <c r="M13340" s="598"/>
      <c r="N13340" s="598"/>
      <c r="V13340" s="598"/>
      <c r="W13340" s="598"/>
    </row>
    <row r="13341" spans="6:23" x14ac:dyDescent="0.2">
      <c r="F13341" s="610"/>
      <c r="H13341" s="612"/>
      <c r="I13341" s="598"/>
      <c r="J13341" s="598"/>
      <c r="M13341" s="598"/>
      <c r="N13341" s="598"/>
      <c r="V13341" s="598"/>
      <c r="W13341" s="598"/>
    </row>
    <row r="13342" spans="6:23" x14ac:dyDescent="0.2">
      <c r="F13342" s="610"/>
      <c r="H13342" s="612"/>
      <c r="I13342" s="598"/>
      <c r="J13342" s="598"/>
      <c r="M13342" s="598"/>
      <c r="N13342" s="598"/>
      <c r="V13342" s="598"/>
      <c r="W13342" s="598"/>
    </row>
    <row r="13343" spans="6:23" x14ac:dyDescent="0.2">
      <c r="F13343" s="610"/>
      <c r="H13343" s="612"/>
      <c r="I13343" s="598"/>
      <c r="J13343" s="598"/>
      <c r="M13343" s="598"/>
      <c r="N13343" s="598"/>
      <c r="V13343" s="598"/>
      <c r="W13343" s="598"/>
    </row>
    <row r="13344" spans="6:23" x14ac:dyDescent="0.2">
      <c r="F13344" s="610"/>
      <c r="H13344" s="612"/>
      <c r="I13344" s="598"/>
      <c r="J13344" s="598"/>
      <c r="M13344" s="598"/>
      <c r="N13344" s="598"/>
      <c r="V13344" s="598"/>
      <c r="W13344" s="598"/>
    </row>
    <row r="13345" spans="6:23" x14ac:dyDescent="0.2">
      <c r="F13345" s="610"/>
      <c r="H13345" s="612"/>
      <c r="I13345" s="598"/>
      <c r="J13345" s="598"/>
      <c r="M13345" s="598"/>
      <c r="N13345" s="598"/>
      <c r="V13345" s="598"/>
      <c r="W13345" s="598"/>
    </row>
    <row r="13346" spans="6:23" x14ac:dyDescent="0.2">
      <c r="F13346" s="610"/>
      <c r="H13346" s="612"/>
      <c r="I13346" s="598"/>
      <c r="J13346" s="598"/>
      <c r="M13346" s="598"/>
      <c r="N13346" s="598"/>
      <c r="V13346" s="598"/>
      <c r="W13346" s="598"/>
    </row>
    <row r="13347" spans="6:23" x14ac:dyDescent="0.2">
      <c r="F13347" s="610"/>
      <c r="H13347" s="612"/>
      <c r="I13347" s="598"/>
      <c r="J13347" s="598"/>
      <c r="M13347" s="598"/>
      <c r="N13347" s="598"/>
      <c r="V13347" s="598"/>
      <c r="W13347" s="598"/>
    </row>
    <row r="13348" spans="6:23" x14ac:dyDescent="0.2">
      <c r="F13348" s="610"/>
      <c r="H13348" s="612"/>
      <c r="I13348" s="598"/>
      <c r="J13348" s="598"/>
      <c r="M13348" s="598"/>
      <c r="N13348" s="598"/>
      <c r="V13348" s="598"/>
      <c r="W13348" s="598"/>
    </row>
    <row r="13349" spans="6:23" x14ac:dyDescent="0.2">
      <c r="F13349" s="610"/>
      <c r="H13349" s="612"/>
      <c r="I13349" s="598"/>
      <c r="J13349" s="598"/>
      <c r="M13349" s="598"/>
      <c r="N13349" s="598"/>
      <c r="V13349" s="598"/>
      <c r="W13349" s="598"/>
    </row>
    <row r="13350" spans="6:23" x14ac:dyDescent="0.2">
      <c r="F13350" s="610"/>
      <c r="H13350" s="612"/>
      <c r="I13350" s="598"/>
      <c r="J13350" s="598"/>
      <c r="M13350" s="598"/>
      <c r="N13350" s="598"/>
      <c r="V13350" s="598"/>
      <c r="W13350" s="598"/>
    </row>
    <row r="13351" spans="6:23" x14ac:dyDescent="0.2">
      <c r="F13351" s="610"/>
      <c r="H13351" s="612"/>
      <c r="I13351" s="598"/>
      <c r="J13351" s="598"/>
      <c r="M13351" s="598"/>
      <c r="N13351" s="598"/>
      <c r="V13351" s="598"/>
      <c r="W13351" s="598"/>
    </row>
    <row r="13352" spans="6:23" x14ac:dyDescent="0.2">
      <c r="F13352" s="610"/>
      <c r="H13352" s="612"/>
      <c r="I13352" s="598"/>
      <c r="J13352" s="598"/>
      <c r="M13352" s="598"/>
      <c r="N13352" s="598"/>
      <c r="V13352" s="598"/>
      <c r="W13352" s="598"/>
    </row>
    <row r="13353" spans="6:23" x14ac:dyDescent="0.2">
      <c r="F13353" s="610"/>
      <c r="H13353" s="612"/>
      <c r="I13353" s="598"/>
      <c r="J13353" s="598"/>
      <c r="M13353" s="598"/>
      <c r="N13353" s="598"/>
      <c r="V13353" s="598"/>
      <c r="W13353" s="598"/>
    </row>
    <row r="13354" spans="6:23" x14ac:dyDescent="0.2">
      <c r="F13354" s="610"/>
      <c r="H13354" s="612"/>
      <c r="I13354" s="598"/>
      <c r="J13354" s="598"/>
      <c r="M13354" s="598"/>
      <c r="N13354" s="598"/>
      <c r="V13354" s="598"/>
      <c r="W13354" s="598"/>
    </row>
    <row r="13355" spans="6:23" x14ac:dyDescent="0.2">
      <c r="F13355" s="610"/>
      <c r="H13355" s="612"/>
      <c r="I13355" s="598"/>
      <c r="J13355" s="598"/>
      <c r="M13355" s="598"/>
      <c r="N13355" s="598"/>
      <c r="V13355" s="598"/>
      <c r="W13355" s="598"/>
    </row>
    <row r="13356" spans="6:23" x14ac:dyDescent="0.2">
      <c r="F13356" s="610"/>
      <c r="H13356" s="612"/>
      <c r="I13356" s="598"/>
      <c r="J13356" s="598"/>
      <c r="M13356" s="598"/>
      <c r="N13356" s="598"/>
      <c r="V13356" s="598"/>
      <c r="W13356" s="598"/>
    </row>
    <row r="13357" spans="6:23" x14ac:dyDescent="0.2">
      <c r="F13357" s="610"/>
      <c r="H13357" s="612"/>
      <c r="I13357" s="598"/>
      <c r="J13357" s="598"/>
      <c r="M13357" s="598"/>
      <c r="N13357" s="598"/>
      <c r="V13357" s="598"/>
      <c r="W13357" s="598"/>
    </row>
    <row r="13358" spans="6:23" x14ac:dyDescent="0.2">
      <c r="F13358" s="610"/>
      <c r="H13358" s="612"/>
      <c r="I13358" s="598"/>
      <c r="J13358" s="598"/>
      <c r="M13358" s="598"/>
      <c r="N13358" s="598"/>
      <c r="V13358" s="598"/>
      <c r="W13358" s="598"/>
    </row>
    <row r="13359" spans="6:23" x14ac:dyDescent="0.2">
      <c r="F13359" s="610"/>
      <c r="H13359" s="612"/>
      <c r="I13359" s="598"/>
      <c r="J13359" s="598"/>
      <c r="M13359" s="598"/>
      <c r="N13359" s="598"/>
      <c r="V13359" s="598"/>
      <c r="W13359" s="598"/>
    </row>
    <row r="13360" spans="6:23" x14ac:dyDescent="0.2">
      <c r="F13360" s="610"/>
      <c r="H13360" s="612"/>
      <c r="I13360" s="598"/>
      <c r="J13360" s="598"/>
      <c r="M13360" s="598"/>
      <c r="N13360" s="598"/>
      <c r="V13360" s="598"/>
      <c r="W13360" s="598"/>
    </row>
    <row r="13361" spans="6:23" x14ac:dyDescent="0.2">
      <c r="F13361" s="610"/>
      <c r="H13361" s="612"/>
      <c r="I13361" s="598"/>
      <c r="J13361" s="598"/>
      <c r="M13361" s="598"/>
      <c r="N13361" s="598"/>
      <c r="V13361" s="598"/>
      <c r="W13361" s="598"/>
    </row>
    <row r="13362" spans="6:23" x14ac:dyDescent="0.2">
      <c r="F13362" s="610"/>
      <c r="H13362" s="612"/>
      <c r="I13362" s="598"/>
      <c r="J13362" s="598"/>
      <c r="M13362" s="598"/>
      <c r="N13362" s="598"/>
      <c r="V13362" s="598"/>
      <c r="W13362" s="598"/>
    </row>
    <row r="13363" spans="6:23" x14ac:dyDescent="0.2">
      <c r="F13363" s="610"/>
      <c r="H13363" s="612"/>
      <c r="I13363" s="598"/>
      <c r="J13363" s="598"/>
      <c r="M13363" s="598"/>
      <c r="N13363" s="598"/>
      <c r="V13363" s="598"/>
      <c r="W13363" s="598"/>
    </row>
    <row r="13364" spans="6:23" x14ac:dyDescent="0.2">
      <c r="F13364" s="610"/>
      <c r="H13364" s="612"/>
      <c r="I13364" s="598"/>
      <c r="J13364" s="598"/>
      <c r="M13364" s="598"/>
      <c r="N13364" s="598"/>
      <c r="V13364" s="598"/>
      <c r="W13364" s="598"/>
    </row>
    <row r="13365" spans="6:23" x14ac:dyDescent="0.2">
      <c r="F13365" s="610"/>
      <c r="H13365" s="612"/>
      <c r="I13365" s="598"/>
      <c r="J13365" s="598"/>
      <c r="M13365" s="598"/>
      <c r="N13365" s="598"/>
      <c r="V13365" s="598"/>
      <c r="W13365" s="598"/>
    </row>
    <row r="13366" spans="6:23" x14ac:dyDescent="0.2">
      <c r="F13366" s="610"/>
      <c r="H13366" s="612"/>
      <c r="I13366" s="598"/>
      <c r="J13366" s="598"/>
      <c r="M13366" s="598"/>
      <c r="N13366" s="598"/>
      <c r="V13366" s="598"/>
      <c r="W13366" s="598"/>
    </row>
    <row r="13367" spans="6:23" x14ac:dyDescent="0.2">
      <c r="F13367" s="610"/>
      <c r="H13367" s="612"/>
      <c r="I13367" s="598"/>
      <c r="J13367" s="598"/>
      <c r="M13367" s="598"/>
      <c r="N13367" s="598"/>
      <c r="V13367" s="598"/>
      <c r="W13367" s="598"/>
    </row>
    <row r="13368" spans="6:23" x14ac:dyDescent="0.2">
      <c r="F13368" s="610"/>
      <c r="H13368" s="612"/>
      <c r="I13368" s="598"/>
      <c r="J13368" s="598"/>
      <c r="M13368" s="598"/>
      <c r="N13368" s="598"/>
      <c r="V13368" s="598"/>
      <c r="W13368" s="598"/>
    </row>
    <row r="13369" spans="6:23" x14ac:dyDescent="0.2">
      <c r="F13369" s="610"/>
      <c r="H13369" s="612"/>
      <c r="I13369" s="598"/>
      <c r="J13369" s="598"/>
      <c r="M13369" s="598"/>
      <c r="N13369" s="598"/>
      <c r="V13369" s="598"/>
      <c r="W13369" s="598"/>
    </row>
    <row r="13370" spans="6:23" x14ac:dyDescent="0.2">
      <c r="F13370" s="610"/>
      <c r="H13370" s="612"/>
      <c r="I13370" s="598"/>
      <c r="J13370" s="598"/>
      <c r="M13370" s="598"/>
      <c r="N13370" s="598"/>
      <c r="V13370" s="598"/>
      <c r="W13370" s="598"/>
    </row>
    <row r="13371" spans="6:23" x14ac:dyDescent="0.2">
      <c r="F13371" s="610"/>
      <c r="H13371" s="612"/>
      <c r="I13371" s="598"/>
      <c r="J13371" s="598"/>
      <c r="M13371" s="598"/>
      <c r="N13371" s="598"/>
      <c r="V13371" s="598"/>
      <c r="W13371" s="598"/>
    </row>
    <row r="13372" spans="6:23" x14ac:dyDescent="0.2">
      <c r="F13372" s="610"/>
      <c r="H13372" s="612"/>
      <c r="I13372" s="598"/>
      <c r="J13372" s="598"/>
      <c r="M13372" s="598"/>
      <c r="N13372" s="598"/>
      <c r="V13372" s="598"/>
      <c r="W13372" s="598"/>
    </row>
    <row r="13373" spans="6:23" x14ac:dyDescent="0.2">
      <c r="F13373" s="610"/>
      <c r="H13373" s="612"/>
      <c r="I13373" s="598"/>
      <c r="J13373" s="598"/>
      <c r="M13373" s="598"/>
      <c r="N13373" s="598"/>
      <c r="V13373" s="598"/>
      <c r="W13373" s="598"/>
    </row>
    <row r="13374" spans="6:23" x14ac:dyDescent="0.2">
      <c r="F13374" s="610"/>
      <c r="H13374" s="612"/>
      <c r="I13374" s="598"/>
      <c r="J13374" s="598"/>
      <c r="M13374" s="598"/>
      <c r="N13374" s="598"/>
      <c r="V13374" s="598"/>
      <c r="W13374" s="598"/>
    </row>
    <row r="13375" spans="6:23" x14ac:dyDescent="0.2">
      <c r="F13375" s="610"/>
      <c r="H13375" s="612"/>
      <c r="I13375" s="598"/>
      <c r="J13375" s="598"/>
      <c r="M13375" s="598"/>
      <c r="N13375" s="598"/>
      <c r="V13375" s="598"/>
      <c r="W13375" s="598"/>
    </row>
    <row r="13376" spans="6:23" x14ac:dyDescent="0.2">
      <c r="F13376" s="610"/>
      <c r="H13376" s="612"/>
      <c r="I13376" s="598"/>
      <c r="J13376" s="598"/>
      <c r="M13376" s="598"/>
      <c r="N13376" s="598"/>
      <c r="V13376" s="598"/>
      <c r="W13376" s="598"/>
    </row>
    <row r="13377" spans="6:23" x14ac:dyDescent="0.2">
      <c r="F13377" s="610"/>
      <c r="H13377" s="612"/>
      <c r="I13377" s="598"/>
      <c r="J13377" s="598"/>
      <c r="M13377" s="598"/>
      <c r="N13377" s="598"/>
      <c r="V13377" s="598"/>
      <c r="W13377" s="598"/>
    </row>
    <row r="13378" spans="6:23" x14ac:dyDescent="0.2">
      <c r="F13378" s="610"/>
      <c r="H13378" s="612"/>
      <c r="I13378" s="598"/>
      <c r="J13378" s="598"/>
      <c r="M13378" s="598"/>
      <c r="N13378" s="598"/>
      <c r="V13378" s="598"/>
      <c r="W13378" s="598"/>
    </row>
    <row r="13379" spans="6:23" x14ac:dyDescent="0.2">
      <c r="F13379" s="610"/>
      <c r="H13379" s="612"/>
      <c r="I13379" s="598"/>
      <c r="J13379" s="598"/>
      <c r="M13379" s="598"/>
      <c r="N13379" s="598"/>
      <c r="V13379" s="598"/>
      <c r="W13379" s="598"/>
    </row>
    <row r="13380" spans="6:23" x14ac:dyDescent="0.2">
      <c r="F13380" s="610"/>
      <c r="H13380" s="612"/>
      <c r="I13380" s="598"/>
      <c r="J13380" s="598"/>
      <c r="M13380" s="598"/>
      <c r="N13380" s="598"/>
      <c r="V13380" s="598"/>
      <c r="W13380" s="598"/>
    </row>
    <row r="13381" spans="6:23" x14ac:dyDescent="0.2">
      <c r="F13381" s="610"/>
      <c r="H13381" s="612"/>
      <c r="I13381" s="598"/>
      <c r="J13381" s="598"/>
      <c r="M13381" s="598"/>
      <c r="N13381" s="598"/>
      <c r="V13381" s="598"/>
      <c r="W13381" s="598"/>
    </row>
    <row r="13382" spans="6:23" x14ac:dyDescent="0.2">
      <c r="F13382" s="610"/>
      <c r="H13382" s="612"/>
      <c r="I13382" s="598"/>
      <c r="J13382" s="598"/>
      <c r="M13382" s="598"/>
      <c r="N13382" s="598"/>
      <c r="V13382" s="598"/>
      <c r="W13382" s="598"/>
    </row>
    <row r="13383" spans="6:23" x14ac:dyDescent="0.2">
      <c r="F13383" s="610"/>
      <c r="H13383" s="612"/>
      <c r="I13383" s="598"/>
      <c r="J13383" s="598"/>
      <c r="M13383" s="598"/>
      <c r="N13383" s="598"/>
      <c r="V13383" s="598"/>
      <c r="W13383" s="598"/>
    </row>
    <row r="13384" spans="6:23" x14ac:dyDescent="0.2">
      <c r="F13384" s="610"/>
      <c r="H13384" s="612"/>
      <c r="I13384" s="598"/>
      <c r="J13384" s="598"/>
      <c r="M13384" s="598"/>
      <c r="N13384" s="598"/>
      <c r="V13384" s="598"/>
      <c r="W13384" s="598"/>
    </row>
    <row r="13385" spans="6:23" x14ac:dyDescent="0.2">
      <c r="F13385" s="610"/>
      <c r="H13385" s="612"/>
      <c r="I13385" s="598"/>
      <c r="J13385" s="598"/>
      <c r="M13385" s="598"/>
      <c r="N13385" s="598"/>
      <c r="V13385" s="598"/>
      <c r="W13385" s="598"/>
    </row>
    <row r="13386" spans="6:23" x14ac:dyDescent="0.2">
      <c r="F13386" s="610"/>
      <c r="H13386" s="612"/>
      <c r="I13386" s="598"/>
      <c r="J13386" s="598"/>
      <c r="M13386" s="598"/>
      <c r="N13386" s="598"/>
      <c r="V13386" s="598"/>
      <c r="W13386" s="598"/>
    </row>
    <row r="13387" spans="6:23" x14ac:dyDescent="0.2">
      <c r="F13387" s="610"/>
      <c r="H13387" s="612"/>
      <c r="I13387" s="598"/>
      <c r="J13387" s="598"/>
      <c r="M13387" s="598"/>
      <c r="N13387" s="598"/>
      <c r="V13387" s="598"/>
      <c r="W13387" s="598"/>
    </row>
    <row r="13388" spans="6:23" x14ac:dyDescent="0.2">
      <c r="F13388" s="610"/>
      <c r="H13388" s="612"/>
      <c r="I13388" s="598"/>
      <c r="J13388" s="598"/>
      <c r="M13388" s="598"/>
      <c r="N13388" s="598"/>
      <c r="V13388" s="598"/>
      <c r="W13388" s="598"/>
    </row>
    <row r="13389" spans="6:23" x14ac:dyDescent="0.2">
      <c r="F13389" s="610"/>
      <c r="H13389" s="612"/>
      <c r="I13389" s="598"/>
      <c r="J13389" s="598"/>
      <c r="M13389" s="598"/>
      <c r="N13389" s="598"/>
      <c r="V13389" s="598"/>
      <c r="W13389" s="598"/>
    </row>
    <row r="13390" spans="6:23" x14ac:dyDescent="0.2">
      <c r="F13390" s="610"/>
      <c r="H13390" s="612"/>
      <c r="I13390" s="598"/>
      <c r="J13390" s="598"/>
      <c r="M13390" s="598"/>
      <c r="N13390" s="598"/>
      <c r="V13390" s="598"/>
      <c r="W13390" s="598"/>
    </row>
    <row r="13391" spans="6:23" x14ac:dyDescent="0.2">
      <c r="F13391" s="610"/>
      <c r="H13391" s="612"/>
      <c r="I13391" s="598"/>
      <c r="J13391" s="598"/>
      <c r="M13391" s="598"/>
      <c r="N13391" s="598"/>
      <c r="V13391" s="598"/>
      <c r="W13391" s="598"/>
    </row>
    <row r="13392" spans="6:23" x14ac:dyDescent="0.2">
      <c r="F13392" s="610"/>
      <c r="H13392" s="612"/>
      <c r="I13392" s="598"/>
      <c r="J13392" s="598"/>
      <c r="M13392" s="598"/>
      <c r="N13392" s="598"/>
      <c r="V13392" s="598"/>
      <c r="W13392" s="598"/>
    </row>
    <row r="13393" spans="6:23" x14ac:dyDescent="0.2">
      <c r="F13393" s="610"/>
      <c r="H13393" s="612"/>
      <c r="I13393" s="598"/>
      <c r="J13393" s="598"/>
      <c r="M13393" s="598"/>
      <c r="N13393" s="598"/>
      <c r="V13393" s="598"/>
      <c r="W13393" s="598"/>
    </row>
    <row r="13394" spans="6:23" x14ac:dyDescent="0.2">
      <c r="F13394" s="610"/>
      <c r="H13394" s="612"/>
      <c r="I13394" s="598"/>
      <c r="J13394" s="598"/>
      <c r="M13394" s="598"/>
      <c r="N13394" s="598"/>
      <c r="V13394" s="598"/>
      <c r="W13394" s="598"/>
    </row>
    <row r="13395" spans="6:23" x14ac:dyDescent="0.2">
      <c r="F13395" s="610"/>
      <c r="H13395" s="612"/>
      <c r="I13395" s="598"/>
      <c r="J13395" s="598"/>
      <c r="M13395" s="598"/>
      <c r="N13395" s="598"/>
      <c r="V13395" s="598"/>
      <c r="W13395" s="598"/>
    </row>
    <row r="13396" spans="6:23" x14ac:dyDescent="0.2">
      <c r="F13396" s="610"/>
      <c r="H13396" s="612"/>
      <c r="I13396" s="598"/>
      <c r="J13396" s="598"/>
      <c r="M13396" s="598"/>
      <c r="N13396" s="598"/>
      <c r="V13396" s="598"/>
      <c r="W13396" s="598"/>
    </row>
    <row r="13397" spans="6:23" x14ac:dyDescent="0.2">
      <c r="F13397" s="610"/>
      <c r="H13397" s="612"/>
      <c r="I13397" s="598"/>
      <c r="J13397" s="598"/>
      <c r="M13397" s="598"/>
      <c r="N13397" s="598"/>
      <c r="V13397" s="598"/>
      <c r="W13397" s="598"/>
    </row>
    <row r="13398" spans="6:23" x14ac:dyDescent="0.2">
      <c r="F13398" s="610"/>
      <c r="H13398" s="612"/>
      <c r="I13398" s="598"/>
      <c r="J13398" s="598"/>
      <c r="M13398" s="598"/>
      <c r="N13398" s="598"/>
      <c r="V13398" s="598"/>
      <c r="W13398" s="598"/>
    </row>
    <row r="13399" spans="6:23" x14ac:dyDescent="0.2">
      <c r="F13399" s="610"/>
      <c r="H13399" s="612"/>
      <c r="I13399" s="598"/>
      <c r="J13399" s="598"/>
      <c r="M13399" s="598"/>
      <c r="N13399" s="598"/>
      <c r="V13399" s="598"/>
      <c r="W13399" s="598"/>
    </row>
    <row r="13400" spans="6:23" x14ac:dyDescent="0.2">
      <c r="F13400" s="610"/>
      <c r="H13400" s="612"/>
      <c r="I13400" s="598"/>
      <c r="J13400" s="598"/>
      <c r="M13400" s="598"/>
      <c r="N13400" s="598"/>
      <c r="V13400" s="598"/>
      <c r="W13400" s="598"/>
    </row>
    <row r="13401" spans="6:23" x14ac:dyDescent="0.2">
      <c r="F13401" s="610"/>
      <c r="H13401" s="612"/>
      <c r="I13401" s="598"/>
      <c r="J13401" s="598"/>
      <c r="M13401" s="598"/>
      <c r="N13401" s="598"/>
      <c r="V13401" s="598"/>
      <c r="W13401" s="598"/>
    </row>
    <row r="13402" spans="6:23" x14ac:dyDescent="0.2">
      <c r="F13402" s="610"/>
      <c r="H13402" s="612"/>
      <c r="I13402" s="598"/>
      <c r="J13402" s="598"/>
      <c r="M13402" s="598"/>
      <c r="N13402" s="598"/>
      <c r="V13402" s="598"/>
      <c r="W13402" s="598"/>
    </row>
    <row r="13403" spans="6:23" x14ac:dyDescent="0.2">
      <c r="F13403" s="610"/>
      <c r="H13403" s="612"/>
      <c r="I13403" s="598"/>
      <c r="J13403" s="598"/>
      <c r="M13403" s="598"/>
      <c r="N13403" s="598"/>
      <c r="V13403" s="598"/>
      <c r="W13403" s="598"/>
    </row>
    <row r="13404" spans="6:23" x14ac:dyDescent="0.2">
      <c r="F13404" s="610"/>
      <c r="H13404" s="612"/>
      <c r="I13404" s="598"/>
      <c r="J13404" s="598"/>
      <c r="M13404" s="598"/>
      <c r="N13404" s="598"/>
      <c r="V13404" s="598"/>
      <c r="W13404" s="598"/>
    </row>
    <row r="13405" spans="6:23" x14ac:dyDescent="0.2">
      <c r="F13405" s="610"/>
      <c r="H13405" s="612"/>
      <c r="I13405" s="598"/>
      <c r="J13405" s="598"/>
      <c r="M13405" s="598"/>
      <c r="N13405" s="598"/>
      <c r="V13405" s="598"/>
      <c r="W13405" s="598"/>
    </row>
    <row r="13406" spans="6:23" x14ac:dyDescent="0.2">
      <c r="F13406" s="610"/>
      <c r="H13406" s="612"/>
      <c r="I13406" s="598"/>
      <c r="J13406" s="598"/>
      <c r="M13406" s="598"/>
      <c r="N13406" s="598"/>
      <c r="V13406" s="598"/>
      <c r="W13406" s="598"/>
    </row>
    <row r="13407" spans="6:23" x14ac:dyDescent="0.2">
      <c r="F13407" s="610"/>
      <c r="H13407" s="612"/>
      <c r="I13407" s="598"/>
      <c r="J13407" s="598"/>
      <c r="M13407" s="598"/>
      <c r="N13407" s="598"/>
      <c r="V13407" s="598"/>
      <c r="W13407" s="598"/>
    </row>
    <row r="13408" spans="6:23" x14ac:dyDescent="0.2">
      <c r="F13408" s="610"/>
      <c r="H13408" s="612"/>
      <c r="I13408" s="598"/>
      <c r="J13408" s="598"/>
      <c r="M13408" s="598"/>
      <c r="N13408" s="598"/>
      <c r="V13408" s="598"/>
      <c r="W13408" s="598"/>
    </row>
    <row r="13409" spans="6:23" x14ac:dyDescent="0.2">
      <c r="F13409" s="610"/>
      <c r="H13409" s="612"/>
      <c r="I13409" s="598"/>
      <c r="J13409" s="598"/>
      <c r="M13409" s="598"/>
      <c r="N13409" s="598"/>
      <c r="V13409" s="598"/>
      <c r="W13409" s="598"/>
    </row>
    <row r="13410" spans="6:23" x14ac:dyDescent="0.2">
      <c r="F13410" s="610"/>
      <c r="H13410" s="612"/>
      <c r="I13410" s="598"/>
      <c r="J13410" s="598"/>
      <c r="M13410" s="598"/>
      <c r="N13410" s="598"/>
      <c r="V13410" s="598"/>
      <c r="W13410" s="598"/>
    </row>
    <row r="13411" spans="6:23" x14ac:dyDescent="0.2">
      <c r="F13411" s="610"/>
      <c r="H13411" s="612"/>
      <c r="I13411" s="598"/>
      <c r="J13411" s="598"/>
      <c r="M13411" s="598"/>
      <c r="N13411" s="598"/>
      <c r="V13411" s="598"/>
      <c r="W13411" s="598"/>
    </row>
    <row r="13412" spans="6:23" x14ac:dyDescent="0.2">
      <c r="F13412" s="610"/>
      <c r="H13412" s="612"/>
      <c r="I13412" s="598"/>
      <c r="J13412" s="598"/>
      <c r="M13412" s="598"/>
      <c r="N13412" s="598"/>
      <c r="V13412" s="598"/>
      <c r="W13412" s="598"/>
    </row>
    <row r="13413" spans="6:23" x14ac:dyDescent="0.2">
      <c r="F13413" s="610"/>
      <c r="H13413" s="612"/>
      <c r="I13413" s="598"/>
      <c r="J13413" s="598"/>
      <c r="M13413" s="598"/>
      <c r="N13413" s="598"/>
      <c r="V13413" s="598"/>
      <c r="W13413" s="598"/>
    </row>
    <row r="13414" spans="6:23" x14ac:dyDescent="0.2">
      <c r="F13414" s="610"/>
      <c r="H13414" s="612"/>
      <c r="I13414" s="598"/>
      <c r="J13414" s="598"/>
      <c r="M13414" s="598"/>
      <c r="N13414" s="598"/>
      <c r="V13414" s="598"/>
      <c r="W13414" s="598"/>
    </row>
    <row r="13415" spans="6:23" x14ac:dyDescent="0.2">
      <c r="F13415" s="610"/>
      <c r="H13415" s="612"/>
      <c r="I13415" s="598"/>
      <c r="J13415" s="598"/>
      <c r="M13415" s="598"/>
      <c r="N13415" s="598"/>
      <c r="V13415" s="598"/>
      <c r="W13415" s="598"/>
    </row>
    <row r="13416" spans="6:23" x14ac:dyDescent="0.2">
      <c r="F13416" s="610"/>
      <c r="H13416" s="612"/>
      <c r="I13416" s="598"/>
      <c r="J13416" s="598"/>
      <c r="M13416" s="598"/>
      <c r="N13416" s="598"/>
      <c r="V13416" s="598"/>
      <c r="W13416" s="598"/>
    </row>
    <row r="13417" spans="6:23" x14ac:dyDescent="0.2">
      <c r="F13417" s="610"/>
      <c r="H13417" s="612"/>
      <c r="I13417" s="598"/>
      <c r="J13417" s="598"/>
      <c r="M13417" s="598"/>
      <c r="N13417" s="598"/>
      <c r="V13417" s="598"/>
      <c r="W13417" s="598"/>
    </row>
    <row r="13418" spans="6:23" x14ac:dyDescent="0.2">
      <c r="F13418" s="610"/>
      <c r="H13418" s="612"/>
      <c r="I13418" s="598"/>
      <c r="J13418" s="598"/>
      <c r="M13418" s="598"/>
      <c r="N13418" s="598"/>
      <c r="V13418" s="598"/>
      <c r="W13418" s="598"/>
    </row>
    <row r="13419" spans="6:23" x14ac:dyDescent="0.2">
      <c r="F13419" s="610"/>
      <c r="H13419" s="612"/>
      <c r="I13419" s="598"/>
      <c r="J13419" s="598"/>
      <c r="M13419" s="598"/>
      <c r="N13419" s="598"/>
      <c r="V13419" s="598"/>
      <c r="W13419" s="598"/>
    </row>
    <row r="13420" spans="6:23" x14ac:dyDescent="0.2">
      <c r="F13420" s="610"/>
      <c r="H13420" s="612"/>
      <c r="I13420" s="598"/>
      <c r="J13420" s="598"/>
      <c r="M13420" s="598"/>
      <c r="N13420" s="598"/>
      <c r="V13420" s="598"/>
      <c r="W13420" s="598"/>
    </row>
    <row r="13421" spans="6:23" x14ac:dyDescent="0.2">
      <c r="F13421" s="610"/>
      <c r="H13421" s="612"/>
      <c r="I13421" s="598"/>
      <c r="J13421" s="598"/>
      <c r="M13421" s="598"/>
      <c r="N13421" s="598"/>
      <c r="V13421" s="598"/>
      <c r="W13421" s="598"/>
    </row>
    <row r="13422" spans="6:23" x14ac:dyDescent="0.2">
      <c r="F13422" s="610"/>
      <c r="H13422" s="612"/>
      <c r="I13422" s="598"/>
      <c r="J13422" s="598"/>
      <c r="M13422" s="598"/>
      <c r="N13422" s="598"/>
      <c r="V13422" s="598"/>
      <c r="W13422" s="598"/>
    </row>
    <row r="13423" spans="6:23" x14ac:dyDescent="0.2">
      <c r="F13423" s="610"/>
      <c r="H13423" s="612"/>
      <c r="I13423" s="598"/>
      <c r="J13423" s="598"/>
      <c r="M13423" s="598"/>
      <c r="N13423" s="598"/>
      <c r="V13423" s="598"/>
      <c r="W13423" s="598"/>
    </row>
    <row r="13424" spans="6:23" x14ac:dyDescent="0.2">
      <c r="F13424" s="610"/>
      <c r="H13424" s="612"/>
      <c r="I13424" s="598"/>
      <c r="J13424" s="598"/>
      <c r="M13424" s="598"/>
      <c r="N13424" s="598"/>
      <c r="V13424" s="598"/>
      <c r="W13424" s="598"/>
    </row>
    <row r="13425" spans="6:23" x14ac:dyDescent="0.2">
      <c r="F13425" s="610"/>
      <c r="H13425" s="612"/>
      <c r="I13425" s="598"/>
      <c r="J13425" s="598"/>
      <c r="M13425" s="598"/>
      <c r="N13425" s="598"/>
      <c r="V13425" s="598"/>
      <c r="W13425" s="598"/>
    </row>
    <row r="13426" spans="6:23" x14ac:dyDescent="0.2">
      <c r="F13426" s="610"/>
      <c r="H13426" s="612"/>
      <c r="I13426" s="598"/>
      <c r="J13426" s="598"/>
      <c r="M13426" s="598"/>
      <c r="N13426" s="598"/>
      <c r="V13426" s="598"/>
      <c r="W13426" s="598"/>
    </row>
    <row r="13427" spans="6:23" x14ac:dyDescent="0.2">
      <c r="F13427" s="610"/>
      <c r="H13427" s="612"/>
      <c r="I13427" s="598"/>
      <c r="J13427" s="598"/>
      <c r="M13427" s="598"/>
      <c r="N13427" s="598"/>
      <c r="V13427" s="598"/>
      <c r="W13427" s="598"/>
    </row>
    <row r="13428" spans="6:23" x14ac:dyDescent="0.2">
      <c r="F13428" s="610"/>
      <c r="H13428" s="612"/>
      <c r="I13428" s="598"/>
      <c r="J13428" s="598"/>
      <c r="M13428" s="598"/>
      <c r="N13428" s="598"/>
      <c r="V13428" s="598"/>
      <c r="W13428" s="598"/>
    </row>
    <row r="13429" spans="6:23" x14ac:dyDescent="0.2">
      <c r="F13429" s="610"/>
      <c r="H13429" s="612"/>
      <c r="I13429" s="598"/>
      <c r="J13429" s="598"/>
      <c r="M13429" s="598"/>
      <c r="N13429" s="598"/>
      <c r="V13429" s="598"/>
      <c r="W13429" s="598"/>
    </row>
    <row r="13430" spans="6:23" x14ac:dyDescent="0.2">
      <c r="F13430" s="610"/>
      <c r="H13430" s="612"/>
      <c r="I13430" s="598"/>
      <c r="J13430" s="598"/>
      <c r="M13430" s="598"/>
      <c r="N13430" s="598"/>
      <c r="V13430" s="598"/>
      <c r="W13430" s="598"/>
    </row>
    <row r="13431" spans="6:23" x14ac:dyDescent="0.2">
      <c r="F13431" s="610"/>
      <c r="H13431" s="612"/>
      <c r="I13431" s="598"/>
      <c r="J13431" s="598"/>
      <c r="M13431" s="598"/>
      <c r="N13431" s="598"/>
      <c r="V13431" s="598"/>
      <c r="W13431" s="598"/>
    </row>
    <row r="13432" spans="6:23" x14ac:dyDescent="0.2">
      <c r="F13432" s="610"/>
      <c r="H13432" s="612"/>
      <c r="I13432" s="598"/>
      <c r="J13432" s="598"/>
      <c r="M13432" s="598"/>
      <c r="N13432" s="598"/>
      <c r="V13432" s="598"/>
      <c r="W13432" s="598"/>
    </row>
    <row r="13433" spans="6:23" x14ac:dyDescent="0.2">
      <c r="F13433" s="610"/>
      <c r="H13433" s="612"/>
      <c r="I13433" s="598"/>
      <c r="J13433" s="598"/>
      <c r="M13433" s="598"/>
      <c r="N13433" s="598"/>
      <c r="V13433" s="598"/>
      <c r="W13433" s="598"/>
    </row>
    <row r="13434" spans="6:23" x14ac:dyDescent="0.2">
      <c r="F13434" s="610"/>
      <c r="H13434" s="612"/>
      <c r="I13434" s="598"/>
      <c r="J13434" s="598"/>
      <c r="M13434" s="598"/>
      <c r="N13434" s="598"/>
      <c r="V13434" s="598"/>
      <c r="W13434" s="598"/>
    </row>
    <row r="13435" spans="6:23" x14ac:dyDescent="0.2">
      <c r="F13435" s="610"/>
      <c r="H13435" s="612"/>
      <c r="I13435" s="598"/>
      <c r="J13435" s="598"/>
      <c r="M13435" s="598"/>
      <c r="N13435" s="598"/>
      <c r="V13435" s="598"/>
      <c r="W13435" s="598"/>
    </row>
    <row r="13436" spans="6:23" x14ac:dyDescent="0.2">
      <c r="F13436" s="610"/>
      <c r="H13436" s="612"/>
      <c r="I13436" s="598"/>
      <c r="J13436" s="598"/>
      <c r="M13436" s="598"/>
      <c r="N13436" s="598"/>
      <c r="V13436" s="598"/>
      <c r="W13436" s="598"/>
    </row>
    <row r="13437" spans="6:23" x14ac:dyDescent="0.2">
      <c r="F13437" s="610"/>
      <c r="H13437" s="612"/>
      <c r="I13437" s="598"/>
      <c r="J13437" s="598"/>
      <c r="M13437" s="598"/>
      <c r="N13437" s="598"/>
      <c r="V13437" s="598"/>
      <c r="W13437" s="598"/>
    </row>
    <row r="13438" spans="6:23" x14ac:dyDescent="0.2">
      <c r="F13438" s="610"/>
      <c r="H13438" s="612"/>
      <c r="I13438" s="598"/>
      <c r="J13438" s="598"/>
      <c r="M13438" s="598"/>
      <c r="N13438" s="598"/>
      <c r="V13438" s="598"/>
      <c r="W13438" s="598"/>
    </row>
    <row r="13439" spans="6:23" x14ac:dyDescent="0.2">
      <c r="F13439" s="610"/>
      <c r="H13439" s="612"/>
      <c r="I13439" s="598"/>
      <c r="J13439" s="598"/>
      <c r="M13439" s="598"/>
      <c r="N13439" s="598"/>
      <c r="V13439" s="598"/>
      <c r="W13439" s="598"/>
    </row>
    <row r="13440" spans="6:23" x14ac:dyDescent="0.2">
      <c r="F13440" s="610"/>
      <c r="H13440" s="612"/>
      <c r="I13440" s="598"/>
      <c r="J13440" s="598"/>
      <c r="M13440" s="598"/>
      <c r="N13440" s="598"/>
      <c r="V13440" s="598"/>
      <c r="W13440" s="598"/>
    </row>
    <row r="13441" spans="6:23" x14ac:dyDescent="0.2">
      <c r="F13441" s="610"/>
      <c r="H13441" s="612"/>
      <c r="I13441" s="598"/>
      <c r="J13441" s="598"/>
      <c r="M13441" s="598"/>
      <c r="N13441" s="598"/>
      <c r="V13441" s="598"/>
      <c r="W13441" s="598"/>
    </row>
    <row r="13442" spans="6:23" x14ac:dyDescent="0.2">
      <c r="F13442" s="610"/>
      <c r="H13442" s="612"/>
      <c r="I13442" s="598"/>
      <c r="J13442" s="598"/>
      <c r="M13442" s="598"/>
      <c r="N13442" s="598"/>
      <c r="V13442" s="598"/>
      <c r="W13442" s="598"/>
    </row>
    <row r="13443" spans="6:23" x14ac:dyDescent="0.2">
      <c r="F13443" s="610"/>
      <c r="H13443" s="612"/>
      <c r="I13443" s="598"/>
      <c r="J13443" s="598"/>
      <c r="M13443" s="598"/>
      <c r="N13443" s="598"/>
      <c r="V13443" s="598"/>
      <c r="W13443" s="598"/>
    </row>
    <row r="13444" spans="6:23" x14ac:dyDescent="0.2">
      <c r="F13444" s="610"/>
      <c r="H13444" s="612"/>
      <c r="I13444" s="598"/>
      <c r="J13444" s="598"/>
      <c r="M13444" s="598"/>
      <c r="N13444" s="598"/>
      <c r="V13444" s="598"/>
      <c r="W13444" s="598"/>
    </row>
    <row r="13445" spans="6:23" x14ac:dyDescent="0.2">
      <c r="F13445" s="610"/>
      <c r="H13445" s="612"/>
      <c r="I13445" s="598"/>
      <c r="J13445" s="598"/>
      <c r="M13445" s="598"/>
      <c r="N13445" s="598"/>
      <c r="V13445" s="598"/>
      <c r="W13445" s="598"/>
    </row>
    <row r="13446" spans="6:23" x14ac:dyDescent="0.2">
      <c r="F13446" s="610"/>
      <c r="H13446" s="612"/>
      <c r="I13446" s="598"/>
      <c r="J13446" s="598"/>
      <c r="M13446" s="598"/>
      <c r="N13446" s="598"/>
      <c r="V13446" s="598"/>
      <c r="W13446" s="598"/>
    </row>
    <row r="13447" spans="6:23" x14ac:dyDescent="0.2">
      <c r="F13447" s="610"/>
      <c r="H13447" s="612"/>
      <c r="I13447" s="598"/>
      <c r="J13447" s="598"/>
      <c r="M13447" s="598"/>
      <c r="N13447" s="598"/>
      <c r="V13447" s="598"/>
      <c r="W13447" s="598"/>
    </row>
    <row r="13448" spans="6:23" x14ac:dyDescent="0.2">
      <c r="F13448" s="610"/>
      <c r="H13448" s="612"/>
      <c r="I13448" s="598"/>
      <c r="J13448" s="598"/>
      <c r="M13448" s="598"/>
      <c r="N13448" s="598"/>
      <c r="V13448" s="598"/>
      <c r="W13448" s="598"/>
    </row>
    <row r="13449" spans="6:23" x14ac:dyDescent="0.2">
      <c r="F13449" s="610"/>
      <c r="H13449" s="612"/>
      <c r="I13449" s="598"/>
      <c r="J13449" s="598"/>
      <c r="M13449" s="598"/>
      <c r="N13449" s="598"/>
      <c r="V13449" s="598"/>
      <c r="W13449" s="598"/>
    </row>
    <row r="13450" spans="6:23" x14ac:dyDescent="0.2">
      <c r="F13450" s="610"/>
      <c r="H13450" s="612"/>
      <c r="I13450" s="598"/>
      <c r="J13450" s="598"/>
      <c r="M13450" s="598"/>
      <c r="N13450" s="598"/>
      <c r="V13450" s="598"/>
      <c r="W13450" s="598"/>
    </row>
    <row r="13451" spans="6:23" x14ac:dyDescent="0.2">
      <c r="F13451" s="610"/>
      <c r="H13451" s="612"/>
      <c r="I13451" s="598"/>
      <c r="J13451" s="598"/>
      <c r="M13451" s="598"/>
      <c r="N13451" s="598"/>
      <c r="V13451" s="598"/>
      <c r="W13451" s="598"/>
    </row>
    <row r="13452" spans="6:23" x14ac:dyDescent="0.2">
      <c r="F13452" s="610"/>
      <c r="H13452" s="612"/>
      <c r="I13452" s="598"/>
      <c r="J13452" s="598"/>
      <c r="M13452" s="598"/>
      <c r="N13452" s="598"/>
      <c r="V13452" s="598"/>
      <c r="W13452" s="598"/>
    </row>
    <row r="13453" spans="6:23" x14ac:dyDescent="0.2">
      <c r="F13453" s="610"/>
      <c r="H13453" s="612"/>
      <c r="I13453" s="598"/>
      <c r="J13453" s="598"/>
      <c r="M13453" s="598"/>
      <c r="N13453" s="598"/>
      <c r="V13453" s="598"/>
      <c r="W13453" s="598"/>
    </row>
    <row r="13454" spans="6:23" x14ac:dyDescent="0.2">
      <c r="F13454" s="610"/>
      <c r="H13454" s="612"/>
      <c r="I13454" s="598"/>
      <c r="J13454" s="598"/>
      <c r="M13454" s="598"/>
      <c r="N13454" s="598"/>
      <c r="V13454" s="598"/>
      <c r="W13454" s="598"/>
    </row>
    <row r="13455" spans="6:23" x14ac:dyDescent="0.2">
      <c r="F13455" s="610"/>
      <c r="H13455" s="612"/>
      <c r="I13455" s="598"/>
      <c r="J13455" s="598"/>
      <c r="M13455" s="598"/>
      <c r="N13455" s="598"/>
      <c r="V13455" s="598"/>
      <c r="W13455" s="598"/>
    </row>
    <row r="13456" spans="6:23" x14ac:dyDescent="0.2">
      <c r="F13456" s="610"/>
      <c r="H13456" s="612"/>
      <c r="I13456" s="598"/>
      <c r="J13456" s="598"/>
      <c r="M13456" s="598"/>
      <c r="N13456" s="598"/>
      <c r="V13456" s="598"/>
      <c r="W13456" s="598"/>
    </row>
    <row r="13457" spans="6:23" x14ac:dyDescent="0.2">
      <c r="F13457" s="610"/>
      <c r="H13457" s="612"/>
      <c r="I13457" s="598"/>
      <c r="J13457" s="598"/>
      <c r="M13457" s="598"/>
      <c r="N13457" s="598"/>
      <c r="V13457" s="598"/>
      <c r="W13457" s="598"/>
    </row>
    <row r="13458" spans="6:23" x14ac:dyDescent="0.2">
      <c r="F13458" s="610"/>
      <c r="H13458" s="612"/>
      <c r="I13458" s="598"/>
      <c r="J13458" s="598"/>
      <c r="M13458" s="598"/>
      <c r="N13458" s="598"/>
      <c r="V13458" s="598"/>
      <c r="W13458" s="598"/>
    </row>
    <row r="13459" spans="6:23" x14ac:dyDescent="0.2">
      <c r="F13459" s="610"/>
      <c r="H13459" s="612"/>
      <c r="I13459" s="598"/>
      <c r="J13459" s="598"/>
      <c r="M13459" s="598"/>
      <c r="N13459" s="598"/>
      <c r="V13459" s="598"/>
      <c r="W13459" s="598"/>
    </row>
    <row r="13460" spans="6:23" x14ac:dyDescent="0.2">
      <c r="F13460" s="610"/>
      <c r="H13460" s="612"/>
      <c r="I13460" s="598"/>
      <c r="J13460" s="598"/>
      <c r="M13460" s="598"/>
      <c r="N13460" s="598"/>
      <c r="V13460" s="598"/>
      <c r="W13460" s="598"/>
    </row>
    <row r="13461" spans="6:23" x14ac:dyDescent="0.2">
      <c r="F13461" s="610"/>
      <c r="H13461" s="612"/>
      <c r="I13461" s="598"/>
      <c r="J13461" s="598"/>
      <c r="M13461" s="598"/>
      <c r="N13461" s="598"/>
      <c r="V13461" s="598"/>
      <c r="W13461" s="598"/>
    </row>
    <row r="13462" spans="6:23" x14ac:dyDescent="0.2">
      <c r="F13462" s="610"/>
      <c r="H13462" s="612"/>
      <c r="I13462" s="598"/>
      <c r="J13462" s="598"/>
      <c r="M13462" s="598"/>
      <c r="N13462" s="598"/>
      <c r="V13462" s="598"/>
      <c r="W13462" s="598"/>
    </row>
    <row r="13463" spans="6:23" x14ac:dyDescent="0.2">
      <c r="F13463" s="610"/>
      <c r="H13463" s="612"/>
      <c r="I13463" s="598"/>
      <c r="J13463" s="598"/>
      <c r="M13463" s="598"/>
      <c r="N13463" s="598"/>
      <c r="V13463" s="598"/>
      <c r="W13463" s="598"/>
    </row>
    <row r="13464" spans="6:23" x14ac:dyDescent="0.2">
      <c r="F13464" s="610"/>
      <c r="H13464" s="612"/>
      <c r="I13464" s="598"/>
      <c r="J13464" s="598"/>
      <c r="M13464" s="598"/>
      <c r="N13464" s="598"/>
      <c r="V13464" s="598"/>
      <c r="W13464" s="598"/>
    </row>
    <row r="13465" spans="6:23" x14ac:dyDescent="0.2">
      <c r="F13465" s="610"/>
      <c r="H13465" s="612"/>
      <c r="I13465" s="598"/>
      <c r="J13465" s="598"/>
      <c r="M13465" s="598"/>
      <c r="N13465" s="598"/>
      <c r="V13465" s="598"/>
      <c r="W13465" s="598"/>
    </row>
    <row r="13466" spans="6:23" x14ac:dyDescent="0.2">
      <c r="F13466" s="610"/>
      <c r="H13466" s="612"/>
      <c r="I13466" s="598"/>
      <c r="J13466" s="598"/>
      <c r="M13466" s="598"/>
      <c r="N13466" s="598"/>
      <c r="V13466" s="598"/>
      <c r="W13466" s="598"/>
    </row>
    <row r="13467" spans="6:23" x14ac:dyDescent="0.2">
      <c r="F13467" s="610"/>
      <c r="H13467" s="612"/>
      <c r="I13467" s="598"/>
      <c r="J13467" s="598"/>
      <c r="M13467" s="598"/>
      <c r="N13467" s="598"/>
      <c r="V13467" s="598"/>
      <c r="W13467" s="598"/>
    </row>
    <row r="13468" spans="6:23" x14ac:dyDescent="0.2">
      <c r="F13468" s="610"/>
      <c r="H13468" s="612"/>
      <c r="I13468" s="598"/>
      <c r="J13468" s="598"/>
      <c r="M13468" s="598"/>
      <c r="N13468" s="598"/>
      <c r="V13468" s="598"/>
      <c r="W13468" s="598"/>
    </row>
    <row r="13469" spans="6:23" x14ac:dyDescent="0.2">
      <c r="F13469" s="610"/>
      <c r="H13469" s="612"/>
      <c r="I13469" s="598"/>
      <c r="J13469" s="598"/>
      <c r="M13469" s="598"/>
      <c r="N13469" s="598"/>
      <c r="V13469" s="598"/>
      <c r="W13469" s="598"/>
    </row>
    <row r="13470" spans="6:23" x14ac:dyDescent="0.2">
      <c r="F13470" s="610"/>
      <c r="H13470" s="612"/>
      <c r="I13470" s="598"/>
      <c r="J13470" s="598"/>
      <c r="M13470" s="598"/>
      <c r="N13470" s="598"/>
      <c r="V13470" s="598"/>
      <c r="W13470" s="598"/>
    </row>
    <row r="13471" spans="6:23" x14ac:dyDescent="0.2">
      <c r="F13471" s="610"/>
      <c r="H13471" s="612"/>
      <c r="I13471" s="598"/>
      <c r="J13471" s="598"/>
      <c r="M13471" s="598"/>
      <c r="N13471" s="598"/>
      <c r="V13471" s="598"/>
      <c r="W13471" s="598"/>
    </row>
    <row r="13472" spans="6:23" x14ac:dyDescent="0.2">
      <c r="F13472" s="610"/>
      <c r="H13472" s="612"/>
      <c r="I13472" s="598"/>
      <c r="J13472" s="598"/>
      <c r="M13472" s="598"/>
      <c r="N13472" s="598"/>
      <c r="V13472" s="598"/>
      <c r="W13472" s="598"/>
    </row>
    <row r="13473" spans="6:23" x14ac:dyDescent="0.2">
      <c r="F13473" s="610"/>
      <c r="H13473" s="612"/>
      <c r="I13473" s="598"/>
      <c r="J13473" s="598"/>
      <c r="M13473" s="598"/>
      <c r="N13473" s="598"/>
      <c r="V13473" s="598"/>
      <c r="W13473" s="598"/>
    </row>
    <row r="13474" spans="6:23" x14ac:dyDescent="0.2">
      <c r="F13474" s="610"/>
      <c r="H13474" s="612"/>
      <c r="I13474" s="598"/>
      <c r="J13474" s="598"/>
      <c r="M13474" s="598"/>
      <c r="N13474" s="598"/>
      <c r="V13474" s="598"/>
      <c r="W13474" s="598"/>
    </row>
    <row r="13475" spans="6:23" x14ac:dyDescent="0.2">
      <c r="F13475" s="610"/>
      <c r="H13475" s="612"/>
      <c r="I13475" s="598"/>
      <c r="J13475" s="598"/>
      <c r="M13475" s="598"/>
      <c r="N13475" s="598"/>
      <c r="V13475" s="598"/>
      <c r="W13475" s="598"/>
    </row>
    <row r="13476" spans="6:23" x14ac:dyDescent="0.2">
      <c r="F13476" s="610"/>
      <c r="H13476" s="612"/>
      <c r="I13476" s="598"/>
      <c r="J13476" s="598"/>
      <c r="M13476" s="598"/>
      <c r="N13476" s="598"/>
      <c r="V13476" s="598"/>
      <c r="W13476" s="598"/>
    </row>
    <row r="13477" spans="6:23" x14ac:dyDescent="0.2">
      <c r="F13477" s="610"/>
      <c r="H13477" s="612"/>
      <c r="I13477" s="598"/>
      <c r="J13477" s="598"/>
      <c r="M13477" s="598"/>
      <c r="N13477" s="598"/>
      <c r="V13477" s="598"/>
      <c r="W13477" s="598"/>
    </row>
    <row r="13478" spans="6:23" x14ac:dyDescent="0.2">
      <c r="F13478" s="610"/>
      <c r="H13478" s="612"/>
      <c r="I13478" s="598"/>
      <c r="J13478" s="598"/>
      <c r="M13478" s="598"/>
      <c r="N13478" s="598"/>
      <c r="V13478" s="598"/>
      <c r="W13478" s="598"/>
    </row>
    <row r="13479" spans="6:23" x14ac:dyDescent="0.2">
      <c r="F13479" s="610"/>
      <c r="H13479" s="612"/>
      <c r="I13479" s="598"/>
      <c r="J13479" s="598"/>
      <c r="M13479" s="598"/>
      <c r="N13479" s="598"/>
      <c r="V13479" s="598"/>
      <c r="W13479" s="598"/>
    </row>
    <row r="13480" spans="6:23" x14ac:dyDescent="0.2">
      <c r="F13480" s="610"/>
      <c r="H13480" s="612"/>
      <c r="I13480" s="598"/>
      <c r="J13480" s="598"/>
      <c r="M13480" s="598"/>
      <c r="N13480" s="598"/>
      <c r="V13480" s="598"/>
      <c r="W13480" s="598"/>
    </row>
    <row r="13481" spans="6:23" x14ac:dyDescent="0.2">
      <c r="F13481" s="610"/>
      <c r="H13481" s="612"/>
      <c r="I13481" s="598"/>
      <c r="J13481" s="598"/>
      <c r="M13481" s="598"/>
      <c r="N13481" s="598"/>
      <c r="V13481" s="598"/>
      <c r="W13481" s="598"/>
    </row>
    <row r="13482" spans="6:23" x14ac:dyDescent="0.2">
      <c r="F13482" s="610"/>
      <c r="H13482" s="612"/>
      <c r="I13482" s="598"/>
      <c r="J13482" s="598"/>
      <c r="M13482" s="598"/>
      <c r="N13482" s="598"/>
      <c r="V13482" s="598"/>
      <c r="W13482" s="598"/>
    </row>
    <row r="13483" spans="6:23" x14ac:dyDescent="0.2">
      <c r="F13483" s="610"/>
      <c r="H13483" s="612"/>
      <c r="I13483" s="598"/>
      <c r="J13483" s="598"/>
      <c r="M13483" s="598"/>
      <c r="N13483" s="598"/>
      <c r="V13483" s="598"/>
      <c r="W13483" s="598"/>
    </row>
    <row r="13484" spans="6:23" x14ac:dyDescent="0.2">
      <c r="F13484" s="610"/>
      <c r="H13484" s="612"/>
      <c r="I13484" s="598"/>
      <c r="J13484" s="598"/>
      <c r="M13484" s="598"/>
      <c r="N13484" s="598"/>
      <c r="V13484" s="598"/>
      <c r="W13484" s="598"/>
    </row>
    <row r="13485" spans="6:23" x14ac:dyDescent="0.2">
      <c r="F13485" s="610"/>
      <c r="H13485" s="612"/>
      <c r="I13485" s="598"/>
      <c r="J13485" s="598"/>
      <c r="M13485" s="598"/>
      <c r="N13485" s="598"/>
      <c r="V13485" s="598"/>
      <c r="W13485" s="598"/>
    </row>
    <row r="13486" spans="6:23" x14ac:dyDescent="0.2">
      <c r="F13486" s="610"/>
      <c r="H13486" s="612"/>
      <c r="I13486" s="598"/>
      <c r="J13486" s="598"/>
      <c r="M13486" s="598"/>
      <c r="N13486" s="598"/>
      <c r="V13486" s="598"/>
      <c r="W13486" s="598"/>
    </row>
    <row r="13487" spans="6:23" x14ac:dyDescent="0.2">
      <c r="F13487" s="610"/>
      <c r="H13487" s="612"/>
      <c r="I13487" s="598"/>
      <c r="J13487" s="598"/>
      <c r="M13487" s="598"/>
      <c r="N13487" s="598"/>
      <c r="V13487" s="598"/>
      <c r="W13487" s="598"/>
    </row>
    <row r="13488" spans="6:23" x14ac:dyDescent="0.2">
      <c r="F13488" s="610"/>
      <c r="H13488" s="612"/>
      <c r="I13488" s="598"/>
      <c r="J13488" s="598"/>
      <c r="M13488" s="598"/>
      <c r="N13488" s="598"/>
      <c r="V13488" s="598"/>
      <c r="W13488" s="598"/>
    </row>
    <row r="13489" spans="6:23" x14ac:dyDescent="0.2">
      <c r="F13489" s="610"/>
      <c r="H13489" s="612"/>
      <c r="I13489" s="598"/>
      <c r="J13489" s="598"/>
      <c r="M13489" s="598"/>
      <c r="N13489" s="598"/>
      <c r="V13489" s="598"/>
      <c r="W13489" s="598"/>
    </row>
    <row r="13490" spans="6:23" x14ac:dyDescent="0.2">
      <c r="F13490" s="610"/>
      <c r="H13490" s="612"/>
      <c r="I13490" s="598"/>
      <c r="J13490" s="598"/>
      <c r="M13490" s="598"/>
      <c r="N13490" s="598"/>
      <c r="V13490" s="598"/>
      <c r="W13490" s="598"/>
    </row>
    <row r="13491" spans="6:23" x14ac:dyDescent="0.2">
      <c r="F13491" s="610"/>
      <c r="H13491" s="612"/>
      <c r="I13491" s="598"/>
      <c r="J13491" s="598"/>
      <c r="M13491" s="598"/>
      <c r="N13491" s="598"/>
      <c r="V13491" s="598"/>
      <c r="W13491" s="598"/>
    </row>
    <row r="13492" spans="6:23" x14ac:dyDescent="0.2">
      <c r="F13492" s="610"/>
      <c r="H13492" s="612"/>
      <c r="I13492" s="598"/>
      <c r="J13492" s="598"/>
      <c r="M13492" s="598"/>
      <c r="N13492" s="598"/>
      <c r="V13492" s="598"/>
      <c r="W13492" s="598"/>
    </row>
    <row r="13493" spans="6:23" x14ac:dyDescent="0.2">
      <c r="F13493" s="610"/>
      <c r="H13493" s="612"/>
      <c r="I13493" s="598"/>
      <c r="J13493" s="598"/>
      <c r="M13493" s="598"/>
      <c r="N13493" s="598"/>
      <c r="V13493" s="598"/>
      <c r="W13493" s="598"/>
    </row>
    <row r="13494" spans="6:23" x14ac:dyDescent="0.2">
      <c r="F13494" s="610"/>
      <c r="H13494" s="612"/>
      <c r="I13494" s="598"/>
      <c r="J13494" s="598"/>
      <c r="M13494" s="598"/>
      <c r="N13494" s="598"/>
      <c r="V13494" s="598"/>
      <c r="W13494" s="598"/>
    </row>
    <row r="13495" spans="6:23" x14ac:dyDescent="0.2">
      <c r="F13495" s="610"/>
      <c r="H13495" s="612"/>
      <c r="I13495" s="598"/>
      <c r="J13495" s="598"/>
      <c r="M13495" s="598"/>
      <c r="N13495" s="598"/>
      <c r="V13495" s="598"/>
      <c r="W13495" s="598"/>
    </row>
    <row r="13496" spans="6:23" x14ac:dyDescent="0.2">
      <c r="F13496" s="610"/>
      <c r="H13496" s="612"/>
      <c r="I13496" s="598"/>
      <c r="J13496" s="598"/>
      <c r="M13496" s="598"/>
      <c r="N13496" s="598"/>
      <c r="V13496" s="598"/>
      <c r="W13496" s="598"/>
    </row>
    <row r="13497" spans="6:23" x14ac:dyDescent="0.2">
      <c r="F13497" s="610"/>
      <c r="H13497" s="612"/>
      <c r="I13497" s="598"/>
      <c r="J13497" s="598"/>
      <c r="M13497" s="598"/>
      <c r="N13497" s="598"/>
      <c r="V13497" s="598"/>
      <c r="W13497" s="598"/>
    </row>
    <row r="13498" spans="6:23" x14ac:dyDescent="0.2">
      <c r="F13498" s="610"/>
      <c r="H13498" s="612"/>
      <c r="I13498" s="598"/>
      <c r="J13498" s="598"/>
      <c r="M13498" s="598"/>
      <c r="N13498" s="598"/>
      <c r="V13498" s="598"/>
      <c r="W13498" s="598"/>
    </row>
    <row r="13499" spans="6:23" x14ac:dyDescent="0.2">
      <c r="F13499" s="610"/>
      <c r="H13499" s="612"/>
      <c r="I13499" s="598"/>
      <c r="J13499" s="598"/>
      <c r="M13499" s="598"/>
      <c r="N13499" s="598"/>
      <c r="V13499" s="598"/>
      <c r="W13499" s="598"/>
    </row>
    <row r="13500" spans="6:23" x14ac:dyDescent="0.2">
      <c r="F13500" s="610"/>
      <c r="H13500" s="612"/>
      <c r="I13500" s="598"/>
      <c r="J13500" s="598"/>
      <c r="M13500" s="598"/>
      <c r="N13500" s="598"/>
      <c r="V13500" s="598"/>
      <c r="W13500" s="598"/>
    </row>
    <row r="13501" spans="6:23" x14ac:dyDescent="0.2">
      <c r="F13501" s="610"/>
      <c r="H13501" s="612"/>
      <c r="I13501" s="598"/>
      <c r="J13501" s="598"/>
      <c r="M13501" s="598"/>
      <c r="N13501" s="598"/>
      <c r="V13501" s="598"/>
      <c r="W13501" s="598"/>
    </row>
    <row r="13502" spans="6:23" x14ac:dyDescent="0.2">
      <c r="F13502" s="610"/>
      <c r="H13502" s="612"/>
      <c r="I13502" s="598"/>
      <c r="J13502" s="598"/>
      <c r="M13502" s="598"/>
      <c r="N13502" s="598"/>
      <c r="V13502" s="598"/>
      <c r="W13502" s="598"/>
    </row>
    <row r="13503" spans="6:23" x14ac:dyDescent="0.2">
      <c r="F13503" s="610"/>
      <c r="H13503" s="612"/>
      <c r="I13503" s="598"/>
      <c r="J13503" s="598"/>
      <c r="M13503" s="598"/>
      <c r="N13503" s="598"/>
      <c r="V13503" s="598"/>
      <c r="W13503" s="598"/>
    </row>
    <row r="13504" spans="6:23" x14ac:dyDescent="0.2">
      <c r="F13504" s="610"/>
      <c r="H13504" s="612"/>
      <c r="I13504" s="598"/>
      <c r="J13504" s="598"/>
      <c r="M13504" s="598"/>
      <c r="N13504" s="598"/>
      <c r="V13504" s="598"/>
      <c r="W13504" s="598"/>
    </row>
    <row r="13505" spans="6:23" x14ac:dyDescent="0.2">
      <c r="F13505" s="610"/>
      <c r="H13505" s="612"/>
      <c r="I13505" s="598"/>
      <c r="J13505" s="598"/>
      <c r="M13505" s="598"/>
      <c r="N13505" s="598"/>
      <c r="V13505" s="598"/>
      <c r="W13505" s="598"/>
    </row>
    <row r="13506" spans="6:23" x14ac:dyDescent="0.2">
      <c r="F13506" s="610"/>
      <c r="H13506" s="612"/>
      <c r="I13506" s="598"/>
      <c r="J13506" s="598"/>
      <c r="M13506" s="598"/>
      <c r="N13506" s="598"/>
      <c r="V13506" s="598"/>
      <c r="W13506" s="598"/>
    </row>
    <row r="13507" spans="6:23" x14ac:dyDescent="0.2">
      <c r="F13507" s="610"/>
      <c r="H13507" s="612"/>
      <c r="I13507" s="598"/>
      <c r="J13507" s="598"/>
      <c r="M13507" s="598"/>
      <c r="N13507" s="598"/>
      <c r="V13507" s="598"/>
      <c r="W13507" s="598"/>
    </row>
    <row r="13508" spans="6:23" x14ac:dyDescent="0.2">
      <c r="F13508" s="610"/>
      <c r="H13508" s="612"/>
      <c r="I13508" s="598"/>
      <c r="J13508" s="598"/>
      <c r="M13508" s="598"/>
      <c r="N13508" s="598"/>
      <c r="V13508" s="598"/>
      <c r="W13508" s="598"/>
    </row>
    <row r="13509" spans="6:23" x14ac:dyDescent="0.2">
      <c r="F13509" s="610"/>
      <c r="H13509" s="612"/>
      <c r="I13509" s="598"/>
      <c r="J13509" s="598"/>
      <c r="M13509" s="598"/>
      <c r="N13509" s="598"/>
      <c r="V13509" s="598"/>
      <c r="W13509" s="598"/>
    </row>
    <row r="13510" spans="6:23" x14ac:dyDescent="0.2">
      <c r="F13510" s="610"/>
      <c r="H13510" s="612"/>
      <c r="I13510" s="598"/>
      <c r="J13510" s="598"/>
      <c r="M13510" s="598"/>
      <c r="N13510" s="598"/>
      <c r="V13510" s="598"/>
      <c r="W13510" s="598"/>
    </row>
    <row r="13511" spans="6:23" x14ac:dyDescent="0.2">
      <c r="F13511" s="610"/>
      <c r="H13511" s="612"/>
      <c r="I13511" s="598"/>
      <c r="J13511" s="598"/>
      <c r="M13511" s="598"/>
      <c r="N13511" s="598"/>
      <c r="V13511" s="598"/>
      <c r="W13511" s="598"/>
    </row>
    <row r="13512" spans="6:23" x14ac:dyDescent="0.2">
      <c r="F13512" s="610"/>
      <c r="H13512" s="612"/>
      <c r="I13512" s="598"/>
      <c r="J13512" s="598"/>
      <c r="M13512" s="598"/>
      <c r="N13512" s="598"/>
      <c r="V13512" s="598"/>
      <c r="W13512" s="598"/>
    </row>
    <row r="13513" spans="6:23" x14ac:dyDescent="0.2">
      <c r="F13513" s="610"/>
      <c r="H13513" s="612"/>
      <c r="I13513" s="598"/>
      <c r="J13513" s="598"/>
      <c r="M13513" s="598"/>
      <c r="N13513" s="598"/>
      <c r="V13513" s="598"/>
      <c r="W13513" s="598"/>
    </row>
    <row r="13514" spans="6:23" x14ac:dyDescent="0.2">
      <c r="F13514" s="610"/>
      <c r="H13514" s="612"/>
      <c r="I13514" s="598"/>
      <c r="J13514" s="598"/>
      <c r="M13514" s="598"/>
      <c r="N13514" s="598"/>
      <c r="V13514" s="598"/>
      <c r="W13514" s="598"/>
    </row>
    <row r="13515" spans="6:23" x14ac:dyDescent="0.2">
      <c r="F13515" s="610"/>
      <c r="H13515" s="612"/>
      <c r="I13515" s="598"/>
      <c r="J13515" s="598"/>
      <c r="M13515" s="598"/>
      <c r="N13515" s="598"/>
      <c r="V13515" s="598"/>
      <c r="W13515" s="598"/>
    </row>
    <row r="13516" spans="6:23" x14ac:dyDescent="0.2">
      <c r="F13516" s="610"/>
      <c r="H13516" s="612"/>
      <c r="I13516" s="598"/>
      <c r="J13516" s="598"/>
      <c r="M13516" s="598"/>
      <c r="N13516" s="598"/>
      <c r="V13516" s="598"/>
      <c r="W13516" s="598"/>
    </row>
    <row r="13517" spans="6:23" x14ac:dyDescent="0.2">
      <c r="F13517" s="610"/>
      <c r="H13517" s="612"/>
      <c r="I13517" s="598"/>
      <c r="J13517" s="598"/>
      <c r="M13517" s="598"/>
      <c r="N13517" s="598"/>
      <c r="V13517" s="598"/>
      <c r="W13517" s="598"/>
    </row>
    <row r="13518" spans="6:23" x14ac:dyDescent="0.2">
      <c r="F13518" s="610"/>
      <c r="H13518" s="612"/>
      <c r="I13518" s="598"/>
      <c r="J13518" s="598"/>
      <c r="M13518" s="598"/>
      <c r="N13518" s="598"/>
      <c r="V13518" s="598"/>
      <c r="W13518" s="598"/>
    </row>
    <row r="13519" spans="6:23" x14ac:dyDescent="0.2">
      <c r="F13519" s="610"/>
      <c r="H13519" s="612"/>
      <c r="I13519" s="598"/>
      <c r="J13519" s="598"/>
      <c r="M13519" s="598"/>
      <c r="N13519" s="598"/>
      <c r="V13519" s="598"/>
      <c r="W13519" s="598"/>
    </row>
    <row r="13520" spans="6:23" x14ac:dyDescent="0.2">
      <c r="F13520" s="610"/>
      <c r="H13520" s="612"/>
      <c r="I13520" s="598"/>
      <c r="J13520" s="598"/>
      <c r="M13520" s="598"/>
      <c r="N13520" s="598"/>
      <c r="V13520" s="598"/>
      <c r="W13520" s="598"/>
    </row>
    <row r="13521" spans="6:23" x14ac:dyDescent="0.2">
      <c r="F13521" s="610"/>
      <c r="H13521" s="612"/>
      <c r="I13521" s="598"/>
      <c r="J13521" s="598"/>
      <c r="M13521" s="598"/>
      <c r="N13521" s="598"/>
      <c r="V13521" s="598"/>
      <c r="W13521" s="598"/>
    </row>
    <row r="13522" spans="6:23" x14ac:dyDescent="0.2">
      <c r="F13522" s="610"/>
      <c r="H13522" s="612"/>
      <c r="I13522" s="598"/>
      <c r="J13522" s="598"/>
      <c r="M13522" s="598"/>
      <c r="N13522" s="598"/>
      <c r="V13522" s="598"/>
      <c r="W13522" s="598"/>
    </row>
    <row r="13523" spans="6:23" x14ac:dyDescent="0.2">
      <c r="F13523" s="610"/>
      <c r="H13523" s="612"/>
      <c r="I13523" s="598"/>
      <c r="J13523" s="598"/>
      <c r="M13523" s="598"/>
      <c r="N13523" s="598"/>
      <c r="V13523" s="598"/>
      <c r="W13523" s="598"/>
    </row>
    <row r="13524" spans="6:23" x14ac:dyDescent="0.2">
      <c r="F13524" s="610"/>
      <c r="H13524" s="612"/>
      <c r="I13524" s="598"/>
      <c r="J13524" s="598"/>
      <c r="M13524" s="598"/>
      <c r="N13524" s="598"/>
      <c r="V13524" s="598"/>
      <c r="W13524" s="598"/>
    </row>
    <row r="13525" spans="6:23" x14ac:dyDescent="0.2">
      <c r="F13525" s="610"/>
      <c r="H13525" s="612"/>
      <c r="I13525" s="598"/>
      <c r="J13525" s="598"/>
      <c r="M13525" s="598"/>
      <c r="N13525" s="598"/>
      <c r="V13525" s="598"/>
      <c r="W13525" s="598"/>
    </row>
    <row r="13526" spans="6:23" x14ac:dyDescent="0.2">
      <c r="F13526" s="610"/>
      <c r="H13526" s="612"/>
      <c r="I13526" s="598"/>
      <c r="J13526" s="598"/>
      <c r="M13526" s="598"/>
      <c r="N13526" s="598"/>
      <c r="V13526" s="598"/>
      <c r="W13526" s="598"/>
    </row>
    <row r="13527" spans="6:23" x14ac:dyDescent="0.2">
      <c r="F13527" s="610"/>
      <c r="H13527" s="612"/>
      <c r="I13527" s="598"/>
      <c r="J13527" s="598"/>
      <c r="M13527" s="598"/>
      <c r="N13527" s="598"/>
      <c r="V13527" s="598"/>
      <c r="W13527" s="598"/>
    </row>
    <row r="13528" spans="6:23" x14ac:dyDescent="0.2">
      <c r="F13528" s="610"/>
      <c r="H13528" s="612"/>
      <c r="I13528" s="598"/>
      <c r="J13528" s="598"/>
      <c r="M13528" s="598"/>
      <c r="N13528" s="598"/>
      <c r="V13528" s="598"/>
      <c r="W13528" s="598"/>
    </row>
    <row r="13529" spans="6:23" x14ac:dyDescent="0.2">
      <c r="F13529" s="610"/>
      <c r="H13529" s="612"/>
      <c r="I13529" s="598"/>
      <c r="J13529" s="598"/>
      <c r="M13529" s="598"/>
      <c r="N13529" s="598"/>
      <c r="V13529" s="598"/>
      <c r="W13529" s="598"/>
    </row>
    <row r="13530" spans="6:23" x14ac:dyDescent="0.2">
      <c r="F13530" s="610"/>
      <c r="H13530" s="612"/>
      <c r="I13530" s="598"/>
      <c r="J13530" s="598"/>
      <c r="M13530" s="598"/>
      <c r="N13530" s="598"/>
      <c r="V13530" s="598"/>
      <c r="W13530" s="598"/>
    </row>
    <row r="13531" spans="6:23" x14ac:dyDescent="0.2">
      <c r="F13531" s="610"/>
      <c r="H13531" s="612"/>
      <c r="I13531" s="598"/>
      <c r="J13531" s="598"/>
      <c r="M13531" s="598"/>
      <c r="N13531" s="598"/>
      <c r="V13531" s="598"/>
      <c r="W13531" s="598"/>
    </row>
    <row r="13532" spans="6:23" x14ac:dyDescent="0.2">
      <c r="F13532" s="610"/>
      <c r="H13532" s="612"/>
      <c r="I13532" s="598"/>
      <c r="J13532" s="598"/>
      <c r="M13532" s="598"/>
      <c r="N13532" s="598"/>
      <c r="V13532" s="598"/>
      <c r="W13532" s="598"/>
    </row>
    <row r="13533" spans="6:23" x14ac:dyDescent="0.2">
      <c r="F13533" s="610"/>
      <c r="H13533" s="612"/>
      <c r="I13533" s="598"/>
      <c r="J13533" s="598"/>
      <c r="M13533" s="598"/>
      <c r="N13533" s="598"/>
      <c r="V13533" s="598"/>
      <c r="W13533" s="598"/>
    </row>
    <row r="13534" spans="6:23" x14ac:dyDescent="0.2">
      <c r="F13534" s="610"/>
      <c r="H13534" s="612"/>
      <c r="I13534" s="598"/>
      <c r="J13534" s="598"/>
      <c r="M13534" s="598"/>
      <c r="N13534" s="598"/>
      <c r="V13534" s="598"/>
      <c r="W13534" s="598"/>
    </row>
    <row r="13535" spans="6:23" x14ac:dyDescent="0.2">
      <c r="F13535" s="610"/>
      <c r="H13535" s="612"/>
      <c r="I13535" s="598"/>
      <c r="J13535" s="598"/>
      <c r="M13535" s="598"/>
      <c r="N13535" s="598"/>
      <c r="V13535" s="598"/>
      <c r="W13535" s="598"/>
    </row>
    <row r="13536" spans="6:23" x14ac:dyDescent="0.2">
      <c r="F13536" s="610"/>
      <c r="H13536" s="612"/>
      <c r="I13536" s="598"/>
      <c r="J13536" s="598"/>
      <c r="M13536" s="598"/>
      <c r="N13536" s="598"/>
      <c r="V13536" s="598"/>
      <c r="W13536" s="598"/>
    </row>
    <row r="13537" spans="6:23" x14ac:dyDescent="0.2">
      <c r="F13537" s="610"/>
      <c r="H13537" s="612"/>
      <c r="I13537" s="598"/>
      <c r="J13537" s="598"/>
      <c r="M13537" s="598"/>
      <c r="N13537" s="598"/>
      <c r="V13537" s="598"/>
      <c r="W13537" s="598"/>
    </row>
    <row r="13538" spans="6:23" x14ac:dyDescent="0.2">
      <c r="F13538" s="610"/>
      <c r="H13538" s="612"/>
      <c r="I13538" s="598"/>
      <c r="J13538" s="598"/>
      <c r="M13538" s="598"/>
      <c r="N13538" s="598"/>
      <c r="V13538" s="598"/>
      <c r="W13538" s="598"/>
    </row>
    <row r="13539" spans="6:23" x14ac:dyDescent="0.2">
      <c r="F13539" s="610"/>
      <c r="H13539" s="612"/>
      <c r="I13539" s="598"/>
      <c r="J13539" s="598"/>
      <c r="M13539" s="598"/>
      <c r="N13539" s="598"/>
      <c r="V13539" s="598"/>
      <c r="W13539" s="598"/>
    </row>
    <row r="13540" spans="6:23" x14ac:dyDescent="0.2">
      <c r="F13540" s="610"/>
      <c r="H13540" s="612"/>
      <c r="I13540" s="598"/>
      <c r="J13540" s="598"/>
      <c r="M13540" s="598"/>
      <c r="N13540" s="598"/>
      <c r="V13540" s="598"/>
      <c r="W13540" s="598"/>
    </row>
    <row r="13541" spans="6:23" x14ac:dyDescent="0.2">
      <c r="F13541" s="610"/>
      <c r="H13541" s="612"/>
      <c r="I13541" s="598"/>
      <c r="J13541" s="598"/>
      <c r="M13541" s="598"/>
      <c r="N13541" s="598"/>
      <c r="V13541" s="598"/>
      <c r="W13541" s="598"/>
    </row>
    <row r="13542" spans="6:23" x14ac:dyDescent="0.2">
      <c r="F13542" s="610"/>
      <c r="H13542" s="612"/>
      <c r="I13542" s="598"/>
      <c r="J13542" s="598"/>
      <c r="M13542" s="598"/>
      <c r="N13542" s="598"/>
      <c r="V13542" s="598"/>
      <c r="W13542" s="598"/>
    </row>
    <row r="13543" spans="6:23" x14ac:dyDescent="0.2">
      <c r="F13543" s="610"/>
      <c r="H13543" s="612"/>
      <c r="I13543" s="598"/>
      <c r="J13543" s="598"/>
      <c r="M13543" s="598"/>
      <c r="N13543" s="598"/>
      <c r="V13543" s="598"/>
      <c r="W13543" s="598"/>
    </row>
    <row r="13544" spans="6:23" x14ac:dyDescent="0.2">
      <c r="F13544" s="610"/>
      <c r="H13544" s="612"/>
      <c r="I13544" s="598"/>
      <c r="J13544" s="598"/>
      <c r="M13544" s="598"/>
      <c r="N13544" s="598"/>
      <c r="V13544" s="598"/>
      <c r="W13544" s="598"/>
    </row>
    <row r="13545" spans="6:23" x14ac:dyDescent="0.2">
      <c r="F13545" s="610"/>
      <c r="H13545" s="612"/>
      <c r="I13545" s="598"/>
      <c r="J13545" s="598"/>
      <c r="M13545" s="598"/>
      <c r="N13545" s="598"/>
      <c r="V13545" s="598"/>
      <c r="W13545" s="598"/>
    </row>
    <row r="13546" spans="6:23" x14ac:dyDescent="0.2">
      <c r="F13546" s="610"/>
      <c r="H13546" s="612"/>
      <c r="I13546" s="598"/>
      <c r="J13546" s="598"/>
      <c r="M13546" s="598"/>
      <c r="N13546" s="598"/>
      <c r="V13546" s="598"/>
      <c r="W13546" s="598"/>
    </row>
    <row r="13547" spans="6:23" x14ac:dyDescent="0.2">
      <c r="F13547" s="610"/>
      <c r="H13547" s="612"/>
      <c r="I13547" s="598"/>
      <c r="J13547" s="598"/>
      <c r="M13547" s="598"/>
      <c r="N13547" s="598"/>
      <c r="V13547" s="598"/>
      <c r="W13547" s="598"/>
    </row>
    <row r="13548" spans="6:23" x14ac:dyDescent="0.2">
      <c r="F13548" s="610"/>
      <c r="H13548" s="612"/>
      <c r="I13548" s="598"/>
      <c r="J13548" s="598"/>
      <c r="M13548" s="598"/>
      <c r="N13548" s="598"/>
      <c r="V13548" s="598"/>
      <c r="W13548" s="598"/>
    </row>
    <row r="13549" spans="6:23" x14ac:dyDescent="0.2">
      <c r="F13549" s="610"/>
      <c r="H13549" s="612"/>
      <c r="I13549" s="598"/>
      <c r="J13549" s="598"/>
      <c r="M13549" s="598"/>
      <c r="N13549" s="598"/>
      <c r="V13549" s="598"/>
      <c r="W13549" s="598"/>
    </row>
    <row r="13550" spans="6:23" x14ac:dyDescent="0.2">
      <c r="F13550" s="610"/>
      <c r="H13550" s="612"/>
      <c r="I13550" s="598"/>
      <c r="J13550" s="598"/>
      <c r="M13550" s="598"/>
      <c r="N13550" s="598"/>
      <c r="V13550" s="598"/>
      <c r="W13550" s="598"/>
    </row>
    <row r="13551" spans="6:23" x14ac:dyDescent="0.2">
      <c r="F13551" s="610"/>
      <c r="H13551" s="612"/>
      <c r="I13551" s="598"/>
      <c r="J13551" s="598"/>
      <c r="M13551" s="598"/>
      <c r="N13551" s="598"/>
      <c r="V13551" s="598"/>
      <c r="W13551" s="598"/>
    </row>
    <row r="13552" spans="6:23" x14ac:dyDescent="0.2">
      <c r="F13552" s="610"/>
      <c r="H13552" s="612"/>
      <c r="I13552" s="598"/>
      <c r="J13552" s="598"/>
      <c r="M13552" s="598"/>
      <c r="N13552" s="598"/>
      <c r="V13552" s="598"/>
      <c r="W13552" s="598"/>
    </row>
    <row r="13553" spans="6:23" x14ac:dyDescent="0.2">
      <c r="F13553" s="610"/>
      <c r="H13553" s="612"/>
      <c r="I13553" s="598"/>
      <c r="J13553" s="598"/>
      <c r="M13553" s="598"/>
      <c r="N13553" s="598"/>
      <c r="V13553" s="598"/>
      <c r="W13553" s="598"/>
    </row>
    <row r="13554" spans="6:23" x14ac:dyDescent="0.2">
      <c r="F13554" s="610"/>
      <c r="H13554" s="612"/>
      <c r="I13554" s="598"/>
      <c r="J13554" s="598"/>
      <c r="M13554" s="598"/>
      <c r="N13554" s="598"/>
      <c r="V13554" s="598"/>
      <c r="W13554" s="598"/>
    </row>
    <row r="13555" spans="6:23" x14ac:dyDescent="0.2">
      <c r="F13555" s="610"/>
      <c r="H13555" s="612"/>
      <c r="I13555" s="598"/>
      <c r="J13555" s="598"/>
      <c r="M13555" s="598"/>
      <c r="N13555" s="598"/>
      <c r="V13555" s="598"/>
      <c r="W13555" s="598"/>
    </row>
    <row r="13556" spans="6:23" x14ac:dyDescent="0.2">
      <c r="F13556" s="610"/>
      <c r="H13556" s="612"/>
      <c r="I13556" s="598"/>
      <c r="J13556" s="598"/>
      <c r="M13556" s="598"/>
      <c r="N13556" s="598"/>
      <c r="V13556" s="598"/>
      <c r="W13556" s="598"/>
    </row>
    <row r="13557" spans="6:23" x14ac:dyDescent="0.2">
      <c r="F13557" s="610"/>
      <c r="H13557" s="612"/>
      <c r="I13557" s="598"/>
      <c r="J13557" s="598"/>
      <c r="M13557" s="598"/>
      <c r="N13557" s="598"/>
      <c r="V13557" s="598"/>
      <c r="W13557" s="598"/>
    </row>
    <row r="13558" spans="6:23" x14ac:dyDescent="0.2">
      <c r="F13558" s="610"/>
      <c r="H13558" s="612"/>
      <c r="I13558" s="598"/>
      <c r="J13558" s="598"/>
      <c r="M13558" s="598"/>
      <c r="N13558" s="598"/>
      <c r="V13558" s="598"/>
      <c r="W13558" s="598"/>
    </row>
    <row r="13559" spans="6:23" x14ac:dyDescent="0.2">
      <c r="F13559" s="610"/>
      <c r="H13559" s="612"/>
      <c r="I13559" s="598"/>
      <c r="J13559" s="598"/>
      <c r="M13559" s="598"/>
      <c r="N13559" s="598"/>
      <c r="V13559" s="598"/>
      <c r="W13559" s="598"/>
    </row>
    <row r="13560" spans="6:23" x14ac:dyDescent="0.2">
      <c r="F13560" s="610"/>
      <c r="H13560" s="612"/>
      <c r="I13560" s="598"/>
      <c r="J13560" s="598"/>
      <c r="M13560" s="598"/>
      <c r="N13560" s="598"/>
      <c r="V13560" s="598"/>
      <c r="W13560" s="598"/>
    </row>
    <row r="13561" spans="6:23" x14ac:dyDescent="0.2">
      <c r="F13561" s="610"/>
      <c r="H13561" s="612"/>
      <c r="I13561" s="598"/>
      <c r="J13561" s="598"/>
      <c r="M13561" s="598"/>
      <c r="N13561" s="598"/>
      <c r="V13561" s="598"/>
      <c r="W13561" s="598"/>
    </row>
    <row r="13562" spans="6:23" x14ac:dyDescent="0.2">
      <c r="F13562" s="610"/>
      <c r="H13562" s="612"/>
      <c r="I13562" s="598"/>
      <c r="J13562" s="598"/>
      <c r="M13562" s="598"/>
      <c r="N13562" s="598"/>
      <c r="V13562" s="598"/>
      <c r="W13562" s="598"/>
    </row>
    <row r="13563" spans="6:23" x14ac:dyDescent="0.2">
      <c r="F13563" s="610"/>
      <c r="H13563" s="612"/>
      <c r="I13563" s="598"/>
      <c r="J13563" s="598"/>
      <c r="M13563" s="598"/>
      <c r="N13563" s="598"/>
      <c r="V13563" s="598"/>
      <c r="W13563" s="598"/>
    </row>
    <row r="13564" spans="6:23" x14ac:dyDescent="0.2">
      <c r="F13564" s="610"/>
      <c r="H13564" s="612"/>
      <c r="I13564" s="598"/>
      <c r="J13564" s="598"/>
      <c r="M13564" s="598"/>
      <c r="N13564" s="598"/>
      <c r="V13564" s="598"/>
      <c r="W13564" s="598"/>
    </row>
    <row r="13565" spans="6:23" x14ac:dyDescent="0.2">
      <c r="F13565" s="610"/>
      <c r="H13565" s="612"/>
      <c r="I13565" s="598"/>
      <c r="J13565" s="598"/>
      <c r="M13565" s="598"/>
      <c r="N13565" s="598"/>
      <c r="V13565" s="598"/>
      <c r="W13565" s="598"/>
    </row>
    <row r="13566" spans="6:23" x14ac:dyDescent="0.2">
      <c r="F13566" s="610"/>
      <c r="H13566" s="612"/>
      <c r="I13566" s="598"/>
      <c r="J13566" s="598"/>
      <c r="M13566" s="598"/>
      <c r="N13566" s="598"/>
      <c r="V13566" s="598"/>
      <c r="W13566" s="598"/>
    </row>
    <row r="13567" spans="6:23" x14ac:dyDescent="0.2">
      <c r="F13567" s="610"/>
      <c r="H13567" s="612"/>
      <c r="I13567" s="598"/>
      <c r="J13567" s="598"/>
      <c r="M13567" s="598"/>
      <c r="N13567" s="598"/>
      <c r="V13567" s="598"/>
      <c r="W13567" s="598"/>
    </row>
    <row r="13568" spans="6:23" x14ac:dyDescent="0.2">
      <c r="F13568" s="610"/>
      <c r="H13568" s="612"/>
      <c r="I13568" s="598"/>
      <c r="J13568" s="598"/>
      <c r="M13568" s="598"/>
      <c r="N13568" s="598"/>
      <c r="V13568" s="598"/>
      <c r="W13568" s="598"/>
    </row>
    <row r="13569" spans="6:23" x14ac:dyDescent="0.2">
      <c r="F13569" s="610"/>
      <c r="H13569" s="612"/>
      <c r="I13569" s="598"/>
      <c r="J13569" s="598"/>
      <c r="M13569" s="598"/>
      <c r="N13569" s="598"/>
      <c r="V13569" s="598"/>
      <c r="W13569" s="598"/>
    </row>
    <row r="13570" spans="6:23" x14ac:dyDescent="0.2">
      <c r="F13570" s="610"/>
      <c r="H13570" s="612"/>
      <c r="I13570" s="598"/>
      <c r="J13570" s="598"/>
      <c r="M13570" s="598"/>
      <c r="N13570" s="598"/>
      <c r="V13570" s="598"/>
      <c r="W13570" s="598"/>
    </row>
    <row r="13571" spans="6:23" x14ac:dyDescent="0.2">
      <c r="F13571" s="610"/>
      <c r="H13571" s="612"/>
      <c r="I13571" s="598"/>
      <c r="J13571" s="598"/>
      <c r="M13571" s="598"/>
      <c r="N13571" s="598"/>
      <c r="V13571" s="598"/>
      <c r="W13571" s="598"/>
    </row>
    <row r="13572" spans="6:23" x14ac:dyDescent="0.2">
      <c r="F13572" s="610"/>
      <c r="H13572" s="612"/>
      <c r="I13572" s="598"/>
      <c r="J13572" s="598"/>
      <c r="M13572" s="598"/>
      <c r="N13572" s="598"/>
      <c r="V13572" s="598"/>
      <c r="W13572" s="598"/>
    </row>
    <row r="13573" spans="6:23" x14ac:dyDescent="0.2">
      <c r="F13573" s="610"/>
      <c r="H13573" s="612"/>
      <c r="I13573" s="598"/>
      <c r="J13573" s="598"/>
      <c r="M13573" s="598"/>
      <c r="N13573" s="598"/>
      <c r="V13573" s="598"/>
      <c r="W13573" s="598"/>
    </row>
    <row r="13574" spans="6:23" x14ac:dyDescent="0.2">
      <c r="F13574" s="610"/>
      <c r="H13574" s="612"/>
      <c r="I13574" s="598"/>
      <c r="J13574" s="598"/>
      <c r="M13574" s="598"/>
      <c r="N13574" s="598"/>
      <c r="V13574" s="598"/>
      <c r="W13574" s="598"/>
    </row>
    <row r="13575" spans="6:23" x14ac:dyDescent="0.2">
      <c r="F13575" s="610"/>
      <c r="H13575" s="612"/>
      <c r="I13575" s="598"/>
      <c r="J13575" s="598"/>
      <c r="M13575" s="598"/>
      <c r="N13575" s="598"/>
      <c r="V13575" s="598"/>
      <c r="W13575" s="598"/>
    </row>
    <row r="13576" spans="6:23" x14ac:dyDescent="0.2">
      <c r="F13576" s="610"/>
      <c r="H13576" s="612"/>
      <c r="I13576" s="598"/>
      <c r="J13576" s="598"/>
      <c r="M13576" s="598"/>
      <c r="N13576" s="598"/>
      <c r="V13576" s="598"/>
      <c r="W13576" s="598"/>
    </row>
    <row r="13577" spans="6:23" x14ac:dyDescent="0.2">
      <c r="F13577" s="610"/>
      <c r="H13577" s="612"/>
      <c r="I13577" s="598"/>
      <c r="J13577" s="598"/>
      <c r="M13577" s="598"/>
      <c r="N13577" s="598"/>
      <c r="V13577" s="598"/>
      <c r="W13577" s="598"/>
    </row>
    <row r="13578" spans="6:23" x14ac:dyDescent="0.2">
      <c r="F13578" s="610"/>
      <c r="H13578" s="612"/>
      <c r="I13578" s="598"/>
      <c r="J13578" s="598"/>
      <c r="M13578" s="598"/>
      <c r="N13578" s="598"/>
      <c r="V13578" s="598"/>
      <c r="W13578" s="598"/>
    </row>
    <row r="13579" spans="6:23" x14ac:dyDescent="0.2">
      <c r="F13579" s="610"/>
      <c r="H13579" s="612"/>
      <c r="I13579" s="598"/>
      <c r="J13579" s="598"/>
      <c r="M13579" s="598"/>
      <c r="N13579" s="598"/>
      <c r="V13579" s="598"/>
      <c r="W13579" s="598"/>
    </row>
    <row r="13580" spans="6:23" x14ac:dyDescent="0.2">
      <c r="F13580" s="610"/>
      <c r="H13580" s="612"/>
      <c r="I13580" s="598"/>
      <c r="J13580" s="598"/>
      <c r="M13580" s="598"/>
      <c r="N13580" s="598"/>
      <c r="V13580" s="598"/>
      <c r="W13580" s="598"/>
    </row>
    <row r="13581" spans="6:23" x14ac:dyDescent="0.2">
      <c r="F13581" s="610"/>
      <c r="H13581" s="612"/>
      <c r="I13581" s="598"/>
      <c r="J13581" s="598"/>
      <c r="M13581" s="598"/>
      <c r="N13581" s="598"/>
      <c r="V13581" s="598"/>
      <c r="W13581" s="598"/>
    </row>
    <row r="13582" spans="6:23" x14ac:dyDescent="0.2">
      <c r="F13582" s="610"/>
      <c r="H13582" s="612"/>
      <c r="I13582" s="598"/>
      <c r="J13582" s="598"/>
      <c r="M13582" s="598"/>
      <c r="N13582" s="598"/>
      <c r="V13582" s="598"/>
      <c r="W13582" s="598"/>
    </row>
    <row r="13583" spans="6:23" x14ac:dyDescent="0.2">
      <c r="F13583" s="610"/>
      <c r="H13583" s="612"/>
      <c r="I13583" s="598"/>
      <c r="J13583" s="598"/>
      <c r="M13583" s="598"/>
      <c r="N13583" s="598"/>
      <c r="V13583" s="598"/>
      <c r="W13583" s="598"/>
    </row>
    <row r="13584" spans="6:23" x14ac:dyDescent="0.2">
      <c r="F13584" s="610"/>
      <c r="H13584" s="612"/>
      <c r="I13584" s="598"/>
      <c r="J13584" s="598"/>
      <c r="M13584" s="598"/>
      <c r="N13584" s="598"/>
      <c r="V13584" s="598"/>
      <c r="W13584" s="598"/>
    </row>
    <row r="13585" spans="6:23" x14ac:dyDescent="0.2">
      <c r="F13585" s="610"/>
      <c r="H13585" s="612"/>
      <c r="I13585" s="598"/>
      <c r="J13585" s="598"/>
      <c r="M13585" s="598"/>
      <c r="N13585" s="598"/>
      <c r="V13585" s="598"/>
      <c r="W13585" s="598"/>
    </row>
    <row r="13586" spans="6:23" x14ac:dyDescent="0.2">
      <c r="F13586" s="610"/>
      <c r="H13586" s="612"/>
      <c r="I13586" s="598"/>
      <c r="J13586" s="598"/>
      <c r="M13586" s="598"/>
      <c r="N13586" s="598"/>
      <c r="V13586" s="598"/>
      <c r="W13586" s="598"/>
    </row>
    <row r="13587" spans="6:23" x14ac:dyDescent="0.2">
      <c r="F13587" s="610"/>
      <c r="H13587" s="612"/>
      <c r="I13587" s="598"/>
      <c r="J13587" s="598"/>
      <c r="M13587" s="598"/>
      <c r="N13587" s="598"/>
      <c r="V13587" s="598"/>
      <c r="W13587" s="598"/>
    </row>
    <row r="13588" spans="6:23" x14ac:dyDescent="0.2">
      <c r="F13588" s="610"/>
      <c r="H13588" s="612"/>
      <c r="I13588" s="598"/>
      <c r="J13588" s="598"/>
      <c r="M13588" s="598"/>
      <c r="N13588" s="598"/>
      <c r="V13588" s="598"/>
      <c r="W13588" s="598"/>
    </row>
    <row r="13589" spans="6:23" x14ac:dyDescent="0.2">
      <c r="F13589" s="610"/>
      <c r="H13589" s="612"/>
      <c r="I13589" s="598"/>
      <c r="J13589" s="598"/>
      <c r="M13589" s="598"/>
      <c r="N13589" s="598"/>
      <c r="V13589" s="598"/>
      <c r="W13589" s="598"/>
    </row>
    <row r="13590" spans="6:23" x14ac:dyDescent="0.2">
      <c r="F13590" s="610"/>
      <c r="H13590" s="612"/>
      <c r="I13590" s="598"/>
      <c r="J13590" s="598"/>
      <c r="M13590" s="598"/>
      <c r="N13590" s="598"/>
      <c r="V13590" s="598"/>
      <c r="W13590" s="598"/>
    </row>
    <row r="13591" spans="6:23" x14ac:dyDescent="0.2">
      <c r="F13591" s="610"/>
      <c r="H13591" s="612"/>
      <c r="I13591" s="598"/>
      <c r="J13591" s="598"/>
      <c r="M13591" s="598"/>
      <c r="N13591" s="598"/>
      <c r="V13591" s="598"/>
      <c r="W13591" s="598"/>
    </row>
    <row r="13592" spans="6:23" x14ac:dyDescent="0.2">
      <c r="F13592" s="610"/>
      <c r="H13592" s="612"/>
      <c r="I13592" s="598"/>
      <c r="J13592" s="598"/>
      <c r="M13592" s="598"/>
      <c r="N13592" s="598"/>
      <c r="V13592" s="598"/>
      <c r="W13592" s="598"/>
    </row>
    <row r="13593" spans="6:23" x14ac:dyDescent="0.2">
      <c r="F13593" s="610"/>
      <c r="H13593" s="612"/>
      <c r="I13593" s="598"/>
      <c r="J13593" s="598"/>
      <c r="M13593" s="598"/>
      <c r="N13593" s="598"/>
      <c r="V13593" s="598"/>
      <c r="W13593" s="598"/>
    </row>
    <row r="13594" spans="6:23" x14ac:dyDescent="0.2">
      <c r="F13594" s="610"/>
      <c r="H13594" s="612"/>
      <c r="I13594" s="598"/>
      <c r="J13594" s="598"/>
      <c r="M13594" s="598"/>
      <c r="N13594" s="598"/>
      <c r="V13594" s="598"/>
      <c r="W13594" s="598"/>
    </row>
    <row r="13595" spans="6:23" x14ac:dyDescent="0.2">
      <c r="F13595" s="610"/>
      <c r="H13595" s="612"/>
      <c r="I13595" s="598"/>
      <c r="J13595" s="598"/>
      <c r="M13595" s="598"/>
      <c r="N13595" s="598"/>
      <c r="V13595" s="598"/>
      <c r="W13595" s="598"/>
    </row>
    <row r="13596" spans="6:23" x14ac:dyDescent="0.2">
      <c r="F13596" s="610"/>
      <c r="H13596" s="612"/>
      <c r="I13596" s="598"/>
      <c r="J13596" s="598"/>
      <c r="M13596" s="598"/>
      <c r="N13596" s="598"/>
      <c r="V13596" s="598"/>
      <c r="W13596" s="598"/>
    </row>
    <row r="13597" spans="6:23" x14ac:dyDescent="0.2">
      <c r="F13597" s="610"/>
      <c r="H13597" s="612"/>
      <c r="I13597" s="598"/>
      <c r="J13597" s="598"/>
      <c r="M13597" s="598"/>
      <c r="N13597" s="598"/>
      <c r="V13597" s="598"/>
      <c r="W13597" s="598"/>
    </row>
    <row r="13598" spans="6:23" x14ac:dyDescent="0.2">
      <c r="F13598" s="610"/>
      <c r="H13598" s="612"/>
      <c r="I13598" s="598"/>
      <c r="J13598" s="598"/>
      <c r="M13598" s="598"/>
      <c r="N13598" s="598"/>
      <c r="V13598" s="598"/>
      <c r="W13598" s="598"/>
    </row>
    <row r="13599" spans="6:23" x14ac:dyDescent="0.2">
      <c r="F13599" s="610"/>
      <c r="H13599" s="612"/>
      <c r="I13599" s="598"/>
      <c r="J13599" s="598"/>
      <c r="M13599" s="598"/>
      <c r="N13599" s="598"/>
      <c r="V13599" s="598"/>
      <c r="W13599" s="598"/>
    </row>
    <row r="13600" spans="6:23" x14ac:dyDescent="0.2">
      <c r="F13600" s="610"/>
      <c r="H13600" s="612"/>
      <c r="I13600" s="598"/>
      <c r="J13600" s="598"/>
      <c r="M13600" s="598"/>
      <c r="N13600" s="598"/>
      <c r="V13600" s="598"/>
      <c r="W13600" s="598"/>
    </row>
    <row r="13601" spans="6:23" x14ac:dyDescent="0.2">
      <c r="F13601" s="610"/>
      <c r="H13601" s="612"/>
      <c r="I13601" s="598"/>
      <c r="J13601" s="598"/>
      <c r="M13601" s="598"/>
      <c r="N13601" s="598"/>
      <c r="V13601" s="598"/>
      <c r="W13601" s="598"/>
    </row>
    <row r="13602" spans="6:23" x14ac:dyDescent="0.2">
      <c r="F13602" s="610"/>
      <c r="H13602" s="612"/>
      <c r="I13602" s="598"/>
      <c r="J13602" s="598"/>
      <c r="M13602" s="598"/>
      <c r="N13602" s="598"/>
      <c r="V13602" s="598"/>
      <c r="W13602" s="598"/>
    </row>
    <row r="13603" spans="6:23" x14ac:dyDescent="0.2">
      <c r="F13603" s="610"/>
      <c r="H13603" s="612"/>
      <c r="I13603" s="598"/>
      <c r="J13603" s="598"/>
      <c r="M13603" s="598"/>
      <c r="N13603" s="598"/>
      <c r="V13603" s="598"/>
      <c r="W13603" s="598"/>
    </row>
    <row r="13604" spans="6:23" x14ac:dyDescent="0.2">
      <c r="F13604" s="610"/>
      <c r="H13604" s="612"/>
      <c r="I13604" s="598"/>
      <c r="J13604" s="598"/>
      <c r="M13604" s="598"/>
      <c r="N13604" s="598"/>
      <c r="V13604" s="598"/>
      <c r="W13604" s="598"/>
    </row>
    <row r="13605" spans="6:23" x14ac:dyDescent="0.2">
      <c r="F13605" s="610"/>
      <c r="H13605" s="612"/>
      <c r="I13605" s="598"/>
      <c r="J13605" s="598"/>
      <c r="M13605" s="598"/>
      <c r="N13605" s="598"/>
      <c r="V13605" s="598"/>
      <c r="W13605" s="598"/>
    </row>
    <row r="13606" spans="6:23" x14ac:dyDescent="0.2">
      <c r="F13606" s="610"/>
      <c r="H13606" s="612"/>
      <c r="I13606" s="598"/>
      <c r="J13606" s="598"/>
      <c r="M13606" s="598"/>
      <c r="N13606" s="598"/>
      <c r="V13606" s="598"/>
      <c r="W13606" s="598"/>
    </row>
    <row r="13607" spans="6:23" x14ac:dyDescent="0.2">
      <c r="F13607" s="610"/>
      <c r="H13607" s="612"/>
      <c r="I13607" s="598"/>
      <c r="J13607" s="598"/>
      <c r="M13607" s="598"/>
      <c r="N13607" s="598"/>
      <c r="V13607" s="598"/>
      <c r="W13607" s="598"/>
    </row>
    <row r="13608" spans="6:23" x14ac:dyDescent="0.2">
      <c r="F13608" s="610"/>
      <c r="H13608" s="612"/>
      <c r="I13608" s="598"/>
      <c r="J13608" s="598"/>
      <c r="M13608" s="598"/>
      <c r="N13608" s="598"/>
      <c r="V13608" s="598"/>
      <c r="W13608" s="598"/>
    </row>
    <row r="13609" spans="6:23" x14ac:dyDescent="0.2">
      <c r="F13609" s="610"/>
      <c r="H13609" s="612"/>
      <c r="I13609" s="598"/>
      <c r="J13609" s="598"/>
      <c r="M13609" s="598"/>
      <c r="N13609" s="598"/>
      <c r="V13609" s="598"/>
      <c r="W13609" s="598"/>
    </row>
    <row r="13610" spans="6:23" x14ac:dyDescent="0.2">
      <c r="F13610" s="610"/>
      <c r="H13610" s="612"/>
      <c r="I13610" s="598"/>
      <c r="J13610" s="598"/>
      <c r="M13610" s="598"/>
      <c r="N13610" s="598"/>
      <c r="V13610" s="598"/>
      <c r="W13610" s="598"/>
    </row>
    <row r="13611" spans="6:23" x14ac:dyDescent="0.2">
      <c r="F13611" s="610"/>
      <c r="H13611" s="612"/>
      <c r="I13611" s="598"/>
      <c r="J13611" s="598"/>
      <c r="M13611" s="598"/>
      <c r="N13611" s="598"/>
      <c r="V13611" s="598"/>
      <c r="W13611" s="598"/>
    </row>
    <row r="13612" spans="6:23" x14ac:dyDescent="0.2">
      <c r="F13612" s="610"/>
      <c r="H13612" s="612"/>
      <c r="I13612" s="598"/>
      <c r="J13612" s="598"/>
      <c r="M13612" s="598"/>
      <c r="N13612" s="598"/>
      <c r="V13612" s="598"/>
      <c r="W13612" s="598"/>
    </row>
    <row r="13613" spans="6:23" x14ac:dyDescent="0.2">
      <c r="F13613" s="610"/>
      <c r="H13613" s="612"/>
      <c r="I13613" s="598"/>
      <c r="J13613" s="598"/>
      <c r="M13613" s="598"/>
      <c r="N13613" s="598"/>
      <c r="V13613" s="598"/>
      <c r="W13613" s="598"/>
    </row>
    <row r="13614" spans="6:23" x14ac:dyDescent="0.2">
      <c r="F13614" s="610"/>
      <c r="H13614" s="612"/>
      <c r="I13614" s="598"/>
      <c r="J13614" s="598"/>
      <c r="M13614" s="598"/>
      <c r="N13614" s="598"/>
      <c r="V13614" s="598"/>
      <c r="W13614" s="598"/>
    </row>
    <row r="13615" spans="6:23" x14ac:dyDescent="0.2">
      <c r="F13615" s="610"/>
      <c r="H13615" s="612"/>
      <c r="I13615" s="598"/>
      <c r="J13615" s="598"/>
      <c r="M13615" s="598"/>
      <c r="N13615" s="598"/>
      <c r="V13615" s="598"/>
      <c r="W13615" s="598"/>
    </row>
    <row r="13616" spans="6:23" x14ac:dyDescent="0.2">
      <c r="F13616" s="610"/>
      <c r="H13616" s="612"/>
      <c r="I13616" s="598"/>
      <c r="J13616" s="598"/>
      <c r="M13616" s="598"/>
      <c r="N13616" s="598"/>
      <c r="V13616" s="598"/>
      <c r="W13616" s="598"/>
    </row>
    <row r="13617" spans="6:23" x14ac:dyDescent="0.2">
      <c r="F13617" s="610"/>
      <c r="H13617" s="612"/>
      <c r="I13617" s="598"/>
      <c r="J13617" s="598"/>
      <c r="M13617" s="598"/>
      <c r="N13617" s="598"/>
      <c r="V13617" s="598"/>
      <c r="W13617" s="598"/>
    </row>
    <row r="13618" spans="6:23" x14ac:dyDescent="0.2">
      <c r="F13618" s="610"/>
      <c r="H13618" s="612"/>
      <c r="I13618" s="598"/>
      <c r="J13618" s="598"/>
      <c r="M13618" s="598"/>
      <c r="N13618" s="598"/>
      <c r="V13618" s="598"/>
      <c r="W13618" s="598"/>
    </row>
    <row r="13619" spans="6:23" x14ac:dyDescent="0.2">
      <c r="F13619" s="610"/>
      <c r="H13619" s="612"/>
      <c r="I13619" s="598"/>
      <c r="J13619" s="598"/>
      <c r="M13619" s="598"/>
      <c r="N13619" s="598"/>
      <c r="V13619" s="598"/>
      <c r="W13619" s="598"/>
    </row>
    <row r="13620" spans="6:23" x14ac:dyDescent="0.2">
      <c r="F13620" s="610"/>
      <c r="H13620" s="612"/>
      <c r="I13620" s="598"/>
      <c r="J13620" s="598"/>
      <c r="M13620" s="598"/>
      <c r="N13620" s="598"/>
      <c r="V13620" s="598"/>
      <c r="W13620" s="598"/>
    </row>
    <row r="13621" spans="6:23" x14ac:dyDescent="0.2">
      <c r="F13621" s="610"/>
      <c r="H13621" s="612"/>
      <c r="I13621" s="598"/>
      <c r="J13621" s="598"/>
      <c r="M13621" s="598"/>
      <c r="N13621" s="598"/>
      <c r="V13621" s="598"/>
      <c r="W13621" s="598"/>
    </row>
    <row r="13622" spans="6:23" x14ac:dyDescent="0.2">
      <c r="F13622" s="610"/>
      <c r="H13622" s="612"/>
      <c r="I13622" s="598"/>
      <c r="J13622" s="598"/>
      <c r="M13622" s="598"/>
      <c r="N13622" s="598"/>
      <c r="V13622" s="598"/>
      <c r="W13622" s="598"/>
    </row>
    <row r="13623" spans="6:23" x14ac:dyDescent="0.2">
      <c r="F13623" s="610"/>
      <c r="H13623" s="612"/>
      <c r="I13623" s="598"/>
      <c r="J13623" s="598"/>
      <c r="M13623" s="598"/>
      <c r="N13623" s="598"/>
      <c r="V13623" s="598"/>
      <c r="W13623" s="598"/>
    </row>
    <row r="13624" spans="6:23" x14ac:dyDescent="0.2">
      <c r="F13624" s="610"/>
      <c r="H13624" s="612"/>
      <c r="I13624" s="598"/>
      <c r="J13624" s="598"/>
      <c r="M13624" s="598"/>
      <c r="N13624" s="598"/>
      <c r="V13624" s="598"/>
      <c r="W13624" s="598"/>
    </row>
    <row r="13625" spans="6:23" x14ac:dyDescent="0.2">
      <c r="F13625" s="610"/>
      <c r="H13625" s="612"/>
      <c r="I13625" s="598"/>
      <c r="J13625" s="598"/>
      <c r="M13625" s="598"/>
      <c r="N13625" s="598"/>
      <c r="V13625" s="598"/>
      <c r="W13625" s="598"/>
    </row>
    <row r="13626" spans="6:23" x14ac:dyDescent="0.2">
      <c r="F13626" s="610"/>
      <c r="H13626" s="612"/>
      <c r="I13626" s="598"/>
      <c r="J13626" s="598"/>
      <c r="M13626" s="598"/>
      <c r="N13626" s="598"/>
      <c r="V13626" s="598"/>
      <c r="W13626" s="598"/>
    </row>
    <row r="13627" spans="6:23" x14ac:dyDescent="0.2">
      <c r="F13627" s="610"/>
      <c r="H13627" s="612"/>
      <c r="I13627" s="598"/>
      <c r="J13627" s="598"/>
      <c r="M13627" s="598"/>
      <c r="N13627" s="598"/>
      <c r="V13627" s="598"/>
      <c r="W13627" s="598"/>
    </row>
    <row r="13628" spans="6:23" x14ac:dyDescent="0.2">
      <c r="F13628" s="610"/>
      <c r="H13628" s="612"/>
      <c r="I13628" s="598"/>
      <c r="J13628" s="598"/>
      <c r="M13628" s="598"/>
      <c r="N13628" s="598"/>
      <c r="V13628" s="598"/>
      <c r="W13628" s="598"/>
    </row>
    <row r="13629" spans="6:23" x14ac:dyDescent="0.2">
      <c r="F13629" s="610"/>
      <c r="H13629" s="612"/>
      <c r="I13629" s="598"/>
      <c r="J13629" s="598"/>
      <c r="M13629" s="598"/>
      <c r="N13629" s="598"/>
      <c r="V13629" s="598"/>
      <c r="W13629" s="598"/>
    </row>
    <row r="13630" spans="6:23" x14ac:dyDescent="0.2">
      <c r="F13630" s="610"/>
      <c r="H13630" s="612"/>
      <c r="I13630" s="598"/>
      <c r="J13630" s="598"/>
      <c r="M13630" s="598"/>
      <c r="N13630" s="598"/>
      <c r="V13630" s="598"/>
      <c r="W13630" s="598"/>
    </row>
    <row r="13631" spans="6:23" x14ac:dyDescent="0.2">
      <c r="F13631" s="610"/>
      <c r="H13631" s="612"/>
      <c r="I13631" s="598"/>
      <c r="J13631" s="598"/>
      <c r="M13631" s="598"/>
      <c r="N13631" s="598"/>
      <c r="V13631" s="598"/>
      <c r="W13631" s="598"/>
    </row>
    <row r="13632" spans="6:23" x14ac:dyDescent="0.2">
      <c r="F13632" s="610"/>
      <c r="H13632" s="612"/>
      <c r="I13632" s="598"/>
      <c r="J13632" s="598"/>
      <c r="M13632" s="598"/>
      <c r="N13632" s="598"/>
      <c r="V13632" s="598"/>
      <c r="W13632" s="598"/>
    </row>
    <row r="13633" spans="6:23" x14ac:dyDescent="0.2">
      <c r="F13633" s="610"/>
      <c r="H13633" s="612"/>
      <c r="I13633" s="598"/>
      <c r="J13633" s="598"/>
      <c r="M13633" s="598"/>
      <c r="N13633" s="598"/>
      <c r="V13633" s="598"/>
      <c r="W13633" s="598"/>
    </row>
    <row r="13634" spans="6:23" x14ac:dyDescent="0.2">
      <c r="F13634" s="610"/>
      <c r="H13634" s="612"/>
      <c r="I13634" s="598"/>
      <c r="J13634" s="598"/>
      <c r="M13634" s="598"/>
      <c r="N13634" s="598"/>
      <c r="V13634" s="598"/>
      <c r="W13634" s="598"/>
    </row>
    <row r="13635" spans="6:23" x14ac:dyDescent="0.2">
      <c r="F13635" s="610"/>
      <c r="H13635" s="612"/>
      <c r="I13635" s="598"/>
      <c r="J13635" s="598"/>
      <c r="M13635" s="598"/>
      <c r="N13635" s="598"/>
      <c r="V13635" s="598"/>
      <c r="W13635" s="598"/>
    </row>
    <row r="13636" spans="6:23" x14ac:dyDescent="0.2">
      <c r="F13636" s="610"/>
      <c r="H13636" s="612"/>
      <c r="I13636" s="598"/>
      <c r="J13636" s="598"/>
      <c r="M13636" s="598"/>
      <c r="N13636" s="598"/>
      <c r="V13636" s="598"/>
      <c r="W13636" s="598"/>
    </row>
    <row r="13637" spans="6:23" x14ac:dyDescent="0.2">
      <c r="F13637" s="610"/>
      <c r="H13637" s="612"/>
      <c r="I13637" s="598"/>
      <c r="J13637" s="598"/>
      <c r="M13637" s="598"/>
      <c r="N13637" s="598"/>
      <c r="V13637" s="598"/>
      <c r="W13637" s="598"/>
    </row>
    <row r="13638" spans="6:23" x14ac:dyDescent="0.2">
      <c r="F13638" s="610"/>
      <c r="H13638" s="612"/>
      <c r="I13638" s="598"/>
      <c r="J13638" s="598"/>
      <c r="M13638" s="598"/>
      <c r="N13638" s="598"/>
      <c r="V13638" s="598"/>
      <c r="W13638" s="598"/>
    </row>
    <row r="13639" spans="6:23" x14ac:dyDescent="0.2">
      <c r="F13639" s="610"/>
      <c r="H13639" s="612"/>
      <c r="I13639" s="598"/>
      <c r="J13639" s="598"/>
      <c r="M13639" s="598"/>
      <c r="N13639" s="598"/>
      <c r="V13639" s="598"/>
      <c r="W13639" s="598"/>
    </row>
    <row r="13640" spans="6:23" x14ac:dyDescent="0.2">
      <c r="F13640" s="610"/>
      <c r="H13640" s="612"/>
      <c r="I13640" s="598"/>
      <c r="J13640" s="598"/>
      <c r="M13640" s="598"/>
      <c r="N13640" s="598"/>
      <c r="V13640" s="598"/>
      <c r="W13640" s="598"/>
    </row>
    <row r="13641" spans="6:23" x14ac:dyDescent="0.2">
      <c r="F13641" s="610"/>
      <c r="H13641" s="612"/>
      <c r="I13641" s="598"/>
      <c r="J13641" s="598"/>
      <c r="M13641" s="598"/>
      <c r="N13641" s="598"/>
      <c r="V13641" s="598"/>
      <c r="W13641" s="598"/>
    </row>
    <row r="13642" spans="6:23" x14ac:dyDescent="0.2">
      <c r="F13642" s="610"/>
      <c r="H13642" s="612"/>
      <c r="I13642" s="598"/>
      <c r="J13642" s="598"/>
      <c r="M13642" s="598"/>
      <c r="N13642" s="598"/>
      <c r="V13642" s="598"/>
      <c r="W13642" s="598"/>
    </row>
    <row r="13643" spans="6:23" x14ac:dyDescent="0.2">
      <c r="F13643" s="610"/>
      <c r="H13643" s="612"/>
      <c r="I13643" s="598"/>
      <c r="J13643" s="598"/>
      <c r="M13643" s="598"/>
      <c r="N13643" s="598"/>
      <c r="V13643" s="598"/>
      <c r="W13643" s="598"/>
    </row>
    <row r="13644" spans="6:23" x14ac:dyDescent="0.2">
      <c r="F13644" s="610"/>
      <c r="H13644" s="612"/>
      <c r="I13644" s="598"/>
      <c r="J13644" s="598"/>
      <c r="M13644" s="598"/>
      <c r="N13644" s="598"/>
      <c r="V13644" s="598"/>
      <c r="W13644" s="598"/>
    </row>
    <row r="13645" spans="6:23" x14ac:dyDescent="0.2">
      <c r="F13645" s="610"/>
      <c r="H13645" s="612"/>
      <c r="I13645" s="598"/>
      <c r="J13645" s="598"/>
      <c r="M13645" s="598"/>
      <c r="N13645" s="598"/>
      <c r="V13645" s="598"/>
      <c r="W13645" s="598"/>
    </row>
    <row r="13646" spans="6:23" x14ac:dyDescent="0.2">
      <c r="F13646" s="610"/>
      <c r="H13646" s="612"/>
      <c r="I13646" s="598"/>
      <c r="J13646" s="598"/>
      <c r="M13646" s="598"/>
      <c r="N13646" s="598"/>
      <c r="V13646" s="598"/>
      <c r="W13646" s="598"/>
    </row>
    <row r="13647" spans="6:23" x14ac:dyDescent="0.2">
      <c r="F13647" s="610"/>
      <c r="H13647" s="612"/>
      <c r="I13647" s="598"/>
      <c r="J13647" s="598"/>
      <c r="M13647" s="598"/>
      <c r="N13647" s="598"/>
      <c r="V13647" s="598"/>
      <c r="W13647" s="598"/>
    </row>
    <row r="13648" spans="6:23" x14ac:dyDescent="0.2">
      <c r="F13648" s="610"/>
      <c r="H13648" s="612"/>
      <c r="I13648" s="598"/>
      <c r="J13648" s="598"/>
      <c r="M13648" s="598"/>
      <c r="N13648" s="598"/>
      <c r="V13648" s="598"/>
      <c r="W13648" s="598"/>
    </row>
    <row r="13649" spans="6:23" x14ac:dyDescent="0.2">
      <c r="F13649" s="610"/>
      <c r="H13649" s="612"/>
      <c r="I13649" s="598"/>
      <c r="J13649" s="598"/>
      <c r="M13649" s="598"/>
      <c r="N13649" s="598"/>
      <c r="V13649" s="598"/>
      <c r="W13649" s="598"/>
    </row>
    <row r="13650" spans="6:23" x14ac:dyDescent="0.2">
      <c r="F13650" s="610"/>
      <c r="H13650" s="612"/>
      <c r="I13650" s="598"/>
      <c r="J13650" s="598"/>
      <c r="M13650" s="598"/>
      <c r="N13650" s="598"/>
      <c r="V13650" s="598"/>
      <c r="W13650" s="598"/>
    </row>
    <row r="13651" spans="6:23" x14ac:dyDescent="0.2">
      <c r="F13651" s="610"/>
      <c r="H13651" s="612"/>
      <c r="I13651" s="598"/>
      <c r="J13651" s="598"/>
      <c r="M13651" s="598"/>
      <c r="N13651" s="598"/>
      <c r="V13651" s="598"/>
      <c r="W13651" s="598"/>
    </row>
    <row r="13652" spans="6:23" x14ac:dyDescent="0.2">
      <c r="F13652" s="610"/>
      <c r="H13652" s="612"/>
      <c r="I13652" s="598"/>
      <c r="J13652" s="598"/>
      <c r="M13652" s="598"/>
      <c r="N13652" s="598"/>
      <c r="V13652" s="598"/>
      <c r="W13652" s="598"/>
    </row>
    <row r="13653" spans="6:23" x14ac:dyDescent="0.2">
      <c r="F13653" s="610"/>
      <c r="H13653" s="612"/>
      <c r="I13653" s="598"/>
      <c r="J13653" s="598"/>
      <c r="M13653" s="598"/>
      <c r="N13653" s="598"/>
      <c r="V13653" s="598"/>
      <c r="W13653" s="598"/>
    </row>
    <row r="13654" spans="6:23" x14ac:dyDescent="0.2">
      <c r="F13654" s="610"/>
      <c r="H13654" s="612"/>
      <c r="I13654" s="598"/>
      <c r="J13654" s="598"/>
      <c r="M13654" s="598"/>
      <c r="N13654" s="598"/>
      <c r="V13654" s="598"/>
      <c r="W13654" s="598"/>
    </row>
    <row r="13655" spans="6:23" x14ac:dyDescent="0.2">
      <c r="F13655" s="610"/>
      <c r="H13655" s="612"/>
      <c r="I13655" s="598"/>
      <c r="J13655" s="598"/>
      <c r="M13655" s="598"/>
      <c r="N13655" s="598"/>
      <c r="V13655" s="598"/>
      <c r="W13655" s="598"/>
    </row>
    <row r="13656" spans="6:23" x14ac:dyDescent="0.2">
      <c r="F13656" s="610"/>
      <c r="H13656" s="612"/>
      <c r="I13656" s="598"/>
      <c r="J13656" s="598"/>
      <c r="M13656" s="598"/>
      <c r="N13656" s="598"/>
      <c r="V13656" s="598"/>
      <c r="W13656" s="598"/>
    </row>
    <row r="13657" spans="6:23" x14ac:dyDescent="0.2">
      <c r="F13657" s="610"/>
      <c r="H13657" s="612"/>
      <c r="I13657" s="598"/>
      <c r="J13657" s="598"/>
      <c r="M13657" s="598"/>
      <c r="N13657" s="598"/>
      <c r="V13657" s="598"/>
      <c r="W13657" s="598"/>
    </row>
    <row r="13658" spans="6:23" x14ac:dyDescent="0.2">
      <c r="F13658" s="610"/>
      <c r="H13658" s="612"/>
      <c r="I13658" s="598"/>
      <c r="J13658" s="598"/>
      <c r="M13658" s="598"/>
      <c r="N13658" s="598"/>
      <c r="V13658" s="598"/>
      <c r="W13658" s="598"/>
    </row>
    <row r="13659" spans="6:23" x14ac:dyDescent="0.2">
      <c r="F13659" s="610"/>
      <c r="H13659" s="612"/>
      <c r="I13659" s="598"/>
      <c r="J13659" s="598"/>
      <c r="M13659" s="598"/>
      <c r="N13659" s="598"/>
      <c r="V13659" s="598"/>
      <c r="W13659" s="598"/>
    </row>
    <row r="13660" spans="6:23" x14ac:dyDescent="0.2">
      <c r="F13660" s="610"/>
      <c r="H13660" s="612"/>
      <c r="I13660" s="598"/>
      <c r="J13660" s="598"/>
      <c r="M13660" s="598"/>
      <c r="N13660" s="598"/>
      <c r="V13660" s="598"/>
      <c r="W13660" s="598"/>
    </row>
    <row r="13661" spans="6:23" x14ac:dyDescent="0.2">
      <c r="F13661" s="610"/>
      <c r="H13661" s="612"/>
      <c r="I13661" s="598"/>
      <c r="J13661" s="598"/>
      <c r="M13661" s="598"/>
      <c r="N13661" s="598"/>
      <c r="V13661" s="598"/>
      <c r="W13661" s="598"/>
    </row>
    <row r="13662" spans="6:23" x14ac:dyDescent="0.2">
      <c r="F13662" s="610"/>
      <c r="H13662" s="612"/>
      <c r="I13662" s="598"/>
      <c r="J13662" s="598"/>
      <c r="M13662" s="598"/>
      <c r="N13662" s="598"/>
      <c r="V13662" s="598"/>
      <c r="W13662" s="598"/>
    </row>
    <row r="13663" spans="6:23" x14ac:dyDescent="0.2">
      <c r="F13663" s="610"/>
      <c r="H13663" s="612"/>
      <c r="I13663" s="598"/>
      <c r="J13663" s="598"/>
      <c r="M13663" s="598"/>
      <c r="N13663" s="598"/>
      <c r="V13663" s="598"/>
      <c r="W13663" s="598"/>
    </row>
    <row r="13664" spans="6:23" x14ac:dyDescent="0.2">
      <c r="F13664" s="610"/>
      <c r="H13664" s="612"/>
      <c r="I13664" s="598"/>
      <c r="J13664" s="598"/>
      <c r="M13664" s="598"/>
      <c r="N13664" s="598"/>
      <c r="V13664" s="598"/>
      <c r="W13664" s="598"/>
    </row>
    <row r="13665" spans="6:23" x14ac:dyDescent="0.2">
      <c r="F13665" s="610"/>
      <c r="H13665" s="612"/>
      <c r="I13665" s="598"/>
      <c r="J13665" s="598"/>
      <c r="M13665" s="598"/>
      <c r="N13665" s="598"/>
      <c r="V13665" s="598"/>
      <c r="W13665" s="598"/>
    </row>
    <row r="13666" spans="6:23" x14ac:dyDescent="0.2">
      <c r="F13666" s="610"/>
      <c r="H13666" s="612"/>
      <c r="I13666" s="598"/>
      <c r="J13666" s="598"/>
      <c r="M13666" s="598"/>
      <c r="N13666" s="598"/>
      <c r="V13666" s="598"/>
      <c r="W13666" s="598"/>
    </row>
    <row r="13667" spans="6:23" x14ac:dyDescent="0.2">
      <c r="F13667" s="610"/>
      <c r="H13667" s="612"/>
      <c r="I13667" s="598"/>
      <c r="J13667" s="598"/>
      <c r="M13667" s="598"/>
      <c r="N13667" s="598"/>
      <c r="V13667" s="598"/>
      <c r="W13667" s="598"/>
    </row>
    <row r="13668" spans="6:23" x14ac:dyDescent="0.2">
      <c r="F13668" s="610"/>
      <c r="H13668" s="612"/>
      <c r="I13668" s="598"/>
      <c r="J13668" s="598"/>
      <c r="M13668" s="598"/>
      <c r="N13668" s="598"/>
      <c r="V13668" s="598"/>
      <c r="W13668" s="598"/>
    </row>
    <row r="13669" spans="6:23" x14ac:dyDescent="0.2">
      <c r="F13669" s="610"/>
      <c r="H13669" s="612"/>
      <c r="I13669" s="598"/>
      <c r="J13669" s="598"/>
      <c r="M13669" s="598"/>
      <c r="N13669" s="598"/>
      <c r="V13669" s="598"/>
      <c r="W13669" s="598"/>
    </row>
    <row r="13670" spans="6:23" x14ac:dyDescent="0.2">
      <c r="F13670" s="610"/>
      <c r="H13670" s="612"/>
      <c r="I13670" s="598"/>
      <c r="J13670" s="598"/>
      <c r="M13670" s="598"/>
      <c r="N13670" s="598"/>
      <c r="V13670" s="598"/>
      <c r="W13670" s="598"/>
    </row>
    <row r="13671" spans="6:23" x14ac:dyDescent="0.2">
      <c r="F13671" s="610"/>
      <c r="H13671" s="612"/>
      <c r="I13671" s="598"/>
      <c r="J13671" s="598"/>
      <c r="M13671" s="598"/>
      <c r="N13671" s="598"/>
      <c r="V13671" s="598"/>
      <c r="W13671" s="598"/>
    </row>
    <row r="13672" spans="6:23" x14ac:dyDescent="0.2">
      <c r="F13672" s="610"/>
      <c r="H13672" s="612"/>
      <c r="I13672" s="598"/>
      <c r="J13672" s="598"/>
      <c r="M13672" s="598"/>
      <c r="N13672" s="598"/>
      <c r="V13672" s="598"/>
      <c r="W13672" s="598"/>
    </row>
    <row r="13673" spans="6:23" x14ac:dyDescent="0.2">
      <c r="F13673" s="610"/>
      <c r="H13673" s="612"/>
      <c r="I13673" s="598"/>
      <c r="J13673" s="598"/>
      <c r="M13673" s="598"/>
      <c r="N13673" s="598"/>
      <c r="V13673" s="598"/>
      <c r="W13673" s="598"/>
    </row>
    <row r="13674" spans="6:23" x14ac:dyDescent="0.2">
      <c r="F13674" s="610"/>
      <c r="H13674" s="612"/>
      <c r="I13674" s="598"/>
      <c r="J13674" s="598"/>
      <c r="M13674" s="598"/>
      <c r="N13674" s="598"/>
      <c r="V13674" s="598"/>
      <c r="W13674" s="598"/>
    </row>
    <row r="13675" spans="6:23" x14ac:dyDescent="0.2">
      <c r="F13675" s="610"/>
      <c r="H13675" s="612"/>
      <c r="I13675" s="598"/>
      <c r="J13675" s="598"/>
      <c r="M13675" s="598"/>
      <c r="N13675" s="598"/>
      <c r="V13675" s="598"/>
      <c r="W13675" s="598"/>
    </row>
    <row r="13676" spans="6:23" x14ac:dyDescent="0.2">
      <c r="F13676" s="610"/>
      <c r="H13676" s="612"/>
      <c r="I13676" s="598"/>
      <c r="J13676" s="598"/>
      <c r="M13676" s="598"/>
      <c r="N13676" s="598"/>
      <c r="V13676" s="598"/>
      <c r="W13676" s="598"/>
    </row>
    <row r="13677" spans="6:23" x14ac:dyDescent="0.2">
      <c r="F13677" s="610"/>
      <c r="H13677" s="612"/>
      <c r="I13677" s="598"/>
      <c r="J13677" s="598"/>
      <c r="M13677" s="598"/>
      <c r="N13677" s="598"/>
      <c r="V13677" s="598"/>
      <c r="W13677" s="598"/>
    </row>
    <row r="13678" spans="6:23" x14ac:dyDescent="0.2">
      <c r="F13678" s="610"/>
      <c r="H13678" s="612"/>
      <c r="I13678" s="598"/>
      <c r="J13678" s="598"/>
      <c r="M13678" s="598"/>
      <c r="N13678" s="598"/>
      <c r="V13678" s="598"/>
      <c r="W13678" s="598"/>
    </row>
    <row r="13679" spans="6:23" x14ac:dyDescent="0.2">
      <c r="F13679" s="610"/>
      <c r="H13679" s="612"/>
      <c r="I13679" s="598"/>
      <c r="J13679" s="598"/>
      <c r="M13679" s="598"/>
      <c r="N13679" s="598"/>
      <c r="V13679" s="598"/>
      <c r="W13679" s="598"/>
    </row>
    <row r="13680" spans="6:23" x14ac:dyDescent="0.2">
      <c r="F13680" s="610"/>
      <c r="H13680" s="612"/>
      <c r="I13680" s="598"/>
      <c r="J13680" s="598"/>
      <c r="M13680" s="598"/>
      <c r="N13680" s="598"/>
      <c r="V13680" s="598"/>
      <c r="W13680" s="598"/>
    </row>
    <row r="13681" spans="6:23" x14ac:dyDescent="0.2">
      <c r="F13681" s="610"/>
      <c r="H13681" s="612"/>
      <c r="I13681" s="598"/>
      <c r="J13681" s="598"/>
      <c r="M13681" s="598"/>
      <c r="N13681" s="598"/>
      <c r="V13681" s="598"/>
      <c r="W13681" s="598"/>
    </row>
    <row r="13682" spans="6:23" x14ac:dyDescent="0.2">
      <c r="F13682" s="610"/>
      <c r="H13682" s="612"/>
      <c r="I13682" s="598"/>
      <c r="J13682" s="598"/>
      <c r="M13682" s="598"/>
      <c r="N13682" s="598"/>
      <c r="V13682" s="598"/>
      <c r="W13682" s="598"/>
    </row>
    <row r="13683" spans="6:23" x14ac:dyDescent="0.2">
      <c r="F13683" s="610"/>
      <c r="H13683" s="612"/>
      <c r="I13683" s="598"/>
      <c r="J13683" s="598"/>
      <c r="M13683" s="598"/>
      <c r="N13683" s="598"/>
      <c r="V13683" s="598"/>
      <c r="W13683" s="598"/>
    </row>
    <row r="13684" spans="6:23" x14ac:dyDescent="0.2">
      <c r="F13684" s="610"/>
      <c r="H13684" s="612"/>
      <c r="I13684" s="598"/>
      <c r="J13684" s="598"/>
      <c r="M13684" s="598"/>
      <c r="N13684" s="598"/>
      <c r="V13684" s="598"/>
      <c r="W13684" s="598"/>
    </row>
    <row r="13685" spans="6:23" x14ac:dyDescent="0.2">
      <c r="F13685" s="610"/>
      <c r="H13685" s="612"/>
      <c r="I13685" s="598"/>
      <c r="J13685" s="598"/>
      <c r="M13685" s="598"/>
      <c r="N13685" s="598"/>
      <c r="V13685" s="598"/>
      <c r="W13685" s="598"/>
    </row>
    <row r="13686" spans="6:23" x14ac:dyDescent="0.2">
      <c r="F13686" s="610"/>
      <c r="H13686" s="612"/>
      <c r="I13686" s="598"/>
      <c r="J13686" s="598"/>
      <c r="M13686" s="598"/>
      <c r="N13686" s="598"/>
      <c r="V13686" s="598"/>
      <c r="W13686" s="598"/>
    </row>
    <row r="13687" spans="6:23" x14ac:dyDescent="0.2">
      <c r="F13687" s="610"/>
      <c r="H13687" s="612"/>
      <c r="I13687" s="598"/>
      <c r="J13687" s="598"/>
      <c r="M13687" s="598"/>
      <c r="N13687" s="598"/>
      <c r="V13687" s="598"/>
      <c r="W13687" s="598"/>
    </row>
    <row r="13688" spans="6:23" x14ac:dyDescent="0.2">
      <c r="F13688" s="610"/>
      <c r="H13688" s="612"/>
      <c r="I13688" s="598"/>
      <c r="J13688" s="598"/>
      <c r="M13688" s="598"/>
      <c r="N13688" s="598"/>
      <c r="V13688" s="598"/>
      <c r="W13688" s="598"/>
    </row>
    <row r="13689" spans="6:23" x14ac:dyDescent="0.2">
      <c r="F13689" s="610"/>
      <c r="H13689" s="612"/>
      <c r="I13689" s="598"/>
      <c r="J13689" s="598"/>
      <c r="M13689" s="598"/>
      <c r="N13689" s="598"/>
      <c r="V13689" s="598"/>
      <c r="W13689" s="598"/>
    </row>
    <row r="13690" spans="6:23" x14ac:dyDescent="0.2">
      <c r="F13690" s="610"/>
      <c r="H13690" s="612"/>
      <c r="I13690" s="598"/>
      <c r="J13690" s="598"/>
      <c r="M13690" s="598"/>
      <c r="N13690" s="598"/>
      <c r="V13690" s="598"/>
      <c r="W13690" s="598"/>
    </row>
    <row r="13691" spans="6:23" x14ac:dyDescent="0.2">
      <c r="F13691" s="610"/>
      <c r="H13691" s="612"/>
      <c r="I13691" s="598"/>
      <c r="J13691" s="598"/>
      <c r="M13691" s="598"/>
      <c r="N13691" s="598"/>
      <c r="V13691" s="598"/>
      <c r="W13691" s="598"/>
    </row>
    <row r="13692" spans="6:23" x14ac:dyDescent="0.2">
      <c r="F13692" s="610"/>
      <c r="H13692" s="612"/>
      <c r="I13692" s="598"/>
      <c r="J13692" s="598"/>
      <c r="M13692" s="598"/>
      <c r="N13692" s="598"/>
      <c r="V13692" s="598"/>
      <c r="W13692" s="598"/>
    </row>
    <row r="13693" spans="6:23" x14ac:dyDescent="0.2">
      <c r="F13693" s="610"/>
      <c r="H13693" s="612"/>
      <c r="I13693" s="598"/>
      <c r="J13693" s="598"/>
      <c r="M13693" s="598"/>
      <c r="N13693" s="598"/>
      <c r="V13693" s="598"/>
      <c r="W13693" s="598"/>
    </row>
    <row r="13694" spans="6:23" x14ac:dyDescent="0.2">
      <c r="F13694" s="610"/>
      <c r="H13694" s="612"/>
      <c r="I13694" s="598"/>
      <c r="J13694" s="598"/>
      <c r="M13694" s="598"/>
      <c r="N13694" s="598"/>
      <c r="V13694" s="598"/>
      <c r="W13694" s="598"/>
    </row>
    <row r="13695" spans="6:23" x14ac:dyDescent="0.2">
      <c r="F13695" s="610"/>
      <c r="H13695" s="612"/>
      <c r="I13695" s="598"/>
      <c r="J13695" s="598"/>
      <c r="M13695" s="598"/>
      <c r="N13695" s="598"/>
      <c r="V13695" s="598"/>
      <c r="W13695" s="598"/>
    </row>
    <row r="13696" spans="6:23" x14ac:dyDescent="0.2">
      <c r="F13696" s="610"/>
      <c r="H13696" s="612"/>
      <c r="I13696" s="598"/>
      <c r="J13696" s="598"/>
      <c r="M13696" s="598"/>
      <c r="N13696" s="598"/>
      <c r="V13696" s="598"/>
      <c r="W13696" s="598"/>
    </row>
    <row r="13697" spans="6:23" x14ac:dyDescent="0.2">
      <c r="F13697" s="610"/>
      <c r="H13697" s="612"/>
      <c r="I13697" s="598"/>
      <c r="J13697" s="598"/>
      <c r="M13697" s="598"/>
      <c r="N13697" s="598"/>
      <c r="V13697" s="598"/>
      <c r="W13697" s="598"/>
    </row>
    <row r="13698" spans="6:23" x14ac:dyDescent="0.2">
      <c r="F13698" s="610"/>
      <c r="H13698" s="612"/>
      <c r="I13698" s="598"/>
      <c r="J13698" s="598"/>
      <c r="M13698" s="598"/>
      <c r="N13698" s="598"/>
      <c r="V13698" s="598"/>
      <c r="W13698" s="598"/>
    </row>
    <row r="13699" spans="6:23" x14ac:dyDescent="0.2">
      <c r="F13699" s="610"/>
      <c r="H13699" s="612"/>
      <c r="I13699" s="598"/>
      <c r="J13699" s="598"/>
      <c r="M13699" s="598"/>
      <c r="N13699" s="598"/>
      <c r="V13699" s="598"/>
      <c r="W13699" s="598"/>
    </row>
    <row r="13700" spans="6:23" x14ac:dyDescent="0.2">
      <c r="F13700" s="610"/>
      <c r="H13700" s="612"/>
      <c r="I13700" s="598"/>
      <c r="J13700" s="598"/>
      <c r="M13700" s="598"/>
      <c r="N13700" s="598"/>
      <c r="V13700" s="598"/>
      <c r="W13700" s="598"/>
    </row>
    <row r="13701" spans="6:23" x14ac:dyDescent="0.2">
      <c r="F13701" s="610"/>
      <c r="H13701" s="612"/>
      <c r="I13701" s="598"/>
      <c r="J13701" s="598"/>
      <c r="M13701" s="598"/>
      <c r="N13701" s="598"/>
      <c r="V13701" s="598"/>
      <c r="W13701" s="598"/>
    </row>
    <row r="13702" spans="6:23" x14ac:dyDescent="0.2">
      <c r="F13702" s="610"/>
      <c r="H13702" s="612"/>
      <c r="I13702" s="598"/>
      <c r="J13702" s="598"/>
      <c r="M13702" s="598"/>
      <c r="N13702" s="598"/>
      <c r="V13702" s="598"/>
      <c r="W13702" s="598"/>
    </row>
    <row r="13703" spans="6:23" x14ac:dyDescent="0.2">
      <c r="F13703" s="610"/>
      <c r="H13703" s="612"/>
      <c r="I13703" s="598"/>
      <c r="J13703" s="598"/>
      <c r="M13703" s="598"/>
      <c r="N13703" s="598"/>
      <c r="V13703" s="598"/>
      <c r="W13703" s="598"/>
    </row>
    <row r="13704" spans="6:23" x14ac:dyDescent="0.2">
      <c r="F13704" s="610"/>
      <c r="H13704" s="612"/>
      <c r="I13704" s="598"/>
      <c r="J13704" s="598"/>
      <c r="M13704" s="598"/>
      <c r="N13704" s="598"/>
      <c r="V13704" s="598"/>
      <c r="W13704" s="598"/>
    </row>
    <row r="13705" spans="6:23" x14ac:dyDescent="0.2">
      <c r="F13705" s="610"/>
      <c r="H13705" s="612"/>
      <c r="I13705" s="598"/>
      <c r="J13705" s="598"/>
      <c r="M13705" s="598"/>
      <c r="N13705" s="598"/>
      <c r="V13705" s="598"/>
      <c r="W13705" s="598"/>
    </row>
    <row r="13706" spans="6:23" x14ac:dyDescent="0.2">
      <c r="F13706" s="610"/>
      <c r="H13706" s="612"/>
      <c r="I13706" s="598"/>
      <c r="J13706" s="598"/>
      <c r="M13706" s="598"/>
      <c r="N13706" s="598"/>
      <c r="V13706" s="598"/>
      <c r="W13706" s="598"/>
    </row>
    <row r="13707" spans="6:23" x14ac:dyDescent="0.2">
      <c r="F13707" s="610"/>
      <c r="H13707" s="612"/>
      <c r="I13707" s="598"/>
      <c r="J13707" s="598"/>
      <c r="M13707" s="598"/>
      <c r="N13707" s="598"/>
      <c r="V13707" s="598"/>
      <c r="W13707" s="598"/>
    </row>
    <row r="13708" spans="6:23" x14ac:dyDescent="0.2">
      <c r="F13708" s="610"/>
      <c r="H13708" s="612"/>
      <c r="I13708" s="598"/>
      <c r="J13708" s="598"/>
      <c r="M13708" s="598"/>
      <c r="N13708" s="598"/>
      <c r="V13708" s="598"/>
      <c r="W13708" s="598"/>
    </row>
    <row r="13709" spans="6:23" x14ac:dyDescent="0.2">
      <c r="F13709" s="610"/>
      <c r="H13709" s="612"/>
      <c r="I13709" s="598"/>
      <c r="J13709" s="598"/>
      <c r="M13709" s="598"/>
      <c r="N13709" s="598"/>
      <c r="V13709" s="598"/>
      <c r="W13709" s="598"/>
    </row>
    <row r="13710" spans="6:23" x14ac:dyDescent="0.2">
      <c r="F13710" s="610"/>
      <c r="H13710" s="612"/>
      <c r="I13710" s="598"/>
      <c r="J13710" s="598"/>
      <c r="M13710" s="598"/>
      <c r="N13710" s="598"/>
      <c r="V13710" s="598"/>
      <c r="W13710" s="598"/>
    </row>
    <row r="13711" spans="6:23" x14ac:dyDescent="0.2">
      <c r="F13711" s="610"/>
      <c r="H13711" s="612"/>
      <c r="I13711" s="598"/>
      <c r="J13711" s="598"/>
      <c r="M13711" s="598"/>
      <c r="N13711" s="598"/>
      <c r="V13711" s="598"/>
      <c r="W13711" s="598"/>
    </row>
    <row r="13712" spans="6:23" x14ac:dyDescent="0.2">
      <c r="F13712" s="610"/>
      <c r="H13712" s="612"/>
      <c r="I13712" s="598"/>
      <c r="J13712" s="598"/>
      <c r="M13712" s="598"/>
      <c r="N13712" s="598"/>
      <c r="V13712" s="598"/>
      <c r="W13712" s="598"/>
    </row>
    <row r="13713" spans="6:23" x14ac:dyDescent="0.2">
      <c r="F13713" s="610"/>
      <c r="H13713" s="612"/>
      <c r="I13713" s="598"/>
      <c r="J13713" s="598"/>
      <c r="M13713" s="598"/>
      <c r="N13713" s="598"/>
      <c r="V13713" s="598"/>
      <c r="W13713" s="598"/>
    </row>
    <row r="13714" spans="6:23" x14ac:dyDescent="0.2">
      <c r="F13714" s="610"/>
      <c r="H13714" s="612"/>
      <c r="I13714" s="598"/>
      <c r="J13714" s="598"/>
      <c r="M13714" s="598"/>
      <c r="N13714" s="598"/>
      <c r="V13714" s="598"/>
      <c r="W13714" s="598"/>
    </row>
    <row r="13715" spans="6:23" x14ac:dyDescent="0.2">
      <c r="F13715" s="610"/>
      <c r="H13715" s="612"/>
      <c r="I13715" s="598"/>
      <c r="J13715" s="598"/>
      <c r="M13715" s="598"/>
      <c r="N13715" s="598"/>
      <c r="V13715" s="598"/>
      <c r="W13715" s="598"/>
    </row>
    <row r="13716" spans="6:23" x14ac:dyDescent="0.2">
      <c r="F13716" s="610"/>
      <c r="H13716" s="612"/>
      <c r="I13716" s="598"/>
      <c r="J13716" s="598"/>
      <c r="M13716" s="598"/>
      <c r="N13716" s="598"/>
      <c r="V13716" s="598"/>
      <c r="W13716" s="598"/>
    </row>
    <row r="13717" spans="6:23" x14ac:dyDescent="0.2">
      <c r="F13717" s="610"/>
      <c r="H13717" s="612"/>
      <c r="I13717" s="598"/>
      <c r="J13717" s="598"/>
      <c r="M13717" s="598"/>
      <c r="N13717" s="598"/>
      <c r="V13717" s="598"/>
      <c r="W13717" s="598"/>
    </row>
    <row r="13718" spans="6:23" x14ac:dyDescent="0.2">
      <c r="F13718" s="610"/>
      <c r="H13718" s="612"/>
      <c r="I13718" s="598"/>
      <c r="J13718" s="598"/>
      <c r="M13718" s="598"/>
      <c r="N13718" s="598"/>
      <c r="V13718" s="598"/>
      <c r="W13718" s="598"/>
    </row>
    <row r="13719" spans="6:23" x14ac:dyDescent="0.2">
      <c r="F13719" s="610"/>
      <c r="H13719" s="612"/>
      <c r="I13719" s="598"/>
      <c r="J13719" s="598"/>
      <c r="M13719" s="598"/>
      <c r="N13719" s="598"/>
      <c r="V13719" s="598"/>
      <c r="W13719" s="598"/>
    </row>
    <row r="13720" spans="6:23" x14ac:dyDescent="0.2">
      <c r="F13720" s="610"/>
      <c r="H13720" s="612"/>
      <c r="I13720" s="598"/>
      <c r="J13720" s="598"/>
      <c r="M13720" s="598"/>
      <c r="N13720" s="598"/>
      <c r="V13720" s="598"/>
      <c r="W13720" s="598"/>
    </row>
    <row r="13721" spans="6:23" x14ac:dyDescent="0.2">
      <c r="F13721" s="610"/>
      <c r="H13721" s="612"/>
      <c r="I13721" s="598"/>
      <c r="J13721" s="598"/>
      <c r="M13721" s="598"/>
      <c r="N13721" s="598"/>
      <c r="V13721" s="598"/>
      <c r="W13721" s="598"/>
    </row>
    <row r="13722" spans="6:23" x14ac:dyDescent="0.2">
      <c r="F13722" s="610"/>
      <c r="H13722" s="612"/>
      <c r="I13722" s="598"/>
      <c r="J13722" s="598"/>
      <c r="M13722" s="598"/>
      <c r="N13722" s="598"/>
      <c r="V13722" s="598"/>
      <c r="W13722" s="598"/>
    </row>
    <row r="13723" spans="6:23" x14ac:dyDescent="0.2">
      <c r="F13723" s="610"/>
      <c r="H13723" s="612"/>
      <c r="I13723" s="598"/>
      <c r="J13723" s="598"/>
      <c r="M13723" s="598"/>
      <c r="N13723" s="598"/>
      <c r="V13723" s="598"/>
      <c r="W13723" s="598"/>
    </row>
    <row r="13724" spans="6:23" x14ac:dyDescent="0.2">
      <c r="F13724" s="610"/>
      <c r="H13724" s="612"/>
      <c r="I13724" s="598"/>
      <c r="J13724" s="598"/>
      <c r="M13724" s="598"/>
      <c r="N13724" s="598"/>
      <c r="V13724" s="598"/>
      <c r="W13724" s="598"/>
    </row>
    <row r="13725" spans="6:23" x14ac:dyDescent="0.2">
      <c r="F13725" s="610"/>
      <c r="H13725" s="612"/>
      <c r="I13725" s="598"/>
      <c r="J13725" s="598"/>
      <c r="M13725" s="598"/>
      <c r="N13725" s="598"/>
      <c r="V13725" s="598"/>
      <c r="W13725" s="598"/>
    </row>
    <row r="13726" spans="6:23" x14ac:dyDescent="0.2">
      <c r="F13726" s="610"/>
      <c r="H13726" s="612"/>
      <c r="I13726" s="598"/>
      <c r="J13726" s="598"/>
      <c r="M13726" s="598"/>
      <c r="N13726" s="598"/>
      <c r="V13726" s="598"/>
      <c r="W13726" s="598"/>
    </row>
    <row r="13727" spans="6:23" x14ac:dyDescent="0.2">
      <c r="F13727" s="610"/>
      <c r="H13727" s="612"/>
      <c r="I13727" s="598"/>
      <c r="J13727" s="598"/>
      <c r="M13727" s="598"/>
      <c r="N13727" s="598"/>
      <c r="V13727" s="598"/>
      <c r="W13727" s="598"/>
    </row>
    <row r="13728" spans="6:23" x14ac:dyDescent="0.2">
      <c r="F13728" s="610"/>
      <c r="H13728" s="612"/>
      <c r="I13728" s="598"/>
      <c r="J13728" s="598"/>
      <c r="M13728" s="598"/>
      <c r="N13728" s="598"/>
      <c r="V13728" s="598"/>
      <c r="W13728" s="598"/>
    </row>
    <row r="13729" spans="6:23" x14ac:dyDescent="0.2">
      <c r="F13729" s="610"/>
      <c r="H13729" s="612"/>
      <c r="I13729" s="598"/>
      <c r="J13729" s="598"/>
      <c r="M13729" s="598"/>
      <c r="N13729" s="598"/>
      <c r="V13729" s="598"/>
      <c r="W13729" s="598"/>
    </row>
    <row r="13730" spans="6:23" x14ac:dyDescent="0.2">
      <c r="F13730" s="610"/>
      <c r="H13730" s="612"/>
      <c r="I13730" s="598"/>
      <c r="J13730" s="598"/>
      <c r="M13730" s="598"/>
      <c r="N13730" s="598"/>
      <c r="V13730" s="598"/>
      <c r="W13730" s="598"/>
    </row>
    <row r="13731" spans="6:23" x14ac:dyDescent="0.2">
      <c r="F13731" s="610"/>
      <c r="H13731" s="612"/>
      <c r="I13731" s="598"/>
      <c r="J13731" s="598"/>
      <c r="M13731" s="598"/>
      <c r="N13731" s="598"/>
      <c r="V13731" s="598"/>
      <c r="W13731" s="598"/>
    </row>
    <row r="13732" spans="6:23" x14ac:dyDescent="0.2">
      <c r="F13732" s="610"/>
      <c r="H13732" s="612"/>
      <c r="I13732" s="598"/>
      <c r="J13732" s="598"/>
      <c r="M13732" s="598"/>
      <c r="N13732" s="598"/>
      <c r="V13732" s="598"/>
      <c r="W13732" s="598"/>
    </row>
    <row r="13733" spans="6:23" x14ac:dyDescent="0.2">
      <c r="F13733" s="610"/>
      <c r="H13733" s="612"/>
      <c r="I13733" s="598"/>
      <c r="J13733" s="598"/>
      <c r="M13733" s="598"/>
      <c r="N13733" s="598"/>
      <c r="V13733" s="598"/>
      <c r="W13733" s="598"/>
    </row>
    <row r="13734" spans="6:23" x14ac:dyDescent="0.2">
      <c r="F13734" s="610"/>
      <c r="H13734" s="612"/>
      <c r="I13734" s="598"/>
      <c r="J13734" s="598"/>
      <c r="M13734" s="598"/>
      <c r="N13734" s="598"/>
      <c r="V13734" s="598"/>
      <c r="W13734" s="598"/>
    </row>
    <row r="13735" spans="6:23" x14ac:dyDescent="0.2">
      <c r="F13735" s="610"/>
      <c r="H13735" s="612"/>
      <c r="I13735" s="598"/>
      <c r="J13735" s="598"/>
      <c r="M13735" s="598"/>
      <c r="N13735" s="598"/>
      <c r="V13735" s="598"/>
      <c r="W13735" s="598"/>
    </row>
    <row r="13736" spans="6:23" x14ac:dyDescent="0.2">
      <c r="F13736" s="610"/>
      <c r="H13736" s="612"/>
      <c r="I13736" s="598"/>
      <c r="J13736" s="598"/>
      <c r="M13736" s="598"/>
      <c r="N13736" s="598"/>
      <c r="V13736" s="598"/>
      <c r="W13736" s="598"/>
    </row>
    <row r="13737" spans="6:23" x14ac:dyDescent="0.2">
      <c r="F13737" s="610"/>
      <c r="H13737" s="612"/>
      <c r="I13737" s="598"/>
      <c r="J13737" s="598"/>
      <c r="M13737" s="598"/>
      <c r="N13737" s="598"/>
      <c r="V13737" s="598"/>
      <c r="W13737" s="598"/>
    </row>
    <row r="13738" spans="6:23" x14ac:dyDescent="0.2">
      <c r="F13738" s="610"/>
      <c r="H13738" s="612"/>
      <c r="I13738" s="598"/>
      <c r="J13738" s="598"/>
      <c r="M13738" s="598"/>
      <c r="N13738" s="598"/>
      <c r="V13738" s="598"/>
      <c r="W13738" s="598"/>
    </row>
    <row r="13739" spans="6:23" x14ac:dyDescent="0.2">
      <c r="F13739" s="610"/>
      <c r="H13739" s="612"/>
      <c r="I13739" s="598"/>
      <c r="J13739" s="598"/>
      <c r="M13739" s="598"/>
      <c r="N13739" s="598"/>
      <c r="V13739" s="598"/>
      <c r="W13739" s="598"/>
    </row>
    <row r="13740" spans="6:23" x14ac:dyDescent="0.2">
      <c r="F13740" s="610"/>
      <c r="H13740" s="612"/>
      <c r="I13740" s="598"/>
      <c r="J13740" s="598"/>
      <c r="M13740" s="598"/>
      <c r="N13740" s="598"/>
      <c r="V13740" s="598"/>
      <c r="W13740" s="598"/>
    </row>
    <row r="13741" spans="6:23" x14ac:dyDescent="0.2">
      <c r="F13741" s="610"/>
      <c r="H13741" s="612"/>
      <c r="I13741" s="598"/>
      <c r="J13741" s="598"/>
      <c r="M13741" s="598"/>
      <c r="N13741" s="598"/>
      <c r="V13741" s="598"/>
      <c r="W13741" s="598"/>
    </row>
    <row r="13742" spans="6:23" x14ac:dyDescent="0.2">
      <c r="F13742" s="610"/>
      <c r="H13742" s="612"/>
      <c r="I13742" s="598"/>
      <c r="J13742" s="598"/>
      <c r="M13742" s="598"/>
      <c r="N13742" s="598"/>
      <c r="V13742" s="598"/>
      <c r="W13742" s="598"/>
    </row>
    <row r="13743" spans="6:23" x14ac:dyDescent="0.2">
      <c r="F13743" s="610"/>
      <c r="H13743" s="612"/>
      <c r="I13743" s="598"/>
      <c r="J13743" s="598"/>
      <c r="M13743" s="598"/>
      <c r="N13743" s="598"/>
      <c r="V13743" s="598"/>
      <c r="W13743" s="598"/>
    </row>
    <row r="13744" spans="6:23" x14ac:dyDescent="0.2">
      <c r="F13744" s="610"/>
      <c r="H13744" s="612"/>
      <c r="I13744" s="598"/>
      <c r="J13744" s="598"/>
      <c r="M13744" s="598"/>
      <c r="N13744" s="598"/>
      <c r="V13744" s="598"/>
      <c r="W13744" s="598"/>
    </row>
    <row r="13745" spans="6:23" x14ac:dyDescent="0.2">
      <c r="F13745" s="610"/>
      <c r="H13745" s="612"/>
      <c r="I13745" s="598"/>
      <c r="J13745" s="598"/>
      <c r="M13745" s="598"/>
      <c r="N13745" s="598"/>
      <c r="V13745" s="598"/>
      <c r="W13745" s="598"/>
    </row>
    <row r="13746" spans="6:23" x14ac:dyDescent="0.2">
      <c r="F13746" s="610"/>
      <c r="H13746" s="612"/>
      <c r="I13746" s="598"/>
      <c r="J13746" s="598"/>
      <c r="M13746" s="598"/>
      <c r="N13746" s="598"/>
      <c r="V13746" s="598"/>
      <c r="W13746" s="598"/>
    </row>
    <row r="13747" spans="6:23" x14ac:dyDescent="0.2">
      <c r="F13747" s="610"/>
      <c r="H13747" s="612"/>
      <c r="I13747" s="598"/>
      <c r="J13747" s="598"/>
      <c r="M13747" s="598"/>
      <c r="N13747" s="598"/>
      <c r="V13747" s="598"/>
      <c r="W13747" s="598"/>
    </row>
    <row r="13748" spans="6:23" x14ac:dyDescent="0.2">
      <c r="F13748" s="610"/>
      <c r="H13748" s="612"/>
      <c r="I13748" s="598"/>
      <c r="J13748" s="598"/>
      <c r="M13748" s="598"/>
      <c r="N13748" s="598"/>
      <c r="V13748" s="598"/>
      <c r="W13748" s="598"/>
    </row>
    <row r="13749" spans="6:23" x14ac:dyDescent="0.2">
      <c r="F13749" s="610"/>
      <c r="H13749" s="612"/>
      <c r="I13749" s="598"/>
      <c r="J13749" s="598"/>
      <c r="M13749" s="598"/>
      <c r="N13749" s="598"/>
      <c r="V13749" s="598"/>
      <c r="W13749" s="598"/>
    </row>
    <row r="13750" spans="6:23" x14ac:dyDescent="0.2">
      <c r="F13750" s="610"/>
      <c r="H13750" s="612"/>
      <c r="I13750" s="598"/>
      <c r="J13750" s="598"/>
      <c r="M13750" s="598"/>
      <c r="N13750" s="598"/>
      <c r="V13750" s="598"/>
      <c r="W13750" s="598"/>
    </row>
    <row r="13751" spans="6:23" x14ac:dyDescent="0.2">
      <c r="F13751" s="610"/>
      <c r="H13751" s="612"/>
      <c r="I13751" s="598"/>
      <c r="J13751" s="598"/>
      <c r="M13751" s="598"/>
      <c r="N13751" s="598"/>
      <c r="V13751" s="598"/>
      <c r="W13751" s="598"/>
    </row>
    <row r="13752" spans="6:23" x14ac:dyDescent="0.2">
      <c r="F13752" s="610"/>
      <c r="H13752" s="612"/>
      <c r="I13752" s="598"/>
      <c r="J13752" s="598"/>
      <c r="M13752" s="598"/>
      <c r="N13752" s="598"/>
      <c r="V13752" s="598"/>
      <c r="W13752" s="598"/>
    </row>
    <row r="13753" spans="6:23" x14ac:dyDescent="0.2">
      <c r="F13753" s="610"/>
      <c r="H13753" s="612"/>
      <c r="I13753" s="598"/>
      <c r="J13753" s="598"/>
      <c r="M13753" s="598"/>
      <c r="N13753" s="598"/>
      <c r="V13753" s="598"/>
      <c r="W13753" s="598"/>
    </row>
    <row r="13754" spans="6:23" x14ac:dyDescent="0.2">
      <c r="F13754" s="610"/>
      <c r="H13754" s="612"/>
      <c r="I13754" s="598"/>
      <c r="J13754" s="598"/>
      <c r="M13754" s="598"/>
      <c r="N13754" s="598"/>
      <c r="V13754" s="598"/>
      <c r="W13754" s="598"/>
    </row>
    <row r="13755" spans="6:23" x14ac:dyDescent="0.2">
      <c r="F13755" s="610"/>
      <c r="H13755" s="612"/>
      <c r="I13755" s="598"/>
      <c r="J13755" s="598"/>
      <c r="M13755" s="598"/>
      <c r="N13755" s="598"/>
      <c r="V13755" s="598"/>
      <c r="W13755" s="598"/>
    </row>
    <row r="13756" spans="6:23" x14ac:dyDescent="0.2">
      <c r="F13756" s="610"/>
      <c r="H13756" s="612"/>
      <c r="I13756" s="598"/>
      <c r="J13756" s="598"/>
      <c r="M13756" s="598"/>
      <c r="N13756" s="598"/>
      <c r="V13756" s="598"/>
      <c r="W13756" s="598"/>
    </row>
    <row r="13757" spans="6:23" x14ac:dyDescent="0.2">
      <c r="F13757" s="610"/>
      <c r="H13757" s="612"/>
      <c r="I13757" s="598"/>
      <c r="J13757" s="598"/>
      <c r="M13757" s="598"/>
      <c r="N13757" s="598"/>
      <c r="V13757" s="598"/>
      <c r="W13757" s="598"/>
    </row>
    <row r="13758" spans="6:23" x14ac:dyDescent="0.2">
      <c r="F13758" s="610"/>
      <c r="H13758" s="612"/>
      <c r="I13758" s="598"/>
      <c r="J13758" s="598"/>
      <c r="M13758" s="598"/>
      <c r="N13758" s="598"/>
      <c r="V13758" s="598"/>
      <c r="W13758" s="598"/>
    </row>
    <row r="13759" spans="6:23" x14ac:dyDescent="0.2">
      <c r="F13759" s="610"/>
      <c r="H13759" s="612"/>
      <c r="I13759" s="598"/>
      <c r="J13759" s="598"/>
      <c r="M13759" s="598"/>
      <c r="N13759" s="598"/>
      <c r="V13759" s="598"/>
      <c r="W13759" s="598"/>
    </row>
    <row r="13760" spans="6:23" x14ac:dyDescent="0.2">
      <c r="F13760" s="610"/>
      <c r="H13760" s="612"/>
      <c r="I13760" s="598"/>
      <c r="J13760" s="598"/>
      <c r="M13760" s="598"/>
      <c r="N13760" s="598"/>
      <c r="V13760" s="598"/>
      <c r="W13760" s="598"/>
    </row>
    <row r="13761" spans="6:23" x14ac:dyDescent="0.2">
      <c r="F13761" s="610"/>
      <c r="H13761" s="612"/>
      <c r="I13761" s="598"/>
      <c r="J13761" s="598"/>
      <c r="M13761" s="598"/>
      <c r="N13761" s="598"/>
      <c r="V13761" s="598"/>
      <c r="W13761" s="598"/>
    </row>
    <row r="13762" spans="6:23" x14ac:dyDescent="0.2">
      <c r="F13762" s="610"/>
      <c r="H13762" s="612"/>
      <c r="I13762" s="598"/>
      <c r="J13762" s="598"/>
      <c r="M13762" s="598"/>
      <c r="N13762" s="598"/>
      <c r="V13762" s="598"/>
      <c r="W13762" s="598"/>
    </row>
    <row r="13763" spans="6:23" x14ac:dyDescent="0.2">
      <c r="F13763" s="610"/>
      <c r="H13763" s="612"/>
      <c r="I13763" s="598"/>
      <c r="J13763" s="598"/>
      <c r="M13763" s="598"/>
      <c r="N13763" s="598"/>
      <c r="V13763" s="598"/>
      <c r="W13763" s="598"/>
    </row>
    <row r="13764" spans="6:23" x14ac:dyDescent="0.2">
      <c r="F13764" s="610"/>
      <c r="H13764" s="612"/>
      <c r="I13764" s="598"/>
      <c r="J13764" s="598"/>
      <c r="M13764" s="598"/>
      <c r="N13764" s="598"/>
      <c r="V13764" s="598"/>
      <c r="W13764" s="598"/>
    </row>
    <row r="13765" spans="6:23" x14ac:dyDescent="0.2">
      <c r="F13765" s="610"/>
      <c r="H13765" s="612"/>
      <c r="I13765" s="598"/>
      <c r="J13765" s="598"/>
      <c r="M13765" s="598"/>
      <c r="N13765" s="598"/>
      <c r="V13765" s="598"/>
      <c r="W13765" s="598"/>
    </row>
    <row r="13766" spans="6:23" x14ac:dyDescent="0.2">
      <c r="F13766" s="610"/>
      <c r="H13766" s="612"/>
      <c r="I13766" s="598"/>
      <c r="J13766" s="598"/>
      <c r="M13766" s="598"/>
      <c r="N13766" s="598"/>
      <c r="V13766" s="598"/>
      <c r="W13766" s="598"/>
    </row>
    <row r="13767" spans="6:23" x14ac:dyDescent="0.2">
      <c r="F13767" s="610"/>
      <c r="H13767" s="612"/>
      <c r="I13767" s="598"/>
      <c r="J13767" s="598"/>
      <c r="M13767" s="598"/>
      <c r="N13767" s="598"/>
      <c r="V13767" s="598"/>
      <c r="W13767" s="598"/>
    </row>
    <row r="13768" spans="6:23" x14ac:dyDescent="0.2">
      <c r="F13768" s="610"/>
      <c r="H13768" s="612"/>
      <c r="I13768" s="598"/>
      <c r="J13768" s="598"/>
      <c r="M13768" s="598"/>
      <c r="N13768" s="598"/>
      <c r="V13768" s="598"/>
      <c r="W13768" s="598"/>
    </row>
    <row r="13769" spans="6:23" x14ac:dyDescent="0.2">
      <c r="F13769" s="610"/>
      <c r="H13769" s="612"/>
      <c r="I13769" s="598"/>
      <c r="J13769" s="598"/>
      <c r="M13769" s="598"/>
      <c r="N13769" s="598"/>
      <c r="V13769" s="598"/>
      <c r="W13769" s="598"/>
    </row>
    <row r="13770" spans="6:23" x14ac:dyDescent="0.2">
      <c r="F13770" s="610"/>
      <c r="H13770" s="612"/>
      <c r="I13770" s="598"/>
      <c r="J13770" s="598"/>
      <c r="M13770" s="598"/>
      <c r="N13770" s="598"/>
      <c r="V13770" s="598"/>
      <c r="W13770" s="598"/>
    </row>
    <row r="13771" spans="6:23" x14ac:dyDescent="0.2">
      <c r="F13771" s="610"/>
      <c r="H13771" s="612"/>
      <c r="I13771" s="598"/>
      <c r="J13771" s="598"/>
      <c r="M13771" s="598"/>
      <c r="N13771" s="598"/>
      <c r="V13771" s="598"/>
      <c r="W13771" s="598"/>
    </row>
    <row r="13772" spans="6:23" x14ac:dyDescent="0.2">
      <c r="F13772" s="610"/>
      <c r="H13772" s="612"/>
      <c r="I13772" s="598"/>
      <c r="J13772" s="598"/>
      <c r="M13772" s="598"/>
      <c r="N13772" s="598"/>
      <c r="V13772" s="598"/>
      <c r="W13772" s="598"/>
    </row>
    <row r="13773" spans="6:23" x14ac:dyDescent="0.2">
      <c r="F13773" s="610"/>
      <c r="H13773" s="612"/>
      <c r="I13773" s="598"/>
      <c r="J13773" s="598"/>
      <c r="M13773" s="598"/>
      <c r="N13773" s="598"/>
      <c r="V13773" s="598"/>
      <c r="W13773" s="598"/>
    </row>
    <row r="13774" spans="6:23" x14ac:dyDescent="0.2">
      <c r="F13774" s="610"/>
      <c r="H13774" s="612"/>
      <c r="I13774" s="598"/>
      <c r="J13774" s="598"/>
      <c r="M13774" s="598"/>
      <c r="N13774" s="598"/>
      <c r="V13774" s="598"/>
      <c r="W13774" s="598"/>
    </row>
    <row r="13775" spans="6:23" x14ac:dyDescent="0.2">
      <c r="F13775" s="610"/>
      <c r="H13775" s="612"/>
      <c r="I13775" s="598"/>
      <c r="J13775" s="598"/>
      <c r="M13775" s="598"/>
      <c r="N13775" s="598"/>
      <c r="V13775" s="598"/>
      <c r="W13775" s="598"/>
    </row>
    <row r="13776" spans="6:23" x14ac:dyDescent="0.2">
      <c r="F13776" s="610"/>
      <c r="H13776" s="612"/>
      <c r="I13776" s="598"/>
      <c r="J13776" s="598"/>
      <c r="M13776" s="598"/>
      <c r="N13776" s="598"/>
      <c r="V13776" s="598"/>
      <c r="W13776" s="598"/>
    </row>
    <row r="13777" spans="6:23" x14ac:dyDescent="0.2">
      <c r="F13777" s="610"/>
      <c r="H13777" s="612"/>
      <c r="I13777" s="598"/>
      <c r="J13777" s="598"/>
      <c r="M13777" s="598"/>
      <c r="N13777" s="598"/>
      <c r="V13777" s="598"/>
      <c r="W13777" s="598"/>
    </row>
    <row r="13778" spans="6:23" x14ac:dyDescent="0.2">
      <c r="F13778" s="610"/>
      <c r="H13778" s="612"/>
      <c r="I13778" s="598"/>
      <c r="J13778" s="598"/>
      <c r="M13778" s="598"/>
      <c r="N13778" s="598"/>
      <c r="V13778" s="598"/>
      <c r="W13778" s="598"/>
    </row>
    <row r="13779" spans="6:23" x14ac:dyDescent="0.2">
      <c r="F13779" s="610"/>
      <c r="H13779" s="612"/>
      <c r="I13779" s="598"/>
      <c r="J13779" s="598"/>
      <c r="M13779" s="598"/>
      <c r="N13779" s="598"/>
      <c r="V13779" s="598"/>
      <c r="W13779" s="598"/>
    </row>
    <row r="13780" spans="6:23" x14ac:dyDescent="0.2">
      <c r="F13780" s="610"/>
      <c r="H13780" s="612"/>
      <c r="I13780" s="598"/>
      <c r="J13780" s="598"/>
      <c r="M13780" s="598"/>
      <c r="N13780" s="598"/>
      <c r="V13780" s="598"/>
      <c r="W13780" s="598"/>
    </row>
    <row r="13781" spans="6:23" x14ac:dyDescent="0.2">
      <c r="F13781" s="610"/>
      <c r="H13781" s="612"/>
      <c r="I13781" s="598"/>
      <c r="J13781" s="598"/>
      <c r="M13781" s="598"/>
      <c r="N13781" s="598"/>
      <c r="V13781" s="598"/>
      <c r="W13781" s="598"/>
    </row>
    <row r="13782" spans="6:23" x14ac:dyDescent="0.2">
      <c r="F13782" s="610"/>
      <c r="H13782" s="612"/>
      <c r="I13782" s="598"/>
      <c r="J13782" s="598"/>
      <c r="M13782" s="598"/>
      <c r="N13782" s="598"/>
      <c r="V13782" s="598"/>
      <c r="W13782" s="598"/>
    </row>
    <row r="13783" spans="6:23" x14ac:dyDescent="0.2">
      <c r="F13783" s="610"/>
      <c r="H13783" s="612"/>
      <c r="I13783" s="598"/>
      <c r="J13783" s="598"/>
      <c r="M13783" s="598"/>
      <c r="N13783" s="598"/>
      <c r="V13783" s="598"/>
      <c r="W13783" s="598"/>
    </row>
    <row r="13784" spans="6:23" x14ac:dyDescent="0.2">
      <c r="F13784" s="610"/>
      <c r="H13784" s="612"/>
      <c r="I13784" s="598"/>
      <c r="J13784" s="598"/>
      <c r="M13784" s="598"/>
      <c r="N13784" s="598"/>
      <c r="V13784" s="598"/>
      <c r="W13784" s="598"/>
    </row>
    <row r="13785" spans="6:23" x14ac:dyDescent="0.2">
      <c r="F13785" s="610"/>
      <c r="H13785" s="612"/>
      <c r="I13785" s="598"/>
      <c r="J13785" s="598"/>
      <c r="M13785" s="598"/>
      <c r="N13785" s="598"/>
      <c r="V13785" s="598"/>
      <c r="W13785" s="598"/>
    </row>
    <row r="13786" spans="6:23" x14ac:dyDescent="0.2">
      <c r="F13786" s="610"/>
      <c r="H13786" s="612"/>
      <c r="I13786" s="598"/>
      <c r="J13786" s="598"/>
      <c r="M13786" s="598"/>
      <c r="N13786" s="598"/>
      <c r="V13786" s="598"/>
      <c r="W13786" s="598"/>
    </row>
    <row r="13787" spans="6:23" x14ac:dyDescent="0.2">
      <c r="F13787" s="610"/>
      <c r="H13787" s="612"/>
      <c r="I13787" s="598"/>
      <c r="J13787" s="598"/>
      <c r="M13787" s="598"/>
      <c r="N13787" s="598"/>
      <c r="V13787" s="598"/>
      <c r="W13787" s="598"/>
    </row>
    <row r="13788" spans="6:23" x14ac:dyDescent="0.2">
      <c r="F13788" s="610"/>
      <c r="H13788" s="612"/>
      <c r="I13788" s="598"/>
      <c r="J13788" s="598"/>
      <c r="M13788" s="598"/>
      <c r="N13788" s="598"/>
      <c r="V13788" s="598"/>
      <c r="W13788" s="598"/>
    </row>
    <row r="13789" spans="6:23" x14ac:dyDescent="0.2">
      <c r="F13789" s="610"/>
      <c r="H13789" s="612"/>
      <c r="I13789" s="598"/>
      <c r="J13789" s="598"/>
      <c r="M13789" s="598"/>
      <c r="N13789" s="598"/>
      <c r="V13789" s="598"/>
      <c r="W13789" s="598"/>
    </row>
    <row r="13790" spans="6:23" x14ac:dyDescent="0.2">
      <c r="F13790" s="610"/>
      <c r="H13790" s="612"/>
      <c r="I13790" s="598"/>
      <c r="J13790" s="598"/>
      <c r="M13790" s="598"/>
      <c r="N13790" s="598"/>
      <c r="V13790" s="598"/>
      <c r="W13790" s="598"/>
    </row>
    <row r="13791" spans="6:23" x14ac:dyDescent="0.2">
      <c r="F13791" s="610"/>
      <c r="H13791" s="612"/>
      <c r="I13791" s="598"/>
      <c r="J13791" s="598"/>
      <c r="M13791" s="598"/>
      <c r="N13791" s="598"/>
      <c r="V13791" s="598"/>
      <c r="W13791" s="598"/>
    </row>
    <row r="13792" spans="6:23" x14ac:dyDescent="0.2">
      <c r="F13792" s="610"/>
      <c r="H13792" s="612"/>
      <c r="I13792" s="598"/>
      <c r="J13792" s="598"/>
      <c r="M13792" s="598"/>
      <c r="N13792" s="598"/>
      <c r="V13792" s="598"/>
      <c r="W13792" s="598"/>
    </row>
    <row r="13793" spans="6:23" x14ac:dyDescent="0.2">
      <c r="F13793" s="610"/>
      <c r="H13793" s="612"/>
      <c r="I13793" s="598"/>
      <c r="J13793" s="598"/>
      <c r="M13793" s="598"/>
      <c r="N13793" s="598"/>
      <c r="V13793" s="598"/>
      <c r="W13793" s="598"/>
    </row>
    <row r="13794" spans="6:23" x14ac:dyDescent="0.2">
      <c r="F13794" s="610"/>
      <c r="H13794" s="612"/>
      <c r="I13794" s="598"/>
      <c r="J13794" s="598"/>
      <c r="M13794" s="598"/>
      <c r="N13794" s="598"/>
      <c r="V13794" s="598"/>
      <c r="W13794" s="598"/>
    </row>
    <row r="13795" spans="6:23" x14ac:dyDescent="0.2">
      <c r="F13795" s="610"/>
      <c r="H13795" s="612"/>
      <c r="I13795" s="598"/>
      <c r="J13795" s="598"/>
      <c r="M13795" s="598"/>
      <c r="N13795" s="598"/>
      <c r="V13795" s="598"/>
      <c r="W13795" s="598"/>
    </row>
    <row r="13796" spans="6:23" x14ac:dyDescent="0.2">
      <c r="F13796" s="610"/>
      <c r="H13796" s="612"/>
      <c r="I13796" s="598"/>
      <c r="J13796" s="598"/>
      <c r="M13796" s="598"/>
      <c r="N13796" s="598"/>
      <c r="V13796" s="598"/>
      <c r="W13796" s="598"/>
    </row>
    <row r="13797" spans="6:23" x14ac:dyDescent="0.2">
      <c r="F13797" s="610"/>
      <c r="H13797" s="612"/>
      <c r="I13797" s="598"/>
      <c r="J13797" s="598"/>
      <c r="M13797" s="598"/>
      <c r="N13797" s="598"/>
      <c r="V13797" s="598"/>
      <c r="W13797" s="598"/>
    </row>
    <row r="13798" spans="6:23" x14ac:dyDescent="0.2">
      <c r="F13798" s="610"/>
      <c r="H13798" s="612"/>
      <c r="I13798" s="598"/>
      <c r="J13798" s="598"/>
      <c r="M13798" s="598"/>
      <c r="N13798" s="598"/>
      <c r="V13798" s="598"/>
      <c r="W13798" s="598"/>
    </row>
    <row r="13799" spans="6:23" x14ac:dyDescent="0.2">
      <c r="F13799" s="610"/>
      <c r="H13799" s="612"/>
      <c r="I13799" s="598"/>
      <c r="J13799" s="598"/>
      <c r="M13799" s="598"/>
      <c r="N13799" s="598"/>
      <c r="V13799" s="598"/>
      <c r="W13799" s="598"/>
    </row>
    <row r="13800" spans="6:23" x14ac:dyDescent="0.2">
      <c r="F13800" s="610"/>
      <c r="H13800" s="612"/>
      <c r="I13800" s="598"/>
      <c r="J13800" s="598"/>
      <c r="M13800" s="598"/>
      <c r="N13800" s="598"/>
      <c r="V13800" s="598"/>
      <c r="W13800" s="598"/>
    </row>
    <row r="13801" spans="6:23" x14ac:dyDescent="0.2">
      <c r="F13801" s="610"/>
      <c r="H13801" s="612"/>
      <c r="I13801" s="598"/>
      <c r="J13801" s="598"/>
      <c r="M13801" s="598"/>
      <c r="N13801" s="598"/>
      <c r="V13801" s="598"/>
      <c r="W13801" s="598"/>
    </row>
    <row r="13802" spans="6:23" x14ac:dyDescent="0.2">
      <c r="F13802" s="610"/>
      <c r="H13802" s="612"/>
      <c r="I13802" s="598"/>
      <c r="J13802" s="598"/>
      <c r="M13802" s="598"/>
      <c r="N13802" s="598"/>
      <c r="V13802" s="598"/>
      <c r="W13802" s="598"/>
    </row>
    <row r="13803" spans="6:23" x14ac:dyDescent="0.2">
      <c r="F13803" s="610"/>
      <c r="H13803" s="612"/>
      <c r="I13803" s="598"/>
      <c r="J13803" s="598"/>
      <c r="M13803" s="598"/>
      <c r="N13803" s="598"/>
      <c r="V13803" s="598"/>
      <c r="W13803" s="598"/>
    </row>
    <row r="13804" spans="6:23" x14ac:dyDescent="0.2">
      <c r="F13804" s="610"/>
      <c r="H13804" s="612"/>
      <c r="I13804" s="598"/>
      <c r="J13804" s="598"/>
      <c r="M13804" s="598"/>
      <c r="N13804" s="598"/>
      <c r="V13804" s="598"/>
      <c r="W13804" s="598"/>
    </row>
    <row r="13805" spans="6:23" x14ac:dyDescent="0.2">
      <c r="F13805" s="610"/>
      <c r="H13805" s="612"/>
      <c r="I13805" s="598"/>
      <c r="J13805" s="598"/>
      <c r="M13805" s="598"/>
      <c r="N13805" s="598"/>
      <c r="V13805" s="598"/>
      <c r="W13805" s="598"/>
    </row>
    <row r="13806" spans="6:23" x14ac:dyDescent="0.2">
      <c r="F13806" s="610"/>
      <c r="H13806" s="612"/>
      <c r="I13806" s="598"/>
      <c r="J13806" s="598"/>
      <c r="M13806" s="598"/>
      <c r="N13806" s="598"/>
      <c r="V13806" s="598"/>
      <c r="W13806" s="598"/>
    </row>
    <row r="13807" spans="6:23" x14ac:dyDescent="0.2">
      <c r="F13807" s="610"/>
      <c r="H13807" s="612"/>
      <c r="I13807" s="598"/>
      <c r="J13807" s="598"/>
      <c r="M13807" s="598"/>
      <c r="N13807" s="598"/>
      <c r="V13807" s="598"/>
      <c r="W13807" s="598"/>
    </row>
    <row r="13808" spans="6:23" x14ac:dyDescent="0.2">
      <c r="F13808" s="610"/>
      <c r="H13808" s="612"/>
      <c r="I13808" s="598"/>
      <c r="J13808" s="598"/>
      <c r="M13808" s="598"/>
      <c r="N13808" s="598"/>
      <c r="V13808" s="598"/>
      <c r="W13808" s="598"/>
    </row>
    <row r="13809" spans="6:23" x14ac:dyDescent="0.2">
      <c r="F13809" s="610"/>
      <c r="H13809" s="612"/>
      <c r="I13809" s="598"/>
      <c r="J13809" s="598"/>
      <c r="M13809" s="598"/>
      <c r="N13809" s="598"/>
      <c r="V13809" s="598"/>
      <c r="W13809" s="598"/>
    </row>
    <row r="13810" spans="6:23" x14ac:dyDescent="0.2">
      <c r="F13810" s="610"/>
      <c r="H13810" s="612"/>
      <c r="I13810" s="598"/>
      <c r="J13810" s="598"/>
      <c r="M13810" s="598"/>
      <c r="N13810" s="598"/>
      <c r="V13810" s="598"/>
      <c r="W13810" s="598"/>
    </row>
    <row r="13811" spans="6:23" x14ac:dyDescent="0.2">
      <c r="F13811" s="610"/>
      <c r="H13811" s="612"/>
      <c r="I13811" s="598"/>
      <c r="J13811" s="598"/>
      <c r="M13811" s="598"/>
      <c r="N13811" s="598"/>
      <c r="V13811" s="598"/>
      <c r="W13811" s="598"/>
    </row>
    <row r="13812" spans="6:23" x14ac:dyDescent="0.2">
      <c r="F13812" s="610"/>
      <c r="H13812" s="612"/>
      <c r="I13812" s="598"/>
      <c r="J13812" s="598"/>
      <c r="M13812" s="598"/>
      <c r="N13812" s="598"/>
      <c r="V13812" s="598"/>
      <c r="W13812" s="598"/>
    </row>
    <row r="13813" spans="6:23" x14ac:dyDescent="0.2">
      <c r="F13813" s="610"/>
      <c r="H13813" s="612"/>
      <c r="I13813" s="598"/>
      <c r="J13813" s="598"/>
      <c r="M13813" s="598"/>
      <c r="N13813" s="598"/>
      <c r="V13813" s="598"/>
      <c r="W13813" s="598"/>
    </row>
    <row r="13814" spans="6:23" x14ac:dyDescent="0.2">
      <c r="F13814" s="610"/>
      <c r="H13814" s="612"/>
      <c r="I13814" s="598"/>
      <c r="J13814" s="598"/>
      <c r="M13814" s="598"/>
      <c r="N13814" s="598"/>
      <c r="V13814" s="598"/>
      <c r="W13814" s="598"/>
    </row>
    <row r="13815" spans="6:23" x14ac:dyDescent="0.2">
      <c r="F13815" s="610"/>
      <c r="H13815" s="612"/>
      <c r="I13815" s="598"/>
      <c r="J13815" s="598"/>
      <c r="M13815" s="598"/>
      <c r="N13815" s="598"/>
      <c r="V13815" s="598"/>
      <c r="W13815" s="598"/>
    </row>
    <row r="13816" spans="6:23" x14ac:dyDescent="0.2">
      <c r="F13816" s="610"/>
      <c r="H13816" s="612"/>
      <c r="I13816" s="598"/>
      <c r="J13816" s="598"/>
      <c r="M13816" s="598"/>
      <c r="N13816" s="598"/>
      <c r="V13816" s="598"/>
      <c r="W13816" s="598"/>
    </row>
    <row r="13817" spans="6:23" x14ac:dyDescent="0.2">
      <c r="F13817" s="610"/>
      <c r="H13817" s="612"/>
      <c r="I13817" s="598"/>
      <c r="J13817" s="598"/>
      <c r="M13817" s="598"/>
      <c r="N13817" s="598"/>
      <c r="V13817" s="598"/>
      <c r="W13817" s="598"/>
    </row>
    <row r="13818" spans="6:23" x14ac:dyDescent="0.2">
      <c r="F13818" s="610"/>
      <c r="H13818" s="612"/>
      <c r="I13818" s="598"/>
      <c r="J13818" s="598"/>
      <c r="M13818" s="598"/>
      <c r="N13818" s="598"/>
      <c r="V13818" s="598"/>
      <c r="W13818" s="598"/>
    </row>
    <row r="13819" spans="6:23" x14ac:dyDescent="0.2">
      <c r="F13819" s="610"/>
      <c r="H13819" s="612"/>
      <c r="I13819" s="598"/>
      <c r="J13819" s="598"/>
      <c r="M13819" s="598"/>
      <c r="N13819" s="598"/>
      <c r="V13819" s="598"/>
      <c r="W13819" s="598"/>
    </row>
    <row r="13820" spans="6:23" x14ac:dyDescent="0.2">
      <c r="F13820" s="610"/>
      <c r="H13820" s="612"/>
      <c r="I13820" s="598"/>
      <c r="J13820" s="598"/>
      <c r="M13820" s="598"/>
      <c r="N13820" s="598"/>
      <c r="V13820" s="598"/>
      <c r="W13820" s="598"/>
    </row>
    <row r="13821" spans="6:23" x14ac:dyDescent="0.2">
      <c r="F13821" s="610"/>
      <c r="H13821" s="612"/>
      <c r="I13821" s="598"/>
      <c r="J13821" s="598"/>
      <c r="M13821" s="598"/>
      <c r="N13821" s="598"/>
      <c r="V13821" s="598"/>
      <c r="W13821" s="598"/>
    </row>
    <row r="13822" spans="6:23" x14ac:dyDescent="0.2">
      <c r="F13822" s="610"/>
      <c r="H13822" s="612"/>
      <c r="I13822" s="598"/>
      <c r="J13822" s="598"/>
      <c r="M13822" s="598"/>
      <c r="N13822" s="598"/>
      <c r="V13822" s="598"/>
      <c r="W13822" s="598"/>
    </row>
    <row r="13823" spans="6:23" x14ac:dyDescent="0.2">
      <c r="F13823" s="610"/>
      <c r="H13823" s="612"/>
      <c r="I13823" s="598"/>
      <c r="J13823" s="598"/>
      <c r="M13823" s="598"/>
      <c r="N13823" s="598"/>
      <c r="V13823" s="598"/>
      <c r="W13823" s="598"/>
    </row>
    <row r="13824" spans="6:23" x14ac:dyDescent="0.2">
      <c r="F13824" s="610"/>
      <c r="H13824" s="612"/>
      <c r="I13824" s="598"/>
      <c r="J13824" s="598"/>
      <c r="M13824" s="598"/>
      <c r="N13824" s="598"/>
      <c r="V13824" s="598"/>
      <c r="W13824" s="598"/>
    </row>
    <row r="13825" spans="6:23" x14ac:dyDescent="0.2">
      <c r="F13825" s="610"/>
      <c r="H13825" s="612"/>
      <c r="I13825" s="598"/>
      <c r="J13825" s="598"/>
      <c r="M13825" s="598"/>
      <c r="N13825" s="598"/>
      <c r="V13825" s="598"/>
      <c r="W13825" s="598"/>
    </row>
    <row r="13826" spans="6:23" x14ac:dyDescent="0.2">
      <c r="F13826" s="610"/>
      <c r="H13826" s="612"/>
      <c r="I13826" s="598"/>
      <c r="J13826" s="598"/>
      <c r="M13826" s="598"/>
      <c r="N13826" s="598"/>
      <c r="V13826" s="598"/>
      <c r="W13826" s="598"/>
    </row>
    <row r="13827" spans="6:23" x14ac:dyDescent="0.2">
      <c r="F13827" s="610"/>
      <c r="H13827" s="612"/>
      <c r="I13827" s="598"/>
      <c r="J13827" s="598"/>
      <c r="M13827" s="598"/>
      <c r="N13827" s="598"/>
      <c r="V13827" s="598"/>
      <c r="W13827" s="598"/>
    </row>
    <row r="13828" spans="6:23" x14ac:dyDescent="0.2">
      <c r="F13828" s="610"/>
      <c r="H13828" s="612"/>
      <c r="I13828" s="598"/>
      <c r="J13828" s="598"/>
      <c r="M13828" s="598"/>
      <c r="N13828" s="598"/>
      <c r="V13828" s="598"/>
      <c r="W13828" s="598"/>
    </row>
    <row r="13829" spans="6:23" x14ac:dyDescent="0.2">
      <c r="F13829" s="610"/>
      <c r="H13829" s="612"/>
      <c r="I13829" s="598"/>
      <c r="J13829" s="598"/>
      <c r="M13829" s="598"/>
      <c r="N13829" s="598"/>
      <c r="V13829" s="598"/>
      <c r="W13829" s="598"/>
    </row>
    <row r="13830" spans="6:23" x14ac:dyDescent="0.2">
      <c r="F13830" s="610"/>
      <c r="H13830" s="612"/>
      <c r="I13830" s="598"/>
      <c r="J13830" s="598"/>
      <c r="M13830" s="598"/>
      <c r="N13830" s="598"/>
      <c r="V13830" s="598"/>
      <c r="W13830" s="598"/>
    </row>
    <row r="13831" spans="6:23" x14ac:dyDescent="0.2">
      <c r="F13831" s="610"/>
      <c r="H13831" s="612"/>
      <c r="I13831" s="598"/>
      <c r="J13831" s="598"/>
      <c r="M13831" s="598"/>
      <c r="N13831" s="598"/>
      <c r="V13831" s="598"/>
      <c r="W13831" s="598"/>
    </row>
    <row r="13832" spans="6:23" x14ac:dyDescent="0.2">
      <c r="F13832" s="610"/>
      <c r="H13832" s="612"/>
      <c r="I13832" s="598"/>
      <c r="J13832" s="598"/>
      <c r="M13832" s="598"/>
      <c r="N13832" s="598"/>
      <c r="V13832" s="598"/>
      <c r="W13832" s="598"/>
    </row>
    <row r="13833" spans="6:23" x14ac:dyDescent="0.2">
      <c r="F13833" s="610"/>
      <c r="H13833" s="612"/>
      <c r="I13833" s="598"/>
      <c r="J13833" s="598"/>
      <c r="M13833" s="598"/>
      <c r="N13833" s="598"/>
      <c r="V13833" s="598"/>
      <c r="W13833" s="598"/>
    </row>
    <row r="13834" spans="6:23" x14ac:dyDescent="0.2">
      <c r="F13834" s="610"/>
      <c r="H13834" s="612"/>
      <c r="I13834" s="598"/>
      <c r="J13834" s="598"/>
      <c r="M13834" s="598"/>
      <c r="N13834" s="598"/>
      <c r="V13834" s="598"/>
      <c r="W13834" s="598"/>
    </row>
    <row r="13835" spans="6:23" x14ac:dyDescent="0.2">
      <c r="F13835" s="610"/>
      <c r="H13835" s="612"/>
      <c r="I13835" s="598"/>
      <c r="J13835" s="598"/>
      <c r="M13835" s="598"/>
      <c r="N13835" s="598"/>
      <c r="V13835" s="598"/>
      <c r="W13835" s="598"/>
    </row>
    <row r="13836" spans="6:23" x14ac:dyDescent="0.2">
      <c r="F13836" s="610"/>
      <c r="H13836" s="612"/>
      <c r="I13836" s="598"/>
      <c r="J13836" s="598"/>
      <c r="M13836" s="598"/>
      <c r="N13836" s="598"/>
      <c r="V13836" s="598"/>
      <c r="W13836" s="598"/>
    </row>
    <row r="13837" spans="6:23" x14ac:dyDescent="0.2">
      <c r="F13837" s="610"/>
      <c r="H13837" s="612"/>
      <c r="I13837" s="598"/>
      <c r="J13837" s="598"/>
      <c r="M13837" s="598"/>
      <c r="N13837" s="598"/>
      <c r="V13837" s="598"/>
      <c r="W13837" s="598"/>
    </row>
    <row r="13838" spans="6:23" x14ac:dyDescent="0.2">
      <c r="F13838" s="610"/>
      <c r="H13838" s="612"/>
      <c r="I13838" s="598"/>
      <c r="J13838" s="598"/>
      <c r="M13838" s="598"/>
      <c r="N13838" s="598"/>
      <c r="V13838" s="598"/>
      <c r="W13838" s="598"/>
    </row>
    <row r="13839" spans="6:23" x14ac:dyDescent="0.2">
      <c r="F13839" s="610"/>
      <c r="H13839" s="612"/>
      <c r="I13839" s="598"/>
      <c r="J13839" s="598"/>
      <c r="M13839" s="598"/>
      <c r="N13839" s="598"/>
      <c r="V13839" s="598"/>
      <c r="W13839" s="598"/>
    </row>
    <row r="13840" spans="6:23" x14ac:dyDescent="0.2">
      <c r="F13840" s="610"/>
      <c r="H13840" s="612"/>
      <c r="I13840" s="598"/>
      <c r="J13840" s="598"/>
      <c r="M13840" s="598"/>
      <c r="N13840" s="598"/>
      <c r="V13840" s="598"/>
      <c r="W13840" s="598"/>
    </row>
    <row r="13841" spans="6:23" x14ac:dyDescent="0.2">
      <c r="F13841" s="610"/>
      <c r="H13841" s="612"/>
      <c r="I13841" s="598"/>
      <c r="J13841" s="598"/>
      <c r="M13841" s="598"/>
      <c r="N13841" s="598"/>
      <c r="V13841" s="598"/>
      <c r="W13841" s="598"/>
    </row>
    <row r="13842" spans="6:23" x14ac:dyDescent="0.2">
      <c r="F13842" s="610"/>
      <c r="H13842" s="612"/>
      <c r="I13842" s="598"/>
      <c r="J13842" s="598"/>
      <c r="M13842" s="598"/>
      <c r="N13842" s="598"/>
      <c r="V13842" s="598"/>
      <c r="W13842" s="598"/>
    </row>
    <row r="13843" spans="6:23" x14ac:dyDescent="0.2">
      <c r="F13843" s="610"/>
      <c r="H13843" s="612"/>
      <c r="I13843" s="598"/>
      <c r="J13843" s="598"/>
      <c r="M13843" s="598"/>
      <c r="N13843" s="598"/>
      <c r="V13843" s="598"/>
      <c r="W13843" s="598"/>
    </row>
    <row r="13844" spans="6:23" x14ac:dyDescent="0.2">
      <c r="F13844" s="610"/>
      <c r="H13844" s="612"/>
      <c r="I13844" s="598"/>
      <c r="J13844" s="598"/>
      <c r="M13844" s="598"/>
      <c r="N13844" s="598"/>
      <c r="V13844" s="598"/>
      <c r="W13844" s="598"/>
    </row>
    <row r="13845" spans="6:23" x14ac:dyDescent="0.2">
      <c r="F13845" s="610"/>
      <c r="H13845" s="612"/>
      <c r="I13845" s="598"/>
      <c r="J13845" s="598"/>
      <c r="M13845" s="598"/>
      <c r="N13845" s="598"/>
      <c r="V13845" s="598"/>
      <c r="W13845" s="598"/>
    </row>
    <row r="13846" spans="6:23" x14ac:dyDescent="0.2">
      <c r="F13846" s="610"/>
      <c r="H13846" s="612"/>
      <c r="I13846" s="598"/>
      <c r="J13846" s="598"/>
      <c r="M13846" s="598"/>
      <c r="N13846" s="598"/>
      <c r="V13846" s="598"/>
      <c r="W13846" s="598"/>
    </row>
    <row r="13847" spans="6:23" x14ac:dyDescent="0.2">
      <c r="F13847" s="610"/>
      <c r="H13847" s="612"/>
      <c r="I13847" s="598"/>
      <c r="J13847" s="598"/>
      <c r="M13847" s="598"/>
      <c r="N13847" s="598"/>
      <c r="V13847" s="598"/>
      <c r="W13847" s="598"/>
    </row>
    <row r="13848" spans="6:23" x14ac:dyDescent="0.2">
      <c r="F13848" s="610"/>
      <c r="H13848" s="612"/>
      <c r="I13848" s="598"/>
      <c r="J13848" s="598"/>
      <c r="M13848" s="598"/>
      <c r="N13848" s="598"/>
      <c r="V13848" s="598"/>
      <c r="W13848" s="598"/>
    </row>
    <row r="13849" spans="6:23" x14ac:dyDescent="0.2">
      <c r="F13849" s="610"/>
      <c r="H13849" s="612"/>
      <c r="I13849" s="598"/>
      <c r="J13849" s="598"/>
      <c r="M13849" s="598"/>
      <c r="N13849" s="598"/>
      <c r="V13849" s="598"/>
      <c r="W13849" s="598"/>
    </row>
    <row r="13850" spans="6:23" x14ac:dyDescent="0.2">
      <c r="F13850" s="610"/>
      <c r="H13850" s="612"/>
      <c r="I13850" s="598"/>
      <c r="J13850" s="598"/>
      <c r="M13850" s="598"/>
      <c r="N13850" s="598"/>
      <c r="V13850" s="598"/>
      <c r="W13850" s="598"/>
    </row>
    <row r="13851" spans="6:23" x14ac:dyDescent="0.2">
      <c r="F13851" s="610"/>
      <c r="H13851" s="612"/>
      <c r="I13851" s="598"/>
      <c r="J13851" s="598"/>
      <c r="M13851" s="598"/>
      <c r="N13851" s="598"/>
      <c r="V13851" s="598"/>
      <c r="W13851" s="598"/>
    </row>
    <row r="13852" spans="6:23" x14ac:dyDescent="0.2">
      <c r="F13852" s="610"/>
      <c r="H13852" s="612"/>
      <c r="I13852" s="598"/>
      <c r="J13852" s="598"/>
      <c r="M13852" s="598"/>
      <c r="N13852" s="598"/>
      <c r="V13852" s="598"/>
      <c r="W13852" s="598"/>
    </row>
    <row r="13853" spans="6:23" x14ac:dyDescent="0.2">
      <c r="F13853" s="610"/>
      <c r="H13853" s="612"/>
      <c r="I13853" s="598"/>
      <c r="J13853" s="598"/>
      <c r="M13853" s="598"/>
      <c r="N13853" s="598"/>
      <c r="V13853" s="598"/>
      <c r="W13853" s="598"/>
    </row>
    <row r="13854" spans="6:23" x14ac:dyDescent="0.2">
      <c r="F13854" s="610"/>
      <c r="H13854" s="612"/>
      <c r="I13854" s="598"/>
      <c r="J13854" s="598"/>
      <c r="M13854" s="598"/>
      <c r="N13854" s="598"/>
      <c r="V13854" s="598"/>
      <c r="W13854" s="598"/>
    </row>
    <row r="13855" spans="6:23" x14ac:dyDescent="0.2">
      <c r="F13855" s="610"/>
      <c r="H13855" s="612"/>
      <c r="I13855" s="598"/>
      <c r="J13855" s="598"/>
      <c r="M13855" s="598"/>
      <c r="N13855" s="598"/>
      <c r="V13855" s="598"/>
      <c r="W13855" s="598"/>
    </row>
    <row r="13856" spans="6:23" x14ac:dyDescent="0.2">
      <c r="F13856" s="610"/>
      <c r="H13856" s="612"/>
      <c r="I13856" s="598"/>
      <c r="J13856" s="598"/>
      <c r="M13856" s="598"/>
      <c r="N13856" s="598"/>
      <c r="V13856" s="598"/>
      <c r="W13856" s="598"/>
    </row>
    <row r="13857" spans="6:23" x14ac:dyDescent="0.2">
      <c r="F13857" s="610"/>
      <c r="H13857" s="612"/>
      <c r="I13857" s="598"/>
      <c r="J13857" s="598"/>
      <c r="M13857" s="598"/>
      <c r="N13857" s="598"/>
      <c r="V13857" s="598"/>
      <c r="W13857" s="598"/>
    </row>
    <row r="13858" spans="6:23" x14ac:dyDescent="0.2">
      <c r="F13858" s="610"/>
      <c r="H13858" s="612"/>
      <c r="I13858" s="598"/>
      <c r="J13858" s="598"/>
      <c r="M13858" s="598"/>
      <c r="N13858" s="598"/>
      <c r="V13858" s="598"/>
      <c r="W13858" s="598"/>
    </row>
    <row r="13859" spans="6:23" x14ac:dyDescent="0.2">
      <c r="F13859" s="610"/>
      <c r="H13859" s="612"/>
      <c r="I13859" s="598"/>
      <c r="J13859" s="598"/>
      <c r="M13859" s="598"/>
      <c r="N13859" s="598"/>
      <c r="V13859" s="598"/>
      <c r="W13859" s="598"/>
    </row>
    <row r="13860" spans="6:23" x14ac:dyDescent="0.2">
      <c r="F13860" s="610"/>
      <c r="H13860" s="612"/>
      <c r="I13860" s="598"/>
      <c r="J13860" s="598"/>
      <c r="M13860" s="598"/>
      <c r="N13860" s="598"/>
      <c r="V13860" s="598"/>
      <c r="W13860" s="598"/>
    </row>
    <row r="13861" spans="6:23" x14ac:dyDescent="0.2">
      <c r="F13861" s="610"/>
      <c r="H13861" s="612"/>
      <c r="I13861" s="598"/>
      <c r="J13861" s="598"/>
      <c r="M13861" s="598"/>
      <c r="N13861" s="598"/>
      <c r="V13861" s="598"/>
      <c r="W13861" s="598"/>
    </row>
    <row r="13862" spans="6:23" x14ac:dyDescent="0.2">
      <c r="F13862" s="610"/>
      <c r="H13862" s="612"/>
      <c r="I13862" s="598"/>
      <c r="J13862" s="598"/>
      <c r="M13862" s="598"/>
      <c r="N13862" s="598"/>
      <c r="V13862" s="598"/>
      <c r="W13862" s="598"/>
    </row>
    <row r="13863" spans="6:23" x14ac:dyDescent="0.2">
      <c r="F13863" s="610"/>
      <c r="H13863" s="612"/>
      <c r="I13863" s="598"/>
      <c r="J13863" s="598"/>
      <c r="M13863" s="598"/>
      <c r="N13863" s="598"/>
      <c r="V13863" s="598"/>
      <c r="W13863" s="598"/>
    </row>
    <row r="13864" spans="6:23" x14ac:dyDescent="0.2">
      <c r="F13864" s="610"/>
      <c r="H13864" s="612"/>
      <c r="I13864" s="598"/>
      <c r="J13864" s="598"/>
      <c r="M13864" s="598"/>
      <c r="N13864" s="598"/>
      <c r="V13864" s="598"/>
      <c r="W13864" s="598"/>
    </row>
    <row r="13865" spans="6:23" x14ac:dyDescent="0.2">
      <c r="F13865" s="610"/>
      <c r="H13865" s="612"/>
      <c r="I13865" s="598"/>
      <c r="J13865" s="598"/>
      <c r="M13865" s="598"/>
      <c r="N13865" s="598"/>
      <c r="V13865" s="598"/>
      <c r="W13865" s="598"/>
    </row>
    <row r="13866" spans="6:23" x14ac:dyDescent="0.2">
      <c r="F13866" s="610"/>
      <c r="H13866" s="612"/>
      <c r="I13866" s="598"/>
      <c r="J13866" s="598"/>
      <c r="M13866" s="598"/>
      <c r="N13866" s="598"/>
      <c r="V13866" s="598"/>
      <c r="W13866" s="598"/>
    </row>
    <row r="13867" spans="6:23" x14ac:dyDescent="0.2">
      <c r="F13867" s="610"/>
      <c r="H13867" s="612"/>
      <c r="I13867" s="598"/>
      <c r="J13867" s="598"/>
      <c r="M13867" s="598"/>
      <c r="N13867" s="598"/>
      <c r="V13867" s="598"/>
      <c r="W13867" s="598"/>
    </row>
    <row r="13868" spans="6:23" x14ac:dyDescent="0.2">
      <c r="F13868" s="610"/>
      <c r="H13868" s="612"/>
      <c r="I13868" s="598"/>
      <c r="J13868" s="598"/>
      <c r="M13868" s="598"/>
      <c r="N13868" s="598"/>
      <c r="V13868" s="598"/>
      <c r="W13868" s="598"/>
    </row>
    <row r="13869" spans="6:23" x14ac:dyDescent="0.2">
      <c r="F13869" s="610"/>
      <c r="H13869" s="612"/>
      <c r="I13869" s="598"/>
      <c r="J13869" s="598"/>
      <c r="M13869" s="598"/>
      <c r="N13869" s="598"/>
      <c r="V13869" s="598"/>
      <c r="W13869" s="598"/>
    </row>
    <row r="13870" spans="6:23" x14ac:dyDescent="0.2">
      <c r="F13870" s="610"/>
      <c r="H13870" s="612"/>
      <c r="I13870" s="598"/>
      <c r="J13870" s="598"/>
      <c r="M13870" s="598"/>
      <c r="N13870" s="598"/>
      <c r="V13870" s="598"/>
      <c r="W13870" s="598"/>
    </row>
    <row r="13871" spans="6:23" x14ac:dyDescent="0.2">
      <c r="F13871" s="610"/>
      <c r="H13871" s="612"/>
      <c r="I13871" s="598"/>
      <c r="J13871" s="598"/>
      <c r="M13871" s="598"/>
      <c r="N13871" s="598"/>
      <c r="V13871" s="598"/>
      <c r="W13871" s="598"/>
    </row>
    <row r="13872" spans="6:23" x14ac:dyDescent="0.2">
      <c r="F13872" s="610"/>
      <c r="H13872" s="612"/>
      <c r="I13872" s="598"/>
      <c r="J13872" s="598"/>
      <c r="M13872" s="598"/>
      <c r="N13872" s="598"/>
      <c r="V13872" s="598"/>
      <c r="W13872" s="598"/>
    </row>
    <row r="13873" spans="6:23" x14ac:dyDescent="0.2">
      <c r="F13873" s="610"/>
      <c r="H13873" s="612"/>
      <c r="I13873" s="598"/>
      <c r="J13873" s="598"/>
      <c r="M13873" s="598"/>
      <c r="N13873" s="598"/>
      <c r="V13873" s="598"/>
      <c r="W13873" s="598"/>
    </row>
    <row r="13874" spans="6:23" x14ac:dyDescent="0.2">
      <c r="F13874" s="610"/>
      <c r="H13874" s="612"/>
      <c r="I13874" s="598"/>
      <c r="J13874" s="598"/>
      <c r="M13874" s="598"/>
      <c r="N13874" s="598"/>
      <c r="V13874" s="598"/>
      <c r="W13874" s="598"/>
    </row>
    <row r="13875" spans="6:23" x14ac:dyDescent="0.2">
      <c r="F13875" s="610"/>
      <c r="H13875" s="612"/>
      <c r="I13875" s="598"/>
      <c r="J13875" s="598"/>
      <c r="M13875" s="598"/>
      <c r="N13875" s="598"/>
      <c r="V13875" s="598"/>
      <c r="W13875" s="598"/>
    </row>
    <row r="13876" spans="6:23" x14ac:dyDescent="0.2">
      <c r="F13876" s="610"/>
      <c r="H13876" s="612"/>
      <c r="I13876" s="598"/>
      <c r="J13876" s="598"/>
      <c r="M13876" s="598"/>
      <c r="N13876" s="598"/>
      <c r="V13876" s="598"/>
      <c r="W13876" s="598"/>
    </row>
    <row r="13877" spans="6:23" x14ac:dyDescent="0.2">
      <c r="F13877" s="610"/>
      <c r="H13877" s="612"/>
      <c r="I13877" s="598"/>
      <c r="J13877" s="598"/>
      <c r="M13877" s="598"/>
      <c r="N13877" s="598"/>
      <c r="V13877" s="598"/>
      <c r="W13877" s="598"/>
    </row>
    <row r="13878" spans="6:23" x14ac:dyDescent="0.2">
      <c r="F13878" s="610"/>
      <c r="H13878" s="612"/>
      <c r="I13878" s="598"/>
      <c r="J13878" s="598"/>
      <c r="M13878" s="598"/>
      <c r="N13878" s="598"/>
      <c r="V13878" s="598"/>
      <c r="W13878" s="598"/>
    </row>
    <row r="13879" spans="6:23" x14ac:dyDescent="0.2">
      <c r="F13879" s="610"/>
      <c r="H13879" s="612"/>
      <c r="I13879" s="598"/>
      <c r="J13879" s="598"/>
      <c r="M13879" s="598"/>
      <c r="N13879" s="598"/>
      <c r="V13879" s="598"/>
      <c r="W13879" s="598"/>
    </row>
    <row r="13880" spans="6:23" x14ac:dyDescent="0.2">
      <c r="F13880" s="610"/>
      <c r="H13880" s="612"/>
      <c r="I13880" s="598"/>
      <c r="J13880" s="598"/>
      <c r="M13880" s="598"/>
      <c r="N13880" s="598"/>
      <c r="V13880" s="598"/>
      <c r="W13880" s="598"/>
    </row>
    <row r="13881" spans="6:23" x14ac:dyDescent="0.2">
      <c r="F13881" s="610"/>
      <c r="H13881" s="612"/>
      <c r="I13881" s="598"/>
      <c r="J13881" s="598"/>
      <c r="M13881" s="598"/>
      <c r="N13881" s="598"/>
      <c r="V13881" s="598"/>
      <c r="W13881" s="598"/>
    </row>
    <row r="13882" spans="6:23" x14ac:dyDescent="0.2">
      <c r="F13882" s="610"/>
      <c r="H13882" s="612"/>
      <c r="I13882" s="598"/>
      <c r="J13882" s="598"/>
      <c r="M13882" s="598"/>
      <c r="N13882" s="598"/>
      <c r="V13882" s="598"/>
      <c r="W13882" s="598"/>
    </row>
    <row r="13883" spans="6:23" x14ac:dyDescent="0.2">
      <c r="F13883" s="610"/>
      <c r="H13883" s="612"/>
      <c r="I13883" s="598"/>
      <c r="J13883" s="598"/>
      <c r="M13883" s="598"/>
      <c r="N13883" s="598"/>
      <c r="V13883" s="598"/>
      <c r="W13883" s="598"/>
    </row>
    <row r="13884" spans="6:23" x14ac:dyDescent="0.2">
      <c r="F13884" s="610"/>
      <c r="H13884" s="612"/>
      <c r="I13884" s="598"/>
      <c r="J13884" s="598"/>
      <c r="M13884" s="598"/>
      <c r="N13884" s="598"/>
      <c r="V13884" s="598"/>
      <c r="W13884" s="598"/>
    </row>
    <row r="13885" spans="6:23" x14ac:dyDescent="0.2">
      <c r="F13885" s="610"/>
      <c r="H13885" s="612"/>
      <c r="I13885" s="598"/>
      <c r="J13885" s="598"/>
      <c r="M13885" s="598"/>
      <c r="N13885" s="598"/>
      <c r="V13885" s="598"/>
      <c r="W13885" s="598"/>
    </row>
    <row r="13886" spans="6:23" x14ac:dyDescent="0.2">
      <c r="F13886" s="610"/>
      <c r="H13886" s="612"/>
      <c r="I13886" s="598"/>
      <c r="J13886" s="598"/>
      <c r="M13886" s="598"/>
      <c r="N13886" s="598"/>
      <c r="V13886" s="598"/>
      <c r="W13886" s="598"/>
    </row>
    <row r="13887" spans="6:23" x14ac:dyDescent="0.2">
      <c r="F13887" s="610"/>
      <c r="H13887" s="612"/>
      <c r="I13887" s="598"/>
      <c r="J13887" s="598"/>
      <c r="M13887" s="598"/>
      <c r="N13887" s="598"/>
      <c r="V13887" s="598"/>
      <c r="W13887" s="598"/>
    </row>
    <row r="13888" spans="6:23" x14ac:dyDescent="0.2">
      <c r="F13888" s="610"/>
      <c r="H13888" s="612"/>
      <c r="I13888" s="598"/>
      <c r="J13888" s="598"/>
      <c r="M13888" s="598"/>
      <c r="N13888" s="598"/>
      <c r="V13888" s="598"/>
      <c r="W13888" s="598"/>
    </row>
    <row r="13889" spans="6:23" x14ac:dyDescent="0.2">
      <c r="F13889" s="610"/>
      <c r="H13889" s="612"/>
      <c r="I13889" s="598"/>
      <c r="J13889" s="598"/>
      <c r="M13889" s="598"/>
      <c r="N13889" s="598"/>
      <c r="V13889" s="598"/>
      <c r="W13889" s="598"/>
    </row>
    <row r="13890" spans="6:23" x14ac:dyDescent="0.2">
      <c r="F13890" s="610"/>
      <c r="H13890" s="612"/>
      <c r="I13890" s="598"/>
      <c r="J13890" s="598"/>
      <c r="M13890" s="598"/>
      <c r="N13890" s="598"/>
      <c r="V13890" s="598"/>
      <c r="W13890" s="598"/>
    </row>
    <row r="13891" spans="6:23" x14ac:dyDescent="0.2">
      <c r="F13891" s="610"/>
      <c r="H13891" s="612"/>
      <c r="I13891" s="598"/>
      <c r="J13891" s="598"/>
      <c r="M13891" s="598"/>
      <c r="N13891" s="598"/>
      <c r="V13891" s="598"/>
      <c r="W13891" s="598"/>
    </row>
    <row r="13892" spans="6:23" x14ac:dyDescent="0.2">
      <c r="F13892" s="610"/>
      <c r="H13892" s="612"/>
      <c r="I13892" s="598"/>
      <c r="J13892" s="598"/>
      <c r="M13892" s="598"/>
      <c r="N13892" s="598"/>
      <c r="V13892" s="598"/>
      <c r="W13892" s="598"/>
    </row>
    <row r="13893" spans="6:23" x14ac:dyDescent="0.2">
      <c r="F13893" s="610"/>
      <c r="H13893" s="612"/>
      <c r="I13893" s="598"/>
      <c r="J13893" s="598"/>
      <c r="M13893" s="598"/>
      <c r="N13893" s="598"/>
      <c r="V13893" s="598"/>
      <c r="W13893" s="598"/>
    </row>
    <row r="13894" spans="6:23" x14ac:dyDescent="0.2">
      <c r="F13894" s="610"/>
      <c r="H13894" s="612"/>
      <c r="I13894" s="598"/>
      <c r="J13894" s="598"/>
      <c r="M13894" s="598"/>
      <c r="N13894" s="598"/>
      <c r="V13894" s="598"/>
      <c r="W13894" s="598"/>
    </row>
    <row r="13895" spans="6:23" x14ac:dyDescent="0.2">
      <c r="F13895" s="610"/>
      <c r="H13895" s="612"/>
      <c r="I13895" s="598"/>
      <c r="J13895" s="598"/>
      <c r="M13895" s="598"/>
      <c r="N13895" s="598"/>
      <c r="V13895" s="598"/>
      <c r="W13895" s="598"/>
    </row>
    <row r="13896" spans="6:23" x14ac:dyDescent="0.2">
      <c r="F13896" s="610"/>
      <c r="H13896" s="612"/>
      <c r="I13896" s="598"/>
      <c r="J13896" s="598"/>
      <c r="M13896" s="598"/>
      <c r="N13896" s="598"/>
      <c r="V13896" s="598"/>
      <c r="W13896" s="598"/>
    </row>
    <row r="13897" spans="6:23" x14ac:dyDescent="0.2">
      <c r="F13897" s="610"/>
      <c r="H13897" s="612"/>
      <c r="I13897" s="598"/>
      <c r="J13897" s="598"/>
      <c r="M13897" s="598"/>
      <c r="N13897" s="598"/>
      <c r="V13897" s="598"/>
      <c r="W13897" s="598"/>
    </row>
    <row r="13898" spans="6:23" x14ac:dyDescent="0.2">
      <c r="F13898" s="610"/>
      <c r="H13898" s="612"/>
      <c r="I13898" s="598"/>
      <c r="J13898" s="598"/>
      <c r="M13898" s="598"/>
      <c r="N13898" s="598"/>
      <c r="V13898" s="598"/>
      <c r="W13898" s="598"/>
    </row>
    <row r="13899" spans="6:23" x14ac:dyDescent="0.2">
      <c r="F13899" s="610"/>
      <c r="H13899" s="612"/>
      <c r="I13899" s="598"/>
      <c r="J13899" s="598"/>
      <c r="M13899" s="598"/>
      <c r="N13899" s="598"/>
      <c r="V13899" s="598"/>
      <c r="W13899" s="598"/>
    </row>
    <row r="13900" spans="6:23" x14ac:dyDescent="0.2">
      <c r="F13900" s="610"/>
      <c r="H13900" s="612"/>
      <c r="I13900" s="598"/>
      <c r="J13900" s="598"/>
      <c r="M13900" s="598"/>
      <c r="N13900" s="598"/>
      <c r="V13900" s="598"/>
      <c r="W13900" s="598"/>
    </row>
    <row r="13901" spans="6:23" x14ac:dyDescent="0.2">
      <c r="F13901" s="610"/>
      <c r="H13901" s="612"/>
      <c r="I13901" s="598"/>
      <c r="J13901" s="598"/>
      <c r="M13901" s="598"/>
      <c r="N13901" s="598"/>
      <c r="V13901" s="598"/>
      <c r="W13901" s="598"/>
    </row>
    <row r="13902" spans="6:23" x14ac:dyDescent="0.2">
      <c r="F13902" s="610"/>
      <c r="H13902" s="612"/>
      <c r="I13902" s="598"/>
      <c r="J13902" s="598"/>
      <c r="M13902" s="598"/>
      <c r="N13902" s="598"/>
      <c r="V13902" s="598"/>
      <c r="W13902" s="598"/>
    </row>
    <row r="13903" spans="6:23" x14ac:dyDescent="0.2">
      <c r="F13903" s="610"/>
      <c r="H13903" s="612"/>
      <c r="I13903" s="598"/>
      <c r="J13903" s="598"/>
      <c r="M13903" s="598"/>
      <c r="N13903" s="598"/>
      <c r="V13903" s="598"/>
      <c r="W13903" s="598"/>
    </row>
    <row r="13904" spans="6:23" x14ac:dyDescent="0.2">
      <c r="F13904" s="610"/>
      <c r="H13904" s="612"/>
      <c r="I13904" s="598"/>
      <c r="J13904" s="598"/>
      <c r="M13904" s="598"/>
      <c r="N13904" s="598"/>
      <c r="V13904" s="598"/>
      <c r="W13904" s="598"/>
    </row>
    <row r="13905" spans="6:23" x14ac:dyDescent="0.2">
      <c r="F13905" s="610"/>
      <c r="H13905" s="612"/>
      <c r="I13905" s="598"/>
      <c r="J13905" s="598"/>
      <c r="M13905" s="598"/>
      <c r="N13905" s="598"/>
      <c r="V13905" s="598"/>
      <c r="W13905" s="598"/>
    </row>
    <row r="13906" spans="6:23" x14ac:dyDescent="0.2">
      <c r="F13906" s="610"/>
      <c r="H13906" s="612"/>
      <c r="I13906" s="598"/>
      <c r="J13906" s="598"/>
      <c r="M13906" s="598"/>
      <c r="N13906" s="598"/>
      <c r="V13906" s="598"/>
      <c r="W13906" s="598"/>
    </row>
    <row r="13907" spans="6:23" x14ac:dyDescent="0.2">
      <c r="F13907" s="610"/>
      <c r="H13907" s="612"/>
      <c r="I13907" s="598"/>
      <c r="J13907" s="598"/>
      <c r="M13907" s="598"/>
      <c r="N13907" s="598"/>
      <c r="V13907" s="598"/>
      <c r="W13907" s="598"/>
    </row>
    <row r="13908" spans="6:23" x14ac:dyDescent="0.2">
      <c r="F13908" s="610"/>
      <c r="H13908" s="612"/>
      <c r="I13908" s="598"/>
      <c r="J13908" s="598"/>
      <c r="M13908" s="598"/>
      <c r="N13908" s="598"/>
      <c r="V13908" s="598"/>
      <c r="W13908" s="598"/>
    </row>
    <row r="13909" spans="6:23" x14ac:dyDescent="0.2">
      <c r="F13909" s="610"/>
      <c r="H13909" s="612"/>
      <c r="I13909" s="598"/>
      <c r="J13909" s="598"/>
      <c r="M13909" s="598"/>
      <c r="N13909" s="598"/>
      <c r="V13909" s="598"/>
      <c r="W13909" s="598"/>
    </row>
    <row r="13910" spans="6:23" x14ac:dyDescent="0.2">
      <c r="F13910" s="610"/>
      <c r="H13910" s="612"/>
      <c r="I13910" s="598"/>
      <c r="J13910" s="598"/>
      <c r="M13910" s="598"/>
      <c r="N13910" s="598"/>
      <c r="V13910" s="598"/>
      <c r="W13910" s="598"/>
    </row>
    <row r="13911" spans="6:23" x14ac:dyDescent="0.2">
      <c r="F13911" s="610"/>
      <c r="H13911" s="612"/>
      <c r="I13911" s="598"/>
      <c r="J13911" s="598"/>
      <c r="M13911" s="598"/>
      <c r="N13911" s="598"/>
      <c r="V13911" s="598"/>
      <c r="W13911" s="598"/>
    </row>
    <row r="13912" spans="6:23" x14ac:dyDescent="0.2">
      <c r="F13912" s="610"/>
      <c r="H13912" s="612"/>
      <c r="I13912" s="598"/>
      <c r="J13912" s="598"/>
      <c r="M13912" s="598"/>
      <c r="N13912" s="598"/>
      <c r="V13912" s="598"/>
      <c r="W13912" s="598"/>
    </row>
    <row r="13913" spans="6:23" x14ac:dyDescent="0.2">
      <c r="F13913" s="610"/>
      <c r="H13913" s="612"/>
      <c r="I13913" s="598"/>
      <c r="J13913" s="598"/>
      <c r="M13913" s="598"/>
      <c r="N13913" s="598"/>
      <c r="V13913" s="598"/>
      <c r="W13913" s="598"/>
    </row>
    <row r="13914" spans="6:23" x14ac:dyDescent="0.2">
      <c r="F13914" s="610"/>
      <c r="H13914" s="612"/>
      <c r="I13914" s="598"/>
      <c r="J13914" s="598"/>
      <c r="M13914" s="598"/>
      <c r="N13914" s="598"/>
      <c r="V13914" s="598"/>
      <c r="W13914" s="598"/>
    </row>
    <row r="13915" spans="6:23" x14ac:dyDescent="0.2">
      <c r="F13915" s="610"/>
      <c r="H13915" s="612"/>
      <c r="I13915" s="598"/>
      <c r="J13915" s="598"/>
      <c r="M13915" s="598"/>
      <c r="N13915" s="598"/>
      <c r="V13915" s="598"/>
      <c r="W13915" s="598"/>
    </row>
    <row r="13916" spans="6:23" x14ac:dyDescent="0.2">
      <c r="F13916" s="610"/>
      <c r="H13916" s="612"/>
      <c r="I13916" s="598"/>
      <c r="J13916" s="598"/>
      <c r="M13916" s="598"/>
      <c r="N13916" s="598"/>
      <c r="V13916" s="598"/>
      <c r="W13916" s="598"/>
    </row>
    <row r="13917" spans="6:23" x14ac:dyDescent="0.2">
      <c r="F13917" s="610"/>
      <c r="H13917" s="612"/>
      <c r="I13917" s="598"/>
      <c r="J13917" s="598"/>
      <c r="M13917" s="598"/>
      <c r="N13917" s="598"/>
      <c r="V13917" s="598"/>
      <c r="W13917" s="598"/>
    </row>
    <row r="13918" spans="6:23" x14ac:dyDescent="0.2">
      <c r="F13918" s="610"/>
      <c r="H13918" s="612"/>
      <c r="I13918" s="598"/>
      <c r="J13918" s="598"/>
      <c r="M13918" s="598"/>
      <c r="N13918" s="598"/>
      <c r="V13918" s="598"/>
      <c r="W13918" s="598"/>
    </row>
    <row r="13919" spans="6:23" x14ac:dyDescent="0.2">
      <c r="F13919" s="610"/>
      <c r="H13919" s="612"/>
      <c r="I13919" s="598"/>
      <c r="J13919" s="598"/>
      <c r="M13919" s="598"/>
      <c r="N13919" s="598"/>
      <c r="V13919" s="598"/>
      <c r="W13919" s="598"/>
    </row>
    <row r="13920" spans="6:23" x14ac:dyDescent="0.2">
      <c r="F13920" s="610"/>
      <c r="H13920" s="612"/>
      <c r="I13920" s="598"/>
      <c r="J13920" s="598"/>
      <c r="M13920" s="598"/>
      <c r="N13920" s="598"/>
      <c r="V13920" s="598"/>
      <c r="W13920" s="598"/>
    </row>
    <row r="13921" spans="6:23" x14ac:dyDescent="0.2">
      <c r="F13921" s="610"/>
      <c r="H13921" s="612"/>
      <c r="I13921" s="598"/>
      <c r="J13921" s="598"/>
      <c r="M13921" s="598"/>
      <c r="N13921" s="598"/>
      <c r="V13921" s="598"/>
      <c r="W13921" s="598"/>
    </row>
    <row r="13922" spans="6:23" x14ac:dyDescent="0.2">
      <c r="F13922" s="610"/>
      <c r="H13922" s="612"/>
      <c r="I13922" s="598"/>
      <c r="J13922" s="598"/>
      <c r="M13922" s="598"/>
      <c r="N13922" s="598"/>
      <c r="V13922" s="598"/>
      <c r="W13922" s="598"/>
    </row>
    <row r="13923" spans="6:23" x14ac:dyDescent="0.2">
      <c r="F13923" s="610"/>
      <c r="H13923" s="612"/>
      <c r="I13923" s="598"/>
      <c r="J13923" s="598"/>
      <c r="M13923" s="598"/>
      <c r="N13923" s="598"/>
      <c r="V13923" s="598"/>
      <c r="W13923" s="598"/>
    </row>
    <row r="13924" spans="6:23" x14ac:dyDescent="0.2">
      <c r="F13924" s="610"/>
      <c r="H13924" s="612"/>
      <c r="I13924" s="598"/>
      <c r="J13924" s="598"/>
      <c r="M13924" s="598"/>
      <c r="N13924" s="598"/>
      <c r="V13924" s="598"/>
      <c r="W13924" s="598"/>
    </row>
    <row r="13925" spans="6:23" x14ac:dyDescent="0.2">
      <c r="F13925" s="610"/>
      <c r="H13925" s="612"/>
      <c r="I13925" s="598"/>
      <c r="J13925" s="598"/>
      <c r="M13925" s="598"/>
      <c r="N13925" s="598"/>
      <c r="V13925" s="598"/>
      <c r="W13925" s="598"/>
    </row>
    <row r="13926" spans="6:23" x14ac:dyDescent="0.2">
      <c r="F13926" s="610"/>
      <c r="H13926" s="612"/>
      <c r="I13926" s="598"/>
      <c r="J13926" s="598"/>
      <c r="M13926" s="598"/>
      <c r="N13926" s="598"/>
      <c r="V13926" s="598"/>
      <c r="W13926" s="598"/>
    </row>
    <row r="13927" spans="6:23" x14ac:dyDescent="0.2">
      <c r="F13927" s="610"/>
      <c r="H13927" s="612"/>
      <c r="I13927" s="598"/>
      <c r="J13927" s="598"/>
      <c r="M13927" s="598"/>
      <c r="N13927" s="598"/>
      <c r="V13927" s="598"/>
      <c r="W13927" s="598"/>
    </row>
    <row r="13928" spans="6:23" x14ac:dyDescent="0.2">
      <c r="F13928" s="610"/>
      <c r="H13928" s="612"/>
      <c r="I13928" s="598"/>
      <c r="J13928" s="598"/>
      <c r="M13928" s="598"/>
      <c r="N13928" s="598"/>
      <c r="V13928" s="598"/>
      <c r="W13928" s="598"/>
    </row>
    <row r="13929" spans="6:23" x14ac:dyDescent="0.2">
      <c r="F13929" s="610"/>
      <c r="H13929" s="612"/>
      <c r="I13929" s="598"/>
      <c r="J13929" s="598"/>
      <c r="M13929" s="598"/>
      <c r="N13929" s="598"/>
      <c r="V13929" s="598"/>
      <c r="W13929" s="598"/>
    </row>
    <row r="13930" spans="6:23" x14ac:dyDescent="0.2">
      <c r="F13930" s="610"/>
      <c r="H13930" s="612"/>
      <c r="I13930" s="598"/>
      <c r="J13930" s="598"/>
      <c r="M13930" s="598"/>
      <c r="N13930" s="598"/>
      <c r="V13930" s="598"/>
      <c r="W13930" s="598"/>
    </row>
    <row r="13931" spans="6:23" x14ac:dyDescent="0.2">
      <c r="F13931" s="610"/>
      <c r="H13931" s="612"/>
      <c r="I13931" s="598"/>
      <c r="J13931" s="598"/>
      <c r="M13931" s="598"/>
      <c r="N13931" s="598"/>
      <c r="V13931" s="598"/>
      <c r="W13931" s="598"/>
    </row>
    <row r="13932" spans="6:23" x14ac:dyDescent="0.2">
      <c r="F13932" s="610"/>
      <c r="H13932" s="612"/>
      <c r="I13932" s="598"/>
      <c r="J13932" s="598"/>
      <c r="M13932" s="598"/>
      <c r="N13932" s="598"/>
      <c r="V13932" s="598"/>
      <c r="W13932" s="598"/>
    </row>
    <row r="13933" spans="6:23" x14ac:dyDescent="0.2">
      <c r="F13933" s="610"/>
      <c r="H13933" s="612"/>
      <c r="I13933" s="598"/>
      <c r="J13933" s="598"/>
      <c r="M13933" s="598"/>
      <c r="N13933" s="598"/>
      <c r="V13933" s="598"/>
      <c r="W13933" s="598"/>
    </row>
    <row r="13934" spans="6:23" x14ac:dyDescent="0.2">
      <c r="F13934" s="610"/>
      <c r="H13934" s="612"/>
      <c r="I13934" s="598"/>
      <c r="J13934" s="598"/>
      <c r="M13934" s="598"/>
      <c r="N13934" s="598"/>
      <c r="V13934" s="598"/>
      <c r="W13934" s="598"/>
    </row>
    <row r="13935" spans="6:23" x14ac:dyDescent="0.2">
      <c r="F13935" s="610"/>
      <c r="H13935" s="612"/>
      <c r="I13935" s="598"/>
      <c r="J13935" s="598"/>
      <c r="M13935" s="598"/>
      <c r="N13935" s="598"/>
      <c r="V13935" s="598"/>
      <c r="W13935" s="598"/>
    </row>
    <row r="13936" spans="6:23" x14ac:dyDescent="0.2">
      <c r="F13936" s="610"/>
      <c r="H13936" s="612"/>
      <c r="I13936" s="598"/>
      <c r="J13936" s="598"/>
      <c r="M13936" s="598"/>
      <c r="N13936" s="598"/>
      <c r="V13936" s="598"/>
      <c r="W13936" s="598"/>
    </row>
    <row r="13937" spans="6:23" x14ac:dyDescent="0.2">
      <c r="F13937" s="610"/>
      <c r="H13937" s="612"/>
      <c r="I13937" s="598"/>
      <c r="J13937" s="598"/>
      <c r="M13937" s="598"/>
      <c r="N13937" s="598"/>
      <c r="V13937" s="598"/>
      <c r="W13937" s="598"/>
    </row>
    <row r="13938" spans="6:23" x14ac:dyDescent="0.2">
      <c r="F13938" s="610"/>
      <c r="H13938" s="612"/>
      <c r="I13938" s="598"/>
      <c r="J13938" s="598"/>
      <c r="M13938" s="598"/>
      <c r="N13938" s="598"/>
      <c r="V13938" s="598"/>
      <c r="W13938" s="598"/>
    </row>
    <row r="13939" spans="6:23" x14ac:dyDescent="0.2">
      <c r="F13939" s="610"/>
      <c r="H13939" s="612"/>
      <c r="I13939" s="598"/>
      <c r="J13939" s="598"/>
      <c r="M13939" s="598"/>
      <c r="N13939" s="598"/>
      <c r="V13939" s="598"/>
      <c r="W13939" s="598"/>
    </row>
    <row r="13940" spans="6:23" x14ac:dyDescent="0.2">
      <c r="F13940" s="610"/>
      <c r="H13940" s="612"/>
      <c r="I13940" s="598"/>
      <c r="J13940" s="598"/>
      <c r="M13940" s="598"/>
      <c r="N13940" s="598"/>
      <c r="V13940" s="598"/>
      <c r="W13940" s="598"/>
    </row>
    <row r="13941" spans="6:23" x14ac:dyDescent="0.2">
      <c r="F13941" s="610"/>
      <c r="H13941" s="612"/>
      <c r="I13941" s="598"/>
      <c r="J13941" s="598"/>
      <c r="M13941" s="598"/>
      <c r="N13941" s="598"/>
      <c r="V13941" s="598"/>
      <c r="W13941" s="598"/>
    </row>
    <row r="13942" spans="6:23" x14ac:dyDescent="0.2">
      <c r="F13942" s="610"/>
      <c r="H13942" s="612"/>
      <c r="I13942" s="598"/>
      <c r="J13942" s="598"/>
      <c r="M13942" s="598"/>
      <c r="N13942" s="598"/>
      <c r="V13942" s="598"/>
      <c r="W13942" s="598"/>
    </row>
    <row r="13943" spans="6:23" x14ac:dyDescent="0.2">
      <c r="F13943" s="610"/>
      <c r="H13943" s="612"/>
      <c r="I13943" s="598"/>
      <c r="J13943" s="598"/>
      <c r="M13943" s="598"/>
      <c r="N13943" s="598"/>
      <c r="V13943" s="598"/>
      <c r="W13943" s="598"/>
    </row>
    <row r="13944" spans="6:23" x14ac:dyDescent="0.2">
      <c r="F13944" s="610"/>
      <c r="H13944" s="612"/>
      <c r="I13944" s="598"/>
      <c r="J13944" s="598"/>
      <c r="M13944" s="598"/>
      <c r="N13944" s="598"/>
      <c r="V13944" s="598"/>
      <c r="W13944" s="598"/>
    </row>
    <row r="13945" spans="6:23" x14ac:dyDescent="0.2">
      <c r="F13945" s="610"/>
      <c r="H13945" s="612"/>
      <c r="I13945" s="598"/>
      <c r="J13945" s="598"/>
      <c r="M13945" s="598"/>
      <c r="N13945" s="598"/>
      <c r="V13945" s="598"/>
      <c r="W13945" s="598"/>
    </row>
    <row r="13946" spans="6:23" x14ac:dyDescent="0.2">
      <c r="F13946" s="610"/>
      <c r="H13946" s="612"/>
      <c r="I13946" s="598"/>
      <c r="J13946" s="598"/>
      <c r="M13946" s="598"/>
      <c r="N13946" s="598"/>
      <c r="V13946" s="598"/>
      <c r="W13946" s="598"/>
    </row>
    <row r="13947" spans="6:23" x14ac:dyDescent="0.2">
      <c r="F13947" s="610"/>
      <c r="H13947" s="612"/>
      <c r="I13947" s="598"/>
      <c r="J13947" s="598"/>
      <c r="M13947" s="598"/>
      <c r="N13947" s="598"/>
      <c r="V13947" s="598"/>
      <c r="W13947" s="598"/>
    </row>
    <row r="13948" spans="6:23" x14ac:dyDescent="0.2">
      <c r="F13948" s="610"/>
      <c r="H13948" s="612"/>
      <c r="I13948" s="598"/>
      <c r="J13948" s="598"/>
      <c r="M13948" s="598"/>
      <c r="N13948" s="598"/>
      <c r="V13948" s="598"/>
      <c r="W13948" s="598"/>
    </row>
    <row r="13949" spans="6:23" x14ac:dyDescent="0.2">
      <c r="F13949" s="610"/>
      <c r="H13949" s="612"/>
      <c r="I13949" s="598"/>
      <c r="J13949" s="598"/>
      <c r="M13949" s="598"/>
      <c r="N13949" s="598"/>
      <c r="V13949" s="598"/>
      <c r="W13949" s="598"/>
    </row>
    <row r="13950" spans="6:23" x14ac:dyDescent="0.2">
      <c r="F13950" s="610"/>
      <c r="H13950" s="612"/>
      <c r="I13950" s="598"/>
      <c r="J13950" s="598"/>
      <c r="M13950" s="598"/>
      <c r="N13950" s="598"/>
      <c r="V13950" s="598"/>
      <c r="W13950" s="598"/>
    </row>
    <row r="13951" spans="6:23" x14ac:dyDescent="0.2">
      <c r="F13951" s="610"/>
      <c r="H13951" s="612"/>
      <c r="I13951" s="598"/>
      <c r="J13951" s="598"/>
      <c r="M13951" s="598"/>
      <c r="N13951" s="598"/>
      <c r="V13951" s="598"/>
      <c r="W13951" s="598"/>
    </row>
    <row r="13952" spans="6:23" x14ac:dyDescent="0.2">
      <c r="F13952" s="610"/>
      <c r="H13952" s="612"/>
      <c r="I13952" s="598"/>
      <c r="J13952" s="598"/>
      <c r="M13952" s="598"/>
      <c r="N13952" s="598"/>
      <c r="V13952" s="598"/>
      <c r="W13952" s="598"/>
    </row>
    <row r="13953" spans="6:23" x14ac:dyDescent="0.2">
      <c r="F13953" s="610"/>
      <c r="H13953" s="612"/>
      <c r="I13953" s="598"/>
      <c r="J13953" s="598"/>
      <c r="M13953" s="598"/>
      <c r="N13953" s="598"/>
      <c r="V13953" s="598"/>
      <c r="W13953" s="598"/>
    </row>
    <row r="13954" spans="6:23" x14ac:dyDescent="0.2">
      <c r="F13954" s="610"/>
      <c r="H13954" s="612"/>
      <c r="I13954" s="598"/>
      <c r="J13954" s="598"/>
      <c r="M13954" s="598"/>
      <c r="N13954" s="598"/>
      <c r="V13954" s="598"/>
      <c r="W13954" s="598"/>
    </row>
    <row r="13955" spans="6:23" x14ac:dyDescent="0.2">
      <c r="F13955" s="610"/>
      <c r="H13955" s="612"/>
      <c r="I13955" s="598"/>
      <c r="J13955" s="598"/>
      <c r="M13955" s="598"/>
      <c r="N13955" s="598"/>
      <c r="V13955" s="598"/>
      <c r="W13955" s="598"/>
    </row>
    <row r="13956" spans="6:23" x14ac:dyDescent="0.2">
      <c r="F13956" s="610"/>
      <c r="H13956" s="612"/>
      <c r="I13956" s="598"/>
      <c r="J13956" s="598"/>
      <c r="M13956" s="598"/>
      <c r="N13956" s="598"/>
      <c r="V13956" s="598"/>
      <c r="W13956" s="598"/>
    </row>
    <row r="13957" spans="6:23" x14ac:dyDescent="0.2">
      <c r="F13957" s="610"/>
      <c r="H13957" s="612"/>
      <c r="I13957" s="598"/>
      <c r="J13957" s="598"/>
      <c r="M13957" s="598"/>
      <c r="N13957" s="598"/>
      <c r="V13957" s="598"/>
      <c r="W13957" s="598"/>
    </row>
    <row r="13958" spans="6:23" x14ac:dyDescent="0.2">
      <c r="F13958" s="610"/>
      <c r="H13958" s="612"/>
      <c r="I13958" s="598"/>
      <c r="J13958" s="598"/>
      <c r="M13958" s="598"/>
      <c r="N13958" s="598"/>
      <c r="V13958" s="598"/>
      <c r="W13958" s="598"/>
    </row>
    <row r="13959" spans="6:23" x14ac:dyDescent="0.2">
      <c r="F13959" s="610"/>
      <c r="H13959" s="612"/>
      <c r="I13959" s="598"/>
      <c r="J13959" s="598"/>
      <c r="M13959" s="598"/>
      <c r="N13959" s="598"/>
      <c r="V13959" s="598"/>
      <c r="W13959" s="598"/>
    </row>
    <row r="13960" spans="6:23" x14ac:dyDescent="0.2">
      <c r="F13960" s="610"/>
      <c r="H13960" s="612"/>
      <c r="I13960" s="598"/>
      <c r="J13960" s="598"/>
      <c r="M13960" s="598"/>
      <c r="N13960" s="598"/>
      <c r="V13960" s="598"/>
      <c r="W13960" s="598"/>
    </row>
    <row r="13961" spans="6:23" x14ac:dyDescent="0.2">
      <c r="F13961" s="610"/>
      <c r="H13961" s="612"/>
      <c r="I13961" s="598"/>
      <c r="J13961" s="598"/>
      <c r="M13961" s="598"/>
      <c r="N13961" s="598"/>
      <c r="V13961" s="598"/>
      <c r="W13961" s="598"/>
    </row>
    <row r="13962" spans="6:23" x14ac:dyDescent="0.2">
      <c r="F13962" s="610"/>
      <c r="H13962" s="612"/>
      <c r="I13962" s="598"/>
      <c r="J13962" s="598"/>
      <c r="M13962" s="598"/>
      <c r="N13962" s="598"/>
      <c r="V13962" s="598"/>
      <c r="W13962" s="598"/>
    </row>
    <row r="13963" spans="6:23" x14ac:dyDescent="0.2">
      <c r="F13963" s="610"/>
      <c r="H13963" s="612"/>
      <c r="I13963" s="598"/>
      <c r="J13963" s="598"/>
      <c r="M13963" s="598"/>
      <c r="N13963" s="598"/>
      <c r="V13963" s="598"/>
      <c r="W13963" s="598"/>
    </row>
    <row r="13964" spans="6:23" x14ac:dyDescent="0.2">
      <c r="F13964" s="610"/>
      <c r="H13964" s="612"/>
      <c r="I13964" s="598"/>
      <c r="J13964" s="598"/>
      <c r="M13964" s="598"/>
      <c r="N13964" s="598"/>
      <c r="V13964" s="598"/>
      <c r="W13964" s="598"/>
    </row>
    <row r="13965" spans="6:23" x14ac:dyDescent="0.2">
      <c r="F13965" s="610"/>
      <c r="H13965" s="612"/>
      <c r="I13965" s="598"/>
      <c r="J13965" s="598"/>
      <c r="M13965" s="598"/>
      <c r="N13965" s="598"/>
      <c r="V13965" s="598"/>
      <c r="W13965" s="598"/>
    </row>
    <row r="13966" spans="6:23" x14ac:dyDescent="0.2">
      <c r="F13966" s="610"/>
      <c r="H13966" s="612"/>
      <c r="I13966" s="598"/>
      <c r="J13966" s="598"/>
      <c r="M13966" s="598"/>
      <c r="N13966" s="598"/>
      <c r="V13966" s="598"/>
      <c r="W13966" s="598"/>
    </row>
    <row r="13967" spans="6:23" x14ac:dyDescent="0.2">
      <c r="F13967" s="610"/>
      <c r="H13967" s="612"/>
      <c r="I13967" s="598"/>
      <c r="J13967" s="598"/>
      <c r="M13967" s="598"/>
      <c r="N13967" s="598"/>
      <c r="V13967" s="598"/>
      <c r="W13967" s="598"/>
    </row>
    <row r="13968" spans="6:23" x14ac:dyDescent="0.2">
      <c r="F13968" s="610"/>
      <c r="H13968" s="612"/>
      <c r="I13968" s="598"/>
      <c r="J13968" s="598"/>
      <c r="M13968" s="598"/>
      <c r="N13968" s="598"/>
      <c r="V13968" s="598"/>
      <c r="W13968" s="598"/>
    </row>
    <row r="13969" spans="6:23" x14ac:dyDescent="0.2">
      <c r="F13969" s="610"/>
      <c r="H13969" s="612"/>
      <c r="I13969" s="598"/>
      <c r="J13969" s="598"/>
      <c r="M13969" s="598"/>
      <c r="N13969" s="598"/>
      <c r="V13969" s="598"/>
      <c r="W13969" s="598"/>
    </row>
    <row r="13970" spans="6:23" x14ac:dyDescent="0.2">
      <c r="F13970" s="610"/>
      <c r="H13970" s="612"/>
      <c r="I13970" s="598"/>
      <c r="J13970" s="598"/>
      <c r="M13970" s="598"/>
      <c r="N13970" s="598"/>
      <c r="V13970" s="598"/>
      <c r="W13970" s="598"/>
    </row>
    <row r="13971" spans="6:23" x14ac:dyDescent="0.2">
      <c r="F13971" s="610"/>
      <c r="H13971" s="612"/>
      <c r="I13971" s="598"/>
      <c r="J13971" s="598"/>
      <c r="M13971" s="598"/>
      <c r="N13971" s="598"/>
      <c r="V13971" s="598"/>
      <c r="W13971" s="598"/>
    </row>
    <row r="13972" spans="6:23" x14ac:dyDescent="0.2">
      <c r="F13972" s="610"/>
      <c r="H13972" s="612"/>
      <c r="I13972" s="598"/>
      <c r="J13972" s="598"/>
      <c r="M13972" s="598"/>
      <c r="N13972" s="598"/>
      <c r="V13972" s="598"/>
      <c r="W13972" s="598"/>
    </row>
    <row r="13973" spans="6:23" x14ac:dyDescent="0.2">
      <c r="F13973" s="610"/>
      <c r="H13973" s="612"/>
      <c r="I13973" s="598"/>
      <c r="J13973" s="598"/>
      <c r="M13973" s="598"/>
      <c r="N13973" s="598"/>
      <c r="V13973" s="598"/>
      <c r="W13973" s="598"/>
    </row>
    <row r="13974" spans="6:23" x14ac:dyDescent="0.2">
      <c r="F13974" s="610"/>
      <c r="H13974" s="612"/>
      <c r="I13974" s="598"/>
      <c r="J13974" s="598"/>
      <c r="M13974" s="598"/>
      <c r="N13974" s="598"/>
      <c r="V13974" s="598"/>
      <c r="W13974" s="598"/>
    </row>
    <row r="13975" spans="6:23" x14ac:dyDescent="0.2">
      <c r="F13975" s="610"/>
      <c r="H13975" s="612"/>
      <c r="I13975" s="598"/>
      <c r="J13975" s="598"/>
      <c r="M13975" s="598"/>
      <c r="N13975" s="598"/>
      <c r="V13975" s="598"/>
      <c r="W13975" s="598"/>
    </row>
    <row r="13976" spans="6:23" x14ac:dyDescent="0.2">
      <c r="F13976" s="610"/>
      <c r="H13976" s="612"/>
      <c r="I13976" s="598"/>
      <c r="J13976" s="598"/>
      <c r="M13976" s="598"/>
      <c r="N13976" s="598"/>
      <c r="V13976" s="598"/>
      <c r="W13976" s="598"/>
    </row>
    <row r="13977" spans="6:23" x14ac:dyDescent="0.2">
      <c r="F13977" s="610"/>
      <c r="H13977" s="612"/>
      <c r="I13977" s="598"/>
      <c r="J13977" s="598"/>
      <c r="M13977" s="598"/>
      <c r="N13977" s="598"/>
      <c r="V13977" s="598"/>
      <c r="W13977" s="598"/>
    </row>
    <row r="13978" spans="6:23" x14ac:dyDescent="0.2">
      <c r="F13978" s="610"/>
      <c r="H13978" s="612"/>
      <c r="I13978" s="598"/>
      <c r="J13978" s="598"/>
      <c r="M13978" s="598"/>
      <c r="N13978" s="598"/>
      <c r="V13978" s="598"/>
      <c r="W13978" s="598"/>
    </row>
    <row r="13979" spans="6:23" x14ac:dyDescent="0.2">
      <c r="F13979" s="610"/>
      <c r="H13979" s="612"/>
      <c r="I13979" s="598"/>
      <c r="J13979" s="598"/>
      <c r="M13979" s="598"/>
      <c r="N13979" s="598"/>
      <c r="V13979" s="598"/>
      <c r="W13979" s="598"/>
    </row>
    <row r="13980" spans="6:23" x14ac:dyDescent="0.2">
      <c r="F13980" s="610"/>
      <c r="H13980" s="612"/>
      <c r="I13980" s="598"/>
      <c r="J13980" s="598"/>
      <c r="M13980" s="598"/>
      <c r="N13980" s="598"/>
      <c r="V13980" s="598"/>
      <c r="W13980" s="598"/>
    </row>
    <row r="13981" spans="6:23" x14ac:dyDescent="0.2">
      <c r="F13981" s="610"/>
      <c r="H13981" s="612"/>
      <c r="I13981" s="598"/>
      <c r="J13981" s="598"/>
      <c r="M13981" s="598"/>
      <c r="N13981" s="598"/>
      <c r="V13981" s="598"/>
      <c r="W13981" s="598"/>
    </row>
    <row r="13982" spans="6:23" x14ac:dyDescent="0.2">
      <c r="F13982" s="610"/>
      <c r="H13982" s="612"/>
      <c r="I13982" s="598"/>
      <c r="J13982" s="598"/>
      <c r="M13982" s="598"/>
      <c r="N13982" s="598"/>
      <c r="V13982" s="598"/>
      <c r="W13982" s="598"/>
    </row>
    <row r="13983" spans="6:23" x14ac:dyDescent="0.2">
      <c r="F13983" s="610"/>
      <c r="H13983" s="612"/>
      <c r="I13983" s="598"/>
      <c r="J13983" s="598"/>
      <c r="M13983" s="598"/>
      <c r="N13983" s="598"/>
      <c r="V13983" s="598"/>
      <c r="W13983" s="598"/>
    </row>
    <row r="13984" spans="6:23" x14ac:dyDescent="0.2">
      <c r="F13984" s="610"/>
      <c r="H13984" s="612"/>
      <c r="I13984" s="598"/>
      <c r="J13984" s="598"/>
      <c r="M13984" s="598"/>
      <c r="N13984" s="598"/>
      <c r="V13984" s="598"/>
      <c r="W13984" s="598"/>
    </row>
    <row r="13985" spans="6:23" x14ac:dyDescent="0.2">
      <c r="F13985" s="610"/>
      <c r="H13985" s="612"/>
      <c r="I13985" s="598"/>
      <c r="J13985" s="598"/>
      <c r="M13985" s="598"/>
      <c r="N13985" s="598"/>
      <c r="V13985" s="598"/>
      <c r="W13985" s="598"/>
    </row>
    <row r="13986" spans="6:23" x14ac:dyDescent="0.2">
      <c r="F13986" s="610"/>
      <c r="H13986" s="612"/>
      <c r="I13986" s="598"/>
      <c r="J13986" s="598"/>
      <c r="M13986" s="598"/>
      <c r="N13986" s="598"/>
      <c r="V13986" s="598"/>
      <c r="W13986" s="598"/>
    </row>
    <row r="13987" spans="6:23" x14ac:dyDescent="0.2">
      <c r="F13987" s="610"/>
      <c r="H13987" s="612"/>
      <c r="I13987" s="598"/>
      <c r="J13987" s="598"/>
      <c r="M13987" s="598"/>
      <c r="N13987" s="598"/>
      <c r="V13987" s="598"/>
      <c r="W13987" s="598"/>
    </row>
    <row r="13988" spans="6:23" x14ac:dyDescent="0.2">
      <c r="F13988" s="610"/>
      <c r="H13988" s="612"/>
      <c r="I13988" s="598"/>
      <c r="J13988" s="598"/>
      <c r="M13988" s="598"/>
      <c r="N13988" s="598"/>
      <c r="V13988" s="598"/>
      <c r="W13988" s="598"/>
    </row>
    <row r="13989" spans="6:23" x14ac:dyDescent="0.2">
      <c r="F13989" s="610"/>
      <c r="H13989" s="612"/>
      <c r="I13989" s="598"/>
      <c r="J13989" s="598"/>
      <c r="M13989" s="598"/>
      <c r="N13989" s="598"/>
      <c r="V13989" s="598"/>
      <c r="W13989" s="598"/>
    </row>
    <row r="13990" spans="6:23" x14ac:dyDescent="0.2">
      <c r="F13990" s="610"/>
      <c r="H13990" s="612"/>
      <c r="I13990" s="598"/>
      <c r="J13990" s="598"/>
      <c r="M13990" s="598"/>
      <c r="N13990" s="598"/>
      <c r="V13990" s="598"/>
      <c r="W13990" s="598"/>
    </row>
    <row r="13991" spans="6:23" x14ac:dyDescent="0.2">
      <c r="F13991" s="610"/>
      <c r="H13991" s="612"/>
      <c r="I13991" s="598"/>
      <c r="J13991" s="598"/>
      <c r="M13991" s="598"/>
      <c r="N13991" s="598"/>
      <c r="V13991" s="598"/>
      <c r="W13991" s="598"/>
    </row>
    <row r="13992" spans="6:23" x14ac:dyDescent="0.2">
      <c r="F13992" s="610"/>
      <c r="H13992" s="612"/>
      <c r="I13992" s="598"/>
      <c r="J13992" s="598"/>
      <c r="M13992" s="598"/>
      <c r="N13992" s="598"/>
      <c r="V13992" s="598"/>
      <c r="W13992" s="598"/>
    </row>
    <row r="13993" spans="6:23" x14ac:dyDescent="0.2">
      <c r="F13993" s="610"/>
      <c r="H13993" s="612"/>
      <c r="I13993" s="598"/>
      <c r="J13993" s="598"/>
      <c r="M13993" s="598"/>
      <c r="N13993" s="598"/>
      <c r="V13993" s="598"/>
      <c r="W13993" s="598"/>
    </row>
    <row r="13994" spans="6:23" x14ac:dyDescent="0.2">
      <c r="F13994" s="610"/>
      <c r="H13994" s="612"/>
      <c r="I13994" s="598"/>
      <c r="J13994" s="598"/>
      <c r="M13994" s="598"/>
      <c r="N13994" s="598"/>
      <c r="V13994" s="598"/>
      <c r="W13994" s="598"/>
    </row>
    <row r="13995" spans="6:23" x14ac:dyDescent="0.2">
      <c r="F13995" s="610"/>
      <c r="H13995" s="612"/>
      <c r="I13995" s="598"/>
      <c r="J13995" s="598"/>
      <c r="M13995" s="598"/>
      <c r="N13995" s="598"/>
      <c r="V13995" s="598"/>
      <c r="W13995" s="598"/>
    </row>
    <row r="13996" spans="6:23" x14ac:dyDescent="0.2">
      <c r="F13996" s="610"/>
      <c r="H13996" s="612"/>
      <c r="I13996" s="598"/>
      <c r="J13996" s="598"/>
      <c r="M13996" s="598"/>
      <c r="N13996" s="598"/>
      <c r="V13996" s="598"/>
      <c r="W13996" s="598"/>
    </row>
    <row r="13997" spans="6:23" x14ac:dyDescent="0.2">
      <c r="F13997" s="610"/>
      <c r="H13997" s="612"/>
      <c r="I13997" s="598"/>
      <c r="J13997" s="598"/>
      <c r="M13997" s="598"/>
      <c r="N13997" s="598"/>
      <c r="V13997" s="598"/>
      <c r="W13997" s="598"/>
    </row>
    <row r="13998" spans="6:23" x14ac:dyDescent="0.2">
      <c r="F13998" s="610"/>
      <c r="H13998" s="612"/>
      <c r="I13998" s="598"/>
      <c r="J13998" s="598"/>
      <c r="M13998" s="598"/>
      <c r="N13998" s="598"/>
      <c r="V13998" s="598"/>
      <c r="W13998" s="598"/>
    </row>
    <row r="13999" spans="6:23" x14ac:dyDescent="0.2">
      <c r="F13999" s="610"/>
      <c r="H13999" s="612"/>
      <c r="I13999" s="598"/>
      <c r="J13999" s="598"/>
      <c r="M13999" s="598"/>
      <c r="N13999" s="598"/>
      <c r="V13999" s="598"/>
      <c r="W13999" s="598"/>
    </row>
    <row r="14000" spans="6:23" x14ac:dyDescent="0.2">
      <c r="F14000" s="610"/>
      <c r="H14000" s="612"/>
      <c r="I14000" s="598"/>
      <c r="J14000" s="598"/>
      <c r="M14000" s="598"/>
      <c r="N14000" s="598"/>
      <c r="V14000" s="598"/>
      <c r="W14000" s="598"/>
    </row>
    <row r="14001" spans="6:23" x14ac:dyDescent="0.2">
      <c r="F14001" s="610"/>
      <c r="H14001" s="612"/>
      <c r="I14001" s="598"/>
      <c r="J14001" s="598"/>
      <c r="M14001" s="598"/>
      <c r="N14001" s="598"/>
      <c r="V14001" s="598"/>
      <c r="W14001" s="598"/>
    </row>
    <row r="14002" spans="6:23" x14ac:dyDescent="0.2">
      <c r="F14002" s="610"/>
      <c r="H14002" s="612"/>
      <c r="I14002" s="598"/>
      <c r="J14002" s="598"/>
      <c r="M14002" s="598"/>
      <c r="N14002" s="598"/>
      <c r="V14002" s="598"/>
      <c r="W14002" s="598"/>
    </row>
    <row r="14003" spans="6:23" x14ac:dyDescent="0.2">
      <c r="F14003" s="610"/>
      <c r="H14003" s="612"/>
      <c r="I14003" s="598"/>
      <c r="J14003" s="598"/>
      <c r="M14003" s="598"/>
      <c r="N14003" s="598"/>
      <c r="V14003" s="598"/>
      <c r="W14003" s="598"/>
    </row>
    <row r="14004" spans="6:23" x14ac:dyDescent="0.2">
      <c r="F14004" s="610"/>
      <c r="H14004" s="612"/>
      <c r="I14004" s="598"/>
      <c r="J14004" s="598"/>
      <c r="M14004" s="598"/>
      <c r="N14004" s="598"/>
      <c r="V14004" s="598"/>
      <c r="W14004" s="598"/>
    </row>
    <row r="14005" spans="6:23" x14ac:dyDescent="0.2">
      <c r="F14005" s="610"/>
      <c r="H14005" s="612"/>
      <c r="I14005" s="598"/>
      <c r="J14005" s="598"/>
      <c r="M14005" s="598"/>
      <c r="N14005" s="598"/>
      <c r="V14005" s="598"/>
      <c r="W14005" s="598"/>
    </row>
    <row r="14006" spans="6:23" x14ac:dyDescent="0.2">
      <c r="F14006" s="610"/>
      <c r="H14006" s="612"/>
      <c r="I14006" s="598"/>
      <c r="J14006" s="598"/>
      <c r="M14006" s="598"/>
      <c r="N14006" s="598"/>
      <c r="V14006" s="598"/>
      <c r="W14006" s="598"/>
    </row>
    <row r="14007" spans="6:23" x14ac:dyDescent="0.2">
      <c r="F14007" s="610"/>
      <c r="H14007" s="612"/>
      <c r="I14007" s="598"/>
      <c r="J14007" s="598"/>
      <c r="M14007" s="598"/>
      <c r="N14007" s="598"/>
      <c r="V14007" s="598"/>
      <c r="W14007" s="598"/>
    </row>
    <row r="14008" spans="6:23" x14ac:dyDescent="0.2">
      <c r="F14008" s="610"/>
      <c r="H14008" s="612"/>
      <c r="I14008" s="598"/>
      <c r="J14008" s="598"/>
      <c r="M14008" s="598"/>
      <c r="N14008" s="598"/>
      <c r="V14008" s="598"/>
      <c r="W14008" s="598"/>
    </row>
    <row r="14009" spans="6:23" x14ac:dyDescent="0.2">
      <c r="F14009" s="610"/>
      <c r="H14009" s="612"/>
      <c r="I14009" s="598"/>
      <c r="J14009" s="598"/>
      <c r="M14009" s="598"/>
      <c r="N14009" s="598"/>
      <c r="V14009" s="598"/>
      <c r="W14009" s="598"/>
    </row>
    <row r="14010" spans="6:23" x14ac:dyDescent="0.2">
      <c r="F14010" s="610"/>
      <c r="H14010" s="612"/>
      <c r="I14010" s="598"/>
      <c r="J14010" s="598"/>
      <c r="M14010" s="598"/>
      <c r="N14010" s="598"/>
      <c r="V14010" s="598"/>
      <c r="W14010" s="598"/>
    </row>
    <row r="14011" spans="6:23" x14ac:dyDescent="0.2">
      <c r="F14011" s="610"/>
      <c r="H14011" s="612"/>
      <c r="I14011" s="598"/>
      <c r="J14011" s="598"/>
      <c r="M14011" s="598"/>
      <c r="N14011" s="598"/>
      <c r="V14011" s="598"/>
      <c r="W14011" s="598"/>
    </row>
    <row r="14012" spans="6:23" x14ac:dyDescent="0.2">
      <c r="F14012" s="610"/>
      <c r="H14012" s="612"/>
      <c r="I14012" s="598"/>
      <c r="J14012" s="598"/>
      <c r="M14012" s="598"/>
      <c r="N14012" s="598"/>
      <c r="V14012" s="598"/>
      <c r="W14012" s="598"/>
    </row>
    <row r="14013" spans="6:23" x14ac:dyDescent="0.2">
      <c r="F14013" s="610"/>
      <c r="H14013" s="612"/>
      <c r="I14013" s="598"/>
      <c r="J14013" s="598"/>
      <c r="M14013" s="598"/>
      <c r="N14013" s="598"/>
      <c r="V14013" s="598"/>
      <c r="W14013" s="598"/>
    </row>
    <row r="14014" spans="6:23" x14ac:dyDescent="0.2">
      <c r="F14014" s="610"/>
      <c r="H14014" s="612"/>
      <c r="I14014" s="598"/>
      <c r="J14014" s="598"/>
      <c r="M14014" s="598"/>
      <c r="N14014" s="598"/>
      <c r="V14014" s="598"/>
      <c r="W14014" s="598"/>
    </row>
    <row r="14015" spans="6:23" x14ac:dyDescent="0.2">
      <c r="F14015" s="610"/>
      <c r="H14015" s="612"/>
      <c r="I14015" s="598"/>
      <c r="J14015" s="598"/>
      <c r="M14015" s="598"/>
      <c r="N14015" s="598"/>
      <c r="V14015" s="598"/>
      <c r="W14015" s="598"/>
    </row>
    <row r="14016" spans="6:23" x14ac:dyDescent="0.2">
      <c r="F14016" s="610"/>
      <c r="H14016" s="612"/>
      <c r="I14016" s="598"/>
      <c r="J14016" s="598"/>
      <c r="M14016" s="598"/>
      <c r="N14016" s="598"/>
      <c r="V14016" s="598"/>
      <c r="W14016" s="598"/>
    </row>
    <row r="14017" spans="6:23" x14ac:dyDescent="0.2">
      <c r="F14017" s="610"/>
      <c r="H14017" s="612"/>
      <c r="I14017" s="598"/>
      <c r="J14017" s="598"/>
      <c r="M14017" s="598"/>
      <c r="N14017" s="598"/>
      <c r="V14017" s="598"/>
      <c r="W14017" s="598"/>
    </row>
    <row r="14018" spans="6:23" x14ac:dyDescent="0.2">
      <c r="F14018" s="610"/>
      <c r="H14018" s="612"/>
      <c r="I14018" s="598"/>
      <c r="J14018" s="598"/>
      <c r="M14018" s="598"/>
      <c r="N14018" s="598"/>
      <c r="V14018" s="598"/>
      <c r="W14018" s="598"/>
    </row>
    <row r="14019" spans="6:23" x14ac:dyDescent="0.2">
      <c r="F14019" s="610"/>
      <c r="H14019" s="612"/>
      <c r="I14019" s="598"/>
      <c r="J14019" s="598"/>
      <c r="M14019" s="598"/>
      <c r="N14019" s="598"/>
      <c r="V14019" s="598"/>
      <c r="W14019" s="598"/>
    </row>
    <row r="14020" spans="6:23" x14ac:dyDescent="0.2">
      <c r="F14020" s="610"/>
      <c r="H14020" s="612"/>
      <c r="I14020" s="598"/>
      <c r="J14020" s="598"/>
      <c r="M14020" s="598"/>
      <c r="N14020" s="598"/>
      <c r="V14020" s="598"/>
      <c r="W14020" s="598"/>
    </row>
    <row r="14021" spans="6:23" x14ac:dyDescent="0.2">
      <c r="F14021" s="610"/>
      <c r="H14021" s="612"/>
      <c r="I14021" s="598"/>
      <c r="J14021" s="598"/>
      <c r="M14021" s="598"/>
      <c r="N14021" s="598"/>
      <c r="V14021" s="598"/>
      <c r="W14021" s="598"/>
    </row>
    <row r="14022" spans="6:23" x14ac:dyDescent="0.2">
      <c r="F14022" s="610"/>
      <c r="H14022" s="612"/>
      <c r="I14022" s="598"/>
      <c r="J14022" s="598"/>
      <c r="M14022" s="598"/>
      <c r="N14022" s="598"/>
      <c r="V14022" s="598"/>
      <c r="W14022" s="598"/>
    </row>
    <row r="14023" spans="6:23" x14ac:dyDescent="0.2">
      <c r="F14023" s="610"/>
      <c r="H14023" s="612"/>
      <c r="I14023" s="598"/>
      <c r="J14023" s="598"/>
      <c r="M14023" s="598"/>
      <c r="N14023" s="598"/>
      <c r="V14023" s="598"/>
      <c r="W14023" s="598"/>
    </row>
    <row r="14024" spans="6:23" x14ac:dyDescent="0.2">
      <c r="F14024" s="610"/>
      <c r="H14024" s="612"/>
      <c r="I14024" s="598"/>
      <c r="J14024" s="598"/>
      <c r="M14024" s="598"/>
      <c r="N14024" s="598"/>
      <c r="V14024" s="598"/>
      <c r="W14024" s="598"/>
    </row>
    <row r="14025" spans="6:23" x14ac:dyDescent="0.2">
      <c r="F14025" s="610"/>
      <c r="H14025" s="612"/>
      <c r="I14025" s="598"/>
      <c r="J14025" s="598"/>
      <c r="M14025" s="598"/>
      <c r="N14025" s="598"/>
      <c r="V14025" s="598"/>
      <c r="W14025" s="598"/>
    </row>
    <row r="14026" spans="6:23" x14ac:dyDescent="0.2">
      <c r="F14026" s="610"/>
      <c r="H14026" s="612"/>
      <c r="I14026" s="598"/>
      <c r="J14026" s="598"/>
      <c r="M14026" s="598"/>
      <c r="N14026" s="598"/>
      <c r="V14026" s="598"/>
      <c r="W14026" s="598"/>
    </row>
    <row r="14027" spans="6:23" x14ac:dyDescent="0.2">
      <c r="F14027" s="610"/>
      <c r="H14027" s="612"/>
      <c r="I14027" s="598"/>
      <c r="J14027" s="598"/>
      <c r="M14027" s="598"/>
      <c r="N14027" s="598"/>
      <c r="V14027" s="598"/>
      <c r="W14027" s="598"/>
    </row>
    <row r="14028" spans="6:23" x14ac:dyDescent="0.2">
      <c r="F14028" s="610"/>
      <c r="H14028" s="612"/>
      <c r="I14028" s="598"/>
      <c r="J14028" s="598"/>
      <c r="M14028" s="598"/>
      <c r="N14028" s="598"/>
      <c r="V14028" s="598"/>
      <c r="W14028" s="598"/>
    </row>
    <row r="14029" spans="6:23" x14ac:dyDescent="0.2">
      <c r="F14029" s="610"/>
      <c r="H14029" s="612"/>
      <c r="I14029" s="598"/>
      <c r="J14029" s="598"/>
      <c r="M14029" s="598"/>
      <c r="N14029" s="598"/>
      <c r="V14029" s="598"/>
      <c r="W14029" s="598"/>
    </row>
    <row r="14030" spans="6:23" x14ac:dyDescent="0.2">
      <c r="F14030" s="610"/>
      <c r="H14030" s="612"/>
      <c r="I14030" s="598"/>
      <c r="J14030" s="598"/>
      <c r="M14030" s="598"/>
      <c r="N14030" s="598"/>
      <c r="V14030" s="598"/>
      <c r="W14030" s="598"/>
    </row>
    <row r="14031" spans="6:23" x14ac:dyDescent="0.2">
      <c r="F14031" s="610"/>
      <c r="H14031" s="612"/>
      <c r="I14031" s="598"/>
      <c r="J14031" s="598"/>
      <c r="M14031" s="598"/>
      <c r="N14031" s="598"/>
      <c r="V14031" s="598"/>
      <c r="W14031" s="598"/>
    </row>
    <row r="14032" spans="6:23" x14ac:dyDescent="0.2">
      <c r="F14032" s="610"/>
      <c r="H14032" s="612"/>
      <c r="I14032" s="598"/>
      <c r="J14032" s="598"/>
      <c r="M14032" s="598"/>
      <c r="N14032" s="598"/>
      <c r="V14032" s="598"/>
      <c r="W14032" s="598"/>
    </row>
    <row r="14033" spans="6:23" x14ac:dyDescent="0.2">
      <c r="F14033" s="610"/>
      <c r="H14033" s="612"/>
      <c r="I14033" s="598"/>
      <c r="J14033" s="598"/>
      <c r="M14033" s="598"/>
      <c r="N14033" s="598"/>
      <c r="V14033" s="598"/>
      <c r="W14033" s="598"/>
    </row>
    <row r="14034" spans="6:23" x14ac:dyDescent="0.2">
      <c r="F14034" s="610"/>
      <c r="H14034" s="612"/>
      <c r="I14034" s="598"/>
      <c r="J14034" s="598"/>
      <c r="M14034" s="598"/>
      <c r="N14034" s="598"/>
      <c r="V14034" s="598"/>
      <c r="W14034" s="598"/>
    </row>
    <row r="14035" spans="6:23" x14ac:dyDescent="0.2">
      <c r="F14035" s="610"/>
      <c r="H14035" s="612"/>
      <c r="I14035" s="598"/>
      <c r="J14035" s="598"/>
      <c r="M14035" s="598"/>
      <c r="N14035" s="598"/>
      <c r="V14035" s="598"/>
      <c r="W14035" s="598"/>
    </row>
    <row r="14036" spans="6:23" x14ac:dyDescent="0.2">
      <c r="F14036" s="610"/>
      <c r="H14036" s="612"/>
      <c r="I14036" s="598"/>
      <c r="J14036" s="598"/>
      <c r="M14036" s="598"/>
      <c r="N14036" s="598"/>
      <c r="V14036" s="598"/>
      <c r="W14036" s="598"/>
    </row>
    <row r="14037" spans="6:23" x14ac:dyDescent="0.2">
      <c r="F14037" s="610"/>
      <c r="H14037" s="612"/>
      <c r="I14037" s="598"/>
      <c r="J14037" s="598"/>
      <c r="M14037" s="598"/>
      <c r="N14037" s="598"/>
      <c r="V14037" s="598"/>
      <c r="W14037" s="598"/>
    </row>
    <row r="14038" spans="6:23" x14ac:dyDescent="0.2">
      <c r="F14038" s="610"/>
      <c r="H14038" s="612"/>
      <c r="I14038" s="598"/>
      <c r="J14038" s="598"/>
      <c r="M14038" s="598"/>
      <c r="N14038" s="598"/>
      <c r="V14038" s="598"/>
      <c r="W14038" s="598"/>
    </row>
    <row r="14039" spans="6:23" x14ac:dyDescent="0.2">
      <c r="F14039" s="610"/>
      <c r="H14039" s="612"/>
      <c r="I14039" s="598"/>
      <c r="J14039" s="598"/>
      <c r="M14039" s="598"/>
      <c r="N14039" s="598"/>
      <c r="V14039" s="598"/>
      <c r="W14039" s="598"/>
    </row>
    <row r="14040" spans="6:23" x14ac:dyDescent="0.2">
      <c r="F14040" s="610"/>
      <c r="H14040" s="612"/>
      <c r="I14040" s="598"/>
      <c r="J14040" s="598"/>
      <c r="M14040" s="598"/>
      <c r="N14040" s="598"/>
      <c r="V14040" s="598"/>
      <c r="W14040" s="598"/>
    </row>
    <row r="14041" spans="6:23" x14ac:dyDescent="0.2">
      <c r="F14041" s="610"/>
      <c r="H14041" s="612"/>
      <c r="I14041" s="598"/>
      <c r="J14041" s="598"/>
      <c r="M14041" s="598"/>
      <c r="N14041" s="598"/>
      <c r="V14041" s="598"/>
      <c r="W14041" s="598"/>
    </row>
    <row r="14042" spans="6:23" x14ac:dyDescent="0.2">
      <c r="F14042" s="610"/>
      <c r="H14042" s="612"/>
      <c r="I14042" s="598"/>
      <c r="J14042" s="598"/>
      <c r="M14042" s="598"/>
      <c r="N14042" s="598"/>
      <c r="V14042" s="598"/>
      <c r="W14042" s="598"/>
    </row>
    <row r="14043" spans="6:23" x14ac:dyDescent="0.2">
      <c r="F14043" s="610"/>
      <c r="H14043" s="612"/>
      <c r="I14043" s="598"/>
      <c r="J14043" s="598"/>
      <c r="M14043" s="598"/>
      <c r="N14043" s="598"/>
      <c r="V14043" s="598"/>
      <c r="W14043" s="598"/>
    </row>
    <row r="14044" spans="6:23" x14ac:dyDescent="0.2">
      <c r="F14044" s="610"/>
      <c r="H14044" s="612"/>
      <c r="I14044" s="598"/>
      <c r="J14044" s="598"/>
      <c r="M14044" s="598"/>
      <c r="N14044" s="598"/>
      <c r="V14044" s="598"/>
      <c r="W14044" s="598"/>
    </row>
    <row r="14045" spans="6:23" x14ac:dyDescent="0.2">
      <c r="F14045" s="610"/>
      <c r="H14045" s="612"/>
      <c r="I14045" s="598"/>
      <c r="J14045" s="598"/>
      <c r="M14045" s="598"/>
      <c r="N14045" s="598"/>
      <c r="V14045" s="598"/>
      <c r="W14045" s="598"/>
    </row>
    <row r="14046" spans="6:23" x14ac:dyDescent="0.2">
      <c r="F14046" s="610"/>
      <c r="H14046" s="612"/>
      <c r="I14046" s="598"/>
      <c r="J14046" s="598"/>
      <c r="M14046" s="598"/>
      <c r="N14046" s="598"/>
      <c r="V14046" s="598"/>
      <c r="W14046" s="598"/>
    </row>
    <row r="14047" spans="6:23" x14ac:dyDescent="0.2">
      <c r="F14047" s="610"/>
      <c r="H14047" s="612"/>
      <c r="I14047" s="598"/>
      <c r="J14047" s="598"/>
      <c r="M14047" s="598"/>
      <c r="N14047" s="598"/>
      <c r="V14047" s="598"/>
      <c r="W14047" s="598"/>
    </row>
    <row r="14048" spans="6:23" x14ac:dyDescent="0.2">
      <c r="F14048" s="610"/>
      <c r="H14048" s="612"/>
      <c r="I14048" s="598"/>
      <c r="J14048" s="598"/>
      <c r="M14048" s="598"/>
      <c r="N14048" s="598"/>
      <c r="V14048" s="598"/>
      <c r="W14048" s="598"/>
    </row>
    <row r="14049" spans="6:23" x14ac:dyDescent="0.2">
      <c r="F14049" s="610"/>
      <c r="H14049" s="612"/>
      <c r="I14049" s="598"/>
      <c r="J14049" s="598"/>
      <c r="M14049" s="598"/>
      <c r="N14049" s="598"/>
      <c r="V14049" s="598"/>
      <c r="W14049" s="598"/>
    </row>
    <row r="14050" spans="6:23" x14ac:dyDescent="0.2">
      <c r="F14050" s="610"/>
      <c r="H14050" s="612"/>
      <c r="I14050" s="598"/>
      <c r="J14050" s="598"/>
      <c r="M14050" s="598"/>
      <c r="N14050" s="598"/>
      <c r="V14050" s="598"/>
      <c r="W14050" s="598"/>
    </row>
    <row r="14051" spans="6:23" x14ac:dyDescent="0.2">
      <c r="F14051" s="610"/>
      <c r="H14051" s="612"/>
      <c r="I14051" s="598"/>
      <c r="J14051" s="598"/>
      <c r="M14051" s="598"/>
      <c r="N14051" s="598"/>
      <c r="V14051" s="598"/>
      <c r="W14051" s="598"/>
    </row>
    <row r="14052" spans="6:23" x14ac:dyDescent="0.2">
      <c r="F14052" s="610"/>
      <c r="H14052" s="612"/>
      <c r="I14052" s="598"/>
      <c r="J14052" s="598"/>
      <c r="M14052" s="598"/>
      <c r="N14052" s="598"/>
      <c r="V14052" s="598"/>
      <c r="W14052" s="598"/>
    </row>
    <row r="14053" spans="6:23" x14ac:dyDescent="0.2">
      <c r="F14053" s="610"/>
      <c r="H14053" s="612"/>
      <c r="I14053" s="598"/>
      <c r="J14053" s="598"/>
      <c r="M14053" s="598"/>
      <c r="N14053" s="598"/>
      <c r="V14053" s="598"/>
      <c r="W14053" s="598"/>
    </row>
    <row r="14054" spans="6:23" x14ac:dyDescent="0.2">
      <c r="F14054" s="610"/>
      <c r="H14054" s="612"/>
      <c r="I14054" s="598"/>
      <c r="J14054" s="598"/>
      <c r="M14054" s="598"/>
      <c r="N14054" s="598"/>
      <c r="V14054" s="598"/>
      <c r="W14054" s="598"/>
    </row>
    <row r="14055" spans="6:23" x14ac:dyDescent="0.2">
      <c r="F14055" s="610"/>
      <c r="H14055" s="612"/>
      <c r="I14055" s="598"/>
      <c r="J14055" s="598"/>
      <c r="M14055" s="598"/>
      <c r="N14055" s="598"/>
      <c r="V14055" s="598"/>
      <c r="W14055" s="598"/>
    </row>
    <row r="14056" spans="6:23" x14ac:dyDescent="0.2">
      <c r="F14056" s="610"/>
      <c r="H14056" s="612"/>
      <c r="I14056" s="598"/>
      <c r="J14056" s="598"/>
      <c r="M14056" s="598"/>
      <c r="N14056" s="598"/>
      <c r="V14056" s="598"/>
      <c r="W14056" s="598"/>
    </row>
    <row r="14057" spans="6:23" x14ac:dyDescent="0.2">
      <c r="F14057" s="610"/>
      <c r="H14057" s="612"/>
      <c r="I14057" s="598"/>
      <c r="J14057" s="598"/>
      <c r="M14057" s="598"/>
      <c r="N14057" s="598"/>
      <c r="V14057" s="598"/>
      <c r="W14057" s="598"/>
    </row>
    <row r="14058" spans="6:23" x14ac:dyDescent="0.2">
      <c r="F14058" s="610"/>
      <c r="H14058" s="612"/>
      <c r="I14058" s="598"/>
      <c r="J14058" s="598"/>
      <c r="M14058" s="598"/>
      <c r="N14058" s="598"/>
      <c r="V14058" s="598"/>
      <c r="W14058" s="598"/>
    </row>
    <row r="14059" spans="6:23" x14ac:dyDescent="0.2">
      <c r="F14059" s="610"/>
      <c r="H14059" s="612"/>
      <c r="I14059" s="598"/>
      <c r="J14059" s="598"/>
      <c r="M14059" s="598"/>
      <c r="N14059" s="598"/>
      <c r="V14059" s="598"/>
      <c r="W14059" s="598"/>
    </row>
    <row r="14060" spans="6:23" x14ac:dyDescent="0.2">
      <c r="F14060" s="610"/>
      <c r="H14060" s="612"/>
      <c r="I14060" s="598"/>
      <c r="J14060" s="598"/>
      <c r="M14060" s="598"/>
      <c r="N14060" s="598"/>
      <c r="V14060" s="598"/>
      <c r="W14060" s="598"/>
    </row>
    <row r="14061" spans="6:23" x14ac:dyDescent="0.2">
      <c r="F14061" s="610"/>
      <c r="H14061" s="612"/>
      <c r="I14061" s="598"/>
      <c r="J14061" s="598"/>
      <c r="M14061" s="598"/>
      <c r="N14061" s="598"/>
      <c r="V14061" s="598"/>
      <c r="W14061" s="598"/>
    </row>
    <row r="14062" spans="6:23" x14ac:dyDescent="0.2">
      <c r="F14062" s="610"/>
      <c r="H14062" s="612"/>
      <c r="I14062" s="598"/>
      <c r="J14062" s="598"/>
      <c r="M14062" s="598"/>
      <c r="N14062" s="598"/>
      <c r="V14062" s="598"/>
      <c r="W14062" s="598"/>
    </row>
    <row r="14063" spans="6:23" x14ac:dyDescent="0.2">
      <c r="F14063" s="610"/>
      <c r="H14063" s="612"/>
      <c r="I14063" s="598"/>
      <c r="J14063" s="598"/>
      <c r="M14063" s="598"/>
      <c r="N14063" s="598"/>
      <c r="V14063" s="598"/>
      <c r="W14063" s="598"/>
    </row>
    <row r="14064" spans="6:23" x14ac:dyDescent="0.2">
      <c r="F14064" s="610"/>
      <c r="H14064" s="612"/>
      <c r="I14064" s="598"/>
      <c r="J14064" s="598"/>
      <c r="M14064" s="598"/>
      <c r="N14064" s="598"/>
      <c r="V14064" s="598"/>
      <c r="W14064" s="598"/>
    </row>
    <row r="14065" spans="6:23" x14ac:dyDescent="0.2">
      <c r="F14065" s="610"/>
      <c r="H14065" s="612"/>
      <c r="I14065" s="598"/>
      <c r="J14065" s="598"/>
      <c r="M14065" s="598"/>
      <c r="N14065" s="598"/>
      <c r="V14065" s="598"/>
      <c r="W14065" s="598"/>
    </row>
    <row r="14066" spans="6:23" x14ac:dyDescent="0.2">
      <c r="F14066" s="610"/>
      <c r="H14066" s="612"/>
      <c r="I14066" s="598"/>
      <c r="J14066" s="598"/>
      <c r="M14066" s="598"/>
      <c r="N14066" s="598"/>
      <c r="V14066" s="598"/>
      <c r="W14066" s="598"/>
    </row>
    <row r="14067" spans="6:23" x14ac:dyDescent="0.2">
      <c r="F14067" s="610"/>
      <c r="H14067" s="612"/>
      <c r="I14067" s="598"/>
      <c r="J14067" s="598"/>
      <c r="M14067" s="598"/>
      <c r="N14067" s="598"/>
      <c r="V14067" s="598"/>
      <c r="W14067" s="598"/>
    </row>
    <row r="14068" spans="6:23" x14ac:dyDescent="0.2">
      <c r="F14068" s="610"/>
      <c r="H14068" s="612"/>
      <c r="I14068" s="598"/>
      <c r="J14068" s="598"/>
      <c r="M14068" s="598"/>
      <c r="N14068" s="598"/>
      <c r="V14068" s="598"/>
      <c r="W14068" s="598"/>
    </row>
    <row r="14069" spans="6:23" x14ac:dyDescent="0.2">
      <c r="F14069" s="610"/>
      <c r="H14069" s="612"/>
      <c r="I14069" s="598"/>
      <c r="J14069" s="598"/>
      <c r="M14069" s="598"/>
      <c r="N14069" s="598"/>
      <c r="V14069" s="598"/>
      <c r="W14069" s="598"/>
    </row>
    <row r="14070" spans="6:23" x14ac:dyDescent="0.2">
      <c r="F14070" s="610"/>
      <c r="H14070" s="612"/>
      <c r="I14070" s="598"/>
      <c r="J14070" s="598"/>
      <c r="M14070" s="598"/>
      <c r="N14070" s="598"/>
      <c r="V14070" s="598"/>
      <c r="W14070" s="598"/>
    </row>
    <row r="14071" spans="6:23" x14ac:dyDescent="0.2">
      <c r="F14071" s="610"/>
      <c r="H14071" s="612"/>
      <c r="I14071" s="598"/>
      <c r="J14071" s="598"/>
      <c r="M14071" s="598"/>
      <c r="N14071" s="598"/>
      <c r="V14071" s="598"/>
      <c r="W14071" s="598"/>
    </row>
    <row r="14072" spans="6:23" x14ac:dyDescent="0.2">
      <c r="F14072" s="610"/>
      <c r="H14072" s="612"/>
      <c r="I14072" s="598"/>
      <c r="J14072" s="598"/>
      <c r="M14072" s="598"/>
      <c r="N14072" s="598"/>
      <c r="V14072" s="598"/>
      <c r="W14072" s="598"/>
    </row>
    <row r="14073" spans="6:23" x14ac:dyDescent="0.2">
      <c r="F14073" s="610"/>
      <c r="H14073" s="612"/>
      <c r="I14073" s="598"/>
      <c r="J14073" s="598"/>
      <c r="M14073" s="598"/>
      <c r="N14073" s="598"/>
      <c r="V14073" s="598"/>
      <c r="W14073" s="598"/>
    </row>
    <row r="14074" spans="6:23" x14ac:dyDescent="0.2">
      <c r="F14074" s="610"/>
      <c r="H14074" s="612"/>
      <c r="I14074" s="598"/>
      <c r="J14074" s="598"/>
      <c r="M14074" s="598"/>
      <c r="N14074" s="598"/>
      <c r="V14074" s="598"/>
      <c r="W14074" s="598"/>
    </row>
    <row r="14075" spans="6:23" x14ac:dyDescent="0.2">
      <c r="F14075" s="610"/>
      <c r="H14075" s="612"/>
      <c r="I14075" s="598"/>
      <c r="J14075" s="598"/>
      <c r="M14075" s="598"/>
      <c r="N14075" s="598"/>
      <c r="V14075" s="598"/>
      <c r="W14075" s="598"/>
    </row>
    <row r="14076" spans="6:23" x14ac:dyDescent="0.2">
      <c r="F14076" s="610"/>
      <c r="H14076" s="612"/>
      <c r="I14076" s="598"/>
      <c r="J14076" s="598"/>
      <c r="M14076" s="598"/>
      <c r="N14076" s="598"/>
      <c r="V14076" s="598"/>
      <c r="W14076" s="598"/>
    </row>
    <row r="14077" spans="6:23" x14ac:dyDescent="0.2">
      <c r="F14077" s="610"/>
      <c r="H14077" s="612"/>
      <c r="I14077" s="598"/>
      <c r="J14077" s="598"/>
      <c r="M14077" s="598"/>
      <c r="N14077" s="598"/>
      <c r="V14077" s="598"/>
      <c r="W14077" s="598"/>
    </row>
    <row r="14078" spans="6:23" x14ac:dyDescent="0.2">
      <c r="F14078" s="610"/>
      <c r="H14078" s="612"/>
      <c r="I14078" s="598"/>
      <c r="J14078" s="598"/>
      <c r="M14078" s="598"/>
      <c r="N14078" s="598"/>
      <c r="V14078" s="598"/>
      <c r="W14078" s="598"/>
    </row>
    <row r="14079" spans="6:23" x14ac:dyDescent="0.2">
      <c r="F14079" s="610"/>
      <c r="H14079" s="612"/>
      <c r="I14079" s="598"/>
      <c r="J14079" s="598"/>
      <c r="M14079" s="598"/>
      <c r="N14079" s="598"/>
      <c r="V14079" s="598"/>
      <c r="W14079" s="598"/>
    </row>
    <row r="14080" spans="6:23" x14ac:dyDescent="0.2">
      <c r="F14080" s="610"/>
      <c r="H14080" s="612"/>
      <c r="I14080" s="598"/>
      <c r="J14080" s="598"/>
      <c r="M14080" s="598"/>
      <c r="N14080" s="598"/>
      <c r="V14080" s="598"/>
      <c r="W14080" s="598"/>
    </row>
    <row r="14081" spans="6:23" x14ac:dyDescent="0.2">
      <c r="F14081" s="610"/>
      <c r="H14081" s="612"/>
      <c r="I14081" s="598"/>
      <c r="J14081" s="598"/>
      <c r="M14081" s="598"/>
      <c r="N14081" s="598"/>
      <c r="V14081" s="598"/>
      <c r="W14081" s="598"/>
    </row>
    <row r="14082" spans="6:23" x14ac:dyDescent="0.2">
      <c r="F14082" s="610"/>
      <c r="H14082" s="612"/>
      <c r="I14082" s="598"/>
      <c r="J14082" s="598"/>
      <c r="M14082" s="598"/>
      <c r="N14082" s="598"/>
      <c r="V14082" s="598"/>
      <c r="W14082" s="598"/>
    </row>
    <row r="14083" spans="6:23" x14ac:dyDescent="0.2">
      <c r="F14083" s="610"/>
      <c r="H14083" s="612"/>
      <c r="I14083" s="598"/>
      <c r="J14083" s="598"/>
      <c r="M14083" s="598"/>
      <c r="N14083" s="598"/>
      <c r="V14083" s="598"/>
      <c r="W14083" s="598"/>
    </row>
    <row r="14084" spans="6:23" x14ac:dyDescent="0.2">
      <c r="F14084" s="610"/>
      <c r="H14084" s="612"/>
      <c r="I14084" s="598"/>
      <c r="J14084" s="598"/>
      <c r="M14084" s="598"/>
      <c r="N14084" s="598"/>
      <c r="V14084" s="598"/>
      <c r="W14084" s="598"/>
    </row>
    <row r="14085" spans="6:23" x14ac:dyDescent="0.2">
      <c r="F14085" s="610"/>
      <c r="H14085" s="612"/>
      <c r="I14085" s="598"/>
      <c r="J14085" s="598"/>
      <c r="M14085" s="598"/>
      <c r="N14085" s="598"/>
      <c r="V14085" s="598"/>
      <c r="W14085" s="598"/>
    </row>
    <row r="14086" spans="6:23" x14ac:dyDescent="0.2">
      <c r="F14086" s="610"/>
      <c r="H14086" s="612"/>
      <c r="I14086" s="598"/>
      <c r="J14086" s="598"/>
      <c r="M14086" s="598"/>
      <c r="N14086" s="598"/>
      <c r="V14086" s="598"/>
      <c r="W14086" s="598"/>
    </row>
    <row r="14087" spans="6:23" x14ac:dyDescent="0.2">
      <c r="F14087" s="610"/>
      <c r="H14087" s="612"/>
      <c r="I14087" s="598"/>
      <c r="J14087" s="598"/>
      <c r="M14087" s="598"/>
      <c r="N14087" s="598"/>
      <c r="V14087" s="598"/>
      <c r="W14087" s="598"/>
    </row>
    <row r="14088" spans="6:23" x14ac:dyDescent="0.2">
      <c r="F14088" s="610"/>
      <c r="H14088" s="612"/>
      <c r="I14088" s="598"/>
      <c r="J14088" s="598"/>
      <c r="M14088" s="598"/>
      <c r="N14088" s="598"/>
      <c r="V14088" s="598"/>
      <c r="W14088" s="598"/>
    </row>
    <row r="14089" spans="6:23" x14ac:dyDescent="0.2">
      <c r="F14089" s="610"/>
      <c r="H14089" s="612"/>
      <c r="I14089" s="598"/>
      <c r="J14089" s="598"/>
      <c r="M14089" s="598"/>
      <c r="N14089" s="598"/>
      <c r="V14089" s="598"/>
      <c r="W14089" s="598"/>
    </row>
    <row r="14090" spans="6:23" x14ac:dyDescent="0.2">
      <c r="F14090" s="610"/>
      <c r="H14090" s="612"/>
      <c r="I14090" s="598"/>
      <c r="J14090" s="598"/>
      <c r="M14090" s="598"/>
      <c r="N14090" s="598"/>
      <c r="V14090" s="598"/>
      <c r="W14090" s="598"/>
    </row>
    <row r="14091" spans="6:23" x14ac:dyDescent="0.2">
      <c r="F14091" s="610"/>
      <c r="H14091" s="612"/>
      <c r="I14091" s="598"/>
      <c r="J14091" s="598"/>
      <c r="M14091" s="598"/>
      <c r="N14091" s="598"/>
      <c r="V14091" s="598"/>
      <c r="W14091" s="598"/>
    </row>
    <row r="14092" spans="6:23" x14ac:dyDescent="0.2">
      <c r="F14092" s="610"/>
      <c r="H14092" s="612"/>
      <c r="I14092" s="598"/>
      <c r="J14092" s="598"/>
      <c r="M14092" s="598"/>
      <c r="N14092" s="598"/>
      <c r="V14092" s="598"/>
      <c r="W14092" s="598"/>
    </row>
    <row r="14093" spans="6:23" x14ac:dyDescent="0.2">
      <c r="F14093" s="610"/>
      <c r="H14093" s="612"/>
      <c r="I14093" s="598"/>
      <c r="J14093" s="598"/>
      <c r="M14093" s="598"/>
      <c r="N14093" s="598"/>
      <c r="V14093" s="598"/>
      <c r="W14093" s="598"/>
    </row>
    <row r="14094" spans="6:23" x14ac:dyDescent="0.2">
      <c r="F14094" s="610"/>
      <c r="H14094" s="612"/>
      <c r="I14094" s="598"/>
      <c r="J14094" s="598"/>
      <c r="M14094" s="598"/>
      <c r="N14094" s="598"/>
      <c r="V14094" s="598"/>
      <c r="W14094" s="598"/>
    </row>
    <row r="14095" spans="6:23" x14ac:dyDescent="0.2">
      <c r="F14095" s="610"/>
      <c r="H14095" s="612"/>
      <c r="I14095" s="598"/>
      <c r="J14095" s="598"/>
      <c r="M14095" s="598"/>
      <c r="N14095" s="598"/>
      <c r="V14095" s="598"/>
      <c r="W14095" s="598"/>
    </row>
    <row r="14096" spans="6:23" x14ac:dyDescent="0.2">
      <c r="F14096" s="610"/>
      <c r="H14096" s="612"/>
      <c r="I14096" s="598"/>
      <c r="J14096" s="598"/>
      <c r="M14096" s="598"/>
      <c r="N14096" s="598"/>
      <c r="V14096" s="598"/>
      <c r="W14096" s="598"/>
    </row>
    <row r="14097" spans="6:23" x14ac:dyDescent="0.2">
      <c r="F14097" s="610"/>
      <c r="H14097" s="612"/>
      <c r="I14097" s="598"/>
      <c r="J14097" s="598"/>
      <c r="M14097" s="598"/>
      <c r="N14097" s="598"/>
      <c r="V14097" s="598"/>
      <c r="W14097" s="598"/>
    </row>
    <row r="14098" spans="6:23" x14ac:dyDescent="0.2">
      <c r="F14098" s="610"/>
      <c r="H14098" s="612"/>
      <c r="I14098" s="598"/>
      <c r="J14098" s="598"/>
      <c r="M14098" s="598"/>
      <c r="N14098" s="598"/>
      <c r="V14098" s="598"/>
      <c r="W14098" s="598"/>
    </row>
    <row r="14099" spans="6:23" x14ac:dyDescent="0.2">
      <c r="F14099" s="610"/>
      <c r="H14099" s="612"/>
      <c r="I14099" s="598"/>
      <c r="J14099" s="598"/>
      <c r="M14099" s="598"/>
      <c r="N14099" s="598"/>
      <c r="V14099" s="598"/>
      <c r="W14099" s="598"/>
    </row>
    <row r="14100" spans="6:23" x14ac:dyDescent="0.2">
      <c r="F14100" s="610"/>
      <c r="H14100" s="612"/>
      <c r="I14100" s="598"/>
      <c r="J14100" s="598"/>
      <c r="M14100" s="598"/>
      <c r="N14100" s="598"/>
      <c r="V14100" s="598"/>
      <c r="W14100" s="598"/>
    </row>
    <row r="14101" spans="6:23" x14ac:dyDescent="0.2">
      <c r="F14101" s="610"/>
      <c r="H14101" s="612"/>
      <c r="I14101" s="598"/>
      <c r="J14101" s="598"/>
      <c r="M14101" s="598"/>
      <c r="N14101" s="598"/>
      <c r="V14101" s="598"/>
      <c r="W14101" s="598"/>
    </row>
    <row r="14102" spans="6:23" x14ac:dyDescent="0.2">
      <c r="F14102" s="610"/>
      <c r="H14102" s="612"/>
      <c r="I14102" s="598"/>
      <c r="J14102" s="598"/>
      <c r="M14102" s="598"/>
      <c r="N14102" s="598"/>
      <c r="V14102" s="598"/>
      <c r="W14102" s="598"/>
    </row>
    <row r="14103" spans="6:23" x14ac:dyDescent="0.2">
      <c r="F14103" s="610"/>
      <c r="H14103" s="612"/>
      <c r="I14103" s="598"/>
      <c r="J14103" s="598"/>
      <c r="M14103" s="598"/>
      <c r="N14103" s="598"/>
      <c r="V14103" s="598"/>
      <c r="W14103" s="598"/>
    </row>
    <row r="14104" spans="6:23" x14ac:dyDescent="0.2">
      <c r="F14104" s="610"/>
      <c r="H14104" s="612"/>
      <c r="I14104" s="598"/>
      <c r="J14104" s="598"/>
      <c r="M14104" s="598"/>
      <c r="N14104" s="598"/>
      <c r="V14104" s="598"/>
      <c r="W14104" s="598"/>
    </row>
    <row r="14105" spans="6:23" x14ac:dyDescent="0.2">
      <c r="F14105" s="610"/>
      <c r="H14105" s="612"/>
      <c r="I14105" s="598"/>
      <c r="J14105" s="598"/>
      <c r="M14105" s="598"/>
      <c r="N14105" s="598"/>
      <c r="V14105" s="598"/>
      <c r="W14105" s="598"/>
    </row>
    <row r="14106" spans="6:23" x14ac:dyDescent="0.2">
      <c r="F14106" s="610"/>
      <c r="H14106" s="612"/>
      <c r="I14106" s="598"/>
      <c r="J14106" s="598"/>
      <c r="M14106" s="598"/>
      <c r="N14106" s="598"/>
      <c r="V14106" s="598"/>
      <c r="W14106" s="598"/>
    </row>
    <row r="14107" spans="6:23" x14ac:dyDescent="0.2">
      <c r="F14107" s="610"/>
      <c r="H14107" s="612"/>
      <c r="I14107" s="598"/>
      <c r="J14107" s="598"/>
      <c r="M14107" s="598"/>
      <c r="N14107" s="598"/>
      <c r="V14107" s="598"/>
      <c r="W14107" s="598"/>
    </row>
    <row r="14108" spans="6:23" x14ac:dyDescent="0.2">
      <c r="F14108" s="610"/>
      <c r="H14108" s="612"/>
      <c r="I14108" s="598"/>
      <c r="J14108" s="598"/>
      <c r="M14108" s="598"/>
      <c r="N14108" s="598"/>
      <c r="V14108" s="598"/>
      <c r="W14108" s="598"/>
    </row>
    <row r="14109" spans="6:23" x14ac:dyDescent="0.2">
      <c r="F14109" s="610"/>
      <c r="H14109" s="612"/>
      <c r="I14109" s="598"/>
      <c r="J14109" s="598"/>
      <c r="M14109" s="598"/>
      <c r="N14109" s="598"/>
      <c r="V14109" s="598"/>
      <c r="W14109" s="598"/>
    </row>
    <row r="14110" spans="6:23" x14ac:dyDescent="0.2">
      <c r="F14110" s="610"/>
      <c r="H14110" s="612"/>
      <c r="I14110" s="598"/>
      <c r="J14110" s="598"/>
      <c r="M14110" s="598"/>
      <c r="N14110" s="598"/>
      <c r="V14110" s="598"/>
      <c r="W14110" s="598"/>
    </row>
    <row r="14111" spans="6:23" x14ac:dyDescent="0.2">
      <c r="F14111" s="610"/>
      <c r="H14111" s="612"/>
      <c r="I14111" s="598"/>
      <c r="J14111" s="598"/>
      <c r="M14111" s="598"/>
      <c r="N14111" s="598"/>
      <c r="V14111" s="598"/>
      <c r="W14111" s="598"/>
    </row>
    <row r="14112" spans="6:23" x14ac:dyDescent="0.2">
      <c r="F14112" s="610"/>
      <c r="H14112" s="612"/>
      <c r="I14112" s="598"/>
      <c r="J14112" s="598"/>
      <c r="M14112" s="598"/>
      <c r="N14112" s="598"/>
      <c r="V14112" s="598"/>
      <c r="W14112" s="598"/>
    </row>
    <row r="14113" spans="6:23" x14ac:dyDescent="0.2">
      <c r="F14113" s="610"/>
      <c r="H14113" s="612"/>
      <c r="I14113" s="598"/>
      <c r="J14113" s="598"/>
      <c r="M14113" s="598"/>
      <c r="N14113" s="598"/>
      <c r="V14113" s="598"/>
      <c r="W14113" s="598"/>
    </row>
    <row r="14114" spans="6:23" x14ac:dyDescent="0.2">
      <c r="F14114" s="610"/>
      <c r="H14114" s="612"/>
      <c r="I14114" s="598"/>
      <c r="J14114" s="598"/>
      <c r="M14114" s="598"/>
      <c r="N14114" s="598"/>
      <c r="V14114" s="598"/>
      <c r="W14114" s="598"/>
    </row>
    <row r="14115" spans="6:23" x14ac:dyDescent="0.2">
      <c r="F14115" s="610"/>
      <c r="H14115" s="612"/>
      <c r="I14115" s="598"/>
      <c r="J14115" s="598"/>
      <c r="M14115" s="598"/>
      <c r="N14115" s="598"/>
      <c r="V14115" s="598"/>
      <c r="W14115" s="598"/>
    </row>
    <row r="14116" spans="6:23" x14ac:dyDescent="0.2">
      <c r="F14116" s="610"/>
      <c r="H14116" s="612"/>
      <c r="I14116" s="598"/>
      <c r="J14116" s="598"/>
      <c r="M14116" s="598"/>
      <c r="N14116" s="598"/>
      <c r="V14116" s="598"/>
      <c r="W14116" s="598"/>
    </row>
    <row r="14117" spans="6:23" x14ac:dyDescent="0.2">
      <c r="F14117" s="610"/>
      <c r="H14117" s="612"/>
      <c r="I14117" s="598"/>
      <c r="J14117" s="598"/>
      <c r="M14117" s="598"/>
      <c r="N14117" s="598"/>
      <c r="V14117" s="598"/>
      <c r="W14117" s="598"/>
    </row>
    <row r="14118" spans="6:23" x14ac:dyDescent="0.2">
      <c r="F14118" s="610"/>
      <c r="H14118" s="612"/>
      <c r="I14118" s="598"/>
      <c r="J14118" s="598"/>
      <c r="M14118" s="598"/>
      <c r="N14118" s="598"/>
      <c r="V14118" s="598"/>
      <c r="W14118" s="598"/>
    </row>
    <row r="14119" spans="6:23" x14ac:dyDescent="0.2">
      <c r="F14119" s="610"/>
      <c r="H14119" s="612"/>
      <c r="I14119" s="598"/>
      <c r="J14119" s="598"/>
      <c r="M14119" s="598"/>
      <c r="N14119" s="598"/>
      <c r="V14119" s="598"/>
      <c r="W14119" s="598"/>
    </row>
    <row r="14120" spans="6:23" x14ac:dyDescent="0.2">
      <c r="F14120" s="610"/>
      <c r="H14120" s="612"/>
      <c r="I14120" s="598"/>
      <c r="J14120" s="598"/>
      <c r="M14120" s="598"/>
      <c r="N14120" s="598"/>
      <c r="V14120" s="598"/>
      <c r="W14120" s="598"/>
    </row>
    <row r="14121" spans="6:23" x14ac:dyDescent="0.2">
      <c r="F14121" s="610"/>
      <c r="H14121" s="612"/>
      <c r="I14121" s="598"/>
      <c r="J14121" s="598"/>
      <c r="M14121" s="598"/>
      <c r="N14121" s="598"/>
      <c r="V14121" s="598"/>
      <c r="W14121" s="598"/>
    </row>
    <row r="14122" spans="6:23" x14ac:dyDescent="0.2">
      <c r="F14122" s="610"/>
      <c r="H14122" s="612"/>
      <c r="I14122" s="598"/>
      <c r="J14122" s="598"/>
      <c r="M14122" s="598"/>
      <c r="N14122" s="598"/>
      <c r="V14122" s="598"/>
      <c r="W14122" s="598"/>
    </row>
    <row r="14123" spans="6:23" x14ac:dyDescent="0.2">
      <c r="F14123" s="610"/>
      <c r="H14123" s="612"/>
      <c r="I14123" s="598"/>
      <c r="J14123" s="598"/>
      <c r="M14123" s="598"/>
      <c r="N14123" s="598"/>
      <c r="V14123" s="598"/>
      <c r="W14123" s="598"/>
    </row>
    <row r="14124" spans="6:23" x14ac:dyDescent="0.2">
      <c r="F14124" s="610"/>
      <c r="H14124" s="612"/>
      <c r="I14124" s="598"/>
      <c r="J14124" s="598"/>
      <c r="M14124" s="598"/>
      <c r="N14124" s="598"/>
      <c r="V14124" s="598"/>
      <c r="W14124" s="598"/>
    </row>
    <row r="14125" spans="6:23" x14ac:dyDescent="0.2">
      <c r="F14125" s="610"/>
      <c r="H14125" s="612"/>
      <c r="I14125" s="598"/>
      <c r="J14125" s="598"/>
      <c r="M14125" s="598"/>
      <c r="N14125" s="598"/>
      <c r="V14125" s="598"/>
      <c r="W14125" s="598"/>
    </row>
    <row r="14126" spans="6:23" x14ac:dyDescent="0.2">
      <c r="F14126" s="610"/>
      <c r="H14126" s="612"/>
      <c r="I14126" s="598"/>
      <c r="J14126" s="598"/>
      <c r="M14126" s="598"/>
      <c r="N14126" s="598"/>
      <c r="V14126" s="598"/>
      <c r="W14126" s="598"/>
    </row>
    <row r="14127" spans="6:23" x14ac:dyDescent="0.2">
      <c r="F14127" s="610"/>
      <c r="H14127" s="612"/>
      <c r="I14127" s="598"/>
      <c r="J14127" s="598"/>
      <c r="M14127" s="598"/>
      <c r="N14127" s="598"/>
      <c r="V14127" s="598"/>
      <c r="W14127" s="598"/>
    </row>
    <row r="14128" spans="6:23" x14ac:dyDescent="0.2">
      <c r="F14128" s="610"/>
      <c r="H14128" s="612"/>
      <c r="I14128" s="598"/>
      <c r="J14128" s="598"/>
      <c r="M14128" s="598"/>
      <c r="N14128" s="598"/>
      <c r="V14128" s="598"/>
      <c r="W14128" s="598"/>
    </row>
    <row r="14129" spans="6:23" x14ac:dyDescent="0.2">
      <c r="F14129" s="610"/>
      <c r="H14129" s="612"/>
      <c r="I14129" s="598"/>
      <c r="J14129" s="598"/>
      <c r="M14129" s="598"/>
      <c r="N14129" s="598"/>
      <c r="V14129" s="598"/>
      <c r="W14129" s="598"/>
    </row>
    <row r="14130" spans="6:23" x14ac:dyDescent="0.2">
      <c r="F14130" s="610"/>
      <c r="H14130" s="612"/>
      <c r="I14130" s="598"/>
      <c r="J14130" s="598"/>
      <c r="M14130" s="598"/>
      <c r="N14130" s="598"/>
      <c r="V14130" s="598"/>
      <c r="W14130" s="598"/>
    </row>
    <row r="14131" spans="6:23" x14ac:dyDescent="0.2">
      <c r="F14131" s="610"/>
      <c r="H14131" s="612"/>
      <c r="I14131" s="598"/>
      <c r="J14131" s="598"/>
      <c r="M14131" s="598"/>
      <c r="N14131" s="598"/>
      <c r="V14131" s="598"/>
      <c r="W14131" s="598"/>
    </row>
    <row r="14132" spans="6:23" x14ac:dyDescent="0.2">
      <c r="F14132" s="610"/>
      <c r="H14132" s="612"/>
      <c r="I14132" s="598"/>
      <c r="J14132" s="598"/>
      <c r="M14132" s="598"/>
      <c r="N14132" s="598"/>
      <c r="V14132" s="598"/>
      <c r="W14132" s="598"/>
    </row>
    <row r="14133" spans="6:23" x14ac:dyDescent="0.2">
      <c r="F14133" s="610"/>
      <c r="H14133" s="612"/>
      <c r="I14133" s="598"/>
      <c r="J14133" s="598"/>
      <c r="M14133" s="598"/>
      <c r="N14133" s="598"/>
      <c r="V14133" s="598"/>
      <c r="W14133" s="598"/>
    </row>
    <row r="14134" spans="6:23" x14ac:dyDescent="0.2">
      <c r="F14134" s="610"/>
      <c r="H14134" s="612"/>
      <c r="I14134" s="598"/>
      <c r="J14134" s="598"/>
      <c r="M14134" s="598"/>
      <c r="N14134" s="598"/>
      <c r="V14134" s="598"/>
      <c r="W14134" s="598"/>
    </row>
    <row r="14135" spans="6:23" x14ac:dyDescent="0.2">
      <c r="F14135" s="610"/>
      <c r="H14135" s="612"/>
      <c r="I14135" s="598"/>
      <c r="J14135" s="598"/>
      <c r="M14135" s="598"/>
      <c r="N14135" s="598"/>
      <c r="V14135" s="598"/>
      <c r="W14135" s="598"/>
    </row>
    <row r="14136" spans="6:23" x14ac:dyDescent="0.2">
      <c r="F14136" s="610"/>
      <c r="H14136" s="612"/>
      <c r="I14136" s="598"/>
      <c r="J14136" s="598"/>
      <c r="M14136" s="598"/>
      <c r="N14136" s="598"/>
      <c r="V14136" s="598"/>
      <c r="W14136" s="598"/>
    </row>
    <row r="14137" spans="6:23" x14ac:dyDescent="0.2">
      <c r="F14137" s="610"/>
      <c r="H14137" s="612"/>
      <c r="I14137" s="598"/>
      <c r="J14137" s="598"/>
      <c r="M14137" s="598"/>
      <c r="N14137" s="598"/>
      <c r="V14137" s="598"/>
      <c r="W14137" s="598"/>
    </row>
    <row r="14138" spans="6:23" x14ac:dyDescent="0.2">
      <c r="F14138" s="610"/>
      <c r="H14138" s="612"/>
      <c r="I14138" s="598"/>
      <c r="J14138" s="598"/>
      <c r="M14138" s="598"/>
      <c r="N14138" s="598"/>
      <c r="V14138" s="598"/>
      <c r="W14138" s="598"/>
    </row>
    <row r="14139" spans="6:23" x14ac:dyDescent="0.2">
      <c r="F14139" s="610"/>
      <c r="H14139" s="612"/>
      <c r="I14139" s="598"/>
      <c r="J14139" s="598"/>
      <c r="M14139" s="598"/>
      <c r="N14139" s="598"/>
      <c r="V14139" s="598"/>
      <c r="W14139" s="598"/>
    </row>
    <row r="14140" spans="6:23" x14ac:dyDescent="0.2">
      <c r="F14140" s="610"/>
      <c r="H14140" s="612"/>
      <c r="I14140" s="598"/>
      <c r="J14140" s="598"/>
      <c r="M14140" s="598"/>
      <c r="N14140" s="598"/>
      <c r="V14140" s="598"/>
      <c r="W14140" s="598"/>
    </row>
    <row r="14141" spans="6:23" x14ac:dyDescent="0.2">
      <c r="F14141" s="610"/>
      <c r="H14141" s="612"/>
      <c r="I14141" s="598"/>
      <c r="J14141" s="598"/>
      <c r="M14141" s="598"/>
      <c r="N14141" s="598"/>
      <c r="V14141" s="598"/>
      <c r="W14141" s="598"/>
    </row>
    <row r="14142" spans="6:23" x14ac:dyDescent="0.2">
      <c r="F14142" s="610"/>
      <c r="H14142" s="612"/>
      <c r="I14142" s="598"/>
      <c r="J14142" s="598"/>
      <c r="M14142" s="598"/>
      <c r="N14142" s="598"/>
      <c r="V14142" s="598"/>
      <c r="W14142" s="598"/>
    </row>
    <row r="14143" spans="6:23" x14ac:dyDescent="0.2">
      <c r="F14143" s="610"/>
      <c r="H14143" s="612"/>
      <c r="I14143" s="598"/>
      <c r="J14143" s="598"/>
      <c r="M14143" s="598"/>
      <c r="N14143" s="598"/>
      <c r="V14143" s="598"/>
      <c r="W14143" s="598"/>
    </row>
    <row r="14144" spans="6:23" x14ac:dyDescent="0.2">
      <c r="F14144" s="610"/>
      <c r="H14144" s="612"/>
      <c r="I14144" s="598"/>
      <c r="J14144" s="598"/>
      <c r="M14144" s="598"/>
      <c r="N14144" s="598"/>
      <c r="V14144" s="598"/>
      <c r="W14144" s="598"/>
    </row>
    <row r="14145" spans="6:23" x14ac:dyDescent="0.2">
      <c r="F14145" s="610"/>
      <c r="H14145" s="612"/>
      <c r="I14145" s="598"/>
      <c r="J14145" s="598"/>
      <c r="M14145" s="598"/>
      <c r="N14145" s="598"/>
      <c r="V14145" s="598"/>
      <c r="W14145" s="598"/>
    </row>
    <row r="14146" spans="6:23" x14ac:dyDescent="0.2">
      <c r="F14146" s="610"/>
      <c r="H14146" s="612"/>
      <c r="I14146" s="598"/>
      <c r="J14146" s="598"/>
      <c r="M14146" s="598"/>
      <c r="N14146" s="598"/>
      <c r="V14146" s="598"/>
      <c r="W14146" s="598"/>
    </row>
    <row r="14147" spans="6:23" x14ac:dyDescent="0.2">
      <c r="F14147" s="610"/>
      <c r="H14147" s="612"/>
      <c r="I14147" s="598"/>
      <c r="J14147" s="598"/>
      <c r="M14147" s="598"/>
      <c r="N14147" s="598"/>
      <c r="V14147" s="598"/>
      <c r="W14147" s="598"/>
    </row>
    <row r="14148" spans="6:23" x14ac:dyDescent="0.2">
      <c r="F14148" s="610"/>
      <c r="H14148" s="612"/>
      <c r="I14148" s="598"/>
      <c r="J14148" s="598"/>
      <c r="M14148" s="598"/>
      <c r="N14148" s="598"/>
      <c r="V14148" s="598"/>
      <c r="W14148" s="598"/>
    </row>
    <row r="14149" spans="6:23" x14ac:dyDescent="0.2">
      <c r="F14149" s="610"/>
      <c r="H14149" s="612"/>
      <c r="I14149" s="598"/>
      <c r="J14149" s="598"/>
      <c r="M14149" s="598"/>
      <c r="N14149" s="598"/>
      <c r="V14149" s="598"/>
      <c r="W14149" s="598"/>
    </row>
    <row r="14150" spans="6:23" x14ac:dyDescent="0.2">
      <c r="F14150" s="610"/>
      <c r="H14150" s="612"/>
      <c r="I14150" s="598"/>
      <c r="J14150" s="598"/>
      <c r="M14150" s="598"/>
      <c r="N14150" s="598"/>
      <c r="V14150" s="598"/>
      <c r="W14150" s="598"/>
    </row>
    <row r="14151" spans="6:23" x14ac:dyDescent="0.2">
      <c r="F14151" s="610"/>
      <c r="H14151" s="612"/>
      <c r="I14151" s="598"/>
      <c r="J14151" s="598"/>
      <c r="M14151" s="598"/>
      <c r="N14151" s="598"/>
      <c r="V14151" s="598"/>
      <c r="W14151" s="598"/>
    </row>
    <row r="14152" spans="6:23" x14ac:dyDescent="0.2">
      <c r="F14152" s="610"/>
      <c r="H14152" s="612"/>
      <c r="I14152" s="598"/>
      <c r="J14152" s="598"/>
      <c r="M14152" s="598"/>
      <c r="N14152" s="598"/>
      <c r="V14152" s="598"/>
      <c r="W14152" s="598"/>
    </row>
    <row r="14153" spans="6:23" x14ac:dyDescent="0.2">
      <c r="F14153" s="610"/>
      <c r="H14153" s="612"/>
      <c r="I14153" s="598"/>
      <c r="J14153" s="598"/>
      <c r="M14153" s="598"/>
      <c r="N14153" s="598"/>
      <c r="V14153" s="598"/>
      <c r="W14153" s="598"/>
    </row>
    <row r="14154" spans="6:23" x14ac:dyDescent="0.2">
      <c r="F14154" s="610"/>
      <c r="H14154" s="612"/>
      <c r="I14154" s="598"/>
      <c r="J14154" s="598"/>
      <c r="M14154" s="598"/>
      <c r="N14154" s="598"/>
      <c r="V14154" s="598"/>
      <c r="W14154" s="598"/>
    </row>
    <row r="14155" spans="6:23" x14ac:dyDescent="0.2">
      <c r="F14155" s="610"/>
      <c r="H14155" s="612"/>
      <c r="I14155" s="598"/>
      <c r="J14155" s="598"/>
      <c r="M14155" s="598"/>
      <c r="N14155" s="598"/>
      <c r="V14155" s="598"/>
      <c r="W14155" s="598"/>
    </row>
    <row r="14156" spans="6:23" x14ac:dyDescent="0.2">
      <c r="F14156" s="610"/>
      <c r="H14156" s="612"/>
      <c r="I14156" s="598"/>
      <c r="J14156" s="598"/>
      <c r="M14156" s="598"/>
      <c r="N14156" s="598"/>
      <c r="V14156" s="598"/>
      <c r="W14156" s="598"/>
    </row>
    <row r="14157" spans="6:23" x14ac:dyDescent="0.2">
      <c r="F14157" s="610"/>
      <c r="H14157" s="612"/>
      <c r="I14157" s="598"/>
      <c r="J14157" s="598"/>
      <c r="M14157" s="598"/>
      <c r="N14157" s="598"/>
      <c r="V14157" s="598"/>
      <c r="W14157" s="598"/>
    </row>
    <row r="14158" spans="6:23" x14ac:dyDescent="0.2">
      <c r="F14158" s="610"/>
      <c r="H14158" s="612"/>
      <c r="I14158" s="598"/>
      <c r="J14158" s="598"/>
      <c r="M14158" s="598"/>
      <c r="N14158" s="598"/>
      <c r="V14158" s="598"/>
      <c r="W14158" s="598"/>
    </row>
    <row r="14159" spans="6:23" x14ac:dyDescent="0.2">
      <c r="F14159" s="610"/>
      <c r="H14159" s="612"/>
      <c r="I14159" s="598"/>
      <c r="J14159" s="598"/>
      <c r="M14159" s="598"/>
      <c r="N14159" s="598"/>
      <c r="V14159" s="598"/>
      <c r="W14159" s="598"/>
    </row>
    <row r="14160" spans="6:23" x14ac:dyDescent="0.2">
      <c r="F14160" s="610"/>
      <c r="H14160" s="612"/>
      <c r="I14160" s="598"/>
      <c r="J14160" s="598"/>
      <c r="M14160" s="598"/>
      <c r="N14160" s="598"/>
      <c r="V14160" s="598"/>
      <c r="W14160" s="598"/>
    </row>
    <row r="14161" spans="6:23" x14ac:dyDescent="0.2">
      <c r="F14161" s="610"/>
      <c r="H14161" s="612"/>
      <c r="I14161" s="598"/>
      <c r="J14161" s="598"/>
      <c r="M14161" s="598"/>
      <c r="N14161" s="598"/>
      <c r="V14161" s="598"/>
      <c r="W14161" s="598"/>
    </row>
    <row r="14162" spans="6:23" x14ac:dyDescent="0.2">
      <c r="F14162" s="610"/>
      <c r="H14162" s="612"/>
      <c r="I14162" s="598"/>
      <c r="J14162" s="598"/>
      <c r="M14162" s="598"/>
      <c r="N14162" s="598"/>
      <c r="V14162" s="598"/>
      <c r="W14162" s="598"/>
    </row>
    <row r="14163" spans="6:23" x14ac:dyDescent="0.2">
      <c r="F14163" s="610"/>
      <c r="H14163" s="612"/>
      <c r="I14163" s="598"/>
      <c r="J14163" s="598"/>
      <c r="M14163" s="598"/>
      <c r="N14163" s="598"/>
      <c r="V14163" s="598"/>
      <c r="W14163" s="598"/>
    </row>
    <row r="14164" spans="6:23" x14ac:dyDescent="0.2">
      <c r="F14164" s="610"/>
      <c r="H14164" s="612"/>
      <c r="I14164" s="598"/>
      <c r="J14164" s="598"/>
      <c r="M14164" s="598"/>
      <c r="N14164" s="598"/>
      <c r="V14164" s="598"/>
      <c r="W14164" s="598"/>
    </row>
    <row r="14165" spans="6:23" x14ac:dyDescent="0.2">
      <c r="F14165" s="610"/>
      <c r="H14165" s="612"/>
      <c r="I14165" s="598"/>
      <c r="J14165" s="598"/>
      <c r="M14165" s="598"/>
      <c r="N14165" s="598"/>
      <c r="V14165" s="598"/>
      <c r="W14165" s="598"/>
    </row>
    <row r="14166" spans="6:23" x14ac:dyDescent="0.2">
      <c r="F14166" s="610"/>
      <c r="H14166" s="612"/>
      <c r="I14166" s="598"/>
      <c r="J14166" s="598"/>
      <c r="M14166" s="598"/>
      <c r="N14166" s="598"/>
      <c r="V14166" s="598"/>
      <c r="W14166" s="598"/>
    </row>
    <row r="14167" spans="6:23" x14ac:dyDescent="0.2">
      <c r="F14167" s="610"/>
      <c r="H14167" s="612"/>
      <c r="I14167" s="598"/>
      <c r="J14167" s="598"/>
      <c r="M14167" s="598"/>
      <c r="N14167" s="598"/>
      <c r="V14167" s="598"/>
      <c r="W14167" s="598"/>
    </row>
    <row r="14168" spans="6:23" x14ac:dyDescent="0.2">
      <c r="F14168" s="610"/>
      <c r="H14168" s="612"/>
      <c r="I14168" s="598"/>
      <c r="J14168" s="598"/>
      <c r="M14168" s="598"/>
      <c r="N14168" s="598"/>
      <c r="V14168" s="598"/>
      <c r="W14168" s="598"/>
    </row>
    <row r="14169" spans="6:23" x14ac:dyDescent="0.2">
      <c r="F14169" s="610"/>
      <c r="H14169" s="612"/>
      <c r="I14169" s="598"/>
      <c r="J14169" s="598"/>
      <c r="M14169" s="598"/>
      <c r="N14169" s="598"/>
      <c r="V14169" s="598"/>
      <c r="W14169" s="598"/>
    </row>
    <row r="14170" spans="6:23" x14ac:dyDescent="0.2">
      <c r="F14170" s="610"/>
      <c r="H14170" s="612"/>
      <c r="I14170" s="598"/>
      <c r="J14170" s="598"/>
      <c r="M14170" s="598"/>
      <c r="N14170" s="598"/>
      <c r="V14170" s="598"/>
      <c r="W14170" s="598"/>
    </row>
    <row r="14171" spans="6:23" x14ac:dyDescent="0.2">
      <c r="F14171" s="610"/>
      <c r="H14171" s="612"/>
      <c r="I14171" s="598"/>
      <c r="J14171" s="598"/>
      <c r="M14171" s="598"/>
      <c r="N14171" s="598"/>
      <c r="V14171" s="598"/>
      <c r="W14171" s="598"/>
    </row>
    <row r="14172" spans="6:23" x14ac:dyDescent="0.2">
      <c r="F14172" s="610"/>
      <c r="H14172" s="612"/>
      <c r="I14172" s="598"/>
      <c r="J14172" s="598"/>
      <c r="M14172" s="598"/>
      <c r="N14172" s="598"/>
      <c r="V14172" s="598"/>
      <c r="W14172" s="598"/>
    </row>
    <row r="14173" spans="6:23" x14ac:dyDescent="0.2">
      <c r="F14173" s="610"/>
      <c r="H14173" s="612"/>
      <c r="I14173" s="598"/>
      <c r="J14173" s="598"/>
      <c r="M14173" s="598"/>
      <c r="N14173" s="598"/>
      <c r="V14173" s="598"/>
      <c r="W14173" s="598"/>
    </row>
    <row r="14174" spans="6:23" x14ac:dyDescent="0.2">
      <c r="F14174" s="610"/>
      <c r="H14174" s="612"/>
      <c r="I14174" s="598"/>
      <c r="J14174" s="598"/>
      <c r="M14174" s="598"/>
      <c r="N14174" s="598"/>
      <c r="V14174" s="598"/>
      <c r="W14174" s="598"/>
    </row>
    <row r="14175" spans="6:23" x14ac:dyDescent="0.2">
      <c r="F14175" s="610"/>
      <c r="H14175" s="612"/>
      <c r="I14175" s="598"/>
      <c r="J14175" s="598"/>
      <c r="M14175" s="598"/>
      <c r="N14175" s="598"/>
      <c r="V14175" s="598"/>
      <c r="W14175" s="598"/>
    </row>
    <row r="14176" spans="6:23" x14ac:dyDescent="0.2">
      <c r="F14176" s="610"/>
      <c r="H14176" s="612"/>
      <c r="I14176" s="598"/>
      <c r="J14176" s="598"/>
      <c r="M14176" s="598"/>
      <c r="N14176" s="598"/>
      <c r="V14176" s="598"/>
      <c r="W14176" s="598"/>
    </row>
    <row r="14177" spans="6:23" x14ac:dyDescent="0.2">
      <c r="F14177" s="610"/>
      <c r="H14177" s="612"/>
      <c r="I14177" s="598"/>
      <c r="J14177" s="598"/>
      <c r="M14177" s="598"/>
      <c r="N14177" s="598"/>
      <c r="V14177" s="598"/>
      <c r="W14177" s="598"/>
    </row>
    <row r="14178" spans="6:23" x14ac:dyDescent="0.2">
      <c r="F14178" s="610"/>
      <c r="H14178" s="612"/>
      <c r="I14178" s="598"/>
      <c r="J14178" s="598"/>
      <c r="M14178" s="598"/>
      <c r="N14178" s="598"/>
      <c r="V14178" s="598"/>
      <c r="W14178" s="598"/>
    </row>
    <row r="14179" spans="6:23" x14ac:dyDescent="0.2">
      <c r="F14179" s="610"/>
      <c r="H14179" s="612"/>
      <c r="I14179" s="598"/>
      <c r="J14179" s="598"/>
      <c r="M14179" s="598"/>
      <c r="N14179" s="598"/>
      <c r="V14179" s="598"/>
      <c r="W14179" s="598"/>
    </row>
    <row r="14180" spans="6:23" x14ac:dyDescent="0.2">
      <c r="F14180" s="610"/>
      <c r="H14180" s="612"/>
      <c r="I14180" s="598"/>
      <c r="J14180" s="598"/>
      <c r="M14180" s="598"/>
      <c r="N14180" s="598"/>
      <c r="V14180" s="598"/>
      <c r="W14180" s="598"/>
    </row>
    <row r="14181" spans="6:23" x14ac:dyDescent="0.2">
      <c r="F14181" s="610"/>
      <c r="H14181" s="612"/>
      <c r="I14181" s="598"/>
      <c r="J14181" s="598"/>
      <c r="M14181" s="598"/>
      <c r="N14181" s="598"/>
      <c r="V14181" s="598"/>
      <c r="W14181" s="598"/>
    </row>
    <row r="14182" spans="6:23" x14ac:dyDescent="0.2">
      <c r="F14182" s="610"/>
      <c r="H14182" s="612"/>
      <c r="I14182" s="598"/>
      <c r="J14182" s="598"/>
      <c r="M14182" s="598"/>
      <c r="N14182" s="598"/>
      <c r="V14182" s="598"/>
      <c r="W14182" s="598"/>
    </row>
    <row r="14183" spans="6:23" x14ac:dyDescent="0.2">
      <c r="F14183" s="610"/>
      <c r="H14183" s="612"/>
      <c r="I14183" s="598"/>
      <c r="J14183" s="598"/>
      <c r="M14183" s="598"/>
      <c r="N14183" s="598"/>
      <c r="V14183" s="598"/>
      <c r="W14183" s="598"/>
    </row>
    <row r="14184" spans="6:23" x14ac:dyDescent="0.2">
      <c r="F14184" s="610"/>
      <c r="H14184" s="612"/>
      <c r="I14184" s="598"/>
      <c r="J14184" s="598"/>
      <c r="M14184" s="598"/>
      <c r="N14184" s="598"/>
      <c r="V14184" s="598"/>
      <c r="W14184" s="598"/>
    </row>
    <row r="14185" spans="6:23" x14ac:dyDescent="0.2">
      <c r="F14185" s="610"/>
      <c r="H14185" s="612"/>
      <c r="I14185" s="598"/>
      <c r="J14185" s="598"/>
      <c r="M14185" s="598"/>
      <c r="N14185" s="598"/>
      <c r="V14185" s="598"/>
      <c r="W14185" s="598"/>
    </row>
    <row r="14186" spans="6:23" x14ac:dyDescent="0.2">
      <c r="F14186" s="610"/>
      <c r="H14186" s="612"/>
      <c r="I14186" s="598"/>
      <c r="J14186" s="598"/>
      <c r="M14186" s="598"/>
      <c r="N14186" s="598"/>
      <c r="V14186" s="598"/>
      <c r="W14186" s="598"/>
    </row>
    <row r="14187" spans="6:23" x14ac:dyDescent="0.2">
      <c r="F14187" s="610"/>
      <c r="H14187" s="612"/>
      <c r="I14187" s="598"/>
      <c r="J14187" s="598"/>
      <c r="M14187" s="598"/>
      <c r="N14187" s="598"/>
      <c r="V14187" s="598"/>
      <c r="W14187" s="598"/>
    </row>
    <row r="14188" spans="6:23" x14ac:dyDescent="0.2">
      <c r="F14188" s="610"/>
      <c r="H14188" s="612"/>
      <c r="I14188" s="598"/>
      <c r="J14188" s="598"/>
      <c r="M14188" s="598"/>
      <c r="N14188" s="598"/>
      <c r="V14188" s="598"/>
      <c r="W14188" s="598"/>
    </row>
    <row r="14189" spans="6:23" x14ac:dyDescent="0.2">
      <c r="F14189" s="610"/>
      <c r="H14189" s="612"/>
      <c r="I14189" s="598"/>
      <c r="J14189" s="598"/>
      <c r="M14189" s="598"/>
      <c r="N14189" s="598"/>
      <c r="V14189" s="598"/>
      <c r="W14189" s="598"/>
    </row>
    <row r="14190" spans="6:23" x14ac:dyDescent="0.2">
      <c r="F14190" s="610"/>
      <c r="H14190" s="612"/>
      <c r="I14190" s="598"/>
      <c r="J14190" s="598"/>
      <c r="M14190" s="598"/>
      <c r="N14190" s="598"/>
      <c r="V14190" s="598"/>
      <c r="W14190" s="598"/>
    </row>
    <row r="14191" spans="6:23" x14ac:dyDescent="0.2">
      <c r="F14191" s="610"/>
      <c r="H14191" s="612"/>
      <c r="I14191" s="598"/>
      <c r="J14191" s="598"/>
      <c r="M14191" s="598"/>
      <c r="N14191" s="598"/>
      <c r="V14191" s="598"/>
      <c r="W14191" s="598"/>
    </row>
    <row r="14192" spans="6:23" x14ac:dyDescent="0.2">
      <c r="F14192" s="610"/>
      <c r="H14192" s="612"/>
      <c r="I14192" s="598"/>
      <c r="J14192" s="598"/>
      <c r="M14192" s="598"/>
      <c r="N14192" s="598"/>
      <c r="V14192" s="598"/>
      <c r="W14192" s="598"/>
    </row>
    <row r="14193" spans="6:23" x14ac:dyDescent="0.2">
      <c r="F14193" s="610"/>
      <c r="H14193" s="612"/>
      <c r="I14193" s="598"/>
      <c r="J14193" s="598"/>
      <c r="M14193" s="598"/>
      <c r="N14193" s="598"/>
      <c r="V14193" s="598"/>
      <c r="W14193" s="598"/>
    </row>
    <row r="14194" spans="6:23" x14ac:dyDescent="0.2">
      <c r="F14194" s="610"/>
      <c r="H14194" s="612"/>
      <c r="I14194" s="598"/>
      <c r="J14194" s="598"/>
      <c r="M14194" s="598"/>
      <c r="N14194" s="598"/>
      <c r="V14194" s="598"/>
      <c r="W14194" s="598"/>
    </row>
    <row r="14195" spans="6:23" x14ac:dyDescent="0.2">
      <c r="F14195" s="610"/>
      <c r="H14195" s="612"/>
      <c r="I14195" s="598"/>
      <c r="J14195" s="598"/>
      <c r="M14195" s="598"/>
      <c r="N14195" s="598"/>
      <c r="V14195" s="598"/>
      <c r="W14195" s="598"/>
    </row>
    <row r="14196" spans="6:23" x14ac:dyDescent="0.2">
      <c r="F14196" s="610"/>
      <c r="H14196" s="612"/>
      <c r="I14196" s="598"/>
      <c r="J14196" s="598"/>
      <c r="M14196" s="598"/>
      <c r="N14196" s="598"/>
      <c r="V14196" s="598"/>
      <c r="W14196" s="598"/>
    </row>
    <row r="14197" spans="6:23" x14ac:dyDescent="0.2">
      <c r="F14197" s="610"/>
      <c r="H14197" s="612"/>
      <c r="I14197" s="598"/>
      <c r="J14197" s="598"/>
      <c r="M14197" s="598"/>
      <c r="N14197" s="598"/>
      <c r="V14197" s="598"/>
      <c r="W14197" s="598"/>
    </row>
    <row r="14198" spans="6:23" x14ac:dyDescent="0.2">
      <c r="F14198" s="610"/>
      <c r="H14198" s="612"/>
      <c r="I14198" s="598"/>
      <c r="J14198" s="598"/>
      <c r="M14198" s="598"/>
      <c r="N14198" s="598"/>
      <c r="V14198" s="598"/>
      <c r="W14198" s="598"/>
    </row>
    <row r="14199" spans="6:23" x14ac:dyDescent="0.2">
      <c r="F14199" s="610"/>
      <c r="H14199" s="612"/>
      <c r="I14199" s="598"/>
      <c r="J14199" s="598"/>
      <c r="M14199" s="598"/>
      <c r="N14199" s="598"/>
      <c r="V14199" s="598"/>
      <c r="W14199" s="598"/>
    </row>
    <row r="14200" spans="6:23" x14ac:dyDescent="0.2">
      <c r="F14200" s="610"/>
      <c r="H14200" s="612"/>
      <c r="I14200" s="598"/>
      <c r="J14200" s="598"/>
      <c r="M14200" s="598"/>
      <c r="N14200" s="598"/>
      <c r="V14200" s="598"/>
      <c r="W14200" s="598"/>
    </row>
    <row r="14201" spans="6:23" x14ac:dyDescent="0.2">
      <c r="F14201" s="610"/>
      <c r="H14201" s="612"/>
      <c r="I14201" s="598"/>
      <c r="J14201" s="598"/>
      <c r="M14201" s="598"/>
      <c r="N14201" s="598"/>
      <c r="V14201" s="598"/>
      <c r="W14201" s="598"/>
    </row>
    <row r="14202" spans="6:23" x14ac:dyDescent="0.2">
      <c r="F14202" s="610"/>
      <c r="H14202" s="612"/>
      <c r="I14202" s="598"/>
      <c r="J14202" s="598"/>
      <c r="M14202" s="598"/>
      <c r="N14202" s="598"/>
      <c r="V14202" s="598"/>
      <c r="W14202" s="598"/>
    </row>
    <row r="14203" spans="6:23" x14ac:dyDescent="0.2">
      <c r="F14203" s="610"/>
      <c r="H14203" s="612"/>
      <c r="I14203" s="598"/>
      <c r="J14203" s="598"/>
      <c r="M14203" s="598"/>
      <c r="N14203" s="598"/>
      <c r="V14203" s="598"/>
      <c r="W14203" s="598"/>
    </row>
    <row r="14204" spans="6:23" x14ac:dyDescent="0.2">
      <c r="F14204" s="610"/>
      <c r="H14204" s="612"/>
      <c r="I14204" s="598"/>
      <c r="J14204" s="598"/>
      <c r="M14204" s="598"/>
      <c r="N14204" s="598"/>
      <c r="V14204" s="598"/>
      <c r="W14204" s="598"/>
    </row>
    <row r="14205" spans="6:23" x14ac:dyDescent="0.2">
      <c r="F14205" s="610"/>
      <c r="H14205" s="612"/>
      <c r="I14205" s="598"/>
      <c r="J14205" s="598"/>
      <c r="M14205" s="598"/>
      <c r="N14205" s="598"/>
      <c r="V14205" s="598"/>
      <c r="W14205" s="598"/>
    </row>
    <row r="14206" spans="6:23" x14ac:dyDescent="0.2">
      <c r="F14206" s="610"/>
      <c r="H14206" s="612"/>
      <c r="I14206" s="598"/>
      <c r="J14206" s="598"/>
      <c r="M14206" s="598"/>
      <c r="N14206" s="598"/>
      <c r="V14206" s="598"/>
      <c r="W14206" s="598"/>
    </row>
    <row r="14207" spans="6:23" x14ac:dyDescent="0.2">
      <c r="F14207" s="610"/>
      <c r="H14207" s="612"/>
      <c r="I14207" s="598"/>
      <c r="J14207" s="598"/>
      <c r="M14207" s="598"/>
      <c r="N14207" s="598"/>
      <c r="V14207" s="598"/>
      <c r="W14207" s="598"/>
    </row>
    <row r="14208" spans="6:23" x14ac:dyDescent="0.2">
      <c r="F14208" s="610"/>
      <c r="H14208" s="612"/>
      <c r="I14208" s="598"/>
      <c r="J14208" s="598"/>
      <c r="M14208" s="598"/>
      <c r="N14208" s="598"/>
      <c r="V14208" s="598"/>
      <c r="W14208" s="598"/>
    </row>
    <row r="14209" spans="6:23" x14ac:dyDescent="0.2">
      <c r="F14209" s="610"/>
      <c r="H14209" s="612"/>
      <c r="I14209" s="598"/>
      <c r="J14209" s="598"/>
      <c r="M14209" s="598"/>
      <c r="N14209" s="598"/>
      <c r="V14209" s="598"/>
      <c r="W14209" s="598"/>
    </row>
    <row r="14210" spans="6:23" x14ac:dyDescent="0.2">
      <c r="F14210" s="610"/>
      <c r="H14210" s="612"/>
      <c r="I14210" s="598"/>
      <c r="J14210" s="598"/>
      <c r="M14210" s="598"/>
      <c r="N14210" s="598"/>
      <c r="V14210" s="598"/>
      <c r="W14210" s="598"/>
    </row>
    <row r="14211" spans="6:23" x14ac:dyDescent="0.2">
      <c r="F14211" s="610"/>
      <c r="H14211" s="612"/>
      <c r="I14211" s="598"/>
      <c r="J14211" s="598"/>
      <c r="M14211" s="598"/>
      <c r="N14211" s="598"/>
      <c r="V14211" s="598"/>
      <c r="W14211" s="598"/>
    </row>
    <row r="14212" spans="6:23" x14ac:dyDescent="0.2">
      <c r="F14212" s="610"/>
      <c r="H14212" s="612"/>
      <c r="I14212" s="598"/>
      <c r="J14212" s="598"/>
      <c r="M14212" s="598"/>
      <c r="N14212" s="598"/>
      <c r="V14212" s="598"/>
      <c r="W14212" s="598"/>
    </row>
    <row r="14213" spans="6:23" x14ac:dyDescent="0.2">
      <c r="F14213" s="610"/>
      <c r="H14213" s="612"/>
      <c r="I14213" s="598"/>
      <c r="J14213" s="598"/>
      <c r="M14213" s="598"/>
      <c r="N14213" s="598"/>
      <c r="V14213" s="598"/>
      <c r="W14213" s="598"/>
    </row>
    <row r="14214" spans="6:23" x14ac:dyDescent="0.2">
      <c r="F14214" s="610"/>
      <c r="H14214" s="612"/>
      <c r="I14214" s="598"/>
      <c r="J14214" s="598"/>
      <c r="M14214" s="598"/>
      <c r="N14214" s="598"/>
      <c r="V14214" s="598"/>
      <c r="W14214" s="598"/>
    </row>
    <row r="14215" spans="6:23" x14ac:dyDescent="0.2">
      <c r="F14215" s="610"/>
      <c r="H14215" s="612"/>
      <c r="I14215" s="598"/>
      <c r="J14215" s="598"/>
      <c r="M14215" s="598"/>
      <c r="N14215" s="598"/>
      <c r="V14215" s="598"/>
      <c r="W14215" s="598"/>
    </row>
    <row r="14216" spans="6:23" x14ac:dyDescent="0.2">
      <c r="F14216" s="610"/>
      <c r="H14216" s="612"/>
      <c r="I14216" s="598"/>
      <c r="J14216" s="598"/>
      <c r="M14216" s="598"/>
      <c r="N14216" s="598"/>
      <c r="V14216" s="598"/>
      <c r="W14216" s="598"/>
    </row>
    <row r="14217" spans="6:23" x14ac:dyDescent="0.2">
      <c r="F14217" s="610"/>
      <c r="H14217" s="612"/>
      <c r="I14217" s="598"/>
      <c r="J14217" s="598"/>
      <c r="M14217" s="598"/>
      <c r="N14217" s="598"/>
      <c r="V14217" s="598"/>
      <c r="W14217" s="598"/>
    </row>
    <row r="14218" spans="6:23" x14ac:dyDescent="0.2">
      <c r="F14218" s="610"/>
      <c r="H14218" s="612"/>
      <c r="I14218" s="598"/>
      <c r="J14218" s="598"/>
      <c r="M14218" s="598"/>
      <c r="N14218" s="598"/>
      <c r="V14218" s="598"/>
      <c r="W14218" s="598"/>
    </row>
    <row r="14219" spans="6:23" x14ac:dyDescent="0.2">
      <c r="F14219" s="610"/>
      <c r="H14219" s="612"/>
      <c r="I14219" s="598"/>
      <c r="J14219" s="598"/>
      <c r="M14219" s="598"/>
      <c r="N14219" s="598"/>
      <c r="V14219" s="598"/>
      <c r="W14219" s="598"/>
    </row>
    <row r="14220" spans="6:23" x14ac:dyDescent="0.2">
      <c r="F14220" s="610"/>
      <c r="H14220" s="612"/>
      <c r="I14220" s="598"/>
      <c r="J14220" s="598"/>
      <c r="M14220" s="598"/>
      <c r="N14220" s="598"/>
      <c r="V14220" s="598"/>
      <c r="W14220" s="598"/>
    </row>
    <row r="14221" spans="6:23" x14ac:dyDescent="0.2">
      <c r="F14221" s="610"/>
      <c r="H14221" s="612"/>
      <c r="I14221" s="598"/>
      <c r="J14221" s="598"/>
      <c r="M14221" s="598"/>
      <c r="N14221" s="598"/>
      <c r="V14221" s="598"/>
      <c r="W14221" s="598"/>
    </row>
    <row r="14222" spans="6:23" x14ac:dyDescent="0.2">
      <c r="F14222" s="610"/>
      <c r="H14222" s="612"/>
      <c r="I14222" s="598"/>
      <c r="J14222" s="598"/>
      <c r="M14222" s="598"/>
      <c r="N14222" s="598"/>
      <c r="V14222" s="598"/>
      <c r="W14222" s="598"/>
    </row>
    <row r="14223" spans="6:23" x14ac:dyDescent="0.2">
      <c r="F14223" s="610"/>
      <c r="H14223" s="612"/>
      <c r="I14223" s="598"/>
      <c r="J14223" s="598"/>
      <c r="M14223" s="598"/>
      <c r="N14223" s="598"/>
      <c r="V14223" s="598"/>
      <c r="W14223" s="598"/>
    </row>
    <row r="14224" spans="6:23" x14ac:dyDescent="0.2">
      <c r="F14224" s="610"/>
      <c r="H14224" s="612"/>
      <c r="I14224" s="598"/>
      <c r="J14224" s="598"/>
      <c r="M14224" s="598"/>
      <c r="N14224" s="598"/>
      <c r="V14224" s="598"/>
      <c r="W14224" s="598"/>
    </row>
    <row r="14225" spans="6:23" x14ac:dyDescent="0.2">
      <c r="F14225" s="610"/>
      <c r="H14225" s="612"/>
      <c r="I14225" s="598"/>
      <c r="J14225" s="598"/>
      <c r="M14225" s="598"/>
      <c r="N14225" s="598"/>
      <c r="V14225" s="598"/>
      <c r="W14225" s="598"/>
    </row>
    <row r="14226" spans="6:23" x14ac:dyDescent="0.2">
      <c r="F14226" s="610"/>
      <c r="H14226" s="612"/>
      <c r="I14226" s="598"/>
      <c r="J14226" s="598"/>
      <c r="M14226" s="598"/>
      <c r="N14226" s="598"/>
      <c r="V14226" s="598"/>
      <c r="W14226" s="598"/>
    </row>
    <row r="14227" spans="6:23" x14ac:dyDescent="0.2">
      <c r="F14227" s="610"/>
      <c r="H14227" s="612"/>
      <c r="I14227" s="598"/>
      <c r="J14227" s="598"/>
      <c r="M14227" s="598"/>
      <c r="N14227" s="598"/>
      <c r="V14227" s="598"/>
      <c r="W14227" s="598"/>
    </row>
    <row r="14228" spans="6:23" x14ac:dyDescent="0.2">
      <c r="F14228" s="610"/>
      <c r="H14228" s="612"/>
      <c r="I14228" s="598"/>
      <c r="J14228" s="598"/>
      <c r="M14228" s="598"/>
      <c r="N14228" s="598"/>
      <c r="V14228" s="598"/>
      <c r="W14228" s="598"/>
    </row>
    <row r="14229" spans="6:23" x14ac:dyDescent="0.2">
      <c r="F14229" s="610"/>
      <c r="H14229" s="612"/>
      <c r="I14229" s="598"/>
      <c r="J14229" s="598"/>
      <c r="M14229" s="598"/>
      <c r="N14229" s="598"/>
      <c r="V14229" s="598"/>
      <c r="W14229" s="598"/>
    </row>
    <row r="14230" spans="6:23" x14ac:dyDescent="0.2">
      <c r="F14230" s="610"/>
      <c r="H14230" s="612"/>
      <c r="I14230" s="598"/>
      <c r="J14230" s="598"/>
      <c r="M14230" s="598"/>
      <c r="N14230" s="598"/>
      <c r="V14230" s="598"/>
      <c r="W14230" s="598"/>
    </row>
    <row r="14231" spans="6:23" x14ac:dyDescent="0.2">
      <c r="F14231" s="610"/>
      <c r="H14231" s="612"/>
      <c r="I14231" s="598"/>
      <c r="J14231" s="598"/>
      <c r="M14231" s="598"/>
      <c r="N14231" s="598"/>
      <c r="V14231" s="598"/>
      <c r="W14231" s="598"/>
    </row>
    <row r="14232" spans="6:23" x14ac:dyDescent="0.2">
      <c r="F14232" s="610"/>
      <c r="H14232" s="612"/>
      <c r="I14232" s="598"/>
      <c r="J14232" s="598"/>
      <c r="M14232" s="598"/>
      <c r="N14232" s="598"/>
      <c r="V14232" s="598"/>
      <c r="W14232" s="598"/>
    </row>
    <row r="14233" spans="6:23" x14ac:dyDescent="0.2">
      <c r="F14233" s="610"/>
      <c r="H14233" s="612"/>
      <c r="I14233" s="598"/>
      <c r="J14233" s="598"/>
      <c r="M14233" s="598"/>
      <c r="N14233" s="598"/>
      <c r="V14233" s="598"/>
      <c r="W14233" s="598"/>
    </row>
    <row r="14234" spans="6:23" x14ac:dyDescent="0.2">
      <c r="F14234" s="610"/>
      <c r="H14234" s="612"/>
      <c r="I14234" s="598"/>
      <c r="J14234" s="598"/>
      <c r="M14234" s="598"/>
      <c r="N14234" s="598"/>
      <c r="V14234" s="598"/>
      <c r="W14234" s="598"/>
    </row>
    <row r="14235" spans="6:23" x14ac:dyDescent="0.2">
      <c r="F14235" s="610"/>
      <c r="H14235" s="612"/>
      <c r="I14235" s="598"/>
      <c r="J14235" s="598"/>
      <c r="M14235" s="598"/>
      <c r="N14235" s="598"/>
      <c r="V14235" s="598"/>
      <c r="W14235" s="598"/>
    </row>
    <row r="14236" spans="6:23" x14ac:dyDescent="0.2">
      <c r="F14236" s="610"/>
      <c r="H14236" s="612"/>
      <c r="I14236" s="598"/>
      <c r="J14236" s="598"/>
      <c r="M14236" s="598"/>
      <c r="N14236" s="598"/>
      <c r="V14236" s="598"/>
      <c r="W14236" s="598"/>
    </row>
    <row r="14237" spans="6:23" x14ac:dyDescent="0.2">
      <c r="F14237" s="610"/>
      <c r="H14237" s="612"/>
      <c r="I14237" s="598"/>
      <c r="J14237" s="598"/>
      <c r="M14237" s="598"/>
      <c r="N14237" s="598"/>
      <c r="V14237" s="598"/>
      <c r="W14237" s="598"/>
    </row>
    <row r="14238" spans="6:23" x14ac:dyDescent="0.2">
      <c r="F14238" s="610"/>
      <c r="H14238" s="612"/>
      <c r="I14238" s="598"/>
      <c r="J14238" s="598"/>
      <c r="M14238" s="598"/>
      <c r="N14238" s="598"/>
      <c r="V14238" s="598"/>
      <c r="W14238" s="598"/>
    </row>
    <row r="14239" spans="6:23" x14ac:dyDescent="0.2">
      <c r="F14239" s="610"/>
      <c r="H14239" s="612"/>
      <c r="I14239" s="598"/>
      <c r="J14239" s="598"/>
      <c r="M14239" s="598"/>
      <c r="N14239" s="598"/>
      <c r="V14239" s="598"/>
      <c r="W14239" s="598"/>
    </row>
    <row r="14240" spans="6:23" x14ac:dyDescent="0.2">
      <c r="F14240" s="610"/>
      <c r="H14240" s="612"/>
      <c r="I14240" s="598"/>
      <c r="J14240" s="598"/>
      <c r="M14240" s="598"/>
      <c r="N14240" s="598"/>
      <c r="V14240" s="598"/>
      <c r="W14240" s="598"/>
    </row>
    <row r="14241" spans="6:23" x14ac:dyDescent="0.2">
      <c r="F14241" s="610"/>
      <c r="H14241" s="612"/>
      <c r="I14241" s="598"/>
      <c r="J14241" s="598"/>
      <c r="M14241" s="598"/>
      <c r="N14241" s="598"/>
      <c r="V14241" s="598"/>
      <c r="W14241" s="598"/>
    </row>
    <row r="14242" spans="6:23" x14ac:dyDescent="0.2">
      <c r="F14242" s="610"/>
      <c r="H14242" s="612"/>
      <c r="I14242" s="598"/>
      <c r="J14242" s="598"/>
      <c r="M14242" s="598"/>
      <c r="N14242" s="598"/>
      <c r="V14242" s="598"/>
      <c r="W14242" s="598"/>
    </row>
    <row r="14243" spans="6:23" x14ac:dyDescent="0.2">
      <c r="F14243" s="610"/>
      <c r="H14243" s="612"/>
      <c r="I14243" s="598"/>
      <c r="J14243" s="598"/>
      <c r="M14243" s="598"/>
      <c r="N14243" s="598"/>
      <c r="V14243" s="598"/>
      <c r="W14243" s="598"/>
    </row>
    <row r="14244" spans="6:23" x14ac:dyDescent="0.2">
      <c r="F14244" s="610"/>
      <c r="H14244" s="612"/>
      <c r="I14244" s="598"/>
      <c r="J14244" s="598"/>
      <c r="M14244" s="598"/>
      <c r="N14244" s="598"/>
      <c r="V14244" s="598"/>
      <c r="W14244" s="598"/>
    </row>
    <row r="14245" spans="6:23" x14ac:dyDescent="0.2">
      <c r="F14245" s="610"/>
      <c r="H14245" s="612"/>
      <c r="I14245" s="598"/>
      <c r="J14245" s="598"/>
      <c r="M14245" s="598"/>
      <c r="N14245" s="598"/>
      <c r="V14245" s="598"/>
      <c r="W14245" s="598"/>
    </row>
    <row r="14246" spans="6:23" x14ac:dyDescent="0.2">
      <c r="F14246" s="610"/>
      <c r="H14246" s="612"/>
      <c r="I14246" s="598"/>
      <c r="J14246" s="598"/>
      <c r="M14246" s="598"/>
      <c r="N14246" s="598"/>
      <c r="V14246" s="598"/>
      <c r="W14246" s="598"/>
    </row>
    <row r="14247" spans="6:23" x14ac:dyDescent="0.2">
      <c r="F14247" s="610"/>
      <c r="H14247" s="612"/>
      <c r="I14247" s="598"/>
      <c r="J14247" s="598"/>
      <c r="M14247" s="598"/>
      <c r="N14247" s="598"/>
      <c r="V14247" s="598"/>
      <c r="W14247" s="598"/>
    </row>
    <row r="14248" spans="6:23" x14ac:dyDescent="0.2">
      <c r="F14248" s="610"/>
      <c r="H14248" s="612"/>
      <c r="I14248" s="598"/>
      <c r="J14248" s="598"/>
      <c r="M14248" s="598"/>
      <c r="N14248" s="598"/>
      <c r="V14248" s="598"/>
      <c r="W14248" s="598"/>
    </row>
    <row r="14249" spans="6:23" x14ac:dyDescent="0.2">
      <c r="F14249" s="610"/>
      <c r="H14249" s="612"/>
      <c r="I14249" s="598"/>
      <c r="J14249" s="598"/>
      <c r="M14249" s="598"/>
      <c r="N14249" s="598"/>
      <c r="V14249" s="598"/>
      <c r="W14249" s="598"/>
    </row>
    <row r="14250" spans="6:23" x14ac:dyDescent="0.2">
      <c r="F14250" s="610"/>
      <c r="H14250" s="612"/>
      <c r="I14250" s="598"/>
      <c r="J14250" s="598"/>
      <c r="M14250" s="598"/>
      <c r="N14250" s="598"/>
      <c r="V14250" s="598"/>
      <c r="W14250" s="598"/>
    </row>
    <row r="14251" spans="6:23" x14ac:dyDescent="0.2">
      <c r="F14251" s="610"/>
      <c r="H14251" s="612"/>
      <c r="I14251" s="598"/>
      <c r="J14251" s="598"/>
      <c r="M14251" s="598"/>
      <c r="N14251" s="598"/>
      <c r="V14251" s="598"/>
      <c r="W14251" s="598"/>
    </row>
    <row r="14252" spans="6:23" x14ac:dyDescent="0.2">
      <c r="F14252" s="610"/>
      <c r="H14252" s="612"/>
      <c r="I14252" s="598"/>
      <c r="J14252" s="598"/>
      <c r="M14252" s="598"/>
      <c r="N14252" s="598"/>
      <c r="V14252" s="598"/>
      <c r="W14252" s="598"/>
    </row>
    <row r="14253" spans="6:23" x14ac:dyDescent="0.2">
      <c r="F14253" s="610"/>
      <c r="H14253" s="612"/>
      <c r="I14253" s="598"/>
      <c r="J14253" s="598"/>
      <c r="M14253" s="598"/>
      <c r="N14253" s="598"/>
      <c r="V14253" s="598"/>
      <c r="W14253" s="598"/>
    </row>
    <row r="14254" spans="6:23" x14ac:dyDescent="0.2">
      <c r="F14254" s="610"/>
      <c r="H14254" s="612"/>
      <c r="I14254" s="598"/>
      <c r="J14254" s="598"/>
      <c r="M14254" s="598"/>
      <c r="N14254" s="598"/>
      <c r="V14254" s="598"/>
      <c r="W14254" s="598"/>
    </row>
    <row r="14255" spans="6:23" x14ac:dyDescent="0.2">
      <c r="F14255" s="610"/>
      <c r="H14255" s="612"/>
      <c r="I14255" s="598"/>
      <c r="J14255" s="598"/>
      <c r="M14255" s="598"/>
      <c r="N14255" s="598"/>
      <c r="V14255" s="598"/>
      <c r="W14255" s="598"/>
    </row>
    <row r="14256" spans="6:23" x14ac:dyDescent="0.2">
      <c r="F14256" s="610"/>
      <c r="H14256" s="612"/>
      <c r="I14256" s="598"/>
      <c r="J14256" s="598"/>
      <c r="M14256" s="598"/>
      <c r="N14256" s="598"/>
      <c r="V14256" s="598"/>
      <c r="W14256" s="598"/>
    </row>
    <row r="14257" spans="6:23" x14ac:dyDescent="0.2">
      <c r="F14257" s="610"/>
      <c r="H14257" s="612"/>
      <c r="I14257" s="598"/>
      <c r="J14257" s="598"/>
      <c r="M14257" s="598"/>
      <c r="N14257" s="598"/>
      <c r="V14257" s="598"/>
      <c r="W14257" s="598"/>
    </row>
    <row r="14258" spans="6:23" x14ac:dyDescent="0.2">
      <c r="F14258" s="610"/>
      <c r="H14258" s="612"/>
      <c r="I14258" s="598"/>
      <c r="J14258" s="598"/>
      <c r="M14258" s="598"/>
      <c r="N14258" s="598"/>
      <c r="V14258" s="598"/>
      <c r="W14258" s="598"/>
    </row>
    <row r="14259" spans="6:23" x14ac:dyDescent="0.2">
      <c r="F14259" s="610"/>
      <c r="H14259" s="612"/>
      <c r="I14259" s="598"/>
      <c r="J14259" s="598"/>
      <c r="M14259" s="598"/>
      <c r="N14259" s="598"/>
      <c r="V14259" s="598"/>
      <c r="W14259" s="598"/>
    </row>
    <row r="14260" spans="6:23" x14ac:dyDescent="0.2">
      <c r="F14260" s="610"/>
      <c r="H14260" s="612"/>
      <c r="I14260" s="598"/>
      <c r="J14260" s="598"/>
      <c r="M14260" s="598"/>
      <c r="N14260" s="598"/>
      <c r="V14260" s="598"/>
      <c r="W14260" s="598"/>
    </row>
    <row r="14261" spans="6:23" x14ac:dyDescent="0.2">
      <c r="F14261" s="610"/>
      <c r="H14261" s="612"/>
      <c r="I14261" s="598"/>
      <c r="J14261" s="598"/>
      <c r="M14261" s="598"/>
      <c r="N14261" s="598"/>
      <c r="V14261" s="598"/>
      <c r="W14261" s="598"/>
    </row>
    <row r="14262" spans="6:23" x14ac:dyDescent="0.2">
      <c r="F14262" s="610"/>
      <c r="H14262" s="612"/>
      <c r="I14262" s="598"/>
      <c r="J14262" s="598"/>
      <c r="M14262" s="598"/>
      <c r="N14262" s="598"/>
      <c r="V14262" s="598"/>
      <c r="W14262" s="598"/>
    </row>
    <row r="14263" spans="6:23" x14ac:dyDescent="0.2">
      <c r="F14263" s="610"/>
      <c r="H14263" s="612"/>
      <c r="I14263" s="598"/>
      <c r="J14263" s="598"/>
      <c r="M14263" s="598"/>
      <c r="N14263" s="598"/>
      <c r="V14263" s="598"/>
      <c r="W14263" s="598"/>
    </row>
    <row r="14264" spans="6:23" x14ac:dyDescent="0.2">
      <c r="F14264" s="610"/>
      <c r="H14264" s="612"/>
      <c r="I14264" s="598"/>
      <c r="J14264" s="598"/>
      <c r="M14264" s="598"/>
      <c r="N14264" s="598"/>
      <c r="V14264" s="598"/>
      <c r="W14264" s="598"/>
    </row>
    <row r="14265" spans="6:23" x14ac:dyDescent="0.2">
      <c r="F14265" s="610"/>
      <c r="H14265" s="612"/>
      <c r="I14265" s="598"/>
      <c r="J14265" s="598"/>
      <c r="M14265" s="598"/>
      <c r="N14265" s="598"/>
      <c r="V14265" s="598"/>
      <c r="W14265" s="598"/>
    </row>
    <row r="14266" spans="6:23" x14ac:dyDescent="0.2">
      <c r="F14266" s="610"/>
      <c r="H14266" s="612"/>
      <c r="I14266" s="598"/>
      <c r="J14266" s="598"/>
      <c r="M14266" s="598"/>
      <c r="N14266" s="598"/>
      <c r="V14266" s="598"/>
      <c r="W14266" s="598"/>
    </row>
    <row r="14267" spans="6:23" x14ac:dyDescent="0.2">
      <c r="F14267" s="610"/>
      <c r="H14267" s="612"/>
      <c r="I14267" s="598"/>
      <c r="J14267" s="598"/>
      <c r="M14267" s="598"/>
      <c r="N14267" s="598"/>
      <c r="V14267" s="598"/>
      <c r="W14267" s="598"/>
    </row>
    <row r="14268" spans="6:23" x14ac:dyDescent="0.2">
      <c r="F14268" s="610"/>
      <c r="H14268" s="612"/>
      <c r="I14268" s="598"/>
      <c r="J14268" s="598"/>
      <c r="M14268" s="598"/>
      <c r="N14268" s="598"/>
      <c r="V14268" s="598"/>
      <c r="W14268" s="598"/>
    </row>
    <row r="14269" spans="6:23" x14ac:dyDescent="0.2">
      <c r="F14269" s="610"/>
      <c r="H14269" s="612"/>
      <c r="I14269" s="598"/>
      <c r="J14269" s="598"/>
      <c r="M14269" s="598"/>
      <c r="N14269" s="598"/>
      <c r="V14269" s="598"/>
      <c r="W14269" s="598"/>
    </row>
    <row r="14270" spans="6:23" x14ac:dyDescent="0.2">
      <c r="F14270" s="610"/>
      <c r="H14270" s="612"/>
      <c r="I14270" s="598"/>
      <c r="J14270" s="598"/>
      <c r="M14270" s="598"/>
      <c r="N14270" s="598"/>
      <c r="V14270" s="598"/>
      <c r="W14270" s="598"/>
    </row>
    <row r="14271" spans="6:23" x14ac:dyDescent="0.2">
      <c r="F14271" s="610"/>
      <c r="H14271" s="612"/>
      <c r="I14271" s="598"/>
      <c r="J14271" s="598"/>
      <c r="M14271" s="598"/>
      <c r="N14271" s="598"/>
      <c r="V14271" s="598"/>
      <c r="W14271" s="598"/>
    </row>
    <row r="14272" spans="6:23" x14ac:dyDescent="0.2">
      <c r="F14272" s="610"/>
      <c r="H14272" s="612"/>
      <c r="I14272" s="598"/>
      <c r="J14272" s="598"/>
      <c r="M14272" s="598"/>
      <c r="N14272" s="598"/>
      <c r="V14272" s="598"/>
      <c r="W14272" s="598"/>
    </row>
    <row r="14273" spans="6:23" x14ac:dyDescent="0.2">
      <c r="F14273" s="610"/>
      <c r="H14273" s="612"/>
      <c r="I14273" s="598"/>
      <c r="J14273" s="598"/>
      <c r="M14273" s="598"/>
      <c r="N14273" s="598"/>
      <c r="V14273" s="598"/>
      <c r="W14273" s="598"/>
    </row>
    <row r="14274" spans="6:23" x14ac:dyDescent="0.2">
      <c r="F14274" s="610"/>
      <c r="H14274" s="612"/>
      <c r="I14274" s="598"/>
      <c r="J14274" s="598"/>
      <c r="M14274" s="598"/>
      <c r="N14274" s="598"/>
      <c r="V14274" s="598"/>
      <c r="W14274" s="598"/>
    </row>
    <row r="14275" spans="6:23" x14ac:dyDescent="0.2">
      <c r="F14275" s="610"/>
      <c r="H14275" s="612"/>
      <c r="I14275" s="598"/>
      <c r="J14275" s="598"/>
      <c r="M14275" s="598"/>
      <c r="N14275" s="598"/>
      <c r="V14275" s="598"/>
      <c r="W14275" s="598"/>
    </row>
    <row r="14276" spans="6:23" x14ac:dyDescent="0.2">
      <c r="F14276" s="610"/>
      <c r="H14276" s="612"/>
      <c r="I14276" s="598"/>
      <c r="J14276" s="598"/>
      <c r="M14276" s="598"/>
      <c r="N14276" s="598"/>
      <c r="V14276" s="598"/>
      <c r="W14276" s="598"/>
    </row>
    <row r="14277" spans="6:23" x14ac:dyDescent="0.2">
      <c r="F14277" s="610"/>
      <c r="H14277" s="612"/>
      <c r="I14277" s="598"/>
      <c r="J14277" s="598"/>
      <c r="M14277" s="598"/>
      <c r="N14277" s="598"/>
      <c r="V14277" s="598"/>
      <c r="W14277" s="598"/>
    </row>
    <row r="14278" spans="6:23" x14ac:dyDescent="0.2">
      <c r="F14278" s="610"/>
      <c r="H14278" s="612"/>
      <c r="I14278" s="598"/>
      <c r="J14278" s="598"/>
      <c r="M14278" s="598"/>
      <c r="N14278" s="598"/>
      <c r="V14278" s="598"/>
      <c r="W14278" s="598"/>
    </row>
    <row r="14279" spans="6:23" x14ac:dyDescent="0.2">
      <c r="F14279" s="610"/>
      <c r="H14279" s="612"/>
      <c r="I14279" s="598"/>
      <c r="J14279" s="598"/>
      <c r="M14279" s="598"/>
      <c r="N14279" s="598"/>
      <c r="V14279" s="598"/>
      <c r="W14279" s="598"/>
    </row>
    <row r="14280" spans="6:23" x14ac:dyDescent="0.2">
      <c r="F14280" s="610"/>
      <c r="H14280" s="612"/>
      <c r="I14280" s="598"/>
      <c r="J14280" s="598"/>
      <c r="M14280" s="598"/>
      <c r="N14280" s="598"/>
      <c r="V14280" s="598"/>
      <c r="W14280" s="598"/>
    </row>
    <row r="14281" spans="6:23" x14ac:dyDescent="0.2">
      <c r="F14281" s="610"/>
      <c r="H14281" s="612"/>
      <c r="I14281" s="598"/>
      <c r="J14281" s="598"/>
      <c r="M14281" s="598"/>
      <c r="N14281" s="598"/>
      <c r="V14281" s="598"/>
      <c r="W14281" s="598"/>
    </row>
    <row r="14282" spans="6:23" x14ac:dyDescent="0.2">
      <c r="F14282" s="610"/>
      <c r="H14282" s="612"/>
      <c r="I14282" s="598"/>
      <c r="J14282" s="598"/>
      <c r="M14282" s="598"/>
      <c r="N14282" s="598"/>
      <c r="V14282" s="598"/>
      <c r="W14282" s="598"/>
    </row>
    <row r="14283" spans="6:23" x14ac:dyDescent="0.2">
      <c r="F14283" s="610"/>
      <c r="H14283" s="612"/>
      <c r="I14283" s="598"/>
      <c r="J14283" s="598"/>
      <c r="M14283" s="598"/>
      <c r="N14283" s="598"/>
      <c r="V14283" s="598"/>
      <c r="W14283" s="598"/>
    </row>
    <row r="14284" spans="6:23" x14ac:dyDescent="0.2">
      <c r="F14284" s="610"/>
      <c r="H14284" s="612"/>
      <c r="I14284" s="598"/>
      <c r="J14284" s="598"/>
      <c r="M14284" s="598"/>
      <c r="N14284" s="598"/>
      <c r="V14284" s="598"/>
      <c r="W14284" s="598"/>
    </row>
    <row r="14285" spans="6:23" x14ac:dyDescent="0.2">
      <c r="F14285" s="610"/>
      <c r="H14285" s="612"/>
      <c r="I14285" s="598"/>
      <c r="J14285" s="598"/>
      <c r="M14285" s="598"/>
      <c r="N14285" s="598"/>
      <c r="V14285" s="598"/>
      <c r="W14285" s="598"/>
    </row>
    <row r="14286" spans="6:23" x14ac:dyDescent="0.2">
      <c r="F14286" s="610"/>
      <c r="H14286" s="612"/>
      <c r="I14286" s="598"/>
      <c r="J14286" s="598"/>
      <c r="M14286" s="598"/>
      <c r="N14286" s="598"/>
      <c r="V14286" s="598"/>
      <c r="W14286" s="598"/>
    </row>
    <row r="14287" spans="6:23" x14ac:dyDescent="0.2">
      <c r="F14287" s="610"/>
      <c r="H14287" s="612"/>
      <c r="I14287" s="598"/>
      <c r="J14287" s="598"/>
      <c r="M14287" s="598"/>
      <c r="N14287" s="598"/>
      <c r="V14287" s="598"/>
      <c r="W14287" s="598"/>
    </row>
    <row r="14288" spans="6:23" x14ac:dyDescent="0.2">
      <c r="F14288" s="610"/>
      <c r="H14288" s="612"/>
      <c r="I14288" s="598"/>
      <c r="J14288" s="598"/>
      <c r="M14288" s="598"/>
      <c r="N14288" s="598"/>
      <c r="V14288" s="598"/>
      <c r="W14288" s="598"/>
    </row>
    <row r="14289" spans="6:23" x14ac:dyDescent="0.2">
      <c r="F14289" s="610"/>
      <c r="H14289" s="612"/>
      <c r="I14289" s="598"/>
      <c r="J14289" s="598"/>
      <c r="M14289" s="598"/>
      <c r="N14289" s="598"/>
      <c r="V14289" s="598"/>
      <c r="W14289" s="598"/>
    </row>
    <row r="14290" spans="6:23" x14ac:dyDescent="0.2">
      <c r="F14290" s="610"/>
      <c r="H14290" s="612"/>
      <c r="I14290" s="598"/>
      <c r="J14290" s="598"/>
      <c r="M14290" s="598"/>
      <c r="N14290" s="598"/>
      <c r="V14290" s="598"/>
      <c r="W14290" s="598"/>
    </row>
    <row r="14291" spans="6:23" x14ac:dyDescent="0.2">
      <c r="F14291" s="610"/>
      <c r="H14291" s="612"/>
      <c r="I14291" s="598"/>
      <c r="J14291" s="598"/>
      <c r="M14291" s="598"/>
      <c r="N14291" s="598"/>
      <c r="V14291" s="598"/>
      <c r="W14291" s="598"/>
    </row>
    <row r="14292" spans="6:23" x14ac:dyDescent="0.2">
      <c r="F14292" s="610"/>
      <c r="H14292" s="612"/>
      <c r="I14292" s="598"/>
      <c r="J14292" s="598"/>
      <c r="M14292" s="598"/>
      <c r="N14292" s="598"/>
      <c r="V14292" s="598"/>
      <c r="W14292" s="598"/>
    </row>
    <row r="14293" spans="6:23" x14ac:dyDescent="0.2">
      <c r="F14293" s="610"/>
      <c r="H14293" s="612"/>
      <c r="I14293" s="598"/>
      <c r="J14293" s="598"/>
      <c r="M14293" s="598"/>
      <c r="N14293" s="598"/>
      <c r="V14293" s="598"/>
      <c r="W14293" s="598"/>
    </row>
    <row r="14294" spans="6:23" x14ac:dyDescent="0.2">
      <c r="F14294" s="610"/>
      <c r="H14294" s="612"/>
      <c r="I14294" s="598"/>
      <c r="J14294" s="598"/>
      <c r="M14294" s="598"/>
      <c r="N14294" s="598"/>
      <c r="V14294" s="598"/>
      <c r="W14294" s="598"/>
    </row>
    <row r="14295" spans="6:23" x14ac:dyDescent="0.2">
      <c r="F14295" s="610"/>
      <c r="H14295" s="612"/>
      <c r="I14295" s="598"/>
      <c r="J14295" s="598"/>
      <c r="M14295" s="598"/>
      <c r="N14295" s="598"/>
      <c r="V14295" s="598"/>
      <c r="W14295" s="598"/>
    </row>
    <row r="14296" spans="6:23" x14ac:dyDescent="0.2">
      <c r="F14296" s="610"/>
      <c r="H14296" s="612"/>
      <c r="I14296" s="598"/>
      <c r="J14296" s="598"/>
      <c r="M14296" s="598"/>
      <c r="N14296" s="598"/>
      <c r="V14296" s="598"/>
      <c r="W14296" s="598"/>
    </row>
    <row r="14297" spans="6:23" x14ac:dyDescent="0.2">
      <c r="F14297" s="610"/>
      <c r="H14297" s="612"/>
      <c r="I14297" s="598"/>
      <c r="J14297" s="598"/>
      <c r="M14297" s="598"/>
      <c r="N14297" s="598"/>
      <c r="V14297" s="598"/>
      <c r="W14297" s="598"/>
    </row>
    <row r="14298" spans="6:23" x14ac:dyDescent="0.2">
      <c r="F14298" s="610"/>
      <c r="H14298" s="612"/>
      <c r="I14298" s="598"/>
      <c r="J14298" s="598"/>
      <c r="M14298" s="598"/>
      <c r="N14298" s="598"/>
      <c r="V14298" s="598"/>
      <c r="W14298" s="598"/>
    </row>
    <row r="14299" spans="6:23" x14ac:dyDescent="0.2">
      <c r="F14299" s="610"/>
      <c r="H14299" s="612"/>
      <c r="I14299" s="598"/>
      <c r="J14299" s="598"/>
      <c r="M14299" s="598"/>
      <c r="N14299" s="598"/>
      <c r="V14299" s="598"/>
      <c r="W14299" s="598"/>
    </row>
    <row r="14300" spans="6:23" x14ac:dyDescent="0.2">
      <c r="F14300" s="610"/>
      <c r="H14300" s="612"/>
      <c r="I14300" s="598"/>
      <c r="J14300" s="598"/>
      <c r="M14300" s="598"/>
      <c r="N14300" s="598"/>
      <c r="V14300" s="598"/>
      <c r="W14300" s="598"/>
    </row>
    <row r="14301" spans="6:23" x14ac:dyDescent="0.2">
      <c r="F14301" s="610"/>
      <c r="H14301" s="612"/>
      <c r="I14301" s="598"/>
      <c r="J14301" s="598"/>
      <c r="M14301" s="598"/>
      <c r="N14301" s="598"/>
      <c r="V14301" s="598"/>
      <c r="W14301" s="598"/>
    </row>
    <row r="14302" spans="6:23" x14ac:dyDescent="0.2">
      <c r="F14302" s="610"/>
      <c r="H14302" s="612"/>
      <c r="I14302" s="598"/>
      <c r="J14302" s="598"/>
      <c r="M14302" s="598"/>
      <c r="N14302" s="598"/>
      <c r="V14302" s="598"/>
      <c r="W14302" s="598"/>
    </row>
    <row r="14303" spans="6:23" x14ac:dyDescent="0.2">
      <c r="F14303" s="610"/>
      <c r="H14303" s="612"/>
      <c r="I14303" s="598"/>
      <c r="J14303" s="598"/>
      <c r="M14303" s="598"/>
      <c r="N14303" s="598"/>
      <c r="V14303" s="598"/>
      <c r="W14303" s="598"/>
    </row>
    <row r="14304" spans="6:23" x14ac:dyDescent="0.2">
      <c r="F14304" s="610"/>
      <c r="H14304" s="612"/>
      <c r="I14304" s="598"/>
      <c r="J14304" s="598"/>
      <c r="M14304" s="598"/>
      <c r="N14304" s="598"/>
      <c r="V14304" s="598"/>
      <c r="W14304" s="598"/>
    </row>
    <row r="14305" spans="6:23" x14ac:dyDescent="0.2">
      <c r="F14305" s="610"/>
      <c r="H14305" s="612"/>
      <c r="I14305" s="598"/>
      <c r="J14305" s="598"/>
      <c r="M14305" s="598"/>
      <c r="N14305" s="598"/>
      <c r="V14305" s="598"/>
      <c r="W14305" s="598"/>
    </row>
    <row r="14306" spans="6:23" x14ac:dyDescent="0.2">
      <c r="F14306" s="610"/>
      <c r="H14306" s="612"/>
      <c r="I14306" s="598"/>
      <c r="J14306" s="598"/>
      <c r="M14306" s="598"/>
      <c r="N14306" s="598"/>
      <c r="V14306" s="598"/>
      <c r="W14306" s="598"/>
    </row>
    <row r="14307" spans="6:23" x14ac:dyDescent="0.2">
      <c r="F14307" s="610"/>
      <c r="H14307" s="612"/>
      <c r="I14307" s="598"/>
      <c r="J14307" s="598"/>
      <c r="M14307" s="598"/>
      <c r="N14307" s="598"/>
      <c r="V14307" s="598"/>
      <c r="W14307" s="598"/>
    </row>
    <row r="14308" spans="6:23" x14ac:dyDescent="0.2">
      <c r="F14308" s="610"/>
      <c r="H14308" s="612"/>
      <c r="I14308" s="598"/>
      <c r="J14308" s="598"/>
      <c r="M14308" s="598"/>
      <c r="N14308" s="598"/>
      <c r="V14308" s="598"/>
      <c r="W14308" s="598"/>
    </row>
    <row r="14309" spans="6:23" x14ac:dyDescent="0.2">
      <c r="F14309" s="610"/>
      <c r="H14309" s="612"/>
      <c r="I14309" s="598"/>
      <c r="J14309" s="598"/>
      <c r="M14309" s="598"/>
      <c r="N14309" s="598"/>
      <c r="V14309" s="598"/>
      <c r="W14309" s="598"/>
    </row>
    <row r="14310" spans="6:23" x14ac:dyDescent="0.2">
      <c r="F14310" s="610"/>
      <c r="H14310" s="612"/>
      <c r="I14310" s="598"/>
      <c r="J14310" s="598"/>
      <c r="M14310" s="598"/>
      <c r="N14310" s="598"/>
      <c r="V14310" s="598"/>
      <c r="W14310" s="598"/>
    </row>
    <row r="14311" spans="6:23" x14ac:dyDescent="0.2">
      <c r="F14311" s="610"/>
      <c r="H14311" s="612"/>
      <c r="I14311" s="598"/>
      <c r="J14311" s="598"/>
      <c r="M14311" s="598"/>
      <c r="N14311" s="598"/>
      <c r="V14311" s="598"/>
      <c r="W14311" s="598"/>
    </row>
    <row r="14312" spans="6:23" x14ac:dyDescent="0.2">
      <c r="F14312" s="610"/>
      <c r="H14312" s="612"/>
      <c r="I14312" s="598"/>
      <c r="J14312" s="598"/>
      <c r="M14312" s="598"/>
      <c r="N14312" s="598"/>
      <c r="V14312" s="598"/>
      <c r="W14312" s="598"/>
    </row>
    <row r="14313" spans="6:23" x14ac:dyDescent="0.2">
      <c r="F14313" s="610"/>
      <c r="H14313" s="612"/>
      <c r="I14313" s="598"/>
      <c r="J14313" s="598"/>
      <c r="M14313" s="598"/>
      <c r="N14313" s="598"/>
      <c r="V14313" s="598"/>
      <c r="W14313" s="598"/>
    </row>
    <row r="14314" spans="6:23" x14ac:dyDescent="0.2">
      <c r="F14314" s="610"/>
      <c r="H14314" s="612"/>
      <c r="I14314" s="598"/>
      <c r="J14314" s="598"/>
      <c r="M14314" s="598"/>
      <c r="N14314" s="598"/>
      <c r="V14314" s="598"/>
      <c r="W14314" s="598"/>
    </row>
    <row r="14315" spans="6:23" x14ac:dyDescent="0.2">
      <c r="F14315" s="610"/>
      <c r="H14315" s="612"/>
      <c r="I14315" s="598"/>
      <c r="J14315" s="598"/>
      <c r="M14315" s="598"/>
      <c r="N14315" s="598"/>
      <c r="V14315" s="598"/>
      <c r="W14315" s="598"/>
    </row>
    <row r="14316" spans="6:23" x14ac:dyDescent="0.2">
      <c r="F14316" s="610"/>
      <c r="H14316" s="612"/>
      <c r="I14316" s="598"/>
      <c r="J14316" s="598"/>
      <c r="M14316" s="598"/>
      <c r="N14316" s="598"/>
      <c r="V14316" s="598"/>
      <c r="W14316" s="598"/>
    </row>
    <row r="14317" spans="6:23" x14ac:dyDescent="0.2">
      <c r="F14317" s="610"/>
      <c r="H14317" s="612"/>
      <c r="I14317" s="598"/>
      <c r="J14317" s="598"/>
      <c r="M14317" s="598"/>
      <c r="N14317" s="598"/>
      <c r="V14317" s="598"/>
      <c r="W14317" s="598"/>
    </row>
    <row r="14318" spans="6:23" x14ac:dyDescent="0.2">
      <c r="F14318" s="610"/>
      <c r="H14318" s="612"/>
      <c r="I14318" s="598"/>
      <c r="J14318" s="598"/>
      <c r="M14318" s="598"/>
      <c r="N14318" s="598"/>
      <c r="V14318" s="598"/>
      <c r="W14318" s="598"/>
    </row>
    <row r="14319" spans="6:23" x14ac:dyDescent="0.2">
      <c r="F14319" s="610"/>
      <c r="H14319" s="612"/>
      <c r="I14319" s="598"/>
      <c r="J14319" s="598"/>
      <c r="M14319" s="598"/>
      <c r="N14319" s="598"/>
      <c r="V14319" s="598"/>
      <c r="W14319" s="598"/>
    </row>
    <row r="14320" spans="6:23" x14ac:dyDescent="0.2">
      <c r="F14320" s="610"/>
      <c r="H14320" s="612"/>
      <c r="I14320" s="598"/>
      <c r="J14320" s="598"/>
      <c r="M14320" s="598"/>
      <c r="N14320" s="598"/>
      <c r="V14320" s="598"/>
      <c r="W14320" s="598"/>
    </row>
    <row r="14321" spans="6:23" x14ac:dyDescent="0.2">
      <c r="F14321" s="610"/>
      <c r="H14321" s="612"/>
      <c r="I14321" s="598"/>
      <c r="J14321" s="598"/>
      <c r="M14321" s="598"/>
      <c r="N14321" s="598"/>
      <c r="V14321" s="598"/>
      <c r="W14321" s="598"/>
    </row>
    <row r="14322" spans="6:23" x14ac:dyDescent="0.2">
      <c r="F14322" s="610"/>
      <c r="H14322" s="612"/>
      <c r="I14322" s="598"/>
      <c r="J14322" s="598"/>
      <c r="M14322" s="598"/>
      <c r="N14322" s="598"/>
      <c r="V14322" s="598"/>
      <c r="W14322" s="598"/>
    </row>
    <row r="14323" spans="6:23" x14ac:dyDescent="0.2">
      <c r="F14323" s="610"/>
      <c r="H14323" s="612"/>
      <c r="I14323" s="598"/>
      <c r="J14323" s="598"/>
      <c r="M14323" s="598"/>
      <c r="N14323" s="598"/>
      <c r="V14323" s="598"/>
      <c r="W14323" s="598"/>
    </row>
    <row r="14324" spans="6:23" x14ac:dyDescent="0.2">
      <c r="F14324" s="610"/>
      <c r="H14324" s="612"/>
      <c r="I14324" s="598"/>
      <c r="J14324" s="598"/>
      <c r="M14324" s="598"/>
      <c r="N14324" s="598"/>
      <c r="V14324" s="598"/>
      <c r="W14324" s="598"/>
    </row>
    <row r="14325" spans="6:23" x14ac:dyDescent="0.2">
      <c r="F14325" s="610"/>
      <c r="H14325" s="612"/>
      <c r="I14325" s="598"/>
      <c r="J14325" s="598"/>
      <c r="M14325" s="598"/>
      <c r="N14325" s="598"/>
      <c r="V14325" s="598"/>
      <c r="W14325" s="598"/>
    </row>
    <row r="14326" spans="6:23" x14ac:dyDescent="0.2">
      <c r="F14326" s="610"/>
      <c r="H14326" s="612"/>
      <c r="I14326" s="598"/>
      <c r="J14326" s="598"/>
      <c r="M14326" s="598"/>
      <c r="N14326" s="598"/>
      <c r="V14326" s="598"/>
      <c r="W14326" s="598"/>
    </row>
    <row r="14327" spans="6:23" x14ac:dyDescent="0.2">
      <c r="F14327" s="610"/>
      <c r="H14327" s="612"/>
      <c r="I14327" s="598"/>
      <c r="J14327" s="598"/>
      <c r="M14327" s="598"/>
      <c r="N14327" s="598"/>
      <c r="V14327" s="598"/>
      <c r="W14327" s="598"/>
    </row>
    <row r="14328" spans="6:23" x14ac:dyDescent="0.2">
      <c r="F14328" s="610"/>
      <c r="H14328" s="612"/>
      <c r="I14328" s="598"/>
      <c r="J14328" s="598"/>
      <c r="M14328" s="598"/>
      <c r="N14328" s="598"/>
      <c r="V14328" s="598"/>
      <c r="W14328" s="598"/>
    </row>
    <row r="14329" spans="6:23" x14ac:dyDescent="0.2">
      <c r="F14329" s="610"/>
      <c r="H14329" s="612"/>
      <c r="I14329" s="598"/>
      <c r="J14329" s="598"/>
      <c r="M14329" s="598"/>
      <c r="N14329" s="598"/>
      <c r="V14329" s="598"/>
      <c r="W14329" s="598"/>
    </row>
    <row r="14330" spans="6:23" x14ac:dyDescent="0.2">
      <c r="F14330" s="610"/>
      <c r="H14330" s="612"/>
      <c r="I14330" s="598"/>
      <c r="J14330" s="598"/>
      <c r="M14330" s="598"/>
      <c r="N14330" s="598"/>
      <c r="V14330" s="598"/>
      <c r="W14330" s="598"/>
    </row>
    <row r="14331" spans="6:23" x14ac:dyDescent="0.2">
      <c r="F14331" s="610"/>
      <c r="H14331" s="612"/>
      <c r="I14331" s="598"/>
      <c r="J14331" s="598"/>
      <c r="M14331" s="598"/>
      <c r="N14331" s="598"/>
      <c r="V14331" s="598"/>
      <c r="W14331" s="598"/>
    </row>
    <row r="14332" spans="6:23" x14ac:dyDescent="0.2">
      <c r="F14332" s="610"/>
      <c r="H14332" s="612"/>
      <c r="I14332" s="598"/>
      <c r="J14332" s="598"/>
      <c r="M14332" s="598"/>
      <c r="N14332" s="598"/>
      <c r="V14332" s="598"/>
      <c r="W14332" s="598"/>
    </row>
    <row r="14333" spans="6:23" x14ac:dyDescent="0.2">
      <c r="F14333" s="610"/>
      <c r="H14333" s="612"/>
      <c r="I14333" s="598"/>
      <c r="J14333" s="598"/>
      <c r="M14333" s="598"/>
      <c r="N14333" s="598"/>
      <c r="V14333" s="598"/>
      <c r="W14333" s="598"/>
    </row>
    <row r="14334" spans="6:23" x14ac:dyDescent="0.2">
      <c r="F14334" s="610"/>
      <c r="H14334" s="612"/>
      <c r="I14334" s="598"/>
      <c r="J14334" s="598"/>
      <c r="M14334" s="598"/>
      <c r="N14334" s="598"/>
      <c r="V14334" s="598"/>
      <c r="W14334" s="598"/>
    </row>
    <row r="14335" spans="6:23" x14ac:dyDescent="0.2">
      <c r="F14335" s="610"/>
      <c r="H14335" s="612"/>
      <c r="I14335" s="598"/>
      <c r="J14335" s="598"/>
      <c r="M14335" s="598"/>
      <c r="N14335" s="598"/>
      <c r="V14335" s="598"/>
      <c r="W14335" s="598"/>
    </row>
    <row r="14336" spans="6:23" x14ac:dyDescent="0.2">
      <c r="F14336" s="610"/>
      <c r="H14336" s="612"/>
      <c r="I14336" s="598"/>
      <c r="J14336" s="598"/>
      <c r="M14336" s="598"/>
      <c r="N14336" s="598"/>
      <c r="V14336" s="598"/>
      <c r="W14336" s="598"/>
    </row>
    <row r="14337" spans="6:23" x14ac:dyDescent="0.2">
      <c r="F14337" s="610"/>
      <c r="H14337" s="612"/>
      <c r="I14337" s="598"/>
      <c r="J14337" s="598"/>
      <c r="M14337" s="598"/>
      <c r="N14337" s="598"/>
      <c r="V14337" s="598"/>
      <c r="W14337" s="598"/>
    </row>
    <row r="14338" spans="6:23" x14ac:dyDescent="0.2">
      <c r="F14338" s="610"/>
      <c r="H14338" s="612"/>
      <c r="I14338" s="598"/>
      <c r="J14338" s="598"/>
      <c r="M14338" s="598"/>
      <c r="N14338" s="598"/>
      <c r="V14338" s="598"/>
      <c r="W14338" s="598"/>
    </row>
    <row r="14339" spans="6:23" x14ac:dyDescent="0.2">
      <c r="F14339" s="610"/>
      <c r="H14339" s="612"/>
      <c r="I14339" s="598"/>
      <c r="J14339" s="598"/>
      <c r="M14339" s="598"/>
      <c r="N14339" s="598"/>
      <c r="V14339" s="598"/>
      <c r="W14339" s="598"/>
    </row>
    <row r="14340" spans="6:23" x14ac:dyDescent="0.2">
      <c r="F14340" s="610"/>
      <c r="H14340" s="612"/>
      <c r="I14340" s="598"/>
      <c r="J14340" s="598"/>
      <c r="M14340" s="598"/>
      <c r="N14340" s="598"/>
      <c r="V14340" s="598"/>
      <c r="W14340" s="598"/>
    </row>
    <row r="14341" spans="6:23" x14ac:dyDescent="0.2">
      <c r="F14341" s="610"/>
      <c r="H14341" s="612"/>
      <c r="I14341" s="598"/>
      <c r="J14341" s="598"/>
      <c r="M14341" s="598"/>
      <c r="N14341" s="598"/>
      <c r="V14341" s="598"/>
      <c r="W14341" s="598"/>
    </row>
    <row r="14342" spans="6:23" x14ac:dyDescent="0.2">
      <c r="F14342" s="610"/>
      <c r="H14342" s="612"/>
      <c r="I14342" s="598"/>
      <c r="J14342" s="598"/>
      <c r="M14342" s="598"/>
      <c r="N14342" s="598"/>
      <c r="V14342" s="598"/>
      <c r="W14342" s="598"/>
    </row>
    <row r="14343" spans="6:23" x14ac:dyDescent="0.2">
      <c r="F14343" s="610"/>
      <c r="H14343" s="612"/>
      <c r="I14343" s="598"/>
      <c r="J14343" s="598"/>
      <c r="M14343" s="598"/>
      <c r="N14343" s="598"/>
      <c r="V14343" s="598"/>
      <c r="W14343" s="598"/>
    </row>
    <row r="14344" spans="6:23" x14ac:dyDescent="0.2">
      <c r="F14344" s="610"/>
      <c r="H14344" s="612"/>
      <c r="I14344" s="598"/>
      <c r="J14344" s="598"/>
      <c r="M14344" s="598"/>
      <c r="N14344" s="598"/>
      <c r="V14344" s="598"/>
      <c r="W14344" s="598"/>
    </row>
    <row r="14345" spans="6:23" x14ac:dyDescent="0.2">
      <c r="F14345" s="610"/>
      <c r="H14345" s="612"/>
      <c r="I14345" s="598"/>
      <c r="J14345" s="598"/>
      <c r="M14345" s="598"/>
      <c r="N14345" s="598"/>
      <c r="V14345" s="598"/>
      <c r="W14345" s="598"/>
    </row>
    <row r="14346" spans="6:23" x14ac:dyDescent="0.2">
      <c r="F14346" s="610"/>
      <c r="H14346" s="612"/>
      <c r="I14346" s="598"/>
      <c r="J14346" s="598"/>
      <c r="M14346" s="598"/>
      <c r="N14346" s="598"/>
      <c r="V14346" s="598"/>
      <c r="W14346" s="598"/>
    </row>
    <row r="14347" spans="6:23" x14ac:dyDescent="0.2">
      <c r="F14347" s="610"/>
      <c r="H14347" s="612"/>
      <c r="I14347" s="598"/>
      <c r="J14347" s="598"/>
      <c r="M14347" s="598"/>
      <c r="N14347" s="598"/>
      <c r="V14347" s="598"/>
      <c r="W14347" s="598"/>
    </row>
    <row r="14348" spans="6:23" x14ac:dyDescent="0.2">
      <c r="F14348" s="610"/>
      <c r="H14348" s="612"/>
      <c r="I14348" s="598"/>
      <c r="J14348" s="598"/>
      <c r="M14348" s="598"/>
      <c r="N14348" s="598"/>
      <c r="V14348" s="598"/>
      <c r="W14348" s="598"/>
    </row>
    <row r="14349" spans="6:23" x14ac:dyDescent="0.2">
      <c r="F14349" s="610"/>
      <c r="H14349" s="612"/>
      <c r="I14349" s="598"/>
      <c r="J14349" s="598"/>
      <c r="M14349" s="598"/>
      <c r="N14349" s="598"/>
      <c r="V14349" s="598"/>
      <c r="W14349" s="598"/>
    </row>
    <row r="14350" spans="6:23" x14ac:dyDescent="0.2">
      <c r="F14350" s="610"/>
      <c r="H14350" s="612"/>
      <c r="I14350" s="598"/>
      <c r="J14350" s="598"/>
      <c r="M14350" s="598"/>
      <c r="N14350" s="598"/>
      <c r="V14350" s="598"/>
      <c r="W14350" s="598"/>
    </row>
    <row r="14351" spans="6:23" x14ac:dyDescent="0.2">
      <c r="F14351" s="610"/>
      <c r="H14351" s="612"/>
      <c r="I14351" s="598"/>
      <c r="J14351" s="598"/>
      <c r="M14351" s="598"/>
      <c r="N14351" s="598"/>
      <c r="V14351" s="598"/>
      <c r="W14351" s="598"/>
    </row>
    <row r="14352" spans="6:23" x14ac:dyDescent="0.2">
      <c r="F14352" s="610"/>
      <c r="H14352" s="612"/>
      <c r="I14352" s="598"/>
      <c r="J14352" s="598"/>
      <c r="M14352" s="598"/>
      <c r="N14352" s="598"/>
      <c r="V14352" s="598"/>
      <c r="W14352" s="598"/>
    </row>
    <row r="14353" spans="6:23" x14ac:dyDescent="0.2">
      <c r="F14353" s="610"/>
      <c r="H14353" s="612"/>
      <c r="I14353" s="598"/>
      <c r="J14353" s="598"/>
      <c r="M14353" s="598"/>
      <c r="N14353" s="598"/>
      <c r="V14353" s="598"/>
      <c r="W14353" s="598"/>
    </row>
    <row r="14354" spans="6:23" x14ac:dyDescent="0.2">
      <c r="F14354" s="610"/>
      <c r="H14354" s="612"/>
      <c r="I14354" s="598"/>
      <c r="J14354" s="598"/>
      <c r="M14354" s="598"/>
      <c r="N14354" s="598"/>
      <c r="V14354" s="598"/>
      <c r="W14354" s="598"/>
    </row>
    <row r="14355" spans="6:23" x14ac:dyDescent="0.2">
      <c r="F14355" s="610"/>
      <c r="H14355" s="612"/>
      <c r="I14355" s="598"/>
      <c r="J14355" s="598"/>
      <c r="M14355" s="598"/>
      <c r="N14355" s="598"/>
      <c r="V14355" s="598"/>
      <c r="W14355" s="598"/>
    </row>
    <row r="14356" spans="6:23" x14ac:dyDescent="0.2">
      <c r="F14356" s="610"/>
      <c r="H14356" s="612"/>
      <c r="I14356" s="598"/>
      <c r="J14356" s="598"/>
      <c r="M14356" s="598"/>
      <c r="N14356" s="598"/>
      <c r="V14356" s="598"/>
      <c r="W14356" s="598"/>
    </row>
    <row r="14357" spans="6:23" x14ac:dyDescent="0.2">
      <c r="F14357" s="610"/>
      <c r="H14357" s="612"/>
      <c r="I14357" s="598"/>
      <c r="J14357" s="598"/>
      <c r="M14357" s="598"/>
      <c r="N14357" s="598"/>
      <c r="V14357" s="598"/>
      <c r="W14357" s="598"/>
    </row>
    <row r="14358" spans="6:23" x14ac:dyDescent="0.2">
      <c r="F14358" s="610"/>
      <c r="H14358" s="612"/>
      <c r="I14358" s="598"/>
      <c r="J14358" s="598"/>
      <c r="M14358" s="598"/>
      <c r="N14358" s="598"/>
      <c r="V14358" s="598"/>
      <c r="W14358" s="598"/>
    </row>
    <row r="14359" spans="6:23" x14ac:dyDescent="0.2">
      <c r="F14359" s="610"/>
      <c r="H14359" s="612"/>
      <c r="I14359" s="598"/>
      <c r="J14359" s="598"/>
      <c r="M14359" s="598"/>
      <c r="N14359" s="598"/>
      <c r="V14359" s="598"/>
      <c r="W14359" s="598"/>
    </row>
    <row r="14360" spans="6:23" x14ac:dyDescent="0.2">
      <c r="F14360" s="610"/>
      <c r="H14360" s="612"/>
      <c r="I14360" s="598"/>
      <c r="J14360" s="598"/>
      <c r="M14360" s="598"/>
      <c r="N14360" s="598"/>
      <c r="V14360" s="598"/>
      <c r="W14360" s="598"/>
    </row>
    <row r="14361" spans="6:23" x14ac:dyDescent="0.2">
      <c r="F14361" s="610"/>
      <c r="H14361" s="612"/>
      <c r="I14361" s="598"/>
      <c r="J14361" s="598"/>
      <c r="M14361" s="598"/>
      <c r="N14361" s="598"/>
      <c r="V14361" s="598"/>
      <c r="W14361" s="598"/>
    </row>
    <row r="14362" spans="6:23" x14ac:dyDescent="0.2">
      <c r="F14362" s="610"/>
      <c r="H14362" s="612"/>
      <c r="I14362" s="598"/>
      <c r="J14362" s="598"/>
      <c r="M14362" s="598"/>
      <c r="N14362" s="598"/>
      <c r="V14362" s="598"/>
      <c r="W14362" s="598"/>
    </row>
    <row r="14363" spans="6:23" x14ac:dyDescent="0.2">
      <c r="F14363" s="610"/>
      <c r="H14363" s="612"/>
      <c r="I14363" s="598"/>
      <c r="J14363" s="598"/>
      <c r="M14363" s="598"/>
      <c r="N14363" s="598"/>
      <c r="V14363" s="598"/>
      <c r="W14363" s="598"/>
    </row>
    <row r="14364" spans="6:23" x14ac:dyDescent="0.2">
      <c r="F14364" s="610"/>
      <c r="H14364" s="612"/>
      <c r="I14364" s="598"/>
      <c r="J14364" s="598"/>
      <c r="M14364" s="598"/>
      <c r="N14364" s="598"/>
      <c r="V14364" s="598"/>
      <c r="W14364" s="598"/>
    </row>
    <row r="14365" spans="6:23" x14ac:dyDescent="0.2">
      <c r="F14365" s="610"/>
      <c r="H14365" s="612"/>
      <c r="I14365" s="598"/>
      <c r="J14365" s="598"/>
      <c r="M14365" s="598"/>
      <c r="N14365" s="598"/>
      <c r="V14365" s="598"/>
      <c r="W14365" s="598"/>
    </row>
    <row r="14366" spans="6:23" x14ac:dyDescent="0.2">
      <c r="F14366" s="610"/>
      <c r="H14366" s="612"/>
      <c r="I14366" s="598"/>
      <c r="J14366" s="598"/>
      <c r="M14366" s="598"/>
      <c r="N14366" s="598"/>
      <c r="V14366" s="598"/>
      <c r="W14366" s="598"/>
    </row>
    <row r="14367" spans="6:23" x14ac:dyDescent="0.2">
      <c r="F14367" s="610"/>
      <c r="H14367" s="612"/>
      <c r="I14367" s="598"/>
      <c r="J14367" s="598"/>
      <c r="M14367" s="598"/>
      <c r="N14367" s="598"/>
      <c r="V14367" s="598"/>
      <c r="W14367" s="598"/>
    </row>
    <row r="14368" spans="6:23" x14ac:dyDescent="0.2">
      <c r="F14368" s="610"/>
      <c r="H14368" s="612"/>
      <c r="I14368" s="598"/>
      <c r="J14368" s="598"/>
      <c r="M14368" s="598"/>
      <c r="N14368" s="598"/>
      <c r="V14368" s="598"/>
      <c r="W14368" s="598"/>
    </row>
    <row r="14369" spans="6:23" x14ac:dyDescent="0.2">
      <c r="F14369" s="610"/>
      <c r="H14369" s="612"/>
      <c r="I14369" s="598"/>
      <c r="J14369" s="598"/>
      <c r="M14369" s="598"/>
      <c r="N14369" s="598"/>
      <c r="V14369" s="598"/>
      <c r="W14369" s="598"/>
    </row>
    <row r="14370" spans="6:23" x14ac:dyDescent="0.2">
      <c r="F14370" s="610"/>
      <c r="H14370" s="612"/>
      <c r="I14370" s="598"/>
      <c r="J14370" s="598"/>
      <c r="M14370" s="598"/>
      <c r="N14370" s="598"/>
      <c r="V14370" s="598"/>
      <c r="W14370" s="598"/>
    </row>
    <row r="14371" spans="6:23" x14ac:dyDescent="0.2">
      <c r="F14371" s="610"/>
      <c r="H14371" s="612"/>
      <c r="I14371" s="598"/>
      <c r="J14371" s="598"/>
      <c r="M14371" s="598"/>
      <c r="N14371" s="598"/>
      <c r="V14371" s="598"/>
      <c r="W14371" s="598"/>
    </row>
    <row r="14372" spans="6:23" x14ac:dyDescent="0.2">
      <c r="F14372" s="610"/>
      <c r="H14372" s="612"/>
      <c r="I14372" s="598"/>
      <c r="J14372" s="598"/>
      <c r="M14372" s="598"/>
      <c r="N14372" s="598"/>
      <c r="V14372" s="598"/>
      <c r="W14372" s="598"/>
    </row>
    <row r="14373" spans="6:23" x14ac:dyDescent="0.2">
      <c r="F14373" s="610"/>
      <c r="H14373" s="612"/>
      <c r="I14373" s="598"/>
      <c r="J14373" s="598"/>
      <c r="M14373" s="598"/>
      <c r="N14373" s="598"/>
      <c r="V14373" s="598"/>
      <c r="W14373" s="598"/>
    </row>
    <row r="14374" spans="6:23" x14ac:dyDescent="0.2">
      <c r="F14374" s="610"/>
      <c r="H14374" s="612"/>
      <c r="I14374" s="598"/>
      <c r="J14374" s="598"/>
      <c r="M14374" s="598"/>
      <c r="N14374" s="598"/>
      <c r="V14374" s="598"/>
      <c r="W14374" s="598"/>
    </row>
    <row r="14375" spans="6:23" x14ac:dyDescent="0.2">
      <c r="F14375" s="610"/>
      <c r="H14375" s="612"/>
      <c r="I14375" s="598"/>
      <c r="J14375" s="598"/>
      <c r="M14375" s="598"/>
      <c r="N14375" s="598"/>
      <c r="V14375" s="598"/>
      <c r="W14375" s="598"/>
    </row>
    <row r="14376" spans="6:23" x14ac:dyDescent="0.2">
      <c r="F14376" s="610"/>
      <c r="H14376" s="612"/>
      <c r="I14376" s="598"/>
      <c r="J14376" s="598"/>
      <c r="M14376" s="598"/>
      <c r="N14376" s="598"/>
      <c r="V14376" s="598"/>
      <c r="W14376" s="598"/>
    </row>
    <row r="14377" spans="6:23" x14ac:dyDescent="0.2">
      <c r="F14377" s="610"/>
      <c r="H14377" s="612"/>
      <c r="I14377" s="598"/>
      <c r="J14377" s="598"/>
      <c r="M14377" s="598"/>
      <c r="N14377" s="598"/>
      <c r="V14377" s="598"/>
      <c r="W14377" s="598"/>
    </row>
    <row r="14378" spans="6:23" x14ac:dyDescent="0.2">
      <c r="F14378" s="610"/>
      <c r="H14378" s="612"/>
      <c r="I14378" s="598"/>
      <c r="J14378" s="598"/>
      <c r="M14378" s="598"/>
      <c r="N14378" s="598"/>
      <c r="V14378" s="598"/>
      <c r="W14378" s="598"/>
    </row>
    <row r="14379" spans="6:23" x14ac:dyDescent="0.2">
      <c r="F14379" s="610"/>
      <c r="H14379" s="612"/>
      <c r="I14379" s="598"/>
      <c r="J14379" s="598"/>
      <c r="M14379" s="598"/>
      <c r="N14379" s="598"/>
      <c r="V14379" s="598"/>
      <c r="W14379" s="598"/>
    </row>
    <row r="14380" spans="6:23" x14ac:dyDescent="0.2">
      <c r="F14380" s="610"/>
      <c r="H14380" s="612"/>
      <c r="I14380" s="598"/>
      <c r="J14380" s="598"/>
      <c r="M14380" s="598"/>
      <c r="N14380" s="598"/>
      <c r="V14380" s="598"/>
      <c r="W14380" s="598"/>
    </row>
    <row r="14381" spans="6:23" x14ac:dyDescent="0.2">
      <c r="F14381" s="610"/>
      <c r="H14381" s="612"/>
      <c r="I14381" s="598"/>
      <c r="J14381" s="598"/>
      <c r="M14381" s="598"/>
      <c r="N14381" s="598"/>
      <c r="V14381" s="598"/>
      <c r="W14381" s="598"/>
    </row>
    <row r="14382" spans="6:23" x14ac:dyDescent="0.2">
      <c r="F14382" s="610"/>
      <c r="H14382" s="612"/>
      <c r="I14382" s="598"/>
      <c r="J14382" s="598"/>
      <c r="M14382" s="598"/>
      <c r="N14382" s="598"/>
      <c r="V14382" s="598"/>
      <c r="W14382" s="598"/>
    </row>
    <row r="14383" spans="6:23" x14ac:dyDescent="0.2">
      <c r="F14383" s="610"/>
      <c r="H14383" s="612"/>
      <c r="I14383" s="598"/>
      <c r="J14383" s="598"/>
      <c r="M14383" s="598"/>
      <c r="N14383" s="598"/>
      <c r="V14383" s="598"/>
      <c r="W14383" s="598"/>
    </row>
    <row r="14384" spans="6:23" x14ac:dyDescent="0.2">
      <c r="F14384" s="610"/>
      <c r="H14384" s="612"/>
      <c r="I14384" s="598"/>
      <c r="J14384" s="598"/>
      <c r="M14384" s="598"/>
      <c r="N14384" s="598"/>
      <c r="V14384" s="598"/>
      <c r="W14384" s="598"/>
    </row>
    <row r="14385" spans="6:23" x14ac:dyDescent="0.2">
      <c r="F14385" s="610"/>
      <c r="H14385" s="612"/>
      <c r="I14385" s="598"/>
      <c r="J14385" s="598"/>
      <c r="M14385" s="598"/>
      <c r="N14385" s="598"/>
      <c r="V14385" s="598"/>
      <c r="W14385" s="598"/>
    </row>
    <row r="14386" spans="6:23" x14ac:dyDescent="0.2">
      <c r="F14386" s="610"/>
      <c r="H14386" s="612"/>
      <c r="I14386" s="598"/>
      <c r="J14386" s="598"/>
      <c r="M14386" s="598"/>
      <c r="N14386" s="598"/>
      <c r="V14386" s="598"/>
      <c r="W14386" s="598"/>
    </row>
    <row r="14387" spans="6:23" x14ac:dyDescent="0.2">
      <c r="F14387" s="610"/>
      <c r="H14387" s="612"/>
      <c r="I14387" s="598"/>
      <c r="J14387" s="598"/>
      <c r="M14387" s="598"/>
      <c r="N14387" s="598"/>
      <c r="V14387" s="598"/>
      <c r="W14387" s="598"/>
    </row>
    <row r="14388" spans="6:23" x14ac:dyDescent="0.2">
      <c r="F14388" s="610"/>
      <c r="H14388" s="612"/>
      <c r="I14388" s="598"/>
      <c r="J14388" s="598"/>
      <c r="M14388" s="598"/>
      <c r="N14388" s="598"/>
      <c r="V14388" s="598"/>
      <c r="W14388" s="598"/>
    </row>
    <row r="14389" spans="6:23" x14ac:dyDescent="0.2">
      <c r="F14389" s="610"/>
      <c r="H14389" s="612"/>
      <c r="I14389" s="598"/>
      <c r="J14389" s="598"/>
      <c r="M14389" s="598"/>
      <c r="N14389" s="598"/>
      <c r="V14389" s="598"/>
      <c r="W14389" s="598"/>
    </row>
    <row r="14390" spans="6:23" x14ac:dyDescent="0.2">
      <c r="F14390" s="610"/>
      <c r="H14390" s="612"/>
      <c r="I14390" s="598"/>
      <c r="J14390" s="598"/>
      <c r="M14390" s="598"/>
      <c r="N14390" s="598"/>
      <c r="V14390" s="598"/>
      <c r="W14390" s="598"/>
    </row>
    <row r="14391" spans="6:23" x14ac:dyDescent="0.2">
      <c r="F14391" s="610"/>
      <c r="H14391" s="612"/>
      <c r="I14391" s="598"/>
      <c r="J14391" s="598"/>
      <c r="M14391" s="598"/>
      <c r="N14391" s="598"/>
      <c r="V14391" s="598"/>
      <c r="W14391" s="598"/>
    </row>
    <row r="14392" spans="6:23" x14ac:dyDescent="0.2">
      <c r="F14392" s="610"/>
      <c r="H14392" s="612"/>
      <c r="I14392" s="598"/>
      <c r="J14392" s="598"/>
      <c r="M14392" s="598"/>
      <c r="N14392" s="598"/>
      <c r="V14392" s="598"/>
      <c r="W14392" s="598"/>
    </row>
    <row r="14393" spans="6:23" x14ac:dyDescent="0.2">
      <c r="F14393" s="610"/>
      <c r="H14393" s="612"/>
      <c r="I14393" s="598"/>
      <c r="J14393" s="598"/>
      <c r="M14393" s="598"/>
      <c r="N14393" s="598"/>
      <c r="V14393" s="598"/>
      <c r="W14393" s="598"/>
    </row>
    <row r="14394" spans="6:23" x14ac:dyDescent="0.2">
      <c r="F14394" s="610"/>
      <c r="H14394" s="612"/>
      <c r="I14394" s="598"/>
      <c r="J14394" s="598"/>
      <c r="M14394" s="598"/>
      <c r="N14394" s="598"/>
      <c r="V14394" s="598"/>
      <c r="W14394" s="598"/>
    </row>
    <row r="14395" spans="6:23" x14ac:dyDescent="0.2">
      <c r="F14395" s="610"/>
      <c r="H14395" s="612"/>
      <c r="I14395" s="598"/>
      <c r="J14395" s="598"/>
      <c r="M14395" s="598"/>
      <c r="N14395" s="598"/>
      <c r="V14395" s="598"/>
      <c r="W14395" s="598"/>
    </row>
    <row r="14396" spans="6:23" x14ac:dyDescent="0.2">
      <c r="F14396" s="610"/>
      <c r="H14396" s="612"/>
      <c r="I14396" s="598"/>
      <c r="J14396" s="598"/>
      <c r="M14396" s="598"/>
      <c r="N14396" s="598"/>
      <c r="V14396" s="598"/>
      <c r="W14396" s="598"/>
    </row>
    <row r="14397" spans="6:23" x14ac:dyDescent="0.2">
      <c r="F14397" s="610"/>
      <c r="H14397" s="612"/>
      <c r="I14397" s="598"/>
      <c r="J14397" s="598"/>
      <c r="M14397" s="598"/>
      <c r="N14397" s="598"/>
      <c r="V14397" s="598"/>
      <c r="W14397" s="598"/>
    </row>
    <row r="14398" spans="6:23" x14ac:dyDescent="0.2">
      <c r="F14398" s="610"/>
      <c r="H14398" s="612"/>
      <c r="I14398" s="598"/>
      <c r="J14398" s="598"/>
      <c r="M14398" s="598"/>
      <c r="N14398" s="598"/>
      <c r="V14398" s="598"/>
      <c r="W14398" s="598"/>
    </row>
    <row r="14399" spans="6:23" x14ac:dyDescent="0.2">
      <c r="F14399" s="610"/>
      <c r="H14399" s="612"/>
      <c r="I14399" s="598"/>
      <c r="J14399" s="598"/>
      <c r="M14399" s="598"/>
      <c r="N14399" s="598"/>
      <c r="V14399" s="598"/>
      <c r="W14399" s="598"/>
    </row>
    <row r="14400" spans="6:23" x14ac:dyDescent="0.2">
      <c r="F14400" s="610"/>
      <c r="H14400" s="612"/>
      <c r="I14400" s="598"/>
      <c r="J14400" s="598"/>
      <c r="M14400" s="598"/>
      <c r="N14400" s="598"/>
      <c r="V14400" s="598"/>
      <c r="W14400" s="598"/>
    </row>
    <row r="14401" spans="6:23" x14ac:dyDescent="0.2">
      <c r="F14401" s="610"/>
      <c r="H14401" s="612"/>
      <c r="I14401" s="598"/>
      <c r="J14401" s="598"/>
      <c r="M14401" s="598"/>
      <c r="N14401" s="598"/>
      <c r="V14401" s="598"/>
      <c r="W14401" s="598"/>
    </row>
    <row r="14402" spans="6:23" x14ac:dyDescent="0.2">
      <c r="F14402" s="610"/>
      <c r="H14402" s="612"/>
      <c r="I14402" s="598"/>
      <c r="J14402" s="598"/>
      <c r="M14402" s="598"/>
      <c r="N14402" s="598"/>
      <c r="V14402" s="598"/>
      <c r="W14402" s="598"/>
    </row>
    <row r="14403" spans="6:23" x14ac:dyDescent="0.2">
      <c r="F14403" s="610"/>
      <c r="H14403" s="612"/>
      <c r="I14403" s="598"/>
      <c r="J14403" s="598"/>
      <c r="M14403" s="598"/>
      <c r="N14403" s="598"/>
      <c r="V14403" s="598"/>
      <c r="W14403" s="598"/>
    </row>
    <row r="14404" spans="6:23" x14ac:dyDescent="0.2">
      <c r="F14404" s="610"/>
      <c r="H14404" s="612"/>
      <c r="I14404" s="598"/>
      <c r="J14404" s="598"/>
      <c r="M14404" s="598"/>
      <c r="N14404" s="598"/>
      <c r="V14404" s="598"/>
      <c r="W14404" s="598"/>
    </row>
    <row r="14405" spans="6:23" x14ac:dyDescent="0.2">
      <c r="F14405" s="610"/>
      <c r="H14405" s="612"/>
      <c r="I14405" s="598"/>
      <c r="J14405" s="598"/>
      <c r="M14405" s="598"/>
      <c r="N14405" s="598"/>
      <c r="V14405" s="598"/>
      <c r="W14405" s="598"/>
    </row>
    <row r="14406" spans="6:23" x14ac:dyDescent="0.2">
      <c r="F14406" s="610"/>
      <c r="H14406" s="612"/>
      <c r="I14406" s="598"/>
      <c r="J14406" s="598"/>
      <c r="M14406" s="598"/>
      <c r="N14406" s="598"/>
      <c r="V14406" s="598"/>
      <c r="W14406" s="598"/>
    </row>
    <row r="14407" spans="6:23" x14ac:dyDescent="0.2">
      <c r="F14407" s="610"/>
      <c r="H14407" s="612"/>
      <c r="I14407" s="598"/>
      <c r="J14407" s="598"/>
      <c r="M14407" s="598"/>
      <c r="N14407" s="598"/>
      <c r="V14407" s="598"/>
      <c r="W14407" s="598"/>
    </row>
    <row r="14408" spans="6:23" x14ac:dyDescent="0.2">
      <c r="F14408" s="610"/>
      <c r="H14408" s="612"/>
      <c r="I14408" s="598"/>
      <c r="J14408" s="598"/>
      <c r="M14408" s="598"/>
      <c r="N14408" s="598"/>
      <c r="V14408" s="598"/>
      <c r="W14408" s="598"/>
    </row>
    <row r="14409" spans="6:23" x14ac:dyDescent="0.2">
      <c r="F14409" s="610"/>
      <c r="H14409" s="612"/>
      <c r="I14409" s="598"/>
      <c r="J14409" s="598"/>
      <c r="M14409" s="598"/>
      <c r="N14409" s="598"/>
      <c r="V14409" s="598"/>
      <c r="W14409" s="598"/>
    </row>
    <row r="14410" spans="6:23" x14ac:dyDescent="0.2">
      <c r="F14410" s="610"/>
      <c r="H14410" s="612"/>
      <c r="I14410" s="598"/>
      <c r="J14410" s="598"/>
      <c r="M14410" s="598"/>
      <c r="N14410" s="598"/>
      <c r="V14410" s="598"/>
      <c r="W14410" s="598"/>
    </row>
    <row r="14411" spans="6:23" x14ac:dyDescent="0.2">
      <c r="F14411" s="610"/>
      <c r="H14411" s="612"/>
      <c r="I14411" s="598"/>
      <c r="J14411" s="598"/>
      <c r="M14411" s="598"/>
      <c r="N14411" s="598"/>
      <c r="V14411" s="598"/>
      <c r="W14411" s="598"/>
    </row>
    <row r="14412" spans="6:23" x14ac:dyDescent="0.2">
      <c r="F14412" s="610"/>
      <c r="H14412" s="612"/>
      <c r="I14412" s="598"/>
      <c r="J14412" s="598"/>
      <c r="M14412" s="598"/>
      <c r="N14412" s="598"/>
      <c r="V14412" s="598"/>
      <c r="W14412" s="598"/>
    </row>
    <row r="14413" spans="6:23" x14ac:dyDescent="0.2">
      <c r="F14413" s="610"/>
      <c r="H14413" s="612"/>
      <c r="I14413" s="598"/>
      <c r="J14413" s="598"/>
      <c r="M14413" s="598"/>
      <c r="N14413" s="598"/>
      <c r="V14413" s="598"/>
      <c r="W14413" s="598"/>
    </row>
    <row r="14414" spans="6:23" x14ac:dyDescent="0.2">
      <c r="F14414" s="610"/>
      <c r="H14414" s="612"/>
      <c r="I14414" s="598"/>
      <c r="J14414" s="598"/>
      <c r="M14414" s="598"/>
      <c r="N14414" s="598"/>
      <c r="V14414" s="598"/>
      <c r="W14414" s="598"/>
    </row>
    <row r="14415" spans="6:23" x14ac:dyDescent="0.2">
      <c r="F14415" s="610"/>
      <c r="H14415" s="612"/>
      <c r="I14415" s="598"/>
      <c r="J14415" s="598"/>
      <c r="M14415" s="598"/>
      <c r="N14415" s="598"/>
      <c r="V14415" s="598"/>
      <c r="W14415" s="598"/>
    </row>
    <row r="14416" spans="6:23" x14ac:dyDescent="0.2">
      <c r="F14416" s="610"/>
      <c r="H14416" s="612"/>
      <c r="I14416" s="598"/>
      <c r="J14416" s="598"/>
      <c r="M14416" s="598"/>
      <c r="N14416" s="598"/>
      <c r="V14416" s="598"/>
      <c r="W14416" s="598"/>
    </row>
    <row r="14417" spans="6:23" x14ac:dyDescent="0.2">
      <c r="F14417" s="610"/>
      <c r="H14417" s="612"/>
      <c r="I14417" s="598"/>
      <c r="J14417" s="598"/>
      <c r="M14417" s="598"/>
      <c r="N14417" s="598"/>
      <c r="V14417" s="598"/>
      <c r="W14417" s="598"/>
    </row>
    <row r="14418" spans="6:23" x14ac:dyDescent="0.2">
      <c r="F14418" s="610"/>
      <c r="H14418" s="612"/>
      <c r="I14418" s="598"/>
      <c r="J14418" s="598"/>
      <c r="M14418" s="598"/>
      <c r="N14418" s="598"/>
      <c r="V14418" s="598"/>
      <c r="W14418" s="598"/>
    </row>
    <row r="14419" spans="6:23" x14ac:dyDescent="0.2">
      <c r="F14419" s="610"/>
      <c r="H14419" s="612"/>
      <c r="I14419" s="598"/>
      <c r="J14419" s="598"/>
      <c r="M14419" s="598"/>
      <c r="N14419" s="598"/>
      <c r="V14419" s="598"/>
      <c r="W14419" s="598"/>
    </row>
    <row r="14420" spans="6:23" x14ac:dyDescent="0.2">
      <c r="F14420" s="610"/>
      <c r="H14420" s="612"/>
      <c r="I14420" s="598"/>
      <c r="J14420" s="598"/>
      <c r="M14420" s="598"/>
      <c r="N14420" s="598"/>
      <c r="V14420" s="598"/>
      <c r="W14420" s="598"/>
    </row>
    <row r="14421" spans="6:23" x14ac:dyDescent="0.2">
      <c r="F14421" s="610"/>
      <c r="H14421" s="612"/>
      <c r="I14421" s="598"/>
      <c r="J14421" s="598"/>
      <c r="M14421" s="598"/>
      <c r="N14421" s="598"/>
      <c r="V14421" s="598"/>
      <c r="W14421" s="598"/>
    </row>
    <row r="14422" spans="6:23" x14ac:dyDescent="0.2">
      <c r="F14422" s="610"/>
      <c r="H14422" s="612"/>
      <c r="I14422" s="598"/>
      <c r="J14422" s="598"/>
      <c r="M14422" s="598"/>
      <c r="N14422" s="598"/>
      <c r="V14422" s="598"/>
      <c r="W14422" s="598"/>
    </row>
    <row r="14423" spans="6:23" x14ac:dyDescent="0.2">
      <c r="F14423" s="610"/>
      <c r="H14423" s="612"/>
      <c r="I14423" s="598"/>
      <c r="J14423" s="598"/>
      <c r="M14423" s="598"/>
      <c r="N14423" s="598"/>
      <c r="V14423" s="598"/>
      <c r="W14423" s="598"/>
    </row>
    <row r="14424" spans="6:23" x14ac:dyDescent="0.2">
      <c r="F14424" s="610"/>
      <c r="H14424" s="612"/>
      <c r="I14424" s="598"/>
      <c r="J14424" s="598"/>
      <c r="M14424" s="598"/>
      <c r="N14424" s="598"/>
      <c r="V14424" s="598"/>
      <c r="W14424" s="598"/>
    </row>
    <row r="14425" spans="6:23" x14ac:dyDescent="0.2">
      <c r="F14425" s="610"/>
      <c r="H14425" s="612"/>
      <c r="I14425" s="598"/>
      <c r="J14425" s="598"/>
      <c r="M14425" s="598"/>
      <c r="N14425" s="598"/>
      <c r="V14425" s="598"/>
      <c r="W14425" s="598"/>
    </row>
    <row r="14426" spans="6:23" x14ac:dyDescent="0.2">
      <c r="F14426" s="610"/>
      <c r="H14426" s="612"/>
      <c r="I14426" s="598"/>
      <c r="J14426" s="598"/>
      <c r="M14426" s="598"/>
      <c r="N14426" s="598"/>
      <c r="V14426" s="598"/>
      <c r="W14426" s="598"/>
    </row>
    <row r="14427" spans="6:23" x14ac:dyDescent="0.2">
      <c r="F14427" s="610"/>
      <c r="H14427" s="612"/>
      <c r="I14427" s="598"/>
      <c r="J14427" s="598"/>
      <c r="M14427" s="598"/>
      <c r="N14427" s="598"/>
      <c r="V14427" s="598"/>
      <c r="W14427" s="598"/>
    </row>
    <row r="14428" spans="6:23" x14ac:dyDescent="0.2">
      <c r="F14428" s="610"/>
      <c r="H14428" s="612"/>
      <c r="I14428" s="598"/>
      <c r="J14428" s="598"/>
      <c r="M14428" s="598"/>
      <c r="N14428" s="598"/>
      <c r="V14428" s="598"/>
      <c r="W14428" s="598"/>
    </row>
    <row r="14429" spans="6:23" x14ac:dyDescent="0.2">
      <c r="F14429" s="610"/>
      <c r="H14429" s="612"/>
      <c r="I14429" s="598"/>
      <c r="J14429" s="598"/>
      <c r="M14429" s="598"/>
      <c r="N14429" s="598"/>
      <c r="V14429" s="598"/>
      <c r="W14429" s="598"/>
    </row>
    <row r="14430" spans="6:23" x14ac:dyDescent="0.2">
      <c r="F14430" s="610"/>
      <c r="H14430" s="612"/>
      <c r="I14430" s="598"/>
      <c r="J14430" s="598"/>
      <c r="M14430" s="598"/>
      <c r="N14430" s="598"/>
      <c r="V14430" s="598"/>
      <c r="W14430" s="598"/>
    </row>
    <row r="14431" spans="6:23" x14ac:dyDescent="0.2">
      <c r="F14431" s="610"/>
      <c r="H14431" s="612"/>
      <c r="I14431" s="598"/>
      <c r="J14431" s="598"/>
      <c r="M14431" s="598"/>
      <c r="N14431" s="598"/>
      <c r="V14431" s="598"/>
      <c r="W14431" s="598"/>
    </row>
    <row r="14432" spans="6:23" x14ac:dyDescent="0.2">
      <c r="F14432" s="610"/>
      <c r="H14432" s="612"/>
      <c r="I14432" s="598"/>
      <c r="J14432" s="598"/>
      <c r="M14432" s="598"/>
      <c r="N14432" s="598"/>
      <c r="V14432" s="598"/>
      <c r="W14432" s="598"/>
    </row>
    <row r="14433" spans="6:23" x14ac:dyDescent="0.2">
      <c r="F14433" s="610"/>
      <c r="H14433" s="612"/>
      <c r="I14433" s="598"/>
      <c r="J14433" s="598"/>
      <c r="M14433" s="598"/>
      <c r="N14433" s="598"/>
      <c r="V14433" s="598"/>
      <c r="W14433" s="598"/>
    </row>
    <row r="14434" spans="6:23" x14ac:dyDescent="0.2">
      <c r="F14434" s="610"/>
      <c r="H14434" s="612"/>
      <c r="I14434" s="598"/>
      <c r="J14434" s="598"/>
      <c r="M14434" s="598"/>
      <c r="N14434" s="598"/>
      <c r="V14434" s="598"/>
      <c r="W14434" s="598"/>
    </row>
    <row r="14435" spans="6:23" x14ac:dyDescent="0.2">
      <c r="F14435" s="610"/>
      <c r="H14435" s="612"/>
      <c r="I14435" s="598"/>
      <c r="J14435" s="598"/>
      <c r="M14435" s="598"/>
      <c r="N14435" s="598"/>
      <c r="V14435" s="598"/>
      <c r="W14435" s="598"/>
    </row>
    <row r="14436" spans="6:23" x14ac:dyDescent="0.2">
      <c r="F14436" s="610"/>
      <c r="H14436" s="612"/>
      <c r="I14436" s="598"/>
      <c r="J14436" s="598"/>
      <c r="M14436" s="598"/>
      <c r="N14436" s="598"/>
      <c r="V14436" s="598"/>
      <c r="W14436" s="598"/>
    </row>
    <row r="14437" spans="6:23" x14ac:dyDescent="0.2">
      <c r="F14437" s="610"/>
      <c r="H14437" s="612"/>
      <c r="I14437" s="598"/>
      <c r="J14437" s="598"/>
      <c r="M14437" s="598"/>
      <c r="N14437" s="598"/>
      <c r="V14437" s="598"/>
      <c r="W14437" s="598"/>
    </row>
    <row r="14438" spans="6:23" x14ac:dyDescent="0.2">
      <c r="F14438" s="610"/>
      <c r="H14438" s="612"/>
      <c r="I14438" s="598"/>
      <c r="J14438" s="598"/>
      <c r="M14438" s="598"/>
      <c r="N14438" s="598"/>
      <c r="V14438" s="598"/>
      <c r="W14438" s="598"/>
    </row>
    <row r="14439" spans="6:23" x14ac:dyDescent="0.2">
      <c r="F14439" s="610"/>
      <c r="H14439" s="612"/>
      <c r="I14439" s="598"/>
      <c r="J14439" s="598"/>
      <c r="M14439" s="598"/>
      <c r="N14439" s="598"/>
      <c r="V14439" s="598"/>
      <c r="W14439" s="598"/>
    </row>
    <row r="14440" spans="6:23" x14ac:dyDescent="0.2">
      <c r="F14440" s="610"/>
      <c r="H14440" s="612"/>
      <c r="I14440" s="598"/>
      <c r="J14440" s="598"/>
      <c r="M14440" s="598"/>
      <c r="N14440" s="598"/>
      <c r="V14440" s="598"/>
      <c r="W14440" s="598"/>
    </row>
    <row r="14441" spans="6:23" x14ac:dyDescent="0.2">
      <c r="F14441" s="610"/>
      <c r="H14441" s="612"/>
      <c r="I14441" s="598"/>
      <c r="J14441" s="598"/>
      <c r="M14441" s="598"/>
      <c r="N14441" s="598"/>
      <c r="V14441" s="598"/>
      <c r="W14441" s="598"/>
    </row>
    <row r="14442" spans="6:23" x14ac:dyDescent="0.2">
      <c r="F14442" s="610"/>
      <c r="H14442" s="612"/>
      <c r="I14442" s="598"/>
      <c r="J14442" s="598"/>
      <c r="M14442" s="598"/>
      <c r="N14442" s="598"/>
      <c r="V14442" s="598"/>
      <c r="W14442" s="598"/>
    </row>
    <row r="14443" spans="6:23" x14ac:dyDescent="0.2">
      <c r="F14443" s="610"/>
      <c r="H14443" s="612"/>
      <c r="I14443" s="598"/>
      <c r="J14443" s="598"/>
      <c r="M14443" s="598"/>
      <c r="N14443" s="598"/>
      <c r="V14443" s="598"/>
      <c r="W14443" s="598"/>
    </row>
    <row r="14444" spans="6:23" x14ac:dyDescent="0.2">
      <c r="F14444" s="610"/>
      <c r="H14444" s="612"/>
      <c r="I14444" s="598"/>
      <c r="J14444" s="598"/>
      <c r="M14444" s="598"/>
      <c r="N14444" s="598"/>
      <c r="V14444" s="598"/>
      <c r="W14444" s="598"/>
    </row>
    <row r="14445" spans="6:23" x14ac:dyDescent="0.2">
      <c r="F14445" s="610"/>
      <c r="H14445" s="612"/>
      <c r="I14445" s="598"/>
      <c r="J14445" s="598"/>
      <c r="M14445" s="598"/>
      <c r="N14445" s="598"/>
      <c r="V14445" s="598"/>
      <c r="W14445" s="598"/>
    </row>
    <row r="14446" spans="6:23" x14ac:dyDescent="0.2">
      <c r="F14446" s="610"/>
      <c r="H14446" s="612"/>
      <c r="I14446" s="598"/>
      <c r="J14446" s="598"/>
      <c r="M14446" s="598"/>
      <c r="N14446" s="598"/>
      <c r="V14446" s="598"/>
      <c r="W14446" s="598"/>
    </row>
    <row r="14447" spans="6:23" x14ac:dyDescent="0.2">
      <c r="F14447" s="610"/>
      <c r="H14447" s="612"/>
      <c r="I14447" s="598"/>
      <c r="J14447" s="598"/>
      <c r="M14447" s="598"/>
      <c r="N14447" s="598"/>
      <c r="V14447" s="598"/>
      <c r="W14447" s="598"/>
    </row>
    <row r="14448" spans="6:23" x14ac:dyDescent="0.2">
      <c r="F14448" s="610"/>
      <c r="H14448" s="612"/>
      <c r="I14448" s="598"/>
      <c r="J14448" s="598"/>
      <c r="M14448" s="598"/>
      <c r="N14448" s="598"/>
      <c r="V14448" s="598"/>
      <c r="W14448" s="598"/>
    </row>
    <row r="14449" spans="6:23" x14ac:dyDescent="0.2">
      <c r="F14449" s="610"/>
      <c r="H14449" s="612"/>
      <c r="I14449" s="598"/>
      <c r="J14449" s="598"/>
      <c r="M14449" s="598"/>
      <c r="N14449" s="598"/>
      <c r="V14449" s="598"/>
      <c r="W14449" s="598"/>
    </row>
    <row r="14450" spans="6:23" x14ac:dyDescent="0.2">
      <c r="F14450" s="610"/>
      <c r="H14450" s="612"/>
      <c r="I14450" s="598"/>
      <c r="J14450" s="598"/>
      <c r="M14450" s="598"/>
      <c r="N14450" s="598"/>
      <c r="V14450" s="598"/>
      <c r="W14450" s="598"/>
    </row>
    <row r="14451" spans="6:23" x14ac:dyDescent="0.2">
      <c r="F14451" s="610"/>
      <c r="H14451" s="612"/>
      <c r="I14451" s="598"/>
      <c r="J14451" s="598"/>
      <c r="M14451" s="598"/>
      <c r="N14451" s="598"/>
      <c r="V14451" s="598"/>
      <c r="W14451" s="598"/>
    </row>
    <row r="14452" spans="6:23" x14ac:dyDescent="0.2">
      <c r="F14452" s="610"/>
      <c r="H14452" s="612"/>
      <c r="I14452" s="598"/>
      <c r="J14452" s="598"/>
      <c r="M14452" s="598"/>
      <c r="N14452" s="598"/>
      <c r="V14452" s="598"/>
      <c r="W14452" s="598"/>
    </row>
    <row r="14453" spans="6:23" x14ac:dyDescent="0.2">
      <c r="F14453" s="610"/>
      <c r="H14453" s="612"/>
      <c r="I14453" s="598"/>
      <c r="J14453" s="598"/>
      <c r="M14453" s="598"/>
      <c r="N14453" s="598"/>
      <c r="V14453" s="598"/>
      <c r="W14453" s="598"/>
    </row>
    <row r="14454" spans="6:23" x14ac:dyDescent="0.2">
      <c r="F14454" s="610"/>
      <c r="H14454" s="612"/>
      <c r="I14454" s="598"/>
      <c r="J14454" s="598"/>
      <c r="M14454" s="598"/>
      <c r="N14454" s="598"/>
      <c r="V14454" s="598"/>
      <c r="W14454" s="598"/>
    </row>
    <row r="14455" spans="6:23" x14ac:dyDescent="0.2">
      <c r="F14455" s="610"/>
      <c r="H14455" s="612"/>
      <c r="I14455" s="598"/>
      <c r="J14455" s="598"/>
      <c r="M14455" s="598"/>
      <c r="N14455" s="598"/>
      <c r="V14455" s="598"/>
      <c r="W14455" s="598"/>
    </row>
    <row r="14456" spans="6:23" x14ac:dyDescent="0.2">
      <c r="F14456" s="610"/>
      <c r="H14456" s="612"/>
      <c r="I14456" s="598"/>
      <c r="J14456" s="598"/>
      <c r="M14456" s="598"/>
      <c r="N14456" s="598"/>
      <c r="V14456" s="598"/>
      <c r="W14456" s="598"/>
    </row>
    <row r="14457" spans="6:23" x14ac:dyDescent="0.2">
      <c r="F14457" s="610"/>
      <c r="H14457" s="612"/>
      <c r="I14457" s="598"/>
      <c r="J14457" s="598"/>
      <c r="M14457" s="598"/>
      <c r="N14457" s="598"/>
      <c r="V14457" s="598"/>
      <c r="W14457" s="598"/>
    </row>
    <row r="14458" spans="6:23" x14ac:dyDescent="0.2">
      <c r="F14458" s="610"/>
      <c r="H14458" s="612"/>
      <c r="I14458" s="598"/>
      <c r="J14458" s="598"/>
      <c r="M14458" s="598"/>
      <c r="N14458" s="598"/>
      <c r="V14458" s="598"/>
      <c r="W14458" s="598"/>
    </row>
    <row r="14459" spans="6:23" x14ac:dyDescent="0.2">
      <c r="F14459" s="610"/>
      <c r="H14459" s="612"/>
      <c r="I14459" s="598"/>
      <c r="J14459" s="598"/>
      <c r="M14459" s="598"/>
      <c r="N14459" s="598"/>
      <c r="V14459" s="598"/>
      <c r="W14459" s="598"/>
    </row>
    <row r="14460" spans="6:23" x14ac:dyDescent="0.2">
      <c r="F14460" s="610"/>
      <c r="H14460" s="612"/>
      <c r="I14460" s="598"/>
      <c r="J14460" s="598"/>
      <c r="M14460" s="598"/>
      <c r="N14460" s="598"/>
      <c r="V14460" s="598"/>
      <c r="W14460" s="598"/>
    </row>
    <row r="14461" spans="6:23" x14ac:dyDescent="0.2">
      <c r="F14461" s="610"/>
      <c r="H14461" s="612"/>
      <c r="I14461" s="598"/>
      <c r="J14461" s="598"/>
      <c r="M14461" s="598"/>
      <c r="N14461" s="598"/>
      <c r="V14461" s="598"/>
      <c r="W14461" s="598"/>
    </row>
    <row r="14462" spans="6:23" x14ac:dyDescent="0.2">
      <c r="F14462" s="610"/>
      <c r="H14462" s="612"/>
      <c r="I14462" s="598"/>
      <c r="J14462" s="598"/>
      <c r="M14462" s="598"/>
      <c r="N14462" s="598"/>
      <c r="V14462" s="598"/>
      <c r="W14462" s="598"/>
    </row>
    <row r="14463" spans="6:23" x14ac:dyDescent="0.2">
      <c r="F14463" s="610"/>
      <c r="H14463" s="612"/>
      <c r="I14463" s="598"/>
      <c r="J14463" s="598"/>
      <c r="M14463" s="598"/>
      <c r="N14463" s="598"/>
      <c r="V14463" s="598"/>
      <c r="W14463" s="598"/>
    </row>
    <row r="14464" spans="6:23" x14ac:dyDescent="0.2">
      <c r="F14464" s="610"/>
      <c r="H14464" s="612"/>
      <c r="I14464" s="598"/>
      <c r="J14464" s="598"/>
      <c r="M14464" s="598"/>
      <c r="N14464" s="598"/>
      <c r="V14464" s="598"/>
      <c r="W14464" s="598"/>
    </row>
    <row r="14465" spans="6:23" x14ac:dyDescent="0.2">
      <c r="F14465" s="610"/>
      <c r="H14465" s="612"/>
      <c r="I14465" s="598"/>
      <c r="J14465" s="598"/>
      <c r="M14465" s="598"/>
      <c r="N14465" s="598"/>
      <c r="V14465" s="598"/>
      <c r="W14465" s="598"/>
    </row>
    <row r="14466" spans="6:23" x14ac:dyDescent="0.2">
      <c r="F14466" s="610"/>
      <c r="H14466" s="612"/>
      <c r="I14466" s="598"/>
      <c r="J14466" s="598"/>
      <c r="M14466" s="598"/>
      <c r="N14466" s="598"/>
      <c r="V14466" s="598"/>
      <c r="W14466" s="598"/>
    </row>
    <row r="14467" spans="6:23" x14ac:dyDescent="0.2">
      <c r="F14467" s="610"/>
      <c r="H14467" s="612"/>
      <c r="I14467" s="598"/>
      <c r="J14467" s="598"/>
      <c r="M14467" s="598"/>
      <c r="N14467" s="598"/>
      <c r="V14467" s="598"/>
      <c r="W14467" s="598"/>
    </row>
    <row r="14468" spans="6:23" x14ac:dyDescent="0.2">
      <c r="F14468" s="610"/>
      <c r="H14468" s="612"/>
      <c r="I14468" s="598"/>
      <c r="J14468" s="598"/>
      <c r="M14468" s="598"/>
      <c r="N14468" s="598"/>
      <c r="V14468" s="598"/>
      <c r="W14468" s="598"/>
    </row>
    <row r="14469" spans="6:23" x14ac:dyDescent="0.2">
      <c r="F14469" s="610"/>
      <c r="H14469" s="612"/>
      <c r="I14469" s="598"/>
      <c r="J14469" s="598"/>
      <c r="M14469" s="598"/>
      <c r="N14469" s="598"/>
      <c r="V14469" s="598"/>
      <c r="W14469" s="598"/>
    </row>
    <row r="14470" spans="6:23" x14ac:dyDescent="0.2">
      <c r="F14470" s="610"/>
      <c r="H14470" s="612"/>
      <c r="I14470" s="598"/>
      <c r="J14470" s="598"/>
      <c r="M14470" s="598"/>
      <c r="N14470" s="598"/>
      <c r="V14470" s="598"/>
      <c r="W14470" s="598"/>
    </row>
    <row r="14471" spans="6:23" x14ac:dyDescent="0.2">
      <c r="F14471" s="610"/>
      <c r="H14471" s="612"/>
      <c r="I14471" s="598"/>
      <c r="J14471" s="598"/>
      <c r="M14471" s="598"/>
      <c r="N14471" s="598"/>
      <c r="V14471" s="598"/>
      <c r="W14471" s="598"/>
    </row>
    <row r="14472" spans="6:23" x14ac:dyDescent="0.2">
      <c r="F14472" s="610"/>
      <c r="H14472" s="612"/>
      <c r="I14472" s="598"/>
      <c r="J14472" s="598"/>
      <c r="M14472" s="598"/>
      <c r="N14472" s="598"/>
      <c r="V14472" s="598"/>
      <c r="W14472" s="598"/>
    </row>
    <row r="14473" spans="6:23" x14ac:dyDescent="0.2">
      <c r="F14473" s="610"/>
      <c r="H14473" s="612"/>
      <c r="I14473" s="598"/>
      <c r="J14473" s="598"/>
      <c r="M14473" s="598"/>
      <c r="N14473" s="598"/>
      <c r="V14473" s="598"/>
      <c r="W14473" s="598"/>
    </row>
    <row r="14474" spans="6:23" x14ac:dyDescent="0.2">
      <c r="F14474" s="610"/>
      <c r="H14474" s="612"/>
      <c r="I14474" s="598"/>
      <c r="J14474" s="598"/>
      <c r="M14474" s="598"/>
      <c r="N14474" s="598"/>
      <c r="V14474" s="598"/>
      <c r="W14474" s="598"/>
    </row>
    <row r="14475" spans="6:23" x14ac:dyDescent="0.2">
      <c r="F14475" s="610"/>
      <c r="H14475" s="612"/>
      <c r="I14475" s="598"/>
      <c r="J14475" s="598"/>
      <c r="M14475" s="598"/>
      <c r="N14475" s="598"/>
      <c r="V14475" s="598"/>
      <c r="W14475" s="598"/>
    </row>
    <row r="14476" spans="6:23" x14ac:dyDescent="0.2">
      <c r="F14476" s="610"/>
      <c r="H14476" s="612"/>
      <c r="I14476" s="598"/>
      <c r="J14476" s="598"/>
      <c r="M14476" s="598"/>
      <c r="N14476" s="598"/>
      <c r="V14476" s="598"/>
      <c r="W14476" s="598"/>
    </row>
    <row r="14477" spans="6:23" x14ac:dyDescent="0.2">
      <c r="F14477" s="610"/>
      <c r="H14477" s="612"/>
      <c r="I14477" s="598"/>
      <c r="J14477" s="598"/>
      <c r="M14477" s="598"/>
      <c r="N14477" s="598"/>
      <c r="V14477" s="598"/>
      <c r="W14477" s="598"/>
    </row>
    <row r="14478" spans="6:23" x14ac:dyDescent="0.2">
      <c r="F14478" s="610"/>
      <c r="H14478" s="612"/>
      <c r="I14478" s="598"/>
      <c r="J14478" s="598"/>
      <c r="M14478" s="598"/>
      <c r="N14478" s="598"/>
      <c r="V14478" s="598"/>
      <c r="W14478" s="598"/>
    </row>
    <row r="14479" spans="6:23" x14ac:dyDescent="0.2">
      <c r="F14479" s="610"/>
      <c r="H14479" s="612"/>
      <c r="I14479" s="598"/>
      <c r="J14479" s="598"/>
      <c r="M14479" s="598"/>
      <c r="N14479" s="598"/>
      <c r="V14479" s="598"/>
      <c r="W14479" s="598"/>
    </row>
    <row r="14480" spans="6:23" x14ac:dyDescent="0.2">
      <c r="F14480" s="610"/>
      <c r="H14480" s="612"/>
      <c r="I14480" s="598"/>
      <c r="J14480" s="598"/>
      <c r="M14480" s="598"/>
      <c r="N14480" s="598"/>
      <c r="V14480" s="598"/>
      <c r="W14480" s="598"/>
    </row>
    <row r="14481" spans="6:23" x14ac:dyDescent="0.2">
      <c r="F14481" s="610"/>
      <c r="H14481" s="612"/>
      <c r="I14481" s="598"/>
      <c r="J14481" s="598"/>
      <c r="M14481" s="598"/>
      <c r="N14481" s="598"/>
      <c r="V14481" s="598"/>
      <c r="W14481" s="598"/>
    </row>
    <row r="14482" spans="6:23" x14ac:dyDescent="0.2">
      <c r="F14482" s="610"/>
      <c r="H14482" s="612"/>
      <c r="I14482" s="598"/>
      <c r="J14482" s="598"/>
      <c r="M14482" s="598"/>
      <c r="N14482" s="598"/>
      <c r="V14482" s="598"/>
      <c r="W14482" s="598"/>
    </row>
    <row r="14483" spans="6:23" x14ac:dyDescent="0.2">
      <c r="F14483" s="610"/>
      <c r="H14483" s="612"/>
      <c r="I14483" s="598"/>
      <c r="J14483" s="598"/>
      <c r="M14483" s="598"/>
      <c r="N14483" s="598"/>
      <c r="V14483" s="598"/>
      <c r="W14483" s="598"/>
    </row>
    <row r="14484" spans="6:23" x14ac:dyDescent="0.2">
      <c r="F14484" s="610"/>
      <c r="H14484" s="612"/>
      <c r="I14484" s="598"/>
      <c r="J14484" s="598"/>
      <c r="M14484" s="598"/>
      <c r="N14484" s="598"/>
      <c r="V14484" s="598"/>
      <c r="W14484" s="598"/>
    </row>
    <row r="14485" spans="6:23" x14ac:dyDescent="0.2">
      <c r="F14485" s="610"/>
      <c r="H14485" s="612"/>
      <c r="I14485" s="598"/>
      <c r="J14485" s="598"/>
      <c r="M14485" s="598"/>
      <c r="N14485" s="598"/>
      <c r="V14485" s="598"/>
      <c r="W14485" s="598"/>
    </row>
    <row r="14486" spans="6:23" x14ac:dyDescent="0.2">
      <c r="F14486" s="610"/>
      <c r="H14486" s="612"/>
      <c r="I14486" s="598"/>
      <c r="J14486" s="598"/>
      <c r="M14486" s="598"/>
      <c r="N14486" s="598"/>
      <c r="V14486" s="598"/>
      <c r="W14486" s="598"/>
    </row>
    <row r="14487" spans="6:23" x14ac:dyDescent="0.2">
      <c r="F14487" s="610"/>
      <c r="H14487" s="612"/>
      <c r="I14487" s="598"/>
      <c r="J14487" s="598"/>
      <c r="M14487" s="598"/>
      <c r="N14487" s="598"/>
      <c r="V14487" s="598"/>
      <c r="W14487" s="598"/>
    </row>
    <row r="14488" spans="6:23" x14ac:dyDescent="0.2">
      <c r="F14488" s="610"/>
      <c r="H14488" s="612"/>
      <c r="I14488" s="598"/>
      <c r="J14488" s="598"/>
      <c r="M14488" s="598"/>
      <c r="N14488" s="598"/>
      <c r="V14488" s="598"/>
      <c r="W14488" s="598"/>
    </row>
    <row r="14489" spans="6:23" x14ac:dyDescent="0.2">
      <c r="F14489" s="610"/>
      <c r="H14489" s="612"/>
      <c r="I14489" s="598"/>
      <c r="J14489" s="598"/>
      <c r="M14489" s="598"/>
      <c r="N14489" s="598"/>
      <c r="V14489" s="598"/>
      <c r="W14489" s="598"/>
    </row>
    <row r="14490" spans="6:23" x14ac:dyDescent="0.2">
      <c r="F14490" s="610"/>
      <c r="H14490" s="612"/>
      <c r="I14490" s="598"/>
      <c r="J14490" s="598"/>
      <c r="M14490" s="598"/>
      <c r="N14490" s="598"/>
      <c r="V14490" s="598"/>
      <c r="W14490" s="598"/>
    </row>
    <row r="14491" spans="6:23" x14ac:dyDescent="0.2">
      <c r="F14491" s="610"/>
      <c r="H14491" s="612"/>
      <c r="I14491" s="598"/>
      <c r="J14491" s="598"/>
      <c r="M14491" s="598"/>
      <c r="N14491" s="598"/>
      <c r="V14491" s="598"/>
      <c r="W14491" s="598"/>
    </row>
    <row r="14492" spans="6:23" x14ac:dyDescent="0.2">
      <c r="F14492" s="610"/>
      <c r="H14492" s="612"/>
      <c r="I14492" s="598"/>
      <c r="J14492" s="598"/>
      <c r="M14492" s="598"/>
      <c r="N14492" s="598"/>
      <c r="V14492" s="598"/>
      <c r="W14492" s="598"/>
    </row>
    <row r="14493" spans="6:23" x14ac:dyDescent="0.2">
      <c r="F14493" s="610"/>
      <c r="H14493" s="612"/>
      <c r="I14493" s="598"/>
      <c r="J14493" s="598"/>
      <c r="M14493" s="598"/>
      <c r="N14493" s="598"/>
      <c r="V14493" s="598"/>
      <c r="W14493" s="598"/>
    </row>
    <row r="14494" spans="6:23" x14ac:dyDescent="0.2">
      <c r="F14494" s="610"/>
      <c r="H14494" s="612"/>
      <c r="I14494" s="598"/>
      <c r="J14494" s="598"/>
      <c r="M14494" s="598"/>
      <c r="N14494" s="598"/>
      <c r="V14494" s="598"/>
      <c r="W14494" s="598"/>
    </row>
    <row r="14495" spans="6:23" x14ac:dyDescent="0.2">
      <c r="F14495" s="610"/>
      <c r="H14495" s="612"/>
      <c r="I14495" s="598"/>
      <c r="J14495" s="598"/>
      <c r="M14495" s="598"/>
      <c r="N14495" s="598"/>
      <c r="V14495" s="598"/>
      <c r="W14495" s="598"/>
    </row>
    <row r="14496" spans="6:23" x14ac:dyDescent="0.2">
      <c r="F14496" s="610"/>
      <c r="H14496" s="612"/>
      <c r="I14496" s="598"/>
      <c r="J14496" s="598"/>
      <c r="M14496" s="598"/>
      <c r="N14496" s="598"/>
      <c r="V14496" s="598"/>
      <c r="W14496" s="598"/>
    </row>
    <row r="14497" spans="6:23" x14ac:dyDescent="0.2">
      <c r="F14497" s="610"/>
      <c r="H14497" s="612"/>
      <c r="I14497" s="598"/>
      <c r="J14497" s="598"/>
      <c r="M14497" s="598"/>
      <c r="N14497" s="598"/>
      <c r="V14497" s="598"/>
      <c r="W14497" s="598"/>
    </row>
    <row r="14498" spans="6:23" x14ac:dyDescent="0.2">
      <c r="F14498" s="610"/>
      <c r="H14498" s="612"/>
      <c r="I14498" s="598"/>
      <c r="J14498" s="598"/>
      <c r="M14498" s="598"/>
      <c r="N14498" s="598"/>
      <c r="V14498" s="598"/>
      <c r="W14498" s="598"/>
    </row>
    <row r="14499" spans="6:23" x14ac:dyDescent="0.2">
      <c r="F14499" s="610"/>
      <c r="H14499" s="612"/>
      <c r="I14499" s="598"/>
      <c r="J14499" s="598"/>
      <c r="M14499" s="598"/>
      <c r="N14499" s="598"/>
      <c r="V14499" s="598"/>
      <c r="W14499" s="598"/>
    </row>
    <row r="14500" spans="6:23" x14ac:dyDescent="0.2">
      <c r="F14500" s="610"/>
      <c r="H14500" s="612"/>
      <c r="I14500" s="598"/>
      <c r="J14500" s="598"/>
      <c r="M14500" s="598"/>
      <c r="N14500" s="598"/>
      <c r="V14500" s="598"/>
      <c r="W14500" s="598"/>
    </row>
    <row r="14501" spans="6:23" x14ac:dyDescent="0.2">
      <c r="F14501" s="610"/>
      <c r="H14501" s="612"/>
      <c r="I14501" s="598"/>
      <c r="J14501" s="598"/>
      <c r="M14501" s="598"/>
      <c r="N14501" s="598"/>
      <c r="V14501" s="598"/>
      <c r="W14501" s="598"/>
    </row>
    <row r="14502" spans="6:23" x14ac:dyDescent="0.2">
      <c r="F14502" s="610"/>
      <c r="H14502" s="612"/>
      <c r="I14502" s="598"/>
      <c r="J14502" s="598"/>
      <c r="M14502" s="598"/>
      <c r="N14502" s="598"/>
      <c r="V14502" s="598"/>
      <c r="W14502" s="598"/>
    </row>
    <row r="14503" spans="6:23" x14ac:dyDescent="0.2">
      <c r="F14503" s="610"/>
      <c r="H14503" s="612"/>
      <c r="I14503" s="598"/>
      <c r="J14503" s="598"/>
      <c r="M14503" s="598"/>
      <c r="N14503" s="598"/>
      <c r="V14503" s="598"/>
      <c r="W14503" s="598"/>
    </row>
    <row r="14504" spans="6:23" x14ac:dyDescent="0.2">
      <c r="F14504" s="610"/>
      <c r="H14504" s="612"/>
      <c r="I14504" s="598"/>
      <c r="J14504" s="598"/>
      <c r="M14504" s="598"/>
      <c r="N14504" s="598"/>
      <c r="V14504" s="598"/>
      <c r="W14504" s="598"/>
    </row>
    <row r="14505" spans="6:23" x14ac:dyDescent="0.2">
      <c r="F14505" s="610"/>
      <c r="H14505" s="612"/>
      <c r="I14505" s="598"/>
      <c r="J14505" s="598"/>
      <c r="M14505" s="598"/>
      <c r="N14505" s="598"/>
      <c r="V14505" s="598"/>
      <c r="W14505" s="598"/>
    </row>
    <row r="14506" spans="6:23" x14ac:dyDescent="0.2">
      <c r="F14506" s="610"/>
      <c r="H14506" s="612"/>
      <c r="I14506" s="598"/>
      <c r="J14506" s="598"/>
      <c r="M14506" s="598"/>
      <c r="N14506" s="598"/>
      <c r="V14506" s="598"/>
      <c r="W14506" s="598"/>
    </row>
    <row r="14507" spans="6:23" x14ac:dyDescent="0.2">
      <c r="F14507" s="610"/>
      <c r="H14507" s="612"/>
      <c r="I14507" s="598"/>
      <c r="J14507" s="598"/>
      <c r="M14507" s="598"/>
      <c r="N14507" s="598"/>
      <c r="V14507" s="598"/>
      <c r="W14507" s="598"/>
    </row>
    <row r="14508" spans="6:23" x14ac:dyDescent="0.2">
      <c r="F14508" s="610"/>
      <c r="H14508" s="612"/>
      <c r="I14508" s="598"/>
      <c r="J14508" s="598"/>
      <c r="M14508" s="598"/>
      <c r="N14508" s="598"/>
      <c r="V14508" s="598"/>
      <c r="W14508" s="598"/>
    </row>
    <row r="14509" spans="6:23" x14ac:dyDescent="0.2">
      <c r="F14509" s="610"/>
      <c r="H14509" s="612"/>
      <c r="I14509" s="598"/>
      <c r="J14509" s="598"/>
      <c r="M14509" s="598"/>
      <c r="N14509" s="598"/>
      <c r="V14509" s="598"/>
      <c r="W14509" s="598"/>
    </row>
    <row r="14510" spans="6:23" x14ac:dyDescent="0.2">
      <c r="F14510" s="610"/>
      <c r="H14510" s="612"/>
      <c r="I14510" s="598"/>
      <c r="J14510" s="598"/>
      <c r="M14510" s="598"/>
      <c r="N14510" s="598"/>
      <c r="V14510" s="598"/>
      <c r="W14510" s="598"/>
    </row>
    <row r="14511" spans="6:23" x14ac:dyDescent="0.2">
      <c r="F14511" s="610"/>
      <c r="H14511" s="612"/>
      <c r="I14511" s="598"/>
      <c r="J14511" s="598"/>
      <c r="M14511" s="598"/>
      <c r="N14511" s="598"/>
      <c r="V14511" s="598"/>
      <c r="W14511" s="598"/>
    </row>
    <row r="14512" spans="6:23" x14ac:dyDescent="0.2">
      <c r="F14512" s="610"/>
      <c r="H14512" s="612"/>
      <c r="I14512" s="598"/>
      <c r="J14512" s="598"/>
      <c r="M14512" s="598"/>
      <c r="N14512" s="598"/>
      <c r="V14512" s="598"/>
      <c r="W14512" s="598"/>
    </row>
    <row r="14513" spans="6:23" x14ac:dyDescent="0.2">
      <c r="F14513" s="610"/>
      <c r="H14513" s="612"/>
      <c r="I14513" s="598"/>
      <c r="J14513" s="598"/>
      <c r="M14513" s="598"/>
      <c r="N14513" s="598"/>
      <c r="V14513" s="598"/>
      <c r="W14513" s="598"/>
    </row>
    <row r="14514" spans="6:23" x14ac:dyDescent="0.2">
      <c r="F14514" s="610"/>
      <c r="H14514" s="612"/>
      <c r="I14514" s="598"/>
      <c r="J14514" s="598"/>
      <c r="M14514" s="598"/>
      <c r="N14514" s="598"/>
      <c r="V14514" s="598"/>
      <c r="W14514" s="598"/>
    </row>
    <row r="14515" spans="6:23" x14ac:dyDescent="0.2">
      <c r="F14515" s="610"/>
      <c r="H14515" s="612"/>
      <c r="I14515" s="598"/>
      <c r="J14515" s="598"/>
      <c r="M14515" s="598"/>
      <c r="N14515" s="598"/>
      <c r="V14515" s="598"/>
      <c r="W14515" s="598"/>
    </row>
    <row r="14516" spans="6:23" x14ac:dyDescent="0.2">
      <c r="F14516" s="610"/>
      <c r="H14516" s="612"/>
      <c r="I14516" s="598"/>
      <c r="J14516" s="598"/>
      <c r="M14516" s="598"/>
      <c r="N14516" s="598"/>
      <c r="V14516" s="598"/>
      <c r="W14516" s="598"/>
    </row>
    <row r="14517" spans="6:23" x14ac:dyDescent="0.2">
      <c r="F14517" s="610"/>
      <c r="H14517" s="612"/>
      <c r="I14517" s="598"/>
      <c r="J14517" s="598"/>
      <c r="M14517" s="598"/>
      <c r="N14517" s="598"/>
      <c r="V14517" s="598"/>
      <c r="W14517" s="598"/>
    </row>
    <row r="14518" spans="6:23" x14ac:dyDescent="0.2">
      <c r="F14518" s="610"/>
      <c r="H14518" s="612"/>
      <c r="I14518" s="598"/>
      <c r="J14518" s="598"/>
      <c r="M14518" s="598"/>
      <c r="N14518" s="598"/>
      <c r="V14518" s="598"/>
      <c r="W14518" s="598"/>
    </row>
    <row r="14519" spans="6:23" x14ac:dyDescent="0.2">
      <c r="F14519" s="610"/>
      <c r="H14519" s="612"/>
      <c r="I14519" s="598"/>
      <c r="J14519" s="598"/>
      <c r="M14519" s="598"/>
      <c r="N14519" s="598"/>
      <c r="V14519" s="598"/>
      <c r="W14519" s="598"/>
    </row>
    <row r="14520" spans="6:23" x14ac:dyDescent="0.2">
      <c r="F14520" s="610"/>
      <c r="H14520" s="612"/>
      <c r="I14520" s="598"/>
      <c r="J14520" s="598"/>
      <c r="M14520" s="598"/>
      <c r="N14520" s="598"/>
      <c r="V14520" s="598"/>
      <c r="W14520" s="598"/>
    </row>
    <row r="14521" spans="6:23" x14ac:dyDescent="0.2">
      <c r="F14521" s="610"/>
      <c r="H14521" s="612"/>
      <c r="I14521" s="598"/>
      <c r="J14521" s="598"/>
      <c r="M14521" s="598"/>
      <c r="N14521" s="598"/>
      <c r="V14521" s="598"/>
      <c r="W14521" s="598"/>
    </row>
    <row r="14522" spans="6:23" x14ac:dyDescent="0.2">
      <c r="F14522" s="610"/>
      <c r="H14522" s="612"/>
      <c r="I14522" s="598"/>
      <c r="J14522" s="598"/>
      <c r="M14522" s="598"/>
      <c r="N14522" s="598"/>
      <c r="V14522" s="598"/>
      <c r="W14522" s="598"/>
    </row>
    <row r="14523" spans="6:23" x14ac:dyDescent="0.2">
      <c r="F14523" s="610"/>
      <c r="H14523" s="612"/>
      <c r="I14523" s="598"/>
      <c r="J14523" s="598"/>
      <c r="M14523" s="598"/>
      <c r="N14523" s="598"/>
      <c r="V14523" s="598"/>
      <c r="W14523" s="598"/>
    </row>
    <row r="14524" spans="6:23" x14ac:dyDescent="0.2">
      <c r="F14524" s="610"/>
      <c r="H14524" s="612"/>
      <c r="I14524" s="598"/>
      <c r="J14524" s="598"/>
      <c r="M14524" s="598"/>
      <c r="N14524" s="598"/>
      <c r="V14524" s="598"/>
      <c r="W14524" s="598"/>
    </row>
    <row r="14525" spans="6:23" x14ac:dyDescent="0.2">
      <c r="F14525" s="610"/>
      <c r="H14525" s="612"/>
      <c r="I14525" s="598"/>
      <c r="J14525" s="598"/>
      <c r="M14525" s="598"/>
      <c r="N14525" s="598"/>
      <c r="V14525" s="598"/>
      <c r="W14525" s="598"/>
    </row>
    <row r="14526" spans="6:23" x14ac:dyDescent="0.2">
      <c r="F14526" s="610"/>
      <c r="H14526" s="612"/>
      <c r="I14526" s="598"/>
      <c r="J14526" s="598"/>
      <c r="M14526" s="598"/>
      <c r="N14526" s="598"/>
      <c r="V14526" s="598"/>
      <c r="W14526" s="598"/>
    </row>
    <row r="14527" spans="6:23" x14ac:dyDescent="0.2">
      <c r="F14527" s="610"/>
      <c r="H14527" s="612"/>
      <c r="I14527" s="598"/>
      <c r="J14527" s="598"/>
      <c r="M14527" s="598"/>
      <c r="N14527" s="598"/>
      <c r="V14527" s="598"/>
      <c r="W14527" s="598"/>
    </row>
    <row r="14528" spans="6:23" x14ac:dyDescent="0.2">
      <c r="F14528" s="610"/>
      <c r="H14528" s="612"/>
      <c r="I14528" s="598"/>
      <c r="J14528" s="598"/>
      <c r="M14528" s="598"/>
      <c r="N14528" s="598"/>
      <c r="V14528" s="598"/>
      <c r="W14528" s="598"/>
    </row>
    <row r="14529" spans="6:23" x14ac:dyDescent="0.2">
      <c r="F14529" s="610"/>
      <c r="H14529" s="612"/>
      <c r="I14529" s="598"/>
      <c r="J14529" s="598"/>
      <c r="M14529" s="598"/>
      <c r="N14529" s="598"/>
      <c r="V14529" s="598"/>
      <c r="W14529" s="598"/>
    </row>
    <row r="14530" spans="6:23" x14ac:dyDescent="0.2">
      <c r="F14530" s="610"/>
      <c r="H14530" s="612"/>
      <c r="I14530" s="598"/>
      <c r="J14530" s="598"/>
      <c r="M14530" s="598"/>
      <c r="N14530" s="598"/>
      <c r="V14530" s="598"/>
      <c r="W14530" s="598"/>
    </row>
    <row r="14531" spans="6:23" x14ac:dyDescent="0.2">
      <c r="F14531" s="610"/>
      <c r="H14531" s="612"/>
      <c r="I14531" s="598"/>
      <c r="J14531" s="598"/>
      <c r="M14531" s="598"/>
      <c r="N14531" s="598"/>
      <c r="V14531" s="598"/>
      <c r="W14531" s="598"/>
    </row>
    <row r="14532" spans="6:23" x14ac:dyDescent="0.2">
      <c r="F14532" s="610"/>
      <c r="H14532" s="612"/>
      <c r="I14532" s="598"/>
      <c r="J14532" s="598"/>
      <c r="M14532" s="598"/>
      <c r="N14532" s="598"/>
      <c r="V14532" s="598"/>
      <c r="W14532" s="598"/>
    </row>
    <row r="14533" spans="6:23" x14ac:dyDescent="0.2">
      <c r="F14533" s="610"/>
      <c r="H14533" s="612"/>
      <c r="I14533" s="598"/>
      <c r="J14533" s="598"/>
      <c r="M14533" s="598"/>
      <c r="N14533" s="598"/>
      <c r="V14533" s="598"/>
      <c r="W14533" s="598"/>
    </row>
    <row r="14534" spans="6:23" x14ac:dyDescent="0.2">
      <c r="F14534" s="610"/>
      <c r="H14534" s="612"/>
      <c r="I14534" s="598"/>
      <c r="J14534" s="598"/>
      <c r="M14534" s="598"/>
      <c r="N14534" s="598"/>
      <c r="V14534" s="598"/>
      <c r="W14534" s="598"/>
    </row>
    <row r="14535" spans="6:23" x14ac:dyDescent="0.2">
      <c r="F14535" s="610"/>
      <c r="H14535" s="612"/>
      <c r="I14535" s="598"/>
      <c r="J14535" s="598"/>
      <c r="M14535" s="598"/>
      <c r="N14535" s="598"/>
      <c r="V14535" s="598"/>
      <c r="W14535" s="598"/>
    </row>
    <row r="14536" spans="6:23" x14ac:dyDescent="0.2">
      <c r="F14536" s="610"/>
      <c r="H14536" s="612"/>
      <c r="I14536" s="598"/>
      <c r="J14536" s="598"/>
      <c r="M14536" s="598"/>
      <c r="N14536" s="598"/>
      <c r="V14536" s="598"/>
      <c r="W14536" s="598"/>
    </row>
    <row r="14537" spans="6:23" x14ac:dyDescent="0.2">
      <c r="F14537" s="610"/>
      <c r="H14537" s="612"/>
      <c r="I14537" s="598"/>
      <c r="J14537" s="598"/>
      <c r="M14537" s="598"/>
      <c r="N14537" s="598"/>
      <c r="V14537" s="598"/>
      <c r="W14537" s="598"/>
    </row>
    <row r="14538" spans="6:23" x14ac:dyDescent="0.2">
      <c r="F14538" s="610"/>
      <c r="H14538" s="612"/>
      <c r="I14538" s="598"/>
      <c r="J14538" s="598"/>
      <c r="M14538" s="598"/>
      <c r="N14538" s="598"/>
      <c r="V14538" s="598"/>
      <c r="W14538" s="598"/>
    </row>
    <row r="14539" spans="6:23" x14ac:dyDescent="0.2">
      <c r="F14539" s="610"/>
      <c r="H14539" s="612"/>
      <c r="I14539" s="598"/>
      <c r="J14539" s="598"/>
      <c r="M14539" s="598"/>
      <c r="N14539" s="598"/>
      <c r="V14539" s="598"/>
      <c r="W14539" s="598"/>
    </row>
    <row r="14540" spans="6:23" x14ac:dyDescent="0.2">
      <c r="F14540" s="610"/>
      <c r="H14540" s="612"/>
      <c r="I14540" s="598"/>
      <c r="J14540" s="598"/>
      <c r="M14540" s="598"/>
      <c r="N14540" s="598"/>
      <c r="V14540" s="598"/>
      <c r="W14540" s="598"/>
    </row>
    <row r="14541" spans="6:23" x14ac:dyDescent="0.2">
      <c r="F14541" s="610"/>
      <c r="H14541" s="612"/>
      <c r="I14541" s="598"/>
      <c r="J14541" s="598"/>
      <c r="M14541" s="598"/>
      <c r="N14541" s="598"/>
      <c r="V14541" s="598"/>
      <c r="W14541" s="598"/>
    </row>
    <row r="14542" spans="6:23" x14ac:dyDescent="0.2">
      <c r="F14542" s="610"/>
      <c r="H14542" s="612"/>
      <c r="I14542" s="598"/>
      <c r="J14542" s="598"/>
      <c r="M14542" s="598"/>
      <c r="N14542" s="598"/>
      <c r="V14542" s="598"/>
      <c r="W14542" s="598"/>
    </row>
    <row r="14543" spans="6:23" x14ac:dyDescent="0.2">
      <c r="F14543" s="610"/>
      <c r="H14543" s="612"/>
      <c r="I14543" s="598"/>
      <c r="J14543" s="598"/>
      <c r="M14543" s="598"/>
      <c r="N14543" s="598"/>
      <c r="V14543" s="598"/>
      <c r="W14543" s="598"/>
    </row>
    <row r="14544" spans="6:23" x14ac:dyDescent="0.2">
      <c r="F14544" s="610"/>
      <c r="H14544" s="612"/>
      <c r="I14544" s="598"/>
      <c r="J14544" s="598"/>
      <c r="M14544" s="598"/>
      <c r="N14544" s="598"/>
      <c r="V14544" s="598"/>
      <c r="W14544" s="598"/>
    </row>
    <row r="14545" spans="6:23" x14ac:dyDescent="0.2">
      <c r="F14545" s="610"/>
      <c r="H14545" s="612"/>
      <c r="I14545" s="598"/>
      <c r="J14545" s="598"/>
      <c r="M14545" s="598"/>
      <c r="N14545" s="598"/>
      <c r="V14545" s="598"/>
      <c r="W14545" s="598"/>
    </row>
    <row r="14546" spans="6:23" x14ac:dyDescent="0.2">
      <c r="F14546" s="610"/>
      <c r="H14546" s="612"/>
      <c r="I14546" s="598"/>
      <c r="J14546" s="598"/>
      <c r="M14546" s="598"/>
      <c r="N14546" s="598"/>
      <c r="V14546" s="598"/>
      <c r="W14546" s="598"/>
    </row>
    <row r="14547" spans="6:23" x14ac:dyDescent="0.2">
      <c r="F14547" s="610"/>
      <c r="H14547" s="612"/>
      <c r="I14547" s="598"/>
      <c r="J14547" s="598"/>
      <c r="M14547" s="598"/>
      <c r="N14547" s="598"/>
      <c r="V14547" s="598"/>
      <c r="W14547" s="598"/>
    </row>
    <row r="14548" spans="6:23" x14ac:dyDescent="0.2">
      <c r="F14548" s="610"/>
      <c r="H14548" s="612"/>
      <c r="I14548" s="598"/>
      <c r="J14548" s="598"/>
      <c r="M14548" s="598"/>
      <c r="N14548" s="598"/>
      <c r="V14548" s="598"/>
      <c r="W14548" s="598"/>
    </row>
    <row r="14549" spans="6:23" x14ac:dyDescent="0.2">
      <c r="F14549" s="610"/>
      <c r="H14549" s="612"/>
      <c r="I14549" s="598"/>
      <c r="J14549" s="598"/>
      <c r="M14549" s="598"/>
      <c r="N14549" s="598"/>
      <c r="V14549" s="598"/>
      <c r="W14549" s="598"/>
    </row>
    <row r="14550" spans="6:23" x14ac:dyDescent="0.2">
      <c r="F14550" s="610"/>
      <c r="H14550" s="612"/>
      <c r="I14550" s="598"/>
      <c r="J14550" s="598"/>
      <c r="M14550" s="598"/>
      <c r="N14550" s="598"/>
      <c r="V14550" s="598"/>
      <c r="W14550" s="598"/>
    </row>
    <row r="14551" spans="6:23" x14ac:dyDescent="0.2">
      <c r="F14551" s="610"/>
      <c r="H14551" s="612"/>
      <c r="I14551" s="598"/>
      <c r="J14551" s="598"/>
      <c r="M14551" s="598"/>
      <c r="N14551" s="598"/>
      <c r="V14551" s="598"/>
      <c r="W14551" s="598"/>
    </row>
    <row r="14552" spans="6:23" x14ac:dyDescent="0.2">
      <c r="F14552" s="610"/>
      <c r="H14552" s="612"/>
      <c r="I14552" s="598"/>
      <c r="J14552" s="598"/>
      <c r="M14552" s="598"/>
      <c r="N14552" s="598"/>
      <c r="V14552" s="598"/>
      <c r="W14552" s="598"/>
    </row>
    <row r="14553" spans="6:23" x14ac:dyDescent="0.2">
      <c r="F14553" s="610"/>
      <c r="H14553" s="612"/>
      <c r="I14553" s="598"/>
      <c r="J14553" s="598"/>
      <c r="M14553" s="598"/>
      <c r="N14553" s="598"/>
      <c r="V14553" s="598"/>
      <c r="W14553" s="598"/>
    </row>
    <row r="14554" spans="6:23" x14ac:dyDescent="0.2">
      <c r="F14554" s="610"/>
      <c r="H14554" s="612"/>
      <c r="I14554" s="598"/>
      <c r="J14554" s="598"/>
      <c r="M14554" s="598"/>
      <c r="N14554" s="598"/>
      <c r="V14554" s="598"/>
      <c r="W14554" s="598"/>
    </row>
    <row r="14555" spans="6:23" x14ac:dyDescent="0.2">
      <c r="F14555" s="610"/>
      <c r="H14555" s="612"/>
      <c r="I14555" s="598"/>
      <c r="J14555" s="598"/>
      <c r="M14555" s="598"/>
      <c r="N14555" s="598"/>
      <c r="V14555" s="598"/>
      <c r="W14555" s="598"/>
    </row>
    <row r="14556" spans="6:23" x14ac:dyDescent="0.2">
      <c r="F14556" s="610"/>
      <c r="H14556" s="612"/>
      <c r="I14556" s="598"/>
      <c r="J14556" s="598"/>
      <c r="M14556" s="598"/>
      <c r="N14556" s="598"/>
      <c r="V14556" s="598"/>
      <c r="W14556" s="598"/>
    </row>
    <row r="14557" spans="6:23" x14ac:dyDescent="0.2">
      <c r="F14557" s="610"/>
      <c r="H14557" s="612"/>
      <c r="I14557" s="598"/>
      <c r="J14557" s="598"/>
      <c r="M14557" s="598"/>
      <c r="N14557" s="598"/>
      <c r="V14557" s="598"/>
      <c r="W14557" s="598"/>
    </row>
    <row r="14558" spans="6:23" x14ac:dyDescent="0.2">
      <c r="F14558" s="610"/>
      <c r="H14558" s="612"/>
      <c r="I14558" s="598"/>
      <c r="J14558" s="598"/>
      <c r="M14558" s="598"/>
      <c r="N14558" s="598"/>
      <c r="V14558" s="598"/>
      <c r="W14558" s="598"/>
    </row>
    <row r="14559" spans="6:23" x14ac:dyDescent="0.2">
      <c r="F14559" s="610"/>
      <c r="H14559" s="612"/>
      <c r="I14559" s="598"/>
      <c r="J14559" s="598"/>
      <c r="M14559" s="598"/>
      <c r="N14559" s="598"/>
      <c r="V14559" s="598"/>
      <c r="W14559" s="598"/>
    </row>
    <row r="14560" spans="6:23" x14ac:dyDescent="0.2">
      <c r="F14560" s="610"/>
      <c r="H14560" s="612"/>
      <c r="I14560" s="598"/>
      <c r="J14560" s="598"/>
      <c r="M14560" s="598"/>
      <c r="N14560" s="598"/>
      <c r="V14560" s="598"/>
      <c r="W14560" s="598"/>
    </row>
    <row r="14561" spans="6:23" x14ac:dyDescent="0.2">
      <c r="F14561" s="610"/>
      <c r="H14561" s="612"/>
      <c r="I14561" s="598"/>
      <c r="J14561" s="598"/>
      <c r="M14561" s="598"/>
      <c r="N14561" s="598"/>
      <c r="V14561" s="598"/>
      <c r="W14561" s="598"/>
    </row>
    <row r="14562" spans="6:23" x14ac:dyDescent="0.2">
      <c r="F14562" s="610"/>
      <c r="H14562" s="612"/>
      <c r="I14562" s="598"/>
      <c r="J14562" s="598"/>
      <c r="M14562" s="598"/>
      <c r="N14562" s="598"/>
      <c r="V14562" s="598"/>
      <c r="W14562" s="598"/>
    </row>
    <row r="14563" spans="6:23" x14ac:dyDescent="0.2">
      <c r="F14563" s="610"/>
      <c r="H14563" s="612"/>
      <c r="I14563" s="598"/>
      <c r="J14563" s="598"/>
      <c r="M14563" s="598"/>
      <c r="N14563" s="598"/>
      <c r="V14563" s="598"/>
      <c r="W14563" s="598"/>
    </row>
    <row r="14564" spans="6:23" x14ac:dyDescent="0.2">
      <c r="F14564" s="610"/>
      <c r="H14564" s="612"/>
      <c r="I14564" s="598"/>
      <c r="J14564" s="598"/>
      <c r="M14564" s="598"/>
      <c r="N14564" s="598"/>
      <c r="V14564" s="598"/>
      <c r="W14564" s="598"/>
    </row>
    <row r="14565" spans="6:23" x14ac:dyDescent="0.2">
      <c r="F14565" s="610"/>
      <c r="H14565" s="612"/>
      <c r="I14565" s="598"/>
      <c r="J14565" s="598"/>
      <c r="M14565" s="598"/>
      <c r="N14565" s="598"/>
      <c r="V14565" s="598"/>
      <c r="W14565" s="598"/>
    </row>
    <row r="14566" spans="6:23" x14ac:dyDescent="0.2">
      <c r="F14566" s="610"/>
      <c r="H14566" s="612"/>
      <c r="I14566" s="598"/>
      <c r="J14566" s="598"/>
      <c r="M14566" s="598"/>
      <c r="N14566" s="598"/>
      <c r="V14566" s="598"/>
      <c r="W14566" s="598"/>
    </row>
    <row r="14567" spans="6:23" x14ac:dyDescent="0.2">
      <c r="F14567" s="610"/>
      <c r="H14567" s="612"/>
      <c r="I14567" s="598"/>
      <c r="J14567" s="598"/>
      <c r="M14567" s="598"/>
      <c r="N14567" s="598"/>
      <c r="V14567" s="598"/>
      <c r="W14567" s="598"/>
    </row>
    <row r="14568" spans="6:23" x14ac:dyDescent="0.2">
      <c r="F14568" s="610"/>
      <c r="H14568" s="612"/>
      <c r="I14568" s="598"/>
      <c r="J14568" s="598"/>
      <c r="M14568" s="598"/>
      <c r="N14568" s="598"/>
      <c r="V14568" s="598"/>
      <c r="W14568" s="598"/>
    </row>
    <row r="14569" spans="6:23" x14ac:dyDescent="0.2">
      <c r="F14569" s="610"/>
      <c r="H14569" s="612"/>
      <c r="I14569" s="598"/>
      <c r="J14569" s="598"/>
      <c r="M14569" s="598"/>
      <c r="N14569" s="598"/>
      <c r="V14569" s="598"/>
      <c r="W14569" s="598"/>
    </row>
    <row r="14570" spans="6:23" x14ac:dyDescent="0.2">
      <c r="F14570" s="610"/>
      <c r="H14570" s="612"/>
      <c r="I14570" s="598"/>
      <c r="J14570" s="598"/>
      <c r="M14570" s="598"/>
      <c r="N14570" s="598"/>
      <c r="V14570" s="598"/>
      <c r="W14570" s="598"/>
    </row>
    <row r="14571" spans="6:23" x14ac:dyDescent="0.2">
      <c r="F14571" s="610"/>
      <c r="H14571" s="612"/>
      <c r="I14571" s="598"/>
      <c r="J14571" s="598"/>
      <c r="M14571" s="598"/>
      <c r="N14571" s="598"/>
      <c r="V14571" s="598"/>
      <c r="W14571" s="598"/>
    </row>
    <row r="14572" spans="6:23" x14ac:dyDescent="0.2">
      <c r="F14572" s="610"/>
      <c r="H14572" s="612"/>
      <c r="I14572" s="598"/>
      <c r="J14572" s="598"/>
      <c r="M14572" s="598"/>
      <c r="N14572" s="598"/>
      <c r="V14572" s="598"/>
      <c r="W14572" s="598"/>
    </row>
    <row r="14573" spans="6:23" x14ac:dyDescent="0.2">
      <c r="F14573" s="610"/>
      <c r="H14573" s="612"/>
      <c r="I14573" s="598"/>
      <c r="J14573" s="598"/>
      <c r="M14573" s="598"/>
      <c r="N14573" s="598"/>
      <c r="V14573" s="598"/>
      <c r="W14573" s="598"/>
    </row>
    <row r="14574" spans="6:23" x14ac:dyDescent="0.2">
      <c r="F14574" s="610"/>
      <c r="H14574" s="612"/>
      <c r="I14574" s="598"/>
      <c r="J14574" s="598"/>
      <c r="M14574" s="598"/>
      <c r="N14574" s="598"/>
      <c r="V14574" s="598"/>
      <c r="W14574" s="598"/>
    </row>
    <row r="14575" spans="6:23" x14ac:dyDescent="0.2">
      <c r="F14575" s="610"/>
      <c r="H14575" s="612"/>
      <c r="I14575" s="598"/>
      <c r="J14575" s="598"/>
      <c r="M14575" s="598"/>
      <c r="N14575" s="598"/>
      <c r="V14575" s="598"/>
      <c r="W14575" s="598"/>
    </row>
    <row r="14576" spans="6:23" x14ac:dyDescent="0.2">
      <c r="F14576" s="610"/>
      <c r="H14576" s="612"/>
      <c r="I14576" s="598"/>
      <c r="J14576" s="598"/>
      <c r="M14576" s="598"/>
      <c r="N14576" s="598"/>
      <c r="V14576" s="598"/>
      <c r="W14576" s="598"/>
    </row>
    <row r="14577" spans="6:23" x14ac:dyDescent="0.2">
      <c r="F14577" s="610"/>
      <c r="H14577" s="612"/>
      <c r="I14577" s="598"/>
      <c r="J14577" s="598"/>
      <c r="M14577" s="598"/>
      <c r="N14577" s="598"/>
      <c r="V14577" s="598"/>
      <c r="W14577" s="598"/>
    </row>
    <row r="14578" spans="6:23" x14ac:dyDescent="0.2">
      <c r="F14578" s="610"/>
      <c r="H14578" s="612"/>
      <c r="I14578" s="598"/>
      <c r="J14578" s="598"/>
      <c r="M14578" s="598"/>
      <c r="N14578" s="598"/>
      <c r="V14578" s="598"/>
      <c r="W14578" s="598"/>
    </row>
    <row r="14579" spans="6:23" x14ac:dyDescent="0.2">
      <c r="F14579" s="610"/>
      <c r="H14579" s="612"/>
      <c r="I14579" s="598"/>
      <c r="J14579" s="598"/>
      <c r="M14579" s="598"/>
      <c r="N14579" s="598"/>
      <c r="V14579" s="598"/>
      <c r="W14579" s="598"/>
    </row>
    <row r="14580" spans="6:23" x14ac:dyDescent="0.2">
      <c r="F14580" s="610"/>
      <c r="H14580" s="612"/>
      <c r="I14580" s="598"/>
      <c r="J14580" s="598"/>
      <c r="M14580" s="598"/>
      <c r="N14580" s="598"/>
      <c r="V14580" s="598"/>
      <c r="W14580" s="598"/>
    </row>
    <row r="14581" spans="6:23" x14ac:dyDescent="0.2">
      <c r="F14581" s="610"/>
      <c r="H14581" s="612"/>
      <c r="I14581" s="598"/>
      <c r="J14581" s="598"/>
      <c r="M14581" s="598"/>
      <c r="N14581" s="598"/>
      <c r="V14581" s="598"/>
      <c r="W14581" s="598"/>
    </row>
    <row r="14582" spans="6:23" x14ac:dyDescent="0.2">
      <c r="F14582" s="610"/>
      <c r="H14582" s="612"/>
      <c r="I14582" s="598"/>
      <c r="J14582" s="598"/>
      <c r="M14582" s="598"/>
      <c r="N14582" s="598"/>
      <c r="V14582" s="598"/>
      <c r="W14582" s="598"/>
    </row>
    <row r="14583" spans="6:23" x14ac:dyDescent="0.2">
      <c r="F14583" s="610"/>
      <c r="H14583" s="612"/>
      <c r="I14583" s="598"/>
      <c r="J14583" s="598"/>
      <c r="M14583" s="598"/>
      <c r="N14583" s="598"/>
      <c r="V14583" s="598"/>
      <c r="W14583" s="598"/>
    </row>
    <row r="14584" spans="6:23" x14ac:dyDescent="0.2">
      <c r="F14584" s="610"/>
      <c r="H14584" s="612"/>
      <c r="I14584" s="598"/>
      <c r="J14584" s="598"/>
      <c r="M14584" s="598"/>
      <c r="N14584" s="598"/>
      <c r="V14584" s="598"/>
      <c r="W14584" s="598"/>
    </row>
    <row r="14585" spans="6:23" x14ac:dyDescent="0.2">
      <c r="F14585" s="610"/>
      <c r="H14585" s="612"/>
      <c r="I14585" s="598"/>
      <c r="J14585" s="598"/>
      <c r="M14585" s="598"/>
      <c r="N14585" s="598"/>
      <c r="V14585" s="598"/>
      <c r="W14585" s="598"/>
    </row>
    <row r="14586" spans="6:23" x14ac:dyDescent="0.2">
      <c r="F14586" s="610"/>
      <c r="H14586" s="612"/>
      <c r="I14586" s="598"/>
      <c r="J14586" s="598"/>
      <c r="M14586" s="598"/>
      <c r="N14586" s="598"/>
      <c r="V14586" s="598"/>
      <c r="W14586" s="598"/>
    </row>
    <row r="14587" spans="6:23" x14ac:dyDescent="0.2">
      <c r="F14587" s="610"/>
      <c r="H14587" s="612"/>
      <c r="I14587" s="598"/>
      <c r="J14587" s="598"/>
      <c r="M14587" s="598"/>
      <c r="N14587" s="598"/>
      <c r="V14587" s="598"/>
      <c r="W14587" s="598"/>
    </row>
    <row r="14588" spans="6:23" x14ac:dyDescent="0.2">
      <c r="F14588" s="610"/>
      <c r="H14588" s="612"/>
      <c r="I14588" s="598"/>
      <c r="J14588" s="598"/>
      <c r="M14588" s="598"/>
      <c r="N14588" s="598"/>
      <c r="V14588" s="598"/>
      <c r="W14588" s="598"/>
    </row>
    <row r="14589" spans="6:23" x14ac:dyDescent="0.2">
      <c r="F14589" s="610"/>
      <c r="H14589" s="612"/>
      <c r="I14589" s="598"/>
      <c r="J14589" s="598"/>
      <c r="M14589" s="598"/>
      <c r="N14589" s="598"/>
      <c r="V14589" s="598"/>
      <c r="W14589" s="598"/>
    </row>
    <row r="14590" spans="6:23" x14ac:dyDescent="0.2">
      <c r="F14590" s="610"/>
      <c r="H14590" s="612"/>
      <c r="I14590" s="598"/>
      <c r="J14590" s="598"/>
      <c r="M14590" s="598"/>
      <c r="N14590" s="598"/>
      <c r="V14590" s="598"/>
      <c r="W14590" s="598"/>
    </row>
    <row r="14591" spans="6:23" x14ac:dyDescent="0.2">
      <c r="F14591" s="610"/>
      <c r="H14591" s="612"/>
      <c r="I14591" s="598"/>
      <c r="J14591" s="598"/>
      <c r="M14591" s="598"/>
      <c r="N14591" s="598"/>
      <c r="V14591" s="598"/>
      <c r="W14591" s="598"/>
    </row>
    <row r="14592" spans="6:23" x14ac:dyDescent="0.2">
      <c r="F14592" s="610"/>
      <c r="H14592" s="612"/>
      <c r="I14592" s="598"/>
      <c r="J14592" s="598"/>
      <c r="M14592" s="598"/>
      <c r="N14592" s="598"/>
      <c r="V14592" s="598"/>
      <c r="W14592" s="598"/>
    </row>
    <row r="14593" spans="6:23" x14ac:dyDescent="0.2">
      <c r="F14593" s="610"/>
      <c r="H14593" s="612"/>
      <c r="I14593" s="598"/>
      <c r="J14593" s="598"/>
      <c r="M14593" s="598"/>
      <c r="N14593" s="598"/>
      <c r="V14593" s="598"/>
      <c r="W14593" s="598"/>
    </row>
    <row r="14594" spans="6:23" x14ac:dyDescent="0.2">
      <c r="F14594" s="610"/>
      <c r="H14594" s="612"/>
      <c r="I14594" s="598"/>
      <c r="J14594" s="598"/>
      <c r="M14594" s="598"/>
      <c r="N14594" s="598"/>
      <c r="V14594" s="598"/>
      <c r="W14594" s="598"/>
    </row>
    <row r="14595" spans="6:23" x14ac:dyDescent="0.2">
      <c r="F14595" s="610"/>
      <c r="H14595" s="612"/>
      <c r="I14595" s="598"/>
      <c r="J14595" s="598"/>
      <c r="M14595" s="598"/>
      <c r="N14595" s="598"/>
      <c r="V14595" s="598"/>
      <c r="W14595" s="598"/>
    </row>
    <row r="14596" spans="6:23" x14ac:dyDescent="0.2">
      <c r="F14596" s="610"/>
      <c r="H14596" s="612"/>
      <c r="I14596" s="598"/>
      <c r="J14596" s="598"/>
      <c r="M14596" s="598"/>
      <c r="N14596" s="598"/>
      <c r="V14596" s="598"/>
      <c r="W14596" s="598"/>
    </row>
    <row r="14597" spans="6:23" x14ac:dyDescent="0.2">
      <c r="F14597" s="610"/>
      <c r="H14597" s="612"/>
      <c r="I14597" s="598"/>
      <c r="J14597" s="598"/>
      <c r="M14597" s="598"/>
      <c r="N14597" s="598"/>
      <c r="V14597" s="598"/>
      <c r="W14597" s="598"/>
    </row>
    <row r="14598" spans="6:23" x14ac:dyDescent="0.2">
      <c r="F14598" s="610"/>
      <c r="H14598" s="612"/>
      <c r="I14598" s="598"/>
      <c r="J14598" s="598"/>
      <c r="M14598" s="598"/>
      <c r="N14598" s="598"/>
      <c r="V14598" s="598"/>
      <c r="W14598" s="598"/>
    </row>
    <row r="14599" spans="6:23" x14ac:dyDescent="0.2">
      <c r="F14599" s="610"/>
      <c r="H14599" s="612"/>
      <c r="I14599" s="598"/>
      <c r="J14599" s="598"/>
      <c r="M14599" s="598"/>
      <c r="N14599" s="598"/>
      <c r="V14599" s="598"/>
      <c r="W14599" s="598"/>
    </row>
    <row r="14600" spans="6:23" x14ac:dyDescent="0.2">
      <c r="F14600" s="610"/>
      <c r="H14600" s="612"/>
      <c r="I14600" s="598"/>
      <c r="J14600" s="598"/>
      <c r="M14600" s="598"/>
      <c r="N14600" s="598"/>
      <c r="V14600" s="598"/>
      <c r="W14600" s="598"/>
    </row>
    <row r="14601" spans="6:23" x14ac:dyDescent="0.2">
      <c r="F14601" s="610"/>
      <c r="H14601" s="612"/>
      <c r="I14601" s="598"/>
      <c r="J14601" s="598"/>
      <c r="M14601" s="598"/>
      <c r="N14601" s="598"/>
      <c r="V14601" s="598"/>
      <c r="W14601" s="598"/>
    </row>
    <row r="14602" spans="6:23" x14ac:dyDescent="0.2">
      <c r="F14602" s="610"/>
      <c r="H14602" s="612"/>
      <c r="I14602" s="598"/>
      <c r="J14602" s="598"/>
      <c r="M14602" s="598"/>
      <c r="N14602" s="598"/>
      <c r="V14602" s="598"/>
      <c r="W14602" s="598"/>
    </row>
    <row r="14603" spans="6:23" x14ac:dyDescent="0.2">
      <c r="F14603" s="610"/>
      <c r="H14603" s="612"/>
      <c r="I14603" s="598"/>
      <c r="J14603" s="598"/>
      <c r="M14603" s="598"/>
      <c r="N14603" s="598"/>
      <c r="V14603" s="598"/>
      <c r="W14603" s="598"/>
    </row>
    <row r="14604" spans="6:23" x14ac:dyDescent="0.2">
      <c r="F14604" s="610"/>
      <c r="H14604" s="612"/>
      <c r="I14604" s="598"/>
      <c r="J14604" s="598"/>
      <c r="M14604" s="598"/>
      <c r="N14604" s="598"/>
      <c r="V14604" s="598"/>
      <c r="W14604" s="598"/>
    </row>
    <row r="14605" spans="6:23" x14ac:dyDescent="0.2">
      <c r="F14605" s="610"/>
      <c r="H14605" s="612"/>
      <c r="I14605" s="598"/>
      <c r="J14605" s="598"/>
      <c r="M14605" s="598"/>
      <c r="N14605" s="598"/>
      <c r="V14605" s="598"/>
      <c r="W14605" s="598"/>
    </row>
    <row r="14606" spans="6:23" x14ac:dyDescent="0.2">
      <c r="F14606" s="610"/>
      <c r="H14606" s="612"/>
      <c r="I14606" s="598"/>
      <c r="J14606" s="598"/>
      <c r="M14606" s="598"/>
      <c r="N14606" s="598"/>
      <c r="V14606" s="598"/>
      <c r="W14606" s="598"/>
    </row>
    <row r="14607" spans="6:23" x14ac:dyDescent="0.2">
      <c r="F14607" s="610"/>
      <c r="H14607" s="612"/>
      <c r="I14607" s="598"/>
      <c r="J14607" s="598"/>
      <c r="M14607" s="598"/>
      <c r="N14607" s="598"/>
      <c r="V14607" s="598"/>
      <c r="W14607" s="598"/>
    </row>
    <row r="14608" spans="6:23" x14ac:dyDescent="0.2">
      <c r="F14608" s="610"/>
      <c r="H14608" s="612"/>
      <c r="I14608" s="598"/>
      <c r="J14608" s="598"/>
      <c r="M14608" s="598"/>
      <c r="N14608" s="598"/>
      <c r="V14608" s="598"/>
      <c r="W14608" s="598"/>
    </row>
    <row r="14609" spans="6:23" x14ac:dyDescent="0.2">
      <c r="F14609" s="610"/>
      <c r="H14609" s="612"/>
      <c r="I14609" s="598"/>
      <c r="J14609" s="598"/>
      <c r="M14609" s="598"/>
      <c r="N14609" s="598"/>
      <c r="V14609" s="598"/>
      <c r="W14609" s="598"/>
    </row>
    <row r="14610" spans="6:23" x14ac:dyDescent="0.2">
      <c r="F14610" s="610"/>
      <c r="H14610" s="612"/>
      <c r="I14610" s="598"/>
      <c r="J14610" s="598"/>
      <c r="M14610" s="598"/>
      <c r="N14610" s="598"/>
      <c r="V14610" s="598"/>
      <c r="W14610" s="598"/>
    </row>
    <row r="14611" spans="6:23" x14ac:dyDescent="0.2">
      <c r="F14611" s="610"/>
      <c r="H14611" s="612"/>
      <c r="I14611" s="598"/>
      <c r="J14611" s="598"/>
      <c r="M14611" s="598"/>
      <c r="N14611" s="598"/>
      <c r="V14611" s="598"/>
      <c r="W14611" s="598"/>
    </row>
    <row r="14612" spans="6:23" x14ac:dyDescent="0.2">
      <c r="F14612" s="610"/>
      <c r="H14612" s="612"/>
      <c r="I14612" s="598"/>
      <c r="J14612" s="598"/>
      <c r="M14612" s="598"/>
      <c r="N14612" s="598"/>
      <c r="V14612" s="598"/>
      <c r="W14612" s="598"/>
    </row>
    <row r="14613" spans="6:23" x14ac:dyDescent="0.2">
      <c r="F14613" s="610"/>
      <c r="H14613" s="612"/>
      <c r="I14613" s="598"/>
      <c r="J14613" s="598"/>
      <c r="M14613" s="598"/>
      <c r="N14613" s="598"/>
      <c r="V14613" s="598"/>
      <c r="W14613" s="598"/>
    </row>
    <row r="14614" spans="6:23" x14ac:dyDescent="0.2">
      <c r="F14614" s="610"/>
      <c r="H14614" s="612"/>
      <c r="I14614" s="598"/>
      <c r="J14614" s="598"/>
      <c r="M14614" s="598"/>
      <c r="N14614" s="598"/>
      <c r="V14614" s="598"/>
      <c r="W14614" s="598"/>
    </row>
    <row r="14615" spans="6:23" x14ac:dyDescent="0.2">
      <c r="F14615" s="610"/>
      <c r="H14615" s="612"/>
      <c r="I14615" s="598"/>
      <c r="J14615" s="598"/>
      <c r="M14615" s="598"/>
      <c r="N14615" s="598"/>
      <c r="V14615" s="598"/>
      <c r="W14615" s="598"/>
    </row>
    <row r="14616" spans="6:23" x14ac:dyDescent="0.2">
      <c r="F14616" s="610"/>
      <c r="H14616" s="612"/>
      <c r="I14616" s="598"/>
      <c r="J14616" s="598"/>
      <c r="M14616" s="598"/>
      <c r="N14616" s="598"/>
      <c r="V14616" s="598"/>
      <c r="W14616" s="598"/>
    </row>
    <row r="14617" spans="6:23" x14ac:dyDescent="0.2">
      <c r="F14617" s="610"/>
      <c r="H14617" s="612"/>
      <c r="I14617" s="598"/>
      <c r="J14617" s="598"/>
      <c r="M14617" s="598"/>
      <c r="N14617" s="598"/>
      <c r="V14617" s="598"/>
      <c r="W14617" s="598"/>
    </row>
    <row r="14618" spans="6:23" x14ac:dyDescent="0.2">
      <c r="F14618" s="610"/>
      <c r="H14618" s="612"/>
      <c r="I14618" s="598"/>
      <c r="J14618" s="598"/>
      <c r="M14618" s="598"/>
      <c r="N14618" s="598"/>
      <c r="V14618" s="598"/>
      <c r="W14618" s="598"/>
    </row>
    <row r="14619" spans="6:23" x14ac:dyDescent="0.2">
      <c r="F14619" s="610"/>
      <c r="H14619" s="612"/>
      <c r="I14619" s="598"/>
      <c r="J14619" s="598"/>
      <c r="M14619" s="598"/>
      <c r="N14619" s="598"/>
      <c r="V14619" s="598"/>
      <c r="W14619" s="598"/>
    </row>
    <row r="14620" spans="6:23" x14ac:dyDescent="0.2">
      <c r="F14620" s="610"/>
      <c r="H14620" s="612"/>
      <c r="I14620" s="598"/>
      <c r="J14620" s="598"/>
      <c r="M14620" s="598"/>
      <c r="N14620" s="598"/>
      <c r="V14620" s="598"/>
      <c r="W14620" s="598"/>
    </row>
    <row r="14621" spans="6:23" x14ac:dyDescent="0.2">
      <c r="F14621" s="610"/>
      <c r="H14621" s="612"/>
      <c r="I14621" s="598"/>
      <c r="J14621" s="598"/>
      <c r="M14621" s="598"/>
      <c r="N14621" s="598"/>
      <c r="V14621" s="598"/>
      <c r="W14621" s="598"/>
    </row>
    <row r="14622" spans="6:23" x14ac:dyDescent="0.2">
      <c r="F14622" s="610"/>
      <c r="H14622" s="612"/>
      <c r="I14622" s="598"/>
      <c r="J14622" s="598"/>
      <c r="M14622" s="598"/>
      <c r="N14622" s="598"/>
      <c r="V14622" s="598"/>
      <c r="W14622" s="598"/>
    </row>
    <row r="14623" spans="6:23" x14ac:dyDescent="0.2">
      <c r="F14623" s="610"/>
      <c r="H14623" s="612"/>
      <c r="I14623" s="598"/>
      <c r="J14623" s="598"/>
      <c r="M14623" s="598"/>
      <c r="N14623" s="598"/>
      <c r="V14623" s="598"/>
      <c r="W14623" s="598"/>
    </row>
    <row r="14624" spans="6:23" x14ac:dyDescent="0.2">
      <c r="F14624" s="610"/>
      <c r="H14624" s="612"/>
      <c r="I14624" s="598"/>
      <c r="J14624" s="598"/>
      <c r="M14624" s="598"/>
      <c r="N14624" s="598"/>
      <c r="V14624" s="598"/>
      <c r="W14624" s="598"/>
    </row>
    <row r="14625" spans="6:23" x14ac:dyDescent="0.2">
      <c r="F14625" s="610"/>
      <c r="H14625" s="612"/>
      <c r="I14625" s="598"/>
      <c r="J14625" s="598"/>
      <c r="M14625" s="598"/>
      <c r="N14625" s="598"/>
      <c r="V14625" s="598"/>
      <c r="W14625" s="598"/>
    </row>
    <row r="14626" spans="6:23" x14ac:dyDescent="0.2">
      <c r="F14626" s="610"/>
      <c r="H14626" s="612"/>
      <c r="I14626" s="598"/>
      <c r="J14626" s="598"/>
      <c r="M14626" s="598"/>
      <c r="N14626" s="598"/>
      <c r="V14626" s="598"/>
      <c r="W14626" s="598"/>
    </row>
    <row r="14627" spans="6:23" x14ac:dyDescent="0.2">
      <c r="F14627" s="610"/>
      <c r="H14627" s="612"/>
      <c r="I14627" s="598"/>
      <c r="J14627" s="598"/>
      <c r="M14627" s="598"/>
      <c r="N14627" s="598"/>
      <c r="V14627" s="598"/>
      <c r="W14627" s="598"/>
    </row>
    <row r="14628" spans="6:23" x14ac:dyDescent="0.2">
      <c r="F14628" s="610"/>
      <c r="H14628" s="612"/>
      <c r="I14628" s="598"/>
      <c r="J14628" s="598"/>
      <c r="M14628" s="598"/>
      <c r="N14628" s="598"/>
      <c r="V14628" s="598"/>
      <c r="W14628" s="598"/>
    </row>
    <row r="14629" spans="6:23" x14ac:dyDescent="0.2">
      <c r="F14629" s="610"/>
      <c r="H14629" s="612"/>
      <c r="I14629" s="598"/>
      <c r="J14629" s="598"/>
      <c r="M14629" s="598"/>
      <c r="N14629" s="598"/>
      <c r="V14629" s="598"/>
      <c r="W14629" s="598"/>
    </row>
    <row r="14630" spans="6:23" x14ac:dyDescent="0.2">
      <c r="F14630" s="610"/>
      <c r="H14630" s="612"/>
      <c r="I14630" s="598"/>
      <c r="J14630" s="598"/>
      <c r="M14630" s="598"/>
      <c r="N14630" s="598"/>
      <c r="V14630" s="598"/>
      <c r="W14630" s="598"/>
    </row>
    <row r="14631" spans="6:23" x14ac:dyDescent="0.2">
      <c r="F14631" s="610"/>
      <c r="H14631" s="612"/>
      <c r="I14631" s="598"/>
      <c r="J14631" s="598"/>
      <c r="M14631" s="598"/>
      <c r="N14631" s="598"/>
      <c r="V14631" s="598"/>
      <c r="W14631" s="598"/>
    </row>
    <row r="14632" spans="6:23" x14ac:dyDescent="0.2">
      <c r="F14632" s="610"/>
      <c r="H14632" s="612"/>
      <c r="I14632" s="598"/>
      <c r="J14632" s="598"/>
      <c r="M14632" s="598"/>
      <c r="N14632" s="598"/>
      <c r="V14632" s="598"/>
      <c r="W14632" s="598"/>
    </row>
    <row r="14633" spans="6:23" x14ac:dyDescent="0.2">
      <c r="F14633" s="610"/>
      <c r="H14633" s="612"/>
      <c r="I14633" s="598"/>
      <c r="J14633" s="598"/>
      <c r="M14633" s="598"/>
      <c r="N14633" s="598"/>
      <c r="V14633" s="598"/>
      <c r="W14633" s="598"/>
    </row>
    <row r="14634" spans="6:23" x14ac:dyDescent="0.2">
      <c r="F14634" s="610"/>
      <c r="H14634" s="612"/>
      <c r="I14634" s="598"/>
      <c r="J14634" s="598"/>
      <c r="M14634" s="598"/>
      <c r="N14634" s="598"/>
      <c r="V14634" s="598"/>
      <c r="W14634" s="598"/>
    </row>
    <row r="14635" spans="6:23" x14ac:dyDescent="0.2">
      <c r="F14635" s="610"/>
      <c r="H14635" s="612"/>
      <c r="I14635" s="598"/>
      <c r="J14635" s="598"/>
      <c r="M14635" s="598"/>
      <c r="N14635" s="598"/>
      <c r="V14635" s="598"/>
      <c r="W14635" s="598"/>
    </row>
    <row r="14636" spans="6:23" x14ac:dyDescent="0.2">
      <c r="F14636" s="610"/>
      <c r="H14636" s="612"/>
      <c r="I14636" s="598"/>
      <c r="J14636" s="598"/>
      <c r="M14636" s="598"/>
      <c r="N14636" s="598"/>
      <c r="V14636" s="598"/>
      <c r="W14636" s="598"/>
    </row>
    <row r="14637" spans="6:23" x14ac:dyDescent="0.2">
      <c r="F14637" s="610"/>
      <c r="H14637" s="612"/>
      <c r="I14637" s="598"/>
      <c r="J14637" s="598"/>
      <c r="M14637" s="598"/>
      <c r="N14637" s="598"/>
      <c r="V14637" s="598"/>
      <c r="W14637" s="598"/>
    </row>
    <row r="14638" spans="6:23" x14ac:dyDescent="0.2">
      <c r="F14638" s="610"/>
      <c r="H14638" s="612"/>
      <c r="I14638" s="598"/>
      <c r="J14638" s="598"/>
      <c r="M14638" s="598"/>
      <c r="N14638" s="598"/>
      <c r="V14638" s="598"/>
      <c r="W14638" s="598"/>
    </row>
    <row r="14639" spans="6:23" x14ac:dyDescent="0.2">
      <c r="F14639" s="610"/>
      <c r="H14639" s="612"/>
      <c r="I14639" s="598"/>
      <c r="J14639" s="598"/>
      <c r="M14639" s="598"/>
      <c r="N14639" s="598"/>
      <c r="V14639" s="598"/>
      <c r="W14639" s="598"/>
    </row>
    <row r="14640" spans="6:23" x14ac:dyDescent="0.2">
      <c r="F14640" s="610"/>
      <c r="H14640" s="612"/>
      <c r="I14640" s="598"/>
      <c r="J14640" s="598"/>
      <c r="M14640" s="598"/>
      <c r="N14640" s="598"/>
      <c r="V14640" s="598"/>
      <c r="W14640" s="598"/>
    </row>
    <row r="14641" spans="6:23" x14ac:dyDescent="0.2">
      <c r="F14641" s="610"/>
      <c r="H14641" s="612"/>
      <c r="I14641" s="598"/>
      <c r="J14641" s="598"/>
      <c r="M14641" s="598"/>
      <c r="N14641" s="598"/>
      <c r="V14641" s="598"/>
      <c r="W14641" s="598"/>
    </row>
    <row r="14642" spans="6:23" x14ac:dyDescent="0.2">
      <c r="F14642" s="610"/>
      <c r="H14642" s="612"/>
      <c r="I14642" s="598"/>
      <c r="J14642" s="598"/>
      <c r="M14642" s="598"/>
      <c r="N14642" s="598"/>
      <c r="V14642" s="598"/>
      <c r="W14642" s="598"/>
    </row>
    <row r="14643" spans="6:23" x14ac:dyDescent="0.2">
      <c r="F14643" s="610"/>
      <c r="H14643" s="612"/>
      <c r="I14643" s="598"/>
      <c r="J14643" s="598"/>
      <c r="M14643" s="598"/>
      <c r="N14643" s="598"/>
      <c r="V14643" s="598"/>
      <c r="W14643" s="598"/>
    </row>
    <row r="14644" spans="6:23" x14ac:dyDescent="0.2">
      <c r="F14644" s="610"/>
      <c r="H14644" s="612"/>
      <c r="I14644" s="598"/>
      <c r="J14644" s="598"/>
      <c r="M14644" s="598"/>
      <c r="N14644" s="598"/>
      <c r="V14644" s="598"/>
      <c r="W14644" s="598"/>
    </row>
    <row r="14645" spans="6:23" x14ac:dyDescent="0.2">
      <c r="F14645" s="610"/>
      <c r="H14645" s="612"/>
      <c r="I14645" s="598"/>
      <c r="J14645" s="598"/>
      <c r="M14645" s="598"/>
      <c r="N14645" s="598"/>
      <c r="V14645" s="598"/>
      <c r="W14645" s="598"/>
    </row>
    <row r="14646" spans="6:23" x14ac:dyDescent="0.2">
      <c r="F14646" s="610"/>
      <c r="H14646" s="612"/>
      <c r="I14646" s="598"/>
      <c r="J14646" s="598"/>
      <c r="M14646" s="598"/>
      <c r="N14646" s="598"/>
      <c r="V14646" s="598"/>
      <c r="W14646" s="598"/>
    </row>
    <row r="14647" spans="6:23" x14ac:dyDescent="0.2">
      <c r="F14647" s="610"/>
      <c r="H14647" s="612"/>
      <c r="I14647" s="598"/>
      <c r="J14647" s="598"/>
      <c r="M14647" s="598"/>
      <c r="N14647" s="598"/>
      <c r="V14647" s="598"/>
      <c r="W14647" s="598"/>
    </row>
    <row r="14648" spans="6:23" x14ac:dyDescent="0.2">
      <c r="F14648" s="610"/>
      <c r="H14648" s="612"/>
      <c r="I14648" s="598"/>
      <c r="J14648" s="598"/>
      <c r="M14648" s="598"/>
      <c r="N14648" s="598"/>
      <c r="V14648" s="598"/>
      <c r="W14648" s="598"/>
    </row>
    <row r="14649" spans="6:23" x14ac:dyDescent="0.2">
      <c r="F14649" s="610"/>
      <c r="H14649" s="612"/>
      <c r="I14649" s="598"/>
      <c r="J14649" s="598"/>
      <c r="M14649" s="598"/>
      <c r="N14649" s="598"/>
      <c r="V14649" s="598"/>
      <c r="W14649" s="598"/>
    </row>
    <row r="14650" spans="6:23" x14ac:dyDescent="0.2">
      <c r="F14650" s="610"/>
      <c r="H14650" s="612"/>
      <c r="I14650" s="598"/>
      <c r="J14650" s="598"/>
      <c r="M14650" s="598"/>
      <c r="N14650" s="598"/>
      <c r="V14650" s="598"/>
      <c r="W14650" s="598"/>
    </row>
    <row r="14651" spans="6:23" x14ac:dyDescent="0.2">
      <c r="F14651" s="610"/>
      <c r="H14651" s="612"/>
      <c r="I14651" s="598"/>
      <c r="J14651" s="598"/>
      <c r="M14651" s="598"/>
      <c r="N14651" s="598"/>
      <c r="V14651" s="598"/>
      <c r="W14651" s="598"/>
    </row>
    <row r="14652" spans="6:23" x14ac:dyDescent="0.2">
      <c r="F14652" s="610"/>
      <c r="H14652" s="612"/>
      <c r="I14652" s="598"/>
      <c r="J14652" s="598"/>
      <c r="M14652" s="598"/>
      <c r="N14652" s="598"/>
      <c r="V14652" s="598"/>
      <c r="W14652" s="598"/>
    </row>
    <row r="14653" spans="6:23" x14ac:dyDescent="0.2">
      <c r="F14653" s="610"/>
      <c r="H14653" s="612"/>
      <c r="I14653" s="598"/>
      <c r="J14653" s="598"/>
      <c r="M14653" s="598"/>
      <c r="N14653" s="598"/>
      <c r="V14653" s="598"/>
      <c r="W14653" s="598"/>
    </row>
    <row r="14654" spans="6:23" x14ac:dyDescent="0.2">
      <c r="F14654" s="610"/>
      <c r="H14654" s="612"/>
      <c r="I14654" s="598"/>
      <c r="J14654" s="598"/>
      <c r="M14654" s="598"/>
      <c r="N14654" s="598"/>
      <c r="V14654" s="598"/>
      <c r="W14654" s="598"/>
    </row>
    <row r="14655" spans="6:23" x14ac:dyDescent="0.2">
      <c r="F14655" s="610"/>
      <c r="H14655" s="612"/>
      <c r="I14655" s="598"/>
      <c r="J14655" s="598"/>
      <c r="M14655" s="598"/>
      <c r="N14655" s="598"/>
      <c r="V14655" s="598"/>
      <c r="W14655" s="598"/>
    </row>
    <row r="14656" spans="6:23" x14ac:dyDescent="0.2">
      <c r="F14656" s="610"/>
      <c r="H14656" s="612"/>
      <c r="I14656" s="598"/>
      <c r="J14656" s="598"/>
      <c r="M14656" s="598"/>
      <c r="N14656" s="598"/>
      <c r="V14656" s="598"/>
      <c r="W14656" s="598"/>
    </row>
    <row r="14657" spans="6:23" x14ac:dyDescent="0.2">
      <c r="F14657" s="610"/>
      <c r="H14657" s="612"/>
      <c r="I14657" s="598"/>
      <c r="J14657" s="598"/>
      <c r="M14657" s="598"/>
      <c r="N14657" s="598"/>
      <c r="V14657" s="598"/>
      <c r="W14657" s="598"/>
    </row>
    <row r="14658" spans="6:23" x14ac:dyDescent="0.2">
      <c r="F14658" s="610"/>
      <c r="H14658" s="612"/>
      <c r="I14658" s="598"/>
      <c r="J14658" s="598"/>
      <c r="M14658" s="598"/>
      <c r="N14658" s="598"/>
      <c r="V14658" s="598"/>
      <c r="W14658" s="598"/>
    </row>
    <row r="14659" spans="6:23" x14ac:dyDescent="0.2">
      <c r="F14659" s="610"/>
      <c r="H14659" s="612"/>
      <c r="I14659" s="598"/>
      <c r="J14659" s="598"/>
      <c r="M14659" s="598"/>
      <c r="N14659" s="598"/>
      <c r="V14659" s="598"/>
      <c r="W14659" s="598"/>
    </row>
    <row r="14660" spans="6:23" x14ac:dyDescent="0.2">
      <c r="F14660" s="610"/>
      <c r="H14660" s="612"/>
      <c r="I14660" s="598"/>
      <c r="J14660" s="598"/>
      <c r="M14660" s="598"/>
      <c r="N14660" s="598"/>
      <c r="V14660" s="598"/>
      <c r="W14660" s="598"/>
    </row>
    <row r="14661" spans="6:23" x14ac:dyDescent="0.2">
      <c r="F14661" s="610"/>
      <c r="H14661" s="612"/>
      <c r="I14661" s="598"/>
      <c r="J14661" s="598"/>
      <c r="M14661" s="598"/>
      <c r="N14661" s="598"/>
      <c r="V14661" s="598"/>
      <c r="W14661" s="598"/>
    </row>
    <row r="14662" spans="6:23" x14ac:dyDescent="0.2">
      <c r="F14662" s="610"/>
      <c r="H14662" s="612"/>
      <c r="I14662" s="598"/>
      <c r="J14662" s="598"/>
      <c r="M14662" s="598"/>
      <c r="N14662" s="598"/>
      <c r="V14662" s="598"/>
      <c r="W14662" s="598"/>
    </row>
    <row r="14663" spans="6:23" x14ac:dyDescent="0.2">
      <c r="F14663" s="610"/>
      <c r="H14663" s="612"/>
      <c r="I14663" s="598"/>
      <c r="J14663" s="598"/>
      <c r="M14663" s="598"/>
      <c r="N14663" s="598"/>
      <c r="V14663" s="598"/>
      <c r="W14663" s="598"/>
    </row>
    <row r="14664" spans="6:23" x14ac:dyDescent="0.2">
      <c r="F14664" s="610"/>
      <c r="H14664" s="612"/>
      <c r="I14664" s="598"/>
      <c r="J14664" s="598"/>
      <c r="M14664" s="598"/>
      <c r="N14664" s="598"/>
      <c r="V14664" s="598"/>
      <c r="W14664" s="598"/>
    </row>
    <row r="14665" spans="6:23" x14ac:dyDescent="0.2">
      <c r="F14665" s="610"/>
      <c r="H14665" s="612"/>
      <c r="I14665" s="598"/>
      <c r="J14665" s="598"/>
      <c r="M14665" s="598"/>
      <c r="N14665" s="598"/>
      <c r="V14665" s="598"/>
      <c r="W14665" s="598"/>
    </row>
    <row r="14666" spans="6:23" x14ac:dyDescent="0.2">
      <c r="F14666" s="610"/>
      <c r="H14666" s="612"/>
      <c r="I14666" s="598"/>
      <c r="J14666" s="598"/>
      <c r="M14666" s="598"/>
      <c r="N14666" s="598"/>
      <c r="V14666" s="598"/>
      <c r="W14666" s="598"/>
    </row>
    <row r="14667" spans="6:23" x14ac:dyDescent="0.2">
      <c r="F14667" s="610"/>
      <c r="H14667" s="612"/>
      <c r="I14667" s="598"/>
      <c r="J14667" s="598"/>
      <c r="M14667" s="598"/>
      <c r="N14667" s="598"/>
      <c r="V14667" s="598"/>
      <c r="W14667" s="598"/>
    </row>
    <row r="14668" spans="6:23" x14ac:dyDescent="0.2">
      <c r="F14668" s="610"/>
      <c r="H14668" s="612"/>
      <c r="I14668" s="598"/>
      <c r="J14668" s="598"/>
      <c r="M14668" s="598"/>
      <c r="N14668" s="598"/>
      <c r="V14668" s="598"/>
      <c r="W14668" s="598"/>
    </row>
    <row r="14669" spans="6:23" x14ac:dyDescent="0.2">
      <c r="F14669" s="610"/>
      <c r="H14669" s="612"/>
      <c r="I14669" s="598"/>
      <c r="J14669" s="598"/>
      <c r="M14669" s="598"/>
      <c r="N14669" s="598"/>
      <c r="V14669" s="598"/>
      <c r="W14669" s="598"/>
    </row>
    <row r="14670" spans="6:23" x14ac:dyDescent="0.2">
      <c r="F14670" s="610"/>
      <c r="H14670" s="612"/>
      <c r="I14670" s="598"/>
      <c r="J14670" s="598"/>
      <c r="M14670" s="598"/>
      <c r="N14670" s="598"/>
      <c r="V14670" s="598"/>
      <c r="W14670" s="598"/>
    </row>
    <row r="14671" spans="6:23" x14ac:dyDescent="0.2">
      <c r="F14671" s="610"/>
      <c r="H14671" s="612"/>
      <c r="I14671" s="598"/>
      <c r="J14671" s="598"/>
      <c r="M14671" s="598"/>
      <c r="N14671" s="598"/>
      <c r="V14671" s="598"/>
      <c r="W14671" s="598"/>
    </row>
    <row r="14672" spans="6:23" x14ac:dyDescent="0.2">
      <c r="F14672" s="610"/>
      <c r="H14672" s="612"/>
      <c r="I14672" s="598"/>
      <c r="J14672" s="598"/>
      <c r="M14672" s="598"/>
      <c r="N14672" s="598"/>
      <c r="V14672" s="598"/>
      <c r="W14672" s="598"/>
    </row>
    <row r="14673" spans="6:23" x14ac:dyDescent="0.2">
      <c r="F14673" s="610"/>
      <c r="H14673" s="612"/>
      <c r="I14673" s="598"/>
      <c r="J14673" s="598"/>
      <c r="M14673" s="598"/>
      <c r="N14673" s="598"/>
      <c r="V14673" s="598"/>
      <c r="W14673" s="598"/>
    </row>
    <row r="14674" spans="6:23" x14ac:dyDescent="0.2">
      <c r="F14674" s="610"/>
      <c r="H14674" s="612"/>
      <c r="I14674" s="598"/>
      <c r="J14674" s="598"/>
      <c r="M14674" s="598"/>
      <c r="N14674" s="598"/>
      <c r="V14674" s="598"/>
      <c r="W14674" s="598"/>
    </row>
    <row r="14675" spans="6:23" x14ac:dyDescent="0.2">
      <c r="F14675" s="610"/>
      <c r="H14675" s="612"/>
      <c r="I14675" s="598"/>
      <c r="J14675" s="598"/>
      <c r="M14675" s="598"/>
      <c r="N14675" s="598"/>
      <c r="V14675" s="598"/>
      <c r="W14675" s="598"/>
    </row>
    <row r="14676" spans="6:23" x14ac:dyDescent="0.2">
      <c r="F14676" s="610"/>
      <c r="H14676" s="612"/>
      <c r="I14676" s="598"/>
      <c r="J14676" s="598"/>
      <c r="M14676" s="598"/>
      <c r="N14676" s="598"/>
      <c r="V14676" s="598"/>
      <c r="W14676" s="598"/>
    </row>
    <row r="14677" spans="6:23" x14ac:dyDescent="0.2">
      <c r="F14677" s="610"/>
      <c r="H14677" s="612"/>
      <c r="I14677" s="598"/>
      <c r="J14677" s="598"/>
      <c r="M14677" s="598"/>
      <c r="N14677" s="598"/>
      <c r="V14677" s="598"/>
      <c r="W14677" s="598"/>
    </row>
    <row r="14678" spans="6:23" x14ac:dyDescent="0.2">
      <c r="F14678" s="610"/>
      <c r="H14678" s="612"/>
      <c r="I14678" s="598"/>
      <c r="J14678" s="598"/>
      <c r="M14678" s="598"/>
      <c r="N14678" s="598"/>
      <c r="V14678" s="598"/>
      <c r="W14678" s="598"/>
    </row>
    <row r="14679" spans="6:23" x14ac:dyDescent="0.2">
      <c r="F14679" s="610"/>
      <c r="H14679" s="612"/>
      <c r="I14679" s="598"/>
      <c r="J14679" s="598"/>
      <c r="M14679" s="598"/>
      <c r="N14679" s="598"/>
      <c r="V14679" s="598"/>
      <c r="W14679" s="598"/>
    </row>
    <row r="14680" spans="6:23" x14ac:dyDescent="0.2">
      <c r="F14680" s="610"/>
      <c r="H14680" s="612"/>
      <c r="I14680" s="598"/>
      <c r="J14680" s="598"/>
      <c r="M14680" s="598"/>
      <c r="N14680" s="598"/>
      <c r="V14680" s="598"/>
      <c r="W14680" s="598"/>
    </row>
    <row r="14681" spans="6:23" x14ac:dyDescent="0.2">
      <c r="F14681" s="610"/>
      <c r="H14681" s="612"/>
      <c r="I14681" s="598"/>
      <c r="J14681" s="598"/>
      <c r="M14681" s="598"/>
      <c r="N14681" s="598"/>
      <c r="V14681" s="598"/>
      <c r="W14681" s="598"/>
    </row>
    <row r="14682" spans="6:23" x14ac:dyDescent="0.2">
      <c r="F14682" s="610"/>
      <c r="H14682" s="612"/>
      <c r="I14682" s="598"/>
      <c r="J14682" s="598"/>
      <c r="M14682" s="598"/>
      <c r="N14682" s="598"/>
      <c r="V14682" s="598"/>
      <c r="W14682" s="598"/>
    </row>
    <row r="14683" spans="6:23" x14ac:dyDescent="0.2">
      <c r="F14683" s="610"/>
      <c r="H14683" s="612"/>
      <c r="I14683" s="598"/>
      <c r="J14683" s="598"/>
      <c r="M14683" s="598"/>
      <c r="N14683" s="598"/>
      <c r="V14683" s="598"/>
      <c r="W14683" s="598"/>
    </row>
    <row r="14684" spans="6:23" x14ac:dyDescent="0.2">
      <c r="F14684" s="610"/>
      <c r="H14684" s="612"/>
      <c r="I14684" s="598"/>
      <c r="J14684" s="598"/>
      <c r="M14684" s="598"/>
      <c r="N14684" s="598"/>
      <c r="V14684" s="598"/>
      <c r="W14684" s="598"/>
    </row>
    <row r="14685" spans="6:23" x14ac:dyDescent="0.2">
      <c r="F14685" s="610"/>
      <c r="H14685" s="612"/>
      <c r="I14685" s="598"/>
      <c r="J14685" s="598"/>
      <c r="M14685" s="598"/>
      <c r="N14685" s="598"/>
      <c r="V14685" s="598"/>
      <c r="W14685" s="598"/>
    </row>
    <row r="14686" spans="6:23" x14ac:dyDescent="0.2">
      <c r="F14686" s="610"/>
      <c r="H14686" s="612"/>
      <c r="I14686" s="598"/>
      <c r="J14686" s="598"/>
      <c r="M14686" s="598"/>
      <c r="N14686" s="598"/>
      <c r="V14686" s="598"/>
      <c r="W14686" s="598"/>
    </row>
    <row r="14687" spans="6:23" x14ac:dyDescent="0.2">
      <c r="F14687" s="610"/>
      <c r="H14687" s="612"/>
      <c r="I14687" s="598"/>
      <c r="J14687" s="598"/>
      <c r="M14687" s="598"/>
      <c r="N14687" s="598"/>
      <c r="V14687" s="598"/>
      <c r="W14687" s="598"/>
    </row>
    <row r="14688" spans="6:23" x14ac:dyDescent="0.2">
      <c r="F14688" s="610"/>
      <c r="H14688" s="612"/>
      <c r="I14688" s="598"/>
      <c r="J14688" s="598"/>
      <c r="M14688" s="598"/>
      <c r="N14688" s="598"/>
      <c r="V14688" s="598"/>
      <c r="W14688" s="598"/>
    </row>
    <row r="14689" spans="6:23" x14ac:dyDescent="0.2">
      <c r="F14689" s="610"/>
      <c r="H14689" s="612"/>
      <c r="I14689" s="598"/>
      <c r="J14689" s="598"/>
      <c r="M14689" s="598"/>
      <c r="N14689" s="598"/>
      <c r="V14689" s="598"/>
      <c r="W14689" s="598"/>
    </row>
    <row r="14690" spans="6:23" x14ac:dyDescent="0.2">
      <c r="F14690" s="610"/>
      <c r="H14690" s="612"/>
      <c r="I14690" s="598"/>
      <c r="J14690" s="598"/>
      <c r="M14690" s="598"/>
      <c r="N14690" s="598"/>
      <c r="V14690" s="598"/>
      <c r="W14690" s="598"/>
    </row>
    <row r="14691" spans="6:23" x14ac:dyDescent="0.2">
      <c r="F14691" s="610"/>
      <c r="H14691" s="612"/>
      <c r="I14691" s="598"/>
      <c r="J14691" s="598"/>
      <c r="M14691" s="598"/>
      <c r="N14691" s="598"/>
      <c r="V14691" s="598"/>
      <c r="W14691" s="598"/>
    </row>
    <row r="14692" spans="6:23" x14ac:dyDescent="0.2">
      <c r="F14692" s="610"/>
      <c r="H14692" s="612"/>
      <c r="I14692" s="598"/>
      <c r="J14692" s="598"/>
      <c r="M14692" s="598"/>
      <c r="N14692" s="598"/>
      <c r="V14692" s="598"/>
      <c r="W14692" s="598"/>
    </row>
    <row r="14693" spans="6:23" x14ac:dyDescent="0.2">
      <c r="F14693" s="610"/>
      <c r="H14693" s="612"/>
      <c r="I14693" s="598"/>
      <c r="J14693" s="598"/>
      <c r="M14693" s="598"/>
      <c r="N14693" s="598"/>
      <c r="V14693" s="598"/>
      <c r="W14693" s="598"/>
    </row>
    <row r="14694" spans="6:23" x14ac:dyDescent="0.2">
      <c r="F14694" s="610"/>
      <c r="H14694" s="612"/>
      <c r="I14694" s="598"/>
      <c r="J14694" s="598"/>
      <c r="M14694" s="598"/>
      <c r="N14694" s="598"/>
      <c r="V14694" s="598"/>
      <c r="W14694" s="598"/>
    </row>
    <row r="14695" spans="6:23" x14ac:dyDescent="0.2">
      <c r="F14695" s="610"/>
      <c r="H14695" s="612"/>
      <c r="I14695" s="598"/>
      <c r="J14695" s="598"/>
      <c r="M14695" s="598"/>
      <c r="N14695" s="598"/>
      <c r="V14695" s="598"/>
      <c r="W14695" s="598"/>
    </row>
    <row r="14696" spans="6:23" x14ac:dyDescent="0.2">
      <c r="F14696" s="610"/>
      <c r="H14696" s="612"/>
      <c r="I14696" s="598"/>
      <c r="J14696" s="598"/>
      <c r="M14696" s="598"/>
      <c r="N14696" s="598"/>
      <c r="V14696" s="598"/>
      <c r="W14696" s="598"/>
    </row>
    <row r="14697" spans="6:23" x14ac:dyDescent="0.2">
      <c r="F14697" s="610"/>
      <c r="H14697" s="612"/>
      <c r="I14697" s="598"/>
      <c r="J14697" s="598"/>
      <c r="M14697" s="598"/>
      <c r="N14697" s="598"/>
      <c r="V14697" s="598"/>
      <c r="W14697" s="598"/>
    </row>
    <row r="14698" spans="6:23" x14ac:dyDescent="0.2">
      <c r="F14698" s="610"/>
      <c r="H14698" s="612"/>
      <c r="I14698" s="598"/>
      <c r="J14698" s="598"/>
      <c r="M14698" s="598"/>
      <c r="N14698" s="598"/>
      <c r="V14698" s="598"/>
      <c r="W14698" s="598"/>
    </row>
    <row r="14699" spans="6:23" x14ac:dyDescent="0.2">
      <c r="F14699" s="610"/>
      <c r="H14699" s="612"/>
      <c r="I14699" s="598"/>
      <c r="J14699" s="598"/>
      <c r="M14699" s="598"/>
      <c r="N14699" s="598"/>
      <c r="V14699" s="598"/>
      <c r="W14699" s="598"/>
    </row>
    <row r="14700" spans="6:23" x14ac:dyDescent="0.2">
      <c r="F14700" s="610"/>
      <c r="H14700" s="612"/>
      <c r="I14700" s="598"/>
      <c r="J14700" s="598"/>
      <c r="M14700" s="598"/>
      <c r="N14700" s="598"/>
      <c r="V14700" s="598"/>
      <c r="W14700" s="598"/>
    </row>
    <row r="14701" spans="6:23" x14ac:dyDescent="0.2">
      <c r="F14701" s="610"/>
      <c r="H14701" s="612"/>
      <c r="I14701" s="598"/>
      <c r="J14701" s="598"/>
      <c r="M14701" s="598"/>
      <c r="N14701" s="598"/>
      <c r="V14701" s="598"/>
      <c r="W14701" s="598"/>
    </row>
    <row r="14702" spans="6:23" x14ac:dyDescent="0.2">
      <c r="F14702" s="610"/>
      <c r="H14702" s="612"/>
      <c r="I14702" s="598"/>
      <c r="J14702" s="598"/>
      <c r="M14702" s="598"/>
      <c r="N14702" s="598"/>
      <c r="V14702" s="598"/>
      <c r="W14702" s="598"/>
    </row>
    <row r="14703" spans="6:23" x14ac:dyDescent="0.2">
      <c r="F14703" s="610"/>
      <c r="H14703" s="612"/>
      <c r="I14703" s="598"/>
      <c r="J14703" s="598"/>
      <c r="M14703" s="598"/>
      <c r="N14703" s="598"/>
      <c r="V14703" s="598"/>
      <c r="W14703" s="598"/>
    </row>
    <row r="14704" spans="6:23" x14ac:dyDescent="0.2">
      <c r="F14704" s="610"/>
      <c r="H14704" s="612"/>
      <c r="I14704" s="598"/>
      <c r="J14704" s="598"/>
      <c r="M14704" s="598"/>
      <c r="N14704" s="598"/>
      <c r="V14704" s="598"/>
      <c r="W14704" s="598"/>
    </row>
    <row r="14705" spans="6:23" x14ac:dyDescent="0.2">
      <c r="F14705" s="610"/>
      <c r="H14705" s="612"/>
      <c r="I14705" s="598"/>
      <c r="J14705" s="598"/>
      <c r="M14705" s="598"/>
      <c r="N14705" s="598"/>
      <c r="V14705" s="598"/>
      <c r="W14705" s="598"/>
    </row>
    <row r="14706" spans="6:23" x14ac:dyDescent="0.2">
      <c r="F14706" s="610"/>
      <c r="H14706" s="612"/>
      <c r="I14706" s="598"/>
      <c r="J14706" s="598"/>
      <c r="M14706" s="598"/>
      <c r="N14706" s="598"/>
      <c r="V14706" s="598"/>
      <c r="W14706" s="598"/>
    </row>
    <row r="14707" spans="6:23" x14ac:dyDescent="0.2">
      <c r="F14707" s="610"/>
      <c r="H14707" s="612"/>
      <c r="I14707" s="598"/>
      <c r="J14707" s="598"/>
      <c r="M14707" s="598"/>
      <c r="N14707" s="598"/>
      <c r="V14707" s="598"/>
      <c r="W14707" s="598"/>
    </row>
    <row r="14708" spans="6:23" x14ac:dyDescent="0.2">
      <c r="F14708" s="610"/>
      <c r="H14708" s="612"/>
      <c r="I14708" s="598"/>
      <c r="J14708" s="598"/>
      <c r="M14708" s="598"/>
      <c r="N14708" s="598"/>
      <c r="V14708" s="598"/>
      <c r="W14708" s="598"/>
    </row>
    <row r="14709" spans="6:23" x14ac:dyDescent="0.2">
      <c r="F14709" s="610"/>
      <c r="H14709" s="612"/>
      <c r="I14709" s="598"/>
      <c r="J14709" s="598"/>
      <c r="M14709" s="598"/>
      <c r="N14709" s="598"/>
      <c r="V14709" s="598"/>
      <c r="W14709" s="598"/>
    </row>
    <row r="14710" spans="6:23" x14ac:dyDescent="0.2">
      <c r="F14710" s="610"/>
      <c r="H14710" s="612"/>
      <c r="I14710" s="598"/>
      <c r="J14710" s="598"/>
      <c r="M14710" s="598"/>
      <c r="N14710" s="598"/>
      <c r="V14710" s="598"/>
      <c r="W14710" s="598"/>
    </row>
    <row r="14711" spans="6:23" x14ac:dyDescent="0.2">
      <c r="F14711" s="610"/>
      <c r="H14711" s="612"/>
      <c r="I14711" s="598"/>
      <c r="J14711" s="598"/>
      <c r="M14711" s="598"/>
      <c r="N14711" s="598"/>
      <c r="V14711" s="598"/>
      <c r="W14711" s="598"/>
    </row>
    <row r="14712" spans="6:23" x14ac:dyDescent="0.2">
      <c r="F14712" s="610"/>
      <c r="H14712" s="612"/>
      <c r="I14712" s="598"/>
      <c r="J14712" s="598"/>
      <c r="M14712" s="598"/>
      <c r="N14712" s="598"/>
      <c r="V14712" s="598"/>
      <c r="W14712" s="598"/>
    </row>
    <row r="14713" spans="6:23" x14ac:dyDescent="0.2">
      <c r="F14713" s="610"/>
      <c r="H14713" s="612"/>
      <c r="I14713" s="598"/>
      <c r="J14713" s="598"/>
      <c r="M14713" s="598"/>
      <c r="N14713" s="598"/>
      <c r="V14713" s="598"/>
      <c r="W14713" s="598"/>
    </row>
    <row r="14714" spans="6:23" x14ac:dyDescent="0.2">
      <c r="F14714" s="610"/>
      <c r="H14714" s="612"/>
      <c r="I14714" s="598"/>
      <c r="J14714" s="598"/>
      <c r="M14714" s="598"/>
      <c r="N14714" s="598"/>
      <c r="V14714" s="598"/>
      <c r="W14714" s="598"/>
    </row>
    <row r="14715" spans="6:23" x14ac:dyDescent="0.2">
      <c r="F14715" s="610"/>
      <c r="H14715" s="612"/>
      <c r="I14715" s="598"/>
      <c r="J14715" s="598"/>
      <c r="M14715" s="598"/>
      <c r="N14715" s="598"/>
      <c r="V14715" s="598"/>
      <c r="W14715" s="598"/>
    </row>
    <row r="14716" spans="6:23" x14ac:dyDescent="0.2">
      <c r="F14716" s="610"/>
      <c r="H14716" s="612"/>
      <c r="I14716" s="598"/>
      <c r="J14716" s="598"/>
      <c r="M14716" s="598"/>
      <c r="N14716" s="598"/>
      <c r="V14716" s="598"/>
      <c r="W14716" s="598"/>
    </row>
    <row r="14717" spans="6:23" x14ac:dyDescent="0.2">
      <c r="F14717" s="610"/>
      <c r="H14717" s="612"/>
      <c r="I14717" s="598"/>
      <c r="J14717" s="598"/>
      <c r="M14717" s="598"/>
      <c r="N14717" s="598"/>
      <c r="V14717" s="598"/>
      <c r="W14717" s="598"/>
    </row>
    <row r="14718" spans="6:23" x14ac:dyDescent="0.2">
      <c r="F14718" s="610"/>
      <c r="H14718" s="612"/>
      <c r="I14718" s="598"/>
      <c r="J14718" s="598"/>
      <c r="M14718" s="598"/>
      <c r="N14718" s="598"/>
      <c r="V14718" s="598"/>
      <c r="W14718" s="598"/>
    </row>
    <row r="14719" spans="6:23" x14ac:dyDescent="0.2">
      <c r="F14719" s="610"/>
      <c r="H14719" s="612"/>
      <c r="I14719" s="598"/>
      <c r="J14719" s="598"/>
      <c r="M14719" s="598"/>
      <c r="N14719" s="598"/>
      <c r="V14719" s="598"/>
      <c r="W14719" s="598"/>
    </row>
    <row r="14720" spans="6:23" x14ac:dyDescent="0.2">
      <c r="F14720" s="610"/>
      <c r="H14720" s="612"/>
      <c r="I14720" s="598"/>
      <c r="J14720" s="598"/>
      <c r="M14720" s="598"/>
      <c r="N14720" s="598"/>
      <c r="V14720" s="598"/>
      <c r="W14720" s="598"/>
    </row>
    <row r="14721" spans="6:23" x14ac:dyDescent="0.2">
      <c r="F14721" s="610"/>
      <c r="H14721" s="612"/>
      <c r="I14721" s="598"/>
      <c r="J14721" s="598"/>
      <c r="M14721" s="598"/>
      <c r="N14721" s="598"/>
      <c r="V14721" s="598"/>
      <c r="W14721" s="598"/>
    </row>
    <row r="14722" spans="6:23" x14ac:dyDescent="0.2">
      <c r="F14722" s="610"/>
      <c r="H14722" s="612"/>
      <c r="I14722" s="598"/>
      <c r="J14722" s="598"/>
      <c r="M14722" s="598"/>
      <c r="N14722" s="598"/>
      <c r="V14722" s="598"/>
      <c r="W14722" s="598"/>
    </row>
    <row r="14723" spans="6:23" x14ac:dyDescent="0.2">
      <c r="F14723" s="610"/>
      <c r="H14723" s="612"/>
      <c r="I14723" s="598"/>
      <c r="J14723" s="598"/>
      <c r="M14723" s="598"/>
      <c r="N14723" s="598"/>
      <c r="V14723" s="598"/>
      <c r="W14723" s="598"/>
    </row>
    <row r="14724" spans="6:23" x14ac:dyDescent="0.2">
      <c r="F14724" s="610"/>
      <c r="H14724" s="612"/>
      <c r="I14724" s="598"/>
      <c r="J14724" s="598"/>
      <c r="M14724" s="598"/>
      <c r="N14724" s="598"/>
      <c r="V14724" s="598"/>
      <c r="W14724" s="598"/>
    </row>
    <row r="14725" spans="6:23" x14ac:dyDescent="0.2">
      <c r="F14725" s="610"/>
      <c r="H14725" s="612"/>
      <c r="I14725" s="598"/>
      <c r="J14725" s="598"/>
      <c r="M14725" s="598"/>
      <c r="N14725" s="598"/>
      <c r="V14725" s="598"/>
      <c r="W14725" s="598"/>
    </row>
    <row r="14726" spans="6:23" x14ac:dyDescent="0.2">
      <c r="F14726" s="610"/>
      <c r="H14726" s="612"/>
      <c r="I14726" s="598"/>
      <c r="J14726" s="598"/>
      <c r="M14726" s="598"/>
      <c r="N14726" s="598"/>
      <c r="V14726" s="598"/>
      <c r="W14726" s="598"/>
    </row>
    <row r="14727" spans="6:23" x14ac:dyDescent="0.2">
      <c r="F14727" s="610"/>
      <c r="H14727" s="612"/>
      <c r="I14727" s="598"/>
      <c r="J14727" s="598"/>
      <c r="M14727" s="598"/>
      <c r="N14727" s="598"/>
      <c r="V14727" s="598"/>
      <c r="W14727" s="598"/>
    </row>
    <row r="14728" spans="6:23" x14ac:dyDescent="0.2">
      <c r="F14728" s="610"/>
      <c r="H14728" s="612"/>
      <c r="I14728" s="598"/>
      <c r="J14728" s="598"/>
      <c r="M14728" s="598"/>
      <c r="N14728" s="598"/>
      <c r="V14728" s="598"/>
      <c r="W14728" s="598"/>
    </row>
    <row r="14729" spans="6:23" x14ac:dyDescent="0.2">
      <c r="F14729" s="610"/>
      <c r="H14729" s="612"/>
      <c r="I14729" s="598"/>
      <c r="J14729" s="598"/>
      <c r="M14729" s="598"/>
      <c r="N14729" s="598"/>
      <c r="V14729" s="598"/>
      <c r="W14729" s="598"/>
    </row>
    <row r="14730" spans="6:23" x14ac:dyDescent="0.2">
      <c r="F14730" s="610"/>
      <c r="H14730" s="612"/>
      <c r="I14730" s="598"/>
      <c r="J14730" s="598"/>
      <c r="M14730" s="598"/>
      <c r="N14730" s="598"/>
      <c r="V14730" s="598"/>
      <c r="W14730" s="598"/>
    </row>
    <row r="14731" spans="6:23" x14ac:dyDescent="0.2">
      <c r="F14731" s="610"/>
      <c r="H14731" s="612"/>
      <c r="I14731" s="598"/>
      <c r="J14731" s="598"/>
      <c r="M14731" s="598"/>
      <c r="N14731" s="598"/>
      <c r="V14731" s="598"/>
      <c r="W14731" s="598"/>
    </row>
    <row r="14732" spans="6:23" x14ac:dyDescent="0.2">
      <c r="F14732" s="610"/>
      <c r="H14732" s="612"/>
      <c r="I14732" s="598"/>
      <c r="J14732" s="598"/>
      <c r="M14732" s="598"/>
      <c r="N14732" s="598"/>
      <c r="V14732" s="598"/>
      <c r="W14732" s="598"/>
    </row>
    <row r="14733" spans="6:23" x14ac:dyDescent="0.2">
      <c r="F14733" s="610"/>
      <c r="H14733" s="612"/>
      <c r="I14733" s="598"/>
      <c r="J14733" s="598"/>
      <c r="M14733" s="598"/>
      <c r="N14733" s="598"/>
      <c r="V14733" s="598"/>
      <c r="W14733" s="598"/>
    </row>
    <row r="14734" spans="6:23" x14ac:dyDescent="0.2">
      <c r="F14734" s="610"/>
      <c r="H14734" s="612"/>
      <c r="I14734" s="598"/>
      <c r="J14734" s="598"/>
      <c r="M14734" s="598"/>
      <c r="N14734" s="598"/>
      <c r="V14734" s="598"/>
      <c r="W14734" s="598"/>
    </row>
    <row r="14735" spans="6:23" x14ac:dyDescent="0.2">
      <c r="F14735" s="610"/>
      <c r="H14735" s="612"/>
      <c r="I14735" s="598"/>
      <c r="J14735" s="598"/>
      <c r="M14735" s="598"/>
      <c r="N14735" s="598"/>
      <c r="V14735" s="598"/>
      <c r="W14735" s="598"/>
    </row>
    <row r="14736" spans="6:23" x14ac:dyDescent="0.2">
      <c r="F14736" s="610"/>
      <c r="H14736" s="612"/>
      <c r="I14736" s="598"/>
      <c r="J14736" s="598"/>
      <c r="M14736" s="598"/>
      <c r="N14736" s="598"/>
      <c r="V14736" s="598"/>
      <c r="W14736" s="598"/>
    </row>
    <row r="14737" spans="6:23" x14ac:dyDescent="0.2">
      <c r="F14737" s="610"/>
      <c r="H14737" s="612"/>
      <c r="I14737" s="598"/>
      <c r="J14737" s="598"/>
      <c r="M14737" s="598"/>
      <c r="N14737" s="598"/>
      <c r="V14737" s="598"/>
      <c r="W14737" s="598"/>
    </row>
    <row r="14738" spans="6:23" x14ac:dyDescent="0.2">
      <c r="F14738" s="610"/>
      <c r="H14738" s="612"/>
      <c r="I14738" s="598"/>
      <c r="J14738" s="598"/>
      <c r="M14738" s="598"/>
      <c r="N14738" s="598"/>
      <c r="V14738" s="598"/>
      <c r="W14738" s="598"/>
    </row>
    <row r="14739" spans="6:23" x14ac:dyDescent="0.2">
      <c r="F14739" s="610"/>
      <c r="H14739" s="612"/>
      <c r="I14739" s="598"/>
      <c r="J14739" s="598"/>
      <c r="M14739" s="598"/>
      <c r="N14739" s="598"/>
      <c r="V14739" s="598"/>
      <c r="W14739" s="598"/>
    </row>
    <row r="14740" spans="6:23" x14ac:dyDescent="0.2">
      <c r="F14740" s="610"/>
      <c r="H14740" s="612"/>
      <c r="I14740" s="598"/>
      <c r="J14740" s="598"/>
      <c r="M14740" s="598"/>
      <c r="N14740" s="598"/>
      <c r="V14740" s="598"/>
      <c r="W14740" s="598"/>
    </row>
    <row r="14741" spans="6:23" x14ac:dyDescent="0.2">
      <c r="F14741" s="610"/>
      <c r="H14741" s="612"/>
      <c r="I14741" s="598"/>
      <c r="J14741" s="598"/>
      <c r="M14741" s="598"/>
      <c r="N14741" s="598"/>
      <c r="V14741" s="598"/>
      <c r="W14741" s="598"/>
    </row>
    <row r="14742" spans="6:23" x14ac:dyDescent="0.2">
      <c r="F14742" s="610"/>
      <c r="H14742" s="612"/>
      <c r="I14742" s="598"/>
      <c r="J14742" s="598"/>
      <c r="M14742" s="598"/>
      <c r="N14742" s="598"/>
      <c r="V14742" s="598"/>
      <c r="W14742" s="598"/>
    </row>
    <row r="14743" spans="6:23" x14ac:dyDescent="0.2">
      <c r="F14743" s="610"/>
      <c r="H14743" s="612"/>
      <c r="I14743" s="598"/>
      <c r="J14743" s="598"/>
      <c r="M14743" s="598"/>
      <c r="N14743" s="598"/>
      <c r="V14743" s="598"/>
      <c r="W14743" s="598"/>
    </row>
    <row r="14744" spans="6:23" x14ac:dyDescent="0.2">
      <c r="F14744" s="610"/>
      <c r="H14744" s="612"/>
      <c r="I14744" s="598"/>
      <c r="J14744" s="598"/>
      <c r="M14744" s="598"/>
      <c r="N14744" s="598"/>
      <c r="V14744" s="598"/>
      <c r="W14744" s="598"/>
    </row>
    <row r="14745" spans="6:23" x14ac:dyDescent="0.2">
      <c r="F14745" s="610"/>
      <c r="H14745" s="612"/>
      <c r="I14745" s="598"/>
      <c r="J14745" s="598"/>
      <c r="M14745" s="598"/>
      <c r="N14745" s="598"/>
      <c r="V14745" s="598"/>
      <c r="W14745" s="598"/>
    </row>
    <row r="14746" spans="6:23" x14ac:dyDescent="0.2">
      <c r="F14746" s="610"/>
      <c r="H14746" s="612"/>
      <c r="I14746" s="598"/>
      <c r="J14746" s="598"/>
      <c r="M14746" s="598"/>
      <c r="N14746" s="598"/>
      <c r="V14746" s="598"/>
      <c r="W14746" s="598"/>
    </row>
    <row r="14747" spans="6:23" x14ac:dyDescent="0.2">
      <c r="F14747" s="610"/>
      <c r="H14747" s="612"/>
      <c r="I14747" s="598"/>
      <c r="J14747" s="598"/>
      <c r="M14747" s="598"/>
      <c r="N14747" s="598"/>
      <c r="V14747" s="598"/>
      <c r="W14747" s="598"/>
    </row>
    <row r="14748" spans="6:23" x14ac:dyDescent="0.2">
      <c r="F14748" s="610"/>
      <c r="H14748" s="612"/>
      <c r="I14748" s="598"/>
      <c r="J14748" s="598"/>
      <c r="M14748" s="598"/>
      <c r="N14748" s="598"/>
      <c r="V14748" s="598"/>
      <c r="W14748" s="598"/>
    </row>
    <row r="14749" spans="6:23" x14ac:dyDescent="0.2">
      <c r="F14749" s="610"/>
      <c r="H14749" s="612"/>
      <c r="I14749" s="598"/>
      <c r="J14749" s="598"/>
      <c r="M14749" s="598"/>
      <c r="N14749" s="598"/>
      <c r="V14749" s="598"/>
      <c r="W14749" s="598"/>
    </row>
    <row r="14750" spans="6:23" x14ac:dyDescent="0.2">
      <c r="F14750" s="610"/>
      <c r="H14750" s="612"/>
      <c r="I14750" s="598"/>
      <c r="J14750" s="598"/>
      <c r="M14750" s="598"/>
      <c r="N14750" s="598"/>
      <c r="V14750" s="598"/>
      <c r="W14750" s="598"/>
    </row>
    <row r="14751" spans="6:23" x14ac:dyDescent="0.2">
      <c r="F14751" s="610"/>
      <c r="H14751" s="612"/>
      <c r="I14751" s="598"/>
      <c r="J14751" s="598"/>
      <c r="M14751" s="598"/>
      <c r="N14751" s="598"/>
      <c r="V14751" s="598"/>
      <c r="W14751" s="598"/>
    </row>
    <row r="14752" spans="6:23" x14ac:dyDescent="0.2">
      <c r="F14752" s="610"/>
      <c r="H14752" s="612"/>
      <c r="I14752" s="598"/>
      <c r="J14752" s="598"/>
      <c r="M14752" s="598"/>
      <c r="N14752" s="598"/>
      <c r="V14752" s="598"/>
      <c r="W14752" s="598"/>
    </row>
    <row r="14753" spans="6:23" x14ac:dyDescent="0.2">
      <c r="F14753" s="610"/>
      <c r="H14753" s="612"/>
      <c r="I14753" s="598"/>
      <c r="J14753" s="598"/>
      <c r="M14753" s="598"/>
      <c r="N14753" s="598"/>
      <c r="V14753" s="598"/>
      <c r="W14753" s="598"/>
    </row>
    <row r="14754" spans="6:23" x14ac:dyDescent="0.2">
      <c r="F14754" s="610"/>
      <c r="H14754" s="612"/>
      <c r="I14754" s="598"/>
      <c r="J14754" s="598"/>
      <c r="M14754" s="598"/>
      <c r="N14754" s="598"/>
      <c r="V14754" s="598"/>
      <c r="W14754" s="598"/>
    </row>
    <row r="14755" spans="6:23" x14ac:dyDescent="0.2">
      <c r="F14755" s="610"/>
      <c r="H14755" s="612"/>
      <c r="I14755" s="598"/>
      <c r="J14755" s="598"/>
      <c r="M14755" s="598"/>
      <c r="N14755" s="598"/>
      <c r="V14755" s="598"/>
      <c r="W14755" s="598"/>
    </row>
    <row r="14756" spans="6:23" x14ac:dyDescent="0.2">
      <c r="F14756" s="610"/>
      <c r="H14756" s="612"/>
      <c r="I14756" s="598"/>
      <c r="J14756" s="598"/>
      <c r="M14756" s="598"/>
      <c r="N14756" s="598"/>
      <c r="V14756" s="598"/>
      <c r="W14756" s="598"/>
    </row>
    <row r="14757" spans="6:23" x14ac:dyDescent="0.2">
      <c r="F14757" s="610"/>
      <c r="H14757" s="612"/>
      <c r="I14757" s="598"/>
      <c r="J14757" s="598"/>
      <c r="M14757" s="598"/>
      <c r="N14757" s="598"/>
      <c r="V14757" s="598"/>
      <c r="W14757" s="598"/>
    </row>
    <row r="14758" spans="6:23" x14ac:dyDescent="0.2">
      <c r="F14758" s="610"/>
      <c r="H14758" s="612"/>
      <c r="I14758" s="598"/>
      <c r="J14758" s="598"/>
      <c r="M14758" s="598"/>
      <c r="N14758" s="598"/>
      <c r="V14758" s="598"/>
      <c r="W14758" s="598"/>
    </row>
    <row r="14759" spans="6:23" x14ac:dyDescent="0.2">
      <c r="F14759" s="610"/>
      <c r="H14759" s="612"/>
      <c r="I14759" s="598"/>
      <c r="J14759" s="598"/>
      <c r="M14759" s="598"/>
      <c r="N14759" s="598"/>
      <c r="V14759" s="598"/>
      <c r="W14759" s="598"/>
    </row>
    <row r="14760" spans="6:23" x14ac:dyDescent="0.2">
      <c r="F14760" s="610"/>
      <c r="H14760" s="612"/>
      <c r="I14760" s="598"/>
      <c r="J14760" s="598"/>
      <c r="M14760" s="598"/>
      <c r="N14760" s="598"/>
      <c r="V14760" s="598"/>
      <c r="W14760" s="598"/>
    </row>
    <row r="14761" spans="6:23" x14ac:dyDescent="0.2">
      <c r="F14761" s="610"/>
      <c r="H14761" s="612"/>
      <c r="I14761" s="598"/>
      <c r="J14761" s="598"/>
      <c r="M14761" s="598"/>
      <c r="N14761" s="598"/>
      <c r="V14761" s="598"/>
      <c r="W14761" s="598"/>
    </row>
    <row r="14762" spans="6:23" x14ac:dyDescent="0.2">
      <c r="F14762" s="610"/>
      <c r="H14762" s="612"/>
      <c r="I14762" s="598"/>
      <c r="J14762" s="598"/>
      <c r="M14762" s="598"/>
      <c r="N14762" s="598"/>
      <c r="V14762" s="598"/>
      <c r="W14762" s="598"/>
    </row>
    <row r="14763" spans="6:23" x14ac:dyDescent="0.2">
      <c r="F14763" s="610"/>
      <c r="H14763" s="612"/>
      <c r="I14763" s="598"/>
      <c r="J14763" s="598"/>
      <c r="M14763" s="598"/>
      <c r="N14763" s="598"/>
      <c r="V14763" s="598"/>
      <c r="W14763" s="598"/>
    </row>
    <row r="14764" spans="6:23" x14ac:dyDescent="0.2">
      <c r="F14764" s="610"/>
      <c r="H14764" s="612"/>
      <c r="I14764" s="598"/>
      <c r="J14764" s="598"/>
      <c r="M14764" s="598"/>
      <c r="N14764" s="598"/>
      <c r="V14764" s="598"/>
      <c r="W14764" s="598"/>
    </row>
    <row r="14765" spans="6:23" x14ac:dyDescent="0.2">
      <c r="F14765" s="610"/>
      <c r="H14765" s="612"/>
      <c r="I14765" s="598"/>
      <c r="J14765" s="598"/>
      <c r="M14765" s="598"/>
      <c r="N14765" s="598"/>
      <c r="V14765" s="598"/>
      <c r="W14765" s="598"/>
    </row>
    <row r="14766" spans="6:23" x14ac:dyDescent="0.2">
      <c r="F14766" s="610"/>
      <c r="H14766" s="612"/>
      <c r="I14766" s="598"/>
      <c r="J14766" s="598"/>
      <c r="M14766" s="598"/>
      <c r="N14766" s="598"/>
      <c r="V14766" s="598"/>
      <c r="W14766" s="598"/>
    </row>
    <row r="14767" spans="6:23" x14ac:dyDescent="0.2">
      <c r="F14767" s="610"/>
      <c r="H14767" s="612"/>
      <c r="I14767" s="598"/>
      <c r="J14767" s="598"/>
      <c r="M14767" s="598"/>
      <c r="N14767" s="598"/>
      <c r="V14767" s="598"/>
      <c r="W14767" s="598"/>
    </row>
    <row r="14768" spans="6:23" x14ac:dyDescent="0.2">
      <c r="F14768" s="610"/>
      <c r="H14768" s="612"/>
      <c r="I14768" s="598"/>
      <c r="J14768" s="598"/>
      <c r="M14768" s="598"/>
      <c r="N14768" s="598"/>
      <c r="V14768" s="598"/>
      <c r="W14768" s="598"/>
    </row>
    <row r="14769" spans="6:23" x14ac:dyDescent="0.2">
      <c r="F14769" s="610"/>
      <c r="H14769" s="612"/>
      <c r="I14769" s="598"/>
      <c r="J14769" s="598"/>
      <c r="M14769" s="598"/>
      <c r="N14769" s="598"/>
      <c r="V14769" s="598"/>
      <c r="W14769" s="598"/>
    </row>
    <row r="14770" spans="6:23" x14ac:dyDescent="0.2">
      <c r="F14770" s="610"/>
      <c r="H14770" s="612"/>
      <c r="I14770" s="598"/>
      <c r="J14770" s="598"/>
      <c r="M14770" s="598"/>
      <c r="N14770" s="598"/>
      <c r="V14770" s="598"/>
      <c r="W14770" s="598"/>
    </row>
    <row r="14771" spans="6:23" x14ac:dyDescent="0.2">
      <c r="F14771" s="610"/>
      <c r="H14771" s="612"/>
      <c r="I14771" s="598"/>
      <c r="J14771" s="598"/>
      <c r="M14771" s="598"/>
      <c r="N14771" s="598"/>
      <c r="V14771" s="598"/>
      <c r="W14771" s="598"/>
    </row>
    <row r="14772" spans="6:23" x14ac:dyDescent="0.2">
      <c r="F14772" s="610"/>
      <c r="H14772" s="612"/>
      <c r="I14772" s="598"/>
      <c r="J14772" s="598"/>
      <c r="M14772" s="598"/>
      <c r="N14772" s="598"/>
      <c r="V14772" s="598"/>
      <c r="W14772" s="598"/>
    </row>
    <row r="14773" spans="6:23" x14ac:dyDescent="0.2">
      <c r="F14773" s="610"/>
      <c r="H14773" s="612"/>
      <c r="I14773" s="598"/>
      <c r="J14773" s="598"/>
      <c r="M14773" s="598"/>
      <c r="N14773" s="598"/>
      <c r="V14773" s="598"/>
      <c r="W14773" s="598"/>
    </row>
    <row r="14774" spans="6:23" x14ac:dyDescent="0.2">
      <c r="F14774" s="610"/>
      <c r="H14774" s="612"/>
      <c r="I14774" s="598"/>
      <c r="J14774" s="598"/>
      <c r="M14774" s="598"/>
      <c r="N14774" s="598"/>
      <c r="V14774" s="598"/>
      <c r="W14774" s="598"/>
    </row>
    <row r="14775" spans="6:23" x14ac:dyDescent="0.2">
      <c r="F14775" s="610"/>
      <c r="H14775" s="612"/>
      <c r="I14775" s="598"/>
      <c r="J14775" s="598"/>
      <c r="M14775" s="598"/>
      <c r="N14775" s="598"/>
      <c r="V14775" s="598"/>
      <c r="W14775" s="598"/>
    </row>
    <row r="14776" spans="6:23" x14ac:dyDescent="0.2">
      <c r="F14776" s="610"/>
      <c r="H14776" s="612"/>
      <c r="I14776" s="598"/>
      <c r="J14776" s="598"/>
      <c r="M14776" s="598"/>
      <c r="N14776" s="598"/>
      <c r="V14776" s="598"/>
      <c r="W14776" s="598"/>
    </row>
    <row r="14777" spans="6:23" x14ac:dyDescent="0.2">
      <c r="F14777" s="610"/>
      <c r="H14777" s="612"/>
      <c r="I14777" s="598"/>
      <c r="J14777" s="598"/>
      <c r="M14777" s="598"/>
      <c r="N14777" s="598"/>
      <c r="V14777" s="598"/>
      <c r="W14777" s="598"/>
    </row>
    <row r="14778" spans="6:23" x14ac:dyDescent="0.2">
      <c r="F14778" s="610"/>
      <c r="H14778" s="612"/>
      <c r="I14778" s="598"/>
      <c r="J14778" s="598"/>
      <c r="M14778" s="598"/>
      <c r="N14778" s="598"/>
      <c r="V14778" s="598"/>
      <c r="W14778" s="598"/>
    </row>
    <row r="14779" spans="6:23" x14ac:dyDescent="0.2">
      <c r="F14779" s="610"/>
      <c r="H14779" s="612"/>
      <c r="I14779" s="598"/>
      <c r="J14779" s="598"/>
      <c r="M14779" s="598"/>
      <c r="N14779" s="598"/>
      <c r="V14779" s="598"/>
      <c r="W14779" s="598"/>
    </row>
    <row r="14780" spans="6:23" x14ac:dyDescent="0.2">
      <c r="F14780" s="610"/>
      <c r="H14780" s="612"/>
      <c r="I14780" s="598"/>
      <c r="J14780" s="598"/>
      <c r="M14780" s="598"/>
      <c r="N14780" s="598"/>
      <c r="V14780" s="598"/>
      <c r="W14780" s="598"/>
    </row>
    <row r="14781" spans="6:23" x14ac:dyDescent="0.2">
      <c r="F14781" s="610"/>
      <c r="H14781" s="612"/>
      <c r="I14781" s="598"/>
      <c r="J14781" s="598"/>
      <c r="M14781" s="598"/>
      <c r="N14781" s="598"/>
      <c r="V14781" s="598"/>
      <c r="W14781" s="598"/>
    </row>
    <row r="14782" spans="6:23" x14ac:dyDescent="0.2">
      <c r="F14782" s="610"/>
      <c r="H14782" s="612"/>
      <c r="I14782" s="598"/>
      <c r="J14782" s="598"/>
      <c r="M14782" s="598"/>
      <c r="N14782" s="598"/>
      <c r="V14782" s="598"/>
      <c r="W14782" s="598"/>
    </row>
    <row r="14783" spans="6:23" x14ac:dyDescent="0.2">
      <c r="F14783" s="610"/>
      <c r="H14783" s="612"/>
      <c r="I14783" s="598"/>
      <c r="J14783" s="598"/>
      <c r="M14783" s="598"/>
      <c r="N14783" s="598"/>
      <c r="V14783" s="598"/>
      <c r="W14783" s="598"/>
    </row>
    <row r="14784" spans="6:23" x14ac:dyDescent="0.2">
      <c r="F14784" s="610"/>
      <c r="H14784" s="612"/>
      <c r="I14784" s="598"/>
      <c r="J14784" s="598"/>
      <c r="M14784" s="598"/>
      <c r="N14784" s="598"/>
      <c r="V14784" s="598"/>
      <c r="W14784" s="598"/>
    </row>
    <row r="14785" spans="6:23" x14ac:dyDescent="0.2">
      <c r="F14785" s="610"/>
      <c r="H14785" s="612"/>
      <c r="I14785" s="598"/>
      <c r="J14785" s="598"/>
      <c r="M14785" s="598"/>
      <c r="N14785" s="598"/>
      <c r="V14785" s="598"/>
      <c r="W14785" s="598"/>
    </row>
    <row r="14786" spans="6:23" x14ac:dyDescent="0.2">
      <c r="F14786" s="610"/>
      <c r="H14786" s="612"/>
      <c r="I14786" s="598"/>
      <c r="J14786" s="598"/>
      <c r="M14786" s="598"/>
      <c r="N14786" s="598"/>
      <c r="V14786" s="598"/>
      <c r="W14786" s="598"/>
    </row>
    <row r="14787" spans="6:23" x14ac:dyDescent="0.2">
      <c r="F14787" s="610"/>
      <c r="H14787" s="612"/>
      <c r="I14787" s="598"/>
      <c r="J14787" s="598"/>
      <c r="M14787" s="598"/>
      <c r="N14787" s="598"/>
      <c r="V14787" s="598"/>
      <c r="W14787" s="598"/>
    </row>
    <row r="14788" spans="6:23" x14ac:dyDescent="0.2">
      <c r="F14788" s="610"/>
      <c r="H14788" s="612"/>
      <c r="I14788" s="598"/>
      <c r="J14788" s="598"/>
      <c r="M14788" s="598"/>
      <c r="N14788" s="598"/>
      <c r="V14788" s="598"/>
      <c r="W14788" s="598"/>
    </row>
    <row r="14789" spans="6:23" x14ac:dyDescent="0.2">
      <c r="F14789" s="610"/>
      <c r="H14789" s="612"/>
      <c r="I14789" s="598"/>
      <c r="J14789" s="598"/>
      <c r="M14789" s="598"/>
      <c r="N14789" s="598"/>
      <c r="V14789" s="598"/>
      <c r="W14789" s="598"/>
    </row>
    <row r="14790" spans="6:23" x14ac:dyDescent="0.2">
      <c r="F14790" s="610"/>
      <c r="H14790" s="612"/>
      <c r="I14790" s="598"/>
      <c r="J14790" s="598"/>
      <c r="M14790" s="598"/>
      <c r="N14790" s="598"/>
      <c r="V14790" s="598"/>
      <c r="W14790" s="598"/>
    </row>
    <row r="14791" spans="6:23" x14ac:dyDescent="0.2">
      <c r="F14791" s="610"/>
      <c r="H14791" s="612"/>
      <c r="I14791" s="598"/>
      <c r="J14791" s="598"/>
      <c r="M14791" s="598"/>
      <c r="N14791" s="598"/>
      <c r="V14791" s="598"/>
      <c r="W14791" s="598"/>
    </row>
    <row r="14792" spans="6:23" x14ac:dyDescent="0.2">
      <c r="F14792" s="610"/>
      <c r="H14792" s="612"/>
      <c r="I14792" s="598"/>
      <c r="J14792" s="598"/>
      <c r="M14792" s="598"/>
      <c r="N14792" s="598"/>
      <c r="V14792" s="598"/>
      <c r="W14792" s="598"/>
    </row>
    <row r="14793" spans="6:23" x14ac:dyDescent="0.2">
      <c r="F14793" s="610"/>
      <c r="H14793" s="612"/>
      <c r="I14793" s="598"/>
      <c r="J14793" s="598"/>
      <c r="M14793" s="598"/>
      <c r="N14793" s="598"/>
      <c r="V14793" s="598"/>
      <c r="W14793" s="598"/>
    </row>
    <row r="14794" spans="6:23" x14ac:dyDescent="0.2">
      <c r="F14794" s="610"/>
      <c r="H14794" s="612"/>
      <c r="I14794" s="598"/>
      <c r="J14794" s="598"/>
      <c r="M14794" s="598"/>
      <c r="N14794" s="598"/>
      <c r="V14794" s="598"/>
      <c r="W14794" s="598"/>
    </row>
    <row r="14795" spans="6:23" x14ac:dyDescent="0.2">
      <c r="F14795" s="610"/>
      <c r="H14795" s="612"/>
      <c r="I14795" s="598"/>
      <c r="J14795" s="598"/>
      <c r="M14795" s="598"/>
      <c r="N14795" s="598"/>
      <c r="V14795" s="598"/>
      <c r="W14795" s="598"/>
    </row>
    <row r="14796" spans="6:23" x14ac:dyDescent="0.2">
      <c r="F14796" s="610"/>
      <c r="H14796" s="612"/>
      <c r="I14796" s="598"/>
      <c r="J14796" s="598"/>
      <c r="M14796" s="598"/>
      <c r="N14796" s="598"/>
      <c r="V14796" s="598"/>
      <c r="W14796" s="598"/>
    </row>
    <row r="14797" spans="6:23" x14ac:dyDescent="0.2">
      <c r="F14797" s="610"/>
      <c r="H14797" s="612"/>
      <c r="I14797" s="598"/>
      <c r="J14797" s="598"/>
      <c r="M14797" s="598"/>
      <c r="N14797" s="598"/>
      <c r="V14797" s="598"/>
      <c r="W14797" s="598"/>
    </row>
    <row r="14798" spans="6:23" x14ac:dyDescent="0.2">
      <c r="F14798" s="610"/>
      <c r="H14798" s="612"/>
      <c r="I14798" s="598"/>
      <c r="J14798" s="598"/>
      <c r="M14798" s="598"/>
      <c r="N14798" s="598"/>
      <c r="V14798" s="598"/>
      <c r="W14798" s="598"/>
    </row>
    <row r="14799" spans="6:23" x14ac:dyDescent="0.2">
      <c r="F14799" s="610"/>
      <c r="H14799" s="612"/>
      <c r="I14799" s="598"/>
      <c r="J14799" s="598"/>
      <c r="M14799" s="598"/>
      <c r="N14799" s="598"/>
      <c r="V14799" s="598"/>
      <c r="W14799" s="598"/>
    </row>
    <row r="14800" spans="6:23" x14ac:dyDescent="0.2">
      <c r="F14800" s="610"/>
      <c r="H14800" s="612"/>
      <c r="I14800" s="598"/>
      <c r="J14800" s="598"/>
      <c r="M14800" s="598"/>
      <c r="N14800" s="598"/>
      <c r="V14800" s="598"/>
      <c r="W14800" s="598"/>
    </row>
    <row r="14801" spans="6:23" x14ac:dyDescent="0.2">
      <c r="F14801" s="610"/>
      <c r="H14801" s="612"/>
      <c r="I14801" s="598"/>
      <c r="J14801" s="598"/>
      <c r="M14801" s="598"/>
      <c r="N14801" s="598"/>
      <c r="V14801" s="598"/>
      <c r="W14801" s="598"/>
    </row>
    <row r="14802" spans="6:23" x14ac:dyDescent="0.2">
      <c r="F14802" s="610"/>
      <c r="H14802" s="612"/>
      <c r="I14802" s="598"/>
      <c r="J14802" s="598"/>
      <c r="M14802" s="598"/>
      <c r="N14802" s="598"/>
      <c r="V14802" s="598"/>
      <c r="W14802" s="598"/>
    </row>
    <row r="14803" spans="6:23" x14ac:dyDescent="0.2">
      <c r="F14803" s="610"/>
      <c r="H14803" s="612"/>
      <c r="I14803" s="598"/>
      <c r="J14803" s="598"/>
      <c r="M14803" s="598"/>
      <c r="N14803" s="598"/>
      <c r="V14803" s="598"/>
      <c r="W14803" s="598"/>
    </row>
    <row r="14804" spans="6:23" x14ac:dyDescent="0.2">
      <c r="F14804" s="610"/>
      <c r="H14804" s="612"/>
      <c r="I14804" s="598"/>
      <c r="J14804" s="598"/>
      <c r="M14804" s="598"/>
      <c r="N14804" s="598"/>
      <c r="V14804" s="598"/>
      <c r="W14804" s="598"/>
    </row>
    <row r="14805" spans="6:23" x14ac:dyDescent="0.2">
      <c r="F14805" s="610"/>
      <c r="H14805" s="612"/>
      <c r="I14805" s="598"/>
      <c r="J14805" s="598"/>
      <c r="M14805" s="598"/>
      <c r="N14805" s="598"/>
      <c r="V14805" s="598"/>
      <c r="W14805" s="598"/>
    </row>
    <row r="14806" spans="6:23" x14ac:dyDescent="0.2">
      <c r="F14806" s="610"/>
      <c r="H14806" s="612"/>
      <c r="I14806" s="598"/>
      <c r="J14806" s="598"/>
      <c r="M14806" s="598"/>
      <c r="N14806" s="598"/>
      <c r="V14806" s="598"/>
      <c r="W14806" s="598"/>
    </row>
    <row r="14807" spans="6:23" x14ac:dyDescent="0.2">
      <c r="F14807" s="610"/>
      <c r="H14807" s="612"/>
      <c r="I14807" s="598"/>
      <c r="J14807" s="598"/>
      <c r="M14807" s="598"/>
      <c r="N14807" s="598"/>
      <c r="V14807" s="598"/>
      <c r="W14807" s="598"/>
    </row>
    <row r="14808" spans="6:23" x14ac:dyDescent="0.2">
      <c r="F14808" s="610"/>
      <c r="H14808" s="612"/>
      <c r="I14808" s="598"/>
      <c r="J14808" s="598"/>
      <c r="M14808" s="598"/>
      <c r="N14808" s="598"/>
      <c r="V14808" s="598"/>
      <c r="W14808" s="598"/>
    </row>
    <row r="14809" spans="6:23" x14ac:dyDescent="0.2">
      <c r="F14809" s="610"/>
      <c r="H14809" s="612"/>
      <c r="I14809" s="598"/>
      <c r="J14809" s="598"/>
      <c r="M14809" s="598"/>
      <c r="N14809" s="598"/>
      <c r="V14809" s="598"/>
      <c r="W14809" s="598"/>
    </row>
    <row r="14810" spans="6:23" x14ac:dyDescent="0.2">
      <c r="F14810" s="610"/>
      <c r="H14810" s="612"/>
      <c r="I14810" s="598"/>
      <c r="J14810" s="598"/>
      <c r="M14810" s="598"/>
      <c r="N14810" s="598"/>
      <c r="V14810" s="598"/>
      <c r="W14810" s="598"/>
    </row>
    <row r="14811" spans="6:23" x14ac:dyDescent="0.2">
      <c r="F14811" s="610"/>
      <c r="H14811" s="612"/>
      <c r="I14811" s="598"/>
      <c r="J14811" s="598"/>
      <c r="M14811" s="598"/>
      <c r="N14811" s="598"/>
      <c r="V14811" s="598"/>
      <c r="W14811" s="598"/>
    </row>
    <row r="14812" spans="6:23" x14ac:dyDescent="0.2">
      <c r="F14812" s="610"/>
      <c r="H14812" s="612"/>
      <c r="I14812" s="598"/>
      <c r="J14812" s="598"/>
      <c r="M14812" s="598"/>
      <c r="N14812" s="598"/>
      <c r="V14812" s="598"/>
      <c r="W14812" s="598"/>
    </row>
    <row r="14813" spans="6:23" x14ac:dyDescent="0.2">
      <c r="F14813" s="610"/>
      <c r="H14813" s="612"/>
      <c r="I14813" s="598"/>
      <c r="J14813" s="598"/>
      <c r="M14813" s="598"/>
      <c r="N14813" s="598"/>
      <c r="V14813" s="598"/>
      <c r="W14813" s="598"/>
    </row>
    <row r="14814" spans="6:23" x14ac:dyDescent="0.2">
      <c r="F14814" s="610"/>
      <c r="H14814" s="612"/>
      <c r="I14814" s="598"/>
      <c r="J14814" s="598"/>
      <c r="M14814" s="598"/>
      <c r="N14814" s="598"/>
      <c r="V14814" s="598"/>
      <c r="W14814" s="598"/>
    </row>
    <row r="14815" spans="6:23" x14ac:dyDescent="0.2">
      <c r="F14815" s="610"/>
      <c r="H14815" s="612"/>
      <c r="I14815" s="598"/>
      <c r="J14815" s="598"/>
      <c r="M14815" s="598"/>
      <c r="N14815" s="598"/>
      <c r="V14815" s="598"/>
      <c r="W14815" s="598"/>
    </row>
    <row r="14816" spans="6:23" x14ac:dyDescent="0.2">
      <c r="F14816" s="610"/>
      <c r="H14816" s="612"/>
      <c r="I14816" s="598"/>
      <c r="J14816" s="598"/>
      <c r="M14816" s="598"/>
      <c r="N14816" s="598"/>
      <c r="V14816" s="598"/>
      <c r="W14816" s="598"/>
    </row>
    <row r="14817" spans="6:23" x14ac:dyDescent="0.2">
      <c r="F14817" s="610"/>
      <c r="H14817" s="612"/>
      <c r="I14817" s="598"/>
      <c r="J14817" s="598"/>
      <c r="M14817" s="598"/>
      <c r="N14817" s="598"/>
      <c r="V14817" s="598"/>
      <c r="W14817" s="598"/>
    </row>
    <row r="14818" spans="6:23" x14ac:dyDescent="0.2">
      <c r="F14818" s="610"/>
      <c r="H14818" s="612"/>
      <c r="I14818" s="598"/>
      <c r="J14818" s="598"/>
      <c r="M14818" s="598"/>
      <c r="N14818" s="598"/>
      <c r="V14818" s="598"/>
      <c r="W14818" s="598"/>
    </row>
    <row r="14819" spans="6:23" x14ac:dyDescent="0.2">
      <c r="F14819" s="610"/>
      <c r="H14819" s="612"/>
      <c r="I14819" s="598"/>
      <c r="J14819" s="598"/>
      <c r="M14819" s="598"/>
      <c r="N14819" s="598"/>
      <c r="V14819" s="598"/>
      <c r="W14819" s="598"/>
    </row>
    <row r="14820" spans="6:23" x14ac:dyDescent="0.2">
      <c r="F14820" s="610"/>
      <c r="H14820" s="612"/>
      <c r="I14820" s="598"/>
      <c r="J14820" s="598"/>
      <c r="M14820" s="598"/>
      <c r="N14820" s="598"/>
      <c r="V14820" s="598"/>
      <c r="W14820" s="598"/>
    </row>
    <row r="14821" spans="6:23" x14ac:dyDescent="0.2">
      <c r="F14821" s="610"/>
      <c r="H14821" s="612"/>
      <c r="I14821" s="598"/>
      <c r="J14821" s="598"/>
      <c r="M14821" s="598"/>
      <c r="N14821" s="598"/>
      <c r="V14821" s="598"/>
      <c r="W14821" s="598"/>
    </row>
    <row r="14822" spans="6:23" x14ac:dyDescent="0.2">
      <c r="F14822" s="610"/>
      <c r="H14822" s="612"/>
      <c r="I14822" s="598"/>
      <c r="J14822" s="598"/>
      <c r="M14822" s="598"/>
      <c r="N14822" s="598"/>
      <c r="V14822" s="598"/>
      <c r="W14822" s="598"/>
    </row>
    <row r="14823" spans="6:23" x14ac:dyDescent="0.2">
      <c r="F14823" s="610"/>
      <c r="H14823" s="612"/>
      <c r="I14823" s="598"/>
      <c r="J14823" s="598"/>
      <c r="M14823" s="598"/>
      <c r="N14823" s="598"/>
      <c r="V14823" s="598"/>
      <c r="W14823" s="598"/>
    </row>
    <row r="14824" spans="6:23" x14ac:dyDescent="0.2">
      <c r="F14824" s="610"/>
      <c r="H14824" s="612"/>
      <c r="I14824" s="598"/>
      <c r="J14824" s="598"/>
      <c r="M14824" s="598"/>
      <c r="N14824" s="598"/>
      <c r="V14824" s="598"/>
      <c r="W14824" s="598"/>
    </row>
    <row r="14825" spans="6:23" x14ac:dyDescent="0.2">
      <c r="F14825" s="610"/>
      <c r="H14825" s="612"/>
      <c r="I14825" s="598"/>
      <c r="J14825" s="598"/>
      <c r="M14825" s="598"/>
      <c r="N14825" s="598"/>
      <c r="V14825" s="598"/>
      <c r="W14825" s="598"/>
    </row>
    <row r="14826" spans="6:23" x14ac:dyDescent="0.2">
      <c r="F14826" s="610"/>
      <c r="H14826" s="612"/>
      <c r="I14826" s="598"/>
      <c r="J14826" s="598"/>
      <c r="M14826" s="598"/>
      <c r="N14826" s="598"/>
      <c r="V14826" s="598"/>
      <c r="W14826" s="598"/>
    </row>
    <row r="14827" spans="6:23" x14ac:dyDescent="0.2">
      <c r="F14827" s="610"/>
      <c r="H14827" s="612"/>
      <c r="I14827" s="598"/>
      <c r="J14827" s="598"/>
      <c r="M14827" s="598"/>
      <c r="N14827" s="598"/>
      <c r="V14827" s="598"/>
      <c r="W14827" s="598"/>
    </row>
    <row r="14828" spans="6:23" x14ac:dyDescent="0.2">
      <c r="F14828" s="610"/>
      <c r="H14828" s="612"/>
      <c r="I14828" s="598"/>
      <c r="J14828" s="598"/>
      <c r="M14828" s="598"/>
      <c r="N14828" s="598"/>
      <c r="V14828" s="598"/>
      <c r="W14828" s="598"/>
    </row>
    <row r="14829" spans="6:23" x14ac:dyDescent="0.2">
      <c r="F14829" s="610"/>
      <c r="H14829" s="612"/>
      <c r="I14829" s="598"/>
      <c r="J14829" s="598"/>
      <c r="M14829" s="598"/>
      <c r="N14829" s="598"/>
      <c r="V14829" s="598"/>
      <c r="W14829" s="598"/>
    </row>
    <row r="14830" spans="6:23" x14ac:dyDescent="0.2">
      <c r="F14830" s="610"/>
      <c r="H14830" s="612"/>
      <c r="I14830" s="598"/>
      <c r="J14830" s="598"/>
      <c r="M14830" s="598"/>
      <c r="N14830" s="598"/>
      <c r="V14830" s="598"/>
      <c r="W14830" s="598"/>
    </row>
    <row r="14831" spans="6:23" x14ac:dyDescent="0.2">
      <c r="F14831" s="610"/>
      <c r="H14831" s="612"/>
      <c r="I14831" s="598"/>
      <c r="J14831" s="598"/>
      <c r="M14831" s="598"/>
      <c r="N14831" s="598"/>
      <c r="V14831" s="598"/>
      <c r="W14831" s="598"/>
    </row>
    <row r="14832" spans="6:23" x14ac:dyDescent="0.2">
      <c r="F14832" s="610"/>
      <c r="H14832" s="612"/>
      <c r="I14832" s="598"/>
      <c r="J14832" s="598"/>
      <c r="M14832" s="598"/>
      <c r="N14832" s="598"/>
      <c r="V14832" s="598"/>
      <c r="W14832" s="598"/>
    </row>
    <row r="14833" spans="6:23" x14ac:dyDescent="0.2">
      <c r="F14833" s="610"/>
      <c r="H14833" s="612"/>
      <c r="I14833" s="598"/>
      <c r="J14833" s="598"/>
      <c r="M14833" s="598"/>
      <c r="N14833" s="598"/>
      <c r="V14833" s="598"/>
      <c r="W14833" s="598"/>
    </row>
    <row r="14834" spans="6:23" x14ac:dyDescent="0.2">
      <c r="F14834" s="610"/>
      <c r="H14834" s="612"/>
      <c r="I14834" s="598"/>
      <c r="J14834" s="598"/>
      <c r="M14834" s="598"/>
      <c r="N14834" s="598"/>
      <c r="V14834" s="598"/>
      <c r="W14834" s="598"/>
    </row>
    <row r="14835" spans="6:23" x14ac:dyDescent="0.2">
      <c r="F14835" s="610"/>
      <c r="H14835" s="612"/>
      <c r="I14835" s="598"/>
      <c r="J14835" s="598"/>
      <c r="M14835" s="598"/>
      <c r="N14835" s="598"/>
      <c r="V14835" s="598"/>
      <c r="W14835" s="598"/>
    </row>
    <row r="14836" spans="6:23" x14ac:dyDescent="0.2">
      <c r="F14836" s="610"/>
      <c r="H14836" s="612"/>
      <c r="I14836" s="598"/>
      <c r="J14836" s="598"/>
      <c r="M14836" s="598"/>
      <c r="N14836" s="598"/>
      <c r="V14836" s="598"/>
      <c r="W14836" s="598"/>
    </row>
    <row r="14837" spans="6:23" x14ac:dyDescent="0.2">
      <c r="F14837" s="610"/>
      <c r="H14837" s="612"/>
      <c r="I14837" s="598"/>
      <c r="J14837" s="598"/>
      <c r="M14837" s="598"/>
      <c r="N14837" s="598"/>
      <c r="V14837" s="598"/>
      <c r="W14837" s="598"/>
    </row>
    <row r="14838" spans="6:23" x14ac:dyDescent="0.2">
      <c r="F14838" s="610"/>
      <c r="H14838" s="612"/>
      <c r="I14838" s="598"/>
      <c r="J14838" s="598"/>
      <c r="M14838" s="598"/>
      <c r="N14838" s="598"/>
      <c r="V14838" s="598"/>
      <c r="W14838" s="598"/>
    </row>
    <row r="14839" spans="6:23" x14ac:dyDescent="0.2">
      <c r="F14839" s="610"/>
      <c r="H14839" s="612"/>
      <c r="I14839" s="598"/>
      <c r="J14839" s="598"/>
      <c r="M14839" s="598"/>
      <c r="N14839" s="598"/>
      <c r="V14839" s="598"/>
      <c r="W14839" s="598"/>
    </row>
    <row r="14840" spans="6:23" x14ac:dyDescent="0.2">
      <c r="F14840" s="610"/>
      <c r="H14840" s="612"/>
      <c r="I14840" s="598"/>
      <c r="J14840" s="598"/>
      <c r="M14840" s="598"/>
      <c r="N14840" s="598"/>
      <c r="V14840" s="598"/>
      <c r="W14840" s="598"/>
    </row>
    <row r="14841" spans="6:23" x14ac:dyDescent="0.2">
      <c r="F14841" s="610"/>
      <c r="H14841" s="612"/>
      <c r="I14841" s="598"/>
      <c r="J14841" s="598"/>
      <c r="M14841" s="598"/>
      <c r="N14841" s="598"/>
      <c r="V14841" s="598"/>
      <c r="W14841" s="598"/>
    </row>
    <row r="14842" spans="6:23" x14ac:dyDescent="0.2">
      <c r="F14842" s="610"/>
      <c r="H14842" s="612"/>
      <c r="I14842" s="598"/>
      <c r="J14842" s="598"/>
      <c r="M14842" s="598"/>
      <c r="N14842" s="598"/>
      <c r="V14842" s="598"/>
      <c r="W14842" s="598"/>
    </row>
    <row r="14843" spans="6:23" x14ac:dyDescent="0.2">
      <c r="F14843" s="610"/>
      <c r="H14843" s="612"/>
      <c r="I14843" s="598"/>
      <c r="J14843" s="598"/>
      <c r="M14843" s="598"/>
      <c r="N14843" s="598"/>
      <c r="V14843" s="598"/>
      <c r="W14843" s="598"/>
    </row>
    <row r="14844" spans="6:23" x14ac:dyDescent="0.2">
      <c r="F14844" s="610"/>
      <c r="H14844" s="612"/>
      <c r="I14844" s="598"/>
      <c r="J14844" s="598"/>
      <c r="M14844" s="598"/>
      <c r="N14844" s="598"/>
      <c r="V14844" s="598"/>
      <c r="W14844" s="598"/>
    </row>
    <row r="14845" spans="6:23" x14ac:dyDescent="0.2">
      <c r="F14845" s="610"/>
      <c r="H14845" s="612"/>
      <c r="I14845" s="598"/>
      <c r="J14845" s="598"/>
      <c r="M14845" s="598"/>
      <c r="N14845" s="598"/>
      <c r="V14845" s="598"/>
      <c r="W14845" s="598"/>
    </row>
    <row r="14846" spans="6:23" x14ac:dyDescent="0.2">
      <c r="F14846" s="610"/>
      <c r="H14846" s="612"/>
      <c r="I14846" s="598"/>
      <c r="J14846" s="598"/>
      <c r="M14846" s="598"/>
      <c r="N14846" s="598"/>
      <c r="V14846" s="598"/>
      <c r="W14846" s="598"/>
    </row>
    <row r="14847" spans="6:23" x14ac:dyDescent="0.2">
      <c r="F14847" s="610"/>
      <c r="H14847" s="612"/>
      <c r="I14847" s="598"/>
      <c r="J14847" s="598"/>
      <c r="M14847" s="598"/>
      <c r="N14847" s="598"/>
      <c r="V14847" s="598"/>
      <c r="W14847" s="598"/>
    </row>
    <row r="14848" spans="6:23" x14ac:dyDescent="0.2">
      <c r="F14848" s="610"/>
      <c r="H14848" s="612"/>
      <c r="I14848" s="598"/>
      <c r="J14848" s="598"/>
      <c r="M14848" s="598"/>
      <c r="N14848" s="598"/>
      <c r="V14848" s="598"/>
      <c r="W14848" s="598"/>
    </row>
    <row r="14849" spans="6:23" x14ac:dyDescent="0.2">
      <c r="F14849" s="610"/>
      <c r="H14849" s="612"/>
      <c r="I14849" s="598"/>
      <c r="J14849" s="598"/>
      <c r="M14849" s="598"/>
      <c r="N14849" s="598"/>
      <c r="V14849" s="598"/>
      <c r="W14849" s="598"/>
    </row>
    <row r="14850" spans="6:23" x14ac:dyDescent="0.2">
      <c r="F14850" s="610"/>
      <c r="H14850" s="612"/>
      <c r="I14850" s="598"/>
      <c r="J14850" s="598"/>
      <c r="M14850" s="598"/>
      <c r="N14850" s="598"/>
      <c r="V14850" s="598"/>
      <c r="W14850" s="598"/>
    </row>
    <row r="14851" spans="6:23" x14ac:dyDescent="0.2">
      <c r="F14851" s="610"/>
      <c r="H14851" s="612"/>
      <c r="I14851" s="598"/>
      <c r="J14851" s="598"/>
      <c r="M14851" s="598"/>
      <c r="N14851" s="598"/>
      <c r="V14851" s="598"/>
      <c r="W14851" s="598"/>
    </row>
    <row r="14852" spans="6:23" x14ac:dyDescent="0.2">
      <c r="F14852" s="610"/>
      <c r="H14852" s="612"/>
      <c r="I14852" s="598"/>
      <c r="J14852" s="598"/>
      <c r="M14852" s="598"/>
      <c r="N14852" s="598"/>
      <c r="V14852" s="598"/>
      <c r="W14852" s="598"/>
    </row>
    <row r="14853" spans="6:23" x14ac:dyDescent="0.2">
      <c r="F14853" s="610"/>
      <c r="H14853" s="612"/>
      <c r="I14853" s="598"/>
      <c r="J14853" s="598"/>
      <c r="M14853" s="598"/>
      <c r="N14853" s="598"/>
      <c r="V14853" s="598"/>
      <c r="W14853" s="598"/>
    </row>
    <row r="14854" spans="6:23" x14ac:dyDescent="0.2">
      <c r="F14854" s="610"/>
      <c r="H14854" s="612"/>
      <c r="I14854" s="598"/>
      <c r="J14854" s="598"/>
      <c r="M14854" s="598"/>
      <c r="N14854" s="598"/>
      <c r="V14854" s="598"/>
      <c r="W14854" s="598"/>
    </row>
    <row r="14855" spans="6:23" x14ac:dyDescent="0.2">
      <c r="F14855" s="610"/>
      <c r="H14855" s="612"/>
      <c r="I14855" s="598"/>
      <c r="J14855" s="598"/>
      <c r="M14855" s="598"/>
      <c r="N14855" s="598"/>
      <c r="V14855" s="598"/>
      <c r="W14855" s="598"/>
    </row>
    <row r="14856" spans="6:23" x14ac:dyDescent="0.2">
      <c r="F14856" s="610"/>
      <c r="H14856" s="612"/>
      <c r="I14856" s="598"/>
      <c r="J14856" s="598"/>
      <c r="M14856" s="598"/>
      <c r="N14856" s="598"/>
      <c r="V14856" s="598"/>
      <c r="W14856" s="598"/>
    </row>
    <row r="14857" spans="6:23" x14ac:dyDescent="0.2">
      <c r="F14857" s="610"/>
      <c r="H14857" s="612"/>
      <c r="I14857" s="598"/>
      <c r="J14857" s="598"/>
      <c r="M14857" s="598"/>
      <c r="N14857" s="598"/>
      <c r="V14857" s="598"/>
      <c r="W14857" s="598"/>
    </row>
    <row r="14858" spans="6:23" x14ac:dyDescent="0.2">
      <c r="F14858" s="610"/>
      <c r="H14858" s="612"/>
      <c r="I14858" s="598"/>
      <c r="J14858" s="598"/>
      <c r="M14858" s="598"/>
      <c r="N14858" s="598"/>
      <c r="V14858" s="598"/>
      <c r="W14858" s="598"/>
    </row>
    <row r="14859" spans="6:23" x14ac:dyDescent="0.2">
      <c r="F14859" s="610"/>
      <c r="H14859" s="612"/>
      <c r="I14859" s="598"/>
      <c r="J14859" s="598"/>
      <c r="M14859" s="598"/>
      <c r="N14859" s="598"/>
      <c r="V14859" s="598"/>
      <c r="W14859" s="598"/>
    </row>
    <row r="14860" spans="6:23" x14ac:dyDescent="0.2">
      <c r="F14860" s="610"/>
      <c r="H14860" s="612"/>
      <c r="I14860" s="598"/>
      <c r="J14860" s="598"/>
      <c r="M14860" s="598"/>
      <c r="N14860" s="598"/>
      <c r="V14860" s="598"/>
      <c r="W14860" s="598"/>
    </row>
    <row r="14861" spans="6:23" x14ac:dyDescent="0.2">
      <c r="F14861" s="610"/>
      <c r="H14861" s="612"/>
      <c r="I14861" s="598"/>
      <c r="J14861" s="598"/>
      <c r="M14861" s="598"/>
      <c r="N14861" s="598"/>
      <c r="V14861" s="598"/>
      <c r="W14861" s="598"/>
    </row>
    <row r="14862" spans="6:23" x14ac:dyDescent="0.2">
      <c r="F14862" s="610"/>
      <c r="H14862" s="612"/>
      <c r="I14862" s="598"/>
      <c r="J14862" s="598"/>
      <c r="M14862" s="598"/>
      <c r="N14862" s="598"/>
      <c r="V14862" s="598"/>
      <c r="W14862" s="598"/>
    </row>
    <row r="14863" spans="6:23" x14ac:dyDescent="0.2">
      <c r="F14863" s="610"/>
      <c r="H14863" s="612"/>
      <c r="I14863" s="598"/>
      <c r="J14863" s="598"/>
      <c r="M14863" s="598"/>
      <c r="N14863" s="598"/>
      <c r="V14863" s="598"/>
      <c r="W14863" s="598"/>
    </row>
    <row r="14864" spans="6:23" x14ac:dyDescent="0.2">
      <c r="F14864" s="610"/>
      <c r="H14864" s="612"/>
      <c r="I14864" s="598"/>
      <c r="J14864" s="598"/>
      <c r="M14864" s="598"/>
      <c r="N14864" s="598"/>
      <c r="V14864" s="598"/>
      <c r="W14864" s="598"/>
    </row>
    <row r="14865" spans="6:23" x14ac:dyDescent="0.2">
      <c r="F14865" s="610"/>
      <c r="H14865" s="612"/>
      <c r="I14865" s="598"/>
      <c r="J14865" s="598"/>
      <c r="M14865" s="598"/>
      <c r="N14865" s="598"/>
      <c r="V14865" s="598"/>
      <c r="W14865" s="598"/>
    </row>
    <row r="14866" spans="6:23" x14ac:dyDescent="0.2">
      <c r="F14866" s="610"/>
      <c r="H14866" s="612"/>
      <c r="I14866" s="598"/>
      <c r="J14866" s="598"/>
      <c r="M14866" s="598"/>
      <c r="N14866" s="598"/>
      <c r="V14866" s="598"/>
      <c r="W14866" s="598"/>
    </row>
    <row r="14867" spans="6:23" x14ac:dyDescent="0.2">
      <c r="F14867" s="610"/>
      <c r="H14867" s="612"/>
      <c r="I14867" s="598"/>
      <c r="J14867" s="598"/>
      <c r="M14867" s="598"/>
      <c r="N14867" s="598"/>
      <c r="V14867" s="598"/>
      <c r="W14867" s="598"/>
    </row>
    <row r="14868" spans="6:23" x14ac:dyDescent="0.2">
      <c r="F14868" s="610"/>
      <c r="H14868" s="612"/>
      <c r="I14868" s="598"/>
      <c r="J14868" s="598"/>
      <c r="M14868" s="598"/>
      <c r="N14868" s="598"/>
      <c r="V14868" s="598"/>
      <c r="W14868" s="598"/>
    </row>
    <row r="14869" spans="6:23" x14ac:dyDescent="0.2">
      <c r="F14869" s="610"/>
      <c r="H14869" s="612"/>
      <c r="I14869" s="598"/>
      <c r="J14869" s="598"/>
      <c r="M14869" s="598"/>
      <c r="N14869" s="598"/>
      <c r="V14869" s="598"/>
      <c r="W14869" s="598"/>
    </row>
    <row r="14870" spans="6:23" x14ac:dyDescent="0.2">
      <c r="F14870" s="610"/>
      <c r="H14870" s="612"/>
      <c r="I14870" s="598"/>
      <c r="J14870" s="598"/>
      <c r="M14870" s="598"/>
      <c r="N14870" s="598"/>
      <c r="V14870" s="598"/>
      <c r="W14870" s="598"/>
    </row>
    <row r="14871" spans="6:23" x14ac:dyDescent="0.2">
      <c r="F14871" s="610"/>
      <c r="H14871" s="612"/>
      <c r="I14871" s="598"/>
      <c r="J14871" s="598"/>
      <c r="M14871" s="598"/>
      <c r="N14871" s="598"/>
      <c r="V14871" s="598"/>
      <c r="W14871" s="598"/>
    </row>
    <row r="14872" spans="6:23" x14ac:dyDescent="0.2">
      <c r="F14872" s="610"/>
      <c r="H14872" s="612"/>
      <c r="I14872" s="598"/>
      <c r="J14872" s="598"/>
      <c r="M14872" s="598"/>
      <c r="N14872" s="598"/>
      <c r="V14872" s="598"/>
      <c r="W14872" s="598"/>
    </row>
    <row r="14873" spans="6:23" x14ac:dyDescent="0.2">
      <c r="F14873" s="610"/>
      <c r="H14873" s="612"/>
      <c r="I14873" s="598"/>
      <c r="J14873" s="598"/>
      <c r="M14873" s="598"/>
      <c r="N14873" s="598"/>
      <c r="V14873" s="598"/>
      <c r="W14873" s="598"/>
    </row>
    <row r="14874" spans="6:23" x14ac:dyDescent="0.2">
      <c r="F14874" s="610"/>
      <c r="H14874" s="612"/>
      <c r="I14874" s="598"/>
      <c r="J14874" s="598"/>
      <c r="M14874" s="598"/>
      <c r="N14874" s="598"/>
      <c r="V14874" s="598"/>
      <c r="W14874" s="598"/>
    </row>
    <row r="14875" spans="6:23" x14ac:dyDescent="0.2">
      <c r="F14875" s="610"/>
      <c r="H14875" s="612"/>
      <c r="I14875" s="598"/>
      <c r="J14875" s="598"/>
      <c r="M14875" s="598"/>
      <c r="N14875" s="598"/>
      <c r="V14875" s="598"/>
      <c r="W14875" s="598"/>
    </row>
    <row r="14876" spans="6:23" x14ac:dyDescent="0.2">
      <c r="F14876" s="610"/>
      <c r="H14876" s="612"/>
      <c r="I14876" s="598"/>
      <c r="J14876" s="598"/>
      <c r="M14876" s="598"/>
      <c r="N14876" s="598"/>
      <c r="V14876" s="598"/>
      <c r="W14876" s="598"/>
    </row>
    <row r="14877" spans="6:23" x14ac:dyDescent="0.2">
      <c r="F14877" s="610"/>
      <c r="H14877" s="612"/>
      <c r="I14877" s="598"/>
      <c r="J14877" s="598"/>
      <c r="M14877" s="598"/>
      <c r="N14877" s="598"/>
      <c r="V14877" s="598"/>
      <c r="W14877" s="598"/>
    </row>
    <row r="14878" spans="6:23" x14ac:dyDescent="0.2">
      <c r="F14878" s="610"/>
      <c r="H14878" s="612"/>
      <c r="I14878" s="598"/>
      <c r="J14878" s="598"/>
      <c r="M14878" s="598"/>
      <c r="N14878" s="598"/>
      <c r="V14878" s="598"/>
      <c r="W14878" s="598"/>
    </row>
    <row r="14879" spans="6:23" x14ac:dyDescent="0.2">
      <c r="F14879" s="610"/>
      <c r="H14879" s="612"/>
      <c r="I14879" s="598"/>
      <c r="J14879" s="598"/>
      <c r="M14879" s="598"/>
      <c r="N14879" s="598"/>
      <c r="V14879" s="598"/>
      <c r="W14879" s="598"/>
    </row>
    <row r="14880" spans="6:23" x14ac:dyDescent="0.2">
      <c r="F14880" s="610"/>
      <c r="H14880" s="612"/>
      <c r="I14880" s="598"/>
      <c r="J14880" s="598"/>
      <c r="M14880" s="598"/>
      <c r="N14880" s="598"/>
      <c r="V14880" s="598"/>
      <c r="W14880" s="598"/>
    </row>
    <row r="14881" spans="6:23" x14ac:dyDescent="0.2">
      <c r="F14881" s="610"/>
      <c r="H14881" s="612"/>
      <c r="I14881" s="598"/>
      <c r="J14881" s="598"/>
      <c r="M14881" s="598"/>
      <c r="N14881" s="598"/>
      <c r="V14881" s="598"/>
      <c r="W14881" s="598"/>
    </row>
    <row r="14882" spans="6:23" x14ac:dyDescent="0.2">
      <c r="F14882" s="610"/>
      <c r="H14882" s="612"/>
      <c r="I14882" s="598"/>
      <c r="J14882" s="598"/>
      <c r="M14882" s="598"/>
      <c r="N14882" s="598"/>
      <c r="V14882" s="598"/>
      <c r="W14882" s="598"/>
    </row>
    <row r="14883" spans="6:23" x14ac:dyDescent="0.2">
      <c r="F14883" s="610"/>
      <c r="H14883" s="612"/>
      <c r="I14883" s="598"/>
      <c r="J14883" s="598"/>
      <c r="M14883" s="598"/>
      <c r="N14883" s="598"/>
      <c r="V14883" s="598"/>
      <c r="W14883" s="598"/>
    </row>
    <row r="14884" spans="6:23" x14ac:dyDescent="0.2">
      <c r="F14884" s="610"/>
      <c r="H14884" s="612"/>
      <c r="I14884" s="598"/>
      <c r="J14884" s="598"/>
      <c r="M14884" s="598"/>
      <c r="N14884" s="598"/>
      <c r="V14884" s="598"/>
      <c r="W14884" s="598"/>
    </row>
    <row r="14885" spans="6:23" x14ac:dyDescent="0.2">
      <c r="F14885" s="610"/>
      <c r="H14885" s="612"/>
      <c r="I14885" s="598"/>
      <c r="J14885" s="598"/>
      <c r="M14885" s="598"/>
      <c r="N14885" s="598"/>
      <c r="V14885" s="598"/>
      <c r="W14885" s="598"/>
    </row>
    <row r="14886" spans="6:23" x14ac:dyDescent="0.2">
      <c r="F14886" s="610"/>
      <c r="H14886" s="612"/>
      <c r="I14886" s="598"/>
      <c r="J14886" s="598"/>
      <c r="M14886" s="598"/>
      <c r="N14886" s="598"/>
      <c r="V14886" s="598"/>
      <c r="W14886" s="598"/>
    </row>
    <row r="14887" spans="6:23" x14ac:dyDescent="0.2">
      <c r="F14887" s="610"/>
      <c r="H14887" s="612"/>
      <c r="I14887" s="598"/>
      <c r="J14887" s="598"/>
      <c r="M14887" s="598"/>
      <c r="N14887" s="598"/>
      <c r="V14887" s="598"/>
      <c r="W14887" s="598"/>
    </row>
    <row r="14888" spans="6:23" x14ac:dyDescent="0.2">
      <c r="F14888" s="610"/>
      <c r="H14888" s="612"/>
      <c r="I14888" s="598"/>
      <c r="J14888" s="598"/>
      <c r="M14888" s="598"/>
      <c r="N14888" s="598"/>
      <c r="V14888" s="598"/>
      <c r="W14888" s="598"/>
    </row>
    <row r="14889" spans="6:23" x14ac:dyDescent="0.2">
      <c r="F14889" s="610"/>
      <c r="H14889" s="612"/>
      <c r="I14889" s="598"/>
      <c r="J14889" s="598"/>
      <c r="M14889" s="598"/>
      <c r="N14889" s="598"/>
      <c r="V14889" s="598"/>
      <c r="W14889" s="598"/>
    </row>
    <row r="14890" spans="6:23" x14ac:dyDescent="0.2">
      <c r="F14890" s="610"/>
      <c r="H14890" s="612"/>
      <c r="I14890" s="598"/>
      <c r="J14890" s="598"/>
      <c r="M14890" s="598"/>
      <c r="N14890" s="598"/>
      <c r="V14890" s="598"/>
      <c r="W14890" s="598"/>
    </row>
    <row r="14891" spans="6:23" x14ac:dyDescent="0.2">
      <c r="F14891" s="610"/>
      <c r="H14891" s="612"/>
      <c r="I14891" s="598"/>
      <c r="J14891" s="598"/>
      <c r="M14891" s="598"/>
      <c r="N14891" s="598"/>
      <c r="V14891" s="598"/>
      <c r="W14891" s="598"/>
    </row>
    <row r="14892" spans="6:23" x14ac:dyDescent="0.2">
      <c r="F14892" s="610"/>
      <c r="H14892" s="612"/>
      <c r="I14892" s="598"/>
      <c r="J14892" s="598"/>
      <c r="M14892" s="598"/>
      <c r="N14892" s="598"/>
      <c r="V14892" s="598"/>
      <c r="W14892" s="598"/>
    </row>
    <row r="14893" spans="6:23" x14ac:dyDescent="0.2">
      <c r="F14893" s="610"/>
      <c r="H14893" s="612"/>
      <c r="I14893" s="598"/>
      <c r="J14893" s="598"/>
      <c r="M14893" s="598"/>
      <c r="N14893" s="598"/>
      <c r="V14893" s="598"/>
      <c r="W14893" s="598"/>
    </row>
    <row r="14894" spans="6:23" x14ac:dyDescent="0.2">
      <c r="F14894" s="610"/>
      <c r="H14894" s="612"/>
      <c r="I14894" s="598"/>
      <c r="J14894" s="598"/>
      <c r="M14894" s="598"/>
      <c r="N14894" s="598"/>
      <c r="V14894" s="598"/>
      <c r="W14894" s="598"/>
    </row>
    <row r="14895" spans="6:23" x14ac:dyDescent="0.2">
      <c r="F14895" s="610"/>
      <c r="H14895" s="612"/>
      <c r="I14895" s="598"/>
      <c r="J14895" s="598"/>
      <c r="M14895" s="598"/>
      <c r="N14895" s="598"/>
      <c r="V14895" s="598"/>
      <c r="W14895" s="598"/>
    </row>
    <row r="14896" spans="6:23" x14ac:dyDescent="0.2">
      <c r="F14896" s="610"/>
      <c r="H14896" s="612"/>
      <c r="I14896" s="598"/>
      <c r="J14896" s="598"/>
      <c r="M14896" s="598"/>
      <c r="N14896" s="598"/>
      <c r="V14896" s="598"/>
      <c r="W14896" s="598"/>
    </row>
    <row r="14897" spans="6:23" x14ac:dyDescent="0.2">
      <c r="F14897" s="610"/>
      <c r="H14897" s="612"/>
      <c r="I14897" s="598"/>
      <c r="J14897" s="598"/>
      <c r="M14897" s="598"/>
      <c r="N14897" s="598"/>
      <c r="V14897" s="598"/>
      <c r="W14897" s="598"/>
    </row>
    <row r="14898" spans="6:23" x14ac:dyDescent="0.2">
      <c r="F14898" s="610"/>
      <c r="H14898" s="612"/>
      <c r="I14898" s="598"/>
      <c r="J14898" s="598"/>
      <c r="M14898" s="598"/>
      <c r="N14898" s="598"/>
      <c r="V14898" s="598"/>
      <c r="W14898" s="598"/>
    </row>
    <row r="14899" spans="6:23" x14ac:dyDescent="0.2">
      <c r="F14899" s="610"/>
      <c r="H14899" s="612"/>
      <c r="I14899" s="598"/>
      <c r="J14899" s="598"/>
      <c r="M14899" s="598"/>
      <c r="N14899" s="598"/>
      <c r="V14899" s="598"/>
      <c r="W14899" s="598"/>
    </row>
    <row r="14900" spans="6:23" x14ac:dyDescent="0.2">
      <c r="F14900" s="610"/>
      <c r="H14900" s="612"/>
      <c r="I14900" s="598"/>
      <c r="J14900" s="598"/>
      <c r="M14900" s="598"/>
      <c r="N14900" s="598"/>
      <c r="V14900" s="598"/>
      <c r="W14900" s="598"/>
    </row>
    <row r="14901" spans="6:23" x14ac:dyDescent="0.2">
      <c r="F14901" s="610"/>
      <c r="H14901" s="612"/>
      <c r="I14901" s="598"/>
      <c r="J14901" s="598"/>
      <c r="M14901" s="598"/>
      <c r="N14901" s="598"/>
      <c r="V14901" s="598"/>
      <c r="W14901" s="598"/>
    </row>
    <row r="14902" spans="6:23" x14ac:dyDescent="0.2">
      <c r="F14902" s="610"/>
      <c r="H14902" s="612"/>
      <c r="I14902" s="598"/>
      <c r="J14902" s="598"/>
      <c r="M14902" s="598"/>
      <c r="N14902" s="598"/>
      <c r="V14902" s="598"/>
      <c r="W14902" s="598"/>
    </row>
    <row r="14903" spans="6:23" x14ac:dyDescent="0.2">
      <c r="F14903" s="610"/>
      <c r="H14903" s="612"/>
      <c r="I14903" s="598"/>
      <c r="J14903" s="598"/>
      <c r="M14903" s="598"/>
      <c r="N14903" s="598"/>
      <c r="V14903" s="598"/>
      <c r="W14903" s="598"/>
    </row>
    <row r="14904" spans="6:23" x14ac:dyDescent="0.2">
      <c r="F14904" s="610"/>
      <c r="H14904" s="612"/>
      <c r="I14904" s="598"/>
      <c r="J14904" s="598"/>
      <c r="M14904" s="598"/>
      <c r="N14904" s="598"/>
      <c r="V14904" s="598"/>
      <c r="W14904" s="598"/>
    </row>
    <row r="14905" spans="6:23" x14ac:dyDescent="0.2">
      <c r="F14905" s="610"/>
      <c r="H14905" s="612"/>
      <c r="I14905" s="598"/>
      <c r="J14905" s="598"/>
      <c r="M14905" s="598"/>
      <c r="N14905" s="598"/>
      <c r="V14905" s="598"/>
      <c r="W14905" s="598"/>
    </row>
    <row r="14906" spans="6:23" x14ac:dyDescent="0.2">
      <c r="F14906" s="610"/>
      <c r="H14906" s="612"/>
      <c r="I14906" s="598"/>
      <c r="J14906" s="598"/>
      <c r="M14906" s="598"/>
      <c r="N14906" s="598"/>
      <c r="V14906" s="598"/>
      <c r="W14906" s="598"/>
    </row>
    <row r="14907" spans="6:23" x14ac:dyDescent="0.2">
      <c r="F14907" s="610"/>
      <c r="H14907" s="612"/>
      <c r="I14907" s="598"/>
      <c r="J14907" s="598"/>
      <c r="M14907" s="598"/>
      <c r="N14907" s="598"/>
      <c r="V14907" s="598"/>
      <c r="W14907" s="598"/>
    </row>
    <row r="14908" spans="6:23" x14ac:dyDescent="0.2">
      <c r="F14908" s="610"/>
      <c r="H14908" s="612"/>
      <c r="I14908" s="598"/>
      <c r="J14908" s="598"/>
      <c r="M14908" s="598"/>
      <c r="N14908" s="598"/>
      <c r="V14908" s="598"/>
      <c r="W14908" s="598"/>
    </row>
    <row r="14909" spans="6:23" x14ac:dyDescent="0.2">
      <c r="F14909" s="610"/>
      <c r="H14909" s="612"/>
      <c r="I14909" s="598"/>
      <c r="J14909" s="598"/>
      <c r="M14909" s="598"/>
      <c r="N14909" s="598"/>
      <c r="V14909" s="598"/>
      <c r="W14909" s="598"/>
    </row>
    <row r="14910" spans="6:23" x14ac:dyDescent="0.2">
      <c r="F14910" s="610"/>
      <c r="H14910" s="612"/>
      <c r="I14910" s="598"/>
      <c r="J14910" s="598"/>
      <c r="M14910" s="598"/>
      <c r="N14910" s="598"/>
      <c r="V14910" s="598"/>
      <c r="W14910" s="598"/>
    </row>
    <row r="14911" spans="6:23" x14ac:dyDescent="0.2">
      <c r="F14911" s="610"/>
      <c r="H14911" s="612"/>
      <c r="I14911" s="598"/>
      <c r="J14911" s="598"/>
      <c r="M14911" s="598"/>
      <c r="N14911" s="598"/>
      <c r="V14911" s="598"/>
      <c r="W14911" s="598"/>
    </row>
    <row r="14912" spans="6:23" x14ac:dyDescent="0.2">
      <c r="F14912" s="610"/>
      <c r="H14912" s="612"/>
      <c r="I14912" s="598"/>
      <c r="J14912" s="598"/>
      <c r="M14912" s="598"/>
      <c r="N14912" s="598"/>
      <c r="V14912" s="598"/>
      <c r="W14912" s="598"/>
    </row>
    <row r="14913" spans="6:23" x14ac:dyDescent="0.2">
      <c r="F14913" s="610"/>
      <c r="H14913" s="612"/>
      <c r="I14913" s="598"/>
      <c r="J14913" s="598"/>
      <c r="M14913" s="598"/>
      <c r="N14913" s="598"/>
      <c r="V14913" s="598"/>
      <c r="W14913" s="598"/>
    </row>
    <row r="14914" spans="6:23" x14ac:dyDescent="0.2">
      <c r="F14914" s="610"/>
      <c r="H14914" s="612"/>
      <c r="I14914" s="598"/>
      <c r="J14914" s="598"/>
      <c r="M14914" s="598"/>
      <c r="N14914" s="598"/>
      <c r="V14914" s="598"/>
      <c r="W14914" s="598"/>
    </row>
    <row r="14915" spans="6:23" x14ac:dyDescent="0.2">
      <c r="F14915" s="610"/>
      <c r="H14915" s="612"/>
      <c r="I14915" s="598"/>
      <c r="J14915" s="598"/>
      <c r="M14915" s="598"/>
      <c r="N14915" s="598"/>
      <c r="V14915" s="598"/>
      <c r="W14915" s="598"/>
    </row>
    <row r="14916" spans="6:23" x14ac:dyDescent="0.2">
      <c r="F14916" s="610"/>
      <c r="H14916" s="612"/>
      <c r="I14916" s="598"/>
      <c r="J14916" s="598"/>
      <c r="M14916" s="598"/>
      <c r="N14916" s="598"/>
      <c r="V14916" s="598"/>
      <c r="W14916" s="598"/>
    </row>
    <row r="14917" spans="6:23" x14ac:dyDescent="0.2">
      <c r="F14917" s="610"/>
      <c r="H14917" s="612"/>
      <c r="I14917" s="598"/>
      <c r="J14917" s="598"/>
      <c r="M14917" s="598"/>
      <c r="N14917" s="598"/>
      <c r="V14917" s="598"/>
      <c r="W14917" s="598"/>
    </row>
    <row r="14918" spans="6:23" x14ac:dyDescent="0.2">
      <c r="F14918" s="610"/>
      <c r="H14918" s="612"/>
      <c r="I14918" s="598"/>
      <c r="J14918" s="598"/>
      <c r="M14918" s="598"/>
      <c r="N14918" s="598"/>
      <c r="V14918" s="598"/>
      <c r="W14918" s="598"/>
    </row>
    <row r="14919" spans="6:23" x14ac:dyDescent="0.2">
      <c r="F14919" s="610"/>
      <c r="H14919" s="612"/>
      <c r="I14919" s="598"/>
      <c r="J14919" s="598"/>
      <c r="M14919" s="598"/>
      <c r="N14919" s="598"/>
      <c r="V14919" s="598"/>
      <c r="W14919" s="598"/>
    </row>
    <row r="14920" spans="6:23" x14ac:dyDescent="0.2">
      <c r="F14920" s="610"/>
      <c r="H14920" s="612"/>
      <c r="I14920" s="598"/>
      <c r="J14920" s="598"/>
      <c r="M14920" s="598"/>
      <c r="N14920" s="598"/>
      <c r="V14920" s="598"/>
      <c r="W14920" s="598"/>
    </row>
    <row r="14921" spans="6:23" x14ac:dyDescent="0.2">
      <c r="F14921" s="610"/>
      <c r="H14921" s="612"/>
      <c r="I14921" s="598"/>
      <c r="J14921" s="598"/>
      <c r="M14921" s="598"/>
      <c r="N14921" s="598"/>
      <c r="V14921" s="598"/>
      <c r="W14921" s="598"/>
    </row>
    <row r="14922" spans="6:23" x14ac:dyDescent="0.2">
      <c r="F14922" s="610"/>
      <c r="H14922" s="612"/>
      <c r="I14922" s="598"/>
      <c r="J14922" s="598"/>
      <c r="M14922" s="598"/>
      <c r="N14922" s="598"/>
      <c r="V14922" s="598"/>
      <c r="W14922" s="598"/>
    </row>
    <row r="14923" spans="6:23" x14ac:dyDescent="0.2">
      <c r="F14923" s="610"/>
      <c r="H14923" s="612"/>
      <c r="I14923" s="598"/>
      <c r="J14923" s="598"/>
      <c r="M14923" s="598"/>
      <c r="N14923" s="598"/>
      <c r="V14923" s="598"/>
      <c r="W14923" s="598"/>
    </row>
    <row r="14924" spans="6:23" x14ac:dyDescent="0.2">
      <c r="F14924" s="610"/>
      <c r="H14924" s="612"/>
      <c r="I14924" s="598"/>
      <c r="J14924" s="598"/>
      <c r="M14924" s="598"/>
      <c r="N14924" s="598"/>
      <c r="V14924" s="598"/>
      <c r="W14924" s="598"/>
    </row>
    <row r="14925" spans="6:23" x14ac:dyDescent="0.2">
      <c r="F14925" s="610"/>
      <c r="H14925" s="612"/>
      <c r="I14925" s="598"/>
      <c r="J14925" s="598"/>
      <c r="M14925" s="598"/>
      <c r="N14925" s="598"/>
      <c r="V14925" s="598"/>
      <c r="W14925" s="598"/>
    </row>
    <row r="14926" spans="6:23" x14ac:dyDescent="0.2">
      <c r="F14926" s="610"/>
      <c r="H14926" s="612"/>
      <c r="I14926" s="598"/>
      <c r="J14926" s="598"/>
      <c r="M14926" s="598"/>
      <c r="N14926" s="598"/>
      <c r="V14926" s="598"/>
      <c r="W14926" s="598"/>
    </row>
    <row r="14927" spans="6:23" x14ac:dyDescent="0.2">
      <c r="F14927" s="610"/>
      <c r="H14927" s="612"/>
      <c r="I14927" s="598"/>
      <c r="J14927" s="598"/>
      <c r="M14927" s="598"/>
      <c r="N14927" s="598"/>
      <c r="V14927" s="598"/>
      <c r="W14927" s="598"/>
    </row>
    <row r="14928" spans="6:23" x14ac:dyDescent="0.2">
      <c r="F14928" s="610"/>
      <c r="H14928" s="612"/>
      <c r="I14928" s="598"/>
      <c r="J14928" s="598"/>
      <c r="M14928" s="598"/>
      <c r="N14928" s="598"/>
      <c r="V14928" s="598"/>
      <c r="W14928" s="598"/>
    </row>
    <row r="14929" spans="6:23" x14ac:dyDescent="0.2">
      <c r="F14929" s="610"/>
      <c r="H14929" s="612"/>
      <c r="I14929" s="598"/>
      <c r="J14929" s="598"/>
      <c r="M14929" s="598"/>
      <c r="N14929" s="598"/>
      <c r="V14929" s="598"/>
      <c r="W14929" s="598"/>
    </row>
    <row r="14930" spans="6:23" x14ac:dyDescent="0.2">
      <c r="F14930" s="610"/>
      <c r="H14930" s="612"/>
      <c r="I14930" s="598"/>
      <c r="J14930" s="598"/>
      <c r="M14930" s="598"/>
      <c r="N14930" s="598"/>
      <c r="V14930" s="598"/>
      <c r="W14930" s="598"/>
    </row>
    <row r="14931" spans="6:23" x14ac:dyDescent="0.2">
      <c r="F14931" s="610"/>
      <c r="H14931" s="612"/>
      <c r="I14931" s="598"/>
      <c r="J14931" s="598"/>
      <c r="M14931" s="598"/>
      <c r="N14931" s="598"/>
      <c r="V14931" s="598"/>
      <c r="W14931" s="598"/>
    </row>
    <row r="14932" spans="6:23" x14ac:dyDescent="0.2">
      <c r="F14932" s="610"/>
      <c r="H14932" s="612"/>
      <c r="I14932" s="598"/>
      <c r="J14932" s="598"/>
      <c r="M14932" s="598"/>
      <c r="N14932" s="598"/>
      <c r="V14932" s="598"/>
      <c r="W14932" s="598"/>
    </row>
    <row r="14933" spans="6:23" x14ac:dyDescent="0.2">
      <c r="F14933" s="610"/>
      <c r="H14933" s="612"/>
      <c r="I14933" s="598"/>
      <c r="J14933" s="598"/>
      <c r="M14933" s="598"/>
      <c r="N14933" s="598"/>
      <c r="V14933" s="598"/>
      <c r="W14933" s="598"/>
    </row>
    <row r="14934" spans="6:23" x14ac:dyDescent="0.2">
      <c r="F14934" s="610"/>
      <c r="H14934" s="612"/>
      <c r="I14934" s="598"/>
      <c r="J14934" s="598"/>
      <c r="M14934" s="598"/>
      <c r="N14934" s="598"/>
      <c r="V14934" s="598"/>
      <c r="W14934" s="598"/>
    </row>
    <row r="14935" spans="6:23" x14ac:dyDescent="0.2">
      <c r="F14935" s="610"/>
      <c r="H14935" s="612"/>
      <c r="I14935" s="598"/>
      <c r="J14935" s="598"/>
      <c r="M14935" s="598"/>
      <c r="N14935" s="598"/>
      <c r="V14935" s="598"/>
      <c r="W14935" s="598"/>
    </row>
    <row r="14936" spans="6:23" x14ac:dyDescent="0.2">
      <c r="F14936" s="610"/>
      <c r="H14936" s="612"/>
      <c r="I14936" s="598"/>
      <c r="J14936" s="598"/>
      <c r="M14936" s="598"/>
      <c r="N14936" s="598"/>
      <c r="V14936" s="598"/>
      <c r="W14936" s="598"/>
    </row>
    <row r="14937" spans="6:23" x14ac:dyDescent="0.2">
      <c r="F14937" s="610"/>
      <c r="H14937" s="612"/>
      <c r="I14937" s="598"/>
      <c r="J14937" s="598"/>
      <c r="M14937" s="598"/>
      <c r="N14937" s="598"/>
      <c r="V14937" s="598"/>
      <c r="W14937" s="598"/>
    </row>
    <row r="14938" spans="6:23" x14ac:dyDescent="0.2">
      <c r="F14938" s="610"/>
      <c r="H14938" s="612"/>
      <c r="I14938" s="598"/>
      <c r="J14938" s="598"/>
      <c r="M14938" s="598"/>
      <c r="N14938" s="598"/>
      <c r="V14938" s="598"/>
      <c r="W14938" s="598"/>
    </row>
    <row r="14939" spans="6:23" x14ac:dyDescent="0.2">
      <c r="F14939" s="610"/>
      <c r="H14939" s="612"/>
      <c r="I14939" s="598"/>
      <c r="J14939" s="598"/>
      <c r="M14939" s="598"/>
      <c r="N14939" s="598"/>
      <c r="V14939" s="598"/>
      <c r="W14939" s="598"/>
    </row>
    <row r="14940" spans="6:23" x14ac:dyDescent="0.2">
      <c r="F14940" s="610"/>
      <c r="H14940" s="612"/>
      <c r="I14940" s="598"/>
      <c r="J14940" s="598"/>
      <c r="M14940" s="598"/>
      <c r="N14940" s="598"/>
      <c r="V14940" s="598"/>
      <c r="W14940" s="598"/>
    </row>
    <row r="14941" spans="6:23" x14ac:dyDescent="0.2">
      <c r="F14941" s="610"/>
      <c r="H14941" s="612"/>
      <c r="I14941" s="598"/>
      <c r="J14941" s="598"/>
      <c r="M14941" s="598"/>
      <c r="N14941" s="598"/>
      <c r="V14941" s="598"/>
      <c r="W14941" s="598"/>
    </row>
    <row r="14942" spans="6:23" x14ac:dyDescent="0.2">
      <c r="F14942" s="610"/>
      <c r="H14942" s="612"/>
      <c r="I14942" s="598"/>
      <c r="J14942" s="598"/>
      <c r="M14942" s="598"/>
      <c r="N14942" s="598"/>
      <c r="V14942" s="598"/>
      <c r="W14942" s="598"/>
    </row>
    <row r="14943" spans="6:23" x14ac:dyDescent="0.2">
      <c r="F14943" s="610"/>
      <c r="H14943" s="612"/>
      <c r="I14943" s="598"/>
      <c r="J14943" s="598"/>
      <c r="M14943" s="598"/>
      <c r="N14943" s="598"/>
      <c r="V14943" s="598"/>
      <c r="W14943" s="598"/>
    </row>
    <row r="14944" spans="6:23" x14ac:dyDescent="0.2">
      <c r="F14944" s="610"/>
      <c r="H14944" s="612"/>
      <c r="I14944" s="598"/>
      <c r="J14944" s="598"/>
      <c r="M14944" s="598"/>
      <c r="N14944" s="598"/>
      <c r="V14944" s="598"/>
      <c r="W14944" s="598"/>
    </row>
    <row r="14945" spans="6:23" x14ac:dyDescent="0.2">
      <c r="F14945" s="610"/>
      <c r="H14945" s="612"/>
      <c r="I14945" s="598"/>
      <c r="J14945" s="598"/>
      <c r="M14945" s="598"/>
      <c r="N14945" s="598"/>
      <c r="V14945" s="598"/>
      <c r="W14945" s="598"/>
    </row>
    <row r="14946" spans="6:23" x14ac:dyDescent="0.2">
      <c r="F14946" s="610"/>
      <c r="H14946" s="612"/>
      <c r="I14946" s="598"/>
      <c r="J14946" s="598"/>
      <c r="M14946" s="598"/>
      <c r="N14946" s="598"/>
      <c r="V14946" s="598"/>
      <c r="W14946" s="598"/>
    </row>
    <row r="14947" spans="6:23" x14ac:dyDescent="0.2">
      <c r="F14947" s="610"/>
      <c r="H14947" s="612"/>
      <c r="I14947" s="598"/>
      <c r="J14947" s="598"/>
      <c r="M14947" s="598"/>
      <c r="N14947" s="598"/>
      <c r="V14947" s="598"/>
      <c r="W14947" s="598"/>
    </row>
    <row r="14948" spans="6:23" x14ac:dyDescent="0.2">
      <c r="F14948" s="610"/>
      <c r="H14948" s="612"/>
      <c r="I14948" s="598"/>
      <c r="J14948" s="598"/>
      <c r="M14948" s="598"/>
      <c r="N14948" s="598"/>
      <c r="V14948" s="598"/>
      <c r="W14948" s="598"/>
    </row>
    <row r="14949" spans="6:23" x14ac:dyDescent="0.2">
      <c r="F14949" s="610"/>
      <c r="H14949" s="612"/>
      <c r="I14949" s="598"/>
      <c r="J14949" s="598"/>
      <c r="M14949" s="598"/>
      <c r="N14949" s="598"/>
      <c r="V14949" s="598"/>
      <c r="W14949" s="598"/>
    </row>
    <row r="14950" spans="6:23" x14ac:dyDescent="0.2">
      <c r="F14950" s="610"/>
      <c r="H14950" s="612"/>
      <c r="I14950" s="598"/>
      <c r="J14950" s="598"/>
      <c r="M14950" s="598"/>
      <c r="N14950" s="598"/>
      <c r="V14950" s="598"/>
      <c r="W14950" s="598"/>
    </row>
    <row r="14951" spans="6:23" x14ac:dyDescent="0.2">
      <c r="F14951" s="610"/>
      <c r="H14951" s="612"/>
      <c r="I14951" s="598"/>
      <c r="J14951" s="598"/>
      <c r="M14951" s="598"/>
      <c r="N14951" s="598"/>
      <c r="V14951" s="598"/>
      <c r="W14951" s="598"/>
    </row>
    <row r="14952" spans="6:23" x14ac:dyDescent="0.2">
      <c r="F14952" s="610"/>
      <c r="H14952" s="612"/>
      <c r="I14952" s="598"/>
      <c r="J14952" s="598"/>
      <c r="M14952" s="598"/>
      <c r="N14952" s="598"/>
      <c r="V14952" s="598"/>
      <c r="W14952" s="598"/>
    </row>
    <row r="14953" spans="6:23" x14ac:dyDescent="0.2">
      <c r="F14953" s="610"/>
      <c r="H14953" s="612"/>
      <c r="I14953" s="598"/>
      <c r="J14953" s="598"/>
      <c r="M14953" s="598"/>
      <c r="N14953" s="598"/>
      <c r="V14953" s="598"/>
      <c r="W14953" s="598"/>
    </row>
    <row r="14954" spans="6:23" x14ac:dyDescent="0.2">
      <c r="F14954" s="610"/>
      <c r="H14954" s="612"/>
      <c r="I14954" s="598"/>
      <c r="J14954" s="598"/>
      <c r="M14954" s="598"/>
      <c r="N14954" s="598"/>
      <c r="V14954" s="598"/>
      <c r="W14954" s="598"/>
    </row>
    <row r="14955" spans="6:23" x14ac:dyDescent="0.2">
      <c r="F14955" s="610"/>
      <c r="H14955" s="612"/>
      <c r="I14955" s="598"/>
      <c r="J14955" s="598"/>
      <c r="M14955" s="598"/>
      <c r="N14955" s="598"/>
      <c r="V14955" s="598"/>
      <c r="W14955" s="598"/>
    </row>
    <row r="14956" spans="6:23" x14ac:dyDescent="0.2">
      <c r="F14956" s="610"/>
      <c r="H14956" s="612"/>
      <c r="I14956" s="598"/>
      <c r="J14956" s="598"/>
      <c r="M14956" s="598"/>
      <c r="N14956" s="598"/>
      <c r="V14956" s="598"/>
      <c r="W14956" s="598"/>
    </row>
    <row r="14957" spans="6:23" x14ac:dyDescent="0.2">
      <c r="F14957" s="610"/>
      <c r="H14957" s="612"/>
      <c r="I14957" s="598"/>
      <c r="J14957" s="598"/>
      <c r="M14957" s="598"/>
      <c r="N14957" s="598"/>
      <c r="V14957" s="598"/>
      <c r="W14957" s="598"/>
    </row>
    <row r="14958" spans="6:23" x14ac:dyDescent="0.2">
      <c r="F14958" s="610"/>
      <c r="H14958" s="612"/>
      <c r="I14958" s="598"/>
      <c r="J14958" s="598"/>
      <c r="M14958" s="598"/>
      <c r="N14958" s="598"/>
      <c r="V14958" s="598"/>
      <c r="W14958" s="598"/>
    </row>
    <row r="14959" spans="6:23" x14ac:dyDescent="0.2">
      <c r="F14959" s="610"/>
      <c r="H14959" s="612"/>
      <c r="I14959" s="598"/>
      <c r="J14959" s="598"/>
      <c r="M14959" s="598"/>
      <c r="N14959" s="598"/>
      <c r="V14959" s="598"/>
      <c r="W14959" s="598"/>
    </row>
    <row r="14960" spans="6:23" x14ac:dyDescent="0.2">
      <c r="F14960" s="610"/>
      <c r="H14960" s="612"/>
      <c r="I14960" s="598"/>
      <c r="J14960" s="598"/>
      <c r="M14960" s="598"/>
      <c r="N14960" s="598"/>
      <c r="V14960" s="598"/>
      <c r="W14960" s="598"/>
    </row>
    <row r="14961" spans="6:23" x14ac:dyDescent="0.2">
      <c r="F14961" s="610"/>
      <c r="H14961" s="612"/>
      <c r="I14961" s="598"/>
      <c r="J14961" s="598"/>
      <c r="M14961" s="598"/>
      <c r="N14961" s="598"/>
      <c r="V14961" s="598"/>
      <c r="W14961" s="598"/>
    </row>
    <row r="14962" spans="6:23" x14ac:dyDescent="0.2">
      <c r="F14962" s="610"/>
      <c r="H14962" s="612"/>
      <c r="I14962" s="598"/>
      <c r="J14962" s="598"/>
      <c r="M14962" s="598"/>
      <c r="N14962" s="598"/>
      <c r="V14962" s="598"/>
      <c r="W14962" s="598"/>
    </row>
    <row r="14963" spans="6:23" x14ac:dyDescent="0.2">
      <c r="F14963" s="610"/>
      <c r="H14963" s="612"/>
      <c r="I14963" s="598"/>
      <c r="J14963" s="598"/>
      <c r="M14963" s="598"/>
      <c r="N14963" s="598"/>
      <c r="V14963" s="598"/>
      <c r="W14963" s="598"/>
    </row>
    <row r="14964" spans="6:23" x14ac:dyDescent="0.2">
      <c r="F14964" s="610"/>
      <c r="H14964" s="612"/>
      <c r="I14964" s="598"/>
      <c r="J14964" s="598"/>
      <c r="M14964" s="598"/>
      <c r="N14964" s="598"/>
      <c r="V14964" s="598"/>
      <c r="W14964" s="598"/>
    </row>
    <row r="14965" spans="6:23" x14ac:dyDescent="0.2">
      <c r="F14965" s="610"/>
      <c r="H14965" s="612"/>
      <c r="I14965" s="598"/>
      <c r="J14965" s="598"/>
      <c r="M14965" s="598"/>
      <c r="N14965" s="598"/>
      <c r="V14965" s="598"/>
      <c r="W14965" s="598"/>
    </row>
    <row r="14966" spans="6:23" x14ac:dyDescent="0.2">
      <c r="F14966" s="610"/>
      <c r="H14966" s="612"/>
      <c r="I14966" s="598"/>
      <c r="J14966" s="598"/>
      <c r="M14966" s="598"/>
      <c r="N14966" s="598"/>
      <c r="V14966" s="598"/>
      <c r="W14966" s="598"/>
    </row>
    <row r="14967" spans="6:23" x14ac:dyDescent="0.2">
      <c r="F14967" s="610"/>
      <c r="H14967" s="612"/>
      <c r="I14967" s="598"/>
      <c r="J14967" s="598"/>
      <c r="M14967" s="598"/>
      <c r="N14967" s="598"/>
      <c r="V14967" s="598"/>
      <c r="W14967" s="598"/>
    </row>
    <row r="14968" spans="6:23" x14ac:dyDescent="0.2">
      <c r="F14968" s="610"/>
      <c r="H14968" s="612"/>
      <c r="I14968" s="598"/>
      <c r="J14968" s="598"/>
      <c r="M14968" s="598"/>
      <c r="N14968" s="598"/>
      <c r="V14968" s="598"/>
      <c r="W14968" s="598"/>
    </row>
    <row r="14969" spans="6:23" x14ac:dyDescent="0.2">
      <c r="F14969" s="610"/>
      <c r="H14969" s="612"/>
      <c r="I14969" s="598"/>
      <c r="J14969" s="598"/>
      <c r="M14969" s="598"/>
      <c r="N14969" s="598"/>
      <c r="V14969" s="598"/>
      <c r="W14969" s="598"/>
    </row>
    <row r="14970" spans="6:23" x14ac:dyDescent="0.2">
      <c r="F14970" s="610"/>
      <c r="H14970" s="612"/>
      <c r="I14970" s="598"/>
      <c r="J14970" s="598"/>
      <c r="M14970" s="598"/>
      <c r="N14970" s="598"/>
      <c r="V14970" s="598"/>
      <c r="W14970" s="598"/>
    </row>
    <row r="14971" spans="6:23" x14ac:dyDescent="0.2">
      <c r="F14971" s="610"/>
      <c r="H14971" s="612"/>
      <c r="I14971" s="598"/>
      <c r="J14971" s="598"/>
      <c r="M14971" s="598"/>
      <c r="N14971" s="598"/>
      <c r="V14971" s="598"/>
      <c r="W14971" s="598"/>
    </row>
    <row r="14972" spans="6:23" x14ac:dyDescent="0.2">
      <c r="F14972" s="610"/>
      <c r="H14972" s="612"/>
      <c r="I14972" s="598"/>
      <c r="J14972" s="598"/>
      <c r="M14972" s="598"/>
      <c r="N14972" s="598"/>
      <c r="V14972" s="598"/>
      <c r="W14972" s="598"/>
    </row>
    <row r="14973" spans="6:23" x14ac:dyDescent="0.2">
      <c r="F14973" s="610"/>
      <c r="H14973" s="612"/>
      <c r="I14973" s="598"/>
      <c r="J14973" s="598"/>
      <c r="M14973" s="598"/>
      <c r="N14973" s="598"/>
      <c r="V14973" s="598"/>
      <c r="W14973" s="598"/>
    </row>
    <row r="14974" spans="6:23" x14ac:dyDescent="0.2">
      <c r="F14974" s="610"/>
      <c r="H14974" s="612"/>
      <c r="I14974" s="598"/>
      <c r="J14974" s="598"/>
      <c r="M14974" s="598"/>
      <c r="N14974" s="598"/>
      <c r="V14974" s="598"/>
      <c r="W14974" s="598"/>
    </row>
    <row r="14975" spans="6:23" x14ac:dyDescent="0.2">
      <c r="F14975" s="610"/>
      <c r="H14975" s="612"/>
      <c r="I14975" s="598"/>
      <c r="J14975" s="598"/>
      <c r="M14975" s="598"/>
      <c r="N14975" s="598"/>
      <c r="V14975" s="598"/>
      <c r="W14975" s="598"/>
    </row>
    <row r="14976" spans="6:23" x14ac:dyDescent="0.2">
      <c r="F14976" s="610"/>
      <c r="H14976" s="612"/>
      <c r="I14976" s="598"/>
      <c r="J14976" s="598"/>
      <c r="M14976" s="598"/>
      <c r="N14976" s="598"/>
      <c r="V14976" s="598"/>
      <c r="W14976" s="598"/>
    </row>
    <row r="14977" spans="6:23" x14ac:dyDescent="0.2">
      <c r="F14977" s="610"/>
      <c r="H14977" s="612"/>
      <c r="I14977" s="598"/>
      <c r="J14977" s="598"/>
      <c r="M14977" s="598"/>
      <c r="N14977" s="598"/>
      <c r="V14977" s="598"/>
      <c r="W14977" s="598"/>
    </row>
    <row r="14978" spans="6:23" x14ac:dyDescent="0.2">
      <c r="F14978" s="610"/>
      <c r="H14978" s="612"/>
      <c r="I14978" s="598"/>
      <c r="J14978" s="598"/>
      <c r="M14978" s="598"/>
      <c r="N14978" s="598"/>
      <c r="V14978" s="598"/>
      <c r="W14978" s="598"/>
    </row>
    <row r="14979" spans="6:23" x14ac:dyDescent="0.2">
      <c r="F14979" s="610"/>
      <c r="H14979" s="612"/>
      <c r="I14979" s="598"/>
      <c r="J14979" s="598"/>
      <c r="M14979" s="598"/>
      <c r="N14979" s="598"/>
      <c r="V14979" s="598"/>
      <c r="W14979" s="598"/>
    </row>
    <row r="14980" spans="6:23" x14ac:dyDescent="0.2">
      <c r="F14980" s="610"/>
      <c r="H14980" s="612"/>
      <c r="I14980" s="598"/>
      <c r="J14980" s="598"/>
      <c r="M14980" s="598"/>
      <c r="N14980" s="598"/>
      <c r="V14980" s="598"/>
      <c r="W14980" s="598"/>
    </row>
    <row r="14981" spans="6:23" x14ac:dyDescent="0.2">
      <c r="F14981" s="610"/>
      <c r="H14981" s="612"/>
      <c r="I14981" s="598"/>
      <c r="J14981" s="598"/>
      <c r="M14981" s="598"/>
      <c r="N14981" s="598"/>
      <c r="V14981" s="598"/>
      <c r="W14981" s="598"/>
    </row>
    <row r="14982" spans="6:23" x14ac:dyDescent="0.2">
      <c r="F14982" s="610"/>
      <c r="H14982" s="612"/>
      <c r="I14982" s="598"/>
      <c r="J14982" s="598"/>
      <c r="M14982" s="598"/>
      <c r="N14982" s="598"/>
      <c r="V14982" s="598"/>
      <c r="W14982" s="598"/>
    </row>
    <row r="14983" spans="6:23" x14ac:dyDescent="0.2">
      <c r="F14983" s="610"/>
      <c r="H14983" s="612"/>
      <c r="I14983" s="598"/>
      <c r="J14983" s="598"/>
      <c r="M14983" s="598"/>
      <c r="N14983" s="598"/>
      <c r="V14983" s="598"/>
      <c r="W14983" s="598"/>
    </row>
    <row r="14984" spans="6:23" x14ac:dyDescent="0.2">
      <c r="F14984" s="610"/>
      <c r="H14984" s="612"/>
      <c r="I14984" s="598"/>
      <c r="J14984" s="598"/>
      <c r="M14984" s="598"/>
      <c r="N14984" s="598"/>
      <c r="V14984" s="598"/>
      <c r="W14984" s="598"/>
    </row>
    <row r="14985" spans="6:23" x14ac:dyDescent="0.2">
      <c r="F14985" s="610"/>
      <c r="H14985" s="612"/>
      <c r="I14985" s="598"/>
      <c r="J14985" s="598"/>
      <c r="M14985" s="598"/>
      <c r="N14985" s="598"/>
      <c r="V14985" s="598"/>
      <c r="W14985" s="598"/>
    </row>
    <row r="14986" spans="6:23" x14ac:dyDescent="0.2">
      <c r="F14986" s="610"/>
      <c r="H14986" s="612"/>
      <c r="I14986" s="598"/>
      <c r="J14986" s="598"/>
      <c r="M14986" s="598"/>
      <c r="N14986" s="598"/>
      <c r="V14986" s="598"/>
      <c r="W14986" s="598"/>
    </row>
    <row r="14987" spans="6:23" x14ac:dyDescent="0.2">
      <c r="F14987" s="610"/>
      <c r="H14987" s="612"/>
      <c r="I14987" s="598"/>
      <c r="J14987" s="598"/>
      <c r="M14987" s="598"/>
      <c r="N14987" s="598"/>
      <c r="V14987" s="598"/>
      <c r="W14987" s="598"/>
    </row>
    <row r="14988" spans="6:23" x14ac:dyDescent="0.2">
      <c r="F14988" s="610"/>
      <c r="H14988" s="612"/>
      <c r="I14988" s="598"/>
      <c r="J14988" s="598"/>
      <c r="M14988" s="598"/>
      <c r="N14988" s="598"/>
      <c r="V14988" s="598"/>
      <c r="W14988" s="598"/>
    </row>
    <row r="14989" spans="6:23" x14ac:dyDescent="0.2">
      <c r="F14989" s="610"/>
      <c r="H14989" s="612"/>
      <c r="I14989" s="598"/>
      <c r="J14989" s="598"/>
      <c r="M14989" s="598"/>
      <c r="N14989" s="598"/>
      <c r="V14989" s="598"/>
      <c r="W14989" s="598"/>
    </row>
    <row r="14990" spans="6:23" x14ac:dyDescent="0.2">
      <c r="F14990" s="610"/>
      <c r="H14990" s="612"/>
      <c r="I14990" s="598"/>
      <c r="J14990" s="598"/>
      <c r="M14990" s="598"/>
      <c r="N14990" s="598"/>
      <c r="V14990" s="598"/>
      <c r="W14990" s="598"/>
    </row>
    <row r="14991" spans="6:23" x14ac:dyDescent="0.2">
      <c r="F14991" s="610"/>
      <c r="H14991" s="612"/>
      <c r="I14991" s="598"/>
      <c r="J14991" s="598"/>
      <c r="M14991" s="598"/>
      <c r="N14991" s="598"/>
      <c r="V14991" s="598"/>
      <c r="W14991" s="598"/>
    </row>
    <row r="14992" spans="6:23" x14ac:dyDescent="0.2">
      <c r="F14992" s="610"/>
      <c r="H14992" s="612"/>
      <c r="I14992" s="598"/>
      <c r="J14992" s="598"/>
      <c r="M14992" s="598"/>
      <c r="N14992" s="598"/>
      <c r="V14992" s="598"/>
      <c r="W14992" s="598"/>
    </row>
    <row r="14993" spans="6:23" x14ac:dyDescent="0.2">
      <c r="F14993" s="610"/>
      <c r="H14993" s="612"/>
      <c r="I14993" s="598"/>
      <c r="J14993" s="598"/>
      <c r="M14993" s="598"/>
      <c r="N14993" s="598"/>
      <c r="V14993" s="598"/>
      <c r="W14993" s="598"/>
    </row>
    <row r="14994" spans="6:23" x14ac:dyDescent="0.2">
      <c r="F14994" s="610"/>
      <c r="H14994" s="612"/>
      <c r="I14994" s="598"/>
      <c r="J14994" s="598"/>
      <c r="M14994" s="598"/>
      <c r="N14994" s="598"/>
      <c r="V14994" s="598"/>
      <c r="W14994" s="598"/>
    </row>
    <row r="14995" spans="6:23" x14ac:dyDescent="0.2">
      <c r="F14995" s="610"/>
      <c r="H14995" s="612"/>
      <c r="I14995" s="598"/>
      <c r="J14995" s="598"/>
      <c r="M14995" s="598"/>
      <c r="N14995" s="598"/>
      <c r="V14995" s="598"/>
      <c r="W14995" s="598"/>
    </row>
    <row r="14996" spans="6:23" x14ac:dyDescent="0.2">
      <c r="F14996" s="610"/>
      <c r="H14996" s="612"/>
      <c r="I14996" s="598"/>
      <c r="J14996" s="598"/>
      <c r="M14996" s="598"/>
      <c r="N14996" s="598"/>
      <c r="V14996" s="598"/>
      <c r="W14996" s="598"/>
    </row>
    <row r="14997" spans="6:23" x14ac:dyDescent="0.2">
      <c r="F14997" s="610"/>
      <c r="H14997" s="612"/>
      <c r="I14997" s="598"/>
      <c r="J14997" s="598"/>
      <c r="M14997" s="598"/>
      <c r="N14997" s="598"/>
      <c r="V14997" s="598"/>
      <c r="W14997" s="598"/>
    </row>
    <row r="14998" spans="6:23" x14ac:dyDescent="0.2">
      <c r="F14998" s="610"/>
      <c r="H14998" s="612"/>
      <c r="I14998" s="598"/>
      <c r="J14998" s="598"/>
      <c r="M14998" s="598"/>
      <c r="N14998" s="598"/>
      <c r="V14998" s="598"/>
      <c r="W14998" s="598"/>
    </row>
    <row r="14999" spans="6:23" x14ac:dyDescent="0.2">
      <c r="F14999" s="610"/>
      <c r="H14999" s="612"/>
      <c r="I14999" s="598"/>
      <c r="J14999" s="598"/>
      <c r="M14999" s="598"/>
      <c r="N14999" s="598"/>
      <c r="V14999" s="598"/>
      <c r="W14999" s="598"/>
    </row>
    <row r="15000" spans="6:23" x14ac:dyDescent="0.2">
      <c r="F15000" s="610"/>
      <c r="H15000" s="612"/>
      <c r="I15000" s="598"/>
      <c r="J15000" s="598"/>
      <c r="M15000" s="598"/>
      <c r="N15000" s="598"/>
      <c r="V15000" s="598"/>
      <c r="W15000" s="598"/>
    </row>
    <row r="15001" spans="6:23" x14ac:dyDescent="0.2">
      <c r="F15001" s="610"/>
      <c r="H15001" s="612"/>
      <c r="I15001" s="598"/>
      <c r="J15001" s="598"/>
      <c r="M15001" s="598"/>
      <c r="N15001" s="598"/>
      <c r="V15001" s="598"/>
      <c r="W15001" s="598"/>
    </row>
    <row r="15002" spans="6:23" x14ac:dyDescent="0.2">
      <c r="F15002" s="610"/>
      <c r="H15002" s="612"/>
      <c r="I15002" s="598"/>
      <c r="J15002" s="598"/>
      <c r="M15002" s="598"/>
      <c r="N15002" s="598"/>
      <c r="V15002" s="598"/>
      <c r="W15002" s="598"/>
    </row>
    <row r="15003" spans="6:23" x14ac:dyDescent="0.2">
      <c r="F15003" s="610"/>
      <c r="H15003" s="612"/>
      <c r="I15003" s="598"/>
      <c r="J15003" s="598"/>
      <c r="M15003" s="598"/>
      <c r="N15003" s="598"/>
      <c r="V15003" s="598"/>
      <c r="W15003" s="598"/>
    </row>
    <row r="15004" spans="6:23" x14ac:dyDescent="0.2">
      <c r="F15004" s="610"/>
      <c r="H15004" s="612"/>
      <c r="I15004" s="598"/>
      <c r="J15004" s="598"/>
      <c r="M15004" s="598"/>
      <c r="N15004" s="598"/>
      <c r="V15004" s="598"/>
      <c r="W15004" s="598"/>
    </row>
    <row r="15005" spans="6:23" x14ac:dyDescent="0.2">
      <c r="F15005" s="610"/>
      <c r="H15005" s="612"/>
      <c r="I15005" s="598"/>
      <c r="J15005" s="598"/>
      <c r="M15005" s="598"/>
      <c r="N15005" s="598"/>
      <c r="V15005" s="598"/>
      <c r="W15005" s="598"/>
    </row>
    <row r="15006" spans="6:23" x14ac:dyDescent="0.2">
      <c r="F15006" s="610"/>
      <c r="H15006" s="612"/>
      <c r="I15006" s="598"/>
      <c r="J15006" s="598"/>
      <c r="M15006" s="598"/>
      <c r="N15006" s="598"/>
      <c r="V15006" s="598"/>
      <c r="W15006" s="598"/>
    </row>
    <row r="15007" spans="6:23" x14ac:dyDescent="0.2">
      <c r="F15007" s="610"/>
      <c r="H15007" s="612"/>
      <c r="I15007" s="598"/>
      <c r="J15007" s="598"/>
      <c r="M15007" s="598"/>
      <c r="N15007" s="598"/>
      <c r="V15007" s="598"/>
      <c r="W15007" s="598"/>
    </row>
    <row r="15008" spans="6:23" x14ac:dyDescent="0.2">
      <c r="F15008" s="610"/>
      <c r="H15008" s="612"/>
      <c r="I15008" s="598"/>
      <c r="J15008" s="598"/>
      <c r="M15008" s="598"/>
      <c r="N15008" s="598"/>
      <c r="V15008" s="598"/>
      <c r="W15008" s="598"/>
    </row>
    <row r="15009" spans="6:23" x14ac:dyDescent="0.2">
      <c r="F15009" s="610"/>
      <c r="H15009" s="612"/>
      <c r="I15009" s="598"/>
      <c r="J15009" s="598"/>
      <c r="M15009" s="598"/>
      <c r="N15009" s="598"/>
      <c r="V15009" s="598"/>
      <c r="W15009" s="598"/>
    </row>
    <row r="15010" spans="6:23" x14ac:dyDescent="0.2">
      <c r="F15010" s="610"/>
      <c r="H15010" s="612"/>
      <c r="I15010" s="598"/>
      <c r="J15010" s="598"/>
      <c r="M15010" s="598"/>
      <c r="N15010" s="598"/>
      <c r="V15010" s="598"/>
      <c r="W15010" s="598"/>
    </row>
    <row r="15011" spans="6:23" x14ac:dyDescent="0.2">
      <c r="F15011" s="610"/>
      <c r="H15011" s="612"/>
      <c r="I15011" s="598"/>
      <c r="J15011" s="598"/>
      <c r="M15011" s="598"/>
      <c r="N15011" s="598"/>
      <c r="V15011" s="598"/>
      <c r="W15011" s="598"/>
    </row>
    <row r="15012" spans="6:23" x14ac:dyDescent="0.2">
      <c r="F15012" s="610"/>
      <c r="H15012" s="612"/>
      <c r="I15012" s="598"/>
      <c r="J15012" s="598"/>
      <c r="M15012" s="598"/>
      <c r="N15012" s="598"/>
      <c r="V15012" s="598"/>
      <c r="W15012" s="598"/>
    </row>
    <row r="15013" spans="6:23" x14ac:dyDescent="0.2">
      <c r="F15013" s="610"/>
      <c r="H15013" s="612"/>
      <c r="I15013" s="598"/>
      <c r="J15013" s="598"/>
      <c r="M15013" s="598"/>
      <c r="N15013" s="598"/>
      <c r="V15013" s="598"/>
      <c r="W15013" s="598"/>
    </row>
    <row r="15014" spans="6:23" x14ac:dyDescent="0.2">
      <c r="F15014" s="610"/>
      <c r="H15014" s="612"/>
      <c r="I15014" s="598"/>
      <c r="J15014" s="598"/>
      <c r="M15014" s="598"/>
      <c r="N15014" s="598"/>
      <c r="V15014" s="598"/>
      <c r="W15014" s="598"/>
    </row>
    <row r="15015" spans="6:23" x14ac:dyDescent="0.2">
      <c r="F15015" s="610"/>
      <c r="H15015" s="612"/>
      <c r="I15015" s="598"/>
      <c r="J15015" s="598"/>
      <c r="M15015" s="598"/>
      <c r="N15015" s="598"/>
      <c r="V15015" s="598"/>
      <c r="W15015" s="598"/>
    </row>
    <row r="15016" spans="6:23" x14ac:dyDescent="0.2">
      <c r="F15016" s="610"/>
      <c r="H15016" s="612"/>
      <c r="I15016" s="598"/>
      <c r="J15016" s="598"/>
      <c r="M15016" s="598"/>
      <c r="N15016" s="598"/>
      <c r="V15016" s="598"/>
      <c r="W15016" s="598"/>
    </row>
    <row r="15017" spans="6:23" x14ac:dyDescent="0.2">
      <c r="F15017" s="610"/>
      <c r="H15017" s="612"/>
      <c r="I15017" s="598"/>
      <c r="J15017" s="598"/>
      <c r="M15017" s="598"/>
      <c r="N15017" s="598"/>
      <c r="V15017" s="598"/>
      <c r="W15017" s="598"/>
    </row>
    <row r="15018" spans="6:23" x14ac:dyDescent="0.2">
      <c r="F15018" s="610"/>
      <c r="H15018" s="612"/>
      <c r="I15018" s="598"/>
      <c r="J15018" s="598"/>
      <c r="M15018" s="598"/>
      <c r="N15018" s="598"/>
      <c r="V15018" s="598"/>
      <c r="W15018" s="598"/>
    </row>
    <row r="15019" spans="6:23" x14ac:dyDescent="0.2">
      <c r="F15019" s="610"/>
      <c r="H15019" s="612"/>
      <c r="I15019" s="598"/>
      <c r="J15019" s="598"/>
      <c r="M15019" s="598"/>
      <c r="N15019" s="598"/>
      <c r="V15019" s="598"/>
      <c r="W15019" s="598"/>
    </row>
    <row r="15020" spans="6:23" x14ac:dyDescent="0.2">
      <c r="F15020" s="610"/>
      <c r="H15020" s="612"/>
      <c r="I15020" s="598"/>
      <c r="J15020" s="598"/>
      <c r="M15020" s="598"/>
      <c r="N15020" s="598"/>
      <c r="V15020" s="598"/>
      <c r="W15020" s="598"/>
    </row>
    <row r="15021" spans="6:23" x14ac:dyDescent="0.2">
      <c r="F15021" s="610"/>
      <c r="H15021" s="612"/>
      <c r="I15021" s="598"/>
      <c r="J15021" s="598"/>
      <c r="M15021" s="598"/>
      <c r="N15021" s="598"/>
      <c r="V15021" s="598"/>
      <c r="W15021" s="598"/>
    </row>
    <row r="15022" spans="6:23" x14ac:dyDescent="0.2">
      <c r="F15022" s="610"/>
      <c r="H15022" s="612"/>
      <c r="I15022" s="598"/>
      <c r="J15022" s="598"/>
      <c r="M15022" s="598"/>
      <c r="N15022" s="598"/>
      <c r="V15022" s="598"/>
      <c r="W15022" s="598"/>
    </row>
    <row r="15023" spans="6:23" x14ac:dyDescent="0.2">
      <c r="F15023" s="610"/>
      <c r="H15023" s="612"/>
      <c r="I15023" s="598"/>
      <c r="J15023" s="598"/>
      <c r="M15023" s="598"/>
      <c r="N15023" s="598"/>
      <c r="V15023" s="598"/>
      <c r="W15023" s="598"/>
    </row>
    <row r="15024" spans="6:23" x14ac:dyDescent="0.2">
      <c r="F15024" s="610"/>
      <c r="H15024" s="612"/>
      <c r="I15024" s="598"/>
      <c r="J15024" s="598"/>
      <c r="M15024" s="598"/>
      <c r="N15024" s="598"/>
      <c r="V15024" s="598"/>
      <c r="W15024" s="598"/>
    </row>
    <row r="15025" spans="6:23" x14ac:dyDescent="0.2">
      <c r="F15025" s="610"/>
      <c r="H15025" s="612"/>
      <c r="I15025" s="598"/>
      <c r="J15025" s="598"/>
      <c r="M15025" s="598"/>
      <c r="N15025" s="598"/>
      <c r="V15025" s="598"/>
      <c r="W15025" s="598"/>
    </row>
    <row r="15026" spans="6:23" x14ac:dyDescent="0.2">
      <c r="F15026" s="610"/>
      <c r="H15026" s="612"/>
      <c r="I15026" s="598"/>
      <c r="J15026" s="598"/>
      <c r="M15026" s="598"/>
      <c r="N15026" s="598"/>
      <c r="V15026" s="598"/>
      <c r="W15026" s="598"/>
    </row>
    <row r="15027" spans="6:23" x14ac:dyDescent="0.2">
      <c r="F15027" s="610"/>
      <c r="H15027" s="612"/>
      <c r="I15027" s="598"/>
      <c r="J15027" s="598"/>
      <c r="M15027" s="598"/>
      <c r="N15027" s="598"/>
      <c r="V15027" s="598"/>
      <c r="W15027" s="598"/>
    </row>
    <row r="15028" spans="6:23" x14ac:dyDescent="0.2">
      <c r="F15028" s="610"/>
      <c r="H15028" s="612"/>
      <c r="I15028" s="598"/>
      <c r="J15028" s="598"/>
      <c r="M15028" s="598"/>
      <c r="N15028" s="598"/>
      <c r="V15028" s="598"/>
      <c r="W15028" s="598"/>
    </row>
    <row r="15029" spans="6:23" x14ac:dyDescent="0.2">
      <c r="F15029" s="610"/>
      <c r="H15029" s="612"/>
      <c r="I15029" s="598"/>
      <c r="J15029" s="598"/>
      <c r="M15029" s="598"/>
      <c r="N15029" s="598"/>
      <c r="V15029" s="598"/>
      <c r="W15029" s="598"/>
    </row>
    <row r="15030" spans="6:23" x14ac:dyDescent="0.2">
      <c r="F15030" s="610"/>
      <c r="H15030" s="612"/>
      <c r="I15030" s="598"/>
      <c r="J15030" s="598"/>
      <c r="M15030" s="598"/>
      <c r="N15030" s="598"/>
      <c r="V15030" s="598"/>
      <c r="W15030" s="598"/>
    </row>
    <row r="15031" spans="6:23" x14ac:dyDescent="0.2">
      <c r="F15031" s="610"/>
      <c r="H15031" s="612"/>
      <c r="I15031" s="598"/>
      <c r="J15031" s="598"/>
      <c r="M15031" s="598"/>
      <c r="N15031" s="598"/>
      <c r="V15031" s="598"/>
      <c r="W15031" s="598"/>
    </row>
    <row r="15032" spans="6:23" x14ac:dyDescent="0.2">
      <c r="F15032" s="610"/>
      <c r="H15032" s="612"/>
      <c r="I15032" s="598"/>
      <c r="J15032" s="598"/>
      <c r="M15032" s="598"/>
      <c r="N15032" s="598"/>
      <c r="V15032" s="598"/>
      <c r="W15032" s="598"/>
    </row>
    <row r="15033" spans="6:23" x14ac:dyDescent="0.2">
      <c r="F15033" s="610"/>
      <c r="H15033" s="612"/>
      <c r="I15033" s="598"/>
      <c r="J15033" s="598"/>
      <c r="M15033" s="598"/>
      <c r="N15033" s="598"/>
      <c r="V15033" s="598"/>
      <c r="W15033" s="598"/>
    </row>
    <row r="15034" spans="6:23" x14ac:dyDescent="0.2">
      <c r="F15034" s="610"/>
      <c r="H15034" s="612"/>
      <c r="I15034" s="598"/>
      <c r="J15034" s="598"/>
      <c r="M15034" s="598"/>
      <c r="N15034" s="598"/>
      <c r="V15034" s="598"/>
      <c r="W15034" s="598"/>
    </row>
    <row r="15035" spans="6:23" x14ac:dyDescent="0.2">
      <c r="F15035" s="610"/>
      <c r="H15035" s="612"/>
      <c r="I15035" s="598"/>
      <c r="J15035" s="598"/>
      <c r="M15035" s="598"/>
      <c r="N15035" s="598"/>
      <c r="V15035" s="598"/>
      <c r="W15035" s="598"/>
    </row>
    <row r="15036" spans="6:23" x14ac:dyDescent="0.2">
      <c r="F15036" s="610"/>
      <c r="H15036" s="612"/>
      <c r="I15036" s="598"/>
      <c r="J15036" s="598"/>
      <c r="M15036" s="598"/>
      <c r="N15036" s="598"/>
      <c r="V15036" s="598"/>
      <c r="W15036" s="598"/>
    </row>
    <row r="15037" spans="6:23" x14ac:dyDescent="0.2">
      <c r="F15037" s="610"/>
      <c r="H15037" s="612"/>
      <c r="I15037" s="598"/>
      <c r="J15037" s="598"/>
      <c r="M15037" s="598"/>
      <c r="N15037" s="598"/>
      <c r="V15037" s="598"/>
      <c r="W15037" s="598"/>
    </row>
    <row r="15038" spans="6:23" x14ac:dyDescent="0.2">
      <c r="F15038" s="610"/>
      <c r="H15038" s="612"/>
      <c r="I15038" s="598"/>
      <c r="J15038" s="598"/>
      <c r="M15038" s="598"/>
      <c r="N15038" s="598"/>
      <c r="V15038" s="598"/>
      <c r="W15038" s="598"/>
    </row>
    <row r="15039" spans="6:23" x14ac:dyDescent="0.2">
      <c r="F15039" s="610"/>
      <c r="H15039" s="612"/>
      <c r="I15039" s="598"/>
      <c r="J15039" s="598"/>
      <c r="M15039" s="598"/>
      <c r="N15039" s="598"/>
      <c r="V15039" s="598"/>
      <c r="W15039" s="598"/>
    </row>
    <row r="15040" spans="6:23" x14ac:dyDescent="0.2">
      <c r="F15040" s="610"/>
      <c r="H15040" s="612"/>
      <c r="I15040" s="598"/>
      <c r="J15040" s="598"/>
      <c r="M15040" s="598"/>
      <c r="N15040" s="598"/>
      <c r="V15040" s="598"/>
      <c r="W15040" s="598"/>
    </row>
    <row r="15041" spans="6:23" x14ac:dyDescent="0.2">
      <c r="F15041" s="610"/>
      <c r="H15041" s="612"/>
      <c r="I15041" s="598"/>
      <c r="J15041" s="598"/>
      <c r="M15041" s="598"/>
      <c r="N15041" s="598"/>
      <c r="V15041" s="598"/>
      <c r="W15041" s="598"/>
    </row>
    <row r="15042" spans="6:23" x14ac:dyDescent="0.2">
      <c r="F15042" s="610"/>
      <c r="H15042" s="612"/>
      <c r="I15042" s="598"/>
      <c r="J15042" s="598"/>
      <c r="M15042" s="598"/>
      <c r="N15042" s="598"/>
      <c r="V15042" s="598"/>
      <c r="W15042" s="598"/>
    </row>
    <row r="15043" spans="6:23" x14ac:dyDescent="0.2">
      <c r="F15043" s="610"/>
      <c r="H15043" s="612"/>
      <c r="I15043" s="598"/>
      <c r="J15043" s="598"/>
      <c r="M15043" s="598"/>
      <c r="N15043" s="598"/>
      <c r="V15043" s="598"/>
      <c r="W15043" s="598"/>
    </row>
    <row r="15044" spans="6:23" x14ac:dyDescent="0.2">
      <c r="F15044" s="610"/>
      <c r="H15044" s="612"/>
      <c r="I15044" s="598"/>
      <c r="J15044" s="598"/>
      <c r="M15044" s="598"/>
      <c r="N15044" s="598"/>
      <c r="V15044" s="598"/>
      <c r="W15044" s="598"/>
    </row>
    <row r="15045" spans="6:23" x14ac:dyDescent="0.2">
      <c r="F15045" s="610"/>
      <c r="H15045" s="612"/>
      <c r="I15045" s="598"/>
      <c r="J15045" s="598"/>
      <c r="M15045" s="598"/>
      <c r="N15045" s="598"/>
      <c r="V15045" s="598"/>
      <c r="W15045" s="598"/>
    </row>
    <row r="15046" spans="6:23" x14ac:dyDescent="0.2">
      <c r="F15046" s="610"/>
      <c r="H15046" s="612"/>
      <c r="I15046" s="598"/>
      <c r="J15046" s="598"/>
      <c r="M15046" s="598"/>
      <c r="N15046" s="598"/>
      <c r="V15046" s="598"/>
      <c r="W15046" s="598"/>
    </row>
    <row r="15047" spans="6:23" x14ac:dyDescent="0.2">
      <c r="F15047" s="610"/>
      <c r="H15047" s="612"/>
      <c r="I15047" s="598"/>
      <c r="J15047" s="598"/>
      <c r="M15047" s="598"/>
      <c r="N15047" s="598"/>
      <c r="V15047" s="598"/>
      <c r="W15047" s="598"/>
    </row>
    <row r="15048" spans="6:23" x14ac:dyDescent="0.2">
      <c r="F15048" s="610"/>
      <c r="H15048" s="612"/>
      <c r="I15048" s="598"/>
      <c r="J15048" s="598"/>
      <c r="M15048" s="598"/>
      <c r="N15048" s="598"/>
      <c r="V15048" s="598"/>
      <c r="W15048" s="598"/>
    </row>
    <row r="15049" spans="6:23" x14ac:dyDescent="0.2">
      <c r="F15049" s="610"/>
      <c r="H15049" s="612"/>
      <c r="I15049" s="598"/>
      <c r="J15049" s="598"/>
      <c r="M15049" s="598"/>
      <c r="N15049" s="598"/>
      <c r="V15049" s="598"/>
      <c r="W15049" s="598"/>
    </row>
    <row r="15050" spans="6:23" x14ac:dyDescent="0.2">
      <c r="F15050" s="610"/>
      <c r="H15050" s="612"/>
      <c r="I15050" s="598"/>
      <c r="J15050" s="598"/>
      <c r="M15050" s="598"/>
      <c r="N15050" s="598"/>
      <c r="V15050" s="598"/>
      <c r="W15050" s="598"/>
    </row>
    <row r="15051" spans="6:23" x14ac:dyDescent="0.2">
      <c r="F15051" s="610"/>
      <c r="H15051" s="612"/>
      <c r="I15051" s="598"/>
      <c r="J15051" s="598"/>
      <c r="M15051" s="598"/>
      <c r="N15051" s="598"/>
      <c r="V15051" s="598"/>
      <c r="W15051" s="598"/>
    </row>
    <row r="15052" spans="6:23" x14ac:dyDescent="0.2">
      <c r="F15052" s="610"/>
      <c r="H15052" s="612"/>
      <c r="I15052" s="598"/>
      <c r="J15052" s="598"/>
      <c r="M15052" s="598"/>
      <c r="N15052" s="598"/>
      <c r="V15052" s="598"/>
      <c r="W15052" s="598"/>
    </row>
    <row r="15053" spans="6:23" x14ac:dyDescent="0.2">
      <c r="F15053" s="610"/>
      <c r="H15053" s="612"/>
      <c r="I15053" s="598"/>
      <c r="J15053" s="598"/>
      <c r="M15053" s="598"/>
      <c r="N15053" s="598"/>
      <c r="V15053" s="598"/>
      <c r="W15053" s="598"/>
    </row>
    <row r="15054" spans="6:23" x14ac:dyDescent="0.2">
      <c r="F15054" s="610"/>
      <c r="H15054" s="612"/>
      <c r="I15054" s="598"/>
      <c r="J15054" s="598"/>
      <c r="M15054" s="598"/>
      <c r="N15054" s="598"/>
      <c r="V15054" s="598"/>
      <c r="W15054" s="598"/>
    </row>
    <row r="15055" spans="6:23" x14ac:dyDescent="0.2">
      <c r="F15055" s="610"/>
      <c r="H15055" s="612"/>
      <c r="I15055" s="598"/>
      <c r="J15055" s="598"/>
      <c r="M15055" s="598"/>
      <c r="N15055" s="598"/>
      <c r="V15055" s="598"/>
      <c r="W15055" s="598"/>
    </row>
    <row r="15056" spans="6:23" x14ac:dyDescent="0.2">
      <c r="F15056" s="610"/>
      <c r="H15056" s="612"/>
      <c r="I15056" s="598"/>
      <c r="J15056" s="598"/>
      <c r="M15056" s="598"/>
      <c r="N15056" s="598"/>
      <c r="V15056" s="598"/>
      <c r="W15056" s="598"/>
    </row>
    <row r="15057" spans="6:23" x14ac:dyDescent="0.2">
      <c r="F15057" s="610"/>
      <c r="H15057" s="612"/>
      <c r="I15057" s="598"/>
      <c r="J15057" s="598"/>
      <c r="M15057" s="598"/>
      <c r="N15057" s="598"/>
      <c r="V15057" s="598"/>
      <c r="W15057" s="598"/>
    </row>
    <row r="15058" spans="6:23" x14ac:dyDescent="0.2">
      <c r="F15058" s="610"/>
      <c r="H15058" s="612"/>
      <c r="I15058" s="598"/>
      <c r="J15058" s="598"/>
      <c r="M15058" s="598"/>
      <c r="N15058" s="598"/>
      <c r="V15058" s="598"/>
      <c r="W15058" s="598"/>
    </row>
    <row r="15059" spans="6:23" x14ac:dyDescent="0.2">
      <c r="F15059" s="610"/>
      <c r="H15059" s="612"/>
      <c r="I15059" s="598"/>
      <c r="J15059" s="598"/>
      <c r="M15059" s="598"/>
      <c r="N15059" s="598"/>
      <c r="V15059" s="598"/>
      <c r="W15059" s="598"/>
    </row>
    <row r="15060" spans="6:23" x14ac:dyDescent="0.2">
      <c r="F15060" s="610"/>
      <c r="H15060" s="612"/>
      <c r="I15060" s="598"/>
      <c r="J15060" s="598"/>
      <c r="M15060" s="598"/>
      <c r="N15060" s="598"/>
      <c r="V15060" s="598"/>
      <c r="W15060" s="598"/>
    </row>
    <row r="15061" spans="6:23" x14ac:dyDescent="0.2">
      <c r="F15061" s="610"/>
      <c r="H15061" s="612"/>
      <c r="I15061" s="598"/>
      <c r="J15061" s="598"/>
      <c r="M15061" s="598"/>
      <c r="N15061" s="598"/>
      <c r="V15061" s="598"/>
      <c r="W15061" s="598"/>
    </row>
    <row r="15062" spans="6:23" x14ac:dyDescent="0.2">
      <c r="F15062" s="610"/>
      <c r="H15062" s="612"/>
      <c r="I15062" s="598"/>
      <c r="J15062" s="598"/>
      <c r="M15062" s="598"/>
      <c r="N15062" s="598"/>
      <c r="V15062" s="598"/>
      <c r="W15062" s="598"/>
    </row>
    <row r="15063" spans="6:23" x14ac:dyDescent="0.2">
      <c r="F15063" s="610"/>
      <c r="H15063" s="612"/>
      <c r="I15063" s="598"/>
      <c r="J15063" s="598"/>
      <c r="M15063" s="598"/>
      <c r="N15063" s="598"/>
      <c r="V15063" s="598"/>
      <c r="W15063" s="598"/>
    </row>
    <row r="15064" spans="6:23" x14ac:dyDescent="0.2">
      <c r="F15064" s="610"/>
      <c r="H15064" s="612"/>
      <c r="I15064" s="598"/>
      <c r="J15064" s="598"/>
      <c r="M15064" s="598"/>
      <c r="N15064" s="598"/>
      <c r="V15064" s="598"/>
      <c r="W15064" s="598"/>
    </row>
    <row r="15065" spans="6:23" x14ac:dyDescent="0.2">
      <c r="F15065" s="610"/>
      <c r="H15065" s="612"/>
      <c r="I15065" s="598"/>
      <c r="J15065" s="598"/>
      <c r="M15065" s="598"/>
      <c r="N15065" s="598"/>
      <c r="V15065" s="598"/>
      <c r="W15065" s="598"/>
    </row>
    <row r="15066" spans="6:23" x14ac:dyDescent="0.2">
      <c r="F15066" s="610"/>
      <c r="H15066" s="612"/>
      <c r="I15066" s="598"/>
      <c r="J15066" s="598"/>
      <c r="M15066" s="598"/>
      <c r="N15066" s="598"/>
      <c r="V15066" s="598"/>
      <c r="W15066" s="598"/>
    </row>
    <row r="15067" spans="6:23" x14ac:dyDescent="0.2">
      <c r="F15067" s="610"/>
      <c r="H15067" s="612"/>
      <c r="I15067" s="598"/>
      <c r="J15067" s="598"/>
      <c r="M15067" s="598"/>
      <c r="N15067" s="598"/>
      <c r="V15067" s="598"/>
      <c r="W15067" s="598"/>
    </row>
    <row r="15068" spans="6:23" x14ac:dyDescent="0.2">
      <c r="F15068" s="610"/>
      <c r="H15068" s="612"/>
      <c r="I15068" s="598"/>
      <c r="J15068" s="598"/>
      <c r="M15068" s="598"/>
      <c r="N15068" s="598"/>
      <c r="V15068" s="598"/>
      <c r="W15068" s="598"/>
    </row>
    <row r="15069" spans="6:23" x14ac:dyDescent="0.2">
      <c r="F15069" s="610"/>
      <c r="H15069" s="612"/>
      <c r="I15069" s="598"/>
      <c r="J15069" s="598"/>
      <c r="M15069" s="598"/>
      <c r="N15069" s="598"/>
      <c r="V15069" s="598"/>
      <c r="W15069" s="598"/>
    </row>
    <row r="15070" spans="6:23" x14ac:dyDescent="0.2">
      <c r="F15070" s="610"/>
      <c r="H15070" s="612"/>
      <c r="I15070" s="598"/>
      <c r="J15070" s="598"/>
      <c r="M15070" s="598"/>
      <c r="N15070" s="598"/>
      <c r="V15070" s="598"/>
      <c r="W15070" s="598"/>
    </row>
    <row r="15071" spans="6:23" x14ac:dyDescent="0.2">
      <c r="F15071" s="610"/>
      <c r="H15071" s="612"/>
      <c r="I15071" s="598"/>
      <c r="J15071" s="598"/>
      <c r="M15071" s="598"/>
      <c r="N15071" s="598"/>
      <c r="V15071" s="598"/>
      <c r="W15071" s="598"/>
    </row>
    <row r="15072" spans="6:23" x14ac:dyDescent="0.2">
      <c r="F15072" s="610"/>
      <c r="H15072" s="612"/>
      <c r="I15072" s="598"/>
      <c r="J15072" s="598"/>
      <c r="M15072" s="598"/>
      <c r="N15072" s="598"/>
      <c r="V15072" s="598"/>
      <c r="W15072" s="598"/>
    </row>
    <row r="15073" spans="6:23" x14ac:dyDescent="0.2">
      <c r="F15073" s="610"/>
      <c r="H15073" s="612"/>
      <c r="I15073" s="598"/>
      <c r="J15073" s="598"/>
      <c r="M15073" s="598"/>
      <c r="N15073" s="598"/>
      <c r="V15073" s="598"/>
      <c r="W15073" s="598"/>
    </row>
    <row r="15074" spans="6:23" x14ac:dyDescent="0.2">
      <c r="F15074" s="610"/>
      <c r="H15074" s="612"/>
      <c r="I15074" s="598"/>
      <c r="J15074" s="598"/>
      <c r="M15074" s="598"/>
      <c r="N15074" s="598"/>
      <c r="V15074" s="598"/>
      <c r="W15074" s="598"/>
    </row>
    <row r="15075" spans="6:23" x14ac:dyDescent="0.2">
      <c r="F15075" s="610"/>
      <c r="H15075" s="612"/>
      <c r="I15075" s="598"/>
      <c r="J15075" s="598"/>
      <c r="M15075" s="598"/>
      <c r="N15075" s="598"/>
      <c r="V15075" s="598"/>
      <c r="W15075" s="598"/>
    </row>
    <row r="15076" spans="6:23" x14ac:dyDescent="0.2">
      <c r="F15076" s="610"/>
      <c r="H15076" s="612"/>
      <c r="I15076" s="598"/>
      <c r="J15076" s="598"/>
      <c r="M15076" s="598"/>
      <c r="N15076" s="598"/>
      <c r="V15076" s="598"/>
      <c r="W15076" s="598"/>
    </row>
    <row r="15077" spans="6:23" x14ac:dyDescent="0.2">
      <c r="F15077" s="610"/>
      <c r="H15077" s="612"/>
      <c r="I15077" s="598"/>
      <c r="J15077" s="598"/>
      <c r="M15077" s="598"/>
      <c r="N15077" s="598"/>
      <c r="V15077" s="598"/>
      <c r="W15077" s="598"/>
    </row>
    <row r="15078" spans="6:23" x14ac:dyDescent="0.2">
      <c r="F15078" s="610"/>
      <c r="H15078" s="612"/>
      <c r="I15078" s="598"/>
      <c r="J15078" s="598"/>
      <c r="M15078" s="598"/>
      <c r="N15078" s="598"/>
      <c r="V15078" s="598"/>
      <c r="W15078" s="598"/>
    </row>
    <row r="15079" spans="6:23" x14ac:dyDescent="0.2">
      <c r="F15079" s="610"/>
      <c r="H15079" s="612"/>
      <c r="I15079" s="598"/>
      <c r="J15079" s="598"/>
      <c r="M15079" s="598"/>
      <c r="N15079" s="598"/>
      <c r="V15079" s="598"/>
      <c r="W15079" s="598"/>
    </row>
    <row r="15080" spans="6:23" x14ac:dyDescent="0.2">
      <c r="F15080" s="610"/>
      <c r="H15080" s="612"/>
      <c r="I15080" s="598"/>
      <c r="J15080" s="598"/>
      <c r="M15080" s="598"/>
      <c r="N15080" s="598"/>
      <c r="V15080" s="598"/>
      <c r="W15080" s="598"/>
    </row>
    <row r="15081" spans="6:23" x14ac:dyDescent="0.2">
      <c r="F15081" s="610"/>
      <c r="H15081" s="612"/>
      <c r="I15081" s="598"/>
      <c r="J15081" s="598"/>
      <c r="M15081" s="598"/>
      <c r="N15081" s="598"/>
      <c r="V15081" s="598"/>
      <c r="W15081" s="598"/>
    </row>
    <row r="15082" spans="6:23" x14ac:dyDescent="0.2">
      <c r="F15082" s="610"/>
      <c r="H15082" s="612"/>
      <c r="I15082" s="598"/>
      <c r="J15082" s="598"/>
      <c r="M15082" s="598"/>
      <c r="N15082" s="598"/>
      <c r="V15082" s="598"/>
      <c r="W15082" s="598"/>
    </row>
    <row r="15083" spans="6:23" x14ac:dyDescent="0.2">
      <c r="F15083" s="610"/>
      <c r="H15083" s="612"/>
      <c r="I15083" s="598"/>
      <c r="J15083" s="598"/>
      <c r="M15083" s="598"/>
      <c r="N15083" s="598"/>
      <c r="V15083" s="598"/>
      <c r="W15083" s="598"/>
    </row>
    <row r="15084" spans="6:23" x14ac:dyDescent="0.2">
      <c r="F15084" s="610"/>
      <c r="H15084" s="612"/>
      <c r="I15084" s="598"/>
      <c r="J15084" s="598"/>
      <c r="M15084" s="598"/>
      <c r="N15084" s="598"/>
      <c r="V15084" s="598"/>
      <c r="W15084" s="598"/>
    </row>
    <row r="15085" spans="6:23" x14ac:dyDescent="0.2">
      <c r="F15085" s="610"/>
      <c r="H15085" s="612"/>
      <c r="I15085" s="598"/>
      <c r="J15085" s="598"/>
      <c r="M15085" s="598"/>
      <c r="N15085" s="598"/>
      <c r="V15085" s="598"/>
      <c r="W15085" s="598"/>
    </row>
    <row r="15086" spans="6:23" x14ac:dyDescent="0.2">
      <c r="F15086" s="610"/>
      <c r="H15086" s="612"/>
      <c r="I15086" s="598"/>
      <c r="J15086" s="598"/>
      <c r="M15086" s="598"/>
      <c r="N15086" s="598"/>
      <c r="V15086" s="598"/>
      <c r="W15086" s="598"/>
    </row>
    <row r="15087" spans="6:23" x14ac:dyDescent="0.2">
      <c r="F15087" s="610"/>
      <c r="H15087" s="612"/>
      <c r="I15087" s="598"/>
      <c r="J15087" s="598"/>
      <c r="M15087" s="598"/>
      <c r="N15087" s="598"/>
      <c r="V15087" s="598"/>
      <c r="W15087" s="598"/>
    </row>
    <row r="15088" spans="6:23" x14ac:dyDescent="0.2">
      <c r="F15088" s="610"/>
      <c r="H15088" s="612"/>
      <c r="I15088" s="598"/>
      <c r="J15088" s="598"/>
      <c r="M15088" s="598"/>
      <c r="N15088" s="598"/>
      <c r="V15088" s="598"/>
      <c r="W15088" s="598"/>
    </row>
    <row r="15089" spans="6:23" x14ac:dyDescent="0.2">
      <c r="F15089" s="610"/>
      <c r="H15089" s="612"/>
      <c r="I15089" s="598"/>
      <c r="J15089" s="598"/>
      <c r="M15089" s="598"/>
      <c r="N15089" s="598"/>
      <c r="V15089" s="598"/>
      <c r="W15089" s="598"/>
    </row>
    <row r="15090" spans="6:23" x14ac:dyDescent="0.2">
      <c r="F15090" s="610"/>
      <c r="H15090" s="612"/>
      <c r="I15090" s="598"/>
      <c r="J15090" s="598"/>
      <c r="M15090" s="598"/>
      <c r="N15090" s="598"/>
      <c r="V15090" s="598"/>
      <c r="W15090" s="598"/>
    </row>
    <row r="15091" spans="6:23" x14ac:dyDescent="0.2">
      <c r="F15091" s="610"/>
      <c r="H15091" s="612"/>
      <c r="I15091" s="598"/>
      <c r="J15091" s="598"/>
      <c r="M15091" s="598"/>
      <c r="N15091" s="598"/>
      <c r="V15091" s="598"/>
      <c r="W15091" s="598"/>
    </row>
    <row r="15092" spans="6:23" x14ac:dyDescent="0.2">
      <c r="F15092" s="610"/>
      <c r="H15092" s="612"/>
      <c r="I15092" s="598"/>
      <c r="J15092" s="598"/>
      <c r="M15092" s="598"/>
      <c r="N15092" s="598"/>
      <c r="V15092" s="598"/>
      <c r="W15092" s="598"/>
    </row>
    <row r="15093" spans="6:23" x14ac:dyDescent="0.2">
      <c r="F15093" s="610"/>
      <c r="H15093" s="612"/>
      <c r="I15093" s="598"/>
      <c r="J15093" s="598"/>
      <c r="M15093" s="598"/>
      <c r="N15093" s="598"/>
      <c r="V15093" s="598"/>
      <c r="W15093" s="598"/>
    </row>
    <row r="15094" spans="6:23" x14ac:dyDescent="0.2">
      <c r="F15094" s="610"/>
      <c r="H15094" s="612"/>
      <c r="I15094" s="598"/>
      <c r="J15094" s="598"/>
      <c r="M15094" s="598"/>
      <c r="N15094" s="598"/>
      <c r="V15094" s="598"/>
      <c r="W15094" s="598"/>
    </row>
    <row r="15095" spans="6:23" x14ac:dyDescent="0.2">
      <c r="F15095" s="610"/>
      <c r="H15095" s="612"/>
      <c r="I15095" s="598"/>
      <c r="J15095" s="598"/>
      <c r="M15095" s="598"/>
      <c r="N15095" s="598"/>
      <c r="V15095" s="598"/>
      <c r="W15095" s="598"/>
    </row>
    <row r="15096" spans="6:23" x14ac:dyDescent="0.2">
      <c r="F15096" s="610"/>
      <c r="H15096" s="612"/>
      <c r="I15096" s="598"/>
      <c r="J15096" s="598"/>
      <c r="M15096" s="598"/>
      <c r="N15096" s="598"/>
      <c r="V15096" s="598"/>
      <c r="W15096" s="598"/>
    </row>
    <row r="15097" spans="6:23" x14ac:dyDescent="0.2">
      <c r="F15097" s="610"/>
      <c r="H15097" s="612"/>
      <c r="I15097" s="598"/>
      <c r="J15097" s="598"/>
      <c r="M15097" s="598"/>
      <c r="N15097" s="598"/>
      <c r="V15097" s="598"/>
      <c r="W15097" s="598"/>
    </row>
    <row r="15098" spans="6:23" x14ac:dyDescent="0.2">
      <c r="F15098" s="610"/>
      <c r="H15098" s="612"/>
      <c r="I15098" s="598"/>
      <c r="J15098" s="598"/>
      <c r="M15098" s="598"/>
      <c r="N15098" s="598"/>
      <c r="V15098" s="598"/>
      <c r="W15098" s="598"/>
    </row>
    <row r="15099" spans="6:23" x14ac:dyDescent="0.2">
      <c r="F15099" s="610"/>
      <c r="H15099" s="612"/>
      <c r="I15099" s="598"/>
      <c r="J15099" s="598"/>
      <c r="M15099" s="598"/>
      <c r="N15099" s="598"/>
      <c r="V15099" s="598"/>
      <c r="W15099" s="598"/>
    </row>
    <row r="15100" spans="6:23" x14ac:dyDescent="0.2">
      <c r="F15100" s="610"/>
      <c r="H15100" s="612"/>
      <c r="I15100" s="598"/>
      <c r="J15100" s="598"/>
      <c r="M15100" s="598"/>
      <c r="N15100" s="598"/>
      <c r="V15100" s="598"/>
      <c r="W15100" s="598"/>
    </row>
    <row r="15101" spans="6:23" x14ac:dyDescent="0.2">
      <c r="F15101" s="610"/>
      <c r="H15101" s="612"/>
      <c r="I15101" s="598"/>
      <c r="J15101" s="598"/>
      <c r="M15101" s="598"/>
      <c r="N15101" s="598"/>
      <c r="V15101" s="598"/>
      <c r="W15101" s="598"/>
    </row>
    <row r="15102" spans="6:23" x14ac:dyDescent="0.2">
      <c r="F15102" s="610"/>
      <c r="H15102" s="612"/>
      <c r="I15102" s="598"/>
      <c r="J15102" s="598"/>
      <c r="M15102" s="598"/>
      <c r="N15102" s="598"/>
      <c r="V15102" s="598"/>
      <c r="W15102" s="598"/>
    </row>
    <row r="15103" spans="6:23" x14ac:dyDescent="0.2">
      <c r="F15103" s="610"/>
      <c r="H15103" s="612"/>
      <c r="I15103" s="598"/>
      <c r="J15103" s="598"/>
      <c r="M15103" s="598"/>
      <c r="N15103" s="598"/>
      <c r="V15103" s="598"/>
      <c r="W15103" s="598"/>
    </row>
    <row r="15104" spans="6:23" x14ac:dyDescent="0.2">
      <c r="F15104" s="610"/>
      <c r="H15104" s="612"/>
      <c r="I15104" s="598"/>
      <c r="J15104" s="598"/>
      <c r="M15104" s="598"/>
      <c r="N15104" s="598"/>
      <c r="V15104" s="598"/>
      <c r="W15104" s="598"/>
    </row>
    <row r="15105" spans="6:23" x14ac:dyDescent="0.2">
      <c r="F15105" s="610"/>
      <c r="H15105" s="612"/>
      <c r="I15105" s="598"/>
      <c r="J15105" s="598"/>
      <c r="M15105" s="598"/>
      <c r="N15105" s="598"/>
      <c r="V15105" s="598"/>
      <c r="W15105" s="598"/>
    </row>
    <row r="15106" spans="6:23" x14ac:dyDescent="0.2">
      <c r="F15106" s="610"/>
      <c r="H15106" s="612"/>
      <c r="I15106" s="598"/>
      <c r="J15106" s="598"/>
      <c r="M15106" s="598"/>
      <c r="N15106" s="598"/>
      <c r="V15106" s="598"/>
      <c r="W15106" s="598"/>
    </row>
    <row r="15107" spans="6:23" x14ac:dyDescent="0.2">
      <c r="F15107" s="610"/>
      <c r="H15107" s="612"/>
      <c r="I15107" s="598"/>
      <c r="J15107" s="598"/>
      <c r="M15107" s="598"/>
      <c r="N15107" s="598"/>
      <c r="V15107" s="598"/>
      <c r="W15107" s="598"/>
    </row>
    <row r="15108" spans="6:23" x14ac:dyDescent="0.2">
      <c r="F15108" s="610"/>
      <c r="H15108" s="612"/>
      <c r="I15108" s="598"/>
      <c r="J15108" s="598"/>
      <c r="M15108" s="598"/>
      <c r="N15108" s="598"/>
      <c r="V15108" s="598"/>
      <c r="W15108" s="598"/>
    </row>
    <row r="15109" spans="6:23" x14ac:dyDescent="0.2">
      <c r="F15109" s="610"/>
      <c r="H15109" s="612"/>
      <c r="I15109" s="598"/>
      <c r="J15109" s="598"/>
      <c r="M15109" s="598"/>
      <c r="N15109" s="598"/>
      <c r="V15109" s="598"/>
      <c r="W15109" s="598"/>
    </row>
    <row r="15110" spans="6:23" x14ac:dyDescent="0.2">
      <c r="F15110" s="610"/>
      <c r="H15110" s="612"/>
      <c r="I15110" s="598"/>
      <c r="J15110" s="598"/>
      <c r="M15110" s="598"/>
      <c r="N15110" s="598"/>
      <c r="V15110" s="598"/>
      <c r="W15110" s="598"/>
    </row>
    <row r="15111" spans="6:23" x14ac:dyDescent="0.2">
      <c r="F15111" s="610"/>
      <c r="H15111" s="612"/>
      <c r="I15111" s="598"/>
      <c r="J15111" s="598"/>
      <c r="M15111" s="598"/>
      <c r="N15111" s="598"/>
      <c r="V15111" s="598"/>
      <c r="W15111" s="598"/>
    </row>
    <row r="15112" spans="6:23" x14ac:dyDescent="0.2">
      <c r="F15112" s="610"/>
      <c r="H15112" s="612"/>
      <c r="I15112" s="598"/>
      <c r="J15112" s="598"/>
      <c r="M15112" s="598"/>
      <c r="N15112" s="598"/>
      <c r="V15112" s="598"/>
      <c r="W15112" s="598"/>
    </row>
    <row r="15113" spans="6:23" x14ac:dyDescent="0.2">
      <c r="F15113" s="610"/>
      <c r="H15113" s="612"/>
      <c r="I15113" s="598"/>
      <c r="J15113" s="598"/>
      <c r="M15113" s="598"/>
      <c r="N15113" s="598"/>
      <c r="V15113" s="598"/>
      <c r="W15113" s="598"/>
    </row>
    <row r="15114" spans="6:23" x14ac:dyDescent="0.2">
      <c r="F15114" s="610"/>
      <c r="H15114" s="612"/>
      <c r="I15114" s="598"/>
      <c r="J15114" s="598"/>
      <c r="M15114" s="598"/>
      <c r="N15114" s="598"/>
      <c r="V15114" s="598"/>
      <c r="W15114" s="598"/>
    </row>
    <row r="15115" spans="6:23" x14ac:dyDescent="0.2">
      <c r="F15115" s="610"/>
      <c r="H15115" s="612"/>
      <c r="I15115" s="598"/>
      <c r="J15115" s="598"/>
      <c r="M15115" s="598"/>
      <c r="N15115" s="598"/>
      <c r="V15115" s="598"/>
      <c r="W15115" s="598"/>
    </row>
    <row r="15116" spans="6:23" x14ac:dyDescent="0.2">
      <c r="F15116" s="610"/>
      <c r="H15116" s="612"/>
      <c r="I15116" s="598"/>
      <c r="J15116" s="598"/>
      <c r="M15116" s="598"/>
      <c r="N15116" s="598"/>
      <c r="V15116" s="598"/>
      <c r="W15116" s="598"/>
    </row>
    <row r="15117" spans="6:23" x14ac:dyDescent="0.2">
      <c r="F15117" s="610"/>
      <c r="H15117" s="612"/>
      <c r="I15117" s="598"/>
      <c r="J15117" s="598"/>
      <c r="M15117" s="598"/>
      <c r="N15117" s="598"/>
      <c r="V15117" s="598"/>
      <c r="W15117" s="598"/>
    </row>
    <row r="15118" spans="6:23" x14ac:dyDescent="0.2">
      <c r="F15118" s="610"/>
      <c r="H15118" s="612"/>
      <c r="I15118" s="598"/>
      <c r="J15118" s="598"/>
      <c r="M15118" s="598"/>
      <c r="N15118" s="598"/>
      <c r="V15118" s="598"/>
      <c r="W15118" s="598"/>
    </row>
    <row r="15119" spans="6:23" x14ac:dyDescent="0.2">
      <c r="F15119" s="610"/>
      <c r="H15119" s="612"/>
      <c r="I15119" s="598"/>
      <c r="J15119" s="598"/>
      <c r="M15119" s="598"/>
      <c r="N15119" s="598"/>
      <c r="V15119" s="598"/>
      <c r="W15119" s="598"/>
    </row>
    <row r="15120" spans="6:23" x14ac:dyDescent="0.2">
      <c r="F15120" s="610"/>
      <c r="H15120" s="612"/>
      <c r="I15120" s="598"/>
      <c r="J15120" s="598"/>
      <c r="M15120" s="598"/>
      <c r="N15120" s="598"/>
      <c r="V15120" s="598"/>
      <c r="W15120" s="598"/>
    </row>
    <row r="15121" spans="6:23" x14ac:dyDescent="0.2">
      <c r="F15121" s="610"/>
      <c r="H15121" s="612"/>
      <c r="I15121" s="598"/>
      <c r="J15121" s="598"/>
      <c r="M15121" s="598"/>
      <c r="N15121" s="598"/>
      <c r="V15121" s="598"/>
      <c r="W15121" s="598"/>
    </row>
    <row r="15122" spans="6:23" x14ac:dyDescent="0.2">
      <c r="F15122" s="610"/>
      <c r="H15122" s="612"/>
      <c r="I15122" s="598"/>
      <c r="J15122" s="598"/>
      <c r="M15122" s="598"/>
      <c r="N15122" s="598"/>
      <c r="V15122" s="598"/>
      <c r="W15122" s="598"/>
    </row>
    <row r="15123" spans="6:23" x14ac:dyDescent="0.2">
      <c r="F15123" s="610"/>
      <c r="H15123" s="612"/>
      <c r="I15123" s="598"/>
      <c r="J15123" s="598"/>
      <c r="M15123" s="598"/>
      <c r="N15123" s="598"/>
      <c r="V15123" s="598"/>
      <c r="W15123" s="598"/>
    </row>
    <row r="15124" spans="6:23" x14ac:dyDescent="0.2">
      <c r="F15124" s="610"/>
      <c r="H15124" s="612"/>
      <c r="I15124" s="598"/>
      <c r="J15124" s="598"/>
      <c r="M15124" s="598"/>
      <c r="N15124" s="598"/>
      <c r="V15124" s="598"/>
      <c r="W15124" s="598"/>
    </row>
    <row r="15125" spans="6:23" x14ac:dyDescent="0.2">
      <c r="F15125" s="610"/>
      <c r="H15125" s="612"/>
      <c r="I15125" s="598"/>
      <c r="J15125" s="598"/>
      <c r="M15125" s="598"/>
      <c r="N15125" s="598"/>
      <c r="V15125" s="598"/>
      <c r="W15125" s="598"/>
    </row>
    <row r="15126" spans="6:23" x14ac:dyDescent="0.2">
      <c r="F15126" s="610"/>
      <c r="H15126" s="612"/>
      <c r="I15126" s="598"/>
      <c r="J15126" s="598"/>
      <c r="M15126" s="598"/>
      <c r="N15126" s="598"/>
      <c r="V15126" s="598"/>
      <c r="W15126" s="598"/>
    </row>
    <row r="15127" spans="6:23" x14ac:dyDescent="0.2">
      <c r="F15127" s="610"/>
      <c r="H15127" s="612"/>
      <c r="I15127" s="598"/>
      <c r="J15127" s="598"/>
      <c r="M15127" s="598"/>
      <c r="N15127" s="598"/>
      <c r="V15127" s="598"/>
      <c r="W15127" s="598"/>
    </row>
    <row r="15128" spans="6:23" x14ac:dyDescent="0.2">
      <c r="F15128" s="610"/>
      <c r="H15128" s="612"/>
      <c r="I15128" s="598"/>
      <c r="J15128" s="598"/>
      <c r="M15128" s="598"/>
      <c r="N15128" s="598"/>
      <c r="V15128" s="598"/>
      <c r="W15128" s="598"/>
    </row>
    <row r="15129" spans="6:23" x14ac:dyDescent="0.2">
      <c r="F15129" s="610"/>
      <c r="H15129" s="612"/>
      <c r="I15129" s="598"/>
      <c r="J15129" s="598"/>
      <c r="M15129" s="598"/>
      <c r="N15129" s="598"/>
      <c r="V15129" s="598"/>
      <c r="W15129" s="598"/>
    </row>
    <row r="15130" spans="6:23" x14ac:dyDescent="0.2">
      <c r="F15130" s="610"/>
      <c r="H15130" s="612"/>
      <c r="I15130" s="598"/>
      <c r="J15130" s="598"/>
      <c r="M15130" s="598"/>
      <c r="N15130" s="598"/>
      <c r="V15130" s="598"/>
      <c r="W15130" s="598"/>
    </row>
    <row r="15131" spans="6:23" x14ac:dyDescent="0.2">
      <c r="F15131" s="610"/>
      <c r="H15131" s="612"/>
      <c r="I15131" s="598"/>
      <c r="J15131" s="598"/>
      <c r="M15131" s="598"/>
      <c r="N15131" s="598"/>
      <c r="V15131" s="598"/>
      <c r="W15131" s="598"/>
    </row>
    <row r="15132" spans="6:23" x14ac:dyDescent="0.2">
      <c r="F15132" s="610"/>
      <c r="H15132" s="612"/>
      <c r="I15132" s="598"/>
      <c r="J15132" s="598"/>
      <c r="M15132" s="598"/>
      <c r="N15132" s="598"/>
      <c r="V15132" s="598"/>
      <c r="W15132" s="598"/>
    </row>
    <row r="15133" spans="6:23" x14ac:dyDescent="0.2">
      <c r="F15133" s="610"/>
      <c r="H15133" s="612"/>
      <c r="I15133" s="598"/>
      <c r="J15133" s="598"/>
      <c r="M15133" s="598"/>
      <c r="N15133" s="598"/>
      <c r="V15133" s="598"/>
      <c r="W15133" s="598"/>
    </row>
    <row r="15134" spans="6:23" x14ac:dyDescent="0.2">
      <c r="F15134" s="610"/>
      <c r="H15134" s="612"/>
      <c r="I15134" s="598"/>
      <c r="J15134" s="598"/>
      <c r="M15134" s="598"/>
      <c r="N15134" s="598"/>
      <c r="V15134" s="598"/>
      <c r="W15134" s="598"/>
    </row>
    <row r="15135" spans="6:23" x14ac:dyDescent="0.2">
      <c r="F15135" s="610"/>
      <c r="H15135" s="612"/>
      <c r="I15135" s="598"/>
      <c r="J15135" s="598"/>
      <c r="M15135" s="598"/>
      <c r="N15135" s="598"/>
      <c r="V15135" s="598"/>
      <c r="W15135" s="598"/>
    </row>
    <row r="15136" spans="6:23" x14ac:dyDescent="0.2">
      <c r="F15136" s="610"/>
      <c r="H15136" s="612"/>
      <c r="I15136" s="598"/>
      <c r="J15136" s="598"/>
      <c r="M15136" s="598"/>
      <c r="N15136" s="598"/>
      <c r="V15136" s="598"/>
      <c r="W15136" s="598"/>
    </row>
    <row r="15137" spans="6:23" x14ac:dyDescent="0.2">
      <c r="F15137" s="610"/>
      <c r="H15137" s="612"/>
      <c r="I15137" s="598"/>
      <c r="J15137" s="598"/>
      <c r="M15137" s="598"/>
      <c r="N15137" s="598"/>
      <c r="V15137" s="598"/>
      <c r="W15137" s="598"/>
    </row>
    <row r="15138" spans="6:23" x14ac:dyDescent="0.2">
      <c r="F15138" s="610"/>
      <c r="H15138" s="612"/>
      <c r="I15138" s="598"/>
      <c r="J15138" s="598"/>
      <c r="M15138" s="598"/>
      <c r="N15138" s="598"/>
      <c r="V15138" s="598"/>
      <c r="W15138" s="598"/>
    </row>
    <row r="15139" spans="6:23" x14ac:dyDescent="0.2">
      <c r="F15139" s="610"/>
      <c r="H15139" s="612"/>
      <c r="I15139" s="598"/>
      <c r="J15139" s="598"/>
      <c r="M15139" s="598"/>
      <c r="N15139" s="598"/>
      <c r="V15139" s="598"/>
      <c r="W15139" s="598"/>
    </row>
    <row r="15140" spans="6:23" x14ac:dyDescent="0.2">
      <c r="F15140" s="610"/>
      <c r="H15140" s="612"/>
      <c r="I15140" s="598"/>
      <c r="J15140" s="598"/>
      <c r="M15140" s="598"/>
      <c r="N15140" s="598"/>
      <c r="V15140" s="598"/>
      <c r="W15140" s="598"/>
    </row>
    <row r="15141" spans="6:23" x14ac:dyDescent="0.2">
      <c r="F15141" s="610"/>
      <c r="H15141" s="612"/>
      <c r="I15141" s="598"/>
      <c r="J15141" s="598"/>
      <c r="M15141" s="598"/>
      <c r="N15141" s="598"/>
      <c r="V15141" s="598"/>
      <c r="W15141" s="598"/>
    </row>
    <row r="15142" spans="6:23" x14ac:dyDescent="0.2">
      <c r="F15142" s="610"/>
      <c r="H15142" s="612"/>
      <c r="I15142" s="598"/>
      <c r="J15142" s="598"/>
      <c r="M15142" s="598"/>
      <c r="N15142" s="598"/>
      <c r="V15142" s="598"/>
      <c r="W15142" s="598"/>
    </row>
    <row r="15143" spans="6:23" x14ac:dyDescent="0.2">
      <c r="F15143" s="610"/>
      <c r="H15143" s="612"/>
      <c r="I15143" s="598"/>
      <c r="J15143" s="598"/>
      <c r="M15143" s="598"/>
      <c r="N15143" s="598"/>
      <c r="V15143" s="598"/>
      <c r="W15143" s="598"/>
    </row>
    <row r="15144" spans="6:23" x14ac:dyDescent="0.2">
      <c r="F15144" s="610"/>
      <c r="H15144" s="612"/>
      <c r="I15144" s="598"/>
      <c r="J15144" s="598"/>
      <c r="M15144" s="598"/>
      <c r="N15144" s="598"/>
      <c r="V15144" s="598"/>
      <c r="W15144" s="598"/>
    </row>
    <row r="15145" spans="6:23" x14ac:dyDescent="0.2">
      <c r="F15145" s="610"/>
      <c r="H15145" s="612"/>
      <c r="I15145" s="598"/>
      <c r="J15145" s="598"/>
      <c r="M15145" s="598"/>
      <c r="N15145" s="598"/>
      <c r="V15145" s="598"/>
      <c r="W15145" s="598"/>
    </row>
    <row r="15146" spans="6:23" x14ac:dyDescent="0.2">
      <c r="F15146" s="610"/>
      <c r="H15146" s="612"/>
      <c r="I15146" s="598"/>
      <c r="J15146" s="598"/>
      <c r="M15146" s="598"/>
      <c r="N15146" s="598"/>
      <c r="V15146" s="598"/>
      <c r="W15146" s="598"/>
    </row>
    <row r="15147" spans="6:23" x14ac:dyDescent="0.2">
      <c r="F15147" s="610"/>
      <c r="H15147" s="612"/>
      <c r="I15147" s="598"/>
      <c r="J15147" s="598"/>
      <c r="M15147" s="598"/>
      <c r="N15147" s="598"/>
      <c r="V15147" s="598"/>
      <c r="W15147" s="598"/>
    </row>
    <row r="15148" spans="6:23" x14ac:dyDescent="0.2">
      <c r="F15148" s="610"/>
      <c r="H15148" s="612"/>
      <c r="I15148" s="598"/>
      <c r="J15148" s="598"/>
      <c r="M15148" s="598"/>
      <c r="N15148" s="598"/>
      <c r="V15148" s="598"/>
      <c r="W15148" s="598"/>
    </row>
    <row r="15149" spans="6:23" x14ac:dyDescent="0.2">
      <c r="F15149" s="610"/>
      <c r="H15149" s="612"/>
      <c r="I15149" s="598"/>
      <c r="J15149" s="598"/>
      <c r="M15149" s="598"/>
      <c r="N15149" s="598"/>
      <c r="V15149" s="598"/>
      <c r="W15149" s="598"/>
    </row>
    <row r="15150" spans="6:23" x14ac:dyDescent="0.2">
      <c r="F15150" s="610"/>
      <c r="H15150" s="612"/>
      <c r="I15150" s="598"/>
      <c r="J15150" s="598"/>
      <c r="M15150" s="598"/>
      <c r="N15150" s="598"/>
      <c r="V15150" s="598"/>
      <c r="W15150" s="598"/>
    </row>
    <row r="15151" spans="6:23" x14ac:dyDescent="0.2">
      <c r="F15151" s="610"/>
      <c r="H15151" s="612"/>
      <c r="I15151" s="598"/>
      <c r="J15151" s="598"/>
      <c r="M15151" s="598"/>
      <c r="N15151" s="598"/>
      <c r="V15151" s="598"/>
      <c r="W15151" s="598"/>
    </row>
    <row r="15152" spans="6:23" x14ac:dyDescent="0.2">
      <c r="F15152" s="610"/>
      <c r="H15152" s="612"/>
      <c r="I15152" s="598"/>
      <c r="J15152" s="598"/>
      <c r="M15152" s="598"/>
      <c r="N15152" s="598"/>
      <c r="V15152" s="598"/>
      <c r="W15152" s="598"/>
    </row>
    <row r="15153" spans="6:23" x14ac:dyDescent="0.2">
      <c r="F15153" s="610"/>
      <c r="H15153" s="612"/>
      <c r="I15153" s="598"/>
      <c r="J15153" s="598"/>
      <c r="M15153" s="598"/>
      <c r="N15153" s="598"/>
      <c r="V15153" s="598"/>
      <c r="W15153" s="598"/>
    </row>
    <row r="15154" spans="6:23" x14ac:dyDescent="0.2">
      <c r="F15154" s="610"/>
      <c r="H15154" s="612"/>
      <c r="I15154" s="598"/>
      <c r="J15154" s="598"/>
      <c r="M15154" s="598"/>
      <c r="N15154" s="598"/>
      <c r="V15154" s="598"/>
      <c r="W15154" s="598"/>
    </row>
    <row r="15155" spans="6:23" x14ac:dyDescent="0.2">
      <c r="F15155" s="610"/>
      <c r="H15155" s="612"/>
      <c r="I15155" s="598"/>
      <c r="J15155" s="598"/>
      <c r="M15155" s="598"/>
      <c r="N15155" s="598"/>
      <c r="V15155" s="598"/>
      <c r="W15155" s="598"/>
    </row>
    <row r="15156" spans="6:23" x14ac:dyDescent="0.2">
      <c r="F15156" s="610"/>
      <c r="H15156" s="612"/>
      <c r="I15156" s="598"/>
      <c r="J15156" s="598"/>
      <c r="M15156" s="598"/>
      <c r="N15156" s="598"/>
      <c r="V15156" s="598"/>
      <c r="W15156" s="598"/>
    </row>
    <row r="15157" spans="6:23" x14ac:dyDescent="0.2">
      <c r="F15157" s="610"/>
      <c r="H15157" s="612"/>
      <c r="I15157" s="598"/>
      <c r="J15157" s="598"/>
      <c r="M15157" s="598"/>
      <c r="N15157" s="598"/>
      <c r="V15157" s="598"/>
      <c r="W15157" s="598"/>
    </row>
    <row r="15158" spans="6:23" x14ac:dyDescent="0.2">
      <c r="F15158" s="610"/>
      <c r="H15158" s="612"/>
      <c r="I15158" s="598"/>
      <c r="J15158" s="598"/>
      <c r="M15158" s="598"/>
      <c r="N15158" s="598"/>
      <c r="V15158" s="598"/>
      <c r="W15158" s="598"/>
    </row>
    <row r="15159" spans="6:23" x14ac:dyDescent="0.2">
      <c r="F15159" s="610"/>
      <c r="H15159" s="612"/>
      <c r="I15159" s="598"/>
      <c r="J15159" s="598"/>
      <c r="M15159" s="598"/>
      <c r="N15159" s="598"/>
      <c r="V15159" s="598"/>
      <c r="W15159" s="598"/>
    </row>
    <row r="15160" spans="6:23" x14ac:dyDescent="0.2">
      <c r="F15160" s="610"/>
      <c r="H15160" s="612"/>
      <c r="I15160" s="598"/>
      <c r="J15160" s="598"/>
      <c r="M15160" s="598"/>
      <c r="N15160" s="598"/>
      <c r="V15160" s="598"/>
      <c r="W15160" s="598"/>
    </row>
    <row r="15161" spans="6:23" x14ac:dyDescent="0.2">
      <c r="F15161" s="610"/>
      <c r="H15161" s="612"/>
      <c r="I15161" s="598"/>
      <c r="J15161" s="598"/>
      <c r="M15161" s="598"/>
      <c r="N15161" s="598"/>
      <c r="V15161" s="598"/>
      <c r="W15161" s="598"/>
    </row>
    <row r="15162" spans="6:23" x14ac:dyDescent="0.2">
      <c r="F15162" s="610"/>
      <c r="H15162" s="612"/>
      <c r="I15162" s="598"/>
      <c r="J15162" s="598"/>
      <c r="M15162" s="598"/>
      <c r="N15162" s="598"/>
      <c r="V15162" s="598"/>
      <c r="W15162" s="598"/>
    </row>
    <row r="15163" spans="6:23" x14ac:dyDescent="0.2">
      <c r="F15163" s="610"/>
      <c r="H15163" s="612"/>
      <c r="I15163" s="598"/>
      <c r="J15163" s="598"/>
      <c r="M15163" s="598"/>
      <c r="N15163" s="598"/>
      <c r="V15163" s="598"/>
      <c r="W15163" s="598"/>
    </row>
    <row r="15164" spans="6:23" x14ac:dyDescent="0.2">
      <c r="F15164" s="610"/>
      <c r="H15164" s="612"/>
      <c r="I15164" s="598"/>
      <c r="J15164" s="598"/>
      <c r="M15164" s="598"/>
      <c r="N15164" s="598"/>
      <c r="V15164" s="598"/>
      <c r="W15164" s="598"/>
    </row>
    <row r="15165" spans="6:23" x14ac:dyDescent="0.2">
      <c r="F15165" s="610"/>
      <c r="H15165" s="612"/>
      <c r="I15165" s="598"/>
      <c r="J15165" s="598"/>
      <c r="M15165" s="598"/>
      <c r="N15165" s="598"/>
      <c r="V15165" s="598"/>
      <c r="W15165" s="598"/>
    </row>
    <row r="15166" spans="6:23" x14ac:dyDescent="0.2">
      <c r="F15166" s="610"/>
      <c r="H15166" s="612"/>
      <c r="I15166" s="598"/>
      <c r="J15166" s="598"/>
      <c r="M15166" s="598"/>
      <c r="N15166" s="598"/>
      <c r="V15166" s="598"/>
      <c r="W15166" s="598"/>
    </row>
    <row r="15167" spans="6:23" x14ac:dyDescent="0.2">
      <c r="F15167" s="610"/>
      <c r="H15167" s="612"/>
      <c r="I15167" s="598"/>
      <c r="J15167" s="598"/>
      <c r="M15167" s="598"/>
      <c r="N15167" s="598"/>
      <c r="V15167" s="598"/>
      <c r="W15167" s="598"/>
    </row>
    <row r="15168" spans="6:23" x14ac:dyDescent="0.2">
      <c r="F15168" s="610"/>
      <c r="H15168" s="612"/>
      <c r="I15168" s="598"/>
      <c r="J15168" s="598"/>
      <c r="M15168" s="598"/>
      <c r="N15168" s="598"/>
      <c r="V15168" s="598"/>
      <c r="W15168" s="598"/>
    </row>
    <row r="15169" spans="6:23" x14ac:dyDescent="0.2">
      <c r="F15169" s="610"/>
      <c r="H15169" s="612"/>
      <c r="I15169" s="598"/>
      <c r="J15169" s="598"/>
      <c r="M15169" s="598"/>
      <c r="N15169" s="598"/>
      <c r="V15169" s="598"/>
      <c r="W15169" s="598"/>
    </row>
    <row r="15170" spans="6:23" x14ac:dyDescent="0.2">
      <c r="F15170" s="610"/>
      <c r="H15170" s="612"/>
      <c r="I15170" s="598"/>
      <c r="J15170" s="598"/>
      <c r="M15170" s="598"/>
      <c r="N15170" s="598"/>
      <c r="V15170" s="598"/>
      <c r="W15170" s="598"/>
    </row>
    <row r="15171" spans="6:23" x14ac:dyDescent="0.2">
      <c r="F15171" s="610"/>
      <c r="H15171" s="612"/>
      <c r="I15171" s="598"/>
      <c r="J15171" s="598"/>
      <c r="M15171" s="598"/>
      <c r="N15171" s="598"/>
      <c r="V15171" s="598"/>
      <c r="W15171" s="598"/>
    </row>
    <row r="15172" spans="6:23" x14ac:dyDescent="0.2">
      <c r="F15172" s="610"/>
      <c r="H15172" s="612"/>
      <c r="I15172" s="598"/>
      <c r="J15172" s="598"/>
      <c r="M15172" s="598"/>
      <c r="N15172" s="598"/>
      <c r="V15172" s="598"/>
      <c r="W15172" s="598"/>
    </row>
    <row r="15173" spans="6:23" x14ac:dyDescent="0.2">
      <c r="F15173" s="610"/>
      <c r="H15173" s="612"/>
      <c r="I15173" s="598"/>
      <c r="J15173" s="598"/>
      <c r="M15173" s="598"/>
      <c r="N15173" s="598"/>
      <c r="V15173" s="598"/>
      <c r="W15173" s="598"/>
    </row>
    <row r="15174" spans="6:23" x14ac:dyDescent="0.2">
      <c r="F15174" s="610"/>
      <c r="H15174" s="612"/>
      <c r="I15174" s="598"/>
      <c r="J15174" s="598"/>
      <c r="M15174" s="598"/>
      <c r="N15174" s="598"/>
      <c r="V15174" s="598"/>
      <c r="W15174" s="598"/>
    </row>
    <row r="15175" spans="6:23" x14ac:dyDescent="0.2">
      <c r="F15175" s="610"/>
      <c r="H15175" s="612"/>
      <c r="I15175" s="598"/>
      <c r="J15175" s="598"/>
      <c r="M15175" s="598"/>
      <c r="N15175" s="598"/>
      <c r="V15175" s="598"/>
      <c r="W15175" s="598"/>
    </row>
    <row r="15176" spans="6:23" x14ac:dyDescent="0.2">
      <c r="F15176" s="610"/>
      <c r="H15176" s="612"/>
      <c r="I15176" s="598"/>
      <c r="J15176" s="598"/>
      <c r="M15176" s="598"/>
      <c r="N15176" s="598"/>
      <c r="V15176" s="598"/>
      <c r="W15176" s="598"/>
    </row>
    <row r="15177" spans="6:23" x14ac:dyDescent="0.2">
      <c r="F15177" s="610"/>
      <c r="H15177" s="612"/>
      <c r="I15177" s="598"/>
      <c r="J15177" s="598"/>
      <c r="M15177" s="598"/>
      <c r="N15177" s="598"/>
      <c r="V15177" s="598"/>
      <c r="W15177" s="598"/>
    </row>
    <row r="15178" spans="6:23" x14ac:dyDescent="0.2">
      <c r="F15178" s="610"/>
      <c r="H15178" s="612"/>
      <c r="I15178" s="598"/>
      <c r="J15178" s="598"/>
      <c r="M15178" s="598"/>
      <c r="N15178" s="598"/>
      <c r="V15178" s="598"/>
      <c r="W15178" s="598"/>
    </row>
    <row r="15179" spans="6:23" x14ac:dyDescent="0.2">
      <c r="F15179" s="610"/>
      <c r="H15179" s="612"/>
      <c r="I15179" s="598"/>
      <c r="J15179" s="598"/>
      <c r="M15179" s="598"/>
      <c r="N15179" s="598"/>
      <c r="V15179" s="598"/>
      <c r="W15179" s="598"/>
    </row>
    <row r="15180" spans="6:23" x14ac:dyDescent="0.2">
      <c r="F15180" s="610"/>
      <c r="H15180" s="612"/>
      <c r="I15180" s="598"/>
      <c r="J15180" s="598"/>
      <c r="M15180" s="598"/>
      <c r="N15180" s="598"/>
      <c r="V15180" s="598"/>
      <c r="W15180" s="598"/>
    </row>
    <row r="15181" spans="6:23" x14ac:dyDescent="0.2">
      <c r="F15181" s="610"/>
      <c r="H15181" s="612"/>
      <c r="I15181" s="598"/>
      <c r="J15181" s="598"/>
      <c r="M15181" s="598"/>
      <c r="N15181" s="598"/>
      <c r="V15181" s="598"/>
      <c r="W15181" s="598"/>
    </row>
    <row r="15182" spans="6:23" x14ac:dyDescent="0.2">
      <c r="F15182" s="610"/>
      <c r="H15182" s="612"/>
      <c r="I15182" s="598"/>
      <c r="J15182" s="598"/>
      <c r="M15182" s="598"/>
      <c r="N15182" s="598"/>
      <c r="V15182" s="598"/>
      <c r="W15182" s="598"/>
    </row>
    <row r="15183" spans="6:23" x14ac:dyDescent="0.2">
      <c r="F15183" s="610"/>
      <c r="H15183" s="612"/>
      <c r="I15183" s="598"/>
      <c r="J15183" s="598"/>
      <c r="M15183" s="598"/>
      <c r="N15183" s="598"/>
      <c r="V15183" s="598"/>
      <c r="W15183" s="598"/>
    </row>
    <row r="15184" spans="6:23" x14ac:dyDescent="0.2">
      <c r="F15184" s="610"/>
      <c r="H15184" s="612"/>
      <c r="I15184" s="598"/>
      <c r="J15184" s="598"/>
      <c r="M15184" s="598"/>
      <c r="N15184" s="598"/>
      <c r="V15184" s="598"/>
      <c r="W15184" s="598"/>
    </row>
    <row r="15185" spans="6:23" x14ac:dyDescent="0.2">
      <c r="F15185" s="610"/>
      <c r="H15185" s="612"/>
      <c r="I15185" s="598"/>
      <c r="J15185" s="598"/>
      <c r="M15185" s="598"/>
      <c r="N15185" s="598"/>
      <c r="V15185" s="598"/>
      <c r="W15185" s="598"/>
    </row>
    <row r="15186" spans="6:23" x14ac:dyDescent="0.2">
      <c r="F15186" s="610"/>
      <c r="H15186" s="612"/>
      <c r="I15186" s="598"/>
      <c r="J15186" s="598"/>
      <c r="M15186" s="598"/>
      <c r="N15186" s="598"/>
      <c r="V15186" s="598"/>
      <c r="W15186" s="598"/>
    </row>
    <row r="15187" spans="6:23" x14ac:dyDescent="0.2">
      <c r="F15187" s="610"/>
      <c r="H15187" s="612"/>
      <c r="I15187" s="598"/>
      <c r="J15187" s="598"/>
      <c r="M15187" s="598"/>
      <c r="N15187" s="598"/>
      <c r="V15187" s="598"/>
      <c r="W15187" s="598"/>
    </row>
    <row r="15188" spans="6:23" x14ac:dyDescent="0.2">
      <c r="F15188" s="610"/>
      <c r="H15188" s="612"/>
      <c r="I15188" s="598"/>
      <c r="J15188" s="598"/>
      <c r="M15188" s="598"/>
      <c r="N15188" s="598"/>
      <c r="V15188" s="598"/>
      <c r="W15188" s="598"/>
    </row>
    <row r="15189" spans="6:23" x14ac:dyDescent="0.2">
      <c r="F15189" s="610"/>
      <c r="H15189" s="612"/>
      <c r="I15189" s="598"/>
      <c r="J15189" s="598"/>
      <c r="M15189" s="598"/>
      <c r="N15189" s="598"/>
      <c r="V15189" s="598"/>
      <c r="W15189" s="598"/>
    </row>
    <row r="15190" spans="6:23" x14ac:dyDescent="0.2">
      <c r="F15190" s="610"/>
      <c r="H15190" s="612"/>
      <c r="I15190" s="598"/>
      <c r="J15190" s="598"/>
      <c r="M15190" s="598"/>
      <c r="N15190" s="598"/>
      <c r="V15190" s="598"/>
      <c r="W15190" s="598"/>
    </row>
    <row r="15191" spans="6:23" x14ac:dyDescent="0.2">
      <c r="F15191" s="610"/>
      <c r="H15191" s="612"/>
      <c r="I15191" s="598"/>
      <c r="J15191" s="598"/>
      <c r="M15191" s="598"/>
      <c r="N15191" s="598"/>
      <c r="V15191" s="598"/>
      <c r="W15191" s="598"/>
    </row>
    <row r="15192" spans="6:23" x14ac:dyDescent="0.2">
      <c r="F15192" s="610"/>
      <c r="H15192" s="612"/>
      <c r="I15192" s="598"/>
      <c r="J15192" s="598"/>
      <c r="M15192" s="598"/>
      <c r="N15192" s="598"/>
      <c r="V15192" s="598"/>
      <c r="W15192" s="598"/>
    </row>
    <row r="15193" spans="6:23" x14ac:dyDescent="0.2">
      <c r="F15193" s="610"/>
      <c r="H15193" s="612"/>
      <c r="I15193" s="598"/>
      <c r="J15193" s="598"/>
      <c r="M15193" s="598"/>
      <c r="N15193" s="598"/>
      <c r="V15193" s="598"/>
      <c r="W15193" s="598"/>
    </row>
    <row r="15194" spans="6:23" x14ac:dyDescent="0.2">
      <c r="F15194" s="610"/>
      <c r="H15194" s="612"/>
      <c r="I15194" s="598"/>
      <c r="J15194" s="598"/>
      <c r="M15194" s="598"/>
      <c r="N15194" s="598"/>
      <c r="V15194" s="598"/>
      <c r="W15194" s="598"/>
    </row>
    <row r="15195" spans="6:23" x14ac:dyDescent="0.2">
      <c r="F15195" s="610"/>
      <c r="H15195" s="612"/>
      <c r="I15195" s="598"/>
      <c r="J15195" s="598"/>
      <c r="M15195" s="598"/>
      <c r="N15195" s="598"/>
      <c r="V15195" s="598"/>
      <c r="W15195" s="598"/>
    </row>
    <row r="15196" spans="6:23" x14ac:dyDescent="0.2">
      <c r="F15196" s="610"/>
      <c r="H15196" s="612"/>
      <c r="I15196" s="598"/>
      <c r="J15196" s="598"/>
      <c r="M15196" s="598"/>
      <c r="N15196" s="598"/>
      <c r="V15196" s="598"/>
      <c r="W15196" s="598"/>
    </row>
    <row r="15197" spans="6:23" x14ac:dyDescent="0.2">
      <c r="F15197" s="610"/>
      <c r="H15197" s="612"/>
      <c r="I15197" s="598"/>
      <c r="J15197" s="598"/>
      <c r="M15197" s="598"/>
      <c r="N15197" s="598"/>
      <c r="V15197" s="598"/>
      <c r="W15197" s="598"/>
    </row>
    <row r="15198" spans="6:23" x14ac:dyDescent="0.2">
      <c r="F15198" s="610"/>
      <c r="H15198" s="612"/>
      <c r="I15198" s="598"/>
      <c r="J15198" s="598"/>
      <c r="M15198" s="598"/>
      <c r="N15198" s="598"/>
      <c r="V15198" s="598"/>
      <c r="W15198" s="598"/>
    </row>
    <row r="15199" spans="6:23" x14ac:dyDescent="0.2">
      <c r="F15199" s="610"/>
      <c r="H15199" s="612"/>
      <c r="I15199" s="598"/>
      <c r="J15199" s="598"/>
      <c r="M15199" s="598"/>
      <c r="N15199" s="598"/>
      <c r="V15199" s="598"/>
      <c r="W15199" s="598"/>
    </row>
    <row r="15200" spans="6:23" x14ac:dyDescent="0.2">
      <c r="F15200" s="610"/>
      <c r="H15200" s="612"/>
      <c r="I15200" s="598"/>
      <c r="J15200" s="598"/>
      <c r="M15200" s="598"/>
      <c r="N15200" s="598"/>
      <c r="V15200" s="598"/>
      <c r="W15200" s="598"/>
    </row>
    <row r="15201" spans="6:23" x14ac:dyDescent="0.2">
      <c r="F15201" s="610"/>
      <c r="H15201" s="612"/>
      <c r="I15201" s="598"/>
      <c r="J15201" s="598"/>
      <c r="M15201" s="598"/>
      <c r="N15201" s="598"/>
      <c r="V15201" s="598"/>
      <c r="W15201" s="598"/>
    </row>
    <row r="15202" spans="6:23" x14ac:dyDescent="0.2">
      <c r="F15202" s="610"/>
      <c r="H15202" s="612"/>
      <c r="I15202" s="598"/>
      <c r="J15202" s="598"/>
      <c r="M15202" s="598"/>
      <c r="N15202" s="598"/>
      <c r="V15202" s="598"/>
      <c r="W15202" s="598"/>
    </row>
    <row r="15203" spans="6:23" x14ac:dyDescent="0.2">
      <c r="F15203" s="610"/>
      <c r="H15203" s="612"/>
      <c r="I15203" s="598"/>
      <c r="J15203" s="598"/>
      <c r="M15203" s="598"/>
      <c r="N15203" s="598"/>
      <c r="V15203" s="598"/>
      <c r="W15203" s="598"/>
    </row>
    <row r="15204" spans="6:23" x14ac:dyDescent="0.2">
      <c r="F15204" s="610"/>
      <c r="H15204" s="612"/>
      <c r="I15204" s="598"/>
      <c r="J15204" s="598"/>
      <c r="M15204" s="598"/>
      <c r="N15204" s="598"/>
      <c r="V15204" s="598"/>
      <c r="W15204" s="598"/>
    </row>
    <row r="15205" spans="6:23" x14ac:dyDescent="0.2">
      <c r="F15205" s="610"/>
      <c r="H15205" s="612"/>
      <c r="I15205" s="598"/>
      <c r="J15205" s="598"/>
      <c r="M15205" s="598"/>
      <c r="N15205" s="598"/>
      <c r="V15205" s="598"/>
      <c r="W15205" s="598"/>
    </row>
    <row r="15206" spans="6:23" x14ac:dyDescent="0.2">
      <c r="F15206" s="610"/>
      <c r="H15206" s="612"/>
      <c r="I15206" s="598"/>
      <c r="J15206" s="598"/>
      <c r="M15206" s="598"/>
      <c r="N15206" s="598"/>
      <c r="V15206" s="598"/>
      <c r="W15206" s="598"/>
    </row>
    <row r="15207" spans="6:23" x14ac:dyDescent="0.2">
      <c r="F15207" s="610"/>
      <c r="H15207" s="612"/>
      <c r="I15207" s="598"/>
      <c r="J15207" s="598"/>
      <c r="M15207" s="598"/>
      <c r="N15207" s="598"/>
      <c r="V15207" s="598"/>
      <c r="W15207" s="598"/>
    </row>
    <row r="15208" spans="6:23" x14ac:dyDescent="0.2">
      <c r="F15208" s="610"/>
      <c r="H15208" s="612"/>
      <c r="I15208" s="598"/>
      <c r="J15208" s="598"/>
      <c r="M15208" s="598"/>
      <c r="N15208" s="598"/>
      <c r="V15208" s="598"/>
      <c r="W15208" s="598"/>
    </row>
    <row r="15209" spans="6:23" x14ac:dyDescent="0.2">
      <c r="F15209" s="610"/>
      <c r="H15209" s="612"/>
      <c r="I15209" s="598"/>
      <c r="J15209" s="598"/>
      <c r="M15209" s="598"/>
      <c r="N15209" s="598"/>
      <c r="V15209" s="598"/>
      <c r="W15209" s="598"/>
    </row>
    <row r="15210" spans="6:23" x14ac:dyDescent="0.2">
      <c r="F15210" s="610"/>
      <c r="H15210" s="612"/>
      <c r="I15210" s="598"/>
      <c r="J15210" s="598"/>
      <c r="M15210" s="598"/>
      <c r="N15210" s="598"/>
      <c r="V15210" s="598"/>
      <c r="W15210" s="598"/>
    </row>
    <row r="15211" spans="6:23" x14ac:dyDescent="0.2">
      <c r="F15211" s="610"/>
      <c r="H15211" s="612"/>
      <c r="I15211" s="598"/>
      <c r="J15211" s="598"/>
      <c r="M15211" s="598"/>
      <c r="N15211" s="598"/>
      <c r="V15211" s="598"/>
      <c r="W15211" s="598"/>
    </row>
    <row r="15212" spans="6:23" x14ac:dyDescent="0.2">
      <c r="F15212" s="610"/>
      <c r="H15212" s="612"/>
      <c r="I15212" s="598"/>
      <c r="J15212" s="598"/>
      <c r="M15212" s="598"/>
      <c r="N15212" s="598"/>
      <c r="V15212" s="598"/>
      <c r="W15212" s="598"/>
    </row>
    <row r="15213" spans="6:23" x14ac:dyDescent="0.2">
      <c r="F15213" s="610"/>
      <c r="H15213" s="612"/>
      <c r="I15213" s="598"/>
      <c r="J15213" s="598"/>
      <c r="M15213" s="598"/>
      <c r="N15213" s="598"/>
      <c r="V15213" s="598"/>
      <c r="W15213" s="598"/>
    </row>
    <row r="15214" spans="6:23" x14ac:dyDescent="0.2">
      <c r="F15214" s="610"/>
      <c r="H15214" s="612"/>
      <c r="I15214" s="598"/>
      <c r="J15214" s="598"/>
      <c r="M15214" s="598"/>
      <c r="N15214" s="598"/>
      <c r="V15214" s="598"/>
      <c r="W15214" s="598"/>
    </row>
    <row r="15215" spans="6:23" x14ac:dyDescent="0.2">
      <c r="F15215" s="610"/>
      <c r="H15215" s="612"/>
      <c r="I15215" s="598"/>
      <c r="J15215" s="598"/>
      <c r="M15215" s="598"/>
      <c r="N15215" s="598"/>
      <c r="V15215" s="598"/>
      <c r="W15215" s="598"/>
    </row>
    <row r="15216" spans="6:23" x14ac:dyDescent="0.2">
      <c r="F15216" s="610"/>
      <c r="H15216" s="612"/>
      <c r="I15216" s="598"/>
      <c r="J15216" s="598"/>
      <c r="M15216" s="598"/>
      <c r="N15216" s="598"/>
      <c r="V15216" s="598"/>
      <c r="W15216" s="598"/>
    </row>
    <row r="15217" spans="6:23" x14ac:dyDescent="0.2">
      <c r="F15217" s="610"/>
      <c r="H15217" s="612"/>
      <c r="I15217" s="598"/>
      <c r="J15217" s="598"/>
      <c r="M15217" s="598"/>
      <c r="N15217" s="598"/>
      <c r="V15217" s="598"/>
      <c r="W15217" s="598"/>
    </row>
    <row r="15218" spans="6:23" x14ac:dyDescent="0.2">
      <c r="F15218" s="610"/>
      <c r="H15218" s="612"/>
      <c r="I15218" s="598"/>
      <c r="J15218" s="598"/>
      <c r="M15218" s="598"/>
      <c r="N15218" s="598"/>
      <c r="V15218" s="598"/>
      <c r="W15218" s="598"/>
    </row>
    <row r="15219" spans="6:23" x14ac:dyDescent="0.2">
      <c r="F15219" s="610"/>
      <c r="H15219" s="612"/>
      <c r="I15219" s="598"/>
      <c r="J15219" s="598"/>
      <c r="M15219" s="598"/>
      <c r="N15219" s="598"/>
      <c r="V15219" s="598"/>
      <c r="W15219" s="598"/>
    </row>
    <row r="15220" spans="6:23" x14ac:dyDescent="0.2">
      <c r="F15220" s="610"/>
      <c r="H15220" s="612"/>
      <c r="I15220" s="598"/>
      <c r="J15220" s="598"/>
      <c r="M15220" s="598"/>
      <c r="N15220" s="598"/>
      <c r="V15220" s="598"/>
      <c r="W15220" s="598"/>
    </row>
    <row r="15221" spans="6:23" x14ac:dyDescent="0.2">
      <c r="F15221" s="610"/>
      <c r="H15221" s="612"/>
      <c r="I15221" s="598"/>
      <c r="J15221" s="598"/>
      <c r="M15221" s="598"/>
      <c r="N15221" s="598"/>
      <c r="V15221" s="598"/>
      <c r="W15221" s="598"/>
    </row>
    <row r="15222" spans="6:23" x14ac:dyDescent="0.2">
      <c r="F15222" s="610"/>
      <c r="H15222" s="612"/>
      <c r="I15222" s="598"/>
      <c r="J15222" s="598"/>
      <c r="M15222" s="598"/>
      <c r="N15222" s="598"/>
      <c r="V15222" s="598"/>
      <c r="W15222" s="598"/>
    </row>
    <row r="15223" spans="6:23" x14ac:dyDescent="0.2">
      <c r="F15223" s="610"/>
      <c r="H15223" s="612"/>
      <c r="I15223" s="598"/>
      <c r="J15223" s="598"/>
      <c r="M15223" s="598"/>
      <c r="N15223" s="598"/>
      <c r="V15223" s="598"/>
      <c r="W15223" s="598"/>
    </row>
    <row r="15224" spans="6:23" x14ac:dyDescent="0.2">
      <c r="F15224" s="610"/>
      <c r="H15224" s="612"/>
      <c r="I15224" s="598"/>
      <c r="J15224" s="598"/>
      <c r="M15224" s="598"/>
      <c r="N15224" s="598"/>
      <c r="V15224" s="598"/>
      <c r="W15224" s="598"/>
    </row>
    <row r="15225" spans="6:23" x14ac:dyDescent="0.2">
      <c r="F15225" s="610"/>
      <c r="H15225" s="612"/>
      <c r="I15225" s="598"/>
      <c r="J15225" s="598"/>
      <c r="M15225" s="598"/>
      <c r="N15225" s="598"/>
      <c r="V15225" s="598"/>
      <c r="W15225" s="598"/>
    </row>
    <row r="15226" spans="6:23" x14ac:dyDescent="0.2">
      <c r="F15226" s="610"/>
      <c r="H15226" s="612"/>
      <c r="I15226" s="598"/>
      <c r="J15226" s="598"/>
      <c r="M15226" s="598"/>
      <c r="N15226" s="598"/>
      <c r="V15226" s="598"/>
      <c r="W15226" s="598"/>
    </row>
    <row r="15227" spans="6:23" x14ac:dyDescent="0.2">
      <c r="F15227" s="610"/>
      <c r="H15227" s="612"/>
      <c r="I15227" s="598"/>
      <c r="J15227" s="598"/>
      <c r="M15227" s="598"/>
      <c r="N15227" s="598"/>
      <c r="V15227" s="598"/>
      <c r="W15227" s="598"/>
    </row>
    <row r="15228" spans="6:23" x14ac:dyDescent="0.2">
      <c r="F15228" s="610"/>
      <c r="H15228" s="612"/>
      <c r="I15228" s="598"/>
      <c r="J15228" s="598"/>
      <c r="M15228" s="598"/>
      <c r="N15228" s="598"/>
      <c r="V15228" s="598"/>
      <c r="W15228" s="598"/>
    </row>
    <row r="15229" spans="6:23" x14ac:dyDescent="0.2">
      <c r="F15229" s="610"/>
      <c r="H15229" s="612"/>
      <c r="I15229" s="598"/>
      <c r="J15229" s="598"/>
      <c r="M15229" s="598"/>
      <c r="N15229" s="598"/>
      <c r="V15229" s="598"/>
      <c r="W15229" s="598"/>
    </row>
    <row r="15230" spans="6:23" x14ac:dyDescent="0.2">
      <c r="F15230" s="610"/>
      <c r="H15230" s="612"/>
      <c r="I15230" s="598"/>
      <c r="J15230" s="598"/>
      <c r="M15230" s="598"/>
      <c r="N15230" s="598"/>
      <c r="V15230" s="598"/>
      <c r="W15230" s="598"/>
    </row>
    <row r="15231" spans="6:23" x14ac:dyDescent="0.2">
      <c r="F15231" s="610"/>
      <c r="H15231" s="612"/>
      <c r="I15231" s="598"/>
      <c r="J15231" s="598"/>
      <c r="M15231" s="598"/>
      <c r="N15231" s="598"/>
      <c r="V15231" s="598"/>
      <c r="W15231" s="598"/>
    </row>
    <row r="15232" spans="6:23" x14ac:dyDescent="0.2">
      <c r="F15232" s="610"/>
      <c r="H15232" s="612"/>
      <c r="I15232" s="598"/>
      <c r="J15232" s="598"/>
      <c r="M15232" s="598"/>
      <c r="N15232" s="598"/>
      <c r="V15232" s="598"/>
      <c r="W15232" s="598"/>
    </row>
    <row r="15233" spans="6:23" x14ac:dyDescent="0.2">
      <c r="F15233" s="610"/>
      <c r="H15233" s="612"/>
      <c r="I15233" s="598"/>
      <c r="J15233" s="598"/>
      <c r="M15233" s="598"/>
      <c r="N15233" s="598"/>
      <c r="V15233" s="598"/>
      <c r="W15233" s="598"/>
    </row>
    <row r="15234" spans="6:23" x14ac:dyDescent="0.2">
      <c r="F15234" s="610"/>
      <c r="H15234" s="612"/>
      <c r="I15234" s="598"/>
      <c r="J15234" s="598"/>
      <c r="M15234" s="598"/>
      <c r="N15234" s="598"/>
      <c r="V15234" s="598"/>
      <c r="W15234" s="598"/>
    </row>
    <row r="15235" spans="6:23" x14ac:dyDescent="0.2">
      <c r="F15235" s="610"/>
      <c r="H15235" s="612"/>
      <c r="I15235" s="598"/>
      <c r="J15235" s="598"/>
      <c r="M15235" s="598"/>
      <c r="N15235" s="598"/>
      <c r="V15235" s="598"/>
      <c r="W15235" s="598"/>
    </row>
    <row r="15236" spans="6:23" x14ac:dyDescent="0.2">
      <c r="F15236" s="610"/>
      <c r="H15236" s="612"/>
      <c r="I15236" s="598"/>
      <c r="J15236" s="598"/>
      <c r="M15236" s="598"/>
      <c r="N15236" s="598"/>
      <c r="V15236" s="598"/>
      <c r="W15236" s="598"/>
    </row>
    <row r="15237" spans="6:23" x14ac:dyDescent="0.2">
      <c r="F15237" s="610"/>
      <c r="H15237" s="612"/>
      <c r="I15237" s="598"/>
      <c r="J15237" s="598"/>
      <c r="M15237" s="598"/>
      <c r="N15237" s="598"/>
      <c r="V15237" s="598"/>
      <c r="W15237" s="598"/>
    </row>
    <row r="15238" spans="6:23" x14ac:dyDescent="0.2">
      <c r="F15238" s="610"/>
      <c r="H15238" s="612"/>
      <c r="I15238" s="598"/>
      <c r="J15238" s="598"/>
      <c r="M15238" s="598"/>
      <c r="N15238" s="598"/>
      <c r="V15238" s="598"/>
      <c r="W15238" s="598"/>
    </row>
    <row r="15239" spans="6:23" x14ac:dyDescent="0.2">
      <c r="F15239" s="610"/>
      <c r="H15239" s="612"/>
      <c r="I15239" s="598"/>
      <c r="J15239" s="598"/>
      <c r="M15239" s="598"/>
      <c r="N15239" s="598"/>
      <c r="V15239" s="598"/>
      <c r="W15239" s="598"/>
    </row>
    <row r="15240" spans="6:23" x14ac:dyDescent="0.2">
      <c r="F15240" s="610"/>
      <c r="H15240" s="612"/>
      <c r="I15240" s="598"/>
      <c r="J15240" s="598"/>
      <c r="M15240" s="598"/>
      <c r="N15240" s="598"/>
      <c r="V15240" s="598"/>
      <c r="W15240" s="598"/>
    </row>
    <row r="15241" spans="6:23" x14ac:dyDescent="0.2">
      <c r="F15241" s="610"/>
      <c r="H15241" s="612"/>
      <c r="I15241" s="598"/>
      <c r="J15241" s="598"/>
      <c r="M15241" s="598"/>
      <c r="N15241" s="598"/>
      <c r="V15241" s="598"/>
      <c r="W15241" s="598"/>
    </row>
    <row r="15242" spans="6:23" x14ac:dyDescent="0.2">
      <c r="F15242" s="610"/>
      <c r="H15242" s="612"/>
      <c r="I15242" s="598"/>
      <c r="J15242" s="598"/>
      <c r="M15242" s="598"/>
      <c r="N15242" s="598"/>
      <c r="V15242" s="598"/>
      <c r="W15242" s="598"/>
    </row>
    <row r="15243" spans="6:23" x14ac:dyDescent="0.2">
      <c r="F15243" s="610"/>
      <c r="H15243" s="612"/>
      <c r="I15243" s="598"/>
      <c r="J15243" s="598"/>
      <c r="M15243" s="598"/>
      <c r="N15243" s="598"/>
      <c r="V15243" s="598"/>
      <c r="W15243" s="598"/>
    </row>
    <row r="15244" spans="6:23" x14ac:dyDescent="0.2">
      <c r="F15244" s="610"/>
      <c r="H15244" s="612"/>
      <c r="I15244" s="598"/>
      <c r="J15244" s="598"/>
      <c r="M15244" s="598"/>
      <c r="N15244" s="598"/>
      <c r="V15244" s="598"/>
      <c r="W15244" s="598"/>
    </row>
    <row r="15245" spans="6:23" x14ac:dyDescent="0.2">
      <c r="F15245" s="610"/>
      <c r="H15245" s="612"/>
      <c r="I15245" s="598"/>
      <c r="J15245" s="598"/>
      <c r="M15245" s="598"/>
      <c r="N15245" s="598"/>
      <c r="V15245" s="598"/>
      <c r="W15245" s="598"/>
    </row>
    <row r="15246" spans="6:23" x14ac:dyDescent="0.2">
      <c r="F15246" s="610"/>
      <c r="H15246" s="612"/>
      <c r="I15246" s="598"/>
      <c r="J15246" s="598"/>
      <c r="M15246" s="598"/>
      <c r="N15246" s="598"/>
      <c r="V15246" s="598"/>
      <c r="W15246" s="598"/>
    </row>
    <row r="15247" spans="6:23" x14ac:dyDescent="0.2">
      <c r="F15247" s="610"/>
      <c r="H15247" s="612"/>
      <c r="I15247" s="598"/>
      <c r="J15247" s="598"/>
      <c r="M15247" s="598"/>
      <c r="N15247" s="598"/>
      <c r="V15247" s="598"/>
      <c r="W15247" s="598"/>
    </row>
    <row r="15248" spans="6:23" x14ac:dyDescent="0.2">
      <c r="F15248" s="610"/>
      <c r="H15248" s="612"/>
      <c r="I15248" s="598"/>
      <c r="J15248" s="598"/>
      <c r="M15248" s="598"/>
      <c r="N15248" s="598"/>
      <c r="V15248" s="598"/>
      <c r="W15248" s="598"/>
    </row>
    <row r="15249" spans="6:23" x14ac:dyDescent="0.2">
      <c r="F15249" s="610"/>
      <c r="H15249" s="612"/>
      <c r="I15249" s="598"/>
      <c r="J15249" s="598"/>
      <c r="M15249" s="598"/>
      <c r="N15249" s="598"/>
      <c r="V15249" s="598"/>
      <c r="W15249" s="598"/>
    </row>
    <row r="15250" spans="6:23" x14ac:dyDescent="0.2">
      <c r="F15250" s="610"/>
      <c r="H15250" s="612"/>
      <c r="I15250" s="598"/>
      <c r="J15250" s="598"/>
      <c r="M15250" s="598"/>
      <c r="N15250" s="598"/>
      <c r="V15250" s="598"/>
      <c r="W15250" s="598"/>
    </row>
    <row r="15251" spans="6:23" x14ac:dyDescent="0.2">
      <c r="F15251" s="610"/>
      <c r="H15251" s="612"/>
      <c r="I15251" s="598"/>
      <c r="J15251" s="598"/>
      <c r="M15251" s="598"/>
      <c r="N15251" s="598"/>
      <c r="V15251" s="598"/>
      <c r="W15251" s="598"/>
    </row>
    <row r="15252" spans="6:23" x14ac:dyDescent="0.2">
      <c r="F15252" s="610"/>
      <c r="H15252" s="612"/>
      <c r="I15252" s="598"/>
      <c r="J15252" s="598"/>
      <c r="M15252" s="598"/>
      <c r="N15252" s="598"/>
      <c r="V15252" s="598"/>
      <c r="W15252" s="598"/>
    </row>
    <row r="15253" spans="6:23" x14ac:dyDescent="0.2">
      <c r="F15253" s="610"/>
      <c r="H15253" s="612"/>
      <c r="I15253" s="598"/>
      <c r="J15253" s="598"/>
      <c r="M15253" s="598"/>
      <c r="N15253" s="598"/>
      <c r="V15253" s="598"/>
      <c r="W15253" s="598"/>
    </row>
    <row r="15254" spans="6:23" x14ac:dyDescent="0.2">
      <c r="F15254" s="610"/>
      <c r="H15254" s="612"/>
      <c r="I15254" s="598"/>
      <c r="J15254" s="598"/>
      <c r="M15254" s="598"/>
      <c r="N15254" s="598"/>
      <c r="V15254" s="598"/>
      <c r="W15254" s="598"/>
    </row>
    <row r="15255" spans="6:23" x14ac:dyDescent="0.2">
      <c r="F15255" s="610"/>
      <c r="H15255" s="612"/>
      <c r="I15255" s="598"/>
      <c r="J15255" s="598"/>
      <c r="M15255" s="598"/>
      <c r="N15255" s="598"/>
      <c r="V15255" s="598"/>
      <c r="W15255" s="598"/>
    </row>
    <row r="15256" spans="6:23" x14ac:dyDescent="0.2">
      <c r="F15256" s="610"/>
      <c r="H15256" s="612"/>
      <c r="I15256" s="598"/>
      <c r="J15256" s="598"/>
      <c r="M15256" s="598"/>
      <c r="N15256" s="598"/>
      <c r="V15256" s="598"/>
      <c r="W15256" s="598"/>
    </row>
    <row r="15257" spans="6:23" x14ac:dyDescent="0.2">
      <c r="F15257" s="610"/>
      <c r="H15257" s="612"/>
      <c r="I15257" s="598"/>
      <c r="J15257" s="598"/>
      <c r="M15257" s="598"/>
      <c r="N15257" s="598"/>
      <c r="V15257" s="598"/>
      <c r="W15257" s="598"/>
    </row>
    <row r="15258" spans="6:23" x14ac:dyDescent="0.2">
      <c r="F15258" s="610"/>
      <c r="H15258" s="612"/>
      <c r="I15258" s="598"/>
      <c r="J15258" s="598"/>
      <c r="M15258" s="598"/>
      <c r="N15258" s="598"/>
      <c r="V15258" s="598"/>
      <c r="W15258" s="598"/>
    </row>
    <row r="15259" spans="6:23" x14ac:dyDescent="0.2">
      <c r="F15259" s="610"/>
      <c r="H15259" s="612"/>
      <c r="I15259" s="598"/>
      <c r="J15259" s="598"/>
      <c r="M15259" s="598"/>
      <c r="N15259" s="598"/>
      <c r="V15259" s="598"/>
      <c r="W15259" s="598"/>
    </row>
    <row r="15260" spans="6:23" x14ac:dyDescent="0.2">
      <c r="F15260" s="610"/>
      <c r="H15260" s="612"/>
      <c r="I15260" s="598"/>
      <c r="J15260" s="598"/>
      <c r="M15260" s="598"/>
      <c r="N15260" s="598"/>
      <c r="V15260" s="598"/>
      <c r="W15260" s="598"/>
    </row>
    <row r="15261" spans="6:23" x14ac:dyDescent="0.2">
      <c r="F15261" s="610"/>
      <c r="H15261" s="612"/>
      <c r="I15261" s="598"/>
      <c r="J15261" s="598"/>
      <c r="M15261" s="598"/>
      <c r="N15261" s="598"/>
      <c r="V15261" s="598"/>
      <c r="W15261" s="598"/>
    </row>
    <row r="15262" spans="6:23" x14ac:dyDescent="0.2">
      <c r="F15262" s="610"/>
      <c r="H15262" s="612"/>
      <c r="I15262" s="598"/>
      <c r="J15262" s="598"/>
      <c r="M15262" s="598"/>
      <c r="N15262" s="598"/>
      <c r="V15262" s="598"/>
      <c r="W15262" s="598"/>
    </row>
    <row r="15263" spans="6:23" x14ac:dyDescent="0.2">
      <c r="F15263" s="610"/>
      <c r="H15263" s="612"/>
      <c r="I15263" s="598"/>
      <c r="J15263" s="598"/>
      <c r="M15263" s="598"/>
      <c r="N15263" s="598"/>
      <c r="V15263" s="598"/>
      <c r="W15263" s="598"/>
    </row>
    <row r="15264" spans="6:23" x14ac:dyDescent="0.2">
      <c r="F15264" s="610"/>
      <c r="H15264" s="612"/>
      <c r="I15264" s="598"/>
      <c r="J15264" s="598"/>
      <c r="M15264" s="598"/>
      <c r="N15264" s="598"/>
      <c r="V15264" s="598"/>
      <c r="W15264" s="598"/>
    </row>
    <row r="15265" spans="6:23" x14ac:dyDescent="0.2">
      <c r="F15265" s="610"/>
      <c r="H15265" s="612"/>
      <c r="I15265" s="598"/>
      <c r="J15265" s="598"/>
      <c r="M15265" s="598"/>
      <c r="N15265" s="598"/>
      <c r="V15265" s="598"/>
      <c r="W15265" s="598"/>
    </row>
    <row r="15266" spans="6:23" x14ac:dyDescent="0.2">
      <c r="F15266" s="610"/>
      <c r="H15266" s="612"/>
      <c r="I15266" s="598"/>
      <c r="J15266" s="598"/>
      <c r="M15266" s="598"/>
      <c r="N15266" s="598"/>
      <c r="V15266" s="598"/>
      <c r="W15266" s="598"/>
    </row>
    <row r="15267" spans="6:23" x14ac:dyDescent="0.2">
      <c r="F15267" s="610"/>
      <c r="H15267" s="612"/>
      <c r="I15267" s="598"/>
      <c r="J15267" s="598"/>
      <c r="M15267" s="598"/>
      <c r="N15267" s="598"/>
      <c r="V15267" s="598"/>
      <c r="W15267" s="598"/>
    </row>
    <row r="15268" spans="6:23" x14ac:dyDescent="0.2">
      <c r="F15268" s="610"/>
      <c r="H15268" s="612"/>
      <c r="I15268" s="598"/>
      <c r="J15268" s="598"/>
      <c r="M15268" s="598"/>
      <c r="N15268" s="598"/>
      <c r="V15268" s="598"/>
      <c r="W15268" s="598"/>
    </row>
    <row r="15269" spans="6:23" x14ac:dyDescent="0.2">
      <c r="F15269" s="610"/>
      <c r="H15269" s="612"/>
      <c r="I15269" s="598"/>
      <c r="J15269" s="598"/>
      <c r="M15269" s="598"/>
      <c r="N15269" s="598"/>
      <c r="V15269" s="598"/>
      <c r="W15269" s="598"/>
    </row>
    <row r="15270" spans="6:23" x14ac:dyDescent="0.2">
      <c r="F15270" s="610"/>
      <c r="H15270" s="612"/>
      <c r="I15270" s="598"/>
      <c r="J15270" s="598"/>
      <c r="M15270" s="598"/>
      <c r="N15270" s="598"/>
      <c r="V15270" s="598"/>
      <c r="W15270" s="598"/>
    </row>
    <row r="15271" spans="6:23" x14ac:dyDescent="0.2">
      <c r="F15271" s="610"/>
      <c r="H15271" s="612"/>
      <c r="I15271" s="598"/>
      <c r="J15271" s="598"/>
      <c r="M15271" s="598"/>
      <c r="N15271" s="598"/>
      <c r="V15271" s="598"/>
      <c r="W15271" s="598"/>
    </row>
    <row r="15272" spans="6:23" x14ac:dyDescent="0.2">
      <c r="F15272" s="610"/>
      <c r="H15272" s="612"/>
      <c r="I15272" s="598"/>
      <c r="J15272" s="598"/>
      <c r="M15272" s="598"/>
      <c r="N15272" s="598"/>
      <c r="V15272" s="598"/>
      <c r="W15272" s="598"/>
    </row>
    <row r="15273" spans="6:23" x14ac:dyDescent="0.2">
      <c r="F15273" s="610"/>
      <c r="H15273" s="612"/>
      <c r="I15273" s="598"/>
      <c r="J15273" s="598"/>
      <c r="M15273" s="598"/>
      <c r="N15273" s="598"/>
      <c r="V15273" s="598"/>
      <c r="W15273" s="598"/>
    </row>
    <row r="15274" spans="6:23" x14ac:dyDescent="0.2">
      <c r="F15274" s="610"/>
      <c r="H15274" s="612"/>
      <c r="I15274" s="598"/>
      <c r="J15274" s="598"/>
      <c r="M15274" s="598"/>
      <c r="N15274" s="598"/>
      <c r="V15274" s="598"/>
      <c r="W15274" s="598"/>
    </row>
    <row r="15275" spans="6:23" x14ac:dyDescent="0.2">
      <c r="F15275" s="610"/>
      <c r="H15275" s="612"/>
      <c r="I15275" s="598"/>
      <c r="J15275" s="598"/>
      <c r="M15275" s="598"/>
      <c r="N15275" s="598"/>
      <c r="V15275" s="598"/>
      <c r="W15275" s="598"/>
    </row>
    <row r="15276" spans="6:23" x14ac:dyDescent="0.2">
      <c r="F15276" s="610"/>
      <c r="H15276" s="612"/>
      <c r="I15276" s="598"/>
      <c r="J15276" s="598"/>
      <c r="M15276" s="598"/>
      <c r="N15276" s="598"/>
      <c r="V15276" s="598"/>
      <c r="W15276" s="598"/>
    </row>
    <row r="15277" spans="6:23" x14ac:dyDescent="0.2">
      <c r="F15277" s="610"/>
      <c r="H15277" s="612"/>
      <c r="I15277" s="598"/>
      <c r="J15277" s="598"/>
      <c r="M15277" s="598"/>
      <c r="N15277" s="598"/>
      <c r="V15277" s="598"/>
      <c r="W15277" s="598"/>
    </row>
    <row r="15278" spans="6:23" x14ac:dyDescent="0.2">
      <c r="F15278" s="610"/>
      <c r="H15278" s="612"/>
      <c r="I15278" s="598"/>
      <c r="J15278" s="598"/>
      <c r="M15278" s="598"/>
      <c r="N15278" s="598"/>
      <c r="V15278" s="598"/>
      <c r="W15278" s="598"/>
    </row>
    <row r="15279" spans="6:23" x14ac:dyDescent="0.2">
      <c r="F15279" s="610"/>
      <c r="H15279" s="612"/>
      <c r="I15279" s="598"/>
      <c r="J15279" s="598"/>
      <c r="M15279" s="598"/>
      <c r="N15279" s="598"/>
      <c r="V15279" s="598"/>
      <c r="W15279" s="598"/>
    </row>
    <row r="15280" spans="6:23" x14ac:dyDescent="0.2">
      <c r="F15280" s="610"/>
      <c r="H15280" s="612"/>
      <c r="I15280" s="598"/>
      <c r="J15280" s="598"/>
      <c r="M15280" s="598"/>
      <c r="N15280" s="598"/>
      <c r="V15280" s="598"/>
      <c r="W15280" s="598"/>
    </row>
    <row r="15281" spans="6:23" x14ac:dyDescent="0.2">
      <c r="F15281" s="610"/>
      <c r="H15281" s="612"/>
      <c r="I15281" s="598"/>
      <c r="J15281" s="598"/>
      <c r="M15281" s="598"/>
      <c r="N15281" s="598"/>
      <c r="V15281" s="598"/>
      <c r="W15281" s="598"/>
    </row>
    <row r="15282" spans="6:23" x14ac:dyDescent="0.2">
      <c r="F15282" s="610"/>
      <c r="H15282" s="612"/>
      <c r="I15282" s="598"/>
      <c r="J15282" s="598"/>
      <c r="M15282" s="598"/>
      <c r="N15282" s="598"/>
      <c r="V15282" s="598"/>
      <c r="W15282" s="598"/>
    </row>
    <row r="15283" spans="6:23" x14ac:dyDescent="0.2">
      <c r="F15283" s="610"/>
      <c r="H15283" s="612"/>
      <c r="I15283" s="598"/>
      <c r="J15283" s="598"/>
      <c r="M15283" s="598"/>
      <c r="N15283" s="598"/>
      <c r="V15283" s="598"/>
      <c r="W15283" s="598"/>
    </row>
    <row r="15284" spans="6:23" x14ac:dyDescent="0.2">
      <c r="F15284" s="610"/>
      <c r="H15284" s="612"/>
      <c r="I15284" s="598"/>
      <c r="J15284" s="598"/>
      <c r="M15284" s="598"/>
      <c r="N15284" s="598"/>
      <c r="V15284" s="598"/>
      <c r="W15284" s="598"/>
    </row>
    <row r="15285" spans="6:23" x14ac:dyDescent="0.2">
      <c r="F15285" s="610"/>
      <c r="H15285" s="612"/>
      <c r="I15285" s="598"/>
      <c r="J15285" s="598"/>
      <c r="M15285" s="598"/>
      <c r="N15285" s="598"/>
      <c r="V15285" s="598"/>
      <c r="W15285" s="598"/>
    </row>
    <row r="15286" spans="6:23" x14ac:dyDescent="0.2">
      <c r="F15286" s="610"/>
      <c r="H15286" s="612"/>
      <c r="I15286" s="598"/>
      <c r="J15286" s="598"/>
      <c r="M15286" s="598"/>
      <c r="N15286" s="598"/>
      <c r="V15286" s="598"/>
      <c r="W15286" s="598"/>
    </row>
    <row r="15287" spans="6:23" x14ac:dyDescent="0.2">
      <c r="F15287" s="610"/>
      <c r="H15287" s="612"/>
      <c r="I15287" s="598"/>
      <c r="J15287" s="598"/>
      <c r="M15287" s="598"/>
      <c r="N15287" s="598"/>
      <c r="V15287" s="598"/>
      <c r="W15287" s="598"/>
    </row>
    <row r="15288" spans="6:23" x14ac:dyDescent="0.2">
      <c r="F15288" s="610"/>
      <c r="H15288" s="612"/>
      <c r="I15288" s="598"/>
      <c r="J15288" s="598"/>
      <c r="M15288" s="598"/>
      <c r="N15288" s="598"/>
      <c r="V15288" s="598"/>
      <c r="W15288" s="598"/>
    </row>
    <row r="15289" spans="6:23" x14ac:dyDescent="0.2">
      <c r="F15289" s="610"/>
      <c r="H15289" s="612"/>
      <c r="I15289" s="598"/>
      <c r="J15289" s="598"/>
      <c r="M15289" s="598"/>
      <c r="N15289" s="598"/>
      <c r="V15289" s="598"/>
      <c r="W15289" s="598"/>
    </row>
    <row r="15290" spans="6:23" x14ac:dyDescent="0.2">
      <c r="F15290" s="610"/>
      <c r="H15290" s="612"/>
      <c r="I15290" s="598"/>
      <c r="J15290" s="598"/>
      <c r="M15290" s="598"/>
      <c r="N15290" s="598"/>
      <c r="V15290" s="598"/>
      <c r="W15290" s="598"/>
    </row>
    <row r="15291" spans="6:23" x14ac:dyDescent="0.2">
      <c r="F15291" s="610"/>
      <c r="H15291" s="612"/>
      <c r="I15291" s="598"/>
      <c r="J15291" s="598"/>
      <c r="M15291" s="598"/>
      <c r="N15291" s="598"/>
      <c r="V15291" s="598"/>
      <c r="W15291" s="598"/>
    </row>
    <row r="15292" spans="6:23" x14ac:dyDescent="0.2">
      <c r="F15292" s="610"/>
      <c r="H15292" s="612"/>
      <c r="I15292" s="598"/>
      <c r="J15292" s="598"/>
      <c r="M15292" s="598"/>
      <c r="N15292" s="598"/>
      <c r="V15292" s="598"/>
      <c r="W15292" s="598"/>
    </row>
    <row r="15293" spans="6:23" x14ac:dyDescent="0.2">
      <c r="F15293" s="610"/>
      <c r="H15293" s="612"/>
      <c r="I15293" s="598"/>
      <c r="J15293" s="598"/>
      <c r="M15293" s="598"/>
      <c r="N15293" s="598"/>
      <c r="V15293" s="598"/>
      <c r="W15293" s="598"/>
    </row>
    <row r="15294" spans="6:23" x14ac:dyDescent="0.2">
      <c r="F15294" s="610"/>
      <c r="H15294" s="612"/>
      <c r="I15294" s="598"/>
      <c r="J15294" s="598"/>
      <c r="M15294" s="598"/>
      <c r="N15294" s="598"/>
      <c r="V15294" s="598"/>
      <c r="W15294" s="598"/>
    </row>
    <row r="15295" spans="6:23" x14ac:dyDescent="0.2">
      <c r="F15295" s="610"/>
      <c r="H15295" s="612"/>
      <c r="I15295" s="598"/>
      <c r="J15295" s="598"/>
      <c r="M15295" s="598"/>
      <c r="N15295" s="598"/>
      <c r="V15295" s="598"/>
      <c r="W15295" s="598"/>
    </row>
    <row r="15296" spans="6:23" x14ac:dyDescent="0.2">
      <c r="F15296" s="610"/>
      <c r="H15296" s="612"/>
      <c r="I15296" s="598"/>
      <c r="J15296" s="598"/>
      <c r="M15296" s="598"/>
      <c r="N15296" s="598"/>
      <c r="V15296" s="598"/>
      <c r="W15296" s="598"/>
    </row>
    <row r="15297" spans="6:23" x14ac:dyDescent="0.2">
      <c r="F15297" s="610"/>
      <c r="H15297" s="612"/>
      <c r="I15297" s="598"/>
      <c r="J15297" s="598"/>
      <c r="M15297" s="598"/>
      <c r="N15297" s="598"/>
      <c r="V15297" s="598"/>
      <c r="W15297" s="598"/>
    </row>
    <row r="15298" spans="6:23" x14ac:dyDescent="0.2">
      <c r="F15298" s="610"/>
      <c r="H15298" s="612"/>
      <c r="I15298" s="598"/>
      <c r="J15298" s="598"/>
      <c r="M15298" s="598"/>
      <c r="N15298" s="598"/>
      <c r="V15298" s="598"/>
      <c r="W15298" s="598"/>
    </row>
    <row r="15299" spans="6:23" x14ac:dyDescent="0.2">
      <c r="F15299" s="610"/>
      <c r="H15299" s="612"/>
      <c r="I15299" s="598"/>
      <c r="J15299" s="598"/>
      <c r="M15299" s="598"/>
      <c r="N15299" s="598"/>
      <c r="V15299" s="598"/>
      <c r="W15299" s="598"/>
    </row>
    <row r="15300" spans="6:23" x14ac:dyDescent="0.2">
      <c r="F15300" s="610"/>
      <c r="H15300" s="612"/>
      <c r="I15300" s="598"/>
      <c r="J15300" s="598"/>
      <c r="M15300" s="598"/>
      <c r="N15300" s="598"/>
      <c r="V15300" s="598"/>
      <c r="W15300" s="598"/>
    </row>
    <row r="15301" spans="6:23" x14ac:dyDescent="0.2">
      <c r="F15301" s="610"/>
      <c r="H15301" s="612"/>
      <c r="I15301" s="598"/>
      <c r="J15301" s="598"/>
      <c r="M15301" s="598"/>
      <c r="N15301" s="598"/>
      <c r="V15301" s="598"/>
      <c r="W15301" s="598"/>
    </row>
    <row r="15302" spans="6:23" x14ac:dyDescent="0.2">
      <c r="F15302" s="610"/>
      <c r="H15302" s="612"/>
      <c r="I15302" s="598"/>
      <c r="J15302" s="598"/>
      <c r="M15302" s="598"/>
      <c r="N15302" s="598"/>
      <c r="V15302" s="598"/>
      <c r="W15302" s="598"/>
    </row>
    <row r="15303" spans="6:23" x14ac:dyDescent="0.2">
      <c r="F15303" s="610"/>
      <c r="H15303" s="612"/>
      <c r="I15303" s="598"/>
      <c r="J15303" s="598"/>
      <c r="M15303" s="598"/>
      <c r="N15303" s="598"/>
      <c r="V15303" s="598"/>
      <c r="W15303" s="598"/>
    </row>
    <row r="15304" spans="6:23" x14ac:dyDescent="0.2">
      <c r="F15304" s="610"/>
      <c r="H15304" s="612"/>
      <c r="I15304" s="598"/>
      <c r="J15304" s="598"/>
      <c r="M15304" s="598"/>
      <c r="N15304" s="598"/>
      <c r="V15304" s="598"/>
      <c r="W15304" s="598"/>
    </row>
    <row r="15305" spans="6:23" x14ac:dyDescent="0.2">
      <c r="F15305" s="610"/>
      <c r="H15305" s="612"/>
      <c r="I15305" s="598"/>
      <c r="J15305" s="598"/>
      <c r="M15305" s="598"/>
      <c r="N15305" s="598"/>
      <c r="V15305" s="598"/>
      <c r="W15305" s="598"/>
    </row>
    <row r="15306" spans="6:23" x14ac:dyDescent="0.2">
      <c r="F15306" s="610"/>
      <c r="H15306" s="612"/>
      <c r="I15306" s="598"/>
      <c r="J15306" s="598"/>
      <c r="M15306" s="598"/>
      <c r="N15306" s="598"/>
      <c r="V15306" s="598"/>
      <c r="W15306" s="598"/>
    </row>
    <row r="15307" spans="6:23" x14ac:dyDescent="0.2">
      <c r="F15307" s="610"/>
      <c r="H15307" s="612"/>
      <c r="I15307" s="598"/>
      <c r="J15307" s="598"/>
      <c r="M15307" s="598"/>
      <c r="N15307" s="598"/>
      <c r="V15307" s="598"/>
      <c r="W15307" s="598"/>
    </row>
    <row r="15308" spans="6:23" x14ac:dyDescent="0.2">
      <c r="F15308" s="610"/>
      <c r="H15308" s="612"/>
      <c r="I15308" s="598"/>
      <c r="J15308" s="598"/>
      <c r="M15308" s="598"/>
      <c r="N15308" s="598"/>
      <c r="V15308" s="598"/>
      <c r="W15308" s="598"/>
    </row>
    <row r="15309" spans="6:23" x14ac:dyDescent="0.2">
      <c r="F15309" s="610"/>
      <c r="H15309" s="612"/>
      <c r="I15309" s="598"/>
      <c r="J15309" s="598"/>
      <c r="M15309" s="598"/>
      <c r="N15309" s="598"/>
      <c r="V15309" s="598"/>
      <c r="W15309" s="598"/>
    </row>
    <row r="15310" spans="6:23" x14ac:dyDescent="0.2">
      <c r="F15310" s="610"/>
      <c r="H15310" s="612"/>
      <c r="I15310" s="598"/>
      <c r="J15310" s="598"/>
      <c r="M15310" s="598"/>
      <c r="N15310" s="598"/>
      <c r="V15310" s="598"/>
      <c r="W15310" s="598"/>
    </row>
    <row r="15311" spans="6:23" x14ac:dyDescent="0.2">
      <c r="F15311" s="610"/>
      <c r="H15311" s="612"/>
      <c r="I15311" s="598"/>
      <c r="J15311" s="598"/>
      <c r="M15311" s="598"/>
      <c r="N15311" s="598"/>
      <c r="V15311" s="598"/>
      <c r="W15311" s="598"/>
    </row>
    <row r="15312" spans="6:23" x14ac:dyDescent="0.2">
      <c r="F15312" s="610"/>
      <c r="H15312" s="612"/>
      <c r="I15312" s="598"/>
      <c r="J15312" s="598"/>
      <c r="M15312" s="598"/>
      <c r="N15312" s="598"/>
      <c r="V15312" s="598"/>
      <c r="W15312" s="598"/>
    </row>
    <row r="15313" spans="6:23" x14ac:dyDescent="0.2">
      <c r="F15313" s="610"/>
      <c r="H15313" s="612"/>
      <c r="I15313" s="598"/>
      <c r="J15313" s="598"/>
      <c r="M15313" s="598"/>
      <c r="N15313" s="598"/>
      <c r="V15313" s="598"/>
      <c r="W15313" s="598"/>
    </row>
    <row r="15314" spans="6:23" x14ac:dyDescent="0.2">
      <c r="F15314" s="610"/>
      <c r="H15314" s="612"/>
      <c r="I15314" s="598"/>
      <c r="J15314" s="598"/>
      <c r="M15314" s="598"/>
      <c r="N15314" s="598"/>
      <c r="V15314" s="598"/>
      <c r="W15314" s="598"/>
    </row>
    <row r="15315" spans="6:23" x14ac:dyDescent="0.2">
      <c r="F15315" s="610"/>
      <c r="H15315" s="612"/>
      <c r="I15315" s="598"/>
      <c r="J15315" s="598"/>
      <c r="M15315" s="598"/>
      <c r="N15315" s="598"/>
      <c r="V15315" s="598"/>
      <c r="W15315" s="598"/>
    </row>
    <row r="15316" spans="6:23" x14ac:dyDescent="0.2">
      <c r="F15316" s="610"/>
      <c r="H15316" s="612"/>
      <c r="I15316" s="598"/>
      <c r="J15316" s="598"/>
      <c r="M15316" s="598"/>
      <c r="N15316" s="598"/>
      <c r="V15316" s="598"/>
      <c r="W15316" s="598"/>
    </row>
    <row r="15317" spans="6:23" x14ac:dyDescent="0.2">
      <c r="F15317" s="610"/>
      <c r="H15317" s="612"/>
      <c r="I15317" s="598"/>
      <c r="J15317" s="598"/>
      <c r="M15317" s="598"/>
      <c r="N15317" s="598"/>
      <c r="V15317" s="598"/>
      <c r="W15317" s="598"/>
    </row>
    <row r="15318" spans="6:23" x14ac:dyDescent="0.2">
      <c r="F15318" s="610"/>
      <c r="H15318" s="612"/>
      <c r="I15318" s="598"/>
      <c r="J15318" s="598"/>
      <c r="M15318" s="598"/>
      <c r="N15318" s="598"/>
      <c r="V15318" s="598"/>
      <c r="W15318" s="598"/>
    </row>
    <row r="15319" spans="6:23" x14ac:dyDescent="0.2">
      <c r="F15319" s="610"/>
      <c r="H15319" s="612"/>
      <c r="I15319" s="598"/>
      <c r="J15319" s="598"/>
      <c r="M15319" s="598"/>
      <c r="N15319" s="598"/>
      <c r="V15319" s="598"/>
      <c r="W15319" s="598"/>
    </row>
    <row r="15320" spans="6:23" x14ac:dyDescent="0.2">
      <c r="F15320" s="610"/>
      <c r="H15320" s="612"/>
      <c r="I15320" s="598"/>
      <c r="J15320" s="598"/>
      <c r="M15320" s="598"/>
      <c r="N15320" s="598"/>
      <c r="V15320" s="598"/>
      <c r="W15320" s="598"/>
    </row>
    <row r="15321" spans="6:23" x14ac:dyDescent="0.2">
      <c r="F15321" s="610"/>
      <c r="H15321" s="612"/>
      <c r="I15321" s="598"/>
      <c r="J15321" s="598"/>
      <c r="M15321" s="598"/>
      <c r="N15321" s="598"/>
      <c r="V15321" s="598"/>
      <c r="W15321" s="598"/>
    </row>
    <row r="15322" spans="6:23" x14ac:dyDescent="0.2">
      <c r="F15322" s="610"/>
      <c r="H15322" s="612"/>
      <c r="I15322" s="598"/>
      <c r="J15322" s="598"/>
      <c r="M15322" s="598"/>
      <c r="N15322" s="598"/>
      <c r="V15322" s="598"/>
      <c r="W15322" s="598"/>
    </row>
    <row r="15323" spans="6:23" x14ac:dyDescent="0.2">
      <c r="F15323" s="610"/>
      <c r="H15323" s="612"/>
      <c r="I15323" s="598"/>
      <c r="J15323" s="598"/>
      <c r="M15323" s="598"/>
      <c r="N15323" s="598"/>
      <c r="V15323" s="598"/>
      <c r="W15323" s="598"/>
    </row>
    <row r="15324" spans="6:23" x14ac:dyDescent="0.2">
      <c r="F15324" s="610"/>
      <c r="H15324" s="612"/>
      <c r="I15324" s="598"/>
      <c r="J15324" s="598"/>
      <c r="M15324" s="598"/>
      <c r="N15324" s="598"/>
      <c r="V15324" s="598"/>
      <c r="W15324" s="598"/>
    </row>
    <row r="15325" spans="6:23" x14ac:dyDescent="0.2">
      <c r="F15325" s="610"/>
      <c r="H15325" s="612"/>
      <c r="I15325" s="598"/>
      <c r="J15325" s="598"/>
      <c r="M15325" s="598"/>
      <c r="N15325" s="598"/>
      <c r="V15325" s="598"/>
      <c r="W15325" s="598"/>
    </row>
    <row r="15326" spans="6:23" x14ac:dyDescent="0.2">
      <c r="F15326" s="610"/>
      <c r="H15326" s="612"/>
      <c r="I15326" s="598"/>
      <c r="J15326" s="598"/>
      <c r="M15326" s="598"/>
      <c r="N15326" s="598"/>
      <c r="V15326" s="598"/>
      <c r="W15326" s="598"/>
    </row>
    <row r="15327" spans="6:23" x14ac:dyDescent="0.2">
      <c r="F15327" s="610"/>
      <c r="H15327" s="612"/>
      <c r="I15327" s="598"/>
      <c r="J15327" s="598"/>
      <c r="M15327" s="598"/>
      <c r="N15327" s="598"/>
      <c r="V15327" s="598"/>
      <c r="W15327" s="598"/>
    </row>
    <row r="15328" spans="6:23" x14ac:dyDescent="0.2">
      <c r="F15328" s="610"/>
      <c r="H15328" s="612"/>
      <c r="I15328" s="598"/>
      <c r="J15328" s="598"/>
      <c r="M15328" s="598"/>
      <c r="N15328" s="598"/>
      <c r="V15328" s="598"/>
      <c r="W15328" s="598"/>
    </row>
    <row r="15329" spans="6:23" x14ac:dyDescent="0.2">
      <c r="F15329" s="610"/>
      <c r="H15329" s="612"/>
      <c r="I15329" s="598"/>
      <c r="J15329" s="598"/>
      <c r="M15329" s="598"/>
      <c r="N15329" s="598"/>
      <c r="V15329" s="598"/>
      <c r="W15329" s="598"/>
    </row>
    <row r="15330" spans="6:23" x14ac:dyDescent="0.2">
      <c r="F15330" s="610"/>
      <c r="H15330" s="612"/>
      <c r="I15330" s="598"/>
      <c r="J15330" s="598"/>
      <c r="M15330" s="598"/>
      <c r="N15330" s="598"/>
      <c r="V15330" s="598"/>
      <c r="W15330" s="598"/>
    </row>
    <row r="15331" spans="6:23" x14ac:dyDescent="0.2">
      <c r="F15331" s="610"/>
      <c r="H15331" s="612"/>
      <c r="I15331" s="598"/>
      <c r="J15331" s="598"/>
      <c r="M15331" s="598"/>
      <c r="N15331" s="598"/>
      <c r="V15331" s="598"/>
      <c r="W15331" s="598"/>
    </row>
    <row r="15332" spans="6:23" x14ac:dyDescent="0.2">
      <c r="F15332" s="610"/>
      <c r="H15332" s="612"/>
      <c r="I15332" s="598"/>
      <c r="J15332" s="598"/>
      <c r="M15332" s="598"/>
      <c r="N15332" s="598"/>
      <c r="V15332" s="598"/>
      <c r="W15332" s="598"/>
    </row>
    <row r="15333" spans="6:23" x14ac:dyDescent="0.2">
      <c r="F15333" s="610"/>
      <c r="H15333" s="612"/>
      <c r="I15333" s="598"/>
      <c r="J15333" s="598"/>
      <c r="M15333" s="598"/>
      <c r="N15333" s="598"/>
      <c r="V15333" s="598"/>
      <c r="W15333" s="598"/>
    </row>
    <row r="15334" spans="6:23" x14ac:dyDescent="0.2">
      <c r="F15334" s="610"/>
      <c r="H15334" s="612"/>
      <c r="I15334" s="598"/>
      <c r="J15334" s="598"/>
      <c r="M15334" s="598"/>
      <c r="N15334" s="598"/>
      <c r="V15334" s="598"/>
      <c r="W15334" s="598"/>
    </row>
    <row r="15335" spans="6:23" x14ac:dyDescent="0.2">
      <c r="F15335" s="610"/>
      <c r="H15335" s="612"/>
      <c r="I15335" s="598"/>
      <c r="J15335" s="598"/>
      <c r="M15335" s="598"/>
      <c r="N15335" s="598"/>
      <c r="V15335" s="598"/>
      <c r="W15335" s="598"/>
    </row>
    <row r="15336" spans="6:23" x14ac:dyDescent="0.2">
      <c r="F15336" s="610"/>
      <c r="H15336" s="612"/>
      <c r="I15336" s="598"/>
      <c r="J15336" s="598"/>
      <c r="M15336" s="598"/>
      <c r="N15336" s="598"/>
      <c r="V15336" s="598"/>
      <c r="W15336" s="598"/>
    </row>
    <row r="15337" spans="6:23" x14ac:dyDescent="0.2">
      <c r="F15337" s="610"/>
      <c r="H15337" s="612"/>
      <c r="I15337" s="598"/>
      <c r="J15337" s="598"/>
      <c r="M15337" s="598"/>
      <c r="N15337" s="598"/>
      <c r="V15337" s="598"/>
      <c r="W15337" s="598"/>
    </row>
    <row r="15338" spans="6:23" x14ac:dyDescent="0.2">
      <c r="F15338" s="610"/>
      <c r="H15338" s="612"/>
      <c r="I15338" s="598"/>
      <c r="J15338" s="598"/>
      <c r="M15338" s="598"/>
      <c r="N15338" s="598"/>
      <c r="V15338" s="598"/>
      <c r="W15338" s="598"/>
    </row>
    <row r="15339" spans="6:23" x14ac:dyDescent="0.2">
      <c r="F15339" s="610"/>
      <c r="H15339" s="612"/>
      <c r="I15339" s="598"/>
      <c r="J15339" s="598"/>
      <c r="M15339" s="598"/>
      <c r="N15339" s="598"/>
      <c r="V15339" s="598"/>
      <c r="W15339" s="598"/>
    </row>
    <row r="15340" spans="6:23" x14ac:dyDescent="0.2">
      <c r="F15340" s="610"/>
      <c r="H15340" s="612"/>
      <c r="I15340" s="598"/>
      <c r="J15340" s="598"/>
      <c r="M15340" s="598"/>
      <c r="N15340" s="598"/>
      <c r="V15340" s="598"/>
      <c r="W15340" s="598"/>
    </row>
    <row r="15341" spans="6:23" x14ac:dyDescent="0.2">
      <c r="F15341" s="610"/>
      <c r="H15341" s="612"/>
      <c r="I15341" s="598"/>
      <c r="J15341" s="598"/>
      <c r="M15341" s="598"/>
      <c r="N15341" s="598"/>
      <c r="V15341" s="598"/>
      <c r="W15341" s="598"/>
    </row>
    <row r="15342" spans="6:23" x14ac:dyDescent="0.2">
      <c r="F15342" s="610"/>
      <c r="H15342" s="612"/>
      <c r="I15342" s="598"/>
      <c r="J15342" s="598"/>
      <c r="M15342" s="598"/>
      <c r="N15342" s="598"/>
      <c r="V15342" s="598"/>
      <c r="W15342" s="598"/>
    </row>
    <row r="15343" spans="6:23" x14ac:dyDescent="0.2">
      <c r="F15343" s="610"/>
      <c r="H15343" s="612"/>
      <c r="I15343" s="598"/>
      <c r="J15343" s="598"/>
      <c r="M15343" s="598"/>
      <c r="N15343" s="598"/>
      <c r="V15343" s="598"/>
      <c r="W15343" s="598"/>
    </row>
    <row r="15344" spans="6:23" x14ac:dyDescent="0.2">
      <c r="F15344" s="610"/>
      <c r="H15344" s="612"/>
      <c r="I15344" s="598"/>
      <c r="J15344" s="598"/>
      <c r="M15344" s="598"/>
      <c r="N15344" s="598"/>
      <c r="V15344" s="598"/>
      <c r="W15344" s="598"/>
    </row>
    <row r="15345" spans="6:23" x14ac:dyDescent="0.2">
      <c r="F15345" s="610"/>
      <c r="H15345" s="612"/>
      <c r="I15345" s="598"/>
      <c r="J15345" s="598"/>
      <c r="M15345" s="598"/>
      <c r="N15345" s="598"/>
      <c r="V15345" s="598"/>
      <c r="W15345" s="598"/>
    </row>
    <row r="15346" spans="6:23" x14ac:dyDescent="0.2">
      <c r="F15346" s="610"/>
      <c r="H15346" s="612"/>
      <c r="I15346" s="598"/>
      <c r="J15346" s="598"/>
      <c r="M15346" s="598"/>
      <c r="N15346" s="598"/>
      <c r="V15346" s="598"/>
      <c r="W15346" s="598"/>
    </row>
    <row r="15347" spans="6:23" x14ac:dyDescent="0.2">
      <c r="F15347" s="610"/>
      <c r="H15347" s="612"/>
      <c r="I15347" s="598"/>
      <c r="J15347" s="598"/>
      <c r="M15347" s="598"/>
      <c r="N15347" s="598"/>
      <c r="V15347" s="598"/>
      <c r="W15347" s="598"/>
    </row>
    <row r="15348" spans="6:23" x14ac:dyDescent="0.2">
      <c r="F15348" s="610"/>
      <c r="H15348" s="612"/>
      <c r="I15348" s="598"/>
      <c r="J15348" s="598"/>
      <c r="M15348" s="598"/>
      <c r="N15348" s="598"/>
      <c r="V15348" s="598"/>
      <c r="W15348" s="598"/>
    </row>
    <row r="15349" spans="6:23" x14ac:dyDescent="0.2">
      <c r="F15349" s="610"/>
      <c r="H15349" s="612"/>
      <c r="I15349" s="598"/>
      <c r="J15349" s="598"/>
      <c r="M15349" s="598"/>
      <c r="N15349" s="598"/>
      <c r="V15349" s="598"/>
      <c r="W15349" s="598"/>
    </row>
    <row r="15350" spans="6:23" x14ac:dyDescent="0.2">
      <c r="F15350" s="610"/>
      <c r="H15350" s="612"/>
      <c r="I15350" s="598"/>
      <c r="J15350" s="598"/>
      <c r="M15350" s="598"/>
      <c r="N15350" s="598"/>
      <c r="V15350" s="598"/>
      <c r="W15350" s="598"/>
    </row>
    <row r="15351" spans="6:23" x14ac:dyDescent="0.2">
      <c r="F15351" s="610"/>
      <c r="H15351" s="612"/>
      <c r="I15351" s="598"/>
      <c r="J15351" s="598"/>
      <c r="M15351" s="598"/>
      <c r="N15351" s="598"/>
      <c r="V15351" s="598"/>
      <c r="W15351" s="598"/>
    </row>
    <row r="15352" spans="6:23" x14ac:dyDescent="0.2">
      <c r="F15352" s="610"/>
      <c r="H15352" s="612"/>
      <c r="I15352" s="598"/>
      <c r="J15352" s="598"/>
      <c r="M15352" s="598"/>
      <c r="N15352" s="598"/>
      <c r="V15352" s="598"/>
      <c r="W15352" s="598"/>
    </row>
    <row r="15353" spans="6:23" x14ac:dyDescent="0.2">
      <c r="F15353" s="610"/>
      <c r="H15353" s="612"/>
      <c r="I15353" s="598"/>
      <c r="J15353" s="598"/>
      <c r="M15353" s="598"/>
      <c r="N15353" s="598"/>
      <c r="V15353" s="598"/>
      <c r="W15353" s="598"/>
    </row>
    <row r="15354" spans="6:23" x14ac:dyDescent="0.2">
      <c r="F15354" s="610"/>
      <c r="H15354" s="612"/>
      <c r="I15354" s="598"/>
      <c r="J15354" s="598"/>
      <c r="M15354" s="598"/>
      <c r="N15354" s="598"/>
      <c r="V15354" s="598"/>
      <c r="W15354" s="598"/>
    </row>
    <row r="15355" spans="6:23" x14ac:dyDescent="0.2">
      <c r="F15355" s="610"/>
      <c r="H15355" s="612"/>
      <c r="I15355" s="598"/>
      <c r="J15355" s="598"/>
      <c r="M15355" s="598"/>
      <c r="N15355" s="598"/>
      <c r="V15355" s="598"/>
      <c r="W15355" s="598"/>
    </row>
    <row r="15356" spans="6:23" x14ac:dyDescent="0.2">
      <c r="F15356" s="610"/>
      <c r="H15356" s="612"/>
      <c r="I15356" s="598"/>
      <c r="J15356" s="598"/>
      <c r="M15356" s="598"/>
      <c r="N15356" s="598"/>
      <c r="V15356" s="598"/>
      <c r="W15356" s="598"/>
    </row>
    <row r="15357" spans="6:23" x14ac:dyDescent="0.2">
      <c r="F15357" s="610"/>
      <c r="H15357" s="612"/>
      <c r="I15357" s="598"/>
      <c r="J15357" s="598"/>
      <c r="M15357" s="598"/>
      <c r="N15357" s="598"/>
      <c r="V15357" s="598"/>
      <c r="W15357" s="598"/>
    </row>
    <row r="15358" spans="6:23" x14ac:dyDescent="0.2">
      <c r="F15358" s="610"/>
      <c r="H15358" s="612"/>
      <c r="I15358" s="598"/>
      <c r="J15358" s="598"/>
      <c r="M15358" s="598"/>
      <c r="N15358" s="598"/>
      <c r="V15358" s="598"/>
      <c r="W15358" s="598"/>
    </row>
    <row r="15359" spans="6:23" x14ac:dyDescent="0.2">
      <c r="F15359" s="610"/>
      <c r="H15359" s="612"/>
      <c r="I15359" s="598"/>
      <c r="J15359" s="598"/>
      <c r="M15359" s="598"/>
      <c r="N15359" s="598"/>
      <c r="V15359" s="598"/>
      <c r="W15359" s="598"/>
    </row>
    <row r="15360" spans="6:23" x14ac:dyDescent="0.2">
      <c r="F15360" s="610"/>
      <c r="H15360" s="612"/>
      <c r="I15360" s="598"/>
      <c r="J15360" s="598"/>
      <c r="M15360" s="598"/>
      <c r="N15360" s="598"/>
      <c r="V15360" s="598"/>
      <c r="W15360" s="598"/>
    </row>
    <row r="15361" spans="6:23" x14ac:dyDescent="0.2">
      <c r="F15361" s="610"/>
      <c r="H15361" s="612"/>
      <c r="I15361" s="598"/>
      <c r="J15361" s="598"/>
      <c r="M15361" s="598"/>
      <c r="N15361" s="598"/>
      <c r="V15361" s="598"/>
      <c r="W15361" s="598"/>
    </row>
    <row r="15362" spans="6:23" x14ac:dyDescent="0.2">
      <c r="F15362" s="610"/>
      <c r="H15362" s="612"/>
      <c r="I15362" s="598"/>
      <c r="J15362" s="598"/>
      <c r="M15362" s="598"/>
      <c r="N15362" s="598"/>
      <c r="V15362" s="598"/>
      <c r="W15362" s="598"/>
    </row>
    <row r="15363" spans="6:23" x14ac:dyDescent="0.2">
      <c r="F15363" s="610"/>
      <c r="H15363" s="612"/>
      <c r="I15363" s="598"/>
      <c r="J15363" s="598"/>
      <c r="M15363" s="598"/>
      <c r="N15363" s="598"/>
      <c r="V15363" s="598"/>
      <c r="W15363" s="598"/>
    </row>
    <row r="15364" spans="6:23" x14ac:dyDescent="0.2">
      <c r="F15364" s="610"/>
      <c r="H15364" s="612"/>
      <c r="I15364" s="598"/>
      <c r="J15364" s="598"/>
      <c r="M15364" s="598"/>
      <c r="N15364" s="598"/>
      <c r="V15364" s="598"/>
      <c r="W15364" s="598"/>
    </row>
    <row r="15365" spans="6:23" x14ac:dyDescent="0.2">
      <c r="F15365" s="610"/>
      <c r="H15365" s="612"/>
      <c r="I15365" s="598"/>
      <c r="J15365" s="598"/>
      <c r="M15365" s="598"/>
      <c r="N15365" s="598"/>
      <c r="V15365" s="598"/>
      <c r="W15365" s="598"/>
    </row>
    <row r="15366" spans="6:23" x14ac:dyDescent="0.2">
      <c r="F15366" s="610"/>
      <c r="H15366" s="612"/>
      <c r="I15366" s="598"/>
      <c r="J15366" s="598"/>
      <c r="M15366" s="598"/>
      <c r="N15366" s="598"/>
      <c r="V15366" s="598"/>
      <c r="W15366" s="598"/>
    </row>
    <row r="15367" spans="6:23" x14ac:dyDescent="0.2">
      <c r="F15367" s="610"/>
      <c r="H15367" s="612"/>
      <c r="I15367" s="598"/>
      <c r="J15367" s="598"/>
      <c r="M15367" s="598"/>
      <c r="N15367" s="598"/>
      <c r="V15367" s="598"/>
      <c r="W15367" s="598"/>
    </row>
    <row r="15368" spans="6:23" x14ac:dyDescent="0.2">
      <c r="F15368" s="610"/>
      <c r="H15368" s="612"/>
      <c r="I15368" s="598"/>
      <c r="J15368" s="598"/>
      <c r="M15368" s="598"/>
      <c r="N15368" s="598"/>
      <c r="V15368" s="598"/>
      <c r="W15368" s="598"/>
    </row>
    <row r="15369" spans="6:23" x14ac:dyDescent="0.2">
      <c r="F15369" s="610"/>
      <c r="H15369" s="612"/>
      <c r="I15369" s="598"/>
      <c r="J15369" s="598"/>
      <c r="M15369" s="598"/>
      <c r="N15369" s="598"/>
      <c r="V15369" s="598"/>
      <c r="W15369" s="598"/>
    </row>
    <row r="15370" spans="6:23" x14ac:dyDescent="0.2">
      <c r="F15370" s="610"/>
      <c r="H15370" s="612"/>
      <c r="I15370" s="598"/>
      <c r="J15370" s="598"/>
      <c r="M15370" s="598"/>
      <c r="N15370" s="598"/>
      <c r="V15370" s="598"/>
      <c r="W15370" s="598"/>
    </row>
    <row r="15371" spans="6:23" x14ac:dyDescent="0.2">
      <c r="F15371" s="610"/>
      <c r="H15371" s="612"/>
      <c r="I15371" s="598"/>
      <c r="J15371" s="598"/>
      <c r="M15371" s="598"/>
      <c r="N15371" s="598"/>
      <c r="V15371" s="598"/>
      <c r="W15371" s="598"/>
    </row>
    <row r="15372" spans="6:23" x14ac:dyDescent="0.2">
      <c r="F15372" s="610"/>
      <c r="H15372" s="612"/>
      <c r="I15372" s="598"/>
      <c r="J15372" s="598"/>
      <c r="M15372" s="598"/>
      <c r="N15372" s="598"/>
      <c r="V15372" s="598"/>
      <c r="W15372" s="598"/>
    </row>
    <row r="15373" spans="6:23" x14ac:dyDescent="0.2">
      <c r="F15373" s="610"/>
      <c r="H15373" s="612"/>
      <c r="I15373" s="598"/>
      <c r="J15373" s="598"/>
      <c r="M15373" s="598"/>
      <c r="N15373" s="598"/>
      <c r="V15373" s="598"/>
      <c r="W15373" s="598"/>
    </row>
    <row r="15374" spans="6:23" x14ac:dyDescent="0.2">
      <c r="F15374" s="610"/>
      <c r="H15374" s="612"/>
      <c r="I15374" s="598"/>
      <c r="J15374" s="598"/>
      <c r="M15374" s="598"/>
      <c r="N15374" s="598"/>
      <c r="V15374" s="598"/>
      <c r="W15374" s="598"/>
    </row>
    <row r="15375" spans="6:23" x14ac:dyDescent="0.2">
      <c r="F15375" s="610"/>
      <c r="H15375" s="612"/>
      <c r="I15375" s="598"/>
      <c r="J15375" s="598"/>
      <c r="M15375" s="598"/>
      <c r="N15375" s="598"/>
      <c r="V15375" s="598"/>
      <c r="W15375" s="598"/>
    </row>
    <row r="15376" spans="6:23" x14ac:dyDescent="0.2">
      <c r="F15376" s="610"/>
      <c r="H15376" s="612"/>
      <c r="I15376" s="598"/>
      <c r="J15376" s="598"/>
      <c r="M15376" s="598"/>
      <c r="N15376" s="598"/>
      <c r="V15376" s="598"/>
      <c r="W15376" s="598"/>
    </row>
    <row r="15377" spans="6:23" x14ac:dyDescent="0.2">
      <c r="F15377" s="610"/>
      <c r="H15377" s="612"/>
      <c r="I15377" s="598"/>
      <c r="J15377" s="598"/>
      <c r="M15377" s="598"/>
      <c r="N15377" s="598"/>
      <c r="V15377" s="598"/>
      <c r="W15377" s="598"/>
    </row>
    <row r="15378" spans="6:23" x14ac:dyDescent="0.2">
      <c r="F15378" s="610"/>
      <c r="H15378" s="612"/>
      <c r="I15378" s="598"/>
      <c r="J15378" s="598"/>
      <c r="M15378" s="598"/>
      <c r="N15378" s="598"/>
      <c r="V15378" s="598"/>
      <c r="W15378" s="598"/>
    </row>
    <row r="15379" spans="6:23" x14ac:dyDescent="0.2">
      <c r="F15379" s="610"/>
      <c r="H15379" s="612"/>
      <c r="I15379" s="598"/>
      <c r="J15379" s="598"/>
      <c r="M15379" s="598"/>
      <c r="N15379" s="598"/>
      <c r="V15379" s="598"/>
      <c r="W15379" s="598"/>
    </row>
    <row r="15380" spans="6:23" x14ac:dyDescent="0.2">
      <c r="F15380" s="610"/>
      <c r="H15380" s="612"/>
      <c r="I15380" s="598"/>
      <c r="J15380" s="598"/>
      <c r="M15380" s="598"/>
      <c r="N15380" s="598"/>
      <c r="V15380" s="598"/>
      <c r="W15380" s="598"/>
    </row>
    <row r="15381" spans="6:23" x14ac:dyDescent="0.2">
      <c r="F15381" s="610"/>
      <c r="H15381" s="612"/>
      <c r="I15381" s="598"/>
      <c r="J15381" s="598"/>
      <c r="M15381" s="598"/>
      <c r="N15381" s="598"/>
      <c r="V15381" s="598"/>
      <c r="W15381" s="598"/>
    </row>
    <row r="15382" spans="6:23" x14ac:dyDescent="0.2">
      <c r="F15382" s="610"/>
      <c r="H15382" s="612"/>
      <c r="I15382" s="598"/>
      <c r="J15382" s="598"/>
      <c r="M15382" s="598"/>
      <c r="N15382" s="598"/>
      <c r="V15382" s="598"/>
      <c r="W15382" s="598"/>
    </row>
    <row r="15383" spans="6:23" x14ac:dyDescent="0.2">
      <c r="F15383" s="610"/>
      <c r="H15383" s="612"/>
      <c r="I15383" s="598"/>
      <c r="J15383" s="598"/>
      <c r="M15383" s="598"/>
      <c r="N15383" s="598"/>
      <c r="V15383" s="598"/>
      <c r="W15383" s="598"/>
    </row>
    <row r="15384" spans="6:23" x14ac:dyDescent="0.2">
      <c r="F15384" s="610"/>
      <c r="H15384" s="612"/>
      <c r="I15384" s="598"/>
      <c r="J15384" s="598"/>
      <c r="M15384" s="598"/>
      <c r="N15384" s="598"/>
      <c r="V15384" s="598"/>
      <c r="W15384" s="598"/>
    </row>
    <row r="15385" spans="6:23" x14ac:dyDescent="0.2">
      <c r="F15385" s="610"/>
      <c r="H15385" s="612"/>
      <c r="I15385" s="598"/>
      <c r="J15385" s="598"/>
      <c r="M15385" s="598"/>
      <c r="N15385" s="598"/>
      <c r="V15385" s="598"/>
      <c r="W15385" s="598"/>
    </row>
    <row r="15386" spans="6:23" x14ac:dyDescent="0.2">
      <c r="F15386" s="610"/>
      <c r="H15386" s="612"/>
      <c r="I15386" s="598"/>
      <c r="J15386" s="598"/>
      <c r="M15386" s="598"/>
      <c r="N15386" s="598"/>
      <c r="V15386" s="598"/>
      <c r="W15386" s="598"/>
    </row>
    <row r="15387" spans="6:23" x14ac:dyDescent="0.2">
      <c r="F15387" s="610"/>
      <c r="H15387" s="612"/>
      <c r="I15387" s="598"/>
      <c r="J15387" s="598"/>
      <c r="M15387" s="598"/>
      <c r="N15387" s="598"/>
      <c r="V15387" s="598"/>
      <c r="W15387" s="598"/>
    </row>
    <row r="15388" spans="6:23" x14ac:dyDescent="0.2">
      <c r="F15388" s="610"/>
      <c r="H15388" s="612"/>
      <c r="I15388" s="598"/>
      <c r="J15388" s="598"/>
      <c r="M15388" s="598"/>
      <c r="N15388" s="598"/>
      <c r="V15388" s="598"/>
      <c r="W15388" s="598"/>
    </row>
    <row r="15389" spans="6:23" x14ac:dyDescent="0.2">
      <c r="F15389" s="610"/>
      <c r="H15389" s="612"/>
      <c r="I15389" s="598"/>
      <c r="J15389" s="598"/>
      <c r="M15389" s="598"/>
      <c r="N15389" s="598"/>
      <c r="V15389" s="598"/>
      <c r="W15389" s="598"/>
    </row>
    <row r="15390" spans="6:23" x14ac:dyDescent="0.2">
      <c r="F15390" s="610"/>
      <c r="H15390" s="612"/>
      <c r="I15390" s="598"/>
      <c r="J15390" s="598"/>
      <c r="M15390" s="598"/>
      <c r="N15390" s="598"/>
      <c r="V15390" s="598"/>
      <c r="W15390" s="598"/>
    </row>
    <row r="15391" spans="6:23" x14ac:dyDescent="0.2">
      <c r="F15391" s="610"/>
      <c r="H15391" s="612"/>
      <c r="I15391" s="598"/>
      <c r="J15391" s="598"/>
      <c r="M15391" s="598"/>
      <c r="N15391" s="598"/>
      <c r="V15391" s="598"/>
      <c r="W15391" s="598"/>
    </row>
    <row r="15392" spans="6:23" x14ac:dyDescent="0.2">
      <c r="F15392" s="610"/>
      <c r="H15392" s="612"/>
      <c r="I15392" s="598"/>
      <c r="J15392" s="598"/>
      <c r="M15392" s="598"/>
      <c r="N15392" s="598"/>
      <c r="V15392" s="598"/>
      <c r="W15392" s="598"/>
    </row>
    <row r="15393" spans="6:23" x14ac:dyDescent="0.2">
      <c r="F15393" s="610"/>
      <c r="H15393" s="612"/>
      <c r="I15393" s="598"/>
      <c r="J15393" s="598"/>
      <c r="M15393" s="598"/>
      <c r="N15393" s="598"/>
      <c r="V15393" s="598"/>
      <c r="W15393" s="598"/>
    </row>
    <row r="15394" spans="6:23" x14ac:dyDescent="0.2">
      <c r="F15394" s="610"/>
      <c r="H15394" s="612"/>
      <c r="I15394" s="598"/>
      <c r="J15394" s="598"/>
      <c r="M15394" s="598"/>
      <c r="N15394" s="598"/>
      <c r="V15394" s="598"/>
      <c r="W15394" s="598"/>
    </row>
    <row r="15395" spans="6:23" x14ac:dyDescent="0.2">
      <c r="F15395" s="610"/>
      <c r="H15395" s="612"/>
      <c r="I15395" s="598"/>
      <c r="J15395" s="598"/>
      <c r="M15395" s="598"/>
      <c r="N15395" s="598"/>
      <c r="V15395" s="598"/>
      <c r="W15395" s="598"/>
    </row>
    <row r="15396" spans="6:23" x14ac:dyDescent="0.2">
      <c r="F15396" s="610"/>
      <c r="H15396" s="612"/>
      <c r="I15396" s="598"/>
      <c r="J15396" s="598"/>
      <c r="M15396" s="598"/>
      <c r="N15396" s="598"/>
      <c r="V15396" s="598"/>
      <c r="W15396" s="598"/>
    </row>
    <row r="15397" spans="6:23" x14ac:dyDescent="0.2">
      <c r="F15397" s="610"/>
      <c r="H15397" s="612"/>
      <c r="I15397" s="598"/>
      <c r="J15397" s="598"/>
      <c r="M15397" s="598"/>
      <c r="N15397" s="598"/>
      <c r="V15397" s="598"/>
      <c r="W15397" s="598"/>
    </row>
    <row r="15398" spans="6:23" x14ac:dyDescent="0.2">
      <c r="F15398" s="610"/>
      <c r="H15398" s="612"/>
      <c r="I15398" s="598"/>
      <c r="J15398" s="598"/>
      <c r="M15398" s="598"/>
      <c r="N15398" s="598"/>
      <c r="V15398" s="598"/>
      <c r="W15398" s="598"/>
    </row>
    <row r="15399" spans="6:23" x14ac:dyDescent="0.2">
      <c r="F15399" s="610"/>
      <c r="H15399" s="612"/>
      <c r="I15399" s="598"/>
      <c r="J15399" s="598"/>
      <c r="M15399" s="598"/>
      <c r="N15399" s="598"/>
      <c r="V15399" s="598"/>
      <c r="W15399" s="598"/>
    </row>
    <row r="15400" spans="6:23" x14ac:dyDescent="0.2">
      <c r="F15400" s="610"/>
      <c r="H15400" s="612"/>
      <c r="I15400" s="598"/>
      <c r="J15400" s="598"/>
      <c r="M15400" s="598"/>
      <c r="N15400" s="598"/>
      <c r="V15400" s="598"/>
      <c r="W15400" s="598"/>
    </row>
    <row r="15401" spans="6:23" x14ac:dyDescent="0.2">
      <c r="F15401" s="610"/>
      <c r="H15401" s="612"/>
      <c r="I15401" s="598"/>
      <c r="J15401" s="598"/>
      <c r="M15401" s="598"/>
      <c r="N15401" s="598"/>
      <c r="V15401" s="598"/>
      <c r="W15401" s="598"/>
    </row>
    <row r="15402" spans="6:23" x14ac:dyDescent="0.2">
      <c r="F15402" s="610"/>
      <c r="H15402" s="612"/>
      <c r="I15402" s="598"/>
      <c r="J15402" s="598"/>
      <c r="M15402" s="598"/>
      <c r="N15402" s="598"/>
      <c r="V15402" s="598"/>
      <c r="W15402" s="598"/>
    </row>
    <row r="15403" spans="6:23" x14ac:dyDescent="0.2">
      <c r="F15403" s="610"/>
      <c r="H15403" s="612"/>
      <c r="I15403" s="598"/>
      <c r="J15403" s="598"/>
      <c r="M15403" s="598"/>
      <c r="N15403" s="598"/>
      <c r="V15403" s="598"/>
      <c r="W15403" s="598"/>
    </row>
    <row r="15404" spans="6:23" x14ac:dyDescent="0.2">
      <c r="F15404" s="610"/>
      <c r="H15404" s="612"/>
      <c r="I15404" s="598"/>
      <c r="J15404" s="598"/>
      <c r="M15404" s="598"/>
      <c r="N15404" s="598"/>
      <c r="V15404" s="598"/>
      <c r="W15404" s="598"/>
    </row>
    <row r="15405" spans="6:23" x14ac:dyDescent="0.2">
      <c r="F15405" s="610"/>
      <c r="H15405" s="612"/>
      <c r="I15405" s="598"/>
      <c r="J15405" s="598"/>
      <c r="M15405" s="598"/>
      <c r="N15405" s="598"/>
      <c r="V15405" s="598"/>
      <c r="W15405" s="598"/>
    </row>
    <row r="15406" spans="6:23" x14ac:dyDescent="0.2">
      <c r="F15406" s="610"/>
      <c r="H15406" s="612"/>
      <c r="I15406" s="598"/>
      <c r="J15406" s="598"/>
      <c r="M15406" s="598"/>
      <c r="N15406" s="598"/>
      <c r="V15406" s="598"/>
      <c r="W15406" s="598"/>
    </row>
    <row r="15407" spans="6:23" x14ac:dyDescent="0.2">
      <c r="F15407" s="610"/>
      <c r="H15407" s="612"/>
      <c r="I15407" s="598"/>
      <c r="J15407" s="598"/>
      <c r="M15407" s="598"/>
      <c r="N15407" s="598"/>
      <c r="V15407" s="598"/>
      <c r="W15407" s="598"/>
    </row>
    <row r="15408" spans="6:23" x14ac:dyDescent="0.2">
      <c r="F15408" s="610"/>
      <c r="H15408" s="612"/>
      <c r="I15408" s="598"/>
      <c r="J15408" s="598"/>
      <c r="M15408" s="598"/>
      <c r="N15408" s="598"/>
      <c r="V15408" s="598"/>
      <c r="W15408" s="598"/>
    </row>
    <row r="15409" spans="6:23" x14ac:dyDescent="0.2">
      <c r="F15409" s="610"/>
      <c r="H15409" s="612"/>
      <c r="I15409" s="598"/>
      <c r="J15409" s="598"/>
      <c r="M15409" s="598"/>
      <c r="N15409" s="598"/>
      <c r="V15409" s="598"/>
      <c r="W15409" s="598"/>
    </row>
    <row r="15410" spans="6:23" x14ac:dyDescent="0.2">
      <c r="F15410" s="610"/>
      <c r="H15410" s="612"/>
      <c r="I15410" s="598"/>
      <c r="J15410" s="598"/>
      <c r="M15410" s="598"/>
      <c r="N15410" s="598"/>
      <c r="V15410" s="598"/>
      <c r="W15410" s="598"/>
    </row>
    <row r="15411" spans="6:23" x14ac:dyDescent="0.2">
      <c r="F15411" s="610"/>
      <c r="H15411" s="612"/>
      <c r="I15411" s="598"/>
      <c r="J15411" s="598"/>
      <c r="M15411" s="598"/>
      <c r="N15411" s="598"/>
      <c r="V15411" s="598"/>
      <c r="W15411" s="598"/>
    </row>
    <row r="15412" spans="6:23" x14ac:dyDescent="0.2">
      <c r="F15412" s="610"/>
      <c r="H15412" s="612"/>
      <c r="I15412" s="598"/>
      <c r="J15412" s="598"/>
      <c r="M15412" s="598"/>
      <c r="N15412" s="598"/>
      <c r="V15412" s="598"/>
      <c r="W15412" s="598"/>
    </row>
    <row r="15413" spans="6:23" x14ac:dyDescent="0.2">
      <c r="F15413" s="610"/>
      <c r="H15413" s="612"/>
      <c r="I15413" s="598"/>
      <c r="J15413" s="598"/>
      <c r="M15413" s="598"/>
      <c r="N15413" s="598"/>
      <c r="V15413" s="598"/>
      <c r="W15413" s="598"/>
    </row>
    <row r="15414" spans="6:23" x14ac:dyDescent="0.2">
      <c r="F15414" s="610"/>
      <c r="H15414" s="612"/>
      <c r="I15414" s="598"/>
      <c r="J15414" s="598"/>
      <c r="M15414" s="598"/>
      <c r="N15414" s="598"/>
      <c r="V15414" s="598"/>
      <c r="W15414" s="598"/>
    </row>
    <row r="15415" spans="6:23" x14ac:dyDescent="0.2">
      <c r="F15415" s="610"/>
      <c r="H15415" s="612"/>
      <c r="I15415" s="598"/>
      <c r="J15415" s="598"/>
      <c r="M15415" s="598"/>
      <c r="N15415" s="598"/>
      <c r="V15415" s="598"/>
      <c r="W15415" s="598"/>
    </row>
    <row r="15416" spans="6:23" x14ac:dyDescent="0.2">
      <c r="F15416" s="610"/>
      <c r="H15416" s="612"/>
      <c r="I15416" s="598"/>
      <c r="J15416" s="598"/>
      <c r="M15416" s="598"/>
      <c r="N15416" s="598"/>
      <c r="V15416" s="598"/>
      <c r="W15416" s="598"/>
    </row>
    <row r="15417" spans="6:23" x14ac:dyDescent="0.2">
      <c r="F15417" s="610"/>
      <c r="H15417" s="612"/>
      <c r="I15417" s="598"/>
      <c r="J15417" s="598"/>
      <c r="M15417" s="598"/>
      <c r="N15417" s="598"/>
      <c r="V15417" s="598"/>
      <c r="W15417" s="598"/>
    </row>
    <row r="15418" spans="6:23" x14ac:dyDescent="0.2">
      <c r="F15418" s="610"/>
      <c r="H15418" s="612"/>
      <c r="I15418" s="598"/>
      <c r="J15418" s="598"/>
      <c r="M15418" s="598"/>
      <c r="N15418" s="598"/>
      <c r="V15418" s="598"/>
      <c r="W15418" s="598"/>
    </row>
    <row r="15419" spans="6:23" x14ac:dyDescent="0.2">
      <c r="F15419" s="610"/>
      <c r="H15419" s="612"/>
      <c r="I15419" s="598"/>
      <c r="J15419" s="598"/>
      <c r="M15419" s="598"/>
      <c r="N15419" s="598"/>
      <c r="V15419" s="598"/>
      <c r="W15419" s="598"/>
    </row>
    <row r="15420" spans="6:23" x14ac:dyDescent="0.2">
      <c r="F15420" s="610"/>
      <c r="H15420" s="612"/>
      <c r="I15420" s="598"/>
      <c r="J15420" s="598"/>
      <c r="M15420" s="598"/>
      <c r="N15420" s="598"/>
      <c r="V15420" s="598"/>
      <c r="W15420" s="598"/>
    </row>
    <row r="15421" spans="6:23" x14ac:dyDescent="0.2">
      <c r="F15421" s="610"/>
      <c r="H15421" s="612"/>
      <c r="I15421" s="598"/>
      <c r="J15421" s="598"/>
      <c r="M15421" s="598"/>
      <c r="N15421" s="598"/>
      <c r="V15421" s="598"/>
      <c r="W15421" s="598"/>
    </row>
    <row r="15422" spans="6:23" x14ac:dyDescent="0.2">
      <c r="F15422" s="610"/>
      <c r="H15422" s="612"/>
      <c r="I15422" s="598"/>
      <c r="J15422" s="598"/>
      <c r="M15422" s="598"/>
      <c r="N15422" s="598"/>
      <c r="V15422" s="598"/>
      <c r="W15422" s="598"/>
    </row>
    <row r="15423" spans="6:23" x14ac:dyDescent="0.2">
      <c r="F15423" s="610"/>
      <c r="H15423" s="612"/>
      <c r="I15423" s="598"/>
      <c r="J15423" s="598"/>
      <c r="M15423" s="598"/>
      <c r="N15423" s="598"/>
      <c r="V15423" s="598"/>
      <c r="W15423" s="598"/>
    </row>
    <row r="15424" spans="6:23" x14ac:dyDescent="0.2">
      <c r="F15424" s="610"/>
      <c r="H15424" s="612"/>
      <c r="I15424" s="598"/>
      <c r="J15424" s="598"/>
      <c r="M15424" s="598"/>
      <c r="N15424" s="598"/>
      <c r="V15424" s="598"/>
      <c r="W15424" s="598"/>
    </row>
    <row r="15425" spans="6:23" x14ac:dyDescent="0.2">
      <c r="F15425" s="610"/>
      <c r="H15425" s="612"/>
      <c r="I15425" s="598"/>
      <c r="J15425" s="598"/>
      <c r="M15425" s="598"/>
      <c r="N15425" s="598"/>
      <c r="V15425" s="598"/>
      <c r="W15425" s="598"/>
    </row>
    <row r="15426" spans="6:23" x14ac:dyDescent="0.2">
      <c r="F15426" s="610"/>
      <c r="H15426" s="612"/>
      <c r="I15426" s="598"/>
      <c r="J15426" s="598"/>
      <c r="M15426" s="598"/>
      <c r="N15426" s="598"/>
      <c r="V15426" s="598"/>
      <c r="W15426" s="598"/>
    </row>
    <row r="15427" spans="6:23" x14ac:dyDescent="0.2">
      <c r="F15427" s="610"/>
      <c r="H15427" s="612"/>
      <c r="I15427" s="598"/>
      <c r="J15427" s="598"/>
      <c r="M15427" s="598"/>
      <c r="N15427" s="598"/>
      <c r="V15427" s="598"/>
      <c r="W15427" s="598"/>
    </row>
    <row r="15428" spans="6:23" x14ac:dyDescent="0.2">
      <c r="F15428" s="610"/>
      <c r="H15428" s="612"/>
      <c r="I15428" s="598"/>
      <c r="J15428" s="598"/>
      <c r="M15428" s="598"/>
      <c r="N15428" s="598"/>
      <c r="V15428" s="598"/>
      <c r="W15428" s="598"/>
    </row>
    <row r="15429" spans="6:23" x14ac:dyDescent="0.2">
      <c r="F15429" s="610"/>
      <c r="H15429" s="612"/>
      <c r="I15429" s="598"/>
      <c r="J15429" s="598"/>
      <c r="M15429" s="598"/>
      <c r="N15429" s="598"/>
      <c r="V15429" s="598"/>
      <c r="W15429" s="598"/>
    </row>
    <row r="15430" spans="6:23" x14ac:dyDescent="0.2">
      <c r="F15430" s="610"/>
      <c r="H15430" s="612"/>
      <c r="I15430" s="598"/>
      <c r="J15430" s="598"/>
      <c r="M15430" s="598"/>
      <c r="N15430" s="598"/>
      <c r="V15430" s="598"/>
      <c r="W15430" s="598"/>
    </row>
    <row r="15431" spans="6:23" x14ac:dyDescent="0.2">
      <c r="F15431" s="610"/>
      <c r="H15431" s="612"/>
      <c r="I15431" s="598"/>
      <c r="J15431" s="598"/>
      <c r="M15431" s="598"/>
      <c r="N15431" s="598"/>
      <c r="V15431" s="598"/>
      <c r="W15431" s="598"/>
    </row>
    <row r="15432" spans="6:23" x14ac:dyDescent="0.2">
      <c r="F15432" s="610"/>
      <c r="H15432" s="612"/>
      <c r="I15432" s="598"/>
      <c r="J15432" s="598"/>
      <c r="M15432" s="598"/>
      <c r="N15432" s="598"/>
      <c r="V15432" s="598"/>
      <c r="W15432" s="598"/>
    </row>
    <row r="15433" spans="6:23" x14ac:dyDescent="0.2">
      <c r="F15433" s="610"/>
      <c r="H15433" s="612"/>
      <c r="I15433" s="598"/>
      <c r="J15433" s="598"/>
      <c r="M15433" s="598"/>
      <c r="N15433" s="598"/>
      <c r="V15433" s="598"/>
      <c r="W15433" s="598"/>
    </row>
    <row r="15434" spans="6:23" x14ac:dyDescent="0.2">
      <c r="F15434" s="610"/>
      <c r="H15434" s="612"/>
      <c r="I15434" s="598"/>
      <c r="J15434" s="598"/>
      <c r="M15434" s="598"/>
      <c r="N15434" s="598"/>
      <c r="V15434" s="598"/>
      <c r="W15434" s="598"/>
    </row>
    <row r="15435" spans="6:23" x14ac:dyDescent="0.2">
      <c r="F15435" s="610"/>
      <c r="H15435" s="612"/>
      <c r="I15435" s="598"/>
      <c r="J15435" s="598"/>
      <c r="M15435" s="598"/>
      <c r="N15435" s="598"/>
      <c r="V15435" s="598"/>
      <c r="W15435" s="598"/>
    </row>
    <row r="15436" spans="6:23" x14ac:dyDescent="0.2">
      <c r="F15436" s="610"/>
      <c r="H15436" s="612"/>
      <c r="I15436" s="598"/>
      <c r="J15436" s="598"/>
      <c r="M15436" s="598"/>
      <c r="N15436" s="598"/>
      <c r="V15436" s="598"/>
      <c r="W15436" s="598"/>
    </row>
    <row r="15437" spans="6:23" x14ac:dyDescent="0.2">
      <c r="F15437" s="610"/>
      <c r="H15437" s="612"/>
      <c r="I15437" s="598"/>
      <c r="J15437" s="598"/>
      <c r="M15437" s="598"/>
      <c r="N15437" s="598"/>
      <c r="V15437" s="598"/>
      <c r="W15437" s="598"/>
    </row>
    <row r="15438" spans="6:23" x14ac:dyDescent="0.2">
      <c r="F15438" s="610"/>
      <c r="H15438" s="612"/>
      <c r="I15438" s="598"/>
      <c r="J15438" s="598"/>
      <c r="M15438" s="598"/>
      <c r="N15438" s="598"/>
      <c r="V15438" s="598"/>
      <c r="W15438" s="598"/>
    </row>
    <row r="15439" spans="6:23" x14ac:dyDescent="0.2">
      <c r="F15439" s="610"/>
      <c r="H15439" s="612"/>
      <c r="I15439" s="598"/>
      <c r="J15439" s="598"/>
      <c r="M15439" s="598"/>
      <c r="N15439" s="598"/>
      <c r="V15439" s="598"/>
      <c r="W15439" s="598"/>
    </row>
    <row r="15440" spans="6:23" x14ac:dyDescent="0.2">
      <c r="F15440" s="610"/>
      <c r="H15440" s="612"/>
      <c r="I15440" s="598"/>
      <c r="J15440" s="598"/>
      <c r="M15440" s="598"/>
      <c r="N15440" s="598"/>
      <c r="V15440" s="598"/>
      <c r="W15440" s="598"/>
    </row>
    <row r="15441" spans="6:23" x14ac:dyDescent="0.2">
      <c r="F15441" s="610"/>
      <c r="H15441" s="612"/>
      <c r="I15441" s="598"/>
      <c r="J15441" s="598"/>
      <c r="M15441" s="598"/>
      <c r="N15441" s="598"/>
      <c r="V15441" s="598"/>
      <c r="W15441" s="598"/>
    </row>
    <row r="15442" spans="6:23" x14ac:dyDescent="0.2">
      <c r="F15442" s="610"/>
      <c r="H15442" s="612"/>
      <c r="I15442" s="598"/>
      <c r="J15442" s="598"/>
      <c r="M15442" s="598"/>
      <c r="N15442" s="598"/>
      <c r="V15442" s="598"/>
      <c r="W15442" s="598"/>
    </row>
    <row r="15443" spans="6:23" x14ac:dyDescent="0.2">
      <c r="F15443" s="610"/>
      <c r="H15443" s="612"/>
      <c r="I15443" s="598"/>
      <c r="J15443" s="598"/>
      <c r="M15443" s="598"/>
      <c r="N15443" s="598"/>
      <c r="V15443" s="598"/>
      <c r="W15443" s="598"/>
    </row>
    <row r="15444" spans="6:23" x14ac:dyDescent="0.2">
      <c r="F15444" s="610"/>
      <c r="H15444" s="612"/>
      <c r="I15444" s="598"/>
      <c r="J15444" s="598"/>
      <c r="M15444" s="598"/>
      <c r="N15444" s="598"/>
      <c r="V15444" s="598"/>
      <c r="W15444" s="598"/>
    </row>
    <row r="15445" spans="6:23" x14ac:dyDescent="0.2">
      <c r="F15445" s="610"/>
      <c r="H15445" s="612"/>
      <c r="I15445" s="598"/>
      <c r="J15445" s="598"/>
      <c r="M15445" s="598"/>
      <c r="N15445" s="598"/>
      <c r="V15445" s="598"/>
      <c r="W15445" s="598"/>
    </row>
    <row r="15446" spans="6:23" x14ac:dyDescent="0.2">
      <c r="F15446" s="610"/>
      <c r="H15446" s="612"/>
      <c r="I15446" s="598"/>
      <c r="J15446" s="598"/>
      <c r="M15446" s="598"/>
      <c r="N15446" s="598"/>
      <c r="V15446" s="598"/>
      <c r="W15446" s="598"/>
    </row>
    <row r="15447" spans="6:23" x14ac:dyDescent="0.2">
      <c r="F15447" s="610"/>
      <c r="H15447" s="612"/>
      <c r="I15447" s="598"/>
      <c r="J15447" s="598"/>
      <c r="M15447" s="598"/>
      <c r="N15447" s="598"/>
      <c r="V15447" s="598"/>
      <c r="W15447" s="598"/>
    </row>
    <row r="15448" spans="6:23" x14ac:dyDescent="0.2">
      <c r="F15448" s="610"/>
      <c r="H15448" s="612"/>
      <c r="I15448" s="598"/>
      <c r="J15448" s="598"/>
      <c r="M15448" s="598"/>
      <c r="N15448" s="598"/>
      <c r="V15448" s="598"/>
      <c r="W15448" s="598"/>
    </row>
    <row r="15449" spans="6:23" x14ac:dyDescent="0.2">
      <c r="F15449" s="610"/>
      <c r="H15449" s="612"/>
      <c r="I15449" s="598"/>
      <c r="J15449" s="598"/>
      <c r="M15449" s="598"/>
      <c r="N15449" s="598"/>
      <c r="V15449" s="598"/>
      <c r="W15449" s="598"/>
    </row>
    <row r="15450" spans="6:23" x14ac:dyDescent="0.2">
      <c r="F15450" s="610"/>
      <c r="H15450" s="612"/>
      <c r="I15450" s="598"/>
      <c r="J15450" s="598"/>
      <c r="M15450" s="598"/>
      <c r="N15450" s="598"/>
      <c r="V15450" s="598"/>
      <c r="W15450" s="598"/>
    </row>
    <row r="15451" spans="6:23" x14ac:dyDescent="0.2">
      <c r="F15451" s="610"/>
      <c r="H15451" s="612"/>
      <c r="I15451" s="598"/>
      <c r="J15451" s="598"/>
      <c r="M15451" s="598"/>
      <c r="N15451" s="598"/>
      <c r="V15451" s="598"/>
      <c r="W15451" s="598"/>
    </row>
    <row r="15452" spans="6:23" x14ac:dyDescent="0.2">
      <c r="F15452" s="610"/>
      <c r="H15452" s="612"/>
      <c r="I15452" s="598"/>
      <c r="J15452" s="598"/>
      <c r="M15452" s="598"/>
      <c r="N15452" s="598"/>
      <c r="V15452" s="598"/>
      <c r="W15452" s="598"/>
    </row>
    <row r="15453" spans="6:23" x14ac:dyDescent="0.2">
      <c r="F15453" s="610"/>
      <c r="H15453" s="612"/>
      <c r="I15453" s="598"/>
      <c r="J15453" s="598"/>
      <c r="M15453" s="598"/>
      <c r="N15453" s="598"/>
      <c r="V15453" s="598"/>
      <c r="W15453" s="598"/>
    </row>
    <row r="15454" spans="6:23" x14ac:dyDescent="0.2">
      <c r="F15454" s="610"/>
      <c r="H15454" s="612"/>
      <c r="I15454" s="598"/>
      <c r="J15454" s="598"/>
      <c r="M15454" s="598"/>
      <c r="N15454" s="598"/>
      <c r="V15454" s="598"/>
      <c r="W15454" s="598"/>
    </row>
    <row r="15455" spans="6:23" x14ac:dyDescent="0.2">
      <c r="F15455" s="610"/>
      <c r="H15455" s="612"/>
      <c r="I15455" s="598"/>
      <c r="J15455" s="598"/>
      <c r="M15455" s="598"/>
      <c r="N15455" s="598"/>
      <c r="V15455" s="598"/>
      <c r="W15455" s="598"/>
    </row>
    <row r="15456" spans="6:23" x14ac:dyDescent="0.2">
      <c r="F15456" s="610"/>
      <c r="H15456" s="612"/>
      <c r="I15456" s="598"/>
      <c r="J15456" s="598"/>
      <c r="M15456" s="598"/>
      <c r="N15456" s="598"/>
      <c r="V15456" s="598"/>
      <c r="W15456" s="598"/>
    </row>
    <row r="15457" spans="6:23" x14ac:dyDescent="0.2">
      <c r="F15457" s="610"/>
      <c r="H15457" s="612"/>
      <c r="I15457" s="598"/>
      <c r="J15457" s="598"/>
      <c r="M15457" s="598"/>
      <c r="N15457" s="598"/>
      <c r="V15457" s="598"/>
      <c r="W15457" s="598"/>
    </row>
    <row r="15458" spans="6:23" x14ac:dyDescent="0.2">
      <c r="F15458" s="610"/>
      <c r="H15458" s="612"/>
      <c r="I15458" s="598"/>
      <c r="J15458" s="598"/>
      <c r="M15458" s="598"/>
      <c r="N15458" s="598"/>
      <c r="V15458" s="598"/>
      <c r="W15458" s="598"/>
    </row>
    <row r="15459" spans="6:23" x14ac:dyDescent="0.2">
      <c r="F15459" s="610"/>
      <c r="H15459" s="612"/>
      <c r="I15459" s="598"/>
      <c r="J15459" s="598"/>
      <c r="M15459" s="598"/>
      <c r="N15459" s="598"/>
      <c r="V15459" s="598"/>
      <c r="W15459" s="598"/>
    </row>
    <row r="15460" spans="6:23" x14ac:dyDescent="0.2">
      <c r="F15460" s="610"/>
      <c r="H15460" s="612"/>
      <c r="I15460" s="598"/>
      <c r="J15460" s="598"/>
      <c r="M15460" s="598"/>
      <c r="N15460" s="598"/>
      <c r="V15460" s="598"/>
      <c r="W15460" s="598"/>
    </row>
    <row r="15461" spans="6:23" x14ac:dyDescent="0.2">
      <c r="F15461" s="610"/>
      <c r="H15461" s="612"/>
      <c r="I15461" s="598"/>
      <c r="J15461" s="598"/>
      <c r="M15461" s="598"/>
      <c r="N15461" s="598"/>
      <c r="V15461" s="598"/>
      <c r="W15461" s="598"/>
    </row>
    <row r="15462" spans="6:23" x14ac:dyDescent="0.2">
      <c r="F15462" s="610"/>
      <c r="H15462" s="612"/>
      <c r="I15462" s="598"/>
      <c r="J15462" s="598"/>
      <c r="M15462" s="598"/>
      <c r="N15462" s="598"/>
      <c r="V15462" s="598"/>
      <c r="W15462" s="598"/>
    </row>
    <row r="15463" spans="6:23" x14ac:dyDescent="0.2">
      <c r="F15463" s="610"/>
      <c r="H15463" s="612"/>
      <c r="I15463" s="598"/>
      <c r="J15463" s="598"/>
      <c r="M15463" s="598"/>
      <c r="N15463" s="598"/>
      <c r="V15463" s="598"/>
      <c r="W15463" s="598"/>
    </row>
    <row r="15464" spans="6:23" x14ac:dyDescent="0.2">
      <c r="F15464" s="610"/>
      <c r="H15464" s="612"/>
      <c r="I15464" s="598"/>
      <c r="J15464" s="598"/>
      <c r="M15464" s="598"/>
      <c r="N15464" s="598"/>
      <c r="V15464" s="598"/>
      <c r="W15464" s="598"/>
    </row>
    <row r="15465" spans="6:23" x14ac:dyDescent="0.2">
      <c r="F15465" s="610"/>
      <c r="H15465" s="612"/>
      <c r="I15465" s="598"/>
      <c r="J15465" s="598"/>
      <c r="M15465" s="598"/>
      <c r="N15465" s="598"/>
      <c r="V15465" s="598"/>
      <c r="W15465" s="598"/>
    </row>
    <row r="15466" spans="6:23" x14ac:dyDescent="0.2">
      <c r="F15466" s="610"/>
      <c r="H15466" s="612"/>
      <c r="I15466" s="598"/>
      <c r="J15466" s="598"/>
      <c r="M15466" s="598"/>
      <c r="N15466" s="598"/>
      <c r="V15466" s="598"/>
      <c r="W15466" s="598"/>
    </row>
    <row r="15467" spans="6:23" x14ac:dyDescent="0.2">
      <c r="F15467" s="610"/>
      <c r="H15467" s="612"/>
      <c r="I15467" s="598"/>
      <c r="J15467" s="598"/>
      <c r="M15467" s="598"/>
      <c r="N15467" s="598"/>
      <c r="V15467" s="598"/>
      <c r="W15467" s="598"/>
    </row>
    <row r="15468" spans="6:23" x14ac:dyDescent="0.2">
      <c r="F15468" s="610"/>
      <c r="H15468" s="612"/>
      <c r="I15468" s="598"/>
      <c r="J15468" s="598"/>
      <c r="M15468" s="598"/>
      <c r="N15468" s="598"/>
      <c r="V15468" s="598"/>
      <c r="W15468" s="598"/>
    </row>
    <row r="15469" spans="6:23" x14ac:dyDescent="0.2">
      <c r="F15469" s="610"/>
      <c r="H15469" s="612"/>
      <c r="I15469" s="598"/>
      <c r="J15469" s="598"/>
      <c r="M15469" s="598"/>
      <c r="N15469" s="598"/>
      <c r="V15469" s="598"/>
      <c r="W15469" s="598"/>
    </row>
    <row r="15470" spans="6:23" x14ac:dyDescent="0.2">
      <c r="F15470" s="610"/>
      <c r="H15470" s="612"/>
      <c r="I15470" s="598"/>
      <c r="J15470" s="598"/>
      <c r="M15470" s="598"/>
      <c r="N15470" s="598"/>
      <c r="V15470" s="598"/>
      <c r="W15470" s="598"/>
    </row>
    <row r="15471" spans="6:23" x14ac:dyDescent="0.2">
      <c r="F15471" s="610"/>
      <c r="H15471" s="612"/>
      <c r="I15471" s="598"/>
      <c r="J15471" s="598"/>
      <c r="M15471" s="598"/>
      <c r="N15471" s="598"/>
      <c r="V15471" s="598"/>
      <c r="W15471" s="598"/>
    </row>
    <row r="15472" spans="6:23" x14ac:dyDescent="0.2">
      <c r="F15472" s="610"/>
      <c r="H15472" s="612"/>
      <c r="I15472" s="598"/>
      <c r="J15472" s="598"/>
      <c r="M15472" s="598"/>
      <c r="N15472" s="598"/>
      <c r="V15472" s="598"/>
      <c r="W15472" s="598"/>
    </row>
    <row r="15473" spans="6:23" x14ac:dyDescent="0.2">
      <c r="F15473" s="610"/>
      <c r="H15473" s="612"/>
      <c r="I15473" s="598"/>
      <c r="J15473" s="598"/>
      <c r="M15473" s="598"/>
      <c r="N15473" s="598"/>
      <c r="V15473" s="598"/>
      <c r="W15473" s="598"/>
    </row>
    <row r="15474" spans="6:23" x14ac:dyDescent="0.2">
      <c r="F15474" s="610"/>
      <c r="H15474" s="612"/>
      <c r="I15474" s="598"/>
      <c r="J15474" s="598"/>
      <c r="M15474" s="598"/>
      <c r="N15474" s="598"/>
      <c r="V15474" s="598"/>
      <c r="W15474" s="598"/>
    </row>
    <row r="15475" spans="6:23" x14ac:dyDescent="0.2">
      <c r="F15475" s="610"/>
      <c r="H15475" s="612"/>
      <c r="I15475" s="598"/>
      <c r="J15475" s="598"/>
      <c r="M15475" s="598"/>
      <c r="N15475" s="598"/>
      <c r="V15475" s="598"/>
      <c r="W15475" s="598"/>
    </row>
    <row r="15476" spans="6:23" x14ac:dyDescent="0.2">
      <c r="F15476" s="610"/>
      <c r="H15476" s="612"/>
      <c r="I15476" s="598"/>
      <c r="J15476" s="598"/>
      <c r="M15476" s="598"/>
      <c r="N15476" s="598"/>
      <c r="V15476" s="598"/>
      <c r="W15476" s="598"/>
    </row>
    <row r="15477" spans="6:23" x14ac:dyDescent="0.2">
      <c r="F15477" s="610"/>
      <c r="H15477" s="612"/>
      <c r="I15477" s="598"/>
      <c r="J15477" s="598"/>
      <c r="M15477" s="598"/>
      <c r="N15477" s="598"/>
      <c r="V15477" s="598"/>
      <c r="W15477" s="598"/>
    </row>
    <row r="15478" spans="6:23" x14ac:dyDescent="0.2">
      <c r="F15478" s="610"/>
      <c r="H15478" s="612"/>
      <c r="I15478" s="598"/>
      <c r="J15478" s="598"/>
      <c r="M15478" s="598"/>
      <c r="N15478" s="598"/>
      <c r="V15478" s="598"/>
      <c r="W15478" s="598"/>
    </row>
    <row r="15479" spans="6:23" x14ac:dyDescent="0.2">
      <c r="F15479" s="610"/>
      <c r="H15479" s="612"/>
      <c r="I15479" s="598"/>
      <c r="J15479" s="598"/>
      <c r="M15479" s="598"/>
      <c r="N15479" s="598"/>
      <c r="V15479" s="598"/>
      <c r="W15479" s="598"/>
    </row>
    <row r="15480" spans="6:23" x14ac:dyDescent="0.2">
      <c r="F15480" s="610"/>
      <c r="H15480" s="612"/>
      <c r="I15480" s="598"/>
      <c r="J15480" s="598"/>
      <c r="M15480" s="598"/>
      <c r="N15480" s="598"/>
      <c r="V15480" s="598"/>
      <c r="W15480" s="598"/>
    </row>
    <row r="15481" spans="6:23" x14ac:dyDescent="0.2">
      <c r="F15481" s="610"/>
      <c r="H15481" s="612"/>
      <c r="I15481" s="598"/>
      <c r="J15481" s="598"/>
      <c r="M15481" s="598"/>
      <c r="N15481" s="598"/>
      <c r="V15481" s="598"/>
      <c r="W15481" s="598"/>
    </row>
    <row r="15482" spans="6:23" x14ac:dyDescent="0.2">
      <c r="F15482" s="610"/>
      <c r="H15482" s="612"/>
      <c r="I15482" s="598"/>
      <c r="J15482" s="598"/>
      <c r="M15482" s="598"/>
      <c r="N15482" s="598"/>
      <c r="V15482" s="598"/>
      <c r="W15482" s="598"/>
    </row>
    <row r="15483" spans="6:23" x14ac:dyDescent="0.2">
      <c r="F15483" s="610"/>
      <c r="H15483" s="612"/>
      <c r="I15483" s="598"/>
      <c r="J15483" s="598"/>
      <c r="M15483" s="598"/>
      <c r="N15483" s="598"/>
      <c r="V15483" s="598"/>
      <c r="W15483" s="598"/>
    </row>
    <row r="15484" spans="6:23" x14ac:dyDescent="0.2">
      <c r="F15484" s="610"/>
      <c r="H15484" s="612"/>
      <c r="I15484" s="598"/>
      <c r="J15484" s="598"/>
      <c r="M15484" s="598"/>
      <c r="N15484" s="598"/>
      <c r="V15484" s="598"/>
      <c r="W15484" s="598"/>
    </row>
    <row r="15485" spans="6:23" x14ac:dyDescent="0.2">
      <c r="F15485" s="610"/>
      <c r="H15485" s="612"/>
      <c r="I15485" s="598"/>
      <c r="J15485" s="598"/>
      <c r="M15485" s="598"/>
      <c r="N15485" s="598"/>
      <c r="V15485" s="598"/>
      <c r="W15485" s="598"/>
    </row>
    <row r="15486" spans="6:23" x14ac:dyDescent="0.2">
      <c r="F15486" s="610"/>
      <c r="H15486" s="612"/>
      <c r="I15486" s="598"/>
      <c r="J15486" s="598"/>
      <c r="M15486" s="598"/>
      <c r="N15486" s="598"/>
      <c r="V15486" s="598"/>
      <c r="W15486" s="598"/>
    </row>
    <row r="15487" spans="6:23" x14ac:dyDescent="0.2">
      <c r="F15487" s="610"/>
      <c r="H15487" s="612"/>
      <c r="I15487" s="598"/>
      <c r="J15487" s="598"/>
      <c r="M15487" s="598"/>
      <c r="N15487" s="598"/>
      <c r="V15487" s="598"/>
      <c r="W15487" s="598"/>
    </row>
    <row r="15488" spans="6:23" x14ac:dyDescent="0.2">
      <c r="F15488" s="610"/>
      <c r="H15488" s="612"/>
      <c r="I15488" s="598"/>
      <c r="J15488" s="598"/>
      <c r="M15488" s="598"/>
      <c r="N15488" s="598"/>
      <c r="V15488" s="598"/>
      <c r="W15488" s="598"/>
    </row>
    <row r="15489" spans="6:23" x14ac:dyDescent="0.2">
      <c r="F15489" s="610"/>
      <c r="H15489" s="612"/>
      <c r="I15489" s="598"/>
      <c r="J15489" s="598"/>
      <c r="M15489" s="598"/>
      <c r="N15489" s="598"/>
      <c r="V15489" s="598"/>
      <c r="W15489" s="598"/>
    </row>
    <row r="15490" spans="6:23" x14ac:dyDescent="0.2">
      <c r="F15490" s="610"/>
      <c r="H15490" s="612"/>
      <c r="I15490" s="598"/>
      <c r="J15490" s="598"/>
      <c r="M15490" s="598"/>
      <c r="N15490" s="598"/>
      <c r="V15490" s="598"/>
      <c r="W15490" s="598"/>
    </row>
    <row r="15491" spans="6:23" x14ac:dyDescent="0.2">
      <c r="F15491" s="610"/>
      <c r="H15491" s="612"/>
      <c r="I15491" s="598"/>
      <c r="J15491" s="598"/>
      <c r="M15491" s="598"/>
      <c r="N15491" s="598"/>
      <c r="V15491" s="598"/>
      <c r="W15491" s="598"/>
    </row>
    <row r="15492" spans="6:23" x14ac:dyDescent="0.2">
      <c r="F15492" s="610"/>
      <c r="H15492" s="612"/>
      <c r="I15492" s="598"/>
      <c r="J15492" s="598"/>
      <c r="M15492" s="598"/>
      <c r="N15492" s="598"/>
      <c r="V15492" s="598"/>
      <c r="W15492" s="598"/>
    </row>
    <row r="15493" spans="6:23" x14ac:dyDescent="0.2">
      <c r="F15493" s="610"/>
      <c r="H15493" s="612"/>
      <c r="I15493" s="598"/>
      <c r="J15493" s="598"/>
      <c r="M15493" s="598"/>
      <c r="N15493" s="598"/>
      <c r="V15493" s="598"/>
      <c r="W15493" s="598"/>
    </row>
    <row r="15494" spans="6:23" x14ac:dyDescent="0.2">
      <c r="F15494" s="610"/>
      <c r="H15494" s="612"/>
      <c r="I15494" s="598"/>
      <c r="J15494" s="598"/>
      <c r="M15494" s="598"/>
      <c r="N15494" s="598"/>
      <c r="V15494" s="598"/>
      <c r="W15494" s="598"/>
    </row>
    <row r="15495" spans="6:23" x14ac:dyDescent="0.2">
      <c r="F15495" s="610"/>
      <c r="H15495" s="612"/>
      <c r="I15495" s="598"/>
      <c r="J15495" s="598"/>
      <c r="M15495" s="598"/>
      <c r="N15495" s="598"/>
      <c r="V15495" s="598"/>
      <c r="W15495" s="598"/>
    </row>
    <row r="15496" spans="6:23" x14ac:dyDescent="0.2">
      <c r="F15496" s="610"/>
      <c r="H15496" s="612"/>
      <c r="I15496" s="598"/>
      <c r="J15496" s="598"/>
      <c r="M15496" s="598"/>
      <c r="N15496" s="598"/>
      <c r="V15496" s="598"/>
      <c r="W15496" s="598"/>
    </row>
    <row r="15497" spans="6:23" x14ac:dyDescent="0.2">
      <c r="F15497" s="610"/>
      <c r="H15497" s="612"/>
      <c r="I15497" s="598"/>
      <c r="J15497" s="598"/>
      <c r="M15497" s="598"/>
      <c r="N15497" s="598"/>
      <c r="V15497" s="598"/>
      <c r="W15497" s="598"/>
    </row>
    <row r="15498" spans="6:23" x14ac:dyDescent="0.2">
      <c r="F15498" s="610"/>
      <c r="H15498" s="612"/>
      <c r="I15498" s="598"/>
      <c r="J15498" s="598"/>
      <c r="M15498" s="598"/>
      <c r="N15498" s="598"/>
      <c r="V15498" s="598"/>
      <c r="W15498" s="598"/>
    </row>
    <row r="15499" spans="6:23" x14ac:dyDescent="0.2">
      <c r="F15499" s="610"/>
      <c r="H15499" s="612"/>
      <c r="I15499" s="598"/>
      <c r="J15499" s="598"/>
      <c r="M15499" s="598"/>
      <c r="N15499" s="598"/>
      <c r="V15499" s="598"/>
      <c r="W15499" s="598"/>
    </row>
    <row r="15500" spans="6:23" x14ac:dyDescent="0.2">
      <c r="F15500" s="610"/>
      <c r="H15500" s="612"/>
      <c r="I15500" s="598"/>
      <c r="J15500" s="598"/>
      <c r="M15500" s="598"/>
      <c r="N15500" s="598"/>
      <c r="V15500" s="598"/>
      <c r="W15500" s="598"/>
    </row>
    <row r="15501" spans="6:23" x14ac:dyDescent="0.2">
      <c r="F15501" s="610"/>
      <c r="H15501" s="612"/>
      <c r="I15501" s="598"/>
      <c r="J15501" s="598"/>
      <c r="M15501" s="598"/>
      <c r="N15501" s="598"/>
      <c r="V15501" s="598"/>
      <c r="W15501" s="598"/>
    </row>
    <row r="15502" spans="6:23" x14ac:dyDescent="0.2">
      <c r="F15502" s="610"/>
      <c r="H15502" s="612"/>
      <c r="I15502" s="598"/>
      <c r="J15502" s="598"/>
      <c r="M15502" s="598"/>
      <c r="N15502" s="598"/>
      <c r="V15502" s="598"/>
      <c r="W15502" s="598"/>
    </row>
    <row r="15503" spans="6:23" x14ac:dyDescent="0.2">
      <c r="F15503" s="610"/>
      <c r="H15503" s="612"/>
      <c r="I15503" s="598"/>
      <c r="J15503" s="598"/>
      <c r="M15503" s="598"/>
      <c r="N15503" s="598"/>
      <c r="V15503" s="598"/>
      <c r="W15503" s="598"/>
    </row>
    <row r="15504" spans="6:23" x14ac:dyDescent="0.2">
      <c r="F15504" s="610"/>
      <c r="H15504" s="612"/>
      <c r="I15504" s="598"/>
      <c r="J15504" s="598"/>
      <c r="M15504" s="598"/>
      <c r="N15504" s="598"/>
      <c r="V15504" s="598"/>
      <c r="W15504" s="598"/>
    </row>
    <row r="15505" spans="6:23" x14ac:dyDescent="0.2">
      <c r="F15505" s="610"/>
      <c r="H15505" s="612"/>
      <c r="I15505" s="598"/>
      <c r="J15505" s="598"/>
      <c r="M15505" s="598"/>
      <c r="N15505" s="598"/>
      <c r="V15505" s="598"/>
      <c r="W15505" s="598"/>
    </row>
    <row r="15506" spans="6:23" x14ac:dyDescent="0.2">
      <c r="F15506" s="610"/>
      <c r="H15506" s="612"/>
      <c r="I15506" s="598"/>
      <c r="J15506" s="598"/>
      <c r="M15506" s="598"/>
      <c r="N15506" s="598"/>
      <c r="V15506" s="598"/>
      <c r="W15506" s="598"/>
    </row>
    <row r="15507" spans="6:23" x14ac:dyDescent="0.2">
      <c r="F15507" s="610"/>
      <c r="H15507" s="612"/>
      <c r="I15507" s="598"/>
      <c r="J15507" s="598"/>
      <c r="M15507" s="598"/>
      <c r="N15507" s="598"/>
      <c r="V15507" s="598"/>
      <c r="W15507" s="598"/>
    </row>
    <row r="15508" spans="6:23" x14ac:dyDescent="0.2">
      <c r="F15508" s="610"/>
      <c r="H15508" s="612"/>
      <c r="I15508" s="598"/>
      <c r="J15508" s="598"/>
      <c r="M15508" s="598"/>
      <c r="N15508" s="598"/>
      <c r="V15508" s="598"/>
      <c r="W15508" s="598"/>
    </row>
    <row r="15509" spans="6:23" x14ac:dyDescent="0.2">
      <c r="F15509" s="610"/>
      <c r="H15509" s="612"/>
      <c r="I15509" s="598"/>
      <c r="J15509" s="598"/>
      <c r="M15509" s="598"/>
      <c r="N15509" s="598"/>
      <c r="V15509" s="598"/>
      <c r="W15509" s="598"/>
    </row>
    <row r="15510" spans="6:23" x14ac:dyDescent="0.2">
      <c r="F15510" s="610"/>
      <c r="H15510" s="612"/>
      <c r="I15510" s="598"/>
      <c r="J15510" s="598"/>
      <c r="M15510" s="598"/>
      <c r="N15510" s="598"/>
      <c r="V15510" s="598"/>
      <c r="W15510" s="598"/>
    </row>
    <row r="15511" spans="6:23" x14ac:dyDescent="0.2">
      <c r="F15511" s="610"/>
      <c r="H15511" s="612"/>
      <c r="I15511" s="598"/>
      <c r="J15511" s="598"/>
      <c r="M15511" s="598"/>
      <c r="N15511" s="598"/>
      <c r="V15511" s="598"/>
      <c r="W15511" s="598"/>
    </row>
    <row r="15512" spans="6:23" x14ac:dyDescent="0.2">
      <c r="F15512" s="610"/>
      <c r="H15512" s="612"/>
      <c r="I15512" s="598"/>
      <c r="J15512" s="598"/>
      <c r="M15512" s="598"/>
      <c r="N15512" s="598"/>
      <c r="V15512" s="598"/>
      <c r="W15512" s="598"/>
    </row>
    <row r="15513" spans="6:23" x14ac:dyDescent="0.2">
      <c r="F15513" s="610"/>
      <c r="H15513" s="612"/>
      <c r="I15513" s="598"/>
      <c r="J15513" s="598"/>
      <c r="M15513" s="598"/>
      <c r="N15513" s="598"/>
      <c r="V15513" s="598"/>
      <c r="W15513" s="598"/>
    </row>
    <row r="15514" spans="6:23" x14ac:dyDescent="0.2">
      <c r="F15514" s="610"/>
      <c r="H15514" s="612"/>
      <c r="I15514" s="598"/>
      <c r="J15514" s="598"/>
      <c r="M15514" s="598"/>
      <c r="N15514" s="598"/>
      <c r="V15514" s="598"/>
      <c r="W15514" s="598"/>
    </row>
    <row r="15515" spans="6:23" x14ac:dyDescent="0.2">
      <c r="F15515" s="610"/>
      <c r="H15515" s="612"/>
      <c r="I15515" s="598"/>
      <c r="J15515" s="598"/>
      <c r="M15515" s="598"/>
      <c r="N15515" s="598"/>
      <c r="V15515" s="598"/>
      <c r="W15515" s="598"/>
    </row>
    <row r="15516" spans="6:23" x14ac:dyDescent="0.2">
      <c r="F15516" s="610"/>
      <c r="H15516" s="612"/>
      <c r="I15516" s="598"/>
      <c r="J15516" s="598"/>
      <c r="M15516" s="598"/>
      <c r="N15516" s="598"/>
      <c r="V15516" s="598"/>
      <c r="W15516" s="598"/>
    </row>
    <row r="15517" spans="6:23" x14ac:dyDescent="0.2">
      <c r="F15517" s="610"/>
      <c r="H15517" s="612"/>
      <c r="I15517" s="598"/>
      <c r="J15517" s="598"/>
      <c r="M15517" s="598"/>
      <c r="N15517" s="598"/>
      <c r="V15517" s="598"/>
      <c r="W15517" s="598"/>
    </row>
    <row r="15518" spans="6:23" x14ac:dyDescent="0.2">
      <c r="F15518" s="610"/>
      <c r="H15518" s="612"/>
      <c r="I15518" s="598"/>
      <c r="J15518" s="598"/>
      <c r="M15518" s="598"/>
      <c r="N15518" s="598"/>
      <c r="V15518" s="598"/>
      <c r="W15518" s="598"/>
    </row>
    <row r="15519" spans="6:23" x14ac:dyDescent="0.2">
      <c r="F15519" s="610"/>
      <c r="H15519" s="612"/>
      <c r="I15519" s="598"/>
      <c r="J15519" s="598"/>
      <c r="M15519" s="598"/>
      <c r="N15519" s="598"/>
      <c r="V15519" s="598"/>
      <c r="W15519" s="598"/>
    </row>
    <row r="15520" spans="6:23" x14ac:dyDescent="0.2">
      <c r="F15520" s="610"/>
      <c r="H15520" s="612"/>
      <c r="I15520" s="598"/>
      <c r="J15520" s="598"/>
      <c r="M15520" s="598"/>
      <c r="N15520" s="598"/>
      <c r="V15520" s="598"/>
      <c r="W15520" s="598"/>
    </row>
    <row r="15521" spans="6:23" x14ac:dyDescent="0.2">
      <c r="F15521" s="610"/>
      <c r="H15521" s="612"/>
      <c r="I15521" s="598"/>
      <c r="J15521" s="598"/>
      <c r="M15521" s="598"/>
      <c r="N15521" s="598"/>
      <c r="V15521" s="598"/>
      <c r="W15521" s="598"/>
    </row>
    <row r="15522" spans="6:23" x14ac:dyDescent="0.2">
      <c r="F15522" s="610"/>
      <c r="H15522" s="612"/>
      <c r="I15522" s="598"/>
      <c r="J15522" s="598"/>
      <c r="M15522" s="598"/>
      <c r="N15522" s="598"/>
      <c r="V15522" s="598"/>
      <c r="W15522" s="598"/>
    </row>
    <row r="15523" spans="6:23" x14ac:dyDescent="0.2">
      <c r="F15523" s="610"/>
      <c r="H15523" s="612"/>
      <c r="I15523" s="598"/>
      <c r="J15523" s="598"/>
      <c r="M15523" s="598"/>
      <c r="N15523" s="598"/>
      <c r="V15523" s="598"/>
      <c r="W15523" s="598"/>
    </row>
    <row r="15524" spans="6:23" x14ac:dyDescent="0.2">
      <c r="F15524" s="610"/>
      <c r="H15524" s="612"/>
      <c r="I15524" s="598"/>
      <c r="J15524" s="598"/>
      <c r="M15524" s="598"/>
      <c r="N15524" s="598"/>
      <c r="V15524" s="598"/>
      <c r="W15524" s="598"/>
    </row>
    <row r="15525" spans="6:23" x14ac:dyDescent="0.2">
      <c r="F15525" s="610"/>
      <c r="H15525" s="612"/>
      <c r="I15525" s="598"/>
      <c r="J15525" s="598"/>
      <c r="M15525" s="598"/>
      <c r="N15525" s="598"/>
      <c r="V15525" s="598"/>
      <c r="W15525" s="598"/>
    </row>
    <row r="15526" spans="6:23" x14ac:dyDescent="0.2">
      <c r="F15526" s="610"/>
      <c r="H15526" s="612"/>
      <c r="I15526" s="598"/>
      <c r="J15526" s="598"/>
      <c r="M15526" s="598"/>
      <c r="N15526" s="598"/>
      <c r="V15526" s="598"/>
      <c r="W15526" s="598"/>
    </row>
    <row r="15527" spans="6:23" x14ac:dyDescent="0.2">
      <c r="F15527" s="610"/>
      <c r="H15527" s="612"/>
      <c r="I15527" s="598"/>
      <c r="J15527" s="598"/>
      <c r="M15527" s="598"/>
      <c r="N15527" s="598"/>
      <c r="V15527" s="598"/>
      <c r="W15527" s="598"/>
    </row>
    <row r="15528" spans="6:23" x14ac:dyDescent="0.2">
      <c r="F15528" s="610"/>
      <c r="H15528" s="612"/>
      <c r="I15528" s="598"/>
      <c r="J15528" s="598"/>
      <c r="M15528" s="598"/>
      <c r="N15528" s="598"/>
      <c r="V15528" s="598"/>
      <c r="W15528" s="598"/>
    </row>
    <row r="15529" spans="6:23" x14ac:dyDescent="0.2">
      <c r="F15529" s="610"/>
      <c r="H15529" s="612"/>
      <c r="I15529" s="598"/>
      <c r="J15529" s="598"/>
      <c r="M15529" s="598"/>
      <c r="N15529" s="598"/>
      <c r="V15529" s="598"/>
      <c r="W15529" s="598"/>
    </row>
    <row r="15530" spans="6:23" x14ac:dyDescent="0.2">
      <c r="F15530" s="610"/>
      <c r="H15530" s="612"/>
      <c r="I15530" s="598"/>
      <c r="J15530" s="598"/>
      <c r="M15530" s="598"/>
      <c r="N15530" s="598"/>
      <c r="V15530" s="598"/>
      <c r="W15530" s="598"/>
    </row>
    <row r="15531" spans="6:23" x14ac:dyDescent="0.2">
      <c r="F15531" s="610"/>
      <c r="H15531" s="612"/>
      <c r="I15531" s="598"/>
      <c r="J15531" s="598"/>
      <c r="M15531" s="598"/>
      <c r="N15531" s="598"/>
      <c r="V15531" s="598"/>
      <c r="W15531" s="598"/>
    </row>
    <row r="15532" spans="6:23" x14ac:dyDescent="0.2">
      <c r="F15532" s="610"/>
      <c r="H15532" s="612"/>
      <c r="I15532" s="598"/>
      <c r="J15532" s="598"/>
      <c r="M15532" s="598"/>
      <c r="N15532" s="598"/>
      <c r="V15532" s="598"/>
      <c r="W15532" s="598"/>
    </row>
    <row r="15533" spans="6:23" x14ac:dyDescent="0.2">
      <c r="F15533" s="610"/>
      <c r="H15533" s="612"/>
      <c r="I15533" s="598"/>
      <c r="J15533" s="598"/>
      <c r="M15533" s="598"/>
      <c r="N15533" s="598"/>
      <c r="V15533" s="598"/>
      <c r="W15533" s="598"/>
    </row>
    <row r="15534" spans="6:23" x14ac:dyDescent="0.2">
      <c r="F15534" s="610"/>
      <c r="H15534" s="612"/>
      <c r="I15534" s="598"/>
      <c r="J15534" s="598"/>
      <c r="M15534" s="598"/>
      <c r="N15534" s="598"/>
      <c r="V15534" s="598"/>
      <c r="W15534" s="598"/>
    </row>
    <row r="15535" spans="6:23" x14ac:dyDescent="0.2">
      <c r="F15535" s="610"/>
      <c r="H15535" s="612"/>
      <c r="I15535" s="598"/>
      <c r="J15535" s="598"/>
      <c r="M15535" s="598"/>
      <c r="N15535" s="598"/>
      <c r="V15535" s="598"/>
      <c r="W15535" s="598"/>
    </row>
    <row r="15536" spans="6:23" x14ac:dyDescent="0.2">
      <c r="F15536" s="610"/>
      <c r="H15536" s="612"/>
      <c r="I15536" s="598"/>
      <c r="J15536" s="598"/>
      <c r="M15536" s="598"/>
      <c r="N15536" s="598"/>
      <c r="V15536" s="598"/>
      <c r="W15536" s="598"/>
    </row>
    <row r="15537" spans="6:23" x14ac:dyDescent="0.2">
      <c r="F15537" s="610"/>
      <c r="H15537" s="612"/>
      <c r="I15537" s="598"/>
      <c r="J15537" s="598"/>
      <c r="M15537" s="598"/>
      <c r="N15537" s="598"/>
      <c r="V15537" s="598"/>
      <c r="W15537" s="598"/>
    </row>
    <row r="15538" spans="6:23" x14ac:dyDescent="0.2">
      <c r="F15538" s="610"/>
      <c r="H15538" s="612"/>
      <c r="I15538" s="598"/>
      <c r="J15538" s="598"/>
      <c r="M15538" s="598"/>
      <c r="N15538" s="598"/>
      <c r="V15538" s="598"/>
      <c r="W15538" s="598"/>
    </row>
    <row r="15539" spans="6:23" x14ac:dyDescent="0.2">
      <c r="F15539" s="610"/>
      <c r="H15539" s="612"/>
      <c r="I15539" s="598"/>
      <c r="J15539" s="598"/>
      <c r="M15539" s="598"/>
      <c r="N15539" s="598"/>
      <c r="V15539" s="598"/>
      <c r="W15539" s="598"/>
    </row>
    <row r="15540" spans="6:23" x14ac:dyDescent="0.2">
      <c r="F15540" s="610"/>
      <c r="H15540" s="612"/>
      <c r="I15540" s="598"/>
      <c r="J15540" s="598"/>
      <c r="M15540" s="598"/>
      <c r="N15540" s="598"/>
      <c r="V15540" s="598"/>
      <c r="W15540" s="598"/>
    </row>
    <row r="15541" spans="6:23" x14ac:dyDescent="0.2">
      <c r="F15541" s="610"/>
      <c r="H15541" s="612"/>
      <c r="I15541" s="598"/>
      <c r="J15541" s="598"/>
      <c r="M15541" s="598"/>
      <c r="N15541" s="598"/>
      <c r="V15541" s="598"/>
      <c r="W15541" s="598"/>
    </row>
    <row r="15542" spans="6:23" x14ac:dyDescent="0.2">
      <c r="F15542" s="610"/>
      <c r="H15542" s="612"/>
      <c r="I15542" s="598"/>
      <c r="J15542" s="598"/>
      <c r="M15542" s="598"/>
      <c r="N15542" s="598"/>
      <c r="V15542" s="598"/>
      <c r="W15542" s="598"/>
    </row>
    <row r="15543" spans="6:23" x14ac:dyDescent="0.2">
      <c r="F15543" s="610"/>
      <c r="H15543" s="612"/>
      <c r="I15543" s="598"/>
      <c r="J15543" s="598"/>
      <c r="M15543" s="598"/>
      <c r="N15543" s="598"/>
      <c r="V15543" s="598"/>
      <c r="W15543" s="598"/>
    </row>
    <row r="15544" spans="6:23" x14ac:dyDescent="0.2">
      <c r="F15544" s="610"/>
      <c r="H15544" s="612"/>
      <c r="I15544" s="598"/>
      <c r="J15544" s="598"/>
      <c r="M15544" s="598"/>
      <c r="N15544" s="598"/>
      <c r="V15544" s="598"/>
      <c r="W15544" s="598"/>
    </row>
    <row r="15545" spans="6:23" x14ac:dyDescent="0.2">
      <c r="F15545" s="610"/>
      <c r="H15545" s="612"/>
      <c r="I15545" s="598"/>
      <c r="J15545" s="598"/>
      <c r="M15545" s="598"/>
      <c r="N15545" s="598"/>
      <c r="V15545" s="598"/>
      <c r="W15545" s="598"/>
    </row>
    <row r="15546" spans="6:23" x14ac:dyDescent="0.2">
      <c r="F15546" s="610"/>
      <c r="H15546" s="612"/>
      <c r="I15546" s="598"/>
      <c r="J15546" s="598"/>
      <c r="M15546" s="598"/>
      <c r="N15546" s="598"/>
      <c r="V15546" s="598"/>
      <c r="W15546" s="598"/>
    </row>
    <row r="15547" spans="6:23" x14ac:dyDescent="0.2">
      <c r="F15547" s="610"/>
      <c r="H15547" s="612"/>
      <c r="I15547" s="598"/>
      <c r="J15547" s="598"/>
      <c r="M15547" s="598"/>
      <c r="N15547" s="598"/>
      <c r="V15547" s="598"/>
      <c r="W15547" s="598"/>
    </row>
    <row r="15548" spans="6:23" x14ac:dyDescent="0.2">
      <c r="F15548" s="610"/>
      <c r="H15548" s="612"/>
      <c r="I15548" s="598"/>
      <c r="J15548" s="598"/>
      <c r="M15548" s="598"/>
      <c r="N15548" s="598"/>
      <c r="V15548" s="598"/>
      <c r="W15548" s="598"/>
    </row>
    <row r="15549" spans="6:23" x14ac:dyDescent="0.2">
      <c r="F15549" s="610"/>
      <c r="H15549" s="612"/>
      <c r="I15549" s="598"/>
      <c r="J15549" s="598"/>
      <c r="M15549" s="598"/>
      <c r="N15549" s="598"/>
      <c r="V15549" s="598"/>
      <c r="W15549" s="598"/>
    </row>
    <row r="15550" spans="6:23" x14ac:dyDescent="0.2">
      <c r="F15550" s="610"/>
      <c r="H15550" s="612"/>
      <c r="I15550" s="598"/>
      <c r="J15550" s="598"/>
      <c r="M15550" s="598"/>
      <c r="N15550" s="598"/>
      <c r="V15550" s="598"/>
      <c r="W15550" s="598"/>
    </row>
    <row r="15551" spans="6:23" x14ac:dyDescent="0.2">
      <c r="F15551" s="610"/>
      <c r="H15551" s="612"/>
      <c r="I15551" s="598"/>
      <c r="J15551" s="598"/>
      <c r="M15551" s="598"/>
      <c r="N15551" s="598"/>
      <c r="V15551" s="598"/>
      <c r="W15551" s="598"/>
    </row>
    <row r="15552" spans="6:23" x14ac:dyDescent="0.2">
      <c r="F15552" s="610"/>
      <c r="H15552" s="612"/>
      <c r="I15552" s="598"/>
      <c r="J15552" s="598"/>
      <c r="M15552" s="598"/>
      <c r="N15552" s="598"/>
      <c r="V15552" s="598"/>
      <c r="W15552" s="598"/>
    </row>
    <row r="15553" spans="6:23" x14ac:dyDescent="0.2">
      <c r="F15553" s="610"/>
      <c r="H15553" s="612"/>
      <c r="I15553" s="598"/>
      <c r="J15553" s="598"/>
      <c r="M15553" s="598"/>
      <c r="N15553" s="598"/>
      <c r="V15553" s="598"/>
      <c r="W15553" s="598"/>
    </row>
    <row r="15554" spans="6:23" x14ac:dyDescent="0.2">
      <c r="F15554" s="610"/>
      <c r="H15554" s="612"/>
      <c r="I15554" s="598"/>
      <c r="J15554" s="598"/>
      <c r="M15554" s="598"/>
      <c r="N15554" s="598"/>
      <c r="V15554" s="598"/>
      <c r="W15554" s="598"/>
    </row>
    <row r="15555" spans="6:23" x14ac:dyDescent="0.2">
      <c r="F15555" s="610"/>
      <c r="H15555" s="612"/>
      <c r="I15555" s="598"/>
      <c r="J15555" s="598"/>
      <c r="M15555" s="598"/>
      <c r="N15555" s="598"/>
      <c r="V15555" s="598"/>
      <c r="W15555" s="598"/>
    </row>
    <row r="15556" spans="6:23" x14ac:dyDescent="0.2">
      <c r="F15556" s="610"/>
      <c r="H15556" s="612"/>
      <c r="I15556" s="598"/>
      <c r="J15556" s="598"/>
      <c r="M15556" s="598"/>
      <c r="N15556" s="598"/>
      <c r="V15556" s="598"/>
      <c r="W15556" s="598"/>
    </row>
    <row r="15557" spans="6:23" x14ac:dyDescent="0.2">
      <c r="F15557" s="610"/>
      <c r="H15557" s="612"/>
      <c r="I15557" s="598"/>
      <c r="J15557" s="598"/>
      <c r="M15557" s="598"/>
      <c r="N15557" s="598"/>
      <c r="V15557" s="598"/>
      <c r="W15557" s="598"/>
    </row>
    <row r="15558" spans="6:23" x14ac:dyDescent="0.2">
      <c r="F15558" s="610"/>
      <c r="H15558" s="612"/>
      <c r="I15558" s="598"/>
      <c r="J15558" s="598"/>
      <c r="M15558" s="598"/>
      <c r="N15558" s="598"/>
      <c r="V15558" s="598"/>
      <c r="W15558" s="598"/>
    </row>
    <row r="15559" spans="6:23" x14ac:dyDescent="0.2">
      <c r="F15559" s="610"/>
      <c r="H15559" s="612"/>
      <c r="I15559" s="598"/>
      <c r="J15559" s="598"/>
      <c r="M15559" s="598"/>
      <c r="N15559" s="598"/>
      <c r="V15559" s="598"/>
      <c r="W15559" s="598"/>
    </row>
    <row r="15560" spans="6:23" x14ac:dyDescent="0.2">
      <c r="F15560" s="610"/>
      <c r="H15560" s="612"/>
      <c r="I15560" s="598"/>
      <c r="J15560" s="598"/>
      <c r="M15560" s="598"/>
      <c r="N15560" s="598"/>
      <c r="V15560" s="598"/>
      <c r="W15560" s="598"/>
    </row>
    <row r="15561" spans="6:23" x14ac:dyDescent="0.2">
      <c r="F15561" s="610"/>
      <c r="H15561" s="612"/>
      <c r="I15561" s="598"/>
      <c r="J15561" s="598"/>
      <c r="M15561" s="598"/>
      <c r="N15561" s="598"/>
      <c r="V15561" s="598"/>
      <c r="W15561" s="598"/>
    </row>
    <row r="15562" spans="6:23" x14ac:dyDescent="0.2">
      <c r="F15562" s="610"/>
      <c r="H15562" s="612"/>
      <c r="I15562" s="598"/>
      <c r="J15562" s="598"/>
      <c r="M15562" s="598"/>
      <c r="N15562" s="598"/>
      <c r="V15562" s="598"/>
      <c r="W15562" s="598"/>
    </row>
    <row r="15563" spans="6:23" x14ac:dyDescent="0.2">
      <c r="F15563" s="610"/>
      <c r="H15563" s="612"/>
      <c r="I15563" s="598"/>
      <c r="J15563" s="598"/>
      <c r="M15563" s="598"/>
      <c r="N15563" s="598"/>
      <c r="V15563" s="598"/>
      <c r="W15563" s="598"/>
    </row>
    <row r="15564" spans="6:23" x14ac:dyDescent="0.2">
      <c r="F15564" s="610"/>
      <c r="H15564" s="612"/>
      <c r="I15564" s="598"/>
      <c r="J15564" s="598"/>
      <c r="M15564" s="598"/>
      <c r="N15564" s="598"/>
      <c r="V15564" s="598"/>
      <c r="W15564" s="598"/>
    </row>
    <row r="15565" spans="6:23" x14ac:dyDescent="0.2">
      <c r="F15565" s="610"/>
      <c r="H15565" s="612"/>
      <c r="I15565" s="598"/>
      <c r="J15565" s="598"/>
      <c r="M15565" s="598"/>
      <c r="N15565" s="598"/>
      <c r="V15565" s="598"/>
      <c r="W15565" s="598"/>
    </row>
    <row r="15566" spans="6:23" x14ac:dyDescent="0.2">
      <c r="F15566" s="610"/>
      <c r="H15566" s="612"/>
      <c r="I15566" s="598"/>
      <c r="J15566" s="598"/>
      <c r="M15566" s="598"/>
      <c r="N15566" s="598"/>
      <c r="V15566" s="598"/>
      <c r="W15566" s="598"/>
    </row>
    <row r="15567" spans="6:23" x14ac:dyDescent="0.2">
      <c r="F15567" s="610"/>
      <c r="H15567" s="612"/>
      <c r="I15567" s="598"/>
      <c r="J15567" s="598"/>
      <c r="M15567" s="598"/>
      <c r="N15567" s="598"/>
      <c r="V15567" s="598"/>
      <c r="W15567" s="598"/>
    </row>
    <row r="15568" spans="6:23" x14ac:dyDescent="0.2">
      <c r="F15568" s="610"/>
      <c r="H15568" s="612"/>
      <c r="I15568" s="598"/>
      <c r="J15568" s="598"/>
      <c r="M15568" s="598"/>
      <c r="N15568" s="598"/>
      <c r="V15568" s="598"/>
      <c r="W15568" s="598"/>
    </row>
    <row r="15569" spans="6:23" x14ac:dyDescent="0.2">
      <c r="F15569" s="610"/>
      <c r="H15569" s="612"/>
      <c r="I15569" s="598"/>
      <c r="J15569" s="598"/>
      <c r="M15569" s="598"/>
      <c r="N15569" s="598"/>
      <c r="V15569" s="598"/>
      <c r="W15569" s="598"/>
    </row>
    <row r="15570" spans="6:23" x14ac:dyDescent="0.2">
      <c r="F15570" s="610"/>
      <c r="H15570" s="612"/>
      <c r="I15570" s="598"/>
      <c r="J15570" s="598"/>
      <c r="M15570" s="598"/>
      <c r="N15570" s="598"/>
      <c r="V15570" s="598"/>
      <c r="W15570" s="598"/>
    </row>
    <row r="15571" spans="6:23" x14ac:dyDescent="0.2">
      <c r="F15571" s="610"/>
      <c r="H15571" s="612"/>
      <c r="I15571" s="598"/>
      <c r="J15571" s="598"/>
      <c r="M15571" s="598"/>
      <c r="N15571" s="598"/>
      <c r="V15571" s="598"/>
      <c r="W15571" s="598"/>
    </row>
    <row r="15572" spans="6:23" x14ac:dyDescent="0.2">
      <c r="F15572" s="610"/>
      <c r="H15572" s="612"/>
      <c r="I15572" s="598"/>
      <c r="J15572" s="598"/>
      <c r="M15572" s="598"/>
      <c r="N15572" s="598"/>
      <c r="V15572" s="598"/>
      <c r="W15572" s="598"/>
    </row>
    <row r="15573" spans="6:23" x14ac:dyDescent="0.2">
      <c r="F15573" s="610"/>
      <c r="H15573" s="612"/>
      <c r="I15573" s="598"/>
      <c r="J15573" s="598"/>
      <c r="M15573" s="598"/>
      <c r="N15573" s="598"/>
      <c r="V15573" s="598"/>
      <c r="W15573" s="598"/>
    </row>
    <row r="15574" spans="6:23" x14ac:dyDescent="0.2">
      <c r="F15574" s="610"/>
      <c r="H15574" s="612"/>
      <c r="I15574" s="598"/>
      <c r="J15574" s="598"/>
      <c r="M15574" s="598"/>
      <c r="N15574" s="598"/>
      <c r="V15574" s="598"/>
      <c r="W15574" s="598"/>
    </row>
    <row r="15575" spans="6:23" x14ac:dyDescent="0.2">
      <c r="F15575" s="610"/>
      <c r="H15575" s="612"/>
      <c r="I15575" s="598"/>
      <c r="J15575" s="598"/>
      <c r="M15575" s="598"/>
      <c r="N15575" s="598"/>
      <c r="V15575" s="598"/>
      <c r="W15575" s="598"/>
    </row>
    <row r="15576" spans="6:23" x14ac:dyDescent="0.2">
      <c r="F15576" s="610"/>
      <c r="H15576" s="612"/>
      <c r="I15576" s="598"/>
      <c r="J15576" s="598"/>
      <c r="M15576" s="598"/>
      <c r="N15576" s="598"/>
      <c r="V15576" s="598"/>
      <c r="W15576" s="598"/>
    </row>
    <row r="15577" spans="6:23" x14ac:dyDescent="0.2">
      <c r="F15577" s="610"/>
      <c r="H15577" s="612"/>
      <c r="I15577" s="598"/>
      <c r="J15577" s="598"/>
      <c r="M15577" s="598"/>
      <c r="N15577" s="598"/>
      <c r="V15577" s="598"/>
      <c r="W15577" s="598"/>
    </row>
    <row r="15578" spans="6:23" x14ac:dyDescent="0.2">
      <c r="F15578" s="610"/>
      <c r="H15578" s="612"/>
      <c r="I15578" s="598"/>
      <c r="J15578" s="598"/>
      <c r="M15578" s="598"/>
      <c r="N15578" s="598"/>
      <c r="V15578" s="598"/>
      <c r="W15578" s="598"/>
    </row>
    <row r="15579" spans="6:23" x14ac:dyDescent="0.2">
      <c r="F15579" s="610"/>
      <c r="H15579" s="612"/>
      <c r="I15579" s="598"/>
      <c r="J15579" s="598"/>
      <c r="M15579" s="598"/>
      <c r="N15579" s="598"/>
      <c r="V15579" s="598"/>
      <c r="W15579" s="598"/>
    </row>
    <row r="15580" spans="6:23" x14ac:dyDescent="0.2">
      <c r="F15580" s="610"/>
      <c r="H15580" s="612"/>
      <c r="I15580" s="598"/>
      <c r="J15580" s="598"/>
      <c r="M15580" s="598"/>
      <c r="N15580" s="598"/>
      <c r="V15580" s="598"/>
      <c r="W15580" s="598"/>
    </row>
    <row r="15581" spans="6:23" x14ac:dyDescent="0.2">
      <c r="F15581" s="610"/>
      <c r="H15581" s="612"/>
      <c r="I15581" s="598"/>
      <c r="J15581" s="598"/>
      <c r="M15581" s="598"/>
      <c r="N15581" s="598"/>
      <c r="V15581" s="598"/>
      <c r="W15581" s="598"/>
    </row>
    <row r="15582" spans="6:23" x14ac:dyDescent="0.2">
      <c r="F15582" s="610"/>
      <c r="H15582" s="612"/>
      <c r="I15582" s="598"/>
      <c r="J15582" s="598"/>
      <c r="M15582" s="598"/>
      <c r="N15582" s="598"/>
      <c r="V15582" s="598"/>
      <c r="W15582" s="598"/>
    </row>
    <row r="15583" spans="6:23" x14ac:dyDescent="0.2">
      <c r="F15583" s="610"/>
      <c r="H15583" s="612"/>
      <c r="I15583" s="598"/>
      <c r="J15583" s="598"/>
      <c r="M15583" s="598"/>
      <c r="N15583" s="598"/>
      <c r="V15583" s="598"/>
      <c r="W15583" s="598"/>
    </row>
    <row r="15584" spans="6:23" x14ac:dyDescent="0.2">
      <c r="F15584" s="610"/>
      <c r="H15584" s="612"/>
      <c r="I15584" s="598"/>
      <c r="J15584" s="598"/>
      <c r="M15584" s="598"/>
      <c r="N15584" s="598"/>
      <c r="V15584" s="598"/>
      <c r="W15584" s="598"/>
    </row>
    <row r="15585" spans="6:23" x14ac:dyDescent="0.2">
      <c r="F15585" s="610"/>
      <c r="H15585" s="612"/>
      <c r="I15585" s="598"/>
      <c r="J15585" s="598"/>
      <c r="M15585" s="598"/>
      <c r="N15585" s="598"/>
      <c r="V15585" s="598"/>
      <c r="W15585" s="598"/>
    </row>
    <row r="15586" spans="6:23" x14ac:dyDescent="0.2">
      <c r="F15586" s="610"/>
      <c r="H15586" s="612"/>
      <c r="I15586" s="598"/>
      <c r="J15586" s="598"/>
      <c r="M15586" s="598"/>
      <c r="N15586" s="598"/>
      <c r="V15586" s="598"/>
      <c r="W15586" s="598"/>
    </row>
    <row r="15587" spans="6:23" x14ac:dyDescent="0.2">
      <c r="F15587" s="610"/>
      <c r="H15587" s="612"/>
      <c r="I15587" s="598"/>
      <c r="J15587" s="598"/>
      <c r="M15587" s="598"/>
      <c r="N15587" s="598"/>
      <c r="V15587" s="598"/>
      <c r="W15587" s="598"/>
    </row>
    <row r="15588" spans="6:23" x14ac:dyDescent="0.2">
      <c r="F15588" s="610"/>
      <c r="H15588" s="612"/>
      <c r="I15588" s="598"/>
      <c r="J15588" s="598"/>
      <c r="M15588" s="598"/>
      <c r="N15588" s="598"/>
      <c r="V15588" s="598"/>
      <c r="W15588" s="598"/>
    </row>
    <row r="15589" spans="6:23" x14ac:dyDescent="0.2">
      <c r="F15589" s="610"/>
      <c r="H15589" s="612"/>
      <c r="I15589" s="598"/>
      <c r="J15589" s="598"/>
      <c r="M15589" s="598"/>
      <c r="N15589" s="598"/>
      <c r="V15589" s="598"/>
      <c r="W15589" s="598"/>
    </row>
    <row r="15590" spans="6:23" x14ac:dyDescent="0.2">
      <c r="F15590" s="610"/>
      <c r="H15590" s="612"/>
      <c r="I15590" s="598"/>
      <c r="J15590" s="598"/>
      <c r="M15590" s="598"/>
      <c r="N15590" s="598"/>
      <c r="V15590" s="598"/>
      <c r="W15590" s="598"/>
    </row>
    <row r="15591" spans="6:23" x14ac:dyDescent="0.2">
      <c r="F15591" s="610"/>
      <c r="H15591" s="612"/>
      <c r="I15591" s="598"/>
      <c r="J15591" s="598"/>
      <c r="M15591" s="598"/>
      <c r="N15591" s="598"/>
      <c r="V15591" s="598"/>
      <c r="W15591" s="598"/>
    </row>
    <row r="15592" spans="6:23" x14ac:dyDescent="0.2">
      <c r="F15592" s="610"/>
      <c r="H15592" s="612"/>
      <c r="I15592" s="598"/>
      <c r="J15592" s="598"/>
      <c r="M15592" s="598"/>
      <c r="N15592" s="598"/>
      <c r="V15592" s="598"/>
      <c r="W15592" s="598"/>
    </row>
    <row r="15593" spans="6:23" x14ac:dyDescent="0.2">
      <c r="F15593" s="610"/>
      <c r="H15593" s="612"/>
      <c r="I15593" s="598"/>
      <c r="J15593" s="598"/>
      <c r="M15593" s="598"/>
      <c r="N15593" s="598"/>
      <c r="V15593" s="598"/>
      <c r="W15593" s="598"/>
    </row>
    <row r="15594" spans="6:23" x14ac:dyDescent="0.2">
      <c r="F15594" s="610"/>
      <c r="H15594" s="612"/>
      <c r="I15594" s="598"/>
      <c r="J15594" s="598"/>
      <c r="M15594" s="598"/>
      <c r="N15594" s="598"/>
      <c r="V15594" s="598"/>
      <c r="W15594" s="598"/>
    </row>
    <row r="15595" spans="6:23" x14ac:dyDescent="0.2">
      <c r="F15595" s="610"/>
      <c r="H15595" s="612"/>
      <c r="I15595" s="598"/>
      <c r="J15595" s="598"/>
      <c r="M15595" s="598"/>
      <c r="N15595" s="598"/>
      <c r="V15595" s="598"/>
      <c r="W15595" s="598"/>
    </row>
    <row r="15596" spans="6:23" x14ac:dyDescent="0.2">
      <c r="F15596" s="610"/>
      <c r="H15596" s="612"/>
      <c r="I15596" s="598"/>
      <c r="J15596" s="598"/>
      <c r="M15596" s="598"/>
      <c r="N15596" s="598"/>
      <c r="V15596" s="598"/>
      <c r="W15596" s="598"/>
    </row>
    <row r="15597" spans="6:23" x14ac:dyDescent="0.2">
      <c r="F15597" s="610"/>
      <c r="H15597" s="612"/>
      <c r="I15597" s="598"/>
      <c r="J15597" s="598"/>
      <c r="M15597" s="598"/>
      <c r="N15597" s="598"/>
      <c r="V15597" s="598"/>
      <c r="W15597" s="598"/>
    </row>
    <row r="15598" spans="6:23" x14ac:dyDescent="0.2">
      <c r="F15598" s="610"/>
      <c r="H15598" s="612"/>
      <c r="I15598" s="598"/>
      <c r="J15598" s="598"/>
      <c r="M15598" s="598"/>
      <c r="N15598" s="598"/>
      <c r="V15598" s="598"/>
      <c r="W15598" s="598"/>
    </row>
    <row r="15599" spans="6:23" x14ac:dyDescent="0.2">
      <c r="F15599" s="610"/>
      <c r="H15599" s="612"/>
      <c r="I15599" s="598"/>
      <c r="J15599" s="598"/>
      <c r="M15599" s="598"/>
      <c r="N15599" s="598"/>
      <c r="V15599" s="598"/>
      <c r="W15599" s="598"/>
    </row>
    <row r="15600" spans="6:23" x14ac:dyDescent="0.2">
      <c r="F15600" s="610"/>
      <c r="H15600" s="612"/>
      <c r="I15600" s="598"/>
      <c r="J15600" s="598"/>
      <c r="M15600" s="598"/>
      <c r="N15600" s="598"/>
      <c r="V15600" s="598"/>
      <c r="W15600" s="598"/>
    </row>
    <row r="15601" spans="6:23" x14ac:dyDescent="0.2">
      <c r="F15601" s="610"/>
      <c r="H15601" s="612"/>
      <c r="I15601" s="598"/>
      <c r="J15601" s="598"/>
      <c r="M15601" s="598"/>
      <c r="N15601" s="598"/>
      <c r="V15601" s="598"/>
      <c r="W15601" s="598"/>
    </row>
    <row r="15602" spans="6:23" x14ac:dyDescent="0.2">
      <c r="F15602" s="610"/>
      <c r="H15602" s="612"/>
      <c r="I15602" s="598"/>
      <c r="J15602" s="598"/>
      <c r="M15602" s="598"/>
      <c r="N15602" s="598"/>
      <c r="V15602" s="598"/>
      <c r="W15602" s="598"/>
    </row>
    <row r="15603" spans="6:23" x14ac:dyDescent="0.2">
      <c r="F15603" s="610"/>
      <c r="H15603" s="612"/>
      <c r="I15603" s="598"/>
      <c r="J15603" s="598"/>
      <c r="M15603" s="598"/>
      <c r="N15603" s="598"/>
      <c r="V15603" s="598"/>
      <c r="W15603" s="598"/>
    </row>
    <row r="15604" spans="6:23" x14ac:dyDescent="0.2">
      <c r="F15604" s="610"/>
      <c r="H15604" s="612"/>
      <c r="I15604" s="598"/>
      <c r="J15604" s="598"/>
      <c r="M15604" s="598"/>
      <c r="N15604" s="598"/>
      <c r="V15604" s="598"/>
      <c r="W15604" s="598"/>
    </row>
    <row r="15605" spans="6:23" x14ac:dyDescent="0.2">
      <c r="F15605" s="610"/>
      <c r="H15605" s="612"/>
      <c r="I15605" s="598"/>
      <c r="J15605" s="598"/>
      <c r="M15605" s="598"/>
      <c r="N15605" s="598"/>
      <c r="V15605" s="598"/>
      <c r="W15605" s="598"/>
    </row>
    <row r="15606" spans="6:23" x14ac:dyDescent="0.2">
      <c r="F15606" s="610"/>
      <c r="H15606" s="612"/>
      <c r="I15606" s="598"/>
      <c r="J15606" s="598"/>
      <c r="M15606" s="598"/>
      <c r="N15606" s="598"/>
      <c r="V15606" s="598"/>
      <c r="W15606" s="598"/>
    </row>
    <row r="15607" spans="6:23" x14ac:dyDescent="0.2">
      <c r="F15607" s="610"/>
      <c r="H15607" s="612"/>
      <c r="I15607" s="598"/>
      <c r="J15607" s="598"/>
      <c r="M15607" s="598"/>
      <c r="N15607" s="598"/>
      <c r="V15607" s="598"/>
      <c r="W15607" s="598"/>
    </row>
    <row r="15608" spans="6:23" x14ac:dyDescent="0.2">
      <c r="F15608" s="610"/>
      <c r="H15608" s="612"/>
      <c r="I15608" s="598"/>
      <c r="J15608" s="598"/>
      <c r="M15608" s="598"/>
      <c r="N15608" s="598"/>
      <c r="V15608" s="598"/>
      <c r="W15608" s="598"/>
    </row>
    <row r="15609" spans="6:23" x14ac:dyDescent="0.2">
      <c r="F15609" s="610"/>
      <c r="H15609" s="612"/>
      <c r="I15609" s="598"/>
      <c r="J15609" s="598"/>
      <c r="M15609" s="598"/>
      <c r="N15609" s="598"/>
      <c r="V15609" s="598"/>
      <c r="W15609" s="598"/>
    </row>
    <row r="15610" spans="6:23" x14ac:dyDescent="0.2">
      <c r="F15610" s="610"/>
      <c r="H15610" s="612"/>
      <c r="I15610" s="598"/>
      <c r="J15610" s="598"/>
      <c r="M15610" s="598"/>
      <c r="N15610" s="598"/>
      <c r="V15610" s="598"/>
      <c r="W15610" s="598"/>
    </row>
    <row r="15611" spans="6:23" x14ac:dyDescent="0.2">
      <c r="F15611" s="610"/>
      <c r="H15611" s="612"/>
      <c r="I15611" s="598"/>
      <c r="J15611" s="598"/>
      <c r="M15611" s="598"/>
      <c r="N15611" s="598"/>
      <c r="V15611" s="598"/>
      <c r="W15611" s="598"/>
    </row>
    <row r="15612" spans="6:23" x14ac:dyDescent="0.2">
      <c r="F15612" s="610"/>
      <c r="H15612" s="612"/>
      <c r="I15612" s="598"/>
      <c r="J15612" s="598"/>
      <c r="M15612" s="598"/>
      <c r="N15612" s="598"/>
      <c r="V15612" s="598"/>
      <c r="W15612" s="598"/>
    </row>
    <row r="15613" spans="6:23" x14ac:dyDescent="0.2">
      <c r="F15613" s="610"/>
      <c r="H15613" s="612"/>
      <c r="I15613" s="598"/>
      <c r="J15613" s="598"/>
      <c r="M15613" s="598"/>
      <c r="N15613" s="598"/>
      <c r="V15613" s="598"/>
      <c r="W15613" s="598"/>
    </row>
    <row r="15614" spans="6:23" x14ac:dyDescent="0.2">
      <c r="F15614" s="610"/>
      <c r="H15614" s="612"/>
      <c r="I15614" s="598"/>
      <c r="J15614" s="598"/>
      <c r="M15614" s="598"/>
      <c r="N15614" s="598"/>
      <c r="V15614" s="598"/>
      <c r="W15614" s="598"/>
    </row>
    <row r="15615" spans="6:23" x14ac:dyDescent="0.2">
      <c r="F15615" s="610"/>
      <c r="H15615" s="612"/>
      <c r="I15615" s="598"/>
      <c r="J15615" s="598"/>
      <c r="M15615" s="598"/>
      <c r="N15615" s="598"/>
      <c r="V15615" s="598"/>
      <c r="W15615" s="598"/>
    </row>
    <row r="15616" spans="6:23" x14ac:dyDescent="0.2">
      <c r="F15616" s="610"/>
      <c r="H15616" s="612"/>
      <c r="I15616" s="598"/>
      <c r="J15616" s="598"/>
      <c r="M15616" s="598"/>
      <c r="N15616" s="598"/>
      <c r="V15616" s="598"/>
      <c r="W15616" s="598"/>
    </row>
    <row r="15617" spans="6:23" x14ac:dyDescent="0.2">
      <c r="F15617" s="610"/>
      <c r="H15617" s="612"/>
      <c r="I15617" s="598"/>
      <c r="J15617" s="598"/>
      <c r="M15617" s="598"/>
      <c r="N15617" s="598"/>
      <c r="V15617" s="598"/>
      <c r="W15617" s="598"/>
    </row>
    <row r="15618" spans="6:23" x14ac:dyDescent="0.2">
      <c r="F15618" s="610"/>
      <c r="H15618" s="612"/>
      <c r="I15618" s="598"/>
      <c r="J15618" s="598"/>
      <c r="M15618" s="598"/>
      <c r="N15618" s="598"/>
      <c r="V15618" s="598"/>
      <c r="W15618" s="598"/>
    </row>
    <row r="15619" spans="6:23" x14ac:dyDescent="0.2">
      <c r="F15619" s="610"/>
      <c r="H15619" s="612"/>
      <c r="I15619" s="598"/>
      <c r="J15619" s="598"/>
      <c r="M15619" s="598"/>
      <c r="N15619" s="598"/>
      <c r="V15619" s="598"/>
      <c r="W15619" s="598"/>
    </row>
    <row r="15620" spans="6:23" x14ac:dyDescent="0.2">
      <c r="F15620" s="610"/>
      <c r="H15620" s="612"/>
      <c r="I15620" s="598"/>
      <c r="J15620" s="598"/>
      <c r="M15620" s="598"/>
      <c r="N15620" s="598"/>
      <c r="V15620" s="598"/>
      <c r="W15620" s="598"/>
    </row>
    <row r="15621" spans="6:23" x14ac:dyDescent="0.2">
      <c r="F15621" s="610"/>
      <c r="H15621" s="612"/>
      <c r="I15621" s="598"/>
      <c r="J15621" s="598"/>
      <c r="M15621" s="598"/>
      <c r="N15621" s="598"/>
      <c r="V15621" s="598"/>
      <c r="W15621" s="598"/>
    </row>
    <row r="15622" spans="6:23" x14ac:dyDescent="0.2">
      <c r="F15622" s="610"/>
      <c r="H15622" s="612"/>
      <c r="I15622" s="598"/>
      <c r="J15622" s="598"/>
      <c r="M15622" s="598"/>
      <c r="N15622" s="598"/>
      <c r="V15622" s="598"/>
      <c r="W15622" s="598"/>
    </row>
    <row r="15623" spans="6:23" x14ac:dyDescent="0.2">
      <c r="F15623" s="610"/>
      <c r="H15623" s="612"/>
      <c r="I15623" s="598"/>
      <c r="J15623" s="598"/>
      <c r="M15623" s="598"/>
      <c r="N15623" s="598"/>
      <c r="V15623" s="598"/>
      <c r="W15623" s="598"/>
    </row>
    <row r="15624" spans="6:23" x14ac:dyDescent="0.2">
      <c r="F15624" s="610"/>
      <c r="H15624" s="612"/>
      <c r="I15624" s="598"/>
      <c r="J15624" s="598"/>
      <c r="M15624" s="598"/>
      <c r="N15624" s="598"/>
      <c r="V15624" s="598"/>
      <c r="W15624" s="598"/>
    </row>
    <row r="15625" spans="6:23" x14ac:dyDescent="0.2">
      <c r="F15625" s="610"/>
      <c r="H15625" s="612"/>
      <c r="I15625" s="598"/>
      <c r="J15625" s="598"/>
      <c r="M15625" s="598"/>
      <c r="N15625" s="598"/>
      <c r="V15625" s="598"/>
      <c r="W15625" s="598"/>
    </row>
    <row r="15626" spans="6:23" x14ac:dyDescent="0.2">
      <c r="F15626" s="610"/>
      <c r="H15626" s="612"/>
      <c r="I15626" s="598"/>
      <c r="J15626" s="598"/>
      <c r="M15626" s="598"/>
      <c r="N15626" s="598"/>
      <c r="V15626" s="598"/>
      <c r="W15626" s="598"/>
    </row>
    <row r="15627" spans="6:23" x14ac:dyDescent="0.2">
      <c r="F15627" s="610"/>
      <c r="H15627" s="612"/>
      <c r="I15627" s="598"/>
      <c r="J15627" s="598"/>
      <c r="M15627" s="598"/>
      <c r="N15627" s="598"/>
      <c r="V15627" s="598"/>
      <c r="W15627" s="598"/>
    </row>
    <row r="15628" spans="6:23" x14ac:dyDescent="0.2">
      <c r="F15628" s="610"/>
      <c r="H15628" s="612"/>
      <c r="I15628" s="598"/>
      <c r="J15628" s="598"/>
      <c r="M15628" s="598"/>
      <c r="N15628" s="598"/>
      <c r="V15628" s="598"/>
      <c r="W15628" s="598"/>
    </row>
    <row r="15629" spans="6:23" x14ac:dyDescent="0.2">
      <c r="F15629" s="610"/>
      <c r="H15629" s="612"/>
      <c r="I15629" s="598"/>
      <c r="J15629" s="598"/>
      <c r="M15629" s="598"/>
      <c r="N15629" s="598"/>
      <c r="V15629" s="598"/>
      <c r="W15629" s="598"/>
    </row>
    <row r="15630" spans="6:23" x14ac:dyDescent="0.2">
      <c r="F15630" s="610"/>
      <c r="H15630" s="612"/>
      <c r="I15630" s="598"/>
      <c r="J15630" s="598"/>
      <c r="M15630" s="598"/>
      <c r="N15630" s="598"/>
      <c r="V15630" s="598"/>
      <c r="W15630" s="598"/>
    </row>
    <row r="15631" spans="6:23" x14ac:dyDescent="0.2">
      <c r="F15631" s="610"/>
      <c r="H15631" s="612"/>
      <c r="I15631" s="598"/>
      <c r="J15631" s="598"/>
      <c r="M15631" s="598"/>
      <c r="N15631" s="598"/>
      <c r="V15631" s="598"/>
      <c r="W15631" s="598"/>
    </row>
    <row r="15632" spans="6:23" x14ac:dyDescent="0.2">
      <c r="F15632" s="610"/>
      <c r="H15632" s="612"/>
      <c r="I15632" s="598"/>
      <c r="J15632" s="598"/>
      <c r="M15632" s="598"/>
      <c r="N15632" s="598"/>
      <c r="V15632" s="598"/>
      <c r="W15632" s="598"/>
    </row>
    <row r="15633" spans="6:23" x14ac:dyDescent="0.2">
      <c r="F15633" s="610"/>
      <c r="H15633" s="612"/>
      <c r="I15633" s="598"/>
      <c r="J15633" s="598"/>
      <c r="M15633" s="598"/>
      <c r="N15633" s="598"/>
      <c r="V15633" s="598"/>
      <c r="W15633" s="598"/>
    </row>
    <row r="15634" spans="6:23" x14ac:dyDescent="0.2">
      <c r="F15634" s="610"/>
      <c r="H15634" s="612"/>
      <c r="I15634" s="598"/>
      <c r="J15634" s="598"/>
      <c r="M15634" s="598"/>
      <c r="N15634" s="598"/>
      <c r="V15634" s="598"/>
      <c r="W15634" s="598"/>
    </row>
    <row r="15635" spans="6:23" x14ac:dyDescent="0.2">
      <c r="F15635" s="610"/>
      <c r="H15635" s="612"/>
      <c r="I15635" s="598"/>
      <c r="J15635" s="598"/>
      <c r="M15635" s="598"/>
      <c r="N15635" s="598"/>
      <c r="V15635" s="598"/>
      <c r="W15635" s="598"/>
    </row>
    <row r="15636" spans="6:23" x14ac:dyDescent="0.2">
      <c r="F15636" s="610"/>
      <c r="H15636" s="612"/>
      <c r="I15636" s="598"/>
      <c r="J15636" s="598"/>
      <c r="M15636" s="598"/>
      <c r="N15636" s="598"/>
      <c r="V15636" s="598"/>
      <c r="W15636" s="598"/>
    </row>
    <row r="15637" spans="6:23" x14ac:dyDescent="0.2">
      <c r="F15637" s="610"/>
      <c r="H15637" s="612"/>
      <c r="I15637" s="598"/>
      <c r="J15637" s="598"/>
      <c r="M15637" s="598"/>
      <c r="N15637" s="598"/>
      <c r="V15637" s="598"/>
      <c r="W15637" s="598"/>
    </row>
    <row r="15638" spans="6:23" x14ac:dyDescent="0.2">
      <c r="F15638" s="610"/>
      <c r="H15638" s="612"/>
      <c r="I15638" s="598"/>
      <c r="J15638" s="598"/>
      <c r="M15638" s="598"/>
      <c r="N15638" s="598"/>
      <c r="V15638" s="598"/>
      <c r="W15638" s="598"/>
    </row>
    <row r="15639" spans="6:23" x14ac:dyDescent="0.2">
      <c r="F15639" s="610"/>
      <c r="H15639" s="612"/>
      <c r="I15639" s="598"/>
      <c r="J15639" s="598"/>
      <c r="M15639" s="598"/>
      <c r="N15639" s="598"/>
      <c r="V15639" s="598"/>
      <c r="W15639" s="598"/>
    </row>
    <row r="15640" spans="6:23" x14ac:dyDescent="0.2">
      <c r="F15640" s="610"/>
      <c r="H15640" s="612"/>
      <c r="I15640" s="598"/>
      <c r="J15640" s="598"/>
      <c r="M15640" s="598"/>
      <c r="N15640" s="598"/>
      <c r="V15640" s="598"/>
      <c r="W15640" s="598"/>
    </row>
    <row r="15641" spans="6:23" x14ac:dyDescent="0.2">
      <c r="F15641" s="610"/>
      <c r="H15641" s="612"/>
      <c r="I15641" s="598"/>
      <c r="J15641" s="598"/>
      <c r="M15641" s="598"/>
      <c r="N15641" s="598"/>
      <c r="V15641" s="598"/>
      <c r="W15641" s="598"/>
    </row>
    <row r="15642" spans="6:23" x14ac:dyDescent="0.2">
      <c r="F15642" s="610"/>
      <c r="H15642" s="612"/>
      <c r="I15642" s="598"/>
      <c r="J15642" s="598"/>
      <c r="M15642" s="598"/>
      <c r="N15642" s="598"/>
      <c r="V15642" s="598"/>
      <c r="W15642" s="598"/>
    </row>
    <row r="15643" spans="6:23" x14ac:dyDescent="0.2">
      <c r="F15643" s="610"/>
      <c r="H15643" s="612"/>
      <c r="I15643" s="598"/>
      <c r="J15643" s="598"/>
      <c r="M15643" s="598"/>
      <c r="N15643" s="598"/>
      <c r="V15643" s="598"/>
      <c r="W15643" s="598"/>
    </row>
    <row r="15644" spans="6:23" x14ac:dyDescent="0.2">
      <c r="F15644" s="610"/>
      <c r="H15644" s="612"/>
      <c r="I15644" s="598"/>
      <c r="J15644" s="598"/>
      <c r="M15644" s="598"/>
      <c r="N15644" s="598"/>
      <c r="V15644" s="598"/>
      <c r="W15644" s="598"/>
    </row>
    <row r="15645" spans="6:23" x14ac:dyDescent="0.2">
      <c r="F15645" s="610"/>
      <c r="H15645" s="612"/>
      <c r="I15645" s="598"/>
      <c r="J15645" s="598"/>
      <c r="M15645" s="598"/>
      <c r="N15645" s="598"/>
      <c r="V15645" s="598"/>
      <c r="W15645" s="598"/>
    </row>
    <row r="15646" spans="6:23" x14ac:dyDescent="0.2">
      <c r="F15646" s="610"/>
      <c r="H15646" s="612"/>
      <c r="I15646" s="598"/>
      <c r="J15646" s="598"/>
      <c r="M15646" s="598"/>
      <c r="N15646" s="598"/>
      <c r="V15646" s="598"/>
      <c r="W15646" s="598"/>
    </row>
    <row r="15647" spans="6:23" x14ac:dyDescent="0.2">
      <c r="F15647" s="610"/>
      <c r="H15647" s="612"/>
      <c r="I15647" s="598"/>
      <c r="J15647" s="598"/>
      <c r="M15647" s="598"/>
      <c r="N15647" s="598"/>
      <c r="V15647" s="598"/>
      <c r="W15647" s="598"/>
    </row>
    <row r="15648" spans="6:23" x14ac:dyDescent="0.2">
      <c r="F15648" s="610"/>
      <c r="H15648" s="612"/>
      <c r="I15648" s="598"/>
      <c r="J15648" s="598"/>
      <c r="M15648" s="598"/>
      <c r="N15648" s="598"/>
      <c r="V15648" s="598"/>
      <c r="W15648" s="598"/>
    </row>
    <row r="15649" spans="6:23" x14ac:dyDescent="0.2">
      <c r="F15649" s="610"/>
      <c r="H15649" s="612"/>
      <c r="I15649" s="598"/>
      <c r="J15649" s="598"/>
      <c r="M15649" s="598"/>
      <c r="N15649" s="598"/>
      <c r="V15649" s="598"/>
      <c r="W15649" s="598"/>
    </row>
    <row r="15650" spans="6:23" x14ac:dyDescent="0.2">
      <c r="F15650" s="610"/>
      <c r="H15650" s="612"/>
      <c r="I15650" s="598"/>
      <c r="J15650" s="598"/>
      <c r="M15650" s="598"/>
      <c r="N15650" s="598"/>
      <c r="V15650" s="598"/>
      <c r="W15650" s="598"/>
    </row>
    <row r="15651" spans="6:23" x14ac:dyDescent="0.2">
      <c r="F15651" s="610"/>
      <c r="H15651" s="612"/>
      <c r="I15651" s="598"/>
      <c r="J15651" s="598"/>
      <c r="M15651" s="598"/>
      <c r="N15651" s="598"/>
      <c r="V15651" s="598"/>
      <c r="W15651" s="598"/>
    </row>
    <row r="15652" spans="6:23" x14ac:dyDescent="0.2">
      <c r="F15652" s="610"/>
      <c r="H15652" s="612"/>
      <c r="I15652" s="598"/>
      <c r="J15652" s="598"/>
      <c r="M15652" s="598"/>
      <c r="N15652" s="598"/>
      <c r="V15652" s="598"/>
      <c r="W15652" s="598"/>
    </row>
    <row r="15653" spans="6:23" x14ac:dyDescent="0.2">
      <c r="F15653" s="610"/>
      <c r="H15653" s="612"/>
      <c r="I15653" s="598"/>
      <c r="J15653" s="598"/>
      <c r="M15653" s="598"/>
      <c r="N15653" s="598"/>
      <c r="V15653" s="598"/>
      <c r="W15653" s="598"/>
    </row>
    <row r="15654" spans="6:23" x14ac:dyDescent="0.2">
      <c r="F15654" s="610"/>
      <c r="H15654" s="612"/>
      <c r="I15654" s="598"/>
      <c r="J15654" s="598"/>
      <c r="M15654" s="598"/>
      <c r="N15654" s="598"/>
      <c r="V15654" s="598"/>
      <c r="W15654" s="598"/>
    </row>
    <row r="15655" spans="6:23" x14ac:dyDescent="0.2">
      <c r="F15655" s="610"/>
      <c r="H15655" s="612"/>
      <c r="I15655" s="598"/>
      <c r="J15655" s="598"/>
      <c r="M15655" s="598"/>
      <c r="N15655" s="598"/>
      <c r="V15655" s="598"/>
      <c r="W15655" s="598"/>
    </row>
    <row r="15656" spans="6:23" x14ac:dyDescent="0.2">
      <c r="F15656" s="610"/>
      <c r="H15656" s="612"/>
      <c r="I15656" s="598"/>
      <c r="J15656" s="598"/>
      <c r="M15656" s="598"/>
      <c r="N15656" s="598"/>
      <c r="V15656" s="598"/>
      <c r="W15656" s="598"/>
    </row>
    <row r="15657" spans="6:23" x14ac:dyDescent="0.2">
      <c r="F15657" s="610"/>
      <c r="H15657" s="612"/>
      <c r="I15657" s="598"/>
      <c r="J15657" s="598"/>
      <c r="M15657" s="598"/>
      <c r="N15657" s="598"/>
      <c r="V15657" s="598"/>
      <c r="W15657" s="598"/>
    </row>
    <row r="15658" spans="6:23" x14ac:dyDescent="0.2">
      <c r="F15658" s="610"/>
      <c r="H15658" s="612"/>
      <c r="I15658" s="598"/>
      <c r="J15658" s="598"/>
      <c r="M15658" s="598"/>
      <c r="N15658" s="598"/>
      <c r="V15658" s="598"/>
      <c r="W15658" s="598"/>
    </row>
    <row r="15659" spans="6:23" x14ac:dyDescent="0.2">
      <c r="F15659" s="610"/>
      <c r="H15659" s="612"/>
      <c r="I15659" s="598"/>
      <c r="J15659" s="598"/>
      <c r="M15659" s="598"/>
      <c r="N15659" s="598"/>
      <c r="V15659" s="598"/>
      <c r="W15659" s="598"/>
    </row>
    <row r="15660" spans="6:23" x14ac:dyDescent="0.2">
      <c r="F15660" s="610"/>
      <c r="H15660" s="612"/>
      <c r="I15660" s="598"/>
      <c r="J15660" s="598"/>
      <c r="M15660" s="598"/>
      <c r="N15660" s="598"/>
      <c r="V15660" s="598"/>
      <c r="W15660" s="598"/>
    </row>
    <row r="15661" spans="6:23" x14ac:dyDescent="0.2">
      <c r="F15661" s="610"/>
      <c r="H15661" s="612"/>
      <c r="I15661" s="598"/>
      <c r="J15661" s="598"/>
      <c r="M15661" s="598"/>
      <c r="N15661" s="598"/>
      <c r="V15661" s="598"/>
      <c r="W15661" s="598"/>
    </row>
    <row r="15662" spans="6:23" x14ac:dyDescent="0.2">
      <c r="F15662" s="610"/>
      <c r="H15662" s="612"/>
      <c r="I15662" s="598"/>
      <c r="J15662" s="598"/>
      <c r="M15662" s="598"/>
      <c r="N15662" s="598"/>
      <c r="V15662" s="598"/>
      <c r="W15662" s="598"/>
    </row>
    <row r="15663" spans="6:23" x14ac:dyDescent="0.2">
      <c r="F15663" s="610"/>
      <c r="H15663" s="612"/>
      <c r="I15663" s="598"/>
      <c r="J15663" s="598"/>
      <c r="M15663" s="598"/>
      <c r="N15663" s="598"/>
      <c r="V15663" s="598"/>
      <c r="W15663" s="598"/>
    </row>
    <row r="15664" spans="6:23" x14ac:dyDescent="0.2">
      <c r="F15664" s="610"/>
      <c r="H15664" s="612"/>
      <c r="I15664" s="598"/>
      <c r="J15664" s="598"/>
      <c r="M15664" s="598"/>
      <c r="N15664" s="598"/>
      <c r="V15664" s="598"/>
      <c r="W15664" s="598"/>
    </row>
    <row r="15665" spans="6:23" x14ac:dyDescent="0.2">
      <c r="F15665" s="610"/>
      <c r="H15665" s="612"/>
      <c r="I15665" s="598"/>
      <c r="J15665" s="598"/>
      <c r="M15665" s="598"/>
      <c r="N15665" s="598"/>
      <c r="V15665" s="598"/>
      <c r="W15665" s="598"/>
    </row>
    <row r="15666" spans="6:23" x14ac:dyDescent="0.2">
      <c r="F15666" s="610"/>
      <c r="H15666" s="612"/>
      <c r="I15666" s="598"/>
      <c r="J15666" s="598"/>
      <c r="M15666" s="598"/>
      <c r="N15666" s="598"/>
      <c r="V15666" s="598"/>
      <c r="W15666" s="598"/>
    </row>
    <row r="15667" spans="6:23" x14ac:dyDescent="0.2">
      <c r="F15667" s="610"/>
      <c r="H15667" s="612"/>
      <c r="I15667" s="598"/>
      <c r="J15667" s="598"/>
      <c r="M15667" s="598"/>
      <c r="N15667" s="598"/>
      <c r="V15667" s="598"/>
      <c r="W15667" s="598"/>
    </row>
    <row r="15668" spans="6:23" x14ac:dyDescent="0.2">
      <c r="F15668" s="610"/>
      <c r="H15668" s="612"/>
      <c r="I15668" s="598"/>
      <c r="J15668" s="598"/>
      <c r="M15668" s="598"/>
      <c r="N15668" s="598"/>
      <c r="V15668" s="598"/>
      <c r="W15668" s="598"/>
    </row>
    <row r="15669" spans="6:23" x14ac:dyDescent="0.2">
      <c r="F15669" s="610"/>
      <c r="H15669" s="612"/>
      <c r="I15669" s="598"/>
      <c r="J15669" s="598"/>
      <c r="M15669" s="598"/>
      <c r="N15669" s="598"/>
      <c r="V15669" s="598"/>
      <c r="W15669" s="598"/>
    </row>
    <row r="15670" spans="6:23" x14ac:dyDescent="0.2">
      <c r="F15670" s="610"/>
      <c r="H15670" s="612"/>
      <c r="I15670" s="598"/>
      <c r="J15670" s="598"/>
      <c r="M15670" s="598"/>
      <c r="N15670" s="598"/>
      <c r="V15670" s="598"/>
      <c r="W15670" s="598"/>
    </row>
    <row r="15671" spans="6:23" x14ac:dyDescent="0.2">
      <c r="F15671" s="610"/>
      <c r="H15671" s="612"/>
      <c r="I15671" s="598"/>
      <c r="J15671" s="598"/>
      <c r="M15671" s="598"/>
      <c r="N15671" s="598"/>
      <c r="V15671" s="598"/>
      <c r="W15671" s="598"/>
    </row>
    <row r="15672" spans="6:23" x14ac:dyDescent="0.2">
      <c r="F15672" s="610"/>
      <c r="H15672" s="612"/>
      <c r="I15672" s="598"/>
      <c r="J15672" s="598"/>
      <c r="M15672" s="598"/>
      <c r="N15672" s="598"/>
      <c r="V15672" s="598"/>
      <c r="W15672" s="598"/>
    </row>
    <row r="15673" spans="6:23" x14ac:dyDescent="0.2">
      <c r="F15673" s="610"/>
      <c r="H15673" s="612"/>
      <c r="I15673" s="598"/>
      <c r="J15673" s="598"/>
      <c r="M15673" s="598"/>
      <c r="N15673" s="598"/>
      <c r="V15673" s="598"/>
      <c r="W15673" s="598"/>
    </row>
    <row r="15674" spans="6:23" x14ac:dyDescent="0.2">
      <c r="F15674" s="610"/>
      <c r="H15674" s="612"/>
      <c r="I15674" s="598"/>
      <c r="J15674" s="598"/>
      <c r="M15674" s="598"/>
      <c r="N15674" s="598"/>
      <c r="V15674" s="598"/>
      <c r="W15674" s="598"/>
    </row>
    <row r="15675" spans="6:23" x14ac:dyDescent="0.2">
      <c r="F15675" s="610"/>
      <c r="H15675" s="612"/>
      <c r="I15675" s="598"/>
      <c r="J15675" s="598"/>
      <c r="M15675" s="598"/>
      <c r="N15675" s="598"/>
      <c r="V15675" s="598"/>
      <c r="W15675" s="598"/>
    </row>
    <row r="15676" spans="6:23" x14ac:dyDescent="0.2">
      <c r="F15676" s="610"/>
      <c r="H15676" s="612"/>
      <c r="I15676" s="598"/>
      <c r="J15676" s="598"/>
      <c r="M15676" s="598"/>
      <c r="N15676" s="598"/>
      <c r="V15676" s="598"/>
      <c r="W15676" s="598"/>
    </row>
    <row r="15677" spans="6:23" x14ac:dyDescent="0.2">
      <c r="F15677" s="610"/>
      <c r="H15677" s="612"/>
      <c r="I15677" s="598"/>
      <c r="J15677" s="598"/>
      <c r="M15677" s="598"/>
      <c r="N15677" s="598"/>
      <c r="V15677" s="598"/>
      <c r="W15677" s="598"/>
    </row>
    <row r="15678" spans="6:23" x14ac:dyDescent="0.2">
      <c r="F15678" s="610"/>
      <c r="H15678" s="612"/>
      <c r="I15678" s="598"/>
      <c r="J15678" s="598"/>
      <c r="M15678" s="598"/>
      <c r="N15678" s="598"/>
      <c r="V15678" s="598"/>
      <c r="W15678" s="598"/>
    </row>
    <row r="15679" spans="6:23" x14ac:dyDescent="0.2">
      <c r="F15679" s="610"/>
      <c r="H15679" s="612"/>
      <c r="I15679" s="598"/>
      <c r="J15679" s="598"/>
      <c r="M15679" s="598"/>
      <c r="N15679" s="598"/>
      <c r="V15679" s="598"/>
      <c r="W15679" s="598"/>
    </row>
    <row r="15680" spans="6:23" x14ac:dyDescent="0.2">
      <c r="F15680" s="610"/>
      <c r="H15680" s="612"/>
      <c r="I15680" s="598"/>
      <c r="J15680" s="598"/>
      <c r="M15680" s="598"/>
      <c r="N15680" s="598"/>
      <c r="V15680" s="598"/>
      <c r="W15680" s="598"/>
    </row>
    <row r="15681" spans="6:23" x14ac:dyDescent="0.2">
      <c r="F15681" s="610"/>
      <c r="H15681" s="612"/>
      <c r="I15681" s="598"/>
      <c r="J15681" s="598"/>
      <c r="M15681" s="598"/>
      <c r="N15681" s="598"/>
      <c r="V15681" s="598"/>
      <c r="W15681" s="598"/>
    </row>
    <row r="15682" spans="6:23" x14ac:dyDescent="0.2">
      <c r="F15682" s="610"/>
      <c r="H15682" s="612"/>
      <c r="I15682" s="598"/>
      <c r="J15682" s="598"/>
      <c r="M15682" s="598"/>
      <c r="N15682" s="598"/>
      <c r="V15682" s="598"/>
      <c r="W15682" s="598"/>
    </row>
    <row r="15683" spans="6:23" x14ac:dyDescent="0.2">
      <c r="F15683" s="610"/>
      <c r="H15683" s="612"/>
      <c r="I15683" s="598"/>
      <c r="J15683" s="598"/>
      <c r="M15683" s="598"/>
      <c r="N15683" s="598"/>
      <c r="V15683" s="598"/>
      <c r="W15683" s="598"/>
    </row>
    <row r="15684" spans="6:23" x14ac:dyDescent="0.2">
      <c r="F15684" s="610"/>
      <c r="H15684" s="612"/>
      <c r="I15684" s="598"/>
      <c r="J15684" s="598"/>
      <c r="M15684" s="598"/>
      <c r="N15684" s="598"/>
      <c r="V15684" s="598"/>
      <c r="W15684" s="598"/>
    </row>
    <row r="15685" spans="6:23" x14ac:dyDescent="0.2">
      <c r="F15685" s="610"/>
      <c r="H15685" s="612"/>
      <c r="I15685" s="598"/>
      <c r="J15685" s="598"/>
      <c r="M15685" s="598"/>
      <c r="N15685" s="598"/>
      <c r="V15685" s="598"/>
      <c r="W15685" s="598"/>
    </row>
    <row r="15686" spans="6:23" x14ac:dyDescent="0.2">
      <c r="F15686" s="610"/>
      <c r="H15686" s="612"/>
      <c r="I15686" s="598"/>
      <c r="J15686" s="598"/>
      <c r="M15686" s="598"/>
      <c r="N15686" s="598"/>
      <c r="V15686" s="598"/>
      <c r="W15686" s="598"/>
    </row>
    <row r="15687" spans="6:23" x14ac:dyDescent="0.2">
      <c r="F15687" s="610"/>
      <c r="H15687" s="612"/>
      <c r="I15687" s="598"/>
      <c r="J15687" s="598"/>
      <c r="M15687" s="598"/>
      <c r="N15687" s="598"/>
      <c r="V15687" s="598"/>
      <c r="W15687" s="598"/>
    </row>
    <row r="15688" spans="6:23" x14ac:dyDescent="0.2">
      <c r="F15688" s="610"/>
      <c r="H15688" s="612"/>
      <c r="I15688" s="598"/>
      <c r="J15688" s="598"/>
      <c r="M15688" s="598"/>
      <c r="N15688" s="598"/>
      <c r="V15688" s="598"/>
      <c r="W15688" s="598"/>
    </row>
    <row r="15689" spans="6:23" x14ac:dyDescent="0.2">
      <c r="F15689" s="610"/>
      <c r="H15689" s="612"/>
      <c r="I15689" s="598"/>
      <c r="J15689" s="598"/>
      <c r="M15689" s="598"/>
      <c r="N15689" s="598"/>
      <c r="V15689" s="598"/>
      <c r="W15689" s="598"/>
    </row>
    <row r="15690" spans="6:23" x14ac:dyDescent="0.2">
      <c r="F15690" s="610"/>
      <c r="H15690" s="612"/>
      <c r="I15690" s="598"/>
      <c r="J15690" s="598"/>
      <c r="M15690" s="598"/>
      <c r="N15690" s="598"/>
      <c r="V15690" s="598"/>
      <c r="W15690" s="598"/>
    </row>
    <row r="15691" spans="6:23" x14ac:dyDescent="0.2">
      <c r="F15691" s="610"/>
      <c r="H15691" s="612"/>
      <c r="I15691" s="598"/>
      <c r="J15691" s="598"/>
      <c r="M15691" s="598"/>
      <c r="N15691" s="598"/>
      <c r="V15691" s="598"/>
      <c r="W15691" s="598"/>
    </row>
    <row r="15692" spans="6:23" x14ac:dyDescent="0.2">
      <c r="F15692" s="610"/>
      <c r="H15692" s="612"/>
      <c r="I15692" s="598"/>
      <c r="J15692" s="598"/>
      <c r="M15692" s="598"/>
      <c r="N15692" s="598"/>
      <c r="V15692" s="598"/>
      <c r="W15692" s="598"/>
    </row>
    <row r="15693" spans="6:23" x14ac:dyDescent="0.2">
      <c r="F15693" s="610"/>
      <c r="H15693" s="612"/>
      <c r="I15693" s="598"/>
      <c r="J15693" s="598"/>
      <c r="M15693" s="598"/>
      <c r="N15693" s="598"/>
      <c r="V15693" s="598"/>
      <c r="W15693" s="598"/>
    </row>
    <row r="15694" spans="6:23" x14ac:dyDescent="0.2">
      <c r="F15694" s="610"/>
      <c r="H15694" s="612"/>
      <c r="I15694" s="598"/>
      <c r="J15694" s="598"/>
      <c r="M15694" s="598"/>
      <c r="N15694" s="598"/>
      <c r="V15694" s="598"/>
      <c r="W15694" s="598"/>
    </row>
    <row r="15695" spans="6:23" x14ac:dyDescent="0.2">
      <c r="F15695" s="610"/>
      <c r="H15695" s="612"/>
      <c r="I15695" s="598"/>
      <c r="J15695" s="598"/>
      <c r="M15695" s="598"/>
      <c r="N15695" s="598"/>
      <c r="V15695" s="598"/>
      <c r="W15695" s="598"/>
    </row>
    <row r="15696" spans="6:23" x14ac:dyDescent="0.2">
      <c r="F15696" s="610"/>
      <c r="H15696" s="612"/>
      <c r="I15696" s="598"/>
      <c r="J15696" s="598"/>
      <c r="M15696" s="598"/>
      <c r="N15696" s="598"/>
      <c r="V15696" s="598"/>
      <c r="W15696" s="598"/>
    </row>
    <row r="15697" spans="6:23" x14ac:dyDescent="0.2">
      <c r="F15697" s="610"/>
      <c r="H15697" s="612"/>
      <c r="I15697" s="598"/>
      <c r="J15697" s="598"/>
      <c r="M15697" s="598"/>
      <c r="N15697" s="598"/>
      <c r="V15697" s="598"/>
      <c r="W15697" s="598"/>
    </row>
    <row r="15698" spans="6:23" x14ac:dyDescent="0.2">
      <c r="F15698" s="610"/>
      <c r="H15698" s="612"/>
      <c r="I15698" s="598"/>
      <c r="J15698" s="598"/>
      <c r="M15698" s="598"/>
      <c r="N15698" s="598"/>
      <c r="V15698" s="598"/>
      <c r="W15698" s="598"/>
    </row>
    <row r="15699" spans="6:23" x14ac:dyDescent="0.2">
      <c r="F15699" s="610"/>
      <c r="H15699" s="612"/>
      <c r="I15699" s="598"/>
      <c r="J15699" s="598"/>
      <c r="M15699" s="598"/>
      <c r="N15699" s="598"/>
      <c r="V15699" s="598"/>
      <c r="W15699" s="598"/>
    </row>
    <row r="15700" spans="6:23" x14ac:dyDescent="0.2">
      <c r="F15700" s="610"/>
      <c r="H15700" s="612"/>
      <c r="I15700" s="598"/>
      <c r="J15700" s="598"/>
      <c r="M15700" s="598"/>
      <c r="N15700" s="598"/>
      <c r="V15700" s="598"/>
      <c r="W15700" s="598"/>
    </row>
    <row r="15701" spans="6:23" x14ac:dyDescent="0.2">
      <c r="F15701" s="610"/>
      <c r="H15701" s="612"/>
      <c r="I15701" s="598"/>
      <c r="J15701" s="598"/>
      <c r="M15701" s="598"/>
      <c r="N15701" s="598"/>
      <c r="V15701" s="598"/>
      <c r="W15701" s="598"/>
    </row>
    <row r="15702" spans="6:23" x14ac:dyDescent="0.2">
      <c r="F15702" s="610"/>
      <c r="H15702" s="612"/>
      <c r="I15702" s="598"/>
      <c r="J15702" s="598"/>
      <c r="M15702" s="598"/>
      <c r="N15702" s="598"/>
      <c r="V15702" s="598"/>
      <c r="W15702" s="598"/>
    </row>
    <row r="15703" spans="6:23" x14ac:dyDescent="0.2">
      <c r="F15703" s="610"/>
      <c r="H15703" s="612"/>
      <c r="I15703" s="598"/>
      <c r="J15703" s="598"/>
      <c r="M15703" s="598"/>
      <c r="N15703" s="598"/>
      <c r="V15703" s="598"/>
      <c r="W15703" s="598"/>
    </row>
    <row r="15704" spans="6:23" x14ac:dyDescent="0.2">
      <c r="F15704" s="610"/>
      <c r="H15704" s="612"/>
      <c r="I15704" s="598"/>
      <c r="J15704" s="598"/>
      <c r="M15704" s="598"/>
      <c r="N15704" s="598"/>
      <c r="V15704" s="598"/>
      <c r="W15704" s="598"/>
    </row>
    <row r="15705" spans="6:23" x14ac:dyDescent="0.2">
      <c r="F15705" s="610"/>
      <c r="H15705" s="612"/>
      <c r="I15705" s="598"/>
      <c r="J15705" s="598"/>
      <c r="M15705" s="598"/>
      <c r="N15705" s="598"/>
      <c r="V15705" s="598"/>
      <c r="W15705" s="598"/>
    </row>
    <row r="15706" spans="6:23" x14ac:dyDescent="0.2">
      <c r="F15706" s="610"/>
      <c r="H15706" s="612"/>
      <c r="I15706" s="598"/>
      <c r="J15706" s="598"/>
      <c r="M15706" s="598"/>
      <c r="N15706" s="598"/>
      <c r="V15706" s="598"/>
      <c r="W15706" s="598"/>
    </row>
    <row r="15707" spans="6:23" x14ac:dyDescent="0.2">
      <c r="F15707" s="610"/>
      <c r="H15707" s="612"/>
      <c r="I15707" s="598"/>
      <c r="J15707" s="598"/>
      <c r="M15707" s="598"/>
      <c r="N15707" s="598"/>
      <c r="V15707" s="598"/>
      <c r="W15707" s="598"/>
    </row>
    <row r="15708" spans="6:23" x14ac:dyDescent="0.2">
      <c r="F15708" s="610"/>
      <c r="H15708" s="612"/>
      <c r="I15708" s="598"/>
      <c r="J15708" s="598"/>
      <c r="M15708" s="598"/>
      <c r="N15708" s="598"/>
      <c r="V15708" s="598"/>
      <c r="W15708" s="598"/>
    </row>
    <row r="15709" spans="6:23" x14ac:dyDescent="0.2">
      <c r="F15709" s="610"/>
      <c r="H15709" s="612"/>
      <c r="I15709" s="598"/>
      <c r="J15709" s="598"/>
      <c r="M15709" s="598"/>
      <c r="N15709" s="598"/>
      <c r="V15709" s="598"/>
      <c r="W15709" s="598"/>
    </row>
    <row r="15710" spans="6:23" x14ac:dyDescent="0.2">
      <c r="F15710" s="610"/>
      <c r="H15710" s="612"/>
      <c r="I15710" s="598"/>
      <c r="J15710" s="598"/>
      <c r="M15710" s="598"/>
      <c r="N15710" s="598"/>
      <c r="V15710" s="598"/>
      <c r="W15710" s="598"/>
    </row>
    <row r="15711" spans="6:23" x14ac:dyDescent="0.2">
      <c r="F15711" s="610"/>
      <c r="H15711" s="612"/>
      <c r="I15711" s="598"/>
      <c r="J15711" s="598"/>
      <c r="M15711" s="598"/>
      <c r="N15711" s="598"/>
      <c r="V15711" s="598"/>
      <c r="W15711" s="598"/>
    </row>
    <row r="15712" spans="6:23" x14ac:dyDescent="0.2">
      <c r="F15712" s="610"/>
      <c r="H15712" s="612"/>
      <c r="I15712" s="598"/>
      <c r="J15712" s="598"/>
      <c r="M15712" s="598"/>
      <c r="N15712" s="598"/>
      <c r="V15712" s="598"/>
      <c r="W15712" s="598"/>
    </row>
    <row r="15713" spans="6:23" x14ac:dyDescent="0.2">
      <c r="F15713" s="610"/>
      <c r="H15713" s="612"/>
      <c r="I15713" s="598"/>
      <c r="J15713" s="598"/>
      <c r="M15713" s="598"/>
      <c r="N15713" s="598"/>
      <c r="V15713" s="598"/>
      <c r="W15713" s="598"/>
    </row>
    <row r="15714" spans="6:23" x14ac:dyDescent="0.2">
      <c r="F15714" s="610"/>
      <c r="H15714" s="612"/>
      <c r="I15714" s="598"/>
      <c r="J15714" s="598"/>
      <c r="M15714" s="598"/>
      <c r="N15714" s="598"/>
      <c r="V15714" s="598"/>
      <c r="W15714" s="598"/>
    </row>
    <row r="15715" spans="6:23" x14ac:dyDescent="0.2">
      <c r="F15715" s="610"/>
      <c r="H15715" s="612"/>
      <c r="I15715" s="598"/>
      <c r="J15715" s="598"/>
      <c r="M15715" s="598"/>
      <c r="N15715" s="598"/>
      <c r="V15715" s="598"/>
      <c r="W15715" s="598"/>
    </row>
    <row r="15716" spans="6:23" x14ac:dyDescent="0.2">
      <c r="F15716" s="610"/>
      <c r="H15716" s="612"/>
      <c r="I15716" s="598"/>
      <c r="J15716" s="598"/>
      <c r="M15716" s="598"/>
      <c r="N15716" s="598"/>
      <c r="V15716" s="598"/>
      <c r="W15716" s="598"/>
    </row>
    <row r="15717" spans="6:23" x14ac:dyDescent="0.2">
      <c r="F15717" s="610"/>
      <c r="H15717" s="612"/>
      <c r="I15717" s="598"/>
      <c r="J15717" s="598"/>
      <c r="M15717" s="598"/>
      <c r="N15717" s="598"/>
      <c r="V15717" s="598"/>
      <c r="W15717" s="598"/>
    </row>
    <row r="15718" spans="6:23" x14ac:dyDescent="0.2">
      <c r="F15718" s="610"/>
      <c r="H15718" s="612"/>
      <c r="I15718" s="598"/>
      <c r="J15718" s="598"/>
      <c r="M15718" s="598"/>
      <c r="N15718" s="598"/>
      <c r="V15718" s="598"/>
      <c r="W15718" s="598"/>
    </row>
    <row r="15719" spans="6:23" x14ac:dyDescent="0.2">
      <c r="F15719" s="610"/>
      <c r="H15719" s="612"/>
      <c r="I15719" s="598"/>
      <c r="J15719" s="598"/>
      <c r="M15719" s="598"/>
      <c r="N15719" s="598"/>
      <c r="V15719" s="598"/>
      <c r="W15719" s="598"/>
    </row>
    <row r="15720" spans="6:23" x14ac:dyDescent="0.2">
      <c r="F15720" s="610"/>
      <c r="H15720" s="612"/>
      <c r="I15720" s="598"/>
      <c r="J15720" s="598"/>
      <c r="M15720" s="598"/>
      <c r="N15720" s="598"/>
      <c r="V15720" s="598"/>
      <c r="W15720" s="598"/>
    </row>
    <row r="15721" spans="6:23" x14ac:dyDescent="0.2">
      <c r="F15721" s="610"/>
      <c r="H15721" s="612"/>
      <c r="I15721" s="598"/>
      <c r="J15721" s="598"/>
      <c r="M15721" s="598"/>
      <c r="N15721" s="598"/>
      <c r="V15721" s="598"/>
      <c r="W15721" s="598"/>
    </row>
    <row r="15722" spans="6:23" x14ac:dyDescent="0.2">
      <c r="F15722" s="610"/>
      <c r="H15722" s="612"/>
      <c r="I15722" s="598"/>
      <c r="J15722" s="598"/>
      <c r="M15722" s="598"/>
      <c r="N15722" s="598"/>
      <c r="V15722" s="598"/>
      <c r="W15722" s="598"/>
    </row>
    <row r="15723" spans="6:23" x14ac:dyDescent="0.2">
      <c r="F15723" s="610"/>
      <c r="H15723" s="612"/>
      <c r="I15723" s="598"/>
      <c r="J15723" s="598"/>
      <c r="M15723" s="598"/>
      <c r="N15723" s="598"/>
      <c r="V15723" s="598"/>
      <c r="W15723" s="598"/>
    </row>
    <row r="15724" spans="6:23" x14ac:dyDescent="0.2">
      <c r="F15724" s="610"/>
      <c r="H15724" s="612"/>
      <c r="I15724" s="598"/>
      <c r="J15724" s="598"/>
      <c r="M15724" s="598"/>
      <c r="N15724" s="598"/>
      <c r="V15724" s="598"/>
      <c r="W15724" s="598"/>
    </row>
    <row r="15725" spans="6:23" x14ac:dyDescent="0.2">
      <c r="F15725" s="610"/>
      <c r="H15725" s="612"/>
      <c r="I15725" s="598"/>
      <c r="J15725" s="598"/>
      <c r="M15725" s="598"/>
      <c r="N15725" s="598"/>
      <c r="V15725" s="598"/>
      <c r="W15725" s="598"/>
    </row>
    <row r="15726" spans="6:23" x14ac:dyDescent="0.2">
      <c r="F15726" s="610"/>
      <c r="H15726" s="612"/>
      <c r="I15726" s="598"/>
      <c r="J15726" s="598"/>
      <c r="M15726" s="598"/>
      <c r="N15726" s="598"/>
      <c r="V15726" s="598"/>
      <c r="W15726" s="598"/>
    </row>
    <row r="15727" spans="6:23" x14ac:dyDescent="0.2">
      <c r="F15727" s="610"/>
      <c r="H15727" s="612"/>
      <c r="I15727" s="598"/>
      <c r="J15727" s="598"/>
      <c r="M15727" s="598"/>
      <c r="N15727" s="598"/>
      <c r="V15727" s="598"/>
      <c r="W15727" s="598"/>
    </row>
    <row r="15728" spans="6:23" x14ac:dyDescent="0.2">
      <c r="F15728" s="610"/>
      <c r="H15728" s="612"/>
      <c r="I15728" s="598"/>
      <c r="J15728" s="598"/>
      <c r="M15728" s="598"/>
      <c r="N15728" s="598"/>
      <c r="V15728" s="598"/>
      <c r="W15728" s="598"/>
    </row>
    <row r="15729" spans="6:23" x14ac:dyDescent="0.2">
      <c r="F15729" s="610"/>
      <c r="H15729" s="612"/>
      <c r="I15729" s="598"/>
      <c r="J15729" s="598"/>
      <c r="M15729" s="598"/>
      <c r="N15729" s="598"/>
      <c r="V15729" s="598"/>
      <c r="W15729" s="598"/>
    </row>
    <row r="15730" spans="6:23" x14ac:dyDescent="0.2">
      <c r="F15730" s="610"/>
      <c r="H15730" s="612"/>
      <c r="I15730" s="598"/>
      <c r="J15730" s="598"/>
      <c r="M15730" s="598"/>
      <c r="N15730" s="598"/>
      <c r="V15730" s="598"/>
      <c r="W15730" s="598"/>
    </row>
    <row r="15731" spans="6:23" x14ac:dyDescent="0.2">
      <c r="F15731" s="610"/>
      <c r="H15731" s="612"/>
      <c r="I15731" s="598"/>
      <c r="J15731" s="598"/>
      <c r="M15731" s="598"/>
      <c r="N15731" s="598"/>
      <c r="V15731" s="598"/>
      <c r="W15731" s="598"/>
    </row>
    <row r="15732" spans="6:23" x14ac:dyDescent="0.2">
      <c r="F15732" s="610"/>
      <c r="H15732" s="612"/>
      <c r="I15732" s="598"/>
      <c r="J15732" s="598"/>
      <c r="M15732" s="598"/>
      <c r="N15732" s="598"/>
      <c r="V15732" s="598"/>
      <c r="W15732" s="598"/>
    </row>
    <row r="15733" spans="6:23" x14ac:dyDescent="0.2">
      <c r="F15733" s="610"/>
      <c r="H15733" s="612"/>
      <c r="I15733" s="598"/>
      <c r="J15733" s="598"/>
      <c r="M15733" s="598"/>
      <c r="N15733" s="598"/>
      <c r="V15733" s="598"/>
      <c r="W15733" s="598"/>
    </row>
    <row r="15734" spans="6:23" x14ac:dyDescent="0.2">
      <c r="F15734" s="610"/>
      <c r="H15734" s="612"/>
      <c r="I15734" s="598"/>
      <c r="J15734" s="598"/>
      <c r="M15734" s="598"/>
      <c r="N15734" s="598"/>
      <c r="V15734" s="598"/>
      <c r="W15734" s="598"/>
    </row>
    <row r="15735" spans="6:23" x14ac:dyDescent="0.2">
      <c r="F15735" s="610"/>
      <c r="H15735" s="612"/>
      <c r="I15735" s="598"/>
      <c r="J15735" s="598"/>
      <c r="M15735" s="598"/>
      <c r="N15735" s="598"/>
      <c r="V15735" s="598"/>
      <c r="W15735" s="598"/>
    </row>
    <row r="15736" spans="6:23" x14ac:dyDescent="0.2">
      <c r="F15736" s="610"/>
      <c r="H15736" s="612"/>
      <c r="I15736" s="598"/>
      <c r="J15736" s="598"/>
      <c r="M15736" s="598"/>
      <c r="N15736" s="598"/>
      <c r="V15736" s="598"/>
      <c r="W15736" s="598"/>
    </row>
    <row r="15737" spans="6:23" x14ac:dyDescent="0.2">
      <c r="F15737" s="610"/>
      <c r="H15737" s="612"/>
      <c r="I15737" s="598"/>
      <c r="J15737" s="598"/>
      <c r="M15737" s="598"/>
      <c r="N15737" s="598"/>
      <c r="V15737" s="598"/>
      <c r="W15737" s="598"/>
    </row>
    <row r="15738" spans="6:23" x14ac:dyDescent="0.2">
      <c r="F15738" s="610"/>
      <c r="H15738" s="612"/>
      <c r="I15738" s="598"/>
      <c r="J15738" s="598"/>
      <c r="M15738" s="598"/>
      <c r="N15738" s="598"/>
      <c r="V15738" s="598"/>
      <c r="W15738" s="598"/>
    </row>
    <row r="15739" spans="6:23" x14ac:dyDescent="0.2">
      <c r="F15739" s="610"/>
      <c r="H15739" s="612"/>
      <c r="I15739" s="598"/>
      <c r="J15739" s="598"/>
      <c r="M15739" s="598"/>
      <c r="N15739" s="598"/>
      <c r="V15739" s="598"/>
      <c r="W15739" s="598"/>
    </row>
    <row r="15740" spans="6:23" x14ac:dyDescent="0.2">
      <c r="F15740" s="610"/>
      <c r="H15740" s="612"/>
      <c r="I15740" s="598"/>
      <c r="J15740" s="598"/>
      <c r="M15740" s="598"/>
      <c r="N15740" s="598"/>
      <c r="V15740" s="598"/>
      <c r="W15740" s="598"/>
    </row>
    <row r="15741" spans="6:23" x14ac:dyDescent="0.2">
      <c r="F15741" s="610"/>
      <c r="H15741" s="612"/>
      <c r="I15741" s="598"/>
      <c r="J15741" s="598"/>
      <c r="M15741" s="598"/>
      <c r="N15741" s="598"/>
      <c r="V15741" s="598"/>
      <c r="W15741" s="598"/>
    </row>
    <row r="15742" spans="6:23" x14ac:dyDescent="0.2">
      <c r="F15742" s="610"/>
      <c r="H15742" s="612"/>
      <c r="I15742" s="598"/>
      <c r="J15742" s="598"/>
      <c r="M15742" s="598"/>
      <c r="N15742" s="598"/>
      <c r="V15742" s="598"/>
      <c r="W15742" s="598"/>
    </row>
    <row r="15743" spans="6:23" x14ac:dyDescent="0.2">
      <c r="F15743" s="610"/>
      <c r="H15743" s="612"/>
      <c r="I15743" s="598"/>
      <c r="J15743" s="598"/>
      <c r="M15743" s="598"/>
      <c r="N15743" s="598"/>
      <c r="V15743" s="598"/>
      <c r="W15743" s="598"/>
    </row>
    <row r="15744" spans="6:23" x14ac:dyDescent="0.2">
      <c r="F15744" s="610"/>
      <c r="H15744" s="612"/>
      <c r="I15744" s="598"/>
      <c r="J15744" s="598"/>
      <c r="M15744" s="598"/>
      <c r="N15744" s="598"/>
      <c r="V15744" s="598"/>
      <c r="W15744" s="598"/>
    </row>
    <row r="15745" spans="6:23" x14ac:dyDescent="0.2">
      <c r="F15745" s="610"/>
      <c r="H15745" s="612"/>
      <c r="I15745" s="598"/>
      <c r="J15745" s="598"/>
      <c r="M15745" s="598"/>
      <c r="N15745" s="598"/>
      <c r="V15745" s="598"/>
      <c r="W15745" s="598"/>
    </row>
    <row r="15746" spans="6:23" x14ac:dyDescent="0.2">
      <c r="F15746" s="610"/>
      <c r="H15746" s="612"/>
      <c r="I15746" s="598"/>
      <c r="J15746" s="598"/>
      <c r="M15746" s="598"/>
      <c r="N15746" s="598"/>
      <c r="V15746" s="598"/>
      <c r="W15746" s="598"/>
    </row>
    <row r="15747" spans="6:23" x14ac:dyDescent="0.2">
      <c r="F15747" s="610"/>
      <c r="H15747" s="612"/>
      <c r="I15747" s="598"/>
      <c r="J15747" s="598"/>
      <c r="M15747" s="598"/>
      <c r="N15747" s="598"/>
      <c r="V15747" s="598"/>
      <c r="W15747" s="598"/>
    </row>
    <row r="15748" spans="6:23" x14ac:dyDescent="0.2">
      <c r="F15748" s="610"/>
      <c r="H15748" s="612"/>
      <c r="I15748" s="598"/>
      <c r="J15748" s="598"/>
      <c r="M15748" s="598"/>
      <c r="N15748" s="598"/>
      <c r="V15748" s="598"/>
      <c r="W15748" s="598"/>
    </row>
    <row r="15749" spans="6:23" x14ac:dyDescent="0.2">
      <c r="F15749" s="610"/>
      <c r="H15749" s="612"/>
      <c r="I15749" s="598"/>
      <c r="J15749" s="598"/>
      <c r="M15749" s="598"/>
      <c r="N15749" s="598"/>
      <c r="V15749" s="598"/>
      <c r="W15749" s="598"/>
    </row>
    <row r="15750" spans="6:23" x14ac:dyDescent="0.2">
      <c r="F15750" s="610"/>
      <c r="H15750" s="612"/>
      <c r="I15750" s="598"/>
      <c r="J15750" s="598"/>
      <c r="M15750" s="598"/>
      <c r="N15750" s="598"/>
      <c r="V15750" s="598"/>
      <c r="W15750" s="598"/>
    </row>
    <row r="15751" spans="6:23" x14ac:dyDescent="0.2">
      <c r="F15751" s="610"/>
      <c r="H15751" s="612"/>
      <c r="I15751" s="598"/>
      <c r="J15751" s="598"/>
      <c r="M15751" s="598"/>
      <c r="N15751" s="598"/>
      <c r="V15751" s="598"/>
      <c r="W15751" s="598"/>
    </row>
    <row r="15752" spans="6:23" x14ac:dyDescent="0.2">
      <c r="F15752" s="610"/>
      <c r="H15752" s="612"/>
      <c r="I15752" s="598"/>
      <c r="J15752" s="598"/>
      <c r="M15752" s="598"/>
      <c r="N15752" s="598"/>
      <c r="V15752" s="598"/>
      <c r="W15752" s="598"/>
    </row>
    <row r="15753" spans="6:23" x14ac:dyDescent="0.2">
      <c r="F15753" s="610"/>
      <c r="H15753" s="612"/>
      <c r="I15753" s="598"/>
      <c r="J15753" s="598"/>
      <c r="M15753" s="598"/>
      <c r="N15753" s="598"/>
      <c r="V15753" s="598"/>
      <c r="W15753" s="598"/>
    </row>
    <row r="15754" spans="6:23" x14ac:dyDescent="0.2">
      <c r="F15754" s="610"/>
      <c r="H15754" s="612"/>
      <c r="I15754" s="598"/>
      <c r="J15754" s="598"/>
      <c r="M15754" s="598"/>
      <c r="N15754" s="598"/>
      <c r="V15754" s="598"/>
      <c r="W15754" s="598"/>
    </row>
    <row r="15755" spans="6:23" x14ac:dyDescent="0.2">
      <c r="F15755" s="610"/>
      <c r="H15755" s="612"/>
      <c r="I15755" s="598"/>
      <c r="J15755" s="598"/>
      <c r="M15755" s="598"/>
      <c r="N15755" s="598"/>
      <c r="V15755" s="598"/>
      <c r="W15755" s="598"/>
    </row>
    <row r="15756" spans="6:23" x14ac:dyDescent="0.2">
      <c r="F15756" s="610"/>
      <c r="H15756" s="612"/>
      <c r="I15756" s="598"/>
      <c r="J15756" s="598"/>
      <c r="M15756" s="598"/>
      <c r="N15756" s="598"/>
      <c r="V15756" s="598"/>
      <c r="W15756" s="598"/>
    </row>
    <row r="15757" spans="6:23" x14ac:dyDescent="0.2">
      <c r="F15757" s="610"/>
      <c r="H15757" s="612"/>
      <c r="I15757" s="598"/>
      <c r="J15757" s="598"/>
      <c r="M15757" s="598"/>
      <c r="N15757" s="598"/>
      <c r="V15757" s="598"/>
      <c r="W15757" s="598"/>
    </row>
    <row r="15758" spans="6:23" x14ac:dyDescent="0.2">
      <c r="F15758" s="610"/>
      <c r="H15758" s="612"/>
      <c r="I15758" s="598"/>
      <c r="J15758" s="598"/>
      <c r="M15758" s="598"/>
      <c r="N15758" s="598"/>
      <c r="V15758" s="598"/>
      <c r="W15758" s="598"/>
    </row>
    <row r="15759" spans="6:23" x14ac:dyDescent="0.2">
      <c r="F15759" s="610"/>
      <c r="H15759" s="612"/>
      <c r="I15759" s="598"/>
      <c r="J15759" s="598"/>
      <c r="M15759" s="598"/>
      <c r="N15759" s="598"/>
      <c r="V15759" s="598"/>
      <c r="W15759" s="598"/>
    </row>
    <row r="15760" spans="6:23" x14ac:dyDescent="0.2">
      <c r="F15760" s="610"/>
      <c r="H15760" s="612"/>
      <c r="I15760" s="598"/>
      <c r="J15760" s="598"/>
      <c r="M15760" s="598"/>
      <c r="N15760" s="598"/>
      <c r="V15760" s="598"/>
      <c r="W15760" s="598"/>
    </row>
    <row r="15761" spans="6:23" x14ac:dyDescent="0.2">
      <c r="F15761" s="610"/>
      <c r="H15761" s="612"/>
      <c r="I15761" s="598"/>
      <c r="J15761" s="598"/>
      <c r="M15761" s="598"/>
      <c r="N15761" s="598"/>
      <c r="V15761" s="598"/>
      <c r="W15761" s="598"/>
    </row>
    <row r="15762" spans="6:23" x14ac:dyDescent="0.2">
      <c r="F15762" s="610"/>
      <c r="H15762" s="612"/>
      <c r="I15762" s="598"/>
      <c r="J15762" s="598"/>
      <c r="M15762" s="598"/>
      <c r="N15762" s="598"/>
      <c r="V15762" s="598"/>
      <c r="W15762" s="598"/>
    </row>
    <row r="15763" spans="6:23" x14ac:dyDescent="0.2">
      <c r="F15763" s="610"/>
      <c r="H15763" s="612"/>
      <c r="I15763" s="598"/>
      <c r="J15763" s="598"/>
      <c r="M15763" s="598"/>
      <c r="N15763" s="598"/>
      <c r="V15763" s="598"/>
      <c r="W15763" s="598"/>
    </row>
    <row r="15764" spans="6:23" x14ac:dyDescent="0.2">
      <c r="F15764" s="610"/>
      <c r="H15764" s="612"/>
      <c r="I15764" s="598"/>
      <c r="J15764" s="598"/>
      <c r="M15764" s="598"/>
      <c r="N15764" s="598"/>
      <c r="V15764" s="598"/>
      <c r="W15764" s="598"/>
    </row>
    <row r="15765" spans="6:23" x14ac:dyDescent="0.2">
      <c r="F15765" s="610"/>
      <c r="H15765" s="612"/>
      <c r="I15765" s="598"/>
      <c r="J15765" s="598"/>
      <c r="M15765" s="598"/>
      <c r="N15765" s="598"/>
      <c r="V15765" s="598"/>
      <c r="W15765" s="598"/>
    </row>
    <row r="15766" spans="6:23" x14ac:dyDescent="0.2">
      <c r="F15766" s="610"/>
      <c r="H15766" s="612"/>
      <c r="I15766" s="598"/>
      <c r="J15766" s="598"/>
      <c r="M15766" s="598"/>
      <c r="N15766" s="598"/>
      <c r="V15766" s="598"/>
      <c r="W15766" s="598"/>
    </row>
    <row r="15767" spans="6:23" x14ac:dyDescent="0.2">
      <c r="F15767" s="610"/>
      <c r="H15767" s="612"/>
      <c r="I15767" s="598"/>
      <c r="J15767" s="598"/>
      <c r="M15767" s="598"/>
      <c r="N15767" s="598"/>
      <c r="V15767" s="598"/>
      <c r="W15767" s="598"/>
    </row>
    <row r="15768" spans="6:23" x14ac:dyDescent="0.2">
      <c r="F15768" s="610"/>
      <c r="H15768" s="612"/>
      <c r="I15768" s="598"/>
      <c r="J15768" s="598"/>
      <c r="M15768" s="598"/>
      <c r="N15768" s="598"/>
      <c r="V15768" s="598"/>
      <c r="W15768" s="598"/>
    </row>
    <row r="15769" spans="6:23" x14ac:dyDescent="0.2">
      <c r="F15769" s="610"/>
      <c r="H15769" s="612"/>
      <c r="I15769" s="598"/>
      <c r="J15769" s="598"/>
      <c r="M15769" s="598"/>
      <c r="N15769" s="598"/>
      <c r="V15769" s="598"/>
      <c r="W15769" s="598"/>
    </row>
    <row r="15770" spans="6:23" x14ac:dyDescent="0.2">
      <c r="F15770" s="610"/>
      <c r="H15770" s="612"/>
      <c r="I15770" s="598"/>
      <c r="J15770" s="598"/>
      <c r="M15770" s="598"/>
      <c r="N15770" s="598"/>
      <c r="V15770" s="598"/>
      <c r="W15770" s="598"/>
    </row>
    <row r="15771" spans="6:23" x14ac:dyDescent="0.2">
      <c r="F15771" s="610"/>
      <c r="H15771" s="612"/>
      <c r="I15771" s="598"/>
      <c r="J15771" s="598"/>
      <c r="M15771" s="598"/>
      <c r="N15771" s="598"/>
      <c r="V15771" s="598"/>
      <c r="W15771" s="598"/>
    </row>
    <row r="15772" spans="6:23" x14ac:dyDescent="0.2">
      <c r="F15772" s="610"/>
      <c r="H15772" s="612"/>
      <c r="I15772" s="598"/>
      <c r="J15772" s="598"/>
      <c r="M15772" s="598"/>
      <c r="N15772" s="598"/>
      <c r="V15772" s="598"/>
      <c r="W15772" s="598"/>
    </row>
    <row r="15773" spans="6:23" x14ac:dyDescent="0.2">
      <c r="F15773" s="610"/>
      <c r="H15773" s="612"/>
      <c r="I15773" s="598"/>
      <c r="J15773" s="598"/>
      <c r="M15773" s="598"/>
      <c r="N15773" s="598"/>
      <c r="V15773" s="598"/>
      <c r="W15773" s="598"/>
    </row>
    <row r="15774" spans="6:23" x14ac:dyDescent="0.2">
      <c r="F15774" s="610"/>
      <c r="H15774" s="612"/>
      <c r="I15774" s="598"/>
      <c r="J15774" s="598"/>
      <c r="M15774" s="598"/>
      <c r="N15774" s="598"/>
      <c r="V15774" s="598"/>
      <c r="W15774" s="598"/>
    </row>
    <row r="15775" spans="6:23" x14ac:dyDescent="0.2">
      <c r="F15775" s="610"/>
      <c r="H15775" s="612"/>
      <c r="I15775" s="598"/>
      <c r="J15775" s="598"/>
      <c r="M15775" s="598"/>
      <c r="N15775" s="598"/>
      <c r="V15775" s="598"/>
      <c r="W15775" s="598"/>
    </row>
    <row r="15776" spans="6:23" x14ac:dyDescent="0.2">
      <c r="F15776" s="610"/>
      <c r="H15776" s="612"/>
      <c r="I15776" s="598"/>
      <c r="J15776" s="598"/>
      <c r="M15776" s="598"/>
      <c r="N15776" s="598"/>
      <c r="V15776" s="598"/>
      <c r="W15776" s="598"/>
    </row>
    <row r="15777" spans="6:23" x14ac:dyDescent="0.2">
      <c r="F15777" s="610"/>
      <c r="H15777" s="612"/>
      <c r="I15777" s="598"/>
      <c r="J15777" s="598"/>
      <c r="M15777" s="598"/>
      <c r="N15777" s="598"/>
      <c r="V15777" s="598"/>
      <c r="W15777" s="598"/>
    </row>
    <row r="15778" spans="6:23" x14ac:dyDescent="0.2">
      <c r="F15778" s="610"/>
      <c r="H15778" s="612"/>
      <c r="I15778" s="598"/>
      <c r="J15778" s="598"/>
      <c r="M15778" s="598"/>
      <c r="N15778" s="598"/>
      <c r="V15778" s="598"/>
      <c r="W15778" s="598"/>
    </row>
    <row r="15779" spans="6:23" x14ac:dyDescent="0.2">
      <c r="F15779" s="610"/>
      <c r="H15779" s="612"/>
      <c r="I15779" s="598"/>
      <c r="J15779" s="598"/>
      <c r="M15779" s="598"/>
      <c r="N15779" s="598"/>
      <c r="V15779" s="598"/>
      <c r="W15779" s="598"/>
    </row>
    <row r="15780" spans="6:23" x14ac:dyDescent="0.2">
      <c r="F15780" s="610"/>
      <c r="H15780" s="612"/>
      <c r="I15780" s="598"/>
      <c r="J15780" s="598"/>
      <c r="M15780" s="598"/>
      <c r="N15780" s="598"/>
      <c r="V15780" s="598"/>
      <c r="W15780" s="598"/>
    </row>
    <row r="15781" spans="6:23" x14ac:dyDescent="0.2">
      <c r="F15781" s="610"/>
      <c r="H15781" s="612"/>
      <c r="I15781" s="598"/>
      <c r="J15781" s="598"/>
      <c r="M15781" s="598"/>
      <c r="N15781" s="598"/>
      <c r="V15781" s="598"/>
      <c r="W15781" s="598"/>
    </row>
    <row r="15782" spans="6:23" x14ac:dyDescent="0.2">
      <c r="F15782" s="610"/>
      <c r="H15782" s="612"/>
      <c r="I15782" s="598"/>
      <c r="J15782" s="598"/>
      <c r="M15782" s="598"/>
      <c r="N15782" s="598"/>
      <c r="V15782" s="598"/>
      <c r="W15782" s="598"/>
    </row>
    <row r="15783" spans="6:23" x14ac:dyDescent="0.2">
      <c r="F15783" s="610"/>
      <c r="H15783" s="612"/>
      <c r="I15783" s="598"/>
      <c r="J15783" s="598"/>
      <c r="M15783" s="598"/>
      <c r="N15783" s="598"/>
      <c r="V15783" s="598"/>
      <c r="W15783" s="598"/>
    </row>
    <row r="15784" spans="6:23" x14ac:dyDescent="0.2">
      <c r="F15784" s="610"/>
      <c r="H15784" s="612"/>
      <c r="I15784" s="598"/>
      <c r="J15784" s="598"/>
      <c r="M15784" s="598"/>
      <c r="N15784" s="598"/>
      <c r="V15784" s="598"/>
      <c r="W15784" s="598"/>
    </row>
    <row r="15785" spans="6:23" x14ac:dyDescent="0.2">
      <c r="F15785" s="610"/>
      <c r="H15785" s="612"/>
      <c r="I15785" s="598"/>
      <c r="J15785" s="598"/>
      <c r="M15785" s="598"/>
      <c r="N15785" s="598"/>
      <c r="V15785" s="598"/>
      <c r="W15785" s="598"/>
    </row>
    <row r="15786" spans="6:23" x14ac:dyDescent="0.2">
      <c r="F15786" s="610"/>
      <c r="H15786" s="612"/>
      <c r="I15786" s="598"/>
      <c r="J15786" s="598"/>
      <c r="M15786" s="598"/>
      <c r="N15786" s="598"/>
      <c r="V15786" s="598"/>
      <c r="W15786" s="598"/>
    </row>
    <row r="15787" spans="6:23" x14ac:dyDescent="0.2">
      <c r="F15787" s="610"/>
      <c r="H15787" s="612"/>
      <c r="I15787" s="598"/>
      <c r="J15787" s="598"/>
      <c r="M15787" s="598"/>
      <c r="N15787" s="598"/>
      <c r="V15787" s="598"/>
      <c r="W15787" s="598"/>
    </row>
    <row r="15788" spans="6:23" x14ac:dyDescent="0.2">
      <c r="F15788" s="610"/>
      <c r="H15788" s="612"/>
      <c r="I15788" s="598"/>
      <c r="J15788" s="598"/>
      <c r="M15788" s="598"/>
      <c r="N15788" s="598"/>
      <c r="V15788" s="598"/>
      <c r="W15788" s="598"/>
    </row>
    <row r="15789" spans="6:23" x14ac:dyDescent="0.2">
      <c r="F15789" s="610"/>
      <c r="H15789" s="612"/>
      <c r="I15789" s="598"/>
      <c r="J15789" s="598"/>
      <c r="M15789" s="598"/>
      <c r="N15789" s="598"/>
      <c r="V15789" s="598"/>
      <c r="W15789" s="598"/>
    </row>
    <row r="15790" spans="6:23" x14ac:dyDescent="0.2">
      <c r="F15790" s="610"/>
      <c r="H15790" s="612"/>
      <c r="I15790" s="598"/>
      <c r="J15790" s="598"/>
      <c r="M15790" s="598"/>
      <c r="N15790" s="598"/>
      <c r="V15790" s="598"/>
      <c r="W15790" s="598"/>
    </row>
    <row r="15791" spans="6:23" x14ac:dyDescent="0.2">
      <c r="F15791" s="610"/>
      <c r="H15791" s="612"/>
      <c r="I15791" s="598"/>
      <c r="J15791" s="598"/>
      <c r="M15791" s="598"/>
      <c r="N15791" s="598"/>
      <c r="V15791" s="598"/>
      <c r="W15791" s="598"/>
    </row>
    <row r="15792" spans="6:23" x14ac:dyDescent="0.2">
      <c r="F15792" s="610"/>
      <c r="H15792" s="612"/>
      <c r="I15792" s="598"/>
      <c r="J15792" s="598"/>
      <c r="M15792" s="598"/>
      <c r="N15792" s="598"/>
      <c r="V15792" s="598"/>
      <c r="W15792" s="598"/>
    </row>
    <row r="15793" spans="6:23" x14ac:dyDescent="0.2">
      <c r="F15793" s="610"/>
      <c r="H15793" s="612"/>
      <c r="I15793" s="598"/>
      <c r="J15793" s="598"/>
      <c r="M15793" s="598"/>
      <c r="N15793" s="598"/>
      <c r="V15793" s="598"/>
      <c r="W15793" s="598"/>
    </row>
    <row r="15794" spans="6:23" x14ac:dyDescent="0.2">
      <c r="F15794" s="610"/>
      <c r="H15794" s="612"/>
      <c r="I15794" s="598"/>
      <c r="J15794" s="598"/>
      <c r="M15794" s="598"/>
      <c r="N15794" s="598"/>
      <c r="V15794" s="598"/>
      <c r="W15794" s="598"/>
    </row>
    <row r="15795" spans="6:23" x14ac:dyDescent="0.2">
      <c r="F15795" s="610"/>
      <c r="H15795" s="612"/>
      <c r="I15795" s="598"/>
      <c r="J15795" s="598"/>
      <c r="M15795" s="598"/>
      <c r="N15795" s="598"/>
      <c r="V15795" s="598"/>
      <c r="W15795" s="598"/>
    </row>
    <row r="15796" spans="6:23" x14ac:dyDescent="0.2">
      <c r="F15796" s="610"/>
      <c r="H15796" s="612"/>
      <c r="I15796" s="598"/>
      <c r="J15796" s="598"/>
      <c r="M15796" s="598"/>
      <c r="N15796" s="598"/>
      <c r="V15796" s="598"/>
      <c r="W15796" s="598"/>
    </row>
    <row r="15797" spans="6:23" x14ac:dyDescent="0.2">
      <c r="F15797" s="610"/>
      <c r="H15797" s="612"/>
      <c r="I15797" s="598"/>
      <c r="J15797" s="598"/>
      <c r="M15797" s="598"/>
      <c r="N15797" s="598"/>
      <c r="V15797" s="598"/>
      <c r="W15797" s="598"/>
    </row>
    <row r="15798" spans="6:23" x14ac:dyDescent="0.2">
      <c r="F15798" s="610"/>
      <c r="H15798" s="612"/>
      <c r="I15798" s="598"/>
      <c r="J15798" s="598"/>
      <c r="M15798" s="598"/>
      <c r="N15798" s="598"/>
      <c r="V15798" s="598"/>
      <c r="W15798" s="598"/>
    </row>
    <row r="15799" spans="6:23" x14ac:dyDescent="0.2">
      <c r="F15799" s="610"/>
      <c r="H15799" s="612"/>
      <c r="I15799" s="598"/>
      <c r="J15799" s="598"/>
      <c r="M15799" s="598"/>
      <c r="N15799" s="598"/>
      <c r="V15799" s="598"/>
      <c r="W15799" s="598"/>
    </row>
    <row r="15800" spans="6:23" x14ac:dyDescent="0.2">
      <c r="F15800" s="610"/>
      <c r="H15800" s="612"/>
      <c r="I15800" s="598"/>
      <c r="J15800" s="598"/>
      <c r="M15800" s="598"/>
      <c r="N15800" s="598"/>
      <c r="V15800" s="598"/>
      <c r="W15800" s="598"/>
    </row>
    <row r="15801" spans="6:23" x14ac:dyDescent="0.2">
      <c r="F15801" s="610"/>
      <c r="H15801" s="612"/>
      <c r="I15801" s="598"/>
      <c r="J15801" s="598"/>
      <c r="M15801" s="598"/>
      <c r="N15801" s="598"/>
      <c r="V15801" s="598"/>
      <c r="W15801" s="598"/>
    </row>
    <row r="15802" spans="6:23" x14ac:dyDescent="0.2">
      <c r="F15802" s="610"/>
      <c r="H15802" s="612"/>
      <c r="I15802" s="598"/>
      <c r="J15802" s="598"/>
      <c r="M15802" s="598"/>
      <c r="N15802" s="598"/>
      <c r="V15802" s="598"/>
      <c r="W15802" s="598"/>
    </row>
    <row r="15803" spans="6:23" x14ac:dyDescent="0.2">
      <c r="F15803" s="610"/>
      <c r="H15803" s="612"/>
      <c r="I15803" s="598"/>
      <c r="J15803" s="598"/>
      <c r="M15803" s="598"/>
      <c r="N15803" s="598"/>
      <c r="V15803" s="598"/>
      <c r="W15803" s="598"/>
    </row>
    <row r="15804" spans="6:23" x14ac:dyDescent="0.2">
      <c r="F15804" s="610"/>
      <c r="H15804" s="612"/>
      <c r="I15804" s="598"/>
      <c r="J15804" s="598"/>
      <c r="M15804" s="598"/>
      <c r="N15804" s="598"/>
      <c r="V15804" s="598"/>
      <c r="W15804" s="598"/>
    </row>
    <row r="15805" spans="6:23" x14ac:dyDescent="0.2">
      <c r="F15805" s="610"/>
      <c r="H15805" s="612"/>
      <c r="I15805" s="598"/>
      <c r="J15805" s="598"/>
      <c r="M15805" s="598"/>
      <c r="N15805" s="598"/>
      <c r="V15805" s="598"/>
      <c r="W15805" s="598"/>
    </row>
    <row r="15806" spans="6:23" x14ac:dyDescent="0.2">
      <c r="F15806" s="610"/>
      <c r="H15806" s="612"/>
      <c r="I15806" s="598"/>
      <c r="J15806" s="598"/>
      <c r="M15806" s="598"/>
      <c r="N15806" s="598"/>
      <c r="V15806" s="598"/>
      <c r="W15806" s="598"/>
    </row>
    <row r="15807" spans="6:23" x14ac:dyDescent="0.2">
      <c r="F15807" s="610"/>
      <c r="H15807" s="612"/>
      <c r="I15807" s="598"/>
      <c r="J15807" s="598"/>
      <c r="M15807" s="598"/>
      <c r="N15807" s="598"/>
      <c r="V15807" s="598"/>
      <c r="W15807" s="598"/>
    </row>
    <row r="15808" spans="6:23" x14ac:dyDescent="0.2">
      <c r="F15808" s="610"/>
      <c r="H15808" s="612"/>
      <c r="I15808" s="598"/>
      <c r="J15808" s="598"/>
      <c r="M15808" s="598"/>
      <c r="N15808" s="598"/>
      <c r="V15808" s="598"/>
      <c r="W15808" s="598"/>
    </row>
    <row r="15809" spans="6:23" x14ac:dyDescent="0.2">
      <c r="F15809" s="610"/>
      <c r="H15809" s="612"/>
      <c r="I15809" s="598"/>
      <c r="J15809" s="598"/>
      <c r="M15809" s="598"/>
      <c r="N15809" s="598"/>
      <c r="V15809" s="598"/>
      <c r="W15809" s="598"/>
    </row>
    <row r="15810" spans="6:23" x14ac:dyDescent="0.2">
      <c r="F15810" s="610"/>
      <c r="H15810" s="612"/>
      <c r="I15810" s="598"/>
      <c r="J15810" s="598"/>
      <c r="M15810" s="598"/>
      <c r="N15810" s="598"/>
      <c r="V15810" s="598"/>
      <c r="W15810" s="598"/>
    </row>
    <row r="15811" spans="6:23" x14ac:dyDescent="0.2">
      <c r="F15811" s="610"/>
      <c r="H15811" s="612"/>
      <c r="I15811" s="598"/>
      <c r="J15811" s="598"/>
      <c r="M15811" s="598"/>
      <c r="N15811" s="598"/>
      <c r="V15811" s="598"/>
      <c r="W15811" s="598"/>
    </row>
    <row r="15812" spans="6:23" x14ac:dyDescent="0.2">
      <c r="F15812" s="610"/>
      <c r="H15812" s="612"/>
      <c r="I15812" s="598"/>
      <c r="J15812" s="598"/>
      <c r="M15812" s="598"/>
      <c r="N15812" s="598"/>
      <c r="V15812" s="598"/>
      <c r="W15812" s="598"/>
    </row>
    <row r="15813" spans="6:23" x14ac:dyDescent="0.2">
      <c r="F15813" s="610"/>
      <c r="H15813" s="612"/>
      <c r="I15813" s="598"/>
      <c r="J15813" s="598"/>
      <c r="M15813" s="598"/>
      <c r="N15813" s="598"/>
      <c r="V15813" s="598"/>
      <c r="W15813" s="598"/>
    </row>
    <row r="15814" spans="6:23" x14ac:dyDescent="0.2">
      <c r="F15814" s="610"/>
      <c r="H15814" s="612"/>
      <c r="I15814" s="598"/>
      <c r="J15814" s="598"/>
      <c r="M15814" s="598"/>
      <c r="N15814" s="598"/>
      <c r="V15814" s="598"/>
      <c r="W15814" s="598"/>
    </row>
    <row r="15815" spans="6:23" x14ac:dyDescent="0.2">
      <c r="F15815" s="610"/>
      <c r="H15815" s="612"/>
      <c r="I15815" s="598"/>
      <c r="J15815" s="598"/>
      <c r="M15815" s="598"/>
      <c r="N15815" s="598"/>
      <c r="V15815" s="598"/>
      <c r="W15815" s="598"/>
    </row>
    <row r="15816" spans="6:23" x14ac:dyDescent="0.2">
      <c r="F15816" s="610"/>
      <c r="H15816" s="612"/>
      <c r="I15816" s="598"/>
      <c r="J15816" s="598"/>
      <c r="M15816" s="598"/>
      <c r="N15816" s="598"/>
      <c r="V15816" s="598"/>
      <c r="W15816" s="598"/>
    </row>
    <row r="15817" spans="6:23" x14ac:dyDescent="0.2">
      <c r="F15817" s="610"/>
      <c r="H15817" s="612"/>
      <c r="I15817" s="598"/>
      <c r="J15817" s="598"/>
      <c r="M15817" s="598"/>
      <c r="N15817" s="598"/>
      <c r="V15817" s="598"/>
      <c r="W15817" s="598"/>
    </row>
    <row r="15818" spans="6:23" x14ac:dyDescent="0.2">
      <c r="F15818" s="610"/>
      <c r="H15818" s="612"/>
      <c r="I15818" s="598"/>
      <c r="J15818" s="598"/>
      <c r="M15818" s="598"/>
      <c r="N15818" s="598"/>
      <c r="V15818" s="598"/>
      <c r="W15818" s="598"/>
    </row>
    <row r="15819" spans="6:23" x14ac:dyDescent="0.2">
      <c r="F15819" s="610"/>
      <c r="H15819" s="612"/>
      <c r="I15819" s="598"/>
      <c r="J15819" s="598"/>
      <c r="M15819" s="598"/>
      <c r="N15819" s="598"/>
      <c r="V15819" s="598"/>
      <c r="W15819" s="598"/>
    </row>
    <row r="15820" spans="6:23" x14ac:dyDescent="0.2">
      <c r="F15820" s="610"/>
      <c r="H15820" s="612"/>
      <c r="I15820" s="598"/>
      <c r="J15820" s="598"/>
      <c r="M15820" s="598"/>
      <c r="N15820" s="598"/>
      <c r="V15820" s="598"/>
      <c r="W15820" s="598"/>
    </row>
    <row r="15821" spans="6:23" x14ac:dyDescent="0.2">
      <c r="F15821" s="610"/>
      <c r="H15821" s="612"/>
      <c r="I15821" s="598"/>
      <c r="J15821" s="598"/>
      <c r="M15821" s="598"/>
      <c r="N15821" s="598"/>
      <c r="V15821" s="598"/>
      <c r="W15821" s="598"/>
    </row>
    <row r="15822" spans="6:23" x14ac:dyDescent="0.2">
      <c r="F15822" s="610"/>
      <c r="H15822" s="612"/>
      <c r="I15822" s="598"/>
      <c r="J15822" s="598"/>
      <c r="M15822" s="598"/>
      <c r="N15822" s="598"/>
      <c r="V15822" s="598"/>
      <c r="W15822" s="598"/>
    </row>
    <row r="15823" spans="6:23" x14ac:dyDescent="0.2">
      <c r="F15823" s="610"/>
      <c r="H15823" s="612"/>
      <c r="I15823" s="598"/>
      <c r="J15823" s="598"/>
      <c r="M15823" s="598"/>
      <c r="N15823" s="598"/>
      <c r="V15823" s="598"/>
      <c r="W15823" s="598"/>
    </row>
    <row r="15824" spans="6:23" x14ac:dyDescent="0.2">
      <c r="F15824" s="610"/>
      <c r="H15824" s="612"/>
      <c r="I15824" s="598"/>
      <c r="J15824" s="598"/>
      <c r="M15824" s="598"/>
      <c r="N15824" s="598"/>
      <c r="V15824" s="598"/>
      <c r="W15824" s="598"/>
    </row>
    <row r="15825" spans="6:23" x14ac:dyDescent="0.2">
      <c r="F15825" s="610"/>
      <c r="H15825" s="612"/>
      <c r="I15825" s="598"/>
      <c r="J15825" s="598"/>
      <c r="M15825" s="598"/>
      <c r="N15825" s="598"/>
      <c r="V15825" s="598"/>
      <c r="W15825" s="598"/>
    </row>
    <row r="15826" spans="6:23" x14ac:dyDescent="0.2">
      <c r="F15826" s="610"/>
      <c r="H15826" s="612"/>
      <c r="I15826" s="598"/>
      <c r="J15826" s="598"/>
      <c r="M15826" s="598"/>
      <c r="N15826" s="598"/>
      <c r="V15826" s="598"/>
      <c r="W15826" s="598"/>
    </row>
    <row r="15827" spans="6:23" x14ac:dyDescent="0.2">
      <c r="F15827" s="610"/>
      <c r="H15827" s="612"/>
      <c r="I15827" s="598"/>
      <c r="J15827" s="598"/>
      <c r="M15827" s="598"/>
      <c r="N15827" s="598"/>
      <c r="V15827" s="598"/>
      <c r="W15827" s="598"/>
    </row>
    <row r="15828" spans="6:23" x14ac:dyDescent="0.2">
      <c r="F15828" s="610"/>
      <c r="H15828" s="612"/>
      <c r="I15828" s="598"/>
      <c r="J15828" s="598"/>
      <c r="M15828" s="598"/>
      <c r="N15828" s="598"/>
      <c r="V15828" s="598"/>
      <c r="W15828" s="598"/>
    </row>
    <row r="15829" spans="6:23" x14ac:dyDescent="0.2">
      <c r="F15829" s="610"/>
      <c r="H15829" s="612"/>
      <c r="I15829" s="598"/>
      <c r="J15829" s="598"/>
      <c r="M15829" s="598"/>
      <c r="N15829" s="598"/>
      <c r="V15829" s="598"/>
      <c r="W15829" s="598"/>
    </row>
    <row r="15830" spans="6:23" x14ac:dyDescent="0.2">
      <c r="F15830" s="610"/>
      <c r="H15830" s="612"/>
      <c r="I15830" s="598"/>
      <c r="J15830" s="598"/>
      <c r="M15830" s="598"/>
      <c r="N15830" s="598"/>
      <c r="V15830" s="598"/>
      <c r="W15830" s="598"/>
    </row>
    <row r="15831" spans="6:23" x14ac:dyDescent="0.2">
      <c r="F15831" s="610"/>
      <c r="H15831" s="612"/>
      <c r="I15831" s="598"/>
      <c r="J15831" s="598"/>
      <c r="M15831" s="598"/>
      <c r="N15831" s="598"/>
      <c r="V15831" s="598"/>
      <c r="W15831" s="598"/>
    </row>
    <row r="15832" spans="6:23" x14ac:dyDescent="0.2">
      <c r="F15832" s="610"/>
      <c r="H15832" s="612"/>
      <c r="I15832" s="598"/>
      <c r="J15832" s="598"/>
      <c r="M15832" s="598"/>
      <c r="N15832" s="598"/>
      <c r="V15832" s="598"/>
      <c r="W15832" s="598"/>
    </row>
    <row r="15833" spans="6:23" x14ac:dyDescent="0.2">
      <c r="F15833" s="610"/>
      <c r="H15833" s="612"/>
      <c r="I15833" s="598"/>
      <c r="J15833" s="598"/>
      <c r="M15833" s="598"/>
      <c r="N15833" s="598"/>
      <c r="V15833" s="598"/>
      <c r="W15833" s="598"/>
    </row>
    <row r="15834" spans="6:23" x14ac:dyDescent="0.2">
      <c r="F15834" s="610"/>
      <c r="H15834" s="612"/>
      <c r="I15834" s="598"/>
      <c r="J15834" s="598"/>
      <c r="M15834" s="598"/>
      <c r="N15834" s="598"/>
      <c r="V15834" s="598"/>
      <c r="W15834" s="598"/>
    </row>
    <row r="15835" spans="6:23" x14ac:dyDescent="0.2">
      <c r="F15835" s="610"/>
      <c r="H15835" s="612"/>
      <c r="I15835" s="598"/>
      <c r="J15835" s="598"/>
      <c r="M15835" s="598"/>
      <c r="N15835" s="598"/>
      <c r="V15835" s="598"/>
      <c r="W15835" s="598"/>
    </row>
    <row r="15836" spans="6:23" x14ac:dyDescent="0.2">
      <c r="F15836" s="610"/>
      <c r="H15836" s="612"/>
      <c r="I15836" s="598"/>
      <c r="J15836" s="598"/>
      <c r="M15836" s="598"/>
      <c r="N15836" s="598"/>
      <c r="V15836" s="598"/>
      <c r="W15836" s="598"/>
    </row>
    <row r="15837" spans="6:23" x14ac:dyDescent="0.2">
      <c r="F15837" s="610"/>
      <c r="H15837" s="612"/>
      <c r="I15837" s="598"/>
      <c r="J15837" s="598"/>
      <c r="M15837" s="598"/>
      <c r="N15837" s="598"/>
      <c r="V15837" s="598"/>
      <c r="W15837" s="598"/>
    </row>
    <row r="15838" spans="6:23" x14ac:dyDescent="0.2">
      <c r="F15838" s="610"/>
      <c r="H15838" s="612"/>
      <c r="I15838" s="598"/>
      <c r="J15838" s="598"/>
      <c r="M15838" s="598"/>
      <c r="N15838" s="598"/>
      <c r="V15838" s="598"/>
      <c r="W15838" s="598"/>
    </row>
    <row r="15839" spans="6:23" x14ac:dyDescent="0.2">
      <c r="F15839" s="610"/>
      <c r="H15839" s="612"/>
      <c r="I15839" s="598"/>
      <c r="J15839" s="598"/>
      <c r="M15839" s="598"/>
      <c r="N15839" s="598"/>
      <c r="V15839" s="598"/>
      <c r="W15839" s="598"/>
    </row>
    <row r="15840" spans="6:23" x14ac:dyDescent="0.2">
      <c r="F15840" s="610"/>
      <c r="H15840" s="612"/>
      <c r="I15840" s="598"/>
      <c r="J15840" s="598"/>
      <c r="M15840" s="598"/>
      <c r="N15840" s="598"/>
      <c r="V15840" s="598"/>
      <c r="W15840" s="598"/>
    </row>
    <row r="15841" spans="6:23" x14ac:dyDescent="0.2">
      <c r="F15841" s="610"/>
      <c r="H15841" s="612"/>
      <c r="I15841" s="598"/>
      <c r="J15841" s="598"/>
      <c r="M15841" s="598"/>
      <c r="N15841" s="598"/>
      <c r="V15841" s="598"/>
      <c r="W15841" s="598"/>
    </row>
    <row r="15842" spans="6:23" x14ac:dyDescent="0.2">
      <c r="F15842" s="610"/>
      <c r="H15842" s="612"/>
      <c r="I15842" s="598"/>
      <c r="J15842" s="598"/>
      <c r="M15842" s="598"/>
      <c r="N15842" s="598"/>
      <c r="V15842" s="598"/>
      <c r="W15842" s="598"/>
    </row>
    <row r="15843" spans="6:23" x14ac:dyDescent="0.2">
      <c r="F15843" s="610"/>
      <c r="H15843" s="612"/>
      <c r="I15843" s="598"/>
      <c r="J15843" s="598"/>
      <c r="M15843" s="598"/>
      <c r="N15843" s="598"/>
      <c r="V15843" s="598"/>
      <c r="W15843" s="598"/>
    </row>
    <row r="15844" spans="6:23" x14ac:dyDescent="0.2">
      <c r="F15844" s="610"/>
      <c r="H15844" s="612"/>
      <c r="I15844" s="598"/>
      <c r="J15844" s="598"/>
      <c r="M15844" s="598"/>
      <c r="N15844" s="598"/>
      <c r="V15844" s="598"/>
      <c r="W15844" s="598"/>
    </row>
    <row r="15845" spans="6:23" x14ac:dyDescent="0.2">
      <c r="F15845" s="610"/>
      <c r="H15845" s="612"/>
      <c r="I15845" s="598"/>
      <c r="J15845" s="598"/>
      <c r="M15845" s="598"/>
      <c r="N15845" s="598"/>
      <c r="V15845" s="598"/>
      <c r="W15845" s="598"/>
    </row>
    <row r="15846" spans="6:23" x14ac:dyDescent="0.2">
      <c r="F15846" s="610"/>
      <c r="H15846" s="612"/>
      <c r="I15846" s="598"/>
      <c r="J15846" s="598"/>
      <c r="M15846" s="598"/>
      <c r="N15846" s="598"/>
      <c r="V15846" s="598"/>
      <c r="W15846" s="598"/>
    </row>
    <row r="15847" spans="6:23" x14ac:dyDescent="0.2">
      <c r="F15847" s="610"/>
      <c r="H15847" s="612"/>
      <c r="I15847" s="598"/>
      <c r="J15847" s="598"/>
      <c r="M15847" s="598"/>
      <c r="N15847" s="598"/>
      <c r="V15847" s="598"/>
      <c r="W15847" s="598"/>
    </row>
    <row r="15848" spans="6:23" x14ac:dyDescent="0.2">
      <c r="F15848" s="610"/>
      <c r="H15848" s="612"/>
      <c r="I15848" s="598"/>
      <c r="J15848" s="598"/>
      <c r="M15848" s="598"/>
      <c r="N15848" s="598"/>
      <c r="V15848" s="598"/>
      <c r="W15848" s="598"/>
    </row>
    <row r="15849" spans="6:23" x14ac:dyDescent="0.2">
      <c r="F15849" s="610"/>
      <c r="H15849" s="612"/>
      <c r="I15849" s="598"/>
      <c r="J15849" s="598"/>
      <c r="M15849" s="598"/>
      <c r="N15849" s="598"/>
      <c r="V15849" s="598"/>
      <c r="W15849" s="598"/>
    </row>
    <row r="15850" spans="6:23" x14ac:dyDescent="0.2">
      <c r="F15850" s="610"/>
      <c r="H15850" s="612"/>
      <c r="I15850" s="598"/>
      <c r="J15850" s="598"/>
      <c r="M15850" s="598"/>
      <c r="N15850" s="598"/>
      <c r="V15850" s="598"/>
      <c r="W15850" s="598"/>
    </row>
    <row r="15851" spans="6:23" x14ac:dyDescent="0.2">
      <c r="F15851" s="610"/>
      <c r="H15851" s="612"/>
      <c r="I15851" s="598"/>
      <c r="J15851" s="598"/>
      <c r="M15851" s="598"/>
      <c r="N15851" s="598"/>
      <c r="V15851" s="598"/>
      <c r="W15851" s="598"/>
    </row>
    <row r="15852" spans="6:23" x14ac:dyDescent="0.2">
      <c r="F15852" s="610"/>
      <c r="H15852" s="612"/>
      <c r="I15852" s="598"/>
      <c r="J15852" s="598"/>
      <c r="M15852" s="598"/>
      <c r="N15852" s="598"/>
      <c r="V15852" s="598"/>
      <c r="W15852" s="598"/>
    </row>
    <row r="15853" spans="6:23" x14ac:dyDescent="0.2">
      <c r="F15853" s="610"/>
      <c r="H15853" s="612"/>
      <c r="I15853" s="598"/>
      <c r="J15853" s="598"/>
      <c r="M15853" s="598"/>
      <c r="N15853" s="598"/>
      <c r="V15853" s="598"/>
      <c r="W15853" s="598"/>
    </row>
    <row r="15854" spans="6:23" x14ac:dyDescent="0.2">
      <c r="F15854" s="610"/>
      <c r="H15854" s="612"/>
      <c r="I15854" s="598"/>
      <c r="J15854" s="598"/>
      <c r="M15854" s="598"/>
      <c r="N15854" s="598"/>
      <c r="V15854" s="598"/>
      <c r="W15854" s="598"/>
    </row>
    <row r="15855" spans="6:23" x14ac:dyDescent="0.2">
      <c r="F15855" s="610"/>
      <c r="H15855" s="612"/>
      <c r="I15855" s="598"/>
      <c r="J15855" s="598"/>
      <c r="M15855" s="598"/>
      <c r="N15855" s="598"/>
      <c r="V15855" s="598"/>
      <c r="W15855" s="598"/>
    </row>
    <row r="15856" spans="6:23" x14ac:dyDescent="0.2">
      <c r="F15856" s="610"/>
      <c r="H15856" s="612"/>
      <c r="I15856" s="598"/>
      <c r="J15856" s="598"/>
      <c r="M15856" s="598"/>
      <c r="N15856" s="598"/>
      <c r="V15856" s="598"/>
      <c r="W15856" s="598"/>
    </row>
    <row r="15857" spans="6:23" x14ac:dyDescent="0.2">
      <c r="F15857" s="610"/>
      <c r="H15857" s="612"/>
      <c r="I15857" s="598"/>
      <c r="J15857" s="598"/>
      <c r="M15857" s="598"/>
      <c r="N15857" s="598"/>
      <c r="V15857" s="598"/>
      <c r="W15857" s="598"/>
    </row>
    <row r="15858" spans="6:23" x14ac:dyDescent="0.2">
      <c r="F15858" s="610"/>
      <c r="H15858" s="612"/>
      <c r="I15858" s="598"/>
      <c r="J15858" s="598"/>
      <c r="M15858" s="598"/>
      <c r="N15858" s="598"/>
      <c r="V15858" s="598"/>
      <c r="W15858" s="598"/>
    </row>
    <row r="15859" spans="6:23" x14ac:dyDescent="0.2">
      <c r="F15859" s="610"/>
      <c r="H15859" s="612"/>
      <c r="I15859" s="598"/>
      <c r="J15859" s="598"/>
      <c r="M15859" s="598"/>
      <c r="N15859" s="598"/>
      <c r="V15859" s="598"/>
      <c r="W15859" s="598"/>
    </row>
    <row r="15860" spans="6:23" x14ac:dyDescent="0.2">
      <c r="F15860" s="610"/>
      <c r="H15860" s="612"/>
      <c r="I15860" s="598"/>
      <c r="J15860" s="598"/>
      <c r="M15860" s="598"/>
      <c r="N15860" s="598"/>
      <c r="V15860" s="598"/>
      <c r="W15860" s="598"/>
    </row>
    <row r="15861" spans="6:23" x14ac:dyDescent="0.2">
      <c r="F15861" s="610"/>
      <c r="H15861" s="612"/>
      <c r="I15861" s="598"/>
      <c r="J15861" s="598"/>
      <c r="M15861" s="598"/>
      <c r="N15861" s="598"/>
      <c r="V15861" s="598"/>
      <c r="W15861" s="598"/>
    </row>
    <row r="15862" spans="6:23" x14ac:dyDescent="0.2">
      <c r="F15862" s="610"/>
      <c r="H15862" s="612"/>
      <c r="I15862" s="598"/>
      <c r="J15862" s="598"/>
      <c r="M15862" s="598"/>
      <c r="N15862" s="598"/>
      <c r="V15862" s="598"/>
      <c r="W15862" s="598"/>
    </row>
    <row r="15863" spans="6:23" x14ac:dyDescent="0.2">
      <c r="F15863" s="610"/>
      <c r="H15863" s="612"/>
      <c r="I15863" s="598"/>
      <c r="J15863" s="598"/>
      <c r="M15863" s="598"/>
      <c r="N15863" s="598"/>
      <c r="V15863" s="598"/>
      <c r="W15863" s="598"/>
    </row>
    <row r="15864" spans="6:23" x14ac:dyDescent="0.2">
      <c r="F15864" s="610"/>
      <c r="H15864" s="612"/>
      <c r="I15864" s="598"/>
      <c r="J15864" s="598"/>
      <c r="M15864" s="598"/>
      <c r="N15864" s="598"/>
      <c r="V15864" s="598"/>
      <c r="W15864" s="598"/>
    </row>
    <row r="15865" spans="6:23" x14ac:dyDescent="0.2">
      <c r="F15865" s="610"/>
      <c r="H15865" s="612"/>
      <c r="I15865" s="598"/>
      <c r="J15865" s="598"/>
      <c r="M15865" s="598"/>
      <c r="N15865" s="598"/>
      <c r="V15865" s="598"/>
      <c r="W15865" s="598"/>
    </row>
    <row r="15866" spans="6:23" x14ac:dyDescent="0.2">
      <c r="F15866" s="610"/>
      <c r="H15866" s="612"/>
      <c r="I15866" s="598"/>
      <c r="J15866" s="598"/>
      <c r="M15866" s="598"/>
      <c r="N15866" s="598"/>
      <c r="V15866" s="598"/>
      <c r="W15866" s="598"/>
    </row>
    <row r="15867" spans="6:23" x14ac:dyDescent="0.2">
      <c r="F15867" s="610"/>
      <c r="H15867" s="612"/>
      <c r="I15867" s="598"/>
      <c r="J15867" s="598"/>
      <c r="M15867" s="598"/>
      <c r="N15867" s="598"/>
      <c r="V15867" s="598"/>
      <c r="W15867" s="598"/>
    </row>
    <row r="15868" spans="6:23" x14ac:dyDescent="0.2">
      <c r="F15868" s="610"/>
      <c r="H15868" s="612"/>
      <c r="I15868" s="598"/>
      <c r="J15868" s="598"/>
      <c r="M15868" s="598"/>
      <c r="N15868" s="598"/>
      <c r="V15868" s="598"/>
      <c r="W15868" s="598"/>
    </row>
    <row r="15869" spans="6:23" x14ac:dyDescent="0.2">
      <c r="F15869" s="610"/>
      <c r="H15869" s="612"/>
      <c r="I15869" s="598"/>
      <c r="J15869" s="598"/>
      <c r="M15869" s="598"/>
      <c r="N15869" s="598"/>
      <c r="V15869" s="598"/>
      <c r="W15869" s="598"/>
    </row>
    <row r="15870" spans="6:23" x14ac:dyDescent="0.2">
      <c r="F15870" s="610"/>
      <c r="H15870" s="612"/>
      <c r="I15870" s="598"/>
      <c r="J15870" s="598"/>
      <c r="M15870" s="598"/>
      <c r="N15870" s="598"/>
      <c r="V15870" s="598"/>
      <c r="W15870" s="598"/>
    </row>
    <row r="15871" spans="6:23" x14ac:dyDescent="0.2">
      <c r="F15871" s="610"/>
      <c r="H15871" s="612"/>
      <c r="I15871" s="598"/>
      <c r="J15871" s="598"/>
      <c r="M15871" s="598"/>
      <c r="N15871" s="598"/>
      <c r="V15871" s="598"/>
      <c r="W15871" s="598"/>
    </row>
    <row r="15872" spans="6:23" x14ac:dyDescent="0.2">
      <c r="F15872" s="610"/>
      <c r="H15872" s="612"/>
      <c r="I15872" s="598"/>
      <c r="J15872" s="598"/>
      <c r="M15872" s="598"/>
      <c r="N15872" s="598"/>
      <c r="V15872" s="598"/>
      <c r="W15872" s="598"/>
    </row>
    <row r="15873" spans="6:23" x14ac:dyDescent="0.2">
      <c r="F15873" s="610"/>
      <c r="H15873" s="612"/>
      <c r="I15873" s="598"/>
      <c r="J15873" s="598"/>
      <c r="M15873" s="598"/>
      <c r="N15873" s="598"/>
      <c r="V15873" s="598"/>
      <c r="W15873" s="598"/>
    </row>
    <row r="15874" spans="6:23" x14ac:dyDescent="0.2">
      <c r="F15874" s="610"/>
      <c r="H15874" s="612"/>
      <c r="I15874" s="598"/>
      <c r="J15874" s="598"/>
      <c r="M15874" s="598"/>
      <c r="N15874" s="598"/>
      <c r="V15874" s="598"/>
      <c r="W15874" s="598"/>
    </row>
    <row r="15875" spans="6:23" x14ac:dyDescent="0.2">
      <c r="F15875" s="610"/>
      <c r="H15875" s="612"/>
      <c r="I15875" s="598"/>
      <c r="J15875" s="598"/>
      <c r="M15875" s="598"/>
      <c r="N15875" s="598"/>
      <c r="V15875" s="598"/>
      <c r="W15875" s="598"/>
    </row>
    <row r="15876" spans="6:23" x14ac:dyDescent="0.2">
      <c r="F15876" s="610"/>
      <c r="H15876" s="612"/>
      <c r="I15876" s="598"/>
      <c r="J15876" s="598"/>
      <c r="M15876" s="598"/>
      <c r="N15876" s="598"/>
      <c r="V15876" s="598"/>
      <c r="W15876" s="598"/>
    </row>
    <row r="15877" spans="6:23" x14ac:dyDescent="0.2">
      <c r="F15877" s="610"/>
      <c r="H15877" s="612"/>
      <c r="I15877" s="598"/>
      <c r="J15877" s="598"/>
      <c r="M15877" s="598"/>
      <c r="N15877" s="598"/>
      <c r="V15877" s="598"/>
      <c r="W15877" s="598"/>
    </row>
    <row r="15878" spans="6:23" x14ac:dyDescent="0.2">
      <c r="F15878" s="610"/>
      <c r="H15878" s="612"/>
      <c r="I15878" s="598"/>
      <c r="J15878" s="598"/>
      <c r="M15878" s="598"/>
      <c r="N15878" s="598"/>
      <c r="V15878" s="598"/>
      <c r="W15878" s="598"/>
    </row>
    <row r="15879" spans="6:23" x14ac:dyDescent="0.2">
      <c r="F15879" s="610"/>
      <c r="H15879" s="612"/>
      <c r="I15879" s="598"/>
      <c r="J15879" s="598"/>
      <c r="M15879" s="598"/>
      <c r="N15879" s="598"/>
      <c r="V15879" s="598"/>
      <c r="W15879" s="598"/>
    </row>
    <row r="15880" spans="6:23" x14ac:dyDescent="0.2">
      <c r="F15880" s="610"/>
      <c r="H15880" s="612"/>
      <c r="I15880" s="598"/>
      <c r="J15880" s="598"/>
      <c r="M15880" s="598"/>
      <c r="N15880" s="598"/>
      <c r="V15880" s="598"/>
      <c r="W15880" s="598"/>
    </row>
    <row r="15881" spans="6:23" x14ac:dyDescent="0.2">
      <c r="F15881" s="610"/>
      <c r="H15881" s="612"/>
      <c r="I15881" s="598"/>
      <c r="J15881" s="598"/>
      <c r="M15881" s="598"/>
      <c r="N15881" s="598"/>
      <c r="V15881" s="598"/>
      <c r="W15881" s="598"/>
    </row>
    <row r="15882" spans="6:23" x14ac:dyDescent="0.2">
      <c r="F15882" s="610"/>
      <c r="H15882" s="612"/>
      <c r="I15882" s="598"/>
      <c r="J15882" s="598"/>
      <c r="M15882" s="598"/>
      <c r="N15882" s="598"/>
      <c r="V15882" s="598"/>
      <c r="W15882" s="598"/>
    </row>
    <row r="15883" spans="6:23" x14ac:dyDescent="0.2">
      <c r="F15883" s="610"/>
      <c r="H15883" s="612"/>
      <c r="I15883" s="598"/>
      <c r="J15883" s="598"/>
      <c r="M15883" s="598"/>
      <c r="N15883" s="598"/>
      <c r="V15883" s="598"/>
      <c r="W15883" s="598"/>
    </row>
    <row r="15884" spans="6:23" x14ac:dyDescent="0.2">
      <c r="F15884" s="610"/>
      <c r="H15884" s="612"/>
      <c r="I15884" s="598"/>
      <c r="J15884" s="598"/>
      <c r="M15884" s="598"/>
      <c r="N15884" s="598"/>
      <c r="V15884" s="598"/>
      <c r="W15884" s="598"/>
    </row>
    <row r="15885" spans="6:23" x14ac:dyDescent="0.2">
      <c r="F15885" s="610"/>
      <c r="H15885" s="612"/>
      <c r="I15885" s="598"/>
      <c r="J15885" s="598"/>
      <c r="M15885" s="598"/>
      <c r="N15885" s="598"/>
      <c r="V15885" s="598"/>
      <c r="W15885" s="598"/>
    </row>
    <row r="15886" spans="6:23" x14ac:dyDescent="0.2">
      <c r="F15886" s="610"/>
      <c r="H15886" s="612"/>
      <c r="I15886" s="598"/>
      <c r="J15886" s="598"/>
      <c r="M15886" s="598"/>
      <c r="N15886" s="598"/>
      <c r="V15886" s="598"/>
      <c r="W15886" s="598"/>
    </row>
    <row r="15887" spans="6:23" x14ac:dyDescent="0.2">
      <c r="F15887" s="610"/>
      <c r="H15887" s="612"/>
      <c r="I15887" s="598"/>
      <c r="J15887" s="598"/>
      <c r="M15887" s="598"/>
      <c r="N15887" s="598"/>
      <c r="V15887" s="598"/>
      <c r="W15887" s="598"/>
    </row>
    <row r="15888" spans="6:23" x14ac:dyDescent="0.2">
      <c r="F15888" s="610"/>
      <c r="H15888" s="612"/>
      <c r="I15888" s="598"/>
      <c r="J15888" s="598"/>
      <c r="M15888" s="598"/>
      <c r="N15888" s="598"/>
      <c r="V15888" s="598"/>
      <c r="W15888" s="598"/>
    </row>
    <row r="15889" spans="6:23" x14ac:dyDescent="0.2">
      <c r="F15889" s="610"/>
      <c r="H15889" s="612"/>
      <c r="I15889" s="598"/>
      <c r="J15889" s="598"/>
      <c r="M15889" s="598"/>
      <c r="N15889" s="598"/>
      <c r="V15889" s="598"/>
      <c r="W15889" s="598"/>
    </row>
    <row r="15890" spans="6:23" x14ac:dyDescent="0.2">
      <c r="F15890" s="610"/>
      <c r="H15890" s="612"/>
      <c r="I15890" s="598"/>
      <c r="J15890" s="598"/>
      <c r="M15890" s="598"/>
      <c r="N15890" s="598"/>
      <c r="V15890" s="598"/>
      <c r="W15890" s="598"/>
    </row>
    <row r="15891" spans="6:23" x14ac:dyDescent="0.2">
      <c r="F15891" s="610"/>
      <c r="H15891" s="612"/>
      <c r="I15891" s="598"/>
      <c r="J15891" s="598"/>
      <c r="M15891" s="598"/>
      <c r="N15891" s="598"/>
      <c r="V15891" s="598"/>
      <c r="W15891" s="598"/>
    </row>
    <row r="15892" spans="6:23" x14ac:dyDescent="0.2">
      <c r="F15892" s="610"/>
      <c r="H15892" s="612"/>
      <c r="I15892" s="598"/>
      <c r="J15892" s="598"/>
      <c r="M15892" s="598"/>
      <c r="N15892" s="598"/>
      <c r="V15892" s="598"/>
      <c r="W15892" s="598"/>
    </row>
    <row r="15893" spans="6:23" x14ac:dyDescent="0.2">
      <c r="F15893" s="610"/>
      <c r="H15893" s="612"/>
      <c r="I15893" s="598"/>
      <c r="J15893" s="598"/>
      <c r="M15893" s="598"/>
      <c r="N15893" s="598"/>
      <c r="V15893" s="598"/>
      <c r="W15893" s="598"/>
    </row>
    <row r="15894" spans="6:23" x14ac:dyDescent="0.2">
      <c r="F15894" s="610"/>
      <c r="H15894" s="612"/>
      <c r="I15894" s="598"/>
      <c r="J15894" s="598"/>
      <c r="M15894" s="598"/>
      <c r="N15894" s="598"/>
      <c r="V15894" s="598"/>
      <c r="W15894" s="598"/>
    </row>
    <row r="15895" spans="6:23" x14ac:dyDescent="0.2">
      <c r="F15895" s="610"/>
      <c r="H15895" s="612"/>
      <c r="I15895" s="598"/>
      <c r="J15895" s="598"/>
      <c r="M15895" s="598"/>
      <c r="N15895" s="598"/>
      <c r="V15895" s="598"/>
      <c r="W15895" s="598"/>
    </row>
    <row r="15896" spans="6:23" x14ac:dyDescent="0.2">
      <c r="F15896" s="610"/>
      <c r="H15896" s="612"/>
      <c r="I15896" s="598"/>
      <c r="J15896" s="598"/>
      <c r="M15896" s="598"/>
      <c r="N15896" s="598"/>
      <c r="V15896" s="598"/>
      <c r="W15896" s="598"/>
    </row>
    <row r="15897" spans="6:23" x14ac:dyDescent="0.2">
      <c r="F15897" s="610"/>
      <c r="H15897" s="612"/>
      <c r="I15897" s="598"/>
      <c r="J15897" s="598"/>
      <c r="M15897" s="598"/>
      <c r="N15897" s="598"/>
      <c r="V15897" s="598"/>
      <c r="W15897" s="598"/>
    </row>
    <row r="15898" spans="6:23" x14ac:dyDescent="0.2">
      <c r="F15898" s="610"/>
      <c r="H15898" s="612"/>
      <c r="I15898" s="598"/>
      <c r="J15898" s="598"/>
      <c r="M15898" s="598"/>
      <c r="N15898" s="598"/>
      <c r="V15898" s="598"/>
      <c r="W15898" s="598"/>
    </row>
    <row r="15899" spans="6:23" x14ac:dyDescent="0.2">
      <c r="F15899" s="610"/>
      <c r="H15899" s="612"/>
      <c r="I15899" s="598"/>
      <c r="J15899" s="598"/>
      <c r="M15899" s="598"/>
      <c r="N15899" s="598"/>
      <c r="V15899" s="598"/>
      <c r="W15899" s="598"/>
    </row>
    <row r="15900" spans="6:23" x14ac:dyDescent="0.2">
      <c r="F15900" s="610"/>
      <c r="H15900" s="612"/>
      <c r="I15900" s="598"/>
      <c r="J15900" s="598"/>
      <c r="M15900" s="598"/>
      <c r="N15900" s="598"/>
      <c r="V15900" s="598"/>
      <c r="W15900" s="598"/>
    </row>
    <row r="15901" spans="6:23" x14ac:dyDescent="0.2">
      <c r="F15901" s="610"/>
      <c r="H15901" s="612"/>
      <c r="I15901" s="598"/>
      <c r="J15901" s="598"/>
      <c r="M15901" s="598"/>
      <c r="N15901" s="598"/>
      <c r="V15901" s="598"/>
      <c r="W15901" s="598"/>
    </row>
    <row r="15902" spans="6:23" x14ac:dyDescent="0.2">
      <c r="F15902" s="610"/>
      <c r="H15902" s="612"/>
      <c r="I15902" s="598"/>
      <c r="J15902" s="598"/>
      <c r="M15902" s="598"/>
      <c r="N15902" s="598"/>
      <c r="V15902" s="598"/>
      <c r="W15902" s="598"/>
    </row>
    <row r="15903" spans="6:23" x14ac:dyDescent="0.2">
      <c r="F15903" s="610"/>
      <c r="H15903" s="612"/>
      <c r="I15903" s="598"/>
      <c r="J15903" s="598"/>
      <c r="M15903" s="598"/>
      <c r="N15903" s="598"/>
      <c r="V15903" s="598"/>
      <c r="W15903" s="598"/>
    </row>
    <row r="15904" spans="6:23" x14ac:dyDescent="0.2">
      <c r="F15904" s="610"/>
      <c r="H15904" s="612"/>
      <c r="I15904" s="598"/>
      <c r="J15904" s="598"/>
      <c r="M15904" s="598"/>
      <c r="N15904" s="598"/>
      <c r="V15904" s="598"/>
      <c r="W15904" s="598"/>
    </row>
    <row r="15905" spans="6:23" x14ac:dyDescent="0.2">
      <c r="F15905" s="610"/>
      <c r="H15905" s="612"/>
      <c r="I15905" s="598"/>
      <c r="J15905" s="598"/>
      <c r="M15905" s="598"/>
      <c r="N15905" s="598"/>
      <c r="V15905" s="598"/>
      <c r="W15905" s="598"/>
    </row>
    <row r="15906" spans="6:23" x14ac:dyDescent="0.2">
      <c r="F15906" s="610"/>
      <c r="H15906" s="612"/>
      <c r="I15906" s="598"/>
      <c r="J15906" s="598"/>
      <c r="M15906" s="598"/>
      <c r="N15906" s="598"/>
      <c r="V15906" s="598"/>
      <c r="W15906" s="598"/>
    </row>
    <row r="15907" spans="6:23" x14ac:dyDescent="0.2">
      <c r="F15907" s="610"/>
      <c r="H15907" s="612"/>
      <c r="I15907" s="598"/>
      <c r="J15907" s="598"/>
      <c r="M15907" s="598"/>
      <c r="N15907" s="598"/>
      <c r="V15907" s="598"/>
      <c r="W15907" s="598"/>
    </row>
    <row r="15908" spans="6:23" x14ac:dyDescent="0.2">
      <c r="F15908" s="610"/>
      <c r="H15908" s="612"/>
      <c r="I15908" s="598"/>
      <c r="J15908" s="598"/>
      <c r="M15908" s="598"/>
      <c r="N15908" s="598"/>
      <c r="V15908" s="598"/>
      <c r="W15908" s="598"/>
    </row>
    <row r="15909" spans="6:23" x14ac:dyDescent="0.2">
      <c r="F15909" s="610"/>
      <c r="H15909" s="612"/>
      <c r="I15909" s="598"/>
      <c r="J15909" s="598"/>
      <c r="M15909" s="598"/>
      <c r="N15909" s="598"/>
      <c r="V15909" s="598"/>
      <c r="W15909" s="598"/>
    </row>
    <row r="15910" spans="6:23" x14ac:dyDescent="0.2">
      <c r="F15910" s="610"/>
      <c r="H15910" s="612"/>
      <c r="I15910" s="598"/>
      <c r="J15910" s="598"/>
      <c r="M15910" s="598"/>
      <c r="N15910" s="598"/>
      <c r="V15910" s="598"/>
      <c r="W15910" s="598"/>
    </row>
    <row r="15911" spans="6:23" x14ac:dyDescent="0.2">
      <c r="F15911" s="610"/>
      <c r="H15911" s="612"/>
      <c r="I15911" s="598"/>
      <c r="J15911" s="598"/>
      <c r="M15911" s="598"/>
      <c r="N15911" s="598"/>
      <c r="V15911" s="598"/>
      <c r="W15911" s="598"/>
    </row>
    <row r="15912" spans="6:23" x14ac:dyDescent="0.2">
      <c r="F15912" s="610"/>
      <c r="H15912" s="612"/>
      <c r="I15912" s="598"/>
      <c r="J15912" s="598"/>
      <c r="M15912" s="598"/>
      <c r="N15912" s="598"/>
      <c r="V15912" s="598"/>
      <c r="W15912" s="598"/>
    </row>
    <row r="15913" spans="6:23" x14ac:dyDescent="0.2">
      <c r="F15913" s="610"/>
      <c r="H15913" s="612"/>
      <c r="I15913" s="598"/>
      <c r="J15913" s="598"/>
      <c r="M15913" s="598"/>
      <c r="N15913" s="598"/>
      <c r="V15913" s="598"/>
      <c r="W15913" s="598"/>
    </row>
    <row r="15914" spans="6:23" x14ac:dyDescent="0.2">
      <c r="F15914" s="610"/>
      <c r="H15914" s="612"/>
      <c r="I15914" s="598"/>
      <c r="J15914" s="598"/>
      <c r="M15914" s="598"/>
      <c r="N15914" s="598"/>
      <c r="V15914" s="598"/>
      <c r="W15914" s="598"/>
    </row>
    <row r="15915" spans="6:23" x14ac:dyDescent="0.2">
      <c r="F15915" s="610"/>
      <c r="H15915" s="612"/>
      <c r="I15915" s="598"/>
      <c r="J15915" s="598"/>
      <c r="M15915" s="598"/>
      <c r="N15915" s="598"/>
      <c r="V15915" s="598"/>
      <c r="W15915" s="598"/>
    </row>
    <row r="15916" spans="6:23" x14ac:dyDescent="0.2">
      <c r="F15916" s="610"/>
      <c r="H15916" s="612"/>
      <c r="I15916" s="598"/>
      <c r="J15916" s="598"/>
      <c r="M15916" s="598"/>
      <c r="N15916" s="598"/>
      <c r="V15916" s="598"/>
      <c r="W15916" s="598"/>
    </row>
    <row r="15917" spans="6:23" x14ac:dyDescent="0.2">
      <c r="F15917" s="610"/>
      <c r="H15917" s="612"/>
      <c r="I15917" s="598"/>
      <c r="J15917" s="598"/>
      <c r="M15917" s="598"/>
      <c r="N15917" s="598"/>
      <c r="V15917" s="598"/>
      <c r="W15917" s="598"/>
    </row>
    <row r="15918" spans="6:23" x14ac:dyDescent="0.2">
      <c r="F15918" s="610"/>
      <c r="H15918" s="612"/>
      <c r="I15918" s="598"/>
      <c r="J15918" s="598"/>
      <c r="M15918" s="598"/>
      <c r="N15918" s="598"/>
      <c r="V15918" s="598"/>
      <c r="W15918" s="598"/>
    </row>
    <row r="15919" spans="6:23" x14ac:dyDescent="0.2">
      <c r="F15919" s="610"/>
      <c r="H15919" s="612"/>
      <c r="I15919" s="598"/>
      <c r="J15919" s="598"/>
      <c r="M15919" s="598"/>
      <c r="N15919" s="598"/>
      <c r="V15919" s="598"/>
      <c r="W15919" s="598"/>
    </row>
    <row r="15920" spans="6:23" x14ac:dyDescent="0.2">
      <c r="F15920" s="610"/>
      <c r="H15920" s="612"/>
      <c r="I15920" s="598"/>
      <c r="J15920" s="598"/>
      <c r="M15920" s="598"/>
      <c r="N15920" s="598"/>
      <c r="V15920" s="598"/>
      <c r="W15920" s="598"/>
    </row>
    <row r="15921" spans="6:23" x14ac:dyDescent="0.2">
      <c r="F15921" s="610"/>
      <c r="H15921" s="612"/>
      <c r="I15921" s="598"/>
      <c r="J15921" s="598"/>
      <c r="M15921" s="598"/>
      <c r="N15921" s="598"/>
      <c r="V15921" s="598"/>
      <c r="W15921" s="598"/>
    </row>
    <row r="15922" spans="6:23" x14ac:dyDescent="0.2">
      <c r="F15922" s="610"/>
      <c r="H15922" s="612"/>
      <c r="I15922" s="598"/>
      <c r="J15922" s="598"/>
      <c r="M15922" s="598"/>
      <c r="N15922" s="598"/>
      <c r="V15922" s="598"/>
      <c r="W15922" s="598"/>
    </row>
    <row r="15923" spans="6:23" x14ac:dyDescent="0.2">
      <c r="F15923" s="610"/>
      <c r="H15923" s="612"/>
      <c r="I15923" s="598"/>
      <c r="J15923" s="598"/>
      <c r="M15923" s="598"/>
      <c r="N15923" s="598"/>
      <c r="V15923" s="598"/>
      <c r="W15923" s="598"/>
    </row>
    <row r="15924" spans="6:23" x14ac:dyDescent="0.2">
      <c r="F15924" s="610"/>
      <c r="H15924" s="612"/>
      <c r="I15924" s="598"/>
      <c r="J15924" s="598"/>
      <c r="M15924" s="598"/>
      <c r="N15924" s="598"/>
      <c r="V15924" s="598"/>
      <c r="W15924" s="598"/>
    </row>
    <row r="15925" spans="6:23" x14ac:dyDescent="0.2">
      <c r="F15925" s="610"/>
      <c r="H15925" s="612"/>
      <c r="I15925" s="598"/>
      <c r="J15925" s="598"/>
      <c r="M15925" s="598"/>
      <c r="N15925" s="598"/>
      <c r="V15925" s="598"/>
      <c r="W15925" s="598"/>
    </row>
    <row r="15926" spans="6:23" x14ac:dyDescent="0.2">
      <c r="F15926" s="610"/>
      <c r="H15926" s="612"/>
      <c r="I15926" s="598"/>
      <c r="J15926" s="598"/>
      <c r="M15926" s="598"/>
      <c r="N15926" s="598"/>
      <c r="V15926" s="598"/>
      <c r="W15926" s="598"/>
    </row>
    <row r="15927" spans="6:23" x14ac:dyDescent="0.2">
      <c r="F15927" s="610"/>
      <c r="H15927" s="612"/>
      <c r="I15927" s="598"/>
      <c r="J15927" s="598"/>
      <c r="M15927" s="598"/>
      <c r="N15927" s="598"/>
      <c r="V15927" s="598"/>
      <c r="W15927" s="598"/>
    </row>
    <row r="15928" spans="6:23" x14ac:dyDescent="0.2">
      <c r="F15928" s="610"/>
      <c r="H15928" s="612"/>
      <c r="I15928" s="598"/>
      <c r="J15928" s="598"/>
      <c r="M15928" s="598"/>
      <c r="N15928" s="598"/>
      <c r="V15928" s="598"/>
      <c r="W15928" s="598"/>
    </row>
    <row r="15929" spans="6:23" x14ac:dyDescent="0.2">
      <c r="F15929" s="610"/>
      <c r="H15929" s="612"/>
      <c r="I15929" s="598"/>
      <c r="J15929" s="598"/>
      <c r="M15929" s="598"/>
      <c r="N15929" s="598"/>
      <c r="V15929" s="598"/>
      <c r="W15929" s="598"/>
    </row>
    <row r="15930" spans="6:23" x14ac:dyDescent="0.2">
      <c r="F15930" s="610"/>
      <c r="H15930" s="612"/>
      <c r="I15930" s="598"/>
      <c r="J15930" s="598"/>
      <c r="M15930" s="598"/>
      <c r="N15930" s="598"/>
      <c r="V15930" s="598"/>
      <c r="W15930" s="598"/>
    </row>
    <row r="15931" spans="6:23" x14ac:dyDescent="0.2">
      <c r="F15931" s="610"/>
      <c r="H15931" s="612"/>
      <c r="I15931" s="598"/>
      <c r="J15931" s="598"/>
      <c r="M15931" s="598"/>
      <c r="N15931" s="598"/>
      <c r="V15931" s="598"/>
      <c r="W15931" s="598"/>
    </row>
    <row r="15932" spans="6:23" x14ac:dyDescent="0.2">
      <c r="F15932" s="610"/>
      <c r="H15932" s="612"/>
      <c r="I15932" s="598"/>
      <c r="J15932" s="598"/>
      <c r="M15932" s="598"/>
      <c r="N15932" s="598"/>
      <c r="V15932" s="598"/>
      <c r="W15932" s="598"/>
    </row>
    <row r="15933" spans="6:23" x14ac:dyDescent="0.2">
      <c r="F15933" s="610"/>
      <c r="H15933" s="612"/>
      <c r="I15933" s="598"/>
      <c r="J15933" s="598"/>
      <c r="M15933" s="598"/>
      <c r="N15933" s="598"/>
      <c r="V15933" s="598"/>
      <c r="W15933" s="598"/>
    </row>
    <row r="15934" spans="6:23" x14ac:dyDescent="0.2">
      <c r="F15934" s="610"/>
      <c r="H15934" s="612"/>
      <c r="I15934" s="598"/>
      <c r="J15934" s="598"/>
      <c r="M15934" s="598"/>
      <c r="N15934" s="598"/>
      <c r="V15934" s="598"/>
      <c r="W15934" s="598"/>
    </row>
    <row r="15935" spans="6:23" x14ac:dyDescent="0.2">
      <c r="F15935" s="610"/>
      <c r="H15935" s="612"/>
      <c r="I15935" s="598"/>
      <c r="J15935" s="598"/>
      <c r="M15935" s="598"/>
      <c r="N15935" s="598"/>
      <c r="V15935" s="598"/>
      <c r="W15935" s="598"/>
    </row>
    <row r="15936" spans="6:23" x14ac:dyDescent="0.2">
      <c r="F15936" s="610"/>
      <c r="H15936" s="612"/>
      <c r="I15936" s="598"/>
      <c r="J15936" s="598"/>
      <c r="M15936" s="598"/>
      <c r="N15936" s="598"/>
      <c r="V15936" s="598"/>
      <c r="W15936" s="598"/>
    </row>
    <row r="15937" spans="6:23" x14ac:dyDescent="0.2">
      <c r="F15937" s="610"/>
      <c r="H15937" s="612"/>
      <c r="I15937" s="598"/>
      <c r="J15937" s="598"/>
      <c r="M15937" s="598"/>
      <c r="N15937" s="598"/>
      <c r="V15937" s="598"/>
      <c r="W15937" s="598"/>
    </row>
    <row r="15938" spans="6:23" x14ac:dyDescent="0.2">
      <c r="F15938" s="610"/>
      <c r="H15938" s="612"/>
      <c r="I15938" s="598"/>
      <c r="J15938" s="598"/>
      <c r="M15938" s="598"/>
      <c r="N15938" s="598"/>
      <c r="V15938" s="598"/>
      <c r="W15938" s="598"/>
    </row>
    <row r="15939" spans="6:23" x14ac:dyDescent="0.2">
      <c r="F15939" s="610"/>
      <c r="H15939" s="612"/>
      <c r="I15939" s="598"/>
      <c r="J15939" s="598"/>
      <c r="M15939" s="598"/>
      <c r="N15939" s="598"/>
      <c r="V15939" s="598"/>
      <c r="W15939" s="598"/>
    </row>
    <row r="15940" spans="6:23" x14ac:dyDescent="0.2">
      <c r="F15940" s="610"/>
      <c r="H15940" s="612"/>
      <c r="I15940" s="598"/>
      <c r="J15940" s="598"/>
      <c r="M15940" s="598"/>
      <c r="N15940" s="598"/>
      <c r="V15940" s="598"/>
      <c r="W15940" s="598"/>
    </row>
    <row r="15941" spans="6:23" x14ac:dyDescent="0.2">
      <c r="F15941" s="610"/>
      <c r="H15941" s="612"/>
      <c r="I15941" s="598"/>
      <c r="J15941" s="598"/>
      <c r="M15941" s="598"/>
      <c r="N15941" s="598"/>
      <c r="V15941" s="598"/>
      <c r="W15941" s="598"/>
    </row>
    <row r="15942" spans="6:23" x14ac:dyDescent="0.2">
      <c r="F15942" s="610"/>
      <c r="H15942" s="612"/>
      <c r="I15942" s="598"/>
      <c r="J15942" s="598"/>
      <c r="M15942" s="598"/>
      <c r="N15942" s="598"/>
      <c r="V15942" s="598"/>
      <c r="W15942" s="598"/>
    </row>
    <row r="15943" spans="6:23" x14ac:dyDescent="0.2">
      <c r="F15943" s="610"/>
      <c r="H15943" s="612"/>
      <c r="I15943" s="598"/>
      <c r="J15943" s="598"/>
      <c r="M15943" s="598"/>
      <c r="N15943" s="598"/>
      <c r="V15943" s="598"/>
      <c r="W15943" s="598"/>
    </row>
    <row r="15944" spans="6:23" x14ac:dyDescent="0.2">
      <c r="F15944" s="610"/>
      <c r="H15944" s="612"/>
      <c r="I15944" s="598"/>
      <c r="J15944" s="598"/>
      <c r="M15944" s="598"/>
      <c r="N15944" s="598"/>
      <c r="V15944" s="598"/>
      <c r="W15944" s="598"/>
    </row>
    <row r="15945" spans="6:23" x14ac:dyDescent="0.2">
      <c r="F15945" s="610"/>
      <c r="H15945" s="612"/>
      <c r="I15945" s="598"/>
      <c r="J15945" s="598"/>
      <c r="M15945" s="598"/>
      <c r="N15945" s="598"/>
      <c r="V15945" s="598"/>
      <c r="W15945" s="598"/>
    </row>
    <row r="15946" spans="6:23" x14ac:dyDescent="0.2">
      <c r="F15946" s="610"/>
      <c r="H15946" s="612"/>
      <c r="I15946" s="598"/>
      <c r="J15946" s="598"/>
      <c r="M15946" s="598"/>
      <c r="N15946" s="598"/>
      <c r="V15946" s="598"/>
      <c r="W15946" s="598"/>
    </row>
    <row r="15947" spans="6:23" x14ac:dyDescent="0.2">
      <c r="F15947" s="610"/>
      <c r="H15947" s="612"/>
      <c r="I15947" s="598"/>
      <c r="J15947" s="598"/>
      <c r="M15947" s="598"/>
      <c r="N15947" s="598"/>
      <c r="V15947" s="598"/>
      <c r="W15947" s="598"/>
    </row>
    <row r="15948" spans="6:23" x14ac:dyDescent="0.2">
      <c r="F15948" s="610"/>
      <c r="H15948" s="612"/>
      <c r="I15948" s="598"/>
      <c r="J15948" s="598"/>
      <c r="M15948" s="598"/>
      <c r="N15948" s="598"/>
      <c r="V15948" s="598"/>
      <c r="W15948" s="598"/>
    </row>
    <row r="15949" spans="6:23" x14ac:dyDescent="0.2">
      <c r="F15949" s="610"/>
      <c r="H15949" s="612"/>
      <c r="I15949" s="598"/>
      <c r="J15949" s="598"/>
      <c r="M15949" s="598"/>
      <c r="N15949" s="598"/>
      <c r="V15949" s="598"/>
      <c r="W15949" s="598"/>
    </row>
    <row r="15950" spans="6:23" x14ac:dyDescent="0.2">
      <c r="F15950" s="610"/>
      <c r="H15950" s="612"/>
      <c r="I15950" s="598"/>
      <c r="J15950" s="598"/>
      <c r="M15950" s="598"/>
      <c r="N15950" s="598"/>
      <c r="V15950" s="598"/>
      <c r="W15950" s="598"/>
    </row>
    <row r="15951" spans="6:23" x14ac:dyDescent="0.2">
      <c r="F15951" s="610"/>
      <c r="H15951" s="612"/>
      <c r="I15951" s="598"/>
      <c r="J15951" s="598"/>
      <c r="M15951" s="598"/>
      <c r="N15951" s="598"/>
      <c r="V15951" s="598"/>
      <c r="W15951" s="598"/>
    </row>
    <row r="15952" spans="6:23" x14ac:dyDescent="0.2">
      <c r="F15952" s="610"/>
      <c r="H15952" s="612"/>
      <c r="I15952" s="598"/>
      <c r="J15952" s="598"/>
      <c r="M15952" s="598"/>
      <c r="N15952" s="598"/>
      <c r="V15952" s="598"/>
      <c r="W15952" s="598"/>
    </row>
    <row r="15953" spans="6:23" x14ac:dyDescent="0.2">
      <c r="F15953" s="610"/>
      <c r="H15953" s="612"/>
      <c r="I15953" s="598"/>
      <c r="J15953" s="598"/>
      <c r="M15953" s="598"/>
      <c r="N15953" s="598"/>
      <c r="V15953" s="598"/>
      <c r="W15953" s="598"/>
    </row>
    <row r="15954" spans="6:23" x14ac:dyDescent="0.2">
      <c r="F15954" s="610"/>
      <c r="H15954" s="612"/>
      <c r="I15954" s="598"/>
      <c r="J15954" s="598"/>
      <c r="M15954" s="598"/>
      <c r="N15954" s="598"/>
      <c r="V15954" s="598"/>
      <c r="W15954" s="598"/>
    </row>
    <row r="15955" spans="6:23" x14ac:dyDescent="0.2">
      <c r="F15955" s="610"/>
      <c r="H15955" s="612"/>
      <c r="I15955" s="598"/>
      <c r="J15955" s="598"/>
      <c r="M15955" s="598"/>
      <c r="N15955" s="598"/>
      <c r="V15955" s="598"/>
      <c r="W15955" s="598"/>
    </row>
    <row r="15956" spans="6:23" x14ac:dyDescent="0.2">
      <c r="F15956" s="610"/>
      <c r="H15956" s="612"/>
      <c r="I15956" s="598"/>
      <c r="J15956" s="598"/>
      <c r="M15956" s="598"/>
      <c r="N15956" s="598"/>
      <c r="V15956" s="598"/>
      <c r="W15956" s="598"/>
    </row>
    <row r="15957" spans="6:23" x14ac:dyDescent="0.2">
      <c r="F15957" s="610"/>
      <c r="H15957" s="612"/>
      <c r="I15957" s="598"/>
      <c r="J15957" s="598"/>
      <c r="M15957" s="598"/>
      <c r="N15957" s="598"/>
      <c r="V15957" s="598"/>
      <c r="W15957" s="598"/>
    </row>
    <row r="15958" spans="6:23" x14ac:dyDescent="0.2">
      <c r="F15958" s="610"/>
      <c r="H15958" s="612"/>
      <c r="I15958" s="598"/>
      <c r="J15958" s="598"/>
      <c r="M15958" s="598"/>
      <c r="N15958" s="598"/>
      <c r="V15958" s="598"/>
      <c r="W15958" s="598"/>
    </row>
    <row r="15959" spans="6:23" x14ac:dyDescent="0.2">
      <c r="F15959" s="610"/>
      <c r="H15959" s="612"/>
      <c r="I15959" s="598"/>
      <c r="J15959" s="598"/>
      <c r="M15959" s="598"/>
      <c r="N15959" s="598"/>
      <c r="V15959" s="598"/>
      <c r="W15959" s="598"/>
    </row>
    <row r="15960" spans="6:23" x14ac:dyDescent="0.2">
      <c r="F15960" s="610"/>
      <c r="H15960" s="612"/>
      <c r="I15960" s="598"/>
      <c r="J15960" s="598"/>
      <c r="M15960" s="598"/>
      <c r="N15960" s="598"/>
      <c r="V15960" s="598"/>
      <c r="W15960" s="598"/>
    </row>
    <row r="15961" spans="6:23" x14ac:dyDescent="0.2">
      <c r="F15961" s="610"/>
      <c r="H15961" s="612"/>
      <c r="I15961" s="598"/>
      <c r="J15961" s="598"/>
      <c r="M15961" s="598"/>
      <c r="N15961" s="598"/>
      <c r="V15961" s="598"/>
      <c r="W15961" s="598"/>
    </row>
    <row r="15962" spans="6:23" x14ac:dyDescent="0.2">
      <c r="F15962" s="610"/>
      <c r="H15962" s="612"/>
      <c r="I15962" s="598"/>
      <c r="J15962" s="598"/>
      <c r="M15962" s="598"/>
      <c r="N15962" s="598"/>
      <c r="V15962" s="598"/>
      <c r="W15962" s="598"/>
    </row>
    <row r="15963" spans="6:23" x14ac:dyDescent="0.2">
      <c r="F15963" s="610"/>
      <c r="H15963" s="612"/>
      <c r="I15963" s="598"/>
      <c r="J15963" s="598"/>
      <c r="M15963" s="598"/>
      <c r="N15963" s="598"/>
      <c r="V15963" s="598"/>
      <c r="W15963" s="598"/>
    </row>
    <row r="15964" spans="6:23" x14ac:dyDescent="0.2">
      <c r="F15964" s="610"/>
      <c r="H15964" s="612"/>
      <c r="I15964" s="598"/>
      <c r="J15964" s="598"/>
      <c r="M15964" s="598"/>
      <c r="N15964" s="598"/>
      <c r="V15964" s="598"/>
      <c r="W15964" s="598"/>
    </row>
    <row r="15965" spans="6:23" x14ac:dyDescent="0.2">
      <c r="F15965" s="610"/>
      <c r="H15965" s="612"/>
      <c r="I15965" s="598"/>
      <c r="J15965" s="598"/>
      <c r="M15965" s="598"/>
      <c r="N15965" s="598"/>
      <c r="V15965" s="598"/>
      <c r="W15965" s="598"/>
    </row>
    <row r="15966" spans="6:23" x14ac:dyDescent="0.2">
      <c r="F15966" s="610"/>
      <c r="H15966" s="612"/>
      <c r="I15966" s="598"/>
      <c r="J15966" s="598"/>
      <c r="M15966" s="598"/>
      <c r="N15966" s="598"/>
      <c r="V15966" s="598"/>
      <c r="W15966" s="598"/>
    </row>
    <row r="15967" spans="6:23" x14ac:dyDescent="0.2">
      <c r="F15967" s="610"/>
      <c r="H15967" s="612"/>
      <c r="I15967" s="598"/>
      <c r="J15967" s="598"/>
      <c r="M15967" s="598"/>
      <c r="N15967" s="598"/>
      <c r="V15967" s="598"/>
      <c r="W15967" s="598"/>
    </row>
    <row r="15968" spans="6:23" x14ac:dyDescent="0.2">
      <c r="F15968" s="610"/>
      <c r="H15968" s="612"/>
      <c r="I15968" s="598"/>
      <c r="J15968" s="598"/>
      <c r="M15968" s="598"/>
      <c r="N15968" s="598"/>
      <c r="V15968" s="598"/>
      <c r="W15968" s="598"/>
    </row>
    <row r="15969" spans="6:23" x14ac:dyDescent="0.2">
      <c r="F15969" s="610"/>
      <c r="H15969" s="612"/>
      <c r="I15969" s="598"/>
      <c r="J15969" s="598"/>
      <c r="M15969" s="598"/>
      <c r="N15969" s="598"/>
      <c r="V15969" s="598"/>
      <c r="W15969" s="598"/>
    </row>
    <row r="15970" spans="6:23" x14ac:dyDescent="0.2">
      <c r="F15970" s="610"/>
      <c r="H15970" s="612"/>
      <c r="I15970" s="598"/>
      <c r="J15970" s="598"/>
      <c r="M15970" s="598"/>
      <c r="N15970" s="598"/>
      <c r="V15970" s="598"/>
      <c r="W15970" s="598"/>
    </row>
    <row r="15971" spans="6:23" x14ac:dyDescent="0.2">
      <c r="F15971" s="610"/>
      <c r="H15971" s="612"/>
      <c r="I15971" s="598"/>
      <c r="J15971" s="598"/>
      <c r="M15971" s="598"/>
      <c r="N15971" s="598"/>
      <c r="V15971" s="598"/>
      <c r="W15971" s="598"/>
    </row>
    <row r="15972" spans="6:23" x14ac:dyDescent="0.2">
      <c r="F15972" s="610"/>
      <c r="H15972" s="612"/>
      <c r="I15972" s="598"/>
      <c r="J15972" s="598"/>
      <c r="M15972" s="598"/>
      <c r="N15972" s="598"/>
      <c r="V15972" s="598"/>
      <c r="W15972" s="598"/>
    </row>
    <row r="15973" spans="6:23" x14ac:dyDescent="0.2">
      <c r="F15973" s="610"/>
      <c r="H15973" s="612"/>
      <c r="I15973" s="598"/>
      <c r="J15973" s="598"/>
      <c r="M15973" s="598"/>
      <c r="N15973" s="598"/>
      <c r="V15973" s="598"/>
      <c r="W15973" s="598"/>
    </row>
    <row r="15974" spans="6:23" x14ac:dyDescent="0.2">
      <c r="F15974" s="610"/>
      <c r="H15974" s="612"/>
      <c r="I15974" s="598"/>
      <c r="J15974" s="598"/>
      <c r="M15974" s="598"/>
      <c r="N15974" s="598"/>
      <c r="V15974" s="598"/>
      <c r="W15974" s="598"/>
    </row>
    <row r="15975" spans="6:23" x14ac:dyDescent="0.2">
      <c r="F15975" s="610"/>
      <c r="H15975" s="612"/>
      <c r="I15975" s="598"/>
      <c r="J15975" s="598"/>
      <c r="M15975" s="598"/>
      <c r="N15975" s="598"/>
      <c r="V15975" s="598"/>
      <c r="W15975" s="598"/>
    </row>
    <row r="15976" spans="6:23" x14ac:dyDescent="0.2">
      <c r="F15976" s="610"/>
      <c r="H15976" s="612"/>
      <c r="I15976" s="598"/>
      <c r="J15976" s="598"/>
      <c r="M15976" s="598"/>
      <c r="N15976" s="598"/>
      <c r="V15976" s="598"/>
      <c r="W15976" s="598"/>
    </row>
    <row r="15977" spans="6:23" x14ac:dyDescent="0.2">
      <c r="F15977" s="610"/>
      <c r="H15977" s="612"/>
      <c r="I15977" s="598"/>
      <c r="J15977" s="598"/>
      <c r="M15977" s="598"/>
      <c r="N15977" s="598"/>
      <c r="V15977" s="598"/>
      <c r="W15977" s="598"/>
    </row>
    <row r="15978" spans="6:23" x14ac:dyDescent="0.2">
      <c r="F15978" s="610"/>
      <c r="H15978" s="612"/>
      <c r="I15978" s="598"/>
      <c r="J15978" s="598"/>
      <c r="M15978" s="598"/>
      <c r="N15978" s="598"/>
      <c r="V15978" s="598"/>
      <c r="W15978" s="598"/>
    </row>
    <row r="15979" spans="6:23" x14ac:dyDescent="0.2">
      <c r="F15979" s="610"/>
      <c r="H15979" s="612"/>
      <c r="I15979" s="598"/>
      <c r="J15979" s="598"/>
      <c r="M15979" s="598"/>
      <c r="N15979" s="598"/>
      <c r="V15979" s="598"/>
      <c r="W15979" s="598"/>
    </row>
    <row r="15980" spans="6:23" x14ac:dyDescent="0.2">
      <c r="F15980" s="610"/>
      <c r="H15980" s="612"/>
      <c r="I15980" s="598"/>
      <c r="J15980" s="598"/>
      <c r="M15980" s="598"/>
      <c r="N15980" s="598"/>
      <c r="V15980" s="598"/>
      <c r="W15980" s="598"/>
    </row>
    <row r="15981" spans="6:23" x14ac:dyDescent="0.2">
      <c r="F15981" s="610"/>
      <c r="H15981" s="612"/>
      <c r="I15981" s="598"/>
      <c r="J15981" s="598"/>
      <c r="M15981" s="598"/>
      <c r="N15981" s="598"/>
      <c r="V15981" s="598"/>
      <c r="W15981" s="598"/>
    </row>
    <row r="15982" spans="6:23" x14ac:dyDescent="0.2">
      <c r="F15982" s="610"/>
      <c r="H15982" s="612"/>
      <c r="I15982" s="598"/>
      <c r="J15982" s="598"/>
      <c r="M15982" s="598"/>
      <c r="N15982" s="598"/>
      <c r="V15982" s="598"/>
      <c r="W15982" s="598"/>
    </row>
    <row r="15983" spans="6:23" x14ac:dyDescent="0.2">
      <c r="F15983" s="610"/>
      <c r="H15983" s="612"/>
      <c r="I15983" s="598"/>
      <c r="J15983" s="598"/>
      <c r="M15983" s="598"/>
      <c r="N15983" s="598"/>
      <c r="V15983" s="598"/>
      <c r="W15983" s="598"/>
    </row>
    <row r="15984" spans="6:23" x14ac:dyDescent="0.2">
      <c r="F15984" s="610"/>
      <c r="H15984" s="612"/>
      <c r="I15984" s="598"/>
      <c r="J15984" s="598"/>
      <c r="M15984" s="598"/>
      <c r="N15984" s="598"/>
      <c r="V15984" s="598"/>
      <c r="W15984" s="598"/>
    </row>
    <row r="15985" spans="6:23" x14ac:dyDescent="0.2">
      <c r="F15985" s="610"/>
      <c r="H15985" s="612"/>
      <c r="I15985" s="598"/>
      <c r="J15985" s="598"/>
      <c r="M15985" s="598"/>
      <c r="N15985" s="598"/>
      <c r="V15985" s="598"/>
      <c r="W15985" s="598"/>
    </row>
    <row r="15986" spans="6:23" x14ac:dyDescent="0.2">
      <c r="F15986" s="610"/>
      <c r="H15986" s="612"/>
      <c r="I15986" s="598"/>
      <c r="J15986" s="598"/>
      <c r="M15986" s="598"/>
      <c r="N15986" s="598"/>
      <c r="V15986" s="598"/>
      <c r="W15986" s="598"/>
    </row>
    <row r="15987" spans="6:23" x14ac:dyDescent="0.2">
      <c r="F15987" s="610"/>
      <c r="H15987" s="612"/>
      <c r="I15987" s="598"/>
      <c r="J15987" s="598"/>
      <c r="M15987" s="598"/>
      <c r="N15987" s="598"/>
      <c r="V15987" s="598"/>
      <c r="W15987" s="598"/>
    </row>
    <row r="15988" spans="6:23" x14ac:dyDescent="0.2">
      <c r="F15988" s="610"/>
      <c r="H15988" s="612"/>
      <c r="I15988" s="598"/>
      <c r="J15988" s="598"/>
      <c r="M15988" s="598"/>
      <c r="N15988" s="598"/>
      <c r="V15988" s="598"/>
      <c r="W15988" s="598"/>
    </row>
    <row r="15989" spans="6:23" x14ac:dyDescent="0.2">
      <c r="F15989" s="610"/>
      <c r="H15989" s="612"/>
      <c r="I15989" s="598"/>
      <c r="J15989" s="598"/>
      <c r="M15989" s="598"/>
      <c r="N15989" s="598"/>
      <c r="V15989" s="598"/>
      <c r="W15989" s="598"/>
    </row>
    <row r="15990" spans="6:23" x14ac:dyDescent="0.2">
      <c r="F15990" s="610"/>
      <c r="H15990" s="612"/>
      <c r="I15990" s="598"/>
      <c r="J15990" s="598"/>
      <c r="M15990" s="598"/>
      <c r="N15990" s="598"/>
      <c r="V15990" s="598"/>
      <c r="W15990" s="598"/>
    </row>
    <row r="15991" spans="6:23" x14ac:dyDescent="0.2">
      <c r="F15991" s="610"/>
      <c r="H15991" s="612"/>
      <c r="I15991" s="598"/>
      <c r="J15991" s="598"/>
      <c r="M15991" s="598"/>
      <c r="N15991" s="598"/>
      <c r="V15991" s="598"/>
      <c r="W15991" s="598"/>
    </row>
    <row r="15992" spans="6:23" x14ac:dyDescent="0.2">
      <c r="F15992" s="610"/>
      <c r="H15992" s="612"/>
      <c r="I15992" s="598"/>
      <c r="J15992" s="598"/>
      <c r="M15992" s="598"/>
      <c r="N15992" s="598"/>
      <c r="V15992" s="598"/>
      <c r="W15992" s="598"/>
    </row>
    <row r="15993" spans="6:23" x14ac:dyDescent="0.2">
      <c r="F15993" s="610"/>
      <c r="H15993" s="612"/>
      <c r="I15993" s="598"/>
      <c r="J15993" s="598"/>
      <c r="M15993" s="598"/>
      <c r="N15993" s="598"/>
      <c r="V15993" s="598"/>
      <c r="W15993" s="598"/>
    </row>
    <row r="15994" spans="6:23" x14ac:dyDescent="0.2">
      <c r="F15994" s="610"/>
      <c r="H15994" s="612"/>
      <c r="I15994" s="598"/>
      <c r="J15994" s="598"/>
      <c r="M15994" s="598"/>
      <c r="N15994" s="598"/>
      <c r="V15994" s="598"/>
      <c r="W15994" s="598"/>
    </row>
    <row r="15995" spans="6:23" x14ac:dyDescent="0.2">
      <c r="F15995" s="610"/>
      <c r="H15995" s="612"/>
      <c r="I15995" s="598"/>
      <c r="J15995" s="598"/>
      <c r="M15995" s="598"/>
      <c r="N15995" s="598"/>
      <c r="V15995" s="598"/>
      <c r="W15995" s="598"/>
    </row>
    <row r="15996" spans="6:23" x14ac:dyDescent="0.2">
      <c r="F15996" s="610"/>
      <c r="H15996" s="612"/>
      <c r="I15996" s="598"/>
      <c r="J15996" s="598"/>
      <c r="M15996" s="598"/>
      <c r="N15996" s="598"/>
      <c r="V15996" s="598"/>
      <c r="W15996" s="598"/>
    </row>
    <row r="15997" spans="6:23" x14ac:dyDescent="0.2">
      <c r="F15997" s="610"/>
      <c r="H15997" s="612"/>
      <c r="I15997" s="598"/>
      <c r="J15997" s="598"/>
      <c r="M15997" s="598"/>
      <c r="N15997" s="598"/>
      <c r="V15997" s="598"/>
      <c r="W15997" s="598"/>
    </row>
    <row r="15998" spans="6:23" x14ac:dyDescent="0.2">
      <c r="F15998" s="610"/>
      <c r="H15998" s="612"/>
      <c r="I15998" s="598"/>
      <c r="J15998" s="598"/>
      <c r="M15998" s="598"/>
      <c r="N15998" s="598"/>
      <c r="V15998" s="598"/>
      <c r="W15998" s="598"/>
    </row>
    <row r="15999" spans="6:23" x14ac:dyDescent="0.2">
      <c r="F15999" s="610"/>
      <c r="H15999" s="612"/>
      <c r="I15999" s="598"/>
      <c r="J15999" s="598"/>
      <c r="M15999" s="598"/>
      <c r="N15999" s="598"/>
      <c r="V15999" s="598"/>
      <c r="W15999" s="598"/>
    </row>
    <row r="16000" spans="6:23" x14ac:dyDescent="0.2">
      <c r="F16000" s="610"/>
      <c r="H16000" s="612"/>
      <c r="I16000" s="598"/>
      <c r="J16000" s="598"/>
      <c r="M16000" s="598"/>
      <c r="N16000" s="598"/>
      <c r="V16000" s="598"/>
      <c r="W16000" s="598"/>
    </row>
    <row r="16001" spans="6:23" x14ac:dyDescent="0.2">
      <c r="F16001" s="610"/>
      <c r="H16001" s="612"/>
      <c r="I16001" s="598"/>
      <c r="J16001" s="598"/>
      <c r="M16001" s="598"/>
      <c r="N16001" s="598"/>
      <c r="V16001" s="598"/>
      <c r="W16001" s="598"/>
    </row>
    <row r="16002" spans="6:23" x14ac:dyDescent="0.2">
      <c r="F16002" s="610"/>
      <c r="H16002" s="612"/>
      <c r="I16002" s="598"/>
      <c r="J16002" s="598"/>
      <c r="M16002" s="598"/>
      <c r="N16002" s="598"/>
      <c r="V16002" s="598"/>
      <c r="W16002" s="598"/>
    </row>
    <row r="16003" spans="6:23" x14ac:dyDescent="0.2">
      <c r="F16003" s="610"/>
      <c r="H16003" s="612"/>
      <c r="I16003" s="598"/>
      <c r="J16003" s="598"/>
      <c r="M16003" s="598"/>
      <c r="N16003" s="598"/>
      <c r="V16003" s="598"/>
      <c r="W16003" s="598"/>
    </row>
    <row r="16004" spans="6:23" x14ac:dyDescent="0.2">
      <c r="F16004" s="610"/>
      <c r="H16004" s="612"/>
      <c r="I16004" s="598"/>
      <c r="J16004" s="598"/>
      <c r="M16004" s="598"/>
      <c r="N16004" s="598"/>
      <c r="V16004" s="598"/>
      <c r="W16004" s="598"/>
    </row>
    <row r="16005" spans="6:23" x14ac:dyDescent="0.2">
      <c r="F16005" s="610"/>
      <c r="H16005" s="612"/>
      <c r="I16005" s="598"/>
      <c r="J16005" s="598"/>
      <c r="M16005" s="598"/>
      <c r="N16005" s="598"/>
      <c r="V16005" s="598"/>
      <c r="W16005" s="598"/>
    </row>
    <row r="16006" spans="6:23" x14ac:dyDescent="0.2">
      <c r="F16006" s="610"/>
      <c r="H16006" s="612"/>
      <c r="I16006" s="598"/>
      <c r="J16006" s="598"/>
      <c r="M16006" s="598"/>
      <c r="N16006" s="598"/>
      <c r="V16006" s="598"/>
      <c r="W16006" s="598"/>
    </row>
    <row r="16007" spans="6:23" x14ac:dyDescent="0.2">
      <c r="F16007" s="610"/>
      <c r="H16007" s="612"/>
      <c r="I16007" s="598"/>
      <c r="J16007" s="598"/>
      <c r="M16007" s="598"/>
      <c r="N16007" s="598"/>
      <c r="V16007" s="598"/>
      <c r="W16007" s="598"/>
    </row>
    <row r="16008" spans="6:23" x14ac:dyDescent="0.2">
      <c r="F16008" s="610"/>
      <c r="H16008" s="612"/>
      <c r="I16008" s="598"/>
      <c r="J16008" s="598"/>
      <c r="M16008" s="598"/>
      <c r="N16008" s="598"/>
      <c r="V16008" s="598"/>
      <c r="W16008" s="598"/>
    </row>
    <row r="16009" spans="6:23" x14ac:dyDescent="0.2">
      <c r="F16009" s="610"/>
      <c r="H16009" s="612"/>
      <c r="I16009" s="598"/>
      <c r="J16009" s="598"/>
      <c r="M16009" s="598"/>
      <c r="N16009" s="598"/>
      <c r="V16009" s="598"/>
      <c r="W16009" s="598"/>
    </row>
    <row r="16010" spans="6:23" x14ac:dyDescent="0.2">
      <c r="F16010" s="610"/>
      <c r="H16010" s="612"/>
      <c r="I16010" s="598"/>
      <c r="J16010" s="598"/>
      <c r="M16010" s="598"/>
      <c r="N16010" s="598"/>
      <c r="V16010" s="598"/>
      <c r="W16010" s="598"/>
    </row>
    <row r="16011" spans="6:23" x14ac:dyDescent="0.2">
      <c r="F16011" s="610"/>
      <c r="H16011" s="612"/>
      <c r="I16011" s="598"/>
      <c r="J16011" s="598"/>
      <c r="M16011" s="598"/>
      <c r="N16011" s="598"/>
      <c r="V16011" s="598"/>
      <c r="W16011" s="598"/>
    </row>
    <row r="16012" spans="6:23" x14ac:dyDescent="0.2">
      <c r="F16012" s="610"/>
      <c r="H16012" s="612"/>
      <c r="I16012" s="598"/>
      <c r="J16012" s="598"/>
      <c r="M16012" s="598"/>
      <c r="N16012" s="598"/>
      <c r="V16012" s="598"/>
      <c r="W16012" s="598"/>
    </row>
    <row r="16013" spans="6:23" x14ac:dyDescent="0.2">
      <c r="F16013" s="610"/>
      <c r="H16013" s="612"/>
      <c r="I16013" s="598"/>
      <c r="J16013" s="598"/>
      <c r="M16013" s="598"/>
      <c r="N16013" s="598"/>
      <c r="V16013" s="598"/>
      <c r="W16013" s="598"/>
    </row>
    <row r="16014" spans="6:23" x14ac:dyDescent="0.2">
      <c r="F16014" s="610"/>
      <c r="H16014" s="612"/>
      <c r="I16014" s="598"/>
      <c r="J16014" s="598"/>
      <c r="M16014" s="598"/>
      <c r="N16014" s="598"/>
      <c r="V16014" s="598"/>
      <c r="W16014" s="598"/>
    </row>
    <row r="16015" spans="6:23" x14ac:dyDescent="0.2">
      <c r="F16015" s="610"/>
      <c r="H16015" s="612"/>
      <c r="I16015" s="598"/>
      <c r="J16015" s="598"/>
      <c r="M16015" s="598"/>
      <c r="N16015" s="598"/>
      <c r="V16015" s="598"/>
      <c r="W16015" s="598"/>
    </row>
    <row r="16016" spans="6:23" x14ac:dyDescent="0.2">
      <c r="F16016" s="610"/>
      <c r="H16016" s="612"/>
      <c r="I16016" s="598"/>
      <c r="J16016" s="598"/>
      <c r="M16016" s="598"/>
      <c r="N16016" s="598"/>
      <c r="V16016" s="598"/>
      <c r="W16016" s="598"/>
    </row>
    <row r="16017" spans="6:23" x14ac:dyDescent="0.2">
      <c r="F16017" s="610"/>
      <c r="H16017" s="612"/>
      <c r="I16017" s="598"/>
      <c r="J16017" s="598"/>
      <c r="M16017" s="598"/>
      <c r="N16017" s="598"/>
      <c r="V16017" s="598"/>
      <c r="W16017" s="598"/>
    </row>
    <row r="16018" spans="6:23" x14ac:dyDescent="0.2">
      <c r="F16018" s="610"/>
      <c r="H16018" s="612"/>
      <c r="I16018" s="598"/>
      <c r="J16018" s="598"/>
      <c r="M16018" s="598"/>
      <c r="N16018" s="598"/>
      <c r="V16018" s="598"/>
      <c r="W16018" s="598"/>
    </row>
    <row r="16019" spans="6:23" x14ac:dyDescent="0.2">
      <c r="F16019" s="610"/>
      <c r="H16019" s="612"/>
      <c r="I16019" s="598"/>
      <c r="J16019" s="598"/>
      <c r="M16019" s="598"/>
      <c r="N16019" s="598"/>
      <c r="V16019" s="598"/>
      <c r="W16019" s="598"/>
    </row>
    <row r="16020" spans="6:23" x14ac:dyDescent="0.2">
      <c r="F16020" s="610"/>
      <c r="H16020" s="612"/>
      <c r="I16020" s="598"/>
      <c r="J16020" s="598"/>
      <c r="M16020" s="598"/>
      <c r="N16020" s="598"/>
      <c r="V16020" s="598"/>
      <c r="W16020" s="598"/>
    </row>
    <row r="16021" spans="6:23" x14ac:dyDescent="0.2">
      <c r="F16021" s="610"/>
      <c r="H16021" s="612"/>
      <c r="I16021" s="598"/>
      <c r="J16021" s="598"/>
      <c r="M16021" s="598"/>
      <c r="N16021" s="598"/>
      <c r="V16021" s="598"/>
      <c r="W16021" s="598"/>
    </row>
    <row r="16022" spans="6:23" x14ac:dyDescent="0.2">
      <c r="F16022" s="610"/>
      <c r="H16022" s="612"/>
      <c r="I16022" s="598"/>
      <c r="J16022" s="598"/>
      <c r="M16022" s="598"/>
      <c r="N16022" s="598"/>
      <c r="V16022" s="598"/>
      <c r="W16022" s="598"/>
    </row>
    <row r="16023" spans="6:23" x14ac:dyDescent="0.2">
      <c r="F16023" s="610"/>
      <c r="H16023" s="612"/>
      <c r="I16023" s="598"/>
      <c r="J16023" s="598"/>
      <c r="M16023" s="598"/>
      <c r="N16023" s="598"/>
      <c r="V16023" s="598"/>
      <c r="W16023" s="598"/>
    </row>
    <row r="16024" spans="6:23" x14ac:dyDescent="0.2">
      <c r="F16024" s="610"/>
      <c r="H16024" s="612"/>
      <c r="I16024" s="598"/>
      <c r="J16024" s="598"/>
      <c r="M16024" s="598"/>
      <c r="N16024" s="598"/>
      <c r="V16024" s="598"/>
      <c r="W16024" s="598"/>
    </row>
    <row r="16025" spans="6:23" x14ac:dyDescent="0.2">
      <c r="F16025" s="610"/>
      <c r="H16025" s="612"/>
      <c r="I16025" s="598"/>
      <c r="J16025" s="598"/>
      <c r="M16025" s="598"/>
      <c r="N16025" s="598"/>
      <c r="V16025" s="598"/>
      <c r="W16025" s="598"/>
    </row>
    <row r="16026" spans="6:23" x14ac:dyDescent="0.2">
      <c r="F16026" s="610"/>
      <c r="H16026" s="612"/>
      <c r="I16026" s="598"/>
      <c r="J16026" s="598"/>
      <c r="M16026" s="598"/>
      <c r="N16026" s="598"/>
      <c r="V16026" s="598"/>
      <c r="W16026" s="598"/>
    </row>
    <row r="16027" spans="6:23" x14ac:dyDescent="0.2">
      <c r="F16027" s="610"/>
      <c r="H16027" s="612"/>
      <c r="I16027" s="598"/>
      <c r="J16027" s="598"/>
      <c r="M16027" s="598"/>
      <c r="N16027" s="598"/>
      <c r="V16027" s="598"/>
      <c r="W16027" s="598"/>
    </row>
    <row r="16028" spans="6:23" x14ac:dyDescent="0.2">
      <c r="F16028" s="610"/>
      <c r="H16028" s="612"/>
      <c r="I16028" s="598"/>
      <c r="J16028" s="598"/>
      <c r="M16028" s="598"/>
      <c r="N16028" s="598"/>
      <c r="V16028" s="598"/>
      <c r="W16028" s="598"/>
    </row>
    <row r="16029" spans="6:23" x14ac:dyDescent="0.2">
      <c r="F16029" s="610"/>
      <c r="H16029" s="612"/>
      <c r="I16029" s="598"/>
      <c r="J16029" s="598"/>
      <c r="M16029" s="598"/>
      <c r="N16029" s="598"/>
      <c r="V16029" s="598"/>
      <c r="W16029" s="598"/>
    </row>
    <row r="16030" spans="6:23" x14ac:dyDescent="0.2">
      <c r="F16030" s="610"/>
      <c r="H16030" s="612"/>
      <c r="I16030" s="598"/>
      <c r="J16030" s="598"/>
      <c r="M16030" s="598"/>
      <c r="N16030" s="598"/>
      <c r="V16030" s="598"/>
      <c r="W16030" s="598"/>
    </row>
    <row r="16031" spans="6:23" x14ac:dyDescent="0.2">
      <c r="F16031" s="610"/>
      <c r="H16031" s="612"/>
      <c r="I16031" s="598"/>
      <c r="J16031" s="598"/>
      <c r="M16031" s="598"/>
      <c r="N16031" s="598"/>
      <c r="V16031" s="598"/>
      <c r="W16031" s="598"/>
    </row>
    <row r="16032" spans="6:23" x14ac:dyDescent="0.2">
      <c r="F16032" s="610"/>
      <c r="H16032" s="612"/>
      <c r="I16032" s="598"/>
      <c r="J16032" s="598"/>
      <c r="M16032" s="598"/>
      <c r="N16032" s="598"/>
      <c r="V16032" s="598"/>
      <c r="W16032" s="598"/>
    </row>
    <row r="16033" spans="6:23" x14ac:dyDescent="0.2">
      <c r="F16033" s="610"/>
      <c r="H16033" s="612"/>
      <c r="I16033" s="598"/>
      <c r="J16033" s="598"/>
      <c r="M16033" s="598"/>
      <c r="N16033" s="598"/>
      <c r="V16033" s="598"/>
      <c r="W16033" s="598"/>
    </row>
    <row r="16034" spans="6:23" x14ac:dyDescent="0.2">
      <c r="F16034" s="610"/>
      <c r="H16034" s="612"/>
      <c r="I16034" s="598"/>
      <c r="J16034" s="598"/>
      <c r="M16034" s="598"/>
      <c r="N16034" s="598"/>
      <c r="V16034" s="598"/>
      <c r="W16034" s="598"/>
    </row>
    <row r="16035" spans="6:23" x14ac:dyDescent="0.2">
      <c r="F16035" s="610"/>
      <c r="H16035" s="612"/>
      <c r="I16035" s="598"/>
      <c r="J16035" s="598"/>
      <c r="M16035" s="598"/>
      <c r="N16035" s="598"/>
      <c r="V16035" s="598"/>
      <c r="W16035" s="598"/>
    </row>
    <row r="16036" spans="6:23" x14ac:dyDescent="0.2">
      <c r="F16036" s="610"/>
      <c r="H16036" s="612"/>
      <c r="I16036" s="598"/>
      <c r="J16036" s="598"/>
      <c r="M16036" s="598"/>
      <c r="N16036" s="598"/>
      <c r="V16036" s="598"/>
      <c r="W16036" s="598"/>
    </row>
    <row r="16037" spans="6:23" x14ac:dyDescent="0.2">
      <c r="F16037" s="610"/>
      <c r="H16037" s="612"/>
      <c r="I16037" s="598"/>
      <c r="J16037" s="598"/>
      <c r="M16037" s="598"/>
      <c r="N16037" s="598"/>
      <c r="V16037" s="598"/>
      <c r="W16037" s="598"/>
    </row>
    <row r="16038" spans="6:23" x14ac:dyDescent="0.2">
      <c r="F16038" s="610"/>
      <c r="H16038" s="612"/>
      <c r="I16038" s="598"/>
      <c r="J16038" s="598"/>
      <c r="M16038" s="598"/>
      <c r="N16038" s="598"/>
      <c r="V16038" s="598"/>
      <c r="W16038" s="598"/>
    </row>
    <row r="16039" spans="6:23" x14ac:dyDescent="0.2">
      <c r="F16039" s="610"/>
      <c r="H16039" s="612"/>
      <c r="I16039" s="598"/>
      <c r="J16039" s="598"/>
      <c r="M16039" s="598"/>
      <c r="N16039" s="598"/>
      <c r="V16039" s="598"/>
      <c r="W16039" s="598"/>
    </row>
    <row r="16040" spans="6:23" x14ac:dyDescent="0.2">
      <c r="F16040" s="610"/>
      <c r="H16040" s="612"/>
      <c r="I16040" s="598"/>
      <c r="J16040" s="598"/>
      <c r="M16040" s="598"/>
      <c r="N16040" s="598"/>
      <c r="V16040" s="598"/>
      <c r="W16040" s="598"/>
    </row>
    <row r="16041" spans="6:23" x14ac:dyDescent="0.2">
      <c r="F16041" s="610"/>
      <c r="H16041" s="612"/>
      <c r="I16041" s="598"/>
      <c r="J16041" s="598"/>
      <c r="M16041" s="598"/>
      <c r="N16041" s="598"/>
      <c r="V16041" s="598"/>
      <c r="W16041" s="598"/>
    </row>
    <row r="16042" spans="6:23" x14ac:dyDescent="0.2">
      <c r="F16042" s="610"/>
      <c r="H16042" s="612"/>
      <c r="I16042" s="598"/>
      <c r="J16042" s="598"/>
      <c r="M16042" s="598"/>
      <c r="N16042" s="598"/>
      <c r="V16042" s="598"/>
      <c r="W16042" s="598"/>
    </row>
    <row r="16043" spans="6:23" x14ac:dyDescent="0.2">
      <c r="F16043" s="610"/>
      <c r="H16043" s="612"/>
      <c r="I16043" s="598"/>
      <c r="J16043" s="598"/>
      <c r="M16043" s="598"/>
      <c r="N16043" s="598"/>
      <c r="V16043" s="598"/>
      <c r="W16043" s="598"/>
    </row>
    <row r="16044" spans="6:23" x14ac:dyDescent="0.2">
      <c r="F16044" s="610"/>
      <c r="H16044" s="612"/>
      <c r="I16044" s="598"/>
      <c r="J16044" s="598"/>
      <c r="M16044" s="598"/>
      <c r="N16044" s="598"/>
      <c r="V16044" s="598"/>
      <c r="W16044" s="598"/>
    </row>
    <row r="16045" spans="6:23" x14ac:dyDescent="0.2">
      <c r="F16045" s="610"/>
      <c r="H16045" s="612"/>
      <c r="I16045" s="598"/>
      <c r="J16045" s="598"/>
      <c r="M16045" s="598"/>
      <c r="N16045" s="598"/>
      <c r="V16045" s="598"/>
      <c r="W16045" s="598"/>
    </row>
    <row r="16046" spans="6:23" x14ac:dyDescent="0.2">
      <c r="F16046" s="610"/>
      <c r="H16046" s="612"/>
      <c r="I16046" s="598"/>
      <c r="J16046" s="598"/>
      <c r="M16046" s="598"/>
      <c r="N16046" s="598"/>
      <c r="V16046" s="598"/>
      <c r="W16046" s="598"/>
    </row>
    <row r="16047" spans="6:23" x14ac:dyDescent="0.2">
      <c r="F16047" s="610"/>
      <c r="H16047" s="612"/>
      <c r="I16047" s="598"/>
      <c r="J16047" s="598"/>
      <c r="M16047" s="598"/>
      <c r="N16047" s="598"/>
      <c r="V16047" s="598"/>
      <c r="W16047" s="598"/>
    </row>
    <row r="16048" spans="6:23" x14ac:dyDescent="0.2">
      <c r="F16048" s="610"/>
      <c r="H16048" s="612"/>
      <c r="I16048" s="598"/>
      <c r="J16048" s="598"/>
      <c r="M16048" s="598"/>
      <c r="N16048" s="598"/>
      <c r="V16048" s="598"/>
      <c r="W16048" s="598"/>
    </row>
    <row r="16049" spans="6:23" x14ac:dyDescent="0.2">
      <c r="F16049" s="610"/>
      <c r="H16049" s="612"/>
      <c r="I16049" s="598"/>
      <c r="J16049" s="598"/>
      <c r="M16049" s="598"/>
      <c r="N16049" s="598"/>
      <c r="V16049" s="598"/>
      <c r="W16049" s="598"/>
    </row>
    <row r="16050" spans="6:23" x14ac:dyDescent="0.2">
      <c r="F16050" s="610"/>
      <c r="H16050" s="612"/>
      <c r="I16050" s="598"/>
      <c r="J16050" s="598"/>
      <c r="M16050" s="598"/>
      <c r="N16050" s="598"/>
      <c r="V16050" s="598"/>
      <c r="W16050" s="598"/>
    </row>
    <row r="16051" spans="6:23" x14ac:dyDescent="0.2">
      <c r="F16051" s="610"/>
      <c r="H16051" s="612"/>
      <c r="I16051" s="598"/>
      <c r="J16051" s="598"/>
      <c r="M16051" s="598"/>
      <c r="N16051" s="598"/>
      <c r="V16051" s="598"/>
      <c r="W16051" s="598"/>
    </row>
    <row r="16052" spans="6:23" x14ac:dyDescent="0.2">
      <c r="F16052" s="610"/>
      <c r="H16052" s="612"/>
      <c r="I16052" s="598"/>
      <c r="J16052" s="598"/>
      <c r="M16052" s="598"/>
      <c r="N16052" s="598"/>
      <c r="V16052" s="598"/>
      <c r="W16052" s="598"/>
    </row>
    <row r="16053" spans="6:23" x14ac:dyDescent="0.2">
      <c r="F16053" s="610"/>
      <c r="H16053" s="612"/>
      <c r="I16053" s="598"/>
      <c r="J16053" s="598"/>
      <c r="M16053" s="598"/>
      <c r="N16053" s="598"/>
      <c r="V16053" s="598"/>
      <c r="W16053" s="598"/>
    </row>
    <row r="16054" spans="6:23" x14ac:dyDescent="0.2">
      <c r="F16054" s="610"/>
      <c r="H16054" s="612"/>
      <c r="I16054" s="598"/>
      <c r="J16054" s="598"/>
      <c r="M16054" s="598"/>
      <c r="N16054" s="598"/>
      <c r="V16054" s="598"/>
      <c r="W16054" s="598"/>
    </row>
    <row r="16055" spans="6:23" x14ac:dyDescent="0.2">
      <c r="F16055" s="610"/>
      <c r="H16055" s="612"/>
      <c r="I16055" s="598"/>
      <c r="J16055" s="598"/>
      <c r="M16055" s="598"/>
      <c r="N16055" s="598"/>
      <c r="V16055" s="598"/>
      <c r="W16055" s="598"/>
    </row>
    <row r="16056" spans="6:23" x14ac:dyDescent="0.2">
      <c r="F16056" s="610"/>
      <c r="H16056" s="612"/>
      <c r="I16056" s="598"/>
      <c r="J16056" s="598"/>
      <c r="M16056" s="598"/>
      <c r="N16056" s="598"/>
      <c r="V16056" s="598"/>
      <c r="W16056" s="598"/>
    </row>
    <row r="16057" spans="6:23" x14ac:dyDescent="0.2">
      <c r="F16057" s="610"/>
      <c r="H16057" s="612"/>
      <c r="I16057" s="598"/>
      <c r="J16057" s="598"/>
      <c r="M16057" s="598"/>
      <c r="N16057" s="598"/>
      <c r="V16057" s="598"/>
      <c r="W16057" s="598"/>
    </row>
    <row r="16058" spans="6:23" x14ac:dyDescent="0.2">
      <c r="F16058" s="610"/>
      <c r="H16058" s="612"/>
      <c r="I16058" s="598"/>
      <c r="J16058" s="598"/>
      <c r="M16058" s="598"/>
      <c r="N16058" s="598"/>
      <c r="V16058" s="598"/>
      <c r="W16058" s="598"/>
    </row>
    <row r="16059" spans="6:23" x14ac:dyDescent="0.2">
      <c r="F16059" s="610"/>
      <c r="H16059" s="612"/>
      <c r="I16059" s="598"/>
      <c r="J16059" s="598"/>
      <c r="M16059" s="598"/>
      <c r="N16059" s="598"/>
      <c r="V16059" s="598"/>
      <c r="W16059" s="598"/>
    </row>
    <row r="16060" spans="6:23" x14ac:dyDescent="0.2">
      <c r="F16060" s="610"/>
      <c r="H16060" s="612"/>
      <c r="I16060" s="598"/>
      <c r="J16060" s="598"/>
      <c r="M16060" s="598"/>
      <c r="N16060" s="598"/>
      <c r="V16060" s="598"/>
      <c r="W16060" s="598"/>
    </row>
    <row r="16061" spans="6:23" x14ac:dyDescent="0.2">
      <c r="F16061" s="610"/>
      <c r="H16061" s="612"/>
      <c r="I16061" s="598"/>
      <c r="J16061" s="598"/>
      <c r="M16061" s="598"/>
      <c r="N16061" s="598"/>
      <c r="V16061" s="598"/>
      <c r="W16061" s="598"/>
    </row>
    <row r="16062" spans="6:23" x14ac:dyDescent="0.2">
      <c r="F16062" s="610"/>
      <c r="H16062" s="612"/>
      <c r="I16062" s="598"/>
      <c r="J16062" s="598"/>
      <c r="M16062" s="598"/>
      <c r="N16062" s="598"/>
      <c r="V16062" s="598"/>
      <c r="W16062" s="598"/>
    </row>
    <row r="16063" spans="6:23" x14ac:dyDescent="0.2">
      <c r="F16063" s="610"/>
      <c r="H16063" s="612"/>
      <c r="I16063" s="598"/>
      <c r="J16063" s="598"/>
      <c r="M16063" s="598"/>
      <c r="N16063" s="598"/>
      <c r="V16063" s="598"/>
      <c r="W16063" s="598"/>
    </row>
    <row r="16064" spans="6:23" x14ac:dyDescent="0.2">
      <c r="F16064" s="610"/>
      <c r="H16064" s="612"/>
      <c r="I16064" s="598"/>
      <c r="J16064" s="598"/>
      <c r="M16064" s="598"/>
      <c r="N16064" s="598"/>
      <c r="V16064" s="598"/>
      <c r="W16064" s="598"/>
    </row>
    <row r="16065" spans="6:23" x14ac:dyDescent="0.2">
      <c r="F16065" s="610"/>
      <c r="H16065" s="612"/>
      <c r="I16065" s="598"/>
      <c r="J16065" s="598"/>
      <c r="M16065" s="598"/>
      <c r="N16065" s="598"/>
      <c r="V16065" s="598"/>
      <c r="W16065" s="598"/>
    </row>
    <row r="16066" spans="6:23" x14ac:dyDescent="0.2">
      <c r="F16066" s="610"/>
      <c r="H16066" s="612"/>
      <c r="I16066" s="598"/>
      <c r="J16066" s="598"/>
      <c r="M16066" s="598"/>
      <c r="N16066" s="598"/>
      <c r="V16066" s="598"/>
      <c r="W16066" s="598"/>
    </row>
    <row r="16067" spans="6:23" x14ac:dyDescent="0.2">
      <c r="F16067" s="610"/>
      <c r="H16067" s="612"/>
      <c r="I16067" s="598"/>
      <c r="J16067" s="598"/>
      <c r="M16067" s="598"/>
      <c r="N16067" s="598"/>
      <c r="V16067" s="598"/>
      <c r="W16067" s="598"/>
    </row>
    <row r="16068" spans="6:23" x14ac:dyDescent="0.2">
      <c r="F16068" s="610"/>
      <c r="H16068" s="612"/>
      <c r="I16068" s="598"/>
      <c r="J16068" s="598"/>
      <c r="M16068" s="598"/>
      <c r="N16068" s="598"/>
      <c r="V16068" s="598"/>
      <c r="W16068" s="598"/>
    </row>
    <row r="16069" spans="6:23" x14ac:dyDescent="0.2">
      <c r="F16069" s="610"/>
      <c r="H16069" s="612"/>
      <c r="I16069" s="598"/>
      <c r="J16069" s="598"/>
      <c r="M16069" s="598"/>
      <c r="N16069" s="598"/>
      <c r="V16069" s="598"/>
      <c r="W16069" s="598"/>
    </row>
    <row r="16070" spans="6:23" x14ac:dyDescent="0.2">
      <c r="F16070" s="610"/>
      <c r="H16070" s="612"/>
      <c r="I16070" s="598"/>
      <c r="J16070" s="598"/>
      <c r="M16070" s="598"/>
      <c r="N16070" s="598"/>
      <c r="V16070" s="598"/>
      <c r="W16070" s="598"/>
    </row>
    <row r="16071" spans="6:23" x14ac:dyDescent="0.2">
      <c r="F16071" s="610"/>
      <c r="H16071" s="612"/>
      <c r="I16071" s="598"/>
      <c r="J16071" s="598"/>
      <c r="M16071" s="598"/>
      <c r="N16071" s="598"/>
      <c r="V16071" s="598"/>
      <c r="W16071" s="598"/>
    </row>
    <row r="16072" spans="6:23" x14ac:dyDescent="0.2">
      <c r="F16072" s="610"/>
      <c r="H16072" s="612"/>
      <c r="I16072" s="598"/>
      <c r="J16072" s="598"/>
      <c r="M16072" s="598"/>
      <c r="N16072" s="598"/>
      <c r="V16072" s="598"/>
      <c r="W16072" s="598"/>
    </row>
    <row r="16073" spans="6:23" x14ac:dyDescent="0.2">
      <c r="F16073" s="610"/>
      <c r="H16073" s="612"/>
      <c r="I16073" s="598"/>
      <c r="J16073" s="598"/>
      <c r="M16073" s="598"/>
      <c r="N16073" s="598"/>
      <c r="V16073" s="598"/>
      <c r="W16073" s="598"/>
    </row>
    <row r="16074" spans="6:23" x14ac:dyDescent="0.2">
      <c r="F16074" s="610"/>
      <c r="H16074" s="612"/>
      <c r="I16074" s="598"/>
      <c r="J16074" s="598"/>
      <c r="M16074" s="598"/>
      <c r="N16074" s="598"/>
      <c r="V16074" s="598"/>
      <c r="W16074" s="598"/>
    </row>
    <row r="16075" spans="6:23" x14ac:dyDescent="0.2">
      <c r="F16075" s="610"/>
      <c r="H16075" s="612"/>
      <c r="I16075" s="598"/>
      <c r="J16075" s="598"/>
      <c r="M16075" s="598"/>
      <c r="N16075" s="598"/>
      <c r="V16075" s="598"/>
      <c r="W16075" s="598"/>
    </row>
    <row r="16076" spans="6:23" x14ac:dyDescent="0.2">
      <c r="F16076" s="610"/>
      <c r="H16076" s="612"/>
      <c r="I16076" s="598"/>
      <c r="J16076" s="598"/>
      <c r="M16076" s="598"/>
      <c r="N16076" s="598"/>
      <c r="V16076" s="598"/>
      <c r="W16076" s="598"/>
    </row>
    <row r="16077" spans="6:23" x14ac:dyDescent="0.2">
      <c r="F16077" s="610"/>
      <c r="H16077" s="612"/>
      <c r="I16077" s="598"/>
      <c r="J16077" s="598"/>
      <c r="M16077" s="598"/>
      <c r="N16077" s="598"/>
      <c r="V16077" s="598"/>
      <c r="W16077" s="598"/>
    </row>
    <row r="16078" spans="6:23" x14ac:dyDescent="0.2">
      <c r="F16078" s="610"/>
      <c r="H16078" s="612"/>
      <c r="I16078" s="598"/>
      <c r="J16078" s="598"/>
      <c r="M16078" s="598"/>
      <c r="N16078" s="598"/>
      <c r="V16078" s="598"/>
      <c r="W16078" s="598"/>
    </row>
    <row r="16079" spans="6:23" x14ac:dyDescent="0.2">
      <c r="F16079" s="610"/>
      <c r="H16079" s="612"/>
      <c r="I16079" s="598"/>
      <c r="J16079" s="598"/>
      <c r="M16079" s="598"/>
      <c r="N16079" s="598"/>
      <c r="V16079" s="598"/>
      <c r="W16079" s="598"/>
    </row>
    <row r="16080" spans="6:23" x14ac:dyDescent="0.2">
      <c r="F16080" s="610"/>
      <c r="H16080" s="612"/>
      <c r="I16080" s="598"/>
      <c r="J16080" s="598"/>
      <c r="M16080" s="598"/>
      <c r="N16080" s="598"/>
      <c r="V16080" s="598"/>
      <c r="W16080" s="598"/>
    </row>
    <row r="16081" spans="6:23" x14ac:dyDescent="0.2">
      <c r="F16081" s="610"/>
      <c r="H16081" s="612"/>
      <c r="I16081" s="598"/>
      <c r="J16081" s="598"/>
      <c r="M16081" s="598"/>
      <c r="N16081" s="598"/>
      <c r="V16081" s="598"/>
      <c r="W16081" s="598"/>
    </row>
    <row r="16082" spans="6:23" x14ac:dyDescent="0.2">
      <c r="F16082" s="610"/>
      <c r="H16082" s="612"/>
      <c r="I16082" s="598"/>
      <c r="J16082" s="598"/>
      <c r="M16082" s="598"/>
      <c r="N16082" s="598"/>
      <c r="V16082" s="598"/>
      <c r="W16082" s="598"/>
    </row>
    <row r="16083" spans="6:23" x14ac:dyDescent="0.2">
      <c r="F16083" s="610"/>
      <c r="H16083" s="612"/>
      <c r="I16083" s="598"/>
      <c r="J16083" s="598"/>
      <c r="M16083" s="598"/>
      <c r="N16083" s="598"/>
      <c r="V16083" s="598"/>
      <c r="W16083" s="598"/>
    </row>
    <row r="16084" spans="6:23" x14ac:dyDescent="0.2">
      <c r="F16084" s="610"/>
      <c r="H16084" s="612"/>
      <c r="I16084" s="598"/>
      <c r="J16084" s="598"/>
      <c r="M16084" s="598"/>
      <c r="N16084" s="598"/>
      <c r="V16084" s="598"/>
      <c r="W16084" s="598"/>
    </row>
    <row r="16085" spans="6:23" x14ac:dyDescent="0.2">
      <c r="F16085" s="610"/>
      <c r="H16085" s="612"/>
      <c r="I16085" s="598"/>
      <c r="J16085" s="598"/>
      <c r="M16085" s="598"/>
      <c r="N16085" s="598"/>
      <c r="V16085" s="598"/>
      <c r="W16085" s="598"/>
    </row>
    <row r="16086" spans="6:23" x14ac:dyDescent="0.2">
      <c r="F16086" s="610"/>
      <c r="H16086" s="612"/>
      <c r="I16086" s="598"/>
      <c r="J16086" s="598"/>
      <c r="M16086" s="598"/>
      <c r="N16086" s="598"/>
      <c r="V16086" s="598"/>
      <c r="W16086" s="598"/>
    </row>
    <row r="16087" spans="6:23" x14ac:dyDescent="0.2">
      <c r="F16087" s="610"/>
      <c r="H16087" s="612"/>
      <c r="I16087" s="598"/>
      <c r="J16087" s="598"/>
      <c r="M16087" s="598"/>
      <c r="N16087" s="598"/>
      <c r="V16087" s="598"/>
      <c r="W16087" s="598"/>
    </row>
    <row r="16088" spans="6:23" x14ac:dyDescent="0.2">
      <c r="F16088" s="610"/>
      <c r="H16088" s="612"/>
      <c r="I16088" s="598"/>
      <c r="J16088" s="598"/>
      <c r="M16088" s="598"/>
      <c r="N16088" s="598"/>
      <c r="V16088" s="598"/>
      <c r="W16088" s="598"/>
    </row>
    <row r="16089" spans="6:23" x14ac:dyDescent="0.2">
      <c r="F16089" s="610"/>
      <c r="H16089" s="612"/>
      <c r="I16089" s="598"/>
      <c r="J16089" s="598"/>
      <c r="M16089" s="598"/>
      <c r="N16089" s="598"/>
      <c r="V16089" s="598"/>
      <c r="W16089" s="598"/>
    </row>
    <row r="16090" spans="6:23" x14ac:dyDescent="0.2">
      <c r="F16090" s="610"/>
      <c r="H16090" s="612"/>
      <c r="I16090" s="598"/>
      <c r="J16090" s="598"/>
      <c r="M16090" s="598"/>
      <c r="N16090" s="598"/>
      <c r="V16090" s="598"/>
      <c r="W16090" s="598"/>
    </row>
    <row r="16091" spans="6:23" x14ac:dyDescent="0.2">
      <c r="F16091" s="610"/>
      <c r="H16091" s="612"/>
      <c r="I16091" s="598"/>
      <c r="J16091" s="598"/>
      <c r="M16091" s="598"/>
      <c r="N16091" s="598"/>
      <c r="V16091" s="598"/>
      <c r="W16091" s="598"/>
    </row>
    <row r="16092" spans="6:23" x14ac:dyDescent="0.2">
      <c r="F16092" s="610"/>
      <c r="H16092" s="612"/>
      <c r="I16092" s="598"/>
      <c r="J16092" s="598"/>
      <c r="M16092" s="598"/>
      <c r="N16092" s="598"/>
      <c r="V16092" s="598"/>
      <c r="W16092" s="598"/>
    </row>
    <row r="16093" spans="6:23" x14ac:dyDescent="0.2">
      <c r="F16093" s="610"/>
      <c r="H16093" s="612"/>
      <c r="I16093" s="598"/>
      <c r="J16093" s="598"/>
      <c r="M16093" s="598"/>
      <c r="N16093" s="598"/>
      <c r="V16093" s="598"/>
      <c r="W16093" s="598"/>
    </row>
    <row r="16094" spans="6:23" x14ac:dyDescent="0.2">
      <c r="F16094" s="610"/>
      <c r="H16094" s="612"/>
      <c r="I16094" s="598"/>
      <c r="J16094" s="598"/>
      <c r="M16094" s="598"/>
      <c r="N16094" s="598"/>
      <c r="V16094" s="598"/>
      <c r="W16094" s="598"/>
    </row>
    <row r="16095" spans="6:23" x14ac:dyDescent="0.2">
      <c r="F16095" s="610"/>
      <c r="H16095" s="612"/>
      <c r="I16095" s="598"/>
      <c r="J16095" s="598"/>
      <c r="M16095" s="598"/>
      <c r="N16095" s="598"/>
      <c r="V16095" s="598"/>
      <c r="W16095" s="598"/>
    </row>
    <row r="16096" spans="6:23" x14ac:dyDescent="0.2">
      <c r="F16096" s="610"/>
      <c r="H16096" s="612"/>
      <c r="I16096" s="598"/>
      <c r="J16096" s="598"/>
      <c r="M16096" s="598"/>
      <c r="N16096" s="598"/>
      <c r="V16096" s="598"/>
      <c r="W16096" s="598"/>
    </row>
    <row r="16097" spans="6:23" x14ac:dyDescent="0.2">
      <c r="F16097" s="610"/>
      <c r="H16097" s="612"/>
      <c r="I16097" s="598"/>
      <c r="J16097" s="598"/>
      <c r="M16097" s="598"/>
      <c r="N16097" s="598"/>
      <c r="V16097" s="598"/>
      <c r="W16097" s="598"/>
    </row>
    <row r="16098" spans="6:23" x14ac:dyDescent="0.2">
      <c r="F16098" s="610"/>
      <c r="H16098" s="612"/>
      <c r="I16098" s="598"/>
      <c r="J16098" s="598"/>
      <c r="M16098" s="598"/>
      <c r="N16098" s="598"/>
      <c r="V16098" s="598"/>
      <c r="W16098" s="598"/>
    </row>
    <row r="16099" spans="6:23" x14ac:dyDescent="0.2">
      <c r="F16099" s="610"/>
      <c r="H16099" s="612"/>
      <c r="I16099" s="598"/>
      <c r="J16099" s="598"/>
      <c r="M16099" s="598"/>
      <c r="N16099" s="598"/>
      <c r="V16099" s="598"/>
      <c r="W16099" s="598"/>
    </row>
    <row r="16100" spans="6:23" x14ac:dyDescent="0.2">
      <c r="F16100" s="610"/>
      <c r="H16100" s="612"/>
      <c r="I16100" s="598"/>
      <c r="J16100" s="598"/>
      <c r="M16100" s="598"/>
      <c r="N16100" s="598"/>
      <c r="V16100" s="598"/>
      <c r="W16100" s="598"/>
    </row>
    <row r="16101" spans="6:23" x14ac:dyDescent="0.2">
      <c r="F16101" s="610"/>
      <c r="H16101" s="612"/>
      <c r="I16101" s="598"/>
      <c r="J16101" s="598"/>
      <c r="M16101" s="598"/>
      <c r="N16101" s="598"/>
      <c r="V16101" s="598"/>
      <c r="W16101" s="598"/>
    </row>
    <row r="16102" spans="6:23" x14ac:dyDescent="0.2">
      <c r="F16102" s="610"/>
      <c r="H16102" s="612"/>
      <c r="I16102" s="598"/>
      <c r="J16102" s="598"/>
      <c r="M16102" s="598"/>
      <c r="N16102" s="598"/>
      <c r="V16102" s="598"/>
      <c r="W16102" s="598"/>
    </row>
    <row r="16103" spans="6:23" x14ac:dyDescent="0.2">
      <c r="F16103" s="610"/>
      <c r="H16103" s="612"/>
      <c r="I16103" s="598"/>
      <c r="J16103" s="598"/>
      <c r="M16103" s="598"/>
      <c r="N16103" s="598"/>
      <c r="V16103" s="598"/>
      <c r="W16103" s="598"/>
    </row>
    <row r="16104" spans="6:23" x14ac:dyDescent="0.2">
      <c r="F16104" s="610"/>
      <c r="H16104" s="612"/>
      <c r="I16104" s="598"/>
      <c r="J16104" s="598"/>
      <c r="M16104" s="598"/>
      <c r="N16104" s="598"/>
      <c r="V16104" s="598"/>
      <c r="W16104" s="598"/>
    </row>
    <row r="16105" spans="6:23" x14ac:dyDescent="0.2">
      <c r="F16105" s="610"/>
      <c r="H16105" s="612"/>
      <c r="I16105" s="598"/>
      <c r="J16105" s="598"/>
      <c r="M16105" s="598"/>
      <c r="N16105" s="598"/>
      <c r="V16105" s="598"/>
      <c r="W16105" s="598"/>
    </row>
    <row r="16106" spans="6:23" x14ac:dyDescent="0.2">
      <c r="F16106" s="610"/>
      <c r="H16106" s="612"/>
      <c r="I16106" s="598"/>
      <c r="J16106" s="598"/>
      <c r="M16106" s="598"/>
      <c r="N16106" s="598"/>
      <c r="V16106" s="598"/>
      <c r="W16106" s="598"/>
    </row>
    <row r="16107" spans="6:23" x14ac:dyDescent="0.2">
      <c r="F16107" s="610"/>
      <c r="H16107" s="612"/>
      <c r="I16107" s="598"/>
      <c r="J16107" s="598"/>
      <c r="M16107" s="598"/>
      <c r="N16107" s="598"/>
      <c r="V16107" s="598"/>
      <c r="W16107" s="598"/>
    </row>
    <row r="16108" spans="6:23" x14ac:dyDescent="0.2">
      <c r="F16108" s="610"/>
      <c r="H16108" s="612"/>
      <c r="I16108" s="598"/>
      <c r="J16108" s="598"/>
      <c r="M16108" s="598"/>
      <c r="N16108" s="598"/>
      <c r="V16108" s="598"/>
      <c r="W16108" s="598"/>
    </row>
    <row r="16109" spans="6:23" x14ac:dyDescent="0.2">
      <c r="F16109" s="610"/>
      <c r="H16109" s="612"/>
      <c r="I16109" s="598"/>
      <c r="J16109" s="598"/>
      <c r="M16109" s="598"/>
      <c r="N16109" s="598"/>
      <c r="V16109" s="598"/>
      <c r="W16109" s="598"/>
    </row>
    <row r="16110" spans="6:23" x14ac:dyDescent="0.2">
      <c r="F16110" s="610"/>
      <c r="H16110" s="612"/>
      <c r="I16110" s="598"/>
      <c r="J16110" s="598"/>
      <c r="M16110" s="598"/>
      <c r="N16110" s="598"/>
      <c r="V16110" s="598"/>
      <c r="W16110" s="598"/>
    </row>
    <row r="16111" spans="6:23" x14ac:dyDescent="0.2">
      <c r="F16111" s="610"/>
      <c r="H16111" s="612"/>
      <c r="I16111" s="598"/>
      <c r="J16111" s="598"/>
      <c r="M16111" s="598"/>
      <c r="N16111" s="598"/>
      <c r="V16111" s="598"/>
      <c r="W16111" s="598"/>
    </row>
    <row r="16112" spans="6:23" x14ac:dyDescent="0.2">
      <c r="F16112" s="610"/>
      <c r="H16112" s="612"/>
      <c r="I16112" s="598"/>
      <c r="J16112" s="598"/>
      <c r="M16112" s="598"/>
      <c r="N16112" s="598"/>
      <c r="V16112" s="598"/>
      <c r="W16112" s="598"/>
    </row>
    <row r="16113" spans="6:23" x14ac:dyDescent="0.2">
      <c r="F16113" s="610"/>
      <c r="H16113" s="612"/>
      <c r="I16113" s="598"/>
      <c r="J16113" s="598"/>
      <c r="M16113" s="598"/>
      <c r="N16113" s="598"/>
      <c r="V16113" s="598"/>
      <c r="W16113" s="598"/>
    </row>
    <row r="16114" spans="6:23" x14ac:dyDescent="0.2">
      <c r="F16114" s="610"/>
      <c r="H16114" s="612"/>
      <c r="I16114" s="598"/>
      <c r="J16114" s="598"/>
      <c r="M16114" s="598"/>
      <c r="N16114" s="598"/>
      <c r="V16114" s="598"/>
      <c r="W16114" s="598"/>
    </row>
    <row r="16115" spans="6:23" x14ac:dyDescent="0.2">
      <c r="F16115" s="610"/>
      <c r="H16115" s="612"/>
      <c r="I16115" s="598"/>
      <c r="J16115" s="598"/>
      <c r="M16115" s="598"/>
      <c r="N16115" s="598"/>
      <c r="V16115" s="598"/>
      <c r="W16115" s="598"/>
    </row>
    <row r="16116" spans="6:23" x14ac:dyDescent="0.2">
      <c r="F16116" s="610"/>
      <c r="H16116" s="612"/>
      <c r="I16116" s="598"/>
      <c r="J16116" s="598"/>
      <c r="M16116" s="598"/>
      <c r="N16116" s="598"/>
      <c r="V16116" s="598"/>
      <c r="W16116" s="598"/>
    </row>
    <row r="16117" spans="6:23" x14ac:dyDescent="0.2">
      <c r="F16117" s="610"/>
      <c r="H16117" s="612"/>
      <c r="I16117" s="598"/>
      <c r="J16117" s="598"/>
      <c r="M16117" s="598"/>
      <c r="N16117" s="598"/>
      <c r="V16117" s="598"/>
      <c r="W16117" s="598"/>
    </row>
    <row r="16118" spans="6:23" x14ac:dyDescent="0.2">
      <c r="F16118" s="610"/>
      <c r="H16118" s="612"/>
      <c r="I16118" s="598"/>
      <c r="J16118" s="598"/>
      <c r="M16118" s="598"/>
      <c r="N16118" s="598"/>
      <c r="V16118" s="598"/>
      <c r="W16118" s="598"/>
    </row>
    <row r="16119" spans="6:23" x14ac:dyDescent="0.2">
      <c r="F16119" s="610"/>
      <c r="H16119" s="612"/>
      <c r="I16119" s="598"/>
      <c r="J16119" s="598"/>
      <c r="M16119" s="598"/>
      <c r="N16119" s="598"/>
      <c r="V16119" s="598"/>
      <c r="W16119" s="598"/>
    </row>
    <row r="16120" spans="6:23" x14ac:dyDescent="0.2">
      <c r="F16120" s="610"/>
      <c r="H16120" s="612"/>
      <c r="I16120" s="598"/>
      <c r="J16120" s="598"/>
      <c r="M16120" s="598"/>
      <c r="N16120" s="598"/>
      <c r="V16120" s="598"/>
      <c r="W16120" s="598"/>
    </row>
    <row r="16121" spans="6:23" x14ac:dyDescent="0.2">
      <c r="F16121" s="610"/>
      <c r="H16121" s="612"/>
      <c r="I16121" s="598"/>
      <c r="J16121" s="598"/>
      <c r="M16121" s="598"/>
      <c r="N16121" s="598"/>
      <c r="V16121" s="598"/>
      <c r="W16121" s="598"/>
    </row>
    <row r="16122" spans="6:23" x14ac:dyDescent="0.2">
      <c r="F16122" s="610"/>
      <c r="H16122" s="612"/>
      <c r="I16122" s="598"/>
      <c r="J16122" s="598"/>
      <c r="M16122" s="598"/>
      <c r="N16122" s="598"/>
      <c r="V16122" s="598"/>
      <c r="W16122" s="598"/>
    </row>
    <row r="16123" spans="6:23" x14ac:dyDescent="0.2">
      <c r="F16123" s="610"/>
      <c r="H16123" s="612"/>
      <c r="I16123" s="598"/>
      <c r="J16123" s="598"/>
      <c r="M16123" s="598"/>
      <c r="N16123" s="598"/>
      <c r="V16123" s="598"/>
      <c r="W16123" s="598"/>
    </row>
    <row r="16124" spans="6:23" x14ac:dyDescent="0.2">
      <c r="F16124" s="610"/>
      <c r="H16124" s="612"/>
      <c r="I16124" s="598"/>
      <c r="J16124" s="598"/>
      <c r="M16124" s="598"/>
      <c r="N16124" s="598"/>
      <c r="V16124" s="598"/>
      <c r="W16124" s="598"/>
    </row>
    <row r="16125" spans="6:23" x14ac:dyDescent="0.2">
      <c r="F16125" s="610"/>
      <c r="H16125" s="612"/>
      <c r="I16125" s="598"/>
      <c r="J16125" s="598"/>
      <c r="M16125" s="598"/>
      <c r="N16125" s="598"/>
      <c r="V16125" s="598"/>
      <c r="W16125" s="598"/>
    </row>
    <row r="16126" spans="6:23" x14ac:dyDescent="0.2">
      <c r="F16126" s="610"/>
      <c r="H16126" s="612"/>
      <c r="I16126" s="598"/>
      <c r="J16126" s="598"/>
      <c r="M16126" s="598"/>
      <c r="N16126" s="598"/>
      <c r="V16126" s="598"/>
      <c r="W16126" s="598"/>
    </row>
    <row r="16127" spans="6:23" x14ac:dyDescent="0.2">
      <c r="F16127" s="610"/>
      <c r="H16127" s="612"/>
      <c r="I16127" s="598"/>
      <c r="J16127" s="598"/>
      <c r="M16127" s="598"/>
      <c r="N16127" s="598"/>
      <c r="V16127" s="598"/>
      <c r="W16127" s="598"/>
    </row>
    <row r="16128" spans="6:23" x14ac:dyDescent="0.2">
      <c r="F16128" s="610"/>
      <c r="H16128" s="612"/>
      <c r="I16128" s="598"/>
      <c r="J16128" s="598"/>
      <c r="M16128" s="598"/>
      <c r="N16128" s="598"/>
      <c r="V16128" s="598"/>
      <c r="W16128" s="598"/>
    </row>
    <row r="16129" spans="6:23" x14ac:dyDescent="0.2">
      <c r="F16129" s="610"/>
      <c r="H16129" s="612"/>
      <c r="I16129" s="598"/>
      <c r="J16129" s="598"/>
      <c r="M16129" s="598"/>
      <c r="N16129" s="598"/>
      <c r="V16129" s="598"/>
      <c r="W16129" s="598"/>
    </row>
    <row r="16130" spans="6:23" x14ac:dyDescent="0.2">
      <c r="F16130" s="610"/>
      <c r="H16130" s="612"/>
      <c r="I16130" s="598"/>
      <c r="J16130" s="598"/>
      <c r="M16130" s="598"/>
      <c r="N16130" s="598"/>
      <c r="V16130" s="598"/>
      <c r="W16130" s="598"/>
    </row>
    <row r="16131" spans="6:23" x14ac:dyDescent="0.2">
      <c r="F16131" s="610"/>
      <c r="H16131" s="612"/>
      <c r="I16131" s="598"/>
      <c r="J16131" s="598"/>
      <c r="M16131" s="598"/>
      <c r="N16131" s="598"/>
      <c r="V16131" s="598"/>
      <c r="W16131" s="598"/>
    </row>
    <row r="16132" spans="6:23" x14ac:dyDescent="0.2">
      <c r="F16132" s="610"/>
      <c r="H16132" s="612"/>
      <c r="I16132" s="598"/>
      <c r="J16132" s="598"/>
      <c r="M16132" s="598"/>
      <c r="N16132" s="598"/>
      <c r="V16132" s="598"/>
      <c r="W16132" s="598"/>
    </row>
    <row r="16133" spans="6:23" x14ac:dyDescent="0.2">
      <c r="F16133" s="610"/>
      <c r="H16133" s="612"/>
      <c r="I16133" s="598"/>
      <c r="J16133" s="598"/>
      <c r="M16133" s="598"/>
      <c r="N16133" s="598"/>
      <c r="V16133" s="598"/>
      <c r="W16133" s="598"/>
    </row>
    <row r="16134" spans="6:23" x14ac:dyDescent="0.2">
      <c r="F16134" s="610"/>
      <c r="H16134" s="612"/>
      <c r="I16134" s="598"/>
      <c r="J16134" s="598"/>
      <c r="M16134" s="598"/>
      <c r="N16134" s="598"/>
      <c r="V16134" s="598"/>
      <c r="W16134" s="598"/>
    </row>
    <row r="16135" spans="6:23" x14ac:dyDescent="0.2">
      <c r="F16135" s="610"/>
      <c r="H16135" s="612"/>
      <c r="I16135" s="598"/>
      <c r="J16135" s="598"/>
      <c r="M16135" s="598"/>
      <c r="N16135" s="598"/>
      <c r="V16135" s="598"/>
      <c r="W16135" s="598"/>
    </row>
    <row r="16136" spans="6:23" x14ac:dyDescent="0.2">
      <c r="F16136" s="610"/>
      <c r="H16136" s="612"/>
      <c r="I16136" s="598"/>
      <c r="J16136" s="598"/>
      <c r="M16136" s="598"/>
      <c r="N16136" s="598"/>
      <c r="V16136" s="598"/>
      <c r="W16136" s="598"/>
    </row>
    <row r="16137" spans="6:23" x14ac:dyDescent="0.2">
      <c r="F16137" s="610"/>
      <c r="H16137" s="612"/>
      <c r="I16137" s="598"/>
      <c r="J16137" s="598"/>
      <c r="M16137" s="598"/>
      <c r="N16137" s="598"/>
      <c r="V16137" s="598"/>
      <c r="W16137" s="598"/>
    </row>
    <row r="16138" spans="6:23" x14ac:dyDescent="0.2">
      <c r="F16138" s="610"/>
      <c r="H16138" s="612"/>
      <c r="I16138" s="598"/>
      <c r="J16138" s="598"/>
      <c r="M16138" s="598"/>
      <c r="N16138" s="598"/>
      <c r="V16138" s="598"/>
      <c r="W16138" s="598"/>
    </row>
    <row r="16139" spans="6:23" x14ac:dyDescent="0.2">
      <c r="F16139" s="610"/>
      <c r="H16139" s="612"/>
      <c r="I16139" s="598"/>
      <c r="J16139" s="598"/>
      <c r="M16139" s="598"/>
      <c r="N16139" s="598"/>
      <c r="V16139" s="598"/>
      <c r="W16139" s="598"/>
    </row>
    <row r="16140" spans="6:23" x14ac:dyDescent="0.2">
      <c r="F16140" s="610"/>
      <c r="H16140" s="612"/>
      <c r="I16140" s="598"/>
      <c r="J16140" s="598"/>
      <c r="M16140" s="598"/>
      <c r="N16140" s="598"/>
      <c r="V16140" s="598"/>
      <c r="W16140" s="598"/>
    </row>
    <row r="16141" spans="6:23" x14ac:dyDescent="0.2">
      <c r="F16141" s="610"/>
      <c r="H16141" s="612"/>
      <c r="I16141" s="598"/>
      <c r="J16141" s="598"/>
      <c r="M16141" s="598"/>
      <c r="N16141" s="598"/>
      <c r="V16141" s="598"/>
      <c r="W16141" s="598"/>
    </row>
    <row r="16142" spans="6:23" x14ac:dyDescent="0.2">
      <c r="F16142" s="610"/>
      <c r="H16142" s="612"/>
      <c r="I16142" s="598"/>
      <c r="J16142" s="598"/>
      <c r="M16142" s="598"/>
      <c r="N16142" s="598"/>
      <c r="V16142" s="598"/>
      <c r="W16142" s="598"/>
    </row>
    <row r="16143" spans="6:23" x14ac:dyDescent="0.2">
      <c r="F16143" s="610"/>
      <c r="H16143" s="612"/>
      <c r="I16143" s="598"/>
      <c r="J16143" s="598"/>
      <c r="M16143" s="598"/>
      <c r="N16143" s="598"/>
      <c r="V16143" s="598"/>
      <c r="W16143" s="598"/>
    </row>
    <row r="16144" spans="6:23" x14ac:dyDescent="0.2">
      <c r="F16144" s="610"/>
      <c r="H16144" s="612"/>
      <c r="I16144" s="598"/>
      <c r="J16144" s="598"/>
      <c r="M16144" s="598"/>
      <c r="N16144" s="598"/>
      <c r="V16144" s="598"/>
      <c r="W16144" s="598"/>
    </row>
    <row r="16145" spans="6:23" x14ac:dyDescent="0.2">
      <c r="F16145" s="610"/>
      <c r="H16145" s="612"/>
      <c r="I16145" s="598"/>
      <c r="J16145" s="598"/>
      <c r="M16145" s="598"/>
      <c r="N16145" s="598"/>
      <c r="V16145" s="598"/>
      <c r="W16145" s="598"/>
    </row>
    <row r="16146" spans="6:23" x14ac:dyDescent="0.2">
      <c r="F16146" s="610"/>
      <c r="H16146" s="612"/>
      <c r="I16146" s="598"/>
      <c r="J16146" s="598"/>
      <c r="M16146" s="598"/>
      <c r="N16146" s="598"/>
      <c r="V16146" s="598"/>
      <c r="W16146" s="598"/>
    </row>
    <row r="16147" spans="6:23" x14ac:dyDescent="0.2">
      <c r="F16147" s="610"/>
      <c r="H16147" s="612"/>
      <c r="I16147" s="598"/>
      <c r="J16147" s="598"/>
      <c r="M16147" s="598"/>
      <c r="N16147" s="598"/>
      <c r="V16147" s="598"/>
      <c r="W16147" s="598"/>
    </row>
    <row r="16148" spans="6:23" x14ac:dyDescent="0.2">
      <c r="F16148" s="610"/>
      <c r="H16148" s="612"/>
      <c r="I16148" s="598"/>
      <c r="J16148" s="598"/>
      <c r="M16148" s="598"/>
      <c r="N16148" s="598"/>
      <c r="V16148" s="598"/>
      <c r="W16148" s="598"/>
    </row>
    <row r="16149" spans="6:23" x14ac:dyDescent="0.2">
      <c r="F16149" s="610"/>
      <c r="H16149" s="612"/>
      <c r="I16149" s="598"/>
      <c r="J16149" s="598"/>
      <c r="M16149" s="598"/>
      <c r="N16149" s="598"/>
      <c r="V16149" s="598"/>
      <c r="W16149" s="598"/>
    </row>
    <row r="16150" spans="6:23" x14ac:dyDescent="0.2">
      <c r="F16150" s="610"/>
      <c r="H16150" s="612"/>
      <c r="I16150" s="598"/>
      <c r="J16150" s="598"/>
      <c r="M16150" s="598"/>
      <c r="N16150" s="598"/>
      <c r="V16150" s="598"/>
      <c r="W16150" s="598"/>
    </row>
    <row r="16151" spans="6:23" x14ac:dyDescent="0.2">
      <c r="F16151" s="610"/>
      <c r="H16151" s="612"/>
      <c r="I16151" s="598"/>
      <c r="J16151" s="598"/>
      <c r="M16151" s="598"/>
      <c r="N16151" s="598"/>
      <c r="V16151" s="598"/>
      <c r="W16151" s="598"/>
    </row>
    <row r="16152" spans="6:23" x14ac:dyDescent="0.2">
      <c r="F16152" s="610"/>
      <c r="H16152" s="612"/>
      <c r="I16152" s="598"/>
      <c r="J16152" s="598"/>
      <c r="M16152" s="598"/>
      <c r="N16152" s="598"/>
      <c r="V16152" s="598"/>
      <c r="W16152" s="598"/>
    </row>
    <row r="16153" spans="6:23" x14ac:dyDescent="0.2">
      <c r="F16153" s="610"/>
      <c r="H16153" s="612"/>
      <c r="I16153" s="598"/>
      <c r="J16153" s="598"/>
      <c r="M16153" s="598"/>
      <c r="N16153" s="598"/>
      <c r="V16153" s="598"/>
      <c r="W16153" s="598"/>
    </row>
    <row r="16154" spans="6:23" x14ac:dyDescent="0.2">
      <c r="F16154" s="610"/>
      <c r="H16154" s="612"/>
      <c r="I16154" s="598"/>
      <c r="J16154" s="598"/>
      <c r="M16154" s="598"/>
      <c r="N16154" s="598"/>
      <c r="V16154" s="598"/>
      <c r="W16154" s="598"/>
    </row>
    <row r="16155" spans="6:23" x14ac:dyDescent="0.2">
      <c r="F16155" s="610"/>
      <c r="H16155" s="612"/>
      <c r="I16155" s="598"/>
      <c r="J16155" s="598"/>
      <c r="M16155" s="598"/>
      <c r="N16155" s="598"/>
      <c r="V16155" s="598"/>
      <c r="W16155" s="598"/>
    </row>
    <row r="16156" spans="6:23" x14ac:dyDescent="0.2">
      <c r="F16156" s="610"/>
      <c r="H16156" s="612"/>
      <c r="I16156" s="598"/>
      <c r="J16156" s="598"/>
      <c r="M16156" s="598"/>
      <c r="N16156" s="598"/>
      <c r="V16156" s="598"/>
      <c r="W16156" s="598"/>
    </row>
    <row r="16157" spans="6:23" x14ac:dyDescent="0.2">
      <c r="F16157" s="610"/>
      <c r="H16157" s="612"/>
      <c r="I16157" s="598"/>
      <c r="J16157" s="598"/>
      <c r="M16157" s="598"/>
      <c r="N16157" s="598"/>
      <c r="V16157" s="598"/>
      <c r="W16157" s="598"/>
    </row>
    <row r="16158" spans="6:23" x14ac:dyDescent="0.2">
      <c r="F16158" s="610"/>
      <c r="H16158" s="612"/>
      <c r="I16158" s="598"/>
      <c r="J16158" s="598"/>
      <c r="M16158" s="598"/>
      <c r="N16158" s="598"/>
      <c r="V16158" s="598"/>
      <c r="W16158" s="598"/>
    </row>
    <row r="16159" spans="6:23" x14ac:dyDescent="0.2">
      <c r="F16159" s="610"/>
      <c r="H16159" s="612"/>
      <c r="I16159" s="598"/>
      <c r="J16159" s="598"/>
      <c r="M16159" s="598"/>
      <c r="N16159" s="598"/>
      <c r="V16159" s="598"/>
      <c r="W16159" s="598"/>
    </row>
    <row r="16160" spans="6:23" x14ac:dyDescent="0.2">
      <c r="F16160" s="610"/>
      <c r="H16160" s="612"/>
      <c r="I16160" s="598"/>
      <c r="J16160" s="598"/>
      <c r="M16160" s="598"/>
      <c r="N16160" s="598"/>
      <c r="V16160" s="598"/>
      <c r="W16160" s="598"/>
    </row>
    <row r="16161" spans="6:23" x14ac:dyDescent="0.2">
      <c r="F16161" s="610"/>
      <c r="H16161" s="612"/>
      <c r="I16161" s="598"/>
      <c r="J16161" s="598"/>
      <c r="M16161" s="598"/>
      <c r="N16161" s="598"/>
      <c r="V16161" s="598"/>
      <c r="W16161" s="598"/>
    </row>
    <row r="16162" spans="6:23" x14ac:dyDescent="0.2">
      <c r="F16162" s="610"/>
      <c r="H16162" s="612"/>
      <c r="I16162" s="598"/>
      <c r="J16162" s="598"/>
      <c r="M16162" s="598"/>
      <c r="N16162" s="598"/>
      <c r="V16162" s="598"/>
      <c r="W16162" s="598"/>
    </row>
    <row r="16163" spans="6:23" x14ac:dyDescent="0.2">
      <c r="F16163" s="610"/>
      <c r="H16163" s="612"/>
      <c r="I16163" s="598"/>
      <c r="J16163" s="598"/>
      <c r="M16163" s="598"/>
      <c r="N16163" s="598"/>
      <c r="V16163" s="598"/>
      <c r="W16163" s="598"/>
    </row>
    <row r="16164" spans="6:23" x14ac:dyDescent="0.2">
      <c r="F16164" s="610"/>
      <c r="H16164" s="612"/>
      <c r="I16164" s="598"/>
      <c r="J16164" s="598"/>
      <c r="M16164" s="598"/>
      <c r="N16164" s="598"/>
      <c r="V16164" s="598"/>
      <c r="W16164" s="598"/>
    </row>
    <row r="16165" spans="6:23" x14ac:dyDescent="0.2">
      <c r="F16165" s="610"/>
      <c r="H16165" s="612"/>
      <c r="I16165" s="598"/>
      <c r="J16165" s="598"/>
      <c r="M16165" s="598"/>
      <c r="N16165" s="598"/>
      <c r="V16165" s="598"/>
      <c r="W16165" s="598"/>
    </row>
    <row r="16166" spans="6:23" x14ac:dyDescent="0.2">
      <c r="F16166" s="610"/>
      <c r="H16166" s="612"/>
      <c r="I16166" s="598"/>
      <c r="J16166" s="598"/>
      <c r="M16166" s="598"/>
      <c r="N16166" s="598"/>
      <c r="V16166" s="598"/>
      <c r="W16166" s="598"/>
    </row>
    <row r="16167" spans="6:23" x14ac:dyDescent="0.2">
      <c r="F16167" s="610"/>
      <c r="H16167" s="612"/>
      <c r="I16167" s="598"/>
      <c r="J16167" s="598"/>
      <c r="M16167" s="598"/>
      <c r="N16167" s="598"/>
      <c r="V16167" s="598"/>
      <c r="W16167" s="598"/>
    </row>
    <row r="16168" spans="6:23" x14ac:dyDescent="0.2">
      <c r="F16168" s="610"/>
      <c r="H16168" s="612"/>
      <c r="I16168" s="598"/>
      <c r="J16168" s="598"/>
      <c r="M16168" s="598"/>
      <c r="N16168" s="598"/>
      <c r="V16168" s="598"/>
      <c r="W16168" s="598"/>
    </row>
    <row r="16169" spans="6:23" x14ac:dyDescent="0.2">
      <c r="F16169" s="610"/>
      <c r="H16169" s="612"/>
      <c r="I16169" s="598"/>
      <c r="J16169" s="598"/>
      <c r="M16169" s="598"/>
      <c r="N16169" s="598"/>
      <c r="V16169" s="598"/>
      <c r="W16169" s="598"/>
    </row>
    <row r="16170" spans="6:23" x14ac:dyDescent="0.2">
      <c r="F16170" s="610"/>
      <c r="H16170" s="612"/>
      <c r="I16170" s="598"/>
      <c r="J16170" s="598"/>
      <c r="M16170" s="598"/>
      <c r="N16170" s="598"/>
      <c r="V16170" s="598"/>
      <c r="W16170" s="598"/>
    </row>
    <row r="16171" spans="6:23" x14ac:dyDescent="0.2">
      <c r="F16171" s="610"/>
      <c r="H16171" s="612"/>
      <c r="I16171" s="598"/>
      <c r="J16171" s="598"/>
      <c r="M16171" s="598"/>
      <c r="N16171" s="598"/>
      <c r="V16171" s="598"/>
      <c r="W16171" s="598"/>
    </row>
    <row r="16172" spans="6:23" x14ac:dyDescent="0.2">
      <c r="F16172" s="610"/>
      <c r="H16172" s="612"/>
      <c r="I16172" s="598"/>
      <c r="J16172" s="598"/>
      <c r="M16172" s="598"/>
      <c r="N16172" s="598"/>
      <c r="V16172" s="598"/>
      <c r="W16172" s="598"/>
    </row>
    <row r="16173" spans="6:23" x14ac:dyDescent="0.2">
      <c r="F16173" s="610"/>
      <c r="H16173" s="612"/>
      <c r="I16173" s="598"/>
      <c r="J16173" s="598"/>
      <c r="M16173" s="598"/>
      <c r="N16173" s="598"/>
      <c r="V16173" s="598"/>
      <c r="W16173" s="598"/>
    </row>
    <row r="16174" spans="6:23" x14ac:dyDescent="0.2">
      <c r="F16174" s="610"/>
      <c r="H16174" s="612"/>
      <c r="I16174" s="598"/>
      <c r="J16174" s="598"/>
      <c r="M16174" s="598"/>
      <c r="N16174" s="598"/>
      <c r="V16174" s="598"/>
      <c r="W16174" s="598"/>
    </row>
    <row r="16175" spans="6:23" x14ac:dyDescent="0.2">
      <c r="F16175" s="610"/>
      <c r="H16175" s="612"/>
      <c r="I16175" s="598"/>
      <c r="J16175" s="598"/>
      <c r="M16175" s="598"/>
      <c r="N16175" s="598"/>
      <c r="V16175" s="598"/>
      <c r="W16175" s="598"/>
    </row>
    <row r="16176" spans="6:23" x14ac:dyDescent="0.2">
      <c r="F16176" s="610"/>
      <c r="H16176" s="612"/>
      <c r="I16176" s="598"/>
      <c r="J16176" s="598"/>
      <c r="M16176" s="598"/>
      <c r="N16176" s="598"/>
      <c r="V16176" s="598"/>
      <c r="W16176" s="598"/>
    </row>
    <row r="16177" spans="6:23" x14ac:dyDescent="0.2">
      <c r="F16177" s="610"/>
      <c r="H16177" s="612"/>
      <c r="I16177" s="598"/>
      <c r="J16177" s="598"/>
      <c r="M16177" s="598"/>
      <c r="N16177" s="598"/>
      <c r="V16177" s="598"/>
      <c r="W16177" s="598"/>
    </row>
    <row r="16178" spans="6:23" x14ac:dyDescent="0.2">
      <c r="F16178" s="610"/>
      <c r="H16178" s="612"/>
      <c r="I16178" s="598"/>
      <c r="J16178" s="598"/>
      <c r="M16178" s="598"/>
      <c r="N16178" s="598"/>
      <c r="V16178" s="598"/>
      <c r="W16178" s="598"/>
    </row>
    <row r="16179" spans="6:23" x14ac:dyDescent="0.2">
      <c r="F16179" s="610"/>
      <c r="H16179" s="612"/>
      <c r="I16179" s="598"/>
      <c r="J16179" s="598"/>
      <c r="M16179" s="598"/>
      <c r="N16179" s="598"/>
      <c r="V16179" s="598"/>
      <c r="W16179" s="598"/>
    </row>
    <row r="16180" spans="6:23" x14ac:dyDescent="0.2">
      <c r="F16180" s="610"/>
      <c r="H16180" s="612"/>
      <c r="I16180" s="598"/>
      <c r="J16180" s="598"/>
      <c r="M16180" s="598"/>
      <c r="N16180" s="598"/>
      <c r="V16180" s="598"/>
      <c r="W16180" s="598"/>
    </row>
    <row r="16181" spans="6:23" x14ac:dyDescent="0.2">
      <c r="F16181" s="610"/>
      <c r="H16181" s="612"/>
      <c r="I16181" s="598"/>
      <c r="J16181" s="598"/>
      <c r="M16181" s="598"/>
      <c r="N16181" s="598"/>
      <c r="V16181" s="598"/>
      <c r="W16181" s="598"/>
    </row>
    <row r="16182" spans="6:23" x14ac:dyDescent="0.2">
      <c r="F16182" s="610"/>
      <c r="H16182" s="612"/>
      <c r="I16182" s="598"/>
      <c r="J16182" s="598"/>
      <c r="M16182" s="598"/>
      <c r="N16182" s="598"/>
      <c r="V16182" s="598"/>
      <c r="W16182" s="598"/>
    </row>
    <row r="16183" spans="6:23" x14ac:dyDescent="0.2">
      <c r="F16183" s="610"/>
      <c r="H16183" s="612"/>
      <c r="I16183" s="598"/>
      <c r="J16183" s="598"/>
      <c r="M16183" s="598"/>
      <c r="N16183" s="598"/>
      <c r="V16183" s="598"/>
      <c r="W16183" s="598"/>
    </row>
    <row r="16184" spans="6:23" x14ac:dyDescent="0.2">
      <c r="F16184" s="610"/>
      <c r="H16184" s="612"/>
      <c r="I16184" s="598"/>
      <c r="J16184" s="598"/>
      <c r="M16184" s="598"/>
      <c r="N16184" s="598"/>
      <c r="V16184" s="598"/>
      <c r="W16184" s="598"/>
    </row>
    <row r="16185" spans="6:23" x14ac:dyDescent="0.2">
      <c r="F16185" s="610"/>
      <c r="H16185" s="612"/>
      <c r="I16185" s="598"/>
      <c r="J16185" s="598"/>
      <c r="M16185" s="598"/>
      <c r="N16185" s="598"/>
      <c r="V16185" s="598"/>
      <c r="W16185" s="598"/>
    </row>
    <row r="16186" spans="6:23" x14ac:dyDescent="0.2">
      <c r="F16186" s="610"/>
      <c r="H16186" s="612"/>
      <c r="I16186" s="598"/>
      <c r="J16186" s="598"/>
      <c r="M16186" s="598"/>
      <c r="N16186" s="598"/>
      <c r="V16186" s="598"/>
      <c r="W16186" s="598"/>
    </row>
    <row r="16187" spans="6:23" x14ac:dyDescent="0.2">
      <c r="F16187" s="610"/>
      <c r="H16187" s="612"/>
      <c r="I16187" s="598"/>
      <c r="J16187" s="598"/>
      <c r="M16187" s="598"/>
      <c r="N16187" s="598"/>
      <c r="V16187" s="598"/>
      <c r="W16187" s="598"/>
    </row>
    <row r="16188" spans="6:23" x14ac:dyDescent="0.2">
      <c r="F16188" s="610"/>
      <c r="H16188" s="612"/>
      <c r="I16188" s="598"/>
      <c r="J16188" s="598"/>
      <c r="M16188" s="598"/>
      <c r="N16188" s="598"/>
      <c r="V16188" s="598"/>
      <c r="W16188" s="598"/>
    </row>
    <row r="16189" spans="6:23" x14ac:dyDescent="0.2">
      <c r="F16189" s="610"/>
      <c r="H16189" s="612"/>
      <c r="I16189" s="598"/>
      <c r="J16189" s="598"/>
      <c r="M16189" s="598"/>
      <c r="N16189" s="598"/>
      <c r="V16189" s="598"/>
      <c r="W16189" s="598"/>
    </row>
    <row r="16190" spans="6:23" x14ac:dyDescent="0.2">
      <c r="F16190" s="610"/>
      <c r="H16190" s="612"/>
      <c r="I16190" s="598"/>
      <c r="J16190" s="598"/>
      <c r="M16190" s="598"/>
      <c r="N16190" s="598"/>
      <c r="V16190" s="598"/>
      <c r="W16190" s="598"/>
    </row>
    <row r="16191" spans="6:23" x14ac:dyDescent="0.2">
      <c r="F16191" s="610"/>
      <c r="H16191" s="612"/>
      <c r="I16191" s="598"/>
      <c r="J16191" s="598"/>
      <c r="M16191" s="598"/>
      <c r="N16191" s="598"/>
      <c r="V16191" s="598"/>
      <c r="W16191" s="598"/>
    </row>
    <row r="16192" spans="6:23" x14ac:dyDescent="0.2">
      <c r="F16192" s="610"/>
      <c r="H16192" s="612"/>
      <c r="I16192" s="598"/>
      <c r="J16192" s="598"/>
      <c r="M16192" s="598"/>
      <c r="N16192" s="598"/>
      <c r="V16192" s="598"/>
      <c r="W16192" s="598"/>
    </row>
    <row r="16193" spans="6:23" x14ac:dyDescent="0.2">
      <c r="F16193" s="610"/>
      <c r="H16193" s="612"/>
      <c r="I16193" s="598"/>
      <c r="J16193" s="598"/>
      <c r="M16193" s="598"/>
      <c r="N16193" s="598"/>
      <c r="V16193" s="598"/>
      <c r="W16193" s="598"/>
    </row>
    <row r="16194" spans="6:23" x14ac:dyDescent="0.2">
      <c r="F16194" s="610"/>
      <c r="H16194" s="612"/>
      <c r="I16194" s="598"/>
      <c r="J16194" s="598"/>
      <c r="M16194" s="598"/>
      <c r="N16194" s="598"/>
      <c r="V16194" s="598"/>
      <c r="W16194" s="598"/>
    </row>
    <row r="16195" spans="6:23" x14ac:dyDescent="0.2">
      <c r="F16195" s="610"/>
      <c r="H16195" s="612"/>
      <c r="I16195" s="598"/>
      <c r="J16195" s="598"/>
      <c r="M16195" s="598"/>
      <c r="N16195" s="598"/>
      <c r="V16195" s="598"/>
      <c r="W16195" s="598"/>
    </row>
    <row r="16196" spans="6:23" x14ac:dyDescent="0.2">
      <c r="F16196" s="610"/>
      <c r="H16196" s="612"/>
      <c r="I16196" s="598"/>
      <c r="J16196" s="598"/>
      <c r="M16196" s="598"/>
      <c r="N16196" s="598"/>
      <c r="V16196" s="598"/>
      <c r="W16196" s="598"/>
    </row>
    <row r="16197" spans="6:23" x14ac:dyDescent="0.2">
      <c r="F16197" s="610"/>
      <c r="H16197" s="612"/>
      <c r="I16197" s="598"/>
      <c r="J16197" s="598"/>
      <c r="M16197" s="598"/>
      <c r="N16197" s="598"/>
      <c r="V16197" s="598"/>
      <c r="W16197" s="598"/>
    </row>
    <row r="16198" spans="6:23" x14ac:dyDescent="0.2">
      <c r="F16198" s="610"/>
      <c r="H16198" s="612"/>
      <c r="I16198" s="598"/>
      <c r="J16198" s="598"/>
      <c r="M16198" s="598"/>
      <c r="N16198" s="598"/>
      <c r="V16198" s="598"/>
      <c r="W16198" s="598"/>
    </row>
    <row r="16199" spans="6:23" x14ac:dyDescent="0.2">
      <c r="F16199" s="610"/>
      <c r="H16199" s="612"/>
      <c r="I16199" s="598"/>
      <c r="J16199" s="598"/>
      <c r="M16199" s="598"/>
      <c r="N16199" s="598"/>
      <c r="V16199" s="598"/>
      <c r="W16199" s="598"/>
    </row>
    <row r="16200" spans="6:23" x14ac:dyDescent="0.2">
      <c r="F16200" s="610"/>
      <c r="H16200" s="612"/>
      <c r="I16200" s="598"/>
      <c r="J16200" s="598"/>
      <c r="M16200" s="598"/>
      <c r="N16200" s="598"/>
      <c r="V16200" s="598"/>
      <c r="W16200" s="598"/>
    </row>
    <row r="16201" spans="6:23" x14ac:dyDescent="0.2">
      <c r="F16201" s="610"/>
      <c r="H16201" s="612"/>
      <c r="I16201" s="598"/>
      <c r="J16201" s="598"/>
      <c r="M16201" s="598"/>
      <c r="N16201" s="598"/>
      <c r="V16201" s="598"/>
      <c r="W16201" s="598"/>
    </row>
    <row r="16202" spans="6:23" x14ac:dyDescent="0.2">
      <c r="F16202" s="610"/>
      <c r="H16202" s="612"/>
      <c r="I16202" s="598"/>
      <c r="J16202" s="598"/>
      <c r="M16202" s="598"/>
      <c r="N16202" s="598"/>
      <c r="V16202" s="598"/>
      <c r="W16202" s="598"/>
    </row>
    <row r="16203" spans="6:23" x14ac:dyDescent="0.2">
      <c r="F16203" s="610"/>
      <c r="H16203" s="612"/>
      <c r="I16203" s="598"/>
      <c r="J16203" s="598"/>
      <c r="M16203" s="598"/>
      <c r="N16203" s="598"/>
      <c r="V16203" s="598"/>
      <c r="W16203" s="598"/>
    </row>
    <row r="16204" spans="6:23" x14ac:dyDescent="0.2">
      <c r="F16204" s="610"/>
      <c r="H16204" s="612"/>
      <c r="I16204" s="598"/>
      <c r="J16204" s="598"/>
      <c r="M16204" s="598"/>
      <c r="N16204" s="598"/>
      <c r="V16204" s="598"/>
      <c r="W16204" s="598"/>
    </row>
    <row r="16205" spans="6:23" x14ac:dyDescent="0.2">
      <c r="F16205" s="610"/>
      <c r="H16205" s="612"/>
      <c r="I16205" s="598"/>
      <c r="J16205" s="598"/>
      <c r="M16205" s="598"/>
      <c r="N16205" s="598"/>
      <c r="V16205" s="598"/>
      <c r="W16205" s="598"/>
    </row>
    <row r="16206" spans="6:23" x14ac:dyDescent="0.2">
      <c r="F16206" s="610"/>
      <c r="H16206" s="612"/>
      <c r="I16206" s="598"/>
      <c r="J16206" s="598"/>
      <c r="M16206" s="598"/>
      <c r="N16206" s="598"/>
      <c r="V16206" s="598"/>
      <c r="W16206" s="598"/>
    </row>
    <row r="16207" spans="6:23" x14ac:dyDescent="0.2">
      <c r="F16207" s="610"/>
      <c r="H16207" s="612"/>
      <c r="I16207" s="598"/>
      <c r="J16207" s="598"/>
      <c r="M16207" s="598"/>
      <c r="N16207" s="598"/>
      <c r="V16207" s="598"/>
      <c r="W16207" s="598"/>
    </row>
    <row r="16208" spans="6:23" x14ac:dyDescent="0.2">
      <c r="F16208" s="610"/>
      <c r="H16208" s="612"/>
      <c r="I16208" s="598"/>
      <c r="J16208" s="598"/>
      <c r="M16208" s="598"/>
      <c r="N16208" s="598"/>
      <c r="V16208" s="598"/>
      <c r="W16208" s="598"/>
    </row>
    <row r="16209" spans="6:23" x14ac:dyDescent="0.2">
      <c r="F16209" s="610"/>
      <c r="H16209" s="612"/>
      <c r="I16209" s="598"/>
      <c r="J16209" s="598"/>
      <c r="M16209" s="598"/>
      <c r="N16209" s="598"/>
      <c r="V16209" s="598"/>
      <c r="W16209" s="598"/>
    </row>
    <row r="16210" spans="6:23" x14ac:dyDescent="0.2">
      <c r="F16210" s="610"/>
      <c r="H16210" s="612"/>
      <c r="I16210" s="598"/>
      <c r="J16210" s="598"/>
      <c r="M16210" s="598"/>
      <c r="N16210" s="598"/>
      <c r="V16210" s="598"/>
      <c r="W16210" s="598"/>
    </row>
    <row r="16211" spans="6:23" x14ac:dyDescent="0.2">
      <c r="F16211" s="610"/>
      <c r="H16211" s="612"/>
      <c r="I16211" s="598"/>
      <c r="J16211" s="598"/>
      <c r="M16211" s="598"/>
      <c r="N16211" s="598"/>
      <c r="V16211" s="598"/>
      <c r="W16211" s="598"/>
    </row>
    <row r="16212" spans="6:23" x14ac:dyDescent="0.2">
      <c r="F16212" s="610"/>
      <c r="H16212" s="612"/>
      <c r="I16212" s="598"/>
      <c r="J16212" s="598"/>
      <c r="M16212" s="598"/>
      <c r="N16212" s="598"/>
      <c r="V16212" s="598"/>
      <c r="W16212" s="598"/>
    </row>
    <row r="16213" spans="6:23" x14ac:dyDescent="0.2">
      <c r="F16213" s="610"/>
      <c r="H16213" s="612"/>
      <c r="I16213" s="598"/>
      <c r="J16213" s="598"/>
      <c r="M16213" s="598"/>
      <c r="N16213" s="598"/>
      <c r="V16213" s="598"/>
      <c r="W16213" s="598"/>
    </row>
    <row r="16214" spans="6:23" x14ac:dyDescent="0.2">
      <c r="F16214" s="610"/>
      <c r="H16214" s="612"/>
      <c r="I16214" s="598"/>
      <c r="J16214" s="598"/>
      <c r="M16214" s="598"/>
      <c r="N16214" s="598"/>
      <c r="V16214" s="598"/>
      <c r="W16214" s="598"/>
    </row>
    <row r="16215" spans="6:23" x14ac:dyDescent="0.2">
      <c r="F16215" s="610"/>
      <c r="H16215" s="612"/>
      <c r="I16215" s="598"/>
      <c r="J16215" s="598"/>
      <c r="M16215" s="598"/>
      <c r="N16215" s="598"/>
      <c r="V16215" s="598"/>
      <c r="W16215" s="598"/>
    </row>
    <row r="16216" spans="6:23" x14ac:dyDescent="0.2">
      <c r="F16216" s="610"/>
      <c r="H16216" s="612"/>
      <c r="I16216" s="598"/>
      <c r="J16216" s="598"/>
      <c r="M16216" s="598"/>
      <c r="N16216" s="598"/>
      <c r="V16216" s="598"/>
      <c r="W16216" s="598"/>
    </row>
    <row r="16217" spans="6:23" x14ac:dyDescent="0.2">
      <c r="F16217" s="610"/>
      <c r="H16217" s="612"/>
      <c r="I16217" s="598"/>
      <c r="J16217" s="598"/>
      <c r="M16217" s="598"/>
      <c r="N16217" s="598"/>
      <c r="V16217" s="598"/>
      <c r="W16217" s="598"/>
    </row>
    <row r="16218" spans="6:23" x14ac:dyDescent="0.2">
      <c r="F16218" s="610"/>
      <c r="H16218" s="612"/>
      <c r="I16218" s="598"/>
      <c r="J16218" s="598"/>
      <c r="M16218" s="598"/>
      <c r="N16218" s="598"/>
      <c r="V16218" s="598"/>
      <c r="W16218" s="598"/>
    </row>
    <row r="16219" spans="6:23" x14ac:dyDescent="0.2">
      <c r="F16219" s="610"/>
      <c r="H16219" s="612"/>
      <c r="I16219" s="598"/>
      <c r="J16219" s="598"/>
      <c r="M16219" s="598"/>
      <c r="N16219" s="598"/>
      <c r="V16219" s="598"/>
      <c r="W16219" s="598"/>
    </row>
    <row r="16220" spans="6:23" x14ac:dyDescent="0.2">
      <c r="F16220" s="610"/>
      <c r="H16220" s="612"/>
      <c r="I16220" s="598"/>
      <c r="J16220" s="598"/>
      <c r="M16220" s="598"/>
      <c r="N16220" s="598"/>
      <c r="V16220" s="598"/>
      <c r="W16220" s="598"/>
    </row>
    <row r="16221" spans="6:23" x14ac:dyDescent="0.2">
      <c r="F16221" s="610"/>
      <c r="H16221" s="612"/>
      <c r="I16221" s="598"/>
      <c r="J16221" s="598"/>
      <c r="M16221" s="598"/>
      <c r="N16221" s="598"/>
      <c r="V16221" s="598"/>
      <c r="W16221" s="598"/>
    </row>
    <row r="16222" spans="6:23" x14ac:dyDescent="0.2">
      <c r="F16222" s="610"/>
      <c r="H16222" s="612"/>
      <c r="I16222" s="598"/>
      <c r="J16222" s="598"/>
      <c r="M16222" s="598"/>
      <c r="N16222" s="598"/>
      <c r="V16222" s="598"/>
      <c r="W16222" s="598"/>
    </row>
    <row r="16223" spans="6:23" x14ac:dyDescent="0.2">
      <c r="F16223" s="610"/>
      <c r="H16223" s="612"/>
      <c r="I16223" s="598"/>
      <c r="J16223" s="598"/>
      <c r="M16223" s="598"/>
      <c r="N16223" s="598"/>
      <c r="V16223" s="598"/>
      <c r="W16223" s="598"/>
    </row>
    <row r="16224" spans="6:23" x14ac:dyDescent="0.2">
      <c r="F16224" s="610"/>
      <c r="H16224" s="612"/>
      <c r="I16224" s="598"/>
      <c r="J16224" s="598"/>
      <c r="M16224" s="598"/>
      <c r="N16224" s="598"/>
      <c r="V16224" s="598"/>
      <c r="W16224" s="598"/>
    </row>
    <row r="16225" spans="6:23" x14ac:dyDescent="0.2">
      <c r="F16225" s="610"/>
      <c r="H16225" s="612"/>
      <c r="I16225" s="598"/>
      <c r="J16225" s="598"/>
      <c r="M16225" s="598"/>
      <c r="N16225" s="598"/>
      <c r="V16225" s="598"/>
      <c r="W16225" s="598"/>
    </row>
    <row r="16226" spans="6:23" x14ac:dyDescent="0.2">
      <c r="F16226" s="610"/>
      <c r="H16226" s="612"/>
      <c r="I16226" s="598"/>
      <c r="J16226" s="598"/>
      <c r="M16226" s="598"/>
      <c r="N16226" s="598"/>
      <c r="V16226" s="598"/>
      <c r="W16226" s="598"/>
    </row>
    <row r="16227" spans="6:23" x14ac:dyDescent="0.2">
      <c r="F16227" s="610"/>
      <c r="H16227" s="612"/>
      <c r="I16227" s="598"/>
      <c r="J16227" s="598"/>
      <c r="M16227" s="598"/>
      <c r="N16227" s="598"/>
      <c r="V16227" s="598"/>
      <c r="W16227" s="598"/>
    </row>
    <row r="16228" spans="6:23" x14ac:dyDescent="0.2">
      <c r="F16228" s="610"/>
      <c r="H16228" s="612"/>
      <c r="I16228" s="598"/>
      <c r="J16228" s="598"/>
      <c r="M16228" s="598"/>
      <c r="N16228" s="598"/>
      <c r="V16228" s="598"/>
      <c r="W16228" s="598"/>
    </row>
    <row r="16229" spans="6:23" x14ac:dyDescent="0.2">
      <c r="F16229" s="610"/>
      <c r="H16229" s="612"/>
      <c r="I16229" s="598"/>
      <c r="J16229" s="598"/>
      <c r="M16229" s="598"/>
      <c r="N16229" s="598"/>
      <c r="V16229" s="598"/>
      <c r="W16229" s="598"/>
    </row>
    <row r="16230" spans="6:23" x14ac:dyDescent="0.2">
      <c r="F16230" s="610"/>
      <c r="H16230" s="612"/>
      <c r="I16230" s="598"/>
      <c r="J16230" s="598"/>
      <c r="M16230" s="598"/>
      <c r="N16230" s="598"/>
      <c r="V16230" s="598"/>
      <c r="W16230" s="598"/>
    </row>
    <row r="16231" spans="6:23" x14ac:dyDescent="0.2">
      <c r="F16231" s="610"/>
      <c r="H16231" s="612"/>
      <c r="I16231" s="598"/>
      <c r="J16231" s="598"/>
      <c r="M16231" s="598"/>
      <c r="N16231" s="598"/>
      <c r="V16231" s="598"/>
      <c r="W16231" s="598"/>
    </row>
    <row r="16232" spans="6:23" x14ac:dyDescent="0.2">
      <c r="F16232" s="610"/>
      <c r="H16232" s="612"/>
      <c r="I16232" s="598"/>
      <c r="J16232" s="598"/>
      <c r="M16232" s="598"/>
      <c r="N16232" s="598"/>
      <c r="V16232" s="598"/>
      <c r="W16232" s="598"/>
    </row>
    <row r="16233" spans="6:23" x14ac:dyDescent="0.2">
      <c r="F16233" s="610"/>
      <c r="H16233" s="612"/>
      <c r="I16233" s="598"/>
      <c r="J16233" s="598"/>
      <c r="M16233" s="598"/>
      <c r="N16233" s="598"/>
      <c r="V16233" s="598"/>
      <c r="W16233" s="598"/>
    </row>
    <row r="16234" spans="6:23" x14ac:dyDescent="0.2">
      <c r="F16234" s="610"/>
      <c r="H16234" s="612"/>
      <c r="I16234" s="598"/>
      <c r="J16234" s="598"/>
      <c r="M16234" s="598"/>
      <c r="N16234" s="598"/>
      <c r="V16234" s="598"/>
      <c r="W16234" s="598"/>
    </row>
    <row r="16235" spans="6:23" x14ac:dyDescent="0.2">
      <c r="F16235" s="610"/>
      <c r="H16235" s="612"/>
      <c r="I16235" s="598"/>
      <c r="J16235" s="598"/>
      <c r="M16235" s="598"/>
      <c r="N16235" s="598"/>
      <c r="V16235" s="598"/>
      <c r="W16235" s="598"/>
    </row>
    <row r="16236" spans="6:23" x14ac:dyDescent="0.2">
      <c r="F16236" s="610"/>
      <c r="H16236" s="612"/>
      <c r="I16236" s="598"/>
      <c r="J16236" s="598"/>
      <c r="M16236" s="598"/>
      <c r="N16236" s="598"/>
      <c r="V16236" s="598"/>
      <c r="W16236" s="598"/>
    </row>
    <row r="16237" spans="6:23" x14ac:dyDescent="0.2">
      <c r="F16237" s="610"/>
      <c r="H16237" s="612"/>
      <c r="I16237" s="598"/>
      <c r="J16237" s="598"/>
      <c r="M16237" s="598"/>
      <c r="N16237" s="598"/>
      <c r="V16237" s="598"/>
      <c r="W16237" s="598"/>
    </row>
    <row r="16238" spans="6:23" x14ac:dyDescent="0.2">
      <c r="F16238" s="610"/>
      <c r="H16238" s="612"/>
      <c r="I16238" s="598"/>
      <c r="J16238" s="598"/>
      <c r="M16238" s="598"/>
      <c r="N16238" s="598"/>
      <c r="V16238" s="598"/>
      <c r="W16238" s="598"/>
    </row>
    <row r="16239" spans="6:23" x14ac:dyDescent="0.2">
      <c r="F16239" s="610"/>
      <c r="H16239" s="612"/>
      <c r="I16239" s="598"/>
      <c r="J16239" s="598"/>
      <c r="M16239" s="598"/>
      <c r="N16239" s="598"/>
      <c r="V16239" s="598"/>
      <c r="W16239" s="598"/>
    </row>
    <row r="16240" spans="6:23" x14ac:dyDescent="0.2">
      <c r="F16240" s="610"/>
      <c r="H16240" s="612"/>
      <c r="I16240" s="598"/>
      <c r="J16240" s="598"/>
      <c r="M16240" s="598"/>
      <c r="N16240" s="598"/>
      <c r="V16240" s="598"/>
      <c r="W16240" s="598"/>
    </row>
    <row r="16241" spans="6:23" x14ac:dyDescent="0.2">
      <c r="F16241" s="610"/>
      <c r="H16241" s="612"/>
      <c r="I16241" s="598"/>
      <c r="J16241" s="598"/>
      <c r="M16241" s="598"/>
      <c r="N16241" s="598"/>
      <c r="V16241" s="598"/>
      <c r="W16241" s="598"/>
    </row>
    <row r="16242" spans="6:23" x14ac:dyDescent="0.2">
      <c r="F16242" s="610"/>
      <c r="H16242" s="612"/>
      <c r="I16242" s="598"/>
      <c r="J16242" s="598"/>
      <c r="M16242" s="598"/>
      <c r="N16242" s="598"/>
      <c r="V16242" s="598"/>
      <c r="W16242" s="598"/>
    </row>
    <row r="16243" spans="6:23" x14ac:dyDescent="0.2">
      <c r="F16243" s="610"/>
      <c r="H16243" s="612"/>
      <c r="I16243" s="598"/>
      <c r="J16243" s="598"/>
      <c r="M16243" s="598"/>
      <c r="N16243" s="598"/>
      <c r="V16243" s="598"/>
      <c r="W16243" s="598"/>
    </row>
    <row r="16244" spans="6:23" x14ac:dyDescent="0.2">
      <c r="F16244" s="610"/>
      <c r="H16244" s="612"/>
      <c r="I16244" s="598"/>
      <c r="J16244" s="598"/>
      <c r="M16244" s="598"/>
      <c r="N16244" s="598"/>
      <c r="V16244" s="598"/>
      <c r="W16244" s="598"/>
    </row>
    <row r="16245" spans="6:23" x14ac:dyDescent="0.2">
      <c r="F16245" s="610"/>
      <c r="H16245" s="612"/>
      <c r="I16245" s="598"/>
      <c r="J16245" s="598"/>
      <c r="M16245" s="598"/>
      <c r="N16245" s="598"/>
      <c r="V16245" s="598"/>
      <c r="W16245" s="598"/>
    </row>
    <row r="16246" spans="6:23" x14ac:dyDescent="0.2">
      <c r="F16246" s="610"/>
      <c r="H16246" s="612"/>
      <c r="I16246" s="598"/>
      <c r="J16246" s="598"/>
      <c r="M16246" s="598"/>
      <c r="N16246" s="598"/>
      <c r="V16246" s="598"/>
      <c r="W16246" s="598"/>
    </row>
    <row r="16247" spans="6:23" x14ac:dyDescent="0.2">
      <c r="F16247" s="610"/>
      <c r="H16247" s="612"/>
      <c r="I16247" s="598"/>
      <c r="J16247" s="598"/>
      <c r="M16247" s="598"/>
      <c r="N16247" s="598"/>
      <c r="V16247" s="598"/>
      <c r="W16247" s="598"/>
    </row>
    <row r="16248" spans="6:23" x14ac:dyDescent="0.2">
      <c r="F16248" s="610"/>
      <c r="H16248" s="612"/>
      <c r="I16248" s="598"/>
      <c r="J16248" s="598"/>
      <c r="M16248" s="598"/>
      <c r="N16248" s="598"/>
      <c r="V16248" s="598"/>
      <c r="W16248" s="598"/>
    </row>
    <row r="16249" spans="6:23" x14ac:dyDescent="0.2">
      <c r="F16249" s="610"/>
      <c r="H16249" s="612"/>
      <c r="I16249" s="598"/>
      <c r="J16249" s="598"/>
      <c r="M16249" s="598"/>
      <c r="N16249" s="598"/>
      <c r="V16249" s="598"/>
      <c r="W16249" s="598"/>
    </row>
    <row r="16250" spans="6:23" x14ac:dyDescent="0.2">
      <c r="F16250" s="610"/>
      <c r="H16250" s="612"/>
      <c r="I16250" s="598"/>
      <c r="J16250" s="598"/>
      <c r="M16250" s="598"/>
      <c r="N16250" s="598"/>
      <c r="V16250" s="598"/>
      <c r="W16250" s="598"/>
    </row>
    <row r="16251" spans="6:23" x14ac:dyDescent="0.2">
      <c r="F16251" s="610"/>
      <c r="H16251" s="612"/>
      <c r="I16251" s="598"/>
      <c r="J16251" s="598"/>
      <c r="M16251" s="598"/>
      <c r="N16251" s="598"/>
      <c r="V16251" s="598"/>
      <c r="W16251" s="598"/>
    </row>
    <row r="16252" spans="6:23" x14ac:dyDescent="0.2">
      <c r="F16252" s="610"/>
      <c r="H16252" s="612"/>
      <c r="I16252" s="598"/>
      <c r="J16252" s="598"/>
      <c r="M16252" s="598"/>
      <c r="N16252" s="598"/>
      <c r="V16252" s="598"/>
      <c r="W16252" s="598"/>
    </row>
    <row r="16253" spans="6:23" x14ac:dyDescent="0.2">
      <c r="F16253" s="610"/>
      <c r="H16253" s="612"/>
      <c r="I16253" s="598"/>
      <c r="J16253" s="598"/>
      <c r="M16253" s="598"/>
      <c r="N16253" s="598"/>
      <c r="V16253" s="598"/>
      <c r="W16253" s="598"/>
    </row>
    <row r="16254" spans="6:23" x14ac:dyDescent="0.2">
      <c r="F16254" s="610"/>
      <c r="H16254" s="612"/>
      <c r="I16254" s="598"/>
      <c r="J16254" s="598"/>
      <c r="M16254" s="598"/>
      <c r="N16254" s="598"/>
      <c r="V16254" s="598"/>
      <c r="W16254" s="598"/>
    </row>
    <row r="16255" spans="6:23" x14ac:dyDescent="0.2">
      <c r="F16255" s="610"/>
      <c r="H16255" s="612"/>
      <c r="I16255" s="598"/>
      <c r="J16255" s="598"/>
      <c r="M16255" s="598"/>
      <c r="N16255" s="598"/>
      <c r="V16255" s="598"/>
      <c r="W16255" s="598"/>
    </row>
    <row r="16256" spans="6:23" x14ac:dyDescent="0.2">
      <c r="F16256" s="610"/>
      <c r="H16256" s="612"/>
      <c r="I16256" s="598"/>
      <c r="J16256" s="598"/>
      <c r="M16256" s="598"/>
      <c r="N16256" s="598"/>
      <c r="V16256" s="598"/>
      <c r="W16256" s="598"/>
    </row>
    <row r="16257" spans="6:23" x14ac:dyDescent="0.2">
      <c r="F16257" s="610"/>
      <c r="H16257" s="612"/>
      <c r="I16257" s="598"/>
      <c r="J16257" s="598"/>
      <c r="M16257" s="598"/>
      <c r="N16257" s="598"/>
      <c r="V16257" s="598"/>
      <c r="W16257" s="598"/>
    </row>
    <row r="16258" spans="6:23" x14ac:dyDescent="0.2">
      <c r="F16258" s="610"/>
      <c r="H16258" s="612"/>
      <c r="I16258" s="598"/>
      <c r="J16258" s="598"/>
      <c r="M16258" s="598"/>
      <c r="N16258" s="598"/>
      <c r="V16258" s="598"/>
      <c r="W16258" s="598"/>
    </row>
    <row r="16259" spans="6:23" x14ac:dyDescent="0.2">
      <c r="F16259" s="610"/>
      <c r="H16259" s="612"/>
      <c r="I16259" s="598"/>
      <c r="J16259" s="598"/>
      <c r="M16259" s="598"/>
      <c r="N16259" s="598"/>
      <c r="V16259" s="598"/>
      <c r="W16259" s="598"/>
    </row>
    <row r="16260" spans="6:23" x14ac:dyDescent="0.2">
      <c r="F16260" s="610"/>
      <c r="H16260" s="612"/>
      <c r="I16260" s="598"/>
      <c r="J16260" s="598"/>
      <c r="M16260" s="598"/>
      <c r="N16260" s="598"/>
      <c r="V16260" s="598"/>
      <c r="W16260" s="598"/>
    </row>
    <row r="16261" spans="6:23" x14ac:dyDescent="0.2">
      <c r="F16261" s="610"/>
      <c r="H16261" s="612"/>
      <c r="I16261" s="598"/>
      <c r="J16261" s="598"/>
      <c r="M16261" s="598"/>
      <c r="N16261" s="598"/>
      <c r="V16261" s="598"/>
      <c r="W16261" s="598"/>
    </row>
    <row r="16262" spans="6:23" x14ac:dyDescent="0.2">
      <c r="F16262" s="610"/>
      <c r="H16262" s="612"/>
      <c r="I16262" s="598"/>
      <c r="J16262" s="598"/>
      <c r="M16262" s="598"/>
      <c r="N16262" s="598"/>
      <c r="V16262" s="598"/>
      <c r="W16262" s="598"/>
    </row>
    <row r="16263" spans="6:23" x14ac:dyDescent="0.2">
      <c r="F16263" s="610"/>
      <c r="H16263" s="612"/>
      <c r="I16263" s="598"/>
      <c r="J16263" s="598"/>
      <c r="M16263" s="598"/>
      <c r="N16263" s="598"/>
      <c r="V16263" s="598"/>
      <c r="W16263" s="598"/>
    </row>
    <row r="16264" spans="6:23" x14ac:dyDescent="0.2">
      <c r="F16264" s="610"/>
      <c r="H16264" s="612"/>
      <c r="I16264" s="598"/>
      <c r="J16264" s="598"/>
      <c r="M16264" s="598"/>
      <c r="N16264" s="598"/>
      <c r="V16264" s="598"/>
      <c r="W16264" s="598"/>
    </row>
    <row r="16265" spans="6:23" x14ac:dyDescent="0.2">
      <c r="F16265" s="610"/>
      <c r="H16265" s="612"/>
      <c r="I16265" s="598"/>
      <c r="J16265" s="598"/>
      <c r="M16265" s="598"/>
      <c r="N16265" s="598"/>
      <c r="V16265" s="598"/>
      <c r="W16265" s="598"/>
    </row>
    <row r="16266" spans="6:23" x14ac:dyDescent="0.2">
      <c r="F16266" s="610"/>
      <c r="H16266" s="612"/>
      <c r="I16266" s="598"/>
      <c r="J16266" s="598"/>
      <c r="M16266" s="598"/>
      <c r="N16266" s="598"/>
      <c r="V16266" s="598"/>
      <c r="W16266" s="598"/>
    </row>
    <row r="16267" spans="6:23" x14ac:dyDescent="0.2">
      <c r="F16267" s="610"/>
      <c r="H16267" s="612"/>
      <c r="I16267" s="598"/>
      <c r="J16267" s="598"/>
      <c r="M16267" s="598"/>
      <c r="N16267" s="598"/>
      <c r="V16267" s="598"/>
      <c r="W16267" s="598"/>
    </row>
    <row r="16268" spans="6:23" x14ac:dyDescent="0.2">
      <c r="F16268" s="610"/>
      <c r="H16268" s="612"/>
      <c r="I16268" s="598"/>
      <c r="J16268" s="598"/>
      <c r="M16268" s="598"/>
      <c r="N16268" s="598"/>
      <c r="V16268" s="598"/>
      <c r="W16268" s="598"/>
    </row>
    <row r="16269" spans="6:23" x14ac:dyDescent="0.2">
      <c r="F16269" s="610"/>
      <c r="H16269" s="612"/>
      <c r="I16269" s="598"/>
      <c r="J16269" s="598"/>
      <c r="M16269" s="598"/>
      <c r="N16269" s="598"/>
      <c r="V16269" s="598"/>
      <c r="W16269" s="598"/>
    </row>
    <row r="16270" spans="6:23" x14ac:dyDescent="0.2">
      <c r="F16270" s="610"/>
      <c r="H16270" s="612"/>
      <c r="I16270" s="598"/>
      <c r="J16270" s="598"/>
      <c r="M16270" s="598"/>
      <c r="N16270" s="598"/>
      <c r="V16270" s="598"/>
      <c r="W16270" s="598"/>
    </row>
    <row r="16271" spans="6:23" x14ac:dyDescent="0.2">
      <c r="F16271" s="610"/>
      <c r="H16271" s="612"/>
      <c r="I16271" s="598"/>
      <c r="J16271" s="598"/>
      <c r="M16271" s="598"/>
      <c r="N16271" s="598"/>
      <c r="V16271" s="598"/>
      <c r="W16271" s="598"/>
    </row>
    <row r="16272" spans="6:23" x14ac:dyDescent="0.2">
      <c r="F16272" s="610"/>
      <c r="H16272" s="612"/>
      <c r="I16272" s="598"/>
      <c r="J16272" s="598"/>
      <c r="M16272" s="598"/>
      <c r="N16272" s="598"/>
      <c r="V16272" s="598"/>
      <c r="W16272" s="598"/>
    </row>
    <row r="16273" spans="6:23" x14ac:dyDescent="0.2">
      <c r="F16273" s="610"/>
      <c r="H16273" s="612"/>
      <c r="I16273" s="598"/>
      <c r="J16273" s="598"/>
      <c r="M16273" s="598"/>
      <c r="N16273" s="598"/>
      <c r="V16273" s="598"/>
      <c r="W16273" s="598"/>
    </row>
    <row r="16274" spans="6:23" x14ac:dyDescent="0.2">
      <c r="F16274" s="610"/>
      <c r="H16274" s="612"/>
      <c r="I16274" s="598"/>
      <c r="J16274" s="598"/>
      <c r="M16274" s="598"/>
      <c r="N16274" s="598"/>
      <c r="V16274" s="598"/>
      <c r="W16274" s="598"/>
    </row>
    <row r="16275" spans="6:23" x14ac:dyDescent="0.2">
      <c r="F16275" s="610"/>
      <c r="H16275" s="612"/>
      <c r="I16275" s="598"/>
      <c r="J16275" s="598"/>
      <c r="M16275" s="598"/>
      <c r="N16275" s="598"/>
      <c r="V16275" s="598"/>
      <c r="W16275" s="598"/>
    </row>
    <row r="16276" spans="6:23" x14ac:dyDescent="0.2">
      <c r="F16276" s="610"/>
      <c r="H16276" s="612"/>
      <c r="I16276" s="598"/>
      <c r="J16276" s="598"/>
      <c r="M16276" s="598"/>
      <c r="N16276" s="598"/>
      <c r="V16276" s="598"/>
      <c r="W16276" s="598"/>
    </row>
    <row r="16277" spans="6:23" x14ac:dyDescent="0.2">
      <c r="F16277" s="610"/>
      <c r="H16277" s="612"/>
      <c r="I16277" s="598"/>
      <c r="J16277" s="598"/>
      <c r="M16277" s="598"/>
      <c r="N16277" s="598"/>
      <c r="V16277" s="598"/>
      <c r="W16277" s="598"/>
    </row>
    <row r="16278" spans="6:23" x14ac:dyDescent="0.2">
      <c r="F16278" s="610"/>
      <c r="H16278" s="612"/>
      <c r="I16278" s="598"/>
      <c r="J16278" s="598"/>
      <c r="M16278" s="598"/>
      <c r="N16278" s="598"/>
      <c r="V16278" s="598"/>
      <c r="W16278" s="598"/>
    </row>
    <row r="16279" spans="6:23" x14ac:dyDescent="0.2">
      <c r="F16279" s="610"/>
      <c r="H16279" s="612"/>
      <c r="I16279" s="598"/>
      <c r="J16279" s="598"/>
      <c r="M16279" s="598"/>
      <c r="N16279" s="598"/>
      <c r="V16279" s="598"/>
      <c r="W16279" s="598"/>
    </row>
    <row r="16280" spans="6:23" x14ac:dyDescent="0.2">
      <c r="F16280" s="610"/>
      <c r="H16280" s="612"/>
      <c r="I16280" s="598"/>
      <c r="J16280" s="598"/>
      <c r="M16280" s="598"/>
      <c r="N16280" s="598"/>
      <c r="V16280" s="598"/>
      <c r="W16280" s="598"/>
    </row>
    <row r="16281" spans="6:23" x14ac:dyDescent="0.2">
      <c r="F16281" s="610"/>
      <c r="H16281" s="612"/>
      <c r="I16281" s="598"/>
      <c r="J16281" s="598"/>
      <c r="M16281" s="598"/>
      <c r="N16281" s="598"/>
      <c r="V16281" s="598"/>
      <c r="W16281" s="598"/>
    </row>
    <row r="16282" spans="6:23" x14ac:dyDescent="0.2">
      <c r="F16282" s="610"/>
      <c r="H16282" s="612"/>
      <c r="I16282" s="598"/>
      <c r="J16282" s="598"/>
      <c r="M16282" s="598"/>
      <c r="N16282" s="598"/>
      <c r="V16282" s="598"/>
      <c r="W16282" s="598"/>
    </row>
    <row r="16283" spans="6:23" x14ac:dyDescent="0.2">
      <c r="F16283" s="610"/>
      <c r="H16283" s="612"/>
      <c r="I16283" s="598"/>
      <c r="J16283" s="598"/>
      <c r="M16283" s="598"/>
      <c r="N16283" s="598"/>
      <c r="V16283" s="598"/>
      <c r="W16283" s="598"/>
    </row>
    <row r="16284" spans="6:23" x14ac:dyDescent="0.2">
      <c r="F16284" s="610"/>
      <c r="H16284" s="612"/>
      <c r="I16284" s="598"/>
      <c r="J16284" s="598"/>
      <c r="M16284" s="598"/>
      <c r="N16284" s="598"/>
      <c r="V16284" s="598"/>
      <c r="W16284" s="598"/>
    </row>
    <row r="16285" spans="6:23" x14ac:dyDescent="0.2">
      <c r="F16285" s="610"/>
      <c r="H16285" s="612"/>
      <c r="I16285" s="598"/>
      <c r="J16285" s="598"/>
      <c r="M16285" s="598"/>
      <c r="N16285" s="598"/>
      <c r="V16285" s="598"/>
      <c r="W16285" s="598"/>
    </row>
    <row r="16286" spans="6:23" x14ac:dyDescent="0.2">
      <c r="F16286" s="610"/>
      <c r="H16286" s="612"/>
      <c r="I16286" s="598"/>
      <c r="J16286" s="598"/>
      <c r="M16286" s="598"/>
      <c r="N16286" s="598"/>
      <c r="V16286" s="598"/>
      <c r="W16286" s="598"/>
    </row>
    <row r="16287" spans="6:23" x14ac:dyDescent="0.2">
      <c r="F16287" s="610"/>
      <c r="H16287" s="612"/>
      <c r="I16287" s="598"/>
      <c r="J16287" s="598"/>
      <c r="M16287" s="598"/>
      <c r="N16287" s="598"/>
      <c r="V16287" s="598"/>
      <c r="W16287" s="598"/>
    </row>
    <row r="16288" spans="6:23" x14ac:dyDescent="0.2">
      <c r="F16288" s="610"/>
      <c r="H16288" s="612"/>
      <c r="I16288" s="598"/>
      <c r="J16288" s="598"/>
      <c r="M16288" s="598"/>
      <c r="N16288" s="598"/>
      <c r="V16288" s="598"/>
      <c r="W16288" s="598"/>
    </row>
    <row r="16289" spans="6:23" x14ac:dyDescent="0.2">
      <c r="F16289" s="610"/>
      <c r="H16289" s="612"/>
      <c r="I16289" s="598"/>
      <c r="J16289" s="598"/>
      <c r="M16289" s="598"/>
      <c r="N16289" s="598"/>
      <c r="V16289" s="598"/>
      <c r="W16289" s="598"/>
    </row>
    <row r="16290" spans="6:23" x14ac:dyDescent="0.2">
      <c r="F16290" s="610"/>
      <c r="H16290" s="612"/>
      <c r="I16290" s="598"/>
      <c r="J16290" s="598"/>
      <c r="M16290" s="598"/>
      <c r="N16290" s="598"/>
      <c r="V16290" s="598"/>
      <c r="W16290" s="598"/>
    </row>
    <row r="16291" spans="6:23" x14ac:dyDescent="0.2">
      <c r="F16291" s="610"/>
      <c r="H16291" s="612"/>
      <c r="I16291" s="598"/>
      <c r="J16291" s="598"/>
      <c r="M16291" s="598"/>
      <c r="N16291" s="598"/>
      <c r="V16291" s="598"/>
      <c r="W16291" s="598"/>
    </row>
    <row r="16292" spans="6:23" x14ac:dyDescent="0.2">
      <c r="F16292" s="610"/>
      <c r="H16292" s="612"/>
      <c r="I16292" s="598"/>
      <c r="J16292" s="598"/>
      <c r="M16292" s="598"/>
      <c r="N16292" s="598"/>
      <c r="V16292" s="598"/>
      <c r="W16292" s="598"/>
    </row>
    <row r="16293" spans="6:23" x14ac:dyDescent="0.2">
      <c r="F16293" s="610"/>
      <c r="H16293" s="612"/>
      <c r="I16293" s="598"/>
      <c r="J16293" s="598"/>
      <c r="M16293" s="598"/>
      <c r="N16293" s="598"/>
      <c r="V16293" s="598"/>
      <c r="W16293" s="598"/>
    </row>
    <row r="16294" spans="6:23" x14ac:dyDescent="0.2">
      <c r="F16294" s="610"/>
      <c r="H16294" s="612"/>
      <c r="I16294" s="598"/>
      <c r="J16294" s="598"/>
      <c r="M16294" s="598"/>
      <c r="N16294" s="598"/>
      <c r="V16294" s="598"/>
      <c r="W16294" s="598"/>
    </row>
    <row r="16295" spans="6:23" x14ac:dyDescent="0.2">
      <c r="F16295" s="610"/>
      <c r="H16295" s="612"/>
      <c r="I16295" s="598"/>
      <c r="J16295" s="598"/>
      <c r="M16295" s="598"/>
      <c r="N16295" s="598"/>
      <c r="V16295" s="598"/>
      <c r="W16295" s="598"/>
    </row>
    <row r="16296" spans="6:23" x14ac:dyDescent="0.2">
      <c r="F16296" s="610"/>
      <c r="H16296" s="612"/>
      <c r="I16296" s="598"/>
      <c r="J16296" s="598"/>
      <c r="M16296" s="598"/>
      <c r="N16296" s="598"/>
      <c r="V16296" s="598"/>
      <c r="W16296" s="598"/>
    </row>
    <row r="16297" spans="6:23" x14ac:dyDescent="0.2">
      <c r="F16297" s="610"/>
      <c r="H16297" s="612"/>
      <c r="I16297" s="598"/>
      <c r="J16297" s="598"/>
      <c r="M16297" s="598"/>
      <c r="N16297" s="598"/>
      <c r="V16297" s="598"/>
      <c r="W16297" s="598"/>
    </row>
    <row r="16298" spans="6:23" x14ac:dyDescent="0.2">
      <c r="F16298" s="610"/>
      <c r="H16298" s="612"/>
      <c r="I16298" s="598"/>
      <c r="J16298" s="598"/>
      <c r="M16298" s="598"/>
      <c r="N16298" s="598"/>
      <c r="V16298" s="598"/>
      <c r="W16298" s="598"/>
    </row>
    <row r="16299" spans="6:23" x14ac:dyDescent="0.2">
      <c r="F16299" s="610"/>
      <c r="H16299" s="612"/>
      <c r="I16299" s="598"/>
      <c r="J16299" s="598"/>
      <c r="M16299" s="598"/>
      <c r="N16299" s="598"/>
      <c r="V16299" s="598"/>
      <c r="W16299" s="598"/>
    </row>
    <row r="16300" spans="6:23" x14ac:dyDescent="0.2">
      <c r="F16300" s="610"/>
      <c r="H16300" s="612"/>
      <c r="I16300" s="598"/>
      <c r="J16300" s="598"/>
      <c r="M16300" s="598"/>
      <c r="N16300" s="598"/>
      <c r="V16300" s="598"/>
      <c r="W16300" s="598"/>
    </row>
    <row r="16301" spans="6:23" x14ac:dyDescent="0.2">
      <c r="F16301" s="610"/>
      <c r="H16301" s="612"/>
      <c r="I16301" s="598"/>
      <c r="J16301" s="598"/>
      <c r="M16301" s="598"/>
      <c r="N16301" s="598"/>
      <c r="V16301" s="598"/>
      <c r="W16301" s="598"/>
    </row>
    <row r="16302" spans="6:23" x14ac:dyDescent="0.2">
      <c r="F16302" s="610"/>
      <c r="H16302" s="612"/>
      <c r="I16302" s="598"/>
      <c r="J16302" s="598"/>
      <c r="M16302" s="598"/>
      <c r="N16302" s="598"/>
      <c r="V16302" s="598"/>
      <c r="W16302" s="598"/>
    </row>
    <row r="16303" spans="6:23" x14ac:dyDescent="0.2">
      <c r="F16303" s="610"/>
      <c r="H16303" s="612"/>
      <c r="I16303" s="598"/>
      <c r="J16303" s="598"/>
      <c r="M16303" s="598"/>
      <c r="N16303" s="598"/>
      <c r="V16303" s="598"/>
      <c r="W16303" s="598"/>
    </row>
    <row r="16304" spans="6:23" x14ac:dyDescent="0.2">
      <c r="F16304" s="610"/>
      <c r="H16304" s="612"/>
      <c r="I16304" s="598"/>
      <c r="J16304" s="598"/>
      <c r="M16304" s="598"/>
      <c r="N16304" s="598"/>
      <c r="V16304" s="598"/>
      <c r="W16304" s="598"/>
    </row>
    <row r="16305" spans="6:23" x14ac:dyDescent="0.2">
      <c r="F16305" s="610"/>
      <c r="H16305" s="612"/>
      <c r="I16305" s="598"/>
      <c r="J16305" s="598"/>
      <c r="M16305" s="598"/>
      <c r="N16305" s="598"/>
      <c r="V16305" s="598"/>
      <c r="W16305" s="598"/>
    </row>
    <row r="16306" spans="6:23" x14ac:dyDescent="0.2">
      <c r="F16306" s="610"/>
      <c r="H16306" s="612"/>
      <c r="I16306" s="598"/>
      <c r="J16306" s="598"/>
      <c r="M16306" s="598"/>
      <c r="N16306" s="598"/>
      <c r="V16306" s="598"/>
      <c r="W16306" s="598"/>
    </row>
    <row r="16307" spans="6:23" x14ac:dyDescent="0.2">
      <c r="F16307" s="610"/>
      <c r="H16307" s="612"/>
      <c r="I16307" s="598"/>
      <c r="J16307" s="598"/>
      <c r="M16307" s="598"/>
      <c r="N16307" s="598"/>
      <c r="V16307" s="598"/>
      <c r="W16307" s="598"/>
    </row>
    <row r="16308" spans="6:23" x14ac:dyDescent="0.2">
      <c r="F16308" s="610"/>
      <c r="H16308" s="612"/>
      <c r="I16308" s="598"/>
      <c r="J16308" s="598"/>
      <c r="M16308" s="598"/>
      <c r="N16308" s="598"/>
      <c r="V16308" s="598"/>
      <c r="W16308" s="598"/>
    </row>
    <row r="16309" spans="6:23" x14ac:dyDescent="0.2">
      <c r="F16309" s="610"/>
      <c r="H16309" s="612"/>
      <c r="I16309" s="598"/>
      <c r="J16309" s="598"/>
      <c r="M16309" s="598"/>
      <c r="N16309" s="598"/>
      <c r="V16309" s="598"/>
      <c r="W16309" s="598"/>
    </row>
    <row r="16310" spans="6:23" x14ac:dyDescent="0.2">
      <c r="F16310" s="610"/>
      <c r="H16310" s="612"/>
      <c r="I16310" s="598"/>
      <c r="J16310" s="598"/>
      <c r="M16310" s="598"/>
      <c r="N16310" s="598"/>
      <c r="V16310" s="598"/>
      <c r="W16310" s="598"/>
    </row>
    <row r="16311" spans="6:23" x14ac:dyDescent="0.2">
      <c r="F16311" s="610"/>
      <c r="H16311" s="612"/>
      <c r="I16311" s="598"/>
      <c r="J16311" s="598"/>
      <c r="M16311" s="598"/>
      <c r="N16311" s="598"/>
      <c r="V16311" s="598"/>
      <c r="W16311" s="598"/>
    </row>
    <row r="16312" spans="6:23" x14ac:dyDescent="0.2">
      <c r="F16312" s="610"/>
      <c r="H16312" s="612"/>
      <c r="I16312" s="598"/>
      <c r="J16312" s="598"/>
      <c r="M16312" s="598"/>
      <c r="N16312" s="598"/>
      <c r="V16312" s="598"/>
      <c r="W16312" s="598"/>
    </row>
    <row r="16313" spans="6:23" x14ac:dyDescent="0.2">
      <c r="F16313" s="610"/>
      <c r="H16313" s="612"/>
      <c r="I16313" s="598"/>
      <c r="J16313" s="598"/>
      <c r="M16313" s="598"/>
      <c r="N16313" s="598"/>
      <c r="V16313" s="598"/>
      <c r="W16313" s="598"/>
    </row>
    <row r="16314" spans="6:23" x14ac:dyDescent="0.2">
      <c r="F16314" s="610"/>
      <c r="H16314" s="612"/>
      <c r="I16314" s="598"/>
      <c r="J16314" s="598"/>
      <c r="M16314" s="598"/>
      <c r="N16314" s="598"/>
      <c r="V16314" s="598"/>
      <c r="W16314" s="598"/>
    </row>
    <row r="16315" spans="6:23" x14ac:dyDescent="0.2">
      <c r="F16315" s="610"/>
      <c r="H16315" s="612"/>
      <c r="I16315" s="598"/>
      <c r="J16315" s="598"/>
      <c r="M16315" s="598"/>
      <c r="N16315" s="598"/>
      <c r="V16315" s="598"/>
      <c r="W16315" s="598"/>
    </row>
    <row r="16316" spans="6:23" x14ac:dyDescent="0.2">
      <c r="F16316" s="610"/>
      <c r="H16316" s="612"/>
      <c r="I16316" s="598"/>
      <c r="J16316" s="598"/>
      <c r="M16316" s="598"/>
      <c r="N16316" s="598"/>
      <c r="V16316" s="598"/>
      <c r="W16316" s="598"/>
    </row>
    <row r="16317" spans="6:23" x14ac:dyDescent="0.2">
      <c r="F16317" s="610"/>
      <c r="H16317" s="612"/>
      <c r="I16317" s="598"/>
      <c r="J16317" s="598"/>
      <c r="M16317" s="598"/>
      <c r="N16317" s="598"/>
      <c r="V16317" s="598"/>
      <c r="W16317" s="598"/>
    </row>
    <row r="16318" spans="6:23" x14ac:dyDescent="0.2">
      <c r="F16318" s="610"/>
      <c r="H16318" s="612"/>
      <c r="I16318" s="598"/>
      <c r="J16318" s="598"/>
      <c r="M16318" s="598"/>
      <c r="N16318" s="598"/>
      <c r="V16318" s="598"/>
      <c r="W16318" s="598"/>
    </row>
    <row r="16319" spans="6:23" x14ac:dyDescent="0.2">
      <c r="F16319" s="610"/>
      <c r="H16319" s="612"/>
      <c r="I16319" s="598"/>
      <c r="J16319" s="598"/>
      <c r="M16319" s="598"/>
      <c r="N16319" s="598"/>
      <c r="V16319" s="598"/>
      <c r="W16319" s="598"/>
    </row>
    <row r="16320" spans="6:23" x14ac:dyDescent="0.2">
      <c r="F16320" s="610"/>
      <c r="H16320" s="612"/>
      <c r="I16320" s="598"/>
      <c r="J16320" s="598"/>
      <c r="M16320" s="598"/>
      <c r="N16320" s="598"/>
      <c r="V16320" s="598"/>
      <c r="W16320" s="598"/>
    </row>
    <row r="16321" spans="6:23" x14ac:dyDescent="0.2">
      <c r="F16321" s="610"/>
      <c r="H16321" s="612"/>
      <c r="I16321" s="598"/>
      <c r="J16321" s="598"/>
      <c r="M16321" s="598"/>
      <c r="N16321" s="598"/>
      <c r="V16321" s="598"/>
      <c r="W16321" s="598"/>
    </row>
    <row r="16322" spans="6:23" x14ac:dyDescent="0.2">
      <c r="F16322" s="610"/>
      <c r="H16322" s="612"/>
      <c r="I16322" s="598"/>
      <c r="J16322" s="598"/>
      <c r="M16322" s="598"/>
      <c r="N16322" s="598"/>
      <c r="V16322" s="598"/>
      <c r="W16322" s="598"/>
    </row>
    <row r="16323" spans="6:23" x14ac:dyDescent="0.2">
      <c r="F16323" s="610"/>
      <c r="H16323" s="612"/>
      <c r="I16323" s="598"/>
      <c r="J16323" s="598"/>
      <c r="M16323" s="598"/>
      <c r="N16323" s="598"/>
      <c r="V16323" s="598"/>
      <c r="W16323" s="598"/>
    </row>
    <row r="16324" spans="6:23" x14ac:dyDescent="0.2">
      <c r="F16324" s="610"/>
      <c r="H16324" s="612"/>
      <c r="I16324" s="598"/>
      <c r="J16324" s="598"/>
      <c r="M16324" s="598"/>
      <c r="N16324" s="598"/>
      <c r="V16324" s="598"/>
      <c r="W16324" s="598"/>
    </row>
    <row r="16325" spans="6:23" x14ac:dyDescent="0.2">
      <c r="F16325" s="610"/>
      <c r="H16325" s="612"/>
      <c r="I16325" s="598"/>
      <c r="J16325" s="598"/>
      <c r="M16325" s="598"/>
      <c r="N16325" s="598"/>
      <c r="V16325" s="598"/>
      <c r="W16325" s="598"/>
    </row>
    <row r="16326" spans="6:23" x14ac:dyDescent="0.2">
      <c r="F16326" s="610"/>
      <c r="H16326" s="612"/>
      <c r="I16326" s="598"/>
      <c r="J16326" s="598"/>
      <c r="M16326" s="598"/>
      <c r="N16326" s="598"/>
      <c r="V16326" s="598"/>
      <c r="W16326" s="598"/>
    </row>
    <row r="16327" spans="6:23" x14ac:dyDescent="0.2">
      <c r="F16327" s="610"/>
      <c r="H16327" s="612"/>
      <c r="I16327" s="598"/>
      <c r="J16327" s="598"/>
      <c r="M16327" s="598"/>
      <c r="N16327" s="598"/>
      <c r="V16327" s="598"/>
      <c r="W16327" s="598"/>
    </row>
    <row r="16328" spans="6:23" x14ac:dyDescent="0.2">
      <c r="F16328" s="610"/>
      <c r="H16328" s="612"/>
      <c r="I16328" s="598"/>
      <c r="J16328" s="598"/>
      <c r="M16328" s="598"/>
      <c r="N16328" s="598"/>
      <c r="V16328" s="598"/>
      <c r="W16328" s="598"/>
    </row>
    <row r="16329" spans="6:23" x14ac:dyDescent="0.2">
      <c r="F16329" s="610"/>
      <c r="H16329" s="612"/>
      <c r="I16329" s="598"/>
      <c r="J16329" s="598"/>
      <c r="M16329" s="598"/>
      <c r="N16329" s="598"/>
      <c r="V16329" s="598"/>
      <c r="W16329" s="598"/>
    </row>
    <row r="16330" spans="6:23" x14ac:dyDescent="0.2">
      <c r="F16330" s="610"/>
      <c r="H16330" s="612"/>
      <c r="I16330" s="598"/>
      <c r="J16330" s="598"/>
      <c r="M16330" s="598"/>
      <c r="N16330" s="598"/>
      <c r="V16330" s="598"/>
      <c r="W16330" s="598"/>
    </row>
    <row r="16331" spans="6:23" x14ac:dyDescent="0.2">
      <c r="F16331" s="610"/>
      <c r="H16331" s="612"/>
      <c r="I16331" s="598"/>
      <c r="J16331" s="598"/>
      <c r="M16331" s="598"/>
      <c r="N16331" s="598"/>
      <c r="V16331" s="598"/>
      <c r="W16331" s="598"/>
    </row>
    <row r="16332" spans="6:23" x14ac:dyDescent="0.2">
      <c r="F16332" s="610"/>
      <c r="H16332" s="612"/>
      <c r="I16332" s="598"/>
      <c r="J16332" s="598"/>
      <c r="M16332" s="598"/>
      <c r="N16332" s="598"/>
      <c r="V16332" s="598"/>
      <c r="W16332" s="598"/>
    </row>
    <row r="16333" spans="6:23" x14ac:dyDescent="0.2">
      <c r="F16333" s="610"/>
      <c r="H16333" s="612"/>
      <c r="I16333" s="598"/>
      <c r="J16333" s="598"/>
      <c r="M16333" s="598"/>
      <c r="N16333" s="598"/>
      <c r="V16333" s="598"/>
      <c r="W16333" s="598"/>
    </row>
    <row r="16334" spans="6:23" x14ac:dyDescent="0.2">
      <c r="F16334" s="610"/>
      <c r="H16334" s="612"/>
      <c r="I16334" s="598"/>
      <c r="J16334" s="598"/>
      <c r="M16334" s="598"/>
      <c r="N16334" s="598"/>
      <c r="V16334" s="598"/>
      <c r="W16334" s="598"/>
    </row>
    <row r="16335" spans="6:23" x14ac:dyDescent="0.2">
      <c r="F16335" s="610"/>
      <c r="H16335" s="612"/>
      <c r="I16335" s="598"/>
      <c r="J16335" s="598"/>
      <c r="M16335" s="598"/>
      <c r="N16335" s="598"/>
      <c r="V16335" s="598"/>
      <c r="W16335" s="598"/>
    </row>
    <row r="16336" spans="6:23" x14ac:dyDescent="0.2">
      <c r="F16336" s="610"/>
      <c r="H16336" s="612"/>
      <c r="I16336" s="598"/>
      <c r="J16336" s="598"/>
      <c r="M16336" s="598"/>
      <c r="N16336" s="598"/>
      <c r="V16336" s="598"/>
      <c r="W16336" s="598"/>
    </row>
    <row r="16337" spans="6:23" x14ac:dyDescent="0.2">
      <c r="F16337" s="610"/>
      <c r="H16337" s="612"/>
      <c r="I16337" s="598"/>
      <c r="J16337" s="598"/>
      <c r="M16337" s="598"/>
      <c r="N16337" s="598"/>
      <c r="V16337" s="598"/>
      <c r="W16337" s="598"/>
    </row>
    <row r="16338" spans="6:23" x14ac:dyDescent="0.2">
      <c r="F16338" s="610"/>
      <c r="H16338" s="612"/>
      <c r="I16338" s="598"/>
      <c r="J16338" s="598"/>
      <c r="M16338" s="598"/>
      <c r="N16338" s="598"/>
      <c r="V16338" s="598"/>
      <c r="W16338" s="598"/>
    </row>
    <row r="16339" spans="6:23" x14ac:dyDescent="0.2">
      <c r="F16339" s="610"/>
      <c r="H16339" s="612"/>
      <c r="I16339" s="598"/>
      <c r="J16339" s="598"/>
      <c r="M16339" s="598"/>
      <c r="N16339" s="598"/>
      <c r="V16339" s="598"/>
      <c r="W16339" s="598"/>
    </row>
    <row r="16340" spans="6:23" x14ac:dyDescent="0.2">
      <c r="F16340" s="610"/>
      <c r="H16340" s="612"/>
      <c r="I16340" s="598"/>
      <c r="J16340" s="598"/>
      <c r="M16340" s="598"/>
      <c r="N16340" s="598"/>
      <c r="V16340" s="598"/>
      <c r="W16340" s="598"/>
    </row>
    <row r="16341" spans="6:23" x14ac:dyDescent="0.2">
      <c r="F16341" s="610"/>
      <c r="H16341" s="612"/>
      <c r="I16341" s="598"/>
      <c r="J16341" s="598"/>
      <c r="M16341" s="598"/>
      <c r="N16341" s="598"/>
      <c r="V16341" s="598"/>
      <c r="W16341" s="598"/>
    </row>
    <row r="16342" spans="6:23" x14ac:dyDescent="0.2">
      <c r="F16342" s="610"/>
      <c r="H16342" s="612"/>
      <c r="I16342" s="598"/>
      <c r="J16342" s="598"/>
      <c r="M16342" s="598"/>
      <c r="N16342" s="598"/>
      <c r="V16342" s="598"/>
      <c r="W16342" s="598"/>
    </row>
    <row r="16343" spans="6:23" x14ac:dyDescent="0.2">
      <c r="F16343" s="610"/>
      <c r="H16343" s="612"/>
      <c r="I16343" s="598"/>
      <c r="J16343" s="598"/>
      <c r="M16343" s="598"/>
      <c r="N16343" s="598"/>
      <c r="V16343" s="598"/>
      <c r="W16343" s="598"/>
    </row>
    <row r="16344" spans="6:23" x14ac:dyDescent="0.2">
      <c r="F16344" s="610"/>
      <c r="H16344" s="612"/>
      <c r="I16344" s="598"/>
      <c r="J16344" s="598"/>
      <c r="M16344" s="598"/>
      <c r="N16344" s="598"/>
      <c r="V16344" s="598"/>
      <c r="W16344" s="598"/>
    </row>
    <row r="16345" spans="6:23" x14ac:dyDescent="0.2">
      <c r="F16345" s="610"/>
      <c r="H16345" s="612"/>
      <c r="I16345" s="598"/>
      <c r="J16345" s="598"/>
      <c r="M16345" s="598"/>
      <c r="N16345" s="598"/>
      <c r="V16345" s="598"/>
      <c r="W16345" s="598"/>
    </row>
    <row r="16346" spans="6:23" x14ac:dyDescent="0.2">
      <c r="F16346" s="610"/>
      <c r="H16346" s="612"/>
      <c r="I16346" s="598"/>
      <c r="J16346" s="598"/>
      <c r="M16346" s="598"/>
      <c r="N16346" s="598"/>
      <c r="V16346" s="598"/>
      <c r="W16346" s="598"/>
    </row>
    <row r="16347" spans="6:23" x14ac:dyDescent="0.2">
      <c r="F16347" s="610"/>
      <c r="H16347" s="612"/>
      <c r="I16347" s="598"/>
      <c r="J16347" s="598"/>
      <c r="M16347" s="598"/>
      <c r="N16347" s="598"/>
      <c r="V16347" s="598"/>
      <c r="W16347" s="598"/>
    </row>
    <row r="16348" spans="6:23" x14ac:dyDescent="0.2">
      <c r="F16348" s="610"/>
      <c r="H16348" s="612"/>
      <c r="I16348" s="598"/>
      <c r="J16348" s="598"/>
      <c r="M16348" s="598"/>
      <c r="N16348" s="598"/>
      <c r="V16348" s="598"/>
      <c r="W16348" s="598"/>
    </row>
    <row r="16349" spans="6:23" x14ac:dyDescent="0.2">
      <c r="F16349" s="610"/>
      <c r="H16349" s="612"/>
      <c r="I16349" s="598"/>
      <c r="J16349" s="598"/>
      <c r="M16349" s="598"/>
      <c r="N16349" s="598"/>
      <c r="V16349" s="598"/>
      <c r="W16349" s="598"/>
    </row>
    <row r="16350" spans="6:23" x14ac:dyDescent="0.2">
      <c r="F16350" s="610"/>
      <c r="H16350" s="612"/>
      <c r="I16350" s="598"/>
      <c r="J16350" s="598"/>
      <c r="M16350" s="598"/>
      <c r="N16350" s="598"/>
      <c r="V16350" s="598"/>
      <c r="W16350" s="598"/>
    </row>
    <row r="16351" spans="6:23" x14ac:dyDescent="0.2">
      <c r="F16351" s="610"/>
      <c r="H16351" s="612"/>
      <c r="I16351" s="598"/>
      <c r="J16351" s="598"/>
      <c r="M16351" s="598"/>
      <c r="N16351" s="598"/>
      <c r="V16351" s="598"/>
      <c r="W16351" s="598"/>
    </row>
    <row r="16352" spans="6:23" x14ac:dyDescent="0.2">
      <c r="F16352" s="610"/>
      <c r="H16352" s="612"/>
      <c r="I16352" s="598"/>
      <c r="J16352" s="598"/>
      <c r="M16352" s="598"/>
      <c r="N16352" s="598"/>
      <c r="V16352" s="598"/>
      <c r="W16352" s="598"/>
    </row>
    <row r="16353" spans="6:23" x14ac:dyDescent="0.2">
      <c r="F16353" s="610"/>
      <c r="H16353" s="612"/>
      <c r="I16353" s="598"/>
      <c r="J16353" s="598"/>
      <c r="M16353" s="598"/>
      <c r="N16353" s="598"/>
      <c r="V16353" s="598"/>
      <c r="W16353" s="598"/>
    </row>
    <row r="16354" spans="6:23" x14ac:dyDescent="0.2">
      <c r="F16354" s="610"/>
      <c r="H16354" s="612"/>
      <c r="I16354" s="598"/>
      <c r="J16354" s="598"/>
      <c r="M16354" s="598"/>
      <c r="N16354" s="598"/>
      <c r="V16354" s="598"/>
      <c r="W16354" s="598"/>
    </row>
    <row r="16355" spans="6:23" x14ac:dyDescent="0.2">
      <c r="F16355" s="610"/>
      <c r="H16355" s="612"/>
      <c r="I16355" s="598"/>
      <c r="J16355" s="598"/>
      <c r="M16355" s="598"/>
      <c r="N16355" s="598"/>
      <c r="V16355" s="598"/>
      <c r="W16355" s="598"/>
    </row>
    <row r="16356" spans="6:23" x14ac:dyDescent="0.2">
      <c r="F16356" s="610"/>
      <c r="H16356" s="612"/>
      <c r="I16356" s="598"/>
      <c r="J16356" s="598"/>
      <c r="M16356" s="598"/>
      <c r="N16356" s="598"/>
      <c r="V16356" s="598"/>
      <c r="W16356" s="598"/>
    </row>
    <row r="16357" spans="6:23" x14ac:dyDescent="0.2">
      <c r="F16357" s="610"/>
      <c r="H16357" s="612"/>
      <c r="I16357" s="598"/>
      <c r="J16357" s="598"/>
      <c r="M16357" s="598"/>
      <c r="N16357" s="598"/>
      <c r="V16357" s="598"/>
      <c r="W16357" s="598"/>
    </row>
    <row r="16358" spans="6:23" x14ac:dyDescent="0.2">
      <c r="F16358" s="610"/>
      <c r="H16358" s="612"/>
      <c r="I16358" s="598"/>
      <c r="J16358" s="598"/>
      <c r="M16358" s="598"/>
      <c r="N16358" s="598"/>
      <c r="V16358" s="598"/>
      <c r="W16358" s="598"/>
    </row>
    <row r="16359" spans="6:23" x14ac:dyDescent="0.2">
      <c r="F16359" s="610"/>
      <c r="H16359" s="612"/>
      <c r="I16359" s="598"/>
      <c r="J16359" s="598"/>
      <c r="M16359" s="598"/>
      <c r="N16359" s="598"/>
      <c r="V16359" s="598"/>
      <c r="W16359" s="598"/>
    </row>
    <row r="16360" spans="6:23" x14ac:dyDescent="0.2">
      <c r="F16360" s="610"/>
      <c r="H16360" s="612"/>
      <c r="I16360" s="598"/>
      <c r="J16360" s="598"/>
      <c r="M16360" s="598"/>
      <c r="N16360" s="598"/>
      <c r="V16360" s="598"/>
      <c r="W16360" s="598"/>
    </row>
    <row r="16361" spans="6:23" x14ac:dyDescent="0.2">
      <c r="F16361" s="610"/>
      <c r="H16361" s="612"/>
      <c r="I16361" s="598"/>
      <c r="J16361" s="598"/>
      <c r="M16361" s="598"/>
      <c r="N16361" s="598"/>
      <c r="V16361" s="598"/>
      <c r="W16361" s="598"/>
    </row>
    <row r="16362" spans="6:23" x14ac:dyDescent="0.2">
      <c r="F16362" s="610"/>
      <c r="H16362" s="612"/>
      <c r="I16362" s="598"/>
      <c r="J16362" s="598"/>
      <c r="M16362" s="598"/>
      <c r="N16362" s="598"/>
      <c r="V16362" s="598"/>
      <c r="W16362" s="598"/>
    </row>
    <row r="16363" spans="6:23" x14ac:dyDescent="0.2">
      <c r="F16363" s="610"/>
      <c r="H16363" s="612"/>
      <c r="I16363" s="598"/>
      <c r="J16363" s="598"/>
      <c r="M16363" s="598"/>
      <c r="N16363" s="598"/>
      <c r="V16363" s="598"/>
      <c r="W16363" s="598"/>
    </row>
    <row r="16364" spans="6:23" x14ac:dyDescent="0.2">
      <c r="F16364" s="610"/>
      <c r="H16364" s="612"/>
      <c r="I16364" s="598"/>
      <c r="J16364" s="598"/>
      <c r="M16364" s="598"/>
      <c r="N16364" s="598"/>
      <c r="V16364" s="598"/>
      <c r="W16364" s="598"/>
    </row>
    <row r="16365" spans="6:23" x14ac:dyDescent="0.2">
      <c r="F16365" s="610"/>
      <c r="H16365" s="612"/>
      <c r="I16365" s="598"/>
      <c r="J16365" s="598"/>
      <c r="M16365" s="598"/>
      <c r="N16365" s="598"/>
      <c r="V16365" s="598"/>
      <c r="W16365" s="598"/>
    </row>
    <row r="16366" spans="6:23" x14ac:dyDescent="0.2">
      <c r="F16366" s="610"/>
      <c r="H16366" s="612"/>
      <c r="I16366" s="598"/>
      <c r="J16366" s="598"/>
      <c r="M16366" s="598"/>
      <c r="N16366" s="598"/>
      <c r="V16366" s="598"/>
      <c r="W16366" s="598"/>
    </row>
    <row r="16367" spans="6:23" x14ac:dyDescent="0.2">
      <c r="F16367" s="610"/>
      <c r="H16367" s="612"/>
      <c r="I16367" s="598"/>
      <c r="J16367" s="598"/>
      <c r="M16367" s="598"/>
      <c r="N16367" s="598"/>
      <c r="V16367" s="598"/>
      <c r="W16367" s="598"/>
    </row>
    <row r="16368" spans="6:23" x14ac:dyDescent="0.2">
      <c r="F16368" s="610"/>
      <c r="H16368" s="612"/>
      <c r="I16368" s="598"/>
      <c r="J16368" s="598"/>
      <c r="M16368" s="598"/>
      <c r="N16368" s="598"/>
      <c r="V16368" s="598"/>
      <c r="W16368" s="598"/>
    </row>
    <row r="16369" spans="6:23" x14ac:dyDescent="0.2">
      <c r="F16369" s="610"/>
      <c r="H16369" s="612"/>
      <c r="I16369" s="598"/>
      <c r="J16369" s="598"/>
      <c r="M16369" s="598"/>
      <c r="N16369" s="598"/>
      <c r="V16369" s="598"/>
      <c r="W16369" s="598"/>
    </row>
    <row r="16370" spans="6:23" x14ac:dyDescent="0.2">
      <c r="F16370" s="610"/>
      <c r="H16370" s="612"/>
      <c r="I16370" s="598"/>
      <c r="J16370" s="598"/>
      <c r="M16370" s="598"/>
      <c r="N16370" s="598"/>
      <c r="V16370" s="598"/>
      <c r="W16370" s="598"/>
    </row>
    <row r="16371" spans="6:23" x14ac:dyDescent="0.2">
      <c r="F16371" s="610"/>
      <c r="H16371" s="612"/>
      <c r="I16371" s="598"/>
      <c r="J16371" s="598"/>
      <c r="M16371" s="598"/>
      <c r="N16371" s="598"/>
      <c r="V16371" s="598"/>
      <c r="W16371" s="598"/>
    </row>
    <row r="16372" spans="6:23" x14ac:dyDescent="0.2">
      <c r="F16372" s="610"/>
      <c r="H16372" s="612"/>
      <c r="I16372" s="598"/>
      <c r="J16372" s="598"/>
      <c r="M16372" s="598"/>
      <c r="N16372" s="598"/>
      <c r="V16372" s="598"/>
      <c r="W16372" s="598"/>
    </row>
    <row r="16373" spans="6:23" x14ac:dyDescent="0.2">
      <c r="F16373" s="610"/>
      <c r="H16373" s="612"/>
      <c r="I16373" s="598"/>
      <c r="J16373" s="598"/>
      <c r="M16373" s="598"/>
      <c r="N16373" s="598"/>
      <c r="V16373" s="598"/>
      <c r="W16373" s="598"/>
    </row>
    <row r="16374" spans="6:23" x14ac:dyDescent="0.2">
      <c r="F16374" s="610"/>
      <c r="H16374" s="612"/>
      <c r="I16374" s="598"/>
      <c r="J16374" s="598"/>
      <c r="M16374" s="598"/>
      <c r="N16374" s="598"/>
      <c r="V16374" s="598"/>
      <c r="W16374" s="598"/>
    </row>
    <row r="16375" spans="6:23" x14ac:dyDescent="0.2">
      <c r="F16375" s="610"/>
      <c r="H16375" s="612"/>
      <c r="I16375" s="598"/>
      <c r="J16375" s="598"/>
      <c r="M16375" s="598"/>
      <c r="N16375" s="598"/>
      <c r="V16375" s="598"/>
      <c r="W16375" s="598"/>
    </row>
    <row r="16376" spans="6:23" x14ac:dyDescent="0.2">
      <c r="F16376" s="610"/>
      <c r="H16376" s="612"/>
      <c r="I16376" s="598"/>
      <c r="J16376" s="598"/>
      <c r="M16376" s="598"/>
      <c r="N16376" s="598"/>
      <c r="V16376" s="598"/>
      <c r="W16376" s="598"/>
    </row>
    <row r="16377" spans="6:23" x14ac:dyDescent="0.2">
      <c r="F16377" s="610"/>
      <c r="H16377" s="612"/>
      <c r="I16377" s="598"/>
      <c r="J16377" s="598"/>
      <c r="M16377" s="598"/>
      <c r="N16377" s="598"/>
      <c r="V16377" s="598"/>
      <c r="W16377" s="598"/>
    </row>
    <row r="16378" spans="6:23" x14ac:dyDescent="0.2">
      <c r="F16378" s="610"/>
      <c r="H16378" s="612"/>
      <c r="I16378" s="598"/>
      <c r="J16378" s="598"/>
      <c r="M16378" s="598"/>
      <c r="N16378" s="598"/>
      <c r="V16378" s="598"/>
      <c r="W16378" s="598"/>
    </row>
    <row r="16379" spans="6:23" x14ac:dyDescent="0.2">
      <c r="F16379" s="610"/>
      <c r="H16379" s="612"/>
      <c r="I16379" s="598"/>
      <c r="J16379" s="598"/>
      <c r="M16379" s="598"/>
      <c r="N16379" s="598"/>
      <c r="V16379" s="598"/>
      <c r="W16379" s="598"/>
    </row>
    <row r="16380" spans="6:23" x14ac:dyDescent="0.2">
      <c r="F16380" s="610"/>
      <c r="H16380" s="612"/>
      <c r="I16380" s="598"/>
      <c r="J16380" s="598"/>
      <c r="M16380" s="598"/>
      <c r="N16380" s="598"/>
      <c r="V16380" s="598"/>
      <c r="W16380" s="598"/>
    </row>
    <row r="16381" spans="6:23" x14ac:dyDescent="0.2">
      <c r="F16381" s="610"/>
      <c r="H16381" s="612"/>
      <c r="I16381" s="598"/>
      <c r="J16381" s="598"/>
      <c r="M16381" s="598"/>
      <c r="N16381" s="598"/>
      <c r="V16381" s="598"/>
      <c r="W16381" s="598"/>
    </row>
    <row r="16382" spans="6:23" x14ac:dyDescent="0.2">
      <c r="F16382" s="610"/>
      <c r="H16382" s="612"/>
      <c r="I16382" s="598"/>
      <c r="J16382" s="598"/>
      <c r="M16382" s="598"/>
      <c r="N16382" s="598"/>
      <c r="V16382" s="598"/>
      <c r="W16382" s="598"/>
    </row>
    <row r="16383" spans="6:23" x14ac:dyDescent="0.2">
      <c r="F16383" s="610"/>
      <c r="H16383" s="612"/>
      <c r="I16383" s="598"/>
      <c r="J16383" s="598"/>
      <c r="M16383" s="598"/>
      <c r="N16383" s="598"/>
      <c r="V16383" s="598"/>
      <c r="W16383" s="598"/>
    </row>
    <row r="16384" spans="6:23" x14ac:dyDescent="0.2">
      <c r="F16384" s="610"/>
      <c r="H16384" s="612"/>
      <c r="I16384" s="598"/>
      <c r="J16384" s="598"/>
      <c r="M16384" s="598"/>
      <c r="N16384" s="598"/>
      <c r="V16384" s="598"/>
      <c r="W16384" s="598"/>
    </row>
    <row r="16385" spans="6:23" x14ac:dyDescent="0.2">
      <c r="F16385" s="610"/>
      <c r="H16385" s="612"/>
      <c r="I16385" s="598"/>
      <c r="J16385" s="598"/>
      <c r="M16385" s="598"/>
      <c r="N16385" s="598"/>
      <c r="V16385" s="598"/>
      <c r="W16385" s="598"/>
    </row>
    <row r="16386" spans="6:23" x14ac:dyDescent="0.2">
      <c r="F16386" s="610"/>
      <c r="H16386" s="612"/>
      <c r="I16386" s="598"/>
      <c r="J16386" s="598"/>
      <c r="M16386" s="598"/>
      <c r="N16386" s="598"/>
      <c r="V16386" s="598"/>
      <c r="W16386" s="598"/>
    </row>
    <row r="16387" spans="6:23" x14ac:dyDescent="0.2">
      <c r="F16387" s="610"/>
      <c r="H16387" s="612"/>
      <c r="I16387" s="598"/>
      <c r="J16387" s="598"/>
      <c r="M16387" s="598"/>
      <c r="N16387" s="598"/>
      <c r="V16387" s="598"/>
      <c r="W16387" s="598"/>
    </row>
    <row r="16388" spans="6:23" x14ac:dyDescent="0.2">
      <c r="F16388" s="610"/>
      <c r="H16388" s="612"/>
      <c r="I16388" s="598"/>
      <c r="J16388" s="598"/>
      <c r="M16388" s="598"/>
      <c r="N16388" s="598"/>
      <c r="V16388" s="598"/>
      <c r="W16388" s="598"/>
    </row>
    <row r="16389" spans="6:23" x14ac:dyDescent="0.2">
      <c r="F16389" s="610"/>
      <c r="H16389" s="612"/>
      <c r="I16389" s="598"/>
      <c r="J16389" s="598"/>
      <c r="M16389" s="598"/>
      <c r="N16389" s="598"/>
      <c r="V16389" s="598"/>
      <c r="W16389" s="598"/>
    </row>
    <row r="16390" spans="6:23" x14ac:dyDescent="0.2">
      <c r="F16390" s="610"/>
      <c r="H16390" s="612"/>
      <c r="I16390" s="598"/>
      <c r="J16390" s="598"/>
      <c r="M16390" s="598"/>
      <c r="N16390" s="598"/>
      <c r="V16390" s="598"/>
      <c r="W16390" s="598"/>
    </row>
    <row r="16391" spans="6:23" x14ac:dyDescent="0.2">
      <c r="F16391" s="610"/>
      <c r="H16391" s="612"/>
      <c r="I16391" s="598"/>
      <c r="J16391" s="598"/>
      <c r="M16391" s="598"/>
      <c r="N16391" s="598"/>
      <c r="V16391" s="598"/>
      <c r="W16391" s="598"/>
    </row>
    <row r="16392" spans="6:23" x14ac:dyDescent="0.2">
      <c r="F16392" s="610"/>
      <c r="H16392" s="612"/>
      <c r="I16392" s="598"/>
      <c r="J16392" s="598"/>
      <c r="M16392" s="598"/>
      <c r="N16392" s="598"/>
      <c r="V16392" s="598"/>
      <c r="W16392" s="598"/>
    </row>
    <row r="16393" spans="6:23" x14ac:dyDescent="0.2">
      <c r="F16393" s="610"/>
      <c r="H16393" s="612"/>
      <c r="I16393" s="598"/>
      <c r="J16393" s="598"/>
      <c r="M16393" s="598"/>
      <c r="N16393" s="598"/>
      <c r="V16393" s="598"/>
      <c r="W16393" s="598"/>
    </row>
    <row r="16394" spans="6:23" x14ac:dyDescent="0.2">
      <c r="F16394" s="610"/>
      <c r="H16394" s="612"/>
      <c r="I16394" s="598"/>
      <c r="J16394" s="598"/>
      <c r="M16394" s="598"/>
      <c r="N16394" s="598"/>
      <c r="V16394" s="598"/>
      <c r="W16394" s="598"/>
    </row>
    <row r="16395" spans="6:23" x14ac:dyDescent="0.2">
      <c r="F16395" s="610"/>
      <c r="H16395" s="612"/>
      <c r="I16395" s="598"/>
      <c r="J16395" s="598"/>
      <c r="M16395" s="598"/>
      <c r="N16395" s="598"/>
      <c r="V16395" s="598"/>
      <c r="W16395" s="598"/>
    </row>
    <row r="16396" spans="6:23" x14ac:dyDescent="0.2">
      <c r="F16396" s="610"/>
      <c r="H16396" s="612"/>
      <c r="I16396" s="598"/>
      <c r="J16396" s="598"/>
      <c r="M16396" s="598"/>
      <c r="N16396" s="598"/>
      <c r="V16396" s="598"/>
      <c r="W16396" s="598"/>
    </row>
    <row r="16397" spans="6:23" x14ac:dyDescent="0.2">
      <c r="F16397" s="610"/>
      <c r="H16397" s="612"/>
      <c r="I16397" s="598"/>
      <c r="J16397" s="598"/>
      <c r="M16397" s="598"/>
      <c r="N16397" s="598"/>
      <c r="V16397" s="598"/>
      <c r="W16397" s="598"/>
    </row>
    <row r="16398" spans="6:23" x14ac:dyDescent="0.2">
      <c r="F16398" s="610"/>
      <c r="H16398" s="612"/>
      <c r="I16398" s="598"/>
      <c r="J16398" s="598"/>
      <c r="M16398" s="598"/>
      <c r="N16398" s="598"/>
      <c r="V16398" s="598"/>
      <c r="W16398" s="598"/>
    </row>
    <row r="16399" spans="6:23" x14ac:dyDescent="0.2">
      <c r="F16399" s="610"/>
      <c r="H16399" s="612"/>
      <c r="I16399" s="598"/>
      <c r="J16399" s="598"/>
      <c r="M16399" s="598"/>
      <c r="N16399" s="598"/>
      <c r="V16399" s="598"/>
      <c r="W16399" s="598"/>
    </row>
    <row r="16400" spans="6:23" x14ac:dyDescent="0.2">
      <c r="F16400" s="610"/>
      <c r="H16400" s="612"/>
      <c r="I16400" s="598"/>
      <c r="J16400" s="598"/>
      <c r="M16400" s="598"/>
      <c r="N16400" s="598"/>
      <c r="V16400" s="598"/>
      <c r="W16400" s="598"/>
    </row>
    <row r="16401" spans="6:23" x14ac:dyDescent="0.2">
      <c r="F16401" s="610"/>
      <c r="H16401" s="612"/>
      <c r="I16401" s="598"/>
      <c r="J16401" s="598"/>
      <c r="M16401" s="598"/>
      <c r="N16401" s="598"/>
      <c r="V16401" s="598"/>
      <c r="W16401" s="598"/>
    </row>
    <row r="16402" spans="6:23" x14ac:dyDescent="0.2">
      <c r="F16402" s="610"/>
      <c r="H16402" s="612"/>
      <c r="I16402" s="598"/>
      <c r="J16402" s="598"/>
      <c r="M16402" s="598"/>
      <c r="N16402" s="598"/>
      <c r="V16402" s="598"/>
      <c r="W16402" s="598"/>
    </row>
    <row r="16403" spans="6:23" x14ac:dyDescent="0.2">
      <c r="F16403" s="610"/>
      <c r="H16403" s="612"/>
      <c r="I16403" s="598"/>
      <c r="J16403" s="598"/>
      <c r="M16403" s="598"/>
      <c r="N16403" s="598"/>
      <c r="V16403" s="598"/>
      <c r="W16403" s="598"/>
    </row>
    <row r="16404" spans="6:23" x14ac:dyDescent="0.2">
      <c r="F16404" s="610"/>
      <c r="H16404" s="612"/>
      <c r="I16404" s="598"/>
      <c r="J16404" s="598"/>
      <c r="M16404" s="598"/>
      <c r="N16404" s="598"/>
      <c r="V16404" s="598"/>
      <c r="W16404" s="598"/>
    </row>
    <row r="16405" spans="6:23" x14ac:dyDescent="0.2">
      <c r="F16405" s="610"/>
      <c r="H16405" s="612"/>
      <c r="I16405" s="598"/>
      <c r="J16405" s="598"/>
      <c r="M16405" s="598"/>
      <c r="N16405" s="598"/>
      <c r="V16405" s="598"/>
      <c r="W16405" s="598"/>
    </row>
    <row r="16406" spans="6:23" x14ac:dyDescent="0.2">
      <c r="F16406" s="610"/>
      <c r="H16406" s="612"/>
      <c r="I16406" s="598"/>
      <c r="J16406" s="598"/>
      <c r="M16406" s="598"/>
      <c r="N16406" s="598"/>
      <c r="V16406" s="598"/>
      <c r="W16406" s="598"/>
    </row>
    <row r="16407" spans="6:23" x14ac:dyDescent="0.2">
      <c r="F16407" s="610"/>
      <c r="H16407" s="612"/>
      <c r="I16407" s="598"/>
      <c r="J16407" s="598"/>
      <c r="M16407" s="598"/>
      <c r="N16407" s="598"/>
      <c r="V16407" s="598"/>
      <c r="W16407" s="598"/>
    </row>
    <row r="16408" spans="6:23" x14ac:dyDescent="0.2">
      <c r="F16408" s="610"/>
      <c r="H16408" s="612"/>
      <c r="I16408" s="598"/>
      <c r="J16408" s="598"/>
      <c r="M16408" s="598"/>
      <c r="N16408" s="598"/>
      <c r="V16408" s="598"/>
      <c r="W16408" s="598"/>
    </row>
    <row r="16409" spans="6:23" x14ac:dyDescent="0.2">
      <c r="F16409" s="610"/>
      <c r="H16409" s="612"/>
      <c r="I16409" s="598"/>
      <c r="J16409" s="598"/>
      <c r="M16409" s="598"/>
      <c r="N16409" s="598"/>
      <c r="V16409" s="598"/>
      <c r="W16409" s="598"/>
    </row>
    <row r="16410" spans="6:23" x14ac:dyDescent="0.2">
      <c r="F16410" s="610"/>
      <c r="H16410" s="612"/>
      <c r="I16410" s="598"/>
      <c r="J16410" s="598"/>
      <c r="M16410" s="598"/>
      <c r="N16410" s="598"/>
      <c r="V16410" s="598"/>
      <c r="W16410" s="598"/>
    </row>
    <row r="16411" spans="6:23" x14ac:dyDescent="0.2">
      <c r="F16411" s="610"/>
      <c r="H16411" s="612"/>
      <c r="I16411" s="598"/>
      <c r="J16411" s="598"/>
      <c r="M16411" s="598"/>
      <c r="N16411" s="598"/>
      <c r="V16411" s="598"/>
      <c r="W16411" s="598"/>
    </row>
    <row r="16412" spans="6:23" x14ac:dyDescent="0.2">
      <c r="F16412" s="610"/>
      <c r="H16412" s="612"/>
      <c r="I16412" s="598"/>
      <c r="J16412" s="598"/>
      <c r="M16412" s="598"/>
      <c r="N16412" s="598"/>
      <c r="V16412" s="598"/>
      <c r="W16412" s="598"/>
    </row>
    <row r="16413" spans="6:23" x14ac:dyDescent="0.2">
      <c r="F16413" s="610"/>
      <c r="H16413" s="612"/>
      <c r="I16413" s="598"/>
      <c r="J16413" s="598"/>
      <c r="M16413" s="598"/>
      <c r="N16413" s="598"/>
      <c r="V16413" s="598"/>
      <c r="W16413" s="598"/>
    </row>
    <row r="16414" spans="6:23" x14ac:dyDescent="0.2">
      <c r="F16414" s="610"/>
      <c r="H16414" s="612"/>
      <c r="I16414" s="598"/>
      <c r="J16414" s="598"/>
      <c r="M16414" s="598"/>
      <c r="N16414" s="598"/>
      <c r="V16414" s="598"/>
      <c r="W16414" s="598"/>
    </row>
    <row r="16415" spans="6:23" x14ac:dyDescent="0.2">
      <c r="F16415" s="610"/>
      <c r="H16415" s="612"/>
      <c r="I16415" s="598"/>
      <c r="J16415" s="598"/>
      <c r="M16415" s="598"/>
      <c r="N16415" s="598"/>
      <c r="V16415" s="598"/>
      <c r="W16415" s="598"/>
    </row>
    <row r="16416" spans="6:23" x14ac:dyDescent="0.2">
      <c r="F16416" s="610"/>
      <c r="H16416" s="612"/>
      <c r="I16416" s="598"/>
      <c r="J16416" s="598"/>
      <c r="M16416" s="598"/>
      <c r="N16416" s="598"/>
      <c r="V16416" s="598"/>
      <c r="W16416" s="598"/>
    </row>
    <row r="16417" spans="6:23" x14ac:dyDescent="0.2">
      <c r="F16417" s="610"/>
      <c r="H16417" s="612"/>
      <c r="I16417" s="598"/>
      <c r="J16417" s="598"/>
      <c r="M16417" s="598"/>
      <c r="N16417" s="598"/>
      <c r="V16417" s="598"/>
      <c r="W16417" s="598"/>
    </row>
    <row r="16418" spans="6:23" x14ac:dyDescent="0.2">
      <c r="F16418" s="610"/>
      <c r="H16418" s="612"/>
      <c r="I16418" s="598"/>
      <c r="J16418" s="598"/>
      <c r="M16418" s="598"/>
      <c r="N16418" s="598"/>
      <c r="V16418" s="598"/>
      <c r="W16418" s="598"/>
    </row>
    <row r="16419" spans="6:23" x14ac:dyDescent="0.2">
      <c r="F16419" s="610"/>
      <c r="H16419" s="612"/>
      <c r="I16419" s="598"/>
      <c r="J16419" s="598"/>
      <c r="M16419" s="598"/>
      <c r="N16419" s="598"/>
      <c r="V16419" s="598"/>
      <c r="W16419" s="598"/>
    </row>
    <row r="16420" spans="6:23" x14ac:dyDescent="0.2">
      <c r="F16420" s="610"/>
      <c r="H16420" s="612"/>
      <c r="I16420" s="598"/>
      <c r="J16420" s="598"/>
      <c r="M16420" s="598"/>
      <c r="N16420" s="598"/>
      <c r="V16420" s="598"/>
      <c r="W16420" s="598"/>
    </row>
    <row r="16421" spans="6:23" x14ac:dyDescent="0.2">
      <c r="F16421" s="610"/>
      <c r="H16421" s="612"/>
      <c r="I16421" s="598"/>
      <c r="J16421" s="598"/>
      <c r="M16421" s="598"/>
      <c r="N16421" s="598"/>
      <c r="V16421" s="598"/>
      <c r="W16421" s="598"/>
    </row>
    <row r="16422" spans="6:23" x14ac:dyDescent="0.2">
      <c r="F16422" s="610"/>
      <c r="H16422" s="612"/>
      <c r="I16422" s="598"/>
      <c r="J16422" s="598"/>
      <c r="M16422" s="598"/>
      <c r="N16422" s="598"/>
      <c r="V16422" s="598"/>
      <c r="W16422" s="598"/>
    </row>
    <row r="16423" spans="6:23" x14ac:dyDescent="0.2">
      <c r="F16423" s="610"/>
      <c r="H16423" s="612"/>
      <c r="I16423" s="598"/>
      <c r="J16423" s="598"/>
      <c r="M16423" s="598"/>
      <c r="N16423" s="598"/>
      <c r="V16423" s="598"/>
      <c r="W16423" s="598"/>
    </row>
    <row r="16424" spans="6:23" x14ac:dyDescent="0.2">
      <c r="F16424" s="610"/>
      <c r="H16424" s="612"/>
      <c r="I16424" s="598"/>
      <c r="J16424" s="598"/>
      <c r="M16424" s="598"/>
      <c r="N16424" s="598"/>
      <c r="V16424" s="598"/>
      <c r="W16424" s="598"/>
    </row>
    <row r="16425" spans="6:23" x14ac:dyDescent="0.2">
      <c r="F16425" s="610"/>
      <c r="H16425" s="612"/>
      <c r="I16425" s="598"/>
      <c r="J16425" s="598"/>
      <c r="M16425" s="598"/>
      <c r="N16425" s="598"/>
      <c r="V16425" s="598"/>
      <c r="W16425" s="598"/>
    </row>
    <row r="16426" spans="6:23" x14ac:dyDescent="0.2">
      <c r="F16426" s="610"/>
      <c r="H16426" s="612"/>
      <c r="I16426" s="598"/>
      <c r="J16426" s="598"/>
      <c r="M16426" s="598"/>
      <c r="N16426" s="598"/>
      <c r="V16426" s="598"/>
      <c r="W16426" s="598"/>
    </row>
    <row r="16427" spans="6:23" x14ac:dyDescent="0.2">
      <c r="F16427" s="610"/>
      <c r="H16427" s="612"/>
      <c r="I16427" s="598"/>
      <c r="J16427" s="598"/>
      <c r="M16427" s="598"/>
      <c r="N16427" s="598"/>
      <c r="V16427" s="598"/>
      <c r="W16427" s="598"/>
    </row>
    <row r="16428" spans="6:23" x14ac:dyDescent="0.2">
      <c r="F16428" s="610"/>
      <c r="H16428" s="612"/>
      <c r="I16428" s="598"/>
      <c r="J16428" s="598"/>
      <c r="M16428" s="598"/>
      <c r="N16428" s="598"/>
      <c r="V16428" s="598"/>
      <c r="W16428" s="598"/>
    </row>
    <row r="16429" spans="6:23" x14ac:dyDescent="0.2">
      <c r="F16429" s="610"/>
      <c r="H16429" s="612"/>
      <c r="I16429" s="598"/>
      <c r="J16429" s="598"/>
      <c r="M16429" s="598"/>
      <c r="N16429" s="598"/>
      <c r="V16429" s="598"/>
      <c r="W16429" s="598"/>
    </row>
    <row r="16430" spans="6:23" x14ac:dyDescent="0.2">
      <c r="F16430" s="610"/>
      <c r="H16430" s="612"/>
      <c r="I16430" s="598"/>
      <c r="J16430" s="598"/>
      <c r="M16430" s="598"/>
      <c r="N16430" s="598"/>
      <c r="V16430" s="598"/>
      <c r="W16430" s="598"/>
    </row>
    <row r="16431" spans="6:23" x14ac:dyDescent="0.2">
      <c r="F16431" s="610"/>
      <c r="H16431" s="612"/>
      <c r="I16431" s="598"/>
      <c r="J16431" s="598"/>
      <c r="M16431" s="598"/>
      <c r="N16431" s="598"/>
      <c r="V16431" s="598"/>
      <c r="W16431" s="598"/>
    </row>
    <row r="16432" spans="6:23" x14ac:dyDescent="0.2">
      <c r="F16432" s="610"/>
      <c r="H16432" s="612"/>
      <c r="I16432" s="598"/>
      <c r="J16432" s="598"/>
      <c r="M16432" s="598"/>
      <c r="N16432" s="598"/>
      <c r="V16432" s="598"/>
      <c r="W16432" s="598"/>
    </row>
    <row r="16433" spans="6:23" x14ac:dyDescent="0.2">
      <c r="F16433" s="610"/>
      <c r="H16433" s="612"/>
      <c r="I16433" s="598"/>
      <c r="J16433" s="598"/>
      <c r="M16433" s="598"/>
      <c r="N16433" s="598"/>
      <c r="V16433" s="598"/>
      <c r="W16433" s="598"/>
    </row>
    <row r="16434" spans="6:23" x14ac:dyDescent="0.2">
      <c r="F16434" s="610"/>
      <c r="H16434" s="612"/>
      <c r="I16434" s="598"/>
      <c r="J16434" s="598"/>
      <c r="M16434" s="598"/>
      <c r="N16434" s="598"/>
      <c r="V16434" s="598"/>
      <c r="W16434" s="598"/>
    </row>
    <row r="16435" spans="6:23" x14ac:dyDescent="0.2">
      <c r="F16435" s="610"/>
      <c r="H16435" s="612"/>
      <c r="I16435" s="598"/>
      <c r="J16435" s="598"/>
      <c r="M16435" s="598"/>
      <c r="N16435" s="598"/>
      <c r="V16435" s="598"/>
      <c r="W16435" s="598"/>
    </row>
    <row r="16436" spans="6:23" x14ac:dyDescent="0.2">
      <c r="F16436" s="610"/>
      <c r="H16436" s="612"/>
      <c r="I16436" s="598"/>
      <c r="J16436" s="598"/>
      <c r="M16436" s="598"/>
      <c r="N16436" s="598"/>
      <c r="V16436" s="598"/>
      <c r="W16436" s="598"/>
    </row>
    <row r="16437" spans="6:23" x14ac:dyDescent="0.2">
      <c r="F16437" s="610"/>
      <c r="H16437" s="612"/>
      <c r="I16437" s="598"/>
      <c r="J16437" s="598"/>
      <c r="M16437" s="598"/>
      <c r="N16437" s="598"/>
      <c r="V16437" s="598"/>
      <c r="W16437" s="598"/>
    </row>
    <row r="16438" spans="6:23" x14ac:dyDescent="0.2">
      <c r="F16438" s="610"/>
      <c r="H16438" s="612"/>
      <c r="I16438" s="598"/>
      <c r="J16438" s="598"/>
      <c r="M16438" s="598"/>
      <c r="N16438" s="598"/>
      <c r="V16438" s="598"/>
      <c r="W16438" s="598"/>
    </row>
    <row r="16439" spans="6:23" x14ac:dyDescent="0.2">
      <c r="F16439" s="610"/>
      <c r="H16439" s="612"/>
      <c r="I16439" s="598"/>
      <c r="J16439" s="598"/>
      <c r="M16439" s="598"/>
      <c r="N16439" s="598"/>
      <c r="V16439" s="598"/>
      <c r="W16439" s="598"/>
    </row>
    <row r="16440" spans="6:23" x14ac:dyDescent="0.2">
      <c r="F16440" s="610"/>
      <c r="H16440" s="612"/>
      <c r="I16440" s="598"/>
      <c r="J16440" s="598"/>
      <c r="M16440" s="598"/>
      <c r="N16440" s="598"/>
      <c r="V16440" s="598"/>
      <c r="W16440" s="598"/>
    </row>
    <row r="16441" spans="6:23" x14ac:dyDescent="0.2">
      <c r="F16441" s="610"/>
      <c r="H16441" s="612"/>
      <c r="I16441" s="598"/>
      <c r="J16441" s="598"/>
      <c r="M16441" s="598"/>
      <c r="N16441" s="598"/>
      <c r="V16441" s="598"/>
      <c r="W16441" s="598"/>
    </row>
    <row r="16442" spans="6:23" x14ac:dyDescent="0.2">
      <c r="F16442" s="610"/>
      <c r="H16442" s="612"/>
      <c r="I16442" s="598"/>
      <c r="J16442" s="598"/>
      <c r="M16442" s="598"/>
      <c r="N16442" s="598"/>
      <c r="V16442" s="598"/>
      <c r="W16442" s="598"/>
    </row>
    <row r="16443" spans="6:23" x14ac:dyDescent="0.2">
      <c r="F16443" s="610"/>
      <c r="H16443" s="612"/>
      <c r="I16443" s="598"/>
      <c r="J16443" s="598"/>
      <c r="M16443" s="598"/>
      <c r="N16443" s="598"/>
      <c r="V16443" s="598"/>
      <c r="W16443" s="598"/>
    </row>
    <row r="16444" spans="6:23" x14ac:dyDescent="0.2">
      <c r="F16444" s="610"/>
      <c r="H16444" s="612"/>
      <c r="I16444" s="598"/>
      <c r="J16444" s="598"/>
      <c r="M16444" s="598"/>
      <c r="N16444" s="598"/>
      <c r="V16444" s="598"/>
      <c r="W16444" s="598"/>
    </row>
    <row r="16445" spans="6:23" x14ac:dyDescent="0.2">
      <c r="F16445" s="610"/>
      <c r="H16445" s="612"/>
      <c r="I16445" s="598"/>
      <c r="J16445" s="598"/>
      <c r="M16445" s="598"/>
      <c r="N16445" s="598"/>
      <c r="V16445" s="598"/>
      <c r="W16445" s="598"/>
    </row>
    <row r="16446" spans="6:23" x14ac:dyDescent="0.2">
      <c r="F16446" s="610"/>
      <c r="H16446" s="612"/>
      <c r="I16446" s="598"/>
      <c r="J16446" s="598"/>
      <c r="M16446" s="598"/>
      <c r="N16446" s="598"/>
      <c r="V16446" s="598"/>
      <c r="W16446" s="598"/>
    </row>
    <row r="16447" spans="6:23" x14ac:dyDescent="0.2">
      <c r="F16447" s="610"/>
      <c r="H16447" s="612"/>
      <c r="I16447" s="598"/>
      <c r="J16447" s="598"/>
      <c r="M16447" s="598"/>
      <c r="N16447" s="598"/>
      <c r="V16447" s="598"/>
      <c r="W16447" s="598"/>
    </row>
    <row r="16448" spans="6:23" x14ac:dyDescent="0.2">
      <c r="F16448" s="610"/>
      <c r="H16448" s="612"/>
      <c r="I16448" s="598"/>
      <c r="J16448" s="598"/>
      <c r="M16448" s="598"/>
      <c r="N16448" s="598"/>
      <c r="V16448" s="598"/>
      <c r="W16448" s="598"/>
    </row>
    <row r="16449" spans="6:23" x14ac:dyDescent="0.2">
      <c r="F16449" s="610"/>
      <c r="H16449" s="612"/>
      <c r="I16449" s="598"/>
      <c r="J16449" s="598"/>
      <c r="M16449" s="598"/>
      <c r="N16449" s="598"/>
      <c r="V16449" s="598"/>
      <c r="W16449" s="598"/>
    </row>
    <row r="16450" spans="6:23" x14ac:dyDescent="0.2">
      <c r="F16450" s="610"/>
      <c r="H16450" s="612"/>
      <c r="I16450" s="598"/>
      <c r="J16450" s="598"/>
      <c r="M16450" s="598"/>
      <c r="N16450" s="598"/>
      <c r="V16450" s="598"/>
      <c r="W16450" s="598"/>
    </row>
    <row r="16451" spans="6:23" x14ac:dyDescent="0.2">
      <c r="F16451" s="610"/>
      <c r="H16451" s="612"/>
      <c r="I16451" s="598"/>
      <c r="J16451" s="598"/>
      <c r="M16451" s="598"/>
      <c r="N16451" s="598"/>
      <c r="V16451" s="598"/>
      <c r="W16451" s="598"/>
    </row>
    <row r="16452" spans="6:23" x14ac:dyDescent="0.2">
      <c r="F16452" s="610"/>
      <c r="H16452" s="612"/>
      <c r="I16452" s="598"/>
      <c r="J16452" s="598"/>
      <c r="M16452" s="598"/>
      <c r="N16452" s="598"/>
      <c r="V16452" s="598"/>
      <c r="W16452" s="598"/>
    </row>
    <row r="16453" spans="6:23" x14ac:dyDescent="0.2">
      <c r="F16453" s="610"/>
      <c r="H16453" s="612"/>
      <c r="I16453" s="598"/>
      <c r="J16453" s="598"/>
      <c r="M16453" s="598"/>
      <c r="N16453" s="598"/>
      <c r="V16453" s="598"/>
      <c r="W16453" s="598"/>
    </row>
    <row r="16454" spans="6:23" x14ac:dyDescent="0.2">
      <c r="F16454" s="610"/>
      <c r="H16454" s="612"/>
      <c r="I16454" s="598"/>
      <c r="J16454" s="598"/>
      <c r="M16454" s="598"/>
      <c r="N16454" s="598"/>
      <c r="V16454" s="598"/>
      <c r="W16454" s="598"/>
    </row>
    <row r="16455" spans="6:23" x14ac:dyDescent="0.2">
      <c r="F16455" s="610"/>
      <c r="H16455" s="612"/>
      <c r="I16455" s="598"/>
      <c r="J16455" s="598"/>
      <c r="M16455" s="598"/>
      <c r="N16455" s="598"/>
      <c r="V16455" s="598"/>
      <c r="W16455" s="598"/>
    </row>
    <row r="16456" spans="6:23" x14ac:dyDescent="0.2">
      <c r="F16456" s="610"/>
      <c r="H16456" s="612"/>
      <c r="I16456" s="598"/>
      <c r="J16456" s="598"/>
      <c r="M16456" s="598"/>
      <c r="N16456" s="598"/>
      <c r="V16456" s="598"/>
      <c r="W16456" s="598"/>
    </row>
    <row r="16457" spans="6:23" x14ac:dyDescent="0.2">
      <c r="F16457" s="610"/>
      <c r="H16457" s="612"/>
      <c r="I16457" s="598"/>
      <c r="J16457" s="598"/>
      <c r="M16457" s="598"/>
      <c r="N16457" s="598"/>
      <c r="V16457" s="598"/>
      <c r="W16457" s="598"/>
    </row>
    <row r="16458" spans="6:23" x14ac:dyDescent="0.2">
      <c r="F16458" s="610"/>
      <c r="H16458" s="612"/>
      <c r="I16458" s="598"/>
      <c r="J16458" s="598"/>
      <c r="M16458" s="598"/>
      <c r="N16458" s="598"/>
      <c r="V16458" s="598"/>
      <c r="W16458" s="598"/>
    </row>
    <row r="16459" spans="6:23" x14ac:dyDescent="0.2">
      <c r="F16459" s="610"/>
      <c r="H16459" s="612"/>
      <c r="I16459" s="598"/>
      <c r="J16459" s="598"/>
      <c r="M16459" s="598"/>
      <c r="N16459" s="598"/>
      <c r="V16459" s="598"/>
      <c r="W16459" s="598"/>
    </row>
    <row r="16460" spans="6:23" x14ac:dyDescent="0.2">
      <c r="F16460" s="610"/>
      <c r="H16460" s="612"/>
      <c r="I16460" s="598"/>
      <c r="J16460" s="598"/>
      <c r="M16460" s="598"/>
      <c r="N16460" s="598"/>
      <c r="V16460" s="598"/>
      <c r="W16460" s="598"/>
    </row>
    <row r="16461" spans="6:23" x14ac:dyDescent="0.2">
      <c r="F16461" s="610"/>
      <c r="H16461" s="612"/>
      <c r="I16461" s="598"/>
      <c r="J16461" s="598"/>
      <c r="M16461" s="598"/>
      <c r="N16461" s="598"/>
      <c r="V16461" s="598"/>
      <c r="W16461" s="598"/>
    </row>
    <row r="16462" spans="6:23" x14ac:dyDescent="0.2">
      <c r="F16462" s="610"/>
      <c r="H16462" s="612"/>
      <c r="I16462" s="598"/>
      <c r="J16462" s="598"/>
      <c r="M16462" s="598"/>
      <c r="N16462" s="598"/>
      <c r="V16462" s="598"/>
      <c r="W16462" s="598"/>
    </row>
    <row r="16463" spans="6:23" x14ac:dyDescent="0.2">
      <c r="F16463" s="610"/>
      <c r="H16463" s="612"/>
      <c r="I16463" s="598"/>
      <c r="J16463" s="598"/>
      <c r="M16463" s="598"/>
      <c r="N16463" s="598"/>
      <c r="V16463" s="598"/>
      <c r="W16463" s="598"/>
    </row>
    <row r="16464" spans="6:23" x14ac:dyDescent="0.2">
      <c r="F16464" s="610"/>
      <c r="H16464" s="612"/>
      <c r="I16464" s="598"/>
      <c r="J16464" s="598"/>
      <c r="M16464" s="598"/>
      <c r="N16464" s="598"/>
      <c r="V16464" s="598"/>
      <c r="W16464" s="598"/>
    </row>
    <row r="16465" spans="6:23" x14ac:dyDescent="0.2">
      <c r="F16465" s="610"/>
      <c r="H16465" s="612"/>
      <c r="I16465" s="598"/>
      <c r="J16465" s="598"/>
      <c r="M16465" s="598"/>
      <c r="N16465" s="598"/>
      <c r="V16465" s="598"/>
      <c r="W16465" s="598"/>
    </row>
    <row r="16466" spans="6:23" x14ac:dyDescent="0.2">
      <c r="F16466" s="610"/>
      <c r="H16466" s="612"/>
      <c r="I16466" s="598"/>
      <c r="J16466" s="598"/>
      <c r="M16466" s="598"/>
      <c r="N16466" s="598"/>
      <c r="V16466" s="598"/>
      <c r="W16466" s="598"/>
    </row>
    <row r="16467" spans="6:23" x14ac:dyDescent="0.2">
      <c r="F16467" s="610"/>
      <c r="H16467" s="612"/>
      <c r="I16467" s="598"/>
      <c r="J16467" s="598"/>
      <c r="M16467" s="598"/>
      <c r="N16467" s="598"/>
      <c r="V16467" s="598"/>
      <c r="W16467" s="598"/>
    </row>
    <row r="16468" spans="6:23" x14ac:dyDescent="0.2">
      <c r="F16468" s="610"/>
      <c r="H16468" s="612"/>
      <c r="I16468" s="598"/>
      <c r="J16468" s="598"/>
      <c r="M16468" s="598"/>
      <c r="N16468" s="598"/>
      <c r="V16468" s="598"/>
      <c r="W16468" s="598"/>
    </row>
    <row r="16469" spans="6:23" x14ac:dyDescent="0.2">
      <c r="F16469" s="610"/>
      <c r="H16469" s="612"/>
      <c r="I16469" s="598"/>
      <c r="J16469" s="598"/>
      <c r="M16469" s="598"/>
      <c r="N16469" s="598"/>
      <c r="V16469" s="598"/>
      <c r="W16469" s="598"/>
    </row>
    <row r="16470" spans="6:23" x14ac:dyDescent="0.2">
      <c r="F16470" s="610"/>
      <c r="H16470" s="612"/>
      <c r="I16470" s="598"/>
      <c r="J16470" s="598"/>
      <c r="M16470" s="598"/>
      <c r="N16470" s="598"/>
      <c r="V16470" s="598"/>
      <c r="W16470" s="598"/>
    </row>
    <row r="16471" spans="6:23" x14ac:dyDescent="0.2">
      <c r="F16471" s="610"/>
      <c r="H16471" s="612"/>
      <c r="I16471" s="598"/>
      <c r="J16471" s="598"/>
      <c r="M16471" s="598"/>
      <c r="N16471" s="598"/>
      <c r="V16471" s="598"/>
      <c r="W16471" s="598"/>
    </row>
    <row r="16472" spans="6:23" x14ac:dyDescent="0.2">
      <c r="F16472" s="610"/>
      <c r="H16472" s="612"/>
      <c r="I16472" s="598"/>
      <c r="J16472" s="598"/>
      <c r="M16472" s="598"/>
      <c r="N16472" s="598"/>
      <c r="V16472" s="598"/>
      <c r="W16472" s="598"/>
    </row>
    <row r="16473" spans="6:23" x14ac:dyDescent="0.2">
      <c r="F16473" s="610"/>
      <c r="H16473" s="612"/>
      <c r="I16473" s="598"/>
      <c r="J16473" s="598"/>
      <c r="M16473" s="598"/>
      <c r="N16473" s="598"/>
      <c r="V16473" s="598"/>
      <c r="W16473" s="598"/>
    </row>
    <row r="16474" spans="6:23" x14ac:dyDescent="0.2">
      <c r="F16474" s="610"/>
      <c r="H16474" s="612"/>
      <c r="I16474" s="598"/>
      <c r="J16474" s="598"/>
      <c r="M16474" s="598"/>
      <c r="N16474" s="598"/>
      <c r="V16474" s="598"/>
      <c r="W16474" s="598"/>
    </row>
    <row r="16475" spans="6:23" x14ac:dyDescent="0.2">
      <c r="F16475" s="610"/>
      <c r="H16475" s="612"/>
      <c r="I16475" s="598"/>
      <c r="J16475" s="598"/>
      <c r="M16475" s="598"/>
      <c r="N16475" s="598"/>
      <c r="V16475" s="598"/>
      <c r="W16475" s="598"/>
    </row>
    <row r="16476" spans="6:23" x14ac:dyDescent="0.2">
      <c r="F16476" s="610"/>
      <c r="H16476" s="612"/>
      <c r="I16476" s="598"/>
      <c r="J16476" s="598"/>
      <c r="M16476" s="598"/>
      <c r="N16476" s="598"/>
      <c r="V16476" s="598"/>
      <c r="W16476" s="598"/>
    </row>
    <row r="16477" spans="6:23" x14ac:dyDescent="0.2">
      <c r="F16477" s="610"/>
      <c r="H16477" s="612"/>
      <c r="I16477" s="598"/>
      <c r="J16477" s="598"/>
      <c r="M16477" s="598"/>
      <c r="N16477" s="598"/>
      <c r="V16477" s="598"/>
      <c r="W16477" s="598"/>
    </row>
    <row r="16478" spans="6:23" x14ac:dyDescent="0.2">
      <c r="F16478" s="610"/>
      <c r="H16478" s="612"/>
      <c r="I16478" s="598"/>
      <c r="J16478" s="598"/>
      <c r="M16478" s="598"/>
      <c r="N16478" s="598"/>
      <c r="V16478" s="598"/>
      <c r="W16478" s="598"/>
    </row>
    <row r="16479" spans="6:23" x14ac:dyDescent="0.2">
      <c r="F16479" s="610"/>
      <c r="H16479" s="612"/>
      <c r="I16479" s="598"/>
      <c r="J16479" s="598"/>
      <c r="M16479" s="598"/>
      <c r="N16479" s="598"/>
      <c r="V16479" s="598"/>
      <c r="W16479" s="598"/>
    </row>
    <row r="16480" spans="6:23" x14ac:dyDescent="0.2">
      <c r="F16480" s="610"/>
      <c r="H16480" s="612"/>
      <c r="I16480" s="598"/>
      <c r="J16480" s="598"/>
      <c r="M16480" s="598"/>
      <c r="N16480" s="598"/>
      <c r="V16480" s="598"/>
      <c r="W16480" s="598"/>
    </row>
    <row r="16481" spans="6:23" x14ac:dyDescent="0.2">
      <c r="F16481" s="610"/>
      <c r="H16481" s="612"/>
      <c r="I16481" s="598"/>
      <c r="J16481" s="598"/>
      <c r="M16481" s="598"/>
      <c r="N16481" s="598"/>
      <c r="V16481" s="598"/>
      <c r="W16481" s="598"/>
    </row>
    <row r="16482" spans="6:23" x14ac:dyDescent="0.2">
      <c r="F16482" s="610"/>
      <c r="H16482" s="612"/>
      <c r="I16482" s="598"/>
      <c r="J16482" s="598"/>
      <c r="M16482" s="598"/>
      <c r="N16482" s="598"/>
      <c r="V16482" s="598"/>
      <c r="W16482" s="598"/>
    </row>
    <row r="16483" spans="6:23" x14ac:dyDescent="0.2">
      <c r="F16483" s="610"/>
      <c r="H16483" s="612"/>
      <c r="I16483" s="598"/>
      <c r="J16483" s="598"/>
      <c r="M16483" s="598"/>
      <c r="N16483" s="598"/>
      <c r="V16483" s="598"/>
      <c r="W16483" s="598"/>
    </row>
    <row r="16484" spans="6:23" x14ac:dyDescent="0.2">
      <c r="F16484" s="610"/>
      <c r="H16484" s="612"/>
      <c r="I16484" s="598"/>
      <c r="J16484" s="598"/>
      <c r="M16484" s="598"/>
      <c r="N16484" s="598"/>
      <c r="V16484" s="598"/>
      <c r="W16484" s="598"/>
    </row>
    <row r="16485" spans="6:23" x14ac:dyDescent="0.2">
      <c r="F16485" s="610"/>
      <c r="H16485" s="612"/>
      <c r="I16485" s="598"/>
      <c r="J16485" s="598"/>
      <c r="M16485" s="598"/>
      <c r="N16485" s="598"/>
      <c r="V16485" s="598"/>
      <c r="W16485" s="598"/>
    </row>
    <row r="16486" spans="6:23" x14ac:dyDescent="0.2">
      <c r="F16486" s="610"/>
      <c r="H16486" s="612"/>
      <c r="I16486" s="598"/>
      <c r="J16486" s="598"/>
      <c r="M16486" s="598"/>
      <c r="N16486" s="598"/>
      <c r="V16486" s="598"/>
      <c r="W16486" s="598"/>
    </row>
    <row r="16487" spans="6:23" x14ac:dyDescent="0.2">
      <c r="F16487" s="610"/>
      <c r="H16487" s="612"/>
      <c r="I16487" s="598"/>
      <c r="J16487" s="598"/>
      <c r="M16487" s="598"/>
      <c r="N16487" s="598"/>
      <c r="V16487" s="598"/>
      <c r="W16487" s="598"/>
    </row>
    <row r="16488" spans="6:23" x14ac:dyDescent="0.2">
      <c r="F16488" s="610"/>
      <c r="H16488" s="612"/>
      <c r="I16488" s="598"/>
      <c r="J16488" s="598"/>
      <c r="M16488" s="598"/>
      <c r="N16488" s="598"/>
      <c r="V16488" s="598"/>
      <c r="W16488" s="598"/>
    </row>
    <row r="16489" spans="6:23" x14ac:dyDescent="0.2">
      <c r="F16489" s="610"/>
      <c r="H16489" s="612"/>
      <c r="I16489" s="598"/>
      <c r="J16489" s="598"/>
      <c r="M16489" s="598"/>
      <c r="N16489" s="598"/>
      <c r="V16489" s="598"/>
      <c r="W16489" s="598"/>
    </row>
    <row r="16490" spans="6:23" x14ac:dyDescent="0.2">
      <c r="F16490" s="610"/>
      <c r="H16490" s="612"/>
      <c r="I16490" s="598"/>
      <c r="J16490" s="598"/>
      <c r="M16490" s="598"/>
      <c r="N16490" s="598"/>
      <c r="V16490" s="598"/>
      <c r="W16490" s="598"/>
    </row>
    <row r="16491" spans="6:23" x14ac:dyDescent="0.2">
      <c r="F16491" s="610"/>
      <c r="H16491" s="612"/>
      <c r="I16491" s="598"/>
      <c r="J16491" s="598"/>
      <c r="M16491" s="598"/>
      <c r="N16491" s="598"/>
      <c r="V16491" s="598"/>
      <c r="W16491" s="598"/>
    </row>
    <row r="16492" spans="6:23" x14ac:dyDescent="0.2">
      <c r="F16492" s="610"/>
      <c r="H16492" s="612"/>
      <c r="I16492" s="598"/>
      <c r="J16492" s="598"/>
      <c r="M16492" s="598"/>
      <c r="N16492" s="598"/>
      <c r="V16492" s="598"/>
      <c r="W16492" s="598"/>
    </row>
    <row r="16493" spans="6:23" x14ac:dyDescent="0.2">
      <c r="F16493" s="610"/>
      <c r="H16493" s="612"/>
      <c r="I16493" s="598"/>
      <c r="J16493" s="598"/>
      <c r="M16493" s="598"/>
      <c r="N16493" s="598"/>
      <c r="V16493" s="598"/>
      <c r="W16493" s="598"/>
    </row>
    <row r="16494" spans="6:23" x14ac:dyDescent="0.2">
      <c r="F16494" s="610"/>
      <c r="H16494" s="612"/>
      <c r="I16494" s="598"/>
      <c r="J16494" s="598"/>
      <c r="M16494" s="598"/>
      <c r="N16494" s="598"/>
      <c r="V16494" s="598"/>
      <c r="W16494" s="598"/>
    </row>
    <row r="16495" spans="6:23" x14ac:dyDescent="0.2">
      <c r="F16495" s="610"/>
      <c r="H16495" s="612"/>
      <c r="I16495" s="598"/>
      <c r="J16495" s="598"/>
      <c r="M16495" s="598"/>
      <c r="N16495" s="598"/>
      <c r="V16495" s="598"/>
      <c r="W16495" s="598"/>
    </row>
    <row r="16496" spans="6:23" x14ac:dyDescent="0.2">
      <c r="F16496" s="610"/>
      <c r="H16496" s="612"/>
      <c r="I16496" s="598"/>
      <c r="J16496" s="598"/>
      <c r="M16496" s="598"/>
      <c r="N16496" s="598"/>
      <c r="V16496" s="598"/>
      <c r="W16496" s="598"/>
    </row>
    <row r="16497" spans="6:23" x14ac:dyDescent="0.2">
      <c r="F16497" s="610"/>
      <c r="H16497" s="612"/>
      <c r="I16497" s="598"/>
      <c r="J16497" s="598"/>
      <c r="M16497" s="598"/>
      <c r="N16497" s="598"/>
      <c r="V16497" s="598"/>
      <c r="W16497" s="598"/>
    </row>
    <row r="16498" spans="6:23" x14ac:dyDescent="0.2">
      <c r="F16498" s="610"/>
      <c r="H16498" s="612"/>
      <c r="I16498" s="598"/>
      <c r="J16498" s="598"/>
      <c r="M16498" s="598"/>
      <c r="N16498" s="598"/>
      <c r="V16498" s="598"/>
      <c r="W16498" s="598"/>
    </row>
    <row r="16499" spans="6:23" x14ac:dyDescent="0.2">
      <c r="F16499" s="610"/>
      <c r="H16499" s="612"/>
      <c r="I16499" s="598"/>
      <c r="J16499" s="598"/>
      <c r="M16499" s="598"/>
      <c r="N16499" s="598"/>
      <c r="V16499" s="598"/>
      <c r="W16499" s="598"/>
    </row>
    <row r="16500" spans="6:23" x14ac:dyDescent="0.2">
      <c r="F16500" s="610"/>
      <c r="H16500" s="612"/>
      <c r="I16500" s="598"/>
      <c r="J16500" s="598"/>
      <c r="M16500" s="598"/>
      <c r="N16500" s="598"/>
      <c r="V16500" s="598"/>
      <c r="W16500" s="598"/>
    </row>
    <row r="16501" spans="6:23" x14ac:dyDescent="0.2">
      <c r="F16501" s="610"/>
      <c r="H16501" s="612"/>
      <c r="I16501" s="598"/>
      <c r="J16501" s="598"/>
      <c r="M16501" s="598"/>
      <c r="N16501" s="598"/>
      <c r="V16501" s="598"/>
      <c r="W16501" s="598"/>
    </row>
    <row r="16502" spans="6:23" x14ac:dyDescent="0.2">
      <c r="F16502" s="610"/>
      <c r="H16502" s="612"/>
      <c r="I16502" s="598"/>
      <c r="J16502" s="598"/>
      <c r="M16502" s="598"/>
      <c r="N16502" s="598"/>
      <c r="V16502" s="598"/>
      <c r="W16502" s="598"/>
    </row>
    <row r="16503" spans="6:23" x14ac:dyDescent="0.2">
      <c r="F16503" s="610"/>
      <c r="H16503" s="612"/>
      <c r="I16503" s="598"/>
      <c r="J16503" s="598"/>
      <c r="M16503" s="598"/>
      <c r="N16503" s="598"/>
      <c r="V16503" s="598"/>
      <c r="W16503" s="598"/>
    </row>
    <row r="16504" spans="6:23" x14ac:dyDescent="0.2">
      <c r="F16504" s="610"/>
      <c r="H16504" s="612"/>
      <c r="I16504" s="598"/>
      <c r="J16504" s="598"/>
      <c r="M16504" s="598"/>
      <c r="N16504" s="598"/>
      <c r="V16504" s="598"/>
      <c r="W16504" s="598"/>
    </row>
    <row r="16505" spans="6:23" x14ac:dyDescent="0.2">
      <c r="F16505" s="610"/>
      <c r="H16505" s="612"/>
      <c r="I16505" s="598"/>
      <c r="J16505" s="598"/>
      <c r="M16505" s="598"/>
      <c r="N16505" s="598"/>
      <c r="V16505" s="598"/>
      <c r="W16505" s="598"/>
    </row>
    <row r="16506" spans="6:23" x14ac:dyDescent="0.2">
      <c r="F16506" s="610"/>
      <c r="H16506" s="612"/>
      <c r="I16506" s="598"/>
      <c r="J16506" s="598"/>
      <c r="M16506" s="598"/>
      <c r="N16506" s="598"/>
      <c r="V16506" s="598"/>
      <c r="W16506" s="598"/>
    </row>
    <row r="16507" spans="6:23" x14ac:dyDescent="0.2">
      <c r="F16507" s="610"/>
      <c r="H16507" s="612"/>
      <c r="I16507" s="598"/>
      <c r="J16507" s="598"/>
      <c r="M16507" s="598"/>
      <c r="N16507" s="598"/>
      <c r="V16507" s="598"/>
      <c r="W16507" s="598"/>
    </row>
    <row r="16508" spans="6:23" x14ac:dyDescent="0.2">
      <c r="F16508" s="610"/>
      <c r="H16508" s="612"/>
      <c r="I16508" s="598"/>
      <c r="J16508" s="598"/>
      <c r="M16508" s="598"/>
      <c r="N16508" s="598"/>
      <c r="V16508" s="598"/>
      <c r="W16508" s="598"/>
    </row>
    <row r="16509" spans="6:23" x14ac:dyDescent="0.2">
      <c r="F16509" s="610"/>
      <c r="H16509" s="612"/>
      <c r="I16509" s="598"/>
      <c r="J16509" s="598"/>
      <c r="M16509" s="598"/>
      <c r="N16509" s="598"/>
      <c r="V16509" s="598"/>
      <c r="W16509" s="598"/>
    </row>
    <row r="16510" spans="6:23" x14ac:dyDescent="0.2">
      <c r="F16510" s="610"/>
      <c r="H16510" s="612"/>
      <c r="I16510" s="598"/>
      <c r="J16510" s="598"/>
      <c r="M16510" s="598"/>
      <c r="N16510" s="598"/>
      <c r="V16510" s="598"/>
      <c r="W16510" s="598"/>
    </row>
    <row r="16511" spans="6:23" x14ac:dyDescent="0.2">
      <c r="F16511" s="610"/>
      <c r="H16511" s="612"/>
      <c r="I16511" s="598"/>
      <c r="J16511" s="598"/>
      <c r="M16511" s="598"/>
      <c r="N16511" s="598"/>
      <c r="V16511" s="598"/>
      <c r="W16511" s="598"/>
    </row>
    <row r="16512" spans="6:23" x14ac:dyDescent="0.2">
      <c r="F16512" s="610"/>
      <c r="H16512" s="612"/>
      <c r="I16512" s="598"/>
      <c r="J16512" s="598"/>
      <c r="M16512" s="598"/>
      <c r="N16512" s="598"/>
      <c r="V16512" s="598"/>
      <c r="W16512" s="598"/>
    </row>
    <row r="16513" spans="6:23" x14ac:dyDescent="0.2">
      <c r="F16513" s="610"/>
      <c r="H16513" s="612"/>
      <c r="I16513" s="598"/>
      <c r="J16513" s="598"/>
      <c r="M16513" s="598"/>
      <c r="N16513" s="598"/>
      <c r="V16513" s="598"/>
      <c r="W16513" s="598"/>
    </row>
    <row r="16514" spans="6:23" x14ac:dyDescent="0.2">
      <c r="F16514" s="610"/>
      <c r="H16514" s="612"/>
      <c r="I16514" s="598"/>
      <c r="J16514" s="598"/>
      <c r="M16514" s="598"/>
      <c r="N16514" s="598"/>
      <c r="V16514" s="598"/>
      <c r="W16514" s="598"/>
    </row>
    <row r="16515" spans="6:23" x14ac:dyDescent="0.2">
      <c r="F16515" s="610"/>
      <c r="H16515" s="612"/>
      <c r="I16515" s="598"/>
      <c r="J16515" s="598"/>
      <c r="M16515" s="598"/>
      <c r="N16515" s="598"/>
      <c r="V16515" s="598"/>
      <c r="W16515" s="598"/>
    </row>
    <row r="16516" spans="6:23" x14ac:dyDescent="0.2">
      <c r="F16516" s="610"/>
      <c r="H16516" s="612"/>
      <c r="I16516" s="598"/>
      <c r="J16516" s="598"/>
      <c r="M16516" s="598"/>
      <c r="N16516" s="598"/>
      <c r="V16516" s="598"/>
      <c r="W16516" s="598"/>
    </row>
    <row r="16517" spans="6:23" x14ac:dyDescent="0.2">
      <c r="F16517" s="610"/>
      <c r="H16517" s="612"/>
      <c r="I16517" s="598"/>
      <c r="J16517" s="598"/>
      <c r="M16517" s="598"/>
      <c r="N16517" s="598"/>
      <c r="V16517" s="598"/>
      <c r="W16517" s="598"/>
    </row>
    <row r="16518" spans="6:23" x14ac:dyDescent="0.2">
      <c r="F16518" s="610"/>
      <c r="H16518" s="612"/>
      <c r="I16518" s="598"/>
      <c r="J16518" s="598"/>
      <c r="M16518" s="598"/>
      <c r="N16518" s="598"/>
      <c r="V16518" s="598"/>
      <c r="W16518" s="598"/>
    </row>
    <row r="16519" spans="6:23" x14ac:dyDescent="0.2">
      <c r="F16519" s="610"/>
      <c r="H16519" s="612"/>
      <c r="I16519" s="598"/>
      <c r="J16519" s="598"/>
      <c r="M16519" s="598"/>
      <c r="N16519" s="598"/>
      <c r="V16519" s="598"/>
      <c r="W16519" s="598"/>
    </row>
    <row r="16520" spans="6:23" x14ac:dyDescent="0.2">
      <c r="F16520" s="610"/>
      <c r="H16520" s="612"/>
      <c r="I16520" s="598"/>
      <c r="J16520" s="598"/>
      <c r="M16520" s="598"/>
      <c r="N16520" s="598"/>
      <c r="V16520" s="598"/>
      <c r="W16520" s="598"/>
    </row>
    <row r="16521" spans="6:23" x14ac:dyDescent="0.2">
      <c r="F16521" s="610"/>
      <c r="H16521" s="612"/>
      <c r="I16521" s="598"/>
      <c r="J16521" s="598"/>
      <c r="M16521" s="598"/>
      <c r="N16521" s="598"/>
      <c r="V16521" s="598"/>
      <c r="W16521" s="598"/>
    </row>
    <row r="16522" spans="6:23" x14ac:dyDescent="0.2">
      <c r="F16522" s="610"/>
      <c r="H16522" s="612"/>
      <c r="I16522" s="598"/>
      <c r="J16522" s="598"/>
      <c r="M16522" s="598"/>
      <c r="N16522" s="598"/>
      <c r="V16522" s="598"/>
      <c r="W16522" s="598"/>
    </row>
    <row r="16523" spans="6:23" x14ac:dyDescent="0.2">
      <c r="F16523" s="610"/>
      <c r="H16523" s="612"/>
      <c r="I16523" s="598"/>
      <c r="J16523" s="598"/>
      <c r="M16523" s="598"/>
      <c r="N16523" s="598"/>
      <c r="V16523" s="598"/>
      <c r="W16523" s="598"/>
    </row>
    <row r="16524" spans="6:23" x14ac:dyDescent="0.2">
      <c r="F16524" s="610"/>
      <c r="H16524" s="612"/>
      <c r="I16524" s="598"/>
      <c r="J16524" s="598"/>
      <c r="M16524" s="598"/>
      <c r="N16524" s="598"/>
      <c r="V16524" s="598"/>
      <c r="W16524" s="598"/>
    </row>
    <row r="16525" spans="6:23" x14ac:dyDescent="0.2">
      <c r="F16525" s="610"/>
      <c r="H16525" s="612"/>
      <c r="I16525" s="598"/>
      <c r="J16525" s="598"/>
      <c r="M16525" s="598"/>
      <c r="N16525" s="598"/>
      <c r="V16525" s="598"/>
      <c r="W16525" s="598"/>
    </row>
    <row r="16526" spans="6:23" x14ac:dyDescent="0.2">
      <c r="F16526" s="610"/>
      <c r="H16526" s="612"/>
      <c r="I16526" s="598"/>
      <c r="J16526" s="598"/>
      <c r="M16526" s="598"/>
      <c r="N16526" s="598"/>
      <c r="V16526" s="598"/>
      <c r="W16526" s="598"/>
    </row>
    <row r="16527" spans="6:23" x14ac:dyDescent="0.2">
      <c r="F16527" s="610"/>
      <c r="H16527" s="612"/>
      <c r="I16527" s="598"/>
      <c r="J16527" s="598"/>
      <c r="M16527" s="598"/>
      <c r="N16527" s="598"/>
      <c r="V16527" s="598"/>
      <c r="W16527" s="598"/>
    </row>
    <row r="16528" spans="6:23" x14ac:dyDescent="0.2">
      <c r="F16528" s="610"/>
      <c r="H16528" s="612"/>
      <c r="I16528" s="598"/>
      <c r="J16528" s="598"/>
      <c r="M16528" s="598"/>
      <c r="N16528" s="598"/>
      <c r="V16528" s="598"/>
      <c r="W16528" s="598"/>
    </row>
    <row r="16529" spans="6:23" x14ac:dyDescent="0.2">
      <c r="F16529" s="610"/>
      <c r="H16529" s="612"/>
      <c r="I16529" s="598"/>
      <c r="J16529" s="598"/>
      <c r="M16529" s="598"/>
      <c r="N16529" s="598"/>
      <c r="V16529" s="598"/>
      <c r="W16529" s="598"/>
    </row>
    <row r="16530" spans="6:23" x14ac:dyDescent="0.2">
      <c r="F16530" s="610"/>
      <c r="H16530" s="612"/>
      <c r="I16530" s="598"/>
      <c r="J16530" s="598"/>
      <c r="M16530" s="598"/>
      <c r="N16530" s="598"/>
      <c r="V16530" s="598"/>
      <c r="W16530" s="598"/>
    </row>
    <row r="16531" spans="6:23" x14ac:dyDescent="0.2">
      <c r="F16531" s="610"/>
      <c r="H16531" s="612"/>
      <c r="I16531" s="598"/>
      <c r="J16531" s="598"/>
      <c r="M16531" s="598"/>
      <c r="N16531" s="598"/>
      <c r="V16531" s="598"/>
      <c r="W16531" s="598"/>
    </row>
    <row r="16532" spans="6:23" x14ac:dyDescent="0.2">
      <c r="F16532" s="610"/>
      <c r="H16532" s="612"/>
      <c r="I16532" s="598"/>
      <c r="J16532" s="598"/>
      <c r="M16532" s="598"/>
      <c r="N16532" s="598"/>
      <c r="V16532" s="598"/>
      <c r="W16532" s="598"/>
    </row>
    <row r="16533" spans="6:23" x14ac:dyDescent="0.2">
      <c r="F16533" s="610"/>
      <c r="H16533" s="612"/>
      <c r="I16533" s="598"/>
      <c r="J16533" s="598"/>
      <c r="M16533" s="598"/>
      <c r="N16533" s="598"/>
      <c r="V16533" s="598"/>
      <c r="W16533" s="598"/>
    </row>
    <row r="16534" spans="6:23" x14ac:dyDescent="0.2">
      <c r="F16534" s="610"/>
      <c r="H16534" s="612"/>
      <c r="I16534" s="598"/>
      <c r="J16534" s="598"/>
      <c r="M16534" s="598"/>
      <c r="N16534" s="598"/>
      <c r="V16534" s="598"/>
      <c r="W16534" s="598"/>
    </row>
    <row r="16535" spans="6:23" x14ac:dyDescent="0.2">
      <c r="F16535" s="610"/>
      <c r="H16535" s="612"/>
      <c r="I16535" s="598"/>
      <c r="J16535" s="598"/>
      <c r="M16535" s="598"/>
      <c r="N16535" s="598"/>
      <c r="V16535" s="598"/>
      <c r="W16535" s="598"/>
    </row>
    <row r="16536" spans="6:23" x14ac:dyDescent="0.2">
      <c r="F16536" s="610"/>
      <c r="H16536" s="612"/>
      <c r="I16536" s="598"/>
      <c r="J16536" s="598"/>
      <c r="M16536" s="598"/>
      <c r="N16536" s="598"/>
      <c r="V16536" s="598"/>
      <c r="W16536" s="598"/>
    </row>
    <row r="16537" spans="6:23" x14ac:dyDescent="0.2">
      <c r="F16537" s="610"/>
      <c r="H16537" s="612"/>
      <c r="I16537" s="598"/>
      <c r="J16537" s="598"/>
      <c r="M16537" s="598"/>
      <c r="N16537" s="598"/>
      <c r="V16537" s="598"/>
      <c r="W16537" s="598"/>
    </row>
    <row r="16538" spans="6:23" x14ac:dyDescent="0.2">
      <c r="F16538" s="610"/>
      <c r="H16538" s="612"/>
      <c r="I16538" s="598"/>
      <c r="J16538" s="598"/>
      <c r="M16538" s="598"/>
      <c r="N16538" s="598"/>
      <c r="V16538" s="598"/>
      <c r="W16538" s="598"/>
    </row>
    <row r="16539" spans="6:23" x14ac:dyDescent="0.2">
      <c r="F16539" s="610"/>
      <c r="H16539" s="612"/>
      <c r="I16539" s="598"/>
      <c r="J16539" s="598"/>
      <c r="M16539" s="598"/>
      <c r="N16539" s="598"/>
      <c r="V16539" s="598"/>
      <c r="W16539" s="598"/>
    </row>
    <row r="16540" spans="6:23" x14ac:dyDescent="0.2">
      <c r="F16540" s="610"/>
      <c r="H16540" s="612"/>
      <c r="I16540" s="598"/>
      <c r="J16540" s="598"/>
      <c r="M16540" s="598"/>
      <c r="N16540" s="598"/>
      <c r="V16540" s="598"/>
      <c r="W16540" s="598"/>
    </row>
    <row r="16541" spans="6:23" x14ac:dyDescent="0.2">
      <c r="F16541" s="610"/>
      <c r="H16541" s="612"/>
      <c r="I16541" s="598"/>
      <c r="J16541" s="598"/>
      <c r="M16541" s="598"/>
      <c r="N16541" s="598"/>
      <c r="V16541" s="598"/>
      <c r="W16541" s="598"/>
    </row>
    <row r="16542" spans="6:23" x14ac:dyDescent="0.2">
      <c r="F16542" s="610"/>
      <c r="H16542" s="612"/>
      <c r="I16542" s="598"/>
      <c r="J16542" s="598"/>
      <c r="M16542" s="598"/>
      <c r="N16542" s="598"/>
      <c r="V16542" s="598"/>
      <c r="W16542" s="598"/>
    </row>
    <row r="16543" spans="6:23" x14ac:dyDescent="0.2">
      <c r="F16543" s="610"/>
      <c r="H16543" s="612"/>
      <c r="I16543" s="598"/>
      <c r="J16543" s="598"/>
      <c r="M16543" s="598"/>
      <c r="N16543" s="598"/>
      <c r="V16543" s="598"/>
      <c r="W16543" s="598"/>
    </row>
    <row r="16544" spans="6:23" x14ac:dyDescent="0.2">
      <c r="F16544" s="610"/>
      <c r="H16544" s="612"/>
      <c r="I16544" s="598"/>
      <c r="J16544" s="598"/>
      <c r="M16544" s="598"/>
      <c r="N16544" s="598"/>
      <c r="V16544" s="598"/>
      <c r="W16544" s="598"/>
    </row>
    <row r="16545" spans="6:23" x14ac:dyDescent="0.2">
      <c r="F16545" s="610"/>
      <c r="H16545" s="612"/>
      <c r="I16545" s="598"/>
      <c r="J16545" s="598"/>
      <c r="M16545" s="598"/>
      <c r="N16545" s="598"/>
      <c r="V16545" s="598"/>
      <c r="W16545" s="598"/>
    </row>
    <row r="16546" spans="6:23" x14ac:dyDescent="0.2">
      <c r="F16546" s="610"/>
      <c r="H16546" s="612"/>
      <c r="I16546" s="598"/>
      <c r="J16546" s="598"/>
      <c r="M16546" s="598"/>
      <c r="N16546" s="598"/>
      <c r="V16546" s="598"/>
      <c r="W16546" s="598"/>
    </row>
    <row r="16547" spans="6:23" x14ac:dyDescent="0.2">
      <c r="F16547" s="610"/>
      <c r="H16547" s="612"/>
      <c r="I16547" s="598"/>
      <c r="J16547" s="598"/>
      <c r="M16547" s="598"/>
      <c r="N16547" s="598"/>
      <c r="V16547" s="598"/>
      <c r="W16547" s="598"/>
    </row>
    <row r="16548" spans="6:23" x14ac:dyDescent="0.2">
      <c r="F16548" s="610"/>
      <c r="H16548" s="612"/>
      <c r="I16548" s="598"/>
      <c r="J16548" s="598"/>
      <c r="M16548" s="598"/>
      <c r="N16548" s="598"/>
      <c r="V16548" s="598"/>
      <c r="W16548" s="598"/>
    </row>
    <row r="16549" spans="6:23" x14ac:dyDescent="0.2">
      <c r="F16549" s="610"/>
      <c r="H16549" s="612"/>
      <c r="I16549" s="598"/>
      <c r="J16549" s="598"/>
      <c r="M16549" s="598"/>
      <c r="N16549" s="598"/>
      <c r="V16549" s="598"/>
      <c r="W16549" s="598"/>
    </row>
    <row r="16550" spans="6:23" x14ac:dyDescent="0.2">
      <c r="F16550" s="610"/>
      <c r="H16550" s="612"/>
      <c r="I16550" s="598"/>
      <c r="J16550" s="598"/>
      <c r="M16550" s="598"/>
      <c r="N16550" s="598"/>
      <c r="V16550" s="598"/>
      <c r="W16550" s="598"/>
    </row>
    <row r="16551" spans="6:23" x14ac:dyDescent="0.2">
      <c r="F16551" s="610"/>
      <c r="H16551" s="612"/>
      <c r="I16551" s="598"/>
      <c r="J16551" s="598"/>
      <c r="M16551" s="598"/>
      <c r="N16551" s="598"/>
      <c r="V16551" s="598"/>
      <c r="W16551" s="598"/>
    </row>
    <row r="16552" spans="6:23" x14ac:dyDescent="0.2">
      <c r="F16552" s="610"/>
      <c r="H16552" s="612"/>
      <c r="I16552" s="598"/>
      <c r="J16552" s="598"/>
      <c r="M16552" s="598"/>
      <c r="N16552" s="598"/>
      <c r="V16552" s="598"/>
      <c r="W16552" s="598"/>
    </row>
    <row r="16553" spans="6:23" x14ac:dyDescent="0.2">
      <c r="F16553" s="610"/>
      <c r="H16553" s="612"/>
      <c r="I16553" s="598"/>
      <c r="J16553" s="598"/>
      <c r="M16553" s="598"/>
      <c r="N16553" s="598"/>
      <c r="V16553" s="598"/>
      <c r="W16553" s="598"/>
    </row>
    <row r="16554" spans="6:23" x14ac:dyDescent="0.2">
      <c r="F16554" s="610"/>
      <c r="H16554" s="612"/>
      <c r="I16554" s="598"/>
      <c r="J16554" s="598"/>
      <c r="M16554" s="598"/>
      <c r="N16554" s="598"/>
      <c r="V16554" s="598"/>
      <c r="W16554" s="598"/>
    </row>
    <row r="16555" spans="6:23" x14ac:dyDescent="0.2">
      <c r="F16555" s="610"/>
      <c r="H16555" s="612"/>
      <c r="I16555" s="598"/>
      <c r="J16555" s="598"/>
      <c r="M16555" s="598"/>
      <c r="N16555" s="598"/>
      <c r="V16555" s="598"/>
      <c r="W16555" s="598"/>
    </row>
    <row r="16556" spans="6:23" x14ac:dyDescent="0.2">
      <c r="F16556" s="610"/>
      <c r="H16556" s="612"/>
      <c r="I16556" s="598"/>
      <c r="J16556" s="598"/>
      <c r="M16556" s="598"/>
      <c r="N16556" s="598"/>
      <c r="V16556" s="598"/>
      <c r="W16556" s="598"/>
    </row>
    <row r="16557" spans="6:23" x14ac:dyDescent="0.2">
      <c r="F16557" s="610"/>
      <c r="H16557" s="612"/>
      <c r="I16557" s="598"/>
      <c r="J16557" s="598"/>
      <c r="M16557" s="598"/>
      <c r="N16557" s="598"/>
      <c r="V16557" s="598"/>
      <c r="W16557" s="598"/>
    </row>
    <row r="16558" spans="6:23" x14ac:dyDescent="0.2">
      <c r="F16558" s="610"/>
      <c r="H16558" s="612"/>
      <c r="I16558" s="598"/>
      <c r="J16558" s="598"/>
      <c r="M16558" s="598"/>
      <c r="N16558" s="598"/>
      <c r="V16558" s="598"/>
      <c r="W16558" s="598"/>
    </row>
    <row r="16559" spans="6:23" x14ac:dyDescent="0.2">
      <c r="F16559" s="610"/>
      <c r="H16559" s="612"/>
      <c r="I16559" s="598"/>
      <c r="J16559" s="598"/>
      <c r="M16559" s="598"/>
      <c r="N16559" s="598"/>
      <c r="V16559" s="598"/>
      <c r="W16559" s="598"/>
    </row>
    <row r="16560" spans="6:23" x14ac:dyDescent="0.2">
      <c r="F16560" s="610"/>
      <c r="H16560" s="612"/>
      <c r="I16560" s="598"/>
      <c r="J16560" s="598"/>
      <c r="M16560" s="598"/>
      <c r="N16560" s="598"/>
      <c r="V16560" s="598"/>
      <c r="W16560" s="598"/>
    </row>
    <row r="16561" spans="6:23" x14ac:dyDescent="0.2">
      <c r="F16561" s="610"/>
      <c r="H16561" s="612"/>
      <c r="I16561" s="598"/>
      <c r="J16561" s="598"/>
      <c r="M16561" s="598"/>
      <c r="N16561" s="598"/>
      <c r="V16561" s="598"/>
      <c r="W16561" s="598"/>
    </row>
    <row r="16562" spans="6:23" x14ac:dyDescent="0.2">
      <c r="F16562" s="610"/>
      <c r="H16562" s="612"/>
      <c r="I16562" s="598"/>
      <c r="J16562" s="598"/>
      <c r="M16562" s="598"/>
      <c r="N16562" s="598"/>
      <c r="V16562" s="598"/>
      <c r="W16562" s="598"/>
    </row>
    <row r="16563" spans="6:23" x14ac:dyDescent="0.2">
      <c r="F16563" s="610"/>
      <c r="H16563" s="612"/>
      <c r="I16563" s="598"/>
      <c r="J16563" s="598"/>
      <c r="M16563" s="598"/>
      <c r="N16563" s="598"/>
      <c r="V16563" s="598"/>
      <c r="W16563" s="598"/>
    </row>
    <row r="16564" spans="6:23" x14ac:dyDescent="0.2">
      <c r="F16564" s="610"/>
      <c r="H16564" s="612"/>
      <c r="I16564" s="598"/>
      <c r="J16564" s="598"/>
      <c r="M16564" s="598"/>
      <c r="N16564" s="598"/>
      <c r="V16564" s="598"/>
      <c r="W16564" s="598"/>
    </row>
    <row r="16565" spans="6:23" x14ac:dyDescent="0.2">
      <c r="F16565" s="610"/>
      <c r="H16565" s="612"/>
      <c r="I16565" s="598"/>
      <c r="J16565" s="598"/>
      <c r="M16565" s="598"/>
      <c r="N16565" s="598"/>
      <c r="V16565" s="598"/>
      <c r="W16565" s="598"/>
    </row>
    <row r="16566" spans="6:23" x14ac:dyDescent="0.2">
      <c r="F16566" s="610"/>
      <c r="H16566" s="612"/>
      <c r="I16566" s="598"/>
      <c r="J16566" s="598"/>
      <c r="M16566" s="598"/>
      <c r="N16566" s="598"/>
      <c r="V16566" s="598"/>
      <c r="W16566" s="598"/>
    </row>
    <row r="16567" spans="6:23" x14ac:dyDescent="0.2">
      <c r="F16567" s="610"/>
      <c r="H16567" s="612"/>
      <c r="I16567" s="598"/>
      <c r="J16567" s="598"/>
      <c r="M16567" s="598"/>
      <c r="N16567" s="598"/>
      <c r="V16567" s="598"/>
      <c r="W16567" s="598"/>
    </row>
    <row r="16568" spans="6:23" x14ac:dyDescent="0.2">
      <c r="F16568" s="610"/>
      <c r="H16568" s="612"/>
      <c r="I16568" s="598"/>
      <c r="J16568" s="598"/>
      <c r="M16568" s="598"/>
      <c r="N16568" s="598"/>
      <c r="V16568" s="598"/>
      <c r="W16568" s="598"/>
    </row>
    <row r="16569" spans="6:23" x14ac:dyDescent="0.2">
      <c r="F16569" s="610"/>
      <c r="H16569" s="612"/>
      <c r="I16569" s="598"/>
      <c r="J16569" s="598"/>
      <c r="M16569" s="598"/>
      <c r="N16569" s="598"/>
      <c r="V16569" s="598"/>
      <c r="W16569" s="598"/>
    </row>
    <row r="16570" spans="6:23" x14ac:dyDescent="0.2">
      <c r="F16570" s="610"/>
      <c r="H16570" s="612"/>
      <c r="I16570" s="598"/>
      <c r="J16570" s="598"/>
      <c r="M16570" s="598"/>
      <c r="N16570" s="598"/>
      <c r="V16570" s="598"/>
      <c r="W16570" s="598"/>
    </row>
    <row r="16571" spans="6:23" x14ac:dyDescent="0.2">
      <c r="F16571" s="610"/>
      <c r="H16571" s="612"/>
      <c r="I16571" s="598"/>
      <c r="J16571" s="598"/>
      <c r="M16571" s="598"/>
      <c r="N16571" s="598"/>
      <c r="V16571" s="598"/>
      <c r="W16571" s="598"/>
    </row>
    <row r="16572" spans="6:23" x14ac:dyDescent="0.2">
      <c r="F16572" s="610"/>
      <c r="H16572" s="612"/>
      <c r="I16572" s="598"/>
      <c r="J16572" s="598"/>
      <c r="M16572" s="598"/>
      <c r="N16572" s="598"/>
      <c r="V16572" s="598"/>
      <c r="W16572" s="598"/>
    </row>
    <row r="16573" spans="6:23" x14ac:dyDescent="0.2">
      <c r="F16573" s="610"/>
      <c r="H16573" s="612"/>
      <c r="I16573" s="598"/>
      <c r="J16573" s="598"/>
      <c r="M16573" s="598"/>
      <c r="N16573" s="598"/>
      <c r="V16573" s="598"/>
      <c r="W16573" s="598"/>
    </row>
    <row r="16574" spans="6:23" x14ac:dyDescent="0.2">
      <c r="F16574" s="610"/>
      <c r="H16574" s="612"/>
      <c r="I16574" s="598"/>
      <c r="J16574" s="598"/>
      <c r="M16574" s="598"/>
      <c r="N16574" s="598"/>
      <c r="V16574" s="598"/>
      <c r="W16574" s="598"/>
    </row>
    <row r="16575" spans="6:23" x14ac:dyDescent="0.2">
      <c r="F16575" s="610"/>
      <c r="H16575" s="612"/>
      <c r="I16575" s="598"/>
      <c r="J16575" s="598"/>
      <c r="M16575" s="598"/>
      <c r="N16575" s="598"/>
      <c r="V16575" s="598"/>
      <c r="W16575" s="598"/>
    </row>
    <row r="16576" spans="6:23" x14ac:dyDescent="0.2">
      <c r="F16576" s="610"/>
      <c r="H16576" s="612"/>
      <c r="I16576" s="598"/>
      <c r="J16576" s="598"/>
      <c r="M16576" s="598"/>
      <c r="N16576" s="598"/>
      <c r="V16576" s="598"/>
      <c r="W16576" s="598"/>
    </row>
    <row r="16577" spans="6:23" x14ac:dyDescent="0.2">
      <c r="F16577" s="610"/>
      <c r="H16577" s="612"/>
      <c r="I16577" s="598"/>
      <c r="J16577" s="598"/>
      <c r="M16577" s="598"/>
      <c r="N16577" s="598"/>
      <c r="V16577" s="598"/>
      <c r="W16577" s="598"/>
    </row>
    <row r="16578" spans="6:23" x14ac:dyDescent="0.2">
      <c r="F16578" s="610"/>
      <c r="H16578" s="612"/>
      <c r="I16578" s="598"/>
      <c r="J16578" s="598"/>
      <c r="M16578" s="598"/>
      <c r="N16578" s="598"/>
      <c r="V16578" s="598"/>
      <c r="W16578" s="598"/>
    </row>
    <row r="16579" spans="6:23" x14ac:dyDescent="0.2">
      <c r="F16579" s="610"/>
      <c r="H16579" s="612"/>
      <c r="I16579" s="598"/>
      <c r="J16579" s="598"/>
      <c r="M16579" s="598"/>
      <c r="N16579" s="598"/>
      <c r="V16579" s="598"/>
      <c r="W16579" s="598"/>
    </row>
    <row r="16580" spans="6:23" x14ac:dyDescent="0.2">
      <c r="F16580" s="610"/>
      <c r="H16580" s="612"/>
      <c r="I16580" s="598"/>
      <c r="J16580" s="598"/>
      <c r="M16580" s="598"/>
      <c r="N16580" s="598"/>
      <c r="V16580" s="598"/>
      <c r="W16580" s="598"/>
    </row>
    <row r="16581" spans="6:23" x14ac:dyDescent="0.2">
      <c r="F16581" s="610"/>
      <c r="H16581" s="612"/>
      <c r="I16581" s="598"/>
      <c r="J16581" s="598"/>
      <c r="M16581" s="598"/>
      <c r="N16581" s="598"/>
      <c r="V16581" s="598"/>
      <c r="W16581" s="598"/>
    </row>
    <row r="16582" spans="6:23" x14ac:dyDescent="0.2">
      <c r="F16582" s="610"/>
      <c r="H16582" s="612"/>
      <c r="I16582" s="598"/>
      <c r="J16582" s="598"/>
      <c r="M16582" s="598"/>
      <c r="N16582" s="598"/>
      <c r="V16582" s="598"/>
      <c r="W16582" s="598"/>
    </row>
    <row r="16583" spans="6:23" x14ac:dyDescent="0.2">
      <c r="F16583" s="610"/>
      <c r="H16583" s="612"/>
      <c r="I16583" s="598"/>
      <c r="J16583" s="598"/>
      <c r="M16583" s="598"/>
      <c r="N16583" s="598"/>
      <c r="V16583" s="598"/>
      <c r="W16583" s="598"/>
    </row>
    <row r="16584" spans="6:23" x14ac:dyDescent="0.2">
      <c r="F16584" s="610"/>
      <c r="H16584" s="612"/>
      <c r="I16584" s="598"/>
      <c r="J16584" s="598"/>
      <c r="M16584" s="598"/>
      <c r="N16584" s="598"/>
      <c r="V16584" s="598"/>
      <c r="W16584" s="598"/>
    </row>
    <row r="16585" spans="6:23" x14ac:dyDescent="0.2">
      <c r="F16585" s="610"/>
      <c r="H16585" s="612"/>
      <c r="I16585" s="598"/>
      <c r="J16585" s="598"/>
      <c r="M16585" s="598"/>
      <c r="N16585" s="598"/>
      <c r="V16585" s="598"/>
      <c r="W16585" s="598"/>
    </row>
    <row r="16586" spans="6:23" x14ac:dyDescent="0.2">
      <c r="F16586" s="610"/>
      <c r="H16586" s="612"/>
      <c r="I16586" s="598"/>
      <c r="J16586" s="598"/>
      <c r="M16586" s="598"/>
      <c r="N16586" s="598"/>
      <c r="V16586" s="598"/>
      <c r="W16586" s="598"/>
    </row>
    <row r="16587" spans="6:23" x14ac:dyDescent="0.2">
      <c r="F16587" s="610"/>
      <c r="H16587" s="612"/>
      <c r="I16587" s="598"/>
      <c r="J16587" s="598"/>
      <c r="M16587" s="598"/>
      <c r="N16587" s="598"/>
      <c r="V16587" s="598"/>
      <c r="W16587" s="598"/>
    </row>
    <row r="16588" spans="6:23" x14ac:dyDescent="0.2">
      <c r="F16588" s="610"/>
      <c r="H16588" s="612"/>
      <c r="I16588" s="598"/>
      <c r="J16588" s="598"/>
      <c r="M16588" s="598"/>
      <c r="N16588" s="598"/>
      <c r="V16588" s="598"/>
      <c r="W16588" s="598"/>
    </row>
    <row r="16589" spans="6:23" x14ac:dyDescent="0.2">
      <c r="F16589" s="610"/>
      <c r="H16589" s="612"/>
      <c r="I16589" s="598"/>
      <c r="J16589" s="598"/>
      <c r="M16589" s="598"/>
      <c r="N16589" s="598"/>
      <c r="V16589" s="598"/>
      <c r="W16589" s="598"/>
    </row>
    <row r="16590" spans="6:23" x14ac:dyDescent="0.2">
      <c r="F16590" s="610"/>
      <c r="H16590" s="612"/>
      <c r="I16590" s="598"/>
      <c r="J16590" s="598"/>
      <c r="M16590" s="598"/>
      <c r="N16590" s="598"/>
      <c r="V16590" s="598"/>
      <c r="W16590" s="598"/>
    </row>
    <row r="16591" spans="6:23" x14ac:dyDescent="0.2">
      <c r="F16591" s="610"/>
      <c r="H16591" s="612"/>
      <c r="I16591" s="598"/>
      <c r="J16591" s="598"/>
      <c r="M16591" s="598"/>
      <c r="N16591" s="598"/>
      <c r="V16591" s="598"/>
      <c r="W16591" s="598"/>
    </row>
    <row r="16592" spans="6:23" x14ac:dyDescent="0.2">
      <c r="F16592" s="610"/>
      <c r="H16592" s="612"/>
      <c r="I16592" s="598"/>
      <c r="J16592" s="598"/>
      <c r="M16592" s="598"/>
      <c r="N16592" s="598"/>
      <c r="V16592" s="598"/>
      <c r="W16592" s="598"/>
    </row>
    <row r="16593" spans="6:23" x14ac:dyDescent="0.2">
      <c r="F16593" s="610"/>
      <c r="H16593" s="612"/>
      <c r="I16593" s="598"/>
      <c r="J16593" s="598"/>
      <c r="M16593" s="598"/>
      <c r="N16593" s="598"/>
      <c r="V16593" s="598"/>
      <c r="W16593" s="598"/>
    </row>
    <row r="16594" spans="6:23" x14ac:dyDescent="0.2">
      <c r="F16594" s="610"/>
      <c r="H16594" s="612"/>
      <c r="I16594" s="598"/>
      <c r="J16594" s="598"/>
      <c r="M16594" s="598"/>
      <c r="N16594" s="598"/>
      <c r="V16594" s="598"/>
      <c r="W16594" s="598"/>
    </row>
    <row r="16595" spans="6:23" x14ac:dyDescent="0.2">
      <c r="F16595" s="610"/>
      <c r="H16595" s="612"/>
      <c r="I16595" s="598"/>
      <c r="J16595" s="598"/>
      <c r="M16595" s="598"/>
      <c r="N16595" s="598"/>
      <c r="V16595" s="598"/>
      <c r="W16595" s="598"/>
    </row>
    <row r="16596" spans="6:23" x14ac:dyDescent="0.2">
      <c r="F16596" s="610"/>
      <c r="H16596" s="612"/>
      <c r="I16596" s="598"/>
      <c r="J16596" s="598"/>
      <c r="M16596" s="598"/>
      <c r="N16596" s="598"/>
      <c r="V16596" s="598"/>
      <c r="W16596" s="598"/>
    </row>
    <row r="16597" spans="6:23" x14ac:dyDescent="0.2">
      <c r="F16597" s="610"/>
      <c r="H16597" s="612"/>
      <c r="I16597" s="598"/>
      <c r="J16597" s="598"/>
      <c r="M16597" s="598"/>
      <c r="N16597" s="598"/>
      <c r="V16597" s="598"/>
      <c r="W16597" s="598"/>
    </row>
    <row r="16598" spans="6:23" x14ac:dyDescent="0.2">
      <c r="F16598" s="610"/>
      <c r="H16598" s="612"/>
      <c r="I16598" s="598"/>
      <c r="J16598" s="598"/>
      <c r="M16598" s="598"/>
      <c r="N16598" s="598"/>
      <c r="V16598" s="598"/>
      <c r="W16598" s="598"/>
    </row>
    <row r="16599" spans="6:23" x14ac:dyDescent="0.2">
      <c r="F16599" s="610"/>
      <c r="H16599" s="612"/>
      <c r="I16599" s="598"/>
      <c r="J16599" s="598"/>
      <c r="M16599" s="598"/>
      <c r="N16599" s="598"/>
      <c r="V16599" s="598"/>
      <c r="W16599" s="598"/>
    </row>
    <row r="16600" spans="6:23" x14ac:dyDescent="0.2">
      <c r="F16600" s="610"/>
      <c r="H16600" s="612"/>
      <c r="I16600" s="598"/>
      <c r="J16600" s="598"/>
      <c r="M16600" s="598"/>
      <c r="N16600" s="598"/>
      <c r="V16600" s="598"/>
      <c r="W16600" s="598"/>
    </row>
    <row r="16601" spans="6:23" x14ac:dyDescent="0.2">
      <c r="F16601" s="610"/>
      <c r="H16601" s="612"/>
      <c r="I16601" s="598"/>
      <c r="J16601" s="598"/>
      <c r="M16601" s="598"/>
      <c r="N16601" s="598"/>
      <c r="V16601" s="598"/>
      <c r="W16601" s="598"/>
    </row>
    <row r="16602" spans="6:23" x14ac:dyDescent="0.2">
      <c r="F16602" s="610"/>
      <c r="H16602" s="612"/>
      <c r="I16602" s="598"/>
      <c r="J16602" s="598"/>
      <c r="M16602" s="598"/>
      <c r="N16602" s="598"/>
      <c r="V16602" s="598"/>
      <c r="W16602" s="598"/>
    </row>
    <row r="16603" spans="6:23" x14ac:dyDescent="0.2">
      <c r="F16603" s="610"/>
      <c r="H16603" s="612"/>
      <c r="I16603" s="598"/>
      <c r="J16603" s="598"/>
      <c r="M16603" s="598"/>
      <c r="N16603" s="598"/>
      <c r="V16603" s="598"/>
      <c r="W16603" s="598"/>
    </row>
    <row r="16604" spans="6:23" x14ac:dyDescent="0.2">
      <c r="F16604" s="610"/>
      <c r="H16604" s="612"/>
      <c r="I16604" s="598"/>
      <c r="J16604" s="598"/>
      <c r="M16604" s="598"/>
      <c r="N16604" s="598"/>
      <c r="V16604" s="598"/>
      <c r="W16604" s="598"/>
    </row>
    <row r="16605" spans="6:23" x14ac:dyDescent="0.2">
      <c r="F16605" s="610"/>
      <c r="H16605" s="612"/>
      <c r="I16605" s="598"/>
      <c r="J16605" s="598"/>
      <c r="M16605" s="598"/>
      <c r="N16605" s="598"/>
      <c r="V16605" s="598"/>
      <c r="W16605" s="598"/>
    </row>
    <row r="16606" spans="6:23" x14ac:dyDescent="0.2">
      <c r="F16606" s="610"/>
      <c r="H16606" s="612"/>
      <c r="I16606" s="598"/>
      <c r="J16606" s="598"/>
      <c r="M16606" s="598"/>
      <c r="N16606" s="598"/>
      <c r="V16606" s="598"/>
      <c r="W16606" s="598"/>
    </row>
    <row r="16607" spans="6:23" x14ac:dyDescent="0.2">
      <c r="F16607" s="610"/>
      <c r="H16607" s="612"/>
      <c r="I16607" s="598"/>
      <c r="J16607" s="598"/>
      <c r="M16607" s="598"/>
      <c r="N16607" s="598"/>
      <c r="V16607" s="598"/>
      <c r="W16607" s="598"/>
    </row>
    <row r="16608" spans="6:23" x14ac:dyDescent="0.2">
      <c r="F16608" s="610"/>
      <c r="H16608" s="612"/>
      <c r="I16608" s="598"/>
      <c r="J16608" s="598"/>
      <c r="M16608" s="598"/>
      <c r="N16608" s="598"/>
      <c r="V16608" s="598"/>
      <c r="W16608" s="598"/>
    </row>
    <row r="16609" spans="6:23" x14ac:dyDescent="0.2">
      <c r="F16609" s="610"/>
      <c r="H16609" s="612"/>
      <c r="I16609" s="598"/>
      <c r="J16609" s="598"/>
      <c r="M16609" s="598"/>
      <c r="N16609" s="598"/>
      <c r="V16609" s="598"/>
      <c r="W16609" s="598"/>
    </row>
    <row r="16610" spans="6:23" x14ac:dyDescent="0.2">
      <c r="F16610" s="610"/>
      <c r="H16610" s="612"/>
      <c r="I16610" s="598"/>
      <c r="J16610" s="598"/>
      <c r="M16610" s="598"/>
      <c r="N16610" s="598"/>
      <c r="V16610" s="598"/>
      <c r="W16610" s="598"/>
    </row>
    <row r="16611" spans="6:23" x14ac:dyDescent="0.2">
      <c r="F16611" s="610"/>
      <c r="H16611" s="612"/>
      <c r="I16611" s="598"/>
      <c r="J16611" s="598"/>
      <c r="M16611" s="598"/>
      <c r="N16611" s="598"/>
      <c r="V16611" s="598"/>
      <c r="W16611" s="598"/>
    </row>
    <row r="16612" spans="6:23" x14ac:dyDescent="0.2">
      <c r="F16612" s="610"/>
      <c r="H16612" s="612"/>
      <c r="I16612" s="598"/>
      <c r="J16612" s="598"/>
      <c r="M16612" s="598"/>
      <c r="N16612" s="598"/>
      <c r="V16612" s="598"/>
      <c r="W16612" s="598"/>
    </row>
    <row r="16613" spans="6:23" x14ac:dyDescent="0.2">
      <c r="F16613" s="610"/>
      <c r="H16613" s="612"/>
      <c r="I16613" s="598"/>
      <c r="J16613" s="598"/>
      <c r="M16613" s="598"/>
      <c r="N16613" s="598"/>
      <c r="V16613" s="598"/>
      <c r="W16613" s="598"/>
    </row>
    <row r="16614" spans="6:23" x14ac:dyDescent="0.2">
      <c r="F16614" s="610"/>
      <c r="H16614" s="612"/>
      <c r="I16614" s="598"/>
      <c r="J16614" s="598"/>
      <c r="M16614" s="598"/>
      <c r="N16614" s="598"/>
      <c r="V16614" s="598"/>
      <c r="W16614" s="598"/>
    </row>
    <row r="16615" spans="6:23" x14ac:dyDescent="0.2">
      <c r="F16615" s="610"/>
      <c r="H16615" s="612"/>
      <c r="I16615" s="598"/>
      <c r="J16615" s="598"/>
      <c r="M16615" s="598"/>
      <c r="N16615" s="598"/>
      <c r="V16615" s="598"/>
      <c r="W16615" s="598"/>
    </row>
    <row r="16616" spans="6:23" x14ac:dyDescent="0.2">
      <c r="F16616" s="610"/>
      <c r="H16616" s="612"/>
      <c r="I16616" s="598"/>
      <c r="J16616" s="598"/>
      <c r="M16616" s="598"/>
      <c r="N16616" s="598"/>
      <c r="V16616" s="598"/>
      <c r="W16616" s="598"/>
    </row>
    <row r="16617" spans="6:23" x14ac:dyDescent="0.2">
      <c r="F16617" s="610"/>
      <c r="H16617" s="612"/>
      <c r="I16617" s="598"/>
      <c r="J16617" s="598"/>
      <c r="M16617" s="598"/>
      <c r="N16617" s="598"/>
      <c r="V16617" s="598"/>
      <c r="W16617" s="598"/>
    </row>
    <row r="16618" spans="6:23" x14ac:dyDescent="0.2">
      <c r="F16618" s="610"/>
      <c r="H16618" s="612"/>
      <c r="I16618" s="598"/>
      <c r="J16618" s="598"/>
      <c r="M16618" s="598"/>
      <c r="N16618" s="598"/>
      <c r="V16618" s="598"/>
      <c r="W16618" s="598"/>
    </row>
    <row r="16619" spans="6:23" x14ac:dyDescent="0.2">
      <c r="F16619" s="610"/>
      <c r="H16619" s="612"/>
      <c r="I16619" s="598"/>
      <c r="J16619" s="598"/>
      <c r="M16619" s="598"/>
      <c r="N16619" s="598"/>
      <c r="V16619" s="598"/>
      <c r="W16619" s="598"/>
    </row>
    <row r="16620" spans="6:23" x14ac:dyDescent="0.2">
      <c r="F16620" s="610"/>
      <c r="H16620" s="612"/>
      <c r="I16620" s="598"/>
      <c r="J16620" s="598"/>
      <c r="M16620" s="598"/>
      <c r="N16620" s="598"/>
      <c r="V16620" s="598"/>
      <c r="W16620" s="598"/>
    </row>
    <row r="16621" spans="6:23" x14ac:dyDescent="0.2">
      <c r="F16621" s="610"/>
      <c r="H16621" s="612"/>
      <c r="I16621" s="598"/>
      <c r="J16621" s="598"/>
      <c r="M16621" s="598"/>
      <c r="N16621" s="598"/>
      <c r="V16621" s="598"/>
      <c r="W16621" s="598"/>
    </row>
    <row r="16622" spans="6:23" x14ac:dyDescent="0.2">
      <c r="F16622" s="610"/>
      <c r="H16622" s="612"/>
      <c r="I16622" s="598"/>
      <c r="J16622" s="598"/>
      <c r="M16622" s="598"/>
      <c r="N16622" s="598"/>
      <c r="V16622" s="598"/>
      <c r="W16622" s="598"/>
    </row>
    <row r="16623" spans="6:23" x14ac:dyDescent="0.2">
      <c r="F16623" s="610"/>
      <c r="H16623" s="612"/>
      <c r="I16623" s="598"/>
      <c r="J16623" s="598"/>
      <c r="M16623" s="598"/>
      <c r="N16623" s="598"/>
      <c r="V16623" s="598"/>
      <c r="W16623" s="598"/>
    </row>
    <row r="16624" spans="6:23" x14ac:dyDescent="0.2">
      <c r="F16624" s="610"/>
      <c r="H16624" s="612"/>
      <c r="I16624" s="598"/>
      <c r="J16624" s="598"/>
      <c r="M16624" s="598"/>
      <c r="N16624" s="598"/>
      <c r="V16624" s="598"/>
      <c r="W16624" s="598"/>
    </row>
    <row r="16625" spans="6:23" x14ac:dyDescent="0.2">
      <c r="F16625" s="610"/>
      <c r="H16625" s="612"/>
      <c r="I16625" s="598"/>
      <c r="J16625" s="598"/>
      <c r="M16625" s="598"/>
      <c r="N16625" s="598"/>
      <c r="V16625" s="598"/>
      <c r="W16625" s="598"/>
    </row>
    <row r="16626" spans="6:23" x14ac:dyDescent="0.2">
      <c r="F16626" s="610"/>
      <c r="H16626" s="612"/>
      <c r="I16626" s="598"/>
      <c r="J16626" s="598"/>
      <c r="M16626" s="598"/>
      <c r="N16626" s="598"/>
      <c r="V16626" s="598"/>
      <c r="W16626" s="598"/>
    </row>
    <row r="16627" spans="6:23" x14ac:dyDescent="0.2">
      <c r="F16627" s="610"/>
      <c r="H16627" s="612"/>
      <c r="I16627" s="598"/>
      <c r="J16627" s="598"/>
      <c r="M16627" s="598"/>
      <c r="N16627" s="598"/>
      <c r="V16627" s="598"/>
      <c r="W16627" s="598"/>
    </row>
    <row r="16628" spans="6:23" x14ac:dyDescent="0.2">
      <c r="F16628" s="610"/>
      <c r="H16628" s="612"/>
      <c r="I16628" s="598"/>
      <c r="J16628" s="598"/>
      <c r="M16628" s="598"/>
      <c r="N16628" s="598"/>
      <c r="V16628" s="598"/>
      <c r="W16628" s="598"/>
    </row>
    <row r="16629" spans="6:23" x14ac:dyDescent="0.2">
      <c r="F16629" s="610"/>
      <c r="H16629" s="612"/>
      <c r="I16629" s="598"/>
      <c r="J16629" s="598"/>
      <c r="M16629" s="598"/>
      <c r="N16629" s="598"/>
      <c r="V16629" s="598"/>
      <c r="W16629" s="598"/>
    </row>
    <row r="16630" spans="6:23" x14ac:dyDescent="0.2">
      <c r="F16630" s="610"/>
      <c r="H16630" s="612"/>
      <c r="I16630" s="598"/>
      <c r="J16630" s="598"/>
      <c r="M16630" s="598"/>
      <c r="N16630" s="598"/>
      <c r="V16630" s="598"/>
      <c r="W16630" s="598"/>
    </row>
    <row r="16631" spans="6:23" x14ac:dyDescent="0.2">
      <c r="F16631" s="610"/>
      <c r="H16631" s="612"/>
      <c r="I16631" s="598"/>
      <c r="J16631" s="598"/>
      <c r="M16631" s="598"/>
      <c r="N16631" s="598"/>
      <c r="V16631" s="598"/>
      <c r="W16631" s="598"/>
    </row>
    <row r="16632" spans="6:23" x14ac:dyDescent="0.2">
      <c r="F16632" s="610"/>
      <c r="H16632" s="612"/>
      <c r="I16632" s="598"/>
      <c r="J16632" s="598"/>
      <c r="M16632" s="598"/>
      <c r="N16632" s="598"/>
      <c r="V16632" s="598"/>
      <c r="W16632" s="598"/>
    </row>
    <row r="16633" spans="6:23" x14ac:dyDescent="0.2">
      <c r="F16633" s="610"/>
      <c r="H16633" s="612"/>
      <c r="I16633" s="598"/>
      <c r="J16633" s="598"/>
      <c r="M16633" s="598"/>
      <c r="N16633" s="598"/>
      <c r="V16633" s="598"/>
      <c r="W16633" s="598"/>
    </row>
    <row r="16634" spans="6:23" x14ac:dyDescent="0.2">
      <c r="F16634" s="610"/>
      <c r="H16634" s="612"/>
      <c r="I16634" s="598"/>
      <c r="J16634" s="598"/>
      <c r="M16634" s="598"/>
      <c r="N16634" s="598"/>
      <c r="V16634" s="598"/>
      <c r="W16634" s="598"/>
    </row>
    <row r="16635" spans="6:23" x14ac:dyDescent="0.2">
      <c r="F16635" s="610"/>
      <c r="H16635" s="612"/>
      <c r="I16635" s="598"/>
      <c r="J16635" s="598"/>
      <c r="M16635" s="598"/>
      <c r="N16635" s="598"/>
      <c r="V16635" s="598"/>
      <c r="W16635" s="598"/>
    </row>
    <row r="16636" spans="6:23" x14ac:dyDescent="0.2">
      <c r="F16636" s="610"/>
      <c r="H16636" s="612"/>
      <c r="I16636" s="598"/>
      <c r="J16636" s="598"/>
      <c r="M16636" s="598"/>
      <c r="N16636" s="598"/>
      <c r="V16636" s="598"/>
      <c r="W16636" s="598"/>
    </row>
    <row r="16637" spans="6:23" x14ac:dyDescent="0.2">
      <c r="F16637" s="610"/>
      <c r="H16637" s="612"/>
      <c r="I16637" s="598"/>
      <c r="J16637" s="598"/>
      <c r="M16637" s="598"/>
      <c r="N16637" s="598"/>
      <c r="V16637" s="598"/>
      <c r="W16637" s="598"/>
    </row>
    <row r="16638" spans="6:23" x14ac:dyDescent="0.2">
      <c r="F16638" s="610"/>
      <c r="H16638" s="612"/>
      <c r="I16638" s="598"/>
      <c r="J16638" s="598"/>
      <c r="M16638" s="598"/>
      <c r="N16638" s="598"/>
      <c r="V16638" s="598"/>
      <c r="W16638" s="598"/>
    </row>
    <row r="16639" spans="6:23" x14ac:dyDescent="0.2">
      <c r="F16639" s="610"/>
      <c r="H16639" s="612"/>
      <c r="I16639" s="598"/>
      <c r="J16639" s="598"/>
      <c r="M16639" s="598"/>
      <c r="N16639" s="598"/>
      <c r="V16639" s="598"/>
      <c r="W16639" s="598"/>
    </row>
    <row r="16640" spans="6:23" x14ac:dyDescent="0.2">
      <c r="F16640" s="610"/>
      <c r="H16640" s="612"/>
      <c r="I16640" s="598"/>
      <c r="J16640" s="598"/>
      <c r="M16640" s="598"/>
      <c r="N16640" s="598"/>
      <c r="V16640" s="598"/>
      <c r="W16640" s="598"/>
    </row>
    <row r="16641" spans="6:23" x14ac:dyDescent="0.2">
      <c r="F16641" s="610"/>
      <c r="H16641" s="612"/>
      <c r="I16641" s="598"/>
      <c r="J16641" s="598"/>
      <c r="M16641" s="598"/>
      <c r="N16641" s="598"/>
      <c r="V16641" s="598"/>
      <c r="W16641" s="598"/>
    </row>
    <row r="16642" spans="6:23" x14ac:dyDescent="0.2">
      <c r="F16642" s="610"/>
      <c r="H16642" s="612"/>
      <c r="I16642" s="598"/>
      <c r="J16642" s="598"/>
      <c r="M16642" s="598"/>
      <c r="N16642" s="598"/>
      <c r="V16642" s="598"/>
      <c r="W16642" s="598"/>
    </row>
    <row r="16643" spans="6:23" x14ac:dyDescent="0.2">
      <c r="F16643" s="610"/>
      <c r="H16643" s="612"/>
      <c r="I16643" s="598"/>
      <c r="J16643" s="598"/>
      <c r="M16643" s="598"/>
      <c r="N16643" s="598"/>
      <c r="V16643" s="598"/>
      <c r="W16643" s="598"/>
    </row>
    <row r="16644" spans="6:23" x14ac:dyDescent="0.2">
      <c r="F16644" s="610"/>
      <c r="H16644" s="612"/>
      <c r="I16644" s="598"/>
      <c r="J16644" s="598"/>
      <c r="M16644" s="598"/>
      <c r="N16644" s="598"/>
      <c r="V16644" s="598"/>
      <c r="W16644" s="598"/>
    </row>
    <row r="16645" spans="6:23" x14ac:dyDescent="0.2">
      <c r="F16645" s="610"/>
      <c r="H16645" s="612"/>
      <c r="I16645" s="598"/>
      <c r="J16645" s="598"/>
      <c r="M16645" s="598"/>
      <c r="N16645" s="598"/>
      <c r="V16645" s="598"/>
      <c r="W16645" s="598"/>
    </row>
    <row r="16646" spans="6:23" x14ac:dyDescent="0.2">
      <c r="F16646" s="610"/>
      <c r="H16646" s="612"/>
      <c r="I16646" s="598"/>
      <c r="J16646" s="598"/>
      <c r="M16646" s="598"/>
      <c r="N16646" s="598"/>
      <c r="V16646" s="598"/>
      <c r="W16646" s="598"/>
    </row>
    <row r="16647" spans="6:23" x14ac:dyDescent="0.2">
      <c r="F16647" s="610"/>
      <c r="H16647" s="612"/>
      <c r="I16647" s="598"/>
      <c r="J16647" s="598"/>
      <c r="M16647" s="598"/>
      <c r="N16647" s="598"/>
      <c r="V16647" s="598"/>
      <c r="W16647" s="598"/>
    </row>
    <row r="16648" spans="6:23" x14ac:dyDescent="0.2">
      <c r="F16648" s="610"/>
      <c r="H16648" s="612"/>
      <c r="I16648" s="598"/>
      <c r="J16648" s="598"/>
      <c r="M16648" s="598"/>
      <c r="N16648" s="598"/>
      <c r="V16648" s="598"/>
      <c r="W16648" s="598"/>
    </row>
    <row r="16649" spans="6:23" x14ac:dyDescent="0.2">
      <c r="F16649" s="610"/>
      <c r="H16649" s="612"/>
      <c r="I16649" s="598"/>
      <c r="J16649" s="598"/>
      <c r="M16649" s="598"/>
      <c r="N16649" s="598"/>
      <c r="V16649" s="598"/>
      <c r="W16649" s="598"/>
    </row>
    <row r="16650" spans="6:23" x14ac:dyDescent="0.2">
      <c r="F16650" s="610"/>
      <c r="H16650" s="612"/>
      <c r="I16650" s="598"/>
      <c r="J16650" s="598"/>
      <c r="M16650" s="598"/>
      <c r="N16650" s="598"/>
      <c r="V16650" s="598"/>
      <c r="W16650" s="598"/>
    </row>
    <row r="16651" spans="6:23" x14ac:dyDescent="0.2">
      <c r="F16651" s="610"/>
      <c r="H16651" s="612"/>
      <c r="I16651" s="598"/>
      <c r="J16651" s="598"/>
      <c r="M16651" s="598"/>
      <c r="N16651" s="598"/>
      <c r="V16651" s="598"/>
      <c r="W16651" s="598"/>
    </row>
    <row r="16652" spans="6:23" x14ac:dyDescent="0.2">
      <c r="F16652" s="610"/>
      <c r="H16652" s="612"/>
      <c r="I16652" s="598"/>
      <c r="J16652" s="598"/>
      <c r="M16652" s="598"/>
      <c r="N16652" s="598"/>
      <c r="V16652" s="598"/>
      <c r="W16652" s="598"/>
    </row>
    <row r="16653" spans="6:23" x14ac:dyDescent="0.2">
      <c r="F16653" s="610"/>
      <c r="H16653" s="612"/>
      <c r="I16653" s="598"/>
      <c r="J16653" s="598"/>
      <c r="M16653" s="598"/>
      <c r="N16653" s="598"/>
      <c r="V16653" s="598"/>
      <c r="W16653" s="598"/>
    </row>
    <row r="16654" spans="6:23" x14ac:dyDescent="0.2">
      <c r="F16654" s="610"/>
      <c r="H16654" s="612"/>
      <c r="I16654" s="598"/>
      <c r="J16654" s="598"/>
      <c r="M16654" s="598"/>
      <c r="N16654" s="598"/>
      <c r="V16654" s="598"/>
      <c r="W16654" s="598"/>
    </row>
    <row r="16655" spans="6:23" x14ac:dyDescent="0.2">
      <c r="F16655" s="610"/>
      <c r="H16655" s="612"/>
      <c r="I16655" s="598"/>
      <c r="J16655" s="598"/>
      <c r="M16655" s="598"/>
      <c r="N16655" s="598"/>
      <c r="V16655" s="598"/>
      <c r="W16655" s="598"/>
    </row>
    <row r="16656" spans="6:23" x14ac:dyDescent="0.2">
      <c r="F16656" s="610"/>
      <c r="H16656" s="612"/>
      <c r="I16656" s="598"/>
      <c r="J16656" s="598"/>
      <c r="M16656" s="598"/>
      <c r="N16656" s="598"/>
      <c r="V16656" s="598"/>
      <c r="W16656" s="598"/>
    </row>
    <row r="16657" spans="6:23" x14ac:dyDescent="0.2">
      <c r="F16657" s="610"/>
      <c r="H16657" s="612"/>
      <c r="I16657" s="598"/>
      <c r="J16657" s="598"/>
      <c r="M16657" s="598"/>
      <c r="N16657" s="598"/>
      <c r="V16657" s="598"/>
      <c r="W16657" s="598"/>
    </row>
    <row r="16658" spans="6:23" x14ac:dyDescent="0.2">
      <c r="F16658" s="610"/>
      <c r="H16658" s="612"/>
      <c r="I16658" s="598"/>
      <c r="J16658" s="598"/>
      <c r="M16658" s="598"/>
      <c r="N16658" s="598"/>
      <c r="V16658" s="598"/>
      <c r="W16658" s="598"/>
    </row>
    <row r="16659" spans="6:23" x14ac:dyDescent="0.2">
      <c r="F16659" s="610"/>
      <c r="H16659" s="612"/>
      <c r="I16659" s="598"/>
      <c r="J16659" s="598"/>
      <c r="M16659" s="598"/>
      <c r="N16659" s="598"/>
      <c r="V16659" s="598"/>
      <c r="W16659" s="598"/>
    </row>
    <row r="16660" spans="6:23" x14ac:dyDescent="0.2">
      <c r="F16660" s="610"/>
      <c r="H16660" s="612"/>
      <c r="I16660" s="598"/>
      <c r="J16660" s="598"/>
      <c r="M16660" s="598"/>
      <c r="N16660" s="598"/>
      <c r="V16660" s="598"/>
      <c r="W16660" s="598"/>
    </row>
    <row r="16661" spans="6:23" x14ac:dyDescent="0.2">
      <c r="F16661" s="610"/>
      <c r="H16661" s="612"/>
      <c r="I16661" s="598"/>
      <c r="J16661" s="598"/>
      <c r="M16661" s="598"/>
      <c r="N16661" s="598"/>
      <c r="V16661" s="598"/>
      <c r="W16661" s="598"/>
    </row>
    <row r="16662" spans="6:23" x14ac:dyDescent="0.2">
      <c r="F16662" s="610"/>
      <c r="H16662" s="612"/>
      <c r="I16662" s="598"/>
      <c r="J16662" s="598"/>
      <c r="M16662" s="598"/>
      <c r="N16662" s="598"/>
      <c r="V16662" s="598"/>
      <c r="W16662" s="598"/>
    </row>
    <row r="16663" spans="6:23" x14ac:dyDescent="0.2">
      <c r="F16663" s="610"/>
      <c r="H16663" s="612"/>
      <c r="I16663" s="598"/>
      <c r="J16663" s="598"/>
      <c r="M16663" s="598"/>
      <c r="N16663" s="598"/>
      <c r="V16663" s="598"/>
      <c r="W16663" s="598"/>
    </row>
    <row r="16664" spans="6:23" x14ac:dyDescent="0.2">
      <c r="F16664" s="610"/>
      <c r="H16664" s="612"/>
      <c r="I16664" s="598"/>
      <c r="J16664" s="598"/>
      <c r="M16664" s="598"/>
      <c r="N16664" s="598"/>
      <c r="V16664" s="598"/>
      <c r="W16664" s="598"/>
    </row>
    <row r="16665" spans="6:23" x14ac:dyDescent="0.2">
      <c r="F16665" s="610"/>
      <c r="H16665" s="612"/>
      <c r="I16665" s="598"/>
      <c r="J16665" s="598"/>
      <c r="M16665" s="598"/>
      <c r="N16665" s="598"/>
      <c r="V16665" s="598"/>
      <c r="W16665" s="598"/>
    </row>
    <row r="16666" spans="6:23" x14ac:dyDescent="0.2">
      <c r="F16666" s="610"/>
      <c r="H16666" s="612"/>
      <c r="I16666" s="598"/>
      <c r="J16666" s="598"/>
      <c r="M16666" s="598"/>
      <c r="N16666" s="598"/>
      <c r="V16666" s="598"/>
      <c r="W16666" s="598"/>
    </row>
    <row r="16667" spans="6:23" x14ac:dyDescent="0.2">
      <c r="F16667" s="610"/>
      <c r="H16667" s="612"/>
      <c r="I16667" s="598"/>
      <c r="J16667" s="598"/>
      <c r="M16667" s="598"/>
      <c r="N16667" s="598"/>
      <c r="V16667" s="598"/>
      <c r="W16667" s="598"/>
    </row>
    <row r="16668" spans="6:23" x14ac:dyDescent="0.2">
      <c r="F16668" s="610"/>
      <c r="H16668" s="612"/>
      <c r="I16668" s="598"/>
      <c r="J16668" s="598"/>
      <c r="M16668" s="598"/>
      <c r="N16668" s="598"/>
      <c r="V16668" s="598"/>
      <c r="W16668" s="598"/>
    </row>
    <row r="16669" spans="6:23" x14ac:dyDescent="0.2">
      <c r="F16669" s="610"/>
      <c r="H16669" s="612"/>
      <c r="I16669" s="598"/>
      <c r="J16669" s="598"/>
      <c r="M16669" s="598"/>
      <c r="N16669" s="598"/>
      <c r="V16669" s="598"/>
      <c r="W16669" s="598"/>
    </row>
    <row r="16670" spans="6:23" x14ac:dyDescent="0.2">
      <c r="F16670" s="610"/>
      <c r="H16670" s="612"/>
      <c r="I16670" s="598"/>
      <c r="J16670" s="598"/>
      <c r="M16670" s="598"/>
      <c r="N16670" s="598"/>
      <c r="V16670" s="598"/>
      <c r="W16670" s="598"/>
    </row>
    <row r="16671" spans="6:23" x14ac:dyDescent="0.2">
      <c r="F16671" s="610"/>
      <c r="H16671" s="612"/>
      <c r="I16671" s="598"/>
      <c r="J16671" s="598"/>
      <c r="M16671" s="598"/>
      <c r="N16671" s="598"/>
      <c r="V16671" s="598"/>
      <c r="W16671" s="598"/>
    </row>
    <row r="16672" spans="6:23" x14ac:dyDescent="0.2">
      <c r="F16672" s="610"/>
      <c r="H16672" s="612"/>
      <c r="I16672" s="598"/>
      <c r="J16672" s="598"/>
      <c r="M16672" s="598"/>
      <c r="N16672" s="598"/>
      <c r="V16672" s="598"/>
      <c r="W16672" s="598"/>
    </row>
    <row r="16673" spans="6:23" x14ac:dyDescent="0.2">
      <c r="F16673" s="610"/>
      <c r="H16673" s="612"/>
      <c r="I16673" s="598"/>
      <c r="J16673" s="598"/>
      <c r="M16673" s="598"/>
      <c r="N16673" s="598"/>
      <c r="V16673" s="598"/>
      <c r="W16673" s="598"/>
    </row>
    <row r="16674" spans="6:23" x14ac:dyDescent="0.2">
      <c r="F16674" s="610"/>
      <c r="H16674" s="612"/>
      <c r="I16674" s="598"/>
      <c r="J16674" s="598"/>
      <c r="M16674" s="598"/>
      <c r="N16674" s="598"/>
      <c r="V16674" s="598"/>
      <c r="W16674" s="598"/>
    </row>
    <row r="16675" spans="6:23" x14ac:dyDescent="0.2">
      <c r="F16675" s="610"/>
      <c r="H16675" s="612"/>
      <c r="I16675" s="598"/>
      <c r="J16675" s="598"/>
      <c r="M16675" s="598"/>
      <c r="N16675" s="598"/>
      <c r="V16675" s="598"/>
      <c r="W16675" s="598"/>
    </row>
    <row r="16676" spans="6:23" x14ac:dyDescent="0.2">
      <c r="F16676" s="610"/>
      <c r="H16676" s="612"/>
      <c r="I16676" s="598"/>
      <c r="J16676" s="598"/>
      <c r="M16676" s="598"/>
      <c r="N16676" s="598"/>
      <c r="V16676" s="598"/>
      <c r="W16676" s="598"/>
    </row>
    <row r="16677" spans="6:23" x14ac:dyDescent="0.2">
      <c r="F16677" s="610"/>
      <c r="H16677" s="612"/>
      <c r="I16677" s="598"/>
      <c r="J16677" s="598"/>
      <c r="M16677" s="598"/>
      <c r="N16677" s="598"/>
      <c r="V16677" s="598"/>
      <c r="W16677" s="598"/>
    </row>
    <row r="16678" spans="6:23" x14ac:dyDescent="0.2">
      <c r="F16678" s="610"/>
      <c r="H16678" s="612"/>
      <c r="I16678" s="598"/>
      <c r="J16678" s="598"/>
      <c r="M16678" s="598"/>
      <c r="N16678" s="598"/>
      <c r="V16678" s="598"/>
      <c r="W16678" s="598"/>
    </row>
    <row r="16679" spans="6:23" x14ac:dyDescent="0.2">
      <c r="F16679" s="610"/>
      <c r="H16679" s="612"/>
      <c r="I16679" s="598"/>
      <c r="J16679" s="598"/>
      <c r="M16679" s="598"/>
      <c r="N16679" s="598"/>
      <c r="V16679" s="598"/>
      <c r="W16679" s="598"/>
    </row>
    <row r="16680" spans="6:23" x14ac:dyDescent="0.2">
      <c r="F16680" s="610"/>
      <c r="H16680" s="612"/>
      <c r="I16680" s="598"/>
      <c r="J16680" s="598"/>
      <c r="M16680" s="598"/>
      <c r="N16680" s="598"/>
      <c r="V16680" s="598"/>
      <c r="W16680" s="598"/>
    </row>
    <row r="16681" spans="6:23" x14ac:dyDescent="0.2">
      <c r="F16681" s="610"/>
      <c r="H16681" s="612"/>
      <c r="I16681" s="598"/>
      <c r="J16681" s="598"/>
      <c r="M16681" s="598"/>
      <c r="N16681" s="598"/>
      <c r="V16681" s="598"/>
      <c r="W16681" s="598"/>
    </row>
    <row r="16682" spans="6:23" x14ac:dyDescent="0.2">
      <c r="F16682" s="610"/>
      <c r="H16682" s="612"/>
      <c r="I16682" s="598"/>
      <c r="J16682" s="598"/>
      <c r="M16682" s="598"/>
      <c r="N16682" s="598"/>
      <c r="V16682" s="598"/>
      <c r="W16682" s="598"/>
    </row>
    <row r="16683" spans="6:23" x14ac:dyDescent="0.2">
      <c r="F16683" s="610"/>
      <c r="H16683" s="612"/>
      <c r="I16683" s="598"/>
      <c r="J16683" s="598"/>
      <c r="M16683" s="598"/>
      <c r="N16683" s="598"/>
      <c r="V16683" s="598"/>
      <c r="W16683" s="598"/>
    </row>
    <row r="16684" spans="6:23" x14ac:dyDescent="0.2">
      <c r="F16684" s="610"/>
      <c r="H16684" s="612"/>
      <c r="I16684" s="598"/>
      <c r="J16684" s="598"/>
      <c r="M16684" s="598"/>
      <c r="N16684" s="598"/>
      <c r="V16684" s="598"/>
      <c r="W16684" s="598"/>
    </row>
    <row r="16685" spans="6:23" x14ac:dyDescent="0.2">
      <c r="F16685" s="610"/>
      <c r="H16685" s="612"/>
      <c r="I16685" s="598"/>
      <c r="J16685" s="598"/>
      <c r="M16685" s="598"/>
      <c r="N16685" s="598"/>
      <c r="V16685" s="598"/>
      <c r="W16685" s="598"/>
    </row>
    <row r="16686" spans="6:23" x14ac:dyDescent="0.2">
      <c r="F16686" s="610"/>
      <c r="H16686" s="612"/>
      <c r="I16686" s="598"/>
      <c r="J16686" s="598"/>
      <c r="M16686" s="598"/>
      <c r="N16686" s="598"/>
      <c r="V16686" s="598"/>
      <c r="W16686" s="598"/>
    </row>
    <row r="16687" spans="6:23" x14ac:dyDescent="0.2">
      <c r="F16687" s="610"/>
      <c r="H16687" s="612"/>
      <c r="I16687" s="598"/>
      <c r="J16687" s="598"/>
      <c r="M16687" s="598"/>
      <c r="N16687" s="598"/>
      <c r="V16687" s="598"/>
      <c r="W16687" s="598"/>
    </row>
    <row r="16688" spans="6:23" x14ac:dyDescent="0.2">
      <c r="F16688" s="610"/>
      <c r="H16688" s="612"/>
      <c r="I16688" s="598"/>
      <c r="J16688" s="598"/>
      <c r="M16688" s="598"/>
      <c r="N16688" s="598"/>
      <c r="V16688" s="598"/>
      <c r="W16688" s="598"/>
    </row>
    <row r="16689" spans="6:23" x14ac:dyDescent="0.2">
      <c r="F16689" s="610"/>
      <c r="H16689" s="612"/>
      <c r="I16689" s="598"/>
      <c r="J16689" s="598"/>
      <c r="M16689" s="598"/>
      <c r="N16689" s="598"/>
      <c r="V16689" s="598"/>
      <c r="W16689" s="598"/>
    </row>
    <row r="16690" spans="6:23" x14ac:dyDescent="0.2">
      <c r="F16690" s="610"/>
      <c r="H16690" s="612"/>
      <c r="I16690" s="598"/>
      <c r="J16690" s="598"/>
      <c r="M16690" s="598"/>
      <c r="N16690" s="598"/>
      <c r="V16690" s="598"/>
      <c r="W16690" s="598"/>
    </row>
    <row r="16691" spans="6:23" x14ac:dyDescent="0.2">
      <c r="F16691" s="610"/>
      <c r="H16691" s="612"/>
      <c r="I16691" s="598"/>
      <c r="J16691" s="598"/>
      <c r="M16691" s="598"/>
      <c r="N16691" s="598"/>
      <c r="V16691" s="598"/>
      <c r="W16691" s="598"/>
    </row>
    <row r="16692" spans="6:23" x14ac:dyDescent="0.2">
      <c r="F16692" s="610"/>
      <c r="H16692" s="612"/>
      <c r="I16692" s="598"/>
      <c r="J16692" s="598"/>
      <c r="M16692" s="598"/>
      <c r="N16692" s="598"/>
      <c r="V16692" s="598"/>
      <c r="W16692" s="598"/>
    </row>
    <row r="16693" spans="6:23" x14ac:dyDescent="0.2">
      <c r="F16693" s="610"/>
      <c r="H16693" s="612"/>
      <c r="I16693" s="598"/>
      <c r="J16693" s="598"/>
      <c r="M16693" s="598"/>
      <c r="N16693" s="598"/>
      <c r="V16693" s="598"/>
      <c r="W16693" s="598"/>
    </row>
    <row r="16694" spans="6:23" x14ac:dyDescent="0.2">
      <c r="F16694" s="610"/>
      <c r="H16694" s="612"/>
      <c r="I16694" s="598"/>
      <c r="J16694" s="598"/>
      <c r="M16694" s="598"/>
      <c r="N16694" s="598"/>
      <c r="V16694" s="598"/>
      <c r="W16694" s="598"/>
    </row>
    <row r="16695" spans="6:23" x14ac:dyDescent="0.2">
      <c r="F16695" s="610"/>
      <c r="H16695" s="612"/>
      <c r="I16695" s="598"/>
      <c r="J16695" s="598"/>
      <c r="M16695" s="598"/>
      <c r="N16695" s="598"/>
      <c r="V16695" s="598"/>
      <c r="W16695" s="598"/>
    </row>
    <row r="16696" spans="6:23" x14ac:dyDescent="0.2">
      <c r="F16696" s="610"/>
      <c r="H16696" s="612"/>
      <c r="I16696" s="598"/>
      <c r="J16696" s="598"/>
      <c r="M16696" s="598"/>
      <c r="N16696" s="598"/>
      <c r="V16696" s="598"/>
      <c r="W16696" s="598"/>
    </row>
    <row r="16697" spans="6:23" x14ac:dyDescent="0.2">
      <c r="F16697" s="610"/>
      <c r="H16697" s="612"/>
      <c r="I16697" s="598"/>
      <c r="J16697" s="598"/>
      <c r="M16697" s="598"/>
      <c r="N16697" s="598"/>
      <c r="V16697" s="598"/>
      <c r="W16697" s="598"/>
    </row>
    <row r="16698" spans="6:23" x14ac:dyDescent="0.2">
      <c r="F16698" s="610"/>
      <c r="H16698" s="612"/>
      <c r="I16698" s="598"/>
      <c r="J16698" s="598"/>
      <c r="M16698" s="598"/>
      <c r="N16698" s="598"/>
      <c r="V16698" s="598"/>
      <c r="W16698" s="598"/>
    </row>
    <row r="16699" spans="6:23" x14ac:dyDescent="0.2">
      <c r="F16699" s="610"/>
      <c r="H16699" s="612"/>
      <c r="I16699" s="598"/>
      <c r="J16699" s="598"/>
      <c r="M16699" s="598"/>
      <c r="N16699" s="598"/>
      <c r="V16699" s="598"/>
      <c r="W16699" s="598"/>
    </row>
    <row r="16700" spans="6:23" x14ac:dyDescent="0.2">
      <c r="F16700" s="610"/>
      <c r="H16700" s="612"/>
      <c r="I16700" s="598"/>
      <c r="J16700" s="598"/>
      <c r="M16700" s="598"/>
      <c r="N16700" s="598"/>
      <c r="V16700" s="598"/>
      <c r="W16700" s="598"/>
    </row>
    <row r="16701" spans="6:23" x14ac:dyDescent="0.2">
      <c r="F16701" s="610"/>
      <c r="H16701" s="612"/>
      <c r="I16701" s="598"/>
      <c r="J16701" s="598"/>
      <c r="M16701" s="598"/>
      <c r="N16701" s="598"/>
      <c r="V16701" s="598"/>
      <c r="W16701" s="598"/>
    </row>
    <row r="16702" spans="6:23" x14ac:dyDescent="0.2">
      <c r="F16702" s="610"/>
      <c r="H16702" s="612"/>
      <c r="I16702" s="598"/>
      <c r="J16702" s="598"/>
      <c r="M16702" s="598"/>
      <c r="N16702" s="598"/>
      <c r="V16702" s="598"/>
      <c r="W16702" s="598"/>
    </row>
    <row r="16703" spans="6:23" x14ac:dyDescent="0.2">
      <c r="F16703" s="610"/>
      <c r="H16703" s="612"/>
      <c r="I16703" s="598"/>
      <c r="J16703" s="598"/>
      <c r="M16703" s="598"/>
      <c r="N16703" s="598"/>
      <c r="V16703" s="598"/>
      <c r="W16703" s="598"/>
    </row>
    <row r="16704" spans="6:23" x14ac:dyDescent="0.2">
      <c r="F16704" s="610"/>
      <c r="H16704" s="612"/>
      <c r="I16704" s="598"/>
      <c r="J16704" s="598"/>
      <c r="M16704" s="598"/>
      <c r="N16704" s="598"/>
      <c r="V16704" s="598"/>
      <c r="W16704" s="598"/>
    </row>
    <row r="16705" spans="6:23" x14ac:dyDescent="0.2">
      <c r="F16705" s="610"/>
      <c r="H16705" s="612"/>
      <c r="I16705" s="598"/>
      <c r="J16705" s="598"/>
      <c r="M16705" s="598"/>
      <c r="N16705" s="598"/>
      <c r="V16705" s="598"/>
      <c r="W16705" s="598"/>
    </row>
    <row r="16706" spans="6:23" x14ac:dyDescent="0.2">
      <c r="F16706" s="610"/>
      <c r="H16706" s="612"/>
      <c r="I16706" s="598"/>
      <c r="J16706" s="598"/>
      <c r="M16706" s="598"/>
      <c r="N16706" s="598"/>
      <c r="V16706" s="598"/>
      <c r="W16706" s="598"/>
    </row>
    <row r="16707" spans="6:23" x14ac:dyDescent="0.2">
      <c r="F16707" s="610"/>
      <c r="H16707" s="612"/>
      <c r="I16707" s="598"/>
      <c r="J16707" s="598"/>
      <c r="M16707" s="598"/>
      <c r="N16707" s="598"/>
      <c r="V16707" s="598"/>
      <c r="W16707" s="598"/>
    </row>
    <row r="16708" spans="6:23" x14ac:dyDescent="0.2">
      <c r="F16708" s="610"/>
      <c r="H16708" s="612"/>
      <c r="I16708" s="598"/>
      <c r="J16708" s="598"/>
      <c r="M16708" s="598"/>
      <c r="N16708" s="598"/>
      <c r="V16708" s="598"/>
      <c r="W16708" s="598"/>
    </row>
    <row r="16709" spans="6:23" x14ac:dyDescent="0.2">
      <c r="F16709" s="610"/>
      <c r="H16709" s="612"/>
      <c r="I16709" s="598"/>
      <c r="J16709" s="598"/>
      <c r="M16709" s="598"/>
      <c r="N16709" s="598"/>
      <c r="V16709" s="598"/>
      <c r="W16709" s="598"/>
    </row>
    <row r="16710" spans="6:23" x14ac:dyDescent="0.2">
      <c r="F16710" s="610"/>
      <c r="H16710" s="612"/>
      <c r="I16710" s="598"/>
      <c r="J16710" s="598"/>
      <c r="M16710" s="598"/>
      <c r="N16710" s="598"/>
      <c r="V16710" s="598"/>
      <c r="W16710" s="598"/>
    </row>
    <row r="16711" spans="6:23" x14ac:dyDescent="0.2">
      <c r="F16711" s="610"/>
      <c r="H16711" s="612"/>
      <c r="I16711" s="598"/>
      <c r="J16711" s="598"/>
      <c r="M16711" s="598"/>
      <c r="N16711" s="598"/>
      <c r="V16711" s="598"/>
      <c r="W16711" s="598"/>
    </row>
    <row r="16712" spans="6:23" x14ac:dyDescent="0.2">
      <c r="F16712" s="610"/>
      <c r="H16712" s="612"/>
      <c r="I16712" s="598"/>
      <c r="J16712" s="598"/>
      <c r="M16712" s="598"/>
      <c r="N16712" s="598"/>
      <c r="V16712" s="598"/>
      <c r="W16712" s="598"/>
    </row>
    <row r="16713" spans="6:23" x14ac:dyDescent="0.2">
      <c r="F16713" s="610"/>
      <c r="H16713" s="612"/>
      <c r="I16713" s="598"/>
      <c r="J16713" s="598"/>
      <c r="M16713" s="598"/>
      <c r="N16713" s="598"/>
      <c r="V16713" s="598"/>
      <c r="W16713" s="598"/>
    </row>
    <row r="16714" spans="6:23" x14ac:dyDescent="0.2">
      <c r="F16714" s="610"/>
      <c r="H16714" s="612"/>
      <c r="I16714" s="598"/>
      <c r="J16714" s="598"/>
      <c r="M16714" s="598"/>
      <c r="N16714" s="598"/>
      <c r="V16714" s="598"/>
      <c r="W16714" s="598"/>
    </row>
    <row r="16715" spans="6:23" x14ac:dyDescent="0.2">
      <c r="F16715" s="610"/>
      <c r="H16715" s="612"/>
      <c r="I16715" s="598"/>
      <c r="J16715" s="598"/>
      <c r="M16715" s="598"/>
      <c r="N16715" s="598"/>
      <c r="V16715" s="598"/>
      <c r="W16715" s="598"/>
    </row>
    <row r="16716" spans="6:23" x14ac:dyDescent="0.2">
      <c r="F16716" s="610"/>
      <c r="H16716" s="612"/>
      <c r="I16716" s="598"/>
      <c r="J16716" s="598"/>
      <c r="M16716" s="598"/>
      <c r="N16716" s="598"/>
      <c r="V16716" s="598"/>
      <c r="W16716" s="598"/>
    </row>
    <row r="16717" spans="6:23" x14ac:dyDescent="0.2">
      <c r="F16717" s="610"/>
      <c r="H16717" s="612"/>
      <c r="I16717" s="598"/>
      <c r="J16717" s="598"/>
      <c r="M16717" s="598"/>
      <c r="N16717" s="598"/>
      <c r="V16717" s="598"/>
      <c r="W16717" s="598"/>
    </row>
    <row r="16718" spans="6:23" x14ac:dyDescent="0.2">
      <c r="F16718" s="610"/>
      <c r="H16718" s="612"/>
      <c r="I16718" s="598"/>
      <c r="J16718" s="598"/>
      <c r="M16718" s="598"/>
      <c r="N16718" s="598"/>
      <c r="V16718" s="598"/>
      <c r="W16718" s="598"/>
    </row>
    <row r="16719" spans="6:23" x14ac:dyDescent="0.2">
      <c r="F16719" s="610"/>
      <c r="H16719" s="612"/>
      <c r="I16719" s="598"/>
      <c r="J16719" s="598"/>
      <c r="M16719" s="598"/>
      <c r="N16719" s="598"/>
      <c r="V16719" s="598"/>
      <c r="W16719" s="598"/>
    </row>
    <row r="16720" spans="6:23" x14ac:dyDescent="0.2">
      <c r="F16720" s="610"/>
      <c r="H16720" s="612"/>
      <c r="I16720" s="598"/>
      <c r="J16720" s="598"/>
      <c r="M16720" s="598"/>
      <c r="N16720" s="598"/>
      <c r="V16720" s="598"/>
      <c r="W16720" s="598"/>
    </row>
    <row r="16721" spans="6:23" x14ac:dyDescent="0.2">
      <c r="F16721" s="610"/>
      <c r="H16721" s="612"/>
      <c r="I16721" s="598"/>
      <c r="J16721" s="598"/>
      <c r="M16721" s="598"/>
      <c r="N16721" s="598"/>
      <c r="V16721" s="598"/>
      <c r="W16721" s="598"/>
    </row>
    <row r="16722" spans="6:23" x14ac:dyDescent="0.2">
      <c r="F16722" s="610"/>
      <c r="H16722" s="612"/>
      <c r="I16722" s="598"/>
      <c r="J16722" s="598"/>
      <c r="M16722" s="598"/>
      <c r="N16722" s="598"/>
      <c r="V16722" s="598"/>
      <c r="W16722" s="598"/>
    </row>
    <row r="16723" spans="6:23" x14ac:dyDescent="0.2">
      <c r="F16723" s="610"/>
      <c r="H16723" s="612"/>
      <c r="I16723" s="598"/>
      <c r="J16723" s="598"/>
      <c r="M16723" s="598"/>
      <c r="N16723" s="598"/>
      <c r="V16723" s="598"/>
      <c r="W16723" s="598"/>
    </row>
    <row r="16724" spans="6:23" x14ac:dyDescent="0.2">
      <c r="F16724" s="610"/>
      <c r="H16724" s="612"/>
      <c r="I16724" s="598"/>
      <c r="J16724" s="598"/>
      <c r="M16724" s="598"/>
      <c r="N16724" s="598"/>
      <c r="V16724" s="598"/>
      <c r="W16724" s="598"/>
    </row>
    <row r="16725" spans="6:23" x14ac:dyDescent="0.2">
      <c r="F16725" s="610"/>
      <c r="H16725" s="612"/>
      <c r="I16725" s="598"/>
      <c r="J16725" s="598"/>
      <c r="M16725" s="598"/>
      <c r="N16725" s="598"/>
      <c r="V16725" s="598"/>
      <c r="W16725" s="598"/>
    </row>
    <row r="16726" spans="6:23" x14ac:dyDescent="0.2">
      <c r="F16726" s="610"/>
      <c r="H16726" s="612"/>
      <c r="I16726" s="598"/>
      <c r="J16726" s="598"/>
      <c r="M16726" s="598"/>
      <c r="N16726" s="598"/>
      <c r="V16726" s="598"/>
      <c r="W16726" s="598"/>
    </row>
    <row r="16727" spans="6:23" x14ac:dyDescent="0.2">
      <c r="F16727" s="610"/>
      <c r="H16727" s="612"/>
      <c r="I16727" s="598"/>
      <c r="J16727" s="598"/>
      <c r="M16727" s="598"/>
      <c r="N16727" s="598"/>
      <c r="V16727" s="598"/>
      <c r="W16727" s="598"/>
    </row>
    <row r="16728" spans="6:23" x14ac:dyDescent="0.2">
      <c r="F16728" s="610"/>
      <c r="H16728" s="612"/>
      <c r="I16728" s="598"/>
      <c r="J16728" s="598"/>
      <c r="M16728" s="598"/>
      <c r="N16728" s="598"/>
      <c r="V16728" s="598"/>
      <c r="W16728" s="598"/>
    </row>
    <row r="16729" spans="6:23" x14ac:dyDescent="0.2">
      <c r="F16729" s="610"/>
      <c r="H16729" s="612"/>
      <c r="I16729" s="598"/>
      <c r="J16729" s="598"/>
      <c r="M16729" s="598"/>
      <c r="N16729" s="598"/>
      <c r="V16729" s="598"/>
      <c r="W16729" s="598"/>
    </row>
    <row r="16730" spans="6:23" x14ac:dyDescent="0.2">
      <c r="F16730" s="610"/>
      <c r="H16730" s="612"/>
      <c r="I16730" s="598"/>
      <c r="J16730" s="598"/>
      <c r="M16730" s="598"/>
      <c r="N16730" s="598"/>
      <c r="V16730" s="598"/>
      <c r="W16730" s="598"/>
    </row>
    <row r="16731" spans="6:23" x14ac:dyDescent="0.2">
      <c r="F16731" s="610"/>
      <c r="H16731" s="612"/>
      <c r="I16731" s="598"/>
      <c r="J16731" s="598"/>
      <c r="M16731" s="598"/>
      <c r="N16731" s="598"/>
      <c r="V16731" s="598"/>
      <c r="W16731" s="598"/>
    </row>
    <row r="16732" spans="6:23" x14ac:dyDescent="0.2">
      <c r="F16732" s="610"/>
      <c r="H16732" s="612"/>
      <c r="I16732" s="598"/>
      <c r="J16732" s="598"/>
      <c r="M16732" s="598"/>
      <c r="N16732" s="598"/>
      <c r="V16732" s="598"/>
      <c r="W16732" s="598"/>
    </row>
    <row r="16733" spans="6:23" x14ac:dyDescent="0.2">
      <c r="F16733" s="610"/>
      <c r="H16733" s="612"/>
      <c r="I16733" s="598"/>
      <c r="J16733" s="598"/>
      <c r="M16733" s="598"/>
      <c r="N16733" s="598"/>
      <c r="V16733" s="598"/>
      <c r="W16733" s="598"/>
    </row>
    <row r="16734" spans="6:23" x14ac:dyDescent="0.2">
      <c r="F16734" s="610"/>
      <c r="H16734" s="612"/>
      <c r="I16734" s="598"/>
      <c r="J16734" s="598"/>
      <c r="M16734" s="598"/>
      <c r="N16734" s="598"/>
      <c r="V16734" s="598"/>
      <c r="W16734" s="598"/>
    </row>
    <row r="16735" spans="6:23" x14ac:dyDescent="0.2">
      <c r="F16735" s="610"/>
      <c r="H16735" s="612"/>
      <c r="I16735" s="598"/>
      <c r="J16735" s="598"/>
      <c r="M16735" s="598"/>
      <c r="N16735" s="598"/>
      <c r="V16735" s="598"/>
      <c r="W16735" s="598"/>
    </row>
    <row r="16736" spans="6:23" x14ac:dyDescent="0.2">
      <c r="F16736" s="610"/>
      <c r="H16736" s="612"/>
      <c r="I16736" s="598"/>
      <c r="J16736" s="598"/>
      <c r="M16736" s="598"/>
      <c r="N16736" s="598"/>
      <c r="V16736" s="598"/>
      <c r="W16736" s="598"/>
    </row>
    <row r="16737" spans="6:23" x14ac:dyDescent="0.2">
      <c r="F16737" s="610"/>
      <c r="H16737" s="612"/>
      <c r="I16737" s="598"/>
      <c r="J16737" s="598"/>
      <c r="M16737" s="598"/>
      <c r="N16737" s="598"/>
      <c r="V16737" s="598"/>
      <c r="W16737" s="598"/>
    </row>
    <row r="16738" spans="6:23" x14ac:dyDescent="0.2">
      <c r="F16738" s="610"/>
      <c r="H16738" s="612"/>
      <c r="I16738" s="598"/>
      <c r="J16738" s="598"/>
      <c r="M16738" s="598"/>
      <c r="N16738" s="598"/>
      <c r="V16738" s="598"/>
      <c r="W16738" s="598"/>
    </row>
    <row r="16739" spans="6:23" x14ac:dyDescent="0.2">
      <c r="F16739" s="610"/>
      <c r="H16739" s="612"/>
      <c r="I16739" s="598"/>
      <c r="J16739" s="598"/>
      <c r="M16739" s="598"/>
      <c r="N16739" s="598"/>
      <c r="V16739" s="598"/>
      <c r="W16739" s="598"/>
    </row>
    <row r="16740" spans="6:23" x14ac:dyDescent="0.2">
      <c r="F16740" s="610"/>
      <c r="H16740" s="612"/>
      <c r="I16740" s="598"/>
      <c r="J16740" s="598"/>
      <c r="M16740" s="598"/>
      <c r="N16740" s="598"/>
      <c r="V16740" s="598"/>
      <c r="W16740" s="598"/>
    </row>
    <row r="16741" spans="6:23" x14ac:dyDescent="0.2">
      <c r="F16741" s="610"/>
      <c r="H16741" s="612"/>
      <c r="I16741" s="598"/>
      <c r="J16741" s="598"/>
      <c r="M16741" s="598"/>
      <c r="N16741" s="598"/>
      <c r="V16741" s="598"/>
      <c r="W16741" s="598"/>
    </row>
    <row r="16742" spans="6:23" x14ac:dyDescent="0.2">
      <c r="F16742" s="610"/>
      <c r="H16742" s="612"/>
      <c r="I16742" s="598"/>
      <c r="J16742" s="598"/>
      <c r="M16742" s="598"/>
      <c r="N16742" s="598"/>
      <c r="V16742" s="598"/>
      <c r="W16742" s="598"/>
    </row>
    <row r="16743" spans="6:23" x14ac:dyDescent="0.2">
      <c r="F16743" s="610"/>
      <c r="H16743" s="612"/>
      <c r="I16743" s="598"/>
      <c r="J16743" s="598"/>
      <c r="M16743" s="598"/>
      <c r="N16743" s="598"/>
      <c r="V16743" s="598"/>
      <c r="W16743" s="598"/>
    </row>
    <row r="16744" spans="6:23" x14ac:dyDescent="0.2">
      <c r="F16744" s="610"/>
      <c r="H16744" s="612"/>
      <c r="I16744" s="598"/>
      <c r="J16744" s="598"/>
      <c r="M16744" s="598"/>
      <c r="N16744" s="598"/>
      <c r="V16744" s="598"/>
      <c r="W16744" s="598"/>
    </row>
    <row r="16745" spans="6:23" x14ac:dyDescent="0.2">
      <c r="F16745" s="610"/>
      <c r="H16745" s="612"/>
      <c r="I16745" s="598"/>
      <c r="J16745" s="598"/>
      <c r="M16745" s="598"/>
      <c r="N16745" s="598"/>
      <c r="V16745" s="598"/>
      <c r="W16745" s="598"/>
    </row>
    <row r="16746" spans="6:23" x14ac:dyDescent="0.2">
      <c r="F16746" s="610"/>
      <c r="H16746" s="612"/>
      <c r="I16746" s="598"/>
      <c r="J16746" s="598"/>
      <c r="M16746" s="598"/>
      <c r="N16746" s="598"/>
      <c r="V16746" s="598"/>
      <c r="W16746" s="598"/>
    </row>
    <row r="16747" spans="6:23" x14ac:dyDescent="0.2">
      <c r="F16747" s="610"/>
      <c r="H16747" s="612"/>
      <c r="I16747" s="598"/>
      <c r="J16747" s="598"/>
      <c r="M16747" s="598"/>
      <c r="N16747" s="598"/>
      <c r="V16747" s="598"/>
      <c r="W16747" s="598"/>
    </row>
    <row r="16748" spans="6:23" x14ac:dyDescent="0.2">
      <c r="F16748" s="610"/>
      <c r="H16748" s="612"/>
      <c r="I16748" s="598"/>
      <c r="J16748" s="598"/>
      <c r="M16748" s="598"/>
      <c r="N16748" s="598"/>
      <c r="V16748" s="598"/>
      <c r="W16748" s="598"/>
    </row>
    <row r="16749" spans="6:23" x14ac:dyDescent="0.2">
      <c r="F16749" s="610"/>
      <c r="H16749" s="612"/>
      <c r="I16749" s="598"/>
      <c r="J16749" s="598"/>
      <c r="M16749" s="598"/>
      <c r="N16749" s="598"/>
      <c r="V16749" s="598"/>
      <c r="W16749" s="598"/>
    </row>
    <row r="16750" spans="6:23" x14ac:dyDescent="0.2">
      <c r="F16750" s="610"/>
      <c r="H16750" s="612"/>
      <c r="I16750" s="598"/>
      <c r="J16750" s="598"/>
      <c r="M16750" s="598"/>
      <c r="N16750" s="598"/>
      <c r="V16750" s="598"/>
      <c r="W16750" s="598"/>
    </row>
    <row r="16751" spans="6:23" x14ac:dyDescent="0.2">
      <c r="F16751" s="610"/>
      <c r="H16751" s="612"/>
      <c r="I16751" s="598"/>
      <c r="J16751" s="598"/>
      <c r="M16751" s="598"/>
      <c r="N16751" s="598"/>
      <c r="V16751" s="598"/>
      <c r="W16751" s="598"/>
    </row>
    <row r="16752" spans="6:23" x14ac:dyDescent="0.2">
      <c r="F16752" s="610"/>
      <c r="H16752" s="612"/>
      <c r="I16752" s="598"/>
      <c r="J16752" s="598"/>
      <c r="M16752" s="598"/>
      <c r="N16752" s="598"/>
      <c r="V16752" s="598"/>
      <c r="W16752" s="598"/>
    </row>
    <row r="16753" spans="6:23" x14ac:dyDescent="0.2">
      <c r="F16753" s="610"/>
      <c r="H16753" s="612"/>
      <c r="I16753" s="598"/>
      <c r="J16753" s="598"/>
      <c r="M16753" s="598"/>
      <c r="N16753" s="598"/>
      <c r="V16753" s="598"/>
      <c r="W16753" s="598"/>
    </row>
    <row r="16754" spans="6:23" x14ac:dyDescent="0.2">
      <c r="F16754" s="610"/>
      <c r="H16754" s="612"/>
      <c r="I16754" s="598"/>
      <c r="J16754" s="598"/>
      <c r="M16754" s="598"/>
      <c r="N16754" s="598"/>
      <c r="V16754" s="598"/>
      <c r="W16754" s="598"/>
    </row>
    <row r="16755" spans="6:23" x14ac:dyDescent="0.2">
      <c r="F16755" s="610"/>
      <c r="H16755" s="612"/>
      <c r="I16755" s="598"/>
      <c r="J16755" s="598"/>
      <c r="M16755" s="598"/>
      <c r="N16755" s="598"/>
      <c r="V16755" s="598"/>
      <c r="W16755" s="598"/>
    </row>
    <row r="16756" spans="6:23" x14ac:dyDescent="0.2">
      <c r="F16756" s="610"/>
      <c r="H16756" s="612"/>
      <c r="I16756" s="598"/>
      <c r="J16756" s="598"/>
      <c r="M16756" s="598"/>
      <c r="N16756" s="598"/>
      <c r="V16756" s="598"/>
      <c r="W16756" s="598"/>
    </row>
    <row r="16757" spans="6:23" x14ac:dyDescent="0.2">
      <c r="F16757" s="610"/>
      <c r="H16757" s="612"/>
      <c r="I16757" s="598"/>
      <c r="J16757" s="598"/>
      <c r="M16757" s="598"/>
      <c r="N16757" s="598"/>
      <c r="V16757" s="598"/>
      <c r="W16757" s="598"/>
    </row>
    <row r="16758" spans="6:23" x14ac:dyDescent="0.2">
      <c r="F16758" s="610"/>
      <c r="H16758" s="612"/>
      <c r="I16758" s="598"/>
      <c r="J16758" s="598"/>
      <c r="M16758" s="598"/>
      <c r="N16758" s="598"/>
      <c r="V16758" s="598"/>
      <c r="W16758" s="598"/>
    </row>
    <row r="16759" spans="6:23" x14ac:dyDescent="0.2">
      <c r="F16759" s="610"/>
      <c r="H16759" s="612"/>
      <c r="I16759" s="598"/>
      <c r="J16759" s="598"/>
      <c r="M16759" s="598"/>
      <c r="N16759" s="598"/>
      <c r="V16759" s="598"/>
      <c r="W16759" s="598"/>
    </row>
    <row r="16760" spans="6:23" x14ac:dyDescent="0.2">
      <c r="F16760" s="610"/>
      <c r="H16760" s="612"/>
      <c r="I16760" s="598"/>
      <c r="J16760" s="598"/>
      <c r="M16760" s="598"/>
      <c r="N16760" s="598"/>
      <c r="V16760" s="598"/>
      <c r="W16760" s="598"/>
    </row>
    <row r="16761" spans="6:23" x14ac:dyDescent="0.2">
      <c r="F16761" s="610"/>
      <c r="H16761" s="612"/>
      <c r="I16761" s="598"/>
      <c r="J16761" s="598"/>
      <c r="M16761" s="598"/>
      <c r="N16761" s="598"/>
      <c r="V16761" s="598"/>
      <c r="W16761" s="598"/>
    </row>
    <row r="16762" spans="6:23" x14ac:dyDescent="0.2">
      <c r="F16762" s="610"/>
      <c r="H16762" s="612"/>
      <c r="I16762" s="598"/>
      <c r="J16762" s="598"/>
      <c r="M16762" s="598"/>
      <c r="N16762" s="598"/>
      <c r="V16762" s="598"/>
      <c r="W16762" s="598"/>
    </row>
    <row r="16763" spans="6:23" x14ac:dyDescent="0.2">
      <c r="F16763" s="610"/>
      <c r="H16763" s="612"/>
      <c r="I16763" s="598"/>
      <c r="J16763" s="598"/>
      <c r="M16763" s="598"/>
      <c r="N16763" s="598"/>
      <c r="V16763" s="598"/>
      <c r="W16763" s="598"/>
    </row>
    <row r="16764" spans="6:23" x14ac:dyDescent="0.2">
      <c r="F16764" s="610"/>
      <c r="H16764" s="612"/>
      <c r="I16764" s="598"/>
      <c r="J16764" s="598"/>
      <c r="M16764" s="598"/>
      <c r="N16764" s="598"/>
      <c r="V16764" s="598"/>
      <c r="W16764" s="598"/>
    </row>
    <row r="16765" spans="6:23" x14ac:dyDescent="0.2">
      <c r="F16765" s="610"/>
      <c r="H16765" s="612"/>
      <c r="I16765" s="598"/>
      <c r="J16765" s="598"/>
      <c r="M16765" s="598"/>
      <c r="N16765" s="598"/>
      <c r="V16765" s="598"/>
      <c r="W16765" s="598"/>
    </row>
    <row r="16766" spans="6:23" x14ac:dyDescent="0.2">
      <c r="F16766" s="610"/>
      <c r="H16766" s="612"/>
      <c r="I16766" s="598"/>
      <c r="J16766" s="598"/>
      <c r="M16766" s="598"/>
      <c r="N16766" s="598"/>
      <c r="V16766" s="598"/>
      <c r="W16766" s="598"/>
    </row>
    <row r="16767" spans="6:23" x14ac:dyDescent="0.2">
      <c r="F16767" s="610"/>
      <c r="H16767" s="612"/>
      <c r="I16767" s="598"/>
      <c r="J16767" s="598"/>
      <c r="M16767" s="598"/>
      <c r="N16767" s="598"/>
      <c r="V16767" s="598"/>
      <c r="W16767" s="598"/>
    </row>
    <row r="16768" spans="6:23" x14ac:dyDescent="0.2">
      <c r="F16768" s="610"/>
      <c r="H16768" s="612"/>
      <c r="I16768" s="598"/>
      <c r="J16768" s="598"/>
      <c r="M16768" s="598"/>
      <c r="N16768" s="598"/>
      <c r="V16768" s="598"/>
      <c r="W16768" s="598"/>
    </row>
    <row r="16769" spans="6:23" x14ac:dyDescent="0.2">
      <c r="F16769" s="610"/>
      <c r="H16769" s="612"/>
      <c r="I16769" s="598"/>
      <c r="J16769" s="598"/>
      <c r="M16769" s="598"/>
      <c r="N16769" s="598"/>
      <c r="V16769" s="598"/>
      <c r="W16769" s="598"/>
    </row>
    <row r="16770" spans="6:23" x14ac:dyDescent="0.2">
      <c r="F16770" s="610"/>
      <c r="H16770" s="612"/>
      <c r="I16770" s="598"/>
      <c r="J16770" s="598"/>
      <c r="M16770" s="598"/>
      <c r="N16770" s="598"/>
      <c r="V16770" s="598"/>
      <c r="W16770" s="598"/>
    </row>
    <row r="16771" spans="6:23" x14ac:dyDescent="0.2">
      <c r="F16771" s="610"/>
      <c r="H16771" s="612"/>
      <c r="I16771" s="598"/>
      <c r="J16771" s="598"/>
      <c r="M16771" s="598"/>
      <c r="N16771" s="598"/>
      <c r="V16771" s="598"/>
      <c r="W16771" s="598"/>
    </row>
    <row r="16772" spans="6:23" x14ac:dyDescent="0.2">
      <c r="F16772" s="610"/>
      <c r="H16772" s="612"/>
      <c r="I16772" s="598"/>
      <c r="J16772" s="598"/>
      <c r="M16772" s="598"/>
      <c r="N16772" s="598"/>
      <c r="V16772" s="598"/>
      <c r="W16772" s="598"/>
    </row>
    <row r="16773" spans="6:23" x14ac:dyDescent="0.2">
      <c r="F16773" s="610"/>
      <c r="H16773" s="612"/>
      <c r="I16773" s="598"/>
      <c r="J16773" s="598"/>
      <c r="M16773" s="598"/>
      <c r="N16773" s="598"/>
      <c r="V16773" s="598"/>
      <c r="W16773" s="598"/>
    </row>
    <row r="16774" spans="6:23" x14ac:dyDescent="0.2">
      <c r="F16774" s="610"/>
      <c r="H16774" s="612"/>
      <c r="I16774" s="598"/>
      <c r="J16774" s="598"/>
      <c r="M16774" s="598"/>
      <c r="N16774" s="598"/>
      <c r="V16774" s="598"/>
      <c r="W16774" s="598"/>
    </row>
    <row r="16775" spans="6:23" x14ac:dyDescent="0.2">
      <c r="F16775" s="610"/>
      <c r="H16775" s="612"/>
      <c r="I16775" s="598"/>
      <c r="J16775" s="598"/>
      <c r="M16775" s="598"/>
      <c r="N16775" s="598"/>
      <c r="V16775" s="598"/>
      <c r="W16775" s="598"/>
    </row>
    <row r="16776" spans="6:23" x14ac:dyDescent="0.2">
      <c r="F16776" s="610"/>
      <c r="H16776" s="612"/>
      <c r="I16776" s="598"/>
      <c r="J16776" s="598"/>
      <c r="M16776" s="598"/>
      <c r="N16776" s="598"/>
      <c r="V16776" s="598"/>
      <c r="W16776" s="598"/>
    </row>
    <row r="16777" spans="6:23" x14ac:dyDescent="0.2">
      <c r="F16777" s="610"/>
      <c r="H16777" s="612"/>
      <c r="I16777" s="598"/>
      <c r="J16777" s="598"/>
      <c r="M16777" s="598"/>
      <c r="N16777" s="598"/>
      <c r="V16777" s="598"/>
      <c r="W16777" s="598"/>
    </row>
    <row r="16778" spans="6:23" x14ac:dyDescent="0.2">
      <c r="F16778" s="610"/>
      <c r="H16778" s="612"/>
      <c r="I16778" s="598"/>
      <c r="J16778" s="598"/>
      <c r="M16778" s="598"/>
      <c r="N16778" s="598"/>
      <c r="V16778" s="598"/>
      <c r="W16778" s="598"/>
    </row>
    <row r="16779" spans="6:23" x14ac:dyDescent="0.2">
      <c r="F16779" s="610"/>
      <c r="H16779" s="612"/>
      <c r="I16779" s="598"/>
      <c r="J16779" s="598"/>
      <c r="M16779" s="598"/>
      <c r="N16779" s="598"/>
      <c r="V16779" s="598"/>
      <c r="W16779" s="598"/>
    </row>
    <row r="16780" spans="6:23" x14ac:dyDescent="0.2">
      <c r="F16780" s="610"/>
      <c r="H16780" s="612"/>
      <c r="I16780" s="598"/>
      <c r="J16780" s="598"/>
      <c r="M16780" s="598"/>
      <c r="N16780" s="598"/>
      <c r="V16780" s="598"/>
      <c r="W16780" s="598"/>
    </row>
    <row r="16781" spans="6:23" x14ac:dyDescent="0.2">
      <c r="F16781" s="610"/>
      <c r="H16781" s="612"/>
      <c r="I16781" s="598"/>
      <c r="J16781" s="598"/>
      <c r="M16781" s="598"/>
      <c r="N16781" s="598"/>
      <c r="V16781" s="598"/>
      <c r="W16781" s="598"/>
    </row>
    <row r="16782" spans="6:23" x14ac:dyDescent="0.2">
      <c r="F16782" s="610"/>
      <c r="H16782" s="612"/>
      <c r="I16782" s="598"/>
      <c r="J16782" s="598"/>
      <c r="M16782" s="598"/>
      <c r="N16782" s="598"/>
      <c r="V16782" s="598"/>
      <c r="W16782" s="598"/>
    </row>
    <row r="16783" spans="6:23" x14ac:dyDescent="0.2">
      <c r="F16783" s="610"/>
      <c r="H16783" s="612"/>
      <c r="I16783" s="598"/>
      <c r="J16783" s="598"/>
      <c r="M16783" s="598"/>
      <c r="N16783" s="598"/>
      <c r="V16783" s="598"/>
      <c r="W16783" s="598"/>
    </row>
    <row r="16784" spans="6:23" x14ac:dyDescent="0.2">
      <c r="F16784" s="610"/>
      <c r="H16784" s="612"/>
      <c r="I16784" s="598"/>
      <c r="J16784" s="598"/>
      <c r="M16784" s="598"/>
      <c r="N16784" s="598"/>
      <c r="V16784" s="598"/>
      <c r="W16784" s="598"/>
    </row>
    <row r="16785" spans="6:23" x14ac:dyDescent="0.2">
      <c r="F16785" s="610"/>
      <c r="H16785" s="612"/>
      <c r="I16785" s="598"/>
      <c r="J16785" s="598"/>
      <c r="M16785" s="598"/>
      <c r="N16785" s="598"/>
      <c r="V16785" s="598"/>
      <c r="W16785" s="598"/>
    </row>
    <row r="16786" spans="6:23" x14ac:dyDescent="0.2">
      <c r="F16786" s="610"/>
      <c r="H16786" s="612"/>
      <c r="I16786" s="598"/>
      <c r="J16786" s="598"/>
      <c r="M16786" s="598"/>
      <c r="N16786" s="598"/>
      <c r="V16786" s="598"/>
      <c r="W16786" s="598"/>
    </row>
    <row r="16787" spans="6:23" x14ac:dyDescent="0.2">
      <c r="F16787" s="610"/>
      <c r="H16787" s="612"/>
      <c r="I16787" s="598"/>
      <c r="J16787" s="598"/>
      <c r="M16787" s="598"/>
      <c r="N16787" s="598"/>
      <c r="V16787" s="598"/>
      <c r="W16787" s="598"/>
    </row>
    <row r="16788" spans="6:23" x14ac:dyDescent="0.2">
      <c r="F16788" s="610"/>
      <c r="H16788" s="612"/>
      <c r="I16788" s="598"/>
      <c r="J16788" s="598"/>
      <c r="M16788" s="598"/>
      <c r="N16788" s="598"/>
      <c r="V16788" s="598"/>
      <c r="W16788" s="598"/>
    </row>
    <row r="16789" spans="6:23" x14ac:dyDescent="0.2">
      <c r="F16789" s="610"/>
      <c r="H16789" s="612"/>
      <c r="I16789" s="598"/>
      <c r="J16789" s="598"/>
      <c r="M16789" s="598"/>
      <c r="N16789" s="598"/>
      <c r="V16789" s="598"/>
      <c r="W16789" s="598"/>
    </row>
    <row r="16790" spans="6:23" x14ac:dyDescent="0.2">
      <c r="F16790" s="610"/>
      <c r="H16790" s="612"/>
      <c r="I16790" s="598"/>
      <c r="J16790" s="598"/>
      <c r="M16790" s="598"/>
      <c r="N16790" s="598"/>
      <c r="V16790" s="598"/>
      <c r="W16790" s="598"/>
    </row>
    <row r="16791" spans="6:23" x14ac:dyDescent="0.2">
      <c r="F16791" s="610"/>
      <c r="H16791" s="612"/>
      <c r="I16791" s="598"/>
      <c r="J16791" s="598"/>
      <c r="M16791" s="598"/>
      <c r="N16791" s="598"/>
      <c r="V16791" s="598"/>
      <c r="W16791" s="598"/>
    </row>
    <row r="16792" spans="6:23" x14ac:dyDescent="0.2">
      <c r="F16792" s="610"/>
      <c r="H16792" s="612"/>
      <c r="I16792" s="598"/>
      <c r="J16792" s="598"/>
      <c r="M16792" s="598"/>
      <c r="N16792" s="598"/>
      <c r="V16792" s="598"/>
      <c r="W16792" s="598"/>
    </row>
    <row r="16793" spans="6:23" x14ac:dyDescent="0.2">
      <c r="F16793" s="610"/>
      <c r="H16793" s="612"/>
      <c r="I16793" s="598"/>
      <c r="J16793" s="598"/>
      <c r="M16793" s="598"/>
      <c r="N16793" s="598"/>
      <c r="V16793" s="598"/>
      <c r="W16793" s="598"/>
    </row>
    <row r="16794" spans="6:23" x14ac:dyDescent="0.2">
      <c r="F16794" s="610"/>
      <c r="H16794" s="612"/>
      <c r="I16794" s="598"/>
      <c r="J16794" s="598"/>
      <c r="M16794" s="598"/>
      <c r="N16794" s="598"/>
      <c r="V16794" s="598"/>
      <c r="W16794" s="598"/>
    </row>
    <row r="16795" spans="6:23" x14ac:dyDescent="0.2">
      <c r="F16795" s="610"/>
      <c r="H16795" s="612"/>
      <c r="I16795" s="598"/>
      <c r="J16795" s="598"/>
      <c r="M16795" s="598"/>
      <c r="N16795" s="598"/>
      <c r="V16795" s="598"/>
      <c r="W16795" s="598"/>
    </row>
    <row r="16796" spans="6:23" x14ac:dyDescent="0.2">
      <c r="F16796" s="610"/>
      <c r="H16796" s="612"/>
      <c r="I16796" s="598"/>
      <c r="J16796" s="598"/>
      <c r="M16796" s="598"/>
      <c r="N16796" s="598"/>
      <c r="V16796" s="598"/>
      <c r="W16796" s="598"/>
    </row>
    <row r="16797" spans="6:23" x14ac:dyDescent="0.2">
      <c r="F16797" s="610"/>
      <c r="H16797" s="612"/>
      <c r="I16797" s="598"/>
      <c r="J16797" s="598"/>
      <c r="M16797" s="598"/>
      <c r="N16797" s="598"/>
      <c r="V16797" s="598"/>
      <c r="W16797" s="598"/>
    </row>
    <row r="16798" spans="6:23" x14ac:dyDescent="0.2">
      <c r="F16798" s="610"/>
      <c r="H16798" s="612"/>
      <c r="I16798" s="598"/>
      <c r="J16798" s="598"/>
      <c r="M16798" s="598"/>
      <c r="N16798" s="598"/>
      <c r="V16798" s="598"/>
      <c r="W16798" s="598"/>
    </row>
    <row r="16799" spans="6:23" x14ac:dyDescent="0.2">
      <c r="F16799" s="610"/>
      <c r="H16799" s="612"/>
      <c r="I16799" s="598"/>
      <c r="J16799" s="598"/>
      <c r="M16799" s="598"/>
      <c r="N16799" s="598"/>
      <c r="V16799" s="598"/>
      <c r="W16799" s="598"/>
    </row>
    <row r="16800" spans="6:23" x14ac:dyDescent="0.2">
      <c r="F16800" s="610"/>
      <c r="H16800" s="612"/>
      <c r="I16800" s="598"/>
      <c r="J16800" s="598"/>
      <c r="M16800" s="598"/>
      <c r="N16800" s="598"/>
      <c r="V16800" s="598"/>
      <c r="W16800" s="598"/>
    </row>
    <row r="16801" spans="6:23" x14ac:dyDescent="0.2">
      <c r="F16801" s="610"/>
      <c r="H16801" s="612"/>
      <c r="I16801" s="598"/>
      <c r="J16801" s="598"/>
      <c r="M16801" s="598"/>
      <c r="N16801" s="598"/>
      <c r="V16801" s="598"/>
      <c r="W16801" s="598"/>
    </row>
    <row r="16802" spans="6:23" x14ac:dyDescent="0.2">
      <c r="F16802" s="610"/>
      <c r="H16802" s="612"/>
      <c r="I16802" s="598"/>
      <c r="J16802" s="598"/>
      <c r="M16802" s="598"/>
      <c r="N16802" s="598"/>
      <c r="V16802" s="598"/>
      <c r="W16802" s="598"/>
    </row>
    <row r="16803" spans="6:23" x14ac:dyDescent="0.2">
      <c r="F16803" s="610"/>
      <c r="H16803" s="612"/>
      <c r="I16803" s="598"/>
      <c r="J16803" s="598"/>
      <c r="M16803" s="598"/>
      <c r="N16803" s="598"/>
      <c r="V16803" s="598"/>
      <c r="W16803" s="598"/>
    </row>
    <row r="16804" spans="6:23" x14ac:dyDescent="0.2">
      <c r="F16804" s="610"/>
      <c r="H16804" s="612"/>
      <c r="I16804" s="598"/>
      <c r="J16804" s="598"/>
      <c r="M16804" s="598"/>
      <c r="N16804" s="598"/>
      <c r="V16804" s="598"/>
      <c r="W16804" s="598"/>
    </row>
    <row r="16805" spans="6:23" x14ac:dyDescent="0.2">
      <c r="F16805" s="610"/>
      <c r="H16805" s="612"/>
      <c r="I16805" s="598"/>
      <c r="J16805" s="598"/>
      <c r="M16805" s="598"/>
      <c r="N16805" s="598"/>
      <c r="V16805" s="598"/>
      <c r="W16805" s="598"/>
    </row>
    <row r="16806" spans="6:23" x14ac:dyDescent="0.2">
      <c r="F16806" s="610"/>
      <c r="H16806" s="612"/>
      <c r="I16806" s="598"/>
      <c r="J16806" s="598"/>
      <c r="M16806" s="598"/>
      <c r="N16806" s="598"/>
      <c r="V16806" s="598"/>
      <c r="W16806" s="598"/>
    </row>
    <row r="16807" spans="6:23" x14ac:dyDescent="0.2">
      <c r="F16807" s="610"/>
      <c r="H16807" s="612"/>
      <c r="I16807" s="598"/>
      <c r="J16807" s="598"/>
      <c r="M16807" s="598"/>
      <c r="N16807" s="598"/>
      <c r="V16807" s="598"/>
      <c r="W16807" s="598"/>
    </row>
    <row r="16808" spans="6:23" x14ac:dyDescent="0.2">
      <c r="F16808" s="610"/>
      <c r="H16808" s="612"/>
      <c r="I16808" s="598"/>
      <c r="J16808" s="598"/>
      <c r="M16808" s="598"/>
      <c r="N16808" s="598"/>
      <c r="V16808" s="598"/>
      <c r="W16808" s="598"/>
    </row>
    <row r="16809" spans="6:23" x14ac:dyDescent="0.2">
      <c r="F16809" s="610"/>
      <c r="H16809" s="612"/>
      <c r="I16809" s="598"/>
      <c r="J16809" s="598"/>
      <c r="M16809" s="598"/>
      <c r="N16809" s="598"/>
      <c r="V16809" s="598"/>
      <c r="W16809" s="598"/>
    </row>
    <row r="16810" spans="6:23" x14ac:dyDescent="0.2">
      <c r="F16810" s="610"/>
      <c r="H16810" s="612"/>
      <c r="I16810" s="598"/>
      <c r="J16810" s="598"/>
      <c r="M16810" s="598"/>
      <c r="N16810" s="598"/>
      <c r="V16810" s="598"/>
      <c r="W16810" s="598"/>
    </row>
    <row r="16811" spans="6:23" x14ac:dyDescent="0.2">
      <c r="F16811" s="610"/>
      <c r="H16811" s="612"/>
      <c r="I16811" s="598"/>
      <c r="J16811" s="598"/>
      <c r="M16811" s="598"/>
      <c r="N16811" s="598"/>
      <c r="V16811" s="598"/>
      <c r="W16811" s="598"/>
    </row>
    <row r="16812" spans="6:23" x14ac:dyDescent="0.2">
      <c r="F16812" s="610"/>
      <c r="H16812" s="612"/>
      <c r="I16812" s="598"/>
      <c r="J16812" s="598"/>
      <c r="M16812" s="598"/>
      <c r="N16812" s="598"/>
      <c r="V16812" s="598"/>
      <c r="W16812" s="598"/>
    </row>
    <row r="16813" spans="6:23" x14ac:dyDescent="0.2">
      <c r="F16813" s="610"/>
      <c r="H16813" s="612"/>
      <c r="I16813" s="598"/>
      <c r="J16813" s="598"/>
      <c r="M16813" s="598"/>
      <c r="N16813" s="598"/>
      <c r="V16813" s="598"/>
      <c r="W16813" s="598"/>
    </row>
    <row r="16814" spans="6:23" x14ac:dyDescent="0.2">
      <c r="F16814" s="610"/>
      <c r="H16814" s="612"/>
      <c r="I16814" s="598"/>
      <c r="J16814" s="598"/>
      <c r="M16814" s="598"/>
      <c r="N16814" s="598"/>
      <c r="V16814" s="598"/>
      <c r="W16814" s="598"/>
    </row>
    <row r="16815" spans="6:23" x14ac:dyDescent="0.2">
      <c r="F16815" s="610"/>
      <c r="H16815" s="612"/>
      <c r="I16815" s="598"/>
      <c r="J16815" s="598"/>
      <c r="M16815" s="598"/>
      <c r="N16815" s="598"/>
      <c r="V16815" s="598"/>
      <c r="W16815" s="598"/>
    </row>
    <row r="16816" spans="6:23" x14ac:dyDescent="0.2">
      <c r="F16816" s="610"/>
      <c r="H16816" s="612"/>
      <c r="I16816" s="598"/>
      <c r="J16816" s="598"/>
      <c r="M16816" s="598"/>
      <c r="N16816" s="598"/>
      <c r="V16816" s="598"/>
      <c r="W16816" s="598"/>
    </row>
    <row r="16817" spans="6:23" x14ac:dyDescent="0.2">
      <c r="F16817" s="610"/>
      <c r="H16817" s="612"/>
      <c r="I16817" s="598"/>
      <c r="J16817" s="598"/>
      <c r="M16817" s="598"/>
      <c r="N16817" s="598"/>
      <c r="V16817" s="598"/>
      <c r="W16817" s="598"/>
    </row>
    <row r="16818" spans="6:23" x14ac:dyDescent="0.2">
      <c r="F16818" s="610"/>
      <c r="H16818" s="612"/>
      <c r="I16818" s="598"/>
      <c r="J16818" s="598"/>
      <c r="M16818" s="598"/>
      <c r="N16818" s="598"/>
      <c r="V16818" s="598"/>
      <c r="W16818" s="598"/>
    </row>
    <row r="16819" spans="6:23" x14ac:dyDescent="0.2">
      <c r="F16819" s="610"/>
      <c r="H16819" s="612"/>
      <c r="I16819" s="598"/>
      <c r="J16819" s="598"/>
      <c r="M16819" s="598"/>
      <c r="N16819" s="598"/>
      <c r="V16819" s="598"/>
      <c r="W16819" s="598"/>
    </row>
    <row r="16820" spans="6:23" x14ac:dyDescent="0.2">
      <c r="F16820" s="610"/>
      <c r="H16820" s="612"/>
      <c r="I16820" s="598"/>
      <c r="J16820" s="598"/>
      <c r="M16820" s="598"/>
      <c r="N16820" s="598"/>
      <c r="V16820" s="598"/>
      <c r="W16820" s="598"/>
    </row>
    <row r="16821" spans="6:23" x14ac:dyDescent="0.2">
      <c r="F16821" s="610"/>
      <c r="H16821" s="612"/>
      <c r="I16821" s="598"/>
      <c r="J16821" s="598"/>
      <c r="M16821" s="598"/>
      <c r="N16821" s="598"/>
      <c r="V16821" s="598"/>
      <c r="W16821" s="598"/>
    </row>
    <row r="16822" spans="6:23" x14ac:dyDescent="0.2">
      <c r="F16822" s="610"/>
      <c r="H16822" s="612"/>
      <c r="I16822" s="598"/>
      <c r="J16822" s="598"/>
      <c r="M16822" s="598"/>
      <c r="N16822" s="598"/>
      <c r="V16822" s="598"/>
      <c r="W16822" s="598"/>
    </row>
    <row r="16823" spans="6:23" x14ac:dyDescent="0.2">
      <c r="F16823" s="610"/>
      <c r="H16823" s="612"/>
      <c r="I16823" s="598"/>
      <c r="J16823" s="598"/>
      <c r="M16823" s="598"/>
      <c r="N16823" s="598"/>
      <c r="V16823" s="598"/>
      <c r="W16823" s="598"/>
    </row>
    <row r="16824" spans="6:23" x14ac:dyDescent="0.2">
      <c r="F16824" s="610"/>
      <c r="H16824" s="612"/>
      <c r="I16824" s="598"/>
      <c r="J16824" s="598"/>
      <c r="M16824" s="598"/>
      <c r="N16824" s="598"/>
      <c r="V16824" s="598"/>
      <c r="W16824" s="598"/>
    </row>
    <row r="16825" spans="6:23" x14ac:dyDescent="0.2">
      <c r="F16825" s="610"/>
      <c r="H16825" s="612"/>
      <c r="I16825" s="598"/>
      <c r="J16825" s="598"/>
      <c r="M16825" s="598"/>
      <c r="N16825" s="598"/>
      <c r="V16825" s="598"/>
      <c r="W16825" s="598"/>
    </row>
    <row r="16826" spans="6:23" x14ac:dyDescent="0.2">
      <c r="F16826" s="610"/>
      <c r="H16826" s="612"/>
      <c r="I16826" s="598"/>
      <c r="J16826" s="598"/>
      <c r="M16826" s="598"/>
      <c r="N16826" s="598"/>
      <c r="V16826" s="598"/>
      <c r="W16826" s="598"/>
    </row>
    <row r="16827" spans="6:23" x14ac:dyDescent="0.2">
      <c r="F16827" s="610"/>
      <c r="H16827" s="612"/>
      <c r="I16827" s="598"/>
      <c r="J16827" s="598"/>
      <c r="M16827" s="598"/>
      <c r="N16827" s="598"/>
      <c r="V16827" s="598"/>
      <c r="W16827" s="598"/>
    </row>
    <row r="16828" spans="6:23" x14ac:dyDescent="0.2">
      <c r="F16828" s="610"/>
      <c r="H16828" s="612"/>
      <c r="I16828" s="598"/>
      <c r="J16828" s="598"/>
      <c r="M16828" s="598"/>
      <c r="N16828" s="598"/>
      <c r="V16828" s="598"/>
      <c r="W16828" s="598"/>
    </row>
    <row r="16829" spans="6:23" x14ac:dyDescent="0.2">
      <c r="F16829" s="610"/>
      <c r="H16829" s="612"/>
      <c r="I16829" s="598"/>
      <c r="J16829" s="598"/>
      <c r="M16829" s="598"/>
      <c r="N16829" s="598"/>
      <c r="V16829" s="598"/>
      <c r="W16829" s="598"/>
    </row>
    <row r="16830" spans="6:23" x14ac:dyDescent="0.2">
      <c r="F16830" s="610"/>
      <c r="H16830" s="612"/>
      <c r="I16830" s="598"/>
      <c r="J16830" s="598"/>
      <c r="M16830" s="598"/>
      <c r="N16830" s="598"/>
      <c r="V16830" s="598"/>
      <c r="W16830" s="598"/>
    </row>
    <row r="16831" spans="6:23" x14ac:dyDescent="0.2">
      <c r="F16831" s="610"/>
      <c r="H16831" s="612"/>
      <c r="I16831" s="598"/>
      <c r="J16831" s="598"/>
      <c r="M16831" s="598"/>
      <c r="N16831" s="598"/>
      <c r="V16831" s="598"/>
      <c r="W16831" s="598"/>
    </row>
    <row r="16832" spans="6:23" x14ac:dyDescent="0.2">
      <c r="F16832" s="610"/>
      <c r="H16832" s="612"/>
      <c r="I16832" s="598"/>
      <c r="J16832" s="598"/>
      <c r="M16832" s="598"/>
      <c r="N16832" s="598"/>
      <c r="V16832" s="598"/>
      <c r="W16832" s="598"/>
    </row>
    <row r="16833" spans="6:23" x14ac:dyDescent="0.2">
      <c r="F16833" s="610"/>
      <c r="H16833" s="612"/>
      <c r="I16833" s="598"/>
      <c r="J16833" s="598"/>
      <c r="M16833" s="598"/>
      <c r="N16833" s="598"/>
      <c r="V16833" s="598"/>
      <c r="W16833" s="598"/>
    </row>
    <row r="16834" spans="6:23" x14ac:dyDescent="0.2">
      <c r="F16834" s="610"/>
      <c r="H16834" s="612"/>
      <c r="I16834" s="598"/>
      <c r="J16834" s="598"/>
      <c r="M16834" s="598"/>
      <c r="N16834" s="598"/>
      <c r="V16834" s="598"/>
      <c r="W16834" s="598"/>
    </row>
    <row r="16835" spans="6:23" x14ac:dyDescent="0.2">
      <c r="F16835" s="610"/>
      <c r="H16835" s="612"/>
      <c r="I16835" s="598"/>
      <c r="J16835" s="598"/>
      <c r="M16835" s="598"/>
      <c r="N16835" s="598"/>
      <c r="V16835" s="598"/>
      <c r="W16835" s="598"/>
    </row>
    <row r="16836" spans="6:23" x14ac:dyDescent="0.2">
      <c r="F16836" s="610"/>
      <c r="H16836" s="612"/>
      <c r="I16836" s="598"/>
      <c r="J16836" s="598"/>
      <c r="M16836" s="598"/>
      <c r="N16836" s="598"/>
      <c r="V16836" s="598"/>
      <c r="W16836" s="598"/>
    </row>
    <row r="16837" spans="6:23" x14ac:dyDescent="0.2">
      <c r="F16837" s="610"/>
      <c r="H16837" s="612"/>
      <c r="I16837" s="598"/>
      <c r="J16837" s="598"/>
      <c r="M16837" s="598"/>
      <c r="N16837" s="598"/>
      <c r="V16837" s="598"/>
      <c r="W16837" s="598"/>
    </row>
    <row r="16838" spans="6:23" x14ac:dyDescent="0.2">
      <c r="F16838" s="610"/>
      <c r="H16838" s="612"/>
      <c r="I16838" s="598"/>
      <c r="J16838" s="598"/>
      <c r="M16838" s="598"/>
      <c r="N16838" s="598"/>
      <c r="V16838" s="598"/>
      <c r="W16838" s="598"/>
    </row>
    <row r="16839" spans="6:23" x14ac:dyDescent="0.2">
      <c r="F16839" s="610"/>
      <c r="H16839" s="612"/>
      <c r="I16839" s="598"/>
      <c r="J16839" s="598"/>
      <c r="M16839" s="598"/>
      <c r="N16839" s="598"/>
      <c r="V16839" s="598"/>
      <c r="W16839" s="598"/>
    </row>
    <row r="16840" spans="6:23" x14ac:dyDescent="0.2">
      <c r="F16840" s="610"/>
      <c r="H16840" s="612"/>
      <c r="I16840" s="598"/>
      <c r="J16840" s="598"/>
      <c r="M16840" s="598"/>
      <c r="N16840" s="598"/>
      <c r="V16840" s="598"/>
      <c r="W16840" s="598"/>
    </row>
    <row r="16841" spans="6:23" x14ac:dyDescent="0.2">
      <c r="F16841" s="610"/>
      <c r="H16841" s="612"/>
      <c r="I16841" s="598"/>
      <c r="J16841" s="598"/>
      <c r="M16841" s="598"/>
      <c r="N16841" s="598"/>
      <c r="V16841" s="598"/>
      <c r="W16841" s="598"/>
    </row>
    <row r="16842" spans="6:23" x14ac:dyDescent="0.2">
      <c r="F16842" s="610"/>
      <c r="H16842" s="612"/>
      <c r="I16842" s="598"/>
      <c r="J16842" s="598"/>
      <c r="M16842" s="598"/>
      <c r="N16842" s="598"/>
      <c r="V16842" s="598"/>
      <c r="W16842" s="598"/>
    </row>
    <row r="16843" spans="6:23" x14ac:dyDescent="0.2">
      <c r="F16843" s="610"/>
      <c r="H16843" s="612"/>
      <c r="I16843" s="598"/>
      <c r="J16843" s="598"/>
      <c r="M16843" s="598"/>
      <c r="N16843" s="598"/>
      <c r="V16843" s="598"/>
      <c r="W16843" s="598"/>
    </row>
    <row r="16844" spans="6:23" x14ac:dyDescent="0.2">
      <c r="F16844" s="610"/>
      <c r="H16844" s="612"/>
      <c r="I16844" s="598"/>
      <c r="J16844" s="598"/>
      <c r="M16844" s="598"/>
      <c r="N16844" s="598"/>
      <c r="V16844" s="598"/>
      <c r="W16844" s="598"/>
    </row>
    <row r="16845" spans="6:23" x14ac:dyDescent="0.2">
      <c r="F16845" s="610"/>
      <c r="H16845" s="612"/>
      <c r="I16845" s="598"/>
      <c r="J16845" s="598"/>
      <c r="M16845" s="598"/>
      <c r="N16845" s="598"/>
      <c r="V16845" s="598"/>
      <c r="W16845" s="598"/>
    </row>
    <row r="16846" spans="6:23" x14ac:dyDescent="0.2">
      <c r="F16846" s="610"/>
      <c r="H16846" s="612"/>
      <c r="I16846" s="598"/>
      <c r="J16846" s="598"/>
      <c r="M16846" s="598"/>
      <c r="N16846" s="598"/>
      <c r="V16846" s="598"/>
      <c r="W16846" s="598"/>
    </row>
    <row r="16847" spans="6:23" x14ac:dyDescent="0.2">
      <c r="F16847" s="610"/>
      <c r="H16847" s="612"/>
      <c r="I16847" s="598"/>
      <c r="J16847" s="598"/>
      <c r="M16847" s="598"/>
      <c r="N16847" s="598"/>
      <c r="V16847" s="598"/>
      <c r="W16847" s="598"/>
    </row>
    <row r="16848" spans="6:23" x14ac:dyDescent="0.2">
      <c r="F16848" s="610"/>
      <c r="H16848" s="612"/>
      <c r="I16848" s="598"/>
      <c r="J16848" s="598"/>
      <c r="M16848" s="598"/>
      <c r="N16848" s="598"/>
      <c r="V16848" s="598"/>
      <c r="W16848" s="598"/>
    </row>
    <row r="16849" spans="6:23" x14ac:dyDescent="0.2">
      <c r="F16849" s="610"/>
      <c r="H16849" s="612"/>
      <c r="I16849" s="598"/>
      <c r="J16849" s="598"/>
      <c r="M16849" s="598"/>
      <c r="N16849" s="598"/>
      <c r="V16849" s="598"/>
      <c r="W16849" s="598"/>
    </row>
    <row r="16850" spans="6:23" x14ac:dyDescent="0.2">
      <c r="F16850" s="610"/>
      <c r="H16850" s="612"/>
      <c r="I16850" s="598"/>
      <c r="J16850" s="598"/>
      <c r="M16850" s="598"/>
      <c r="N16850" s="598"/>
      <c r="V16850" s="598"/>
      <c r="W16850" s="598"/>
    </row>
    <row r="16851" spans="6:23" x14ac:dyDescent="0.2">
      <c r="F16851" s="610"/>
      <c r="H16851" s="612"/>
      <c r="I16851" s="598"/>
      <c r="J16851" s="598"/>
      <c r="M16851" s="598"/>
      <c r="N16851" s="598"/>
      <c r="V16851" s="598"/>
      <c r="W16851" s="598"/>
    </row>
    <row r="16852" spans="6:23" x14ac:dyDescent="0.2">
      <c r="F16852" s="610"/>
      <c r="H16852" s="612"/>
      <c r="I16852" s="598"/>
      <c r="J16852" s="598"/>
      <c r="M16852" s="598"/>
      <c r="N16852" s="598"/>
      <c r="V16852" s="598"/>
      <c r="W16852" s="598"/>
    </row>
    <row r="16853" spans="6:23" x14ac:dyDescent="0.2">
      <c r="F16853" s="610"/>
      <c r="H16853" s="612"/>
      <c r="I16853" s="598"/>
      <c r="J16853" s="598"/>
      <c r="M16853" s="598"/>
      <c r="N16853" s="598"/>
      <c r="V16853" s="598"/>
      <c r="W16853" s="598"/>
    </row>
    <row r="16854" spans="6:23" x14ac:dyDescent="0.2">
      <c r="F16854" s="610"/>
      <c r="H16854" s="612"/>
      <c r="I16854" s="598"/>
      <c r="J16854" s="598"/>
      <c r="M16854" s="598"/>
      <c r="N16854" s="598"/>
      <c r="V16854" s="598"/>
      <c r="W16854" s="598"/>
    </row>
    <row r="16855" spans="6:23" x14ac:dyDescent="0.2">
      <c r="F16855" s="610"/>
      <c r="H16855" s="612"/>
      <c r="I16855" s="598"/>
      <c r="J16855" s="598"/>
      <c r="M16855" s="598"/>
      <c r="N16855" s="598"/>
      <c r="V16855" s="598"/>
      <c r="W16855" s="598"/>
    </row>
    <row r="16856" spans="6:23" x14ac:dyDescent="0.2">
      <c r="F16856" s="610"/>
      <c r="H16856" s="612"/>
      <c r="I16856" s="598"/>
      <c r="J16856" s="598"/>
      <c r="M16856" s="598"/>
      <c r="N16856" s="598"/>
      <c r="V16856" s="598"/>
      <c r="W16856" s="598"/>
    </row>
    <row r="16857" spans="6:23" x14ac:dyDescent="0.2">
      <c r="F16857" s="610"/>
      <c r="H16857" s="612"/>
      <c r="I16857" s="598"/>
      <c r="J16857" s="598"/>
      <c r="M16857" s="598"/>
      <c r="N16857" s="598"/>
      <c r="V16857" s="598"/>
      <c r="W16857" s="598"/>
    </row>
    <row r="16858" spans="6:23" x14ac:dyDescent="0.2">
      <c r="F16858" s="610"/>
      <c r="H16858" s="612"/>
      <c r="I16858" s="598"/>
      <c r="J16858" s="598"/>
      <c r="M16858" s="598"/>
      <c r="N16858" s="598"/>
      <c r="V16858" s="598"/>
      <c r="W16858" s="598"/>
    </row>
    <row r="16859" spans="6:23" x14ac:dyDescent="0.2">
      <c r="F16859" s="610"/>
      <c r="H16859" s="612"/>
      <c r="I16859" s="598"/>
      <c r="J16859" s="598"/>
      <c r="M16859" s="598"/>
      <c r="N16859" s="598"/>
      <c r="V16859" s="598"/>
      <c r="W16859" s="598"/>
    </row>
    <row r="16860" spans="6:23" x14ac:dyDescent="0.2">
      <c r="F16860" s="610"/>
      <c r="H16860" s="612"/>
      <c r="I16860" s="598"/>
      <c r="J16860" s="598"/>
      <c r="M16860" s="598"/>
      <c r="N16860" s="598"/>
      <c r="V16860" s="598"/>
      <c r="W16860" s="598"/>
    </row>
    <row r="16861" spans="6:23" x14ac:dyDescent="0.2">
      <c r="F16861" s="610"/>
      <c r="H16861" s="612"/>
      <c r="I16861" s="598"/>
      <c r="J16861" s="598"/>
      <c r="M16861" s="598"/>
      <c r="N16861" s="598"/>
      <c r="V16861" s="598"/>
      <c r="W16861" s="598"/>
    </row>
    <row r="16862" spans="6:23" x14ac:dyDescent="0.2">
      <c r="F16862" s="610"/>
      <c r="H16862" s="612"/>
      <c r="I16862" s="598"/>
      <c r="J16862" s="598"/>
      <c r="M16862" s="598"/>
      <c r="N16862" s="598"/>
      <c r="V16862" s="598"/>
      <c r="W16862" s="598"/>
    </row>
    <row r="16863" spans="6:23" x14ac:dyDescent="0.2">
      <c r="F16863" s="610"/>
      <c r="H16863" s="612"/>
      <c r="I16863" s="598"/>
      <c r="J16863" s="598"/>
      <c r="M16863" s="598"/>
      <c r="N16863" s="598"/>
      <c r="V16863" s="598"/>
      <c r="W16863" s="598"/>
    </row>
    <row r="16864" spans="6:23" x14ac:dyDescent="0.2">
      <c r="F16864" s="610"/>
      <c r="H16864" s="612"/>
      <c r="I16864" s="598"/>
      <c r="J16864" s="598"/>
      <c r="M16864" s="598"/>
      <c r="N16864" s="598"/>
      <c r="V16864" s="598"/>
      <c r="W16864" s="598"/>
    </row>
    <row r="16865" spans="6:23" x14ac:dyDescent="0.2">
      <c r="F16865" s="610"/>
      <c r="H16865" s="612"/>
      <c r="I16865" s="598"/>
      <c r="J16865" s="598"/>
      <c r="M16865" s="598"/>
      <c r="N16865" s="598"/>
      <c r="V16865" s="598"/>
      <c r="W16865" s="598"/>
    </row>
    <row r="16866" spans="6:23" x14ac:dyDescent="0.2">
      <c r="F16866" s="610"/>
      <c r="H16866" s="612"/>
      <c r="I16866" s="598"/>
      <c r="J16866" s="598"/>
      <c r="M16866" s="598"/>
      <c r="N16866" s="598"/>
      <c r="V16866" s="598"/>
      <c r="W16866" s="598"/>
    </row>
    <row r="16867" spans="6:23" x14ac:dyDescent="0.2">
      <c r="F16867" s="610"/>
      <c r="H16867" s="612"/>
      <c r="I16867" s="598"/>
      <c r="J16867" s="598"/>
      <c r="M16867" s="598"/>
      <c r="N16867" s="598"/>
      <c r="V16867" s="598"/>
      <c r="W16867" s="598"/>
    </row>
    <row r="16868" spans="6:23" x14ac:dyDescent="0.2">
      <c r="F16868" s="610"/>
      <c r="H16868" s="612"/>
      <c r="I16868" s="598"/>
      <c r="J16868" s="598"/>
      <c r="M16868" s="598"/>
      <c r="N16868" s="598"/>
      <c r="V16868" s="598"/>
      <c r="W16868" s="598"/>
    </row>
    <row r="16869" spans="6:23" x14ac:dyDescent="0.2">
      <c r="F16869" s="610"/>
      <c r="H16869" s="612"/>
      <c r="I16869" s="598"/>
      <c r="J16869" s="598"/>
      <c r="M16869" s="598"/>
      <c r="N16869" s="598"/>
      <c r="V16869" s="598"/>
      <c r="W16869" s="598"/>
    </row>
    <row r="16870" spans="6:23" x14ac:dyDescent="0.2">
      <c r="F16870" s="610"/>
      <c r="H16870" s="612"/>
      <c r="I16870" s="598"/>
      <c r="J16870" s="598"/>
      <c r="M16870" s="598"/>
      <c r="N16870" s="598"/>
      <c r="V16870" s="598"/>
      <c r="W16870" s="598"/>
    </row>
    <row r="16871" spans="6:23" x14ac:dyDescent="0.2">
      <c r="F16871" s="610"/>
      <c r="H16871" s="612"/>
      <c r="I16871" s="598"/>
      <c r="J16871" s="598"/>
      <c r="M16871" s="598"/>
      <c r="N16871" s="598"/>
      <c r="V16871" s="598"/>
      <c r="W16871" s="598"/>
    </row>
    <row r="16872" spans="6:23" x14ac:dyDescent="0.2">
      <c r="F16872" s="610"/>
      <c r="H16872" s="612"/>
      <c r="I16872" s="598"/>
      <c r="J16872" s="598"/>
      <c r="M16872" s="598"/>
      <c r="N16872" s="598"/>
      <c r="V16872" s="598"/>
      <c r="W16872" s="598"/>
    </row>
    <row r="16873" spans="6:23" x14ac:dyDescent="0.2">
      <c r="F16873" s="610"/>
      <c r="H16873" s="612"/>
      <c r="I16873" s="598"/>
      <c r="J16873" s="598"/>
      <c r="M16873" s="598"/>
      <c r="N16873" s="598"/>
      <c r="V16873" s="598"/>
      <c r="W16873" s="598"/>
    </row>
    <row r="16874" spans="6:23" x14ac:dyDescent="0.2">
      <c r="F16874" s="610"/>
      <c r="H16874" s="612"/>
      <c r="I16874" s="598"/>
      <c r="J16874" s="598"/>
      <c r="M16874" s="598"/>
      <c r="N16874" s="598"/>
      <c r="V16874" s="598"/>
      <c r="W16874" s="598"/>
    </row>
    <row r="16875" spans="6:23" x14ac:dyDescent="0.2">
      <c r="F16875" s="610"/>
      <c r="H16875" s="612"/>
      <c r="I16875" s="598"/>
      <c r="J16875" s="598"/>
      <c r="M16875" s="598"/>
      <c r="N16875" s="598"/>
      <c r="V16875" s="598"/>
      <c r="W16875" s="598"/>
    </row>
    <row r="16876" spans="6:23" x14ac:dyDescent="0.2">
      <c r="F16876" s="610"/>
      <c r="H16876" s="612"/>
      <c r="I16876" s="598"/>
      <c r="J16876" s="598"/>
      <c r="M16876" s="598"/>
      <c r="N16876" s="598"/>
      <c r="V16876" s="598"/>
      <c r="W16876" s="598"/>
    </row>
    <row r="16877" spans="6:23" x14ac:dyDescent="0.2">
      <c r="F16877" s="610"/>
      <c r="H16877" s="612"/>
      <c r="I16877" s="598"/>
      <c r="J16877" s="598"/>
      <c r="M16877" s="598"/>
      <c r="N16877" s="598"/>
      <c r="V16877" s="598"/>
      <c r="W16877" s="598"/>
    </row>
    <row r="16878" spans="6:23" x14ac:dyDescent="0.2">
      <c r="F16878" s="610"/>
      <c r="H16878" s="612"/>
      <c r="I16878" s="598"/>
      <c r="J16878" s="598"/>
      <c r="M16878" s="598"/>
      <c r="N16878" s="598"/>
      <c r="V16878" s="598"/>
      <c r="W16878" s="598"/>
    </row>
    <row r="16879" spans="6:23" x14ac:dyDescent="0.2">
      <c r="F16879" s="610"/>
      <c r="H16879" s="612"/>
      <c r="I16879" s="598"/>
      <c r="J16879" s="598"/>
      <c r="M16879" s="598"/>
      <c r="N16879" s="598"/>
      <c r="V16879" s="598"/>
      <c r="W16879" s="598"/>
    </row>
    <row r="16880" spans="6:23" x14ac:dyDescent="0.2">
      <c r="F16880" s="610"/>
      <c r="H16880" s="612"/>
      <c r="I16880" s="598"/>
      <c r="J16880" s="598"/>
      <c r="M16880" s="598"/>
      <c r="N16880" s="598"/>
      <c r="V16880" s="598"/>
      <c r="W16880" s="598"/>
    </row>
    <row r="16881" spans="6:23" x14ac:dyDescent="0.2">
      <c r="F16881" s="610"/>
      <c r="H16881" s="612"/>
      <c r="I16881" s="598"/>
      <c r="J16881" s="598"/>
      <c r="M16881" s="598"/>
      <c r="N16881" s="598"/>
      <c r="V16881" s="598"/>
      <c r="W16881" s="598"/>
    </row>
    <row r="16882" spans="6:23" x14ac:dyDescent="0.2">
      <c r="F16882" s="610"/>
      <c r="H16882" s="612"/>
      <c r="I16882" s="598"/>
      <c r="J16882" s="598"/>
      <c r="M16882" s="598"/>
      <c r="N16882" s="598"/>
      <c r="V16882" s="598"/>
      <c r="W16882" s="598"/>
    </row>
    <row r="16883" spans="6:23" x14ac:dyDescent="0.2">
      <c r="F16883" s="610"/>
      <c r="H16883" s="612"/>
      <c r="I16883" s="598"/>
      <c r="J16883" s="598"/>
      <c r="M16883" s="598"/>
      <c r="N16883" s="598"/>
      <c r="V16883" s="598"/>
      <c r="W16883" s="598"/>
    </row>
    <row r="16884" spans="6:23" x14ac:dyDescent="0.2">
      <c r="F16884" s="610"/>
      <c r="H16884" s="612"/>
      <c r="I16884" s="598"/>
      <c r="J16884" s="598"/>
      <c r="M16884" s="598"/>
      <c r="N16884" s="598"/>
      <c r="V16884" s="598"/>
      <c r="W16884" s="598"/>
    </row>
    <row r="16885" spans="6:23" x14ac:dyDescent="0.2">
      <c r="F16885" s="610"/>
      <c r="H16885" s="612"/>
      <c r="I16885" s="598"/>
      <c r="J16885" s="598"/>
      <c r="M16885" s="598"/>
      <c r="N16885" s="598"/>
      <c r="V16885" s="598"/>
      <c r="W16885" s="598"/>
    </row>
    <row r="16886" spans="6:23" x14ac:dyDescent="0.2">
      <c r="F16886" s="610"/>
      <c r="H16886" s="612"/>
      <c r="I16886" s="598"/>
      <c r="J16886" s="598"/>
      <c r="M16886" s="598"/>
      <c r="N16886" s="598"/>
      <c r="V16886" s="598"/>
      <c r="W16886" s="598"/>
    </row>
    <row r="16887" spans="6:23" x14ac:dyDescent="0.2">
      <c r="F16887" s="610"/>
      <c r="H16887" s="612"/>
      <c r="I16887" s="598"/>
      <c r="J16887" s="598"/>
      <c r="M16887" s="598"/>
      <c r="N16887" s="598"/>
      <c r="V16887" s="598"/>
      <c r="W16887" s="598"/>
    </row>
    <row r="16888" spans="6:23" x14ac:dyDescent="0.2">
      <c r="F16888" s="610"/>
      <c r="H16888" s="612"/>
      <c r="I16888" s="598"/>
      <c r="J16888" s="598"/>
      <c r="M16888" s="598"/>
      <c r="N16888" s="598"/>
      <c r="V16888" s="598"/>
      <c r="W16888" s="598"/>
    </row>
    <row r="16889" spans="6:23" x14ac:dyDescent="0.2">
      <c r="F16889" s="610"/>
      <c r="H16889" s="612"/>
      <c r="I16889" s="598"/>
      <c r="J16889" s="598"/>
      <c r="M16889" s="598"/>
      <c r="N16889" s="598"/>
      <c r="V16889" s="598"/>
      <c r="W16889" s="598"/>
    </row>
    <row r="16890" spans="6:23" x14ac:dyDescent="0.2">
      <c r="F16890" s="610"/>
      <c r="H16890" s="612"/>
      <c r="I16890" s="598"/>
      <c r="J16890" s="598"/>
      <c r="M16890" s="598"/>
      <c r="N16890" s="598"/>
      <c r="V16890" s="598"/>
      <c r="W16890" s="598"/>
    </row>
    <row r="16891" spans="6:23" x14ac:dyDescent="0.2">
      <c r="F16891" s="610"/>
      <c r="H16891" s="612"/>
      <c r="I16891" s="598"/>
      <c r="J16891" s="598"/>
      <c r="M16891" s="598"/>
      <c r="N16891" s="598"/>
      <c r="V16891" s="598"/>
      <c r="W16891" s="598"/>
    </row>
    <row r="16892" spans="6:23" x14ac:dyDescent="0.2">
      <c r="F16892" s="610"/>
      <c r="H16892" s="612"/>
      <c r="I16892" s="598"/>
      <c r="J16892" s="598"/>
      <c r="M16892" s="598"/>
      <c r="N16892" s="598"/>
      <c r="V16892" s="598"/>
      <c r="W16892" s="598"/>
    </row>
    <row r="16893" spans="6:23" x14ac:dyDescent="0.2">
      <c r="F16893" s="610"/>
      <c r="H16893" s="612"/>
      <c r="I16893" s="598"/>
      <c r="J16893" s="598"/>
      <c r="M16893" s="598"/>
      <c r="N16893" s="598"/>
      <c r="V16893" s="598"/>
      <c r="W16893" s="598"/>
    </row>
    <row r="16894" spans="6:23" x14ac:dyDescent="0.2">
      <c r="F16894" s="610"/>
      <c r="H16894" s="612"/>
      <c r="I16894" s="598"/>
      <c r="J16894" s="598"/>
      <c r="M16894" s="598"/>
      <c r="N16894" s="598"/>
      <c r="V16894" s="598"/>
      <c r="W16894" s="598"/>
    </row>
    <row r="16895" spans="6:23" x14ac:dyDescent="0.2">
      <c r="F16895" s="610"/>
      <c r="H16895" s="612"/>
      <c r="I16895" s="598"/>
      <c r="J16895" s="598"/>
      <c r="M16895" s="598"/>
      <c r="N16895" s="598"/>
      <c r="V16895" s="598"/>
      <c r="W16895" s="598"/>
    </row>
    <row r="16896" spans="6:23" x14ac:dyDescent="0.2">
      <c r="F16896" s="610"/>
      <c r="H16896" s="612"/>
      <c r="I16896" s="598"/>
      <c r="J16896" s="598"/>
      <c r="M16896" s="598"/>
      <c r="N16896" s="598"/>
      <c r="V16896" s="598"/>
      <c r="W16896" s="598"/>
    </row>
    <row r="16897" spans="6:23" x14ac:dyDescent="0.2">
      <c r="F16897" s="610"/>
      <c r="H16897" s="612"/>
      <c r="I16897" s="598"/>
      <c r="J16897" s="598"/>
      <c r="M16897" s="598"/>
      <c r="N16897" s="598"/>
      <c r="V16897" s="598"/>
      <c r="W16897" s="598"/>
    </row>
    <row r="16898" spans="6:23" x14ac:dyDescent="0.2">
      <c r="F16898" s="610"/>
      <c r="H16898" s="612"/>
      <c r="I16898" s="598"/>
      <c r="J16898" s="598"/>
      <c r="M16898" s="598"/>
      <c r="N16898" s="598"/>
      <c r="V16898" s="598"/>
      <c r="W16898" s="598"/>
    </row>
    <row r="16899" spans="6:23" x14ac:dyDescent="0.2">
      <c r="F16899" s="610"/>
      <c r="H16899" s="612"/>
      <c r="I16899" s="598"/>
      <c r="J16899" s="598"/>
      <c r="M16899" s="598"/>
      <c r="N16899" s="598"/>
      <c r="V16899" s="598"/>
      <c r="W16899" s="598"/>
    </row>
    <row r="16900" spans="6:23" x14ac:dyDescent="0.2">
      <c r="F16900" s="610"/>
      <c r="H16900" s="612"/>
      <c r="I16900" s="598"/>
      <c r="J16900" s="598"/>
      <c r="M16900" s="598"/>
      <c r="N16900" s="598"/>
      <c r="V16900" s="598"/>
      <c r="W16900" s="598"/>
    </row>
    <row r="16901" spans="6:23" x14ac:dyDescent="0.2">
      <c r="F16901" s="610"/>
      <c r="H16901" s="612"/>
      <c r="I16901" s="598"/>
      <c r="J16901" s="598"/>
      <c r="M16901" s="598"/>
      <c r="N16901" s="598"/>
      <c r="V16901" s="598"/>
      <c r="W16901" s="598"/>
    </row>
    <row r="16902" spans="6:23" x14ac:dyDescent="0.2">
      <c r="F16902" s="610"/>
      <c r="H16902" s="612"/>
      <c r="I16902" s="598"/>
      <c r="J16902" s="598"/>
      <c r="M16902" s="598"/>
      <c r="N16902" s="598"/>
      <c r="V16902" s="598"/>
      <c r="W16902" s="598"/>
    </row>
    <row r="16903" spans="6:23" x14ac:dyDescent="0.2">
      <c r="F16903" s="610"/>
      <c r="H16903" s="612"/>
      <c r="I16903" s="598"/>
      <c r="J16903" s="598"/>
      <c r="M16903" s="598"/>
      <c r="N16903" s="598"/>
      <c r="V16903" s="598"/>
      <c r="W16903" s="598"/>
    </row>
    <row r="16904" spans="6:23" x14ac:dyDescent="0.2">
      <c r="F16904" s="610"/>
      <c r="H16904" s="612"/>
      <c r="I16904" s="598"/>
      <c r="J16904" s="598"/>
      <c r="M16904" s="598"/>
      <c r="N16904" s="598"/>
      <c r="V16904" s="598"/>
      <c r="W16904" s="598"/>
    </row>
    <row r="16905" spans="6:23" x14ac:dyDescent="0.2">
      <c r="F16905" s="610"/>
      <c r="H16905" s="612"/>
      <c r="I16905" s="598"/>
      <c r="J16905" s="598"/>
      <c r="M16905" s="598"/>
      <c r="N16905" s="598"/>
      <c r="V16905" s="598"/>
      <c r="W16905" s="598"/>
    </row>
    <row r="16906" spans="6:23" x14ac:dyDescent="0.2">
      <c r="F16906" s="610"/>
      <c r="H16906" s="612"/>
      <c r="I16906" s="598"/>
      <c r="J16906" s="598"/>
      <c r="M16906" s="598"/>
      <c r="N16906" s="598"/>
      <c r="V16906" s="598"/>
      <c r="W16906" s="598"/>
    </row>
    <row r="16907" spans="6:23" x14ac:dyDescent="0.2">
      <c r="F16907" s="610"/>
      <c r="H16907" s="612"/>
      <c r="I16907" s="598"/>
      <c r="J16907" s="598"/>
      <c r="M16907" s="598"/>
      <c r="N16907" s="598"/>
      <c r="V16907" s="598"/>
      <c r="W16907" s="598"/>
    </row>
    <row r="16908" spans="6:23" x14ac:dyDescent="0.2">
      <c r="F16908" s="610"/>
      <c r="H16908" s="612"/>
      <c r="I16908" s="598"/>
      <c r="J16908" s="598"/>
      <c r="M16908" s="598"/>
      <c r="N16908" s="598"/>
      <c r="V16908" s="598"/>
      <c r="W16908" s="598"/>
    </row>
    <row r="16909" spans="6:23" x14ac:dyDescent="0.2">
      <c r="F16909" s="610"/>
      <c r="H16909" s="612"/>
      <c r="I16909" s="598"/>
      <c r="J16909" s="598"/>
      <c r="M16909" s="598"/>
      <c r="N16909" s="598"/>
      <c r="V16909" s="598"/>
      <c r="W16909" s="598"/>
    </row>
    <row r="16910" spans="6:23" x14ac:dyDescent="0.2">
      <c r="F16910" s="610"/>
      <c r="H16910" s="612"/>
      <c r="I16910" s="598"/>
      <c r="J16910" s="598"/>
      <c r="M16910" s="598"/>
      <c r="N16910" s="598"/>
      <c r="V16910" s="598"/>
      <c r="W16910" s="598"/>
    </row>
    <row r="16911" spans="6:23" x14ac:dyDescent="0.2">
      <c r="F16911" s="610"/>
      <c r="H16911" s="612"/>
      <c r="I16911" s="598"/>
      <c r="J16911" s="598"/>
      <c r="M16911" s="598"/>
      <c r="N16911" s="598"/>
      <c r="V16911" s="598"/>
      <c r="W16911" s="598"/>
    </row>
    <row r="16912" spans="6:23" x14ac:dyDescent="0.2">
      <c r="F16912" s="610"/>
      <c r="H16912" s="612"/>
      <c r="I16912" s="598"/>
      <c r="J16912" s="598"/>
      <c r="M16912" s="598"/>
      <c r="N16912" s="598"/>
      <c r="V16912" s="598"/>
      <c r="W16912" s="598"/>
    </row>
    <row r="16913" spans="6:23" x14ac:dyDescent="0.2">
      <c r="F16913" s="610"/>
      <c r="H16913" s="612"/>
      <c r="I16913" s="598"/>
      <c r="J16913" s="598"/>
      <c r="M16913" s="598"/>
      <c r="N16913" s="598"/>
      <c r="V16913" s="598"/>
      <c r="W16913" s="598"/>
    </row>
    <row r="16914" spans="6:23" x14ac:dyDescent="0.2">
      <c r="F16914" s="610"/>
      <c r="H16914" s="612"/>
      <c r="I16914" s="598"/>
      <c r="J16914" s="598"/>
      <c r="M16914" s="598"/>
      <c r="N16914" s="598"/>
      <c r="V16914" s="598"/>
      <c r="W16914" s="598"/>
    </row>
    <row r="16915" spans="6:23" x14ac:dyDescent="0.2">
      <c r="F16915" s="610"/>
      <c r="H16915" s="612"/>
      <c r="I16915" s="598"/>
      <c r="J16915" s="598"/>
      <c r="M16915" s="598"/>
      <c r="N16915" s="598"/>
      <c r="V16915" s="598"/>
      <c r="W16915" s="598"/>
    </row>
    <row r="16916" spans="6:23" x14ac:dyDescent="0.2">
      <c r="F16916" s="610"/>
      <c r="H16916" s="612"/>
      <c r="I16916" s="598"/>
      <c r="J16916" s="598"/>
      <c r="M16916" s="598"/>
      <c r="N16916" s="598"/>
      <c r="V16916" s="598"/>
      <c r="W16916" s="598"/>
    </row>
    <row r="16917" spans="6:23" x14ac:dyDescent="0.2">
      <c r="F16917" s="610"/>
      <c r="H16917" s="612"/>
      <c r="I16917" s="598"/>
      <c r="J16917" s="598"/>
      <c r="M16917" s="598"/>
      <c r="N16917" s="598"/>
      <c r="V16917" s="598"/>
      <c r="W16917" s="598"/>
    </row>
    <row r="16918" spans="6:23" x14ac:dyDescent="0.2">
      <c r="F16918" s="610"/>
      <c r="H16918" s="612"/>
      <c r="I16918" s="598"/>
      <c r="J16918" s="598"/>
      <c r="M16918" s="598"/>
      <c r="N16918" s="598"/>
      <c r="V16918" s="598"/>
      <c r="W16918" s="598"/>
    </row>
    <row r="16919" spans="6:23" x14ac:dyDescent="0.2">
      <c r="F16919" s="610"/>
      <c r="H16919" s="612"/>
      <c r="I16919" s="598"/>
      <c r="J16919" s="598"/>
      <c r="M16919" s="598"/>
      <c r="N16919" s="598"/>
      <c r="V16919" s="598"/>
      <c r="W16919" s="598"/>
    </row>
    <row r="16920" spans="6:23" x14ac:dyDescent="0.2">
      <c r="F16920" s="610"/>
      <c r="H16920" s="612"/>
      <c r="I16920" s="598"/>
      <c r="J16920" s="598"/>
      <c r="M16920" s="598"/>
      <c r="N16920" s="598"/>
      <c r="V16920" s="598"/>
      <c r="W16920" s="598"/>
    </row>
    <row r="16921" spans="6:23" x14ac:dyDescent="0.2">
      <c r="F16921" s="610"/>
      <c r="H16921" s="612"/>
      <c r="I16921" s="598"/>
      <c r="J16921" s="598"/>
      <c r="M16921" s="598"/>
      <c r="N16921" s="598"/>
      <c r="V16921" s="598"/>
      <c r="W16921" s="598"/>
    </row>
    <row r="16922" spans="6:23" x14ac:dyDescent="0.2">
      <c r="F16922" s="610"/>
      <c r="H16922" s="612"/>
      <c r="I16922" s="598"/>
      <c r="J16922" s="598"/>
      <c r="M16922" s="598"/>
      <c r="N16922" s="598"/>
      <c r="V16922" s="598"/>
      <c r="W16922" s="598"/>
    </row>
    <row r="16923" spans="6:23" x14ac:dyDescent="0.2">
      <c r="F16923" s="610"/>
      <c r="H16923" s="612"/>
      <c r="I16923" s="598"/>
      <c r="J16923" s="598"/>
      <c r="M16923" s="598"/>
      <c r="N16923" s="598"/>
      <c r="V16923" s="598"/>
      <c r="W16923" s="598"/>
    </row>
    <row r="16924" spans="6:23" x14ac:dyDescent="0.2">
      <c r="F16924" s="610"/>
      <c r="H16924" s="612"/>
      <c r="I16924" s="598"/>
      <c r="J16924" s="598"/>
      <c r="M16924" s="598"/>
      <c r="N16924" s="598"/>
      <c r="V16924" s="598"/>
      <c r="W16924" s="598"/>
    </row>
    <row r="16925" spans="6:23" x14ac:dyDescent="0.2">
      <c r="F16925" s="610"/>
      <c r="H16925" s="612"/>
      <c r="I16925" s="598"/>
      <c r="J16925" s="598"/>
      <c r="M16925" s="598"/>
      <c r="N16925" s="598"/>
      <c r="V16925" s="598"/>
      <c r="W16925" s="598"/>
    </row>
    <row r="16926" spans="6:23" x14ac:dyDescent="0.2">
      <c r="F16926" s="610"/>
      <c r="H16926" s="612"/>
      <c r="I16926" s="598"/>
      <c r="J16926" s="598"/>
      <c r="M16926" s="598"/>
      <c r="N16926" s="598"/>
      <c r="V16926" s="598"/>
      <c r="W16926" s="598"/>
    </row>
    <row r="16927" spans="6:23" x14ac:dyDescent="0.2">
      <c r="F16927" s="610"/>
      <c r="H16927" s="612"/>
      <c r="I16927" s="598"/>
      <c r="J16927" s="598"/>
      <c r="M16927" s="598"/>
      <c r="N16927" s="598"/>
      <c r="V16927" s="598"/>
      <c r="W16927" s="598"/>
    </row>
    <row r="16928" spans="6:23" x14ac:dyDescent="0.2">
      <c r="F16928" s="610"/>
      <c r="H16928" s="612"/>
      <c r="I16928" s="598"/>
      <c r="J16928" s="598"/>
      <c r="M16928" s="598"/>
      <c r="N16928" s="598"/>
      <c r="V16928" s="598"/>
      <c r="W16928" s="598"/>
    </row>
    <row r="16929" spans="6:23" x14ac:dyDescent="0.2">
      <c r="F16929" s="610"/>
      <c r="H16929" s="612"/>
      <c r="I16929" s="598"/>
      <c r="J16929" s="598"/>
      <c r="M16929" s="598"/>
      <c r="N16929" s="598"/>
      <c r="V16929" s="598"/>
      <c r="W16929" s="598"/>
    </row>
    <row r="16930" spans="6:23" x14ac:dyDescent="0.2">
      <c r="F16930" s="610"/>
      <c r="H16930" s="612"/>
      <c r="I16930" s="598"/>
      <c r="J16930" s="598"/>
      <c r="M16930" s="598"/>
      <c r="N16930" s="598"/>
      <c r="V16930" s="598"/>
      <c r="W16930" s="598"/>
    </row>
    <row r="16931" spans="6:23" x14ac:dyDescent="0.2">
      <c r="F16931" s="610"/>
      <c r="H16931" s="612"/>
      <c r="I16931" s="598"/>
      <c r="J16931" s="598"/>
      <c r="M16931" s="598"/>
      <c r="N16931" s="598"/>
      <c r="V16931" s="598"/>
      <c r="W16931" s="598"/>
    </row>
    <row r="16932" spans="6:23" x14ac:dyDescent="0.2">
      <c r="F16932" s="610"/>
      <c r="H16932" s="612"/>
      <c r="I16932" s="598"/>
      <c r="J16932" s="598"/>
      <c r="M16932" s="598"/>
      <c r="N16932" s="598"/>
      <c r="V16932" s="598"/>
      <c r="W16932" s="598"/>
    </row>
    <row r="16933" spans="6:23" x14ac:dyDescent="0.2">
      <c r="F16933" s="610"/>
      <c r="H16933" s="612"/>
      <c r="I16933" s="598"/>
      <c r="J16933" s="598"/>
      <c r="M16933" s="598"/>
      <c r="N16933" s="598"/>
      <c r="V16933" s="598"/>
      <c r="W16933" s="598"/>
    </row>
    <row r="16934" spans="6:23" x14ac:dyDescent="0.2">
      <c r="F16934" s="610"/>
      <c r="H16934" s="612"/>
      <c r="I16934" s="598"/>
      <c r="J16934" s="598"/>
      <c r="M16934" s="598"/>
      <c r="N16934" s="598"/>
      <c r="V16934" s="598"/>
      <c r="W16934" s="598"/>
    </row>
    <row r="16935" spans="6:23" x14ac:dyDescent="0.2">
      <c r="F16935" s="610"/>
      <c r="H16935" s="612"/>
      <c r="I16935" s="598"/>
      <c r="J16935" s="598"/>
      <c r="M16935" s="598"/>
      <c r="N16935" s="598"/>
      <c r="V16935" s="598"/>
      <c r="W16935" s="598"/>
    </row>
    <row r="16936" spans="6:23" x14ac:dyDescent="0.2">
      <c r="F16936" s="610"/>
      <c r="H16936" s="612"/>
      <c r="I16936" s="598"/>
      <c r="J16936" s="598"/>
      <c r="M16936" s="598"/>
      <c r="N16936" s="598"/>
      <c r="V16936" s="598"/>
      <c r="W16936" s="598"/>
    </row>
    <row r="16937" spans="6:23" x14ac:dyDescent="0.2">
      <c r="F16937" s="610"/>
      <c r="H16937" s="612"/>
      <c r="I16937" s="598"/>
      <c r="J16937" s="598"/>
      <c r="M16937" s="598"/>
      <c r="N16937" s="598"/>
      <c r="V16937" s="598"/>
      <c r="W16937" s="598"/>
    </row>
    <row r="16938" spans="6:23" x14ac:dyDescent="0.2">
      <c r="F16938" s="610"/>
      <c r="H16938" s="612"/>
      <c r="I16938" s="598"/>
      <c r="J16938" s="598"/>
      <c r="M16938" s="598"/>
      <c r="N16938" s="598"/>
      <c r="V16938" s="598"/>
      <c r="W16938" s="598"/>
    </row>
    <row r="16939" spans="6:23" x14ac:dyDescent="0.2">
      <c r="F16939" s="610"/>
      <c r="H16939" s="612"/>
      <c r="I16939" s="598"/>
      <c r="J16939" s="598"/>
      <c r="M16939" s="598"/>
      <c r="N16939" s="598"/>
      <c r="V16939" s="598"/>
      <c r="W16939" s="598"/>
    </row>
    <row r="16940" spans="6:23" x14ac:dyDescent="0.2">
      <c r="F16940" s="610"/>
      <c r="H16940" s="612"/>
      <c r="I16940" s="598"/>
      <c r="J16940" s="598"/>
      <c r="M16940" s="598"/>
      <c r="N16940" s="598"/>
      <c r="V16940" s="598"/>
      <c r="W16940" s="598"/>
    </row>
    <row r="16941" spans="6:23" x14ac:dyDescent="0.2">
      <c r="F16941" s="610"/>
      <c r="H16941" s="612"/>
      <c r="I16941" s="598"/>
      <c r="J16941" s="598"/>
      <c r="M16941" s="598"/>
      <c r="N16941" s="598"/>
      <c r="V16941" s="598"/>
      <c r="W16941" s="598"/>
    </row>
    <row r="16942" spans="6:23" x14ac:dyDescent="0.2">
      <c r="F16942" s="610"/>
      <c r="H16942" s="612"/>
      <c r="I16942" s="598"/>
      <c r="J16942" s="598"/>
      <c r="M16942" s="598"/>
      <c r="N16942" s="598"/>
      <c r="V16942" s="598"/>
      <c r="W16942" s="598"/>
    </row>
    <row r="16943" spans="6:23" x14ac:dyDescent="0.2">
      <c r="F16943" s="610"/>
      <c r="H16943" s="612"/>
      <c r="I16943" s="598"/>
      <c r="J16943" s="598"/>
      <c r="M16943" s="598"/>
      <c r="N16943" s="598"/>
      <c r="V16943" s="598"/>
      <c r="W16943" s="598"/>
    </row>
    <row r="16944" spans="6:23" x14ac:dyDescent="0.2">
      <c r="F16944" s="610"/>
      <c r="H16944" s="612"/>
      <c r="I16944" s="598"/>
      <c r="J16944" s="598"/>
      <c r="M16944" s="598"/>
      <c r="N16944" s="598"/>
      <c r="V16944" s="598"/>
      <c r="W16944" s="598"/>
    </row>
    <row r="16945" spans="6:23" x14ac:dyDescent="0.2">
      <c r="F16945" s="610"/>
      <c r="H16945" s="612"/>
      <c r="I16945" s="598"/>
      <c r="J16945" s="598"/>
      <c r="M16945" s="598"/>
      <c r="N16945" s="598"/>
      <c r="V16945" s="598"/>
      <c r="W16945" s="598"/>
    </row>
    <row r="16946" spans="6:23" x14ac:dyDescent="0.2">
      <c r="F16946" s="610"/>
      <c r="H16946" s="612"/>
      <c r="I16946" s="598"/>
      <c r="J16946" s="598"/>
      <c r="M16946" s="598"/>
      <c r="N16946" s="598"/>
      <c r="V16946" s="598"/>
      <c r="W16946" s="598"/>
    </row>
    <row r="16947" spans="6:23" x14ac:dyDescent="0.2">
      <c r="F16947" s="610"/>
      <c r="H16947" s="612"/>
      <c r="I16947" s="598"/>
      <c r="J16947" s="598"/>
      <c r="M16947" s="598"/>
      <c r="N16947" s="598"/>
      <c r="V16947" s="598"/>
      <c r="W16947" s="598"/>
    </row>
    <row r="16948" spans="6:23" x14ac:dyDescent="0.2">
      <c r="F16948" s="610"/>
      <c r="H16948" s="612"/>
      <c r="I16948" s="598"/>
      <c r="J16948" s="598"/>
      <c r="M16948" s="598"/>
      <c r="N16948" s="598"/>
      <c r="V16948" s="598"/>
      <c r="W16948" s="598"/>
    </row>
    <row r="16949" spans="6:23" x14ac:dyDescent="0.2">
      <c r="F16949" s="610"/>
      <c r="H16949" s="612"/>
      <c r="I16949" s="598"/>
      <c r="J16949" s="598"/>
      <c r="M16949" s="598"/>
      <c r="N16949" s="598"/>
      <c r="V16949" s="598"/>
      <c r="W16949" s="598"/>
    </row>
    <row r="16950" spans="6:23" x14ac:dyDescent="0.2">
      <c r="F16950" s="610"/>
      <c r="H16950" s="612"/>
      <c r="I16950" s="598"/>
      <c r="J16950" s="598"/>
      <c r="M16950" s="598"/>
      <c r="N16950" s="598"/>
      <c r="V16950" s="598"/>
      <c r="W16950" s="598"/>
    </row>
    <row r="16951" spans="6:23" x14ac:dyDescent="0.2">
      <c r="F16951" s="610"/>
      <c r="H16951" s="612"/>
      <c r="I16951" s="598"/>
      <c r="J16951" s="598"/>
      <c r="M16951" s="598"/>
      <c r="N16951" s="598"/>
      <c r="V16951" s="598"/>
      <c r="W16951" s="598"/>
    </row>
    <row r="16952" spans="6:23" x14ac:dyDescent="0.2">
      <c r="F16952" s="610"/>
      <c r="H16952" s="612"/>
      <c r="I16952" s="598"/>
      <c r="J16952" s="598"/>
      <c r="M16952" s="598"/>
      <c r="N16952" s="598"/>
      <c r="V16952" s="598"/>
      <c r="W16952" s="598"/>
    </row>
    <row r="16953" spans="6:23" x14ac:dyDescent="0.2">
      <c r="F16953" s="610"/>
      <c r="H16953" s="612"/>
      <c r="I16953" s="598"/>
      <c r="J16953" s="598"/>
      <c r="M16953" s="598"/>
      <c r="N16953" s="598"/>
      <c r="V16953" s="598"/>
      <c r="W16953" s="598"/>
    </row>
    <row r="16954" spans="6:23" x14ac:dyDescent="0.2">
      <c r="F16954" s="610"/>
      <c r="H16954" s="612"/>
      <c r="I16954" s="598"/>
      <c r="J16954" s="598"/>
      <c r="M16954" s="598"/>
      <c r="N16954" s="598"/>
      <c r="V16954" s="598"/>
      <c r="W16954" s="598"/>
    </row>
    <row r="16955" spans="6:23" x14ac:dyDescent="0.2">
      <c r="F16955" s="610"/>
      <c r="H16955" s="612"/>
      <c r="I16955" s="598"/>
      <c r="J16955" s="598"/>
      <c r="M16955" s="598"/>
      <c r="N16955" s="598"/>
      <c r="V16955" s="598"/>
      <c r="W16955" s="598"/>
    </row>
    <row r="16956" spans="6:23" x14ac:dyDescent="0.2">
      <c r="F16956" s="610"/>
      <c r="H16956" s="612"/>
      <c r="I16956" s="598"/>
      <c r="J16956" s="598"/>
      <c r="M16956" s="598"/>
      <c r="N16956" s="598"/>
      <c r="V16956" s="598"/>
      <c r="W16956" s="598"/>
    </row>
    <row r="16957" spans="6:23" x14ac:dyDescent="0.2">
      <c r="F16957" s="610"/>
      <c r="H16957" s="612"/>
      <c r="I16957" s="598"/>
      <c r="J16957" s="598"/>
      <c r="M16957" s="598"/>
      <c r="N16957" s="598"/>
      <c r="V16957" s="598"/>
      <c r="W16957" s="598"/>
    </row>
    <row r="16958" spans="6:23" x14ac:dyDescent="0.2">
      <c r="F16958" s="610"/>
      <c r="H16958" s="612"/>
      <c r="I16958" s="598"/>
      <c r="J16958" s="598"/>
      <c r="M16958" s="598"/>
      <c r="N16958" s="598"/>
      <c r="V16958" s="598"/>
      <c r="W16958" s="598"/>
    </row>
    <row r="16959" spans="6:23" x14ac:dyDescent="0.2">
      <c r="F16959" s="610"/>
      <c r="H16959" s="612"/>
      <c r="I16959" s="598"/>
      <c r="J16959" s="598"/>
      <c r="M16959" s="598"/>
      <c r="N16959" s="598"/>
      <c r="V16959" s="598"/>
      <c r="W16959" s="598"/>
    </row>
    <row r="16960" spans="6:23" x14ac:dyDescent="0.2">
      <c r="F16960" s="610"/>
      <c r="H16960" s="612"/>
      <c r="I16960" s="598"/>
      <c r="J16960" s="598"/>
      <c r="M16960" s="598"/>
      <c r="N16960" s="598"/>
      <c r="V16960" s="598"/>
      <c r="W16960" s="598"/>
    </row>
    <row r="16961" spans="6:23" x14ac:dyDescent="0.2">
      <c r="F16961" s="610"/>
      <c r="H16961" s="612"/>
      <c r="I16961" s="598"/>
      <c r="J16961" s="598"/>
      <c r="M16961" s="598"/>
      <c r="N16961" s="598"/>
      <c r="V16961" s="598"/>
      <c r="W16961" s="598"/>
    </row>
    <row r="16962" spans="6:23" x14ac:dyDescent="0.2">
      <c r="F16962" s="610"/>
      <c r="H16962" s="612"/>
      <c r="I16962" s="598"/>
      <c r="J16962" s="598"/>
      <c r="M16962" s="598"/>
      <c r="N16962" s="598"/>
      <c r="V16962" s="598"/>
      <c r="W16962" s="598"/>
    </row>
    <row r="16963" spans="6:23" x14ac:dyDescent="0.2">
      <c r="F16963" s="610"/>
      <c r="H16963" s="612"/>
      <c r="I16963" s="598"/>
      <c r="J16963" s="598"/>
      <c r="M16963" s="598"/>
      <c r="N16963" s="598"/>
      <c r="V16963" s="598"/>
      <c r="W16963" s="598"/>
    </row>
    <row r="16964" spans="6:23" x14ac:dyDescent="0.2">
      <c r="F16964" s="610"/>
      <c r="H16964" s="612"/>
      <c r="I16964" s="598"/>
      <c r="J16964" s="598"/>
      <c r="M16964" s="598"/>
      <c r="N16964" s="598"/>
      <c r="V16964" s="598"/>
      <c r="W16964" s="598"/>
    </row>
    <row r="16965" spans="6:23" x14ac:dyDescent="0.2">
      <c r="F16965" s="610"/>
      <c r="H16965" s="612"/>
      <c r="I16965" s="598"/>
      <c r="J16965" s="598"/>
      <c r="M16965" s="598"/>
      <c r="N16965" s="598"/>
      <c r="V16965" s="598"/>
      <c r="W16965" s="598"/>
    </row>
    <row r="16966" spans="6:23" x14ac:dyDescent="0.2">
      <c r="F16966" s="610"/>
      <c r="H16966" s="612"/>
      <c r="I16966" s="598"/>
      <c r="J16966" s="598"/>
      <c r="M16966" s="598"/>
      <c r="N16966" s="598"/>
      <c r="V16966" s="598"/>
      <c r="W16966" s="598"/>
    </row>
    <row r="16967" spans="6:23" x14ac:dyDescent="0.2">
      <c r="F16967" s="610"/>
      <c r="H16967" s="612"/>
      <c r="I16967" s="598"/>
      <c r="J16967" s="598"/>
      <c r="M16967" s="598"/>
      <c r="N16967" s="598"/>
      <c r="V16967" s="598"/>
      <c r="W16967" s="598"/>
    </row>
    <row r="16968" spans="6:23" x14ac:dyDescent="0.2">
      <c r="F16968" s="610"/>
      <c r="H16968" s="612"/>
      <c r="I16968" s="598"/>
      <c r="J16968" s="598"/>
      <c r="M16968" s="598"/>
      <c r="N16968" s="598"/>
      <c r="V16968" s="598"/>
      <c r="W16968" s="598"/>
    </row>
    <row r="16969" spans="6:23" x14ac:dyDescent="0.2">
      <c r="F16969" s="610"/>
      <c r="H16969" s="612"/>
      <c r="I16969" s="598"/>
      <c r="J16969" s="598"/>
      <c r="M16969" s="598"/>
      <c r="N16969" s="598"/>
      <c r="V16969" s="598"/>
      <c r="W16969" s="598"/>
    </row>
    <row r="16970" spans="6:23" x14ac:dyDescent="0.2">
      <c r="F16970" s="610"/>
      <c r="H16970" s="612"/>
      <c r="I16970" s="598"/>
      <c r="J16970" s="598"/>
      <c r="M16970" s="598"/>
      <c r="N16970" s="598"/>
      <c r="V16970" s="598"/>
      <c r="W16970" s="598"/>
    </row>
    <row r="16971" spans="6:23" x14ac:dyDescent="0.2">
      <c r="F16971" s="610"/>
      <c r="H16971" s="612"/>
      <c r="I16971" s="598"/>
      <c r="J16971" s="598"/>
      <c r="M16971" s="598"/>
      <c r="N16971" s="598"/>
      <c r="V16971" s="598"/>
      <c r="W16971" s="598"/>
    </row>
    <row r="16972" spans="6:23" x14ac:dyDescent="0.2">
      <c r="F16972" s="610"/>
      <c r="H16972" s="612"/>
      <c r="I16972" s="598"/>
      <c r="J16972" s="598"/>
      <c r="M16972" s="598"/>
      <c r="N16972" s="598"/>
      <c r="V16972" s="598"/>
      <c r="W16972" s="598"/>
    </row>
    <row r="16973" spans="6:23" x14ac:dyDescent="0.2">
      <c r="F16973" s="610"/>
      <c r="H16973" s="612"/>
      <c r="I16973" s="598"/>
      <c r="J16973" s="598"/>
      <c r="M16973" s="598"/>
      <c r="N16973" s="598"/>
      <c r="V16973" s="598"/>
      <c r="W16973" s="598"/>
    </row>
    <row r="16974" spans="6:23" x14ac:dyDescent="0.2">
      <c r="F16974" s="610"/>
      <c r="H16974" s="612"/>
      <c r="I16974" s="598"/>
      <c r="J16974" s="598"/>
      <c r="M16974" s="598"/>
      <c r="N16974" s="598"/>
      <c r="V16974" s="598"/>
      <c r="W16974" s="598"/>
    </row>
    <row r="16975" spans="6:23" x14ac:dyDescent="0.2">
      <c r="F16975" s="610"/>
      <c r="H16975" s="612"/>
      <c r="I16975" s="598"/>
      <c r="J16975" s="598"/>
      <c r="M16975" s="598"/>
      <c r="N16975" s="598"/>
      <c r="V16975" s="598"/>
      <c r="W16975" s="598"/>
    </row>
    <row r="16976" spans="6:23" x14ac:dyDescent="0.2">
      <c r="F16976" s="610"/>
      <c r="H16976" s="612"/>
      <c r="I16976" s="598"/>
      <c r="J16976" s="598"/>
      <c r="M16976" s="598"/>
      <c r="N16976" s="598"/>
      <c r="V16976" s="598"/>
      <c r="W16976" s="598"/>
    </row>
    <row r="16977" spans="6:23" x14ac:dyDescent="0.2">
      <c r="F16977" s="610"/>
      <c r="H16977" s="612"/>
      <c r="I16977" s="598"/>
      <c r="J16977" s="598"/>
      <c r="M16977" s="598"/>
      <c r="N16977" s="598"/>
      <c r="V16977" s="598"/>
      <c r="W16977" s="598"/>
    </row>
    <row r="16978" spans="6:23" x14ac:dyDescent="0.2">
      <c r="F16978" s="610"/>
      <c r="H16978" s="612"/>
      <c r="I16978" s="598"/>
      <c r="J16978" s="598"/>
      <c r="M16978" s="598"/>
      <c r="N16978" s="598"/>
      <c r="V16978" s="598"/>
      <c r="W16978" s="598"/>
    </row>
    <row r="16979" spans="6:23" x14ac:dyDescent="0.2">
      <c r="F16979" s="610"/>
      <c r="H16979" s="612"/>
      <c r="I16979" s="598"/>
      <c r="J16979" s="598"/>
      <c r="M16979" s="598"/>
      <c r="N16979" s="598"/>
      <c r="V16979" s="598"/>
      <c r="W16979" s="598"/>
    </row>
    <row r="16980" spans="6:23" x14ac:dyDescent="0.2">
      <c r="F16980" s="610"/>
      <c r="H16980" s="612"/>
      <c r="I16980" s="598"/>
      <c r="J16980" s="598"/>
      <c r="M16980" s="598"/>
      <c r="N16980" s="598"/>
      <c r="V16980" s="598"/>
      <c r="W16980" s="598"/>
    </row>
    <row r="16981" spans="6:23" x14ac:dyDescent="0.2">
      <c r="F16981" s="610"/>
      <c r="H16981" s="612"/>
      <c r="I16981" s="598"/>
      <c r="J16981" s="598"/>
      <c r="M16981" s="598"/>
      <c r="N16981" s="598"/>
      <c r="V16981" s="598"/>
      <c r="W16981" s="598"/>
    </row>
    <row r="16982" spans="6:23" x14ac:dyDescent="0.2">
      <c r="F16982" s="610"/>
      <c r="H16982" s="612"/>
      <c r="I16982" s="598"/>
      <c r="J16982" s="598"/>
      <c r="M16982" s="598"/>
      <c r="N16982" s="598"/>
      <c r="V16982" s="598"/>
      <c r="W16982" s="598"/>
    </row>
    <row r="16983" spans="6:23" x14ac:dyDescent="0.2">
      <c r="F16983" s="610"/>
      <c r="H16983" s="612"/>
      <c r="I16983" s="598"/>
      <c r="J16983" s="598"/>
      <c r="M16983" s="598"/>
      <c r="N16983" s="598"/>
      <c r="V16983" s="598"/>
      <c r="W16983" s="598"/>
    </row>
    <row r="16984" spans="6:23" x14ac:dyDescent="0.2">
      <c r="F16984" s="610"/>
      <c r="H16984" s="612"/>
      <c r="I16984" s="598"/>
      <c r="J16984" s="598"/>
      <c r="M16984" s="598"/>
      <c r="N16984" s="598"/>
      <c r="V16984" s="598"/>
      <c r="W16984" s="598"/>
    </row>
    <row r="16985" spans="6:23" x14ac:dyDescent="0.2">
      <c r="F16985" s="610"/>
      <c r="H16985" s="612"/>
      <c r="I16985" s="598"/>
      <c r="J16985" s="598"/>
      <c r="M16985" s="598"/>
      <c r="N16985" s="598"/>
      <c r="V16985" s="598"/>
      <c r="W16985" s="598"/>
    </row>
    <row r="16986" spans="6:23" x14ac:dyDescent="0.2">
      <c r="F16986" s="610"/>
      <c r="H16986" s="612"/>
      <c r="I16986" s="598"/>
      <c r="J16986" s="598"/>
      <c r="M16986" s="598"/>
      <c r="N16986" s="598"/>
      <c r="V16986" s="598"/>
      <c r="W16986" s="598"/>
    </row>
    <row r="16987" spans="6:23" x14ac:dyDescent="0.2">
      <c r="F16987" s="610"/>
      <c r="H16987" s="612"/>
      <c r="I16987" s="598"/>
      <c r="J16987" s="598"/>
      <c r="M16987" s="598"/>
      <c r="N16987" s="598"/>
      <c r="V16987" s="598"/>
      <c r="W16987" s="598"/>
    </row>
    <row r="16988" spans="6:23" x14ac:dyDescent="0.2">
      <c r="F16988" s="610"/>
      <c r="H16988" s="612"/>
      <c r="I16988" s="598"/>
      <c r="J16988" s="598"/>
      <c r="M16988" s="598"/>
      <c r="N16988" s="598"/>
      <c r="V16988" s="598"/>
      <c r="W16988" s="598"/>
    </row>
    <row r="16989" spans="6:23" x14ac:dyDescent="0.2">
      <c r="F16989" s="610"/>
      <c r="H16989" s="612"/>
      <c r="I16989" s="598"/>
      <c r="J16989" s="598"/>
      <c r="M16989" s="598"/>
      <c r="N16989" s="598"/>
      <c r="V16989" s="598"/>
      <c r="W16989" s="598"/>
    </row>
    <row r="16990" spans="6:23" x14ac:dyDescent="0.2">
      <c r="F16990" s="610"/>
      <c r="H16990" s="612"/>
      <c r="I16990" s="598"/>
      <c r="J16990" s="598"/>
      <c r="M16990" s="598"/>
      <c r="N16990" s="598"/>
      <c r="V16990" s="598"/>
      <c r="W16990" s="598"/>
    </row>
    <row r="16991" spans="6:23" x14ac:dyDescent="0.2">
      <c r="F16991" s="610"/>
      <c r="H16991" s="612"/>
      <c r="I16991" s="598"/>
      <c r="J16991" s="598"/>
      <c r="M16991" s="598"/>
      <c r="N16991" s="598"/>
      <c r="V16991" s="598"/>
      <c r="W16991" s="598"/>
    </row>
    <row r="16992" spans="6:23" x14ac:dyDescent="0.2">
      <c r="F16992" s="610"/>
      <c r="H16992" s="612"/>
      <c r="I16992" s="598"/>
      <c r="J16992" s="598"/>
      <c r="M16992" s="598"/>
      <c r="N16992" s="598"/>
      <c r="V16992" s="598"/>
      <c r="W16992" s="598"/>
    </row>
    <row r="16993" spans="6:23" x14ac:dyDescent="0.2">
      <c r="F16993" s="610"/>
      <c r="H16993" s="612"/>
      <c r="I16993" s="598"/>
      <c r="J16993" s="598"/>
      <c r="M16993" s="598"/>
      <c r="N16993" s="598"/>
      <c r="V16993" s="598"/>
      <c r="W16993" s="598"/>
    </row>
    <row r="16994" spans="6:23" x14ac:dyDescent="0.2">
      <c r="F16994" s="610"/>
      <c r="H16994" s="612"/>
      <c r="I16994" s="598"/>
      <c r="J16994" s="598"/>
      <c r="M16994" s="598"/>
      <c r="N16994" s="598"/>
      <c r="V16994" s="598"/>
      <c r="W16994" s="598"/>
    </row>
    <row r="16995" spans="6:23" x14ac:dyDescent="0.2">
      <c r="F16995" s="610"/>
      <c r="H16995" s="612"/>
      <c r="I16995" s="598"/>
      <c r="J16995" s="598"/>
      <c r="M16995" s="598"/>
      <c r="N16995" s="598"/>
      <c r="V16995" s="598"/>
      <c r="W16995" s="598"/>
    </row>
    <row r="16996" spans="6:23" x14ac:dyDescent="0.2">
      <c r="F16996" s="610"/>
      <c r="H16996" s="612"/>
      <c r="I16996" s="598"/>
      <c r="J16996" s="598"/>
      <c r="M16996" s="598"/>
      <c r="N16996" s="598"/>
      <c r="V16996" s="598"/>
      <c r="W16996" s="598"/>
    </row>
    <row r="16997" spans="6:23" x14ac:dyDescent="0.2">
      <c r="F16997" s="610"/>
      <c r="H16997" s="612"/>
      <c r="I16997" s="598"/>
      <c r="J16997" s="598"/>
      <c r="M16997" s="598"/>
      <c r="N16997" s="598"/>
      <c r="V16997" s="598"/>
      <c r="W16997" s="598"/>
    </row>
    <row r="16998" spans="6:23" x14ac:dyDescent="0.2">
      <c r="F16998" s="610"/>
      <c r="H16998" s="612"/>
      <c r="I16998" s="598"/>
      <c r="J16998" s="598"/>
      <c r="M16998" s="598"/>
      <c r="N16998" s="598"/>
      <c r="V16998" s="598"/>
      <c r="W16998" s="598"/>
    </row>
    <row r="16999" spans="6:23" x14ac:dyDescent="0.2">
      <c r="F16999" s="610"/>
      <c r="H16999" s="612"/>
      <c r="I16999" s="598"/>
      <c r="J16999" s="598"/>
      <c r="M16999" s="598"/>
      <c r="N16999" s="598"/>
      <c r="V16999" s="598"/>
      <c r="W16999" s="598"/>
    </row>
    <row r="17000" spans="6:23" x14ac:dyDescent="0.2">
      <c r="F17000" s="610"/>
      <c r="H17000" s="612"/>
      <c r="I17000" s="598"/>
      <c r="J17000" s="598"/>
      <c r="M17000" s="598"/>
      <c r="N17000" s="598"/>
      <c r="V17000" s="598"/>
      <c r="W17000" s="598"/>
    </row>
    <row r="17001" spans="6:23" x14ac:dyDescent="0.2">
      <c r="F17001" s="610"/>
      <c r="H17001" s="612"/>
      <c r="I17001" s="598"/>
      <c r="J17001" s="598"/>
      <c r="M17001" s="598"/>
      <c r="N17001" s="598"/>
      <c r="V17001" s="598"/>
      <c r="W17001" s="598"/>
    </row>
    <row r="17002" spans="6:23" x14ac:dyDescent="0.2">
      <c r="F17002" s="610"/>
      <c r="H17002" s="612"/>
      <c r="I17002" s="598"/>
      <c r="J17002" s="598"/>
      <c r="M17002" s="598"/>
      <c r="N17002" s="598"/>
      <c r="V17002" s="598"/>
      <c r="W17002" s="598"/>
    </row>
    <row r="17003" spans="6:23" x14ac:dyDescent="0.2">
      <c r="F17003" s="610"/>
      <c r="H17003" s="612"/>
      <c r="I17003" s="598"/>
      <c r="J17003" s="598"/>
      <c r="M17003" s="598"/>
      <c r="N17003" s="598"/>
      <c r="V17003" s="598"/>
      <c r="W17003" s="598"/>
    </row>
    <row r="17004" spans="6:23" x14ac:dyDescent="0.2">
      <c r="F17004" s="610"/>
      <c r="H17004" s="612"/>
      <c r="I17004" s="598"/>
      <c r="J17004" s="598"/>
      <c r="M17004" s="598"/>
      <c r="N17004" s="598"/>
      <c r="V17004" s="598"/>
      <c r="W17004" s="598"/>
    </row>
    <row r="17005" spans="6:23" x14ac:dyDescent="0.2">
      <c r="F17005" s="610"/>
      <c r="H17005" s="612"/>
      <c r="I17005" s="598"/>
      <c r="J17005" s="598"/>
      <c r="M17005" s="598"/>
      <c r="N17005" s="598"/>
      <c r="V17005" s="598"/>
      <c r="W17005" s="598"/>
    </row>
    <row r="17006" spans="6:23" x14ac:dyDescent="0.2">
      <c r="F17006" s="610"/>
      <c r="H17006" s="612"/>
      <c r="I17006" s="598"/>
      <c r="J17006" s="598"/>
      <c r="M17006" s="598"/>
      <c r="N17006" s="598"/>
      <c r="V17006" s="598"/>
      <c r="W17006" s="598"/>
    </row>
    <row r="17007" spans="6:23" x14ac:dyDescent="0.2">
      <c r="F17007" s="610"/>
      <c r="H17007" s="612"/>
      <c r="I17007" s="598"/>
      <c r="J17007" s="598"/>
      <c r="M17007" s="598"/>
      <c r="N17007" s="598"/>
      <c r="V17007" s="598"/>
      <c r="W17007" s="598"/>
    </row>
    <row r="17008" spans="6:23" x14ac:dyDescent="0.2">
      <c r="F17008" s="610"/>
      <c r="H17008" s="612"/>
      <c r="I17008" s="598"/>
      <c r="J17008" s="598"/>
      <c r="M17008" s="598"/>
      <c r="N17008" s="598"/>
      <c r="V17008" s="598"/>
      <c r="W17008" s="598"/>
    </row>
    <row r="17009" spans="6:23" x14ac:dyDescent="0.2">
      <c r="F17009" s="610"/>
      <c r="H17009" s="612"/>
      <c r="I17009" s="598"/>
      <c r="J17009" s="598"/>
      <c r="M17009" s="598"/>
      <c r="N17009" s="598"/>
      <c r="V17009" s="598"/>
      <c r="W17009" s="598"/>
    </row>
    <row r="17010" spans="6:23" x14ac:dyDescent="0.2">
      <c r="F17010" s="610"/>
      <c r="H17010" s="612"/>
      <c r="I17010" s="598"/>
      <c r="J17010" s="598"/>
      <c r="M17010" s="598"/>
      <c r="N17010" s="598"/>
      <c r="V17010" s="598"/>
      <c r="W17010" s="598"/>
    </row>
    <row r="17011" spans="6:23" x14ac:dyDescent="0.2">
      <c r="F17011" s="610"/>
      <c r="H17011" s="612"/>
      <c r="I17011" s="598"/>
      <c r="J17011" s="598"/>
      <c r="M17011" s="598"/>
      <c r="N17011" s="598"/>
      <c r="V17011" s="598"/>
      <c r="W17011" s="598"/>
    </row>
    <row r="17012" spans="6:23" x14ac:dyDescent="0.2">
      <c r="F17012" s="610"/>
      <c r="H17012" s="612"/>
      <c r="I17012" s="598"/>
      <c r="J17012" s="598"/>
      <c r="M17012" s="598"/>
      <c r="N17012" s="598"/>
      <c r="V17012" s="598"/>
      <c r="W17012" s="598"/>
    </row>
    <row r="17013" spans="6:23" x14ac:dyDescent="0.2">
      <c r="F17013" s="610"/>
      <c r="H17013" s="612"/>
      <c r="I17013" s="598"/>
      <c r="J17013" s="598"/>
      <c r="M17013" s="598"/>
      <c r="N17013" s="598"/>
      <c r="V17013" s="598"/>
      <c r="W17013" s="598"/>
    </row>
    <row r="17014" spans="6:23" x14ac:dyDescent="0.2">
      <c r="F17014" s="610"/>
      <c r="H17014" s="612"/>
      <c r="I17014" s="598"/>
      <c r="J17014" s="598"/>
      <c r="M17014" s="598"/>
      <c r="N17014" s="598"/>
      <c r="V17014" s="598"/>
      <c r="W17014" s="598"/>
    </row>
    <row r="17015" spans="6:23" x14ac:dyDescent="0.2">
      <c r="F17015" s="610"/>
      <c r="H17015" s="612"/>
      <c r="I17015" s="598"/>
      <c r="J17015" s="598"/>
      <c r="M17015" s="598"/>
      <c r="N17015" s="598"/>
      <c r="V17015" s="598"/>
      <c r="W17015" s="598"/>
    </row>
    <row r="17016" spans="6:23" x14ac:dyDescent="0.2">
      <c r="F17016" s="610"/>
      <c r="H17016" s="612"/>
      <c r="I17016" s="598"/>
      <c r="J17016" s="598"/>
      <c r="M17016" s="598"/>
      <c r="N17016" s="598"/>
      <c r="V17016" s="598"/>
      <c r="W17016" s="598"/>
    </row>
    <row r="17017" spans="6:23" x14ac:dyDescent="0.2">
      <c r="F17017" s="610"/>
      <c r="H17017" s="612"/>
      <c r="I17017" s="598"/>
      <c r="J17017" s="598"/>
      <c r="M17017" s="598"/>
      <c r="N17017" s="598"/>
      <c r="V17017" s="598"/>
      <c r="W17017" s="598"/>
    </row>
    <row r="17018" spans="6:23" x14ac:dyDescent="0.2">
      <c r="F17018" s="610"/>
      <c r="H17018" s="612"/>
      <c r="I17018" s="598"/>
      <c r="J17018" s="598"/>
      <c r="M17018" s="598"/>
      <c r="N17018" s="598"/>
      <c r="V17018" s="598"/>
      <c r="W17018" s="598"/>
    </row>
    <row r="17019" spans="6:23" x14ac:dyDescent="0.2">
      <c r="F17019" s="610"/>
      <c r="H17019" s="612"/>
      <c r="I17019" s="598"/>
      <c r="J17019" s="598"/>
      <c r="M17019" s="598"/>
      <c r="N17019" s="598"/>
      <c r="V17019" s="598"/>
      <c r="W17019" s="598"/>
    </row>
    <row r="17020" spans="6:23" x14ac:dyDescent="0.2">
      <c r="F17020" s="610"/>
      <c r="H17020" s="612"/>
      <c r="I17020" s="598"/>
      <c r="J17020" s="598"/>
      <c r="M17020" s="598"/>
      <c r="N17020" s="598"/>
      <c r="V17020" s="598"/>
      <c r="W17020" s="598"/>
    </row>
    <row r="17021" spans="6:23" x14ac:dyDescent="0.2">
      <c r="F17021" s="610"/>
      <c r="H17021" s="612"/>
      <c r="I17021" s="598"/>
      <c r="J17021" s="598"/>
      <c r="M17021" s="598"/>
      <c r="N17021" s="598"/>
      <c r="V17021" s="598"/>
      <c r="W17021" s="598"/>
    </row>
    <row r="17022" spans="6:23" x14ac:dyDescent="0.2">
      <c r="F17022" s="610"/>
      <c r="H17022" s="612"/>
      <c r="I17022" s="598"/>
      <c r="J17022" s="598"/>
      <c r="M17022" s="598"/>
      <c r="N17022" s="598"/>
      <c r="V17022" s="598"/>
      <c r="W17022" s="598"/>
    </row>
    <row r="17023" spans="6:23" x14ac:dyDescent="0.2">
      <c r="F17023" s="610"/>
      <c r="H17023" s="612"/>
      <c r="I17023" s="598"/>
      <c r="J17023" s="598"/>
      <c r="M17023" s="598"/>
      <c r="N17023" s="598"/>
      <c r="V17023" s="598"/>
      <c r="W17023" s="598"/>
    </row>
    <row r="17024" spans="6:23" x14ac:dyDescent="0.2">
      <c r="F17024" s="610"/>
      <c r="H17024" s="612"/>
      <c r="I17024" s="598"/>
      <c r="J17024" s="598"/>
      <c r="M17024" s="598"/>
      <c r="N17024" s="598"/>
      <c r="V17024" s="598"/>
      <c r="W17024" s="598"/>
    </row>
    <row r="17025" spans="6:23" x14ac:dyDescent="0.2">
      <c r="F17025" s="610"/>
      <c r="H17025" s="612"/>
      <c r="I17025" s="598"/>
      <c r="J17025" s="598"/>
      <c r="M17025" s="598"/>
      <c r="N17025" s="598"/>
      <c r="V17025" s="598"/>
      <c r="W17025" s="598"/>
    </row>
    <row r="17026" spans="6:23" x14ac:dyDescent="0.2">
      <c r="F17026" s="610"/>
      <c r="H17026" s="612"/>
      <c r="I17026" s="598"/>
      <c r="J17026" s="598"/>
      <c r="M17026" s="598"/>
      <c r="N17026" s="598"/>
      <c r="V17026" s="598"/>
      <c r="W17026" s="598"/>
    </row>
    <row r="17027" spans="6:23" x14ac:dyDescent="0.2">
      <c r="F17027" s="610"/>
      <c r="H17027" s="612"/>
      <c r="I17027" s="598"/>
      <c r="J17027" s="598"/>
      <c r="M17027" s="598"/>
      <c r="N17027" s="598"/>
      <c r="V17027" s="598"/>
      <c r="W17027" s="598"/>
    </row>
    <row r="17028" spans="6:23" x14ac:dyDescent="0.2">
      <c r="F17028" s="610"/>
      <c r="H17028" s="612"/>
      <c r="I17028" s="598"/>
      <c r="J17028" s="598"/>
      <c r="M17028" s="598"/>
      <c r="N17028" s="598"/>
      <c r="V17028" s="598"/>
      <c r="W17028" s="598"/>
    </row>
    <row r="17029" spans="6:23" x14ac:dyDescent="0.2">
      <c r="F17029" s="610"/>
      <c r="H17029" s="612"/>
      <c r="I17029" s="598"/>
      <c r="J17029" s="598"/>
      <c r="M17029" s="598"/>
      <c r="N17029" s="598"/>
      <c r="V17029" s="598"/>
      <c r="W17029" s="598"/>
    </row>
    <row r="17030" spans="6:23" x14ac:dyDescent="0.2">
      <c r="F17030" s="610"/>
      <c r="H17030" s="612"/>
      <c r="I17030" s="598"/>
      <c r="J17030" s="598"/>
      <c r="M17030" s="598"/>
      <c r="N17030" s="598"/>
      <c r="V17030" s="598"/>
      <c r="W17030" s="598"/>
    </row>
    <row r="17031" spans="6:23" x14ac:dyDescent="0.2">
      <c r="F17031" s="610"/>
      <c r="H17031" s="612"/>
      <c r="I17031" s="598"/>
      <c r="J17031" s="598"/>
      <c r="M17031" s="598"/>
      <c r="N17031" s="598"/>
      <c r="V17031" s="598"/>
      <c r="W17031" s="598"/>
    </row>
    <row r="17032" spans="6:23" x14ac:dyDescent="0.2">
      <c r="F17032" s="610"/>
      <c r="H17032" s="612"/>
      <c r="I17032" s="598"/>
      <c r="J17032" s="598"/>
      <c r="M17032" s="598"/>
      <c r="N17032" s="598"/>
      <c r="V17032" s="598"/>
      <c r="W17032" s="598"/>
    </row>
    <row r="17033" spans="6:23" x14ac:dyDescent="0.2">
      <c r="F17033" s="610"/>
      <c r="H17033" s="612"/>
      <c r="I17033" s="598"/>
      <c r="J17033" s="598"/>
      <c r="M17033" s="598"/>
      <c r="N17033" s="598"/>
      <c r="V17033" s="598"/>
      <c r="W17033" s="598"/>
    </row>
    <row r="17034" spans="6:23" x14ac:dyDescent="0.2">
      <c r="F17034" s="610"/>
      <c r="H17034" s="612"/>
      <c r="I17034" s="598"/>
      <c r="J17034" s="598"/>
      <c r="M17034" s="598"/>
      <c r="N17034" s="598"/>
      <c r="V17034" s="598"/>
      <c r="W17034" s="598"/>
    </row>
    <row r="17035" spans="6:23" x14ac:dyDescent="0.2">
      <c r="F17035" s="610"/>
      <c r="H17035" s="612"/>
      <c r="I17035" s="598"/>
      <c r="J17035" s="598"/>
      <c r="M17035" s="598"/>
      <c r="N17035" s="598"/>
      <c r="V17035" s="598"/>
      <c r="W17035" s="598"/>
    </row>
    <row r="17036" spans="6:23" x14ac:dyDescent="0.2">
      <c r="F17036" s="610"/>
      <c r="H17036" s="612"/>
      <c r="I17036" s="598"/>
      <c r="J17036" s="598"/>
      <c r="M17036" s="598"/>
      <c r="N17036" s="598"/>
      <c r="V17036" s="598"/>
      <c r="W17036" s="598"/>
    </row>
    <row r="17037" spans="6:23" x14ac:dyDescent="0.2">
      <c r="F17037" s="610"/>
      <c r="H17037" s="612"/>
      <c r="I17037" s="598"/>
      <c r="J17037" s="598"/>
      <c r="M17037" s="598"/>
      <c r="N17037" s="598"/>
      <c r="V17037" s="598"/>
      <c r="W17037" s="598"/>
    </row>
    <row r="17038" spans="6:23" x14ac:dyDescent="0.2">
      <c r="F17038" s="610"/>
      <c r="H17038" s="612"/>
      <c r="I17038" s="598"/>
      <c r="J17038" s="598"/>
      <c r="M17038" s="598"/>
      <c r="N17038" s="598"/>
      <c r="V17038" s="598"/>
      <c r="W17038" s="598"/>
    </row>
    <row r="17039" spans="6:23" x14ac:dyDescent="0.2">
      <c r="F17039" s="610"/>
      <c r="H17039" s="612"/>
      <c r="I17039" s="598"/>
      <c r="J17039" s="598"/>
      <c r="M17039" s="598"/>
      <c r="N17039" s="598"/>
      <c r="V17039" s="598"/>
      <c r="W17039" s="598"/>
    </row>
    <row r="17040" spans="6:23" x14ac:dyDescent="0.2">
      <c r="F17040" s="610"/>
      <c r="H17040" s="612"/>
      <c r="I17040" s="598"/>
      <c r="J17040" s="598"/>
      <c r="M17040" s="598"/>
      <c r="N17040" s="598"/>
      <c r="V17040" s="598"/>
      <c r="W17040" s="598"/>
    </row>
    <row r="17041" spans="6:23" x14ac:dyDescent="0.2">
      <c r="F17041" s="610"/>
      <c r="H17041" s="612"/>
      <c r="I17041" s="598"/>
      <c r="J17041" s="598"/>
      <c r="M17041" s="598"/>
      <c r="N17041" s="598"/>
      <c r="V17041" s="598"/>
      <c r="W17041" s="598"/>
    </row>
    <row r="17042" spans="6:23" x14ac:dyDescent="0.2">
      <c r="F17042" s="610"/>
      <c r="H17042" s="612"/>
      <c r="I17042" s="598"/>
      <c r="J17042" s="598"/>
      <c r="M17042" s="598"/>
      <c r="N17042" s="598"/>
      <c r="V17042" s="598"/>
      <c r="W17042" s="598"/>
    </row>
    <row r="17043" spans="6:23" x14ac:dyDescent="0.2">
      <c r="F17043" s="610"/>
      <c r="H17043" s="612"/>
      <c r="I17043" s="598"/>
      <c r="J17043" s="598"/>
      <c r="M17043" s="598"/>
      <c r="N17043" s="598"/>
      <c r="V17043" s="598"/>
      <c r="W17043" s="598"/>
    </row>
    <row r="17044" spans="6:23" x14ac:dyDescent="0.2">
      <c r="F17044" s="610"/>
      <c r="H17044" s="612"/>
      <c r="I17044" s="598"/>
      <c r="J17044" s="598"/>
      <c r="M17044" s="598"/>
      <c r="N17044" s="598"/>
      <c r="V17044" s="598"/>
      <c r="W17044" s="598"/>
    </row>
    <row r="17045" spans="6:23" x14ac:dyDescent="0.2">
      <c r="F17045" s="610"/>
      <c r="H17045" s="612"/>
      <c r="I17045" s="598"/>
      <c r="J17045" s="598"/>
      <c r="M17045" s="598"/>
      <c r="N17045" s="598"/>
      <c r="V17045" s="598"/>
      <c r="W17045" s="598"/>
    </row>
    <row r="17046" spans="6:23" x14ac:dyDescent="0.2">
      <c r="F17046" s="610"/>
      <c r="H17046" s="612"/>
      <c r="I17046" s="598"/>
      <c r="J17046" s="598"/>
      <c r="M17046" s="598"/>
      <c r="N17046" s="598"/>
      <c r="V17046" s="598"/>
      <c r="W17046" s="598"/>
    </row>
    <row r="17047" spans="6:23" x14ac:dyDescent="0.2">
      <c r="F17047" s="610"/>
      <c r="H17047" s="612"/>
      <c r="I17047" s="598"/>
      <c r="J17047" s="598"/>
      <c r="M17047" s="598"/>
      <c r="N17047" s="598"/>
      <c r="V17047" s="598"/>
      <c r="W17047" s="598"/>
    </row>
    <row r="17048" spans="6:23" x14ac:dyDescent="0.2">
      <c r="F17048" s="610"/>
      <c r="H17048" s="612"/>
      <c r="I17048" s="598"/>
      <c r="J17048" s="598"/>
      <c r="M17048" s="598"/>
      <c r="N17048" s="598"/>
      <c r="V17048" s="598"/>
      <c r="W17048" s="598"/>
    </row>
    <row r="17049" spans="6:23" x14ac:dyDescent="0.2">
      <c r="F17049" s="610"/>
      <c r="H17049" s="612"/>
      <c r="I17049" s="598"/>
      <c r="J17049" s="598"/>
      <c r="M17049" s="598"/>
      <c r="N17049" s="598"/>
      <c r="V17049" s="598"/>
      <c r="W17049" s="598"/>
    </row>
    <row r="17050" spans="6:23" x14ac:dyDescent="0.2">
      <c r="F17050" s="610"/>
      <c r="H17050" s="612"/>
      <c r="I17050" s="598"/>
      <c r="J17050" s="598"/>
      <c r="M17050" s="598"/>
      <c r="N17050" s="598"/>
      <c r="V17050" s="598"/>
      <c r="W17050" s="598"/>
    </row>
    <row r="17051" spans="6:23" x14ac:dyDescent="0.2">
      <c r="F17051" s="610"/>
      <c r="H17051" s="612"/>
      <c r="I17051" s="598"/>
      <c r="J17051" s="598"/>
      <c r="M17051" s="598"/>
      <c r="N17051" s="598"/>
      <c r="V17051" s="598"/>
      <c r="W17051" s="598"/>
    </row>
    <row r="17052" spans="6:23" x14ac:dyDescent="0.2">
      <c r="F17052" s="610"/>
      <c r="H17052" s="612"/>
      <c r="I17052" s="598"/>
      <c r="J17052" s="598"/>
      <c r="M17052" s="598"/>
      <c r="N17052" s="598"/>
      <c r="V17052" s="598"/>
      <c r="W17052" s="598"/>
    </row>
    <row r="17053" spans="6:23" x14ac:dyDescent="0.2">
      <c r="F17053" s="610"/>
      <c r="H17053" s="612"/>
      <c r="I17053" s="598"/>
      <c r="J17053" s="598"/>
      <c r="M17053" s="598"/>
      <c r="N17053" s="598"/>
      <c r="V17053" s="598"/>
      <c r="W17053" s="598"/>
    </row>
    <row r="17054" spans="6:23" x14ac:dyDescent="0.2">
      <c r="F17054" s="610"/>
      <c r="H17054" s="612"/>
      <c r="I17054" s="598"/>
      <c r="J17054" s="598"/>
      <c r="M17054" s="598"/>
      <c r="N17054" s="598"/>
      <c r="V17054" s="598"/>
      <c r="W17054" s="598"/>
    </row>
    <row r="17055" spans="6:23" x14ac:dyDescent="0.2">
      <c r="F17055" s="610"/>
      <c r="H17055" s="612"/>
      <c r="I17055" s="598"/>
      <c r="J17055" s="598"/>
      <c r="M17055" s="598"/>
      <c r="N17055" s="598"/>
      <c r="V17055" s="598"/>
      <c r="W17055" s="598"/>
    </row>
    <row r="17056" spans="6:23" x14ac:dyDescent="0.2">
      <c r="F17056" s="610"/>
      <c r="H17056" s="612"/>
      <c r="I17056" s="598"/>
      <c r="J17056" s="598"/>
      <c r="M17056" s="598"/>
      <c r="N17056" s="598"/>
      <c r="V17056" s="598"/>
      <c r="W17056" s="598"/>
    </row>
    <row r="17057" spans="6:23" x14ac:dyDescent="0.2">
      <c r="F17057" s="610"/>
      <c r="H17057" s="612"/>
      <c r="I17057" s="598"/>
      <c r="J17057" s="598"/>
      <c r="M17057" s="598"/>
      <c r="N17057" s="598"/>
      <c r="V17057" s="598"/>
      <c r="W17057" s="598"/>
    </row>
    <row r="17058" spans="6:23" x14ac:dyDescent="0.2">
      <c r="F17058" s="610"/>
      <c r="H17058" s="612"/>
      <c r="I17058" s="598"/>
      <c r="J17058" s="598"/>
      <c r="M17058" s="598"/>
      <c r="N17058" s="598"/>
      <c r="V17058" s="598"/>
      <c r="W17058" s="598"/>
    </row>
    <row r="17059" spans="6:23" x14ac:dyDescent="0.2">
      <c r="F17059" s="610"/>
      <c r="H17059" s="612"/>
      <c r="I17059" s="598"/>
      <c r="J17059" s="598"/>
      <c r="M17059" s="598"/>
      <c r="N17059" s="598"/>
      <c r="V17059" s="598"/>
      <c r="W17059" s="598"/>
    </row>
    <row r="17060" spans="6:23" x14ac:dyDescent="0.2">
      <c r="F17060" s="610"/>
      <c r="H17060" s="612"/>
      <c r="I17060" s="598"/>
      <c r="J17060" s="598"/>
      <c r="M17060" s="598"/>
      <c r="N17060" s="598"/>
      <c r="V17060" s="598"/>
      <c r="W17060" s="598"/>
    </row>
    <row r="17061" spans="6:23" x14ac:dyDescent="0.2">
      <c r="F17061" s="610"/>
      <c r="H17061" s="612"/>
      <c r="I17061" s="598"/>
      <c r="J17061" s="598"/>
      <c r="M17061" s="598"/>
      <c r="N17061" s="598"/>
      <c r="V17061" s="598"/>
      <c r="W17061" s="598"/>
    </row>
    <row r="17062" spans="6:23" x14ac:dyDescent="0.2">
      <c r="F17062" s="610"/>
      <c r="H17062" s="612"/>
      <c r="I17062" s="598"/>
      <c r="J17062" s="598"/>
      <c r="M17062" s="598"/>
      <c r="N17062" s="598"/>
      <c r="V17062" s="598"/>
      <c r="W17062" s="598"/>
    </row>
    <row r="17063" spans="6:23" x14ac:dyDescent="0.2">
      <c r="F17063" s="610"/>
      <c r="H17063" s="612"/>
      <c r="I17063" s="598"/>
      <c r="J17063" s="598"/>
      <c r="M17063" s="598"/>
      <c r="N17063" s="598"/>
      <c r="V17063" s="598"/>
      <c r="W17063" s="598"/>
    </row>
    <row r="17064" spans="6:23" x14ac:dyDescent="0.2">
      <c r="F17064" s="610"/>
      <c r="H17064" s="612"/>
      <c r="I17064" s="598"/>
      <c r="J17064" s="598"/>
      <c r="M17064" s="598"/>
      <c r="N17064" s="598"/>
      <c r="V17064" s="598"/>
      <c r="W17064" s="598"/>
    </row>
    <row r="17065" spans="6:23" x14ac:dyDescent="0.2">
      <c r="F17065" s="610"/>
      <c r="H17065" s="612"/>
      <c r="I17065" s="598"/>
      <c r="J17065" s="598"/>
      <c r="M17065" s="598"/>
      <c r="N17065" s="598"/>
      <c r="V17065" s="598"/>
      <c r="W17065" s="598"/>
    </row>
    <row r="17066" spans="6:23" x14ac:dyDescent="0.2">
      <c r="F17066" s="610"/>
      <c r="H17066" s="612"/>
      <c r="I17066" s="598"/>
      <c r="J17066" s="598"/>
      <c r="M17066" s="598"/>
      <c r="N17066" s="598"/>
      <c r="V17066" s="598"/>
      <c r="W17066" s="598"/>
    </row>
    <row r="17067" spans="6:23" x14ac:dyDescent="0.2">
      <c r="F17067" s="610"/>
      <c r="H17067" s="612"/>
      <c r="I17067" s="598"/>
      <c r="J17067" s="598"/>
      <c r="M17067" s="598"/>
      <c r="N17067" s="598"/>
      <c r="V17067" s="598"/>
      <c r="W17067" s="598"/>
    </row>
    <row r="17068" spans="6:23" x14ac:dyDescent="0.2">
      <c r="F17068" s="610"/>
      <c r="H17068" s="612"/>
      <c r="I17068" s="598"/>
      <c r="J17068" s="598"/>
      <c r="M17068" s="598"/>
      <c r="N17068" s="598"/>
      <c r="V17068" s="598"/>
      <c r="W17068" s="598"/>
    </row>
    <row r="17069" spans="6:23" x14ac:dyDescent="0.2">
      <c r="F17069" s="610"/>
      <c r="H17069" s="612"/>
      <c r="I17069" s="598"/>
      <c r="J17069" s="598"/>
      <c r="M17069" s="598"/>
      <c r="N17069" s="598"/>
      <c r="V17069" s="598"/>
      <c r="W17069" s="598"/>
    </row>
    <row r="17070" spans="6:23" x14ac:dyDescent="0.2">
      <c r="F17070" s="610"/>
      <c r="H17070" s="612"/>
      <c r="I17070" s="598"/>
      <c r="J17070" s="598"/>
      <c r="M17070" s="598"/>
      <c r="N17070" s="598"/>
      <c r="V17070" s="598"/>
      <c r="W17070" s="598"/>
    </row>
    <row r="17071" spans="6:23" x14ac:dyDescent="0.2">
      <c r="F17071" s="610"/>
      <c r="H17071" s="612"/>
      <c r="I17071" s="598"/>
      <c r="J17071" s="598"/>
      <c r="M17071" s="598"/>
      <c r="N17071" s="598"/>
      <c r="V17071" s="598"/>
      <c r="W17071" s="598"/>
    </row>
    <row r="17072" spans="6:23" x14ac:dyDescent="0.2">
      <c r="F17072" s="610"/>
      <c r="H17072" s="612"/>
      <c r="I17072" s="598"/>
      <c r="J17072" s="598"/>
      <c r="M17072" s="598"/>
      <c r="N17072" s="598"/>
      <c r="V17072" s="598"/>
      <c r="W17072" s="598"/>
    </row>
    <row r="17073" spans="6:23" x14ac:dyDescent="0.2">
      <c r="F17073" s="610"/>
      <c r="H17073" s="612"/>
      <c r="I17073" s="598"/>
      <c r="J17073" s="598"/>
      <c r="M17073" s="598"/>
      <c r="N17073" s="598"/>
      <c r="V17073" s="598"/>
      <c r="W17073" s="598"/>
    </row>
    <row r="17074" spans="6:23" x14ac:dyDescent="0.2">
      <c r="F17074" s="610"/>
      <c r="H17074" s="612"/>
      <c r="I17074" s="598"/>
      <c r="J17074" s="598"/>
      <c r="M17074" s="598"/>
      <c r="N17074" s="598"/>
      <c r="V17074" s="598"/>
      <c r="W17074" s="598"/>
    </row>
    <row r="17075" spans="6:23" x14ac:dyDescent="0.2">
      <c r="F17075" s="610"/>
      <c r="H17075" s="612"/>
      <c r="I17075" s="598"/>
      <c r="J17075" s="598"/>
      <c r="M17075" s="598"/>
      <c r="N17075" s="598"/>
      <c r="V17075" s="598"/>
      <c r="W17075" s="598"/>
    </row>
    <row r="17076" spans="6:23" x14ac:dyDescent="0.2">
      <c r="F17076" s="610"/>
      <c r="H17076" s="612"/>
      <c r="I17076" s="598"/>
      <c r="J17076" s="598"/>
      <c r="M17076" s="598"/>
      <c r="N17076" s="598"/>
      <c r="V17076" s="598"/>
      <c r="W17076" s="598"/>
    </row>
    <row r="17077" spans="6:23" x14ac:dyDescent="0.2">
      <c r="F17077" s="610"/>
      <c r="H17077" s="612"/>
      <c r="I17077" s="598"/>
      <c r="J17077" s="598"/>
      <c r="M17077" s="598"/>
      <c r="N17077" s="598"/>
      <c r="V17077" s="598"/>
      <c r="W17077" s="598"/>
    </row>
    <row r="17078" spans="6:23" x14ac:dyDescent="0.2">
      <c r="F17078" s="610"/>
      <c r="H17078" s="612"/>
      <c r="I17078" s="598"/>
      <c r="J17078" s="598"/>
      <c r="M17078" s="598"/>
      <c r="N17078" s="598"/>
      <c r="V17078" s="598"/>
      <c r="W17078" s="598"/>
    </row>
    <row r="17079" spans="6:23" x14ac:dyDescent="0.2">
      <c r="F17079" s="610"/>
      <c r="H17079" s="612"/>
      <c r="I17079" s="598"/>
      <c r="J17079" s="598"/>
      <c r="M17079" s="598"/>
      <c r="N17079" s="598"/>
      <c r="V17079" s="598"/>
      <c r="W17079" s="598"/>
    </row>
    <row r="17080" spans="6:23" x14ac:dyDescent="0.2">
      <c r="F17080" s="610"/>
      <c r="H17080" s="612"/>
      <c r="I17080" s="598"/>
      <c r="J17080" s="598"/>
      <c r="M17080" s="598"/>
      <c r="N17080" s="598"/>
      <c r="V17080" s="598"/>
      <c r="W17080" s="598"/>
    </row>
    <row r="17081" spans="6:23" x14ac:dyDescent="0.2">
      <c r="F17081" s="610"/>
      <c r="H17081" s="612"/>
      <c r="I17081" s="598"/>
      <c r="J17081" s="598"/>
      <c r="M17081" s="598"/>
      <c r="N17081" s="598"/>
      <c r="V17081" s="598"/>
      <c r="W17081" s="598"/>
    </row>
    <row r="17082" spans="6:23" x14ac:dyDescent="0.2">
      <c r="F17082" s="610"/>
      <c r="H17082" s="612"/>
      <c r="I17082" s="598"/>
      <c r="J17082" s="598"/>
      <c r="M17082" s="598"/>
      <c r="N17082" s="598"/>
      <c r="V17082" s="598"/>
      <c r="W17082" s="598"/>
    </row>
    <row r="17083" spans="6:23" x14ac:dyDescent="0.2">
      <c r="F17083" s="610"/>
      <c r="H17083" s="612"/>
      <c r="I17083" s="598"/>
      <c r="J17083" s="598"/>
      <c r="M17083" s="598"/>
      <c r="N17083" s="598"/>
      <c r="V17083" s="598"/>
      <c r="W17083" s="598"/>
    </row>
    <row r="17084" spans="6:23" x14ac:dyDescent="0.2">
      <c r="F17084" s="610"/>
      <c r="H17084" s="612"/>
      <c r="I17084" s="598"/>
      <c r="J17084" s="598"/>
      <c r="M17084" s="598"/>
      <c r="N17084" s="598"/>
      <c r="V17084" s="598"/>
      <c r="W17084" s="598"/>
    </row>
    <row r="17085" spans="6:23" x14ac:dyDescent="0.2">
      <c r="F17085" s="610"/>
      <c r="H17085" s="612"/>
      <c r="I17085" s="598"/>
      <c r="J17085" s="598"/>
      <c r="M17085" s="598"/>
      <c r="N17085" s="598"/>
      <c r="V17085" s="598"/>
      <c r="W17085" s="598"/>
    </row>
    <row r="17086" spans="6:23" x14ac:dyDescent="0.2">
      <c r="F17086" s="610"/>
      <c r="H17086" s="612"/>
      <c r="I17086" s="598"/>
      <c r="J17086" s="598"/>
      <c r="M17086" s="598"/>
      <c r="N17086" s="598"/>
      <c r="V17086" s="598"/>
      <c r="W17086" s="598"/>
    </row>
    <row r="17087" spans="6:23" x14ac:dyDescent="0.2">
      <c r="F17087" s="610"/>
      <c r="H17087" s="612"/>
      <c r="I17087" s="598"/>
      <c r="J17087" s="598"/>
      <c r="M17087" s="598"/>
      <c r="N17087" s="598"/>
      <c r="V17087" s="598"/>
      <c r="W17087" s="598"/>
    </row>
    <row r="17088" spans="6:23" x14ac:dyDescent="0.2">
      <c r="F17088" s="610"/>
      <c r="H17088" s="612"/>
      <c r="I17088" s="598"/>
      <c r="J17088" s="598"/>
      <c r="M17088" s="598"/>
      <c r="N17088" s="598"/>
      <c r="V17088" s="598"/>
      <c r="W17088" s="598"/>
    </row>
    <row r="17089" spans="6:23" x14ac:dyDescent="0.2">
      <c r="F17089" s="610"/>
      <c r="H17089" s="612"/>
      <c r="I17089" s="598"/>
      <c r="J17089" s="598"/>
      <c r="M17089" s="598"/>
      <c r="N17089" s="598"/>
      <c r="V17089" s="598"/>
      <c r="W17089" s="598"/>
    </row>
    <row r="17090" spans="6:23" x14ac:dyDescent="0.2">
      <c r="F17090" s="610"/>
      <c r="H17090" s="612"/>
      <c r="I17090" s="598"/>
      <c r="J17090" s="598"/>
      <c r="M17090" s="598"/>
      <c r="N17090" s="598"/>
      <c r="V17090" s="598"/>
      <c r="W17090" s="598"/>
    </row>
    <row r="17091" spans="6:23" x14ac:dyDescent="0.2">
      <c r="F17091" s="610"/>
      <c r="H17091" s="612"/>
      <c r="I17091" s="598"/>
      <c r="J17091" s="598"/>
      <c r="M17091" s="598"/>
      <c r="N17091" s="598"/>
      <c r="V17091" s="598"/>
      <c r="W17091" s="598"/>
    </row>
    <row r="17092" spans="6:23" x14ac:dyDescent="0.2">
      <c r="F17092" s="610"/>
      <c r="H17092" s="612"/>
      <c r="I17092" s="598"/>
      <c r="J17092" s="598"/>
      <c r="M17092" s="598"/>
      <c r="N17092" s="598"/>
      <c r="V17092" s="598"/>
      <c r="W17092" s="598"/>
    </row>
    <row r="17093" spans="6:23" x14ac:dyDescent="0.2">
      <c r="F17093" s="610"/>
      <c r="H17093" s="612"/>
      <c r="I17093" s="598"/>
      <c r="J17093" s="598"/>
      <c r="M17093" s="598"/>
      <c r="N17093" s="598"/>
      <c r="V17093" s="598"/>
      <c r="W17093" s="598"/>
    </row>
    <row r="17094" spans="6:23" x14ac:dyDescent="0.2">
      <c r="F17094" s="610"/>
      <c r="H17094" s="612"/>
      <c r="I17094" s="598"/>
      <c r="J17094" s="598"/>
      <c r="M17094" s="598"/>
      <c r="N17094" s="598"/>
      <c r="V17094" s="598"/>
      <c r="W17094" s="598"/>
    </row>
    <row r="17095" spans="6:23" x14ac:dyDescent="0.2">
      <c r="F17095" s="610"/>
      <c r="H17095" s="612"/>
      <c r="I17095" s="598"/>
      <c r="J17095" s="598"/>
      <c r="M17095" s="598"/>
      <c r="N17095" s="598"/>
      <c r="V17095" s="598"/>
      <c r="W17095" s="598"/>
    </row>
    <row r="17096" spans="6:23" x14ac:dyDescent="0.2">
      <c r="F17096" s="610"/>
      <c r="H17096" s="612"/>
      <c r="I17096" s="598"/>
      <c r="J17096" s="598"/>
      <c r="M17096" s="598"/>
      <c r="N17096" s="598"/>
      <c r="V17096" s="598"/>
      <c r="W17096" s="598"/>
    </row>
    <row r="17097" spans="6:23" x14ac:dyDescent="0.2">
      <c r="F17097" s="610"/>
      <c r="H17097" s="612"/>
      <c r="I17097" s="598"/>
      <c r="J17097" s="598"/>
      <c r="M17097" s="598"/>
      <c r="N17097" s="598"/>
      <c r="V17097" s="598"/>
      <c r="W17097" s="598"/>
    </row>
    <row r="17098" spans="6:23" x14ac:dyDescent="0.2">
      <c r="F17098" s="610"/>
      <c r="H17098" s="612"/>
      <c r="I17098" s="598"/>
      <c r="J17098" s="598"/>
      <c r="M17098" s="598"/>
      <c r="N17098" s="598"/>
      <c r="V17098" s="598"/>
      <c r="W17098" s="598"/>
    </row>
    <row r="17099" spans="6:23" x14ac:dyDescent="0.2">
      <c r="F17099" s="610"/>
      <c r="H17099" s="612"/>
      <c r="I17099" s="598"/>
      <c r="J17099" s="598"/>
      <c r="M17099" s="598"/>
      <c r="N17099" s="598"/>
      <c r="V17099" s="598"/>
      <c r="W17099" s="598"/>
    </row>
    <row r="17100" spans="6:23" x14ac:dyDescent="0.2">
      <c r="F17100" s="610"/>
      <c r="H17100" s="612"/>
      <c r="I17100" s="598"/>
      <c r="J17100" s="598"/>
      <c r="M17100" s="598"/>
      <c r="N17100" s="598"/>
      <c r="V17100" s="598"/>
      <c r="W17100" s="598"/>
    </row>
    <row r="17101" spans="6:23" x14ac:dyDescent="0.2">
      <c r="F17101" s="610"/>
      <c r="H17101" s="612"/>
      <c r="I17101" s="598"/>
      <c r="J17101" s="598"/>
      <c r="M17101" s="598"/>
      <c r="N17101" s="598"/>
      <c r="V17101" s="598"/>
      <c r="W17101" s="598"/>
    </row>
    <row r="17102" spans="6:23" x14ac:dyDescent="0.2">
      <c r="F17102" s="610"/>
      <c r="H17102" s="612"/>
      <c r="I17102" s="598"/>
      <c r="J17102" s="598"/>
      <c r="M17102" s="598"/>
      <c r="N17102" s="598"/>
      <c r="V17102" s="598"/>
      <c r="W17102" s="598"/>
    </row>
    <row r="17103" spans="6:23" x14ac:dyDescent="0.2">
      <c r="F17103" s="610"/>
      <c r="H17103" s="612"/>
      <c r="I17103" s="598"/>
      <c r="J17103" s="598"/>
      <c r="M17103" s="598"/>
      <c r="N17103" s="598"/>
      <c r="V17103" s="598"/>
      <c r="W17103" s="598"/>
    </row>
    <row r="17104" spans="6:23" x14ac:dyDescent="0.2">
      <c r="F17104" s="610"/>
      <c r="H17104" s="612"/>
      <c r="I17104" s="598"/>
      <c r="J17104" s="598"/>
      <c r="M17104" s="598"/>
      <c r="N17104" s="598"/>
      <c r="V17104" s="598"/>
      <c r="W17104" s="598"/>
    </row>
    <row r="17105" spans="6:23" x14ac:dyDescent="0.2">
      <c r="F17105" s="610"/>
      <c r="H17105" s="612"/>
      <c r="I17105" s="598"/>
      <c r="J17105" s="598"/>
      <c r="M17105" s="598"/>
      <c r="N17105" s="598"/>
      <c r="V17105" s="598"/>
      <c r="W17105" s="598"/>
    </row>
    <row r="17106" spans="6:23" x14ac:dyDescent="0.2">
      <c r="F17106" s="610"/>
      <c r="H17106" s="612"/>
      <c r="I17106" s="598"/>
      <c r="J17106" s="598"/>
      <c r="M17106" s="598"/>
      <c r="N17106" s="598"/>
      <c r="V17106" s="598"/>
      <c r="W17106" s="598"/>
    </row>
    <row r="17107" spans="6:23" x14ac:dyDescent="0.2">
      <c r="F17107" s="610"/>
      <c r="H17107" s="612"/>
      <c r="I17107" s="598"/>
      <c r="J17107" s="598"/>
      <c r="M17107" s="598"/>
      <c r="N17107" s="598"/>
      <c r="V17107" s="598"/>
      <c r="W17107" s="598"/>
    </row>
    <row r="17108" spans="6:23" x14ac:dyDescent="0.2">
      <c r="F17108" s="610"/>
      <c r="H17108" s="612"/>
      <c r="I17108" s="598"/>
      <c r="J17108" s="598"/>
      <c r="M17108" s="598"/>
      <c r="N17108" s="598"/>
      <c r="V17108" s="598"/>
      <c r="W17108" s="598"/>
    </row>
    <row r="17109" spans="6:23" x14ac:dyDescent="0.2">
      <c r="F17109" s="610"/>
      <c r="H17109" s="612"/>
      <c r="I17109" s="598"/>
      <c r="J17109" s="598"/>
      <c r="M17109" s="598"/>
      <c r="N17109" s="598"/>
      <c r="V17109" s="598"/>
      <c r="W17109" s="598"/>
    </row>
    <row r="17110" spans="6:23" x14ac:dyDescent="0.2">
      <c r="F17110" s="610"/>
      <c r="H17110" s="612"/>
      <c r="I17110" s="598"/>
      <c r="J17110" s="598"/>
      <c r="M17110" s="598"/>
      <c r="N17110" s="598"/>
      <c r="V17110" s="598"/>
      <c r="W17110" s="598"/>
    </row>
    <row r="17111" spans="6:23" x14ac:dyDescent="0.2">
      <c r="F17111" s="610"/>
      <c r="H17111" s="612"/>
      <c r="I17111" s="598"/>
      <c r="J17111" s="598"/>
      <c r="M17111" s="598"/>
      <c r="N17111" s="598"/>
      <c r="V17111" s="598"/>
      <c r="W17111" s="598"/>
    </row>
    <row r="17112" spans="6:23" x14ac:dyDescent="0.2">
      <c r="F17112" s="610"/>
      <c r="H17112" s="612"/>
      <c r="I17112" s="598"/>
      <c r="J17112" s="598"/>
      <c r="M17112" s="598"/>
      <c r="N17112" s="598"/>
      <c r="V17112" s="598"/>
      <c r="W17112" s="598"/>
    </row>
    <row r="17113" spans="6:23" x14ac:dyDescent="0.2">
      <c r="F17113" s="610"/>
      <c r="H17113" s="612"/>
      <c r="I17113" s="598"/>
      <c r="J17113" s="598"/>
      <c r="M17113" s="598"/>
      <c r="N17113" s="598"/>
      <c r="V17113" s="598"/>
      <c r="W17113" s="598"/>
    </row>
    <row r="17114" spans="6:23" x14ac:dyDescent="0.2">
      <c r="F17114" s="610"/>
      <c r="H17114" s="612"/>
      <c r="I17114" s="598"/>
      <c r="J17114" s="598"/>
      <c r="M17114" s="598"/>
      <c r="N17114" s="598"/>
      <c r="V17114" s="598"/>
      <c r="W17114" s="598"/>
    </row>
    <row r="17115" spans="6:23" x14ac:dyDescent="0.2">
      <c r="F17115" s="610"/>
      <c r="H17115" s="612"/>
      <c r="I17115" s="598"/>
      <c r="J17115" s="598"/>
      <c r="M17115" s="598"/>
      <c r="N17115" s="598"/>
      <c r="V17115" s="598"/>
      <c r="W17115" s="598"/>
    </row>
    <row r="17116" spans="6:23" x14ac:dyDescent="0.2">
      <c r="F17116" s="610"/>
      <c r="H17116" s="612"/>
      <c r="I17116" s="598"/>
      <c r="J17116" s="598"/>
      <c r="M17116" s="598"/>
      <c r="N17116" s="598"/>
      <c r="V17116" s="598"/>
      <c r="W17116" s="598"/>
    </row>
    <row r="17117" spans="6:23" x14ac:dyDescent="0.2">
      <c r="F17117" s="610"/>
      <c r="H17117" s="612"/>
      <c r="I17117" s="598"/>
      <c r="J17117" s="598"/>
      <c r="M17117" s="598"/>
      <c r="N17117" s="598"/>
      <c r="V17117" s="598"/>
      <c r="W17117" s="598"/>
    </row>
    <row r="17118" spans="6:23" x14ac:dyDescent="0.2">
      <c r="F17118" s="610"/>
      <c r="H17118" s="612"/>
      <c r="I17118" s="598"/>
      <c r="J17118" s="598"/>
      <c r="M17118" s="598"/>
      <c r="N17118" s="598"/>
      <c r="V17118" s="598"/>
      <c r="W17118" s="598"/>
    </row>
    <row r="17119" spans="6:23" x14ac:dyDescent="0.2">
      <c r="F17119" s="610"/>
      <c r="H17119" s="612"/>
      <c r="I17119" s="598"/>
      <c r="J17119" s="598"/>
      <c r="M17119" s="598"/>
      <c r="N17119" s="598"/>
      <c r="V17119" s="598"/>
      <c r="W17119" s="598"/>
    </row>
    <row r="17120" spans="6:23" x14ac:dyDescent="0.2">
      <c r="F17120" s="610"/>
      <c r="H17120" s="612"/>
      <c r="I17120" s="598"/>
      <c r="J17120" s="598"/>
      <c r="M17120" s="598"/>
      <c r="N17120" s="598"/>
      <c r="V17120" s="598"/>
      <c r="W17120" s="598"/>
    </row>
    <row r="17121" spans="6:23" x14ac:dyDescent="0.2">
      <c r="F17121" s="610"/>
      <c r="H17121" s="612"/>
      <c r="I17121" s="598"/>
      <c r="J17121" s="598"/>
      <c r="M17121" s="598"/>
      <c r="N17121" s="598"/>
      <c r="V17121" s="598"/>
      <c r="W17121" s="598"/>
    </row>
    <row r="17122" spans="6:23" x14ac:dyDescent="0.2">
      <c r="F17122" s="610"/>
      <c r="H17122" s="612"/>
      <c r="I17122" s="598"/>
      <c r="J17122" s="598"/>
      <c r="M17122" s="598"/>
      <c r="N17122" s="598"/>
      <c r="V17122" s="598"/>
      <c r="W17122" s="598"/>
    </row>
    <row r="17123" spans="6:23" x14ac:dyDescent="0.2">
      <c r="F17123" s="610"/>
      <c r="H17123" s="612"/>
      <c r="I17123" s="598"/>
      <c r="J17123" s="598"/>
      <c r="M17123" s="598"/>
      <c r="N17123" s="598"/>
      <c r="V17123" s="598"/>
      <c r="W17123" s="598"/>
    </row>
    <row r="17124" spans="6:23" x14ac:dyDescent="0.2">
      <c r="F17124" s="610"/>
      <c r="H17124" s="612"/>
      <c r="I17124" s="598"/>
      <c r="J17124" s="598"/>
      <c r="M17124" s="598"/>
      <c r="N17124" s="598"/>
      <c r="V17124" s="598"/>
      <c r="W17124" s="598"/>
    </row>
    <row r="17125" spans="6:23" x14ac:dyDescent="0.2">
      <c r="F17125" s="610"/>
      <c r="H17125" s="612"/>
      <c r="I17125" s="598"/>
      <c r="J17125" s="598"/>
      <c r="M17125" s="598"/>
      <c r="N17125" s="598"/>
      <c r="V17125" s="598"/>
      <c r="W17125" s="598"/>
    </row>
    <row r="17126" spans="6:23" x14ac:dyDescent="0.2">
      <c r="F17126" s="610"/>
      <c r="H17126" s="612"/>
      <c r="I17126" s="598"/>
      <c r="J17126" s="598"/>
      <c r="M17126" s="598"/>
      <c r="N17126" s="598"/>
      <c r="V17126" s="598"/>
      <c r="W17126" s="598"/>
    </row>
    <row r="17127" spans="6:23" x14ac:dyDescent="0.2">
      <c r="F17127" s="610"/>
      <c r="H17127" s="612"/>
      <c r="I17127" s="598"/>
      <c r="J17127" s="598"/>
      <c r="M17127" s="598"/>
      <c r="N17127" s="598"/>
      <c r="V17127" s="598"/>
      <c r="W17127" s="598"/>
    </row>
    <row r="17128" spans="6:23" x14ac:dyDescent="0.2">
      <c r="F17128" s="610"/>
      <c r="H17128" s="612"/>
      <c r="I17128" s="598"/>
      <c r="J17128" s="598"/>
      <c r="M17128" s="598"/>
      <c r="N17128" s="598"/>
      <c r="V17128" s="598"/>
      <c r="W17128" s="598"/>
    </row>
    <row r="17129" spans="6:23" x14ac:dyDescent="0.2">
      <c r="F17129" s="610"/>
      <c r="H17129" s="612"/>
      <c r="I17129" s="598"/>
      <c r="J17129" s="598"/>
      <c r="M17129" s="598"/>
      <c r="N17129" s="598"/>
      <c r="V17129" s="598"/>
      <c r="W17129" s="598"/>
    </row>
    <row r="17130" spans="6:23" x14ac:dyDescent="0.2">
      <c r="F17130" s="610"/>
      <c r="H17130" s="612"/>
      <c r="I17130" s="598"/>
      <c r="J17130" s="598"/>
      <c r="M17130" s="598"/>
      <c r="N17130" s="598"/>
      <c r="V17130" s="598"/>
      <c r="W17130" s="598"/>
    </row>
    <row r="17131" spans="6:23" x14ac:dyDescent="0.2">
      <c r="F17131" s="610"/>
      <c r="H17131" s="612"/>
      <c r="I17131" s="598"/>
      <c r="J17131" s="598"/>
      <c r="M17131" s="598"/>
      <c r="N17131" s="598"/>
      <c r="V17131" s="598"/>
      <c r="W17131" s="598"/>
    </row>
    <row r="17132" spans="6:23" x14ac:dyDescent="0.2">
      <c r="F17132" s="610"/>
      <c r="H17132" s="612"/>
      <c r="I17132" s="598"/>
      <c r="J17132" s="598"/>
      <c r="M17132" s="598"/>
      <c r="N17132" s="598"/>
      <c r="V17132" s="598"/>
      <c r="W17132" s="598"/>
    </row>
    <row r="17133" spans="6:23" x14ac:dyDescent="0.2">
      <c r="F17133" s="610"/>
      <c r="H17133" s="612"/>
      <c r="I17133" s="598"/>
      <c r="J17133" s="598"/>
      <c r="M17133" s="598"/>
      <c r="N17133" s="598"/>
      <c r="V17133" s="598"/>
      <c r="W17133" s="598"/>
    </row>
    <row r="17134" spans="6:23" x14ac:dyDescent="0.2">
      <c r="F17134" s="610"/>
      <c r="H17134" s="612"/>
      <c r="I17134" s="598"/>
      <c r="J17134" s="598"/>
      <c r="M17134" s="598"/>
      <c r="N17134" s="598"/>
      <c r="V17134" s="598"/>
      <c r="W17134" s="598"/>
    </row>
    <row r="17135" spans="6:23" x14ac:dyDescent="0.2">
      <c r="F17135" s="610"/>
      <c r="H17135" s="612"/>
      <c r="I17135" s="598"/>
      <c r="J17135" s="598"/>
      <c r="M17135" s="598"/>
      <c r="N17135" s="598"/>
      <c r="V17135" s="598"/>
      <c r="W17135" s="598"/>
    </row>
    <row r="17136" spans="6:23" x14ac:dyDescent="0.2">
      <c r="F17136" s="610"/>
      <c r="H17136" s="612"/>
      <c r="I17136" s="598"/>
      <c r="J17136" s="598"/>
      <c r="M17136" s="598"/>
      <c r="N17136" s="598"/>
      <c r="V17136" s="598"/>
      <c r="W17136" s="598"/>
    </row>
    <row r="17137" spans="6:23" x14ac:dyDescent="0.2">
      <c r="F17137" s="610"/>
      <c r="H17137" s="612"/>
      <c r="I17137" s="598"/>
      <c r="J17137" s="598"/>
      <c r="M17137" s="598"/>
      <c r="N17137" s="598"/>
      <c r="V17137" s="598"/>
      <c r="W17137" s="598"/>
    </row>
    <row r="17138" spans="6:23" x14ac:dyDescent="0.2">
      <c r="F17138" s="610"/>
      <c r="H17138" s="612"/>
      <c r="I17138" s="598"/>
      <c r="J17138" s="598"/>
      <c r="M17138" s="598"/>
      <c r="N17138" s="598"/>
      <c r="V17138" s="598"/>
      <c r="W17138" s="598"/>
    </row>
    <row r="17139" spans="6:23" x14ac:dyDescent="0.2">
      <c r="F17139" s="610"/>
      <c r="H17139" s="612"/>
      <c r="I17139" s="598"/>
      <c r="J17139" s="598"/>
      <c r="M17139" s="598"/>
      <c r="N17139" s="598"/>
      <c r="V17139" s="598"/>
      <c r="W17139" s="598"/>
    </row>
    <row r="17140" spans="6:23" x14ac:dyDescent="0.2">
      <c r="F17140" s="610"/>
      <c r="H17140" s="612"/>
      <c r="I17140" s="598"/>
      <c r="J17140" s="598"/>
      <c r="M17140" s="598"/>
      <c r="N17140" s="598"/>
      <c r="V17140" s="598"/>
      <c r="W17140" s="598"/>
    </row>
    <row r="17141" spans="6:23" x14ac:dyDescent="0.2">
      <c r="F17141" s="610"/>
      <c r="H17141" s="612"/>
      <c r="I17141" s="598"/>
      <c r="J17141" s="598"/>
      <c r="M17141" s="598"/>
      <c r="N17141" s="598"/>
      <c r="V17141" s="598"/>
      <c r="W17141" s="598"/>
    </row>
    <row r="17142" spans="6:23" x14ac:dyDescent="0.2">
      <c r="F17142" s="610"/>
      <c r="H17142" s="612"/>
      <c r="I17142" s="598"/>
      <c r="J17142" s="598"/>
      <c r="M17142" s="598"/>
      <c r="N17142" s="598"/>
      <c r="V17142" s="598"/>
      <c r="W17142" s="598"/>
    </row>
    <row r="17143" spans="6:23" x14ac:dyDescent="0.2">
      <c r="F17143" s="610"/>
      <c r="H17143" s="612"/>
      <c r="I17143" s="598"/>
      <c r="J17143" s="598"/>
      <c r="M17143" s="598"/>
      <c r="N17143" s="598"/>
      <c r="V17143" s="598"/>
      <c r="W17143" s="598"/>
    </row>
    <row r="17144" spans="6:23" x14ac:dyDescent="0.2">
      <c r="F17144" s="610"/>
      <c r="H17144" s="612"/>
      <c r="I17144" s="598"/>
      <c r="J17144" s="598"/>
      <c r="M17144" s="598"/>
      <c r="N17144" s="598"/>
      <c r="V17144" s="598"/>
      <c r="W17144" s="598"/>
    </row>
    <row r="17145" spans="6:23" x14ac:dyDescent="0.2">
      <c r="F17145" s="610"/>
      <c r="H17145" s="612"/>
      <c r="I17145" s="598"/>
      <c r="J17145" s="598"/>
      <c r="M17145" s="598"/>
      <c r="N17145" s="598"/>
      <c r="V17145" s="598"/>
      <c r="W17145" s="598"/>
    </row>
    <row r="17146" spans="6:23" x14ac:dyDescent="0.2">
      <c r="F17146" s="610"/>
      <c r="H17146" s="612"/>
      <c r="I17146" s="598"/>
      <c r="J17146" s="598"/>
      <c r="M17146" s="598"/>
      <c r="N17146" s="598"/>
      <c r="V17146" s="598"/>
      <c r="W17146" s="598"/>
    </row>
    <row r="17147" spans="6:23" x14ac:dyDescent="0.2">
      <c r="F17147" s="610"/>
      <c r="H17147" s="612"/>
      <c r="I17147" s="598"/>
      <c r="J17147" s="598"/>
      <c r="M17147" s="598"/>
      <c r="N17147" s="598"/>
      <c r="V17147" s="598"/>
      <c r="W17147" s="598"/>
    </row>
    <row r="17148" spans="6:23" x14ac:dyDescent="0.2">
      <c r="F17148" s="610"/>
      <c r="H17148" s="612"/>
      <c r="I17148" s="598"/>
      <c r="J17148" s="598"/>
      <c r="M17148" s="598"/>
      <c r="N17148" s="598"/>
      <c r="V17148" s="598"/>
      <c r="W17148" s="598"/>
    </row>
    <row r="17149" spans="6:23" x14ac:dyDescent="0.2">
      <c r="F17149" s="610"/>
      <c r="H17149" s="612"/>
      <c r="I17149" s="598"/>
      <c r="J17149" s="598"/>
      <c r="M17149" s="598"/>
      <c r="N17149" s="598"/>
      <c r="V17149" s="598"/>
      <c r="W17149" s="598"/>
    </row>
    <row r="17150" spans="6:23" x14ac:dyDescent="0.2">
      <c r="F17150" s="610"/>
      <c r="H17150" s="612"/>
      <c r="I17150" s="598"/>
      <c r="J17150" s="598"/>
      <c r="M17150" s="598"/>
      <c r="N17150" s="598"/>
      <c r="V17150" s="598"/>
      <c r="W17150" s="598"/>
    </row>
    <row r="17151" spans="6:23" x14ac:dyDescent="0.2">
      <c r="F17151" s="610"/>
      <c r="H17151" s="612"/>
      <c r="I17151" s="598"/>
      <c r="J17151" s="598"/>
      <c r="M17151" s="598"/>
      <c r="N17151" s="598"/>
      <c r="V17151" s="598"/>
      <c r="W17151" s="598"/>
    </row>
    <row r="17152" spans="6:23" x14ac:dyDescent="0.2">
      <c r="F17152" s="610"/>
      <c r="H17152" s="612"/>
      <c r="I17152" s="598"/>
      <c r="J17152" s="598"/>
      <c r="M17152" s="598"/>
      <c r="N17152" s="598"/>
      <c r="V17152" s="598"/>
      <c r="W17152" s="598"/>
    </row>
    <row r="17153" spans="6:23" x14ac:dyDescent="0.2">
      <c r="F17153" s="610"/>
      <c r="H17153" s="612"/>
      <c r="I17153" s="598"/>
      <c r="J17153" s="598"/>
      <c r="M17153" s="598"/>
      <c r="N17153" s="598"/>
      <c r="V17153" s="598"/>
      <c r="W17153" s="598"/>
    </row>
    <row r="17154" spans="6:23" x14ac:dyDescent="0.2">
      <c r="F17154" s="610"/>
      <c r="H17154" s="612"/>
      <c r="I17154" s="598"/>
      <c r="J17154" s="598"/>
      <c r="M17154" s="598"/>
      <c r="N17154" s="598"/>
      <c r="V17154" s="598"/>
      <c r="W17154" s="598"/>
    </row>
    <row r="17155" spans="6:23" x14ac:dyDescent="0.2">
      <c r="F17155" s="610"/>
      <c r="H17155" s="612"/>
      <c r="I17155" s="598"/>
      <c r="J17155" s="598"/>
      <c r="M17155" s="598"/>
      <c r="N17155" s="598"/>
      <c r="V17155" s="598"/>
      <c r="W17155" s="598"/>
    </row>
    <row r="17156" spans="6:23" x14ac:dyDescent="0.2">
      <c r="F17156" s="610"/>
      <c r="H17156" s="612"/>
      <c r="I17156" s="598"/>
      <c r="J17156" s="598"/>
      <c r="M17156" s="598"/>
      <c r="N17156" s="598"/>
      <c r="V17156" s="598"/>
      <c r="W17156" s="598"/>
    </row>
    <row r="17157" spans="6:23" x14ac:dyDescent="0.2">
      <c r="F17157" s="610"/>
      <c r="H17157" s="612"/>
      <c r="I17157" s="598"/>
      <c r="J17157" s="598"/>
      <c r="M17157" s="598"/>
      <c r="N17157" s="598"/>
      <c r="V17157" s="598"/>
      <c r="W17157" s="598"/>
    </row>
    <row r="17158" spans="6:23" x14ac:dyDescent="0.2">
      <c r="F17158" s="610"/>
      <c r="H17158" s="612"/>
      <c r="I17158" s="598"/>
      <c r="J17158" s="598"/>
      <c r="M17158" s="598"/>
      <c r="N17158" s="598"/>
      <c r="V17158" s="598"/>
      <c r="W17158" s="598"/>
    </row>
    <row r="17159" spans="6:23" x14ac:dyDescent="0.2">
      <c r="F17159" s="610"/>
      <c r="H17159" s="612"/>
      <c r="I17159" s="598"/>
      <c r="J17159" s="598"/>
      <c r="M17159" s="598"/>
      <c r="N17159" s="598"/>
      <c r="V17159" s="598"/>
      <c r="W17159" s="598"/>
    </row>
    <row r="17160" spans="6:23" x14ac:dyDescent="0.2">
      <c r="F17160" s="610"/>
      <c r="H17160" s="612"/>
      <c r="I17160" s="598"/>
      <c r="J17160" s="598"/>
      <c r="M17160" s="598"/>
      <c r="N17160" s="598"/>
      <c r="V17160" s="598"/>
      <c r="W17160" s="598"/>
    </row>
    <row r="17161" spans="6:23" x14ac:dyDescent="0.2">
      <c r="F17161" s="610"/>
      <c r="H17161" s="612"/>
      <c r="I17161" s="598"/>
      <c r="J17161" s="598"/>
      <c r="M17161" s="598"/>
      <c r="N17161" s="598"/>
      <c r="V17161" s="598"/>
      <c r="W17161" s="598"/>
    </row>
    <row r="17162" spans="6:23" x14ac:dyDescent="0.2">
      <c r="F17162" s="610"/>
      <c r="H17162" s="612"/>
      <c r="I17162" s="598"/>
      <c r="J17162" s="598"/>
      <c r="M17162" s="598"/>
      <c r="N17162" s="598"/>
      <c r="V17162" s="598"/>
      <c r="W17162" s="598"/>
    </row>
    <row r="17163" spans="6:23" x14ac:dyDescent="0.2">
      <c r="F17163" s="610"/>
      <c r="H17163" s="612"/>
      <c r="I17163" s="598"/>
      <c r="J17163" s="598"/>
      <c r="M17163" s="598"/>
      <c r="N17163" s="598"/>
      <c r="V17163" s="598"/>
      <c r="W17163" s="598"/>
    </row>
    <row r="17164" spans="6:23" x14ac:dyDescent="0.2">
      <c r="F17164" s="610"/>
      <c r="H17164" s="612"/>
      <c r="I17164" s="598"/>
      <c r="J17164" s="598"/>
      <c r="M17164" s="598"/>
      <c r="N17164" s="598"/>
      <c r="V17164" s="598"/>
      <c r="W17164" s="598"/>
    </row>
    <row r="17165" spans="6:23" x14ac:dyDescent="0.2">
      <c r="F17165" s="610"/>
      <c r="H17165" s="612"/>
      <c r="I17165" s="598"/>
      <c r="J17165" s="598"/>
      <c r="M17165" s="598"/>
      <c r="N17165" s="598"/>
      <c r="V17165" s="598"/>
      <c r="W17165" s="598"/>
    </row>
    <row r="17166" spans="6:23" x14ac:dyDescent="0.2">
      <c r="F17166" s="610"/>
      <c r="H17166" s="612"/>
      <c r="I17166" s="598"/>
      <c r="J17166" s="598"/>
      <c r="M17166" s="598"/>
      <c r="N17166" s="598"/>
      <c r="V17166" s="598"/>
      <c r="W17166" s="598"/>
    </row>
    <row r="17167" spans="6:23" x14ac:dyDescent="0.2">
      <c r="F17167" s="610"/>
      <c r="H17167" s="612"/>
      <c r="I17167" s="598"/>
      <c r="J17167" s="598"/>
      <c r="M17167" s="598"/>
      <c r="N17167" s="598"/>
      <c r="V17167" s="598"/>
      <c r="W17167" s="598"/>
    </row>
    <row r="17168" spans="6:23" x14ac:dyDescent="0.2">
      <c r="F17168" s="610"/>
      <c r="H17168" s="612"/>
      <c r="I17168" s="598"/>
      <c r="J17168" s="598"/>
      <c r="M17168" s="598"/>
      <c r="N17168" s="598"/>
      <c r="V17168" s="598"/>
      <c r="W17168" s="598"/>
    </row>
    <row r="17169" spans="6:23" x14ac:dyDescent="0.2">
      <c r="F17169" s="610"/>
      <c r="H17169" s="612"/>
      <c r="I17169" s="598"/>
      <c r="J17169" s="598"/>
      <c r="M17169" s="598"/>
      <c r="N17169" s="598"/>
      <c r="V17169" s="598"/>
      <c r="W17169" s="598"/>
    </row>
    <row r="17170" spans="6:23" x14ac:dyDescent="0.2">
      <c r="F17170" s="610"/>
      <c r="H17170" s="612"/>
      <c r="I17170" s="598"/>
      <c r="J17170" s="598"/>
      <c r="M17170" s="598"/>
      <c r="N17170" s="598"/>
      <c r="V17170" s="598"/>
      <c r="W17170" s="598"/>
    </row>
    <row r="17171" spans="6:23" x14ac:dyDescent="0.2">
      <c r="F17171" s="610"/>
      <c r="H17171" s="612"/>
      <c r="I17171" s="598"/>
      <c r="J17171" s="598"/>
      <c r="M17171" s="598"/>
      <c r="N17171" s="598"/>
      <c r="V17171" s="598"/>
      <c r="W17171" s="598"/>
    </row>
    <row r="17172" spans="6:23" x14ac:dyDescent="0.2">
      <c r="F17172" s="610"/>
      <c r="H17172" s="612"/>
      <c r="I17172" s="598"/>
      <c r="J17172" s="598"/>
      <c r="M17172" s="598"/>
      <c r="N17172" s="598"/>
      <c r="V17172" s="598"/>
      <c r="W17172" s="598"/>
    </row>
    <row r="17173" spans="6:23" x14ac:dyDescent="0.2">
      <c r="F17173" s="610"/>
      <c r="H17173" s="612"/>
      <c r="I17173" s="598"/>
      <c r="J17173" s="598"/>
      <c r="M17173" s="598"/>
      <c r="N17173" s="598"/>
      <c r="V17173" s="598"/>
      <c r="W17173" s="598"/>
    </row>
    <row r="17174" spans="6:23" x14ac:dyDescent="0.2">
      <c r="F17174" s="610"/>
      <c r="H17174" s="612"/>
      <c r="I17174" s="598"/>
      <c r="J17174" s="598"/>
      <c r="M17174" s="598"/>
      <c r="N17174" s="598"/>
      <c r="V17174" s="598"/>
      <c r="W17174" s="598"/>
    </row>
    <row r="17175" spans="6:23" x14ac:dyDescent="0.2">
      <c r="F17175" s="610"/>
      <c r="H17175" s="612"/>
      <c r="I17175" s="598"/>
      <c r="J17175" s="598"/>
      <c r="M17175" s="598"/>
      <c r="N17175" s="598"/>
      <c r="V17175" s="598"/>
      <c r="W17175" s="598"/>
    </row>
    <row r="17176" spans="6:23" x14ac:dyDescent="0.2">
      <c r="F17176" s="610"/>
      <c r="H17176" s="612"/>
      <c r="I17176" s="598"/>
      <c r="J17176" s="598"/>
      <c r="M17176" s="598"/>
      <c r="N17176" s="598"/>
      <c r="V17176" s="598"/>
      <c r="W17176" s="598"/>
    </row>
    <row r="17177" spans="6:23" x14ac:dyDescent="0.2">
      <c r="F17177" s="610"/>
      <c r="H17177" s="612"/>
      <c r="I17177" s="598"/>
      <c r="J17177" s="598"/>
      <c r="M17177" s="598"/>
      <c r="N17177" s="598"/>
      <c r="V17177" s="598"/>
      <c r="W17177" s="598"/>
    </row>
    <row r="17178" spans="6:23" x14ac:dyDescent="0.2">
      <c r="F17178" s="610"/>
      <c r="H17178" s="612"/>
      <c r="I17178" s="598"/>
      <c r="J17178" s="598"/>
      <c r="M17178" s="598"/>
      <c r="N17178" s="598"/>
      <c r="V17178" s="598"/>
      <c r="W17178" s="598"/>
    </row>
    <row r="17179" spans="6:23" x14ac:dyDescent="0.2">
      <c r="F17179" s="610"/>
      <c r="H17179" s="612"/>
      <c r="I17179" s="598"/>
      <c r="J17179" s="598"/>
      <c r="M17179" s="598"/>
      <c r="N17179" s="598"/>
      <c r="V17179" s="598"/>
      <c r="W17179" s="598"/>
    </row>
    <row r="17180" spans="6:23" x14ac:dyDescent="0.2">
      <c r="F17180" s="610"/>
      <c r="H17180" s="612"/>
      <c r="I17180" s="598"/>
      <c r="J17180" s="598"/>
      <c r="M17180" s="598"/>
      <c r="N17180" s="598"/>
      <c r="V17180" s="598"/>
      <c r="W17180" s="598"/>
    </row>
    <row r="17181" spans="6:23" x14ac:dyDescent="0.2">
      <c r="F17181" s="610"/>
      <c r="H17181" s="612"/>
      <c r="I17181" s="598"/>
      <c r="J17181" s="598"/>
      <c r="M17181" s="598"/>
      <c r="N17181" s="598"/>
      <c r="V17181" s="598"/>
      <c r="W17181" s="598"/>
    </row>
    <row r="17182" spans="6:23" x14ac:dyDescent="0.2">
      <c r="F17182" s="610"/>
      <c r="H17182" s="612"/>
      <c r="I17182" s="598"/>
      <c r="J17182" s="598"/>
      <c r="M17182" s="598"/>
      <c r="N17182" s="598"/>
      <c r="V17182" s="598"/>
      <c r="W17182" s="598"/>
    </row>
    <row r="17183" spans="6:23" x14ac:dyDescent="0.2">
      <c r="F17183" s="610"/>
      <c r="H17183" s="612"/>
      <c r="I17183" s="598"/>
      <c r="J17183" s="598"/>
      <c r="M17183" s="598"/>
      <c r="N17183" s="598"/>
      <c r="V17183" s="598"/>
      <c r="W17183" s="598"/>
    </row>
    <row r="17184" spans="6:23" x14ac:dyDescent="0.2">
      <c r="F17184" s="610"/>
      <c r="H17184" s="612"/>
      <c r="I17184" s="598"/>
      <c r="J17184" s="598"/>
      <c r="M17184" s="598"/>
      <c r="N17184" s="598"/>
      <c r="V17184" s="598"/>
      <c r="W17184" s="598"/>
    </row>
    <row r="17185" spans="6:23" x14ac:dyDescent="0.2">
      <c r="F17185" s="610"/>
      <c r="H17185" s="612"/>
      <c r="I17185" s="598"/>
      <c r="J17185" s="598"/>
      <c r="M17185" s="598"/>
      <c r="N17185" s="598"/>
      <c r="V17185" s="598"/>
      <c r="W17185" s="598"/>
    </row>
    <row r="17186" spans="6:23" x14ac:dyDescent="0.2">
      <c r="F17186" s="610"/>
      <c r="H17186" s="612"/>
      <c r="I17186" s="598"/>
      <c r="J17186" s="598"/>
      <c r="M17186" s="598"/>
      <c r="N17186" s="598"/>
      <c r="V17186" s="598"/>
      <c r="W17186" s="598"/>
    </row>
    <row r="17187" spans="6:23" x14ac:dyDescent="0.2">
      <c r="F17187" s="610"/>
      <c r="H17187" s="612"/>
      <c r="I17187" s="598"/>
      <c r="J17187" s="598"/>
      <c r="M17187" s="598"/>
      <c r="N17187" s="598"/>
      <c r="V17187" s="598"/>
      <c r="W17187" s="598"/>
    </row>
    <row r="17188" spans="6:23" x14ac:dyDescent="0.2">
      <c r="F17188" s="610"/>
      <c r="H17188" s="612"/>
      <c r="I17188" s="598"/>
      <c r="J17188" s="598"/>
      <c r="M17188" s="598"/>
      <c r="N17188" s="598"/>
      <c r="V17188" s="598"/>
      <c r="W17188" s="598"/>
    </row>
    <row r="17189" spans="6:23" x14ac:dyDescent="0.2">
      <c r="F17189" s="610"/>
      <c r="H17189" s="612"/>
      <c r="I17189" s="598"/>
      <c r="J17189" s="598"/>
      <c r="M17189" s="598"/>
      <c r="N17189" s="598"/>
      <c r="V17189" s="598"/>
      <c r="W17189" s="598"/>
    </row>
    <row r="17190" spans="6:23" x14ac:dyDescent="0.2">
      <c r="F17190" s="610"/>
      <c r="H17190" s="612"/>
      <c r="I17190" s="598"/>
      <c r="J17190" s="598"/>
      <c r="M17190" s="598"/>
      <c r="N17190" s="598"/>
      <c r="V17190" s="598"/>
      <c r="W17190" s="598"/>
    </row>
    <row r="17191" spans="6:23" x14ac:dyDescent="0.2">
      <c r="F17191" s="610"/>
      <c r="H17191" s="612"/>
      <c r="I17191" s="598"/>
      <c r="J17191" s="598"/>
      <c r="M17191" s="598"/>
      <c r="N17191" s="598"/>
      <c r="V17191" s="598"/>
      <c r="W17191" s="598"/>
    </row>
    <row r="17192" spans="6:23" x14ac:dyDescent="0.2">
      <c r="F17192" s="610"/>
      <c r="H17192" s="612"/>
      <c r="I17192" s="598"/>
      <c r="J17192" s="598"/>
      <c r="M17192" s="598"/>
      <c r="N17192" s="598"/>
      <c r="V17192" s="598"/>
      <c r="W17192" s="598"/>
    </row>
    <row r="17193" spans="6:23" x14ac:dyDescent="0.2">
      <c r="F17193" s="610"/>
      <c r="H17193" s="612"/>
      <c r="I17193" s="598"/>
      <c r="J17193" s="598"/>
      <c r="M17193" s="598"/>
      <c r="N17193" s="598"/>
      <c r="V17193" s="598"/>
      <c r="W17193" s="598"/>
    </row>
    <row r="17194" spans="6:23" x14ac:dyDescent="0.2">
      <c r="F17194" s="610"/>
      <c r="H17194" s="612"/>
      <c r="I17194" s="598"/>
      <c r="J17194" s="598"/>
      <c r="M17194" s="598"/>
      <c r="N17194" s="598"/>
      <c r="V17194" s="598"/>
      <c r="W17194" s="598"/>
    </row>
    <row r="17195" spans="6:23" x14ac:dyDescent="0.2">
      <c r="F17195" s="610"/>
      <c r="H17195" s="612"/>
      <c r="I17195" s="598"/>
      <c r="J17195" s="598"/>
      <c r="M17195" s="598"/>
      <c r="N17195" s="598"/>
      <c r="V17195" s="598"/>
      <c r="W17195" s="598"/>
    </row>
    <row r="17196" spans="6:23" x14ac:dyDescent="0.2">
      <c r="F17196" s="610"/>
      <c r="H17196" s="612"/>
      <c r="I17196" s="598"/>
      <c r="J17196" s="598"/>
      <c r="M17196" s="598"/>
      <c r="N17196" s="598"/>
      <c r="V17196" s="598"/>
      <c r="W17196" s="598"/>
    </row>
    <row r="17197" spans="6:23" x14ac:dyDescent="0.2">
      <c r="F17197" s="610"/>
      <c r="H17197" s="612"/>
      <c r="I17197" s="598"/>
      <c r="J17197" s="598"/>
      <c r="M17197" s="598"/>
      <c r="N17197" s="598"/>
      <c r="V17197" s="598"/>
      <c r="W17197" s="598"/>
    </row>
    <row r="17198" spans="6:23" x14ac:dyDescent="0.2">
      <c r="F17198" s="610"/>
      <c r="H17198" s="612"/>
      <c r="I17198" s="598"/>
      <c r="J17198" s="598"/>
      <c r="M17198" s="598"/>
      <c r="N17198" s="598"/>
      <c r="V17198" s="598"/>
      <c r="W17198" s="598"/>
    </row>
    <row r="17199" spans="6:23" x14ac:dyDescent="0.2">
      <c r="F17199" s="610"/>
      <c r="H17199" s="612"/>
      <c r="I17199" s="598"/>
      <c r="J17199" s="598"/>
      <c r="M17199" s="598"/>
      <c r="N17199" s="598"/>
      <c r="V17199" s="598"/>
      <c r="W17199" s="598"/>
    </row>
    <row r="17200" spans="6:23" x14ac:dyDescent="0.2">
      <c r="F17200" s="610"/>
      <c r="H17200" s="612"/>
      <c r="I17200" s="598"/>
      <c r="J17200" s="598"/>
      <c r="M17200" s="598"/>
      <c r="N17200" s="598"/>
      <c r="V17200" s="598"/>
      <c r="W17200" s="598"/>
    </row>
    <row r="17201" spans="6:23" x14ac:dyDescent="0.2">
      <c r="F17201" s="610"/>
      <c r="H17201" s="612"/>
      <c r="I17201" s="598"/>
      <c r="J17201" s="598"/>
      <c r="M17201" s="598"/>
      <c r="N17201" s="598"/>
      <c r="V17201" s="598"/>
      <c r="W17201" s="598"/>
    </row>
    <row r="17202" spans="6:23" x14ac:dyDescent="0.2">
      <c r="F17202" s="610"/>
      <c r="H17202" s="612"/>
      <c r="I17202" s="598"/>
      <c r="J17202" s="598"/>
      <c r="M17202" s="598"/>
      <c r="N17202" s="598"/>
      <c r="V17202" s="598"/>
      <c r="W17202" s="598"/>
    </row>
    <row r="17203" spans="6:23" x14ac:dyDescent="0.2">
      <c r="F17203" s="610"/>
      <c r="H17203" s="612"/>
      <c r="I17203" s="598"/>
      <c r="J17203" s="598"/>
      <c r="M17203" s="598"/>
      <c r="N17203" s="598"/>
      <c r="V17203" s="598"/>
      <c r="W17203" s="598"/>
    </row>
    <row r="17204" spans="6:23" x14ac:dyDescent="0.2">
      <c r="F17204" s="610"/>
      <c r="H17204" s="612"/>
      <c r="I17204" s="598"/>
      <c r="J17204" s="598"/>
      <c r="M17204" s="598"/>
      <c r="N17204" s="598"/>
      <c r="V17204" s="598"/>
      <c r="W17204" s="598"/>
    </row>
    <row r="17205" spans="6:23" x14ac:dyDescent="0.2">
      <c r="F17205" s="610"/>
      <c r="H17205" s="612"/>
      <c r="I17205" s="598"/>
      <c r="J17205" s="598"/>
      <c r="M17205" s="598"/>
      <c r="N17205" s="598"/>
      <c r="V17205" s="598"/>
      <c r="W17205" s="598"/>
    </row>
    <row r="17206" spans="6:23" x14ac:dyDescent="0.2">
      <c r="F17206" s="610"/>
      <c r="H17206" s="612"/>
      <c r="I17206" s="598"/>
      <c r="J17206" s="598"/>
      <c r="M17206" s="598"/>
      <c r="N17206" s="598"/>
      <c r="V17206" s="598"/>
      <c r="W17206" s="598"/>
    </row>
    <row r="17207" spans="6:23" x14ac:dyDescent="0.2">
      <c r="F17207" s="610"/>
      <c r="H17207" s="612"/>
      <c r="I17207" s="598"/>
      <c r="J17207" s="598"/>
      <c r="M17207" s="598"/>
      <c r="N17207" s="598"/>
      <c r="V17207" s="598"/>
      <c r="W17207" s="598"/>
    </row>
    <row r="17208" spans="6:23" x14ac:dyDescent="0.2">
      <c r="F17208" s="610"/>
      <c r="H17208" s="612"/>
      <c r="I17208" s="598"/>
      <c r="J17208" s="598"/>
      <c r="M17208" s="598"/>
      <c r="N17208" s="598"/>
      <c r="V17208" s="598"/>
      <c r="W17208" s="598"/>
    </row>
    <row r="17209" spans="6:23" x14ac:dyDescent="0.2">
      <c r="F17209" s="610"/>
      <c r="H17209" s="612"/>
      <c r="I17209" s="598"/>
      <c r="J17209" s="598"/>
      <c r="M17209" s="598"/>
      <c r="N17209" s="598"/>
      <c r="V17209" s="598"/>
      <c r="W17209" s="598"/>
    </row>
    <row r="17210" spans="6:23" x14ac:dyDescent="0.2">
      <c r="F17210" s="610"/>
      <c r="H17210" s="612"/>
      <c r="I17210" s="598"/>
      <c r="J17210" s="598"/>
      <c r="M17210" s="598"/>
      <c r="N17210" s="598"/>
      <c r="V17210" s="598"/>
      <c r="W17210" s="598"/>
    </row>
    <row r="17211" spans="6:23" x14ac:dyDescent="0.2">
      <c r="F17211" s="610"/>
      <c r="H17211" s="612"/>
      <c r="I17211" s="598"/>
      <c r="J17211" s="598"/>
      <c r="M17211" s="598"/>
      <c r="N17211" s="598"/>
      <c r="V17211" s="598"/>
      <c r="W17211" s="598"/>
    </row>
    <row r="17212" spans="6:23" x14ac:dyDescent="0.2">
      <c r="F17212" s="610"/>
      <c r="H17212" s="612"/>
      <c r="I17212" s="598"/>
      <c r="J17212" s="598"/>
      <c r="M17212" s="598"/>
      <c r="N17212" s="598"/>
      <c r="V17212" s="598"/>
      <c r="W17212" s="598"/>
    </row>
    <row r="17213" spans="6:23" x14ac:dyDescent="0.2">
      <c r="F17213" s="610"/>
      <c r="H17213" s="612"/>
      <c r="I17213" s="598"/>
      <c r="J17213" s="598"/>
      <c r="M17213" s="598"/>
      <c r="N17213" s="598"/>
      <c r="V17213" s="598"/>
      <c r="W17213" s="598"/>
    </row>
    <row r="17214" spans="6:23" x14ac:dyDescent="0.2">
      <c r="F17214" s="610"/>
      <c r="H17214" s="612"/>
      <c r="I17214" s="598"/>
      <c r="J17214" s="598"/>
      <c r="M17214" s="598"/>
      <c r="N17214" s="598"/>
      <c r="V17214" s="598"/>
      <c r="W17214" s="598"/>
    </row>
    <row r="17215" spans="6:23" x14ac:dyDescent="0.2">
      <c r="F17215" s="610"/>
      <c r="H17215" s="612"/>
      <c r="I17215" s="598"/>
      <c r="J17215" s="598"/>
      <c r="M17215" s="598"/>
      <c r="N17215" s="598"/>
      <c r="V17215" s="598"/>
      <c r="W17215" s="598"/>
    </row>
    <row r="17216" spans="6:23" x14ac:dyDescent="0.2">
      <c r="F17216" s="610"/>
      <c r="H17216" s="612"/>
      <c r="I17216" s="598"/>
      <c r="J17216" s="598"/>
      <c r="M17216" s="598"/>
      <c r="N17216" s="598"/>
      <c r="V17216" s="598"/>
      <c r="W17216" s="598"/>
    </row>
    <row r="17217" spans="6:23" x14ac:dyDescent="0.2">
      <c r="F17217" s="610"/>
      <c r="H17217" s="612"/>
      <c r="I17217" s="598"/>
      <c r="J17217" s="598"/>
      <c r="M17217" s="598"/>
      <c r="N17217" s="598"/>
      <c r="V17217" s="598"/>
      <c r="W17217" s="598"/>
    </row>
    <row r="17218" spans="6:23" x14ac:dyDescent="0.2">
      <c r="F17218" s="610"/>
      <c r="H17218" s="612"/>
      <c r="I17218" s="598"/>
      <c r="J17218" s="598"/>
      <c r="M17218" s="598"/>
      <c r="N17218" s="598"/>
      <c r="V17218" s="598"/>
      <c r="W17218" s="598"/>
    </row>
    <row r="17219" spans="6:23" x14ac:dyDescent="0.2">
      <c r="F17219" s="610"/>
      <c r="H17219" s="612"/>
      <c r="I17219" s="598"/>
      <c r="J17219" s="598"/>
      <c r="M17219" s="598"/>
      <c r="N17219" s="598"/>
      <c r="V17219" s="598"/>
      <c r="W17219" s="598"/>
    </row>
    <row r="17220" spans="6:23" x14ac:dyDescent="0.2">
      <c r="F17220" s="610"/>
      <c r="H17220" s="612"/>
      <c r="I17220" s="598"/>
      <c r="J17220" s="598"/>
      <c r="M17220" s="598"/>
      <c r="N17220" s="598"/>
      <c r="V17220" s="598"/>
      <c r="W17220" s="598"/>
    </row>
    <row r="17221" spans="6:23" x14ac:dyDescent="0.2">
      <c r="F17221" s="610"/>
      <c r="H17221" s="612"/>
      <c r="I17221" s="598"/>
      <c r="J17221" s="598"/>
      <c r="M17221" s="598"/>
      <c r="N17221" s="598"/>
      <c r="V17221" s="598"/>
      <c r="W17221" s="598"/>
    </row>
    <row r="17222" spans="6:23" x14ac:dyDescent="0.2">
      <c r="F17222" s="610"/>
      <c r="H17222" s="612"/>
      <c r="I17222" s="598"/>
      <c r="J17222" s="598"/>
      <c r="M17222" s="598"/>
      <c r="N17222" s="598"/>
      <c r="V17222" s="598"/>
      <c r="W17222" s="598"/>
    </row>
    <row r="17223" spans="6:23" x14ac:dyDescent="0.2">
      <c r="F17223" s="610"/>
      <c r="H17223" s="612"/>
      <c r="I17223" s="598"/>
      <c r="J17223" s="598"/>
      <c r="M17223" s="598"/>
      <c r="N17223" s="598"/>
      <c r="V17223" s="598"/>
      <c r="W17223" s="598"/>
    </row>
    <row r="17224" spans="6:23" x14ac:dyDescent="0.2">
      <c r="F17224" s="610"/>
      <c r="H17224" s="612"/>
      <c r="I17224" s="598"/>
      <c r="J17224" s="598"/>
      <c r="M17224" s="598"/>
      <c r="N17224" s="598"/>
      <c r="V17224" s="598"/>
      <c r="W17224" s="598"/>
    </row>
    <row r="17225" spans="6:23" x14ac:dyDescent="0.2">
      <c r="F17225" s="610"/>
      <c r="H17225" s="612"/>
      <c r="I17225" s="598"/>
      <c r="J17225" s="598"/>
      <c r="M17225" s="598"/>
      <c r="N17225" s="598"/>
      <c r="V17225" s="598"/>
      <c r="W17225" s="598"/>
    </row>
    <row r="17226" spans="6:23" x14ac:dyDescent="0.2">
      <c r="F17226" s="610"/>
      <c r="H17226" s="612"/>
      <c r="I17226" s="598"/>
      <c r="J17226" s="598"/>
      <c r="M17226" s="598"/>
      <c r="N17226" s="598"/>
      <c r="V17226" s="598"/>
      <c r="W17226" s="598"/>
    </row>
    <row r="17227" spans="6:23" x14ac:dyDescent="0.2">
      <c r="F17227" s="610"/>
      <c r="H17227" s="612"/>
      <c r="I17227" s="598"/>
      <c r="J17227" s="598"/>
      <c r="M17227" s="598"/>
      <c r="N17227" s="598"/>
      <c r="V17227" s="598"/>
      <c r="W17227" s="598"/>
    </row>
    <row r="17228" spans="6:23" x14ac:dyDescent="0.2">
      <c r="F17228" s="610"/>
      <c r="H17228" s="612"/>
      <c r="I17228" s="598"/>
      <c r="J17228" s="598"/>
      <c r="M17228" s="598"/>
      <c r="N17228" s="598"/>
      <c r="V17228" s="598"/>
      <c r="W17228" s="598"/>
    </row>
    <row r="17229" spans="6:23" x14ac:dyDescent="0.2">
      <c r="F17229" s="610"/>
      <c r="H17229" s="612"/>
      <c r="I17229" s="598"/>
      <c r="J17229" s="598"/>
      <c r="M17229" s="598"/>
      <c r="N17229" s="598"/>
      <c r="V17229" s="598"/>
      <c r="W17229" s="598"/>
    </row>
    <row r="17230" spans="6:23" x14ac:dyDescent="0.2">
      <c r="F17230" s="610"/>
      <c r="H17230" s="612"/>
      <c r="I17230" s="598"/>
      <c r="J17230" s="598"/>
      <c r="M17230" s="598"/>
      <c r="N17230" s="598"/>
      <c r="V17230" s="598"/>
      <c r="W17230" s="598"/>
    </row>
    <row r="17231" spans="6:23" x14ac:dyDescent="0.2">
      <c r="F17231" s="610"/>
      <c r="H17231" s="612"/>
      <c r="I17231" s="598"/>
      <c r="J17231" s="598"/>
      <c r="M17231" s="598"/>
      <c r="N17231" s="598"/>
      <c r="V17231" s="598"/>
      <c r="W17231" s="598"/>
    </row>
    <row r="17232" spans="6:23" x14ac:dyDescent="0.2">
      <c r="F17232" s="610"/>
      <c r="H17232" s="612"/>
      <c r="I17232" s="598"/>
      <c r="J17232" s="598"/>
      <c r="M17232" s="598"/>
      <c r="N17232" s="598"/>
      <c r="V17232" s="598"/>
      <c r="W17232" s="598"/>
    </row>
    <row r="17233" spans="6:23" x14ac:dyDescent="0.2">
      <c r="F17233" s="610"/>
      <c r="H17233" s="612"/>
      <c r="I17233" s="598"/>
      <c r="J17233" s="598"/>
      <c r="M17233" s="598"/>
      <c r="N17233" s="598"/>
      <c r="V17233" s="598"/>
      <c r="W17233" s="598"/>
    </row>
    <row r="17234" spans="6:23" x14ac:dyDescent="0.2">
      <c r="F17234" s="610"/>
      <c r="H17234" s="612"/>
      <c r="I17234" s="598"/>
      <c r="J17234" s="598"/>
      <c r="M17234" s="598"/>
      <c r="N17234" s="598"/>
      <c r="V17234" s="598"/>
      <c r="W17234" s="598"/>
    </row>
    <row r="17235" spans="6:23" x14ac:dyDescent="0.2">
      <c r="F17235" s="610"/>
      <c r="H17235" s="612"/>
      <c r="I17235" s="598"/>
      <c r="J17235" s="598"/>
      <c r="M17235" s="598"/>
      <c r="N17235" s="598"/>
      <c r="V17235" s="598"/>
      <c r="W17235" s="598"/>
    </row>
    <row r="17236" spans="6:23" x14ac:dyDescent="0.2">
      <c r="F17236" s="610"/>
      <c r="H17236" s="612"/>
      <c r="I17236" s="598"/>
      <c r="J17236" s="598"/>
      <c r="M17236" s="598"/>
      <c r="N17236" s="598"/>
      <c r="V17236" s="598"/>
      <c r="W17236" s="598"/>
    </row>
    <row r="17237" spans="6:23" x14ac:dyDescent="0.2">
      <c r="F17237" s="610"/>
      <c r="H17237" s="612"/>
      <c r="I17237" s="598"/>
      <c r="J17237" s="598"/>
      <c r="M17237" s="598"/>
      <c r="N17237" s="598"/>
      <c r="V17237" s="598"/>
      <c r="W17237" s="598"/>
    </row>
    <row r="17238" spans="6:23" x14ac:dyDescent="0.2">
      <c r="F17238" s="610"/>
      <c r="H17238" s="612"/>
      <c r="I17238" s="598"/>
      <c r="J17238" s="598"/>
      <c r="M17238" s="598"/>
      <c r="N17238" s="598"/>
      <c r="V17238" s="598"/>
      <c r="W17238" s="598"/>
    </row>
    <row r="17239" spans="6:23" x14ac:dyDescent="0.2">
      <c r="F17239" s="610"/>
      <c r="H17239" s="612"/>
      <c r="I17239" s="598"/>
      <c r="J17239" s="598"/>
      <c r="M17239" s="598"/>
      <c r="N17239" s="598"/>
      <c r="V17239" s="598"/>
      <c r="W17239" s="598"/>
    </row>
    <row r="17240" spans="6:23" x14ac:dyDescent="0.2">
      <c r="F17240" s="610"/>
      <c r="H17240" s="612"/>
      <c r="I17240" s="598"/>
      <c r="J17240" s="598"/>
      <c r="M17240" s="598"/>
      <c r="N17240" s="598"/>
      <c r="V17240" s="598"/>
      <c r="W17240" s="598"/>
    </row>
    <row r="17241" spans="6:23" x14ac:dyDescent="0.2">
      <c r="F17241" s="610"/>
      <c r="H17241" s="612"/>
      <c r="I17241" s="598"/>
      <c r="J17241" s="598"/>
      <c r="M17241" s="598"/>
      <c r="N17241" s="598"/>
      <c r="V17241" s="598"/>
      <c r="W17241" s="598"/>
    </row>
    <row r="17242" spans="6:23" x14ac:dyDescent="0.2">
      <c r="F17242" s="610"/>
      <c r="H17242" s="612"/>
      <c r="I17242" s="598"/>
      <c r="J17242" s="598"/>
      <c r="M17242" s="598"/>
      <c r="N17242" s="598"/>
      <c r="V17242" s="598"/>
      <c r="W17242" s="598"/>
    </row>
    <row r="17243" spans="6:23" x14ac:dyDescent="0.2">
      <c r="F17243" s="610"/>
      <c r="H17243" s="612"/>
      <c r="I17243" s="598"/>
      <c r="J17243" s="598"/>
      <c r="M17243" s="598"/>
      <c r="N17243" s="598"/>
      <c r="V17243" s="598"/>
      <c r="W17243" s="598"/>
    </row>
    <row r="17244" spans="6:23" x14ac:dyDescent="0.2">
      <c r="F17244" s="610"/>
      <c r="H17244" s="612"/>
      <c r="I17244" s="598"/>
      <c r="J17244" s="598"/>
      <c r="M17244" s="598"/>
      <c r="N17244" s="598"/>
      <c r="V17244" s="598"/>
      <c r="W17244" s="598"/>
    </row>
    <row r="17245" spans="6:23" x14ac:dyDescent="0.2">
      <c r="F17245" s="610"/>
      <c r="H17245" s="612"/>
      <c r="I17245" s="598"/>
      <c r="J17245" s="598"/>
      <c r="M17245" s="598"/>
      <c r="N17245" s="598"/>
      <c r="V17245" s="598"/>
      <c r="W17245" s="598"/>
    </row>
    <row r="17246" spans="6:23" x14ac:dyDescent="0.2">
      <c r="F17246" s="610"/>
      <c r="H17246" s="612"/>
      <c r="I17246" s="598"/>
      <c r="J17246" s="598"/>
      <c r="M17246" s="598"/>
      <c r="N17246" s="598"/>
      <c r="V17246" s="598"/>
      <c r="W17246" s="598"/>
    </row>
    <row r="17247" spans="6:23" x14ac:dyDescent="0.2">
      <c r="F17247" s="610"/>
      <c r="H17247" s="612"/>
      <c r="I17247" s="598"/>
      <c r="J17247" s="598"/>
      <c r="M17247" s="598"/>
      <c r="N17247" s="598"/>
      <c r="V17247" s="598"/>
      <c r="W17247" s="598"/>
    </row>
    <row r="17248" spans="6:23" x14ac:dyDescent="0.2">
      <c r="F17248" s="610"/>
      <c r="H17248" s="612"/>
      <c r="I17248" s="598"/>
      <c r="J17248" s="598"/>
      <c r="M17248" s="598"/>
      <c r="N17248" s="598"/>
      <c r="V17248" s="598"/>
      <c r="W17248" s="598"/>
    </row>
    <row r="17249" spans="6:23" x14ac:dyDescent="0.2">
      <c r="F17249" s="610"/>
      <c r="H17249" s="612"/>
      <c r="I17249" s="598"/>
      <c r="J17249" s="598"/>
      <c r="M17249" s="598"/>
      <c r="N17249" s="598"/>
      <c r="V17249" s="598"/>
      <c r="W17249" s="598"/>
    </row>
    <row r="17250" spans="6:23" x14ac:dyDescent="0.2">
      <c r="F17250" s="610"/>
      <c r="H17250" s="612"/>
      <c r="I17250" s="598"/>
      <c r="J17250" s="598"/>
      <c r="M17250" s="598"/>
      <c r="N17250" s="598"/>
      <c r="V17250" s="598"/>
      <c r="W17250" s="598"/>
    </row>
    <row r="17251" spans="6:23" x14ac:dyDescent="0.2">
      <c r="F17251" s="610"/>
      <c r="H17251" s="612"/>
      <c r="I17251" s="598"/>
      <c r="J17251" s="598"/>
      <c r="M17251" s="598"/>
      <c r="N17251" s="598"/>
      <c r="V17251" s="598"/>
      <c r="W17251" s="598"/>
    </row>
    <row r="17252" spans="6:23" x14ac:dyDescent="0.2">
      <c r="F17252" s="610"/>
      <c r="H17252" s="612"/>
      <c r="I17252" s="598"/>
      <c r="J17252" s="598"/>
      <c r="M17252" s="598"/>
      <c r="N17252" s="598"/>
      <c r="V17252" s="598"/>
      <c r="W17252" s="598"/>
    </row>
    <row r="17253" spans="6:23" x14ac:dyDescent="0.2">
      <c r="F17253" s="610"/>
      <c r="H17253" s="612"/>
      <c r="I17253" s="598"/>
      <c r="J17253" s="598"/>
      <c r="M17253" s="598"/>
      <c r="N17253" s="598"/>
      <c r="V17253" s="598"/>
      <c r="W17253" s="598"/>
    </row>
    <row r="17254" spans="6:23" x14ac:dyDescent="0.2">
      <c r="F17254" s="610"/>
      <c r="H17254" s="612"/>
      <c r="I17254" s="598"/>
      <c r="J17254" s="598"/>
      <c r="M17254" s="598"/>
      <c r="N17254" s="598"/>
      <c r="V17254" s="598"/>
      <c r="W17254" s="598"/>
    </row>
    <row r="17255" spans="6:23" x14ac:dyDescent="0.2">
      <c r="F17255" s="610"/>
      <c r="H17255" s="612"/>
      <c r="I17255" s="598"/>
      <c r="J17255" s="598"/>
      <c r="M17255" s="598"/>
      <c r="N17255" s="598"/>
      <c r="V17255" s="598"/>
      <c r="W17255" s="598"/>
    </row>
    <row r="17256" spans="6:23" x14ac:dyDescent="0.2">
      <c r="F17256" s="610"/>
      <c r="H17256" s="612"/>
      <c r="I17256" s="598"/>
      <c r="J17256" s="598"/>
      <c r="M17256" s="598"/>
      <c r="N17256" s="598"/>
      <c r="V17256" s="598"/>
      <c r="W17256" s="598"/>
    </row>
    <row r="17257" spans="6:23" x14ac:dyDescent="0.2">
      <c r="F17257" s="610"/>
      <c r="H17257" s="612"/>
      <c r="I17257" s="598"/>
      <c r="J17257" s="598"/>
      <c r="M17257" s="598"/>
      <c r="N17257" s="598"/>
      <c r="V17257" s="598"/>
      <c r="W17257" s="598"/>
    </row>
    <row r="17258" spans="6:23" x14ac:dyDescent="0.2">
      <c r="F17258" s="610"/>
      <c r="H17258" s="612"/>
      <c r="I17258" s="598"/>
      <c r="J17258" s="598"/>
      <c r="M17258" s="598"/>
      <c r="N17258" s="598"/>
      <c r="V17258" s="598"/>
      <c r="W17258" s="598"/>
    </row>
    <row r="17259" spans="6:23" x14ac:dyDescent="0.2">
      <c r="F17259" s="610"/>
      <c r="H17259" s="612"/>
      <c r="I17259" s="598"/>
      <c r="J17259" s="598"/>
      <c r="M17259" s="598"/>
      <c r="N17259" s="598"/>
      <c r="V17259" s="598"/>
      <c r="W17259" s="598"/>
    </row>
    <row r="17260" spans="6:23" x14ac:dyDescent="0.2">
      <c r="F17260" s="610"/>
      <c r="H17260" s="612"/>
      <c r="I17260" s="598"/>
      <c r="J17260" s="598"/>
      <c r="M17260" s="598"/>
      <c r="N17260" s="598"/>
      <c r="V17260" s="598"/>
      <c r="W17260" s="598"/>
    </row>
    <row r="17261" spans="6:23" x14ac:dyDescent="0.2">
      <c r="F17261" s="610"/>
      <c r="H17261" s="612"/>
      <c r="I17261" s="598"/>
      <c r="J17261" s="598"/>
      <c r="M17261" s="598"/>
      <c r="N17261" s="598"/>
      <c r="V17261" s="598"/>
      <c r="W17261" s="598"/>
    </row>
    <row r="17262" spans="6:23" x14ac:dyDescent="0.2">
      <c r="F17262" s="610"/>
      <c r="H17262" s="612"/>
      <c r="I17262" s="598"/>
      <c r="J17262" s="598"/>
      <c r="M17262" s="598"/>
      <c r="N17262" s="598"/>
      <c r="V17262" s="598"/>
      <c r="W17262" s="598"/>
    </row>
    <row r="17263" spans="6:23" x14ac:dyDescent="0.2">
      <c r="F17263" s="610"/>
      <c r="H17263" s="612"/>
      <c r="I17263" s="598"/>
      <c r="J17263" s="598"/>
      <c r="M17263" s="598"/>
      <c r="N17263" s="598"/>
      <c r="V17263" s="598"/>
      <c r="W17263" s="598"/>
    </row>
    <row r="17264" spans="6:23" x14ac:dyDescent="0.2">
      <c r="F17264" s="610"/>
      <c r="H17264" s="612"/>
      <c r="I17264" s="598"/>
      <c r="J17264" s="598"/>
      <c r="M17264" s="598"/>
      <c r="N17264" s="598"/>
      <c r="V17264" s="598"/>
      <c r="W17264" s="598"/>
    </row>
    <row r="17265" spans="6:23" x14ac:dyDescent="0.2">
      <c r="F17265" s="610"/>
      <c r="H17265" s="612"/>
      <c r="I17265" s="598"/>
      <c r="J17265" s="598"/>
      <c r="M17265" s="598"/>
      <c r="N17265" s="598"/>
      <c r="V17265" s="598"/>
      <c r="W17265" s="598"/>
    </row>
    <row r="17266" spans="6:23" x14ac:dyDescent="0.2">
      <c r="F17266" s="610"/>
      <c r="H17266" s="612"/>
      <c r="I17266" s="598"/>
      <c r="J17266" s="598"/>
      <c r="M17266" s="598"/>
      <c r="N17266" s="598"/>
      <c r="V17266" s="598"/>
      <c r="W17266" s="598"/>
    </row>
    <row r="17267" spans="6:23" x14ac:dyDescent="0.2">
      <c r="F17267" s="610"/>
      <c r="H17267" s="612"/>
      <c r="I17267" s="598"/>
      <c r="J17267" s="598"/>
      <c r="M17267" s="598"/>
      <c r="N17267" s="598"/>
      <c r="V17267" s="598"/>
      <c r="W17267" s="598"/>
    </row>
    <row r="17268" spans="6:23" x14ac:dyDescent="0.2">
      <c r="F17268" s="610"/>
      <c r="H17268" s="612"/>
      <c r="I17268" s="598"/>
      <c r="J17268" s="598"/>
      <c r="M17268" s="598"/>
      <c r="N17268" s="598"/>
      <c r="V17268" s="598"/>
      <c r="W17268" s="598"/>
    </row>
    <row r="17269" spans="6:23" x14ac:dyDescent="0.2">
      <c r="F17269" s="610"/>
      <c r="H17269" s="612"/>
      <c r="I17269" s="598"/>
      <c r="J17269" s="598"/>
      <c r="M17269" s="598"/>
      <c r="N17269" s="598"/>
      <c r="V17269" s="598"/>
      <c r="W17269" s="598"/>
    </row>
    <row r="17270" spans="6:23" x14ac:dyDescent="0.2">
      <c r="F17270" s="610"/>
      <c r="H17270" s="612"/>
      <c r="I17270" s="598"/>
      <c r="J17270" s="598"/>
      <c r="M17270" s="598"/>
      <c r="N17270" s="598"/>
      <c r="V17270" s="598"/>
      <c r="W17270" s="598"/>
    </row>
    <row r="17271" spans="6:23" x14ac:dyDescent="0.2">
      <c r="F17271" s="610"/>
      <c r="H17271" s="612"/>
      <c r="I17271" s="598"/>
      <c r="J17271" s="598"/>
      <c r="M17271" s="598"/>
      <c r="N17271" s="598"/>
      <c r="V17271" s="598"/>
      <c r="W17271" s="598"/>
    </row>
    <row r="17272" spans="6:23" x14ac:dyDescent="0.2">
      <c r="F17272" s="610"/>
      <c r="H17272" s="612"/>
      <c r="I17272" s="598"/>
      <c r="J17272" s="598"/>
      <c r="M17272" s="598"/>
      <c r="N17272" s="598"/>
      <c r="V17272" s="598"/>
      <c r="W17272" s="598"/>
    </row>
    <row r="17273" spans="6:23" x14ac:dyDescent="0.2">
      <c r="F17273" s="610"/>
      <c r="H17273" s="612"/>
      <c r="I17273" s="598"/>
      <c r="J17273" s="598"/>
      <c r="M17273" s="598"/>
      <c r="N17273" s="598"/>
      <c r="V17273" s="598"/>
      <c r="W17273" s="598"/>
    </row>
    <row r="17274" spans="6:23" x14ac:dyDescent="0.2">
      <c r="F17274" s="610"/>
      <c r="H17274" s="612"/>
      <c r="I17274" s="598"/>
      <c r="J17274" s="598"/>
      <c r="M17274" s="598"/>
      <c r="N17274" s="598"/>
      <c r="V17274" s="598"/>
      <c r="W17274" s="598"/>
    </row>
    <row r="17275" spans="6:23" x14ac:dyDescent="0.2">
      <c r="F17275" s="610"/>
      <c r="H17275" s="612"/>
      <c r="I17275" s="598"/>
      <c r="J17275" s="598"/>
      <c r="M17275" s="598"/>
      <c r="N17275" s="598"/>
      <c r="V17275" s="598"/>
      <c r="W17275" s="598"/>
    </row>
    <row r="17276" spans="6:23" x14ac:dyDescent="0.2">
      <c r="F17276" s="610"/>
      <c r="H17276" s="612"/>
      <c r="I17276" s="598"/>
      <c r="J17276" s="598"/>
      <c r="M17276" s="598"/>
      <c r="N17276" s="598"/>
      <c r="V17276" s="598"/>
      <c r="W17276" s="598"/>
    </row>
    <row r="17277" spans="6:23" x14ac:dyDescent="0.2">
      <c r="F17277" s="610"/>
      <c r="H17277" s="612"/>
      <c r="I17277" s="598"/>
      <c r="J17277" s="598"/>
      <c r="M17277" s="598"/>
      <c r="N17277" s="598"/>
      <c r="V17277" s="598"/>
      <c r="W17277" s="598"/>
    </row>
    <row r="17278" spans="6:23" x14ac:dyDescent="0.2">
      <c r="F17278" s="610"/>
      <c r="H17278" s="612"/>
      <c r="I17278" s="598"/>
      <c r="J17278" s="598"/>
      <c r="M17278" s="598"/>
      <c r="N17278" s="598"/>
      <c r="V17278" s="598"/>
      <c r="W17278" s="598"/>
    </row>
    <row r="17279" spans="6:23" x14ac:dyDescent="0.2">
      <c r="F17279" s="610"/>
      <c r="H17279" s="612"/>
      <c r="I17279" s="598"/>
      <c r="J17279" s="598"/>
      <c r="M17279" s="598"/>
      <c r="N17279" s="598"/>
      <c r="V17279" s="598"/>
      <c r="W17279" s="598"/>
    </row>
    <row r="17280" spans="6:23" x14ac:dyDescent="0.2">
      <c r="F17280" s="610"/>
      <c r="H17280" s="612"/>
      <c r="I17280" s="598"/>
      <c r="J17280" s="598"/>
      <c r="M17280" s="598"/>
      <c r="N17280" s="598"/>
      <c r="V17280" s="598"/>
      <c r="W17280" s="598"/>
    </row>
    <row r="17281" spans="6:23" x14ac:dyDescent="0.2">
      <c r="F17281" s="610"/>
      <c r="H17281" s="612"/>
      <c r="I17281" s="598"/>
      <c r="J17281" s="598"/>
      <c r="M17281" s="598"/>
      <c r="N17281" s="598"/>
      <c r="V17281" s="598"/>
      <c r="W17281" s="598"/>
    </row>
    <row r="17282" spans="6:23" x14ac:dyDescent="0.2">
      <c r="F17282" s="610"/>
      <c r="H17282" s="612"/>
      <c r="I17282" s="598"/>
      <c r="J17282" s="598"/>
      <c r="M17282" s="598"/>
      <c r="N17282" s="598"/>
      <c r="V17282" s="598"/>
      <c r="W17282" s="598"/>
    </row>
    <row r="17283" spans="6:23" x14ac:dyDescent="0.2">
      <c r="F17283" s="610"/>
      <c r="H17283" s="612"/>
      <c r="I17283" s="598"/>
      <c r="J17283" s="598"/>
      <c r="M17283" s="598"/>
      <c r="N17283" s="598"/>
      <c r="V17283" s="598"/>
      <c r="W17283" s="598"/>
    </row>
    <row r="17284" spans="6:23" x14ac:dyDescent="0.2">
      <c r="F17284" s="610"/>
      <c r="H17284" s="612"/>
      <c r="I17284" s="598"/>
      <c r="J17284" s="598"/>
      <c r="M17284" s="598"/>
      <c r="N17284" s="598"/>
      <c r="V17284" s="598"/>
      <c r="W17284" s="598"/>
    </row>
    <row r="17285" spans="6:23" x14ac:dyDescent="0.2">
      <c r="F17285" s="610"/>
      <c r="H17285" s="612"/>
      <c r="I17285" s="598"/>
      <c r="J17285" s="598"/>
      <c r="M17285" s="598"/>
      <c r="N17285" s="598"/>
      <c r="V17285" s="598"/>
      <c r="W17285" s="598"/>
    </row>
    <row r="17286" spans="6:23" x14ac:dyDescent="0.2">
      <c r="F17286" s="610"/>
      <c r="H17286" s="612"/>
      <c r="I17286" s="598"/>
      <c r="J17286" s="598"/>
      <c r="M17286" s="598"/>
      <c r="N17286" s="598"/>
      <c r="V17286" s="598"/>
      <c r="W17286" s="598"/>
    </row>
    <row r="17287" spans="6:23" x14ac:dyDescent="0.2">
      <c r="F17287" s="610"/>
      <c r="H17287" s="612"/>
      <c r="I17287" s="598"/>
      <c r="J17287" s="598"/>
      <c r="M17287" s="598"/>
      <c r="N17287" s="598"/>
      <c r="V17287" s="598"/>
      <c r="W17287" s="598"/>
    </row>
    <row r="17288" spans="6:23" x14ac:dyDescent="0.2">
      <c r="F17288" s="610"/>
      <c r="H17288" s="612"/>
      <c r="I17288" s="598"/>
      <c r="J17288" s="598"/>
      <c r="M17288" s="598"/>
      <c r="N17288" s="598"/>
      <c r="V17288" s="598"/>
      <c r="W17288" s="598"/>
    </row>
    <row r="17289" spans="6:23" x14ac:dyDescent="0.2">
      <c r="F17289" s="610"/>
      <c r="H17289" s="612"/>
      <c r="I17289" s="598"/>
      <c r="J17289" s="598"/>
      <c r="M17289" s="598"/>
      <c r="N17289" s="598"/>
      <c r="V17289" s="598"/>
      <c r="W17289" s="598"/>
    </row>
    <row r="17290" spans="6:23" x14ac:dyDescent="0.2">
      <c r="F17290" s="610"/>
      <c r="H17290" s="612"/>
      <c r="I17290" s="598"/>
      <c r="J17290" s="598"/>
      <c r="M17290" s="598"/>
      <c r="N17290" s="598"/>
      <c r="V17290" s="598"/>
      <c r="W17290" s="598"/>
    </row>
    <row r="17291" spans="6:23" x14ac:dyDescent="0.2">
      <c r="F17291" s="610"/>
      <c r="H17291" s="612"/>
      <c r="I17291" s="598"/>
      <c r="J17291" s="598"/>
      <c r="M17291" s="598"/>
      <c r="N17291" s="598"/>
      <c r="V17291" s="598"/>
      <c r="W17291" s="598"/>
    </row>
    <row r="17292" spans="6:23" x14ac:dyDescent="0.2">
      <c r="F17292" s="610"/>
      <c r="H17292" s="612"/>
      <c r="I17292" s="598"/>
      <c r="J17292" s="598"/>
      <c r="M17292" s="598"/>
      <c r="N17292" s="598"/>
      <c r="V17292" s="598"/>
      <c r="W17292" s="598"/>
    </row>
    <row r="17293" spans="6:23" x14ac:dyDescent="0.2">
      <c r="F17293" s="610"/>
      <c r="H17293" s="612"/>
      <c r="I17293" s="598"/>
      <c r="J17293" s="598"/>
      <c r="M17293" s="598"/>
      <c r="N17293" s="598"/>
      <c r="V17293" s="598"/>
      <c r="W17293" s="598"/>
    </row>
    <row r="17294" spans="6:23" x14ac:dyDescent="0.2">
      <c r="F17294" s="610"/>
      <c r="H17294" s="612"/>
      <c r="I17294" s="598"/>
      <c r="J17294" s="598"/>
      <c r="M17294" s="598"/>
      <c r="N17294" s="598"/>
      <c r="V17294" s="598"/>
      <c r="W17294" s="598"/>
    </row>
    <row r="17295" spans="6:23" x14ac:dyDescent="0.2">
      <c r="F17295" s="610"/>
      <c r="H17295" s="612"/>
      <c r="I17295" s="598"/>
      <c r="J17295" s="598"/>
      <c r="M17295" s="598"/>
      <c r="N17295" s="598"/>
      <c r="V17295" s="598"/>
      <c r="W17295" s="598"/>
    </row>
    <row r="17296" spans="6:23" x14ac:dyDescent="0.2">
      <c r="F17296" s="610"/>
      <c r="H17296" s="612"/>
      <c r="I17296" s="598"/>
      <c r="J17296" s="598"/>
      <c r="M17296" s="598"/>
      <c r="N17296" s="598"/>
      <c r="V17296" s="598"/>
      <c r="W17296" s="598"/>
    </row>
    <row r="17297" spans="6:23" x14ac:dyDescent="0.2">
      <c r="F17297" s="610"/>
      <c r="H17297" s="612"/>
      <c r="I17297" s="598"/>
      <c r="J17297" s="598"/>
      <c r="M17297" s="598"/>
      <c r="N17297" s="598"/>
      <c r="V17297" s="598"/>
      <c r="W17297" s="598"/>
    </row>
    <row r="17298" spans="6:23" x14ac:dyDescent="0.2">
      <c r="F17298" s="610"/>
      <c r="H17298" s="612"/>
      <c r="I17298" s="598"/>
      <c r="J17298" s="598"/>
      <c r="M17298" s="598"/>
      <c r="N17298" s="598"/>
      <c r="V17298" s="598"/>
      <c r="W17298" s="598"/>
    </row>
    <row r="17299" spans="6:23" x14ac:dyDescent="0.2">
      <c r="F17299" s="610"/>
      <c r="H17299" s="612"/>
      <c r="I17299" s="598"/>
      <c r="J17299" s="598"/>
      <c r="M17299" s="598"/>
      <c r="N17299" s="598"/>
      <c r="V17299" s="598"/>
      <c r="W17299" s="598"/>
    </row>
    <row r="17300" spans="6:23" x14ac:dyDescent="0.2">
      <c r="F17300" s="610"/>
      <c r="H17300" s="612"/>
      <c r="I17300" s="598"/>
      <c r="J17300" s="598"/>
      <c r="M17300" s="598"/>
      <c r="N17300" s="598"/>
      <c r="V17300" s="598"/>
      <c r="W17300" s="598"/>
    </row>
    <row r="17301" spans="6:23" x14ac:dyDescent="0.2">
      <c r="F17301" s="610"/>
      <c r="H17301" s="612"/>
      <c r="I17301" s="598"/>
      <c r="J17301" s="598"/>
      <c r="M17301" s="598"/>
      <c r="N17301" s="598"/>
      <c r="V17301" s="598"/>
      <c r="W17301" s="598"/>
    </row>
    <row r="17302" spans="6:23" x14ac:dyDescent="0.2">
      <c r="F17302" s="610"/>
      <c r="H17302" s="612"/>
      <c r="I17302" s="598"/>
      <c r="J17302" s="598"/>
      <c r="M17302" s="598"/>
      <c r="N17302" s="598"/>
      <c r="V17302" s="598"/>
      <c r="W17302" s="598"/>
    </row>
    <row r="17303" spans="6:23" x14ac:dyDescent="0.2">
      <c r="F17303" s="610"/>
      <c r="H17303" s="612"/>
      <c r="I17303" s="598"/>
      <c r="J17303" s="598"/>
      <c r="M17303" s="598"/>
      <c r="N17303" s="598"/>
      <c r="V17303" s="598"/>
      <c r="W17303" s="598"/>
    </row>
    <row r="17304" spans="6:23" x14ac:dyDescent="0.2">
      <c r="F17304" s="610"/>
      <c r="H17304" s="612"/>
      <c r="I17304" s="598"/>
      <c r="J17304" s="598"/>
      <c r="M17304" s="598"/>
      <c r="N17304" s="598"/>
      <c r="V17304" s="598"/>
      <c r="W17304" s="598"/>
    </row>
    <row r="17305" spans="6:23" x14ac:dyDescent="0.2">
      <c r="F17305" s="610"/>
      <c r="H17305" s="612"/>
      <c r="I17305" s="598"/>
      <c r="J17305" s="598"/>
      <c r="M17305" s="598"/>
      <c r="N17305" s="598"/>
      <c r="V17305" s="598"/>
      <c r="W17305" s="598"/>
    </row>
    <row r="17306" spans="6:23" x14ac:dyDescent="0.2">
      <c r="F17306" s="610"/>
      <c r="H17306" s="612"/>
      <c r="I17306" s="598"/>
      <c r="J17306" s="598"/>
      <c r="M17306" s="598"/>
      <c r="N17306" s="598"/>
      <c r="V17306" s="598"/>
      <c r="W17306" s="598"/>
    </row>
    <row r="17307" spans="6:23" x14ac:dyDescent="0.2">
      <c r="F17307" s="610"/>
      <c r="H17307" s="612"/>
      <c r="I17307" s="598"/>
      <c r="J17307" s="598"/>
      <c r="M17307" s="598"/>
      <c r="N17307" s="598"/>
      <c r="V17307" s="598"/>
      <c r="W17307" s="598"/>
    </row>
    <row r="17308" spans="6:23" x14ac:dyDescent="0.2">
      <c r="F17308" s="610"/>
      <c r="H17308" s="612"/>
      <c r="I17308" s="598"/>
      <c r="J17308" s="598"/>
      <c r="M17308" s="598"/>
      <c r="N17308" s="598"/>
      <c r="V17308" s="598"/>
      <c r="W17308" s="598"/>
    </row>
    <row r="17309" spans="6:23" x14ac:dyDescent="0.2">
      <c r="F17309" s="610"/>
      <c r="H17309" s="612"/>
      <c r="I17309" s="598"/>
      <c r="J17309" s="598"/>
      <c r="M17309" s="598"/>
      <c r="N17309" s="598"/>
      <c r="V17309" s="598"/>
      <c r="W17309" s="598"/>
    </row>
    <row r="17310" spans="6:23" x14ac:dyDescent="0.2">
      <c r="F17310" s="610"/>
      <c r="H17310" s="612"/>
      <c r="I17310" s="598"/>
      <c r="J17310" s="598"/>
      <c r="M17310" s="598"/>
      <c r="N17310" s="598"/>
      <c r="V17310" s="598"/>
      <c r="W17310" s="598"/>
    </row>
    <row r="17311" spans="6:23" x14ac:dyDescent="0.2">
      <c r="F17311" s="610"/>
      <c r="H17311" s="612"/>
      <c r="I17311" s="598"/>
      <c r="J17311" s="598"/>
      <c r="M17311" s="598"/>
      <c r="N17311" s="598"/>
      <c r="V17311" s="598"/>
      <c r="W17311" s="598"/>
    </row>
    <row r="17312" spans="6:23" x14ac:dyDescent="0.2">
      <c r="F17312" s="610"/>
      <c r="H17312" s="612"/>
      <c r="I17312" s="598"/>
      <c r="J17312" s="598"/>
      <c r="M17312" s="598"/>
      <c r="N17312" s="598"/>
      <c r="V17312" s="598"/>
      <c r="W17312" s="598"/>
    </row>
    <row r="17313" spans="6:23" x14ac:dyDescent="0.2">
      <c r="F17313" s="610"/>
      <c r="H17313" s="612"/>
      <c r="I17313" s="598"/>
      <c r="J17313" s="598"/>
      <c r="M17313" s="598"/>
      <c r="N17313" s="598"/>
      <c r="V17313" s="598"/>
      <c r="W17313" s="598"/>
    </row>
    <row r="17314" spans="6:23" x14ac:dyDescent="0.2">
      <c r="F17314" s="610"/>
      <c r="H17314" s="612"/>
      <c r="I17314" s="598"/>
      <c r="J17314" s="598"/>
      <c r="M17314" s="598"/>
      <c r="N17314" s="598"/>
      <c r="V17314" s="598"/>
      <c r="W17314" s="598"/>
    </row>
    <row r="17315" spans="6:23" x14ac:dyDescent="0.2">
      <c r="F17315" s="610"/>
      <c r="H17315" s="612"/>
      <c r="I17315" s="598"/>
      <c r="J17315" s="598"/>
      <c r="M17315" s="598"/>
      <c r="N17315" s="598"/>
      <c r="V17315" s="598"/>
      <c r="W17315" s="598"/>
    </row>
    <row r="17316" spans="6:23" x14ac:dyDescent="0.2">
      <c r="F17316" s="610"/>
      <c r="H17316" s="612"/>
      <c r="I17316" s="598"/>
      <c r="J17316" s="598"/>
      <c r="M17316" s="598"/>
      <c r="N17316" s="598"/>
      <c r="V17316" s="598"/>
      <c r="W17316" s="598"/>
    </row>
    <row r="17317" spans="6:23" x14ac:dyDescent="0.2">
      <c r="F17317" s="610"/>
      <c r="H17317" s="612"/>
      <c r="I17317" s="598"/>
      <c r="J17317" s="598"/>
      <c r="M17317" s="598"/>
      <c r="N17317" s="598"/>
      <c r="V17317" s="598"/>
      <c r="W17317" s="598"/>
    </row>
    <row r="17318" spans="6:23" x14ac:dyDescent="0.2">
      <c r="F17318" s="610"/>
      <c r="H17318" s="612"/>
      <c r="I17318" s="598"/>
      <c r="J17318" s="598"/>
      <c r="M17318" s="598"/>
      <c r="N17318" s="598"/>
      <c r="V17318" s="598"/>
      <c r="W17318" s="598"/>
    </row>
    <row r="17319" spans="6:23" x14ac:dyDescent="0.2">
      <c r="F17319" s="610"/>
      <c r="H17319" s="612"/>
      <c r="I17319" s="598"/>
      <c r="J17319" s="598"/>
      <c r="M17319" s="598"/>
      <c r="N17319" s="598"/>
      <c r="V17319" s="598"/>
      <c r="W17319" s="598"/>
    </row>
    <row r="17320" spans="6:23" x14ac:dyDescent="0.2">
      <c r="F17320" s="610"/>
      <c r="H17320" s="612"/>
      <c r="I17320" s="598"/>
      <c r="J17320" s="598"/>
      <c r="M17320" s="598"/>
      <c r="N17320" s="598"/>
      <c r="V17320" s="598"/>
      <c r="W17320" s="598"/>
    </row>
    <row r="17321" spans="6:23" x14ac:dyDescent="0.2">
      <c r="F17321" s="610"/>
      <c r="H17321" s="612"/>
      <c r="I17321" s="598"/>
      <c r="J17321" s="598"/>
      <c r="M17321" s="598"/>
      <c r="N17321" s="598"/>
      <c r="V17321" s="598"/>
      <c r="W17321" s="598"/>
    </row>
    <row r="17322" spans="6:23" x14ac:dyDescent="0.2">
      <c r="F17322" s="610"/>
      <c r="H17322" s="612"/>
      <c r="I17322" s="598"/>
      <c r="J17322" s="598"/>
      <c r="M17322" s="598"/>
      <c r="N17322" s="598"/>
      <c r="V17322" s="598"/>
      <c r="W17322" s="598"/>
    </row>
    <row r="17323" spans="6:23" x14ac:dyDescent="0.2">
      <c r="F17323" s="610"/>
      <c r="H17323" s="612"/>
      <c r="I17323" s="598"/>
      <c r="J17323" s="598"/>
      <c r="M17323" s="598"/>
      <c r="N17323" s="598"/>
      <c r="V17323" s="598"/>
      <c r="W17323" s="598"/>
    </row>
    <row r="17324" spans="6:23" x14ac:dyDescent="0.2">
      <c r="F17324" s="610"/>
      <c r="H17324" s="612"/>
      <c r="I17324" s="598"/>
      <c r="J17324" s="598"/>
      <c r="M17324" s="598"/>
      <c r="N17324" s="598"/>
      <c r="V17324" s="598"/>
      <c r="W17324" s="598"/>
    </row>
    <row r="17325" spans="6:23" x14ac:dyDescent="0.2">
      <c r="F17325" s="610"/>
      <c r="H17325" s="612"/>
      <c r="I17325" s="598"/>
      <c r="J17325" s="598"/>
      <c r="M17325" s="598"/>
      <c r="N17325" s="598"/>
      <c r="V17325" s="598"/>
      <c r="W17325" s="598"/>
    </row>
    <row r="17326" spans="6:23" x14ac:dyDescent="0.2">
      <c r="F17326" s="610"/>
      <c r="H17326" s="612"/>
      <c r="I17326" s="598"/>
      <c r="J17326" s="598"/>
      <c r="M17326" s="598"/>
      <c r="N17326" s="598"/>
      <c r="V17326" s="598"/>
      <c r="W17326" s="598"/>
    </row>
    <row r="17327" spans="6:23" x14ac:dyDescent="0.2">
      <c r="F17327" s="610"/>
      <c r="H17327" s="612"/>
      <c r="I17327" s="598"/>
      <c r="J17327" s="598"/>
      <c r="M17327" s="598"/>
      <c r="N17327" s="598"/>
      <c r="V17327" s="598"/>
      <c r="W17327" s="598"/>
    </row>
    <row r="17328" spans="6:23" x14ac:dyDescent="0.2">
      <c r="F17328" s="610"/>
      <c r="H17328" s="612"/>
      <c r="I17328" s="598"/>
      <c r="J17328" s="598"/>
      <c r="M17328" s="598"/>
      <c r="N17328" s="598"/>
      <c r="V17328" s="598"/>
      <c r="W17328" s="598"/>
    </row>
    <row r="17329" spans="6:23" x14ac:dyDescent="0.2">
      <c r="F17329" s="610"/>
      <c r="H17329" s="612"/>
      <c r="I17329" s="598"/>
      <c r="J17329" s="598"/>
      <c r="M17329" s="598"/>
      <c r="N17329" s="598"/>
      <c r="V17329" s="598"/>
      <c r="W17329" s="598"/>
    </row>
    <row r="17330" spans="6:23" x14ac:dyDescent="0.2">
      <c r="F17330" s="610"/>
      <c r="H17330" s="612"/>
      <c r="I17330" s="598"/>
      <c r="J17330" s="598"/>
      <c r="M17330" s="598"/>
      <c r="N17330" s="598"/>
      <c r="V17330" s="598"/>
      <c r="W17330" s="598"/>
    </row>
    <row r="17331" spans="6:23" x14ac:dyDescent="0.2">
      <c r="F17331" s="610"/>
      <c r="H17331" s="612"/>
      <c r="I17331" s="598"/>
      <c r="J17331" s="598"/>
      <c r="M17331" s="598"/>
      <c r="N17331" s="598"/>
      <c r="V17331" s="598"/>
      <c r="W17331" s="598"/>
    </row>
    <row r="17332" spans="6:23" x14ac:dyDescent="0.2">
      <c r="F17332" s="610"/>
      <c r="H17332" s="612"/>
      <c r="I17332" s="598"/>
      <c r="J17332" s="598"/>
      <c r="M17332" s="598"/>
      <c r="N17332" s="598"/>
      <c r="V17332" s="598"/>
      <c r="W17332" s="598"/>
    </row>
    <row r="17333" spans="6:23" x14ac:dyDescent="0.2">
      <c r="F17333" s="610"/>
      <c r="H17333" s="612"/>
      <c r="I17333" s="598"/>
      <c r="J17333" s="598"/>
      <c r="M17333" s="598"/>
      <c r="N17333" s="598"/>
      <c r="V17333" s="598"/>
      <c r="W17333" s="598"/>
    </row>
    <row r="17334" spans="6:23" x14ac:dyDescent="0.2">
      <c r="F17334" s="610"/>
      <c r="H17334" s="612"/>
      <c r="I17334" s="598"/>
      <c r="J17334" s="598"/>
      <c r="M17334" s="598"/>
      <c r="N17334" s="598"/>
      <c r="V17334" s="598"/>
      <c r="W17334" s="598"/>
    </row>
    <row r="17335" spans="6:23" x14ac:dyDescent="0.2">
      <c r="F17335" s="610"/>
      <c r="H17335" s="612"/>
      <c r="I17335" s="598"/>
      <c r="J17335" s="598"/>
      <c r="M17335" s="598"/>
      <c r="N17335" s="598"/>
      <c r="V17335" s="598"/>
      <c r="W17335" s="598"/>
    </row>
    <row r="17336" spans="6:23" x14ac:dyDescent="0.2">
      <c r="F17336" s="610"/>
      <c r="H17336" s="612"/>
      <c r="I17336" s="598"/>
      <c r="J17336" s="598"/>
      <c r="M17336" s="598"/>
      <c r="N17336" s="598"/>
      <c r="V17336" s="598"/>
      <c r="W17336" s="598"/>
    </row>
    <row r="17337" spans="6:23" x14ac:dyDescent="0.2">
      <c r="F17337" s="610"/>
      <c r="H17337" s="612"/>
      <c r="I17337" s="598"/>
      <c r="J17337" s="598"/>
      <c r="M17337" s="598"/>
      <c r="N17337" s="598"/>
      <c r="V17337" s="598"/>
      <c r="W17337" s="598"/>
    </row>
    <row r="17338" spans="6:23" x14ac:dyDescent="0.2">
      <c r="F17338" s="610"/>
      <c r="H17338" s="612"/>
      <c r="I17338" s="598"/>
      <c r="J17338" s="598"/>
      <c r="M17338" s="598"/>
      <c r="N17338" s="598"/>
      <c r="V17338" s="598"/>
      <c r="W17338" s="598"/>
    </row>
    <row r="17339" spans="6:23" x14ac:dyDescent="0.2">
      <c r="F17339" s="610"/>
      <c r="H17339" s="612"/>
      <c r="I17339" s="598"/>
      <c r="J17339" s="598"/>
      <c r="M17339" s="598"/>
      <c r="N17339" s="598"/>
      <c r="V17339" s="598"/>
      <c r="W17339" s="598"/>
    </row>
    <row r="17340" spans="6:23" x14ac:dyDescent="0.2">
      <c r="F17340" s="610"/>
      <c r="H17340" s="612"/>
      <c r="I17340" s="598"/>
      <c r="J17340" s="598"/>
      <c r="M17340" s="598"/>
      <c r="N17340" s="598"/>
      <c r="V17340" s="598"/>
      <c r="W17340" s="598"/>
    </row>
    <row r="17341" spans="6:23" x14ac:dyDescent="0.2">
      <c r="F17341" s="610"/>
      <c r="H17341" s="612"/>
      <c r="I17341" s="598"/>
      <c r="J17341" s="598"/>
      <c r="M17341" s="598"/>
      <c r="N17341" s="598"/>
      <c r="V17341" s="598"/>
      <c r="W17341" s="598"/>
    </row>
    <row r="17342" spans="6:23" x14ac:dyDescent="0.2">
      <c r="F17342" s="610"/>
      <c r="H17342" s="612"/>
      <c r="I17342" s="598"/>
      <c r="J17342" s="598"/>
      <c r="M17342" s="598"/>
      <c r="N17342" s="598"/>
      <c r="V17342" s="598"/>
      <c r="W17342" s="598"/>
    </row>
    <row r="17343" spans="6:23" x14ac:dyDescent="0.2">
      <c r="F17343" s="610"/>
      <c r="H17343" s="612"/>
      <c r="I17343" s="598"/>
      <c r="J17343" s="598"/>
      <c r="M17343" s="598"/>
      <c r="N17343" s="598"/>
      <c r="V17343" s="598"/>
      <c r="W17343" s="598"/>
    </row>
    <row r="17344" spans="6:23" x14ac:dyDescent="0.2">
      <c r="F17344" s="610"/>
      <c r="H17344" s="612"/>
      <c r="I17344" s="598"/>
      <c r="J17344" s="598"/>
      <c r="M17344" s="598"/>
      <c r="N17344" s="598"/>
      <c r="V17344" s="598"/>
      <c r="W17344" s="598"/>
    </row>
    <row r="17345" spans="6:23" x14ac:dyDescent="0.2">
      <c r="F17345" s="610"/>
      <c r="H17345" s="612"/>
      <c r="I17345" s="598"/>
      <c r="J17345" s="598"/>
      <c r="M17345" s="598"/>
      <c r="N17345" s="598"/>
      <c r="V17345" s="598"/>
      <c r="W17345" s="598"/>
    </row>
    <row r="17346" spans="6:23" x14ac:dyDescent="0.2">
      <c r="F17346" s="610"/>
      <c r="H17346" s="612"/>
      <c r="I17346" s="598"/>
      <c r="J17346" s="598"/>
      <c r="M17346" s="598"/>
      <c r="N17346" s="598"/>
      <c r="V17346" s="598"/>
      <c r="W17346" s="598"/>
    </row>
    <row r="17347" spans="6:23" x14ac:dyDescent="0.2">
      <c r="F17347" s="610"/>
      <c r="H17347" s="612"/>
      <c r="I17347" s="598"/>
      <c r="J17347" s="598"/>
      <c r="M17347" s="598"/>
      <c r="N17347" s="598"/>
      <c r="V17347" s="598"/>
      <c r="W17347" s="598"/>
    </row>
    <row r="17348" spans="6:23" x14ac:dyDescent="0.2">
      <c r="F17348" s="610"/>
      <c r="H17348" s="612"/>
      <c r="I17348" s="598"/>
      <c r="J17348" s="598"/>
      <c r="M17348" s="598"/>
      <c r="N17348" s="598"/>
      <c r="V17348" s="598"/>
      <c r="W17348" s="598"/>
    </row>
    <row r="17349" spans="6:23" x14ac:dyDescent="0.2">
      <c r="F17349" s="610"/>
      <c r="H17349" s="612"/>
      <c r="I17349" s="598"/>
      <c r="J17349" s="598"/>
      <c r="M17349" s="598"/>
      <c r="N17349" s="598"/>
      <c r="V17349" s="598"/>
      <c r="W17349" s="598"/>
    </row>
    <row r="17350" spans="6:23" x14ac:dyDescent="0.2">
      <c r="F17350" s="610"/>
      <c r="H17350" s="612"/>
      <c r="I17350" s="598"/>
      <c r="J17350" s="598"/>
      <c r="M17350" s="598"/>
      <c r="N17350" s="598"/>
      <c r="V17350" s="598"/>
      <c r="W17350" s="598"/>
    </row>
    <row r="17351" spans="6:23" x14ac:dyDescent="0.2">
      <c r="F17351" s="610"/>
      <c r="H17351" s="612"/>
      <c r="I17351" s="598"/>
      <c r="J17351" s="598"/>
      <c r="M17351" s="598"/>
      <c r="N17351" s="598"/>
      <c r="V17351" s="598"/>
      <c r="W17351" s="598"/>
    </row>
    <row r="17352" spans="6:23" x14ac:dyDescent="0.2">
      <c r="F17352" s="610"/>
      <c r="H17352" s="612"/>
      <c r="I17352" s="598"/>
      <c r="J17352" s="598"/>
      <c r="M17352" s="598"/>
      <c r="N17352" s="598"/>
      <c r="V17352" s="598"/>
      <c r="W17352" s="598"/>
    </row>
    <row r="17353" spans="6:23" x14ac:dyDescent="0.2">
      <c r="F17353" s="610"/>
      <c r="H17353" s="612"/>
      <c r="I17353" s="598"/>
      <c r="J17353" s="598"/>
      <c r="M17353" s="598"/>
      <c r="N17353" s="598"/>
      <c r="V17353" s="598"/>
      <c r="W17353" s="598"/>
    </row>
    <row r="17354" spans="6:23" x14ac:dyDescent="0.2">
      <c r="F17354" s="610"/>
      <c r="H17354" s="612"/>
      <c r="I17354" s="598"/>
      <c r="J17354" s="598"/>
      <c r="M17354" s="598"/>
      <c r="N17354" s="598"/>
      <c r="V17354" s="598"/>
      <c r="W17354" s="598"/>
    </row>
    <row r="17355" spans="6:23" x14ac:dyDescent="0.2">
      <c r="F17355" s="610"/>
      <c r="H17355" s="612"/>
      <c r="I17355" s="598"/>
      <c r="J17355" s="598"/>
      <c r="M17355" s="598"/>
      <c r="N17355" s="598"/>
      <c r="V17355" s="598"/>
      <c r="W17355" s="598"/>
    </row>
    <row r="17356" spans="6:23" x14ac:dyDescent="0.2">
      <c r="F17356" s="610"/>
      <c r="H17356" s="612"/>
      <c r="I17356" s="598"/>
      <c r="J17356" s="598"/>
      <c r="M17356" s="598"/>
      <c r="N17356" s="598"/>
      <c r="V17356" s="598"/>
      <c r="W17356" s="598"/>
    </row>
    <row r="17357" spans="6:23" x14ac:dyDescent="0.2">
      <c r="F17357" s="610"/>
      <c r="H17357" s="612"/>
      <c r="I17357" s="598"/>
      <c r="J17357" s="598"/>
      <c r="M17357" s="598"/>
      <c r="N17357" s="598"/>
      <c r="V17357" s="598"/>
      <c r="W17357" s="598"/>
    </row>
    <row r="17358" spans="6:23" x14ac:dyDescent="0.2">
      <c r="F17358" s="610"/>
      <c r="H17358" s="612"/>
      <c r="I17358" s="598"/>
      <c r="J17358" s="598"/>
      <c r="M17358" s="598"/>
      <c r="N17358" s="598"/>
      <c r="V17358" s="598"/>
      <c r="W17358" s="598"/>
    </row>
    <row r="17359" spans="6:23" x14ac:dyDescent="0.2">
      <c r="F17359" s="610"/>
      <c r="H17359" s="612"/>
      <c r="I17359" s="598"/>
      <c r="J17359" s="598"/>
      <c r="M17359" s="598"/>
      <c r="N17359" s="598"/>
      <c r="V17359" s="598"/>
      <c r="W17359" s="598"/>
    </row>
    <row r="17360" spans="6:23" x14ac:dyDescent="0.2">
      <c r="F17360" s="610"/>
      <c r="H17360" s="612"/>
      <c r="I17360" s="598"/>
      <c r="J17360" s="598"/>
      <c r="M17360" s="598"/>
      <c r="N17360" s="598"/>
      <c r="V17360" s="598"/>
      <c r="W17360" s="598"/>
    </row>
    <row r="17361" spans="6:23" x14ac:dyDescent="0.2">
      <c r="F17361" s="610"/>
      <c r="H17361" s="612"/>
      <c r="I17361" s="598"/>
      <c r="J17361" s="598"/>
      <c r="M17361" s="598"/>
      <c r="N17361" s="598"/>
      <c r="V17361" s="598"/>
      <c r="W17361" s="598"/>
    </row>
    <row r="17362" spans="6:23" x14ac:dyDescent="0.2">
      <c r="F17362" s="610"/>
      <c r="H17362" s="612"/>
      <c r="I17362" s="598"/>
      <c r="J17362" s="598"/>
      <c r="M17362" s="598"/>
      <c r="N17362" s="598"/>
      <c r="V17362" s="598"/>
      <c r="W17362" s="598"/>
    </row>
    <row r="17363" spans="6:23" x14ac:dyDescent="0.2">
      <c r="F17363" s="610"/>
      <c r="H17363" s="612"/>
      <c r="I17363" s="598"/>
      <c r="J17363" s="598"/>
      <c r="M17363" s="598"/>
      <c r="N17363" s="598"/>
      <c r="V17363" s="598"/>
      <c r="W17363" s="598"/>
    </row>
    <row r="17364" spans="6:23" x14ac:dyDescent="0.2">
      <c r="F17364" s="610"/>
      <c r="H17364" s="612"/>
      <c r="I17364" s="598"/>
      <c r="J17364" s="598"/>
      <c r="M17364" s="598"/>
      <c r="N17364" s="598"/>
      <c r="V17364" s="598"/>
      <c r="W17364" s="598"/>
    </row>
    <row r="17365" spans="6:23" x14ac:dyDescent="0.2">
      <c r="F17365" s="610"/>
      <c r="H17365" s="612"/>
      <c r="I17365" s="598"/>
      <c r="J17365" s="598"/>
      <c r="M17365" s="598"/>
      <c r="N17365" s="598"/>
      <c r="V17365" s="598"/>
      <c r="W17365" s="598"/>
    </row>
    <row r="17366" spans="6:23" x14ac:dyDescent="0.2">
      <c r="F17366" s="610"/>
      <c r="H17366" s="612"/>
      <c r="I17366" s="598"/>
      <c r="J17366" s="598"/>
      <c r="M17366" s="598"/>
      <c r="N17366" s="598"/>
      <c r="V17366" s="598"/>
      <c r="W17366" s="598"/>
    </row>
    <row r="17367" spans="6:23" x14ac:dyDescent="0.2">
      <c r="F17367" s="610"/>
      <c r="H17367" s="612"/>
      <c r="I17367" s="598"/>
      <c r="J17367" s="598"/>
      <c r="M17367" s="598"/>
      <c r="N17367" s="598"/>
      <c r="V17367" s="598"/>
      <c r="W17367" s="598"/>
    </row>
    <row r="17368" spans="6:23" x14ac:dyDescent="0.2">
      <c r="F17368" s="610"/>
      <c r="H17368" s="612"/>
      <c r="I17368" s="598"/>
      <c r="J17368" s="598"/>
      <c r="M17368" s="598"/>
      <c r="N17368" s="598"/>
      <c r="V17368" s="598"/>
      <c r="W17368" s="598"/>
    </row>
    <row r="17369" spans="6:23" x14ac:dyDescent="0.2">
      <c r="F17369" s="610"/>
      <c r="H17369" s="612"/>
      <c r="I17369" s="598"/>
      <c r="J17369" s="598"/>
      <c r="M17369" s="598"/>
      <c r="N17369" s="598"/>
      <c r="V17369" s="598"/>
      <c r="W17369" s="598"/>
    </row>
    <row r="17370" spans="6:23" x14ac:dyDescent="0.2">
      <c r="F17370" s="610"/>
      <c r="H17370" s="612"/>
      <c r="I17370" s="598"/>
      <c r="J17370" s="598"/>
      <c r="M17370" s="598"/>
      <c r="N17370" s="598"/>
      <c r="V17370" s="598"/>
      <c r="W17370" s="598"/>
    </row>
    <row r="17371" spans="6:23" x14ac:dyDescent="0.2">
      <c r="F17371" s="610"/>
      <c r="H17371" s="612"/>
      <c r="I17371" s="598"/>
      <c r="J17371" s="598"/>
      <c r="M17371" s="598"/>
      <c r="N17371" s="598"/>
      <c r="V17371" s="598"/>
      <c r="W17371" s="598"/>
    </row>
    <row r="17372" spans="6:23" x14ac:dyDescent="0.2">
      <c r="F17372" s="610"/>
      <c r="H17372" s="612"/>
      <c r="I17372" s="598"/>
      <c r="J17372" s="598"/>
      <c r="M17372" s="598"/>
      <c r="N17372" s="598"/>
      <c r="V17372" s="598"/>
      <c r="W17372" s="598"/>
    </row>
    <row r="17373" spans="6:23" x14ac:dyDescent="0.2">
      <c r="F17373" s="610"/>
      <c r="H17373" s="612"/>
      <c r="I17373" s="598"/>
      <c r="J17373" s="598"/>
      <c r="M17373" s="598"/>
      <c r="N17373" s="598"/>
      <c r="V17373" s="598"/>
      <c r="W17373" s="598"/>
    </row>
    <row r="17374" spans="6:23" x14ac:dyDescent="0.2">
      <c r="F17374" s="610"/>
      <c r="H17374" s="612"/>
      <c r="I17374" s="598"/>
      <c r="J17374" s="598"/>
      <c r="M17374" s="598"/>
      <c r="N17374" s="598"/>
      <c r="V17374" s="598"/>
      <c r="W17374" s="598"/>
    </row>
    <row r="17375" spans="6:23" x14ac:dyDescent="0.2">
      <c r="F17375" s="610"/>
      <c r="H17375" s="612"/>
      <c r="I17375" s="598"/>
      <c r="J17375" s="598"/>
      <c r="M17375" s="598"/>
      <c r="N17375" s="598"/>
      <c r="V17375" s="598"/>
      <c r="W17375" s="598"/>
    </row>
    <row r="17376" spans="6:23" x14ac:dyDescent="0.2">
      <c r="F17376" s="610"/>
      <c r="H17376" s="612"/>
      <c r="I17376" s="598"/>
      <c r="J17376" s="598"/>
      <c r="M17376" s="598"/>
      <c r="N17376" s="598"/>
      <c r="V17376" s="598"/>
      <c r="W17376" s="598"/>
    </row>
    <row r="17377" spans="6:23" x14ac:dyDescent="0.2">
      <c r="F17377" s="610"/>
      <c r="H17377" s="612"/>
      <c r="I17377" s="598"/>
      <c r="J17377" s="598"/>
      <c r="M17377" s="598"/>
      <c r="N17377" s="598"/>
      <c r="V17377" s="598"/>
      <c r="W17377" s="598"/>
    </row>
    <row r="17378" spans="6:23" x14ac:dyDescent="0.2">
      <c r="F17378" s="610"/>
      <c r="H17378" s="612"/>
      <c r="I17378" s="598"/>
      <c r="J17378" s="598"/>
      <c r="M17378" s="598"/>
      <c r="N17378" s="598"/>
      <c r="V17378" s="598"/>
      <c r="W17378" s="598"/>
    </row>
    <row r="17379" spans="6:23" x14ac:dyDescent="0.2">
      <c r="F17379" s="610"/>
      <c r="H17379" s="612"/>
      <c r="I17379" s="598"/>
      <c r="J17379" s="598"/>
      <c r="M17379" s="598"/>
      <c r="N17379" s="598"/>
      <c r="V17379" s="598"/>
      <c r="W17379" s="598"/>
    </row>
    <row r="17380" spans="6:23" x14ac:dyDescent="0.2">
      <c r="F17380" s="610"/>
      <c r="H17380" s="612"/>
      <c r="I17380" s="598"/>
      <c r="J17380" s="598"/>
      <c r="M17380" s="598"/>
      <c r="N17380" s="598"/>
      <c r="V17380" s="598"/>
      <c r="W17380" s="598"/>
    </row>
    <row r="17381" spans="6:23" x14ac:dyDescent="0.2">
      <c r="F17381" s="610"/>
      <c r="H17381" s="612"/>
      <c r="I17381" s="598"/>
      <c r="J17381" s="598"/>
      <c r="M17381" s="598"/>
      <c r="N17381" s="598"/>
      <c r="V17381" s="598"/>
      <c r="W17381" s="598"/>
    </row>
    <row r="17382" spans="6:23" x14ac:dyDescent="0.2">
      <c r="F17382" s="610"/>
      <c r="H17382" s="612"/>
      <c r="I17382" s="598"/>
      <c r="J17382" s="598"/>
      <c r="M17382" s="598"/>
      <c r="N17382" s="598"/>
      <c r="V17382" s="598"/>
      <c r="W17382" s="598"/>
    </row>
    <row r="17383" spans="6:23" x14ac:dyDescent="0.2">
      <c r="F17383" s="610"/>
      <c r="H17383" s="612"/>
      <c r="I17383" s="598"/>
      <c r="J17383" s="598"/>
      <c r="M17383" s="598"/>
      <c r="N17383" s="598"/>
      <c r="V17383" s="598"/>
      <c r="W17383" s="598"/>
    </row>
    <row r="17384" spans="6:23" x14ac:dyDescent="0.2">
      <c r="F17384" s="610"/>
      <c r="H17384" s="612"/>
      <c r="I17384" s="598"/>
      <c r="J17384" s="598"/>
      <c r="M17384" s="598"/>
      <c r="N17384" s="598"/>
      <c r="V17384" s="598"/>
      <c r="W17384" s="598"/>
    </row>
    <row r="17385" spans="6:23" x14ac:dyDescent="0.2">
      <c r="F17385" s="610"/>
      <c r="H17385" s="612"/>
      <c r="I17385" s="598"/>
      <c r="J17385" s="598"/>
      <c r="M17385" s="598"/>
      <c r="N17385" s="598"/>
      <c r="V17385" s="598"/>
      <c r="W17385" s="598"/>
    </row>
    <row r="17386" spans="6:23" x14ac:dyDescent="0.2">
      <c r="F17386" s="610"/>
      <c r="H17386" s="612"/>
      <c r="I17386" s="598"/>
      <c r="J17386" s="598"/>
      <c r="M17386" s="598"/>
      <c r="N17386" s="598"/>
      <c r="V17386" s="598"/>
      <c r="W17386" s="598"/>
    </row>
    <row r="17387" spans="6:23" x14ac:dyDescent="0.2">
      <c r="F17387" s="610"/>
      <c r="H17387" s="612"/>
      <c r="I17387" s="598"/>
      <c r="J17387" s="598"/>
      <c r="M17387" s="598"/>
      <c r="N17387" s="598"/>
      <c r="V17387" s="598"/>
      <c r="W17387" s="598"/>
    </row>
    <row r="17388" spans="6:23" x14ac:dyDescent="0.2">
      <c r="F17388" s="610"/>
      <c r="H17388" s="612"/>
      <c r="I17388" s="598"/>
      <c r="J17388" s="598"/>
      <c r="M17388" s="598"/>
      <c r="N17388" s="598"/>
      <c r="V17388" s="598"/>
      <c r="W17388" s="598"/>
    </row>
    <row r="17389" spans="6:23" x14ac:dyDescent="0.2">
      <c r="F17389" s="610"/>
      <c r="H17389" s="612"/>
      <c r="I17389" s="598"/>
      <c r="J17389" s="598"/>
      <c r="M17389" s="598"/>
      <c r="N17389" s="598"/>
      <c r="V17389" s="598"/>
      <c r="W17389" s="598"/>
    </row>
    <row r="17390" spans="6:23" x14ac:dyDescent="0.2">
      <c r="F17390" s="610"/>
      <c r="H17390" s="612"/>
      <c r="I17390" s="598"/>
      <c r="J17390" s="598"/>
      <c r="M17390" s="598"/>
      <c r="N17390" s="598"/>
      <c r="V17390" s="598"/>
      <c r="W17390" s="598"/>
    </row>
    <row r="17391" spans="6:23" x14ac:dyDescent="0.2">
      <c r="F17391" s="610"/>
      <c r="H17391" s="612"/>
      <c r="I17391" s="598"/>
      <c r="J17391" s="598"/>
      <c r="M17391" s="598"/>
      <c r="N17391" s="598"/>
      <c r="V17391" s="598"/>
      <c r="W17391" s="598"/>
    </row>
    <row r="17392" spans="6:23" x14ac:dyDescent="0.2">
      <c r="F17392" s="610"/>
      <c r="H17392" s="612"/>
      <c r="I17392" s="598"/>
      <c r="J17392" s="598"/>
      <c r="M17392" s="598"/>
      <c r="N17392" s="598"/>
      <c r="V17392" s="598"/>
      <c r="W17392" s="598"/>
    </row>
    <row r="17393" spans="6:23" x14ac:dyDescent="0.2">
      <c r="F17393" s="610"/>
      <c r="H17393" s="612"/>
      <c r="I17393" s="598"/>
      <c r="J17393" s="598"/>
      <c r="M17393" s="598"/>
      <c r="N17393" s="598"/>
      <c r="V17393" s="598"/>
      <c r="W17393" s="598"/>
    </row>
    <row r="17394" spans="6:23" x14ac:dyDescent="0.2">
      <c r="F17394" s="610"/>
      <c r="H17394" s="612"/>
      <c r="I17394" s="598"/>
      <c r="J17394" s="598"/>
      <c r="M17394" s="598"/>
      <c r="N17394" s="598"/>
      <c r="V17394" s="598"/>
      <c r="W17394" s="598"/>
    </row>
    <row r="17395" spans="6:23" x14ac:dyDescent="0.2">
      <c r="F17395" s="610"/>
      <c r="H17395" s="612"/>
      <c r="I17395" s="598"/>
      <c r="J17395" s="598"/>
      <c r="M17395" s="598"/>
      <c r="N17395" s="598"/>
      <c r="V17395" s="598"/>
      <c r="W17395" s="598"/>
    </row>
    <row r="17396" spans="6:23" x14ac:dyDescent="0.2">
      <c r="F17396" s="610"/>
      <c r="H17396" s="612"/>
      <c r="I17396" s="598"/>
      <c r="J17396" s="598"/>
      <c r="M17396" s="598"/>
      <c r="N17396" s="598"/>
      <c r="V17396" s="598"/>
      <c r="W17396" s="598"/>
    </row>
    <row r="17397" spans="6:23" x14ac:dyDescent="0.2">
      <c r="F17397" s="610"/>
      <c r="H17397" s="612"/>
      <c r="I17397" s="598"/>
      <c r="J17397" s="598"/>
      <c r="M17397" s="598"/>
      <c r="N17397" s="598"/>
      <c r="V17397" s="598"/>
      <c r="W17397" s="598"/>
    </row>
    <row r="17398" spans="6:23" x14ac:dyDescent="0.2">
      <c r="F17398" s="610"/>
      <c r="H17398" s="612"/>
      <c r="I17398" s="598"/>
      <c r="J17398" s="598"/>
      <c r="M17398" s="598"/>
      <c r="N17398" s="598"/>
      <c r="V17398" s="598"/>
      <c r="W17398" s="598"/>
    </row>
    <row r="17399" spans="6:23" x14ac:dyDescent="0.2">
      <c r="F17399" s="610"/>
      <c r="H17399" s="612"/>
      <c r="I17399" s="598"/>
      <c r="J17399" s="598"/>
      <c r="M17399" s="598"/>
      <c r="N17399" s="598"/>
      <c r="V17399" s="598"/>
      <c r="W17399" s="598"/>
    </row>
    <row r="17400" spans="6:23" x14ac:dyDescent="0.2">
      <c r="F17400" s="610"/>
      <c r="H17400" s="612"/>
      <c r="I17400" s="598"/>
      <c r="J17400" s="598"/>
      <c r="M17400" s="598"/>
      <c r="N17400" s="598"/>
      <c r="V17400" s="598"/>
      <c r="W17400" s="598"/>
    </row>
    <row r="17401" spans="6:23" x14ac:dyDescent="0.2">
      <c r="F17401" s="610"/>
      <c r="H17401" s="612"/>
      <c r="I17401" s="598"/>
      <c r="J17401" s="598"/>
      <c r="M17401" s="598"/>
      <c r="N17401" s="598"/>
      <c r="V17401" s="598"/>
      <c r="W17401" s="598"/>
    </row>
    <row r="17402" spans="6:23" x14ac:dyDescent="0.2">
      <c r="F17402" s="610"/>
      <c r="H17402" s="612"/>
      <c r="I17402" s="598"/>
      <c r="J17402" s="598"/>
      <c r="M17402" s="598"/>
      <c r="N17402" s="598"/>
      <c r="V17402" s="598"/>
      <c r="W17402" s="598"/>
    </row>
    <row r="17403" spans="6:23" x14ac:dyDescent="0.2">
      <c r="F17403" s="610"/>
      <c r="H17403" s="612"/>
      <c r="I17403" s="598"/>
      <c r="J17403" s="598"/>
      <c r="M17403" s="598"/>
      <c r="N17403" s="598"/>
      <c r="V17403" s="598"/>
      <c r="W17403" s="598"/>
    </row>
    <row r="17404" spans="6:23" x14ac:dyDescent="0.2">
      <c r="F17404" s="610"/>
      <c r="H17404" s="612"/>
      <c r="I17404" s="598"/>
      <c r="J17404" s="598"/>
      <c r="M17404" s="598"/>
      <c r="N17404" s="598"/>
      <c r="V17404" s="598"/>
      <c r="W17404" s="598"/>
    </row>
    <row r="17405" spans="6:23" x14ac:dyDescent="0.2">
      <c r="F17405" s="610"/>
      <c r="H17405" s="612"/>
      <c r="I17405" s="598"/>
      <c r="J17405" s="598"/>
      <c r="M17405" s="598"/>
      <c r="N17405" s="598"/>
      <c r="V17405" s="598"/>
      <c r="W17405" s="598"/>
    </row>
    <row r="17406" spans="6:23" x14ac:dyDescent="0.2">
      <c r="F17406" s="610"/>
      <c r="H17406" s="612"/>
      <c r="I17406" s="598"/>
      <c r="J17406" s="598"/>
      <c r="M17406" s="598"/>
      <c r="N17406" s="598"/>
      <c r="V17406" s="598"/>
      <c r="W17406" s="598"/>
    </row>
    <row r="17407" spans="6:23" x14ac:dyDescent="0.2">
      <c r="F17407" s="610"/>
      <c r="H17407" s="612"/>
      <c r="I17407" s="598"/>
      <c r="J17407" s="598"/>
      <c r="M17407" s="598"/>
      <c r="N17407" s="598"/>
      <c r="V17407" s="598"/>
      <c r="W17407" s="598"/>
    </row>
    <row r="17408" spans="6:23" x14ac:dyDescent="0.2">
      <c r="F17408" s="610"/>
      <c r="H17408" s="612"/>
      <c r="I17408" s="598"/>
      <c r="J17408" s="598"/>
      <c r="M17408" s="598"/>
      <c r="N17408" s="598"/>
      <c r="V17408" s="598"/>
      <c r="W17408" s="598"/>
    </row>
    <row r="17409" spans="6:23" x14ac:dyDescent="0.2">
      <c r="F17409" s="610"/>
      <c r="H17409" s="612"/>
      <c r="I17409" s="598"/>
      <c r="J17409" s="598"/>
      <c r="M17409" s="598"/>
      <c r="N17409" s="598"/>
      <c r="V17409" s="598"/>
      <c r="W17409" s="598"/>
    </row>
    <row r="17410" spans="6:23" x14ac:dyDescent="0.2">
      <c r="F17410" s="610"/>
      <c r="H17410" s="612"/>
      <c r="I17410" s="598"/>
      <c r="J17410" s="598"/>
      <c r="M17410" s="598"/>
      <c r="N17410" s="598"/>
      <c r="V17410" s="598"/>
      <c r="W17410" s="598"/>
    </row>
    <row r="17411" spans="6:23" x14ac:dyDescent="0.2">
      <c r="F17411" s="610"/>
      <c r="H17411" s="612"/>
      <c r="I17411" s="598"/>
      <c r="J17411" s="598"/>
      <c r="M17411" s="598"/>
      <c r="N17411" s="598"/>
      <c r="V17411" s="598"/>
      <c r="W17411" s="598"/>
    </row>
    <row r="17412" spans="6:23" x14ac:dyDescent="0.2">
      <c r="F17412" s="610"/>
      <c r="H17412" s="612"/>
      <c r="I17412" s="598"/>
      <c r="J17412" s="598"/>
      <c r="M17412" s="598"/>
      <c r="N17412" s="598"/>
      <c r="V17412" s="598"/>
      <c r="W17412" s="598"/>
    </row>
    <row r="17413" spans="6:23" x14ac:dyDescent="0.2">
      <c r="F17413" s="610"/>
      <c r="H17413" s="612"/>
      <c r="I17413" s="598"/>
      <c r="J17413" s="598"/>
      <c r="M17413" s="598"/>
      <c r="N17413" s="598"/>
      <c r="V17413" s="598"/>
      <c r="W17413" s="598"/>
    </row>
    <row r="17414" spans="6:23" x14ac:dyDescent="0.2">
      <c r="F17414" s="610"/>
      <c r="H17414" s="612"/>
      <c r="I17414" s="598"/>
      <c r="J17414" s="598"/>
      <c r="M17414" s="598"/>
      <c r="N17414" s="598"/>
      <c r="V17414" s="598"/>
      <c r="W17414" s="598"/>
    </row>
    <row r="17415" spans="6:23" x14ac:dyDescent="0.2">
      <c r="F17415" s="610"/>
      <c r="H17415" s="612"/>
      <c r="I17415" s="598"/>
      <c r="J17415" s="598"/>
      <c r="M17415" s="598"/>
      <c r="N17415" s="598"/>
      <c r="V17415" s="598"/>
      <c r="W17415" s="598"/>
    </row>
    <row r="17416" spans="6:23" x14ac:dyDescent="0.2">
      <c r="F17416" s="610"/>
      <c r="H17416" s="612"/>
      <c r="I17416" s="598"/>
      <c r="J17416" s="598"/>
      <c r="M17416" s="598"/>
      <c r="N17416" s="598"/>
      <c r="V17416" s="598"/>
      <c r="W17416" s="598"/>
    </row>
    <row r="17417" spans="6:23" x14ac:dyDescent="0.2">
      <c r="F17417" s="610"/>
      <c r="H17417" s="612"/>
      <c r="I17417" s="598"/>
      <c r="J17417" s="598"/>
      <c r="M17417" s="598"/>
      <c r="N17417" s="598"/>
      <c r="V17417" s="598"/>
      <c r="W17417" s="598"/>
    </row>
    <row r="17418" spans="6:23" x14ac:dyDescent="0.2">
      <c r="F17418" s="610"/>
      <c r="H17418" s="612"/>
      <c r="I17418" s="598"/>
      <c r="J17418" s="598"/>
      <c r="M17418" s="598"/>
      <c r="N17418" s="598"/>
      <c r="V17418" s="598"/>
      <c r="W17418" s="598"/>
    </row>
    <row r="17419" spans="6:23" x14ac:dyDescent="0.2">
      <c r="F17419" s="610"/>
      <c r="H17419" s="612"/>
      <c r="I17419" s="598"/>
      <c r="J17419" s="598"/>
      <c r="M17419" s="598"/>
      <c r="N17419" s="598"/>
      <c r="V17419" s="598"/>
      <c r="W17419" s="598"/>
    </row>
    <row r="17420" spans="6:23" x14ac:dyDescent="0.2">
      <c r="F17420" s="610"/>
      <c r="H17420" s="612"/>
      <c r="I17420" s="598"/>
      <c r="J17420" s="598"/>
      <c r="M17420" s="598"/>
      <c r="N17420" s="598"/>
      <c r="V17420" s="598"/>
      <c r="W17420" s="598"/>
    </row>
    <row r="17421" spans="6:23" x14ac:dyDescent="0.2">
      <c r="F17421" s="610"/>
      <c r="H17421" s="612"/>
      <c r="I17421" s="598"/>
      <c r="J17421" s="598"/>
      <c r="M17421" s="598"/>
      <c r="N17421" s="598"/>
      <c r="V17421" s="598"/>
      <c r="W17421" s="598"/>
    </row>
    <row r="17422" spans="6:23" x14ac:dyDescent="0.2">
      <c r="F17422" s="610"/>
      <c r="H17422" s="612"/>
      <c r="I17422" s="598"/>
      <c r="J17422" s="598"/>
      <c r="M17422" s="598"/>
      <c r="N17422" s="598"/>
      <c r="V17422" s="598"/>
      <c r="W17422" s="598"/>
    </row>
    <row r="17423" spans="6:23" x14ac:dyDescent="0.2">
      <c r="F17423" s="610"/>
      <c r="H17423" s="612"/>
      <c r="I17423" s="598"/>
      <c r="J17423" s="598"/>
      <c r="M17423" s="598"/>
      <c r="N17423" s="598"/>
      <c r="V17423" s="598"/>
      <c r="W17423" s="598"/>
    </row>
    <row r="17424" spans="6:23" x14ac:dyDescent="0.2">
      <c r="F17424" s="610"/>
      <c r="H17424" s="612"/>
      <c r="I17424" s="598"/>
      <c r="J17424" s="598"/>
      <c r="M17424" s="598"/>
      <c r="N17424" s="598"/>
      <c r="V17424" s="598"/>
      <c r="W17424" s="598"/>
    </row>
    <row r="17425" spans="6:23" x14ac:dyDescent="0.2">
      <c r="F17425" s="610"/>
      <c r="H17425" s="612"/>
      <c r="I17425" s="598"/>
      <c r="J17425" s="598"/>
      <c r="M17425" s="598"/>
      <c r="N17425" s="598"/>
      <c r="V17425" s="598"/>
      <c r="W17425" s="598"/>
    </row>
    <row r="17426" spans="6:23" x14ac:dyDescent="0.2">
      <c r="F17426" s="610"/>
      <c r="H17426" s="612"/>
      <c r="I17426" s="598"/>
      <c r="J17426" s="598"/>
      <c r="M17426" s="598"/>
      <c r="N17426" s="598"/>
      <c r="V17426" s="598"/>
      <c r="W17426" s="598"/>
    </row>
    <row r="17427" spans="6:23" x14ac:dyDescent="0.2">
      <c r="F17427" s="610"/>
      <c r="H17427" s="612"/>
      <c r="I17427" s="598"/>
      <c r="J17427" s="598"/>
      <c r="M17427" s="598"/>
      <c r="N17427" s="598"/>
      <c r="V17427" s="598"/>
      <c r="W17427" s="598"/>
    </row>
    <row r="17428" spans="6:23" x14ac:dyDescent="0.2">
      <c r="F17428" s="610"/>
      <c r="H17428" s="612"/>
      <c r="I17428" s="598"/>
      <c r="J17428" s="598"/>
      <c r="M17428" s="598"/>
      <c r="N17428" s="598"/>
      <c r="V17428" s="598"/>
      <c r="W17428" s="598"/>
    </row>
    <row r="17429" spans="6:23" x14ac:dyDescent="0.2">
      <c r="F17429" s="610"/>
      <c r="H17429" s="612"/>
      <c r="I17429" s="598"/>
      <c r="J17429" s="598"/>
      <c r="M17429" s="598"/>
      <c r="N17429" s="598"/>
      <c r="V17429" s="598"/>
      <c r="W17429" s="598"/>
    </row>
    <row r="17430" spans="6:23" x14ac:dyDescent="0.2">
      <c r="F17430" s="610"/>
      <c r="H17430" s="612"/>
      <c r="I17430" s="598"/>
      <c r="J17430" s="598"/>
      <c r="M17430" s="598"/>
      <c r="N17430" s="598"/>
      <c r="V17430" s="598"/>
      <c r="W17430" s="598"/>
    </row>
    <row r="17431" spans="6:23" x14ac:dyDescent="0.2">
      <c r="F17431" s="610"/>
      <c r="H17431" s="612"/>
      <c r="I17431" s="598"/>
      <c r="J17431" s="598"/>
      <c r="M17431" s="598"/>
      <c r="N17431" s="598"/>
      <c r="V17431" s="598"/>
      <c r="W17431" s="598"/>
    </row>
    <row r="17432" spans="6:23" x14ac:dyDescent="0.2">
      <c r="F17432" s="610"/>
      <c r="H17432" s="612"/>
      <c r="I17432" s="598"/>
      <c r="J17432" s="598"/>
      <c r="M17432" s="598"/>
      <c r="N17432" s="598"/>
      <c r="V17432" s="598"/>
      <c r="W17432" s="598"/>
    </row>
    <row r="17433" spans="6:23" x14ac:dyDescent="0.2">
      <c r="F17433" s="610"/>
      <c r="H17433" s="612"/>
      <c r="I17433" s="598"/>
      <c r="J17433" s="598"/>
      <c r="M17433" s="598"/>
      <c r="N17433" s="598"/>
      <c r="V17433" s="598"/>
      <c r="W17433" s="598"/>
    </row>
    <row r="17434" spans="6:23" x14ac:dyDescent="0.2">
      <c r="F17434" s="610"/>
      <c r="H17434" s="612"/>
      <c r="I17434" s="598"/>
      <c r="J17434" s="598"/>
      <c r="M17434" s="598"/>
      <c r="N17434" s="598"/>
      <c r="V17434" s="598"/>
      <c r="W17434" s="598"/>
    </row>
    <row r="17435" spans="6:23" x14ac:dyDescent="0.2">
      <c r="F17435" s="610"/>
      <c r="H17435" s="612"/>
      <c r="I17435" s="598"/>
      <c r="J17435" s="598"/>
      <c r="M17435" s="598"/>
      <c r="N17435" s="598"/>
      <c r="V17435" s="598"/>
      <c r="W17435" s="598"/>
    </row>
    <row r="17436" spans="6:23" x14ac:dyDescent="0.2">
      <c r="F17436" s="610"/>
      <c r="H17436" s="612"/>
      <c r="I17436" s="598"/>
      <c r="J17436" s="598"/>
      <c r="M17436" s="598"/>
      <c r="N17436" s="598"/>
      <c r="V17436" s="598"/>
      <c r="W17436" s="598"/>
    </row>
    <row r="17437" spans="6:23" x14ac:dyDescent="0.2">
      <c r="F17437" s="610"/>
      <c r="H17437" s="612"/>
      <c r="I17437" s="598"/>
      <c r="J17437" s="598"/>
      <c r="M17437" s="598"/>
      <c r="N17437" s="598"/>
      <c r="V17437" s="598"/>
      <c r="W17437" s="598"/>
    </row>
    <row r="17438" spans="6:23" x14ac:dyDescent="0.2">
      <c r="F17438" s="610"/>
      <c r="H17438" s="612"/>
      <c r="I17438" s="598"/>
      <c r="J17438" s="598"/>
      <c r="M17438" s="598"/>
      <c r="N17438" s="598"/>
      <c r="V17438" s="598"/>
      <c r="W17438" s="598"/>
    </row>
    <row r="17439" spans="6:23" x14ac:dyDescent="0.2">
      <c r="F17439" s="610"/>
      <c r="H17439" s="612"/>
      <c r="I17439" s="598"/>
      <c r="J17439" s="598"/>
      <c r="M17439" s="598"/>
      <c r="N17439" s="598"/>
      <c r="V17439" s="598"/>
      <c r="W17439" s="598"/>
    </row>
    <row r="17440" spans="6:23" x14ac:dyDescent="0.2">
      <c r="F17440" s="610"/>
      <c r="H17440" s="612"/>
      <c r="I17440" s="598"/>
      <c r="J17440" s="598"/>
      <c r="M17440" s="598"/>
      <c r="N17440" s="598"/>
      <c r="V17440" s="598"/>
      <c r="W17440" s="598"/>
    </row>
    <row r="17441" spans="6:23" x14ac:dyDescent="0.2">
      <c r="F17441" s="610"/>
      <c r="H17441" s="612"/>
      <c r="I17441" s="598"/>
      <c r="J17441" s="598"/>
      <c r="M17441" s="598"/>
      <c r="N17441" s="598"/>
      <c r="V17441" s="598"/>
      <c r="W17441" s="598"/>
    </row>
    <row r="17442" spans="6:23" x14ac:dyDescent="0.2">
      <c r="F17442" s="610"/>
      <c r="H17442" s="612"/>
      <c r="I17442" s="598"/>
      <c r="J17442" s="598"/>
      <c r="M17442" s="598"/>
      <c r="N17442" s="598"/>
      <c r="V17442" s="598"/>
      <c r="W17442" s="598"/>
    </row>
    <row r="17443" spans="6:23" x14ac:dyDescent="0.2">
      <c r="F17443" s="610"/>
      <c r="H17443" s="612"/>
      <c r="I17443" s="598"/>
      <c r="J17443" s="598"/>
      <c r="M17443" s="598"/>
      <c r="N17443" s="598"/>
      <c r="V17443" s="598"/>
      <c r="W17443" s="598"/>
    </row>
    <row r="17444" spans="6:23" x14ac:dyDescent="0.2">
      <c r="F17444" s="610"/>
      <c r="H17444" s="612"/>
      <c r="I17444" s="598"/>
      <c r="J17444" s="598"/>
      <c r="M17444" s="598"/>
      <c r="N17444" s="598"/>
      <c r="V17444" s="598"/>
      <c r="W17444" s="598"/>
    </row>
    <row r="17445" spans="6:23" x14ac:dyDescent="0.2">
      <c r="F17445" s="610"/>
      <c r="H17445" s="612"/>
      <c r="I17445" s="598"/>
      <c r="J17445" s="598"/>
      <c r="M17445" s="598"/>
      <c r="N17445" s="598"/>
      <c r="V17445" s="598"/>
      <c r="W17445" s="598"/>
    </row>
    <row r="17446" spans="6:23" x14ac:dyDescent="0.2">
      <c r="F17446" s="610"/>
      <c r="H17446" s="612"/>
      <c r="I17446" s="598"/>
      <c r="J17446" s="598"/>
      <c r="M17446" s="598"/>
      <c r="N17446" s="598"/>
      <c r="V17446" s="598"/>
      <c r="W17446" s="598"/>
    </row>
    <row r="17447" spans="6:23" x14ac:dyDescent="0.2">
      <c r="F17447" s="610"/>
      <c r="H17447" s="612"/>
      <c r="I17447" s="598"/>
      <c r="J17447" s="598"/>
      <c r="M17447" s="598"/>
      <c r="N17447" s="598"/>
      <c r="V17447" s="598"/>
      <c r="W17447" s="598"/>
    </row>
    <row r="17448" spans="6:23" x14ac:dyDescent="0.2">
      <c r="F17448" s="610"/>
      <c r="H17448" s="612"/>
      <c r="I17448" s="598"/>
      <c r="J17448" s="598"/>
      <c r="M17448" s="598"/>
      <c r="N17448" s="598"/>
      <c r="V17448" s="598"/>
      <c r="W17448" s="598"/>
    </row>
    <row r="17449" spans="6:23" x14ac:dyDescent="0.2">
      <c r="F17449" s="610"/>
      <c r="H17449" s="612"/>
      <c r="I17449" s="598"/>
      <c r="J17449" s="598"/>
      <c r="M17449" s="598"/>
      <c r="N17449" s="598"/>
      <c r="V17449" s="598"/>
      <c r="W17449" s="598"/>
    </row>
    <row r="17450" spans="6:23" x14ac:dyDescent="0.2">
      <c r="F17450" s="610"/>
      <c r="H17450" s="612"/>
      <c r="I17450" s="598"/>
      <c r="J17450" s="598"/>
      <c r="M17450" s="598"/>
      <c r="N17450" s="598"/>
      <c r="V17450" s="598"/>
      <c r="W17450" s="598"/>
    </row>
    <row r="17451" spans="6:23" x14ac:dyDescent="0.2">
      <c r="F17451" s="610"/>
      <c r="H17451" s="612"/>
      <c r="I17451" s="598"/>
      <c r="J17451" s="598"/>
      <c r="M17451" s="598"/>
      <c r="N17451" s="598"/>
      <c r="V17451" s="598"/>
      <c r="W17451" s="598"/>
    </row>
    <row r="17452" spans="6:23" x14ac:dyDescent="0.2">
      <c r="F17452" s="610"/>
      <c r="H17452" s="612"/>
      <c r="I17452" s="598"/>
      <c r="J17452" s="598"/>
      <c r="M17452" s="598"/>
      <c r="N17452" s="598"/>
      <c r="V17452" s="598"/>
      <c r="W17452" s="598"/>
    </row>
    <row r="17453" spans="6:23" x14ac:dyDescent="0.2">
      <c r="F17453" s="610"/>
      <c r="H17453" s="612"/>
      <c r="I17453" s="598"/>
      <c r="J17453" s="598"/>
      <c r="M17453" s="598"/>
      <c r="N17453" s="598"/>
      <c r="V17453" s="598"/>
      <c r="W17453" s="598"/>
    </row>
    <row r="17454" spans="6:23" x14ac:dyDescent="0.2">
      <c r="F17454" s="610"/>
      <c r="H17454" s="612"/>
      <c r="I17454" s="598"/>
      <c r="J17454" s="598"/>
      <c r="M17454" s="598"/>
      <c r="N17454" s="598"/>
      <c r="V17454" s="598"/>
      <c r="W17454" s="598"/>
    </row>
    <row r="17455" spans="6:23" x14ac:dyDescent="0.2">
      <c r="F17455" s="610"/>
      <c r="H17455" s="612"/>
      <c r="I17455" s="598"/>
      <c r="J17455" s="598"/>
      <c r="M17455" s="598"/>
      <c r="N17455" s="598"/>
      <c r="V17455" s="598"/>
      <c r="W17455" s="598"/>
    </row>
    <row r="17456" spans="6:23" x14ac:dyDescent="0.2">
      <c r="F17456" s="610"/>
      <c r="H17456" s="612"/>
      <c r="I17456" s="598"/>
      <c r="J17456" s="598"/>
      <c r="M17456" s="598"/>
      <c r="N17456" s="598"/>
      <c r="V17456" s="598"/>
      <c r="W17456" s="598"/>
    </row>
    <row r="17457" spans="6:23" x14ac:dyDescent="0.2">
      <c r="F17457" s="610"/>
      <c r="H17457" s="612"/>
      <c r="I17457" s="598"/>
      <c r="J17457" s="598"/>
      <c r="M17457" s="598"/>
      <c r="N17457" s="598"/>
      <c r="V17457" s="598"/>
      <c r="W17457" s="598"/>
    </row>
    <row r="17458" spans="6:23" x14ac:dyDescent="0.2">
      <c r="F17458" s="610"/>
      <c r="H17458" s="612"/>
      <c r="I17458" s="598"/>
      <c r="J17458" s="598"/>
      <c r="M17458" s="598"/>
      <c r="N17458" s="598"/>
      <c r="V17458" s="598"/>
      <c r="W17458" s="598"/>
    </row>
    <row r="17459" spans="6:23" x14ac:dyDescent="0.2">
      <c r="F17459" s="610"/>
      <c r="H17459" s="612"/>
      <c r="I17459" s="598"/>
      <c r="J17459" s="598"/>
      <c r="M17459" s="598"/>
      <c r="N17459" s="598"/>
      <c r="V17459" s="598"/>
      <c r="W17459" s="598"/>
    </row>
    <row r="17460" spans="6:23" x14ac:dyDescent="0.2">
      <c r="F17460" s="610"/>
      <c r="H17460" s="612"/>
      <c r="I17460" s="598"/>
      <c r="J17460" s="598"/>
      <c r="M17460" s="598"/>
      <c r="N17460" s="598"/>
      <c r="V17460" s="598"/>
      <c r="W17460" s="598"/>
    </row>
    <row r="17461" spans="6:23" x14ac:dyDescent="0.2">
      <c r="F17461" s="610"/>
      <c r="H17461" s="612"/>
      <c r="I17461" s="598"/>
      <c r="J17461" s="598"/>
      <c r="M17461" s="598"/>
      <c r="N17461" s="598"/>
      <c r="V17461" s="598"/>
      <c r="W17461" s="598"/>
    </row>
    <row r="17462" spans="6:23" x14ac:dyDescent="0.2">
      <c r="F17462" s="610"/>
      <c r="H17462" s="612"/>
      <c r="I17462" s="598"/>
      <c r="J17462" s="598"/>
      <c r="M17462" s="598"/>
      <c r="N17462" s="598"/>
      <c r="V17462" s="598"/>
      <c r="W17462" s="598"/>
    </row>
    <row r="17463" spans="6:23" x14ac:dyDescent="0.2">
      <c r="F17463" s="610"/>
      <c r="H17463" s="612"/>
      <c r="I17463" s="598"/>
      <c r="J17463" s="598"/>
      <c r="M17463" s="598"/>
      <c r="N17463" s="598"/>
      <c r="V17463" s="598"/>
      <c r="W17463" s="598"/>
    </row>
    <row r="17464" spans="6:23" x14ac:dyDescent="0.2">
      <c r="F17464" s="610"/>
      <c r="H17464" s="612"/>
      <c r="I17464" s="598"/>
      <c r="J17464" s="598"/>
      <c r="M17464" s="598"/>
      <c r="N17464" s="598"/>
      <c r="V17464" s="598"/>
      <c r="W17464" s="598"/>
    </row>
    <row r="17465" spans="6:23" x14ac:dyDescent="0.2">
      <c r="F17465" s="610"/>
      <c r="H17465" s="612"/>
      <c r="I17465" s="598"/>
      <c r="J17465" s="598"/>
      <c r="M17465" s="598"/>
      <c r="N17465" s="598"/>
      <c r="V17465" s="598"/>
      <c r="W17465" s="598"/>
    </row>
    <row r="17466" spans="6:23" x14ac:dyDescent="0.2">
      <c r="F17466" s="610"/>
      <c r="H17466" s="612"/>
      <c r="I17466" s="598"/>
      <c r="J17466" s="598"/>
      <c r="M17466" s="598"/>
      <c r="N17466" s="598"/>
      <c r="V17466" s="598"/>
      <c r="W17466" s="598"/>
    </row>
    <row r="17467" spans="6:23" x14ac:dyDescent="0.2">
      <c r="F17467" s="610"/>
      <c r="H17467" s="612"/>
      <c r="I17467" s="598"/>
      <c r="J17467" s="598"/>
      <c r="M17467" s="598"/>
      <c r="N17467" s="598"/>
      <c r="V17467" s="598"/>
      <c r="W17467" s="598"/>
    </row>
    <row r="17468" spans="6:23" x14ac:dyDescent="0.2">
      <c r="F17468" s="610"/>
      <c r="H17468" s="612"/>
      <c r="I17468" s="598"/>
      <c r="J17468" s="598"/>
      <c r="M17468" s="598"/>
      <c r="N17468" s="598"/>
      <c r="V17468" s="598"/>
      <c r="W17468" s="598"/>
    </row>
    <row r="17469" spans="6:23" x14ac:dyDescent="0.2">
      <c r="F17469" s="610"/>
      <c r="H17469" s="612"/>
      <c r="I17469" s="598"/>
      <c r="J17469" s="598"/>
      <c r="M17469" s="598"/>
      <c r="N17469" s="598"/>
      <c r="V17469" s="598"/>
      <c r="W17469" s="598"/>
    </row>
    <row r="17470" spans="6:23" x14ac:dyDescent="0.2">
      <c r="F17470" s="610"/>
      <c r="H17470" s="612"/>
      <c r="I17470" s="598"/>
      <c r="J17470" s="598"/>
      <c r="M17470" s="598"/>
      <c r="N17470" s="598"/>
      <c r="V17470" s="598"/>
      <c r="W17470" s="598"/>
    </row>
    <row r="17471" spans="6:23" x14ac:dyDescent="0.2">
      <c r="F17471" s="610"/>
      <c r="H17471" s="612"/>
      <c r="I17471" s="598"/>
      <c r="J17471" s="598"/>
      <c r="M17471" s="598"/>
      <c r="N17471" s="598"/>
      <c r="V17471" s="598"/>
      <c r="W17471" s="598"/>
    </row>
    <row r="17472" spans="6:23" x14ac:dyDescent="0.2">
      <c r="F17472" s="610"/>
      <c r="H17472" s="612"/>
      <c r="I17472" s="598"/>
      <c r="J17472" s="598"/>
      <c r="M17472" s="598"/>
      <c r="N17472" s="598"/>
      <c r="V17472" s="598"/>
      <c r="W17472" s="598"/>
    </row>
    <row r="17473" spans="6:23" x14ac:dyDescent="0.2">
      <c r="F17473" s="610"/>
      <c r="H17473" s="612"/>
      <c r="I17473" s="598"/>
      <c r="J17473" s="598"/>
      <c r="M17473" s="598"/>
      <c r="N17473" s="598"/>
      <c r="V17473" s="598"/>
      <c r="W17473" s="598"/>
    </row>
    <row r="17474" spans="6:23" x14ac:dyDescent="0.2">
      <c r="F17474" s="610"/>
      <c r="H17474" s="612"/>
      <c r="I17474" s="598"/>
      <c r="J17474" s="598"/>
      <c r="M17474" s="598"/>
      <c r="N17474" s="598"/>
      <c r="V17474" s="598"/>
      <c r="W17474" s="598"/>
    </row>
    <row r="17475" spans="6:23" x14ac:dyDescent="0.2">
      <c r="F17475" s="610"/>
      <c r="H17475" s="612"/>
      <c r="I17475" s="598"/>
      <c r="J17475" s="598"/>
      <c r="M17475" s="598"/>
      <c r="N17475" s="598"/>
      <c r="V17475" s="598"/>
      <c r="W17475" s="598"/>
    </row>
    <row r="17476" spans="6:23" x14ac:dyDescent="0.2">
      <c r="F17476" s="610"/>
      <c r="H17476" s="612"/>
      <c r="I17476" s="598"/>
      <c r="J17476" s="598"/>
      <c r="M17476" s="598"/>
      <c r="N17476" s="598"/>
      <c r="V17476" s="598"/>
      <c r="W17476" s="598"/>
    </row>
    <row r="17477" spans="6:23" x14ac:dyDescent="0.2">
      <c r="F17477" s="610"/>
      <c r="H17477" s="612"/>
      <c r="I17477" s="598"/>
      <c r="J17477" s="598"/>
      <c r="M17477" s="598"/>
      <c r="N17477" s="598"/>
      <c r="V17477" s="598"/>
      <c r="W17477" s="598"/>
    </row>
    <row r="17478" spans="6:23" x14ac:dyDescent="0.2">
      <c r="F17478" s="610"/>
      <c r="H17478" s="612"/>
      <c r="I17478" s="598"/>
      <c r="J17478" s="598"/>
      <c r="M17478" s="598"/>
      <c r="N17478" s="598"/>
      <c r="V17478" s="598"/>
      <c r="W17478" s="598"/>
    </row>
    <row r="17479" spans="6:23" x14ac:dyDescent="0.2">
      <c r="F17479" s="610"/>
      <c r="H17479" s="612"/>
      <c r="I17479" s="598"/>
      <c r="J17479" s="598"/>
      <c r="M17479" s="598"/>
      <c r="N17479" s="598"/>
      <c r="V17479" s="598"/>
      <c r="W17479" s="598"/>
    </row>
    <row r="17480" spans="6:23" x14ac:dyDescent="0.2">
      <c r="F17480" s="610"/>
      <c r="H17480" s="612"/>
      <c r="I17480" s="598"/>
      <c r="J17480" s="598"/>
      <c r="M17480" s="598"/>
      <c r="N17480" s="598"/>
      <c r="V17480" s="598"/>
      <c r="W17480" s="598"/>
    </row>
    <row r="17481" spans="6:23" x14ac:dyDescent="0.2">
      <c r="F17481" s="610"/>
      <c r="H17481" s="612"/>
      <c r="I17481" s="598"/>
      <c r="J17481" s="598"/>
      <c r="M17481" s="598"/>
      <c r="N17481" s="598"/>
      <c r="V17481" s="598"/>
      <c r="W17481" s="598"/>
    </row>
    <row r="17482" spans="6:23" x14ac:dyDescent="0.2">
      <c r="F17482" s="610"/>
      <c r="H17482" s="612"/>
      <c r="I17482" s="598"/>
      <c r="J17482" s="598"/>
      <c r="M17482" s="598"/>
      <c r="N17482" s="598"/>
      <c r="V17482" s="598"/>
      <c r="W17482" s="598"/>
    </row>
    <row r="17483" spans="6:23" x14ac:dyDescent="0.2">
      <c r="F17483" s="610"/>
      <c r="H17483" s="612"/>
      <c r="I17483" s="598"/>
      <c r="J17483" s="598"/>
      <c r="M17483" s="598"/>
      <c r="N17483" s="598"/>
      <c r="V17483" s="598"/>
      <c r="W17483" s="598"/>
    </row>
    <row r="17484" spans="6:23" x14ac:dyDescent="0.2">
      <c r="F17484" s="610"/>
      <c r="H17484" s="612"/>
      <c r="I17484" s="598"/>
      <c r="J17484" s="598"/>
      <c r="M17484" s="598"/>
      <c r="N17484" s="598"/>
      <c r="V17484" s="598"/>
      <c r="W17484" s="598"/>
    </row>
    <row r="17485" spans="6:23" x14ac:dyDescent="0.2">
      <c r="F17485" s="610"/>
      <c r="H17485" s="612"/>
      <c r="I17485" s="598"/>
      <c r="J17485" s="598"/>
      <c r="M17485" s="598"/>
      <c r="N17485" s="598"/>
      <c r="V17485" s="598"/>
      <c r="W17485" s="598"/>
    </row>
    <row r="17486" spans="6:23" x14ac:dyDescent="0.2">
      <c r="F17486" s="610"/>
      <c r="H17486" s="612"/>
      <c r="I17486" s="598"/>
      <c r="J17486" s="598"/>
      <c r="M17486" s="598"/>
      <c r="N17486" s="598"/>
      <c r="V17486" s="598"/>
      <c r="W17486" s="598"/>
    </row>
    <row r="17487" spans="6:23" x14ac:dyDescent="0.2">
      <c r="F17487" s="610"/>
      <c r="H17487" s="612"/>
      <c r="I17487" s="598"/>
      <c r="J17487" s="598"/>
      <c r="M17487" s="598"/>
      <c r="N17487" s="598"/>
      <c r="V17487" s="598"/>
      <c r="W17487" s="598"/>
    </row>
    <row r="17488" spans="6:23" x14ac:dyDescent="0.2">
      <c r="F17488" s="610"/>
      <c r="H17488" s="612"/>
      <c r="I17488" s="598"/>
      <c r="J17488" s="598"/>
      <c r="M17488" s="598"/>
      <c r="N17488" s="598"/>
      <c r="V17488" s="598"/>
      <c r="W17488" s="598"/>
    </row>
    <row r="17489" spans="6:23" x14ac:dyDescent="0.2">
      <c r="F17489" s="610"/>
      <c r="H17489" s="612"/>
      <c r="I17489" s="598"/>
      <c r="J17489" s="598"/>
      <c r="M17489" s="598"/>
      <c r="N17489" s="598"/>
      <c r="V17489" s="598"/>
      <c r="W17489" s="598"/>
    </row>
    <row r="17490" spans="6:23" x14ac:dyDescent="0.2">
      <c r="F17490" s="610"/>
      <c r="H17490" s="612"/>
      <c r="I17490" s="598"/>
      <c r="J17490" s="598"/>
      <c r="M17490" s="598"/>
      <c r="N17490" s="598"/>
      <c r="V17490" s="598"/>
      <c r="W17490" s="598"/>
    </row>
    <row r="17491" spans="6:23" x14ac:dyDescent="0.2">
      <c r="F17491" s="610"/>
      <c r="H17491" s="612"/>
      <c r="I17491" s="598"/>
      <c r="J17491" s="598"/>
      <c r="M17491" s="598"/>
      <c r="N17491" s="598"/>
      <c r="V17491" s="598"/>
      <c r="W17491" s="598"/>
    </row>
    <row r="17492" spans="6:23" x14ac:dyDescent="0.2">
      <c r="F17492" s="610"/>
      <c r="H17492" s="612"/>
      <c r="I17492" s="598"/>
      <c r="J17492" s="598"/>
      <c r="M17492" s="598"/>
      <c r="N17492" s="598"/>
      <c r="V17492" s="598"/>
      <c r="W17492" s="598"/>
    </row>
    <row r="17493" spans="6:23" x14ac:dyDescent="0.2">
      <c r="F17493" s="610"/>
      <c r="H17493" s="612"/>
      <c r="I17493" s="598"/>
      <c r="J17493" s="598"/>
      <c r="M17493" s="598"/>
      <c r="N17493" s="598"/>
      <c r="V17493" s="598"/>
      <c r="W17493" s="598"/>
    </row>
    <row r="17494" spans="6:23" x14ac:dyDescent="0.2">
      <c r="F17494" s="610"/>
      <c r="H17494" s="612"/>
      <c r="I17494" s="598"/>
      <c r="J17494" s="598"/>
      <c r="M17494" s="598"/>
      <c r="N17494" s="598"/>
      <c r="V17494" s="598"/>
      <c r="W17494" s="598"/>
    </row>
    <row r="17495" spans="6:23" x14ac:dyDescent="0.2">
      <c r="F17495" s="610"/>
      <c r="H17495" s="612"/>
      <c r="I17495" s="598"/>
      <c r="J17495" s="598"/>
      <c r="M17495" s="598"/>
      <c r="N17495" s="598"/>
      <c r="V17495" s="598"/>
      <c r="W17495" s="598"/>
    </row>
    <row r="17496" spans="6:23" x14ac:dyDescent="0.2">
      <c r="F17496" s="610"/>
      <c r="H17496" s="612"/>
      <c r="I17496" s="598"/>
      <c r="J17496" s="598"/>
      <c r="M17496" s="598"/>
      <c r="N17496" s="598"/>
      <c r="V17496" s="598"/>
      <c r="W17496" s="598"/>
    </row>
    <row r="17497" spans="6:23" x14ac:dyDescent="0.2">
      <c r="F17497" s="610"/>
      <c r="H17497" s="612"/>
      <c r="I17497" s="598"/>
      <c r="J17497" s="598"/>
      <c r="M17497" s="598"/>
      <c r="N17497" s="598"/>
      <c r="V17497" s="598"/>
      <c r="W17497" s="598"/>
    </row>
    <row r="17498" spans="6:23" x14ac:dyDescent="0.2">
      <c r="F17498" s="610"/>
      <c r="H17498" s="612"/>
      <c r="I17498" s="598"/>
      <c r="J17498" s="598"/>
      <c r="M17498" s="598"/>
      <c r="N17498" s="598"/>
      <c r="V17498" s="598"/>
      <c r="W17498" s="598"/>
    </row>
    <row r="17499" spans="6:23" x14ac:dyDescent="0.2">
      <c r="F17499" s="610"/>
      <c r="H17499" s="612"/>
      <c r="I17499" s="598"/>
      <c r="J17499" s="598"/>
      <c r="M17499" s="598"/>
      <c r="N17499" s="598"/>
      <c r="V17499" s="598"/>
      <c r="W17499" s="598"/>
    </row>
    <row r="17500" spans="6:23" x14ac:dyDescent="0.2">
      <c r="F17500" s="610"/>
      <c r="H17500" s="612"/>
      <c r="I17500" s="598"/>
      <c r="J17500" s="598"/>
      <c r="M17500" s="598"/>
      <c r="N17500" s="598"/>
      <c r="V17500" s="598"/>
      <c r="W17500" s="598"/>
    </row>
    <row r="17501" spans="6:23" x14ac:dyDescent="0.2">
      <c r="F17501" s="610"/>
      <c r="H17501" s="612"/>
      <c r="I17501" s="598"/>
      <c r="J17501" s="598"/>
      <c r="M17501" s="598"/>
      <c r="N17501" s="598"/>
      <c r="V17501" s="598"/>
      <c r="W17501" s="598"/>
    </row>
    <row r="17502" spans="6:23" x14ac:dyDescent="0.2">
      <c r="F17502" s="610"/>
      <c r="H17502" s="612"/>
      <c r="I17502" s="598"/>
      <c r="J17502" s="598"/>
      <c r="M17502" s="598"/>
      <c r="N17502" s="598"/>
      <c r="V17502" s="598"/>
      <c r="W17502" s="598"/>
    </row>
    <row r="17503" spans="6:23" x14ac:dyDescent="0.2">
      <c r="F17503" s="610"/>
      <c r="H17503" s="612"/>
      <c r="I17503" s="598"/>
      <c r="J17503" s="598"/>
      <c r="M17503" s="598"/>
      <c r="N17503" s="598"/>
      <c r="V17503" s="598"/>
      <c r="W17503" s="598"/>
    </row>
    <row r="17504" spans="6:23" x14ac:dyDescent="0.2">
      <c r="F17504" s="610"/>
      <c r="H17504" s="612"/>
      <c r="I17504" s="598"/>
      <c r="J17504" s="598"/>
      <c r="M17504" s="598"/>
      <c r="N17504" s="598"/>
      <c r="V17504" s="598"/>
      <c r="W17504" s="598"/>
    </row>
    <row r="17505" spans="6:23" x14ac:dyDescent="0.2">
      <c r="F17505" s="610"/>
      <c r="H17505" s="612"/>
      <c r="I17505" s="598"/>
      <c r="J17505" s="598"/>
      <c r="M17505" s="598"/>
      <c r="N17505" s="598"/>
      <c r="V17505" s="598"/>
      <c r="W17505" s="598"/>
    </row>
    <row r="17506" spans="6:23" x14ac:dyDescent="0.2">
      <c r="F17506" s="610"/>
      <c r="H17506" s="612"/>
      <c r="I17506" s="598"/>
      <c r="J17506" s="598"/>
      <c r="M17506" s="598"/>
      <c r="N17506" s="598"/>
      <c r="V17506" s="598"/>
      <c r="W17506" s="598"/>
    </row>
    <row r="17507" spans="6:23" x14ac:dyDescent="0.2">
      <c r="F17507" s="610"/>
      <c r="H17507" s="612"/>
      <c r="I17507" s="598"/>
      <c r="J17507" s="598"/>
      <c r="M17507" s="598"/>
      <c r="N17507" s="598"/>
      <c r="V17507" s="598"/>
      <c r="W17507" s="598"/>
    </row>
    <row r="17508" spans="6:23" x14ac:dyDescent="0.2">
      <c r="F17508" s="610"/>
      <c r="H17508" s="612"/>
      <c r="I17508" s="598"/>
      <c r="J17508" s="598"/>
      <c r="M17508" s="598"/>
      <c r="N17508" s="598"/>
      <c r="V17508" s="598"/>
      <c r="W17508" s="598"/>
    </row>
    <row r="17509" spans="6:23" x14ac:dyDescent="0.2">
      <c r="F17509" s="610"/>
      <c r="H17509" s="612"/>
      <c r="I17509" s="598"/>
      <c r="J17509" s="598"/>
      <c r="M17509" s="598"/>
      <c r="N17509" s="598"/>
      <c r="V17509" s="598"/>
      <c r="W17509" s="598"/>
    </row>
    <row r="17510" spans="6:23" x14ac:dyDescent="0.2">
      <c r="F17510" s="610"/>
      <c r="H17510" s="612"/>
      <c r="I17510" s="598"/>
      <c r="J17510" s="598"/>
      <c r="M17510" s="598"/>
      <c r="N17510" s="598"/>
      <c r="V17510" s="598"/>
      <c r="W17510" s="598"/>
    </row>
    <row r="17511" spans="6:23" x14ac:dyDescent="0.2">
      <c r="F17511" s="610"/>
      <c r="H17511" s="612"/>
      <c r="I17511" s="598"/>
      <c r="J17511" s="598"/>
      <c r="M17511" s="598"/>
      <c r="N17511" s="598"/>
      <c r="V17511" s="598"/>
      <c r="W17511" s="598"/>
    </row>
    <row r="17512" spans="6:23" x14ac:dyDescent="0.2">
      <c r="F17512" s="610"/>
      <c r="H17512" s="612"/>
      <c r="I17512" s="598"/>
      <c r="J17512" s="598"/>
      <c r="M17512" s="598"/>
      <c r="N17512" s="598"/>
      <c r="V17512" s="598"/>
      <c r="W17512" s="598"/>
    </row>
    <row r="17513" spans="6:23" x14ac:dyDescent="0.2">
      <c r="F17513" s="610"/>
      <c r="H17513" s="612"/>
      <c r="I17513" s="598"/>
      <c r="J17513" s="598"/>
      <c r="M17513" s="598"/>
      <c r="N17513" s="598"/>
      <c r="V17513" s="598"/>
      <c r="W17513" s="598"/>
    </row>
    <row r="17514" spans="6:23" x14ac:dyDescent="0.2">
      <c r="F17514" s="610"/>
      <c r="H17514" s="612"/>
      <c r="I17514" s="598"/>
      <c r="J17514" s="598"/>
      <c r="M17514" s="598"/>
      <c r="N17514" s="598"/>
      <c r="V17514" s="598"/>
      <c r="W17514" s="598"/>
    </row>
    <row r="17515" spans="6:23" x14ac:dyDescent="0.2">
      <c r="F17515" s="610"/>
      <c r="H17515" s="612"/>
      <c r="I17515" s="598"/>
      <c r="J17515" s="598"/>
      <c r="M17515" s="598"/>
      <c r="N17515" s="598"/>
      <c r="V17515" s="598"/>
      <c r="W17515" s="598"/>
    </row>
    <row r="17516" spans="6:23" x14ac:dyDescent="0.2">
      <c r="F17516" s="610"/>
      <c r="H17516" s="612"/>
      <c r="I17516" s="598"/>
      <c r="J17516" s="598"/>
      <c r="M17516" s="598"/>
      <c r="N17516" s="598"/>
      <c r="V17516" s="598"/>
      <c r="W17516" s="598"/>
    </row>
    <row r="17517" spans="6:23" x14ac:dyDescent="0.2">
      <c r="F17517" s="610"/>
      <c r="H17517" s="612"/>
      <c r="I17517" s="598"/>
      <c r="J17517" s="598"/>
      <c r="M17517" s="598"/>
      <c r="N17517" s="598"/>
      <c r="V17517" s="598"/>
      <c r="W17517" s="598"/>
    </row>
    <row r="17518" spans="6:23" x14ac:dyDescent="0.2">
      <c r="F17518" s="610"/>
      <c r="H17518" s="612"/>
      <c r="I17518" s="598"/>
      <c r="J17518" s="598"/>
      <c r="M17518" s="598"/>
      <c r="N17518" s="598"/>
      <c r="V17518" s="598"/>
      <c r="W17518" s="598"/>
    </row>
    <row r="17519" spans="6:23" x14ac:dyDescent="0.2">
      <c r="F17519" s="610"/>
      <c r="H17519" s="612"/>
      <c r="I17519" s="598"/>
      <c r="J17519" s="598"/>
      <c r="M17519" s="598"/>
      <c r="N17519" s="598"/>
      <c r="V17519" s="598"/>
      <c r="W17519" s="598"/>
    </row>
    <row r="17520" spans="6:23" x14ac:dyDescent="0.2">
      <c r="F17520" s="610"/>
      <c r="H17520" s="612"/>
      <c r="I17520" s="598"/>
      <c r="J17520" s="598"/>
      <c r="M17520" s="598"/>
      <c r="N17520" s="598"/>
      <c r="V17520" s="598"/>
      <c r="W17520" s="598"/>
    </row>
    <row r="17521" spans="6:23" x14ac:dyDescent="0.2">
      <c r="F17521" s="610"/>
      <c r="H17521" s="612"/>
      <c r="I17521" s="598"/>
      <c r="J17521" s="598"/>
      <c r="M17521" s="598"/>
      <c r="N17521" s="598"/>
      <c r="V17521" s="598"/>
      <c r="W17521" s="598"/>
    </row>
    <row r="17522" spans="6:23" x14ac:dyDescent="0.2">
      <c r="F17522" s="610"/>
      <c r="H17522" s="612"/>
      <c r="I17522" s="598"/>
      <c r="J17522" s="598"/>
      <c r="M17522" s="598"/>
      <c r="N17522" s="598"/>
      <c r="V17522" s="598"/>
      <c r="W17522" s="598"/>
    </row>
    <row r="17523" spans="6:23" x14ac:dyDescent="0.2">
      <c r="F17523" s="610"/>
      <c r="H17523" s="612"/>
      <c r="I17523" s="598"/>
      <c r="J17523" s="598"/>
      <c r="M17523" s="598"/>
      <c r="N17523" s="598"/>
      <c r="V17523" s="598"/>
      <c r="W17523" s="598"/>
    </row>
    <row r="17524" spans="6:23" x14ac:dyDescent="0.2">
      <c r="F17524" s="610"/>
      <c r="H17524" s="612"/>
      <c r="I17524" s="598"/>
      <c r="J17524" s="598"/>
      <c r="M17524" s="598"/>
      <c r="N17524" s="598"/>
      <c r="V17524" s="598"/>
      <c r="W17524" s="598"/>
    </row>
    <row r="17525" spans="6:23" x14ac:dyDescent="0.2">
      <c r="F17525" s="610"/>
      <c r="H17525" s="612"/>
      <c r="I17525" s="598"/>
      <c r="J17525" s="598"/>
      <c r="M17525" s="598"/>
      <c r="N17525" s="598"/>
      <c r="V17525" s="598"/>
      <c r="W17525" s="598"/>
    </row>
    <row r="17526" spans="6:23" x14ac:dyDescent="0.2">
      <c r="F17526" s="610"/>
      <c r="H17526" s="612"/>
      <c r="I17526" s="598"/>
      <c r="J17526" s="598"/>
      <c r="M17526" s="598"/>
      <c r="N17526" s="598"/>
      <c r="V17526" s="598"/>
      <c r="W17526" s="598"/>
    </row>
    <row r="17527" spans="6:23" x14ac:dyDescent="0.2">
      <c r="F17527" s="610"/>
      <c r="H17527" s="612"/>
      <c r="I17527" s="598"/>
      <c r="J17527" s="598"/>
      <c r="M17527" s="598"/>
      <c r="N17527" s="598"/>
      <c r="V17527" s="598"/>
      <c r="W17527" s="598"/>
    </row>
    <row r="17528" spans="6:23" x14ac:dyDescent="0.2">
      <c r="F17528" s="610"/>
      <c r="H17528" s="612"/>
      <c r="I17528" s="598"/>
      <c r="J17528" s="598"/>
      <c r="M17528" s="598"/>
      <c r="N17528" s="598"/>
      <c r="V17528" s="598"/>
      <c r="W17528" s="598"/>
    </row>
    <row r="17529" spans="6:23" x14ac:dyDescent="0.2">
      <c r="F17529" s="610"/>
      <c r="H17529" s="612"/>
      <c r="I17529" s="598"/>
      <c r="J17529" s="598"/>
      <c r="M17529" s="598"/>
      <c r="N17529" s="598"/>
      <c r="V17529" s="598"/>
      <c r="W17529" s="598"/>
    </row>
    <row r="17530" spans="6:23" x14ac:dyDescent="0.2">
      <c r="F17530" s="610"/>
      <c r="H17530" s="612"/>
      <c r="I17530" s="598"/>
      <c r="J17530" s="598"/>
      <c r="M17530" s="598"/>
      <c r="N17530" s="598"/>
      <c r="V17530" s="598"/>
      <c r="W17530" s="598"/>
    </row>
    <row r="17531" spans="6:23" x14ac:dyDescent="0.2">
      <c r="F17531" s="610"/>
      <c r="H17531" s="612"/>
      <c r="I17531" s="598"/>
      <c r="J17531" s="598"/>
      <c r="M17531" s="598"/>
      <c r="N17531" s="598"/>
      <c r="V17531" s="598"/>
      <c r="W17531" s="598"/>
    </row>
    <row r="17532" spans="6:23" x14ac:dyDescent="0.2">
      <c r="F17532" s="610"/>
      <c r="H17532" s="612"/>
      <c r="I17532" s="598"/>
      <c r="J17532" s="598"/>
      <c r="M17532" s="598"/>
      <c r="N17532" s="598"/>
      <c r="V17532" s="598"/>
      <c r="W17532" s="598"/>
    </row>
    <row r="17533" spans="6:23" x14ac:dyDescent="0.2">
      <c r="F17533" s="610"/>
      <c r="H17533" s="612"/>
      <c r="I17533" s="598"/>
      <c r="J17533" s="598"/>
      <c r="M17533" s="598"/>
      <c r="N17533" s="598"/>
      <c r="V17533" s="598"/>
      <c r="W17533" s="598"/>
    </row>
    <row r="17534" spans="6:23" x14ac:dyDescent="0.2">
      <c r="F17534" s="610"/>
      <c r="H17534" s="612"/>
      <c r="I17534" s="598"/>
      <c r="J17534" s="598"/>
      <c r="M17534" s="598"/>
      <c r="N17534" s="598"/>
      <c r="V17534" s="598"/>
      <c r="W17534" s="598"/>
    </row>
    <row r="17535" spans="6:23" x14ac:dyDescent="0.2">
      <c r="F17535" s="610"/>
      <c r="H17535" s="612"/>
      <c r="I17535" s="598"/>
      <c r="J17535" s="598"/>
      <c r="M17535" s="598"/>
      <c r="N17535" s="598"/>
      <c r="V17535" s="598"/>
      <c r="W17535" s="598"/>
    </row>
    <row r="17536" spans="6:23" x14ac:dyDescent="0.2">
      <c r="F17536" s="610"/>
      <c r="H17536" s="612"/>
      <c r="I17536" s="598"/>
      <c r="J17536" s="598"/>
      <c r="M17536" s="598"/>
      <c r="N17536" s="598"/>
      <c r="V17536" s="598"/>
      <c r="W17536" s="598"/>
    </row>
    <row r="17537" spans="6:23" x14ac:dyDescent="0.2">
      <c r="F17537" s="610"/>
      <c r="H17537" s="612"/>
      <c r="I17537" s="598"/>
      <c r="J17537" s="598"/>
      <c r="M17537" s="598"/>
      <c r="N17537" s="598"/>
      <c r="V17537" s="598"/>
      <c r="W17537" s="598"/>
    </row>
    <row r="17538" spans="6:23" x14ac:dyDescent="0.2">
      <c r="F17538" s="610"/>
      <c r="H17538" s="612"/>
      <c r="I17538" s="598"/>
      <c r="J17538" s="598"/>
      <c r="M17538" s="598"/>
      <c r="N17538" s="598"/>
      <c r="V17538" s="598"/>
      <c r="W17538" s="598"/>
    </row>
    <row r="17539" spans="6:23" x14ac:dyDescent="0.2">
      <c r="F17539" s="610"/>
      <c r="H17539" s="612"/>
      <c r="I17539" s="598"/>
      <c r="J17539" s="598"/>
      <c r="M17539" s="598"/>
      <c r="N17539" s="598"/>
      <c r="V17539" s="598"/>
      <c r="W17539" s="598"/>
    </row>
    <row r="17540" spans="6:23" x14ac:dyDescent="0.2">
      <c r="F17540" s="610"/>
      <c r="H17540" s="612"/>
      <c r="I17540" s="598"/>
      <c r="J17540" s="598"/>
      <c r="M17540" s="598"/>
      <c r="N17540" s="598"/>
      <c r="V17540" s="598"/>
      <c r="W17540" s="598"/>
    </row>
    <row r="17541" spans="6:23" x14ac:dyDescent="0.2">
      <c r="F17541" s="610"/>
      <c r="H17541" s="612"/>
      <c r="I17541" s="598"/>
      <c r="J17541" s="598"/>
      <c r="M17541" s="598"/>
      <c r="N17541" s="598"/>
      <c r="V17541" s="598"/>
      <c r="W17541" s="598"/>
    </row>
    <row r="17542" spans="6:23" x14ac:dyDescent="0.2">
      <c r="F17542" s="610"/>
      <c r="H17542" s="612"/>
      <c r="I17542" s="598"/>
      <c r="J17542" s="598"/>
      <c r="M17542" s="598"/>
      <c r="N17542" s="598"/>
      <c r="V17542" s="598"/>
      <c r="W17542" s="598"/>
    </row>
    <row r="17543" spans="6:23" x14ac:dyDescent="0.2">
      <c r="F17543" s="610"/>
      <c r="H17543" s="612"/>
      <c r="I17543" s="598"/>
      <c r="J17543" s="598"/>
      <c r="M17543" s="598"/>
      <c r="N17543" s="598"/>
      <c r="V17543" s="598"/>
      <c r="W17543" s="598"/>
    </row>
    <row r="17544" spans="6:23" x14ac:dyDescent="0.2">
      <c r="F17544" s="610"/>
      <c r="H17544" s="612"/>
      <c r="I17544" s="598"/>
      <c r="J17544" s="598"/>
      <c r="M17544" s="598"/>
      <c r="N17544" s="598"/>
      <c r="V17544" s="598"/>
      <c r="W17544" s="598"/>
    </row>
    <row r="17545" spans="6:23" x14ac:dyDescent="0.2">
      <c r="F17545" s="610"/>
      <c r="H17545" s="612"/>
      <c r="I17545" s="598"/>
      <c r="J17545" s="598"/>
      <c r="M17545" s="598"/>
      <c r="N17545" s="598"/>
      <c r="V17545" s="598"/>
      <c r="W17545" s="598"/>
    </row>
    <row r="17546" spans="6:23" x14ac:dyDescent="0.2">
      <c r="F17546" s="610"/>
      <c r="H17546" s="612"/>
      <c r="I17546" s="598"/>
      <c r="J17546" s="598"/>
      <c r="M17546" s="598"/>
      <c r="N17546" s="598"/>
      <c r="V17546" s="598"/>
      <c r="W17546" s="598"/>
    </row>
    <row r="17547" spans="6:23" x14ac:dyDescent="0.2">
      <c r="F17547" s="610"/>
      <c r="H17547" s="612"/>
      <c r="I17547" s="598"/>
      <c r="J17547" s="598"/>
      <c r="M17547" s="598"/>
      <c r="N17547" s="598"/>
      <c r="V17547" s="598"/>
      <c r="W17547" s="598"/>
    </row>
    <row r="17548" spans="6:23" x14ac:dyDescent="0.2">
      <c r="F17548" s="610"/>
      <c r="H17548" s="612"/>
      <c r="I17548" s="598"/>
      <c r="J17548" s="598"/>
      <c r="M17548" s="598"/>
      <c r="N17548" s="598"/>
      <c r="V17548" s="598"/>
      <c r="W17548" s="598"/>
    </row>
    <row r="17549" spans="6:23" x14ac:dyDescent="0.2">
      <c r="F17549" s="610"/>
      <c r="H17549" s="612"/>
      <c r="I17549" s="598"/>
      <c r="J17549" s="598"/>
      <c r="M17549" s="598"/>
      <c r="N17549" s="598"/>
      <c r="V17549" s="598"/>
      <c r="W17549" s="598"/>
    </row>
    <row r="17550" spans="6:23" x14ac:dyDescent="0.2">
      <c r="F17550" s="610"/>
      <c r="H17550" s="612"/>
      <c r="I17550" s="598"/>
      <c r="J17550" s="598"/>
      <c r="M17550" s="598"/>
      <c r="N17550" s="598"/>
      <c r="V17550" s="598"/>
      <c r="W17550" s="598"/>
    </row>
    <row r="17551" spans="6:23" x14ac:dyDescent="0.2">
      <c r="F17551" s="610"/>
      <c r="H17551" s="612"/>
      <c r="I17551" s="598"/>
      <c r="J17551" s="598"/>
      <c r="M17551" s="598"/>
      <c r="N17551" s="598"/>
      <c r="V17551" s="598"/>
      <c r="W17551" s="598"/>
    </row>
    <row r="17552" spans="6:23" x14ac:dyDescent="0.2">
      <c r="F17552" s="610"/>
      <c r="H17552" s="612"/>
      <c r="I17552" s="598"/>
      <c r="J17552" s="598"/>
      <c r="M17552" s="598"/>
      <c r="N17552" s="598"/>
      <c r="V17552" s="598"/>
      <c r="W17552" s="598"/>
    </row>
    <row r="17553" spans="6:23" x14ac:dyDescent="0.2">
      <c r="F17553" s="610"/>
      <c r="H17553" s="612"/>
      <c r="I17553" s="598"/>
      <c r="J17553" s="598"/>
      <c r="M17553" s="598"/>
      <c r="N17553" s="598"/>
      <c r="V17553" s="598"/>
      <c r="W17553" s="598"/>
    </row>
    <row r="17554" spans="6:23" x14ac:dyDescent="0.2">
      <c r="F17554" s="610"/>
      <c r="H17554" s="612"/>
      <c r="I17554" s="598"/>
      <c r="J17554" s="598"/>
      <c r="M17554" s="598"/>
      <c r="N17554" s="598"/>
      <c r="V17554" s="598"/>
      <c r="W17554" s="598"/>
    </row>
    <row r="17555" spans="6:23" x14ac:dyDescent="0.2">
      <c r="F17555" s="610"/>
      <c r="H17555" s="612"/>
      <c r="I17555" s="598"/>
      <c r="J17555" s="598"/>
      <c r="M17555" s="598"/>
      <c r="N17555" s="598"/>
      <c r="V17555" s="598"/>
      <c r="W17555" s="598"/>
    </row>
    <row r="17556" spans="6:23" x14ac:dyDescent="0.2">
      <c r="F17556" s="610"/>
      <c r="H17556" s="612"/>
      <c r="I17556" s="598"/>
      <c r="J17556" s="598"/>
      <c r="M17556" s="598"/>
      <c r="N17556" s="598"/>
      <c r="V17556" s="598"/>
      <c r="W17556" s="598"/>
    </row>
    <row r="17557" spans="6:23" x14ac:dyDescent="0.2">
      <c r="F17557" s="610"/>
      <c r="H17557" s="612"/>
      <c r="I17557" s="598"/>
      <c r="J17557" s="598"/>
      <c r="M17557" s="598"/>
      <c r="N17557" s="598"/>
      <c r="V17557" s="598"/>
      <c r="W17557" s="598"/>
    </row>
    <row r="17558" spans="6:23" x14ac:dyDescent="0.2">
      <c r="F17558" s="610"/>
      <c r="H17558" s="612"/>
      <c r="I17558" s="598"/>
      <c r="J17558" s="598"/>
      <c r="M17558" s="598"/>
      <c r="N17558" s="598"/>
      <c r="V17558" s="598"/>
      <c r="W17558" s="598"/>
    </row>
    <row r="17559" spans="6:23" x14ac:dyDescent="0.2">
      <c r="F17559" s="610"/>
      <c r="H17559" s="612"/>
      <c r="I17559" s="598"/>
      <c r="J17559" s="598"/>
      <c r="M17559" s="598"/>
      <c r="N17559" s="598"/>
      <c r="V17559" s="598"/>
      <c r="W17559" s="598"/>
    </row>
    <row r="17560" spans="6:23" x14ac:dyDescent="0.2">
      <c r="F17560" s="610"/>
      <c r="H17560" s="612"/>
      <c r="I17560" s="598"/>
      <c r="J17560" s="598"/>
      <c r="M17560" s="598"/>
      <c r="N17560" s="598"/>
      <c r="V17560" s="598"/>
      <c r="W17560" s="598"/>
    </row>
    <row r="17561" spans="6:23" x14ac:dyDescent="0.2">
      <c r="F17561" s="610"/>
      <c r="H17561" s="612"/>
      <c r="I17561" s="598"/>
      <c r="J17561" s="598"/>
      <c r="M17561" s="598"/>
      <c r="N17561" s="598"/>
      <c r="V17561" s="598"/>
      <c r="W17561" s="598"/>
    </row>
    <row r="17562" spans="6:23" x14ac:dyDescent="0.2">
      <c r="F17562" s="610"/>
      <c r="H17562" s="612"/>
      <c r="I17562" s="598"/>
      <c r="J17562" s="598"/>
      <c r="M17562" s="598"/>
      <c r="N17562" s="598"/>
      <c r="V17562" s="598"/>
      <c r="W17562" s="598"/>
    </row>
    <row r="17563" spans="6:23" x14ac:dyDescent="0.2">
      <c r="F17563" s="610"/>
      <c r="H17563" s="612"/>
      <c r="I17563" s="598"/>
      <c r="J17563" s="598"/>
      <c r="M17563" s="598"/>
      <c r="N17563" s="598"/>
      <c r="V17563" s="598"/>
      <c r="W17563" s="598"/>
    </row>
    <row r="17564" spans="6:23" x14ac:dyDescent="0.2">
      <c r="F17564" s="610"/>
      <c r="H17564" s="612"/>
      <c r="I17564" s="598"/>
      <c r="J17564" s="598"/>
      <c r="M17564" s="598"/>
      <c r="N17564" s="598"/>
      <c r="V17564" s="598"/>
      <c r="W17564" s="598"/>
    </row>
    <row r="17565" spans="6:23" x14ac:dyDescent="0.2">
      <c r="F17565" s="610"/>
      <c r="H17565" s="612"/>
      <c r="I17565" s="598"/>
      <c r="J17565" s="598"/>
      <c r="M17565" s="598"/>
      <c r="N17565" s="598"/>
      <c r="V17565" s="598"/>
      <c r="W17565" s="598"/>
    </row>
    <row r="17566" spans="6:23" x14ac:dyDescent="0.2">
      <c r="F17566" s="610"/>
      <c r="H17566" s="612"/>
      <c r="I17566" s="598"/>
      <c r="J17566" s="598"/>
      <c r="M17566" s="598"/>
      <c r="N17566" s="598"/>
      <c r="V17566" s="598"/>
      <c r="W17566" s="598"/>
    </row>
    <row r="17567" spans="6:23" x14ac:dyDescent="0.2">
      <c r="F17567" s="610"/>
      <c r="H17567" s="612"/>
      <c r="I17567" s="598"/>
      <c r="J17567" s="598"/>
      <c r="M17567" s="598"/>
      <c r="N17567" s="598"/>
      <c r="V17567" s="598"/>
      <c r="W17567" s="598"/>
    </row>
    <row r="17568" spans="6:23" x14ac:dyDescent="0.2">
      <c r="F17568" s="610"/>
      <c r="H17568" s="612"/>
      <c r="I17568" s="598"/>
      <c r="J17568" s="598"/>
      <c r="M17568" s="598"/>
      <c r="N17568" s="598"/>
      <c r="V17568" s="598"/>
      <c r="W17568" s="598"/>
    </row>
    <row r="17569" spans="6:23" x14ac:dyDescent="0.2">
      <c r="F17569" s="610"/>
      <c r="H17569" s="612"/>
      <c r="I17569" s="598"/>
      <c r="J17569" s="598"/>
      <c r="M17569" s="598"/>
      <c r="N17569" s="598"/>
      <c r="V17569" s="598"/>
      <c r="W17569" s="598"/>
    </row>
    <row r="17570" spans="6:23" x14ac:dyDescent="0.2">
      <c r="F17570" s="610"/>
      <c r="H17570" s="612"/>
      <c r="I17570" s="598"/>
      <c r="J17570" s="598"/>
      <c r="M17570" s="598"/>
      <c r="N17570" s="598"/>
      <c r="V17570" s="598"/>
      <c r="W17570" s="598"/>
    </row>
    <row r="17571" spans="6:23" x14ac:dyDescent="0.2">
      <c r="F17571" s="610"/>
      <c r="H17571" s="612"/>
      <c r="I17571" s="598"/>
      <c r="J17571" s="598"/>
      <c r="M17571" s="598"/>
      <c r="N17571" s="598"/>
      <c r="V17571" s="598"/>
      <c r="W17571" s="598"/>
    </row>
    <row r="17572" spans="6:23" x14ac:dyDescent="0.2">
      <c r="F17572" s="610"/>
      <c r="H17572" s="612"/>
      <c r="I17572" s="598"/>
      <c r="J17572" s="598"/>
      <c r="M17572" s="598"/>
      <c r="N17572" s="598"/>
      <c r="V17572" s="598"/>
      <c r="W17572" s="598"/>
    </row>
    <row r="17573" spans="6:23" x14ac:dyDescent="0.2">
      <c r="F17573" s="610"/>
      <c r="H17573" s="612"/>
      <c r="I17573" s="598"/>
      <c r="J17573" s="598"/>
      <c r="M17573" s="598"/>
      <c r="N17573" s="598"/>
      <c r="V17573" s="598"/>
      <c r="W17573" s="598"/>
    </row>
    <row r="17574" spans="6:23" x14ac:dyDescent="0.2">
      <c r="F17574" s="610"/>
      <c r="H17574" s="612"/>
      <c r="I17574" s="598"/>
      <c r="J17574" s="598"/>
      <c r="M17574" s="598"/>
      <c r="N17574" s="598"/>
      <c r="V17574" s="598"/>
      <c r="W17574" s="598"/>
    </row>
    <row r="17575" spans="6:23" x14ac:dyDescent="0.2">
      <c r="F17575" s="610"/>
      <c r="H17575" s="612"/>
      <c r="I17575" s="598"/>
      <c r="J17575" s="598"/>
      <c r="M17575" s="598"/>
      <c r="N17575" s="598"/>
      <c r="V17575" s="598"/>
      <c r="W17575" s="598"/>
    </row>
    <row r="17576" spans="6:23" x14ac:dyDescent="0.2">
      <c r="F17576" s="610"/>
      <c r="H17576" s="612"/>
      <c r="I17576" s="598"/>
      <c r="J17576" s="598"/>
      <c r="M17576" s="598"/>
      <c r="N17576" s="598"/>
      <c r="V17576" s="598"/>
      <c r="W17576" s="598"/>
    </row>
    <row r="17577" spans="6:23" x14ac:dyDescent="0.2">
      <c r="F17577" s="610"/>
      <c r="H17577" s="612"/>
      <c r="I17577" s="598"/>
      <c r="J17577" s="598"/>
      <c r="M17577" s="598"/>
      <c r="N17577" s="598"/>
      <c r="V17577" s="598"/>
      <c r="W17577" s="598"/>
    </row>
    <row r="17578" spans="6:23" x14ac:dyDescent="0.2">
      <c r="F17578" s="610"/>
      <c r="H17578" s="612"/>
      <c r="I17578" s="598"/>
      <c r="J17578" s="598"/>
      <c r="M17578" s="598"/>
      <c r="N17578" s="598"/>
      <c r="V17578" s="598"/>
      <c r="W17578" s="598"/>
    </row>
    <row r="17579" spans="6:23" x14ac:dyDescent="0.2">
      <c r="F17579" s="610"/>
      <c r="H17579" s="612"/>
      <c r="I17579" s="598"/>
      <c r="J17579" s="598"/>
      <c r="M17579" s="598"/>
      <c r="N17579" s="598"/>
      <c r="V17579" s="598"/>
      <c r="W17579" s="598"/>
    </row>
    <row r="17580" spans="6:23" x14ac:dyDescent="0.2">
      <c r="F17580" s="610"/>
      <c r="H17580" s="612"/>
      <c r="I17580" s="598"/>
      <c r="J17580" s="598"/>
      <c r="M17580" s="598"/>
      <c r="N17580" s="598"/>
      <c r="V17580" s="598"/>
      <c r="W17580" s="598"/>
    </row>
    <row r="17581" spans="6:23" x14ac:dyDescent="0.2">
      <c r="F17581" s="610"/>
      <c r="H17581" s="612"/>
      <c r="I17581" s="598"/>
      <c r="J17581" s="598"/>
      <c r="M17581" s="598"/>
      <c r="N17581" s="598"/>
      <c r="V17581" s="598"/>
      <c r="W17581" s="598"/>
    </row>
    <row r="17582" spans="6:23" x14ac:dyDescent="0.2">
      <c r="F17582" s="610"/>
      <c r="H17582" s="612"/>
      <c r="I17582" s="598"/>
      <c r="J17582" s="598"/>
      <c r="M17582" s="598"/>
      <c r="N17582" s="598"/>
      <c r="V17582" s="598"/>
      <c r="W17582" s="598"/>
    </row>
    <row r="17583" spans="6:23" x14ac:dyDescent="0.2">
      <c r="F17583" s="610"/>
      <c r="H17583" s="612"/>
      <c r="I17583" s="598"/>
      <c r="J17583" s="598"/>
      <c r="M17583" s="598"/>
      <c r="N17583" s="598"/>
      <c r="V17583" s="598"/>
      <c r="W17583" s="598"/>
    </row>
    <row r="17584" spans="6:23" x14ac:dyDescent="0.2">
      <c r="F17584" s="610"/>
      <c r="H17584" s="612"/>
      <c r="I17584" s="598"/>
      <c r="J17584" s="598"/>
      <c r="M17584" s="598"/>
      <c r="N17584" s="598"/>
      <c r="V17584" s="598"/>
      <c r="W17584" s="598"/>
    </row>
    <row r="17585" spans="6:23" x14ac:dyDescent="0.2">
      <c r="F17585" s="610"/>
      <c r="H17585" s="612"/>
      <c r="I17585" s="598"/>
      <c r="J17585" s="598"/>
      <c r="M17585" s="598"/>
      <c r="N17585" s="598"/>
      <c r="V17585" s="598"/>
      <c r="W17585" s="598"/>
    </row>
    <row r="17586" spans="6:23" x14ac:dyDescent="0.2">
      <c r="F17586" s="610"/>
      <c r="H17586" s="612"/>
      <c r="I17586" s="598"/>
      <c r="J17586" s="598"/>
      <c r="M17586" s="598"/>
      <c r="N17586" s="598"/>
      <c r="V17586" s="598"/>
      <c r="W17586" s="598"/>
    </row>
    <row r="17587" spans="6:23" x14ac:dyDescent="0.2">
      <c r="F17587" s="610"/>
      <c r="H17587" s="612"/>
      <c r="I17587" s="598"/>
      <c r="J17587" s="598"/>
      <c r="M17587" s="598"/>
      <c r="N17587" s="598"/>
      <c r="V17587" s="598"/>
      <c r="W17587" s="598"/>
    </row>
    <row r="17588" spans="6:23" x14ac:dyDescent="0.2">
      <c r="F17588" s="610"/>
      <c r="H17588" s="612"/>
      <c r="I17588" s="598"/>
      <c r="J17588" s="598"/>
      <c r="M17588" s="598"/>
      <c r="N17588" s="598"/>
      <c r="V17588" s="598"/>
      <c r="W17588" s="598"/>
    </row>
    <row r="17589" spans="6:23" x14ac:dyDescent="0.2">
      <c r="F17589" s="610"/>
      <c r="H17589" s="612"/>
      <c r="I17589" s="598"/>
      <c r="J17589" s="598"/>
      <c r="M17589" s="598"/>
      <c r="N17589" s="598"/>
      <c r="V17589" s="598"/>
      <c r="W17589" s="598"/>
    </row>
    <row r="17590" spans="6:23" x14ac:dyDescent="0.2">
      <c r="F17590" s="610"/>
      <c r="H17590" s="612"/>
      <c r="I17590" s="598"/>
      <c r="J17590" s="598"/>
      <c r="M17590" s="598"/>
      <c r="N17590" s="598"/>
      <c r="V17590" s="598"/>
      <c r="W17590" s="598"/>
    </row>
    <row r="17591" spans="6:23" x14ac:dyDescent="0.2">
      <c r="F17591" s="610"/>
      <c r="H17591" s="612"/>
      <c r="I17591" s="598"/>
      <c r="J17591" s="598"/>
      <c r="M17591" s="598"/>
      <c r="N17591" s="598"/>
      <c r="V17591" s="598"/>
      <c r="W17591" s="598"/>
    </row>
    <row r="17592" spans="6:23" x14ac:dyDescent="0.2">
      <c r="F17592" s="610"/>
      <c r="H17592" s="612"/>
      <c r="I17592" s="598"/>
      <c r="J17592" s="598"/>
      <c r="M17592" s="598"/>
      <c r="N17592" s="598"/>
      <c r="V17592" s="598"/>
      <c r="W17592" s="598"/>
    </row>
    <row r="17593" spans="6:23" x14ac:dyDescent="0.2">
      <c r="F17593" s="610"/>
      <c r="H17593" s="612"/>
      <c r="I17593" s="598"/>
      <c r="J17593" s="598"/>
      <c r="M17593" s="598"/>
      <c r="N17593" s="598"/>
      <c r="V17593" s="598"/>
      <c r="W17593" s="598"/>
    </row>
    <row r="17594" spans="6:23" x14ac:dyDescent="0.2">
      <c r="F17594" s="610"/>
      <c r="H17594" s="612"/>
      <c r="I17594" s="598"/>
      <c r="J17594" s="598"/>
      <c r="M17594" s="598"/>
      <c r="N17594" s="598"/>
      <c r="V17594" s="598"/>
      <c r="W17594" s="598"/>
    </row>
    <row r="17595" spans="6:23" x14ac:dyDescent="0.2">
      <c r="F17595" s="610"/>
      <c r="H17595" s="612"/>
      <c r="I17595" s="598"/>
      <c r="J17595" s="598"/>
      <c r="M17595" s="598"/>
      <c r="N17595" s="598"/>
      <c r="V17595" s="598"/>
      <c r="W17595" s="598"/>
    </row>
    <row r="17596" spans="6:23" x14ac:dyDescent="0.2">
      <c r="F17596" s="610"/>
      <c r="H17596" s="612"/>
      <c r="I17596" s="598"/>
      <c r="J17596" s="598"/>
      <c r="M17596" s="598"/>
      <c r="N17596" s="598"/>
      <c r="V17596" s="598"/>
      <c r="W17596" s="598"/>
    </row>
    <row r="17597" spans="6:23" x14ac:dyDescent="0.2">
      <c r="F17597" s="610"/>
      <c r="H17597" s="612"/>
      <c r="I17597" s="598"/>
      <c r="J17597" s="598"/>
      <c r="M17597" s="598"/>
      <c r="N17597" s="598"/>
      <c r="V17597" s="598"/>
      <c r="W17597" s="598"/>
    </row>
    <row r="17598" spans="6:23" x14ac:dyDescent="0.2">
      <c r="F17598" s="610"/>
      <c r="H17598" s="612"/>
      <c r="I17598" s="598"/>
      <c r="J17598" s="598"/>
      <c r="M17598" s="598"/>
      <c r="N17598" s="598"/>
      <c r="V17598" s="598"/>
      <c r="W17598" s="598"/>
    </row>
    <row r="17599" spans="6:23" x14ac:dyDescent="0.2">
      <c r="F17599" s="610"/>
      <c r="H17599" s="612"/>
      <c r="I17599" s="598"/>
      <c r="J17599" s="598"/>
      <c r="M17599" s="598"/>
      <c r="N17599" s="598"/>
      <c r="V17599" s="598"/>
      <c r="W17599" s="598"/>
    </row>
    <row r="17600" spans="6:23" x14ac:dyDescent="0.2">
      <c r="F17600" s="610"/>
      <c r="H17600" s="612"/>
      <c r="I17600" s="598"/>
      <c r="J17600" s="598"/>
      <c r="M17600" s="598"/>
      <c r="N17600" s="598"/>
      <c r="V17600" s="598"/>
      <c r="W17600" s="598"/>
    </row>
    <row r="17601" spans="6:23" x14ac:dyDescent="0.2">
      <c r="F17601" s="610"/>
      <c r="H17601" s="612"/>
      <c r="I17601" s="598"/>
      <c r="J17601" s="598"/>
      <c r="M17601" s="598"/>
      <c r="N17601" s="598"/>
      <c r="V17601" s="598"/>
      <c r="W17601" s="598"/>
    </row>
    <row r="17602" spans="6:23" x14ac:dyDescent="0.2">
      <c r="F17602" s="610"/>
      <c r="H17602" s="612"/>
      <c r="I17602" s="598"/>
      <c r="J17602" s="598"/>
      <c r="M17602" s="598"/>
      <c r="N17602" s="598"/>
      <c r="V17602" s="598"/>
      <c r="W17602" s="598"/>
    </row>
    <row r="17603" spans="6:23" x14ac:dyDescent="0.2">
      <c r="F17603" s="610"/>
      <c r="H17603" s="612"/>
      <c r="I17603" s="598"/>
      <c r="J17603" s="598"/>
      <c r="M17603" s="598"/>
      <c r="N17603" s="598"/>
      <c r="V17603" s="598"/>
      <c r="W17603" s="598"/>
    </row>
    <row r="17604" spans="6:23" x14ac:dyDescent="0.2">
      <c r="F17604" s="610"/>
      <c r="H17604" s="612"/>
      <c r="I17604" s="598"/>
      <c r="J17604" s="598"/>
      <c r="M17604" s="598"/>
      <c r="N17604" s="598"/>
      <c r="V17604" s="598"/>
      <c r="W17604" s="598"/>
    </row>
    <row r="17605" spans="6:23" x14ac:dyDescent="0.2">
      <c r="F17605" s="610"/>
      <c r="H17605" s="612"/>
      <c r="I17605" s="598"/>
      <c r="J17605" s="598"/>
      <c r="M17605" s="598"/>
      <c r="N17605" s="598"/>
      <c r="V17605" s="598"/>
      <c r="W17605" s="598"/>
    </row>
    <row r="17606" spans="6:23" x14ac:dyDescent="0.2">
      <c r="F17606" s="610"/>
      <c r="H17606" s="612"/>
      <c r="I17606" s="598"/>
      <c r="J17606" s="598"/>
      <c r="M17606" s="598"/>
      <c r="N17606" s="598"/>
      <c r="V17606" s="598"/>
      <c r="W17606" s="598"/>
    </row>
    <row r="17607" spans="6:23" x14ac:dyDescent="0.2">
      <c r="F17607" s="610"/>
      <c r="H17607" s="612"/>
      <c r="I17607" s="598"/>
      <c r="J17607" s="598"/>
      <c r="M17607" s="598"/>
      <c r="N17607" s="598"/>
      <c r="V17607" s="598"/>
      <c r="W17607" s="598"/>
    </row>
    <row r="17608" spans="6:23" x14ac:dyDescent="0.2">
      <c r="F17608" s="610"/>
      <c r="H17608" s="612"/>
      <c r="I17608" s="598"/>
      <c r="J17608" s="598"/>
      <c r="M17608" s="598"/>
      <c r="N17608" s="598"/>
      <c r="V17608" s="598"/>
      <c r="W17608" s="598"/>
    </row>
    <row r="17609" spans="6:23" x14ac:dyDescent="0.2">
      <c r="F17609" s="610"/>
      <c r="H17609" s="612"/>
      <c r="I17609" s="598"/>
      <c r="J17609" s="598"/>
      <c r="M17609" s="598"/>
      <c r="N17609" s="598"/>
      <c r="V17609" s="598"/>
      <c r="W17609" s="598"/>
    </row>
    <row r="17610" spans="6:23" x14ac:dyDescent="0.2">
      <c r="F17610" s="610"/>
      <c r="H17610" s="612"/>
      <c r="I17610" s="598"/>
      <c r="J17610" s="598"/>
      <c r="M17610" s="598"/>
      <c r="N17610" s="598"/>
      <c r="V17610" s="598"/>
      <c r="W17610" s="598"/>
    </row>
    <row r="17611" spans="6:23" x14ac:dyDescent="0.2">
      <c r="F17611" s="610"/>
      <c r="H17611" s="612"/>
      <c r="I17611" s="598"/>
      <c r="J17611" s="598"/>
      <c r="M17611" s="598"/>
      <c r="N17611" s="598"/>
      <c r="V17611" s="598"/>
      <c r="W17611" s="598"/>
    </row>
    <row r="17612" spans="6:23" x14ac:dyDescent="0.2">
      <c r="F17612" s="610"/>
      <c r="H17612" s="612"/>
      <c r="I17612" s="598"/>
      <c r="J17612" s="598"/>
      <c r="M17612" s="598"/>
      <c r="N17612" s="598"/>
      <c r="V17612" s="598"/>
      <c r="W17612" s="598"/>
    </row>
    <row r="17613" spans="6:23" x14ac:dyDescent="0.2">
      <c r="F17613" s="610"/>
      <c r="H17613" s="612"/>
      <c r="I17613" s="598"/>
      <c r="J17613" s="598"/>
      <c r="M17613" s="598"/>
      <c r="N17613" s="598"/>
      <c r="V17613" s="598"/>
      <c r="W17613" s="598"/>
    </row>
    <row r="17614" spans="6:23" x14ac:dyDescent="0.2">
      <c r="F17614" s="610"/>
      <c r="H17614" s="612"/>
      <c r="I17614" s="598"/>
      <c r="J17614" s="598"/>
      <c r="M17614" s="598"/>
      <c r="N17614" s="598"/>
      <c r="V17614" s="598"/>
      <c r="W17614" s="598"/>
    </row>
    <row r="17615" spans="6:23" x14ac:dyDescent="0.2">
      <c r="F17615" s="610"/>
      <c r="H17615" s="612"/>
      <c r="I17615" s="598"/>
      <c r="J17615" s="598"/>
      <c r="M17615" s="598"/>
      <c r="N17615" s="598"/>
      <c r="V17615" s="598"/>
      <c r="W17615" s="598"/>
    </row>
    <row r="17616" spans="6:23" x14ac:dyDescent="0.2">
      <c r="F17616" s="610"/>
      <c r="H17616" s="612"/>
      <c r="I17616" s="598"/>
      <c r="J17616" s="598"/>
      <c r="M17616" s="598"/>
      <c r="N17616" s="598"/>
      <c r="V17616" s="598"/>
      <c r="W17616" s="598"/>
    </row>
    <row r="17617" spans="6:23" x14ac:dyDescent="0.2">
      <c r="F17617" s="610"/>
      <c r="H17617" s="612"/>
      <c r="I17617" s="598"/>
      <c r="J17617" s="598"/>
      <c r="M17617" s="598"/>
      <c r="N17617" s="598"/>
      <c r="V17617" s="598"/>
      <c r="W17617" s="598"/>
    </row>
    <row r="17618" spans="6:23" x14ac:dyDescent="0.2">
      <c r="F17618" s="610"/>
      <c r="H17618" s="612"/>
      <c r="I17618" s="598"/>
      <c r="J17618" s="598"/>
      <c r="M17618" s="598"/>
      <c r="N17618" s="598"/>
      <c r="V17618" s="598"/>
      <c r="W17618" s="598"/>
    </row>
    <row r="17619" spans="6:23" x14ac:dyDescent="0.2">
      <c r="F17619" s="610"/>
      <c r="H17619" s="612"/>
      <c r="I17619" s="598"/>
      <c r="J17619" s="598"/>
      <c r="M17619" s="598"/>
      <c r="N17619" s="598"/>
      <c r="V17619" s="598"/>
      <c r="W17619" s="598"/>
    </row>
    <row r="17620" spans="6:23" x14ac:dyDescent="0.2">
      <c r="F17620" s="610"/>
      <c r="H17620" s="612"/>
      <c r="I17620" s="598"/>
      <c r="J17620" s="598"/>
      <c r="M17620" s="598"/>
      <c r="N17620" s="598"/>
      <c r="V17620" s="598"/>
      <c r="W17620" s="598"/>
    </row>
    <row r="17621" spans="6:23" x14ac:dyDescent="0.2">
      <c r="F17621" s="610"/>
      <c r="H17621" s="612"/>
      <c r="I17621" s="598"/>
      <c r="J17621" s="598"/>
      <c r="M17621" s="598"/>
      <c r="N17621" s="598"/>
      <c r="V17621" s="598"/>
      <c r="W17621" s="598"/>
    </row>
    <row r="17622" spans="6:23" x14ac:dyDescent="0.2">
      <c r="F17622" s="610"/>
      <c r="H17622" s="612"/>
      <c r="I17622" s="598"/>
      <c r="J17622" s="598"/>
      <c r="M17622" s="598"/>
      <c r="N17622" s="598"/>
      <c r="V17622" s="598"/>
      <c r="W17622" s="598"/>
    </row>
    <row r="17623" spans="6:23" x14ac:dyDescent="0.2">
      <c r="F17623" s="610"/>
      <c r="H17623" s="612"/>
      <c r="I17623" s="598"/>
      <c r="J17623" s="598"/>
      <c r="M17623" s="598"/>
      <c r="N17623" s="598"/>
      <c r="V17623" s="598"/>
      <c r="W17623" s="598"/>
    </row>
    <row r="17624" spans="6:23" x14ac:dyDescent="0.2">
      <c r="F17624" s="610"/>
      <c r="H17624" s="612"/>
      <c r="I17624" s="598"/>
      <c r="J17624" s="598"/>
      <c r="M17624" s="598"/>
      <c r="N17624" s="598"/>
      <c r="V17624" s="598"/>
      <c r="W17624" s="598"/>
    </row>
    <row r="17625" spans="6:23" x14ac:dyDescent="0.2">
      <c r="F17625" s="610"/>
      <c r="H17625" s="612"/>
      <c r="I17625" s="598"/>
      <c r="J17625" s="598"/>
      <c r="M17625" s="598"/>
      <c r="N17625" s="598"/>
      <c r="V17625" s="598"/>
      <c r="W17625" s="598"/>
    </row>
    <row r="17626" spans="6:23" x14ac:dyDescent="0.2">
      <c r="F17626" s="610"/>
      <c r="H17626" s="612"/>
      <c r="I17626" s="598"/>
      <c r="J17626" s="598"/>
      <c r="M17626" s="598"/>
      <c r="N17626" s="598"/>
      <c r="V17626" s="598"/>
      <c r="W17626" s="598"/>
    </row>
    <row r="17627" spans="6:23" x14ac:dyDescent="0.2">
      <c r="F17627" s="610"/>
      <c r="H17627" s="612"/>
      <c r="I17627" s="598"/>
      <c r="J17627" s="598"/>
      <c r="M17627" s="598"/>
      <c r="N17627" s="598"/>
      <c r="V17627" s="598"/>
      <c r="W17627" s="598"/>
    </row>
    <row r="17628" spans="6:23" x14ac:dyDescent="0.2">
      <c r="F17628" s="610"/>
      <c r="H17628" s="612"/>
      <c r="I17628" s="598"/>
      <c r="J17628" s="598"/>
      <c r="M17628" s="598"/>
      <c r="N17628" s="598"/>
      <c r="V17628" s="598"/>
      <c r="W17628" s="598"/>
    </row>
    <row r="17629" spans="6:23" x14ac:dyDescent="0.2">
      <c r="F17629" s="610"/>
      <c r="H17629" s="612"/>
      <c r="I17629" s="598"/>
      <c r="J17629" s="598"/>
      <c r="M17629" s="598"/>
      <c r="N17629" s="598"/>
      <c r="V17629" s="598"/>
      <c r="W17629" s="598"/>
    </row>
    <row r="17630" spans="6:23" x14ac:dyDescent="0.2">
      <c r="F17630" s="610"/>
      <c r="H17630" s="612"/>
      <c r="I17630" s="598"/>
      <c r="J17630" s="598"/>
      <c r="M17630" s="598"/>
      <c r="N17630" s="598"/>
      <c r="V17630" s="598"/>
      <c r="W17630" s="598"/>
    </row>
    <row r="17631" spans="6:23" x14ac:dyDescent="0.2">
      <c r="F17631" s="610"/>
      <c r="H17631" s="612"/>
      <c r="I17631" s="598"/>
      <c r="J17631" s="598"/>
      <c r="M17631" s="598"/>
      <c r="N17631" s="598"/>
      <c r="V17631" s="598"/>
      <c r="W17631" s="598"/>
    </row>
    <row r="17632" spans="6:23" x14ac:dyDescent="0.2">
      <c r="F17632" s="610"/>
      <c r="H17632" s="612"/>
      <c r="I17632" s="598"/>
      <c r="J17632" s="598"/>
      <c r="M17632" s="598"/>
      <c r="N17632" s="598"/>
      <c r="V17632" s="598"/>
      <c r="W17632" s="598"/>
    </row>
    <row r="17633" spans="6:23" x14ac:dyDescent="0.2">
      <c r="F17633" s="610"/>
      <c r="H17633" s="612"/>
      <c r="I17633" s="598"/>
      <c r="J17633" s="598"/>
      <c r="M17633" s="598"/>
      <c r="N17633" s="598"/>
      <c r="V17633" s="598"/>
      <c r="W17633" s="598"/>
    </row>
    <row r="17634" spans="6:23" x14ac:dyDescent="0.2">
      <c r="F17634" s="610"/>
      <c r="H17634" s="612"/>
      <c r="I17634" s="598"/>
      <c r="J17634" s="598"/>
      <c r="M17634" s="598"/>
      <c r="N17634" s="598"/>
      <c r="V17634" s="598"/>
      <c r="W17634" s="598"/>
    </row>
    <row r="17635" spans="6:23" x14ac:dyDescent="0.2">
      <c r="F17635" s="610"/>
      <c r="H17635" s="612"/>
      <c r="I17635" s="598"/>
      <c r="J17635" s="598"/>
      <c r="M17635" s="598"/>
      <c r="N17635" s="598"/>
      <c r="V17635" s="598"/>
      <c r="W17635" s="598"/>
    </row>
    <row r="17636" spans="6:23" x14ac:dyDescent="0.2">
      <c r="F17636" s="610"/>
      <c r="H17636" s="612"/>
      <c r="I17636" s="598"/>
      <c r="J17636" s="598"/>
      <c r="M17636" s="598"/>
      <c r="N17636" s="598"/>
      <c r="V17636" s="598"/>
      <c r="W17636" s="598"/>
    </row>
    <row r="17637" spans="6:23" x14ac:dyDescent="0.2">
      <c r="F17637" s="610"/>
      <c r="H17637" s="612"/>
      <c r="I17637" s="598"/>
      <c r="J17637" s="598"/>
      <c r="M17637" s="598"/>
      <c r="N17637" s="598"/>
      <c r="V17637" s="598"/>
      <c r="W17637" s="598"/>
    </row>
    <row r="17638" spans="6:23" x14ac:dyDescent="0.2">
      <c r="F17638" s="610"/>
      <c r="H17638" s="612"/>
      <c r="I17638" s="598"/>
      <c r="J17638" s="598"/>
      <c r="M17638" s="598"/>
      <c r="N17638" s="598"/>
      <c r="V17638" s="598"/>
      <c r="W17638" s="598"/>
    </row>
    <row r="17639" spans="6:23" x14ac:dyDescent="0.2">
      <c r="F17639" s="610"/>
      <c r="H17639" s="612"/>
      <c r="I17639" s="598"/>
      <c r="J17639" s="598"/>
      <c r="M17639" s="598"/>
      <c r="N17639" s="598"/>
      <c r="V17639" s="598"/>
      <c r="W17639" s="598"/>
    </row>
    <row r="17640" spans="6:23" x14ac:dyDescent="0.2">
      <c r="F17640" s="610"/>
      <c r="H17640" s="612"/>
      <c r="I17640" s="598"/>
      <c r="J17640" s="598"/>
      <c r="M17640" s="598"/>
      <c r="N17640" s="598"/>
      <c r="V17640" s="598"/>
      <c r="W17640" s="598"/>
    </row>
    <row r="17641" spans="6:23" x14ac:dyDescent="0.2">
      <c r="F17641" s="610"/>
      <c r="H17641" s="612"/>
      <c r="I17641" s="598"/>
      <c r="J17641" s="598"/>
      <c r="M17641" s="598"/>
      <c r="N17641" s="598"/>
      <c r="V17641" s="598"/>
      <c r="W17641" s="598"/>
    </row>
    <row r="17642" spans="6:23" x14ac:dyDescent="0.2">
      <c r="F17642" s="610"/>
      <c r="H17642" s="612"/>
      <c r="I17642" s="598"/>
      <c r="J17642" s="598"/>
      <c r="M17642" s="598"/>
      <c r="N17642" s="598"/>
      <c r="V17642" s="598"/>
      <c r="W17642" s="598"/>
    </row>
    <row r="17643" spans="6:23" x14ac:dyDescent="0.2">
      <c r="F17643" s="610"/>
      <c r="H17643" s="612"/>
      <c r="I17643" s="598"/>
      <c r="J17643" s="598"/>
      <c r="M17643" s="598"/>
      <c r="N17643" s="598"/>
      <c r="V17643" s="598"/>
      <c r="W17643" s="598"/>
    </row>
    <row r="17644" spans="6:23" x14ac:dyDescent="0.2">
      <c r="F17644" s="610"/>
      <c r="H17644" s="612"/>
      <c r="I17644" s="598"/>
      <c r="J17644" s="598"/>
      <c r="M17644" s="598"/>
      <c r="N17644" s="598"/>
      <c r="V17644" s="598"/>
      <c r="W17644" s="598"/>
    </row>
    <row r="17645" spans="6:23" x14ac:dyDescent="0.2">
      <c r="F17645" s="610"/>
      <c r="H17645" s="612"/>
      <c r="I17645" s="598"/>
      <c r="J17645" s="598"/>
      <c r="M17645" s="598"/>
      <c r="N17645" s="598"/>
      <c r="V17645" s="598"/>
      <c r="W17645" s="598"/>
    </row>
    <row r="17646" spans="6:23" x14ac:dyDescent="0.2">
      <c r="F17646" s="610"/>
      <c r="H17646" s="612"/>
      <c r="I17646" s="598"/>
      <c r="J17646" s="598"/>
      <c r="M17646" s="598"/>
      <c r="N17646" s="598"/>
      <c r="V17646" s="598"/>
      <c r="W17646" s="598"/>
    </row>
    <row r="17647" spans="6:23" x14ac:dyDescent="0.2">
      <c r="F17647" s="610"/>
      <c r="H17647" s="612"/>
      <c r="I17647" s="598"/>
      <c r="J17647" s="598"/>
      <c r="M17647" s="598"/>
      <c r="N17647" s="598"/>
      <c r="V17647" s="598"/>
      <c r="W17647" s="598"/>
    </row>
    <row r="17648" spans="6:23" x14ac:dyDescent="0.2">
      <c r="F17648" s="610"/>
      <c r="H17648" s="612"/>
      <c r="I17648" s="598"/>
      <c r="J17648" s="598"/>
      <c r="M17648" s="598"/>
      <c r="N17648" s="598"/>
      <c r="V17648" s="598"/>
      <c r="W17648" s="598"/>
    </row>
    <row r="17649" spans="6:23" x14ac:dyDescent="0.2">
      <c r="F17649" s="610"/>
      <c r="H17649" s="612"/>
      <c r="I17649" s="598"/>
      <c r="J17649" s="598"/>
      <c r="M17649" s="598"/>
      <c r="N17649" s="598"/>
      <c r="V17649" s="598"/>
      <c r="W17649" s="598"/>
    </row>
    <row r="17650" spans="6:23" x14ac:dyDescent="0.2">
      <c r="F17650" s="610"/>
      <c r="H17650" s="612"/>
      <c r="I17650" s="598"/>
      <c r="J17650" s="598"/>
      <c r="M17650" s="598"/>
      <c r="N17650" s="598"/>
      <c r="V17650" s="598"/>
      <c r="W17650" s="598"/>
    </row>
    <row r="17651" spans="6:23" x14ac:dyDescent="0.2">
      <c r="F17651" s="610"/>
      <c r="H17651" s="612"/>
      <c r="I17651" s="598"/>
      <c r="J17651" s="598"/>
      <c r="M17651" s="598"/>
      <c r="N17651" s="598"/>
      <c r="V17651" s="598"/>
      <c r="W17651" s="598"/>
    </row>
    <row r="17652" spans="6:23" x14ac:dyDescent="0.2">
      <c r="F17652" s="610"/>
      <c r="H17652" s="612"/>
      <c r="I17652" s="598"/>
      <c r="J17652" s="598"/>
      <c r="M17652" s="598"/>
      <c r="N17652" s="598"/>
      <c r="V17652" s="598"/>
      <c r="W17652" s="598"/>
    </row>
    <row r="17653" spans="6:23" x14ac:dyDescent="0.2">
      <c r="F17653" s="610"/>
      <c r="H17653" s="612"/>
      <c r="I17653" s="598"/>
      <c r="J17653" s="598"/>
      <c r="M17653" s="598"/>
      <c r="N17653" s="598"/>
      <c r="V17653" s="598"/>
      <c r="W17653" s="598"/>
    </row>
    <row r="17654" spans="6:23" x14ac:dyDescent="0.2">
      <c r="F17654" s="610"/>
      <c r="H17654" s="612"/>
      <c r="I17654" s="598"/>
      <c r="J17654" s="598"/>
      <c r="M17654" s="598"/>
      <c r="N17654" s="598"/>
      <c r="V17654" s="598"/>
      <c r="W17654" s="598"/>
    </row>
    <row r="17655" spans="6:23" x14ac:dyDescent="0.2">
      <c r="F17655" s="610"/>
      <c r="H17655" s="612"/>
      <c r="I17655" s="598"/>
      <c r="J17655" s="598"/>
      <c r="M17655" s="598"/>
      <c r="N17655" s="598"/>
      <c r="V17655" s="598"/>
      <c r="W17655" s="598"/>
    </row>
    <row r="17656" spans="6:23" x14ac:dyDescent="0.2">
      <c r="F17656" s="610"/>
      <c r="H17656" s="612"/>
      <c r="I17656" s="598"/>
      <c r="J17656" s="598"/>
      <c r="M17656" s="598"/>
      <c r="N17656" s="598"/>
      <c r="V17656" s="598"/>
      <c r="W17656" s="598"/>
    </row>
    <row r="17657" spans="6:23" x14ac:dyDescent="0.2">
      <c r="F17657" s="610"/>
      <c r="H17657" s="612"/>
      <c r="I17657" s="598"/>
      <c r="J17657" s="598"/>
      <c r="M17657" s="598"/>
      <c r="N17657" s="598"/>
      <c r="V17657" s="598"/>
      <c r="W17657" s="598"/>
    </row>
    <row r="17658" spans="6:23" x14ac:dyDescent="0.2">
      <c r="F17658" s="610"/>
      <c r="H17658" s="612"/>
      <c r="I17658" s="598"/>
      <c r="J17658" s="598"/>
      <c r="M17658" s="598"/>
      <c r="N17658" s="598"/>
      <c r="V17658" s="598"/>
      <c r="W17658" s="598"/>
    </row>
    <row r="17659" spans="6:23" x14ac:dyDescent="0.2">
      <c r="F17659" s="610"/>
      <c r="H17659" s="612"/>
      <c r="I17659" s="598"/>
      <c r="J17659" s="598"/>
      <c r="M17659" s="598"/>
      <c r="N17659" s="598"/>
      <c r="V17659" s="598"/>
      <c r="W17659" s="598"/>
    </row>
    <row r="17660" spans="6:23" x14ac:dyDescent="0.2">
      <c r="F17660" s="610"/>
      <c r="H17660" s="612"/>
      <c r="I17660" s="598"/>
      <c r="J17660" s="598"/>
      <c r="M17660" s="598"/>
      <c r="N17660" s="598"/>
      <c r="V17660" s="598"/>
      <c r="W17660" s="598"/>
    </row>
    <row r="17661" spans="6:23" x14ac:dyDescent="0.2">
      <c r="F17661" s="610"/>
      <c r="H17661" s="612"/>
      <c r="I17661" s="598"/>
      <c r="J17661" s="598"/>
      <c r="M17661" s="598"/>
      <c r="N17661" s="598"/>
      <c r="V17661" s="598"/>
      <c r="W17661" s="598"/>
    </row>
    <row r="17662" spans="6:23" x14ac:dyDescent="0.2">
      <c r="F17662" s="610"/>
      <c r="H17662" s="612"/>
      <c r="I17662" s="598"/>
      <c r="J17662" s="598"/>
      <c r="M17662" s="598"/>
      <c r="N17662" s="598"/>
      <c r="V17662" s="598"/>
      <c r="W17662" s="598"/>
    </row>
    <row r="17663" spans="6:23" x14ac:dyDescent="0.2">
      <c r="F17663" s="610"/>
      <c r="H17663" s="612"/>
      <c r="I17663" s="598"/>
      <c r="J17663" s="598"/>
      <c r="M17663" s="598"/>
      <c r="N17663" s="598"/>
      <c r="V17663" s="598"/>
      <c r="W17663" s="598"/>
    </row>
    <row r="17664" spans="6:23" x14ac:dyDescent="0.2">
      <c r="F17664" s="610"/>
      <c r="H17664" s="612"/>
      <c r="I17664" s="598"/>
      <c r="J17664" s="598"/>
      <c r="M17664" s="598"/>
      <c r="N17664" s="598"/>
      <c r="V17664" s="598"/>
      <c r="W17664" s="598"/>
    </row>
    <row r="17665" spans="6:23" x14ac:dyDescent="0.2">
      <c r="F17665" s="610"/>
      <c r="H17665" s="612"/>
      <c r="I17665" s="598"/>
      <c r="J17665" s="598"/>
      <c r="M17665" s="598"/>
      <c r="N17665" s="598"/>
      <c r="V17665" s="598"/>
      <c r="W17665" s="598"/>
    </row>
    <row r="17666" spans="6:23" x14ac:dyDescent="0.2">
      <c r="F17666" s="610"/>
      <c r="H17666" s="612"/>
      <c r="I17666" s="598"/>
      <c r="J17666" s="598"/>
      <c r="M17666" s="598"/>
      <c r="N17666" s="598"/>
      <c r="V17666" s="598"/>
      <c r="W17666" s="598"/>
    </row>
    <row r="17667" spans="6:23" x14ac:dyDescent="0.2">
      <c r="F17667" s="610"/>
      <c r="H17667" s="612"/>
      <c r="I17667" s="598"/>
      <c r="J17667" s="598"/>
      <c r="M17667" s="598"/>
      <c r="N17667" s="598"/>
      <c r="V17667" s="598"/>
      <c r="W17667" s="598"/>
    </row>
    <row r="17668" spans="6:23" x14ac:dyDescent="0.2">
      <c r="F17668" s="610"/>
      <c r="H17668" s="612"/>
      <c r="I17668" s="598"/>
      <c r="J17668" s="598"/>
      <c r="M17668" s="598"/>
      <c r="N17668" s="598"/>
      <c r="V17668" s="598"/>
      <c r="W17668" s="598"/>
    </row>
    <row r="17669" spans="6:23" x14ac:dyDescent="0.2">
      <c r="F17669" s="610"/>
      <c r="H17669" s="612"/>
      <c r="I17669" s="598"/>
      <c r="J17669" s="598"/>
      <c r="M17669" s="598"/>
      <c r="N17669" s="598"/>
      <c r="V17669" s="598"/>
      <c r="W17669" s="598"/>
    </row>
    <row r="17670" spans="6:23" x14ac:dyDescent="0.2">
      <c r="F17670" s="610"/>
      <c r="H17670" s="612"/>
      <c r="I17670" s="598"/>
      <c r="J17670" s="598"/>
      <c r="M17670" s="598"/>
      <c r="N17670" s="598"/>
      <c r="V17670" s="598"/>
      <c r="W17670" s="598"/>
    </row>
    <row r="17671" spans="6:23" x14ac:dyDescent="0.2">
      <c r="F17671" s="610"/>
      <c r="H17671" s="612"/>
      <c r="I17671" s="598"/>
      <c r="J17671" s="598"/>
      <c r="M17671" s="598"/>
      <c r="N17671" s="598"/>
      <c r="V17671" s="598"/>
      <c r="W17671" s="598"/>
    </row>
    <row r="17672" spans="6:23" x14ac:dyDescent="0.2">
      <c r="F17672" s="610"/>
      <c r="H17672" s="612"/>
      <c r="I17672" s="598"/>
      <c r="J17672" s="598"/>
      <c r="M17672" s="598"/>
      <c r="N17672" s="598"/>
      <c r="V17672" s="598"/>
      <c r="W17672" s="598"/>
    </row>
    <row r="17673" spans="6:23" x14ac:dyDescent="0.2">
      <c r="F17673" s="610"/>
      <c r="H17673" s="612"/>
      <c r="I17673" s="598"/>
      <c r="J17673" s="598"/>
      <c r="M17673" s="598"/>
      <c r="N17673" s="598"/>
      <c r="V17673" s="598"/>
      <c r="W17673" s="598"/>
    </row>
    <row r="17674" spans="6:23" x14ac:dyDescent="0.2">
      <c r="F17674" s="610"/>
      <c r="H17674" s="612"/>
      <c r="I17674" s="598"/>
      <c r="J17674" s="598"/>
      <c r="M17674" s="598"/>
      <c r="N17674" s="598"/>
      <c r="V17674" s="598"/>
      <c r="W17674" s="598"/>
    </row>
    <row r="17675" spans="6:23" x14ac:dyDescent="0.2">
      <c r="F17675" s="610"/>
      <c r="H17675" s="612"/>
      <c r="I17675" s="598"/>
      <c r="J17675" s="598"/>
      <c r="M17675" s="598"/>
      <c r="N17675" s="598"/>
      <c r="V17675" s="598"/>
      <c r="W17675" s="598"/>
    </row>
    <row r="17676" spans="6:23" x14ac:dyDescent="0.2">
      <c r="F17676" s="610"/>
      <c r="H17676" s="612"/>
      <c r="I17676" s="598"/>
      <c r="J17676" s="598"/>
      <c r="M17676" s="598"/>
      <c r="N17676" s="598"/>
      <c r="V17676" s="598"/>
      <c r="W17676" s="598"/>
    </row>
    <row r="17677" spans="6:23" x14ac:dyDescent="0.2">
      <c r="F17677" s="610"/>
      <c r="H17677" s="612"/>
      <c r="I17677" s="598"/>
      <c r="J17677" s="598"/>
      <c r="M17677" s="598"/>
      <c r="N17677" s="598"/>
      <c r="V17677" s="598"/>
      <c r="W17677" s="598"/>
    </row>
    <row r="17678" spans="6:23" x14ac:dyDescent="0.2">
      <c r="F17678" s="610"/>
      <c r="H17678" s="612"/>
      <c r="I17678" s="598"/>
      <c r="J17678" s="598"/>
      <c r="M17678" s="598"/>
      <c r="N17678" s="598"/>
      <c r="V17678" s="598"/>
      <c r="W17678" s="598"/>
    </row>
    <row r="17679" spans="6:23" x14ac:dyDescent="0.2">
      <c r="F17679" s="610"/>
      <c r="H17679" s="612"/>
      <c r="I17679" s="598"/>
      <c r="J17679" s="598"/>
      <c r="M17679" s="598"/>
      <c r="N17679" s="598"/>
      <c r="V17679" s="598"/>
      <c r="W17679" s="598"/>
    </row>
    <row r="17680" spans="6:23" x14ac:dyDescent="0.2">
      <c r="F17680" s="610"/>
      <c r="H17680" s="612"/>
      <c r="I17680" s="598"/>
      <c r="J17680" s="598"/>
      <c r="M17680" s="598"/>
      <c r="N17680" s="598"/>
      <c r="V17680" s="598"/>
      <c r="W17680" s="598"/>
    </row>
    <row r="17681" spans="6:23" x14ac:dyDescent="0.2">
      <c r="F17681" s="610"/>
      <c r="H17681" s="612"/>
      <c r="I17681" s="598"/>
      <c r="J17681" s="598"/>
      <c r="M17681" s="598"/>
      <c r="N17681" s="598"/>
      <c r="V17681" s="598"/>
      <c r="W17681" s="598"/>
    </row>
    <row r="17682" spans="6:23" x14ac:dyDescent="0.2">
      <c r="F17682" s="610"/>
      <c r="H17682" s="612"/>
      <c r="I17682" s="598"/>
      <c r="J17682" s="598"/>
      <c r="M17682" s="598"/>
      <c r="N17682" s="598"/>
      <c r="V17682" s="598"/>
      <c r="W17682" s="598"/>
    </row>
    <row r="17683" spans="6:23" x14ac:dyDescent="0.2">
      <c r="F17683" s="610"/>
      <c r="H17683" s="612"/>
      <c r="I17683" s="598"/>
      <c r="J17683" s="598"/>
      <c r="M17683" s="598"/>
      <c r="N17683" s="598"/>
      <c r="V17683" s="598"/>
      <c r="W17683" s="598"/>
    </row>
    <row r="17684" spans="6:23" x14ac:dyDescent="0.2">
      <c r="F17684" s="610"/>
      <c r="H17684" s="612"/>
      <c r="I17684" s="598"/>
      <c r="J17684" s="598"/>
      <c r="M17684" s="598"/>
      <c r="N17684" s="598"/>
      <c r="V17684" s="598"/>
      <c r="W17684" s="598"/>
    </row>
    <row r="17685" spans="6:23" x14ac:dyDescent="0.2">
      <c r="F17685" s="610"/>
      <c r="H17685" s="612"/>
      <c r="I17685" s="598"/>
      <c r="J17685" s="598"/>
      <c r="M17685" s="598"/>
      <c r="N17685" s="598"/>
      <c r="V17685" s="598"/>
      <c r="W17685" s="598"/>
    </row>
    <row r="17686" spans="6:23" x14ac:dyDescent="0.2">
      <c r="F17686" s="610"/>
      <c r="H17686" s="612"/>
      <c r="I17686" s="598"/>
      <c r="J17686" s="598"/>
      <c r="M17686" s="598"/>
      <c r="N17686" s="598"/>
      <c r="V17686" s="598"/>
      <c r="W17686" s="598"/>
    </row>
    <row r="17687" spans="6:23" x14ac:dyDescent="0.2">
      <c r="F17687" s="610"/>
      <c r="H17687" s="612"/>
      <c r="I17687" s="598"/>
      <c r="J17687" s="598"/>
      <c r="M17687" s="598"/>
      <c r="N17687" s="598"/>
      <c r="V17687" s="598"/>
      <c r="W17687" s="598"/>
    </row>
    <row r="17688" spans="6:23" x14ac:dyDescent="0.2">
      <c r="F17688" s="610"/>
      <c r="H17688" s="612"/>
      <c r="I17688" s="598"/>
      <c r="J17688" s="598"/>
      <c r="M17688" s="598"/>
      <c r="N17688" s="598"/>
      <c r="V17688" s="598"/>
      <c r="W17688" s="598"/>
    </row>
    <row r="17689" spans="6:23" x14ac:dyDescent="0.2">
      <c r="F17689" s="610"/>
      <c r="H17689" s="612"/>
      <c r="I17689" s="598"/>
      <c r="J17689" s="598"/>
      <c r="M17689" s="598"/>
      <c r="N17689" s="598"/>
      <c r="V17689" s="598"/>
      <c r="W17689" s="598"/>
    </row>
    <row r="17690" spans="6:23" x14ac:dyDescent="0.2">
      <c r="F17690" s="610"/>
      <c r="H17690" s="612"/>
      <c r="I17690" s="598"/>
      <c r="J17690" s="598"/>
      <c r="M17690" s="598"/>
      <c r="N17690" s="598"/>
      <c r="V17690" s="598"/>
      <c r="W17690" s="598"/>
    </row>
    <row r="17691" spans="6:23" x14ac:dyDescent="0.2">
      <c r="F17691" s="610"/>
      <c r="H17691" s="612"/>
      <c r="I17691" s="598"/>
      <c r="J17691" s="598"/>
      <c r="M17691" s="598"/>
      <c r="N17691" s="598"/>
      <c r="V17691" s="598"/>
      <c r="W17691" s="598"/>
    </row>
    <row r="17692" spans="6:23" x14ac:dyDescent="0.2">
      <c r="F17692" s="610"/>
      <c r="H17692" s="612"/>
      <c r="I17692" s="598"/>
      <c r="J17692" s="598"/>
      <c r="M17692" s="598"/>
      <c r="N17692" s="598"/>
      <c r="V17692" s="598"/>
      <c r="W17692" s="598"/>
    </row>
    <row r="17693" spans="6:23" x14ac:dyDescent="0.2">
      <c r="F17693" s="610"/>
      <c r="H17693" s="612"/>
      <c r="I17693" s="598"/>
      <c r="J17693" s="598"/>
      <c r="M17693" s="598"/>
      <c r="N17693" s="598"/>
      <c r="V17693" s="598"/>
      <c r="W17693" s="598"/>
    </row>
    <row r="17694" spans="6:23" x14ac:dyDescent="0.2">
      <c r="F17694" s="610"/>
      <c r="H17694" s="612"/>
      <c r="I17694" s="598"/>
      <c r="J17694" s="598"/>
      <c r="M17694" s="598"/>
      <c r="N17694" s="598"/>
      <c r="V17694" s="598"/>
      <c r="W17694" s="598"/>
    </row>
    <row r="17695" spans="6:23" x14ac:dyDescent="0.2">
      <c r="F17695" s="610"/>
      <c r="H17695" s="612"/>
      <c r="I17695" s="598"/>
      <c r="J17695" s="598"/>
      <c r="M17695" s="598"/>
      <c r="N17695" s="598"/>
      <c r="V17695" s="598"/>
      <c r="W17695" s="598"/>
    </row>
    <row r="17696" spans="6:23" x14ac:dyDescent="0.2">
      <c r="F17696" s="610"/>
      <c r="H17696" s="612"/>
      <c r="I17696" s="598"/>
      <c r="J17696" s="598"/>
      <c r="M17696" s="598"/>
      <c r="N17696" s="598"/>
      <c r="V17696" s="598"/>
      <c r="W17696" s="598"/>
    </row>
    <row r="17697" spans="6:23" x14ac:dyDescent="0.2">
      <c r="F17697" s="610"/>
      <c r="H17697" s="612"/>
      <c r="I17697" s="598"/>
      <c r="J17697" s="598"/>
      <c r="M17697" s="598"/>
      <c r="N17697" s="598"/>
      <c r="V17697" s="598"/>
      <c r="W17697" s="598"/>
    </row>
    <row r="17698" spans="6:23" x14ac:dyDescent="0.2">
      <c r="F17698" s="610"/>
      <c r="H17698" s="612"/>
      <c r="I17698" s="598"/>
      <c r="J17698" s="598"/>
      <c r="M17698" s="598"/>
      <c r="N17698" s="598"/>
      <c r="V17698" s="598"/>
      <c r="W17698" s="598"/>
    </row>
    <row r="17699" spans="6:23" x14ac:dyDescent="0.2">
      <c r="F17699" s="610"/>
      <c r="H17699" s="612"/>
      <c r="I17699" s="598"/>
      <c r="J17699" s="598"/>
      <c r="M17699" s="598"/>
      <c r="N17699" s="598"/>
      <c r="V17699" s="598"/>
      <c r="W17699" s="598"/>
    </row>
    <row r="17700" spans="6:23" x14ac:dyDescent="0.2">
      <c r="F17700" s="610"/>
      <c r="H17700" s="612"/>
      <c r="I17700" s="598"/>
      <c r="J17700" s="598"/>
      <c r="M17700" s="598"/>
      <c r="N17700" s="598"/>
      <c r="V17700" s="598"/>
      <c r="W17700" s="598"/>
    </row>
    <row r="17701" spans="6:23" x14ac:dyDescent="0.2">
      <c r="F17701" s="610"/>
      <c r="H17701" s="612"/>
      <c r="I17701" s="598"/>
      <c r="J17701" s="598"/>
      <c r="M17701" s="598"/>
      <c r="N17701" s="598"/>
      <c r="V17701" s="598"/>
      <c r="W17701" s="598"/>
    </row>
    <row r="17702" spans="6:23" x14ac:dyDescent="0.2">
      <c r="F17702" s="610"/>
      <c r="H17702" s="612"/>
      <c r="I17702" s="598"/>
      <c r="J17702" s="598"/>
      <c r="M17702" s="598"/>
      <c r="N17702" s="598"/>
      <c r="V17702" s="598"/>
      <c r="W17702" s="598"/>
    </row>
    <row r="17703" spans="6:23" x14ac:dyDescent="0.2">
      <c r="F17703" s="610"/>
      <c r="H17703" s="612"/>
      <c r="I17703" s="598"/>
      <c r="J17703" s="598"/>
      <c r="M17703" s="598"/>
      <c r="N17703" s="598"/>
      <c r="V17703" s="598"/>
      <c r="W17703" s="598"/>
    </row>
    <row r="17704" spans="6:23" x14ac:dyDescent="0.2">
      <c r="F17704" s="610"/>
      <c r="H17704" s="612"/>
      <c r="I17704" s="598"/>
      <c r="J17704" s="598"/>
      <c r="M17704" s="598"/>
      <c r="N17704" s="598"/>
      <c r="V17704" s="598"/>
      <c r="W17704" s="598"/>
    </row>
    <row r="17705" spans="6:23" x14ac:dyDescent="0.2">
      <c r="F17705" s="610"/>
      <c r="H17705" s="612"/>
      <c r="I17705" s="598"/>
      <c r="J17705" s="598"/>
      <c r="M17705" s="598"/>
      <c r="N17705" s="598"/>
      <c r="V17705" s="598"/>
      <c r="W17705" s="598"/>
    </row>
    <row r="17706" spans="6:23" x14ac:dyDescent="0.2">
      <c r="F17706" s="610"/>
      <c r="H17706" s="612"/>
      <c r="I17706" s="598"/>
      <c r="J17706" s="598"/>
      <c r="M17706" s="598"/>
      <c r="N17706" s="598"/>
      <c r="V17706" s="598"/>
      <c r="W17706" s="598"/>
    </row>
    <row r="17707" spans="6:23" x14ac:dyDescent="0.2">
      <c r="F17707" s="610"/>
      <c r="H17707" s="612"/>
      <c r="I17707" s="598"/>
      <c r="J17707" s="598"/>
      <c r="M17707" s="598"/>
      <c r="N17707" s="598"/>
      <c r="V17707" s="598"/>
      <c r="W17707" s="598"/>
    </row>
    <row r="17708" spans="6:23" x14ac:dyDescent="0.2">
      <c r="F17708" s="610"/>
      <c r="H17708" s="612"/>
      <c r="I17708" s="598"/>
      <c r="J17708" s="598"/>
      <c r="M17708" s="598"/>
      <c r="N17708" s="598"/>
      <c r="V17708" s="598"/>
      <c r="W17708" s="598"/>
    </row>
    <row r="17709" spans="6:23" x14ac:dyDescent="0.2">
      <c r="F17709" s="610"/>
      <c r="H17709" s="612"/>
      <c r="I17709" s="598"/>
      <c r="J17709" s="598"/>
      <c r="M17709" s="598"/>
      <c r="N17709" s="598"/>
      <c r="V17709" s="598"/>
      <c r="W17709" s="598"/>
    </row>
    <row r="17710" spans="6:23" x14ac:dyDescent="0.2">
      <c r="F17710" s="610"/>
      <c r="H17710" s="612"/>
      <c r="I17710" s="598"/>
      <c r="J17710" s="598"/>
      <c r="M17710" s="598"/>
      <c r="N17710" s="598"/>
      <c r="V17710" s="598"/>
      <c r="W17710" s="598"/>
    </row>
    <row r="17711" spans="6:23" x14ac:dyDescent="0.2">
      <c r="F17711" s="610"/>
      <c r="H17711" s="612"/>
      <c r="I17711" s="598"/>
      <c r="J17711" s="598"/>
      <c r="M17711" s="598"/>
      <c r="N17711" s="598"/>
      <c r="V17711" s="598"/>
      <c r="W17711" s="598"/>
    </row>
    <row r="17712" spans="6:23" x14ac:dyDescent="0.2">
      <c r="F17712" s="610"/>
      <c r="H17712" s="612"/>
      <c r="I17712" s="598"/>
      <c r="J17712" s="598"/>
      <c r="M17712" s="598"/>
      <c r="N17712" s="598"/>
      <c r="V17712" s="598"/>
      <c r="W17712" s="598"/>
    </row>
    <row r="17713" spans="6:23" x14ac:dyDescent="0.2">
      <c r="F17713" s="610"/>
      <c r="H17713" s="612"/>
      <c r="I17713" s="598"/>
      <c r="J17713" s="598"/>
      <c r="M17713" s="598"/>
      <c r="N17713" s="598"/>
      <c r="V17713" s="598"/>
      <c r="W17713" s="598"/>
    </row>
    <row r="17714" spans="6:23" x14ac:dyDescent="0.2">
      <c r="F17714" s="610"/>
      <c r="H17714" s="612"/>
      <c r="I17714" s="598"/>
      <c r="J17714" s="598"/>
      <c r="M17714" s="598"/>
      <c r="N17714" s="598"/>
      <c r="V17714" s="598"/>
      <c r="W17714" s="598"/>
    </row>
    <row r="17715" spans="6:23" x14ac:dyDescent="0.2">
      <c r="F17715" s="610"/>
      <c r="H17715" s="612"/>
      <c r="I17715" s="598"/>
      <c r="J17715" s="598"/>
      <c r="M17715" s="598"/>
      <c r="N17715" s="598"/>
      <c r="V17715" s="598"/>
      <c r="W17715" s="598"/>
    </row>
    <row r="17716" spans="6:23" x14ac:dyDescent="0.2">
      <c r="F17716" s="610"/>
      <c r="H17716" s="612"/>
      <c r="I17716" s="598"/>
      <c r="J17716" s="598"/>
      <c r="M17716" s="598"/>
      <c r="N17716" s="598"/>
      <c r="V17716" s="598"/>
      <c r="W17716" s="598"/>
    </row>
    <row r="17717" spans="6:23" x14ac:dyDescent="0.2">
      <c r="F17717" s="610"/>
      <c r="H17717" s="612"/>
      <c r="I17717" s="598"/>
      <c r="J17717" s="598"/>
      <c r="M17717" s="598"/>
      <c r="N17717" s="598"/>
      <c r="V17717" s="598"/>
      <c r="W17717" s="598"/>
    </row>
    <row r="17718" spans="6:23" x14ac:dyDescent="0.2">
      <c r="F17718" s="610"/>
      <c r="H17718" s="612"/>
      <c r="I17718" s="598"/>
      <c r="J17718" s="598"/>
      <c r="M17718" s="598"/>
      <c r="N17718" s="598"/>
      <c r="V17718" s="598"/>
      <c r="W17718" s="598"/>
    </row>
    <row r="17719" spans="6:23" x14ac:dyDescent="0.2">
      <c r="F17719" s="610"/>
      <c r="H17719" s="612"/>
      <c r="I17719" s="598"/>
      <c r="J17719" s="598"/>
      <c r="M17719" s="598"/>
      <c r="N17719" s="598"/>
      <c r="V17719" s="598"/>
      <c r="W17719" s="598"/>
    </row>
    <row r="17720" spans="6:23" x14ac:dyDescent="0.2">
      <c r="F17720" s="610"/>
      <c r="H17720" s="612"/>
      <c r="I17720" s="598"/>
      <c r="J17720" s="598"/>
      <c r="M17720" s="598"/>
      <c r="N17720" s="598"/>
      <c r="V17720" s="598"/>
      <c r="W17720" s="598"/>
    </row>
    <row r="17721" spans="6:23" x14ac:dyDescent="0.2">
      <c r="F17721" s="610"/>
      <c r="H17721" s="612"/>
      <c r="I17721" s="598"/>
      <c r="J17721" s="598"/>
      <c r="M17721" s="598"/>
      <c r="N17721" s="598"/>
      <c r="V17721" s="598"/>
      <c r="W17721" s="598"/>
    </row>
    <row r="17722" spans="6:23" x14ac:dyDescent="0.2">
      <c r="F17722" s="610"/>
      <c r="H17722" s="612"/>
      <c r="I17722" s="598"/>
      <c r="J17722" s="598"/>
      <c r="M17722" s="598"/>
      <c r="N17722" s="598"/>
      <c r="V17722" s="598"/>
      <c r="W17722" s="598"/>
    </row>
    <row r="17723" spans="6:23" x14ac:dyDescent="0.2">
      <c r="F17723" s="610"/>
      <c r="H17723" s="612"/>
      <c r="I17723" s="598"/>
      <c r="J17723" s="598"/>
      <c r="M17723" s="598"/>
      <c r="N17723" s="598"/>
      <c r="V17723" s="598"/>
      <c r="W17723" s="598"/>
    </row>
    <row r="17724" spans="6:23" x14ac:dyDescent="0.2">
      <c r="F17724" s="610"/>
      <c r="H17724" s="612"/>
      <c r="I17724" s="598"/>
      <c r="J17724" s="598"/>
      <c r="M17724" s="598"/>
      <c r="N17724" s="598"/>
      <c r="V17724" s="598"/>
      <c r="W17724" s="598"/>
    </row>
    <row r="17725" spans="6:23" x14ac:dyDescent="0.2">
      <c r="F17725" s="610"/>
      <c r="H17725" s="612"/>
      <c r="I17725" s="598"/>
      <c r="J17725" s="598"/>
      <c r="M17725" s="598"/>
      <c r="N17725" s="598"/>
      <c r="V17725" s="598"/>
      <c r="W17725" s="598"/>
    </row>
    <row r="17726" spans="6:23" x14ac:dyDescent="0.2">
      <c r="F17726" s="610"/>
      <c r="H17726" s="612"/>
      <c r="I17726" s="598"/>
      <c r="J17726" s="598"/>
      <c r="M17726" s="598"/>
      <c r="N17726" s="598"/>
      <c r="V17726" s="598"/>
      <c r="W17726" s="598"/>
    </row>
    <row r="17727" spans="6:23" x14ac:dyDescent="0.2">
      <c r="F17727" s="610"/>
      <c r="H17727" s="612"/>
      <c r="I17727" s="598"/>
      <c r="J17727" s="598"/>
      <c r="M17727" s="598"/>
      <c r="N17727" s="598"/>
      <c r="V17727" s="598"/>
      <c r="W17727" s="598"/>
    </row>
    <row r="17728" spans="6:23" x14ac:dyDescent="0.2">
      <c r="F17728" s="610"/>
      <c r="H17728" s="612"/>
      <c r="I17728" s="598"/>
      <c r="J17728" s="598"/>
      <c r="M17728" s="598"/>
      <c r="N17728" s="598"/>
      <c r="V17728" s="598"/>
      <c r="W17728" s="598"/>
    </row>
    <row r="17729" spans="6:23" x14ac:dyDescent="0.2">
      <c r="F17729" s="610"/>
      <c r="H17729" s="612"/>
      <c r="I17729" s="598"/>
      <c r="J17729" s="598"/>
      <c r="M17729" s="598"/>
      <c r="N17729" s="598"/>
      <c r="V17729" s="598"/>
      <c r="W17729" s="598"/>
    </row>
    <row r="17730" spans="6:23" x14ac:dyDescent="0.2">
      <c r="F17730" s="610"/>
      <c r="H17730" s="612"/>
      <c r="I17730" s="598"/>
      <c r="J17730" s="598"/>
      <c r="M17730" s="598"/>
      <c r="N17730" s="598"/>
      <c r="V17730" s="598"/>
      <c r="W17730" s="598"/>
    </row>
    <row r="17731" spans="6:23" x14ac:dyDescent="0.2">
      <c r="F17731" s="610"/>
      <c r="H17731" s="612"/>
      <c r="I17731" s="598"/>
      <c r="J17731" s="598"/>
      <c r="M17731" s="598"/>
      <c r="N17731" s="598"/>
      <c r="V17731" s="598"/>
      <c r="W17731" s="598"/>
    </row>
    <row r="17732" spans="6:23" x14ac:dyDescent="0.2">
      <c r="F17732" s="610"/>
      <c r="H17732" s="612"/>
      <c r="I17732" s="598"/>
      <c r="J17732" s="598"/>
      <c r="M17732" s="598"/>
      <c r="N17732" s="598"/>
      <c r="V17732" s="598"/>
      <c r="W17732" s="598"/>
    </row>
    <row r="17733" spans="6:23" x14ac:dyDescent="0.2">
      <c r="F17733" s="610"/>
      <c r="H17733" s="612"/>
      <c r="I17733" s="598"/>
      <c r="J17733" s="598"/>
      <c r="M17733" s="598"/>
      <c r="N17733" s="598"/>
      <c r="V17733" s="598"/>
      <c r="W17733" s="598"/>
    </row>
    <row r="17734" spans="6:23" x14ac:dyDescent="0.2">
      <c r="F17734" s="610"/>
      <c r="H17734" s="612"/>
      <c r="I17734" s="598"/>
      <c r="J17734" s="598"/>
      <c r="M17734" s="598"/>
      <c r="N17734" s="598"/>
      <c r="V17734" s="598"/>
      <c r="W17734" s="598"/>
    </row>
    <row r="17735" spans="6:23" x14ac:dyDescent="0.2">
      <c r="F17735" s="610"/>
      <c r="H17735" s="612"/>
      <c r="I17735" s="598"/>
      <c r="J17735" s="598"/>
      <c r="M17735" s="598"/>
      <c r="N17735" s="598"/>
      <c r="V17735" s="598"/>
      <c r="W17735" s="598"/>
    </row>
    <row r="17736" spans="6:23" x14ac:dyDescent="0.2">
      <c r="F17736" s="610"/>
      <c r="H17736" s="612"/>
      <c r="I17736" s="598"/>
      <c r="J17736" s="598"/>
      <c r="M17736" s="598"/>
      <c r="N17736" s="598"/>
      <c r="V17736" s="598"/>
      <c r="W17736" s="598"/>
    </row>
    <row r="17737" spans="6:23" x14ac:dyDescent="0.2">
      <c r="F17737" s="610"/>
      <c r="H17737" s="612"/>
      <c r="I17737" s="598"/>
      <c r="J17737" s="598"/>
      <c r="M17737" s="598"/>
      <c r="N17737" s="598"/>
      <c r="V17737" s="598"/>
      <c r="W17737" s="598"/>
    </row>
    <row r="17738" spans="6:23" x14ac:dyDescent="0.2">
      <c r="F17738" s="610"/>
      <c r="H17738" s="612"/>
      <c r="I17738" s="598"/>
      <c r="J17738" s="598"/>
      <c r="M17738" s="598"/>
      <c r="N17738" s="598"/>
      <c r="V17738" s="598"/>
      <c r="W17738" s="598"/>
    </row>
    <row r="17739" spans="6:23" x14ac:dyDescent="0.2">
      <c r="F17739" s="610"/>
      <c r="H17739" s="612"/>
      <c r="I17739" s="598"/>
      <c r="J17739" s="598"/>
      <c r="M17739" s="598"/>
      <c r="N17739" s="598"/>
      <c r="V17739" s="598"/>
      <c r="W17739" s="598"/>
    </row>
    <row r="17740" spans="6:23" x14ac:dyDescent="0.2">
      <c r="F17740" s="610"/>
      <c r="H17740" s="612"/>
      <c r="I17740" s="598"/>
      <c r="J17740" s="598"/>
      <c r="M17740" s="598"/>
      <c r="N17740" s="598"/>
      <c r="V17740" s="598"/>
      <c r="W17740" s="598"/>
    </row>
    <row r="17741" spans="6:23" x14ac:dyDescent="0.2">
      <c r="F17741" s="610"/>
      <c r="H17741" s="612"/>
      <c r="I17741" s="598"/>
      <c r="J17741" s="598"/>
      <c r="M17741" s="598"/>
      <c r="N17741" s="598"/>
      <c r="V17741" s="598"/>
      <c r="W17741" s="598"/>
    </row>
    <row r="17742" spans="6:23" x14ac:dyDescent="0.2">
      <c r="F17742" s="610"/>
      <c r="H17742" s="612"/>
      <c r="I17742" s="598"/>
      <c r="J17742" s="598"/>
      <c r="M17742" s="598"/>
      <c r="N17742" s="598"/>
      <c r="V17742" s="598"/>
      <c r="W17742" s="598"/>
    </row>
    <row r="17743" spans="6:23" x14ac:dyDescent="0.2">
      <c r="F17743" s="610"/>
      <c r="H17743" s="612"/>
      <c r="I17743" s="598"/>
      <c r="J17743" s="598"/>
      <c r="M17743" s="598"/>
      <c r="N17743" s="598"/>
      <c r="V17743" s="598"/>
      <c r="W17743" s="598"/>
    </row>
    <row r="17744" spans="6:23" x14ac:dyDescent="0.2">
      <c r="F17744" s="610"/>
      <c r="H17744" s="612"/>
      <c r="I17744" s="598"/>
      <c r="J17744" s="598"/>
      <c r="M17744" s="598"/>
      <c r="N17744" s="598"/>
      <c r="V17744" s="598"/>
      <c r="W17744" s="598"/>
    </row>
    <row r="17745" spans="6:23" x14ac:dyDescent="0.2">
      <c r="F17745" s="610"/>
      <c r="H17745" s="612"/>
      <c r="I17745" s="598"/>
      <c r="J17745" s="598"/>
      <c r="M17745" s="598"/>
      <c r="N17745" s="598"/>
      <c r="V17745" s="598"/>
      <c r="W17745" s="598"/>
    </row>
    <row r="17746" spans="6:23" x14ac:dyDescent="0.2">
      <c r="F17746" s="610"/>
      <c r="H17746" s="612"/>
      <c r="I17746" s="598"/>
      <c r="J17746" s="598"/>
      <c r="M17746" s="598"/>
      <c r="N17746" s="598"/>
      <c r="V17746" s="598"/>
      <c r="W17746" s="598"/>
    </row>
    <row r="17747" spans="6:23" x14ac:dyDescent="0.2">
      <c r="F17747" s="610"/>
      <c r="H17747" s="612"/>
      <c r="I17747" s="598"/>
      <c r="J17747" s="598"/>
      <c r="M17747" s="598"/>
      <c r="N17747" s="598"/>
      <c r="V17747" s="598"/>
      <c r="W17747" s="598"/>
    </row>
    <row r="17748" spans="6:23" x14ac:dyDescent="0.2">
      <c r="F17748" s="610"/>
      <c r="H17748" s="612"/>
      <c r="I17748" s="598"/>
      <c r="J17748" s="598"/>
      <c r="M17748" s="598"/>
      <c r="N17748" s="598"/>
      <c r="V17748" s="598"/>
      <c r="W17748" s="598"/>
    </row>
    <row r="17749" spans="6:23" x14ac:dyDescent="0.2">
      <c r="F17749" s="610"/>
      <c r="H17749" s="612"/>
      <c r="I17749" s="598"/>
      <c r="J17749" s="598"/>
      <c r="M17749" s="598"/>
      <c r="N17749" s="598"/>
      <c r="V17749" s="598"/>
      <c r="W17749" s="598"/>
    </row>
    <row r="17750" spans="6:23" x14ac:dyDescent="0.2">
      <c r="F17750" s="610"/>
      <c r="H17750" s="612"/>
      <c r="I17750" s="598"/>
      <c r="J17750" s="598"/>
      <c r="M17750" s="598"/>
      <c r="N17750" s="598"/>
      <c r="V17750" s="598"/>
      <c r="W17750" s="598"/>
    </row>
    <row r="17751" spans="6:23" x14ac:dyDescent="0.2">
      <c r="F17751" s="610"/>
      <c r="H17751" s="612"/>
      <c r="I17751" s="598"/>
      <c r="J17751" s="598"/>
      <c r="M17751" s="598"/>
      <c r="N17751" s="598"/>
      <c r="V17751" s="598"/>
      <c r="W17751" s="598"/>
    </row>
    <row r="17752" spans="6:23" x14ac:dyDescent="0.2">
      <c r="F17752" s="610"/>
      <c r="H17752" s="612"/>
      <c r="I17752" s="598"/>
      <c r="J17752" s="598"/>
      <c r="M17752" s="598"/>
      <c r="N17752" s="598"/>
      <c r="V17752" s="598"/>
      <c r="W17752" s="598"/>
    </row>
    <row r="17753" spans="6:23" x14ac:dyDescent="0.2">
      <c r="F17753" s="610"/>
      <c r="H17753" s="612"/>
      <c r="I17753" s="598"/>
      <c r="J17753" s="598"/>
      <c r="M17753" s="598"/>
      <c r="N17753" s="598"/>
      <c r="V17753" s="598"/>
      <c r="W17753" s="598"/>
    </row>
    <row r="17754" spans="6:23" x14ac:dyDescent="0.2">
      <c r="F17754" s="610"/>
      <c r="H17754" s="612"/>
      <c r="I17754" s="598"/>
      <c r="J17754" s="598"/>
      <c r="M17754" s="598"/>
      <c r="N17754" s="598"/>
      <c r="V17754" s="598"/>
      <c r="W17754" s="598"/>
    </row>
    <row r="17755" spans="6:23" x14ac:dyDescent="0.2">
      <c r="F17755" s="610"/>
      <c r="H17755" s="612"/>
      <c r="I17755" s="598"/>
      <c r="J17755" s="598"/>
      <c r="M17755" s="598"/>
      <c r="N17755" s="598"/>
      <c r="V17755" s="598"/>
      <c r="W17755" s="598"/>
    </row>
    <row r="17756" spans="6:23" x14ac:dyDescent="0.2">
      <c r="F17756" s="610"/>
      <c r="H17756" s="612"/>
      <c r="I17756" s="598"/>
      <c r="J17756" s="598"/>
      <c r="M17756" s="598"/>
      <c r="N17756" s="598"/>
      <c r="V17756" s="598"/>
      <c r="W17756" s="598"/>
    </row>
    <row r="17757" spans="6:23" x14ac:dyDescent="0.2">
      <c r="F17757" s="610"/>
      <c r="H17757" s="612"/>
      <c r="I17757" s="598"/>
      <c r="J17757" s="598"/>
      <c r="M17757" s="598"/>
      <c r="N17757" s="598"/>
      <c r="V17757" s="598"/>
      <c r="W17757" s="598"/>
    </row>
    <row r="17758" spans="6:23" x14ac:dyDescent="0.2">
      <c r="F17758" s="610"/>
      <c r="H17758" s="612"/>
      <c r="I17758" s="598"/>
      <c r="J17758" s="598"/>
      <c r="M17758" s="598"/>
      <c r="N17758" s="598"/>
      <c r="V17758" s="598"/>
      <c r="W17758" s="598"/>
    </row>
    <row r="17759" spans="6:23" x14ac:dyDescent="0.2">
      <c r="F17759" s="610"/>
      <c r="H17759" s="612"/>
      <c r="I17759" s="598"/>
      <c r="J17759" s="598"/>
      <c r="M17759" s="598"/>
      <c r="N17759" s="598"/>
      <c r="V17759" s="598"/>
      <c r="W17759" s="598"/>
    </row>
    <row r="17760" spans="6:23" x14ac:dyDescent="0.2">
      <c r="F17760" s="610"/>
      <c r="H17760" s="612"/>
      <c r="I17760" s="598"/>
      <c r="J17760" s="598"/>
      <c r="M17760" s="598"/>
      <c r="N17760" s="598"/>
      <c r="V17760" s="598"/>
      <c r="W17760" s="598"/>
    </row>
    <row r="17761" spans="6:23" x14ac:dyDescent="0.2">
      <c r="F17761" s="610"/>
      <c r="H17761" s="612"/>
      <c r="I17761" s="598"/>
      <c r="J17761" s="598"/>
      <c r="M17761" s="598"/>
      <c r="N17761" s="598"/>
      <c r="V17761" s="598"/>
      <c r="W17761" s="598"/>
    </row>
    <row r="17762" spans="6:23" x14ac:dyDescent="0.2">
      <c r="F17762" s="610"/>
      <c r="H17762" s="612"/>
      <c r="I17762" s="598"/>
      <c r="J17762" s="598"/>
      <c r="M17762" s="598"/>
      <c r="N17762" s="598"/>
      <c r="V17762" s="598"/>
      <c r="W17762" s="598"/>
    </row>
    <row r="17763" spans="6:23" x14ac:dyDescent="0.2">
      <c r="F17763" s="610"/>
      <c r="H17763" s="612"/>
      <c r="I17763" s="598"/>
      <c r="J17763" s="598"/>
      <c r="M17763" s="598"/>
      <c r="N17763" s="598"/>
      <c r="V17763" s="598"/>
      <c r="W17763" s="598"/>
    </row>
    <row r="17764" spans="6:23" x14ac:dyDescent="0.2">
      <c r="F17764" s="610"/>
      <c r="H17764" s="612"/>
      <c r="I17764" s="598"/>
      <c r="J17764" s="598"/>
      <c r="M17764" s="598"/>
      <c r="N17764" s="598"/>
      <c r="V17764" s="598"/>
      <c r="W17764" s="598"/>
    </row>
    <row r="17765" spans="6:23" x14ac:dyDescent="0.2">
      <c r="F17765" s="610"/>
      <c r="H17765" s="612"/>
      <c r="I17765" s="598"/>
      <c r="J17765" s="598"/>
      <c r="M17765" s="598"/>
      <c r="N17765" s="598"/>
      <c r="V17765" s="598"/>
      <c r="W17765" s="598"/>
    </row>
    <row r="17766" spans="6:23" x14ac:dyDescent="0.2">
      <c r="F17766" s="610"/>
      <c r="H17766" s="612"/>
      <c r="I17766" s="598"/>
      <c r="J17766" s="598"/>
      <c r="M17766" s="598"/>
      <c r="N17766" s="598"/>
      <c r="V17766" s="598"/>
      <c r="W17766" s="598"/>
    </row>
    <row r="17767" spans="6:23" x14ac:dyDescent="0.2">
      <c r="F17767" s="610"/>
      <c r="H17767" s="612"/>
      <c r="I17767" s="598"/>
      <c r="J17767" s="598"/>
      <c r="M17767" s="598"/>
      <c r="N17767" s="598"/>
      <c r="V17767" s="598"/>
      <c r="W17767" s="598"/>
    </row>
    <row r="17768" spans="6:23" x14ac:dyDescent="0.2">
      <c r="F17768" s="610"/>
      <c r="H17768" s="612"/>
      <c r="I17768" s="598"/>
      <c r="J17768" s="598"/>
      <c r="M17768" s="598"/>
      <c r="N17768" s="598"/>
      <c r="V17768" s="598"/>
      <c r="W17768" s="598"/>
    </row>
    <row r="17769" spans="6:23" x14ac:dyDescent="0.2">
      <c r="F17769" s="610"/>
      <c r="H17769" s="612"/>
      <c r="I17769" s="598"/>
      <c r="J17769" s="598"/>
      <c r="M17769" s="598"/>
      <c r="N17769" s="598"/>
      <c r="V17769" s="598"/>
      <c r="W17769" s="598"/>
    </row>
    <row r="17770" spans="6:23" x14ac:dyDescent="0.2">
      <c r="F17770" s="610"/>
      <c r="H17770" s="612"/>
      <c r="I17770" s="598"/>
      <c r="J17770" s="598"/>
      <c r="M17770" s="598"/>
      <c r="N17770" s="598"/>
      <c r="V17770" s="598"/>
      <c r="W17770" s="598"/>
    </row>
    <row r="17771" spans="6:23" x14ac:dyDescent="0.2">
      <c r="F17771" s="610"/>
      <c r="H17771" s="612"/>
      <c r="I17771" s="598"/>
      <c r="J17771" s="598"/>
      <c r="M17771" s="598"/>
      <c r="N17771" s="598"/>
      <c r="V17771" s="598"/>
      <c r="W17771" s="598"/>
    </row>
    <row r="17772" spans="6:23" x14ac:dyDescent="0.2">
      <c r="F17772" s="610"/>
      <c r="H17772" s="612"/>
      <c r="I17772" s="598"/>
      <c r="J17772" s="598"/>
      <c r="M17772" s="598"/>
      <c r="N17772" s="598"/>
      <c r="V17772" s="598"/>
      <c r="W17772" s="598"/>
    </row>
    <row r="17773" spans="6:23" x14ac:dyDescent="0.2">
      <c r="F17773" s="610"/>
      <c r="H17773" s="612"/>
      <c r="I17773" s="598"/>
      <c r="J17773" s="598"/>
      <c r="M17773" s="598"/>
      <c r="N17773" s="598"/>
      <c r="V17773" s="598"/>
      <c r="W17773" s="598"/>
    </row>
    <row r="17774" spans="6:23" x14ac:dyDescent="0.2">
      <c r="F17774" s="610"/>
      <c r="H17774" s="612"/>
      <c r="I17774" s="598"/>
      <c r="J17774" s="598"/>
      <c r="M17774" s="598"/>
      <c r="N17774" s="598"/>
      <c r="V17774" s="598"/>
      <c r="W17774" s="598"/>
    </row>
    <row r="17775" spans="6:23" x14ac:dyDescent="0.2">
      <c r="F17775" s="610"/>
      <c r="H17775" s="612"/>
      <c r="I17775" s="598"/>
      <c r="J17775" s="598"/>
      <c r="M17775" s="598"/>
      <c r="N17775" s="598"/>
      <c r="V17775" s="598"/>
      <c r="W17775" s="598"/>
    </row>
    <row r="17776" spans="6:23" x14ac:dyDescent="0.2">
      <c r="F17776" s="610"/>
      <c r="H17776" s="612"/>
      <c r="I17776" s="598"/>
      <c r="J17776" s="598"/>
      <c r="M17776" s="598"/>
      <c r="N17776" s="598"/>
      <c r="V17776" s="598"/>
      <c r="W17776" s="598"/>
    </row>
    <row r="17777" spans="6:23" x14ac:dyDescent="0.2">
      <c r="F17777" s="610"/>
      <c r="H17777" s="612"/>
      <c r="I17777" s="598"/>
      <c r="J17777" s="598"/>
      <c r="M17777" s="598"/>
      <c r="N17777" s="598"/>
      <c r="V17777" s="598"/>
      <c r="W17777" s="598"/>
    </row>
    <row r="17778" spans="6:23" x14ac:dyDescent="0.2">
      <c r="F17778" s="610"/>
      <c r="H17778" s="612"/>
      <c r="I17778" s="598"/>
      <c r="J17778" s="598"/>
      <c r="M17778" s="598"/>
      <c r="N17778" s="598"/>
      <c r="V17778" s="598"/>
      <c r="W17778" s="598"/>
    </row>
    <row r="17779" spans="6:23" x14ac:dyDescent="0.2">
      <c r="F17779" s="610"/>
      <c r="H17779" s="612"/>
      <c r="I17779" s="598"/>
      <c r="J17779" s="598"/>
      <c r="M17779" s="598"/>
      <c r="N17779" s="598"/>
      <c r="V17779" s="598"/>
      <c r="W17779" s="598"/>
    </row>
    <row r="17780" spans="6:23" x14ac:dyDescent="0.2">
      <c r="F17780" s="610"/>
      <c r="H17780" s="612"/>
      <c r="I17780" s="598"/>
      <c r="J17780" s="598"/>
      <c r="M17780" s="598"/>
      <c r="N17780" s="598"/>
      <c r="V17780" s="598"/>
      <c r="W17780" s="598"/>
    </row>
    <row r="17781" spans="6:23" x14ac:dyDescent="0.2">
      <c r="F17781" s="610"/>
      <c r="H17781" s="612"/>
      <c r="I17781" s="598"/>
      <c r="J17781" s="598"/>
      <c r="M17781" s="598"/>
      <c r="N17781" s="598"/>
      <c r="V17781" s="598"/>
      <c r="W17781" s="598"/>
    </row>
    <row r="17782" spans="6:23" x14ac:dyDescent="0.2">
      <c r="F17782" s="610"/>
      <c r="H17782" s="612"/>
      <c r="I17782" s="598"/>
      <c r="J17782" s="598"/>
      <c r="M17782" s="598"/>
      <c r="N17782" s="598"/>
      <c r="V17782" s="598"/>
      <c r="W17782" s="598"/>
    </row>
    <row r="17783" spans="6:23" x14ac:dyDescent="0.2">
      <c r="F17783" s="610"/>
      <c r="H17783" s="612"/>
      <c r="I17783" s="598"/>
      <c r="J17783" s="598"/>
      <c r="M17783" s="598"/>
      <c r="N17783" s="598"/>
      <c r="V17783" s="598"/>
      <c r="W17783" s="598"/>
    </row>
    <row r="17784" spans="6:23" x14ac:dyDescent="0.2">
      <c r="F17784" s="610"/>
      <c r="H17784" s="612"/>
      <c r="I17784" s="598"/>
      <c r="J17784" s="598"/>
      <c r="M17784" s="598"/>
      <c r="N17784" s="598"/>
      <c r="V17784" s="598"/>
      <c r="W17784" s="598"/>
    </row>
    <row r="17785" spans="6:23" x14ac:dyDescent="0.2">
      <c r="F17785" s="610"/>
      <c r="H17785" s="612"/>
      <c r="I17785" s="598"/>
      <c r="J17785" s="598"/>
      <c r="M17785" s="598"/>
      <c r="N17785" s="598"/>
      <c r="V17785" s="598"/>
      <c r="W17785" s="598"/>
    </row>
    <row r="17786" spans="6:23" x14ac:dyDescent="0.2">
      <c r="F17786" s="610"/>
      <c r="H17786" s="612"/>
      <c r="I17786" s="598"/>
      <c r="J17786" s="598"/>
      <c r="M17786" s="598"/>
      <c r="N17786" s="598"/>
      <c r="V17786" s="598"/>
      <c r="W17786" s="598"/>
    </row>
    <row r="17787" spans="6:23" x14ac:dyDescent="0.2">
      <c r="F17787" s="610"/>
      <c r="H17787" s="612"/>
      <c r="I17787" s="598"/>
      <c r="J17787" s="598"/>
      <c r="M17787" s="598"/>
      <c r="N17787" s="598"/>
      <c r="V17787" s="598"/>
      <c r="W17787" s="598"/>
    </row>
    <row r="17788" spans="6:23" x14ac:dyDescent="0.2">
      <c r="F17788" s="610"/>
      <c r="H17788" s="612"/>
      <c r="I17788" s="598"/>
      <c r="J17788" s="598"/>
      <c r="M17788" s="598"/>
      <c r="N17788" s="598"/>
      <c r="V17788" s="598"/>
      <c r="W17788" s="598"/>
    </row>
    <row r="17789" spans="6:23" x14ac:dyDescent="0.2">
      <c r="F17789" s="610"/>
      <c r="H17789" s="612"/>
      <c r="I17789" s="598"/>
      <c r="J17789" s="598"/>
      <c r="M17789" s="598"/>
      <c r="N17789" s="598"/>
      <c r="V17789" s="598"/>
      <c r="W17789" s="598"/>
    </row>
    <row r="17790" spans="6:23" x14ac:dyDescent="0.2">
      <c r="F17790" s="610"/>
      <c r="H17790" s="612"/>
      <c r="I17790" s="598"/>
      <c r="J17790" s="598"/>
      <c r="M17790" s="598"/>
      <c r="N17790" s="598"/>
      <c r="V17790" s="598"/>
      <c r="W17790" s="598"/>
    </row>
    <row r="17791" spans="6:23" x14ac:dyDescent="0.2">
      <c r="F17791" s="610"/>
      <c r="H17791" s="612"/>
      <c r="I17791" s="598"/>
      <c r="J17791" s="598"/>
      <c r="M17791" s="598"/>
      <c r="N17791" s="598"/>
      <c r="V17791" s="598"/>
      <c r="W17791" s="598"/>
    </row>
    <row r="17792" spans="6:23" x14ac:dyDescent="0.2">
      <c r="F17792" s="610"/>
      <c r="H17792" s="612"/>
      <c r="I17792" s="598"/>
      <c r="J17792" s="598"/>
      <c r="M17792" s="598"/>
      <c r="N17792" s="598"/>
      <c r="V17792" s="598"/>
      <c r="W17792" s="598"/>
    </row>
    <row r="17793" spans="6:23" x14ac:dyDescent="0.2">
      <c r="F17793" s="610"/>
      <c r="H17793" s="612"/>
      <c r="I17793" s="598"/>
      <c r="J17793" s="598"/>
      <c r="M17793" s="598"/>
      <c r="N17793" s="598"/>
      <c r="V17793" s="598"/>
      <c r="W17793" s="598"/>
    </row>
    <row r="17794" spans="6:23" x14ac:dyDescent="0.2">
      <c r="F17794" s="610"/>
      <c r="H17794" s="612"/>
      <c r="I17794" s="598"/>
      <c r="J17794" s="598"/>
      <c r="M17794" s="598"/>
      <c r="N17794" s="598"/>
      <c r="V17794" s="598"/>
      <c r="W17794" s="598"/>
    </row>
    <row r="17795" spans="6:23" x14ac:dyDescent="0.2">
      <c r="F17795" s="610"/>
      <c r="H17795" s="612"/>
      <c r="I17795" s="598"/>
      <c r="J17795" s="598"/>
      <c r="M17795" s="598"/>
      <c r="N17795" s="598"/>
      <c r="V17795" s="598"/>
      <c r="W17795" s="598"/>
    </row>
    <row r="17796" spans="6:23" x14ac:dyDescent="0.2">
      <c r="F17796" s="610"/>
      <c r="H17796" s="612"/>
      <c r="I17796" s="598"/>
      <c r="J17796" s="598"/>
      <c r="M17796" s="598"/>
      <c r="N17796" s="598"/>
      <c r="V17796" s="598"/>
      <c r="W17796" s="598"/>
    </row>
    <row r="17797" spans="6:23" x14ac:dyDescent="0.2">
      <c r="F17797" s="610"/>
      <c r="H17797" s="612"/>
      <c r="I17797" s="598"/>
      <c r="J17797" s="598"/>
      <c r="M17797" s="598"/>
      <c r="N17797" s="598"/>
      <c r="V17797" s="598"/>
      <c r="W17797" s="598"/>
    </row>
    <row r="17798" spans="6:23" x14ac:dyDescent="0.2">
      <c r="F17798" s="610"/>
      <c r="H17798" s="612"/>
      <c r="I17798" s="598"/>
      <c r="J17798" s="598"/>
      <c r="M17798" s="598"/>
      <c r="N17798" s="598"/>
      <c r="V17798" s="598"/>
      <c r="W17798" s="598"/>
    </row>
    <row r="17799" spans="6:23" x14ac:dyDescent="0.2">
      <c r="F17799" s="610"/>
      <c r="H17799" s="612"/>
      <c r="I17799" s="598"/>
      <c r="J17799" s="598"/>
      <c r="M17799" s="598"/>
      <c r="N17799" s="598"/>
      <c r="V17799" s="598"/>
      <c r="W17799" s="598"/>
    </row>
    <row r="17800" spans="6:23" x14ac:dyDescent="0.2">
      <c r="F17800" s="610"/>
      <c r="H17800" s="612"/>
      <c r="I17800" s="598"/>
      <c r="J17800" s="598"/>
      <c r="M17800" s="598"/>
      <c r="N17800" s="598"/>
      <c r="V17800" s="598"/>
      <c r="W17800" s="598"/>
    </row>
    <row r="17801" spans="6:23" x14ac:dyDescent="0.2">
      <c r="F17801" s="610"/>
      <c r="H17801" s="612"/>
      <c r="I17801" s="598"/>
      <c r="J17801" s="598"/>
      <c r="M17801" s="598"/>
      <c r="N17801" s="598"/>
      <c r="V17801" s="598"/>
      <c r="W17801" s="598"/>
    </row>
    <row r="17802" spans="6:23" x14ac:dyDescent="0.2">
      <c r="F17802" s="610"/>
      <c r="H17802" s="612"/>
      <c r="I17802" s="598"/>
      <c r="J17802" s="598"/>
      <c r="M17802" s="598"/>
      <c r="N17802" s="598"/>
      <c r="V17802" s="598"/>
      <c r="W17802" s="598"/>
    </row>
    <row r="17803" spans="6:23" x14ac:dyDescent="0.2">
      <c r="F17803" s="610"/>
      <c r="H17803" s="612"/>
      <c r="I17803" s="598"/>
      <c r="J17803" s="598"/>
      <c r="M17803" s="598"/>
      <c r="N17803" s="598"/>
      <c r="V17803" s="598"/>
      <c r="W17803" s="598"/>
    </row>
    <row r="17804" spans="6:23" x14ac:dyDescent="0.2">
      <c r="F17804" s="610"/>
      <c r="H17804" s="612"/>
      <c r="I17804" s="598"/>
      <c r="J17804" s="598"/>
      <c r="M17804" s="598"/>
      <c r="N17804" s="598"/>
      <c r="V17804" s="598"/>
      <c r="W17804" s="598"/>
    </row>
    <row r="17805" spans="6:23" x14ac:dyDescent="0.2">
      <c r="F17805" s="610"/>
      <c r="H17805" s="612"/>
      <c r="I17805" s="598"/>
      <c r="J17805" s="598"/>
      <c r="M17805" s="598"/>
      <c r="N17805" s="598"/>
      <c r="V17805" s="598"/>
      <c r="W17805" s="598"/>
    </row>
    <row r="17806" spans="6:23" x14ac:dyDescent="0.2">
      <c r="F17806" s="610"/>
      <c r="H17806" s="612"/>
      <c r="I17806" s="598"/>
      <c r="J17806" s="598"/>
      <c r="M17806" s="598"/>
      <c r="N17806" s="598"/>
      <c r="V17806" s="598"/>
      <c r="W17806" s="598"/>
    </row>
    <row r="17807" spans="6:23" x14ac:dyDescent="0.2">
      <c r="F17807" s="610"/>
      <c r="H17807" s="612"/>
      <c r="I17807" s="598"/>
      <c r="J17807" s="598"/>
      <c r="M17807" s="598"/>
      <c r="N17807" s="598"/>
      <c r="V17807" s="598"/>
      <c r="W17807" s="598"/>
    </row>
    <row r="17808" spans="6:23" x14ac:dyDescent="0.2">
      <c r="F17808" s="610"/>
      <c r="H17808" s="612"/>
      <c r="I17808" s="598"/>
      <c r="J17808" s="598"/>
      <c r="M17808" s="598"/>
      <c r="N17808" s="598"/>
      <c r="V17808" s="598"/>
      <c r="W17808" s="598"/>
    </row>
    <row r="17809" spans="6:23" x14ac:dyDescent="0.2">
      <c r="F17809" s="610"/>
      <c r="H17809" s="612"/>
      <c r="I17809" s="598"/>
      <c r="J17809" s="598"/>
      <c r="M17809" s="598"/>
      <c r="N17809" s="598"/>
      <c r="V17809" s="598"/>
      <c r="W17809" s="598"/>
    </row>
    <row r="17810" spans="6:23" x14ac:dyDescent="0.2">
      <c r="F17810" s="610"/>
      <c r="H17810" s="612"/>
      <c r="I17810" s="598"/>
      <c r="J17810" s="598"/>
      <c r="M17810" s="598"/>
      <c r="N17810" s="598"/>
      <c r="V17810" s="598"/>
      <c r="W17810" s="598"/>
    </row>
    <row r="17811" spans="6:23" x14ac:dyDescent="0.2">
      <c r="F17811" s="610"/>
      <c r="H17811" s="612"/>
      <c r="I17811" s="598"/>
      <c r="J17811" s="598"/>
      <c r="M17811" s="598"/>
      <c r="N17811" s="598"/>
      <c r="V17811" s="598"/>
      <c r="W17811" s="598"/>
    </row>
    <row r="17812" spans="6:23" x14ac:dyDescent="0.2">
      <c r="F17812" s="610"/>
      <c r="H17812" s="612"/>
      <c r="I17812" s="598"/>
      <c r="J17812" s="598"/>
      <c r="M17812" s="598"/>
      <c r="N17812" s="598"/>
      <c r="V17812" s="598"/>
      <c r="W17812" s="598"/>
    </row>
    <row r="17813" spans="6:23" x14ac:dyDescent="0.2">
      <c r="F17813" s="610"/>
      <c r="H17813" s="612"/>
      <c r="I17813" s="598"/>
      <c r="J17813" s="598"/>
      <c r="M17813" s="598"/>
      <c r="N17813" s="598"/>
      <c r="V17813" s="598"/>
      <c r="W17813" s="598"/>
    </row>
    <row r="17814" spans="6:23" x14ac:dyDescent="0.2">
      <c r="F17814" s="610"/>
      <c r="H17814" s="612"/>
      <c r="I17814" s="598"/>
      <c r="J17814" s="598"/>
      <c r="M17814" s="598"/>
      <c r="N17814" s="598"/>
      <c r="V17814" s="598"/>
      <c r="W17814" s="598"/>
    </row>
    <row r="17815" spans="6:23" x14ac:dyDescent="0.2">
      <c r="F17815" s="610"/>
      <c r="H17815" s="612"/>
      <c r="I17815" s="598"/>
      <c r="J17815" s="598"/>
      <c r="M17815" s="598"/>
      <c r="N17815" s="598"/>
      <c r="V17815" s="598"/>
      <c r="W17815" s="598"/>
    </row>
    <row r="17816" spans="6:23" x14ac:dyDescent="0.2">
      <c r="F17816" s="610"/>
      <c r="H17816" s="612"/>
      <c r="I17816" s="598"/>
      <c r="J17816" s="598"/>
      <c r="M17816" s="598"/>
      <c r="N17816" s="598"/>
      <c r="V17816" s="598"/>
      <c r="W17816" s="598"/>
    </row>
    <row r="17817" spans="6:23" x14ac:dyDescent="0.2">
      <c r="F17817" s="610"/>
      <c r="H17817" s="612"/>
      <c r="I17817" s="598"/>
      <c r="J17817" s="598"/>
      <c r="M17817" s="598"/>
      <c r="N17817" s="598"/>
      <c r="V17817" s="598"/>
      <c r="W17817" s="598"/>
    </row>
    <row r="17818" spans="6:23" x14ac:dyDescent="0.2">
      <c r="F17818" s="610"/>
      <c r="H17818" s="612"/>
      <c r="I17818" s="598"/>
      <c r="J17818" s="598"/>
      <c r="M17818" s="598"/>
      <c r="N17818" s="598"/>
      <c r="V17818" s="598"/>
      <c r="W17818" s="598"/>
    </row>
    <row r="17819" spans="6:23" x14ac:dyDescent="0.2">
      <c r="F17819" s="610"/>
      <c r="H17819" s="612"/>
      <c r="I17819" s="598"/>
      <c r="J17819" s="598"/>
      <c r="M17819" s="598"/>
      <c r="N17819" s="598"/>
      <c r="V17819" s="598"/>
      <c r="W17819" s="598"/>
    </row>
    <row r="17820" spans="6:23" x14ac:dyDescent="0.2">
      <c r="F17820" s="610"/>
      <c r="H17820" s="612"/>
      <c r="I17820" s="598"/>
      <c r="J17820" s="598"/>
      <c r="M17820" s="598"/>
      <c r="N17820" s="598"/>
      <c r="V17820" s="598"/>
      <c r="W17820" s="598"/>
    </row>
    <row r="17821" spans="6:23" x14ac:dyDescent="0.2">
      <c r="F17821" s="610"/>
      <c r="H17821" s="612"/>
      <c r="I17821" s="598"/>
      <c r="J17821" s="598"/>
      <c r="M17821" s="598"/>
      <c r="N17821" s="598"/>
      <c r="V17821" s="598"/>
      <c r="W17821" s="598"/>
    </row>
    <row r="17822" spans="6:23" x14ac:dyDescent="0.2">
      <c r="F17822" s="610"/>
      <c r="H17822" s="612"/>
      <c r="I17822" s="598"/>
      <c r="J17822" s="598"/>
      <c r="M17822" s="598"/>
      <c r="N17822" s="598"/>
      <c r="V17822" s="598"/>
      <c r="W17822" s="598"/>
    </row>
    <row r="17823" spans="6:23" x14ac:dyDescent="0.2">
      <c r="F17823" s="610"/>
      <c r="H17823" s="612"/>
      <c r="I17823" s="598"/>
      <c r="J17823" s="598"/>
      <c r="M17823" s="598"/>
      <c r="N17823" s="598"/>
      <c r="V17823" s="598"/>
      <c r="W17823" s="598"/>
    </row>
    <row r="17824" spans="6:23" x14ac:dyDescent="0.2">
      <c r="F17824" s="610"/>
      <c r="H17824" s="612"/>
      <c r="I17824" s="598"/>
      <c r="J17824" s="598"/>
      <c r="M17824" s="598"/>
      <c r="N17824" s="598"/>
      <c r="V17824" s="598"/>
      <c r="W17824" s="598"/>
    </row>
    <row r="17825" spans="6:23" x14ac:dyDescent="0.2">
      <c r="F17825" s="610"/>
      <c r="H17825" s="612"/>
      <c r="I17825" s="598"/>
      <c r="J17825" s="598"/>
      <c r="M17825" s="598"/>
      <c r="N17825" s="598"/>
      <c r="V17825" s="598"/>
      <c r="W17825" s="598"/>
    </row>
    <row r="17826" spans="6:23" x14ac:dyDescent="0.2">
      <c r="F17826" s="610"/>
      <c r="H17826" s="612"/>
      <c r="I17826" s="598"/>
      <c r="J17826" s="598"/>
      <c r="M17826" s="598"/>
      <c r="N17826" s="598"/>
      <c r="V17826" s="598"/>
      <c r="W17826" s="598"/>
    </row>
    <row r="17827" spans="6:23" x14ac:dyDescent="0.2">
      <c r="F17827" s="610"/>
      <c r="H17827" s="612"/>
      <c r="I17827" s="598"/>
      <c r="J17827" s="598"/>
      <c r="M17827" s="598"/>
      <c r="N17827" s="598"/>
      <c r="V17827" s="598"/>
      <c r="W17827" s="598"/>
    </row>
    <row r="17828" spans="6:23" x14ac:dyDescent="0.2">
      <c r="F17828" s="610"/>
      <c r="H17828" s="612"/>
      <c r="I17828" s="598"/>
      <c r="J17828" s="598"/>
      <c r="M17828" s="598"/>
      <c r="N17828" s="598"/>
      <c r="V17828" s="598"/>
      <c r="W17828" s="598"/>
    </row>
    <row r="17829" spans="6:23" x14ac:dyDescent="0.2">
      <c r="F17829" s="610"/>
      <c r="H17829" s="612"/>
      <c r="I17829" s="598"/>
      <c r="J17829" s="598"/>
      <c r="M17829" s="598"/>
      <c r="N17829" s="598"/>
      <c r="V17829" s="598"/>
      <c r="W17829" s="598"/>
    </row>
    <row r="17830" spans="6:23" x14ac:dyDescent="0.2">
      <c r="F17830" s="610"/>
      <c r="H17830" s="612"/>
      <c r="I17830" s="598"/>
      <c r="J17830" s="598"/>
      <c r="M17830" s="598"/>
      <c r="N17830" s="598"/>
      <c r="V17830" s="598"/>
      <c r="W17830" s="598"/>
    </row>
    <row r="17831" spans="6:23" x14ac:dyDescent="0.2">
      <c r="F17831" s="610"/>
      <c r="H17831" s="612"/>
      <c r="I17831" s="598"/>
      <c r="J17831" s="598"/>
      <c r="M17831" s="598"/>
      <c r="N17831" s="598"/>
      <c r="V17831" s="598"/>
      <c r="W17831" s="598"/>
    </row>
    <row r="17832" spans="6:23" x14ac:dyDescent="0.2">
      <c r="F17832" s="610"/>
      <c r="H17832" s="612"/>
      <c r="I17832" s="598"/>
      <c r="J17832" s="598"/>
      <c r="M17832" s="598"/>
      <c r="N17832" s="598"/>
      <c r="V17832" s="598"/>
      <c r="W17832" s="598"/>
    </row>
    <row r="17833" spans="6:23" x14ac:dyDescent="0.2">
      <c r="F17833" s="610"/>
      <c r="H17833" s="612"/>
      <c r="I17833" s="598"/>
      <c r="J17833" s="598"/>
      <c r="M17833" s="598"/>
      <c r="N17833" s="598"/>
      <c r="V17833" s="598"/>
      <c r="W17833" s="598"/>
    </row>
    <row r="17834" spans="6:23" x14ac:dyDescent="0.2">
      <c r="F17834" s="610"/>
      <c r="H17834" s="612"/>
      <c r="I17834" s="598"/>
      <c r="J17834" s="598"/>
      <c r="M17834" s="598"/>
      <c r="N17834" s="598"/>
      <c r="V17834" s="598"/>
      <c r="W17834" s="598"/>
    </row>
    <row r="17835" spans="6:23" x14ac:dyDescent="0.2">
      <c r="F17835" s="610"/>
      <c r="H17835" s="612"/>
      <c r="I17835" s="598"/>
      <c r="J17835" s="598"/>
      <c r="M17835" s="598"/>
      <c r="N17835" s="598"/>
      <c r="V17835" s="598"/>
      <c r="W17835" s="598"/>
    </row>
    <row r="17836" spans="6:23" x14ac:dyDescent="0.2">
      <c r="F17836" s="610"/>
      <c r="H17836" s="612"/>
      <c r="I17836" s="598"/>
      <c r="J17836" s="598"/>
      <c r="M17836" s="598"/>
      <c r="N17836" s="598"/>
      <c r="V17836" s="598"/>
      <c r="W17836" s="598"/>
    </row>
    <row r="17837" spans="6:23" x14ac:dyDescent="0.2">
      <c r="F17837" s="610"/>
      <c r="H17837" s="612"/>
      <c r="I17837" s="598"/>
      <c r="J17837" s="598"/>
      <c r="M17837" s="598"/>
      <c r="N17837" s="598"/>
      <c r="V17837" s="598"/>
      <c r="W17837" s="598"/>
    </row>
    <row r="17838" spans="6:23" x14ac:dyDescent="0.2">
      <c r="F17838" s="610"/>
      <c r="H17838" s="612"/>
      <c r="I17838" s="598"/>
      <c r="J17838" s="598"/>
      <c r="M17838" s="598"/>
      <c r="N17838" s="598"/>
      <c r="V17838" s="598"/>
      <c r="W17838" s="598"/>
    </row>
    <row r="17839" spans="6:23" x14ac:dyDescent="0.2">
      <c r="F17839" s="610"/>
      <c r="H17839" s="612"/>
      <c r="I17839" s="598"/>
      <c r="J17839" s="598"/>
      <c r="M17839" s="598"/>
      <c r="N17839" s="598"/>
      <c r="V17839" s="598"/>
      <c r="W17839" s="598"/>
    </row>
    <row r="17840" spans="6:23" x14ac:dyDescent="0.2">
      <c r="F17840" s="610"/>
      <c r="H17840" s="612"/>
      <c r="I17840" s="598"/>
      <c r="J17840" s="598"/>
      <c r="M17840" s="598"/>
      <c r="N17840" s="598"/>
      <c r="V17840" s="598"/>
      <c r="W17840" s="598"/>
    </row>
    <row r="17841" spans="6:23" x14ac:dyDescent="0.2">
      <c r="F17841" s="610"/>
      <c r="H17841" s="612"/>
      <c r="I17841" s="598"/>
      <c r="J17841" s="598"/>
      <c r="M17841" s="598"/>
      <c r="N17841" s="598"/>
      <c r="V17841" s="598"/>
      <c r="W17841" s="598"/>
    </row>
    <row r="17842" spans="6:23" x14ac:dyDescent="0.2">
      <c r="F17842" s="610"/>
      <c r="H17842" s="612"/>
      <c r="I17842" s="598"/>
      <c r="J17842" s="598"/>
      <c r="M17842" s="598"/>
      <c r="N17842" s="598"/>
      <c r="V17842" s="598"/>
      <c r="W17842" s="598"/>
    </row>
    <row r="17843" spans="6:23" x14ac:dyDescent="0.2">
      <c r="F17843" s="610"/>
      <c r="H17843" s="612"/>
      <c r="I17843" s="598"/>
      <c r="J17843" s="598"/>
      <c r="M17843" s="598"/>
      <c r="N17843" s="598"/>
      <c r="V17843" s="598"/>
      <c r="W17843" s="598"/>
    </row>
    <row r="17844" spans="6:23" x14ac:dyDescent="0.2">
      <c r="F17844" s="610"/>
      <c r="H17844" s="612"/>
      <c r="I17844" s="598"/>
      <c r="J17844" s="598"/>
      <c r="M17844" s="598"/>
      <c r="N17844" s="598"/>
      <c r="V17844" s="598"/>
      <c r="W17844" s="598"/>
    </row>
    <row r="17845" spans="6:23" x14ac:dyDescent="0.2">
      <c r="F17845" s="610"/>
      <c r="H17845" s="612"/>
      <c r="I17845" s="598"/>
      <c r="J17845" s="598"/>
      <c r="M17845" s="598"/>
      <c r="N17845" s="598"/>
      <c r="V17845" s="598"/>
      <c r="W17845" s="598"/>
    </row>
    <row r="17846" spans="6:23" x14ac:dyDescent="0.2">
      <c r="F17846" s="610"/>
      <c r="H17846" s="612"/>
      <c r="I17846" s="598"/>
      <c r="J17846" s="598"/>
      <c r="M17846" s="598"/>
      <c r="N17846" s="598"/>
      <c r="V17846" s="598"/>
      <c r="W17846" s="598"/>
    </row>
    <row r="17847" spans="6:23" x14ac:dyDescent="0.2">
      <c r="F17847" s="610"/>
      <c r="H17847" s="612"/>
      <c r="I17847" s="598"/>
      <c r="J17847" s="598"/>
      <c r="M17847" s="598"/>
      <c r="N17847" s="598"/>
      <c r="V17847" s="598"/>
      <c r="W17847" s="598"/>
    </row>
    <row r="17848" spans="6:23" x14ac:dyDescent="0.2">
      <c r="F17848" s="610"/>
      <c r="H17848" s="612"/>
      <c r="I17848" s="598"/>
      <c r="J17848" s="598"/>
      <c r="M17848" s="598"/>
      <c r="N17848" s="598"/>
      <c r="V17848" s="598"/>
      <c r="W17848" s="598"/>
    </row>
    <row r="17849" spans="6:23" x14ac:dyDescent="0.2">
      <c r="F17849" s="610"/>
      <c r="H17849" s="612"/>
      <c r="I17849" s="598"/>
      <c r="J17849" s="598"/>
      <c r="M17849" s="598"/>
      <c r="N17849" s="598"/>
      <c r="V17849" s="598"/>
      <c r="W17849" s="598"/>
    </row>
    <row r="17850" spans="6:23" x14ac:dyDescent="0.2">
      <c r="F17850" s="610"/>
      <c r="H17850" s="612"/>
      <c r="I17850" s="598"/>
      <c r="J17850" s="598"/>
      <c r="M17850" s="598"/>
      <c r="N17850" s="598"/>
      <c r="V17850" s="598"/>
      <c r="W17850" s="598"/>
    </row>
    <row r="17851" spans="6:23" x14ac:dyDescent="0.2">
      <c r="F17851" s="610"/>
      <c r="H17851" s="612"/>
      <c r="I17851" s="598"/>
      <c r="J17851" s="598"/>
      <c r="M17851" s="598"/>
      <c r="N17851" s="598"/>
      <c r="V17851" s="598"/>
      <c r="W17851" s="598"/>
    </row>
    <row r="17852" spans="6:23" x14ac:dyDescent="0.2">
      <c r="F17852" s="610"/>
      <c r="H17852" s="612"/>
      <c r="I17852" s="598"/>
      <c r="J17852" s="598"/>
      <c r="M17852" s="598"/>
      <c r="N17852" s="598"/>
      <c r="V17852" s="598"/>
      <c r="W17852" s="598"/>
    </row>
    <row r="17853" spans="6:23" x14ac:dyDescent="0.2">
      <c r="F17853" s="610"/>
      <c r="H17853" s="612"/>
      <c r="I17853" s="598"/>
      <c r="J17853" s="598"/>
      <c r="M17853" s="598"/>
      <c r="N17853" s="598"/>
      <c r="V17853" s="598"/>
      <c r="W17853" s="598"/>
    </row>
    <row r="17854" spans="6:23" x14ac:dyDescent="0.2">
      <c r="F17854" s="610"/>
      <c r="H17854" s="612"/>
      <c r="I17854" s="598"/>
      <c r="J17854" s="598"/>
      <c r="M17854" s="598"/>
      <c r="N17854" s="598"/>
      <c r="V17854" s="598"/>
      <c r="W17854" s="598"/>
    </row>
    <row r="17855" spans="6:23" x14ac:dyDescent="0.2">
      <c r="F17855" s="610"/>
      <c r="H17855" s="612"/>
      <c r="I17855" s="598"/>
      <c r="J17855" s="598"/>
      <c r="M17855" s="598"/>
      <c r="N17855" s="598"/>
      <c r="V17855" s="598"/>
      <c r="W17855" s="598"/>
    </row>
    <row r="17856" spans="6:23" x14ac:dyDescent="0.2">
      <c r="F17856" s="610"/>
      <c r="H17856" s="612"/>
      <c r="I17856" s="598"/>
      <c r="J17856" s="598"/>
      <c r="M17856" s="598"/>
      <c r="N17856" s="598"/>
      <c r="V17856" s="598"/>
      <c r="W17856" s="598"/>
    </row>
    <row r="17857" spans="6:23" x14ac:dyDescent="0.2">
      <c r="F17857" s="610"/>
      <c r="H17857" s="612"/>
      <c r="I17857" s="598"/>
      <c r="J17857" s="598"/>
      <c r="M17857" s="598"/>
      <c r="N17857" s="598"/>
      <c r="V17857" s="598"/>
      <c r="W17857" s="598"/>
    </row>
    <row r="17858" spans="6:23" x14ac:dyDescent="0.2">
      <c r="F17858" s="610"/>
      <c r="H17858" s="612"/>
      <c r="I17858" s="598"/>
      <c r="J17858" s="598"/>
      <c r="M17858" s="598"/>
      <c r="N17858" s="598"/>
      <c r="V17858" s="598"/>
      <c r="W17858" s="598"/>
    </row>
    <row r="17859" spans="6:23" x14ac:dyDescent="0.2">
      <c r="F17859" s="610"/>
      <c r="H17859" s="612"/>
      <c r="I17859" s="598"/>
      <c r="J17859" s="598"/>
      <c r="M17859" s="598"/>
      <c r="N17859" s="598"/>
      <c r="V17859" s="598"/>
      <c r="W17859" s="598"/>
    </row>
    <row r="17860" spans="6:23" x14ac:dyDescent="0.2">
      <c r="F17860" s="610"/>
      <c r="H17860" s="612"/>
      <c r="I17860" s="598"/>
      <c r="J17860" s="598"/>
      <c r="M17860" s="598"/>
      <c r="N17860" s="598"/>
      <c r="V17860" s="598"/>
      <c r="W17860" s="598"/>
    </row>
    <row r="17861" spans="6:23" x14ac:dyDescent="0.2">
      <c r="F17861" s="610"/>
      <c r="H17861" s="612"/>
      <c r="I17861" s="598"/>
      <c r="J17861" s="598"/>
      <c r="M17861" s="598"/>
      <c r="N17861" s="598"/>
      <c r="V17861" s="598"/>
      <c r="W17861" s="598"/>
    </row>
    <row r="17862" spans="6:23" x14ac:dyDescent="0.2">
      <c r="F17862" s="610"/>
      <c r="H17862" s="612"/>
      <c r="I17862" s="598"/>
      <c r="J17862" s="598"/>
      <c r="M17862" s="598"/>
      <c r="N17862" s="598"/>
      <c r="V17862" s="598"/>
      <c r="W17862" s="598"/>
    </row>
    <row r="17863" spans="6:23" x14ac:dyDescent="0.2">
      <c r="F17863" s="610"/>
      <c r="H17863" s="612"/>
      <c r="I17863" s="598"/>
      <c r="J17863" s="598"/>
      <c r="M17863" s="598"/>
      <c r="N17863" s="598"/>
      <c r="V17863" s="598"/>
      <c r="W17863" s="598"/>
    </row>
    <row r="17864" spans="6:23" x14ac:dyDescent="0.2">
      <c r="F17864" s="610"/>
      <c r="H17864" s="612"/>
      <c r="I17864" s="598"/>
      <c r="J17864" s="598"/>
      <c r="M17864" s="598"/>
      <c r="N17864" s="598"/>
      <c r="V17864" s="598"/>
      <c r="W17864" s="598"/>
    </row>
    <row r="17865" spans="6:23" x14ac:dyDescent="0.2">
      <c r="F17865" s="610"/>
      <c r="H17865" s="612"/>
      <c r="I17865" s="598"/>
      <c r="J17865" s="598"/>
      <c r="M17865" s="598"/>
      <c r="N17865" s="598"/>
      <c r="V17865" s="598"/>
      <c r="W17865" s="598"/>
    </row>
    <row r="17866" spans="6:23" x14ac:dyDescent="0.2">
      <c r="F17866" s="610"/>
      <c r="H17866" s="612"/>
      <c r="I17866" s="598"/>
      <c r="J17866" s="598"/>
      <c r="M17866" s="598"/>
      <c r="N17866" s="598"/>
      <c r="V17866" s="598"/>
      <c r="W17866" s="598"/>
    </row>
    <row r="17867" spans="6:23" x14ac:dyDescent="0.2">
      <c r="F17867" s="610"/>
      <c r="H17867" s="612"/>
      <c r="I17867" s="598"/>
      <c r="J17867" s="598"/>
      <c r="M17867" s="598"/>
      <c r="N17867" s="598"/>
      <c r="V17867" s="598"/>
      <c r="W17867" s="598"/>
    </row>
    <row r="17868" spans="6:23" x14ac:dyDescent="0.2">
      <c r="F17868" s="610"/>
      <c r="H17868" s="612"/>
      <c r="I17868" s="598"/>
      <c r="J17868" s="598"/>
      <c r="M17868" s="598"/>
      <c r="N17868" s="598"/>
      <c r="V17868" s="598"/>
      <c r="W17868" s="598"/>
    </row>
    <row r="17869" spans="6:23" x14ac:dyDescent="0.2">
      <c r="F17869" s="610"/>
      <c r="H17869" s="612"/>
      <c r="I17869" s="598"/>
      <c r="J17869" s="598"/>
      <c r="M17869" s="598"/>
      <c r="N17869" s="598"/>
      <c r="V17869" s="598"/>
      <c r="W17869" s="598"/>
    </row>
    <row r="17870" spans="6:23" x14ac:dyDescent="0.2">
      <c r="F17870" s="610"/>
      <c r="H17870" s="612"/>
      <c r="I17870" s="598"/>
      <c r="J17870" s="598"/>
      <c r="M17870" s="598"/>
      <c r="N17870" s="598"/>
      <c r="V17870" s="598"/>
      <c r="W17870" s="598"/>
    </row>
    <row r="17871" spans="6:23" x14ac:dyDescent="0.2">
      <c r="F17871" s="610"/>
      <c r="H17871" s="612"/>
      <c r="I17871" s="598"/>
      <c r="J17871" s="598"/>
      <c r="M17871" s="598"/>
      <c r="N17871" s="598"/>
      <c r="V17871" s="598"/>
      <c r="W17871" s="598"/>
    </row>
    <row r="17872" spans="6:23" x14ac:dyDescent="0.2">
      <c r="F17872" s="610"/>
      <c r="H17872" s="612"/>
      <c r="I17872" s="598"/>
      <c r="J17872" s="598"/>
      <c r="M17872" s="598"/>
      <c r="N17872" s="598"/>
      <c r="V17872" s="598"/>
      <c r="W17872" s="598"/>
    </row>
    <row r="17873" spans="6:23" x14ac:dyDescent="0.2">
      <c r="F17873" s="610"/>
      <c r="H17873" s="612"/>
      <c r="I17873" s="598"/>
      <c r="J17873" s="598"/>
      <c r="M17873" s="598"/>
      <c r="N17873" s="598"/>
      <c r="V17873" s="598"/>
      <c r="W17873" s="598"/>
    </row>
    <row r="17874" spans="6:23" x14ac:dyDescent="0.2">
      <c r="F17874" s="610"/>
      <c r="H17874" s="612"/>
      <c r="I17874" s="598"/>
      <c r="J17874" s="598"/>
      <c r="M17874" s="598"/>
      <c r="N17874" s="598"/>
      <c r="V17874" s="598"/>
      <c r="W17874" s="598"/>
    </row>
    <row r="17875" spans="6:23" x14ac:dyDescent="0.2">
      <c r="F17875" s="610"/>
      <c r="H17875" s="612"/>
      <c r="I17875" s="598"/>
      <c r="J17875" s="598"/>
      <c r="M17875" s="598"/>
      <c r="N17875" s="598"/>
      <c r="V17875" s="598"/>
      <c r="W17875" s="598"/>
    </row>
    <row r="17876" spans="6:23" x14ac:dyDescent="0.2">
      <c r="F17876" s="610"/>
      <c r="H17876" s="612"/>
      <c r="I17876" s="598"/>
      <c r="J17876" s="598"/>
      <c r="M17876" s="598"/>
      <c r="N17876" s="598"/>
      <c r="V17876" s="598"/>
      <c r="W17876" s="598"/>
    </row>
    <row r="17877" spans="6:23" x14ac:dyDescent="0.2">
      <c r="F17877" s="610"/>
      <c r="H17877" s="612"/>
      <c r="I17877" s="598"/>
      <c r="J17877" s="598"/>
      <c r="M17877" s="598"/>
      <c r="N17877" s="598"/>
      <c r="V17877" s="598"/>
      <c r="W17877" s="598"/>
    </row>
    <row r="17878" spans="6:23" x14ac:dyDescent="0.2">
      <c r="F17878" s="610"/>
      <c r="H17878" s="612"/>
      <c r="I17878" s="598"/>
      <c r="J17878" s="598"/>
      <c r="M17878" s="598"/>
      <c r="N17878" s="598"/>
      <c r="V17878" s="598"/>
      <c r="W17878" s="598"/>
    </row>
    <row r="17879" spans="6:23" x14ac:dyDescent="0.2">
      <c r="F17879" s="610"/>
      <c r="H17879" s="612"/>
      <c r="I17879" s="598"/>
      <c r="J17879" s="598"/>
      <c r="M17879" s="598"/>
      <c r="N17879" s="598"/>
      <c r="V17879" s="598"/>
      <c r="W17879" s="598"/>
    </row>
    <row r="17880" spans="6:23" x14ac:dyDescent="0.2">
      <c r="F17880" s="610"/>
      <c r="H17880" s="612"/>
      <c r="I17880" s="598"/>
      <c r="J17880" s="598"/>
      <c r="M17880" s="598"/>
      <c r="N17880" s="598"/>
      <c r="V17880" s="598"/>
      <c r="W17880" s="598"/>
    </row>
    <row r="17881" spans="6:23" x14ac:dyDescent="0.2">
      <c r="F17881" s="610"/>
      <c r="H17881" s="612"/>
      <c r="I17881" s="598"/>
      <c r="J17881" s="598"/>
      <c r="M17881" s="598"/>
      <c r="N17881" s="598"/>
      <c r="V17881" s="598"/>
      <c r="W17881" s="598"/>
    </row>
    <row r="17882" spans="6:23" x14ac:dyDescent="0.2">
      <c r="F17882" s="610"/>
      <c r="H17882" s="612"/>
      <c r="I17882" s="598"/>
      <c r="J17882" s="598"/>
      <c r="M17882" s="598"/>
      <c r="N17882" s="598"/>
      <c r="V17882" s="598"/>
      <c r="W17882" s="598"/>
    </row>
    <row r="17883" spans="6:23" x14ac:dyDescent="0.2">
      <c r="F17883" s="610"/>
      <c r="H17883" s="612"/>
      <c r="I17883" s="598"/>
      <c r="J17883" s="598"/>
      <c r="M17883" s="598"/>
      <c r="N17883" s="598"/>
      <c r="V17883" s="598"/>
      <c r="W17883" s="598"/>
    </row>
    <row r="17884" spans="6:23" x14ac:dyDescent="0.2">
      <c r="F17884" s="610"/>
      <c r="H17884" s="612"/>
      <c r="I17884" s="598"/>
      <c r="J17884" s="598"/>
      <c r="M17884" s="598"/>
      <c r="N17884" s="598"/>
      <c r="V17884" s="598"/>
      <c r="W17884" s="598"/>
    </row>
    <row r="17885" spans="6:23" x14ac:dyDescent="0.2">
      <c r="F17885" s="610"/>
      <c r="H17885" s="612"/>
      <c r="I17885" s="598"/>
      <c r="J17885" s="598"/>
      <c r="M17885" s="598"/>
      <c r="N17885" s="598"/>
      <c r="V17885" s="598"/>
      <c r="W17885" s="598"/>
    </row>
    <row r="17886" spans="6:23" x14ac:dyDescent="0.2">
      <c r="F17886" s="610"/>
      <c r="H17886" s="612"/>
      <c r="I17886" s="598"/>
      <c r="J17886" s="598"/>
      <c r="M17886" s="598"/>
      <c r="N17886" s="598"/>
      <c r="V17886" s="598"/>
      <c r="W17886" s="598"/>
    </row>
    <row r="17887" spans="6:23" x14ac:dyDescent="0.2">
      <c r="F17887" s="610"/>
      <c r="H17887" s="612"/>
      <c r="I17887" s="598"/>
      <c r="J17887" s="598"/>
      <c r="M17887" s="598"/>
      <c r="N17887" s="598"/>
      <c r="V17887" s="598"/>
      <c r="W17887" s="598"/>
    </row>
    <row r="17888" spans="6:23" x14ac:dyDescent="0.2">
      <c r="F17888" s="610"/>
      <c r="H17888" s="612"/>
      <c r="I17888" s="598"/>
      <c r="J17888" s="598"/>
      <c r="M17888" s="598"/>
      <c r="N17888" s="598"/>
      <c r="V17888" s="598"/>
      <c r="W17888" s="598"/>
    </row>
    <row r="17889" spans="6:23" x14ac:dyDescent="0.2">
      <c r="F17889" s="610"/>
      <c r="H17889" s="612"/>
      <c r="I17889" s="598"/>
      <c r="J17889" s="598"/>
      <c r="M17889" s="598"/>
      <c r="N17889" s="598"/>
      <c r="V17889" s="598"/>
      <c r="W17889" s="598"/>
    </row>
    <row r="17890" spans="6:23" x14ac:dyDescent="0.2">
      <c r="F17890" s="610"/>
      <c r="H17890" s="612"/>
      <c r="I17890" s="598"/>
      <c r="J17890" s="598"/>
      <c r="M17890" s="598"/>
      <c r="N17890" s="598"/>
      <c r="V17890" s="598"/>
      <c r="W17890" s="598"/>
    </row>
    <row r="17891" spans="6:23" x14ac:dyDescent="0.2">
      <c r="F17891" s="610"/>
      <c r="H17891" s="612"/>
      <c r="I17891" s="598"/>
      <c r="J17891" s="598"/>
      <c r="M17891" s="598"/>
      <c r="N17891" s="598"/>
      <c r="V17891" s="598"/>
      <c r="W17891" s="598"/>
    </row>
    <row r="17892" spans="6:23" x14ac:dyDescent="0.2">
      <c r="F17892" s="610"/>
      <c r="H17892" s="612"/>
      <c r="I17892" s="598"/>
      <c r="J17892" s="598"/>
      <c r="M17892" s="598"/>
      <c r="N17892" s="598"/>
      <c r="V17892" s="598"/>
      <c r="W17892" s="598"/>
    </row>
    <row r="17893" spans="6:23" x14ac:dyDescent="0.2">
      <c r="F17893" s="610"/>
      <c r="H17893" s="612"/>
      <c r="I17893" s="598"/>
      <c r="J17893" s="598"/>
      <c r="M17893" s="598"/>
      <c r="N17893" s="598"/>
      <c r="V17893" s="598"/>
      <c r="W17893" s="598"/>
    </row>
    <row r="17894" spans="6:23" x14ac:dyDescent="0.2">
      <c r="F17894" s="610"/>
      <c r="H17894" s="612"/>
      <c r="I17894" s="598"/>
      <c r="J17894" s="598"/>
      <c r="M17894" s="598"/>
      <c r="N17894" s="598"/>
      <c r="V17894" s="598"/>
      <c r="W17894" s="598"/>
    </row>
    <row r="17895" spans="6:23" x14ac:dyDescent="0.2">
      <c r="F17895" s="610"/>
      <c r="H17895" s="612"/>
      <c r="I17895" s="598"/>
      <c r="J17895" s="598"/>
      <c r="M17895" s="598"/>
      <c r="N17895" s="598"/>
      <c r="V17895" s="598"/>
      <c r="W17895" s="598"/>
    </row>
    <row r="17896" spans="6:23" x14ac:dyDescent="0.2">
      <c r="F17896" s="610"/>
      <c r="H17896" s="612"/>
      <c r="I17896" s="598"/>
      <c r="J17896" s="598"/>
      <c r="M17896" s="598"/>
      <c r="N17896" s="598"/>
      <c r="V17896" s="598"/>
      <c r="W17896" s="598"/>
    </row>
    <row r="17897" spans="6:23" x14ac:dyDescent="0.2">
      <c r="F17897" s="610"/>
      <c r="H17897" s="612"/>
      <c r="I17897" s="598"/>
      <c r="J17897" s="598"/>
      <c r="M17897" s="598"/>
      <c r="N17897" s="598"/>
      <c r="V17897" s="598"/>
      <c r="W17897" s="598"/>
    </row>
    <row r="17898" spans="6:23" x14ac:dyDescent="0.2">
      <c r="F17898" s="610"/>
      <c r="H17898" s="612"/>
      <c r="I17898" s="598"/>
      <c r="J17898" s="598"/>
      <c r="M17898" s="598"/>
      <c r="N17898" s="598"/>
      <c r="V17898" s="598"/>
      <c r="W17898" s="598"/>
    </row>
    <row r="17899" spans="6:23" x14ac:dyDescent="0.2">
      <c r="F17899" s="610"/>
      <c r="H17899" s="612"/>
      <c r="I17899" s="598"/>
      <c r="J17899" s="598"/>
      <c r="M17899" s="598"/>
      <c r="N17899" s="598"/>
      <c r="V17899" s="598"/>
      <c r="W17899" s="598"/>
    </row>
    <row r="17900" spans="6:23" x14ac:dyDescent="0.2">
      <c r="F17900" s="610"/>
      <c r="H17900" s="612"/>
      <c r="I17900" s="598"/>
      <c r="J17900" s="598"/>
      <c r="M17900" s="598"/>
      <c r="N17900" s="598"/>
      <c r="V17900" s="598"/>
      <c r="W17900" s="598"/>
    </row>
    <row r="17901" spans="6:23" x14ac:dyDescent="0.2">
      <c r="F17901" s="610"/>
      <c r="H17901" s="612"/>
      <c r="I17901" s="598"/>
      <c r="J17901" s="598"/>
      <c r="M17901" s="598"/>
      <c r="N17901" s="598"/>
      <c r="V17901" s="598"/>
      <c r="W17901" s="598"/>
    </row>
    <row r="17902" spans="6:23" x14ac:dyDescent="0.2">
      <c r="F17902" s="610"/>
      <c r="H17902" s="612"/>
      <c r="I17902" s="598"/>
      <c r="J17902" s="598"/>
      <c r="M17902" s="598"/>
      <c r="N17902" s="598"/>
      <c r="V17902" s="598"/>
      <c r="W17902" s="598"/>
    </row>
    <row r="17903" spans="6:23" x14ac:dyDescent="0.2">
      <c r="F17903" s="610"/>
      <c r="H17903" s="612"/>
      <c r="I17903" s="598"/>
      <c r="J17903" s="598"/>
      <c r="M17903" s="598"/>
      <c r="N17903" s="598"/>
      <c r="V17903" s="598"/>
      <c r="W17903" s="598"/>
    </row>
    <row r="17904" spans="6:23" x14ac:dyDescent="0.2">
      <c r="F17904" s="610"/>
      <c r="H17904" s="612"/>
      <c r="I17904" s="598"/>
      <c r="J17904" s="598"/>
      <c r="M17904" s="598"/>
      <c r="N17904" s="598"/>
      <c r="V17904" s="598"/>
      <c r="W17904" s="598"/>
    </row>
    <row r="17905" spans="6:23" x14ac:dyDescent="0.2">
      <c r="F17905" s="610"/>
      <c r="H17905" s="612"/>
      <c r="I17905" s="598"/>
      <c r="J17905" s="598"/>
      <c r="M17905" s="598"/>
      <c r="N17905" s="598"/>
      <c r="V17905" s="598"/>
      <c r="W17905" s="598"/>
    </row>
    <row r="17906" spans="6:23" x14ac:dyDescent="0.2">
      <c r="F17906" s="610"/>
      <c r="H17906" s="612"/>
      <c r="I17906" s="598"/>
      <c r="J17906" s="598"/>
      <c r="M17906" s="598"/>
      <c r="N17906" s="598"/>
      <c r="V17906" s="598"/>
      <c r="W17906" s="598"/>
    </row>
    <row r="17907" spans="6:23" x14ac:dyDescent="0.2">
      <c r="F17907" s="610"/>
      <c r="H17907" s="612"/>
      <c r="I17907" s="598"/>
      <c r="J17907" s="598"/>
      <c r="M17907" s="598"/>
      <c r="N17907" s="598"/>
      <c r="V17907" s="598"/>
      <c r="W17907" s="598"/>
    </row>
    <row r="17908" spans="6:23" x14ac:dyDescent="0.2">
      <c r="F17908" s="610"/>
      <c r="H17908" s="612"/>
      <c r="I17908" s="598"/>
      <c r="J17908" s="598"/>
      <c r="M17908" s="598"/>
      <c r="N17908" s="598"/>
      <c r="V17908" s="598"/>
      <c r="W17908" s="598"/>
    </row>
    <row r="17909" spans="6:23" x14ac:dyDescent="0.2">
      <c r="F17909" s="610"/>
      <c r="H17909" s="612"/>
      <c r="I17909" s="598"/>
      <c r="J17909" s="598"/>
      <c r="M17909" s="598"/>
      <c r="N17909" s="598"/>
      <c r="V17909" s="598"/>
      <c r="W17909" s="598"/>
    </row>
    <row r="17910" spans="6:23" x14ac:dyDescent="0.2">
      <c r="F17910" s="610"/>
      <c r="H17910" s="612"/>
      <c r="I17910" s="598"/>
      <c r="J17910" s="598"/>
      <c r="M17910" s="598"/>
      <c r="N17910" s="598"/>
      <c r="V17910" s="598"/>
      <c r="W17910" s="598"/>
    </row>
    <row r="17911" spans="6:23" x14ac:dyDescent="0.2">
      <c r="F17911" s="610"/>
      <c r="H17911" s="612"/>
      <c r="I17911" s="598"/>
      <c r="J17911" s="598"/>
      <c r="M17911" s="598"/>
      <c r="N17911" s="598"/>
      <c r="V17911" s="598"/>
      <c r="W17911" s="598"/>
    </row>
    <row r="17912" spans="6:23" x14ac:dyDescent="0.2">
      <c r="F17912" s="610"/>
      <c r="H17912" s="612"/>
      <c r="I17912" s="598"/>
      <c r="J17912" s="598"/>
      <c r="M17912" s="598"/>
      <c r="N17912" s="598"/>
      <c r="V17912" s="598"/>
      <c r="W17912" s="598"/>
    </row>
    <row r="17913" spans="6:23" x14ac:dyDescent="0.2">
      <c r="F17913" s="610"/>
      <c r="H17913" s="612"/>
      <c r="I17913" s="598"/>
      <c r="J17913" s="598"/>
      <c r="M17913" s="598"/>
      <c r="N17913" s="598"/>
      <c r="V17913" s="598"/>
      <c r="W17913" s="598"/>
    </row>
    <row r="17914" spans="6:23" x14ac:dyDescent="0.2">
      <c r="F17914" s="610"/>
      <c r="H17914" s="612"/>
      <c r="I17914" s="598"/>
      <c r="J17914" s="598"/>
      <c r="M17914" s="598"/>
      <c r="N17914" s="598"/>
      <c r="V17914" s="598"/>
      <c r="W17914" s="598"/>
    </row>
    <row r="17915" spans="6:23" x14ac:dyDescent="0.2">
      <c r="F17915" s="610"/>
      <c r="H17915" s="612"/>
      <c r="I17915" s="598"/>
      <c r="J17915" s="598"/>
      <c r="M17915" s="598"/>
      <c r="N17915" s="598"/>
      <c r="V17915" s="598"/>
      <c r="W17915" s="598"/>
    </row>
    <row r="17916" spans="6:23" x14ac:dyDescent="0.2">
      <c r="F17916" s="610"/>
      <c r="H17916" s="612"/>
      <c r="I17916" s="598"/>
      <c r="J17916" s="598"/>
      <c r="M17916" s="598"/>
      <c r="N17916" s="598"/>
      <c r="V17916" s="598"/>
      <c r="W17916" s="598"/>
    </row>
    <row r="17917" spans="6:23" x14ac:dyDescent="0.2">
      <c r="F17917" s="610"/>
      <c r="H17917" s="612"/>
      <c r="I17917" s="598"/>
      <c r="J17917" s="598"/>
      <c r="M17917" s="598"/>
      <c r="N17917" s="598"/>
      <c r="V17917" s="598"/>
      <c r="W17917" s="598"/>
    </row>
    <row r="17918" spans="6:23" x14ac:dyDescent="0.2">
      <c r="F17918" s="610"/>
      <c r="H17918" s="612"/>
      <c r="I17918" s="598"/>
      <c r="J17918" s="598"/>
      <c r="M17918" s="598"/>
      <c r="N17918" s="598"/>
      <c r="V17918" s="598"/>
      <c r="W17918" s="598"/>
    </row>
    <row r="17919" spans="6:23" x14ac:dyDescent="0.2">
      <c r="F17919" s="610"/>
      <c r="H17919" s="612"/>
      <c r="I17919" s="598"/>
      <c r="J17919" s="598"/>
      <c r="M17919" s="598"/>
      <c r="N17919" s="598"/>
      <c r="V17919" s="598"/>
      <c r="W17919" s="598"/>
    </row>
    <row r="17920" spans="6:23" x14ac:dyDescent="0.2">
      <c r="F17920" s="610"/>
      <c r="H17920" s="612"/>
      <c r="I17920" s="598"/>
      <c r="J17920" s="598"/>
      <c r="M17920" s="598"/>
      <c r="N17920" s="598"/>
      <c r="V17920" s="598"/>
      <c r="W17920" s="598"/>
    </row>
    <row r="17921" spans="6:23" x14ac:dyDescent="0.2">
      <c r="F17921" s="610"/>
      <c r="H17921" s="612"/>
      <c r="I17921" s="598"/>
      <c r="J17921" s="598"/>
      <c r="M17921" s="598"/>
      <c r="N17921" s="598"/>
      <c r="V17921" s="598"/>
      <c r="W17921" s="598"/>
    </row>
    <row r="17922" spans="6:23" x14ac:dyDescent="0.2">
      <c r="F17922" s="610"/>
      <c r="H17922" s="612"/>
      <c r="I17922" s="598"/>
      <c r="J17922" s="598"/>
      <c r="M17922" s="598"/>
      <c r="N17922" s="598"/>
      <c r="V17922" s="598"/>
      <c r="W17922" s="598"/>
    </row>
    <row r="17923" spans="6:23" x14ac:dyDescent="0.2">
      <c r="F17923" s="610"/>
      <c r="H17923" s="612"/>
      <c r="I17923" s="598"/>
      <c r="J17923" s="598"/>
      <c r="M17923" s="598"/>
      <c r="N17923" s="598"/>
      <c r="V17923" s="598"/>
      <c r="W17923" s="598"/>
    </row>
    <row r="17924" spans="6:23" x14ac:dyDescent="0.2">
      <c r="F17924" s="610"/>
      <c r="H17924" s="612"/>
      <c r="I17924" s="598"/>
      <c r="J17924" s="598"/>
      <c r="M17924" s="598"/>
      <c r="N17924" s="598"/>
      <c r="V17924" s="598"/>
      <c r="W17924" s="598"/>
    </row>
    <row r="17925" spans="6:23" x14ac:dyDescent="0.2">
      <c r="F17925" s="610"/>
      <c r="H17925" s="612"/>
      <c r="I17925" s="598"/>
      <c r="J17925" s="598"/>
      <c r="M17925" s="598"/>
      <c r="N17925" s="598"/>
      <c r="V17925" s="598"/>
      <c r="W17925" s="598"/>
    </row>
    <row r="17926" spans="6:23" x14ac:dyDescent="0.2">
      <c r="F17926" s="610"/>
      <c r="H17926" s="612"/>
      <c r="I17926" s="598"/>
      <c r="J17926" s="598"/>
      <c r="M17926" s="598"/>
      <c r="N17926" s="598"/>
      <c r="V17926" s="598"/>
      <c r="W17926" s="598"/>
    </row>
    <row r="17927" spans="6:23" x14ac:dyDescent="0.2">
      <c r="F17927" s="610"/>
      <c r="H17927" s="612"/>
      <c r="I17927" s="598"/>
      <c r="J17927" s="598"/>
      <c r="M17927" s="598"/>
      <c r="N17927" s="598"/>
      <c r="V17927" s="598"/>
      <c r="W17927" s="598"/>
    </row>
    <row r="17928" spans="6:23" x14ac:dyDescent="0.2">
      <c r="F17928" s="610"/>
      <c r="H17928" s="612"/>
      <c r="I17928" s="598"/>
      <c r="J17928" s="598"/>
      <c r="M17928" s="598"/>
      <c r="N17928" s="598"/>
      <c r="V17928" s="598"/>
      <c r="W17928" s="598"/>
    </row>
    <row r="17929" spans="6:23" x14ac:dyDescent="0.2">
      <c r="F17929" s="610"/>
      <c r="H17929" s="612"/>
      <c r="I17929" s="598"/>
      <c r="J17929" s="598"/>
      <c r="M17929" s="598"/>
      <c r="N17929" s="598"/>
      <c r="V17929" s="598"/>
      <c r="W17929" s="598"/>
    </row>
    <row r="17930" spans="6:23" x14ac:dyDescent="0.2">
      <c r="F17930" s="610"/>
      <c r="H17930" s="612"/>
      <c r="I17930" s="598"/>
      <c r="J17930" s="598"/>
      <c r="M17930" s="598"/>
      <c r="N17930" s="598"/>
      <c r="V17930" s="598"/>
      <c r="W17930" s="598"/>
    </row>
    <row r="17931" spans="6:23" x14ac:dyDescent="0.2">
      <c r="F17931" s="610"/>
      <c r="H17931" s="612"/>
      <c r="I17931" s="598"/>
      <c r="J17931" s="598"/>
      <c r="M17931" s="598"/>
      <c r="N17931" s="598"/>
      <c r="V17931" s="598"/>
      <c r="W17931" s="598"/>
    </row>
    <row r="17932" spans="6:23" x14ac:dyDescent="0.2">
      <c r="F17932" s="610"/>
      <c r="H17932" s="612"/>
      <c r="I17932" s="598"/>
      <c r="J17932" s="598"/>
      <c r="M17932" s="598"/>
      <c r="N17932" s="598"/>
      <c r="V17932" s="598"/>
      <c r="W17932" s="598"/>
    </row>
    <row r="17933" spans="6:23" x14ac:dyDescent="0.2">
      <c r="F17933" s="610"/>
      <c r="H17933" s="612"/>
      <c r="I17933" s="598"/>
      <c r="J17933" s="598"/>
      <c r="M17933" s="598"/>
      <c r="N17933" s="598"/>
      <c r="V17933" s="598"/>
      <c r="W17933" s="598"/>
    </row>
    <row r="17934" spans="6:23" x14ac:dyDescent="0.2">
      <c r="F17934" s="610"/>
      <c r="H17934" s="612"/>
      <c r="I17934" s="598"/>
      <c r="J17934" s="598"/>
      <c r="M17934" s="598"/>
      <c r="N17934" s="598"/>
      <c r="V17934" s="598"/>
      <c r="W17934" s="598"/>
    </row>
    <row r="17935" spans="6:23" x14ac:dyDescent="0.2">
      <c r="F17935" s="610"/>
      <c r="H17935" s="612"/>
      <c r="I17935" s="598"/>
      <c r="J17935" s="598"/>
      <c r="M17935" s="598"/>
      <c r="N17935" s="598"/>
      <c r="V17935" s="598"/>
      <c r="W17935" s="598"/>
    </row>
    <row r="17936" spans="6:23" x14ac:dyDescent="0.2">
      <c r="F17936" s="610"/>
      <c r="H17936" s="612"/>
      <c r="I17936" s="598"/>
      <c r="J17936" s="598"/>
      <c r="M17936" s="598"/>
      <c r="N17936" s="598"/>
      <c r="V17936" s="598"/>
      <c r="W17936" s="598"/>
    </row>
    <row r="17937" spans="6:23" x14ac:dyDescent="0.2">
      <c r="F17937" s="610"/>
      <c r="H17937" s="612"/>
      <c r="I17937" s="598"/>
      <c r="J17937" s="598"/>
      <c r="M17937" s="598"/>
      <c r="N17937" s="598"/>
      <c r="V17937" s="598"/>
      <c r="W17937" s="598"/>
    </row>
    <row r="17938" spans="6:23" x14ac:dyDescent="0.2">
      <c r="F17938" s="610"/>
      <c r="H17938" s="612"/>
      <c r="I17938" s="598"/>
      <c r="J17938" s="598"/>
      <c r="M17938" s="598"/>
      <c r="N17938" s="598"/>
      <c r="V17938" s="598"/>
      <c r="W17938" s="598"/>
    </row>
    <row r="17939" spans="6:23" x14ac:dyDescent="0.2">
      <c r="F17939" s="610"/>
      <c r="H17939" s="612"/>
      <c r="I17939" s="598"/>
      <c r="J17939" s="598"/>
      <c r="M17939" s="598"/>
      <c r="N17939" s="598"/>
      <c r="V17939" s="598"/>
      <c r="W17939" s="598"/>
    </row>
    <row r="17940" spans="6:23" x14ac:dyDescent="0.2">
      <c r="F17940" s="610"/>
      <c r="H17940" s="612"/>
      <c r="I17940" s="598"/>
      <c r="J17940" s="598"/>
      <c r="M17940" s="598"/>
      <c r="N17940" s="598"/>
      <c r="V17940" s="598"/>
      <c r="W17940" s="598"/>
    </row>
    <row r="17941" spans="6:23" x14ac:dyDescent="0.2">
      <c r="F17941" s="610"/>
      <c r="H17941" s="612"/>
      <c r="I17941" s="598"/>
      <c r="J17941" s="598"/>
      <c r="M17941" s="598"/>
      <c r="N17941" s="598"/>
      <c r="V17941" s="598"/>
      <c r="W17941" s="598"/>
    </row>
    <row r="17942" spans="6:23" x14ac:dyDescent="0.2">
      <c r="F17942" s="610"/>
      <c r="H17942" s="612"/>
      <c r="I17942" s="598"/>
      <c r="J17942" s="598"/>
      <c r="M17942" s="598"/>
      <c r="N17942" s="598"/>
      <c r="V17942" s="598"/>
      <c r="W17942" s="598"/>
    </row>
    <row r="17943" spans="6:23" x14ac:dyDescent="0.2">
      <c r="F17943" s="610"/>
      <c r="H17943" s="612"/>
      <c r="I17943" s="598"/>
      <c r="J17943" s="598"/>
      <c r="M17943" s="598"/>
      <c r="N17943" s="598"/>
      <c r="V17943" s="598"/>
      <c r="W17943" s="598"/>
    </row>
    <row r="17944" spans="6:23" x14ac:dyDescent="0.2">
      <c r="F17944" s="610"/>
      <c r="H17944" s="612"/>
      <c r="I17944" s="598"/>
      <c r="J17944" s="598"/>
      <c r="M17944" s="598"/>
      <c r="N17944" s="598"/>
      <c r="V17944" s="598"/>
      <c r="W17944" s="598"/>
    </row>
    <row r="17945" spans="6:23" x14ac:dyDescent="0.2">
      <c r="F17945" s="610"/>
      <c r="H17945" s="612"/>
      <c r="I17945" s="598"/>
      <c r="J17945" s="598"/>
      <c r="M17945" s="598"/>
      <c r="N17945" s="598"/>
      <c r="V17945" s="598"/>
      <c r="W17945" s="598"/>
    </row>
    <row r="17946" spans="6:23" x14ac:dyDescent="0.2">
      <c r="F17946" s="610"/>
      <c r="H17946" s="612"/>
      <c r="I17946" s="598"/>
      <c r="J17946" s="598"/>
      <c r="M17946" s="598"/>
      <c r="N17946" s="598"/>
      <c r="V17946" s="598"/>
      <c r="W17946" s="598"/>
    </row>
    <row r="17947" spans="6:23" x14ac:dyDescent="0.2">
      <c r="F17947" s="610"/>
      <c r="H17947" s="612"/>
      <c r="I17947" s="598"/>
      <c r="J17947" s="598"/>
      <c r="M17947" s="598"/>
      <c r="N17947" s="598"/>
      <c r="V17947" s="598"/>
      <c r="W17947" s="598"/>
    </row>
    <row r="17948" spans="6:23" x14ac:dyDescent="0.2">
      <c r="F17948" s="610"/>
      <c r="H17948" s="612"/>
      <c r="I17948" s="598"/>
      <c r="J17948" s="598"/>
      <c r="M17948" s="598"/>
      <c r="N17948" s="598"/>
      <c r="V17948" s="598"/>
      <c r="W17948" s="598"/>
    </row>
    <row r="17949" spans="6:23" x14ac:dyDescent="0.2">
      <c r="F17949" s="610"/>
      <c r="H17949" s="612"/>
      <c r="I17949" s="598"/>
      <c r="J17949" s="598"/>
      <c r="M17949" s="598"/>
      <c r="N17949" s="598"/>
      <c r="V17949" s="598"/>
      <c r="W17949" s="598"/>
    </row>
    <row r="17950" spans="6:23" x14ac:dyDescent="0.2">
      <c r="F17950" s="610"/>
      <c r="H17950" s="612"/>
      <c r="I17950" s="598"/>
      <c r="J17950" s="598"/>
      <c r="M17950" s="598"/>
      <c r="N17950" s="598"/>
      <c r="V17950" s="598"/>
      <c r="W17950" s="598"/>
    </row>
    <row r="17951" spans="6:23" x14ac:dyDescent="0.2">
      <c r="F17951" s="610"/>
      <c r="H17951" s="612"/>
      <c r="I17951" s="598"/>
      <c r="J17951" s="598"/>
      <c r="M17951" s="598"/>
      <c r="N17951" s="598"/>
      <c r="V17951" s="598"/>
      <c r="W17951" s="598"/>
    </row>
    <row r="17952" spans="6:23" x14ac:dyDescent="0.2">
      <c r="F17952" s="610"/>
      <c r="H17952" s="612"/>
      <c r="I17952" s="598"/>
      <c r="J17952" s="598"/>
      <c r="M17952" s="598"/>
      <c r="N17952" s="598"/>
      <c r="V17952" s="598"/>
      <c r="W17952" s="598"/>
    </row>
    <row r="17953" spans="6:23" x14ac:dyDescent="0.2">
      <c r="F17953" s="610"/>
      <c r="H17953" s="612"/>
      <c r="I17953" s="598"/>
      <c r="J17953" s="598"/>
      <c r="M17953" s="598"/>
      <c r="N17953" s="598"/>
      <c r="V17953" s="598"/>
      <c r="W17953" s="598"/>
    </row>
    <row r="17954" spans="6:23" x14ac:dyDescent="0.2">
      <c r="F17954" s="610"/>
      <c r="H17954" s="612"/>
      <c r="I17954" s="598"/>
      <c r="J17954" s="598"/>
      <c r="M17954" s="598"/>
      <c r="N17954" s="598"/>
      <c r="V17954" s="598"/>
      <c r="W17954" s="598"/>
    </row>
    <row r="17955" spans="6:23" x14ac:dyDescent="0.2">
      <c r="F17955" s="610"/>
      <c r="H17955" s="612"/>
      <c r="I17955" s="598"/>
      <c r="J17955" s="598"/>
      <c r="M17955" s="598"/>
      <c r="N17955" s="598"/>
      <c r="V17955" s="598"/>
      <c r="W17955" s="598"/>
    </row>
    <row r="17956" spans="6:23" x14ac:dyDescent="0.2">
      <c r="F17956" s="610"/>
      <c r="H17956" s="612"/>
      <c r="I17956" s="598"/>
      <c r="J17956" s="598"/>
      <c r="M17956" s="598"/>
      <c r="N17956" s="598"/>
      <c r="V17956" s="598"/>
      <c r="W17956" s="598"/>
    </row>
    <row r="17957" spans="6:23" x14ac:dyDescent="0.2">
      <c r="F17957" s="610"/>
      <c r="H17957" s="612"/>
      <c r="I17957" s="598"/>
      <c r="J17957" s="598"/>
      <c r="M17957" s="598"/>
      <c r="N17957" s="598"/>
      <c r="V17957" s="598"/>
      <c r="W17957" s="598"/>
    </row>
    <row r="17958" spans="6:23" x14ac:dyDescent="0.2">
      <c r="F17958" s="610"/>
      <c r="H17958" s="612"/>
      <c r="I17958" s="598"/>
      <c r="J17958" s="598"/>
      <c r="M17958" s="598"/>
      <c r="N17958" s="598"/>
      <c r="V17958" s="598"/>
      <c r="W17958" s="598"/>
    </row>
    <row r="17959" spans="6:23" x14ac:dyDescent="0.2">
      <c r="F17959" s="610"/>
      <c r="H17959" s="612"/>
      <c r="I17959" s="598"/>
      <c r="J17959" s="598"/>
      <c r="M17959" s="598"/>
      <c r="N17959" s="598"/>
      <c r="V17959" s="598"/>
      <c r="W17959" s="598"/>
    </row>
    <row r="17960" spans="6:23" x14ac:dyDescent="0.2">
      <c r="F17960" s="610"/>
      <c r="H17960" s="612"/>
      <c r="I17960" s="598"/>
      <c r="J17960" s="598"/>
      <c r="M17960" s="598"/>
      <c r="N17960" s="598"/>
      <c r="V17960" s="598"/>
      <c r="W17960" s="598"/>
    </row>
    <row r="17961" spans="6:23" x14ac:dyDescent="0.2">
      <c r="F17961" s="610"/>
      <c r="H17961" s="612"/>
      <c r="I17961" s="598"/>
      <c r="J17961" s="598"/>
      <c r="M17961" s="598"/>
      <c r="N17961" s="598"/>
      <c r="V17961" s="598"/>
      <c r="W17961" s="598"/>
    </row>
    <row r="17962" spans="6:23" x14ac:dyDescent="0.2">
      <c r="F17962" s="610"/>
      <c r="H17962" s="612"/>
      <c r="I17962" s="598"/>
      <c r="J17962" s="598"/>
      <c r="M17962" s="598"/>
      <c r="N17962" s="598"/>
      <c r="V17962" s="598"/>
      <c r="W17962" s="598"/>
    </row>
    <row r="17963" spans="6:23" x14ac:dyDescent="0.2">
      <c r="F17963" s="610"/>
      <c r="H17963" s="612"/>
      <c r="I17963" s="598"/>
      <c r="J17963" s="598"/>
      <c r="M17963" s="598"/>
      <c r="N17963" s="598"/>
      <c r="V17963" s="598"/>
      <c r="W17963" s="598"/>
    </row>
    <row r="17964" spans="6:23" x14ac:dyDescent="0.2">
      <c r="F17964" s="610"/>
      <c r="H17964" s="612"/>
      <c r="I17964" s="598"/>
      <c r="J17964" s="598"/>
      <c r="M17964" s="598"/>
      <c r="N17964" s="598"/>
      <c r="V17964" s="598"/>
      <c r="W17964" s="598"/>
    </row>
    <row r="17965" spans="6:23" x14ac:dyDescent="0.2">
      <c r="F17965" s="610"/>
      <c r="H17965" s="612"/>
      <c r="I17965" s="598"/>
      <c r="J17965" s="598"/>
      <c r="M17965" s="598"/>
      <c r="N17965" s="598"/>
      <c r="V17965" s="598"/>
      <c r="W17965" s="598"/>
    </row>
    <row r="17966" spans="6:23" x14ac:dyDescent="0.2">
      <c r="F17966" s="610"/>
      <c r="H17966" s="612"/>
      <c r="I17966" s="598"/>
      <c r="J17966" s="598"/>
      <c r="M17966" s="598"/>
      <c r="N17966" s="598"/>
      <c r="V17966" s="598"/>
      <c r="W17966" s="598"/>
    </row>
    <row r="17967" spans="6:23" x14ac:dyDescent="0.2">
      <c r="F17967" s="610"/>
      <c r="H17967" s="612"/>
      <c r="I17967" s="598"/>
      <c r="J17967" s="598"/>
      <c r="M17967" s="598"/>
      <c r="N17967" s="598"/>
      <c r="V17967" s="598"/>
      <c r="W17967" s="598"/>
    </row>
    <row r="17968" spans="6:23" x14ac:dyDescent="0.2">
      <c r="F17968" s="610"/>
      <c r="H17968" s="612"/>
      <c r="I17968" s="598"/>
      <c r="J17968" s="598"/>
      <c r="M17968" s="598"/>
      <c r="N17968" s="598"/>
      <c r="V17968" s="598"/>
      <c r="W17968" s="598"/>
    </row>
    <row r="17969" spans="6:23" x14ac:dyDescent="0.2">
      <c r="F17969" s="610"/>
      <c r="H17969" s="612"/>
      <c r="I17969" s="598"/>
      <c r="J17969" s="598"/>
      <c r="M17969" s="598"/>
      <c r="N17969" s="598"/>
      <c r="V17969" s="598"/>
      <c r="W17969" s="598"/>
    </row>
    <row r="17970" spans="6:23" x14ac:dyDescent="0.2">
      <c r="F17970" s="610"/>
      <c r="H17970" s="612"/>
      <c r="I17970" s="598"/>
      <c r="J17970" s="598"/>
      <c r="M17970" s="598"/>
      <c r="N17970" s="598"/>
      <c r="V17970" s="598"/>
      <c r="W17970" s="598"/>
    </row>
    <row r="17971" spans="6:23" x14ac:dyDescent="0.2">
      <c r="F17971" s="610"/>
      <c r="H17971" s="612"/>
      <c r="I17971" s="598"/>
      <c r="J17971" s="598"/>
      <c r="M17971" s="598"/>
      <c r="N17971" s="598"/>
      <c r="V17971" s="598"/>
      <c r="W17971" s="598"/>
    </row>
    <row r="17972" spans="6:23" x14ac:dyDescent="0.2">
      <c r="F17972" s="610"/>
      <c r="H17972" s="612"/>
      <c r="I17972" s="598"/>
      <c r="J17972" s="598"/>
      <c r="M17972" s="598"/>
      <c r="N17972" s="598"/>
      <c r="V17972" s="598"/>
      <c r="W17972" s="598"/>
    </row>
    <row r="17973" spans="6:23" x14ac:dyDescent="0.2">
      <c r="F17973" s="610"/>
      <c r="H17973" s="612"/>
      <c r="I17973" s="598"/>
      <c r="J17973" s="598"/>
      <c r="M17973" s="598"/>
      <c r="N17973" s="598"/>
      <c r="V17973" s="598"/>
      <c r="W17973" s="598"/>
    </row>
    <row r="17974" spans="6:23" x14ac:dyDescent="0.2">
      <c r="F17974" s="610"/>
      <c r="H17974" s="612"/>
      <c r="I17974" s="598"/>
      <c r="J17974" s="598"/>
      <c r="M17974" s="598"/>
      <c r="N17974" s="598"/>
      <c r="V17974" s="598"/>
      <c r="W17974" s="598"/>
    </row>
    <row r="17975" spans="6:23" x14ac:dyDescent="0.2">
      <c r="F17975" s="610"/>
      <c r="H17975" s="612"/>
      <c r="I17975" s="598"/>
      <c r="J17975" s="598"/>
      <c r="M17975" s="598"/>
      <c r="N17975" s="598"/>
      <c r="V17975" s="598"/>
      <c r="W17975" s="598"/>
    </row>
    <row r="17976" spans="6:23" x14ac:dyDescent="0.2">
      <c r="F17976" s="610"/>
      <c r="H17976" s="612"/>
      <c r="I17976" s="598"/>
      <c r="J17976" s="598"/>
      <c r="M17976" s="598"/>
      <c r="N17976" s="598"/>
      <c r="V17976" s="598"/>
      <c r="W17976" s="598"/>
    </row>
    <row r="17977" spans="6:23" x14ac:dyDescent="0.2">
      <c r="F17977" s="610"/>
      <c r="H17977" s="612"/>
      <c r="I17977" s="598"/>
      <c r="J17977" s="598"/>
      <c r="M17977" s="598"/>
      <c r="N17977" s="598"/>
      <c r="V17977" s="598"/>
      <c r="W17977" s="598"/>
    </row>
    <row r="17978" spans="6:23" x14ac:dyDescent="0.2">
      <c r="F17978" s="610"/>
      <c r="H17978" s="612"/>
      <c r="I17978" s="598"/>
      <c r="J17978" s="598"/>
      <c r="M17978" s="598"/>
      <c r="N17978" s="598"/>
      <c r="V17978" s="598"/>
      <c r="W17978" s="598"/>
    </row>
    <row r="17979" spans="6:23" x14ac:dyDescent="0.2">
      <c r="F17979" s="610"/>
      <c r="H17979" s="612"/>
      <c r="I17979" s="598"/>
      <c r="J17979" s="598"/>
      <c r="M17979" s="598"/>
      <c r="N17979" s="598"/>
      <c r="V17979" s="598"/>
      <c r="W17979" s="598"/>
    </row>
    <row r="17980" spans="6:23" x14ac:dyDescent="0.2">
      <c r="F17980" s="610"/>
      <c r="H17980" s="612"/>
      <c r="I17980" s="598"/>
      <c r="J17980" s="598"/>
      <c r="M17980" s="598"/>
      <c r="N17980" s="598"/>
      <c r="V17980" s="598"/>
      <c r="W17980" s="598"/>
    </row>
    <row r="17981" spans="6:23" x14ac:dyDescent="0.2">
      <c r="F17981" s="610"/>
      <c r="H17981" s="612"/>
      <c r="I17981" s="598"/>
      <c r="J17981" s="598"/>
      <c r="M17981" s="598"/>
      <c r="N17981" s="598"/>
      <c r="V17981" s="598"/>
      <c r="W17981" s="598"/>
    </row>
    <row r="17982" spans="6:23" x14ac:dyDescent="0.2">
      <c r="F17982" s="610"/>
      <c r="H17982" s="612"/>
      <c r="I17982" s="598"/>
      <c r="J17982" s="598"/>
      <c r="M17982" s="598"/>
      <c r="N17982" s="598"/>
      <c r="V17982" s="598"/>
      <c r="W17982" s="598"/>
    </row>
    <row r="17983" spans="6:23" x14ac:dyDescent="0.2">
      <c r="F17983" s="610"/>
      <c r="H17983" s="612"/>
      <c r="I17983" s="598"/>
      <c r="J17983" s="598"/>
      <c r="M17983" s="598"/>
      <c r="N17983" s="598"/>
      <c r="V17983" s="598"/>
      <c r="W17983" s="598"/>
    </row>
    <row r="17984" spans="6:23" x14ac:dyDescent="0.2">
      <c r="F17984" s="610"/>
      <c r="H17984" s="612"/>
      <c r="I17984" s="598"/>
      <c r="J17984" s="598"/>
      <c r="M17984" s="598"/>
      <c r="N17984" s="598"/>
      <c r="V17984" s="598"/>
      <c r="W17984" s="598"/>
    </row>
    <row r="17985" spans="6:23" x14ac:dyDescent="0.2">
      <c r="F17985" s="610"/>
      <c r="H17985" s="612"/>
      <c r="I17985" s="598"/>
      <c r="J17985" s="598"/>
      <c r="M17985" s="598"/>
      <c r="N17985" s="598"/>
      <c r="V17985" s="598"/>
      <c r="W17985" s="598"/>
    </row>
    <row r="17986" spans="6:23" x14ac:dyDescent="0.2">
      <c r="F17986" s="610"/>
      <c r="H17986" s="612"/>
      <c r="I17986" s="598"/>
      <c r="J17986" s="598"/>
      <c r="M17986" s="598"/>
      <c r="N17986" s="598"/>
      <c r="V17986" s="598"/>
      <c r="W17986" s="598"/>
    </row>
    <row r="17987" spans="6:23" x14ac:dyDescent="0.2">
      <c r="F17987" s="610"/>
      <c r="H17987" s="612"/>
      <c r="I17987" s="598"/>
      <c r="J17987" s="598"/>
      <c r="M17987" s="598"/>
      <c r="N17987" s="598"/>
      <c r="V17987" s="598"/>
      <c r="W17987" s="598"/>
    </row>
    <row r="17988" spans="6:23" x14ac:dyDescent="0.2">
      <c r="F17988" s="610"/>
      <c r="H17988" s="612"/>
      <c r="I17988" s="598"/>
      <c r="J17988" s="598"/>
      <c r="M17988" s="598"/>
      <c r="N17988" s="598"/>
      <c r="V17988" s="598"/>
      <c r="W17988" s="598"/>
    </row>
    <row r="17989" spans="6:23" x14ac:dyDescent="0.2">
      <c r="F17989" s="610"/>
      <c r="H17989" s="612"/>
      <c r="I17989" s="598"/>
      <c r="J17989" s="598"/>
      <c r="M17989" s="598"/>
      <c r="N17989" s="598"/>
      <c r="V17989" s="598"/>
      <c r="W17989" s="598"/>
    </row>
    <row r="17990" spans="6:23" x14ac:dyDescent="0.2">
      <c r="F17990" s="610"/>
      <c r="H17990" s="612"/>
      <c r="I17990" s="598"/>
      <c r="J17990" s="598"/>
      <c r="M17990" s="598"/>
      <c r="N17990" s="598"/>
      <c r="V17990" s="598"/>
      <c r="W17990" s="598"/>
    </row>
    <row r="17991" spans="6:23" x14ac:dyDescent="0.2">
      <c r="F17991" s="610"/>
      <c r="H17991" s="612"/>
      <c r="I17991" s="598"/>
      <c r="J17991" s="598"/>
      <c r="M17991" s="598"/>
      <c r="N17991" s="598"/>
      <c r="V17991" s="598"/>
      <c r="W17991" s="598"/>
    </row>
    <row r="17992" spans="6:23" x14ac:dyDescent="0.2">
      <c r="F17992" s="610"/>
      <c r="H17992" s="612"/>
      <c r="I17992" s="598"/>
      <c r="J17992" s="598"/>
      <c r="M17992" s="598"/>
      <c r="N17992" s="598"/>
      <c r="V17992" s="598"/>
      <c r="W17992" s="598"/>
    </row>
    <row r="17993" spans="6:23" x14ac:dyDescent="0.2">
      <c r="F17993" s="610"/>
      <c r="H17993" s="612"/>
      <c r="I17993" s="598"/>
      <c r="J17993" s="598"/>
      <c r="M17993" s="598"/>
      <c r="N17993" s="598"/>
      <c r="V17993" s="598"/>
      <c r="W17993" s="598"/>
    </row>
    <row r="17994" spans="6:23" x14ac:dyDescent="0.2">
      <c r="F17994" s="610"/>
      <c r="H17994" s="612"/>
      <c r="I17994" s="598"/>
      <c r="J17994" s="598"/>
      <c r="M17994" s="598"/>
      <c r="N17994" s="598"/>
      <c r="V17994" s="598"/>
      <c r="W17994" s="598"/>
    </row>
    <row r="17995" spans="6:23" x14ac:dyDescent="0.2">
      <c r="F17995" s="610"/>
      <c r="H17995" s="612"/>
      <c r="I17995" s="598"/>
      <c r="J17995" s="598"/>
      <c r="M17995" s="598"/>
      <c r="N17995" s="598"/>
      <c r="V17995" s="598"/>
      <c r="W17995" s="598"/>
    </row>
    <row r="17996" spans="6:23" x14ac:dyDescent="0.2">
      <c r="F17996" s="610"/>
      <c r="H17996" s="612"/>
      <c r="I17996" s="598"/>
      <c r="J17996" s="598"/>
      <c r="M17996" s="598"/>
      <c r="N17996" s="598"/>
      <c r="V17996" s="598"/>
      <c r="W17996" s="598"/>
    </row>
    <row r="17997" spans="6:23" x14ac:dyDescent="0.2">
      <c r="F17997" s="610"/>
      <c r="H17997" s="612"/>
      <c r="I17997" s="598"/>
      <c r="J17997" s="598"/>
      <c r="M17997" s="598"/>
      <c r="N17997" s="598"/>
      <c r="V17997" s="598"/>
      <c r="W17997" s="598"/>
    </row>
    <row r="17998" spans="6:23" x14ac:dyDescent="0.2">
      <c r="F17998" s="610"/>
      <c r="H17998" s="612"/>
      <c r="I17998" s="598"/>
      <c r="J17998" s="598"/>
      <c r="M17998" s="598"/>
      <c r="N17998" s="598"/>
      <c r="V17998" s="598"/>
      <c r="W17998" s="598"/>
    </row>
    <row r="17999" spans="6:23" x14ac:dyDescent="0.2">
      <c r="F17999" s="610"/>
      <c r="H17999" s="612"/>
      <c r="I17999" s="598"/>
      <c r="J17999" s="598"/>
      <c r="M17999" s="598"/>
      <c r="N17999" s="598"/>
      <c r="V17999" s="598"/>
      <c r="W17999" s="598"/>
    </row>
    <row r="18000" spans="6:23" x14ac:dyDescent="0.2">
      <c r="F18000" s="610"/>
      <c r="H18000" s="612"/>
      <c r="I18000" s="598"/>
      <c r="J18000" s="598"/>
      <c r="M18000" s="598"/>
      <c r="N18000" s="598"/>
      <c r="V18000" s="598"/>
      <c r="W18000" s="598"/>
    </row>
    <row r="18001" spans="6:23" x14ac:dyDescent="0.2">
      <c r="F18001" s="610"/>
      <c r="H18001" s="612"/>
      <c r="I18001" s="598"/>
      <c r="J18001" s="598"/>
      <c r="M18001" s="598"/>
      <c r="N18001" s="598"/>
      <c r="V18001" s="598"/>
      <c r="W18001" s="598"/>
    </row>
    <row r="18002" spans="6:23" x14ac:dyDescent="0.2">
      <c r="F18002" s="610"/>
      <c r="H18002" s="612"/>
      <c r="I18002" s="598"/>
      <c r="J18002" s="598"/>
      <c r="M18002" s="598"/>
      <c r="N18002" s="598"/>
      <c r="V18002" s="598"/>
      <c r="W18002" s="598"/>
    </row>
    <row r="18003" spans="6:23" x14ac:dyDescent="0.2">
      <c r="F18003" s="610"/>
      <c r="H18003" s="612"/>
      <c r="I18003" s="598"/>
      <c r="J18003" s="598"/>
      <c r="M18003" s="598"/>
      <c r="N18003" s="598"/>
      <c r="V18003" s="598"/>
      <c r="W18003" s="598"/>
    </row>
    <row r="18004" spans="6:23" x14ac:dyDescent="0.2">
      <c r="F18004" s="610"/>
      <c r="H18004" s="612"/>
      <c r="I18004" s="598"/>
      <c r="J18004" s="598"/>
      <c r="M18004" s="598"/>
      <c r="N18004" s="598"/>
      <c r="V18004" s="598"/>
      <c r="W18004" s="598"/>
    </row>
    <row r="18005" spans="6:23" x14ac:dyDescent="0.2">
      <c r="F18005" s="610"/>
      <c r="H18005" s="612"/>
      <c r="I18005" s="598"/>
      <c r="J18005" s="598"/>
      <c r="M18005" s="598"/>
      <c r="N18005" s="598"/>
      <c r="V18005" s="598"/>
      <c r="W18005" s="598"/>
    </row>
    <row r="18006" spans="6:23" x14ac:dyDescent="0.2">
      <c r="F18006" s="610"/>
      <c r="H18006" s="612"/>
      <c r="I18006" s="598"/>
      <c r="J18006" s="598"/>
      <c r="M18006" s="598"/>
      <c r="N18006" s="598"/>
      <c r="V18006" s="598"/>
      <c r="W18006" s="598"/>
    </row>
    <row r="18007" spans="6:23" x14ac:dyDescent="0.2">
      <c r="F18007" s="610"/>
      <c r="H18007" s="612"/>
      <c r="I18007" s="598"/>
      <c r="J18007" s="598"/>
      <c r="M18007" s="598"/>
      <c r="N18007" s="598"/>
      <c r="V18007" s="598"/>
      <c r="W18007" s="598"/>
    </row>
    <row r="18008" spans="6:23" x14ac:dyDescent="0.2">
      <c r="F18008" s="610"/>
      <c r="H18008" s="612"/>
      <c r="I18008" s="598"/>
      <c r="J18008" s="598"/>
      <c r="M18008" s="598"/>
      <c r="N18008" s="598"/>
      <c r="V18008" s="598"/>
      <c r="W18008" s="598"/>
    </row>
    <row r="18009" spans="6:23" x14ac:dyDescent="0.2">
      <c r="F18009" s="610"/>
      <c r="H18009" s="612"/>
      <c r="I18009" s="598"/>
      <c r="J18009" s="598"/>
      <c r="M18009" s="598"/>
      <c r="N18009" s="598"/>
      <c r="V18009" s="598"/>
      <c r="W18009" s="598"/>
    </row>
    <row r="18010" spans="6:23" x14ac:dyDescent="0.2">
      <c r="F18010" s="610"/>
      <c r="H18010" s="612"/>
      <c r="I18010" s="598"/>
      <c r="J18010" s="598"/>
      <c r="M18010" s="598"/>
      <c r="N18010" s="598"/>
      <c r="V18010" s="598"/>
      <c r="W18010" s="598"/>
    </row>
    <row r="18011" spans="6:23" x14ac:dyDescent="0.2">
      <c r="F18011" s="610"/>
      <c r="H18011" s="612"/>
      <c r="I18011" s="598"/>
      <c r="J18011" s="598"/>
      <c r="M18011" s="598"/>
      <c r="N18011" s="598"/>
      <c r="V18011" s="598"/>
      <c r="W18011" s="598"/>
    </row>
    <row r="18012" spans="6:23" x14ac:dyDescent="0.2">
      <c r="F18012" s="610"/>
      <c r="H18012" s="612"/>
      <c r="I18012" s="598"/>
      <c r="J18012" s="598"/>
      <c r="M18012" s="598"/>
      <c r="N18012" s="598"/>
      <c r="V18012" s="598"/>
      <c r="W18012" s="598"/>
    </row>
    <row r="18013" spans="6:23" x14ac:dyDescent="0.2">
      <c r="F18013" s="610"/>
      <c r="H18013" s="612"/>
      <c r="I18013" s="598"/>
      <c r="J18013" s="598"/>
      <c r="M18013" s="598"/>
      <c r="N18013" s="598"/>
      <c r="V18013" s="598"/>
      <c r="W18013" s="598"/>
    </row>
    <row r="18014" spans="6:23" x14ac:dyDescent="0.2">
      <c r="F18014" s="610"/>
      <c r="H18014" s="612"/>
      <c r="I18014" s="598"/>
      <c r="J18014" s="598"/>
      <c r="M18014" s="598"/>
      <c r="N18014" s="598"/>
      <c r="V18014" s="598"/>
      <c r="W18014" s="598"/>
    </row>
    <row r="18015" spans="6:23" x14ac:dyDescent="0.2">
      <c r="F18015" s="610"/>
      <c r="H18015" s="612"/>
      <c r="I18015" s="598"/>
      <c r="J18015" s="598"/>
      <c r="M18015" s="598"/>
      <c r="N18015" s="598"/>
      <c r="V18015" s="598"/>
      <c r="W18015" s="598"/>
    </row>
    <row r="18016" spans="6:23" x14ac:dyDescent="0.2">
      <c r="F18016" s="610"/>
      <c r="H18016" s="612"/>
      <c r="I18016" s="598"/>
      <c r="J18016" s="598"/>
      <c r="M18016" s="598"/>
      <c r="N18016" s="598"/>
      <c r="V18016" s="598"/>
      <c r="W18016" s="598"/>
    </row>
    <row r="18017" spans="6:23" x14ac:dyDescent="0.2">
      <c r="F18017" s="610"/>
      <c r="H18017" s="612"/>
      <c r="I18017" s="598"/>
      <c r="J18017" s="598"/>
      <c r="M18017" s="598"/>
      <c r="N18017" s="598"/>
      <c r="V18017" s="598"/>
      <c r="W18017" s="598"/>
    </row>
    <row r="18018" spans="6:23" x14ac:dyDescent="0.2">
      <c r="F18018" s="610"/>
      <c r="H18018" s="612"/>
      <c r="I18018" s="598"/>
      <c r="J18018" s="598"/>
      <c r="M18018" s="598"/>
      <c r="N18018" s="598"/>
      <c r="V18018" s="598"/>
      <c r="W18018" s="598"/>
    </row>
    <row r="18019" spans="6:23" x14ac:dyDescent="0.2">
      <c r="F18019" s="610"/>
      <c r="H18019" s="612"/>
      <c r="I18019" s="598"/>
      <c r="J18019" s="598"/>
      <c r="M18019" s="598"/>
      <c r="N18019" s="598"/>
      <c r="V18019" s="598"/>
      <c r="W18019" s="598"/>
    </row>
    <row r="18020" spans="6:23" x14ac:dyDescent="0.2">
      <c r="F18020" s="610"/>
      <c r="H18020" s="612"/>
      <c r="I18020" s="598"/>
      <c r="J18020" s="598"/>
      <c r="M18020" s="598"/>
      <c r="N18020" s="598"/>
      <c r="V18020" s="598"/>
      <c r="W18020" s="598"/>
    </row>
    <row r="18021" spans="6:23" x14ac:dyDescent="0.2">
      <c r="F18021" s="610"/>
      <c r="H18021" s="612"/>
      <c r="I18021" s="598"/>
      <c r="J18021" s="598"/>
      <c r="M18021" s="598"/>
      <c r="N18021" s="598"/>
      <c r="V18021" s="598"/>
      <c r="W18021" s="598"/>
    </row>
    <row r="18022" spans="6:23" x14ac:dyDescent="0.2">
      <c r="F18022" s="610"/>
      <c r="H18022" s="612"/>
      <c r="I18022" s="598"/>
      <c r="J18022" s="598"/>
      <c r="M18022" s="598"/>
      <c r="N18022" s="598"/>
      <c r="V18022" s="598"/>
      <c r="W18022" s="598"/>
    </row>
    <row r="18023" spans="6:23" x14ac:dyDescent="0.2">
      <c r="F18023" s="610"/>
      <c r="H18023" s="612"/>
      <c r="I18023" s="598"/>
      <c r="J18023" s="598"/>
      <c r="M18023" s="598"/>
      <c r="N18023" s="598"/>
      <c r="V18023" s="598"/>
      <c r="W18023" s="598"/>
    </row>
    <row r="18024" spans="6:23" x14ac:dyDescent="0.2">
      <c r="F18024" s="610"/>
      <c r="H18024" s="612"/>
      <c r="I18024" s="598"/>
      <c r="J18024" s="598"/>
      <c r="M18024" s="598"/>
      <c r="N18024" s="598"/>
      <c r="V18024" s="598"/>
      <c r="W18024" s="598"/>
    </row>
    <row r="18025" spans="6:23" x14ac:dyDescent="0.2">
      <c r="F18025" s="610"/>
      <c r="H18025" s="612"/>
      <c r="I18025" s="598"/>
      <c r="J18025" s="598"/>
      <c r="M18025" s="598"/>
      <c r="N18025" s="598"/>
      <c r="V18025" s="598"/>
      <c r="W18025" s="598"/>
    </row>
    <row r="18026" spans="6:23" x14ac:dyDescent="0.2">
      <c r="F18026" s="610"/>
      <c r="H18026" s="612"/>
      <c r="I18026" s="598"/>
      <c r="J18026" s="598"/>
      <c r="M18026" s="598"/>
      <c r="N18026" s="598"/>
      <c r="V18026" s="598"/>
      <c r="W18026" s="598"/>
    </row>
    <row r="18027" spans="6:23" x14ac:dyDescent="0.2">
      <c r="F18027" s="610"/>
      <c r="H18027" s="612"/>
      <c r="I18027" s="598"/>
      <c r="J18027" s="598"/>
      <c r="M18027" s="598"/>
      <c r="N18027" s="598"/>
      <c r="V18027" s="598"/>
      <c r="W18027" s="598"/>
    </row>
    <row r="18028" spans="6:23" x14ac:dyDescent="0.2">
      <c r="F18028" s="610"/>
      <c r="H18028" s="612"/>
      <c r="I18028" s="598"/>
      <c r="J18028" s="598"/>
      <c r="M18028" s="598"/>
      <c r="N18028" s="598"/>
      <c r="V18028" s="598"/>
      <c r="W18028" s="598"/>
    </row>
    <row r="18029" spans="6:23" x14ac:dyDescent="0.2">
      <c r="F18029" s="610"/>
      <c r="H18029" s="612"/>
      <c r="I18029" s="598"/>
      <c r="J18029" s="598"/>
      <c r="M18029" s="598"/>
      <c r="N18029" s="598"/>
      <c r="V18029" s="598"/>
      <c r="W18029" s="598"/>
    </row>
    <row r="18030" spans="6:23" x14ac:dyDescent="0.2">
      <c r="F18030" s="610"/>
      <c r="H18030" s="612"/>
      <c r="I18030" s="598"/>
      <c r="J18030" s="598"/>
      <c r="M18030" s="598"/>
      <c r="N18030" s="598"/>
      <c r="V18030" s="598"/>
      <c r="W18030" s="598"/>
    </row>
    <row r="18031" spans="6:23" x14ac:dyDescent="0.2">
      <c r="F18031" s="610"/>
      <c r="H18031" s="612"/>
      <c r="I18031" s="598"/>
      <c r="J18031" s="598"/>
      <c r="M18031" s="598"/>
      <c r="N18031" s="598"/>
      <c r="V18031" s="598"/>
      <c r="W18031" s="598"/>
    </row>
    <row r="18032" spans="6:23" x14ac:dyDescent="0.2">
      <c r="F18032" s="610"/>
      <c r="H18032" s="612"/>
      <c r="I18032" s="598"/>
      <c r="J18032" s="598"/>
      <c r="M18032" s="598"/>
      <c r="N18032" s="598"/>
      <c r="V18032" s="598"/>
      <c r="W18032" s="598"/>
    </row>
    <row r="18033" spans="6:23" x14ac:dyDescent="0.2">
      <c r="F18033" s="610"/>
      <c r="H18033" s="612"/>
      <c r="I18033" s="598"/>
      <c r="J18033" s="598"/>
      <c r="M18033" s="598"/>
      <c r="N18033" s="598"/>
      <c r="V18033" s="598"/>
      <c r="W18033" s="598"/>
    </row>
    <row r="18034" spans="6:23" x14ac:dyDescent="0.2">
      <c r="F18034" s="610"/>
      <c r="H18034" s="612"/>
      <c r="I18034" s="598"/>
      <c r="J18034" s="598"/>
      <c r="M18034" s="598"/>
      <c r="N18034" s="598"/>
      <c r="V18034" s="598"/>
      <c r="W18034" s="598"/>
    </row>
    <row r="18035" spans="6:23" x14ac:dyDescent="0.2">
      <c r="F18035" s="610"/>
      <c r="H18035" s="612"/>
      <c r="I18035" s="598"/>
      <c r="J18035" s="598"/>
      <c r="M18035" s="598"/>
      <c r="N18035" s="598"/>
      <c r="V18035" s="598"/>
      <c r="W18035" s="598"/>
    </row>
    <row r="18036" spans="6:23" x14ac:dyDescent="0.2">
      <c r="F18036" s="610"/>
      <c r="H18036" s="612"/>
      <c r="I18036" s="598"/>
      <c r="J18036" s="598"/>
      <c r="M18036" s="598"/>
      <c r="N18036" s="598"/>
      <c r="V18036" s="598"/>
      <c r="W18036" s="598"/>
    </row>
    <row r="18037" spans="6:23" x14ac:dyDescent="0.2">
      <c r="F18037" s="610"/>
      <c r="H18037" s="612"/>
      <c r="I18037" s="598"/>
      <c r="J18037" s="598"/>
      <c r="M18037" s="598"/>
      <c r="N18037" s="598"/>
      <c r="V18037" s="598"/>
      <c r="W18037" s="598"/>
    </row>
    <row r="18038" spans="6:23" x14ac:dyDescent="0.2">
      <c r="F18038" s="610"/>
      <c r="H18038" s="612"/>
      <c r="I18038" s="598"/>
      <c r="J18038" s="598"/>
      <c r="M18038" s="598"/>
      <c r="N18038" s="598"/>
      <c r="V18038" s="598"/>
      <c r="W18038" s="598"/>
    </row>
    <row r="18039" spans="6:23" x14ac:dyDescent="0.2">
      <c r="F18039" s="610"/>
      <c r="H18039" s="612"/>
      <c r="I18039" s="598"/>
      <c r="J18039" s="598"/>
      <c r="M18039" s="598"/>
      <c r="N18039" s="598"/>
      <c r="V18039" s="598"/>
      <c r="W18039" s="598"/>
    </row>
    <row r="18040" spans="6:23" x14ac:dyDescent="0.2">
      <c r="F18040" s="610"/>
      <c r="H18040" s="612"/>
      <c r="I18040" s="598"/>
      <c r="J18040" s="598"/>
      <c r="M18040" s="598"/>
      <c r="N18040" s="598"/>
      <c r="V18040" s="598"/>
      <c r="W18040" s="598"/>
    </row>
    <row r="18041" spans="6:23" x14ac:dyDescent="0.2">
      <c r="F18041" s="610"/>
      <c r="H18041" s="612"/>
      <c r="I18041" s="598"/>
      <c r="J18041" s="598"/>
      <c r="M18041" s="598"/>
      <c r="N18041" s="598"/>
      <c r="V18041" s="598"/>
      <c r="W18041" s="598"/>
    </row>
    <row r="18042" spans="6:23" x14ac:dyDescent="0.2">
      <c r="F18042" s="610"/>
      <c r="H18042" s="612"/>
      <c r="I18042" s="598"/>
      <c r="J18042" s="598"/>
      <c r="M18042" s="598"/>
      <c r="N18042" s="598"/>
      <c r="V18042" s="598"/>
      <c r="W18042" s="598"/>
    </row>
    <row r="18043" spans="6:23" x14ac:dyDescent="0.2">
      <c r="F18043" s="610"/>
      <c r="H18043" s="612"/>
      <c r="I18043" s="598"/>
      <c r="J18043" s="598"/>
      <c r="M18043" s="598"/>
      <c r="N18043" s="598"/>
      <c r="V18043" s="598"/>
      <c r="W18043" s="598"/>
    </row>
    <row r="18044" spans="6:23" x14ac:dyDescent="0.2">
      <c r="F18044" s="610"/>
      <c r="H18044" s="612"/>
      <c r="I18044" s="598"/>
      <c r="J18044" s="598"/>
      <c r="M18044" s="598"/>
      <c r="N18044" s="598"/>
      <c r="V18044" s="598"/>
      <c r="W18044" s="598"/>
    </row>
    <row r="18045" spans="6:23" x14ac:dyDescent="0.2">
      <c r="F18045" s="610"/>
      <c r="H18045" s="612"/>
      <c r="I18045" s="598"/>
      <c r="J18045" s="598"/>
      <c r="M18045" s="598"/>
      <c r="N18045" s="598"/>
      <c r="V18045" s="598"/>
      <c r="W18045" s="598"/>
    </row>
    <row r="18046" spans="6:23" x14ac:dyDescent="0.2">
      <c r="F18046" s="610"/>
      <c r="H18046" s="612"/>
      <c r="I18046" s="598"/>
      <c r="J18046" s="598"/>
      <c r="M18046" s="598"/>
      <c r="N18046" s="598"/>
      <c r="V18046" s="598"/>
      <c r="W18046" s="598"/>
    </row>
    <row r="18047" spans="6:23" x14ac:dyDescent="0.2">
      <c r="F18047" s="610"/>
      <c r="H18047" s="612"/>
      <c r="I18047" s="598"/>
      <c r="J18047" s="598"/>
      <c r="M18047" s="598"/>
      <c r="N18047" s="598"/>
      <c r="V18047" s="598"/>
      <c r="W18047" s="598"/>
    </row>
    <row r="18048" spans="6:23" x14ac:dyDescent="0.2">
      <c r="F18048" s="610"/>
      <c r="H18048" s="612"/>
      <c r="I18048" s="598"/>
      <c r="J18048" s="598"/>
      <c r="M18048" s="598"/>
      <c r="N18048" s="598"/>
      <c r="V18048" s="598"/>
      <c r="W18048" s="598"/>
    </row>
    <row r="18049" spans="6:23" x14ac:dyDescent="0.2">
      <c r="F18049" s="610"/>
      <c r="H18049" s="612"/>
      <c r="I18049" s="598"/>
      <c r="J18049" s="598"/>
      <c r="M18049" s="598"/>
      <c r="N18049" s="598"/>
      <c r="V18049" s="598"/>
      <c r="W18049" s="598"/>
    </row>
    <row r="18050" spans="6:23" x14ac:dyDescent="0.2">
      <c r="F18050" s="610"/>
      <c r="H18050" s="612"/>
      <c r="I18050" s="598"/>
      <c r="J18050" s="598"/>
      <c r="M18050" s="598"/>
      <c r="N18050" s="598"/>
      <c r="V18050" s="598"/>
      <c r="W18050" s="598"/>
    </row>
    <row r="18051" spans="6:23" x14ac:dyDescent="0.2">
      <c r="F18051" s="610"/>
      <c r="H18051" s="612"/>
      <c r="I18051" s="598"/>
      <c r="J18051" s="598"/>
      <c r="M18051" s="598"/>
      <c r="N18051" s="598"/>
      <c r="V18051" s="598"/>
      <c r="W18051" s="598"/>
    </row>
    <row r="18052" spans="6:23" x14ac:dyDescent="0.2">
      <c r="F18052" s="610"/>
      <c r="H18052" s="612"/>
      <c r="I18052" s="598"/>
      <c r="J18052" s="598"/>
      <c r="M18052" s="598"/>
      <c r="N18052" s="598"/>
      <c r="V18052" s="598"/>
      <c r="W18052" s="598"/>
    </row>
    <row r="18053" spans="6:23" x14ac:dyDescent="0.2">
      <c r="F18053" s="610"/>
      <c r="H18053" s="612"/>
      <c r="I18053" s="598"/>
      <c r="J18053" s="598"/>
      <c r="M18053" s="598"/>
      <c r="N18053" s="598"/>
      <c r="V18053" s="598"/>
      <c r="W18053" s="598"/>
    </row>
    <row r="18054" spans="6:23" x14ac:dyDescent="0.2">
      <c r="F18054" s="610"/>
      <c r="H18054" s="612"/>
      <c r="I18054" s="598"/>
      <c r="J18054" s="598"/>
      <c r="M18054" s="598"/>
      <c r="N18054" s="598"/>
      <c r="V18054" s="598"/>
      <c r="W18054" s="598"/>
    </row>
    <row r="18055" spans="6:23" x14ac:dyDescent="0.2">
      <c r="F18055" s="610"/>
      <c r="H18055" s="612"/>
      <c r="I18055" s="598"/>
      <c r="J18055" s="598"/>
      <c r="M18055" s="598"/>
      <c r="N18055" s="598"/>
      <c r="V18055" s="598"/>
      <c r="W18055" s="598"/>
    </row>
    <row r="18056" spans="6:23" x14ac:dyDescent="0.2">
      <c r="F18056" s="610"/>
      <c r="H18056" s="612"/>
      <c r="I18056" s="598"/>
      <c r="J18056" s="598"/>
      <c r="M18056" s="598"/>
      <c r="N18056" s="598"/>
      <c r="V18056" s="598"/>
      <c r="W18056" s="598"/>
    </row>
    <row r="18057" spans="6:23" x14ac:dyDescent="0.2">
      <c r="F18057" s="610"/>
      <c r="H18057" s="612"/>
      <c r="I18057" s="598"/>
      <c r="J18057" s="598"/>
      <c r="M18057" s="598"/>
      <c r="N18057" s="598"/>
      <c r="V18057" s="598"/>
      <c r="W18057" s="598"/>
    </row>
    <row r="18058" spans="6:23" x14ac:dyDescent="0.2">
      <c r="F18058" s="610"/>
      <c r="H18058" s="612"/>
      <c r="I18058" s="598"/>
      <c r="J18058" s="598"/>
      <c r="M18058" s="598"/>
      <c r="N18058" s="598"/>
      <c r="V18058" s="598"/>
      <c r="W18058" s="598"/>
    </row>
    <row r="18059" spans="6:23" x14ac:dyDescent="0.2">
      <c r="F18059" s="610"/>
      <c r="H18059" s="612"/>
      <c r="I18059" s="598"/>
      <c r="J18059" s="598"/>
      <c r="M18059" s="598"/>
      <c r="N18059" s="598"/>
      <c r="V18059" s="598"/>
      <c r="W18059" s="598"/>
    </row>
    <row r="18060" spans="6:23" x14ac:dyDescent="0.2">
      <c r="F18060" s="610"/>
      <c r="H18060" s="612"/>
      <c r="I18060" s="598"/>
      <c r="J18060" s="598"/>
      <c r="M18060" s="598"/>
      <c r="N18060" s="598"/>
      <c r="V18060" s="598"/>
      <c r="W18060" s="598"/>
    </row>
    <row r="18061" spans="6:23" x14ac:dyDescent="0.2">
      <c r="F18061" s="610"/>
      <c r="H18061" s="612"/>
      <c r="I18061" s="598"/>
      <c r="J18061" s="598"/>
      <c r="M18061" s="598"/>
      <c r="N18061" s="598"/>
      <c r="V18061" s="598"/>
      <c r="W18061" s="598"/>
    </row>
    <row r="18062" spans="6:23" x14ac:dyDescent="0.2">
      <c r="F18062" s="610"/>
      <c r="H18062" s="612"/>
      <c r="I18062" s="598"/>
      <c r="J18062" s="598"/>
      <c r="M18062" s="598"/>
      <c r="N18062" s="598"/>
      <c r="V18062" s="598"/>
      <c r="W18062" s="598"/>
    </row>
    <row r="18063" spans="6:23" x14ac:dyDescent="0.2">
      <c r="F18063" s="610"/>
      <c r="H18063" s="612"/>
      <c r="I18063" s="598"/>
      <c r="J18063" s="598"/>
      <c r="M18063" s="598"/>
      <c r="N18063" s="598"/>
      <c r="V18063" s="598"/>
      <c r="W18063" s="598"/>
    </row>
    <row r="18064" spans="6:23" x14ac:dyDescent="0.2">
      <c r="F18064" s="610"/>
      <c r="H18064" s="612"/>
      <c r="I18064" s="598"/>
      <c r="J18064" s="598"/>
      <c r="M18064" s="598"/>
      <c r="N18064" s="598"/>
      <c r="V18064" s="598"/>
      <c r="W18064" s="598"/>
    </row>
    <row r="18065" spans="6:23" x14ac:dyDescent="0.2">
      <c r="F18065" s="610"/>
      <c r="H18065" s="612"/>
      <c r="I18065" s="598"/>
      <c r="J18065" s="598"/>
      <c r="M18065" s="598"/>
      <c r="N18065" s="598"/>
      <c r="V18065" s="598"/>
      <c r="W18065" s="598"/>
    </row>
    <row r="18066" spans="6:23" x14ac:dyDescent="0.2">
      <c r="F18066" s="610"/>
      <c r="H18066" s="612"/>
      <c r="I18066" s="598"/>
      <c r="J18066" s="598"/>
      <c r="M18066" s="598"/>
      <c r="N18066" s="598"/>
      <c r="V18066" s="598"/>
      <c r="W18066" s="598"/>
    </row>
    <row r="18067" spans="6:23" x14ac:dyDescent="0.2">
      <c r="F18067" s="610"/>
      <c r="H18067" s="612"/>
      <c r="I18067" s="598"/>
      <c r="J18067" s="598"/>
      <c r="M18067" s="598"/>
      <c r="N18067" s="598"/>
      <c r="V18067" s="598"/>
      <c r="W18067" s="598"/>
    </row>
    <row r="18068" spans="6:23" x14ac:dyDescent="0.2">
      <c r="F18068" s="610"/>
      <c r="H18068" s="612"/>
      <c r="I18068" s="598"/>
      <c r="J18068" s="598"/>
      <c r="M18068" s="598"/>
      <c r="N18068" s="598"/>
      <c r="V18068" s="598"/>
      <c r="W18068" s="598"/>
    </row>
    <row r="18069" spans="6:23" x14ac:dyDescent="0.2">
      <c r="F18069" s="610"/>
      <c r="H18069" s="612"/>
      <c r="I18069" s="598"/>
      <c r="J18069" s="598"/>
      <c r="M18069" s="598"/>
      <c r="N18069" s="598"/>
      <c r="V18069" s="598"/>
      <c r="W18069" s="598"/>
    </row>
    <row r="18070" spans="6:23" x14ac:dyDescent="0.2">
      <c r="F18070" s="610"/>
      <c r="H18070" s="612"/>
      <c r="I18070" s="598"/>
      <c r="J18070" s="598"/>
      <c r="M18070" s="598"/>
      <c r="N18070" s="598"/>
      <c r="V18070" s="598"/>
      <c r="W18070" s="598"/>
    </row>
    <row r="18071" spans="6:23" x14ac:dyDescent="0.2">
      <c r="F18071" s="610"/>
      <c r="H18071" s="612"/>
      <c r="I18071" s="598"/>
      <c r="J18071" s="598"/>
      <c r="M18071" s="598"/>
      <c r="N18071" s="598"/>
      <c r="V18071" s="598"/>
      <c r="W18071" s="598"/>
    </row>
    <row r="18072" spans="6:23" x14ac:dyDescent="0.2">
      <c r="F18072" s="610"/>
      <c r="H18072" s="612"/>
      <c r="I18072" s="598"/>
      <c r="J18072" s="598"/>
      <c r="M18072" s="598"/>
      <c r="N18072" s="598"/>
      <c r="V18072" s="598"/>
      <c r="W18072" s="598"/>
    </row>
    <row r="18073" spans="6:23" x14ac:dyDescent="0.2">
      <c r="F18073" s="610"/>
      <c r="H18073" s="612"/>
      <c r="I18073" s="598"/>
      <c r="J18073" s="598"/>
      <c r="M18073" s="598"/>
      <c r="N18073" s="598"/>
      <c r="V18073" s="598"/>
      <c r="W18073" s="598"/>
    </row>
    <row r="18074" spans="6:23" x14ac:dyDescent="0.2">
      <c r="F18074" s="610"/>
      <c r="H18074" s="612"/>
      <c r="I18074" s="598"/>
      <c r="J18074" s="598"/>
      <c r="M18074" s="598"/>
      <c r="N18074" s="598"/>
      <c r="V18074" s="598"/>
      <c r="W18074" s="598"/>
    </row>
    <row r="18075" spans="6:23" x14ac:dyDescent="0.2">
      <c r="F18075" s="610"/>
      <c r="H18075" s="612"/>
      <c r="I18075" s="598"/>
      <c r="J18075" s="598"/>
      <c r="M18075" s="598"/>
      <c r="N18075" s="598"/>
      <c r="V18075" s="598"/>
      <c r="W18075" s="598"/>
    </row>
    <row r="18076" spans="6:23" x14ac:dyDescent="0.2">
      <c r="F18076" s="610"/>
      <c r="H18076" s="612"/>
      <c r="I18076" s="598"/>
      <c r="J18076" s="598"/>
      <c r="M18076" s="598"/>
      <c r="N18076" s="598"/>
      <c r="V18076" s="598"/>
      <c r="W18076" s="598"/>
    </row>
    <row r="18077" spans="6:23" x14ac:dyDescent="0.2">
      <c r="F18077" s="610"/>
      <c r="H18077" s="612"/>
      <c r="I18077" s="598"/>
      <c r="J18077" s="598"/>
      <c r="M18077" s="598"/>
      <c r="N18077" s="598"/>
      <c r="V18077" s="598"/>
      <c r="W18077" s="598"/>
    </row>
    <row r="18078" spans="6:23" x14ac:dyDescent="0.2">
      <c r="F18078" s="610"/>
      <c r="H18078" s="612"/>
      <c r="I18078" s="598"/>
      <c r="J18078" s="598"/>
      <c r="M18078" s="598"/>
      <c r="N18078" s="598"/>
      <c r="V18078" s="598"/>
      <c r="W18078" s="598"/>
    </row>
    <row r="18079" spans="6:23" x14ac:dyDescent="0.2">
      <c r="F18079" s="610"/>
      <c r="H18079" s="612"/>
      <c r="I18079" s="598"/>
      <c r="J18079" s="598"/>
      <c r="M18079" s="598"/>
      <c r="N18079" s="598"/>
      <c r="V18079" s="598"/>
      <c r="W18079" s="598"/>
    </row>
    <row r="18080" spans="6:23" x14ac:dyDescent="0.2">
      <c r="F18080" s="610"/>
      <c r="H18080" s="612"/>
      <c r="I18080" s="598"/>
      <c r="J18080" s="598"/>
      <c r="M18080" s="598"/>
      <c r="N18080" s="598"/>
      <c r="V18080" s="598"/>
      <c r="W18080" s="598"/>
    </row>
    <row r="18081" spans="6:23" x14ac:dyDescent="0.2">
      <c r="F18081" s="610"/>
      <c r="H18081" s="612"/>
      <c r="I18081" s="598"/>
      <c r="J18081" s="598"/>
      <c r="M18081" s="598"/>
      <c r="N18081" s="598"/>
      <c r="V18081" s="598"/>
      <c r="W18081" s="598"/>
    </row>
    <row r="18082" spans="6:23" x14ac:dyDescent="0.2">
      <c r="F18082" s="610"/>
      <c r="H18082" s="612"/>
      <c r="I18082" s="598"/>
      <c r="J18082" s="598"/>
      <c r="M18082" s="598"/>
      <c r="N18082" s="598"/>
      <c r="V18082" s="598"/>
      <c r="W18082" s="598"/>
    </row>
    <row r="18083" spans="6:23" x14ac:dyDescent="0.2">
      <c r="F18083" s="610"/>
      <c r="H18083" s="612"/>
      <c r="I18083" s="598"/>
      <c r="J18083" s="598"/>
      <c r="M18083" s="598"/>
      <c r="N18083" s="598"/>
      <c r="V18083" s="598"/>
      <c r="W18083" s="598"/>
    </row>
    <row r="18084" spans="6:23" x14ac:dyDescent="0.2">
      <c r="F18084" s="610"/>
      <c r="H18084" s="612"/>
      <c r="I18084" s="598"/>
      <c r="J18084" s="598"/>
      <c r="M18084" s="598"/>
      <c r="N18084" s="598"/>
      <c r="V18084" s="598"/>
      <c r="W18084" s="598"/>
    </row>
    <row r="18085" spans="6:23" x14ac:dyDescent="0.2">
      <c r="F18085" s="610"/>
      <c r="H18085" s="612"/>
      <c r="I18085" s="598"/>
      <c r="J18085" s="598"/>
      <c r="M18085" s="598"/>
      <c r="N18085" s="598"/>
      <c r="V18085" s="598"/>
      <c r="W18085" s="598"/>
    </row>
    <row r="18086" spans="6:23" x14ac:dyDescent="0.2">
      <c r="F18086" s="610"/>
      <c r="H18086" s="612"/>
      <c r="I18086" s="598"/>
      <c r="J18086" s="598"/>
      <c r="M18086" s="598"/>
      <c r="N18086" s="598"/>
      <c r="V18086" s="598"/>
      <c r="W18086" s="598"/>
    </row>
    <row r="18087" spans="6:23" x14ac:dyDescent="0.2">
      <c r="F18087" s="610"/>
      <c r="H18087" s="612"/>
      <c r="I18087" s="598"/>
      <c r="J18087" s="598"/>
      <c r="M18087" s="598"/>
      <c r="N18087" s="598"/>
      <c r="V18087" s="598"/>
      <c r="W18087" s="598"/>
    </row>
    <row r="18088" spans="6:23" x14ac:dyDescent="0.2">
      <c r="F18088" s="610"/>
      <c r="H18088" s="612"/>
      <c r="I18088" s="598"/>
      <c r="J18088" s="598"/>
      <c r="M18088" s="598"/>
      <c r="N18088" s="598"/>
      <c r="V18088" s="598"/>
      <c r="W18088" s="598"/>
    </row>
    <row r="18089" spans="6:23" x14ac:dyDescent="0.2">
      <c r="F18089" s="610"/>
      <c r="H18089" s="612"/>
      <c r="I18089" s="598"/>
      <c r="J18089" s="598"/>
      <c r="M18089" s="598"/>
      <c r="N18089" s="598"/>
      <c r="V18089" s="598"/>
      <c r="W18089" s="598"/>
    </row>
    <row r="18090" spans="6:23" x14ac:dyDescent="0.2">
      <c r="F18090" s="610"/>
      <c r="H18090" s="612"/>
      <c r="I18090" s="598"/>
      <c r="J18090" s="598"/>
      <c r="M18090" s="598"/>
      <c r="N18090" s="598"/>
      <c r="V18090" s="598"/>
      <c r="W18090" s="598"/>
    </row>
    <row r="18091" spans="6:23" x14ac:dyDescent="0.2">
      <c r="F18091" s="610"/>
      <c r="H18091" s="612"/>
      <c r="I18091" s="598"/>
      <c r="J18091" s="598"/>
      <c r="M18091" s="598"/>
      <c r="N18091" s="598"/>
      <c r="V18091" s="598"/>
      <c r="W18091" s="598"/>
    </row>
    <row r="18092" spans="6:23" x14ac:dyDescent="0.2">
      <c r="F18092" s="610"/>
      <c r="H18092" s="612"/>
      <c r="I18092" s="598"/>
      <c r="J18092" s="598"/>
      <c r="M18092" s="598"/>
      <c r="N18092" s="598"/>
      <c r="V18092" s="598"/>
      <c r="W18092" s="598"/>
    </row>
    <row r="18093" spans="6:23" x14ac:dyDescent="0.2">
      <c r="F18093" s="610"/>
      <c r="H18093" s="612"/>
      <c r="I18093" s="598"/>
      <c r="J18093" s="598"/>
      <c r="M18093" s="598"/>
      <c r="N18093" s="598"/>
      <c r="V18093" s="598"/>
      <c r="W18093" s="598"/>
    </row>
    <row r="18094" spans="6:23" x14ac:dyDescent="0.2">
      <c r="F18094" s="610"/>
      <c r="H18094" s="612"/>
      <c r="I18094" s="598"/>
      <c r="J18094" s="598"/>
      <c r="M18094" s="598"/>
      <c r="N18094" s="598"/>
      <c r="V18094" s="598"/>
      <c r="W18094" s="598"/>
    </row>
    <row r="18095" spans="6:23" x14ac:dyDescent="0.2">
      <c r="F18095" s="610"/>
      <c r="H18095" s="612"/>
      <c r="I18095" s="598"/>
      <c r="J18095" s="598"/>
      <c r="M18095" s="598"/>
      <c r="N18095" s="598"/>
      <c r="V18095" s="598"/>
      <c r="W18095" s="598"/>
    </row>
    <row r="18096" spans="6:23" x14ac:dyDescent="0.2">
      <c r="F18096" s="610"/>
      <c r="H18096" s="612"/>
      <c r="I18096" s="598"/>
      <c r="J18096" s="598"/>
      <c r="M18096" s="598"/>
      <c r="N18096" s="598"/>
      <c r="V18096" s="598"/>
      <c r="W18096" s="598"/>
    </row>
    <row r="18097" spans="6:23" x14ac:dyDescent="0.2">
      <c r="F18097" s="610"/>
      <c r="H18097" s="612"/>
      <c r="I18097" s="598"/>
      <c r="J18097" s="598"/>
      <c r="M18097" s="598"/>
      <c r="N18097" s="598"/>
      <c r="V18097" s="598"/>
      <c r="W18097" s="598"/>
    </row>
    <row r="18098" spans="6:23" x14ac:dyDescent="0.2">
      <c r="F18098" s="610"/>
      <c r="H18098" s="612"/>
      <c r="I18098" s="598"/>
      <c r="J18098" s="598"/>
      <c r="M18098" s="598"/>
      <c r="N18098" s="598"/>
      <c r="V18098" s="598"/>
      <c r="W18098" s="598"/>
    </row>
    <row r="18099" spans="6:23" x14ac:dyDescent="0.2">
      <c r="F18099" s="610"/>
      <c r="H18099" s="612"/>
      <c r="I18099" s="598"/>
      <c r="J18099" s="598"/>
      <c r="M18099" s="598"/>
      <c r="N18099" s="598"/>
      <c r="V18099" s="598"/>
      <c r="W18099" s="598"/>
    </row>
    <row r="18100" spans="6:23" x14ac:dyDescent="0.2">
      <c r="F18100" s="610"/>
      <c r="H18100" s="612"/>
      <c r="I18100" s="598"/>
      <c r="J18100" s="598"/>
      <c r="M18100" s="598"/>
      <c r="N18100" s="598"/>
      <c r="V18100" s="598"/>
      <c r="W18100" s="598"/>
    </row>
    <row r="18101" spans="6:23" x14ac:dyDescent="0.2">
      <c r="F18101" s="610"/>
      <c r="H18101" s="612"/>
      <c r="I18101" s="598"/>
      <c r="J18101" s="598"/>
      <c r="M18101" s="598"/>
      <c r="N18101" s="598"/>
      <c r="V18101" s="598"/>
      <c r="W18101" s="598"/>
    </row>
    <row r="18102" spans="6:23" x14ac:dyDescent="0.2">
      <c r="F18102" s="610"/>
      <c r="H18102" s="612"/>
      <c r="I18102" s="598"/>
      <c r="J18102" s="598"/>
      <c r="M18102" s="598"/>
      <c r="N18102" s="598"/>
      <c r="V18102" s="598"/>
      <c r="W18102" s="598"/>
    </row>
    <row r="18103" spans="6:23" x14ac:dyDescent="0.2">
      <c r="F18103" s="610"/>
      <c r="H18103" s="612"/>
      <c r="I18103" s="598"/>
      <c r="J18103" s="598"/>
      <c r="M18103" s="598"/>
      <c r="N18103" s="598"/>
      <c r="V18103" s="598"/>
      <c r="W18103" s="598"/>
    </row>
    <row r="18104" spans="6:23" x14ac:dyDescent="0.2">
      <c r="F18104" s="610"/>
      <c r="H18104" s="612"/>
      <c r="I18104" s="598"/>
      <c r="J18104" s="598"/>
      <c r="M18104" s="598"/>
      <c r="N18104" s="598"/>
      <c r="V18104" s="598"/>
      <c r="W18104" s="598"/>
    </row>
    <row r="18105" spans="6:23" x14ac:dyDescent="0.2">
      <c r="F18105" s="610"/>
      <c r="H18105" s="612"/>
      <c r="I18105" s="598"/>
      <c r="J18105" s="598"/>
      <c r="M18105" s="598"/>
      <c r="N18105" s="598"/>
      <c r="V18105" s="598"/>
      <c r="W18105" s="598"/>
    </row>
    <row r="18106" spans="6:23" x14ac:dyDescent="0.2">
      <c r="F18106" s="610"/>
      <c r="H18106" s="612"/>
      <c r="I18106" s="598"/>
      <c r="J18106" s="598"/>
      <c r="M18106" s="598"/>
      <c r="N18106" s="598"/>
      <c r="V18106" s="598"/>
      <c r="W18106" s="598"/>
    </row>
    <row r="18107" spans="6:23" x14ac:dyDescent="0.2">
      <c r="F18107" s="610"/>
      <c r="H18107" s="612"/>
      <c r="I18107" s="598"/>
      <c r="J18107" s="598"/>
      <c r="M18107" s="598"/>
      <c r="N18107" s="598"/>
      <c r="V18107" s="598"/>
      <c r="W18107" s="598"/>
    </row>
    <row r="18108" spans="6:23" x14ac:dyDescent="0.2">
      <c r="F18108" s="610"/>
      <c r="H18108" s="612"/>
      <c r="I18108" s="598"/>
      <c r="J18108" s="598"/>
      <c r="M18108" s="598"/>
      <c r="N18108" s="598"/>
      <c r="V18108" s="598"/>
      <c r="W18108" s="598"/>
    </row>
    <row r="18109" spans="6:23" x14ac:dyDescent="0.2">
      <c r="F18109" s="610"/>
      <c r="H18109" s="612"/>
      <c r="I18109" s="598"/>
      <c r="J18109" s="598"/>
      <c r="M18109" s="598"/>
      <c r="N18109" s="598"/>
      <c r="V18109" s="598"/>
      <c r="W18109" s="598"/>
    </row>
    <row r="18110" spans="6:23" x14ac:dyDescent="0.2">
      <c r="F18110" s="610"/>
      <c r="H18110" s="612"/>
      <c r="I18110" s="598"/>
      <c r="J18110" s="598"/>
      <c r="M18110" s="598"/>
      <c r="N18110" s="598"/>
      <c r="V18110" s="598"/>
      <c r="W18110" s="598"/>
    </row>
    <row r="18111" spans="6:23" x14ac:dyDescent="0.2">
      <c r="F18111" s="610"/>
      <c r="H18111" s="612"/>
      <c r="I18111" s="598"/>
      <c r="J18111" s="598"/>
      <c r="M18111" s="598"/>
      <c r="N18111" s="598"/>
      <c r="V18111" s="598"/>
      <c r="W18111" s="598"/>
    </row>
    <row r="18112" spans="6:23" x14ac:dyDescent="0.2">
      <c r="F18112" s="610"/>
      <c r="H18112" s="612"/>
      <c r="I18112" s="598"/>
      <c r="J18112" s="598"/>
      <c r="M18112" s="598"/>
      <c r="N18112" s="598"/>
      <c r="V18112" s="598"/>
      <c r="W18112" s="598"/>
    </row>
    <row r="18113" spans="6:23" x14ac:dyDescent="0.2">
      <c r="F18113" s="610"/>
      <c r="H18113" s="612"/>
      <c r="I18113" s="598"/>
      <c r="J18113" s="598"/>
      <c r="M18113" s="598"/>
      <c r="N18113" s="598"/>
      <c r="V18113" s="598"/>
      <c r="W18113" s="598"/>
    </row>
    <row r="18114" spans="6:23" x14ac:dyDescent="0.2">
      <c r="F18114" s="610"/>
      <c r="H18114" s="612"/>
      <c r="I18114" s="598"/>
      <c r="J18114" s="598"/>
      <c r="M18114" s="598"/>
      <c r="N18114" s="598"/>
      <c r="V18114" s="598"/>
      <c r="W18114" s="598"/>
    </row>
    <row r="18115" spans="6:23" x14ac:dyDescent="0.2">
      <c r="F18115" s="610"/>
      <c r="H18115" s="612"/>
      <c r="I18115" s="598"/>
      <c r="J18115" s="598"/>
      <c r="M18115" s="598"/>
      <c r="N18115" s="598"/>
      <c r="V18115" s="598"/>
      <c r="W18115" s="598"/>
    </row>
    <row r="18116" spans="6:23" x14ac:dyDescent="0.2">
      <c r="F18116" s="610"/>
      <c r="H18116" s="612"/>
      <c r="I18116" s="598"/>
      <c r="J18116" s="598"/>
      <c r="M18116" s="598"/>
      <c r="N18116" s="598"/>
      <c r="V18116" s="598"/>
      <c r="W18116" s="598"/>
    </row>
    <row r="18117" spans="6:23" x14ac:dyDescent="0.2">
      <c r="F18117" s="610"/>
      <c r="H18117" s="612"/>
      <c r="I18117" s="598"/>
      <c r="J18117" s="598"/>
      <c r="M18117" s="598"/>
      <c r="N18117" s="598"/>
      <c r="V18117" s="598"/>
      <c r="W18117" s="598"/>
    </row>
    <row r="18118" spans="6:23" x14ac:dyDescent="0.2">
      <c r="F18118" s="610"/>
      <c r="H18118" s="612"/>
      <c r="I18118" s="598"/>
      <c r="J18118" s="598"/>
      <c r="M18118" s="598"/>
      <c r="N18118" s="598"/>
      <c r="V18118" s="598"/>
      <c r="W18118" s="598"/>
    </row>
    <row r="18119" spans="6:23" x14ac:dyDescent="0.2">
      <c r="F18119" s="610"/>
      <c r="H18119" s="612"/>
      <c r="I18119" s="598"/>
      <c r="J18119" s="598"/>
      <c r="M18119" s="598"/>
      <c r="N18119" s="598"/>
      <c r="V18119" s="598"/>
      <c r="W18119" s="598"/>
    </row>
    <row r="18120" spans="6:23" x14ac:dyDescent="0.2">
      <c r="F18120" s="610"/>
      <c r="H18120" s="612"/>
      <c r="I18120" s="598"/>
      <c r="J18120" s="598"/>
      <c r="M18120" s="598"/>
      <c r="N18120" s="598"/>
      <c r="V18120" s="598"/>
      <c r="W18120" s="598"/>
    </row>
    <row r="18121" spans="6:23" x14ac:dyDescent="0.2">
      <c r="F18121" s="610"/>
      <c r="H18121" s="612"/>
      <c r="I18121" s="598"/>
      <c r="J18121" s="598"/>
      <c r="M18121" s="598"/>
      <c r="N18121" s="598"/>
      <c r="V18121" s="598"/>
      <c r="W18121" s="598"/>
    </row>
    <row r="18122" spans="6:23" x14ac:dyDescent="0.2">
      <c r="F18122" s="610"/>
      <c r="H18122" s="612"/>
      <c r="I18122" s="598"/>
      <c r="J18122" s="598"/>
      <c r="M18122" s="598"/>
      <c r="N18122" s="598"/>
      <c r="V18122" s="598"/>
      <c r="W18122" s="598"/>
    </row>
    <row r="18123" spans="6:23" x14ac:dyDescent="0.2">
      <c r="F18123" s="610"/>
      <c r="H18123" s="612"/>
      <c r="I18123" s="598"/>
      <c r="J18123" s="598"/>
      <c r="M18123" s="598"/>
      <c r="N18123" s="598"/>
      <c r="V18123" s="598"/>
      <c r="W18123" s="598"/>
    </row>
    <row r="18124" spans="6:23" x14ac:dyDescent="0.2">
      <c r="F18124" s="610"/>
      <c r="H18124" s="612"/>
      <c r="I18124" s="598"/>
      <c r="J18124" s="598"/>
      <c r="M18124" s="598"/>
      <c r="N18124" s="598"/>
      <c r="V18124" s="598"/>
      <c r="W18124" s="598"/>
    </row>
    <row r="18125" spans="6:23" x14ac:dyDescent="0.2">
      <c r="F18125" s="610"/>
      <c r="H18125" s="612"/>
      <c r="I18125" s="598"/>
      <c r="J18125" s="598"/>
      <c r="M18125" s="598"/>
      <c r="N18125" s="598"/>
      <c r="V18125" s="598"/>
      <c r="W18125" s="598"/>
    </row>
    <row r="18126" spans="6:23" x14ac:dyDescent="0.2">
      <c r="F18126" s="610"/>
      <c r="H18126" s="612"/>
      <c r="I18126" s="598"/>
      <c r="J18126" s="598"/>
      <c r="M18126" s="598"/>
      <c r="N18126" s="598"/>
      <c r="V18126" s="598"/>
      <c r="W18126" s="598"/>
    </row>
    <row r="18127" spans="6:23" x14ac:dyDescent="0.2">
      <c r="F18127" s="610"/>
      <c r="H18127" s="612"/>
      <c r="I18127" s="598"/>
      <c r="J18127" s="598"/>
      <c r="M18127" s="598"/>
      <c r="N18127" s="598"/>
      <c r="V18127" s="598"/>
      <c r="W18127" s="598"/>
    </row>
    <row r="18128" spans="6:23" x14ac:dyDescent="0.2">
      <c r="F18128" s="610"/>
      <c r="H18128" s="612"/>
      <c r="I18128" s="598"/>
      <c r="J18128" s="598"/>
      <c r="M18128" s="598"/>
      <c r="N18128" s="598"/>
      <c r="V18128" s="598"/>
      <c r="W18128" s="598"/>
    </row>
    <row r="18129" spans="6:23" x14ac:dyDescent="0.2">
      <c r="F18129" s="610"/>
      <c r="H18129" s="612"/>
      <c r="I18129" s="598"/>
      <c r="J18129" s="598"/>
      <c r="M18129" s="598"/>
      <c r="N18129" s="598"/>
      <c r="V18129" s="598"/>
      <c r="W18129" s="598"/>
    </row>
    <row r="18130" spans="6:23" x14ac:dyDescent="0.2">
      <c r="F18130" s="610"/>
      <c r="H18130" s="612"/>
      <c r="I18130" s="598"/>
      <c r="J18130" s="598"/>
      <c r="M18130" s="598"/>
      <c r="N18130" s="598"/>
      <c r="V18130" s="598"/>
      <c r="W18130" s="598"/>
    </row>
    <row r="18131" spans="6:23" x14ac:dyDescent="0.2">
      <c r="F18131" s="610"/>
      <c r="H18131" s="612"/>
      <c r="I18131" s="598"/>
      <c r="J18131" s="598"/>
      <c r="M18131" s="598"/>
      <c r="N18131" s="598"/>
      <c r="V18131" s="598"/>
      <c r="W18131" s="598"/>
    </row>
    <row r="18132" spans="6:23" x14ac:dyDescent="0.2">
      <c r="F18132" s="610"/>
      <c r="H18132" s="612"/>
      <c r="I18132" s="598"/>
      <c r="J18132" s="598"/>
      <c r="M18132" s="598"/>
      <c r="N18132" s="598"/>
      <c r="V18132" s="598"/>
      <c r="W18132" s="598"/>
    </row>
    <row r="18133" spans="6:23" x14ac:dyDescent="0.2">
      <c r="F18133" s="610"/>
      <c r="H18133" s="612"/>
      <c r="I18133" s="598"/>
      <c r="J18133" s="598"/>
      <c r="M18133" s="598"/>
      <c r="N18133" s="598"/>
      <c r="V18133" s="598"/>
      <c r="W18133" s="598"/>
    </row>
    <row r="18134" spans="6:23" x14ac:dyDescent="0.2">
      <c r="F18134" s="610"/>
      <c r="H18134" s="612"/>
      <c r="I18134" s="598"/>
      <c r="J18134" s="598"/>
      <c r="M18134" s="598"/>
      <c r="N18134" s="598"/>
      <c r="V18134" s="598"/>
      <c r="W18134" s="598"/>
    </row>
    <row r="18135" spans="6:23" x14ac:dyDescent="0.2">
      <c r="F18135" s="610"/>
      <c r="H18135" s="612"/>
      <c r="I18135" s="598"/>
      <c r="J18135" s="598"/>
      <c r="M18135" s="598"/>
      <c r="N18135" s="598"/>
      <c r="V18135" s="598"/>
      <c r="W18135" s="598"/>
    </row>
    <row r="18136" spans="6:23" x14ac:dyDescent="0.2">
      <c r="F18136" s="610"/>
      <c r="H18136" s="612"/>
      <c r="I18136" s="598"/>
      <c r="J18136" s="598"/>
      <c r="M18136" s="598"/>
      <c r="N18136" s="598"/>
      <c r="V18136" s="598"/>
      <c r="W18136" s="598"/>
    </row>
    <row r="18137" spans="6:23" x14ac:dyDescent="0.2">
      <c r="F18137" s="610"/>
      <c r="H18137" s="612"/>
      <c r="I18137" s="598"/>
      <c r="J18137" s="598"/>
      <c r="M18137" s="598"/>
      <c r="N18137" s="598"/>
      <c r="V18137" s="598"/>
      <c r="W18137" s="598"/>
    </row>
    <row r="18138" spans="6:23" x14ac:dyDescent="0.2">
      <c r="F18138" s="610"/>
      <c r="H18138" s="612"/>
      <c r="I18138" s="598"/>
      <c r="J18138" s="598"/>
      <c r="M18138" s="598"/>
      <c r="N18138" s="598"/>
      <c r="V18138" s="598"/>
      <c r="W18138" s="598"/>
    </row>
    <row r="18139" spans="6:23" x14ac:dyDescent="0.2">
      <c r="F18139" s="610"/>
      <c r="H18139" s="612"/>
      <c r="I18139" s="598"/>
      <c r="J18139" s="598"/>
      <c r="M18139" s="598"/>
      <c r="N18139" s="598"/>
      <c r="V18139" s="598"/>
      <c r="W18139" s="598"/>
    </row>
    <row r="18140" spans="6:23" x14ac:dyDescent="0.2">
      <c r="F18140" s="610"/>
      <c r="H18140" s="612"/>
      <c r="I18140" s="598"/>
      <c r="J18140" s="598"/>
      <c r="M18140" s="598"/>
      <c r="N18140" s="598"/>
      <c r="V18140" s="598"/>
      <c r="W18140" s="598"/>
    </row>
    <row r="18141" spans="6:23" x14ac:dyDescent="0.2">
      <c r="F18141" s="610"/>
      <c r="H18141" s="612"/>
      <c r="I18141" s="598"/>
      <c r="J18141" s="598"/>
      <c r="M18141" s="598"/>
      <c r="N18141" s="598"/>
      <c r="V18141" s="598"/>
      <c r="W18141" s="598"/>
    </row>
    <row r="18142" spans="6:23" x14ac:dyDescent="0.2">
      <c r="F18142" s="610"/>
      <c r="H18142" s="612"/>
      <c r="I18142" s="598"/>
      <c r="J18142" s="598"/>
      <c r="M18142" s="598"/>
      <c r="N18142" s="598"/>
      <c r="V18142" s="598"/>
      <c r="W18142" s="598"/>
    </row>
    <row r="18143" spans="6:23" x14ac:dyDescent="0.2">
      <c r="F18143" s="610"/>
      <c r="H18143" s="612"/>
      <c r="I18143" s="598"/>
      <c r="J18143" s="598"/>
      <c r="M18143" s="598"/>
      <c r="N18143" s="598"/>
      <c r="V18143" s="598"/>
      <c r="W18143" s="598"/>
    </row>
    <row r="18144" spans="6:23" x14ac:dyDescent="0.2">
      <c r="F18144" s="610"/>
      <c r="H18144" s="612"/>
      <c r="I18144" s="598"/>
      <c r="J18144" s="598"/>
      <c r="M18144" s="598"/>
      <c r="N18144" s="598"/>
      <c r="V18144" s="598"/>
      <c r="W18144" s="598"/>
    </row>
    <row r="18145" spans="6:23" x14ac:dyDescent="0.2">
      <c r="F18145" s="610"/>
      <c r="H18145" s="612"/>
      <c r="I18145" s="598"/>
      <c r="J18145" s="598"/>
      <c r="M18145" s="598"/>
      <c r="N18145" s="598"/>
      <c r="V18145" s="598"/>
      <c r="W18145" s="598"/>
    </row>
    <row r="18146" spans="6:23" x14ac:dyDescent="0.2">
      <c r="F18146" s="610"/>
      <c r="H18146" s="612"/>
      <c r="I18146" s="598"/>
      <c r="J18146" s="598"/>
      <c r="M18146" s="598"/>
      <c r="N18146" s="598"/>
      <c r="V18146" s="598"/>
      <c r="W18146" s="598"/>
    </row>
    <row r="18147" spans="6:23" x14ac:dyDescent="0.2">
      <c r="F18147" s="610"/>
      <c r="H18147" s="612"/>
      <c r="I18147" s="598"/>
      <c r="J18147" s="598"/>
      <c r="M18147" s="598"/>
      <c r="N18147" s="598"/>
      <c r="V18147" s="598"/>
      <c r="W18147" s="598"/>
    </row>
    <row r="18148" spans="6:23" x14ac:dyDescent="0.2">
      <c r="F18148" s="610"/>
      <c r="H18148" s="612"/>
      <c r="I18148" s="598"/>
      <c r="J18148" s="598"/>
      <c r="M18148" s="598"/>
      <c r="N18148" s="598"/>
      <c r="V18148" s="598"/>
      <c r="W18148" s="598"/>
    </row>
    <row r="18149" spans="6:23" x14ac:dyDescent="0.2">
      <c r="F18149" s="610"/>
      <c r="H18149" s="612"/>
      <c r="I18149" s="598"/>
      <c r="J18149" s="598"/>
      <c r="M18149" s="598"/>
      <c r="N18149" s="598"/>
      <c r="V18149" s="598"/>
      <c r="W18149" s="598"/>
    </row>
    <row r="18150" spans="6:23" x14ac:dyDescent="0.2">
      <c r="F18150" s="610"/>
      <c r="H18150" s="612"/>
      <c r="I18150" s="598"/>
      <c r="J18150" s="598"/>
      <c r="M18150" s="598"/>
      <c r="N18150" s="598"/>
      <c r="V18150" s="598"/>
      <c r="W18150" s="598"/>
    </row>
    <row r="18151" spans="6:23" x14ac:dyDescent="0.2">
      <c r="F18151" s="610"/>
      <c r="H18151" s="612"/>
      <c r="I18151" s="598"/>
      <c r="J18151" s="598"/>
      <c r="M18151" s="598"/>
      <c r="N18151" s="598"/>
      <c r="V18151" s="598"/>
      <c r="W18151" s="598"/>
    </row>
    <row r="18152" spans="6:23" x14ac:dyDescent="0.2">
      <c r="F18152" s="610"/>
      <c r="H18152" s="612"/>
      <c r="I18152" s="598"/>
      <c r="J18152" s="598"/>
      <c r="M18152" s="598"/>
      <c r="N18152" s="598"/>
      <c r="V18152" s="598"/>
      <c r="W18152" s="598"/>
    </row>
    <row r="18153" spans="6:23" x14ac:dyDescent="0.2">
      <c r="F18153" s="610"/>
      <c r="H18153" s="612"/>
      <c r="I18153" s="598"/>
      <c r="J18153" s="598"/>
      <c r="M18153" s="598"/>
      <c r="N18153" s="598"/>
      <c r="V18153" s="598"/>
      <c r="W18153" s="598"/>
    </row>
    <row r="18154" spans="6:23" x14ac:dyDescent="0.2">
      <c r="F18154" s="610"/>
      <c r="H18154" s="612"/>
      <c r="I18154" s="598"/>
      <c r="J18154" s="598"/>
      <c r="M18154" s="598"/>
      <c r="N18154" s="598"/>
      <c r="V18154" s="598"/>
      <c r="W18154" s="598"/>
    </row>
    <row r="18155" spans="6:23" x14ac:dyDescent="0.2">
      <c r="F18155" s="610"/>
      <c r="H18155" s="612"/>
      <c r="I18155" s="598"/>
      <c r="J18155" s="598"/>
      <c r="M18155" s="598"/>
      <c r="N18155" s="598"/>
      <c r="V18155" s="598"/>
      <c r="W18155" s="598"/>
    </row>
    <row r="18156" spans="6:23" x14ac:dyDescent="0.2">
      <c r="F18156" s="610"/>
      <c r="H18156" s="612"/>
      <c r="I18156" s="598"/>
      <c r="J18156" s="598"/>
      <c r="M18156" s="598"/>
      <c r="N18156" s="598"/>
      <c r="V18156" s="598"/>
      <c r="W18156" s="598"/>
    </row>
    <row r="18157" spans="6:23" x14ac:dyDescent="0.2">
      <c r="F18157" s="610"/>
      <c r="H18157" s="612"/>
      <c r="I18157" s="598"/>
      <c r="J18157" s="598"/>
      <c r="M18157" s="598"/>
      <c r="N18157" s="598"/>
      <c r="V18157" s="598"/>
      <c r="W18157" s="598"/>
    </row>
    <row r="18158" spans="6:23" x14ac:dyDescent="0.2">
      <c r="F18158" s="610"/>
      <c r="H18158" s="612"/>
      <c r="I18158" s="598"/>
      <c r="J18158" s="598"/>
      <c r="M18158" s="598"/>
      <c r="N18158" s="598"/>
      <c r="V18158" s="598"/>
      <c r="W18158" s="598"/>
    </row>
    <row r="18159" spans="6:23" x14ac:dyDescent="0.2">
      <c r="F18159" s="610"/>
      <c r="H18159" s="612"/>
      <c r="I18159" s="598"/>
      <c r="J18159" s="598"/>
      <c r="M18159" s="598"/>
      <c r="N18159" s="598"/>
      <c r="V18159" s="598"/>
      <c r="W18159" s="598"/>
    </row>
    <row r="18160" spans="6:23" x14ac:dyDescent="0.2">
      <c r="F18160" s="610"/>
      <c r="H18160" s="612"/>
      <c r="I18160" s="598"/>
      <c r="J18160" s="598"/>
      <c r="M18160" s="598"/>
      <c r="N18160" s="598"/>
      <c r="V18160" s="598"/>
      <c r="W18160" s="598"/>
    </row>
    <row r="18161" spans="6:23" x14ac:dyDescent="0.2">
      <c r="F18161" s="610"/>
      <c r="H18161" s="612"/>
      <c r="I18161" s="598"/>
      <c r="J18161" s="598"/>
      <c r="M18161" s="598"/>
      <c r="N18161" s="598"/>
      <c r="V18161" s="598"/>
      <c r="W18161" s="598"/>
    </row>
    <row r="18162" spans="6:23" x14ac:dyDescent="0.2">
      <c r="F18162" s="610"/>
      <c r="H18162" s="612"/>
      <c r="I18162" s="598"/>
      <c r="J18162" s="598"/>
      <c r="M18162" s="598"/>
      <c r="N18162" s="598"/>
      <c r="V18162" s="598"/>
      <c r="W18162" s="598"/>
    </row>
    <row r="18163" spans="6:23" x14ac:dyDescent="0.2">
      <c r="F18163" s="610"/>
      <c r="H18163" s="612"/>
      <c r="I18163" s="598"/>
      <c r="J18163" s="598"/>
      <c r="M18163" s="598"/>
      <c r="N18163" s="598"/>
      <c r="V18163" s="598"/>
      <c r="W18163" s="598"/>
    </row>
    <row r="18164" spans="6:23" x14ac:dyDescent="0.2">
      <c r="F18164" s="610"/>
      <c r="H18164" s="612"/>
      <c r="I18164" s="598"/>
      <c r="J18164" s="598"/>
      <c r="M18164" s="598"/>
      <c r="N18164" s="598"/>
      <c r="V18164" s="598"/>
      <c r="W18164" s="598"/>
    </row>
    <row r="18165" spans="6:23" x14ac:dyDescent="0.2">
      <c r="F18165" s="610"/>
      <c r="H18165" s="612"/>
      <c r="I18165" s="598"/>
      <c r="J18165" s="598"/>
      <c r="M18165" s="598"/>
      <c r="N18165" s="598"/>
      <c r="V18165" s="598"/>
      <c r="W18165" s="598"/>
    </row>
    <row r="18166" spans="6:23" x14ac:dyDescent="0.2">
      <c r="F18166" s="610"/>
      <c r="H18166" s="612"/>
      <c r="I18166" s="598"/>
      <c r="J18166" s="598"/>
      <c r="M18166" s="598"/>
      <c r="N18166" s="598"/>
      <c r="V18166" s="598"/>
      <c r="W18166" s="598"/>
    </row>
    <row r="18167" spans="6:23" x14ac:dyDescent="0.2">
      <c r="F18167" s="610"/>
      <c r="H18167" s="612"/>
      <c r="I18167" s="598"/>
      <c r="J18167" s="598"/>
      <c r="M18167" s="598"/>
      <c r="N18167" s="598"/>
      <c r="V18167" s="598"/>
      <c r="W18167" s="598"/>
    </row>
    <row r="18168" spans="6:23" x14ac:dyDescent="0.2">
      <c r="F18168" s="610"/>
      <c r="H18168" s="612"/>
      <c r="I18168" s="598"/>
      <c r="J18168" s="598"/>
      <c r="M18168" s="598"/>
      <c r="N18168" s="598"/>
      <c r="V18168" s="598"/>
      <c r="W18168" s="598"/>
    </row>
    <row r="18169" spans="6:23" x14ac:dyDescent="0.2">
      <c r="F18169" s="610"/>
      <c r="H18169" s="612"/>
      <c r="I18169" s="598"/>
      <c r="J18169" s="598"/>
      <c r="M18169" s="598"/>
      <c r="N18169" s="598"/>
      <c r="V18169" s="598"/>
      <c r="W18169" s="598"/>
    </row>
    <row r="18170" spans="6:23" x14ac:dyDescent="0.2">
      <c r="F18170" s="610"/>
      <c r="H18170" s="612"/>
      <c r="I18170" s="598"/>
      <c r="J18170" s="598"/>
      <c r="M18170" s="598"/>
      <c r="N18170" s="598"/>
      <c r="V18170" s="598"/>
      <c r="W18170" s="598"/>
    </row>
    <row r="18171" spans="6:23" x14ac:dyDescent="0.2">
      <c r="F18171" s="610"/>
      <c r="H18171" s="612"/>
      <c r="I18171" s="598"/>
      <c r="J18171" s="598"/>
      <c r="M18171" s="598"/>
      <c r="N18171" s="598"/>
      <c r="V18171" s="598"/>
      <c r="W18171" s="598"/>
    </row>
    <row r="18172" spans="6:23" x14ac:dyDescent="0.2">
      <c r="F18172" s="610"/>
      <c r="H18172" s="612"/>
      <c r="I18172" s="598"/>
      <c r="J18172" s="598"/>
      <c r="M18172" s="598"/>
      <c r="N18172" s="598"/>
      <c r="V18172" s="598"/>
      <c r="W18172" s="598"/>
    </row>
    <row r="18173" spans="6:23" x14ac:dyDescent="0.2">
      <c r="F18173" s="610"/>
      <c r="H18173" s="612"/>
      <c r="I18173" s="598"/>
      <c r="J18173" s="598"/>
      <c r="M18173" s="598"/>
      <c r="N18173" s="598"/>
      <c r="V18173" s="598"/>
      <c r="W18173" s="598"/>
    </row>
    <row r="18174" spans="6:23" x14ac:dyDescent="0.2">
      <c r="F18174" s="610"/>
      <c r="H18174" s="612"/>
      <c r="I18174" s="598"/>
      <c r="J18174" s="598"/>
      <c r="M18174" s="598"/>
      <c r="N18174" s="598"/>
      <c r="V18174" s="598"/>
      <c r="W18174" s="598"/>
    </row>
    <row r="18175" spans="6:23" x14ac:dyDescent="0.2">
      <c r="F18175" s="610"/>
      <c r="H18175" s="612"/>
      <c r="I18175" s="598"/>
      <c r="J18175" s="598"/>
      <c r="M18175" s="598"/>
      <c r="N18175" s="598"/>
      <c r="V18175" s="598"/>
      <c r="W18175" s="598"/>
    </row>
    <row r="18176" spans="6:23" x14ac:dyDescent="0.2">
      <c r="F18176" s="610"/>
      <c r="H18176" s="612"/>
      <c r="I18176" s="598"/>
      <c r="J18176" s="598"/>
      <c r="M18176" s="598"/>
      <c r="N18176" s="598"/>
      <c r="V18176" s="598"/>
      <c r="W18176" s="598"/>
    </row>
    <row r="18177" spans="6:23" x14ac:dyDescent="0.2">
      <c r="F18177" s="610"/>
      <c r="H18177" s="612"/>
      <c r="I18177" s="598"/>
      <c r="J18177" s="598"/>
      <c r="M18177" s="598"/>
      <c r="N18177" s="598"/>
      <c r="V18177" s="598"/>
      <c r="W18177" s="598"/>
    </row>
    <row r="18178" spans="6:23" x14ac:dyDescent="0.2">
      <c r="F18178" s="610"/>
      <c r="H18178" s="612"/>
      <c r="I18178" s="598"/>
      <c r="J18178" s="598"/>
      <c r="M18178" s="598"/>
      <c r="N18178" s="598"/>
      <c r="V18178" s="598"/>
      <c r="W18178" s="598"/>
    </row>
    <row r="18179" spans="6:23" x14ac:dyDescent="0.2">
      <c r="F18179" s="610"/>
      <c r="H18179" s="612"/>
      <c r="I18179" s="598"/>
      <c r="J18179" s="598"/>
      <c r="M18179" s="598"/>
      <c r="N18179" s="598"/>
      <c r="V18179" s="598"/>
      <c r="W18179" s="598"/>
    </row>
    <row r="18180" spans="6:23" x14ac:dyDescent="0.2">
      <c r="F18180" s="610"/>
      <c r="H18180" s="612"/>
      <c r="I18180" s="598"/>
      <c r="J18180" s="598"/>
      <c r="M18180" s="598"/>
      <c r="N18180" s="598"/>
      <c r="V18180" s="598"/>
      <c r="W18180" s="598"/>
    </row>
    <row r="18181" spans="6:23" x14ac:dyDescent="0.2">
      <c r="F18181" s="610"/>
      <c r="H18181" s="612"/>
      <c r="I18181" s="598"/>
      <c r="J18181" s="598"/>
      <c r="M18181" s="598"/>
      <c r="N18181" s="598"/>
      <c r="V18181" s="598"/>
      <c r="W18181" s="598"/>
    </row>
    <row r="18182" spans="6:23" x14ac:dyDescent="0.2">
      <c r="F18182" s="610"/>
      <c r="H18182" s="612"/>
      <c r="I18182" s="598"/>
      <c r="J18182" s="598"/>
      <c r="M18182" s="598"/>
      <c r="N18182" s="598"/>
      <c r="V18182" s="598"/>
      <c r="W18182" s="598"/>
    </row>
    <row r="18183" spans="6:23" x14ac:dyDescent="0.2">
      <c r="F18183" s="610"/>
      <c r="H18183" s="612"/>
      <c r="I18183" s="598"/>
      <c r="J18183" s="598"/>
      <c r="M18183" s="598"/>
      <c r="N18183" s="598"/>
      <c r="V18183" s="598"/>
      <c r="W18183" s="598"/>
    </row>
    <row r="18184" spans="6:23" x14ac:dyDescent="0.2">
      <c r="F18184" s="610"/>
      <c r="H18184" s="612"/>
      <c r="I18184" s="598"/>
      <c r="J18184" s="598"/>
      <c r="M18184" s="598"/>
      <c r="N18184" s="598"/>
      <c r="V18184" s="598"/>
      <c r="W18184" s="598"/>
    </row>
    <row r="18185" spans="6:23" x14ac:dyDescent="0.2">
      <c r="F18185" s="610"/>
      <c r="H18185" s="612"/>
      <c r="I18185" s="598"/>
      <c r="J18185" s="598"/>
      <c r="M18185" s="598"/>
      <c r="N18185" s="598"/>
      <c r="V18185" s="598"/>
      <c r="W18185" s="598"/>
    </row>
    <row r="18186" spans="6:23" x14ac:dyDescent="0.2">
      <c r="F18186" s="610"/>
      <c r="H18186" s="612"/>
      <c r="I18186" s="598"/>
      <c r="J18186" s="598"/>
      <c r="M18186" s="598"/>
      <c r="N18186" s="598"/>
      <c r="V18186" s="598"/>
      <c r="W18186" s="598"/>
    </row>
    <row r="18187" spans="6:23" x14ac:dyDescent="0.2">
      <c r="F18187" s="610"/>
      <c r="H18187" s="612"/>
      <c r="I18187" s="598"/>
      <c r="J18187" s="598"/>
      <c r="M18187" s="598"/>
      <c r="N18187" s="598"/>
      <c r="V18187" s="598"/>
      <c r="W18187" s="598"/>
    </row>
    <row r="18188" spans="6:23" x14ac:dyDescent="0.2">
      <c r="F18188" s="610"/>
      <c r="H18188" s="612"/>
      <c r="I18188" s="598"/>
      <c r="J18188" s="598"/>
      <c r="M18188" s="598"/>
      <c r="N18188" s="598"/>
      <c r="V18188" s="598"/>
      <c r="W18188" s="598"/>
    </row>
    <row r="18189" spans="6:23" x14ac:dyDescent="0.2">
      <c r="F18189" s="610"/>
      <c r="H18189" s="612"/>
      <c r="I18189" s="598"/>
      <c r="J18189" s="598"/>
      <c r="M18189" s="598"/>
      <c r="N18189" s="598"/>
      <c r="V18189" s="598"/>
      <c r="W18189" s="598"/>
    </row>
    <row r="18190" spans="6:23" x14ac:dyDescent="0.2">
      <c r="F18190" s="610"/>
      <c r="H18190" s="612"/>
      <c r="I18190" s="598"/>
      <c r="J18190" s="598"/>
      <c r="M18190" s="598"/>
      <c r="N18190" s="598"/>
      <c r="V18190" s="598"/>
      <c r="W18190" s="598"/>
    </row>
    <row r="18191" spans="6:23" x14ac:dyDescent="0.2">
      <c r="F18191" s="610"/>
      <c r="H18191" s="612"/>
      <c r="I18191" s="598"/>
      <c r="J18191" s="598"/>
      <c r="M18191" s="598"/>
      <c r="N18191" s="598"/>
      <c r="V18191" s="598"/>
      <c r="W18191" s="598"/>
    </row>
    <row r="18192" spans="6:23" x14ac:dyDescent="0.2">
      <c r="F18192" s="610"/>
      <c r="H18192" s="612"/>
      <c r="I18192" s="598"/>
      <c r="J18192" s="598"/>
      <c r="M18192" s="598"/>
      <c r="N18192" s="598"/>
      <c r="V18192" s="598"/>
      <c r="W18192" s="598"/>
    </row>
    <row r="18193" spans="6:23" x14ac:dyDescent="0.2">
      <c r="F18193" s="610"/>
      <c r="H18193" s="612"/>
      <c r="I18193" s="598"/>
      <c r="J18193" s="598"/>
      <c r="M18193" s="598"/>
      <c r="N18193" s="598"/>
      <c r="V18193" s="598"/>
      <c r="W18193" s="598"/>
    </row>
    <row r="18194" spans="6:23" x14ac:dyDescent="0.2">
      <c r="F18194" s="610"/>
      <c r="H18194" s="612"/>
      <c r="I18194" s="598"/>
      <c r="J18194" s="598"/>
      <c r="M18194" s="598"/>
      <c r="N18194" s="598"/>
      <c r="V18194" s="598"/>
      <c r="W18194" s="598"/>
    </row>
    <row r="18195" spans="6:23" x14ac:dyDescent="0.2">
      <c r="F18195" s="610"/>
      <c r="H18195" s="612"/>
      <c r="I18195" s="598"/>
      <c r="J18195" s="598"/>
      <c r="M18195" s="598"/>
      <c r="N18195" s="598"/>
      <c r="V18195" s="598"/>
      <c r="W18195" s="598"/>
    </row>
    <row r="18196" spans="6:23" x14ac:dyDescent="0.2">
      <c r="F18196" s="610"/>
      <c r="H18196" s="612"/>
      <c r="I18196" s="598"/>
      <c r="J18196" s="598"/>
      <c r="M18196" s="598"/>
      <c r="N18196" s="598"/>
      <c r="V18196" s="598"/>
      <c r="W18196" s="598"/>
    </row>
    <row r="18197" spans="6:23" x14ac:dyDescent="0.2">
      <c r="F18197" s="610"/>
      <c r="H18197" s="612"/>
      <c r="I18197" s="598"/>
      <c r="J18197" s="598"/>
      <c r="M18197" s="598"/>
      <c r="N18197" s="598"/>
      <c r="V18197" s="598"/>
      <c r="W18197" s="598"/>
    </row>
    <row r="18198" spans="6:23" x14ac:dyDescent="0.2">
      <c r="F18198" s="610"/>
      <c r="H18198" s="612"/>
      <c r="I18198" s="598"/>
      <c r="J18198" s="598"/>
      <c r="M18198" s="598"/>
      <c r="N18198" s="598"/>
      <c r="V18198" s="598"/>
      <c r="W18198" s="598"/>
    </row>
    <row r="18199" spans="6:23" x14ac:dyDescent="0.2">
      <c r="F18199" s="610"/>
      <c r="H18199" s="612"/>
      <c r="I18199" s="598"/>
      <c r="J18199" s="598"/>
      <c r="M18199" s="598"/>
      <c r="N18199" s="598"/>
      <c r="V18199" s="598"/>
      <c r="W18199" s="598"/>
    </row>
    <row r="18200" spans="6:23" x14ac:dyDescent="0.2">
      <c r="F18200" s="610"/>
      <c r="H18200" s="612"/>
      <c r="I18200" s="598"/>
      <c r="J18200" s="598"/>
      <c r="M18200" s="598"/>
      <c r="N18200" s="598"/>
      <c r="V18200" s="598"/>
      <c r="W18200" s="598"/>
    </row>
    <row r="18201" spans="6:23" x14ac:dyDescent="0.2">
      <c r="F18201" s="610"/>
      <c r="H18201" s="612"/>
      <c r="I18201" s="598"/>
      <c r="J18201" s="598"/>
      <c r="M18201" s="598"/>
      <c r="N18201" s="598"/>
      <c r="V18201" s="598"/>
      <c r="W18201" s="598"/>
    </row>
    <row r="18202" spans="6:23" x14ac:dyDescent="0.2">
      <c r="F18202" s="610"/>
      <c r="H18202" s="612"/>
      <c r="I18202" s="598"/>
      <c r="J18202" s="598"/>
      <c r="M18202" s="598"/>
      <c r="N18202" s="598"/>
      <c r="V18202" s="598"/>
      <c r="W18202" s="598"/>
    </row>
    <row r="18203" spans="6:23" x14ac:dyDescent="0.2">
      <c r="F18203" s="610"/>
      <c r="H18203" s="612"/>
      <c r="I18203" s="598"/>
      <c r="J18203" s="598"/>
      <c r="M18203" s="598"/>
      <c r="N18203" s="598"/>
      <c r="V18203" s="598"/>
      <c r="W18203" s="598"/>
    </row>
    <row r="18204" spans="6:23" x14ac:dyDescent="0.2">
      <c r="F18204" s="610"/>
      <c r="H18204" s="612"/>
      <c r="I18204" s="598"/>
      <c r="J18204" s="598"/>
      <c r="M18204" s="598"/>
      <c r="N18204" s="598"/>
      <c r="V18204" s="598"/>
      <c r="W18204" s="598"/>
    </row>
    <row r="18205" spans="6:23" x14ac:dyDescent="0.2">
      <c r="F18205" s="610"/>
      <c r="H18205" s="612"/>
      <c r="I18205" s="598"/>
      <c r="J18205" s="598"/>
      <c r="M18205" s="598"/>
      <c r="N18205" s="598"/>
      <c r="V18205" s="598"/>
      <c r="W18205" s="598"/>
    </row>
    <row r="18206" spans="6:23" x14ac:dyDescent="0.2">
      <c r="F18206" s="610"/>
      <c r="H18206" s="612"/>
      <c r="I18206" s="598"/>
      <c r="J18206" s="598"/>
      <c r="M18206" s="598"/>
      <c r="N18206" s="598"/>
      <c r="V18206" s="598"/>
      <c r="W18206" s="598"/>
    </row>
    <row r="18207" spans="6:23" x14ac:dyDescent="0.2">
      <c r="F18207" s="610"/>
      <c r="H18207" s="612"/>
      <c r="I18207" s="598"/>
      <c r="J18207" s="598"/>
      <c r="M18207" s="598"/>
      <c r="N18207" s="598"/>
      <c r="V18207" s="598"/>
      <c r="W18207" s="598"/>
    </row>
    <row r="18208" spans="6:23" x14ac:dyDescent="0.2">
      <c r="F18208" s="610"/>
      <c r="H18208" s="612"/>
      <c r="I18208" s="598"/>
      <c r="J18208" s="598"/>
      <c r="M18208" s="598"/>
      <c r="N18208" s="598"/>
      <c r="V18208" s="598"/>
      <c r="W18208" s="598"/>
    </row>
    <row r="18209" spans="6:23" x14ac:dyDescent="0.2">
      <c r="F18209" s="610"/>
      <c r="H18209" s="612"/>
      <c r="I18209" s="598"/>
      <c r="J18209" s="598"/>
      <c r="M18209" s="598"/>
      <c r="N18209" s="598"/>
      <c r="V18209" s="598"/>
      <c r="W18209" s="598"/>
    </row>
    <row r="18210" spans="6:23" x14ac:dyDescent="0.2">
      <c r="F18210" s="610"/>
      <c r="H18210" s="612"/>
      <c r="I18210" s="598"/>
      <c r="J18210" s="598"/>
      <c r="M18210" s="598"/>
      <c r="N18210" s="598"/>
      <c r="V18210" s="598"/>
      <c r="W18210" s="598"/>
    </row>
    <row r="18211" spans="6:23" x14ac:dyDescent="0.2">
      <c r="F18211" s="610"/>
      <c r="H18211" s="612"/>
      <c r="I18211" s="598"/>
      <c r="J18211" s="598"/>
      <c r="M18211" s="598"/>
      <c r="N18211" s="598"/>
      <c r="V18211" s="598"/>
      <c r="W18211" s="598"/>
    </row>
    <row r="18212" spans="6:23" x14ac:dyDescent="0.2">
      <c r="F18212" s="610"/>
      <c r="H18212" s="612"/>
      <c r="I18212" s="598"/>
      <c r="J18212" s="598"/>
      <c r="M18212" s="598"/>
      <c r="N18212" s="598"/>
      <c r="V18212" s="598"/>
      <c r="W18212" s="598"/>
    </row>
    <row r="18213" spans="6:23" x14ac:dyDescent="0.2">
      <c r="F18213" s="610"/>
      <c r="H18213" s="612"/>
      <c r="I18213" s="598"/>
      <c r="J18213" s="598"/>
      <c r="M18213" s="598"/>
      <c r="N18213" s="598"/>
      <c r="V18213" s="598"/>
      <c r="W18213" s="598"/>
    </row>
    <row r="18214" spans="6:23" x14ac:dyDescent="0.2">
      <c r="F18214" s="610"/>
      <c r="H18214" s="612"/>
      <c r="I18214" s="598"/>
      <c r="J18214" s="598"/>
      <c r="M18214" s="598"/>
      <c r="N18214" s="598"/>
      <c r="V18214" s="598"/>
      <c r="W18214" s="598"/>
    </row>
    <row r="18215" spans="6:23" x14ac:dyDescent="0.2">
      <c r="F18215" s="610"/>
      <c r="H18215" s="612"/>
      <c r="I18215" s="598"/>
      <c r="J18215" s="598"/>
      <c r="M18215" s="598"/>
      <c r="N18215" s="598"/>
      <c r="V18215" s="598"/>
      <c r="W18215" s="598"/>
    </row>
    <row r="18216" spans="6:23" x14ac:dyDescent="0.2">
      <c r="F18216" s="610"/>
      <c r="H18216" s="612"/>
      <c r="I18216" s="598"/>
      <c r="J18216" s="598"/>
      <c r="M18216" s="598"/>
      <c r="N18216" s="598"/>
      <c r="V18216" s="598"/>
      <c r="W18216" s="598"/>
    </row>
    <row r="18217" spans="6:23" x14ac:dyDescent="0.2">
      <c r="F18217" s="610"/>
      <c r="H18217" s="612"/>
      <c r="I18217" s="598"/>
      <c r="J18217" s="598"/>
      <c r="M18217" s="598"/>
      <c r="N18217" s="598"/>
      <c r="V18217" s="598"/>
      <c r="W18217" s="598"/>
    </row>
    <row r="18218" spans="6:23" x14ac:dyDescent="0.2">
      <c r="F18218" s="610"/>
      <c r="H18218" s="612"/>
      <c r="I18218" s="598"/>
      <c r="J18218" s="598"/>
      <c r="M18218" s="598"/>
      <c r="N18218" s="598"/>
      <c r="V18218" s="598"/>
      <c r="W18218" s="598"/>
    </row>
    <row r="18219" spans="6:23" x14ac:dyDescent="0.2">
      <c r="F18219" s="610"/>
      <c r="H18219" s="612"/>
      <c r="I18219" s="598"/>
      <c r="J18219" s="598"/>
      <c r="M18219" s="598"/>
      <c r="N18219" s="598"/>
      <c r="V18219" s="598"/>
      <c r="W18219" s="598"/>
    </row>
    <row r="18220" spans="6:23" x14ac:dyDescent="0.2">
      <c r="F18220" s="610"/>
      <c r="H18220" s="612"/>
      <c r="I18220" s="598"/>
      <c r="J18220" s="598"/>
      <c r="M18220" s="598"/>
      <c r="N18220" s="598"/>
      <c r="V18220" s="598"/>
      <c r="W18220" s="598"/>
    </row>
    <row r="18221" spans="6:23" x14ac:dyDescent="0.2">
      <c r="F18221" s="610"/>
      <c r="H18221" s="612"/>
      <c r="I18221" s="598"/>
      <c r="J18221" s="598"/>
      <c r="M18221" s="598"/>
      <c r="N18221" s="598"/>
      <c r="V18221" s="598"/>
      <c r="W18221" s="598"/>
    </row>
    <row r="18222" spans="6:23" x14ac:dyDescent="0.2">
      <c r="F18222" s="610"/>
      <c r="H18222" s="612"/>
      <c r="I18222" s="598"/>
      <c r="J18222" s="598"/>
      <c r="M18222" s="598"/>
      <c r="N18222" s="598"/>
      <c r="V18222" s="598"/>
      <c r="W18222" s="598"/>
    </row>
    <row r="18223" spans="6:23" x14ac:dyDescent="0.2">
      <c r="F18223" s="610"/>
      <c r="H18223" s="612"/>
      <c r="I18223" s="598"/>
      <c r="J18223" s="598"/>
      <c r="M18223" s="598"/>
      <c r="N18223" s="598"/>
      <c r="V18223" s="598"/>
      <c r="W18223" s="598"/>
    </row>
    <row r="18224" spans="6:23" x14ac:dyDescent="0.2">
      <c r="F18224" s="610"/>
      <c r="H18224" s="612"/>
      <c r="I18224" s="598"/>
      <c r="J18224" s="598"/>
      <c r="M18224" s="598"/>
      <c r="N18224" s="598"/>
      <c r="V18224" s="598"/>
      <c r="W18224" s="598"/>
    </row>
    <row r="18225" spans="6:23" x14ac:dyDescent="0.2">
      <c r="F18225" s="610"/>
      <c r="H18225" s="612"/>
      <c r="I18225" s="598"/>
      <c r="J18225" s="598"/>
      <c r="M18225" s="598"/>
      <c r="N18225" s="598"/>
      <c r="V18225" s="598"/>
      <c r="W18225" s="598"/>
    </row>
    <row r="18226" spans="6:23" x14ac:dyDescent="0.2">
      <c r="F18226" s="610"/>
      <c r="H18226" s="612"/>
      <c r="I18226" s="598"/>
      <c r="J18226" s="598"/>
      <c r="M18226" s="598"/>
      <c r="N18226" s="598"/>
      <c r="V18226" s="598"/>
      <c r="W18226" s="598"/>
    </row>
    <row r="18227" spans="6:23" x14ac:dyDescent="0.2">
      <c r="F18227" s="610"/>
      <c r="H18227" s="612"/>
      <c r="I18227" s="598"/>
      <c r="J18227" s="598"/>
      <c r="M18227" s="598"/>
      <c r="N18227" s="598"/>
      <c r="V18227" s="598"/>
      <c r="W18227" s="598"/>
    </row>
    <row r="18228" spans="6:23" x14ac:dyDescent="0.2">
      <c r="F18228" s="610"/>
      <c r="H18228" s="612"/>
      <c r="I18228" s="598"/>
      <c r="J18228" s="598"/>
      <c r="M18228" s="598"/>
      <c r="N18228" s="598"/>
      <c r="V18228" s="598"/>
      <c r="W18228" s="598"/>
    </row>
    <row r="18229" spans="6:23" x14ac:dyDescent="0.2">
      <c r="F18229" s="610"/>
      <c r="H18229" s="612"/>
      <c r="I18229" s="598"/>
      <c r="J18229" s="598"/>
      <c r="M18229" s="598"/>
      <c r="N18229" s="598"/>
      <c r="V18229" s="598"/>
      <c r="W18229" s="598"/>
    </row>
    <row r="18230" spans="6:23" x14ac:dyDescent="0.2">
      <c r="F18230" s="610"/>
      <c r="H18230" s="612"/>
      <c r="I18230" s="598"/>
      <c r="J18230" s="598"/>
      <c r="M18230" s="598"/>
      <c r="N18230" s="598"/>
      <c r="V18230" s="598"/>
      <c r="W18230" s="598"/>
    </row>
    <row r="18231" spans="6:23" x14ac:dyDescent="0.2">
      <c r="F18231" s="610"/>
      <c r="H18231" s="612"/>
      <c r="I18231" s="598"/>
      <c r="J18231" s="598"/>
      <c r="M18231" s="598"/>
      <c r="N18231" s="598"/>
      <c r="V18231" s="598"/>
      <c r="W18231" s="598"/>
    </row>
    <row r="18232" spans="6:23" x14ac:dyDescent="0.2">
      <c r="F18232" s="610"/>
      <c r="H18232" s="612"/>
      <c r="I18232" s="598"/>
      <c r="J18232" s="598"/>
      <c r="M18232" s="598"/>
      <c r="N18232" s="598"/>
      <c r="V18232" s="598"/>
      <c r="W18232" s="598"/>
    </row>
    <row r="18233" spans="6:23" x14ac:dyDescent="0.2">
      <c r="F18233" s="610"/>
      <c r="H18233" s="612"/>
      <c r="I18233" s="598"/>
      <c r="J18233" s="598"/>
      <c r="M18233" s="598"/>
      <c r="N18233" s="598"/>
      <c r="V18233" s="598"/>
      <c r="W18233" s="598"/>
    </row>
    <row r="18234" spans="6:23" x14ac:dyDescent="0.2">
      <c r="F18234" s="610"/>
      <c r="H18234" s="612"/>
      <c r="I18234" s="598"/>
      <c r="J18234" s="598"/>
      <c r="M18234" s="598"/>
      <c r="N18234" s="598"/>
      <c r="V18234" s="598"/>
      <c r="W18234" s="598"/>
    </row>
    <row r="18235" spans="6:23" x14ac:dyDescent="0.2">
      <c r="F18235" s="610"/>
      <c r="H18235" s="612"/>
      <c r="I18235" s="598"/>
      <c r="J18235" s="598"/>
      <c r="M18235" s="598"/>
      <c r="N18235" s="598"/>
      <c r="V18235" s="598"/>
      <c r="W18235" s="598"/>
    </row>
    <row r="18236" spans="6:23" x14ac:dyDescent="0.2">
      <c r="F18236" s="610"/>
      <c r="H18236" s="612"/>
      <c r="I18236" s="598"/>
      <c r="J18236" s="598"/>
      <c r="M18236" s="598"/>
      <c r="N18236" s="598"/>
      <c r="V18236" s="598"/>
      <c r="W18236" s="598"/>
    </row>
    <row r="18237" spans="6:23" x14ac:dyDescent="0.2">
      <c r="F18237" s="610"/>
      <c r="H18237" s="612"/>
      <c r="I18237" s="598"/>
      <c r="J18237" s="598"/>
      <c r="M18237" s="598"/>
      <c r="N18237" s="598"/>
      <c r="V18237" s="598"/>
      <c r="W18237" s="598"/>
    </row>
    <row r="18238" spans="6:23" x14ac:dyDescent="0.2">
      <c r="F18238" s="610"/>
      <c r="H18238" s="612"/>
      <c r="I18238" s="598"/>
      <c r="J18238" s="598"/>
      <c r="M18238" s="598"/>
      <c r="N18238" s="598"/>
      <c r="V18238" s="598"/>
      <c r="W18238" s="598"/>
    </row>
    <row r="18239" spans="6:23" x14ac:dyDescent="0.2">
      <c r="F18239" s="610"/>
      <c r="H18239" s="612"/>
      <c r="I18239" s="598"/>
      <c r="J18239" s="598"/>
      <c r="M18239" s="598"/>
      <c r="N18239" s="598"/>
      <c r="V18239" s="598"/>
      <c r="W18239" s="598"/>
    </row>
    <row r="18240" spans="6:23" x14ac:dyDescent="0.2">
      <c r="F18240" s="610"/>
      <c r="H18240" s="612"/>
      <c r="I18240" s="598"/>
      <c r="J18240" s="598"/>
      <c r="M18240" s="598"/>
      <c r="N18240" s="598"/>
      <c r="V18240" s="598"/>
      <c r="W18240" s="598"/>
    </row>
    <row r="18241" spans="6:23" x14ac:dyDescent="0.2">
      <c r="F18241" s="610"/>
      <c r="H18241" s="612"/>
      <c r="I18241" s="598"/>
      <c r="J18241" s="598"/>
      <c r="M18241" s="598"/>
      <c r="N18241" s="598"/>
      <c r="V18241" s="598"/>
      <c r="W18241" s="598"/>
    </row>
    <row r="18242" spans="6:23" x14ac:dyDescent="0.2">
      <c r="F18242" s="610"/>
      <c r="H18242" s="612"/>
      <c r="I18242" s="598"/>
      <c r="J18242" s="598"/>
      <c r="M18242" s="598"/>
      <c r="N18242" s="598"/>
      <c r="V18242" s="598"/>
      <c r="W18242" s="598"/>
    </row>
    <row r="18243" spans="6:23" x14ac:dyDescent="0.2">
      <c r="F18243" s="610"/>
      <c r="H18243" s="612"/>
      <c r="I18243" s="598"/>
      <c r="J18243" s="598"/>
      <c r="M18243" s="598"/>
      <c r="N18243" s="598"/>
      <c r="V18243" s="598"/>
      <c r="W18243" s="598"/>
    </row>
    <row r="18244" spans="6:23" x14ac:dyDescent="0.2">
      <c r="F18244" s="610"/>
      <c r="H18244" s="612"/>
      <c r="I18244" s="598"/>
      <c r="J18244" s="598"/>
      <c r="M18244" s="598"/>
      <c r="N18244" s="598"/>
      <c r="V18244" s="598"/>
      <c r="W18244" s="598"/>
    </row>
    <row r="18245" spans="6:23" x14ac:dyDescent="0.2">
      <c r="F18245" s="610"/>
      <c r="H18245" s="612"/>
      <c r="I18245" s="598"/>
      <c r="J18245" s="598"/>
      <c r="M18245" s="598"/>
      <c r="N18245" s="598"/>
      <c r="V18245" s="598"/>
      <c r="W18245" s="598"/>
    </row>
    <row r="18246" spans="6:23" x14ac:dyDescent="0.2">
      <c r="F18246" s="610"/>
      <c r="H18246" s="612"/>
      <c r="I18246" s="598"/>
      <c r="J18246" s="598"/>
      <c r="M18246" s="598"/>
      <c r="N18246" s="598"/>
      <c r="V18246" s="598"/>
      <c r="W18246" s="598"/>
    </row>
    <row r="18247" spans="6:23" x14ac:dyDescent="0.2">
      <c r="F18247" s="610"/>
      <c r="H18247" s="612"/>
      <c r="I18247" s="598"/>
      <c r="J18247" s="598"/>
      <c r="M18247" s="598"/>
      <c r="N18247" s="598"/>
      <c r="V18247" s="598"/>
      <c r="W18247" s="598"/>
    </row>
    <row r="18248" spans="6:23" x14ac:dyDescent="0.2">
      <c r="F18248" s="610"/>
      <c r="H18248" s="612"/>
      <c r="I18248" s="598"/>
      <c r="J18248" s="598"/>
      <c r="M18248" s="598"/>
      <c r="N18248" s="598"/>
      <c r="V18248" s="598"/>
      <c r="W18248" s="598"/>
    </row>
    <row r="18249" spans="6:23" x14ac:dyDescent="0.2">
      <c r="F18249" s="610"/>
      <c r="H18249" s="612"/>
      <c r="I18249" s="598"/>
      <c r="J18249" s="598"/>
      <c r="M18249" s="598"/>
      <c r="N18249" s="598"/>
      <c r="V18249" s="598"/>
      <c r="W18249" s="598"/>
    </row>
    <row r="18250" spans="6:23" x14ac:dyDescent="0.2">
      <c r="F18250" s="610"/>
      <c r="H18250" s="612"/>
      <c r="I18250" s="598"/>
      <c r="J18250" s="598"/>
      <c r="M18250" s="598"/>
      <c r="N18250" s="598"/>
      <c r="V18250" s="598"/>
      <c r="W18250" s="598"/>
    </row>
    <row r="18251" spans="6:23" x14ac:dyDescent="0.2">
      <c r="F18251" s="610"/>
      <c r="H18251" s="612"/>
      <c r="I18251" s="598"/>
      <c r="J18251" s="598"/>
      <c r="M18251" s="598"/>
      <c r="N18251" s="598"/>
      <c r="V18251" s="598"/>
      <c r="W18251" s="598"/>
    </row>
    <row r="18252" spans="6:23" x14ac:dyDescent="0.2">
      <c r="F18252" s="610"/>
      <c r="H18252" s="612"/>
      <c r="I18252" s="598"/>
      <c r="J18252" s="598"/>
      <c r="M18252" s="598"/>
      <c r="N18252" s="598"/>
      <c r="V18252" s="598"/>
      <c r="W18252" s="598"/>
    </row>
    <row r="18253" spans="6:23" x14ac:dyDescent="0.2">
      <c r="F18253" s="610"/>
      <c r="H18253" s="612"/>
      <c r="I18253" s="598"/>
      <c r="J18253" s="598"/>
      <c r="M18253" s="598"/>
      <c r="N18253" s="598"/>
      <c r="V18253" s="598"/>
      <c r="W18253" s="598"/>
    </row>
    <row r="18254" spans="6:23" x14ac:dyDescent="0.2">
      <c r="F18254" s="610"/>
      <c r="H18254" s="612"/>
      <c r="I18254" s="598"/>
      <c r="J18254" s="598"/>
      <c r="M18254" s="598"/>
      <c r="N18254" s="598"/>
      <c r="V18254" s="598"/>
      <c r="W18254" s="598"/>
    </row>
    <row r="18255" spans="6:23" x14ac:dyDescent="0.2">
      <c r="F18255" s="610"/>
      <c r="H18255" s="612"/>
      <c r="I18255" s="598"/>
      <c r="J18255" s="598"/>
      <c r="M18255" s="598"/>
      <c r="N18255" s="598"/>
      <c r="V18255" s="598"/>
      <c r="W18255" s="598"/>
    </row>
    <row r="18256" spans="6:23" x14ac:dyDescent="0.2">
      <c r="F18256" s="610"/>
      <c r="H18256" s="612"/>
      <c r="I18256" s="598"/>
      <c r="J18256" s="598"/>
      <c r="M18256" s="598"/>
      <c r="N18256" s="598"/>
      <c r="V18256" s="598"/>
      <c r="W18256" s="598"/>
    </row>
    <row r="18257" spans="6:23" x14ac:dyDescent="0.2">
      <c r="F18257" s="610"/>
      <c r="H18257" s="612"/>
      <c r="I18257" s="598"/>
      <c r="J18257" s="598"/>
      <c r="M18257" s="598"/>
      <c r="N18257" s="598"/>
      <c r="V18257" s="598"/>
      <c r="W18257" s="598"/>
    </row>
    <row r="18258" spans="6:23" x14ac:dyDescent="0.2">
      <c r="F18258" s="610"/>
      <c r="H18258" s="612"/>
      <c r="I18258" s="598"/>
      <c r="J18258" s="598"/>
      <c r="M18258" s="598"/>
      <c r="N18258" s="598"/>
      <c r="V18258" s="598"/>
      <c r="W18258" s="598"/>
    </row>
    <row r="18259" spans="6:23" x14ac:dyDescent="0.2">
      <c r="F18259" s="610"/>
      <c r="H18259" s="612"/>
      <c r="I18259" s="598"/>
      <c r="J18259" s="598"/>
      <c r="M18259" s="598"/>
      <c r="N18259" s="598"/>
      <c r="V18259" s="598"/>
      <c r="W18259" s="598"/>
    </row>
    <row r="18260" spans="6:23" x14ac:dyDescent="0.2">
      <c r="F18260" s="610"/>
      <c r="H18260" s="612"/>
      <c r="I18260" s="598"/>
      <c r="J18260" s="598"/>
      <c r="M18260" s="598"/>
      <c r="N18260" s="598"/>
      <c r="V18260" s="598"/>
      <c r="W18260" s="598"/>
    </row>
    <row r="18261" spans="6:23" x14ac:dyDescent="0.2">
      <c r="F18261" s="610"/>
      <c r="H18261" s="612"/>
      <c r="I18261" s="598"/>
      <c r="J18261" s="598"/>
      <c r="M18261" s="598"/>
      <c r="N18261" s="598"/>
      <c r="V18261" s="598"/>
      <c r="W18261" s="598"/>
    </row>
    <row r="18262" spans="6:23" x14ac:dyDescent="0.2">
      <c r="F18262" s="610"/>
      <c r="H18262" s="612"/>
      <c r="I18262" s="598"/>
      <c r="J18262" s="598"/>
      <c r="M18262" s="598"/>
      <c r="N18262" s="598"/>
      <c r="V18262" s="598"/>
      <c r="W18262" s="598"/>
    </row>
    <row r="18263" spans="6:23" x14ac:dyDescent="0.2">
      <c r="F18263" s="610"/>
      <c r="H18263" s="612"/>
      <c r="I18263" s="598"/>
      <c r="J18263" s="598"/>
      <c r="M18263" s="598"/>
      <c r="N18263" s="598"/>
      <c r="V18263" s="598"/>
      <c r="W18263" s="598"/>
    </row>
    <row r="18264" spans="6:23" x14ac:dyDescent="0.2">
      <c r="F18264" s="610"/>
      <c r="H18264" s="612"/>
      <c r="I18264" s="598"/>
      <c r="J18264" s="598"/>
      <c r="M18264" s="598"/>
      <c r="N18264" s="598"/>
      <c r="V18264" s="598"/>
      <c r="W18264" s="598"/>
    </row>
    <row r="18265" spans="6:23" x14ac:dyDescent="0.2">
      <c r="F18265" s="610"/>
      <c r="H18265" s="612"/>
      <c r="I18265" s="598"/>
      <c r="J18265" s="598"/>
      <c r="M18265" s="598"/>
      <c r="N18265" s="598"/>
      <c r="V18265" s="598"/>
      <c r="W18265" s="598"/>
    </row>
    <row r="18266" spans="6:23" x14ac:dyDescent="0.2">
      <c r="F18266" s="610"/>
      <c r="H18266" s="612"/>
      <c r="I18266" s="598"/>
      <c r="J18266" s="598"/>
      <c r="M18266" s="598"/>
      <c r="N18266" s="598"/>
      <c r="V18266" s="598"/>
      <c r="W18266" s="598"/>
    </row>
    <row r="18267" spans="6:23" x14ac:dyDescent="0.2">
      <c r="F18267" s="610"/>
      <c r="H18267" s="612"/>
      <c r="I18267" s="598"/>
      <c r="J18267" s="598"/>
      <c r="M18267" s="598"/>
      <c r="N18267" s="598"/>
      <c r="V18267" s="598"/>
      <c r="W18267" s="598"/>
    </row>
    <row r="18268" spans="6:23" x14ac:dyDescent="0.2">
      <c r="F18268" s="610"/>
      <c r="H18268" s="612"/>
      <c r="I18268" s="598"/>
      <c r="J18268" s="598"/>
      <c r="M18268" s="598"/>
      <c r="N18268" s="598"/>
      <c r="V18268" s="598"/>
      <c r="W18268" s="598"/>
    </row>
    <row r="18269" spans="6:23" x14ac:dyDescent="0.2">
      <c r="F18269" s="610"/>
      <c r="H18269" s="612"/>
      <c r="I18269" s="598"/>
      <c r="J18269" s="598"/>
      <c r="M18269" s="598"/>
      <c r="N18269" s="598"/>
      <c r="V18269" s="598"/>
      <c r="W18269" s="598"/>
    </row>
    <row r="18270" spans="6:23" x14ac:dyDescent="0.2">
      <c r="F18270" s="610"/>
      <c r="H18270" s="612"/>
      <c r="I18270" s="598"/>
      <c r="J18270" s="598"/>
      <c r="M18270" s="598"/>
      <c r="N18270" s="598"/>
      <c r="V18270" s="598"/>
      <c r="W18270" s="598"/>
    </row>
    <row r="18271" spans="6:23" x14ac:dyDescent="0.2">
      <c r="F18271" s="610"/>
      <c r="H18271" s="612"/>
      <c r="I18271" s="598"/>
      <c r="J18271" s="598"/>
      <c r="M18271" s="598"/>
      <c r="N18271" s="598"/>
      <c r="V18271" s="598"/>
      <c r="W18271" s="598"/>
    </row>
    <row r="18272" spans="6:23" x14ac:dyDescent="0.2">
      <c r="F18272" s="610"/>
      <c r="H18272" s="612"/>
      <c r="I18272" s="598"/>
      <c r="J18272" s="598"/>
      <c r="M18272" s="598"/>
      <c r="N18272" s="598"/>
      <c r="V18272" s="598"/>
      <c r="W18272" s="598"/>
    </row>
    <row r="18273" spans="6:23" x14ac:dyDescent="0.2">
      <c r="F18273" s="610"/>
      <c r="H18273" s="612"/>
      <c r="I18273" s="598"/>
      <c r="J18273" s="598"/>
      <c r="M18273" s="598"/>
      <c r="N18273" s="598"/>
      <c r="V18273" s="598"/>
      <c r="W18273" s="598"/>
    </row>
    <row r="18274" spans="6:23" x14ac:dyDescent="0.2">
      <c r="F18274" s="610"/>
      <c r="H18274" s="612"/>
      <c r="I18274" s="598"/>
      <c r="J18274" s="598"/>
      <c r="M18274" s="598"/>
      <c r="N18274" s="598"/>
      <c r="V18274" s="598"/>
      <c r="W18274" s="598"/>
    </row>
    <row r="18275" spans="6:23" x14ac:dyDescent="0.2">
      <c r="F18275" s="610"/>
      <c r="H18275" s="612"/>
      <c r="I18275" s="598"/>
      <c r="J18275" s="598"/>
      <c r="M18275" s="598"/>
      <c r="N18275" s="598"/>
      <c r="V18275" s="598"/>
      <c r="W18275" s="598"/>
    </row>
    <row r="18276" spans="6:23" x14ac:dyDescent="0.2">
      <c r="F18276" s="610"/>
      <c r="H18276" s="612"/>
      <c r="I18276" s="598"/>
      <c r="J18276" s="598"/>
      <c r="M18276" s="598"/>
      <c r="N18276" s="598"/>
      <c r="V18276" s="598"/>
      <c r="W18276" s="598"/>
    </row>
    <row r="18277" spans="6:23" x14ac:dyDescent="0.2">
      <c r="F18277" s="610"/>
      <c r="H18277" s="612"/>
      <c r="I18277" s="598"/>
      <c r="J18277" s="598"/>
      <c r="M18277" s="598"/>
      <c r="N18277" s="598"/>
      <c r="V18277" s="598"/>
      <c r="W18277" s="598"/>
    </row>
    <row r="18278" spans="6:23" x14ac:dyDescent="0.2">
      <c r="F18278" s="610"/>
      <c r="H18278" s="612"/>
      <c r="I18278" s="598"/>
      <c r="J18278" s="598"/>
      <c r="M18278" s="598"/>
      <c r="N18278" s="598"/>
      <c r="V18278" s="598"/>
      <c r="W18278" s="598"/>
    </row>
    <row r="18279" spans="6:23" x14ac:dyDescent="0.2">
      <c r="F18279" s="610"/>
      <c r="H18279" s="612"/>
      <c r="I18279" s="598"/>
      <c r="J18279" s="598"/>
      <c r="M18279" s="598"/>
      <c r="N18279" s="598"/>
      <c r="V18279" s="598"/>
      <c r="W18279" s="598"/>
    </row>
    <row r="18280" spans="6:23" x14ac:dyDescent="0.2">
      <c r="F18280" s="610"/>
      <c r="H18280" s="612"/>
      <c r="I18280" s="598"/>
      <c r="J18280" s="598"/>
      <c r="M18280" s="598"/>
      <c r="N18280" s="598"/>
      <c r="V18280" s="598"/>
      <c r="W18280" s="598"/>
    </row>
    <row r="18281" spans="6:23" x14ac:dyDescent="0.2">
      <c r="F18281" s="610"/>
      <c r="H18281" s="612"/>
      <c r="I18281" s="598"/>
      <c r="J18281" s="598"/>
      <c r="M18281" s="598"/>
      <c r="N18281" s="598"/>
      <c r="V18281" s="598"/>
      <c r="W18281" s="598"/>
    </row>
    <row r="18282" spans="6:23" x14ac:dyDescent="0.2">
      <c r="F18282" s="610"/>
      <c r="H18282" s="612"/>
      <c r="I18282" s="598"/>
      <c r="J18282" s="598"/>
      <c r="M18282" s="598"/>
      <c r="N18282" s="598"/>
      <c r="V18282" s="598"/>
      <c r="W18282" s="598"/>
    </row>
    <row r="18283" spans="6:23" x14ac:dyDescent="0.2">
      <c r="F18283" s="610"/>
      <c r="H18283" s="612"/>
      <c r="I18283" s="598"/>
      <c r="J18283" s="598"/>
      <c r="M18283" s="598"/>
      <c r="N18283" s="598"/>
      <c r="V18283" s="598"/>
      <c r="W18283" s="598"/>
    </row>
    <row r="18284" spans="6:23" x14ac:dyDescent="0.2">
      <c r="F18284" s="610"/>
      <c r="H18284" s="612"/>
      <c r="I18284" s="598"/>
      <c r="J18284" s="598"/>
      <c r="M18284" s="598"/>
      <c r="N18284" s="598"/>
      <c r="V18284" s="598"/>
      <c r="W18284" s="598"/>
    </row>
    <row r="18285" spans="6:23" x14ac:dyDescent="0.2">
      <c r="F18285" s="610"/>
      <c r="H18285" s="612"/>
      <c r="I18285" s="598"/>
      <c r="J18285" s="598"/>
      <c r="M18285" s="598"/>
      <c r="N18285" s="598"/>
      <c r="V18285" s="598"/>
      <c r="W18285" s="598"/>
    </row>
    <row r="18286" spans="6:23" x14ac:dyDescent="0.2">
      <c r="F18286" s="610"/>
      <c r="H18286" s="612"/>
      <c r="I18286" s="598"/>
      <c r="J18286" s="598"/>
      <c r="M18286" s="598"/>
      <c r="N18286" s="598"/>
      <c r="V18286" s="598"/>
      <c r="W18286" s="598"/>
    </row>
    <row r="18287" spans="6:23" x14ac:dyDescent="0.2">
      <c r="F18287" s="610"/>
      <c r="H18287" s="612"/>
      <c r="I18287" s="598"/>
      <c r="J18287" s="598"/>
      <c r="M18287" s="598"/>
      <c r="N18287" s="598"/>
      <c r="V18287" s="598"/>
      <c r="W18287" s="598"/>
    </row>
    <row r="18288" spans="6:23" x14ac:dyDescent="0.2">
      <c r="F18288" s="610"/>
      <c r="H18288" s="612"/>
      <c r="I18288" s="598"/>
      <c r="J18288" s="598"/>
      <c r="M18288" s="598"/>
      <c r="N18288" s="598"/>
      <c r="V18288" s="598"/>
      <c r="W18288" s="598"/>
    </row>
    <row r="18289" spans="6:23" x14ac:dyDescent="0.2">
      <c r="F18289" s="610"/>
      <c r="H18289" s="612"/>
      <c r="I18289" s="598"/>
      <c r="J18289" s="598"/>
      <c r="M18289" s="598"/>
      <c r="N18289" s="598"/>
      <c r="V18289" s="598"/>
      <c r="W18289" s="598"/>
    </row>
    <row r="18290" spans="6:23" x14ac:dyDescent="0.2">
      <c r="F18290" s="610"/>
      <c r="H18290" s="612"/>
      <c r="I18290" s="598"/>
      <c r="J18290" s="598"/>
      <c r="M18290" s="598"/>
      <c r="N18290" s="598"/>
      <c r="V18290" s="598"/>
      <c r="W18290" s="598"/>
    </row>
    <row r="18291" spans="6:23" x14ac:dyDescent="0.2">
      <c r="F18291" s="610"/>
      <c r="H18291" s="612"/>
      <c r="I18291" s="598"/>
      <c r="J18291" s="598"/>
      <c r="M18291" s="598"/>
      <c r="N18291" s="598"/>
      <c r="V18291" s="598"/>
      <c r="W18291" s="598"/>
    </row>
    <row r="18292" spans="6:23" x14ac:dyDescent="0.2">
      <c r="F18292" s="610"/>
      <c r="H18292" s="612"/>
      <c r="I18292" s="598"/>
      <c r="J18292" s="598"/>
      <c r="M18292" s="598"/>
      <c r="N18292" s="598"/>
      <c r="V18292" s="598"/>
      <c r="W18292" s="598"/>
    </row>
    <row r="18293" spans="6:23" x14ac:dyDescent="0.2">
      <c r="F18293" s="610"/>
      <c r="H18293" s="612"/>
      <c r="I18293" s="598"/>
      <c r="J18293" s="598"/>
      <c r="M18293" s="598"/>
      <c r="N18293" s="598"/>
      <c r="V18293" s="598"/>
      <c r="W18293" s="598"/>
    </row>
    <row r="18294" spans="6:23" x14ac:dyDescent="0.2">
      <c r="F18294" s="610"/>
      <c r="H18294" s="612"/>
      <c r="I18294" s="598"/>
      <c r="J18294" s="598"/>
      <c r="M18294" s="598"/>
      <c r="N18294" s="598"/>
      <c r="V18294" s="598"/>
      <c r="W18294" s="598"/>
    </row>
    <row r="18295" spans="6:23" x14ac:dyDescent="0.2">
      <c r="F18295" s="610"/>
      <c r="H18295" s="612"/>
      <c r="I18295" s="598"/>
      <c r="J18295" s="598"/>
      <c r="M18295" s="598"/>
      <c r="N18295" s="598"/>
      <c r="V18295" s="598"/>
      <c r="W18295" s="598"/>
    </row>
    <row r="18296" spans="6:23" x14ac:dyDescent="0.2">
      <c r="F18296" s="610"/>
      <c r="H18296" s="612"/>
      <c r="I18296" s="598"/>
      <c r="J18296" s="598"/>
      <c r="M18296" s="598"/>
      <c r="N18296" s="598"/>
      <c r="V18296" s="598"/>
      <c r="W18296" s="598"/>
    </row>
    <row r="18297" spans="6:23" x14ac:dyDescent="0.2">
      <c r="F18297" s="610"/>
      <c r="H18297" s="612"/>
      <c r="I18297" s="598"/>
      <c r="J18297" s="598"/>
      <c r="M18297" s="598"/>
      <c r="N18297" s="598"/>
      <c r="V18297" s="598"/>
      <c r="W18297" s="598"/>
    </row>
    <row r="18298" spans="6:23" x14ac:dyDescent="0.2">
      <c r="F18298" s="610"/>
      <c r="H18298" s="612"/>
      <c r="I18298" s="598"/>
      <c r="J18298" s="598"/>
      <c r="M18298" s="598"/>
      <c r="N18298" s="598"/>
      <c r="V18298" s="598"/>
      <c r="W18298" s="598"/>
    </row>
    <row r="18299" spans="6:23" x14ac:dyDescent="0.2">
      <c r="F18299" s="610"/>
      <c r="H18299" s="612"/>
      <c r="I18299" s="598"/>
      <c r="J18299" s="598"/>
      <c r="M18299" s="598"/>
      <c r="N18299" s="598"/>
      <c r="V18299" s="598"/>
      <c r="W18299" s="598"/>
    </row>
    <row r="18300" spans="6:23" x14ac:dyDescent="0.2">
      <c r="F18300" s="610"/>
      <c r="H18300" s="612"/>
      <c r="I18300" s="598"/>
      <c r="J18300" s="598"/>
      <c r="M18300" s="598"/>
      <c r="N18300" s="598"/>
      <c r="V18300" s="598"/>
      <c r="W18300" s="598"/>
    </row>
    <row r="18301" spans="6:23" x14ac:dyDescent="0.2">
      <c r="F18301" s="610"/>
      <c r="H18301" s="612"/>
      <c r="I18301" s="598"/>
      <c r="J18301" s="598"/>
      <c r="M18301" s="598"/>
      <c r="N18301" s="598"/>
      <c r="V18301" s="598"/>
      <c r="W18301" s="598"/>
    </row>
    <row r="18302" spans="6:23" x14ac:dyDescent="0.2">
      <c r="F18302" s="610"/>
      <c r="H18302" s="612"/>
      <c r="I18302" s="598"/>
      <c r="J18302" s="598"/>
      <c r="M18302" s="598"/>
      <c r="N18302" s="598"/>
      <c r="V18302" s="598"/>
      <c r="W18302" s="598"/>
    </row>
    <row r="18303" spans="6:23" x14ac:dyDescent="0.2">
      <c r="F18303" s="610"/>
      <c r="H18303" s="612"/>
      <c r="I18303" s="598"/>
      <c r="J18303" s="598"/>
      <c r="M18303" s="598"/>
      <c r="N18303" s="598"/>
      <c r="V18303" s="598"/>
      <c r="W18303" s="598"/>
    </row>
    <row r="18304" spans="6:23" x14ac:dyDescent="0.2">
      <c r="F18304" s="610"/>
      <c r="H18304" s="612"/>
      <c r="I18304" s="598"/>
      <c r="J18304" s="598"/>
      <c r="M18304" s="598"/>
      <c r="N18304" s="598"/>
      <c r="V18304" s="598"/>
      <c r="W18304" s="598"/>
    </row>
    <row r="18305" spans="6:23" x14ac:dyDescent="0.2">
      <c r="F18305" s="610"/>
      <c r="H18305" s="612"/>
      <c r="I18305" s="598"/>
      <c r="J18305" s="598"/>
      <c r="M18305" s="598"/>
      <c r="N18305" s="598"/>
      <c r="V18305" s="598"/>
      <c r="W18305" s="598"/>
    </row>
    <row r="18306" spans="6:23" x14ac:dyDescent="0.2">
      <c r="F18306" s="610"/>
      <c r="H18306" s="612"/>
      <c r="I18306" s="598"/>
      <c r="J18306" s="598"/>
      <c r="M18306" s="598"/>
      <c r="N18306" s="598"/>
      <c r="V18306" s="598"/>
      <c r="W18306" s="598"/>
    </row>
    <row r="18307" spans="6:23" x14ac:dyDescent="0.2">
      <c r="F18307" s="610"/>
      <c r="H18307" s="612"/>
      <c r="I18307" s="598"/>
      <c r="J18307" s="598"/>
      <c r="M18307" s="598"/>
      <c r="N18307" s="598"/>
      <c r="V18307" s="598"/>
      <c r="W18307" s="598"/>
    </row>
    <row r="18308" spans="6:23" x14ac:dyDescent="0.2">
      <c r="F18308" s="610"/>
      <c r="H18308" s="612"/>
      <c r="I18308" s="598"/>
      <c r="J18308" s="598"/>
      <c r="M18308" s="598"/>
      <c r="N18308" s="598"/>
      <c r="V18308" s="598"/>
      <c r="W18308" s="598"/>
    </row>
    <row r="18309" spans="6:23" x14ac:dyDescent="0.2">
      <c r="F18309" s="610"/>
      <c r="H18309" s="612"/>
      <c r="I18309" s="598"/>
      <c r="J18309" s="598"/>
      <c r="M18309" s="598"/>
      <c r="N18309" s="598"/>
      <c r="V18309" s="598"/>
      <c r="W18309" s="598"/>
    </row>
    <row r="18310" spans="6:23" x14ac:dyDescent="0.2">
      <c r="F18310" s="610"/>
      <c r="H18310" s="612"/>
      <c r="I18310" s="598"/>
      <c r="J18310" s="598"/>
      <c r="M18310" s="598"/>
      <c r="N18310" s="598"/>
      <c r="V18310" s="598"/>
      <c r="W18310" s="598"/>
    </row>
    <row r="18311" spans="6:23" x14ac:dyDescent="0.2">
      <c r="F18311" s="610"/>
      <c r="H18311" s="612"/>
      <c r="I18311" s="598"/>
      <c r="J18311" s="598"/>
      <c r="M18311" s="598"/>
      <c r="N18311" s="598"/>
      <c r="V18311" s="598"/>
      <c r="W18311" s="598"/>
    </row>
    <row r="18312" spans="6:23" x14ac:dyDescent="0.2">
      <c r="F18312" s="610"/>
      <c r="H18312" s="612"/>
      <c r="I18312" s="598"/>
      <c r="J18312" s="598"/>
      <c r="M18312" s="598"/>
      <c r="N18312" s="598"/>
      <c r="V18312" s="598"/>
      <c r="W18312" s="598"/>
    </row>
    <row r="18313" spans="6:23" x14ac:dyDescent="0.2">
      <c r="F18313" s="610"/>
      <c r="H18313" s="612"/>
      <c r="I18313" s="598"/>
      <c r="J18313" s="598"/>
      <c r="M18313" s="598"/>
      <c r="N18313" s="598"/>
      <c r="V18313" s="598"/>
      <c r="W18313" s="598"/>
    </row>
    <row r="18314" spans="6:23" x14ac:dyDescent="0.2">
      <c r="F18314" s="610"/>
      <c r="H18314" s="612"/>
      <c r="I18314" s="598"/>
      <c r="J18314" s="598"/>
      <c r="M18314" s="598"/>
      <c r="N18314" s="598"/>
      <c r="V18314" s="598"/>
      <c r="W18314" s="598"/>
    </row>
    <row r="18315" spans="6:23" x14ac:dyDescent="0.2">
      <c r="F18315" s="610"/>
      <c r="H18315" s="612"/>
      <c r="I18315" s="598"/>
      <c r="J18315" s="598"/>
      <c r="M18315" s="598"/>
      <c r="N18315" s="598"/>
      <c r="V18315" s="598"/>
      <c r="W18315" s="598"/>
    </row>
    <row r="18316" spans="6:23" x14ac:dyDescent="0.2">
      <c r="F18316" s="610"/>
      <c r="H18316" s="612"/>
      <c r="I18316" s="598"/>
      <c r="J18316" s="598"/>
      <c r="M18316" s="598"/>
      <c r="N18316" s="598"/>
      <c r="V18316" s="598"/>
      <c r="W18316" s="598"/>
    </row>
    <row r="18317" spans="6:23" x14ac:dyDescent="0.2">
      <c r="F18317" s="610"/>
      <c r="H18317" s="612"/>
      <c r="I18317" s="598"/>
      <c r="J18317" s="598"/>
      <c r="M18317" s="598"/>
      <c r="N18317" s="598"/>
      <c r="V18317" s="598"/>
      <c r="W18317" s="598"/>
    </row>
    <row r="18318" spans="6:23" x14ac:dyDescent="0.2">
      <c r="F18318" s="610"/>
      <c r="H18318" s="612"/>
      <c r="I18318" s="598"/>
      <c r="J18318" s="598"/>
      <c r="M18318" s="598"/>
      <c r="N18318" s="598"/>
      <c r="V18318" s="598"/>
      <c r="W18318" s="598"/>
    </row>
    <row r="18319" spans="6:23" x14ac:dyDescent="0.2">
      <c r="F18319" s="610"/>
      <c r="H18319" s="612"/>
      <c r="I18319" s="598"/>
      <c r="J18319" s="598"/>
      <c r="M18319" s="598"/>
      <c r="N18319" s="598"/>
      <c r="V18319" s="598"/>
      <c r="W18319" s="598"/>
    </row>
    <row r="18320" spans="6:23" x14ac:dyDescent="0.2">
      <c r="F18320" s="610"/>
      <c r="H18320" s="612"/>
      <c r="I18320" s="598"/>
      <c r="J18320" s="598"/>
      <c r="M18320" s="598"/>
      <c r="N18320" s="598"/>
      <c r="V18320" s="598"/>
      <c r="W18320" s="598"/>
    </row>
    <row r="18321" spans="6:23" x14ac:dyDescent="0.2">
      <c r="F18321" s="610"/>
      <c r="H18321" s="612"/>
      <c r="I18321" s="598"/>
      <c r="J18321" s="598"/>
      <c r="M18321" s="598"/>
      <c r="N18321" s="598"/>
      <c r="V18321" s="598"/>
      <c r="W18321" s="598"/>
    </row>
    <row r="18322" spans="6:23" x14ac:dyDescent="0.2">
      <c r="F18322" s="610"/>
      <c r="H18322" s="612"/>
      <c r="I18322" s="598"/>
      <c r="J18322" s="598"/>
      <c r="M18322" s="598"/>
      <c r="N18322" s="598"/>
      <c r="V18322" s="598"/>
      <c r="W18322" s="598"/>
    </row>
    <row r="18323" spans="6:23" x14ac:dyDescent="0.2">
      <c r="F18323" s="610"/>
      <c r="H18323" s="612"/>
      <c r="I18323" s="598"/>
      <c r="J18323" s="598"/>
      <c r="M18323" s="598"/>
      <c r="N18323" s="598"/>
      <c r="V18323" s="598"/>
      <c r="W18323" s="598"/>
    </row>
    <row r="18324" spans="6:23" x14ac:dyDescent="0.2">
      <c r="F18324" s="610"/>
      <c r="H18324" s="612"/>
      <c r="I18324" s="598"/>
      <c r="J18324" s="598"/>
      <c r="M18324" s="598"/>
      <c r="N18324" s="598"/>
      <c r="V18324" s="598"/>
      <c r="W18324" s="598"/>
    </row>
    <row r="18325" spans="6:23" x14ac:dyDescent="0.2">
      <c r="F18325" s="610"/>
      <c r="H18325" s="612"/>
      <c r="I18325" s="598"/>
      <c r="J18325" s="598"/>
      <c r="M18325" s="598"/>
      <c r="N18325" s="598"/>
      <c r="V18325" s="598"/>
      <c r="W18325" s="598"/>
    </row>
    <row r="18326" spans="6:23" x14ac:dyDescent="0.2">
      <c r="F18326" s="610"/>
      <c r="H18326" s="612"/>
      <c r="I18326" s="598"/>
      <c r="J18326" s="598"/>
      <c r="M18326" s="598"/>
      <c r="N18326" s="598"/>
      <c r="V18326" s="598"/>
      <c r="W18326" s="598"/>
    </row>
    <row r="18327" spans="6:23" x14ac:dyDescent="0.2">
      <c r="F18327" s="610"/>
      <c r="H18327" s="612"/>
      <c r="I18327" s="598"/>
      <c r="J18327" s="598"/>
      <c r="M18327" s="598"/>
      <c r="N18327" s="598"/>
      <c r="V18327" s="598"/>
      <c r="W18327" s="598"/>
    </row>
    <row r="18328" spans="6:23" x14ac:dyDescent="0.2">
      <c r="F18328" s="610"/>
      <c r="H18328" s="612"/>
      <c r="I18328" s="598"/>
      <c r="J18328" s="598"/>
      <c r="M18328" s="598"/>
      <c r="N18328" s="598"/>
      <c r="V18328" s="598"/>
      <c r="W18328" s="598"/>
    </row>
    <row r="18329" spans="6:23" x14ac:dyDescent="0.2">
      <c r="F18329" s="610"/>
      <c r="H18329" s="612"/>
      <c r="I18329" s="598"/>
      <c r="J18329" s="598"/>
      <c r="M18329" s="598"/>
      <c r="N18329" s="598"/>
      <c r="V18329" s="598"/>
      <c r="W18329" s="598"/>
    </row>
    <row r="18330" spans="6:23" x14ac:dyDescent="0.2">
      <c r="F18330" s="610"/>
      <c r="H18330" s="612"/>
      <c r="I18330" s="598"/>
      <c r="J18330" s="598"/>
      <c r="M18330" s="598"/>
      <c r="N18330" s="598"/>
      <c r="V18330" s="598"/>
      <c r="W18330" s="598"/>
    </row>
    <row r="18331" spans="6:23" x14ac:dyDescent="0.2">
      <c r="F18331" s="610"/>
      <c r="H18331" s="612"/>
      <c r="I18331" s="598"/>
      <c r="J18331" s="598"/>
      <c r="M18331" s="598"/>
      <c r="N18331" s="598"/>
      <c r="V18331" s="598"/>
      <c r="W18331" s="598"/>
    </row>
    <row r="18332" spans="6:23" x14ac:dyDescent="0.2">
      <c r="F18332" s="610"/>
      <c r="H18332" s="612"/>
      <c r="I18332" s="598"/>
      <c r="J18332" s="598"/>
      <c r="M18332" s="598"/>
      <c r="N18332" s="598"/>
      <c r="V18332" s="598"/>
      <c r="W18332" s="598"/>
    </row>
    <row r="18333" spans="6:23" x14ac:dyDescent="0.2">
      <c r="F18333" s="610"/>
      <c r="H18333" s="612"/>
      <c r="I18333" s="598"/>
      <c r="J18333" s="598"/>
      <c r="M18333" s="598"/>
      <c r="N18333" s="598"/>
      <c r="V18333" s="598"/>
      <c r="W18333" s="598"/>
    </row>
    <row r="18334" spans="6:23" x14ac:dyDescent="0.2">
      <c r="F18334" s="610"/>
      <c r="H18334" s="612"/>
      <c r="I18334" s="598"/>
      <c r="J18334" s="598"/>
      <c r="M18334" s="598"/>
      <c r="N18334" s="598"/>
      <c r="V18334" s="598"/>
      <c r="W18334" s="598"/>
    </row>
    <row r="18335" spans="6:23" x14ac:dyDescent="0.2">
      <c r="F18335" s="610"/>
      <c r="H18335" s="612"/>
      <c r="I18335" s="598"/>
      <c r="J18335" s="598"/>
      <c r="M18335" s="598"/>
      <c r="N18335" s="598"/>
      <c r="V18335" s="598"/>
      <c r="W18335" s="598"/>
    </row>
    <row r="18336" spans="6:23" x14ac:dyDescent="0.2">
      <c r="F18336" s="610"/>
      <c r="H18336" s="612"/>
      <c r="I18336" s="598"/>
      <c r="J18336" s="598"/>
      <c r="M18336" s="598"/>
      <c r="N18336" s="598"/>
      <c r="V18336" s="598"/>
      <c r="W18336" s="598"/>
    </row>
    <row r="18337" spans="6:23" x14ac:dyDescent="0.2">
      <c r="F18337" s="610"/>
      <c r="H18337" s="612"/>
      <c r="I18337" s="598"/>
      <c r="J18337" s="598"/>
      <c r="M18337" s="598"/>
      <c r="N18337" s="598"/>
      <c r="V18337" s="598"/>
      <c r="W18337" s="598"/>
    </row>
    <row r="18338" spans="6:23" x14ac:dyDescent="0.2">
      <c r="F18338" s="610"/>
      <c r="H18338" s="612"/>
      <c r="I18338" s="598"/>
      <c r="J18338" s="598"/>
      <c r="M18338" s="598"/>
      <c r="N18338" s="598"/>
      <c r="V18338" s="598"/>
      <c r="W18338" s="598"/>
    </row>
    <row r="18339" spans="6:23" x14ac:dyDescent="0.2">
      <c r="F18339" s="610"/>
      <c r="H18339" s="612"/>
      <c r="I18339" s="598"/>
      <c r="J18339" s="598"/>
      <c r="M18339" s="598"/>
      <c r="N18339" s="598"/>
      <c r="V18339" s="598"/>
      <c r="W18339" s="598"/>
    </row>
    <row r="18340" spans="6:23" x14ac:dyDescent="0.2">
      <c r="F18340" s="610"/>
      <c r="H18340" s="612"/>
      <c r="I18340" s="598"/>
      <c r="J18340" s="598"/>
      <c r="M18340" s="598"/>
      <c r="N18340" s="598"/>
      <c r="V18340" s="598"/>
      <c r="W18340" s="598"/>
    </row>
    <row r="18341" spans="6:23" x14ac:dyDescent="0.2">
      <c r="F18341" s="610"/>
      <c r="H18341" s="612"/>
      <c r="I18341" s="598"/>
      <c r="J18341" s="598"/>
      <c r="M18341" s="598"/>
      <c r="N18341" s="598"/>
      <c r="V18341" s="598"/>
      <c r="W18341" s="598"/>
    </row>
    <row r="18342" spans="6:23" x14ac:dyDescent="0.2">
      <c r="F18342" s="610"/>
      <c r="H18342" s="612"/>
      <c r="I18342" s="598"/>
      <c r="J18342" s="598"/>
      <c r="M18342" s="598"/>
      <c r="N18342" s="598"/>
      <c r="V18342" s="598"/>
      <c r="W18342" s="598"/>
    </row>
    <row r="18343" spans="6:23" x14ac:dyDescent="0.2">
      <c r="F18343" s="610"/>
      <c r="H18343" s="612"/>
      <c r="I18343" s="598"/>
      <c r="J18343" s="598"/>
      <c r="M18343" s="598"/>
      <c r="N18343" s="598"/>
      <c r="V18343" s="598"/>
      <c r="W18343" s="598"/>
    </row>
    <row r="18344" spans="6:23" x14ac:dyDescent="0.2">
      <c r="F18344" s="610"/>
      <c r="H18344" s="612"/>
      <c r="I18344" s="598"/>
      <c r="J18344" s="598"/>
      <c r="M18344" s="598"/>
      <c r="N18344" s="598"/>
      <c r="V18344" s="598"/>
      <c r="W18344" s="598"/>
    </row>
    <row r="18345" spans="6:23" x14ac:dyDescent="0.2">
      <c r="F18345" s="610"/>
      <c r="H18345" s="612"/>
      <c r="I18345" s="598"/>
      <c r="J18345" s="598"/>
      <c r="M18345" s="598"/>
      <c r="N18345" s="598"/>
      <c r="V18345" s="598"/>
      <c r="W18345" s="598"/>
    </row>
    <row r="18346" spans="6:23" x14ac:dyDescent="0.2">
      <c r="F18346" s="610"/>
      <c r="H18346" s="612"/>
      <c r="I18346" s="598"/>
      <c r="J18346" s="598"/>
      <c r="M18346" s="598"/>
      <c r="N18346" s="598"/>
      <c r="V18346" s="598"/>
      <c r="W18346" s="598"/>
    </row>
    <row r="18347" spans="6:23" x14ac:dyDescent="0.2">
      <c r="F18347" s="610"/>
      <c r="H18347" s="612"/>
      <c r="I18347" s="598"/>
      <c r="J18347" s="598"/>
      <c r="M18347" s="598"/>
      <c r="N18347" s="598"/>
      <c r="V18347" s="598"/>
      <c r="W18347" s="598"/>
    </row>
    <row r="18348" spans="6:23" x14ac:dyDescent="0.2">
      <c r="F18348" s="610"/>
      <c r="H18348" s="612"/>
      <c r="I18348" s="598"/>
      <c r="J18348" s="598"/>
      <c r="M18348" s="598"/>
      <c r="N18348" s="598"/>
      <c r="V18348" s="598"/>
      <c r="W18348" s="598"/>
    </row>
    <row r="18349" spans="6:23" x14ac:dyDescent="0.2">
      <c r="F18349" s="610"/>
      <c r="H18349" s="612"/>
      <c r="I18349" s="598"/>
      <c r="J18349" s="598"/>
      <c r="M18349" s="598"/>
      <c r="N18349" s="598"/>
      <c r="V18349" s="598"/>
      <c r="W18349" s="598"/>
    </row>
    <row r="18350" spans="6:23" x14ac:dyDescent="0.2">
      <c r="F18350" s="610"/>
      <c r="H18350" s="612"/>
      <c r="I18350" s="598"/>
      <c r="J18350" s="598"/>
      <c r="M18350" s="598"/>
      <c r="N18350" s="598"/>
      <c r="V18350" s="598"/>
      <c r="W18350" s="598"/>
    </row>
    <row r="18351" spans="6:23" x14ac:dyDescent="0.2">
      <c r="F18351" s="610"/>
      <c r="H18351" s="612"/>
      <c r="I18351" s="598"/>
      <c r="J18351" s="598"/>
      <c r="M18351" s="598"/>
      <c r="N18351" s="598"/>
      <c r="V18351" s="598"/>
      <c r="W18351" s="598"/>
    </row>
    <row r="18352" spans="6:23" x14ac:dyDescent="0.2">
      <c r="F18352" s="610"/>
      <c r="H18352" s="612"/>
      <c r="I18352" s="598"/>
      <c r="J18352" s="598"/>
      <c r="M18352" s="598"/>
      <c r="N18352" s="598"/>
      <c r="V18352" s="598"/>
      <c r="W18352" s="598"/>
    </row>
    <row r="18353" spans="6:23" x14ac:dyDescent="0.2">
      <c r="F18353" s="610"/>
      <c r="H18353" s="612"/>
      <c r="I18353" s="598"/>
      <c r="J18353" s="598"/>
      <c r="M18353" s="598"/>
      <c r="N18353" s="598"/>
      <c r="V18353" s="598"/>
      <c r="W18353" s="598"/>
    </row>
    <row r="18354" spans="6:23" x14ac:dyDescent="0.2">
      <c r="F18354" s="610"/>
      <c r="H18354" s="612"/>
      <c r="I18354" s="598"/>
      <c r="J18354" s="598"/>
      <c r="M18354" s="598"/>
      <c r="N18354" s="598"/>
      <c r="V18354" s="598"/>
      <c r="W18354" s="598"/>
    </row>
    <row r="18355" spans="6:23" x14ac:dyDescent="0.2">
      <c r="F18355" s="610"/>
      <c r="H18355" s="612"/>
      <c r="I18355" s="598"/>
      <c r="J18355" s="598"/>
      <c r="M18355" s="598"/>
      <c r="N18355" s="598"/>
      <c r="V18355" s="598"/>
      <c r="W18355" s="598"/>
    </row>
    <row r="18356" spans="6:23" x14ac:dyDescent="0.2">
      <c r="F18356" s="610"/>
      <c r="H18356" s="612"/>
      <c r="I18356" s="598"/>
      <c r="J18356" s="598"/>
      <c r="M18356" s="598"/>
      <c r="N18356" s="598"/>
      <c r="V18356" s="598"/>
      <c r="W18356" s="598"/>
    </row>
    <row r="18357" spans="6:23" x14ac:dyDescent="0.2">
      <c r="F18357" s="610"/>
      <c r="H18357" s="612"/>
      <c r="I18357" s="598"/>
      <c r="J18357" s="598"/>
      <c r="M18357" s="598"/>
      <c r="N18357" s="598"/>
      <c r="V18357" s="598"/>
      <c r="W18357" s="598"/>
    </row>
    <row r="18358" spans="6:23" x14ac:dyDescent="0.2">
      <c r="F18358" s="610"/>
      <c r="H18358" s="612"/>
      <c r="I18358" s="598"/>
      <c r="J18358" s="598"/>
      <c r="M18358" s="598"/>
      <c r="N18358" s="598"/>
      <c r="V18358" s="598"/>
      <c r="W18358" s="598"/>
    </row>
    <row r="18359" spans="6:23" x14ac:dyDescent="0.2">
      <c r="F18359" s="610"/>
      <c r="H18359" s="612"/>
      <c r="I18359" s="598"/>
      <c r="J18359" s="598"/>
      <c r="M18359" s="598"/>
      <c r="N18359" s="598"/>
      <c r="V18359" s="598"/>
      <c r="W18359" s="598"/>
    </row>
    <row r="18360" spans="6:23" x14ac:dyDescent="0.2">
      <c r="F18360" s="610"/>
      <c r="H18360" s="612"/>
      <c r="I18360" s="598"/>
      <c r="J18360" s="598"/>
      <c r="M18360" s="598"/>
      <c r="N18360" s="598"/>
      <c r="V18360" s="598"/>
      <c r="W18360" s="598"/>
    </row>
    <row r="18361" spans="6:23" x14ac:dyDescent="0.2">
      <c r="F18361" s="610"/>
      <c r="H18361" s="612"/>
      <c r="I18361" s="598"/>
      <c r="J18361" s="598"/>
      <c r="M18361" s="598"/>
      <c r="N18361" s="598"/>
      <c r="V18361" s="598"/>
      <c r="W18361" s="598"/>
    </row>
    <row r="18362" spans="6:23" x14ac:dyDescent="0.2">
      <c r="F18362" s="610"/>
      <c r="H18362" s="612"/>
      <c r="I18362" s="598"/>
      <c r="J18362" s="598"/>
      <c r="M18362" s="598"/>
      <c r="N18362" s="598"/>
      <c r="V18362" s="598"/>
      <c r="W18362" s="598"/>
    </row>
    <row r="18363" spans="6:23" x14ac:dyDescent="0.2">
      <c r="F18363" s="610"/>
      <c r="H18363" s="612"/>
      <c r="I18363" s="598"/>
      <c r="J18363" s="598"/>
      <c r="M18363" s="598"/>
      <c r="N18363" s="598"/>
      <c r="V18363" s="598"/>
      <c r="W18363" s="598"/>
    </row>
    <row r="18364" spans="6:23" x14ac:dyDescent="0.2">
      <c r="F18364" s="610"/>
      <c r="H18364" s="612"/>
      <c r="I18364" s="598"/>
      <c r="J18364" s="598"/>
      <c r="M18364" s="598"/>
      <c r="N18364" s="598"/>
      <c r="V18364" s="598"/>
      <c r="W18364" s="598"/>
    </row>
    <row r="18365" spans="6:23" x14ac:dyDescent="0.2">
      <c r="F18365" s="610"/>
      <c r="H18365" s="612"/>
      <c r="I18365" s="598"/>
      <c r="J18365" s="598"/>
      <c r="M18365" s="598"/>
      <c r="N18365" s="598"/>
      <c r="V18365" s="598"/>
      <c r="W18365" s="598"/>
    </row>
    <row r="18366" spans="6:23" x14ac:dyDescent="0.2">
      <c r="F18366" s="610"/>
      <c r="H18366" s="612"/>
      <c r="I18366" s="598"/>
      <c r="J18366" s="598"/>
      <c r="M18366" s="598"/>
      <c r="N18366" s="598"/>
      <c r="V18366" s="598"/>
      <c r="W18366" s="598"/>
    </row>
    <row r="18367" spans="6:23" x14ac:dyDescent="0.2">
      <c r="F18367" s="610"/>
      <c r="H18367" s="612"/>
      <c r="I18367" s="598"/>
      <c r="J18367" s="598"/>
      <c r="M18367" s="598"/>
      <c r="N18367" s="598"/>
      <c r="V18367" s="598"/>
      <c r="W18367" s="598"/>
    </row>
    <row r="18368" spans="6:23" x14ac:dyDescent="0.2">
      <c r="F18368" s="610"/>
      <c r="H18368" s="612"/>
      <c r="I18368" s="598"/>
      <c r="J18368" s="598"/>
      <c r="M18368" s="598"/>
      <c r="N18368" s="598"/>
      <c r="V18368" s="598"/>
      <c r="W18368" s="598"/>
    </row>
    <row r="18369" spans="6:23" x14ac:dyDescent="0.2">
      <c r="F18369" s="610"/>
      <c r="H18369" s="612"/>
      <c r="I18369" s="598"/>
      <c r="J18369" s="598"/>
      <c r="M18369" s="598"/>
      <c r="N18369" s="598"/>
      <c r="V18369" s="598"/>
      <c r="W18369" s="598"/>
    </row>
    <row r="18370" spans="6:23" x14ac:dyDescent="0.2">
      <c r="F18370" s="610"/>
      <c r="H18370" s="612"/>
      <c r="I18370" s="598"/>
      <c r="J18370" s="598"/>
      <c r="M18370" s="598"/>
      <c r="N18370" s="598"/>
      <c r="V18370" s="598"/>
      <c r="W18370" s="598"/>
    </row>
    <row r="18371" spans="6:23" x14ac:dyDescent="0.2">
      <c r="F18371" s="610"/>
      <c r="H18371" s="612"/>
      <c r="I18371" s="598"/>
      <c r="J18371" s="598"/>
      <c r="M18371" s="598"/>
      <c r="N18371" s="598"/>
      <c r="V18371" s="598"/>
      <c r="W18371" s="598"/>
    </row>
    <row r="18372" spans="6:23" x14ac:dyDescent="0.2">
      <c r="F18372" s="610"/>
      <c r="H18372" s="612"/>
      <c r="I18372" s="598"/>
      <c r="J18372" s="598"/>
      <c r="M18372" s="598"/>
      <c r="N18372" s="598"/>
      <c r="V18372" s="598"/>
      <c r="W18372" s="598"/>
    </row>
    <row r="18373" spans="6:23" x14ac:dyDescent="0.2">
      <c r="F18373" s="610"/>
      <c r="H18373" s="612"/>
      <c r="I18373" s="598"/>
      <c r="J18373" s="598"/>
      <c r="M18373" s="598"/>
      <c r="N18373" s="598"/>
      <c r="V18373" s="598"/>
      <c r="W18373" s="598"/>
    </row>
    <row r="18374" spans="6:23" x14ac:dyDescent="0.2">
      <c r="F18374" s="610"/>
      <c r="H18374" s="612"/>
      <c r="I18374" s="598"/>
      <c r="J18374" s="598"/>
      <c r="M18374" s="598"/>
      <c r="N18374" s="598"/>
      <c r="V18374" s="598"/>
      <c r="W18374" s="598"/>
    </row>
    <row r="18375" spans="6:23" x14ac:dyDescent="0.2">
      <c r="F18375" s="610"/>
      <c r="H18375" s="612"/>
      <c r="I18375" s="598"/>
      <c r="J18375" s="598"/>
      <c r="M18375" s="598"/>
      <c r="N18375" s="598"/>
      <c r="V18375" s="598"/>
      <c r="W18375" s="598"/>
    </row>
    <row r="18376" spans="6:23" x14ac:dyDescent="0.2">
      <c r="F18376" s="610"/>
      <c r="H18376" s="612"/>
      <c r="I18376" s="598"/>
      <c r="J18376" s="598"/>
      <c r="M18376" s="598"/>
      <c r="N18376" s="598"/>
      <c r="V18376" s="598"/>
      <c r="W18376" s="598"/>
    </row>
    <row r="18377" spans="6:23" x14ac:dyDescent="0.2">
      <c r="F18377" s="610"/>
      <c r="H18377" s="612"/>
      <c r="I18377" s="598"/>
      <c r="J18377" s="598"/>
      <c r="M18377" s="598"/>
      <c r="N18377" s="598"/>
      <c r="V18377" s="598"/>
      <c r="W18377" s="598"/>
    </row>
    <row r="18378" spans="6:23" x14ac:dyDescent="0.2">
      <c r="F18378" s="610"/>
      <c r="H18378" s="612"/>
      <c r="I18378" s="598"/>
      <c r="J18378" s="598"/>
      <c r="M18378" s="598"/>
      <c r="N18378" s="598"/>
      <c r="V18378" s="598"/>
      <c r="W18378" s="598"/>
    </row>
    <row r="18379" spans="6:23" x14ac:dyDescent="0.2">
      <c r="F18379" s="610"/>
      <c r="H18379" s="612"/>
      <c r="I18379" s="598"/>
      <c r="J18379" s="598"/>
      <c r="M18379" s="598"/>
      <c r="N18379" s="598"/>
      <c r="V18379" s="598"/>
      <c r="W18379" s="598"/>
    </row>
    <row r="18380" spans="6:23" x14ac:dyDescent="0.2">
      <c r="F18380" s="610"/>
      <c r="H18380" s="612"/>
      <c r="I18380" s="598"/>
      <c r="J18380" s="598"/>
      <c r="M18380" s="598"/>
      <c r="N18380" s="598"/>
      <c r="V18380" s="598"/>
      <c r="W18380" s="598"/>
    </row>
    <row r="18381" spans="6:23" x14ac:dyDescent="0.2">
      <c r="F18381" s="610"/>
      <c r="H18381" s="612"/>
      <c r="I18381" s="598"/>
      <c r="J18381" s="598"/>
      <c r="M18381" s="598"/>
      <c r="N18381" s="598"/>
      <c r="V18381" s="598"/>
      <c r="W18381" s="598"/>
    </row>
    <row r="18382" spans="6:23" x14ac:dyDescent="0.2">
      <c r="F18382" s="610"/>
      <c r="H18382" s="612"/>
      <c r="I18382" s="598"/>
      <c r="J18382" s="598"/>
      <c r="M18382" s="598"/>
      <c r="N18382" s="598"/>
      <c r="V18382" s="598"/>
      <c r="W18382" s="598"/>
    </row>
    <row r="18383" spans="6:23" x14ac:dyDescent="0.2">
      <c r="F18383" s="610"/>
      <c r="H18383" s="612"/>
      <c r="I18383" s="598"/>
      <c r="J18383" s="598"/>
      <c r="M18383" s="598"/>
      <c r="N18383" s="598"/>
      <c r="V18383" s="598"/>
      <c r="W18383" s="598"/>
    </row>
    <row r="18384" spans="6:23" x14ac:dyDescent="0.2">
      <c r="F18384" s="610"/>
      <c r="H18384" s="612"/>
      <c r="I18384" s="598"/>
      <c r="J18384" s="598"/>
      <c r="M18384" s="598"/>
      <c r="N18384" s="598"/>
      <c r="V18384" s="598"/>
      <c r="W18384" s="598"/>
    </row>
    <row r="18385" spans="6:23" x14ac:dyDescent="0.2">
      <c r="F18385" s="610"/>
      <c r="H18385" s="612"/>
      <c r="I18385" s="598"/>
      <c r="J18385" s="598"/>
      <c r="M18385" s="598"/>
      <c r="N18385" s="598"/>
      <c r="V18385" s="598"/>
      <c r="W18385" s="598"/>
    </row>
    <row r="18386" spans="6:23" x14ac:dyDescent="0.2">
      <c r="F18386" s="610"/>
      <c r="H18386" s="612"/>
      <c r="I18386" s="598"/>
      <c r="J18386" s="598"/>
      <c r="M18386" s="598"/>
      <c r="N18386" s="598"/>
      <c r="V18386" s="598"/>
      <c r="W18386" s="598"/>
    </row>
    <row r="18387" spans="6:23" x14ac:dyDescent="0.2">
      <c r="F18387" s="610"/>
      <c r="H18387" s="612"/>
      <c r="I18387" s="598"/>
      <c r="J18387" s="598"/>
      <c r="M18387" s="598"/>
      <c r="N18387" s="598"/>
      <c r="V18387" s="598"/>
      <c r="W18387" s="598"/>
    </row>
    <row r="18388" spans="6:23" x14ac:dyDescent="0.2">
      <c r="F18388" s="610"/>
      <c r="H18388" s="612"/>
      <c r="I18388" s="598"/>
      <c r="J18388" s="598"/>
      <c r="M18388" s="598"/>
      <c r="N18388" s="598"/>
      <c r="V18388" s="598"/>
      <c r="W18388" s="598"/>
    </row>
    <row r="18389" spans="6:23" x14ac:dyDescent="0.2">
      <c r="F18389" s="610"/>
      <c r="H18389" s="612"/>
      <c r="I18389" s="598"/>
      <c r="J18389" s="598"/>
      <c r="M18389" s="598"/>
      <c r="N18389" s="598"/>
      <c r="V18389" s="598"/>
      <c r="W18389" s="598"/>
    </row>
    <row r="18390" spans="6:23" x14ac:dyDescent="0.2">
      <c r="F18390" s="610"/>
      <c r="H18390" s="612"/>
      <c r="I18390" s="598"/>
      <c r="J18390" s="598"/>
      <c r="M18390" s="598"/>
      <c r="N18390" s="598"/>
      <c r="V18390" s="598"/>
      <c r="W18390" s="598"/>
    </row>
    <row r="18391" spans="6:23" x14ac:dyDescent="0.2">
      <c r="F18391" s="610"/>
      <c r="H18391" s="612"/>
      <c r="I18391" s="598"/>
      <c r="J18391" s="598"/>
      <c r="M18391" s="598"/>
      <c r="N18391" s="598"/>
      <c r="V18391" s="598"/>
      <c r="W18391" s="598"/>
    </row>
    <row r="18392" spans="6:23" x14ac:dyDescent="0.2">
      <c r="F18392" s="610"/>
      <c r="H18392" s="612"/>
      <c r="I18392" s="598"/>
      <c r="J18392" s="598"/>
      <c r="M18392" s="598"/>
      <c r="N18392" s="598"/>
      <c r="V18392" s="598"/>
      <c r="W18392" s="598"/>
    </row>
    <row r="18393" spans="6:23" x14ac:dyDescent="0.2">
      <c r="F18393" s="610"/>
      <c r="H18393" s="612"/>
      <c r="I18393" s="598"/>
      <c r="J18393" s="598"/>
      <c r="M18393" s="598"/>
      <c r="N18393" s="598"/>
      <c r="V18393" s="598"/>
      <c r="W18393" s="598"/>
    </row>
    <row r="18394" spans="6:23" x14ac:dyDescent="0.2">
      <c r="F18394" s="610"/>
      <c r="H18394" s="612"/>
      <c r="I18394" s="598"/>
      <c r="J18394" s="598"/>
      <c r="M18394" s="598"/>
      <c r="N18394" s="598"/>
      <c r="V18394" s="598"/>
      <c r="W18394" s="598"/>
    </row>
    <row r="18395" spans="6:23" x14ac:dyDescent="0.2">
      <c r="F18395" s="610"/>
      <c r="H18395" s="612"/>
      <c r="I18395" s="598"/>
      <c r="J18395" s="598"/>
      <c r="M18395" s="598"/>
      <c r="N18395" s="598"/>
      <c r="V18395" s="598"/>
      <c r="W18395" s="598"/>
    </row>
    <row r="18396" spans="6:23" x14ac:dyDescent="0.2">
      <c r="F18396" s="610"/>
      <c r="H18396" s="612"/>
      <c r="I18396" s="598"/>
      <c r="J18396" s="598"/>
      <c r="M18396" s="598"/>
      <c r="N18396" s="598"/>
      <c r="V18396" s="598"/>
      <c r="W18396" s="598"/>
    </row>
    <row r="18397" spans="6:23" x14ac:dyDescent="0.2">
      <c r="F18397" s="610"/>
      <c r="H18397" s="612"/>
      <c r="I18397" s="598"/>
      <c r="J18397" s="598"/>
      <c r="M18397" s="598"/>
      <c r="N18397" s="598"/>
      <c r="V18397" s="598"/>
      <c r="W18397" s="598"/>
    </row>
    <row r="18398" spans="6:23" x14ac:dyDescent="0.2">
      <c r="F18398" s="610"/>
      <c r="H18398" s="612"/>
      <c r="I18398" s="598"/>
      <c r="J18398" s="598"/>
      <c r="M18398" s="598"/>
      <c r="N18398" s="598"/>
      <c r="V18398" s="598"/>
      <c r="W18398" s="598"/>
    </row>
    <row r="18399" spans="6:23" x14ac:dyDescent="0.2">
      <c r="F18399" s="610"/>
      <c r="H18399" s="612"/>
      <c r="I18399" s="598"/>
      <c r="J18399" s="598"/>
      <c r="M18399" s="598"/>
      <c r="N18399" s="598"/>
      <c r="V18399" s="598"/>
      <c r="W18399" s="598"/>
    </row>
    <row r="18400" spans="6:23" x14ac:dyDescent="0.2">
      <c r="F18400" s="610"/>
      <c r="H18400" s="612"/>
      <c r="I18400" s="598"/>
      <c r="J18400" s="598"/>
      <c r="M18400" s="598"/>
      <c r="N18400" s="598"/>
      <c r="V18400" s="598"/>
      <c r="W18400" s="598"/>
    </row>
    <row r="18401" spans="6:23" x14ac:dyDescent="0.2">
      <c r="F18401" s="610"/>
      <c r="H18401" s="612"/>
      <c r="I18401" s="598"/>
      <c r="J18401" s="598"/>
      <c r="M18401" s="598"/>
      <c r="N18401" s="598"/>
      <c r="V18401" s="598"/>
      <c r="W18401" s="598"/>
    </row>
    <row r="18402" spans="6:23" x14ac:dyDescent="0.2">
      <c r="F18402" s="610"/>
      <c r="H18402" s="612"/>
      <c r="I18402" s="598"/>
      <c r="J18402" s="598"/>
      <c r="M18402" s="598"/>
      <c r="N18402" s="598"/>
      <c r="V18402" s="598"/>
      <c r="W18402" s="598"/>
    </row>
    <row r="18403" spans="6:23" x14ac:dyDescent="0.2">
      <c r="F18403" s="610"/>
      <c r="H18403" s="612"/>
      <c r="I18403" s="598"/>
      <c r="J18403" s="598"/>
      <c r="M18403" s="598"/>
      <c r="N18403" s="598"/>
      <c r="V18403" s="598"/>
      <c r="W18403" s="598"/>
    </row>
    <row r="18404" spans="6:23" x14ac:dyDescent="0.2">
      <c r="F18404" s="610"/>
      <c r="H18404" s="612"/>
      <c r="I18404" s="598"/>
      <c r="J18404" s="598"/>
      <c r="M18404" s="598"/>
      <c r="N18404" s="598"/>
      <c r="V18404" s="598"/>
      <c r="W18404" s="598"/>
    </row>
    <row r="18405" spans="6:23" x14ac:dyDescent="0.2">
      <c r="F18405" s="610"/>
      <c r="H18405" s="612"/>
      <c r="I18405" s="598"/>
      <c r="J18405" s="598"/>
      <c r="M18405" s="598"/>
      <c r="N18405" s="598"/>
      <c r="V18405" s="598"/>
      <c r="W18405" s="598"/>
    </row>
    <row r="18406" spans="6:23" x14ac:dyDescent="0.2">
      <c r="F18406" s="610"/>
      <c r="H18406" s="612"/>
      <c r="I18406" s="598"/>
      <c r="J18406" s="598"/>
      <c r="M18406" s="598"/>
      <c r="N18406" s="598"/>
      <c r="V18406" s="598"/>
      <c r="W18406" s="598"/>
    </row>
    <row r="18407" spans="6:23" x14ac:dyDescent="0.2">
      <c r="F18407" s="610"/>
      <c r="H18407" s="612"/>
      <c r="I18407" s="598"/>
      <c r="J18407" s="598"/>
      <c r="M18407" s="598"/>
      <c r="N18407" s="598"/>
      <c r="V18407" s="598"/>
      <c r="W18407" s="598"/>
    </row>
    <row r="18408" spans="6:23" x14ac:dyDescent="0.2">
      <c r="F18408" s="610"/>
      <c r="H18408" s="612"/>
      <c r="I18408" s="598"/>
      <c r="J18408" s="598"/>
      <c r="M18408" s="598"/>
      <c r="N18408" s="598"/>
      <c r="V18408" s="598"/>
      <c r="W18408" s="598"/>
    </row>
    <row r="18409" spans="6:23" x14ac:dyDescent="0.2">
      <c r="F18409" s="610"/>
      <c r="H18409" s="612"/>
      <c r="I18409" s="598"/>
      <c r="J18409" s="598"/>
      <c r="M18409" s="598"/>
      <c r="N18409" s="598"/>
      <c r="V18409" s="598"/>
      <c r="W18409" s="598"/>
    </row>
    <row r="18410" spans="6:23" x14ac:dyDescent="0.2">
      <c r="F18410" s="610"/>
      <c r="H18410" s="612"/>
      <c r="I18410" s="598"/>
      <c r="J18410" s="598"/>
      <c r="M18410" s="598"/>
      <c r="N18410" s="598"/>
      <c r="V18410" s="598"/>
      <c r="W18410" s="598"/>
    </row>
    <row r="18411" spans="6:23" x14ac:dyDescent="0.2">
      <c r="F18411" s="610"/>
      <c r="H18411" s="612"/>
      <c r="I18411" s="598"/>
      <c r="J18411" s="598"/>
      <c r="M18411" s="598"/>
      <c r="N18411" s="598"/>
      <c r="V18411" s="598"/>
      <c r="W18411" s="598"/>
    </row>
    <row r="18412" spans="6:23" x14ac:dyDescent="0.2">
      <c r="F18412" s="610"/>
      <c r="H18412" s="612"/>
      <c r="I18412" s="598"/>
      <c r="J18412" s="598"/>
      <c r="M18412" s="598"/>
      <c r="N18412" s="598"/>
      <c r="V18412" s="598"/>
      <c r="W18412" s="598"/>
    </row>
    <row r="18413" spans="6:23" x14ac:dyDescent="0.2">
      <c r="F18413" s="610"/>
      <c r="H18413" s="612"/>
      <c r="I18413" s="598"/>
      <c r="J18413" s="598"/>
      <c r="M18413" s="598"/>
      <c r="N18413" s="598"/>
      <c r="V18413" s="598"/>
      <c r="W18413" s="598"/>
    </row>
    <row r="18414" spans="6:23" x14ac:dyDescent="0.2">
      <c r="F18414" s="610"/>
      <c r="H18414" s="612"/>
      <c r="I18414" s="598"/>
      <c r="J18414" s="598"/>
      <c r="M18414" s="598"/>
      <c r="N18414" s="598"/>
      <c r="V18414" s="598"/>
      <c r="W18414" s="598"/>
    </row>
    <row r="18415" spans="6:23" x14ac:dyDescent="0.2">
      <c r="F18415" s="610"/>
      <c r="H18415" s="612"/>
      <c r="I18415" s="598"/>
      <c r="J18415" s="598"/>
      <c r="M18415" s="598"/>
      <c r="N18415" s="598"/>
      <c r="V18415" s="598"/>
      <c r="W18415" s="598"/>
    </row>
    <row r="18416" spans="6:23" x14ac:dyDescent="0.2">
      <c r="F18416" s="610"/>
      <c r="H18416" s="612"/>
      <c r="I18416" s="598"/>
      <c r="J18416" s="598"/>
      <c r="M18416" s="598"/>
      <c r="N18416" s="598"/>
      <c r="V18416" s="598"/>
      <c r="W18416" s="598"/>
    </row>
    <row r="18417" spans="6:23" x14ac:dyDescent="0.2">
      <c r="F18417" s="610"/>
      <c r="H18417" s="612"/>
      <c r="I18417" s="598"/>
      <c r="J18417" s="598"/>
      <c r="M18417" s="598"/>
      <c r="N18417" s="598"/>
      <c r="V18417" s="598"/>
      <c r="W18417" s="598"/>
    </row>
    <row r="18418" spans="6:23" x14ac:dyDescent="0.2">
      <c r="F18418" s="610"/>
      <c r="H18418" s="612"/>
      <c r="I18418" s="598"/>
      <c r="J18418" s="598"/>
      <c r="M18418" s="598"/>
      <c r="N18418" s="598"/>
      <c r="V18418" s="598"/>
      <c r="W18418" s="598"/>
    </row>
    <row r="18419" spans="6:23" x14ac:dyDescent="0.2">
      <c r="F18419" s="610"/>
      <c r="H18419" s="612"/>
      <c r="I18419" s="598"/>
      <c r="J18419" s="598"/>
      <c r="M18419" s="598"/>
      <c r="N18419" s="598"/>
      <c r="V18419" s="598"/>
      <c r="W18419" s="598"/>
    </row>
    <row r="18420" spans="6:23" x14ac:dyDescent="0.2">
      <c r="F18420" s="610"/>
      <c r="H18420" s="612"/>
      <c r="I18420" s="598"/>
      <c r="J18420" s="598"/>
      <c r="M18420" s="598"/>
      <c r="N18420" s="598"/>
      <c r="V18420" s="598"/>
      <c r="W18420" s="598"/>
    </row>
    <row r="18421" spans="6:23" x14ac:dyDescent="0.2">
      <c r="F18421" s="610"/>
      <c r="H18421" s="612"/>
      <c r="I18421" s="598"/>
      <c r="J18421" s="598"/>
      <c r="M18421" s="598"/>
      <c r="N18421" s="598"/>
      <c r="V18421" s="598"/>
      <c r="W18421" s="598"/>
    </row>
    <row r="18422" spans="6:23" x14ac:dyDescent="0.2">
      <c r="F18422" s="610"/>
      <c r="H18422" s="612"/>
      <c r="I18422" s="598"/>
      <c r="J18422" s="598"/>
      <c r="M18422" s="598"/>
      <c r="N18422" s="598"/>
      <c r="V18422" s="598"/>
      <c r="W18422" s="598"/>
    </row>
    <row r="18423" spans="6:23" x14ac:dyDescent="0.2">
      <c r="F18423" s="610"/>
      <c r="H18423" s="612"/>
      <c r="I18423" s="598"/>
      <c r="J18423" s="598"/>
      <c r="M18423" s="598"/>
      <c r="N18423" s="598"/>
      <c r="V18423" s="598"/>
      <c r="W18423" s="598"/>
    </row>
    <row r="18424" spans="6:23" x14ac:dyDescent="0.2">
      <c r="F18424" s="610"/>
      <c r="H18424" s="612"/>
      <c r="I18424" s="598"/>
      <c r="J18424" s="598"/>
      <c r="M18424" s="598"/>
      <c r="N18424" s="598"/>
      <c r="V18424" s="598"/>
      <c r="W18424" s="598"/>
    </row>
    <row r="18425" spans="6:23" x14ac:dyDescent="0.2">
      <c r="F18425" s="610"/>
      <c r="H18425" s="612"/>
      <c r="I18425" s="598"/>
      <c r="J18425" s="598"/>
      <c r="M18425" s="598"/>
      <c r="N18425" s="598"/>
      <c r="V18425" s="598"/>
      <c r="W18425" s="598"/>
    </row>
    <row r="18426" spans="6:23" x14ac:dyDescent="0.2">
      <c r="F18426" s="610"/>
      <c r="H18426" s="612"/>
      <c r="I18426" s="598"/>
      <c r="J18426" s="598"/>
      <c r="M18426" s="598"/>
      <c r="N18426" s="598"/>
      <c r="V18426" s="598"/>
      <c r="W18426" s="598"/>
    </row>
    <row r="18427" spans="6:23" x14ac:dyDescent="0.2">
      <c r="F18427" s="610"/>
      <c r="H18427" s="612"/>
      <c r="I18427" s="598"/>
      <c r="J18427" s="598"/>
      <c r="M18427" s="598"/>
      <c r="N18427" s="598"/>
      <c r="V18427" s="598"/>
      <c r="W18427" s="598"/>
    </row>
    <row r="18428" spans="6:23" x14ac:dyDescent="0.2">
      <c r="F18428" s="610"/>
      <c r="H18428" s="612"/>
      <c r="I18428" s="598"/>
      <c r="J18428" s="598"/>
      <c r="M18428" s="598"/>
      <c r="N18428" s="598"/>
      <c r="V18428" s="598"/>
      <c r="W18428" s="598"/>
    </row>
    <row r="18429" spans="6:23" x14ac:dyDescent="0.2">
      <c r="F18429" s="610"/>
      <c r="H18429" s="612"/>
      <c r="I18429" s="598"/>
      <c r="J18429" s="598"/>
      <c r="M18429" s="598"/>
      <c r="N18429" s="598"/>
      <c r="V18429" s="598"/>
      <c r="W18429" s="598"/>
    </row>
    <row r="18430" spans="6:23" x14ac:dyDescent="0.2">
      <c r="F18430" s="610"/>
      <c r="H18430" s="612"/>
      <c r="I18430" s="598"/>
      <c r="J18430" s="598"/>
      <c r="M18430" s="598"/>
      <c r="N18430" s="598"/>
      <c r="V18430" s="598"/>
      <c r="W18430" s="598"/>
    </row>
    <row r="18431" spans="6:23" x14ac:dyDescent="0.2">
      <c r="F18431" s="610"/>
      <c r="H18431" s="612"/>
      <c r="I18431" s="598"/>
      <c r="J18431" s="598"/>
      <c r="M18431" s="598"/>
      <c r="N18431" s="598"/>
      <c r="V18431" s="598"/>
      <c r="W18431" s="598"/>
    </row>
    <row r="18432" spans="6:23" x14ac:dyDescent="0.2">
      <c r="F18432" s="610"/>
      <c r="H18432" s="612"/>
      <c r="I18432" s="598"/>
      <c r="J18432" s="598"/>
      <c r="M18432" s="598"/>
      <c r="N18432" s="598"/>
      <c r="V18432" s="598"/>
      <c r="W18432" s="598"/>
    </row>
    <row r="18433" spans="6:23" x14ac:dyDescent="0.2">
      <c r="F18433" s="610"/>
      <c r="H18433" s="612"/>
      <c r="I18433" s="598"/>
      <c r="J18433" s="598"/>
      <c r="M18433" s="598"/>
      <c r="N18433" s="598"/>
      <c r="V18433" s="598"/>
      <c r="W18433" s="598"/>
    </row>
    <row r="18434" spans="6:23" x14ac:dyDescent="0.2">
      <c r="F18434" s="610"/>
      <c r="H18434" s="612"/>
      <c r="I18434" s="598"/>
      <c r="J18434" s="598"/>
      <c r="M18434" s="598"/>
      <c r="N18434" s="598"/>
      <c r="V18434" s="598"/>
      <c r="W18434" s="598"/>
    </row>
    <row r="18435" spans="6:23" x14ac:dyDescent="0.2">
      <c r="F18435" s="610"/>
      <c r="H18435" s="612"/>
      <c r="I18435" s="598"/>
      <c r="J18435" s="598"/>
      <c r="M18435" s="598"/>
      <c r="N18435" s="598"/>
      <c r="V18435" s="598"/>
      <c r="W18435" s="598"/>
    </row>
    <row r="18436" spans="6:23" x14ac:dyDescent="0.2">
      <c r="F18436" s="610"/>
      <c r="H18436" s="612"/>
      <c r="I18436" s="598"/>
      <c r="J18436" s="598"/>
      <c r="M18436" s="598"/>
      <c r="N18436" s="598"/>
      <c r="V18436" s="598"/>
      <c r="W18436" s="598"/>
    </row>
    <row r="18437" spans="6:23" x14ac:dyDescent="0.2">
      <c r="F18437" s="610"/>
      <c r="H18437" s="612"/>
      <c r="I18437" s="598"/>
      <c r="J18437" s="598"/>
      <c r="M18437" s="598"/>
      <c r="N18437" s="598"/>
      <c r="V18437" s="598"/>
      <c r="W18437" s="598"/>
    </row>
    <row r="18438" spans="6:23" x14ac:dyDescent="0.2">
      <c r="F18438" s="610"/>
      <c r="H18438" s="612"/>
      <c r="I18438" s="598"/>
      <c r="J18438" s="598"/>
      <c r="M18438" s="598"/>
      <c r="N18438" s="598"/>
      <c r="V18438" s="598"/>
      <c r="W18438" s="598"/>
    </row>
    <row r="18439" spans="6:23" x14ac:dyDescent="0.2">
      <c r="F18439" s="610"/>
      <c r="H18439" s="612"/>
      <c r="I18439" s="598"/>
      <c r="J18439" s="598"/>
      <c r="M18439" s="598"/>
      <c r="N18439" s="598"/>
      <c r="V18439" s="598"/>
      <c r="W18439" s="598"/>
    </row>
    <row r="18440" spans="6:23" x14ac:dyDescent="0.2">
      <c r="F18440" s="610"/>
      <c r="H18440" s="612"/>
      <c r="I18440" s="598"/>
      <c r="J18440" s="598"/>
      <c r="M18440" s="598"/>
      <c r="N18440" s="598"/>
      <c r="V18440" s="598"/>
      <c r="W18440" s="598"/>
    </row>
    <row r="18441" spans="6:23" x14ac:dyDescent="0.2">
      <c r="F18441" s="610"/>
      <c r="H18441" s="612"/>
      <c r="I18441" s="598"/>
      <c r="J18441" s="598"/>
      <c r="M18441" s="598"/>
      <c r="N18441" s="598"/>
      <c r="V18441" s="598"/>
      <c r="W18441" s="598"/>
    </row>
    <row r="18442" spans="6:23" x14ac:dyDescent="0.2">
      <c r="F18442" s="610"/>
      <c r="H18442" s="612"/>
      <c r="I18442" s="598"/>
      <c r="J18442" s="598"/>
      <c r="M18442" s="598"/>
      <c r="N18442" s="598"/>
      <c r="V18442" s="598"/>
      <c r="W18442" s="598"/>
    </row>
    <row r="18443" spans="6:23" x14ac:dyDescent="0.2">
      <c r="F18443" s="610"/>
      <c r="H18443" s="612"/>
      <c r="I18443" s="598"/>
      <c r="J18443" s="598"/>
      <c r="M18443" s="598"/>
      <c r="N18443" s="598"/>
      <c r="V18443" s="598"/>
      <c r="W18443" s="598"/>
    </row>
    <row r="18444" spans="6:23" x14ac:dyDescent="0.2">
      <c r="F18444" s="610"/>
      <c r="H18444" s="612"/>
      <c r="I18444" s="598"/>
      <c r="J18444" s="598"/>
      <c r="M18444" s="598"/>
      <c r="N18444" s="598"/>
      <c r="V18444" s="598"/>
      <c r="W18444" s="598"/>
    </row>
    <row r="18445" spans="6:23" x14ac:dyDescent="0.2">
      <c r="F18445" s="610"/>
      <c r="H18445" s="612"/>
      <c r="I18445" s="598"/>
      <c r="J18445" s="598"/>
      <c r="M18445" s="598"/>
      <c r="N18445" s="598"/>
      <c r="V18445" s="598"/>
      <c r="W18445" s="598"/>
    </row>
    <row r="18446" spans="6:23" x14ac:dyDescent="0.2">
      <c r="F18446" s="610"/>
      <c r="H18446" s="612"/>
      <c r="I18446" s="598"/>
      <c r="J18446" s="598"/>
      <c r="M18446" s="598"/>
      <c r="N18446" s="598"/>
      <c r="V18446" s="598"/>
      <c r="W18446" s="598"/>
    </row>
    <row r="18447" spans="6:23" x14ac:dyDescent="0.2">
      <c r="F18447" s="610"/>
      <c r="H18447" s="612"/>
      <c r="I18447" s="598"/>
      <c r="J18447" s="598"/>
      <c r="M18447" s="598"/>
      <c r="N18447" s="598"/>
      <c r="V18447" s="598"/>
      <c r="W18447" s="598"/>
    </row>
    <row r="18448" spans="6:23" x14ac:dyDescent="0.2">
      <c r="F18448" s="610"/>
      <c r="H18448" s="612"/>
      <c r="I18448" s="598"/>
      <c r="J18448" s="598"/>
      <c r="M18448" s="598"/>
      <c r="N18448" s="598"/>
      <c r="V18448" s="598"/>
      <c r="W18448" s="598"/>
    </row>
    <row r="18449" spans="6:23" x14ac:dyDescent="0.2">
      <c r="F18449" s="610"/>
      <c r="H18449" s="612"/>
      <c r="I18449" s="598"/>
      <c r="J18449" s="598"/>
      <c r="M18449" s="598"/>
      <c r="N18449" s="598"/>
      <c r="V18449" s="598"/>
      <c r="W18449" s="598"/>
    </row>
    <row r="18450" spans="6:23" x14ac:dyDescent="0.2">
      <c r="F18450" s="610"/>
      <c r="H18450" s="612"/>
      <c r="I18450" s="598"/>
      <c r="J18450" s="598"/>
      <c r="M18450" s="598"/>
      <c r="N18450" s="598"/>
      <c r="V18450" s="598"/>
      <c r="W18450" s="598"/>
    </row>
    <row r="18451" spans="6:23" x14ac:dyDescent="0.2">
      <c r="F18451" s="610"/>
      <c r="H18451" s="612"/>
      <c r="I18451" s="598"/>
      <c r="J18451" s="598"/>
      <c r="M18451" s="598"/>
      <c r="N18451" s="598"/>
      <c r="V18451" s="598"/>
      <c r="W18451" s="598"/>
    </row>
    <row r="18452" spans="6:23" x14ac:dyDescent="0.2">
      <c r="F18452" s="610"/>
      <c r="H18452" s="612"/>
      <c r="I18452" s="598"/>
      <c r="J18452" s="598"/>
      <c r="M18452" s="598"/>
      <c r="N18452" s="598"/>
      <c r="V18452" s="598"/>
      <c r="W18452" s="598"/>
    </row>
    <row r="18453" spans="6:23" x14ac:dyDescent="0.2">
      <c r="F18453" s="610"/>
      <c r="H18453" s="612"/>
      <c r="I18453" s="598"/>
      <c r="J18453" s="598"/>
      <c r="M18453" s="598"/>
      <c r="N18453" s="598"/>
      <c r="V18453" s="598"/>
      <c r="W18453" s="598"/>
    </row>
    <row r="18454" spans="6:23" x14ac:dyDescent="0.2">
      <c r="F18454" s="610"/>
      <c r="H18454" s="612"/>
      <c r="I18454" s="598"/>
      <c r="J18454" s="598"/>
      <c r="M18454" s="598"/>
      <c r="N18454" s="598"/>
      <c r="V18454" s="598"/>
      <c r="W18454" s="598"/>
    </row>
    <row r="18455" spans="6:23" x14ac:dyDescent="0.2">
      <c r="F18455" s="610"/>
      <c r="H18455" s="612"/>
      <c r="I18455" s="598"/>
      <c r="J18455" s="598"/>
      <c r="M18455" s="598"/>
      <c r="N18455" s="598"/>
      <c r="V18455" s="598"/>
      <c r="W18455" s="598"/>
    </row>
    <row r="18456" spans="6:23" x14ac:dyDescent="0.2">
      <c r="F18456" s="610"/>
      <c r="H18456" s="612"/>
      <c r="I18456" s="598"/>
      <c r="J18456" s="598"/>
      <c r="M18456" s="598"/>
      <c r="N18456" s="598"/>
      <c r="V18456" s="598"/>
      <c r="W18456" s="598"/>
    </row>
    <row r="18457" spans="6:23" x14ac:dyDescent="0.2">
      <c r="F18457" s="610"/>
      <c r="H18457" s="612"/>
      <c r="I18457" s="598"/>
      <c r="J18457" s="598"/>
      <c r="M18457" s="598"/>
      <c r="N18457" s="598"/>
      <c r="V18457" s="598"/>
      <c r="W18457" s="598"/>
    </row>
    <row r="18458" spans="6:23" x14ac:dyDescent="0.2">
      <c r="F18458" s="610"/>
      <c r="H18458" s="612"/>
      <c r="I18458" s="598"/>
      <c r="J18458" s="598"/>
      <c r="M18458" s="598"/>
      <c r="N18458" s="598"/>
      <c r="V18458" s="598"/>
      <c r="W18458" s="598"/>
    </row>
    <row r="18459" spans="6:23" x14ac:dyDescent="0.2">
      <c r="F18459" s="610"/>
      <c r="H18459" s="612"/>
      <c r="I18459" s="598"/>
      <c r="J18459" s="598"/>
      <c r="M18459" s="598"/>
      <c r="N18459" s="598"/>
      <c r="V18459" s="598"/>
      <c r="W18459" s="598"/>
    </row>
    <row r="18460" spans="6:23" x14ac:dyDescent="0.2">
      <c r="F18460" s="610"/>
      <c r="H18460" s="612"/>
      <c r="I18460" s="598"/>
      <c r="J18460" s="598"/>
      <c r="M18460" s="598"/>
      <c r="N18460" s="598"/>
      <c r="V18460" s="598"/>
      <c r="W18460" s="598"/>
    </row>
    <row r="18461" spans="6:23" x14ac:dyDescent="0.2">
      <c r="F18461" s="610"/>
      <c r="H18461" s="612"/>
      <c r="I18461" s="598"/>
      <c r="J18461" s="598"/>
      <c r="M18461" s="598"/>
      <c r="N18461" s="598"/>
      <c r="V18461" s="598"/>
      <c r="W18461" s="598"/>
    </row>
    <row r="18462" spans="6:23" x14ac:dyDescent="0.2">
      <c r="F18462" s="610"/>
      <c r="H18462" s="612"/>
      <c r="I18462" s="598"/>
      <c r="J18462" s="598"/>
      <c r="M18462" s="598"/>
      <c r="N18462" s="598"/>
      <c r="V18462" s="598"/>
      <c r="W18462" s="598"/>
    </row>
    <row r="18463" spans="6:23" x14ac:dyDescent="0.2">
      <c r="F18463" s="610"/>
      <c r="H18463" s="612"/>
      <c r="I18463" s="598"/>
      <c r="J18463" s="598"/>
      <c r="M18463" s="598"/>
      <c r="N18463" s="598"/>
      <c r="V18463" s="598"/>
      <c r="W18463" s="598"/>
    </row>
    <row r="18464" spans="6:23" x14ac:dyDescent="0.2">
      <c r="F18464" s="610"/>
      <c r="H18464" s="612"/>
      <c r="I18464" s="598"/>
      <c r="J18464" s="598"/>
      <c r="M18464" s="598"/>
      <c r="N18464" s="598"/>
      <c r="V18464" s="598"/>
      <c r="W18464" s="598"/>
    </row>
    <row r="18465" spans="6:23" x14ac:dyDescent="0.2">
      <c r="F18465" s="610"/>
      <c r="H18465" s="612"/>
      <c r="I18465" s="598"/>
      <c r="J18465" s="598"/>
      <c r="M18465" s="598"/>
      <c r="N18465" s="598"/>
      <c r="V18465" s="598"/>
      <c r="W18465" s="598"/>
    </row>
    <row r="18466" spans="6:23" x14ac:dyDescent="0.2">
      <c r="F18466" s="610"/>
      <c r="H18466" s="612"/>
      <c r="I18466" s="598"/>
      <c r="J18466" s="598"/>
      <c r="M18466" s="598"/>
      <c r="N18466" s="598"/>
      <c r="V18466" s="598"/>
      <c r="W18466" s="598"/>
    </row>
    <row r="18467" spans="6:23" x14ac:dyDescent="0.2">
      <c r="F18467" s="610"/>
      <c r="H18467" s="612"/>
      <c r="I18467" s="598"/>
      <c r="J18467" s="598"/>
      <c r="M18467" s="598"/>
      <c r="N18467" s="598"/>
      <c r="V18467" s="598"/>
      <c r="W18467" s="598"/>
    </row>
    <row r="18468" spans="6:23" x14ac:dyDescent="0.2">
      <c r="F18468" s="610"/>
      <c r="H18468" s="612"/>
      <c r="I18468" s="598"/>
      <c r="J18468" s="598"/>
      <c r="M18468" s="598"/>
      <c r="N18468" s="598"/>
      <c r="V18468" s="598"/>
      <c r="W18468" s="598"/>
    </row>
    <row r="18469" spans="6:23" x14ac:dyDescent="0.2">
      <c r="F18469" s="610"/>
      <c r="H18469" s="612"/>
      <c r="I18469" s="598"/>
      <c r="J18469" s="598"/>
      <c r="M18469" s="598"/>
      <c r="N18469" s="598"/>
      <c r="V18469" s="598"/>
      <c r="W18469" s="598"/>
    </row>
    <row r="18470" spans="6:23" x14ac:dyDescent="0.2">
      <c r="F18470" s="610"/>
      <c r="H18470" s="612"/>
      <c r="I18470" s="598"/>
      <c r="J18470" s="598"/>
      <c r="M18470" s="598"/>
      <c r="N18470" s="598"/>
      <c r="V18470" s="598"/>
      <c r="W18470" s="598"/>
    </row>
    <row r="18471" spans="6:23" x14ac:dyDescent="0.2">
      <c r="F18471" s="610"/>
      <c r="H18471" s="612"/>
      <c r="I18471" s="598"/>
      <c r="J18471" s="598"/>
      <c r="M18471" s="598"/>
      <c r="N18471" s="598"/>
      <c r="V18471" s="598"/>
      <c r="W18471" s="598"/>
    </row>
    <row r="18472" spans="6:23" x14ac:dyDescent="0.2">
      <c r="F18472" s="610"/>
      <c r="H18472" s="612"/>
      <c r="I18472" s="598"/>
      <c r="J18472" s="598"/>
      <c r="M18472" s="598"/>
      <c r="N18472" s="598"/>
      <c r="V18472" s="598"/>
      <c r="W18472" s="598"/>
    </row>
    <row r="18473" spans="6:23" x14ac:dyDescent="0.2">
      <c r="F18473" s="610"/>
      <c r="H18473" s="612"/>
      <c r="I18473" s="598"/>
      <c r="J18473" s="598"/>
      <c r="M18473" s="598"/>
      <c r="N18473" s="598"/>
      <c r="V18473" s="598"/>
      <c r="W18473" s="598"/>
    </row>
    <row r="18474" spans="6:23" x14ac:dyDescent="0.2">
      <c r="F18474" s="610"/>
      <c r="H18474" s="612"/>
      <c r="I18474" s="598"/>
      <c r="J18474" s="598"/>
      <c r="M18474" s="598"/>
      <c r="N18474" s="598"/>
      <c r="V18474" s="598"/>
      <c r="W18474" s="598"/>
    </row>
    <row r="18475" spans="6:23" x14ac:dyDescent="0.2">
      <c r="F18475" s="610"/>
      <c r="H18475" s="612"/>
      <c r="I18475" s="598"/>
      <c r="J18475" s="598"/>
      <c r="M18475" s="598"/>
      <c r="N18475" s="598"/>
      <c r="V18475" s="598"/>
      <c r="W18475" s="598"/>
    </row>
    <row r="18476" spans="6:23" x14ac:dyDescent="0.2">
      <c r="F18476" s="610"/>
      <c r="H18476" s="612"/>
      <c r="I18476" s="598"/>
      <c r="J18476" s="598"/>
      <c r="M18476" s="598"/>
      <c r="N18476" s="598"/>
      <c r="V18476" s="598"/>
      <c r="W18476" s="598"/>
    </row>
    <row r="18477" spans="6:23" x14ac:dyDescent="0.2">
      <c r="F18477" s="610"/>
      <c r="H18477" s="612"/>
      <c r="I18477" s="598"/>
      <c r="J18477" s="598"/>
      <c r="M18477" s="598"/>
      <c r="N18477" s="598"/>
      <c r="V18477" s="598"/>
      <c r="W18477" s="598"/>
    </row>
    <row r="18478" spans="6:23" x14ac:dyDescent="0.2">
      <c r="F18478" s="610"/>
      <c r="H18478" s="612"/>
      <c r="I18478" s="598"/>
      <c r="J18478" s="598"/>
      <c r="M18478" s="598"/>
      <c r="N18478" s="598"/>
      <c r="V18478" s="598"/>
      <c r="W18478" s="598"/>
    </row>
    <row r="18479" spans="6:23" x14ac:dyDescent="0.2">
      <c r="F18479" s="610"/>
      <c r="H18479" s="612"/>
      <c r="I18479" s="598"/>
      <c r="J18479" s="598"/>
      <c r="M18479" s="598"/>
      <c r="N18479" s="598"/>
      <c r="V18479" s="598"/>
      <c r="W18479" s="598"/>
    </row>
    <row r="18480" spans="6:23" x14ac:dyDescent="0.2">
      <c r="F18480" s="610"/>
      <c r="H18480" s="612"/>
      <c r="I18480" s="598"/>
      <c r="J18480" s="598"/>
      <c r="M18480" s="598"/>
      <c r="N18480" s="598"/>
      <c r="V18480" s="598"/>
      <c r="W18480" s="598"/>
    </row>
    <row r="18481" spans="6:23" x14ac:dyDescent="0.2">
      <c r="F18481" s="610"/>
      <c r="H18481" s="612"/>
      <c r="I18481" s="598"/>
      <c r="J18481" s="598"/>
      <c r="M18481" s="598"/>
      <c r="N18481" s="598"/>
      <c r="V18481" s="598"/>
      <c r="W18481" s="598"/>
    </row>
    <row r="18482" spans="6:23" x14ac:dyDescent="0.2">
      <c r="F18482" s="610"/>
      <c r="H18482" s="612"/>
      <c r="I18482" s="598"/>
      <c r="J18482" s="598"/>
      <c r="M18482" s="598"/>
      <c r="N18482" s="598"/>
      <c r="V18482" s="598"/>
      <c r="W18482" s="598"/>
    </row>
    <row r="18483" spans="6:23" x14ac:dyDescent="0.2">
      <c r="F18483" s="610"/>
      <c r="H18483" s="612"/>
      <c r="I18483" s="598"/>
      <c r="J18483" s="598"/>
      <c r="M18483" s="598"/>
      <c r="N18483" s="598"/>
      <c r="V18483" s="598"/>
      <c r="W18483" s="598"/>
    </row>
    <row r="18484" spans="6:23" x14ac:dyDescent="0.2">
      <c r="F18484" s="610"/>
      <c r="H18484" s="612"/>
      <c r="I18484" s="598"/>
      <c r="J18484" s="598"/>
      <c r="M18484" s="598"/>
      <c r="N18484" s="598"/>
      <c r="V18484" s="598"/>
      <c r="W18484" s="598"/>
    </row>
    <row r="18485" spans="6:23" x14ac:dyDescent="0.2">
      <c r="F18485" s="610"/>
      <c r="H18485" s="612"/>
      <c r="I18485" s="598"/>
      <c r="J18485" s="598"/>
      <c r="M18485" s="598"/>
      <c r="N18485" s="598"/>
      <c r="V18485" s="598"/>
      <c r="W18485" s="598"/>
    </row>
    <row r="18486" spans="6:23" x14ac:dyDescent="0.2">
      <c r="F18486" s="610"/>
      <c r="H18486" s="612"/>
      <c r="I18486" s="598"/>
      <c r="J18486" s="598"/>
      <c r="M18486" s="598"/>
      <c r="N18486" s="598"/>
      <c r="V18486" s="598"/>
      <c r="W18486" s="598"/>
    </row>
    <row r="18487" spans="6:23" x14ac:dyDescent="0.2">
      <c r="F18487" s="610"/>
      <c r="H18487" s="612"/>
      <c r="I18487" s="598"/>
      <c r="J18487" s="598"/>
      <c r="M18487" s="598"/>
      <c r="N18487" s="598"/>
      <c r="V18487" s="598"/>
      <c r="W18487" s="598"/>
    </row>
    <row r="18488" spans="6:23" x14ac:dyDescent="0.2">
      <c r="F18488" s="610"/>
      <c r="H18488" s="612"/>
      <c r="I18488" s="598"/>
      <c r="J18488" s="598"/>
      <c r="M18488" s="598"/>
      <c r="N18488" s="598"/>
      <c r="V18488" s="598"/>
      <c r="W18488" s="598"/>
    </row>
    <row r="18489" spans="6:23" x14ac:dyDescent="0.2">
      <c r="F18489" s="610"/>
      <c r="H18489" s="612"/>
      <c r="I18489" s="598"/>
      <c r="J18489" s="598"/>
      <c r="M18489" s="598"/>
      <c r="N18489" s="598"/>
      <c r="V18489" s="598"/>
      <c r="W18489" s="598"/>
    </row>
    <row r="18490" spans="6:23" x14ac:dyDescent="0.2">
      <c r="F18490" s="610"/>
      <c r="H18490" s="612"/>
      <c r="I18490" s="598"/>
      <c r="J18490" s="598"/>
      <c r="M18490" s="598"/>
      <c r="N18490" s="598"/>
      <c r="V18490" s="598"/>
      <c r="W18490" s="598"/>
    </row>
    <row r="18491" spans="6:23" x14ac:dyDescent="0.2">
      <c r="F18491" s="610"/>
      <c r="H18491" s="612"/>
      <c r="I18491" s="598"/>
      <c r="J18491" s="598"/>
      <c r="M18491" s="598"/>
      <c r="N18491" s="598"/>
      <c r="V18491" s="598"/>
      <c r="W18491" s="598"/>
    </row>
    <row r="18492" spans="6:23" x14ac:dyDescent="0.2">
      <c r="F18492" s="610"/>
      <c r="H18492" s="612"/>
      <c r="I18492" s="598"/>
      <c r="J18492" s="598"/>
      <c r="M18492" s="598"/>
      <c r="N18492" s="598"/>
      <c r="V18492" s="598"/>
      <c r="W18492" s="598"/>
    </row>
    <row r="18493" spans="6:23" x14ac:dyDescent="0.2">
      <c r="F18493" s="610"/>
      <c r="H18493" s="612"/>
      <c r="I18493" s="598"/>
      <c r="J18493" s="598"/>
      <c r="M18493" s="598"/>
      <c r="N18493" s="598"/>
      <c r="V18493" s="598"/>
      <c r="W18493" s="598"/>
    </row>
    <row r="18494" spans="6:23" x14ac:dyDescent="0.2">
      <c r="F18494" s="610"/>
      <c r="H18494" s="612"/>
      <c r="I18494" s="598"/>
      <c r="J18494" s="598"/>
      <c r="M18494" s="598"/>
      <c r="N18494" s="598"/>
      <c r="V18494" s="598"/>
      <c r="W18494" s="598"/>
    </row>
    <row r="18495" spans="6:23" x14ac:dyDescent="0.2">
      <c r="F18495" s="610"/>
      <c r="H18495" s="612"/>
      <c r="I18495" s="598"/>
      <c r="J18495" s="598"/>
      <c r="M18495" s="598"/>
      <c r="N18495" s="598"/>
      <c r="V18495" s="598"/>
      <c r="W18495" s="598"/>
    </row>
    <row r="18496" spans="6:23" x14ac:dyDescent="0.2">
      <c r="F18496" s="610"/>
      <c r="H18496" s="612"/>
      <c r="I18496" s="598"/>
      <c r="J18496" s="598"/>
      <c r="M18496" s="598"/>
      <c r="N18496" s="598"/>
      <c r="V18496" s="598"/>
      <c r="W18496" s="598"/>
    </row>
    <row r="18497" spans="6:23" x14ac:dyDescent="0.2">
      <c r="F18497" s="610"/>
      <c r="H18497" s="612"/>
      <c r="I18497" s="598"/>
      <c r="J18497" s="598"/>
      <c r="M18497" s="598"/>
      <c r="N18497" s="598"/>
      <c r="V18497" s="598"/>
      <c r="W18497" s="598"/>
    </row>
    <row r="18498" spans="6:23" x14ac:dyDescent="0.2">
      <c r="F18498" s="610"/>
      <c r="H18498" s="612"/>
      <c r="I18498" s="598"/>
      <c r="J18498" s="598"/>
      <c r="M18498" s="598"/>
      <c r="N18498" s="598"/>
      <c r="V18498" s="598"/>
      <c r="W18498" s="598"/>
    </row>
    <row r="18499" spans="6:23" x14ac:dyDescent="0.2">
      <c r="F18499" s="610"/>
      <c r="H18499" s="612"/>
      <c r="I18499" s="598"/>
      <c r="J18499" s="598"/>
      <c r="M18499" s="598"/>
      <c r="N18499" s="598"/>
      <c r="V18499" s="598"/>
      <c r="W18499" s="598"/>
    </row>
    <row r="18500" spans="6:23" x14ac:dyDescent="0.2">
      <c r="F18500" s="610"/>
      <c r="H18500" s="612"/>
      <c r="I18500" s="598"/>
      <c r="J18500" s="598"/>
      <c r="M18500" s="598"/>
      <c r="N18500" s="598"/>
      <c r="V18500" s="598"/>
      <c r="W18500" s="598"/>
    </row>
    <row r="18501" spans="6:23" x14ac:dyDescent="0.2">
      <c r="F18501" s="610"/>
      <c r="H18501" s="612"/>
      <c r="I18501" s="598"/>
      <c r="J18501" s="598"/>
      <c r="M18501" s="598"/>
      <c r="N18501" s="598"/>
      <c r="V18501" s="598"/>
      <c r="W18501" s="598"/>
    </row>
    <row r="18502" spans="6:23" x14ac:dyDescent="0.2">
      <c r="F18502" s="610"/>
      <c r="H18502" s="612"/>
      <c r="I18502" s="598"/>
      <c r="J18502" s="598"/>
      <c r="M18502" s="598"/>
      <c r="N18502" s="598"/>
      <c r="V18502" s="598"/>
      <c r="W18502" s="598"/>
    </row>
    <row r="18503" spans="6:23" x14ac:dyDescent="0.2">
      <c r="F18503" s="610"/>
      <c r="H18503" s="612"/>
      <c r="I18503" s="598"/>
      <c r="J18503" s="598"/>
      <c r="M18503" s="598"/>
      <c r="N18503" s="598"/>
      <c r="V18503" s="598"/>
      <c r="W18503" s="598"/>
    </row>
    <row r="18504" spans="6:23" x14ac:dyDescent="0.2">
      <c r="F18504" s="610"/>
      <c r="H18504" s="612"/>
      <c r="I18504" s="598"/>
      <c r="J18504" s="598"/>
      <c r="M18504" s="598"/>
      <c r="N18504" s="598"/>
      <c r="V18504" s="598"/>
      <c r="W18504" s="598"/>
    </row>
    <row r="18505" spans="6:23" x14ac:dyDescent="0.2">
      <c r="F18505" s="610"/>
      <c r="H18505" s="612"/>
      <c r="I18505" s="598"/>
      <c r="J18505" s="598"/>
      <c r="M18505" s="598"/>
      <c r="N18505" s="598"/>
      <c r="V18505" s="598"/>
      <c r="W18505" s="598"/>
    </row>
    <row r="18506" spans="6:23" x14ac:dyDescent="0.2">
      <c r="F18506" s="610"/>
      <c r="H18506" s="612"/>
      <c r="I18506" s="598"/>
      <c r="J18506" s="598"/>
      <c r="M18506" s="598"/>
      <c r="N18506" s="598"/>
      <c r="V18506" s="598"/>
      <c r="W18506" s="598"/>
    </row>
    <row r="18507" spans="6:23" x14ac:dyDescent="0.2">
      <c r="F18507" s="610"/>
      <c r="H18507" s="612"/>
      <c r="I18507" s="598"/>
      <c r="J18507" s="598"/>
      <c r="M18507" s="598"/>
      <c r="N18507" s="598"/>
      <c r="V18507" s="598"/>
      <c r="W18507" s="598"/>
    </row>
    <row r="18508" spans="6:23" x14ac:dyDescent="0.2">
      <c r="F18508" s="610"/>
      <c r="H18508" s="612"/>
      <c r="I18508" s="598"/>
      <c r="J18508" s="598"/>
      <c r="M18508" s="598"/>
      <c r="N18508" s="598"/>
      <c r="V18508" s="598"/>
      <c r="W18508" s="598"/>
    </row>
    <row r="18509" spans="6:23" x14ac:dyDescent="0.2">
      <c r="F18509" s="610"/>
      <c r="H18509" s="612"/>
      <c r="I18509" s="598"/>
      <c r="J18509" s="598"/>
      <c r="M18509" s="598"/>
      <c r="N18509" s="598"/>
      <c r="V18509" s="598"/>
      <c r="W18509" s="598"/>
    </row>
    <row r="18510" spans="6:23" x14ac:dyDescent="0.2">
      <c r="F18510" s="610"/>
      <c r="H18510" s="612"/>
      <c r="I18510" s="598"/>
      <c r="J18510" s="598"/>
      <c r="M18510" s="598"/>
      <c r="N18510" s="598"/>
      <c r="V18510" s="598"/>
      <c r="W18510" s="598"/>
    </row>
    <row r="18511" spans="6:23" x14ac:dyDescent="0.2">
      <c r="F18511" s="610"/>
      <c r="H18511" s="612"/>
      <c r="I18511" s="598"/>
      <c r="J18511" s="598"/>
      <c r="M18511" s="598"/>
      <c r="N18511" s="598"/>
      <c r="V18511" s="598"/>
      <c r="W18511" s="598"/>
    </row>
    <row r="18512" spans="6:23" x14ac:dyDescent="0.2">
      <c r="F18512" s="610"/>
      <c r="H18512" s="612"/>
      <c r="I18512" s="598"/>
      <c r="J18512" s="598"/>
      <c r="M18512" s="598"/>
      <c r="N18512" s="598"/>
      <c r="V18512" s="598"/>
      <c r="W18512" s="598"/>
    </row>
    <row r="18513" spans="6:23" x14ac:dyDescent="0.2">
      <c r="F18513" s="610"/>
      <c r="H18513" s="612"/>
      <c r="I18513" s="598"/>
      <c r="J18513" s="598"/>
      <c r="M18513" s="598"/>
      <c r="N18513" s="598"/>
      <c r="V18513" s="598"/>
      <c r="W18513" s="598"/>
    </row>
    <row r="18514" spans="6:23" x14ac:dyDescent="0.2">
      <c r="F18514" s="610"/>
      <c r="H18514" s="612"/>
      <c r="I18514" s="598"/>
      <c r="J18514" s="598"/>
      <c r="M18514" s="598"/>
      <c r="N18514" s="598"/>
      <c r="V18514" s="598"/>
      <c r="W18514" s="598"/>
    </row>
    <row r="18515" spans="6:23" x14ac:dyDescent="0.2">
      <c r="F18515" s="610"/>
      <c r="H18515" s="612"/>
      <c r="I18515" s="598"/>
      <c r="J18515" s="598"/>
      <c r="M18515" s="598"/>
      <c r="N18515" s="598"/>
      <c r="V18515" s="598"/>
      <c r="W18515" s="598"/>
    </row>
    <row r="18516" spans="6:23" x14ac:dyDescent="0.2">
      <c r="F18516" s="610"/>
      <c r="H18516" s="612"/>
      <c r="I18516" s="598"/>
      <c r="J18516" s="598"/>
      <c r="M18516" s="598"/>
      <c r="N18516" s="598"/>
      <c r="V18516" s="598"/>
      <c r="W18516" s="598"/>
    </row>
    <row r="18517" spans="6:23" x14ac:dyDescent="0.2">
      <c r="F18517" s="610"/>
      <c r="H18517" s="612"/>
      <c r="I18517" s="598"/>
      <c r="J18517" s="598"/>
      <c r="M18517" s="598"/>
      <c r="N18517" s="598"/>
      <c r="V18517" s="598"/>
      <c r="W18517" s="598"/>
    </row>
    <row r="18518" spans="6:23" x14ac:dyDescent="0.2">
      <c r="F18518" s="610"/>
      <c r="H18518" s="612"/>
      <c r="I18518" s="598"/>
      <c r="J18518" s="598"/>
      <c r="M18518" s="598"/>
      <c r="N18518" s="598"/>
      <c r="V18518" s="598"/>
      <c r="W18518" s="598"/>
    </row>
    <row r="18519" spans="6:23" x14ac:dyDescent="0.2">
      <c r="F18519" s="610"/>
      <c r="H18519" s="612"/>
      <c r="I18519" s="598"/>
      <c r="J18519" s="598"/>
      <c r="M18519" s="598"/>
      <c r="N18519" s="598"/>
      <c r="V18519" s="598"/>
      <c r="W18519" s="598"/>
    </row>
    <row r="18520" spans="6:23" x14ac:dyDescent="0.2">
      <c r="F18520" s="610"/>
      <c r="H18520" s="612"/>
      <c r="I18520" s="598"/>
      <c r="J18520" s="598"/>
      <c r="M18520" s="598"/>
      <c r="N18520" s="598"/>
      <c r="V18520" s="598"/>
      <c r="W18520" s="598"/>
    </row>
    <row r="18521" spans="6:23" x14ac:dyDescent="0.2">
      <c r="F18521" s="610"/>
      <c r="H18521" s="612"/>
      <c r="I18521" s="598"/>
      <c r="J18521" s="598"/>
      <c r="M18521" s="598"/>
      <c r="N18521" s="598"/>
      <c r="V18521" s="598"/>
      <c r="W18521" s="598"/>
    </row>
    <row r="18522" spans="6:23" x14ac:dyDescent="0.2">
      <c r="F18522" s="610"/>
      <c r="H18522" s="612"/>
      <c r="I18522" s="598"/>
      <c r="J18522" s="598"/>
      <c r="M18522" s="598"/>
      <c r="N18522" s="598"/>
      <c r="V18522" s="598"/>
      <c r="W18522" s="598"/>
    </row>
    <row r="18523" spans="6:23" x14ac:dyDescent="0.2">
      <c r="F18523" s="610"/>
      <c r="H18523" s="612"/>
      <c r="I18523" s="598"/>
      <c r="J18523" s="598"/>
      <c r="M18523" s="598"/>
      <c r="N18523" s="598"/>
      <c r="V18523" s="598"/>
      <c r="W18523" s="598"/>
    </row>
    <row r="18524" spans="6:23" x14ac:dyDescent="0.2">
      <c r="F18524" s="610"/>
      <c r="H18524" s="612"/>
      <c r="I18524" s="598"/>
      <c r="J18524" s="598"/>
      <c r="M18524" s="598"/>
      <c r="N18524" s="598"/>
      <c r="V18524" s="598"/>
      <c r="W18524" s="598"/>
    </row>
    <row r="18525" spans="6:23" x14ac:dyDescent="0.2">
      <c r="F18525" s="610"/>
      <c r="H18525" s="612"/>
      <c r="I18525" s="598"/>
      <c r="J18525" s="598"/>
      <c r="M18525" s="598"/>
      <c r="N18525" s="598"/>
      <c r="V18525" s="598"/>
      <c r="W18525" s="598"/>
    </row>
    <row r="18526" spans="6:23" x14ac:dyDescent="0.2">
      <c r="F18526" s="610"/>
      <c r="H18526" s="612"/>
      <c r="I18526" s="598"/>
      <c r="J18526" s="598"/>
      <c r="M18526" s="598"/>
      <c r="N18526" s="598"/>
      <c r="V18526" s="598"/>
      <c r="W18526" s="598"/>
    </row>
    <row r="18527" spans="6:23" x14ac:dyDescent="0.2">
      <c r="F18527" s="610"/>
      <c r="H18527" s="612"/>
      <c r="I18527" s="598"/>
      <c r="J18527" s="598"/>
      <c r="M18527" s="598"/>
      <c r="N18527" s="598"/>
      <c r="V18527" s="598"/>
      <c r="W18527" s="598"/>
    </row>
    <row r="18528" spans="6:23" x14ac:dyDescent="0.2">
      <c r="F18528" s="610"/>
      <c r="H18528" s="612"/>
      <c r="I18528" s="598"/>
      <c r="J18528" s="598"/>
      <c r="M18528" s="598"/>
      <c r="N18528" s="598"/>
      <c r="V18528" s="598"/>
      <c r="W18528" s="598"/>
    </row>
    <row r="18529" spans="6:23" x14ac:dyDescent="0.2">
      <c r="F18529" s="610"/>
      <c r="H18529" s="612"/>
      <c r="I18529" s="598"/>
      <c r="J18529" s="598"/>
      <c r="M18529" s="598"/>
      <c r="N18529" s="598"/>
      <c r="V18529" s="598"/>
      <c r="W18529" s="598"/>
    </row>
    <row r="18530" spans="6:23" x14ac:dyDescent="0.2">
      <c r="F18530" s="610"/>
      <c r="H18530" s="612"/>
      <c r="I18530" s="598"/>
      <c r="J18530" s="598"/>
      <c r="M18530" s="598"/>
      <c r="N18530" s="598"/>
      <c r="V18530" s="598"/>
      <c r="W18530" s="598"/>
    </row>
    <row r="18531" spans="6:23" x14ac:dyDescent="0.2">
      <c r="F18531" s="610"/>
      <c r="H18531" s="612"/>
      <c r="I18531" s="598"/>
      <c r="J18531" s="598"/>
      <c r="M18531" s="598"/>
      <c r="N18531" s="598"/>
      <c r="V18531" s="598"/>
      <c r="W18531" s="598"/>
    </row>
    <row r="18532" spans="6:23" x14ac:dyDescent="0.2">
      <c r="F18532" s="610"/>
      <c r="H18532" s="612"/>
      <c r="I18532" s="598"/>
      <c r="J18532" s="598"/>
      <c r="M18532" s="598"/>
      <c r="N18532" s="598"/>
      <c r="V18532" s="598"/>
      <c r="W18532" s="598"/>
    </row>
    <row r="18533" spans="6:23" x14ac:dyDescent="0.2">
      <c r="F18533" s="610"/>
      <c r="H18533" s="612"/>
      <c r="I18533" s="598"/>
      <c r="J18533" s="598"/>
      <c r="M18533" s="598"/>
      <c r="N18533" s="598"/>
      <c r="V18533" s="598"/>
      <c r="W18533" s="598"/>
    </row>
    <row r="18534" spans="6:23" x14ac:dyDescent="0.2">
      <c r="F18534" s="610"/>
      <c r="H18534" s="612"/>
      <c r="I18534" s="598"/>
      <c r="J18534" s="598"/>
      <c r="M18534" s="598"/>
      <c r="N18534" s="598"/>
      <c r="V18534" s="598"/>
      <c r="W18534" s="598"/>
    </row>
    <row r="18535" spans="6:23" x14ac:dyDescent="0.2">
      <c r="F18535" s="610"/>
      <c r="H18535" s="612"/>
      <c r="I18535" s="598"/>
      <c r="J18535" s="598"/>
      <c r="M18535" s="598"/>
      <c r="N18535" s="598"/>
      <c r="V18535" s="598"/>
      <c r="W18535" s="598"/>
    </row>
    <row r="18536" spans="6:23" x14ac:dyDescent="0.2">
      <c r="F18536" s="610"/>
      <c r="H18536" s="612"/>
      <c r="I18536" s="598"/>
      <c r="J18536" s="598"/>
      <c r="M18536" s="598"/>
      <c r="N18536" s="598"/>
      <c r="V18536" s="598"/>
      <c r="W18536" s="598"/>
    </row>
    <row r="18537" spans="6:23" x14ac:dyDescent="0.2">
      <c r="F18537" s="610"/>
      <c r="H18537" s="612"/>
      <c r="I18537" s="598"/>
      <c r="J18537" s="598"/>
      <c r="M18537" s="598"/>
      <c r="N18537" s="598"/>
      <c r="V18537" s="598"/>
      <c r="W18537" s="598"/>
    </row>
    <row r="18538" spans="6:23" x14ac:dyDescent="0.2">
      <c r="F18538" s="610"/>
      <c r="H18538" s="612"/>
      <c r="I18538" s="598"/>
      <c r="J18538" s="598"/>
      <c r="M18538" s="598"/>
      <c r="N18538" s="598"/>
      <c r="V18538" s="598"/>
      <c r="W18538" s="598"/>
    </row>
    <row r="18539" spans="6:23" x14ac:dyDescent="0.2">
      <c r="F18539" s="610"/>
      <c r="H18539" s="612"/>
      <c r="I18539" s="598"/>
      <c r="J18539" s="598"/>
      <c r="M18539" s="598"/>
      <c r="N18539" s="598"/>
      <c r="V18539" s="598"/>
      <c r="W18539" s="598"/>
    </row>
    <row r="18540" spans="6:23" x14ac:dyDescent="0.2">
      <c r="F18540" s="610"/>
      <c r="H18540" s="612"/>
      <c r="I18540" s="598"/>
      <c r="J18540" s="598"/>
      <c r="M18540" s="598"/>
      <c r="N18540" s="598"/>
      <c r="V18540" s="598"/>
      <c r="W18540" s="598"/>
    </row>
    <row r="18541" spans="6:23" x14ac:dyDescent="0.2">
      <c r="F18541" s="610"/>
      <c r="H18541" s="612"/>
      <c r="I18541" s="598"/>
      <c r="J18541" s="598"/>
      <c r="M18541" s="598"/>
      <c r="N18541" s="598"/>
      <c r="V18541" s="598"/>
      <c r="W18541" s="598"/>
    </row>
    <row r="18542" spans="6:23" x14ac:dyDescent="0.2">
      <c r="F18542" s="610"/>
      <c r="H18542" s="612"/>
      <c r="I18542" s="598"/>
      <c r="J18542" s="598"/>
      <c r="M18542" s="598"/>
      <c r="N18542" s="598"/>
      <c r="V18542" s="598"/>
      <c r="W18542" s="598"/>
    </row>
    <row r="18543" spans="6:23" x14ac:dyDescent="0.2">
      <c r="F18543" s="610"/>
      <c r="H18543" s="612"/>
      <c r="I18543" s="598"/>
      <c r="J18543" s="598"/>
      <c r="M18543" s="598"/>
      <c r="N18543" s="598"/>
      <c r="V18543" s="598"/>
      <c r="W18543" s="598"/>
    </row>
    <row r="18544" spans="6:23" x14ac:dyDescent="0.2">
      <c r="F18544" s="610"/>
      <c r="H18544" s="612"/>
      <c r="I18544" s="598"/>
      <c r="J18544" s="598"/>
      <c r="M18544" s="598"/>
      <c r="N18544" s="598"/>
      <c r="V18544" s="598"/>
      <c r="W18544" s="598"/>
    </row>
    <row r="18545" spans="6:23" x14ac:dyDescent="0.2">
      <c r="F18545" s="610"/>
      <c r="H18545" s="612"/>
      <c r="I18545" s="598"/>
      <c r="J18545" s="598"/>
      <c r="M18545" s="598"/>
      <c r="N18545" s="598"/>
      <c r="V18545" s="598"/>
      <c r="W18545" s="598"/>
    </row>
    <row r="18546" spans="6:23" x14ac:dyDescent="0.2">
      <c r="F18546" s="610"/>
      <c r="H18546" s="612"/>
      <c r="I18546" s="598"/>
      <c r="J18546" s="598"/>
      <c r="M18546" s="598"/>
      <c r="N18546" s="598"/>
      <c r="V18546" s="598"/>
      <c r="W18546" s="598"/>
    </row>
    <row r="18547" spans="6:23" x14ac:dyDescent="0.2">
      <c r="F18547" s="610"/>
      <c r="H18547" s="612"/>
      <c r="I18547" s="598"/>
      <c r="J18547" s="598"/>
      <c r="M18547" s="598"/>
      <c r="N18547" s="598"/>
      <c r="V18547" s="598"/>
      <c r="W18547" s="598"/>
    </row>
    <row r="18548" spans="6:23" x14ac:dyDescent="0.2">
      <c r="F18548" s="610"/>
      <c r="H18548" s="612"/>
      <c r="I18548" s="598"/>
      <c r="J18548" s="598"/>
      <c r="M18548" s="598"/>
      <c r="N18548" s="598"/>
      <c r="V18548" s="598"/>
      <c r="W18548" s="598"/>
    </row>
    <row r="18549" spans="6:23" x14ac:dyDescent="0.2">
      <c r="F18549" s="610"/>
      <c r="H18549" s="612"/>
      <c r="I18549" s="598"/>
      <c r="J18549" s="598"/>
      <c r="M18549" s="598"/>
      <c r="N18549" s="598"/>
      <c r="V18549" s="598"/>
      <c r="W18549" s="598"/>
    </row>
    <row r="18550" spans="6:23" x14ac:dyDescent="0.2">
      <c r="F18550" s="610"/>
      <c r="H18550" s="612"/>
      <c r="I18550" s="598"/>
      <c r="J18550" s="598"/>
      <c r="M18550" s="598"/>
      <c r="N18550" s="598"/>
      <c r="V18550" s="598"/>
      <c r="W18550" s="598"/>
    </row>
    <row r="18551" spans="6:23" x14ac:dyDescent="0.2">
      <c r="F18551" s="610"/>
      <c r="H18551" s="612"/>
      <c r="I18551" s="598"/>
      <c r="J18551" s="598"/>
      <c r="M18551" s="598"/>
      <c r="N18551" s="598"/>
      <c r="V18551" s="598"/>
      <c r="W18551" s="598"/>
    </row>
    <row r="18552" spans="6:23" x14ac:dyDescent="0.2">
      <c r="F18552" s="610"/>
      <c r="H18552" s="612"/>
      <c r="I18552" s="598"/>
      <c r="J18552" s="598"/>
      <c r="M18552" s="598"/>
      <c r="N18552" s="598"/>
      <c r="V18552" s="598"/>
      <c r="W18552" s="598"/>
    </row>
    <row r="18553" spans="6:23" x14ac:dyDescent="0.2">
      <c r="F18553" s="610"/>
      <c r="H18553" s="612"/>
      <c r="I18553" s="598"/>
      <c r="J18553" s="598"/>
      <c r="M18553" s="598"/>
      <c r="N18553" s="598"/>
      <c r="V18553" s="598"/>
      <c r="W18553" s="598"/>
    </row>
    <row r="18554" spans="6:23" x14ac:dyDescent="0.2">
      <c r="F18554" s="610"/>
      <c r="H18554" s="612"/>
      <c r="I18554" s="598"/>
      <c r="J18554" s="598"/>
      <c r="M18554" s="598"/>
      <c r="N18554" s="598"/>
      <c r="V18554" s="598"/>
      <c r="W18554" s="598"/>
    </row>
    <row r="18555" spans="6:23" x14ac:dyDescent="0.2">
      <c r="F18555" s="610"/>
      <c r="H18555" s="612"/>
      <c r="I18555" s="598"/>
      <c r="J18555" s="598"/>
      <c r="M18555" s="598"/>
      <c r="N18555" s="598"/>
      <c r="V18555" s="598"/>
      <c r="W18555" s="598"/>
    </row>
    <row r="18556" spans="6:23" x14ac:dyDescent="0.2">
      <c r="F18556" s="610"/>
      <c r="H18556" s="612"/>
      <c r="I18556" s="598"/>
      <c r="J18556" s="598"/>
      <c r="M18556" s="598"/>
      <c r="N18556" s="598"/>
      <c r="V18556" s="598"/>
      <c r="W18556" s="598"/>
    </row>
    <row r="18557" spans="6:23" x14ac:dyDescent="0.2">
      <c r="F18557" s="610"/>
      <c r="H18557" s="612"/>
      <c r="I18557" s="598"/>
      <c r="J18557" s="598"/>
      <c r="M18557" s="598"/>
      <c r="N18557" s="598"/>
      <c r="V18557" s="598"/>
      <c r="W18557" s="598"/>
    </row>
    <row r="18558" spans="6:23" x14ac:dyDescent="0.2">
      <c r="F18558" s="610"/>
      <c r="H18558" s="612"/>
      <c r="I18558" s="598"/>
      <c r="J18558" s="598"/>
      <c r="M18558" s="598"/>
      <c r="N18558" s="598"/>
      <c r="V18558" s="598"/>
      <c r="W18558" s="598"/>
    </row>
    <row r="18559" spans="6:23" x14ac:dyDescent="0.2">
      <c r="F18559" s="610"/>
      <c r="H18559" s="612"/>
      <c r="I18559" s="598"/>
      <c r="J18559" s="598"/>
      <c r="M18559" s="598"/>
      <c r="N18559" s="598"/>
      <c r="V18559" s="598"/>
      <c r="W18559" s="598"/>
    </row>
    <row r="18560" spans="6:23" x14ac:dyDescent="0.2">
      <c r="F18560" s="610"/>
      <c r="H18560" s="612"/>
      <c r="I18560" s="598"/>
      <c r="J18560" s="598"/>
      <c r="M18560" s="598"/>
      <c r="N18560" s="598"/>
      <c r="V18560" s="598"/>
      <c r="W18560" s="598"/>
    </row>
    <row r="18561" spans="6:23" x14ac:dyDescent="0.2">
      <c r="F18561" s="610"/>
      <c r="H18561" s="612"/>
      <c r="I18561" s="598"/>
      <c r="J18561" s="598"/>
      <c r="M18561" s="598"/>
      <c r="N18561" s="598"/>
      <c r="V18561" s="598"/>
      <c r="W18561" s="598"/>
    </row>
    <row r="18562" spans="6:23" x14ac:dyDescent="0.2">
      <c r="F18562" s="610"/>
      <c r="H18562" s="612"/>
      <c r="I18562" s="598"/>
      <c r="J18562" s="598"/>
      <c r="M18562" s="598"/>
      <c r="N18562" s="598"/>
      <c r="V18562" s="598"/>
      <c r="W18562" s="598"/>
    </row>
    <row r="18563" spans="6:23" x14ac:dyDescent="0.2">
      <c r="F18563" s="610"/>
      <c r="H18563" s="612"/>
      <c r="I18563" s="598"/>
      <c r="J18563" s="598"/>
      <c r="M18563" s="598"/>
      <c r="N18563" s="598"/>
      <c r="V18563" s="598"/>
      <c r="W18563" s="598"/>
    </row>
    <row r="18564" spans="6:23" x14ac:dyDescent="0.2">
      <c r="F18564" s="610"/>
      <c r="H18564" s="612"/>
      <c r="I18564" s="598"/>
      <c r="J18564" s="598"/>
      <c r="M18564" s="598"/>
      <c r="N18564" s="598"/>
      <c r="V18564" s="598"/>
      <c r="W18564" s="598"/>
    </row>
    <row r="18565" spans="6:23" x14ac:dyDescent="0.2">
      <c r="F18565" s="610"/>
      <c r="H18565" s="612"/>
      <c r="I18565" s="598"/>
      <c r="J18565" s="598"/>
      <c r="M18565" s="598"/>
      <c r="N18565" s="598"/>
      <c r="V18565" s="598"/>
      <c r="W18565" s="598"/>
    </row>
    <row r="18566" spans="6:23" x14ac:dyDescent="0.2">
      <c r="F18566" s="610"/>
      <c r="H18566" s="612"/>
      <c r="I18566" s="598"/>
      <c r="J18566" s="598"/>
      <c r="M18566" s="598"/>
      <c r="N18566" s="598"/>
      <c r="V18566" s="598"/>
      <c r="W18566" s="598"/>
    </row>
    <row r="18567" spans="6:23" x14ac:dyDescent="0.2">
      <c r="F18567" s="610"/>
      <c r="H18567" s="612"/>
      <c r="I18567" s="598"/>
      <c r="J18567" s="598"/>
      <c r="M18567" s="598"/>
      <c r="N18567" s="598"/>
      <c r="V18567" s="598"/>
      <c r="W18567" s="598"/>
    </row>
    <row r="18568" spans="6:23" x14ac:dyDescent="0.2">
      <c r="F18568" s="610"/>
      <c r="H18568" s="612"/>
      <c r="I18568" s="598"/>
      <c r="J18568" s="598"/>
      <c r="M18568" s="598"/>
      <c r="N18568" s="598"/>
      <c r="V18568" s="598"/>
      <c r="W18568" s="598"/>
    </row>
    <row r="18569" spans="6:23" x14ac:dyDescent="0.2">
      <c r="F18569" s="610"/>
      <c r="H18569" s="612"/>
      <c r="I18569" s="598"/>
      <c r="J18569" s="598"/>
      <c r="M18569" s="598"/>
      <c r="N18569" s="598"/>
      <c r="V18569" s="598"/>
      <c r="W18569" s="598"/>
    </row>
    <row r="18570" spans="6:23" x14ac:dyDescent="0.2">
      <c r="F18570" s="610"/>
      <c r="H18570" s="612"/>
      <c r="I18570" s="598"/>
      <c r="J18570" s="598"/>
      <c r="M18570" s="598"/>
      <c r="N18570" s="598"/>
      <c r="V18570" s="598"/>
      <c r="W18570" s="598"/>
    </row>
    <row r="18571" spans="6:23" x14ac:dyDescent="0.2">
      <c r="F18571" s="610"/>
      <c r="H18571" s="612"/>
      <c r="I18571" s="598"/>
      <c r="J18571" s="598"/>
      <c r="M18571" s="598"/>
      <c r="N18571" s="598"/>
      <c r="V18571" s="598"/>
      <c r="W18571" s="598"/>
    </row>
    <row r="18572" spans="6:23" x14ac:dyDescent="0.2">
      <c r="F18572" s="610"/>
      <c r="H18572" s="612"/>
      <c r="I18572" s="598"/>
      <c r="J18572" s="598"/>
      <c r="M18572" s="598"/>
      <c r="N18572" s="598"/>
      <c r="V18572" s="598"/>
      <c r="W18572" s="598"/>
    </row>
    <row r="18573" spans="6:23" x14ac:dyDescent="0.2">
      <c r="F18573" s="610"/>
      <c r="H18573" s="612"/>
      <c r="I18573" s="598"/>
      <c r="J18573" s="598"/>
      <c r="M18573" s="598"/>
      <c r="N18573" s="598"/>
      <c r="V18573" s="598"/>
      <c r="W18573" s="598"/>
    </row>
    <row r="18574" spans="6:23" x14ac:dyDescent="0.2">
      <c r="F18574" s="610"/>
      <c r="H18574" s="612"/>
      <c r="I18574" s="598"/>
      <c r="J18574" s="598"/>
      <c r="M18574" s="598"/>
      <c r="N18574" s="598"/>
      <c r="V18574" s="598"/>
      <c r="W18574" s="598"/>
    </row>
    <row r="18575" spans="6:23" x14ac:dyDescent="0.2">
      <c r="F18575" s="610"/>
      <c r="H18575" s="612"/>
      <c r="I18575" s="598"/>
      <c r="J18575" s="598"/>
      <c r="M18575" s="598"/>
      <c r="N18575" s="598"/>
      <c r="V18575" s="598"/>
      <c r="W18575" s="598"/>
    </row>
    <row r="18576" spans="6:23" x14ac:dyDescent="0.2">
      <c r="F18576" s="610"/>
      <c r="H18576" s="612"/>
      <c r="I18576" s="598"/>
      <c r="J18576" s="598"/>
      <c r="M18576" s="598"/>
      <c r="N18576" s="598"/>
      <c r="V18576" s="598"/>
      <c r="W18576" s="598"/>
    </row>
    <row r="18577" spans="6:23" x14ac:dyDescent="0.2">
      <c r="F18577" s="610"/>
      <c r="H18577" s="612"/>
      <c r="I18577" s="598"/>
      <c r="J18577" s="598"/>
      <c r="M18577" s="598"/>
      <c r="N18577" s="598"/>
      <c r="V18577" s="598"/>
      <c r="W18577" s="598"/>
    </row>
    <row r="18578" spans="6:23" x14ac:dyDescent="0.2">
      <c r="F18578" s="610"/>
      <c r="H18578" s="612"/>
      <c r="I18578" s="598"/>
      <c r="J18578" s="598"/>
      <c r="M18578" s="598"/>
      <c r="N18578" s="598"/>
      <c r="V18578" s="598"/>
      <c r="W18578" s="598"/>
    </row>
    <row r="18579" spans="6:23" x14ac:dyDescent="0.2">
      <c r="F18579" s="610"/>
      <c r="H18579" s="612"/>
      <c r="I18579" s="598"/>
      <c r="J18579" s="598"/>
      <c r="M18579" s="598"/>
      <c r="N18579" s="598"/>
      <c r="V18579" s="598"/>
      <c r="W18579" s="598"/>
    </row>
    <row r="18580" spans="6:23" x14ac:dyDescent="0.2">
      <c r="F18580" s="610"/>
      <c r="H18580" s="612"/>
      <c r="I18580" s="598"/>
      <c r="J18580" s="598"/>
      <c r="M18580" s="598"/>
      <c r="N18580" s="598"/>
      <c r="V18580" s="598"/>
      <c r="W18580" s="598"/>
    </row>
    <row r="18581" spans="6:23" x14ac:dyDescent="0.2">
      <c r="F18581" s="610"/>
      <c r="H18581" s="612"/>
      <c r="I18581" s="598"/>
      <c r="J18581" s="598"/>
      <c r="M18581" s="598"/>
      <c r="N18581" s="598"/>
      <c r="V18581" s="598"/>
      <c r="W18581" s="598"/>
    </row>
    <row r="18582" spans="6:23" x14ac:dyDescent="0.2">
      <c r="F18582" s="610"/>
      <c r="H18582" s="612"/>
      <c r="I18582" s="598"/>
      <c r="J18582" s="598"/>
      <c r="M18582" s="598"/>
      <c r="N18582" s="598"/>
      <c r="V18582" s="598"/>
      <c r="W18582" s="598"/>
    </row>
    <row r="18583" spans="6:23" x14ac:dyDescent="0.2">
      <c r="F18583" s="610"/>
      <c r="H18583" s="612"/>
      <c r="I18583" s="598"/>
      <c r="J18583" s="598"/>
      <c r="M18583" s="598"/>
      <c r="N18583" s="598"/>
      <c r="V18583" s="598"/>
      <c r="W18583" s="598"/>
    </row>
    <row r="18584" spans="6:23" x14ac:dyDescent="0.2">
      <c r="F18584" s="610"/>
      <c r="H18584" s="612"/>
      <c r="I18584" s="598"/>
      <c r="J18584" s="598"/>
      <c r="M18584" s="598"/>
      <c r="N18584" s="598"/>
      <c r="V18584" s="598"/>
      <c r="W18584" s="598"/>
    </row>
    <row r="18585" spans="6:23" x14ac:dyDescent="0.2">
      <c r="F18585" s="610"/>
      <c r="H18585" s="612"/>
      <c r="I18585" s="598"/>
      <c r="J18585" s="598"/>
      <c r="M18585" s="598"/>
      <c r="N18585" s="598"/>
      <c r="V18585" s="598"/>
      <c r="W18585" s="598"/>
    </row>
    <row r="18586" spans="6:23" x14ac:dyDescent="0.2">
      <c r="F18586" s="610"/>
      <c r="H18586" s="612"/>
      <c r="I18586" s="598"/>
      <c r="J18586" s="598"/>
      <c r="M18586" s="598"/>
      <c r="N18586" s="598"/>
      <c r="V18586" s="598"/>
      <c r="W18586" s="598"/>
    </row>
    <row r="18587" spans="6:23" x14ac:dyDescent="0.2">
      <c r="F18587" s="610"/>
      <c r="H18587" s="612"/>
      <c r="I18587" s="598"/>
      <c r="J18587" s="598"/>
      <c r="M18587" s="598"/>
      <c r="N18587" s="598"/>
      <c r="V18587" s="598"/>
      <c r="W18587" s="598"/>
    </row>
    <row r="18588" spans="6:23" x14ac:dyDescent="0.2">
      <c r="F18588" s="610"/>
      <c r="H18588" s="612"/>
      <c r="I18588" s="598"/>
      <c r="J18588" s="598"/>
      <c r="M18588" s="598"/>
      <c r="N18588" s="598"/>
      <c r="V18588" s="598"/>
      <c r="W18588" s="598"/>
    </row>
    <row r="18589" spans="6:23" x14ac:dyDescent="0.2">
      <c r="F18589" s="610"/>
      <c r="H18589" s="612"/>
      <c r="I18589" s="598"/>
      <c r="J18589" s="598"/>
      <c r="M18589" s="598"/>
      <c r="N18589" s="598"/>
      <c r="V18589" s="598"/>
      <c r="W18589" s="598"/>
    </row>
    <row r="18590" spans="6:23" x14ac:dyDescent="0.2">
      <c r="F18590" s="610"/>
      <c r="H18590" s="612"/>
      <c r="I18590" s="598"/>
      <c r="J18590" s="598"/>
      <c r="M18590" s="598"/>
      <c r="N18590" s="598"/>
      <c r="V18590" s="598"/>
      <c r="W18590" s="598"/>
    </row>
    <row r="18591" spans="6:23" x14ac:dyDescent="0.2">
      <c r="F18591" s="610"/>
      <c r="H18591" s="612"/>
      <c r="I18591" s="598"/>
      <c r="J18591" s="598"/>
      <c r="M18591" s="598"/>
      <c r="N18591" s="598"/>
      <c r="V18591" s="598"/>
      <c r="W18591" s="598"/>
    </row>
    <row r="18592" spans="6:23" x14ac:dyDescent="0.2">
      <c r="F18592" s="610"/>
      <c r="H18592" s="612"/>
      <c r="I18592" s="598"/>
      <c r="J18592" s="598"/>
      <c r="M18592" s="598"/>
      <c r="N18592" s="598"/>
      <c r="V18592" s="598"/>
      <c r="W18592" s="598"/>
    </row>
    <row r="18593" spans="6:23" x14ac:dyDescent="0.2">
      <c r="F18593" s="610"/>
      <c r="H18593" s="612"/>
      <c r="I18593" s="598"/>
      <c r="J18593" s="598"/>
      <c r="M18593" s="598"/>
      <c r="N18593" s="598"/>
      <c r="V18593" s="598"/>
      <c r="W18593" s="598"/>
    </row>
    <row r="18594" spans="6:23" x14ac:dyDescent="0.2">
      <c r="F18594" s="610"/>
      <c r="H18594" s="612"/>
      <c r="I18594" s="598"/>
      <c r="J18594" s="598"/>
      <c r="M18594" s="598"/>
      <c r="N18594" s="598"/>
      <c r="V18594" s="598"/>
      <c r="W18594" s="598"/>
    </row>
    <row r="18595" spans="6:23" x14ac:dyDescent="0.2">
      <c r="F18595" s="610"/>
      <c r="H18595" s="612"/>
      <c r="I18595" s="598"/>
      <c r="J18595" s="598"/>
      <c r="M18595" s="598"/>
      <c r="N18595" s="598"/>
      <c r="V18595" s="598"/>
      <c r="W18595" s="598"/>
    </row>
    <row r="18596" spans="6:23" x14ac:dyDescent="0.2">
      <c r="F18596" s="610"/>
      <c r="H18596" s="612"/>
      <c r="I18596" s="598"/>
      <c r="J18596" s="598"/>
      <c r="M18596" s="598"/>
      <c r="N18596" s="598"/>
      <c r="V18596" s="598"/>
      <c r="W18596" s="598"/>
    </row>
    <row r="18597" spans="6:23" x14ac:dyDescent="0.2">
      <c r="F18597" s="610"/>
      <c r="H18597" s="612"/>
      <c r="I18597" s="598"/>
      <c r="J18597" s="598"/>
      <c r="M18597" s="598"/>
      <c r="N18597" s="598"/>
      <c r="V18597" s="598"/>
      <c r="W18597" s="598"/>
    </row>
    <row r="18598" spans="6:23" x14ac:dyDescent="0.2">
      <c r="F18598" s="610"/>
      <c r="H18598" s="612"/>
      <c r="I18598" s="598"/>
      <c r="J18598" s="598"/>
      <c r="M18598" s="598"/>
      <c r="N18598" s="598"/>
      <c r="V18598" s="598"/>
      <c r="W18598" s="598"/>
    </row>
    <row r="18599" spans="6:23" x14ac:dyDescent="0.2">
      <c r="F18599" s="610"/>
      <c r="H18599" s="612"/>
      <c r="I18599" s="598"/>
      <c r="J18599" s="598"/>
      <c r="M18599" s="598"/>
      <c r="N18599" s="598"/>
      <c r="V18599" s="598"/>
      <c r="W18599" s="598"/>
    </row>
    <row r="18600" spans="6:23" x14ac:dyDescent="0.2">
      <c r="F18600" s="610"/>
      <c r="H18600" s="612"/>
      <c r="I18600" s="598"/>
      <c r="J18600" s="598"/>
      <c r="M18600" s="598"/>
      <c r="N18600" s="598"/>
      <c r="V18600" s="598"/>
      <c r="W18600" s="598"/>
    </row>
    <row r="18601" spans="6:23" x14ac:dyDescent="0.2">
      <c r="F18601" s="610"/>
      <c r="H18601" s="612"/>
      <c r="I18601" s="598"/>
      <c r="J18601" s="598"/>
      <c r="M18601" s="598"/>
      <c r="N18601" s="598"/>
      <c r="V18601" s="598"/>
      <c r="W18601" s="598"/>
    </row>
    <row r="18602" spans="6:23" x14ac:dyDescent="0.2">
      <c r="F18602" s="610"/>
      <c r="H18602" s="612"/>
      <c r="I18602" s="598"/>
      <c r="J18602" s="598"/>
      <c r="M18602" s="598"/>
      <c r="N18602" s="598"/>
      <c r="V18602" s="598"/>
      <c r="W18602" s="598"/>
    </row>
    <row r="18603" spans="6:23" x14ac:dyDescent="0.2">
      <c r="F18603" s="610"/>
      <c r="H18603" s="612"/>
      <c r="I18603" s="598"/>
      <c r="J18603" s="598"/>
      <c r="M18603" s="598"/>
      <c r="N18603" s="598"/>
      <c r="V18603" s="598"/>
      <c r="W18603" s="598"/>
    </row>
    <row r="18604" spans="6:23" x14ac:dyDescent="0.2">
      <c r="F18604" s="610"/>
      <c r="H18604" s="612"/>
      <c r="I18604" s="598"/>
      <c r="J18604" s="598"/>
      <c r="M18604" s="598"/>
      <c r="N18604" s="598"/>
      <c r="V18604" s="598"/>
      <c r="W18604" s="598"/>
    </row>
    <row r="18605" spans="6:23" x14ac:dyDescent="0.2">
      <c r="F18605" s="610"/>
      <c r="H18605" s="612"/>
      <c r="I18605" s="598"/>
      <c r="J18605" s="598"/>
      <c r="M18605" s="598"/>
      <c r="N18605" s="598"/>
      <c r="V18605" s="598"/>
      <c r="W18605" s="598"/>
    </row>
    <row r="18606" spans="6:23" x14ac:dyDescent="0.2">
      <c r="F18606" s="610"/>
      <c r="H18606" s="612"/>
      <c r="I18606" s="598"/>
      <c r="J18606" s="598"/>
      <c r="M18606" s="598"/>
      <c r="N18606" s="598"/>
      <c r="V18606" s="598"/>
      <c r="W18606" s="598"/>
    </row>
    <row r="18607" spans="6:23" x14ac:dyDescent="0.2">
      <c r="F18607" s="610"/>
      <c r="H18607" s="612"/>
      <c r="I18607" s="598"/>
      <c r="J18607" s="598"/>
      <c r="M18607" s="598"/>
      <c r="N18607" s="598"/>
      <c r="V18607" s="598"/>
      <c r="W18607" s="598"/>
    </row>
    <row r="18608" spans="6:23" x14ac:dyDescent="0.2">
      <c r="F18608" s="610"/>
      <c r="H18608" s="612"/>
      <c r="I18608" s="598"/>
      <c r="J18608" s="598"/>
      <c r="M18608" s="598"/>
      <c r="N18608" s="598"/>
      <c r="V18608" s="598"/>
      <c r="W18608" s="598"/>
    </row>
    <row r="18609" spans="6:23" x14ac:dyDescent="0.2">
      <c r="F18609" s="610"/>
      <c r="H18609" s="612"/>
      <c r="I18609" s="598"/>
      <c r="J18609" s="598"/>
      <c r="M18609" s="598"/>
      <c r="N18609" s="598"/>
      <c r="V18609" s="598"/>
      <c r="W18609" s="598"/>
    </row>
    <row r="18610" spans="6:23" x14ac:dyDescent="0.2">
      <c r="F18610" s="610"/>
      <c r="H18610" s="612"/>
      <c r="I18610" s="598"/>
      <c r="J18610" s="598"/>
      <c r="M18610" s="598"/>
      <c r="N18610" s="598"/>
      <c r="V18610" s="598"/>
      <c r="W18610" s="598"/>
    </row>
    <row r="18611" spans="6:23" x14ac:dyDescent="0.2">
      <c r="F18611" s="610"/>
      <c r="H18611" s="612"/>
      <c r="I18611" s="598"/>
      <c r="J18611" s="598"/>
      <c r="M18611" s="598"/>
      <c r="N18611" s="598"/>
      <c r="V18611" s="598"/>
      <c r="W18611" s="598"/>
    </row>
    <row r="18612" spans="6:23" x14ac:dyDescent="0.2">
      <c r="F18612" s="610"/>
      <c r="H18612" s="612"/>
      <c r="I18612" s="598"/>
      <c r="J18612" s="598"/>
      <c r="M18612" s="598"/>
      <c r="N18612" s="598"/>
      <c r="V18612" s="598"/>
      <c r="W18612" s="598"/>
    </row>
    <row r="18613" spans="6:23" x14ac:dyDescent="0.2">
      <c r="F18613" s="610"/>
      <c r="H18613" s="612"/>
      <c r="I18613" s="598"/>
      <c r="J18613" s="598"/>
      <c r="M18613" s="598"/>
      <c r="N18613" s="598"/>
      <c r="V18613" s="598"/>
      <c r="W18613" s="598"/>
    </row>
    <row r="18614" spans="6:23" x14ac:dyDescent="0.2">
      <c r="F18614" s="610"/>
      <c r="H18614" s="612"/>
      <c r="I18614" s="598"/>
      <c r="J18614" s="598"/>
      <c r="M18614" s="598"/>
      <c r="N18614" s="598"/>
      <c r="V18614" s="598"/>
      <c r="W18614" s="598"/>
    </row>
    <row r="18615" spans="6:23" x14ac:dyDescent="0.2">
      <c r="F18615" s="610"/>
      <c r="H18615" s="612"/>
      <c r="I18615" s="598"/>
      <c r="J18615" s="598"/>
      <c r="M18615" s="598"/>
      <c r="N18615" s="598"/>
      <c r="V18615" s="598"/>
      <c r="W18615" s="598"/>
    </row>
    <row r="18616" spans="6:23" x14ac:dyDescent="0.2">
      <c r="F18616" s="610"/>
      <c r="H18616" s="612"/>
      <c r="I18616" s="598"/>
      <c r="J18616" s="598"/>
      <c r="M18616" s="598"/>
      <c r="N18616" s="598"/>
      <c r="V18616" s="598"/>
      <c r="W18616" s="598"/>
    </row>
    <row r="18617" spans="6:23" x14ac:dyDescent="0.2">
      <c r="F18617" s="610"/>
      <c r="H18617" s="612"/>
      <c r="I18617" s="598"/>
      <c r="J18617" s="598"/>
      <c r="M18617" s="598"/>
      <c r="N18617" s="598"/>
      <c r="V18617" s="598"/>
      <c r="W18617" s="598"/>
    </row>
    <row r="18618" spans="6:23" x14ac:dyDescent="0.2">
      <c r="F18618" s="610"/>
      <c r="H18618" s="612"/>
      <c r="I18618" s="598"/>
      <c r="J18618" s="598"/>
      <c r="M18618" s="598"/>
      <c r="N18618" s="598"/>
      <c r="V18618" s="598"/>
      <c r="W18618" s="598"/>
    </row>
    <row r="18619" spans="6:23" x14ac:dyDescent="0.2">
      <c r="F18619" s="610"/>
      <c r="H18619" s="612"/>
      <c r="I18619" s="598"/>
      <c r="J18619" s="598"/>
      <c r="M18619" s="598"/>
      <c r="N18619" s="598"/>
      <c r="V18619" s="598"/>
      <c r="W18619" s="598"/>
    </row>
    <row r="18620" spans="6:23" x14ac:dyDescent="0.2">
      <c r="F18620" s="610"/>
      <c r="H18620" s="612"/>
      <c r="I18620" s="598"/>
      <c r="J18620" s="598"/>
      <c r="M18620" s="598"/>
      <c r="N18620" s="598"/>
      <c r="V18620" s="598"/>
      <c r="W18620" s="598"/>
    </row>
    <row r="18621" spans="6:23" x14ac:dyDescent="0.2">
      <c r="F18621" s="610"/>
      <c r="H18621" s="612"/>
      <c r="I18621" s="598"/>
      <c r="J18621" s="598"/>
      <c r="M18621" s="598"/>
      <c r="N18621" s="598"/>
      <c r="V18621" s="598"/>
      <c r="W18621" s="598"/>
    </row>
    <row r="18622" spans="6:23" x14ac:dyDescent="0.2">
      <c r="F18622" s="610"/>
      <c r="H18622" s="612"/>
      <c r="I18622" s="598"/>
      <c r="J18622" s="598"/>
      <c r="M18622" s="598"/>
      <c r="N18622" s="598"/>
      <c r="V18622" s="598"/>
      <c r="W18622" s="598"/>
    </row>
    <row r="18623" spans="6:23" x14ac:dyDescent="0.2">
      <c r="F18623" s="610"/>
      <c r="H18623" s="612"/>
      <c r="I18623" s="598"/>
      <c r="J18623" s="598"/>
      <c r="M18623" s="598"/>
      <c r="N18623" s="598"/>
      <c r="V18623" s="598"/>
      <c r="W18623" s="598"/>
    </row>
    <row r="18624" spans="6:23" x14ac:dyDescent="0.2">
      <c r="F18624" s="610"/>
      <c r="H18624" s="612"/>
      <c r="I18624" s="598"/>
      <c r="J18624" s="598"/>
      <c r="M18624" s="598"/>
      <c r="N18624" s="598"/>
      <c r="V18624" s="598"/>
      <c r="W18624" s="598"/>
    </row>
    <row r="18625" spans="6:23" x14ac:dyDescent="0.2">
      <c r="F18625" s="610"/>
      <c r="H18625" s="612"/>
      <c r="I18625" s="598"/>
      <c r="J18625" s="598"/>
      <c r="M18625" s="598"/>
      <c r="N18625" s="598"/>
      <c r="V18625" s="598"/>
      <c r="W18625" s="598"/>
    </row>
    <row r="18626" spans="6:23" x14ac:dyDescent="0.2">
      <c r="F18626" s="610"/>
      <c r="H18626" s="612"/>
      <c r="I18626" s="598"/>
      <c r="J18626" s="598"/>
      <c r="M18626" s="598"/>
      <c r="N18626" s="598"/>
      <c r="V18626" s="598"/>
      <c r="W18626" s="598"/>
    </row>
    <row r="18627" spans="6:23" x14ac:dyDescent="0.2">
      <c r="F18627" s="610"/>
      <c r="H18627" s="612"/>
      <c r="I18627" s="598"/>
      <c r="J18627" s="598"/>
      <c r="M18627" s="598"/>
      <c r="N18627" s="598"/>
      <c r="V18627" s="598"/>
      <c r="W18627" s="598"/>
    </row>
    <row r="18628" spans="6:23" x14ac:dyDescent="0.2">
      <c r="F18628" s="610"/>
      <c r="H18628" s="612"/>
      <c r="I18628" s="598"/>
      <c r="J18628" s="598"/>
      <c r="M18628" s="598"/>
      <c r="N18628" s="598"/>
      <c r="V18628" s="598"/>
      <c r="W18628" s="598"/>
    </row>
    <row r="18629" spans="6:23" x14ac:dyDescent="0.2">
      <c r="F18629" s="610"/>
      <c r="H18629" s="612"/>
      <c r="I18629" s="598"/>
      <c r="J18629" s="598"/>
      <c r="M18629" s="598"/>
      <c r="N18629" s="598"/>
      <c r="V18629" s="598"/>
      <c r="W18629" s="598"/>
    </row>
    <row r="18630" spans="6:23" x14ac:dyDescent="0.2">
      <c r="F18630" s="610"/>
      <c r="H18630" s="612"/>
      <c r="I18630" s="598"/>
      <c r="J18630" s="598"/>
      <c r="M18630" s="598"/>
      <c r="N18630" s="598"/>
      <c r="V18630" s="598"/>
      <c r="W18630" s="598"/>
    </row>
    <row r="18631" spans="6:23" x14ac:dyDescent="0.2">
      <c r="F18631" s="610"/>
      <c r="H18631" s="612"/>
      <c r="I18631" s="598"/>
      <c r="J18631" s="598"/>
      <c r="M18631" s="598"/>
      <c r="N18631" s="598"/>
      <c r="V18631" s="598"/>
      <c r="W18631" s="598"/>
    </row>
    <row r="18632" spans="6:23" x14ac:dyDescent="0.2">
      <c r="F18632" s="610"/>
      <c r="H18632" s="612"/>
      <c r="I18632" s="598"/>
      <c r="J18632" s="598"/>
      <c r="M18632" s="598"/>
      <c r="N18632" s="598"/>
      <c r="V18632" s="598"/>
      <c r="W18632" s="598"/>
    </row>
    <row r="18633" spans="6:23" x14ac:dyDescent="0.2">
      <c r="F18633" s="610"/>
      <c r="H18633" s="612"/>
      <c r="I18633" s="598"/>
      <c r="J18633" s="598"/>
      <c r="M18633" s="598"/>
      <c r="N18633" s="598"/>
      <c r="V18633" s="598"/>
      <c r="W18633" s="598"/>
    </row>
    <row r="18634" spans="6:23" x14ac:dyDescent="0.2">
      <c r="F18634" s="610"/>
      <c r="H18634" s="612"/>
      <c r="I18634" s="598"/>
      <c r="J18634" s="598"/>
      <c r="M18634" s="598"/>
      <c r="N18634" s="598"/>
      <c r="V18634" s="598"/>
      <c r="W18634" s="598"/>
    </row>
    <row r="18635" spans="6:23" x14ac:dyDescent="0.2">
      <c r="F18635" s="610"/>
      <c r="H18635" s="612"/>
      <c r="I18635" s="598"/>
      <c r="J18635" s="598"/>
      <c r="M18635" s="598"/>
      <c r="N18635" s="598"/>
      <c r="V18635" s="598"/>
      <c r="W18635" s="598"/>
    </row>
    <row r="18636" spans="6:23" x14ac:dyDescent="0.2">
      <c r="F18636" s="610"/>
      <c r="H18636" s="612"/>
      <c r="I18636" s="598"/>
      <c r="J18636" s="598"/>
      <c r="M18636" s="598"/>
      <c r="N18636" s="598"/>
      <c r="V18636" s="598"/>
      <c r="W18636" s="598"/>
    </row>
    <row r="18637" spans="6:23" x14ac:dyDescent="0.2">
      <c r="F18637" s="610"/>
      <c r="H18637" s="612"/>
      <c r="I18637" s="598"/>
      <c r="J18637" s="598"/>
      <c r="M18637" s="598"/>
      <c r="N18637" s="598"/>
      <c r="V18637" s="598"/>
      <c r="W18637" s="598"/>
    </row>
    <row r="18638" spans="6:23" x14ac:dyDescent="0.2">
      <c r="F18638" s="610"/>
      <c r="H18638" s="612"/>
      <c r="I18638" s="598"/>
      <c r="J18638" s="598"/>
      <c r="M18638" s="598"/>
      <c r="N18638" s="598"/>
      <c r="V18638" s="598"/>
      <c r="W18638" s="598"/>
    </row>
    <row r="18639" spans="6:23" x14ac:dyDescent="0.2">
      <c r="F18639" s="610"/>
      <c r="H18639" s="612"/>
      <c r="I18639" s="598"/>
      <c r="J18639" s="598"/>
      <c r="M18639" s="598"/>
      <c r="N18639" s="598"/>
      <c r="V18639" s="598"/>
      <c r="W18639" s="598"/>
    </row>
    <row r="18640" spans="6:23" x14ac:dyDescent="0.2">
      <c r="F18640" s="610"/>
      <c r="H18640" s="612"/>
      <c r="I18640" s="598"/>
      <c r="J18640" s="598"/>
      <c r="M18640" s="598"/>
      <c r="N18640" s="598"/>
      <c r="V18640" s="598"/>
      <c r="W18640" s="598"/>
    </row>
    <row r="18641" spans="6:23" x14ac:dyDescent="0.2">
      <c r="F18641" s="610"/>
      <c r="H18641" s="612"/>
      <c r="I18641" s="598"/>
      <c r="J18641" s="598"/>
      <c r="M18641" s="598"/>
      <c r="N18641" s="598"/>
      <c r="V18641" s="598"/>
      <c r="W18641" s="598"/>
    </row>
    <row r="18642" spans="6:23" x14ac:dyDescent="0.2">
      <c r="F18642" s="610"/>
      <c r="H18642" s="612"/>
      <c r="I18642" s="598"/>
      <c r="J18642" s="598"/>
      <c r="M18642" s="598"/>
      <c r="N18642" s="598"/>
      <c r="V18642" s="598"/>
      <c r="W18642" s="598"/>
    </row>
    <row r="18643" spans="6:23" x14ac:dyDescent="0.2">
      <c r="F18643" s="610"/>
      <c r="H18643" s="612"/>
      <c r="I18643" s="598"/>
      <c r="J18643" s="598"/>
      <c r="M18643" s="598"/>
      <c r="N18643" s="598"/>
      <c r="V18643" s="598"/>
      <c r="W18643" s="598"/>
    </row>
    <row r="18644" spans="6:23" x14ac:dyDescent="0.2">
      <c r="F18644" s="610"/>
      <c r="H18644" s="612"/>
      <c r="I18644" s="598"/>
      <c r="J18644" s="598"/>
      <c r="M18644" s="598"/>
      <c r="N18644" s="598"/>
      <c r="V18644" s="598"/>
      <c r="W18644" s="598"/>
    </row>
    <row r="18645" spans="6:23" x14ac:dyDescent="0.2">
      <c r="F18645" s="610"/>
      <c r="H18645" s="612"/>
      <c r="I18645" s="598"/>
      <c r="J18645" s="598"/>
      <c r="M18645" s="598"/>
      <c r="N18645" s="598"/>
      <c r="V18645" s="598"/>
      <c r="W18645" s="598"/>
    </row>
    <row r="18646" spans="6:23" x14ac:dyDescent="0.2">
      <c r="F18646" s="610"/>
      <c r="H18646" s="612"/>
      <c r="I18646" s="598"/>
      <c r="J18646" s="598"/>
      <c r="M18646" s="598"/>
      <c r="N18646" s="598"/>
      <c r="V18646" s="598"/>
      <c r="W18646" s="598"/>
    </row>
    <row r="18647" spans="6:23" x14ac:dyDescent="0.2">
      <c r="F18647" s="610"/>
      <c r="H18647" s="612"/>
      <c r="I18647" s="598"/>
      <c r="J18647" s="598"/>
      <c r="M18647" s="598"/>
      <c r="N18647" s="598"/>
      <c r="V18647" s="598"/>
      <c r="W18647" s="598"/>
    </row>
    <row r="18648" spans="6:23" x14ac:dyDescent="0.2">
      <c r="F18648" s="610"/>
      <c r="H18648" s="612"/>
      <c r="I18648" s="598"/>
      <c r="J18648" s="598"/>
      <c r="M18648" s="598"/>
      <c r="N18648" s="598"/>
      <c r="V18648" s="598"/>
      <c r="W18648" s="598"/>
    </row>
    <row r="18649" spans="6:23" x14ac:dyDescent="0.2">
      <c r="F18649" s="610"/>
      <c r="H18649" s="612"/>
      <c r="I18649" s="598"/>
      <c r="J18649" s="598"/>
      <c r="M18649" s="598"/>
      <c r="N18649" s="598"/>
      <c r="V18649" s="598"/>
      <c r="W18649" s="598"/>
    </row>
    <row r="18650" spans="6:23" x14ac:dyDescent="0.2">
      <c r="F18650" s="610"/>
      <c r="H18650" s="612"/>
      <c r="I18650" s="598"/>
      <c r="J18650" s="598"/>
      <c r="M18650" s="598"/>
      <c r="N18650" s="598"/>
      <c r="V18650" s="598"/>
      <c r="W18650" s="598"/>
    </row>
    <row r="18651" spans="6:23" x14ac:dyDescent="0.2">
      <c r="F18651" s="610"/>
      <c r="H18651" s="612"/>
      <c r="I18651" s="598"/>
      <c r="J18651" s="598"/>
      <c r="M18651" s="598"/>
      <c r="N18651" s="598"/>
      <c r="V18651" s="598"/>
      <c r="W18651" s="598"/>
    </row>
    <row r="18652" spans="6:23" x14ac:dyDescent="0.2">
      <c r="F18652" s="610"/>
      <c r="H18652" s="612"/>
      <c r="I18652" s="598"/>
      <c r="J18652" s="598"/>
      <c r="M18652" s="598"/>
      <c r="N18652" s="598"/>
      <c r="V18652" s="598"/>
      <c r="W18652" s="598"/>
    </row>
    <row r="18653" spans="6:23" x14ac:dyDescent="0.2">
      <c r="F18653" s="610"/>
      <c r="H18653" s="612"/>
      <c r="I18653" s="598"/>
      <c r="J18653" s="598"/>
      <c r="M18653" s="598"/>
      <c r="N18653" s="598"/>
      <c r="V18653" s="598"/>
      <c r="W18653" s="598"/>
    </row>
    <row r="18654" spans="6:23" x14ac:dyDescent="0.2">
      <c r="F18654" s="610"/>
      <c r="H18654" s="612"/>
      <c r="I18654" s="598"/>
      <c r="J18654" s="598"/>
      <c r="M18654" s="598"/>
      <c r="N18654" s="598"/>
      <c r="V18654" s="598"/>
      <c r="W18654" s="598"/>
    </row>
    <row r="18655" spans="6:23" x14ac:dyDescent="0.2">
      <c r="F18655" s="610"/>
      <c r="H18655" s="612"/>
      <c r="I18655" s="598"/>
      <c r="J18655" s="598"/>
      <c r="M18655" s="598"/>
      <c r="N18655" s="598"/>
      <c r="V18655" s="598"/>
      <c r="W18655" s="598"/>
    </row>
    <row r="18656" spans="6:23" x14ac:dyDescent="0.2">
      <c r="F18656" s="610"/>
      <c r="H18656" s="612"/>
      <c r="I18656" s="598"/>
      <c r="J18656" s="598"/>
      <c r="M18656" s="598"/>
      <c r="N18656" s="598"/>
      <c r="V18656" s="598"/>
      <c r="W18656" s="598"/>
    </row>
    <row r="18657" spans="6:23" x14ac:dyDescent="0.2">
      <c r="F18657" s="610"/>
      <c r="H18657" s="612"/>
      <c r="I18657" s="598"/>
      <c r="J18657" s="598"/>
      <c r="M18657" s="598"/>
      <c r="N18657" s="598"/>
      <c r="V18657" s="598"/>
      <c r="W18657" s="598"/>
    </row>
    <row r="18658" spans="6:23" x14ac:dyDescent="0.2">
      <c r="F18658" s="610"/>
      <c r="H18658" s="612"/>
      <c r="I18658" s="598"/>
      <c r="J18658" s="598"/>
      <c r="M18658" s="598"/>
      <c r="N18658" s="598"/>
      <c r="V18658" s="598"/>
      <c r="W18658" s="598"/>
    </row>
    <row r="18659" spans="6:23" x14ac:dyDescent="0.2">
      <c r="F18659" s="610"/>
      <c r="H18659" s="612"/>
      <c r="I18659" s="598"/>
      <c r="J18659" s="598"/>
      <c r="M18659" s="598"/>
      <c r="N18659" s="598"/>
      <c r="V18659" s="598"/>
      <c r="W18659" s="598"/>
    </row>
    <row r="18660" spans="6:23" x14ac:dyDescent="0.2">
      <c r="F18660" s="610"/>
      <c r="H18660" s="612"/>
      <c r="I18660" s="598"/>
      <c r="J18660" s="598"/>
      <c r="M18660" s="598"/>
      <c r="N18660" s="598"/>
      <c r="V18660" s="598"/>
      <c r="W18660" s="598"/>
    </row>
    <row r="18661" spans="6:23" x14ac:dyDescent="0.2">
      <c r="F18661" s="610"/>
      <c r="H18661" s="612"/>
      <c r="I18661" s="598"/>
      <c r="J18661" s="598"/>
      <c r="M18661" s="598"/>
      <c r="N18661" s="598"/>
      <c r="V18661" s="598"/>
      <c r="W18661" s="598"/>
    </row>
    <row r="18662" spans="6:23" x14ac:dyDescent="0.2">
      <c r="F18662" s="610"/>
      <c r="H18662" s="612"/>
      <c r="I18662" s="598"/>
      <c r="J18662" s="598"/>
      <c r="M18662" s="598"/>
      <c r="N18662" s="598"/>
      <c r="V18662" s="598"/>
      <c r="W18662" s="598"/>
    </row>
    <row r="18663" spans="6:23" x14ac:dyDescent="0.2">
      <c r="F18663" s="610"/>
      <c r="H18663" s="612"/>
      <c r="I18663" s="598"/>
      <c r="J18663" s="598"/>
      <c r="M18663" s="598"/>
      <c r="N18663" s="598"/>
      <c r="V18663" s="598"/>
      <c r="W18663" s="598"/>
    </row>
    <row r="18664" spans="6:23" x14ac:dyDescent="0.2">
      <c r="F18664" s="610"/>
      <c r="H18664" s="612"/>
      <c r="I18664" s="598"/>
      <c r="J18664" s="598"/>
      <c r="M18664" s="598"/>
      <c r="N18664" s="598"/>
      <c r="V18664" s="598"/>
      <c r="W18664" s="598"/>
    </row>
    <row r="18665" spans="6:23" x14ac:dyDescent="0.2">
      <c r="F18665" s="610"/>
      <c r="H18665" s="612"/>
      <c r="I18665" s="598"/>
      <c r="J18665" s="598"/>
      <c r="M18665" s="598"/>
      <c r="N18665" s="598"/>
      <c r="V18665" s="598"/>
      <c r="W18665" s="598"/>
    </row>
    <row r="18666" spans="6:23" x14ac:dyDescent="0.2">
      <c r="F18666" s="610"/>
      <c r="H18666" s="612"/>
      <c r="I18666" s="598"/>
      <c r="J18666" s="598"/>
      <c r="M18666" s="598"/>
      <c r="N18666" s="598"/>
      <c r="V18666" s="598"/>
      <c r="W18666" s="598"/>
    </row>
    <row r="18667" spans="6:23" x14ac:dyDescent="0.2">
      <c r="F18667" s="610"/>
      <c r="H18667" s="612"/>
      <c r="I18667" s="598"/>
      <c r="J18667" s="598"/>
      <c r="M18667" s="598"/>
      <c r="N18667" s="598"/>
      <c r="V18667" s="598"/>
      <c r="W18667" s="598"/>
    </row>
    <row r="18668" spans="6:23" x14ac:dyDescent="0.2">
      <c r="F18668" s="610"/>
      <c r="H18668" s="612"/>
      <c r="I18668" s="598"/>
      <c r="J18668" s="598"/>
      <c r="M18668" s="598"/>
      <c r="N18668" s="598"/>
      <c r="V18668" s="598"/>
      <c r="W18668" s="598"/>
    </row>
    <row r="18669" spans="6:23" x14ac:dyDescent="0.2">
      <c r="F18669" s="610"/>
      <c r="H18669" s="612"/>
      <c r="I18669" s="598"/>
      <c r="J18669" s="598"/>
      <c r="M18669" s="598"/>
      <c r="N18669" s="598"/>
      <c r="V18669" s="598"/>
      <c r="W18669" s="598"/>
    </row>
    <row r="18670" spans="6:23" x14ac:dyDescent="0.2">
      <c r="F18670" s="610"/>
      <c r="H18670" s="612"/>
      <c r="I18670" s="598"/>
      <c r="J18670" s="598"/>
      <c r="M18670" s="598"/>
      <c r="N18670" s="598"/>
      <c r="V18670" s="598"/>
      <c r="W18670" s="598"/>
    </row>
    <row r="18671" spans="6:23" x14ac:dyDescent="0.2">
      <c r="F18671" s="610"/>
      <c r="H18671" s="612"/>
      <c r="I18671" s="598"/>
      <c r="J18671" s="598"/>
      <c r="M18671" s="598"/>
      <c r="N18671" s="598"/>
      <c r="V18671" s="598"/>
      <c r="W18671" s="598"/>
    </row>
    <row r="18672" spans="6:23" x14ac:dyDescent="0.2">
      <c r="F18672" s="610"/>
      <c r="H18672" s="612"/>
      <c r="I18672" s="598"/>
      <c r="J18672" s="598"/>
      <c r="M18672" s="598"/>
      <c r="N18672" s="598"/>
      <c r="V18672" s="598"/>
      <c r="W18672" s="598"/>
    </row>
    <row r="18673" spans="6:23" x14ac:dyDescent="0.2">
      <c r="F18673" s="610"/>
      <c r="H18673" s="612"/>
      <c r="I18673" s="598"/>
      <c r="J18673" s="598"/>
      <c r="M18673" s="598"/>
      <c r="N18673" s="598"/>
      <c r="V18673" s="598"/>
      <c r="W18673" s="598"/>
    </row>
    <row r="18674" spans="6:23" x14ac:dyDescent="0.2">
      <c r="F18674" s="610"/>
      <c r="H18674" s="612"/>
      <c r="I18674" s="598"/>
      <c r="J18674" s="598"/>
      <c r="M18674" s="598"/>
      <c r="N18674" s="598"/>
      <c r="V18674" s="598"/>
      <c r="W18674" s="598"/>
    </row>
    <row r="18675" spans="6:23" x14ac:dyDescent="0.2">
      <c r="F18675" s="610"/>
      <c r="H18675" s="612"/>
      <c r="I18675" s="598"/>
      <c r="J18675" s="598"/>
      <c r="M18675" s="598"/>
      <c r="N18675" s="598"/>
      <c r="V18675" s="598"/>
      <c r="W18675" s="598"/>
    </row>
    <row r="18676" spans="6:23" x14ac:dyDescent="0.2">
      <c r="F18676" s="610"/>
      <c r="H18676" s="612"/>
      <c r="I18676" s="598"/>
      <c r="J18676" s="598"/>
      <c r="M18676" s="598"/>
      <c r="N18676" s="598"/>
      <c r="V18676" s="598"/>
      <c r="W18676" s="598"/>
    </row>
    <row r="18677" spans="6:23" x14ac:dyDescent="0.2">
      <c r="F18677" s="610"/>
      <c r="H18677" s="612"/>
      <c r="I18677" s="598"/>
      <c r="J18677" s="598"/>
      <c r="M18677" s="598"/>
      <c r="N18677" s="598"/>
      <c r="V18677" s="598"/>
      <c r="W18677" s="598"/>
    </row>
    <row r="18678" spans="6:23" x14ac:dyDescent="0.2">
      <c r="F18678" s="610"/>
      <c r="H18678" s="612"/>
      <c r="I18678" s="598"/>
      <c r="J18678" s="598"/>
      <c r="M18678" s="598"/>
      <c r="N18678" s="598"/>
      <c r="V18678" s="598"/>
      <c r="W18678" s="598"/>
    </row>
    <row r="18679" spans="6:23" x14ac:dyDescent="0.2">
      <c r="F18679" s="610"/>
      <c r="H18679" s="612"/>
      <c r="I18679" s="598"/>
      <c r="J18679" s="598"/>
      <c r="M18679" s="598"/>
      <c r="N18679" s="598"/>
      <c r="V18679" s="598"/>
      <c r="W18679" s="598"/>
    </row>
    <row r="18680" spans="6:23" x14ac:dyDescent="0.2">
      <c r="F18680" s="610"/>
      <c r="H18680" s="612"/>
      <c r="I18680" s="598"/>
      <c r="J18680" s="598"/>
      <c r="M18680" s="598"/>
      <c r="N18680" s="598"/>
      <c r="V18680" s="598"/>
      <c r="W18680" s="598"/>
    </row>
    <row r="18681" spans="6:23" x14ac:dyDescent="0.2">
      <c r="F18681" s="610"/>
      <c r="H18681" s="612"/>
      <c r="I18681" s="598"/>
      <c r="J18681" s="598"/>
      <c r="M18681" s="598"/>
      <c r="N18681" s="598"/>
      <c r="V18681" s="598"/>
      <c r="W18681" s="598"/>
    </row>
    <row r="18682" spans="6:23" x14ac:dyDescent="0.2">
      <c r="F18682" s="610"/>
      <c r="H18682" s="612"/>
      <c r="I18682" s="598"/>
      <c r="J18682" s="598"/>
      <c r="M18682" s="598"/>
      <c r="N18682" s="598"/>
      <c r="V18682" s="598"/>
      <c r="W18682" s="598"/>
    </row>
    <row r="18683" spans="6:23" x14ac:dyDescent="0.2">
      <c r="F18683" s="610"/>
      <c r="H18683" s="612"/>
      <c r="I18683" s="598"/>
      <c r="J18683" s="598"/>
      <c r="M18683" s="598"/>
      <c r="N18683" s="598"/>
      <c r="V18683" s="598"/>
      <c r="W18683" s="598"/>
    </row>
    <row r="18684" spans="6:23" x14ac:dyDescent="0.2">
      <c r="F18684" s="610"/>
      <c r="H18684" s="612"/>
      <c r="I18684" s="598"/>
      <c r="J18684" s="598"/>
      <c r="M18684" s="598"/>
      <c r="N18684" s="598"/>
      <c r="V18684" s="598"/>
      <c r="W18684" s="598"/>
    </row>
    <row r="18685" spans="6:23" x14ac:dyDescent="0.2">
      <c r="F18685" s="610"/>
      <c r="H18685" s="612"/>
      <c r="I18685" s="598"/>
      <c r="J18685" s="598"/>
      <c r="M18685" s="598"/>
      <c r="N18685" s="598"/>
      <c r="V18685" s="598"/>
      <c r="W18685" s="598"/>
    </row>
    <row r="18686" spans="6:23" x14ac:dyDescent="0.2">
      <c r="F18686" s="610"/>
      <c r="H18686" s="612"/>
      <c r="I18686" s="598"/>
      <c r="J18686" s="598"/>
      <c r="M18686" s="598"/>
      <c r="N18686" s="598"/>
      <c r="V18686" s="598"/>
      <c r="W18686" s="598"/>
    </row>
    <row r="18687" spans="6:23" x14ac:dyDescent="0.2">
      <c r="F18687" s="610"/>
      <c r="H18687" s="612"/>
      <c r="I18687" s="598"/>
      <c r="J18687" s="598"/>
      <c r="M18687" s="598"/>
      <c r="N18687" s="598"/>
      <c r="V18687" s="598"/>
      <c r="W18687" s="598"/>
    </row>
    <row r="18688" spans="6:23" x14ac:dyDescent="0.2">
      <c r="F18688" s="610"/>
      <c r="H18688" s="612"/>
      <c r="I18688" s="598"/>
      <c r="J18688" s="598"/>
      <c r="M18688" s="598"/>
      <c r="N18688" s="598"/>
      <c r="V18688" s="598"/>
      <c r="W18688" s="598"/>
    </row>
    <row r="18689" spans="6:23" x14ac:dyDescent="0.2">
      <c r="F18689" s="610"/>
      <c r="H18689" s="612"/>
      <c r="I18689" s="598"/>
      <c r="J18689" s="598"/>
      <c r="M18689" s="598"/>
      <c r="N18689" s="598"/>
      <c r="V18689" s="598"/>
      <c r="W18689" s="598"/>
    </row>
    <row r="18690" spans="6:23" x14ac:dyDescent="0.2">
      <c r="F18690" s="610"/>
      <c r="H18690" s="612"/>
      <c r="I18690" s="598"/>
      <c r="J18690" s="598"/>
      <c r="M18690" s="598"/>
      <c r="N18690" s="598"/>
      <c r="V18690" s="598"/>
      <c r="W18690" s="598"/>
    </row>
    <row r="18691" spans="6:23" x14ac:dyDescent="0.2">
      <c r="F18691" s="610"/>
      <c r="H18691" s="612"/>
      <c r="I18691" s="598"/>
      <c r="J18691" s="598"/>
      <c r="M18691" s="598"/>
      <c r="N18691" s="598"/>
      <c r="V18691" s="598"/>
      <c r="W18691" s="598"/>
    </row>
    <row r="18692" spans="6:23" x14ac:dyDescent="0.2">
      <c r="F18692" s="610"/>
      <c r="H18692" s="612"/>
      <c r="I18692" s="598"/>
      <c r="J18692" s="598"/>
      <c r="M18692" s="598"/>
      <c r="N18692" s="598"/>
      <c r="V18692" s="598"/>
      <c r="W18692" s="598"/>
    </row>
    <row r="18693" spans="6:23" x14ac:dyDescent="0.2">
      <c r="F18693" s="610"/>
      <c r="H18693" s="612"/>
      <c r="I18693" s="598"/>
      <c r="J18693" s="598"/>
      <c r="M18693" s="598"/>
      <c r="N18693" s="598"/>
      <c r="V18693" s="598"/>
      <c r="W18693" s="598"/>
    </row>
    <row r="18694" spans="6:23" x14ac:dyDescent="0.2">
      <c r="F18694" s="610"/>
      <c r="H18694" s="612"/>
      <c r="I18694" s="598"/>
      <c r="J18694" s="598"/>
      <c r="M18694" s="598"/>
      <c r="N18694" s="598"/>
      <c r="V18694" s="598"/>
      <c r="W18694" s="598"/>
    </row>
    <row r="18695" spans="6:23" x14ac:dyDescent="0.2">
      <c r="F18695" s="610"/>
      <c r="H18695" s="612"/>
      <c r="I18695" s="598"/>
      <c r="J18695" s="598"/>
      <c r="M18695" s="598"/>
      <c r="N18695" s="598"/>
      <c r="V18695" s="598"/>
      <c r="W18695" s="598"/>
    </row>
    <row r="18696" spans="6:23" x14ac:dyDescent="0.2">
      <c r="F18696" s="610"/>
      <c r="H18696" s="612"/>
      <c r="I18696" s="598"/>
      <c r="J18696" s="598"/>
      <c r="M18696" s="598"/>
      <c r="N18696" s="598"/>
      <c r="V18696" s="598"/>
      <c r="W18696" s="598"/>
    </row>
    <row r="18697" spans="6:23" x14ac:dyDescent="0.2">
      <c r="F18697" s="610"/>
      <c r="H18697" s="612"/>
      <c r="I18697" s="598"/>
      <c r="J18697" s="598"/>
      <c r="M18697" s="598"/>
      <c r="N18697" s="598"/>
      <c r="V18697" s="598"/>
      <c r="W18697" s="598"/>
    </row>
    <row r="18698" spans="6:23" x14ac:dyDescent="0.2">
      <c r="F18698" s="610"/>
      <c r="H18698" s="612"/>
      <c r="I18698" s="598"/>
      <c r="J18698" s="598"/>
      <c r="M18698" s="598"/>
      <c r="N18698" s="598"/>
      <c r="V18698" s="598"/>
      <c r="W18698" s="598"/>
    </row>
    <row r="18699" spans="6:23" x14ac:dyDescent="0.2">
      <c r="F18699" s="610"/>
      <c r="H18699" s="612"/>
      <c r="I18699" s="598"/>
      <c r="J18699" s="598"/>
      <c r="M18699" s="598"/>
      <c r="N18699" s="598"/>
      <c r="V18699" s="598"/>
      <c r="W18699" s="598"/>
    </row>
    <row r="18700" spans="6:23" x14ac:dyDescent="0.2">
      <c r="F18700" s="610"/>
      <c r="H18700" s="612"/>
      <c r="I18700" s="598"/>
      <c r="J18700" s="598"/>
      <c r="M18700" s="598"/>
      <c r="N18700" s="598"/>
      <c r="V18700" s="598"/>
      <c r="W18700" s="598"/>
    </row>
    <row r="18701" spans="6:23" x14ac:dyDescent="0.2">
      <c r="F18701" s="610"/>
      <c r="H18701" s="612"/>
      <c r="I18701" s="598"/>
      <c r="J18701" s="598"/>
      <c r="M18701" s="598"/>
      <c r="N18701" s="598"/>
      <c r="V18701" s="598"/>
      <c r="W18701" s="598"/>
    </row>
    <row r="18702" spans="6:23" x14ac:dyDescent="0.2">
      <c r="F18702" s="610"/>
      <c r="H18702" s="612"/>
      <c r="I18702" s="598"/>
      <c r="J18702" s="598"/>
      <c r="M18702" s="598"/>
      <c r="N18702" s="598"/>
      <c r="V18702" s="598"/>
      <c r="W18702" s="598"/>
    </row>
    <row r="18703" spans="6:23" x14ac:dyDescent="0.2">
      <c r="F18703" s="610"/>
      <c r="H18703" s="612"/>
      <c r="I18703" s="598"/>
      <c r="J18703" s="598"/>
      <c r="M18703" s="598"/>
      <c r="N18703" s="598"/>
      <c r="V18703" s="598"/>
      <c r="W18703" s="598"/>
    </row>
    <row r="18704" spans="6:23" x14ac:dyDescent="0.2">
      <c r="F18704" s="610"/>
      <c r="H18704" s="612"/>
      <c r="I18704" s="598"/>
      <c r="J18704" s="598"/>
      <c r="M18704" s="598"/>
      <c r="N18704" s="598"/>
      <c r="V18704" s="598"/>
      <c r="W18704" s="598"/>
    </row>
    <row r="18705" spans="6:23" x14ac:dyDescent="0.2">
      <c r="F18705" s="610"/>
      <c r="H18705" s="612"/>
      <c r="I18705" s="598"/>
      <c r="J18705" s="598"/>
      <c r="M18705" s="598"/>
      <c r="N18705" s="598"/>
      <c r="V18705" s="598"/>
      <c r="W18705" s="598"/>
    </row>
    <row r="18706" spans="6:23" x14ac:dyDescent="0.2">
      <c r="F18706" s="610"/>
      <c r="H18706" s="612"/>
      <c r="I18706" s="598"/>
      <c r="J18706" s="598"/>
      <c r="M18706" s="598"/>
      <c r="N18706" s="598"/>
      <c r="V18706" s="598"/>
      <c r="W18706" s="598"/>
    </row>
    <row r="18707" spans="6:23" x14ac:dyDescent="0.2">
      <c r="F18707" s="610"/>
      <c r="H18707" s="612"/>
      <c r="I18707" s="598"/>
      <c r="J18707" s="598"/>
      <c r="M18707" s="598"/>
      <c r="N18707" s="598"/>
      <c r="V18707" s="598"/>
      <c r="W18707" s="598"/>
    </row>
    <row r="18708" spans="6:23" x14ac:dyDescent="0.2">
      <c r="F18708" s="610"/>
      <c r="H18708" s="612"/>
      <c r="I18708" s="598"/>
      <c r="J18708" s="598"/>
      <c r="M18708" s="598"/>
      <c r="N18708" s="598"/>
      <c r="V18708" s="598"/>
      <c r="W18708" s="598"/>
    </row>
    <row r="18709" spans="6:23" x14ac:dyDescent="0.2">
      <c r="F18709" s="610"/>
      <c r="H18709" s="612"/>
      <c r="I18709" s="598"/>
      <c r="J18709" s="598"/>
      <c r="M18709" s="598"/>
      <c r="N18709" s="598"/>
      <c r="V18709" s="598"/>
      <c r="W18709" s="598"/>
    </row>
    <row r="18710" spans="6:23" x14ac:dyDescent="0.2">
      <c r="F18710" s="610"/>
      <c r="H18710" s="612"/>
      <c r="I18710" s="598"/>
      <c r="J18710" s="598"/>
      <c r="M18710" s="598"/>
      <c r="N18710" s="598"/>
      <c r="V18710" s="598"/>
      <c r="W18710" s="598"/>
    </row>
    <row r="18711" spans="6:23" x14ac:dyDescent="0.2">
      <c r="F18711" s="610"/>
      <c r="H18711" s="612"/>
      <c r="I18711" s="598"/>
      <c r="J18711" s="598"/>
      <c r="M18711" s="598"/>
      <c r="N18711" s="598"/>
      <c r="V18711" s="598"/>
      <c r="W18711" s="598"/>
    </row>
    <row r="18712" spans="6:23" x14ac:dyDescent="0.2">
      <c r="F18712" s="610"/>
      <c r="H18712" s="612"/>
      <c r="I18712" s="598"/>
      <c r="J18712" s="598"/>
      <c r="M18712" s="598"/>
      <c r="N18712" s="598"/>
      <c r="V18712" s="598"/>
      <c r="W18712" s="598"/>
    </row>
    <row r="18713" spans="6:23" x14ac:dyDescent="0.2">
      <c r="F18713" s="610"/>
      <c r="H18713" s="612"/>
      <c r="I18713" s="598"/>
      <c r="J18713" s="598"/>
      <c r="M18713" s="598"/>
      <c r="N18713" s="598"/>
      <c r="V18713" s="598"/>
      <c r="W18713" s="598"/>
    </row>
    <row r="18714" spans="6:23" x14ac:dyDescent="0.2">
      <c r="F18714" s="610"/>
      <c r="H18714" s="612"/>
      <c r="I18714" s="598"/>
      <c r="J18714" s="598"/>
      <c r="M18714" s="598"/>
      <c r="N18714" s="598"/>
      <c r="V18714" s="598"/>
      <c r="W18714" s="598"/>
    </row>
    <row r="18715" spans="6:23" x14ac:dyDescent="0.2">
      <c r="F18715" s="610"/>
      <c r="H18715" s="612"/>
      <c r="I18715" s="598"/>
      <c r="J18715" s="598"/>
      <c r="M18715" s="598"/>
      <c r="N18715" s="598"/>
      <c r="V18715" s="598"/>
      <c r="W18715" s="598"/>
    </row>
    <row r="18716" spans="6:23" x14ac:dyDescent="0.2">
      <c r="F18716" s="610"/>
      <c r="H18716" s="612"/>
      <c r="I18716" s="598"/>
      <c r="J18716" s="598"/>
      <c r="M18716" s="598"/>
      <c r="N18716" s="598"/>
      <c r="V18716" s="598"/>
      <c r="W18716" s="598"/>
    </row>
    <row r="18717" spans="6:23" x14ac:dyDescent="0.2">
      <c r="F18717" s="610"/>
      <c r="H18717" s="612"/>
      <c r="I18717" s="598"/>
      <c r="J18717" s="598"/>
      <c r="M18717" s="598"/>
      <c r="N18717" s="598"/>
      <c r="V18717" s="598"/>
      <c r="W18717" s="598"/>
    </row>
    <row r="18718" spans="6:23" x14ac:dyDescent="0.2">
      <c r="F18718" s="610"/>
      <c r="H18718" s="612"/>
      <c r="I18718" s="598"/>
      <c r="J18718" s="598"/>
      <c r="M18718" s="598"/>
      <c r="N18718" s="598"/>
      <c r="V18718" s="598"/>
      <c r="W18718" s="598"/>
    </row>
    <row r="18719" spans="6:23" x14ac:dyDescent="0.2">
      <c r="F18719" s="610"/>
      <c r="H18719" s="612"/>
      <c r="I18719" s="598"/>
      <c r="J18719" s="598"/>
      <c r="M18719" s="598"/>
      <c r="N18719" s="598"/>
      <c r="V18719" s="598"/>
      <c r="W18719" s="598"/>
    </row>
    <row r="18720" spans="6:23" x14ac:dyDescent="0.2">
      <c r="F18720" s="610"/>
      <c r="H18720" s="612"/>
      <c r="I18720" s="598"/>
      <c r="J18720" s="598"/>
      <c r="M18720" s="598"/>
      <c r="N18720" s="598"/>
      <c r="V18720" s="598"/>
      <c r="W18720" s="598"/>
    </row>
    <row r="18721" spans="6:23" x14ac:dyDescent="0.2">
      <c r="F18721" s="610"/>
      <c r="H18721" s="612"/>
      <c r="I18721" s="598"/>
      <c r="J18721" s="598"/>
      <c r="M18721" s="598"/>
      <c r="N18721" s="598"/>
      <c r="V18721" s="598"/>
      <c r="W18721" s="598"/>
    </row>
    <row r="18722" spans="6:23" x14ac:dyDescent="0.2">
      <c r="F18722" s="610"/>
      <c r="H18722" s="612"/>
      <c r="I18722" s="598"/>
      <c r="J18722" s="598"/>
      <c r="M18722" s="598"/>
      <c r="N18722" s="598"/>
      <c r="V18722" s="598"/>
      <c r="W18722" s="598"/>
    </row>
    <row r="18723" spans="6:23" x14ac:dyDescent="0.2">
      <c r="F18723" s="610"/>
      <c r="H18723" s="612"/>
      <c r="I18723" s="598"/>
      <c r="J18723" s="598"/>
      <c r="M18723" s="598"/>
      <c r="N18723" s="598"/>
      <c r="V18723" s="598"/>
      <c r="W18723" s="598"/>
    </row>
    <row r="18724" spans="6:23" x14ac:dyDescent="0.2">
      <c r="F18724" s="610"/>
      <c r="H18724" s="612"/>
      <c r="I18724" s="598"/>
      <c r="J18724" s="598"/>
      <c r="M18724" s="598"/>
      <c r="N18724" s="598"/>
      <c r="V18724" s="598"/>
      <c r="W18724" s="598"/>
    </row>
    <row r="18725" spans="6:23" x14ac:dyDescent="0.2">
      <c r="F18725" s="610"/>
      <c r="H18725" s="612"/>
      <c r="I18725" s="598"/>
      <c r="J18725" s="598"/>
      <c r="M18725" s="598"/>
      <c r="N18725" s="598"/>
      <c r="V18725" s="598"/>
      <c r="W18725" s="598"/>
    </row>
    <row r="18726" spans="6:23" x14ac:dyDescent="0.2">
      <c r="F18726" s="610"/>
      <c r="H18726" s="612"/>
      <c r="I18726" s="598"/>
      <c r="J18726" s="598"/>
      <c r="M18726" s="598"/>
      <c r="N18726" s="598"/>
      <c r="V18726" s="598"/>
      <c r="W18726" s="598"/>
    </row>
    <row r="18727" spans="6:23" x14ac:dyDescent="0.2">
      <c r="F18727" s="610"/>
      <c r="H18727" s="612"/>
      <c r="I18727" s="598"/>
      <c r="J18727" s="598"/>
      <c r="M18727" s="598"/>
      <c r="N18727" s="598"/>
      <c r="V18727" s="598"/>
      <c r="W18727" s="598"/>
    </row>
    <row r="18728" spans="6:23" x14ac:dyDescent="0.2">
      <c r="F18728" s="610"/>
      <c r="H18728" s="612"/>
      <c r="I18728" s="598"/>
      <c r="J18728" s="598"/>
      <c r="M18728" s="598"/>
      <c r="N18728" s="598"/>
      <c r="V18728" s="598"/>
      <c r="W18728" s="598"/>
    </row>
    <row r="18729" spans="6:23" x14ac:dyDescent="0.2">
      <c r="F18729" s="610"/>
      <c r="H18729" s="612"/>
      <c r="I18729" s="598"/>
      <c r="J18729" s="598"/>
      <c r="M18729" s="598"/>
      <c r="N18729" s="598"/>
      <c r="V18729" s="598"/>
      <c r="W18729" s="598"/>
    </row>
    <row r="18730" spans="6:23" x14ac:dyDescent="0.2">
      <c r="F18730" s="610"/>
      <c r="H18730" s="612"/>
      <c r="I18730" s="598"/>
      <c r="J18730" s="598"/>
      <c r="M18730" s="598"/>
      <c r="N18730" s="598"/>
      <c r="V18730" s="598"/>
      <c r="W18730" s="598"/>
    </row>
    <row r="18731" spans="6:23" x14ac:dyDescent="0.2">
      <c r="F18731" s="610"/>
      <c r="H18731" s="612"/>
      <c r="I18731" s="598"/>
      <c r="J18731" s="598"/>
      <c r="M18731" s="598"/>
      <c r="N18731" s="598"/>
      <c r="V18731" s="598"/>
      <c r="W18731" s="598"/>
    </row>
    <row r="18732" spans="6:23" x14ac:dyDescent="0.2">
      <c r="F18732" s="610"/>
      <c r="H18732" s="612"/>
      <c r="I18732" s="598"/>
      <c r="J18732" s="598"/>
      <c r="M18732" s="598"/>
      <c r="N18732" s="598"/>
      <c r="V18732" s="598"/>
      <c r="W18732" s="598"/>
    </row>
    <row r="18733" spans="6:23" x14ac:dyDescent="0.2">
      <c r="F18733" s="610"/>
      <c r="H18733" s="612"/>
      <c r="I18733" s="598"/>
      <c r="J18733" s="598"/>
      <c r="M18733" s="598"/>
      <c r="N18733" s="598"/>
      <c r="V18733" s="598"/>
      <c r="W18733" s="598"/>
    </row>
    <row r="18734" spans="6:23" x14ac:dyDescent="0.2">
      <c r="F18734" s="610"/>
      <c r="H18734" s="612"/>
      <c r="I18734" s="598"/>
      <c r="J18734" s="598"/>
      <c r="M18734" s="598"/>
      <c r="N18734" s="598"/>
      <c r="V18734" s="598"/>
      <c r="W18734" s="598"/>
    </row>
    <row r="18735" spans="6:23" x14ac:dyDescent="0.2">
      <c r="F18735" s="610"/>
      <c r="H18735" s="612"/>
      <c r="I18735" s="598"/>
      <c r="J18735" s="598"/>
      <c r="M18735" s="598"/>
      <c r="N18735" s="598"/>
      <c r="V18735" s="598"/>
      <c r="W18735" s="598"/>
    </row>
    <row r="18736" spans="6:23" x14ac:dyDescent="0.2">
      <c r="F18736" s="610"/>
      <c r="H18736" s="612"/>
      <c r="I18736" s="598"/>
      <c r="J18736" s="598"/>
      <c r="M18736" s="598"/>
      <c r="N18736" s="598"/>
      <c r="V18736" s="598"/>
      <c r="W18736" s="598"/>
    </row>
    <row r="18737" spans="6:23" x14ac:dyDescent="0.2">
      <c r="F18737" s="610"/>
      <c r="H18737" s="612"/>
      <c r="I18737" s="598"/>
      <c r="J18737" s="598"/>
      <c r="M18737" s="598"/>
      <c r="N18737" s="598"/>
      <c r="V18737" s="598"/>
      <c r="W18737" s="598"/>
    </row>
    <row r="18738" spans="6:23" x14ac:dyDescent="0.2">
      <c r="F18738" s="610"/>
      <c r="H18738" s="612"/>
      <c r="I18738" s="598"/>
      <c r="J18738" s="598"/>
      <c r="M18738" s="598"/>
      <c r="N18738" s="598"/>
      <c r="V18738" s="598"/>
      <c r="W18738" s="598"/>
    </row>
    <row r="18739" spans="6:23" x14ac:dyDescent="0.2">
      <c r="F18739" s="610"/>
      <c r="H18739" s="612"/>
      <c r="I18739" s="598"/>
      <c r="J18739" s="598"/>
      <c r="M18739" s="598"/>
      <c r="N18739" s="598"/>
      <c r="V18739" s="598"/>
      <c r="W18739" s="598"/>
    </row>
    <row r="18740" spans="6:23" x14ac:dyDescent="0.2">
      <c r="F18740" s="610"/>
      <c r="H18740" s="612"/>
      <c r="I18740" s="598"/>
      <c r="J18740" s="598"/>
      <c r="M18740" s="598"/>
      <c r="N18740" s="598"/>
      <c r="V18740" s="598"/>
      <c r="W18740" s="598"/>
    </row>
    <row r="18741" spans="6:23" x14ac:dyDescent="0.2">
      <c r="F18741" s="610"/>
      <c r="H18741" s="612"/>
      <c r="I18741" s="598"/>
      <c r="J18741" s="598"/>
      <c r="M18741" s="598"/>
      <c r="N18741" s="598"/>
      <c r="V18741" s="598"/>
      <c r="W18741" s="598"/>
    </row>
    <row r="18742" spans="6:23" x14ac:dyDescent="0.2">
      <c r="F18742" s="610"/>
      <c r="H18742" s="612"/>
      <c r="I18742" s="598"/>
      <c r="J18742" s="598"/>
      <c r="M18742" s="598"/>
      <c r="N18742" s="598"/>
      <c r="V18742" s="598"/>
      <c r="W18742" s="598"/>
    </row>
    <row r="18743" spans="6:23" x14ac:dyDescent="0.2">
      <c r="F18743" s="610"/>
      <c r="H18743" s="612"/>
      <c r="I18743" s="598"/>
      <c r="J18743" s="598"/>
      <c r="M18743" s="598"/>
      <c r="N18743" s="598"/>
      <c r="V18743" s="598"/>
      <c r="W18743" s="598"/>
    </row>
    <row r="18744" spans="6:23" x14ac:dyDescent="0.2">
      <c r="F18744" s="610"/>
      <c r="H18744" s="612"/>
      <c r="I18744" s="598"/>
      <c r="J18744" s="598"/>
      <c r="M18744" s="598"/>
      <c r="N18744" s="598"/>
      <c r="V18744" s="598"/>
      <c r="W18744" s="598"/>
    </row>
    <row r="18745" spans="6:23" x14ac:dyDescent="0.2">
      <c r="F18745" s="610"/>
      <c r="H18745" s="612"/>
      <c r="I18745" s="598"/>
      <c r="J18745" s="598"/>
      <c r="M18745" s="598"/>
      <c r="N18745" s="598"/>
      <c r="V18745" s="598"/>
      <c r="W18745" s="598"/>
    </row>
    <row r="18746" spans="6:23" x14ac:dyDescent="0.2">
      <c r="F18746" s="610"/>
      <c r="H18746" s="612"/>
      <c r="I18746" s="598"/>
      <c r="J18746" s="598"/>
      <c r="M18746" s="598"/>
      <c r="N18746" s="598"/>
      <c r="V18746" s="598"/>
      <c r="W18746" s="598"/>
    </row>
    <row r="18747" spans="6:23" x14ac:dyDescent="0.2">
      <c r="F18747" s="610"/>
      <c r="H18747" s="612"/>
      <c r="I18747" s="598"/>
      <c r="J18747" s="598"/>
      <c r="M18747" s="598"/>
      <c r="N18747" s="598"/>
      <c r="V18747" s="598"/>
      <c r="W18747" s="598"/>
    </row>
    <row r="18748" spans="6:23" x14ac:dyDescent="0.2">
      <c r="F18748" s="610"/>
      <c r="H18748" s="612"/>
      <c r="I18748" s="598"/>
      <c r="J18748" s="598"/>
      <c r="M18748" s="598"/>
      <c r="N18748" s="598"/>
      <c r="V18748" s="598"/>
      <c r="W18748" s="598"/>
    </row>
    <row r="18749" spans="6:23" x14ac:dyDescent="0.2">
      <c r="F18749" s="610"/>
      <c r="H18749" s="612"/>
      <c r="I18749" s="598"/>
      <c r="J18749" s="598"/>
      <c r="M18749" s="598"/>
      <c r="N18749" s="598"/>
      <c r="V18749" s="598"/>
      <c r="W18749" s="598"/>
    </row>
    <row r="18750" spans="6:23" x14ac:dyDescent="0.2">
      <c r="F18750" s="610"/>
      <c r="H18750" s="612"/>
      <c r="I18750" s="598"/>
      <c r="J18750" s="598"/>
      <c r="M18750" s="598"/>
      <c r="N18750" s="598"/>
      <c r="V18750" s="598"/>
      <c r="W18750" s="598"/>
    </row>
    <row r="18751" spans="6:23" x14ac:dyDescent="0.2">
      <c r="F18751" s="610"/>
      <c r="H18751" s="612"/>
      <c r="I18751" s="598"/>
      <c r="J18751" s="598"/>
      <c r="M18751" s="598"/>
      <c r="N18751" s="598"/>
      <c r="V18751" s="598"/>
      <c r="W18751" s="598"/>
    </row>
    <row r="18752" spans="6:23" x14ac:dyDescent="0.2">
      <c r="F18752" s="610"/>
      <c r="H18752" s="612"/>
      <c r="I18752" s="598"/>
      <c r="J18752" s="598"/>
      <c r="M18752" s="598"/>
      <c r="N18752" s="598"/>
      <c r="V18752" s="598"/>
      <c r="W18752" s="598"/>
    </row>
    <row r="18753" spans="6:23" x14ac:dyDescent="0.2">
      <c r="F18753" s="610"/>
      <c r="H18753" s="612"/>
      <c r="I18753" s="598"/>
      <c r="J18753" s="598"/>
      <c r="M18753" s="598"/>
      <c r="N18753" s="598"/>
      <c r="V18753" s="598"/>
      <c r="W18753" s="598"/>
    </row>
    <row r="18754" spans="6:23" x14ac:dyDescent="0.2">
      <c r="F18754" s="610"/>
      <c r="H18754" s="612"/>
      <c r="I18754" s="598"/>
      <c r="J18754" s="598"/>
      <c r="M18754" s="598"/>
      <c r="N18754" s="598"/>
      <c r="V18754" s="598"/>
      <c r="W18754" s="598"/>
    </row>
    <row r="18755" spans="6:23" x14ac:dyDescent="0.2">
      <c r="F18755" s="610"/>
      <c r="H18755" s="612"/>
      <c r="I18755" s="598"/>
      <c r="J18755" s="598"/>
      <c r="M18755" s="598"/>
      <c r="N18755" s="598"/>
      <c r="V18755" s="598"/>
      <c r="W18755" s="598"/>
    </row>
    <row r="18756" spans="6:23" x14ac:dyDescent="0.2">
      <c r="F18756" s="610"/>
      <c r="H18756" s="612"/>
      <c r="I18756" s="598"/>
      <c r="J18756" s="598"/>
      <c r="M18756" s="598"/>
      <c r="N18756" s="598"/>
      <c r="V18756" s="598"/>
      <c r="W18756" s="598"/>
    </row>
    <row r="18757" spans="6:23" x14ac:dyDescent="0.2">
      <c r="F18757" s="610"/>
      <c r="H18757" s="612"/>
      <c r="I18757" s="598"/>
      <c r="J18757" s="598"/>
      <c r="M18757" s="598"/>
      <c r="N18757" s="598"/>
      <c r="V18757" s="598"/>
      <c r="W18757" s="598"/>
    </row>
    <row r="18758" spans="6:23" x14ac:dyDescent="0.2">
      <c r="F18758" s="610"/>
      <c r="H18758" s="612"/>
      <c r="I18758" s="598"/>
      <c r="J18758" s="598"/>
      <c r="M18758" s="598"/>
      <c r="N18758" s="598"/>
      <c r="V18758" s="598"/>
      <c r="W18758" s="598"/>
    </row>
    <row r="18759" spans="6:23" x14ac:dyDescent="0.2">
      <c r="F18759" s="610"/>
      <c r="H18759" s="612"/>
      <c r="I18759" s="598"/>
      <c r="J18759" s="598"/>
      <c r="M18759" s="598"/>
      <c r="N18759" s="598"/>
      <c r="V18759" s="598"/>
      <c r="W18759" s="598"/>
    </row>
    <row r="18760" spans="6:23" x14ac:dyDescent="0.2">
      <c r="F18760" s="610"/>
      <c r="H18760" s="612"/>
      <c r="I18760" s="598"/>
      <c r="J18760" s="598"/>
      <c r="M18760" s="598"/>
      <c r="N18760" s="598"/>
      <c r="V18760" s="598"/>
      <c r="W18760" s="598"/>
    </row>
    <row r="18761" spans="6:23" x14ac:dyDescent="0.2">
      <c r="F18761" s="610"/>
      <c r="H18761" s="612"/>
      <c r="I18761" s="598"/>
      <c r="J18761" s="598"/>
      <c r="M18761" s="598"/>
      <c r="N18761" s="598"/>
      <c r="V18761" s="598"/>
      <c r="W18761" s="598"/>
    </row>
    <row r="18762" spans="6:23" x14ac:dyDescent="0.2">
      <c r="F18762" s="610"/>
      <c r="H18762" s="612"/>
      <c r="I18762" s="598"/>
      <c r="J18762" s="598"/>
      <c r="M18762" s="598"/>
      <c r="N18762" s="598"/>
      <c r="V18762" s="598"/>
      <c r="W18762" s="598"/>
    </row>
    <row r="18763" spans="6:23" x14ac:dyDescent="0.2">
      <c r="F18763" s="610"/>
      <c r="H18763" s="612"/>
      <c r="I18763" s="598"/>
      <c r="J18763" s="598"/>
      <c r="M18763" s="598"/>
      <c r="N18763" s="598"/>
      <c r="V18763" s="598"/>
      <c r="W18763" s="598"/>
    </row>
    <row r="18764" spans="6:23" x14ac:dyDescent="0.2">
      <c r="F18764" s="610"/>
      <c r="H18764" s="612"/>
      <c r="I18764" s="598"/>
      <c r="J18764" s="598"/>
      <c r="M18764" s="598"/>
      <c r="N18764" s="598"/>
      <c r="V18764" s="598"/>
      <c r="W18764" s="598"/>
    </row>
    <row r="18765" spans="6:23" x14ac:dyDescent="0.2">
      <c r="F18765" s="610"/>
      <c r="H18765" s="612"/>
      <c r="I18765" s="598"/>
      <c r="J18765" s="598"/>
      <c r="M18765" s="598"/>
      <c r="N18765" s="598"/>
      <c r="V18765" s="598"/>
      <c r="W18765" s="598"/>
    </row>
    <row r="18766" spans="6:23" x14ac:dyDescent="0.2">
      <c r="F18766" s="610"/>
      <c r="H18766" s="612"/>
      <c r="I18766" s="598"/>
      <c r="J18766" s="598"/>
      <c r="M18766" s="598"/>
      <c r="N18766" s="598"/>
      <c r="V18766" s="598"/>
      <c r="W18766" s="598"/>
    </row>
    <row r="18767" spans="6:23" x14ac:dyDescent="0.2">
      <c r="F18767" s="610"/>
      <c r="H18767" s="612"/>
      <c r="I18767" s="598"/>
      <c r="J18767" s="598"/>
      <c r="M18767" s="598"/>
      <c r="N18767" s="598"/>
      <c r="V18767" s="598"/>
      <c r="W18767" s="598"/>
    </row>
    <row r="18768" spans="6:23" x14ac:dyDescent="0.2">
      <c r="F18768" s="610"/>
      <c r="H18768" s="612"/>
      <c r="I18768" s="598"/>
      <c r="J18768" s="598"/>
      <c r="M18768" s="598"/>
      <c r="N18768" s="598"/>
      <c r="V18768" s="598"/>
      <c r="W18768" s="598"/>
    </row>
    <row r="18769" spans="6:23" x14ac:dyDescent="0.2">
      <c r="F18769" s="610"/>
      <c r="H18769" s="612"/>
      <c r="I18769" s="598"/>
      <c r="J18769" s="598"/>
      <c r="M18769" s="598"/>
      <c r="N18769" s="598"/>
      <c r="V18769" s="598"/>
      <c r="W18769" s="598"/>
    </row>
    <row r="18770" spans="6:23" x14ac:dyDescent="0.2">
      <c r="F18770" s="610"/>
      <c r="H18770" s="612"/>
      <c r="I18770" s="598"/>
      <c r="J18770" s="598"/>
      <c r="M18770" s="598"/>
      <c r="N18770" s="598"/>
      <c r="V18770" s="598"/>
      <c r="W18770" s="598"/>
    </row>
    <row r="18771" spans="6:23" x14ac:dyDescent="0.2">
      <c r="F18771" s="610"/>
      <c r="H18771" s="612"/>
      <c r="I18771" s="598"/>
      <c r="J18771" s="598"/>
      <c r="M18771" s="598"/>
      <c r="N18771" s="598"/>
      <c r="V18771" s="598"/>
      <c r="W18771" s="598"/>
    </row>
    <row r="18772" spans="6:23" x14ac:dyDescent="0.2">
      <c r="F18772" s="610"/>
      <c r="H18772" s="612"/>
      <c r="I18772" s="598"/>
      <c r="J18772" s="598"/>
      <c r="M18772" s="598"/>
      <c r="N18772" s="598"/>
      <c r="V18772" s="598"/>
      <c r="W18772" s="598"/>
    </row>
    <row r="18773" spans="6:23" x14ac:dyDescent="0.2">
      <c r="F18773" s="610"/>
      <c r="H18773" s="612"/>
      <c r="I18773" s="598"/>
      <c r="J18773" s="598"/>
      <c r="M18773" s="598"/>
      <c r="N18773" s="598"/>
      <c r="V18773" s="598"/>
      <c r="W18773" s="598"/>
    </row>
    <row r="18774" spans="6:23" x14ac:dyDescent="0.2">
      <c r="F18774" s="610"/>
      <c r="H18774" s="612"/>
      <c r="I18774" s="598"/>
      <c r="J18774" s="598"/>
      <c r="M18774" s="598"/>
      <c r="N18774" s="598"/>
      <c r="V18774" s="598"/>
      <c r="W18774" s="598"/>
    </row>
    <row r="18775" spans="6:23" x14ac:dyDescent="0.2">
      <c r="F18775" s="610"/>
      <c r="H18775" s="612"/>
      <c r="I18775" s="598"/>
      <c r="J18775" s="598"/>
      <c r="M18775" s="598"/>
      <c r="N18775" s="598"/>
      <c r="V18775" s="598"/>
      <c r="W18775" s="598"/>
    </row>
    <row r="18776" spans="6:23" x14ac:dyDescent="0.2">
      <c r="F18776" s="610"/>
      <c r="H18776" s="612"/>
      <c r="I18776" s="598"/>
      <c r="J18776" s="598"/>
      <c r="M18776" s="598"/>
      <c r="N18776" s="598"/>
      <c r="V18776" s="598"/>
      <c r="W18776" s="598"/>
    </row>
    <row r="18777" spans="6:23" x14ac:dyDescent="0.2">
      <c r="F18777" s="610"/>
      <c r="H18777" s="612"/>
      <c r="I18777" s="598"/>
      <c r="J18777" s="598"/>
      <c r="M18777" s="598"/>
      <c r="N18777" s="598"/>
      <c r="V18777" s="598"/>
      <c r="W18777" s="598"/>
    </row>
    <row r="18778" spans="6:23" x14ac:dyDescent="0.2">
      <c r="F18778" s="610"/>
      <c r="H18778" s="612"/>
      <c r="I18778" s="598"/>
      <c r="J18778" s="598"/>
      <c r="M18778" s="598"/>
      <c r="N18778" s="598"/>
      <c r="V18778" s="598"/>
      <c r="W18778" s="598"/>
    </row>
    <row r="18779" spans="6:23" x14ac:dyDescent="0.2">
      <c r="F18779" s="610"/>
      <c r="H18779" s="612"/>
      <c r="I18779" s="598"/>
      <c r="J18779" s="598"/>
      <c r="M18779" s="598"/>
      <c r="N18779" s="598"/>
      <c r="V18779" s="598"/>
      <c r="W18779" s="598"/>
    </row>
    <row r="18780" spans="6:23" x14ac:dyDescent="0.2">
      <c r="F18780" s="610"/>
      <c r="H18780" s="612"/>
      <c r="I18780" s="598"/>
      <c r="J18780" s="598"/>
      <c r="M18780" s="598"/>
      <c r="N18780" s="598"/>
      <c r="V18780" s="598"/>
      <c r="W18780" s="598"/>
    </row>
    <row r="18781" spans="6:23" x14ac:dyDescent="0.2">
      <c r="F18781" s="610"/>
      <c r="H18781" s="612"/>
      <c r="I18781" s="598"/>
      <c r="J18781" s="598"/>
      <c r="M18781" s="598"/>
      <c r="N18781" s="598"/>
      <c r="V18781" s="598"/>
      <c r="W18781" s="598"/>
    </row>
    <row r="18782" spans="6:23" x14ac:dyDescent="0.2">
      <c r="F18782" s="610"/>
      <c r="H18782" s="612"/>
      <c r="I18782" s="598"/>
      <c r="J18782" s="598"/>
      <c r="M18782" s="598"/>
      <c r="N18782" s="598"/>
      <c r="V18782" s="598"/>
      <c r="W18782" s="598"/>
    </row>
    <row r="18783" spans="6:23" x14ac:dyDescent="0.2">
      <c r="F18783" s="610"/>
      <c r="H18783" s="612"/>
      <c r="I18783" s="598"/>
      <c r="J18783" s="598"/>
      <c r="M18783" s="598"/>
      <c r="N18783" s="598"/>
      <c r="V18783" s="598"/>
      <c r="W18783" s="598"/>
    </row>
    <row r="18784" spans="6:23" x14ac:dyDescent="0.2">
      <c r="F18784" s="610"/>
      <c r="H18784" s="612"/>
      <c r="I18784" s="598"/>
      <c r="J18784" s="598"/>
      <c r="M18784" s="598"/>
      <c r="N18784" s="598"/>
      <c r="V18784" s="598"/>
      <c r="W18784" s="598"/>
    </row>
    <row r="18785" spans="6:23" x14ac:dyDescent="0.2">
      <c r="F18785" s="610"/>
      <c r="H18785" s="612"/>
      <c r="I18785" s="598"/>
      <c r="J18785" s="598"/>
      <c r="M18785" s="598"/>
      <c r="N18785" s="598"/>
      <c r="V18785" s="598"/>
      <c r="W18785" s="598"/>
    </row>
    <row r="18786" spans="6:23" x14ac:dyDescent="0.2">
      <c r="F18786" s="610"/>
      <c r="H18786" s="612"/>
      <c r="I18786" s="598"/>
      <c r="J18786" s="598"/>
      <c r="M18786" s="598"/>
      <c r="N18786" s="598"/>
      <c r="V18786" s="598"/>
      <c r="W18786" s="598"/>
    </row>
    <row r="18787" spans="6:23" x14ac:dyDescent="0.2">
      <c r="F18787" s="610"/>
      <c r="H18787" s="612"/>
      <c r="I18787" s="598"/>
      <c r="J18787" s="598"/>
      <c r="M18787" s="598"/>
      <c r="N18787" s="598"/>
      <c r="V18787" s="598"/>
      <c r="W18787" s="598"/>
    </row>
    <row r="18788" spans="6:23" x14ac:dyDescent="0.2">
      <c r="F18788" s="610"/>
      <c r="H18788" s="612"/>
      <c r="I18788" s="598"/>
      <c r="J18788" s="598"/>
      <c r="M18788" s="598"/>
      <c r="N18788" s="598"/>
      <c r="V18788" s="598"/>
      <c r="W18788" s="598"/>
    </row>
    <row r="18789" spans="6:23" x14ac:dyDescent="0.2">
      <c r="F18789" s="610"/>
      <c r="H18789" s="612"/>
      <c r="I18789" s="598"/>
      <c r="J18789" s="598"/>
      <c r="M18789" s="598"/>
      <c r="N18789" s="598"/>
      <c r="V18789" s="598"/>
      <c r="W18789" s="598"/>
    </row>
    <row r="18790" spans="6:23" x14ac:dyDescent="0.2">
      <c r="F18790" s="610"/>
      <c r="H18790" s="612"/>
      <c r="I18790" s="598"/>
      <c r="J18790" s="598"/>
      <c r="M18790" s="598"/>
      <c r="N18790" s="598"/>
      <c r="V18790" s="598"/>
      <c r="W18790" s="598"/>
    </row>
    <row r="18791" spans="6:23" x14ac:dyDescent="0.2">
      <c r="F18791" s="610"/>
      <c r="H18791" s="612"/>
      <c r="I18791" s="598"/>
      <c r="J18791" s="598"/>
      <c r="M18791" s="598"/>
      <c r="N18791" s="598"/>
      <c r="V18791" s="598"/>
      <c r="W18791" s="598"/>
    </row>
    <row r="18792" spans="6:23" x14ac:dyDescent="0.2">
      <c r="F18792" s="610"/>
      <c r="H18792" s="612"/>
      <c r="I18792" s="598"/>
      <c r="J18792" s="598"/>
      <c r="M18792" s="598"/>
      <c r="N18792" s="598"/>
      <c r="V18792" s="598"/>
      <c r="W18792" s="598"/>
    </row>
    <row r="18793" spans="6:23" x14ac:dyDescent="0.2">
      <c r="F18793" s="610"/>
      <c r="H18793" s="612"/>
      <c r="I18793" s="598"/>
      <c r="J18793" s="598"/>
      <c r="M18793" s="598"/>
      <c r="N18793" s="598"/>
      <c r="V18793" s="598"/>
      <c r="W18793" s="598"/>
    </row>
    <row r="18794" spans="6:23" x14ac:dyDescent="0.2">
      <c r="F18794" s="610"/>
      <c r="H18794" s="612"/>
      <c r="I18794" s="598"/>
      <c r="J18794" s="598"/>
      <c r="M18794" s="598"/>
      <c r="N18794" s="598"/>
      <c r="V18794" s="598"/>
      <c r="W18794" s="598"/>
    </row>
    <row r="18795" spans="6:23" x14ac:dyDescent="0.2">
      <c r="F18795" s="610"/>
      <c r="H18795" s="612"/>
      <c r="I18795" s="598"/>
      <c r="J18795" s="598"/>
      <c r="M18795" s="598"/>
      <c r="N18795" s="598"/>
      <c r="V18795" s="598"/>
      <c r="W18795" s="598"/>
    </row>
    <row r="18796" spans="6:23" x14ac:dyDescent="0.2">
      <c r="F18796" s="610"/>
      <c r="H18796" s="612"/>
      <c r="I18796" s="598"/>
      <c r="J18796" s="598"/>
      <c r="M18796" s="598"/>
      <c r="N18796" s="598"/>
      <c r="V18796" s="598"/>
      <c r="W18796" s="598"/>
    </row>
    <row r="18797" spans="6:23" x14ac:dyDescent="0.2">
      <c r="F18797" s="610"/>
      <c r="H18797" s="612"/>
      <c r="I18797" s="598"/>
      <c r="J18797" s="598"/>
      <c r="M18797" s="598"/>
      <c r="N18797" s="598"/>
      <c r="V18797" s="598"/>
      <c r="W18797" s="598"/>
    </row>
    <row r="18798" spans="6:23" x14ac:dyDescent="0.2">
      <c r="F18798" s="610"/>
      <c r="H18798" s="612"/>
      <c r="I18798" s="598"/>
      <c r="J18798" s="598"/>
      <c r="M18798" s="598"/>
      <c r="N18798" s="598"/>
      <c r="V18798" s="598"/>
      <c r="W18798" s="598"/>
    </row>
    <row r="18799" spans="6:23" x14ac:dyDescent="0.2">
      <c r="F18799" s="610"/>
      <c r="H18799" s="612"/>
      <c r="I18799" s="598"/>
      <c r="J18799" s="598"/>
      <c r="M18799" s="598"/>
      <c r="N18799" s="598"/>
      <c r="V18799" s="598"/>
      <c r="W18799" s="598"/>
    </row>
    <row r="18800" spans="6:23" x14ac:dyDescent="0.2">
      <c r="F18800" s="610"/>
      <c r="H18800" s="612"/>
      <c r="I18800" s="598"/>
      <c r="J18800" s="598"/>
      <c r="M18800" s="598"/>
      <c r="N18800" s="598"/>
      <c r="V18800" s="598"/>
      <c r="W18800" s="598"/>
    </row>
    <row r="18801" spans="6:23" x14ac:dyDescent="0.2">
      <c r="F18801" s="610"/>
      <c r="H18801" s="612"/>
      <c r="I18801" s="598"/>
      <c r="J18801" s="598"/>
      <c r="M18801" s="598"/>
      <c r="N18801" s="598"/>
      <c r="V18801" s="598"/>
      <c r="W18801" s="598"/>
    </row>
    <row r="18802" spans="6:23" x14ac:dyDescent="0.2">
      <c r="F18802" s="610"/>
      <c r="H18802" s="612"/>
      <c r="I18802" s="598"/>
      <c r="J18802" s="598"/>
      <c r="M18802" s="598"/>
      <c r="N18802" s="598"/>
      <c r="V18802" s="598"/>
      <c r="W18802" s="598"/>
    </row>
    <row r="18803" spans="6:23" x14ac:dyDescent="0.2">
      <c r="F18803" s="610"/>
      <c r="H18803" s="612"/>
      <c r="I18803" s="598"/>
      <c r="J18803" s="598"/>
      <c r="M18803" s="598"/>
      <c r="N18803" s="598"/>
      <c r="V18803" s="598"/>
      <c r="W18803" s="598"/>
    </row>
    <row r="18804" spans="6:23" x14ac:dyDescent="0.2">
      <c r="F18804" s="610"/>
      <c r="H18804" s="612"/>
      <c r="I18804" s="598"/>
      <c r="J18804" s="598"/>
      <c r="M18804" s="598"/>
      <c r="N18804" s="598"/>
      <c r="V18804" s="598"/>
      <c r="W18804" s="598"/>
    </row>
    <row r="18805" spans="6:23" x14ac:dyDescent="0.2">
      <c r="F18805" s="610"/>
      <c r="H18805" s="612"/>
      <c r="I18805" s="598"/>
      <c r="J18805" s="598"/>
      <c r="M18805" s="598"/>
      <c r="N18805" s="598"/>
      <c r="V18805" s="598"/>
      <c r="W18805" s="598"/>
    </row>
    <row r="18806" spans="6:23" x14ac:dyDescent="0.2">
      <c r="F18806" s="610"/>
      <c r="H18806" s="612"/>
      <c r="I18806" s="598"/>
      <c r="J18806" s="598"/>
      <c r="M18806" s="598"/>
      <c r="N18806" s="598"/>
      <c r="V18806" s="598"/>
      <c r="W18806" s="598"/>
    </row>
    <row r="18807" spans="6:23" x14ac:dyDescent="0.2">
      <c r="F18807" s="610"/>
      <c r="H18807" s="612"/>
      <c r="I18807" s="598"/>
      <c r="J18807" s="598"/>
      <c r="M18807" s="598"/>
      <c r="N18807" s="598"/>
      <c r="V18807" s="598"/>
      <c r="W18807" s="598"/>
    </row>
    <row r="18808" spans="6:23" x14ac:dyDescent="0.2">
      <c r="F18808" s="610"/>
      <c r="H18808" s="612"/>
      <c r="I18808" s="598"/>
      <c r="J18808" s="598"/>
      <c r="M18808" s="598"/>
      <c r="N18808" s="598"/>
      <c r="V18808" s="598"/>
      <c r="W18808" s="598"/>
    </row>
    <row r="18809" spans="6:23" x14ac:dyDescent="0.2">
      <c r="F18809" s="610"/>
      <c r="H18809" s="612"/>
      <c r="I18809" s="598"/>
      <c r="J18809" s="598"/>
      <c r="M18809" s="598"/>
      <c r="N18809" s="598"/>
      <c r="V18809" s="598"/>
      <c r="W18809" s="598"/>
    </row>
    <row r="18810" spans="6:23" x14ac:dyDescent="0.2">
      <c r="F18810" s="610"/>
      <c r="H18810" s="612"/>
      <c r="I18810" s="598"/>
      <c r="J18810" s="598"/>
      <c r="M18810" s="598"/>
      <c r="N18810" s="598"/>
      <c r="V18810" s="598"/>
      <c r="W18810" s="598"/>
    </row>
    <row r="18811" spans="6:23" x14ac:dyDescent="0.2">
      <c r="F18811" s="610"/>
      <c r="H18811" s="612"/>
      <c r="I18811" s="598"/>
      <c r="J18811" s="598"/>
      <c r="M18811" s="598"/>
      <c r="N18811" s="598"/>
      <c r="V18811" s="598"/>
      <c r="W18811" s="598"/>
    </row>
    <row r="18812" spans="6:23" x14ac:dyDescent="0.2">
      <c r="F18812" s="610"/>
      <c r="H18812" s="612"/>
      <c r="I18812" s="598"/>
      <c r="J18812" s="598"/>
      <c r="M18812" s="598"/>
      <c r="N18812" s="598"/>
      <c r="V18812" s="598"/>
      <c r="W18812" s="598"/>
    </row>
    <row r="18813" spans="6:23" x14ac:dyDescent="0.2">
      <c r="F18813" s="610"/>
      <c r="H18813" s="612"/>
      <c r="I18813" s="598"/>
      <c r="J18813" s="598"/>
      <c r="M18813" s="598"/>
      <c r="N18813" s="598"/>
      <c r="V18813" s="598"/>
      <c r="W18813" s="598"/>
    </row>
    <row r="18814" spans="6:23" x14ac:dyDescent="0.2">
      <c r="F18814" s="610"/>
      <c r="H18814" s="612"/>
      <c r="I18814" s="598"/>
      <c r="J18814" s="598"/>
      <c r="M18814" s="598"/>
      <c r="N18814" s="598"/>
      <c r="V18814" s="598"/>
      <c r="W18814" s="598"/>
    </row>
    <row r="18815" spans="6:23" x14ac:dyDescent="0.2">
      <c r="F18815" s="610"/>
      <c r="H18815" s="612"/>
      <c r="I18815" s="598"/>
      <c r="J18815" s="598"/>
      <c r="M18815" s="598"/>
      <c r="N18815" s="598"/>
      <c r="V18815" s="598"/>
      <c r="W18815" s="598"/>
    </row>
    <row r="18816" spans="6:23" x14ac:dyDescent="0.2">
      <c r="F18816" s="610"/>
      <c r="H18816" s="612"/>
      <c r="I18816" s="598"/>
      <c r="J18816" s="598"/>
      <c r="M18816" s="598"/>
      <c r="N18816" s="598"/>
      <c r="V18816" s="598"/>
      <c r="W18816" s="598"/>
    </row>
    <row r="18817" spans="6:23" x14ac:dyDescent="0.2">
      <c r="F18817" s="610"/>
      <c r="H18817" s="612"/>
      <c r="I18817" s="598"/>
      <c r="J18817" s="598"/>
      <c r="M18817" s="598"/>
      <c r="N18817" s="598"/>
      <c r="V18817" s="598"/>
      <c r="W18817" s="598"/>
    </row>
    <row r="18818" spans="6:23" x14ac:dyDescent="0.2">
      <c r="F18818" s="610"/>
      <c r="H18818" s="612"/>
      <c r="I18818" s="598"/>
      <c r="J18818" s="598"/>
      <c r="M18818" s="598"/>
      <c r="N18818" s="598"/>
      <c r="V18818" s="598"/>
      <c r="W18818" s="598"/>
    </row>
    <row r="18819" spans="6:23" x14ac:dyDescent="0.2">
      <c r="F18819" s="610"/>
      <c r="H18819" s="612"/>
      <c r="I18819" s="598"/>
      <c r="J18819" s="598"/>
      <c r="M18819" s="598"/>
      <c r="N18819" s="598"/>
      <c r="V18819" s="598"/>
      <c r="W18819" s="598"/>
    </row>
    <row r="18820" spans="6:23" x14ac:dyDescent="0.2">
      <c r="F18820" s="610"/>
      <c r="H18820" s="612"/>
      <c r="I18820" s="598"/>
      <c r="J18820" s="598"/>
      <c r="M18820" s="598"/>
      <c r="N18820" s="598"/>
      <c r="V18820" s="598"/>
      <c r="W18820" s="598"/>
    </row>
    <row r="18821" spans="6:23" x14ac:dyDescent="0.2">
      <c r="F18821" s="610"/>
      <c r="H18821" s="612"/>
      <c r="I18821" s="598"/>
      <c r="J18821" s="598"/>
      <c r="M18821" s="598"/>
      <c r="N18821" s="598"/>
      <c r="V18821" s="598"/>
      <c r="W18821" s="598"/>
    </row>
    <row r="18822" spans="6:23" x14ac:dyDescent="0.2">
      <c r="F18822" s="610"/>
      <c r="H18822" s="612"/>
      <c r="I18822" s="598"/>
      <c r="J18822" s="598"/>
      <c r="M18822" s="598"/>
      <c r="N18822" s="598"/>
      <c r="V18822" s="598"/>
      <c r="W18822" s="598"/>
    </row>
    <row r="18823" spans="6:23" x14ac:dyDescent="0.2">
      <c r="F18823" s="610"/>
      <c r="H18823" s="612"/>
      <c r="I18823" s="598"/>
      <c r="J18823" s="598"/>
      <c r="M18823" s="598"/>
      <c r="N18823" s="598"/>
      <c r="V18823" s="598"/>
      <c r="W18823" s="598"/>
    </row>
    <row r="18824" spans="6:23" x14ac:dyDescent="0.2">
      <c r="F18824" s="610"/>
      <c r="H18824" s="612"/>
      <c r="I18824" s="598"/>
      <c r="J18824" s="598"/>
      <c r="M18824" s="598"/>
      <c r="N18824" s="598"/>
      <c r="V18824" s="598"/>
      <c r="W18824" s="598"/>
    </row>
    <row r="18825" spans="6:23" x14ac:dyDescent="0.2">
      <c r="F18825" s="610"/>
      <c r="H18825" s="612"/>
      <c r="I18825" s="598"/>
      <c r="J18825" s="598"/>
      <c r="M18825" s="598"/>
      <c r="N18825" s="598"/>
      <c r="V18825" s="598"/>
      <c r="W18825" s="598"/>
    </row>
    <row r="18826" spans="6:23" x14ac:dyDescent="0.2">
      <c r="F18826" s="610"/>
      <c r="H18826" s="612"/>
      <c r="I18826" s="598"/>
      <c r="J18826" s="598"/>
      <c r="M18826" s="598"/>
      <c r="N18826" s="598"/>
      <c r="V18826" s="598"/>
      <c r="W18826" s="598"/>
    </row>
    <row r="18827" spans="6:23" x14ac:dyDescent="0.2">
      <c r="F18827" s="610"/>
      <c r="H18827" s="612"/>
      <c r="I18827" s="598"/>
      <c r="J18827" s="598"/>
      <c r="M18827" s="598"/>
      <c r="N18827" s="598"/>
      <c r="V18827" s="598"/>
      <c r="W18827" s="598"/>
    </row>
    <row r="18828" spans="6:23" x14ac:dyDescent="0.2">
      <c r="F18828" s="610"/>
      <c r="H18828" s="612"/>
      <c r="I18828" s="598"/>
      <c r="J18828" s="598"/>
      <c r="M18828" s="598"/>
      <c r="N18828" s="598"/>
      <c r="V18828" s="598"/>
      <c r="W18828" s="598"/>
    </row>
    <row r="18829" spans="6:23" x14ac:dyDescent="0.2">
      <c r="F18829" s="610"/>
      <c r="H18829" s="612"/>
      <c r="I18829" s="598"/>
      <c r="J18829" s="598"/>
      <c r="M18829" s="598"/>
      <c r="N18829" s="598"/>
      <c r="V18829" s="598"/>
      <c r="W18829" s="598"/>
    </row>
    <row r="18830" spans="6:23" x14ac:dyDescent="0.2">
      <c r="F18830" s="610"/>
      <c r="H18830" s="612"/>
      <c r="I18830" s="598"/>
      <c r="J18830" s="598"/>
      <c r="M18830" s="598"/>
      <c r="N18830" s="598"/>
      <c r="V18830" s="598"/>
      <c r="W18830" s="598"/>
    </row>
    <row r="18831" spans="6:23" x14ac:dyDescent="0.2">
      <c r="F18831" s="610"/>
      <c r="H18831" s="612"/>
      <c r="I18831" s="598"/>
      <c r="J18831" s="598"/>
      <c r="M18831" s="598"/>
      <c r="N18831" s="598"/>
      <c r="V18831" s="598"/>
      <c r="W18831" s="598"/>
    </row>
    <row r="18832" spans="6:23" x14ac:dyDescent="0.2">
      <c r="F18832" s="610"/>
      <c r="H18832" s="612"/>
      <c r="I18832" s="598"/>
      <c r="J18832" s="598"/>
      <c r="M18832" s="598"/>
      <c r="N18832" s="598"/>
      <c r="V18832" s="598"/>
      <c r="W18832" s="598"/>
    </row>
    <row r="18833" spans="6:23" x14ac:dyDescent="0.2">
      <c r="F18833" s="610"/>
      <c r="H18833" s="612"/>
      <c r="I18833" s="598"/>
      <c r="J18833" s="598"/>
      <c r="M18833" s="598"/>
      <c r="N18833" s="598"/>
      <c r="V18833" s="598"/>
      <c r="W18833" s="598"/>
    </row>
    <row r="18834" spans="6:23" x14ac:dyDescent="0.2">
      <c r="F18834" s="610"/>
      <c r="H18834" s="612"/>
      <c r="I18834" s="598"/>
      <c r="J18834" s="598"/>
      <c r="M18834" s="598"/>
      <c r="N18834" s="598"/>
      <c r="V18834" s="598"/>
      <c r="W18834" s="598"/>
    </row>
    <row r="18835" spans="6:23" x14ac:dyDescent="0.2">
      <c r="F18835" s="610"/>
      <c r="H18835" s="612"/>
      <c r="I18835" s="598"/>
      <c r="J18835" s="598"/>
      <c r="M18835" s="598"/>
      <c r="N18835" s="598"/>
      <c r="V18835" s="598"/>
      <c r="W18835" s="598"/>
    </row>
    <row r="18836" spans="6:23" x14ac:dyDescent="0.2">
      <c r="F18836" s="610"/>
      <c r="H18836" s="612"/>
      <c r="I18836" s="598"/>
      <c r="J18836" s="598"/>
      <c r="M18836" s="598"/>
      <c r="N18836" s="598"/>
      <c r="V18836" s="598"/>
      <c r="W18836" s="598"/>
    </row>
    <row r="18837" spans="6:23" x14ac:dyDescent="0.2">
      <c r="F18837" s="610"/>
      <c r="H18837" s="612"/>
      <c r="I18837" s="598"/>
      <c r="J18837" s="598"/>
      <c r="M18837" s="598"/>
      <c r="N18837" s="598"/>
      <c r="V18837" s="598"/>
      <c r="W18837" s="598"/>
    </row>
    <row r="18838" spans="6:23" x14ac:dyDescent="0.2">
      <c r="F18838" s="610"/>
      <c r="H18838" s="612"/>
      <c r="I18838" s="598"/>
      <c r="J18838" s="598"/>
      <c r="M18838" s="598"/>
      <c r="N18838" s="598"/>
      <c r="V18838" s="598"/>
      <c r="W18838" s="598"/>
    </row>
    <row r="18839" spans="6:23" x14ac:dyDescent="0.2">
      <c r="F18839" s="610"/>
      <c r="H18839" s="612"/>
      <c r="I18839" s="598"/>
      <c r="J18839" s="598"/>
      <c r="M18839" s="598"/>
      <c r="N18839" s="598"/>
      <c r="V18839" s="598"/>
      <c r="W18839" s="598"/>
    </row>
    <row r="18840" spans="6:23" x14ac:dyDescent="0.2">
      <c r="F18840" s="610"/>
      <c r="H18840" s="612"/>
      <c r="I18840" s="598"/>
      <c r="J18840" s="598"/>
      <c r="M18840" s="598"/>
      <c r="N18840" s="598"/>
      <c r="V18840" s="598"/>
      <c r="W18840" s="598"/>
    </row>
    <row r="18841" spans="6:23" x14ac:dyDescent="0.2">
      <c r="F18841" s="610"/>
      <c r="H18841" s="612"/>
      <c r="I18841" s="598"/>
      <c r="J18841" s="598"/>
      <c r="M18841" s="598"/>
      <c r="N18841" s="598"/>
      <c r="V18841" s="598"/>
      <c r="W18841" s="598"/>
    </row>
    <row r="18842" spans="6:23" x14ac:dyDescent="0.2">
      <c r="F18842" s="610"/>
      <c r="H18842" s="612"/>
      <c r="I18842" s="598"/>
      <c r="J18842" s="598"/>
      <c r="M18842" s="598"/>
      <c r="N18842" s="598"/>
      <c r="V18842" s="598"/>
      <c r="W18842" s="598"/>
    </row>
    <row r="18843" spans="6:23" x14ac:dyDescent="0.2">
      <c r="F18843" s="610"/>
      <c r="H18843" s="612"/>
      <c r="I18843" s="598"/>
      <c r="J18843" s="598"/>
      <c r="M18843" s="598"/>
      <c r="N18843" s="598"/>
      <c r="V18843" s="598"/>
      <c r="W18843" s="598"/>
    </row>
    <row r="18844" spans="6:23" x14ac:dyDescent="0.2">
      <c r="F18844" s="610"/>
      <c r="H18844" s="612"/>
      <c r="I18844" s="598"/>
      <c r="J18844" s="598"/>
      <c r="M18844" s="598"/>
      <c r="N18844" s="598"/>
      <c r="V18844" s="598"/>
      <c r="W18844" s="598"/>
    </row>
    <row r="18845" spans="6:23" x14ac:dyDescent="0.2">
      <c r="F18845" s="610"/>
      <c r="H18845" s="612"/>
      <c r="I18845" s="598"/>
      <c r="J18845" s="598"/>
      <c r="M18845" s="598"/>
      <c r="N18845" s="598"/>
      <c r="V18845" s="598"/>
      <c r="W18845" s="598"/>
    </row>
    <row r="18846" spans="6:23" x14ac:dyDescent="0.2">
      <c r="F18846" s="610"/>
      <c r="H18846" s="612"/>
      <c r="I18846" s="598"/>
      <c r="J18846" s="598"/>
      <c r="M18846" s="598"/>
      <c r="N18846" s="598"/>
      <c r="V18846" s="598"/>
      <c r="W18846" s="598"/>
    </row>
    <row r="18847" spans="6:23" x14ac:dyDescent="0.2">
      <c r="F18847" s="610"/>
      <c r="H18847" s="612"/>
      <c r="I18847" s="598"/>
      <c r="J18847" s="598"/>
      <c r="M18847" s="598"/>
      <c r="N18847" s="598"/>
      <c r="V18847" s="598"/>
      <c r="W18847" s="598"/>
    </row>
    <row r="18848" spans="6:23" x14ac:dyDescent="0.2">
      <c r="F18848" s="610"/>
      <c r="H18848" s="612"/>
      <c r="I18848" s="598"/>
      <c r="J18848" s="598"/>
      <c r="M18848" s="598"/>
      <c r="N18848" s="598"/>
      <c r="V18848" s="598"/>
      <c r="W18848" s="598"/>
    </row>
    <row r="18849" spans="6:23" x14ac:dyDescent="0.2">
      <c r="F18849" s="610"/>
      <c r="H18849" s="612"/>
      <c r="I18849" s="598"/>
      <c r="J18849" s="598"/>
      <c r="M18849" s="598"/>
      <c r="N18849" s="598"/>
      <c r="V18849" s="598"/>
      <c r="W18849" s="598"/>
    </row>
    <row r="18850" spans="6:23" x14ac:dyDescent="0.2">
      <c r="F18850" s="610"/>
      <c r="H18850" s="612"/>
      <c r="I18850" s="598"/>
      <c r="J18850" s="598"/>
      <c r="M18850" s="598"/>
      <c r="N18850" s="598"/>
      <c r="V18850" s="598"/>
      <c r="W18850" s="598"/>
    </row>
    <row r="18851" spans="6:23" x14ac:dyDescent="0.2">
      <c r="F18851" s="610"/>
      <c r="H18851" s="612"/>
      <c r="I18851" s="598"/>
      <c r="J18851" s="598"/>
      <c r="M18851" s="598"/>
      <c r="N18851" s="598"/>
      <c r="V18851" s="598"/>
      <c r="W18851" s="598"/>
    </row>
    <row r="18852" spans="6:23" x14ac:dyDescent="0.2">
      <c r="F18852" s="610"/>
      <c r="H18852" s="612"/>
      <c r="I18852" s="598"/>
      <c r="J18852" s="598"/>
      <c r="M18852" s="598"/>
      <c r="N18852" s="598"/>
      <c r="V18852" s="598"/>
      <c r="W18852" s="598"/>
    </row>
    <row r="18853" spans="6:23" x14ac:dyDescent="0.2">
      <c r="F18853" s="610"/>
      <c r="H18853" s="612"/>
      <c r="I18853" s="598"/>
      <c r="J18853" s="598"/>
      <c r="M18853" s="598"/>
      <c r="N18853" s="598"/>
      <c r="V18853" s="598"/>
      <c r="W18853" s="598"/>
    </row>
    <row r="18854" spans="6:23" x14ac:dyDescent="0.2">
      <c r="F18854" s="610"/>
      <c r="H18854" s="612"/>
      <c r="I18854" s="598"/>
      <c r="J18854" s="598"/>
      <c r="M18854" s="598"/>
      <c r="N18854" s="598"/>
      <c r="V18854" s="598"/>
      <c r="W18854" s="598"/>
    </row>
    <row r="18855" spans="6:23" x14ac:dyDescent="0.2">
      <c r="F18855" s="610"/>
      <c r="H18855" s="612"/>
      <c r="I18855" s="598"/>
      <c r="J18855" s="598"/>
      <c r="M18855" s="598"/>
      <c r="N18855" s="598"/>
      <c r="V18855" s="598"/>
      <c r="W18855" s="598"/>
    </row>
    <row r="18856" spans="6:23" x14ac:dyDescent="0.2">
      <c r="F18856" s="610"/>
      <c r="H18856" s="612"/>
      <c r="I18856" s="598"/>
      <c r="J18856" s="598"/>
      <c r="M18856" s="598"/>
      <c r="N18856" s="598"/>
      <c r="V18856" s="598"/>
      <c r="W18856" s="598"/>
    </row>
    <row r="18857" spans="6:23" x14ac:dyDescent="0.2">
      <c r="F18857" s="610"/>
      <c r="H18857" s="612"/>
      <c r="I18857" s="598"/>
      <c r="J18857" s="598"/>
      <c r="M18857" s="598"/>
      <c r="N18857" s="598"/>
      <c r="V18857" s="598"/>
      <c r="W18857" s="598"/>
    </row>
    <row r="18858" spans="6:23" x14ac:dyDescent="0.2">
      <c r="F18858" s="610"/>
      <c r="H18858" s="612"/>
      <c r="I18858" s="598"/>
      <c r="J18858" s="598"/>
      <c r="M18858" s="598"/>
      <c r="N18858" s="598"/>
      <c r="V18858" s="598"/>
      <c r="W18858" s="598"/>
    </row>
    <row r="18859" spans="6:23" x14ac:dyDescent="0.2">
      <c r="F18859" s="610"/>
      <c r="H18859" s="612"/>
      <c r="I18859" s="598"/>
      <c r="J18859" s="598"/>
      <c r="M18859" s="598"/>
      <c r="N18859" s="598"/>
      <c r="V18859" s="598"/>
      <c r="W18859" s="598"/>
    </row>
    <row r="18860" spans="6:23" x14ac:dyDescent="0.2">
      <c r="F18860" s="610"/>
      <c r="H18860" s="612"/>
      <c r="I18860" s="598"/>
      <c r="J18860" s="598"/>
      <c r="M18860" s="598"/>
      <c r="N18860" s="598"/>
      <c r="V18860" s="598"/>
      <c r="W18860" s="598"/>
    </row>
    <row r="18861" spans="6:23" x14ac:dyDescent="0.2">
      <c r="F18861" s="610"/>
      <c r="H18861" s="612"/>
      <c r="I18861" s="598"/>
      <c r="J18861" s="598"/>
      <c r="M18861" s="598"/>
      <c r="N18861" s="598"/>
      <c r="V18861" s="598"/>
      <c r="W18861" s="598"/>
    </row>
    <row r="18862" spans="6:23" x14ac:dyDescent="0.2">
      <c r="F18862" s="610"/>
      <c r="H18862" s="612"/>
      <c r="I18862" s="598"/>
      <c r="J18862" s="598"/>
      <c r="M18862" s="598"/>
      <c r="N18862" s="598"/>
      <c r="V18862" s="598"/>
      <c r="W18862" s="598"/>
    </row>
    <row r="18863" spans="6:23" x14ac:dyDescent="0.2">
      <c r="F18863" s="610"/>
      <c r="H18863" s="612"/>
      <c r="I18863" s="598"/>
      <c r="J18863" s="598"/>
      <c r="M18863" s="598"/>
      <c r="N18863" s="598"/>
      <c r="V18863" s="598"/>
      <c r="W18863" s="598"/>
    </row>
    <row r="18864" spans="6:23" x14ac:dyDescent="0.2">
      <c r="F18864" s="610"/>
      <c r="H18864" s="612"/>
      <c r="I18864" s="598"/>
      <c r="J18864" s="598"/>
      <c r="M18864" s="598"/>
      <c r="N18864" s="598"/>
      <c r="V18864" s="598"/>
      <c r="W18864" s="598"/>
    </row>
    <row r="18865" spans="6:23" x14ac:dyDescent="0.2">
      <c r="F18865" s="610"/>
      <c r="H18865" s="612"/>
      <c r="I18865" s="598"/>
      <c r="J18865" s="598"/>
      <c r="M18865" s="598"/>
      <c r="N18865" s="598"/>
      <c r="V18865" s="598"/>
      <c r="W18865" s="598"/>
    </row>
    <row r="18866" spans="6:23" x14ac:dyDescent="0.2">
      <c r="F18866" s="610"/>
      <c r="H18866" s="612"/>
      <c r="I18866" s="598"/>
      <c r="J18866" s="598"/>
      <c r="M18866" s="598"/>
      <c r="N18866" s="598"/>
      <c r="V18866" s="598"/>
      <c r="W18866" s="598"/>
    </row>
    <row r="18867" spans="6:23" x14ac:dyDescent="0.2">
      <c r="F18867" s="610"/>
      <c r="H18867" s="612"/>
      <c r="I18867" s="598"/>
      <c r="J18867" s="598"/>
      <c r="M18867" s="598"/>
      <c r="N18867" s="598"/>
      <c r="V18867" s="598"/>
      <c r="W18867" s="598"/>
    </row>
    <row r="18868" spans="6:23" x14ac:dyDescent="0.2">
      <c r="F18868" s="610"/>
      <c r="H18868" s="612"/>
      <c r="I18868" s="598"/>
      <c r="J18868" s="598"/>
      <c r="M18868" s="598"/>
      <c r="N18868" s="598"/>
      <c r="V18868" s="598"/>
      <c r="W18868" s="598"/>
    </row>
    <row r="18869" spans="6:23" x14ac:dyDescent="0.2">
      <c r="F18869" s="610"/>
      <c r="H18869" s="612"/>
      <c r="I18869" s="598"/>
      <c r="J18869" s="598"/>
      <c r="M18869" s="598"/>
      <c r="N18869" s="598"/>
      <c r="V18869" s="598"/>
      <c r="W18869" s="598"/>
    </row>
    <row r="18870" spans="6:23" x14ac:dyDescent="0.2">
      <c r="F18870" s="610"/>
      <c r="H18870" s="612"/>
      <c r="I18870" s="598"/>
      <c r="J18870" s="598"/>
      <c r="M18870" s="598"/>
      <c r="N18870" s="598"/>
      <c r="V18870" s="598"/>
      <c r="W18870" s="598"/>
    </row>
    <row r="18871" spans="6:23" x14ac:dyDescent="0.2">
      <c r="F18871" s="610"/>
      <c r="H18871" s="612"/>
      <c r="I18871" s="598"/>
      <c r="J18871" s="598"/>
      <c r="M18871" s="598"/>
      <c r="N18871" s="598"/>
      <c r="V18871" s="598"/>
      <c r="W18871" s="598"/>
    </row>
    <row r="18872" spans="6:23" x14ac:dyDescent="0.2">
      <c r="F18872" s="610"/>
      <c r="H18872" s="612"/>
      <c r="I18872" s="598"/>
      <c r="J18872" s="598"/>
      <c r="M18872" s="598"/>
      <c r="N18872" s="598"/>
      <c r="V18872" s="598"/>
      <c r="W18872" s="598"/>
    </row>
    <row r="18873" spans="6:23" x14ac:dyDescent="0.2">
      <c r="F18873" s="610"/>
      <c r="H18873" s="612"/>
      <c r="I18873" s="598"/>
      <c r="J18873" s="598"/>
      <c r="M18873" s="598"/>
      <c r="N18873" s="598"/>
      <c r="V18873" s="598"/>
      <c r="W18873" s="598"/>
    </row>
    <row r="18874" spans="6:23" x14ac:dyDescent="0.2">
      <c r="F18874" s="610"/>
      <c r="H18874" s="612"/>
      <c r="I18874" s="598"/>
      <c r="J18874" s="598"/>
      <c r="M18874" s="598"/>
      <c r="N18874" s="598"/>
      <c r="V18874" s="598"/>
      <c r="W18874" s="598"/>
    </row>
    <row r="18875" spans="6:23" x14ac:dyDescent="0.2">
      <c r="F18875" s="610"/>
      <c r="H18875" s="612"/>
      <c r="I18875" s="598"/>
      <c r="J18875" s="598"/>
      <c r="M18875" s="598"/>
      <c r="N18875" s="598"/>
      <c r="V18875" s="598"/>
      <c r="W18875" s="598"/>
    </row>
    <row r="18876" spans="6:23" x14ac:dyDescent="0.2">
      <c r="F18876" s="610"/>
      <c r="H18876" s="612"/>
      <c r="I18876" s="598"/>
      <c r="J18876" s="598"/>
      <c r="M18876" s="598"/>
      <c r="N18876" s="598"/>
      <c r="V18876" s="598"/>
      <c r="W18876" s="598"/>
    </row>
    <row r="18877" spans="6:23" x14ac:dyDescent="0.2">
      <c r="F18877" s="610"/>
      <c r="H18877" s="612"/>
      <c r="I18877" s="598"/>
      <c r="J18877" s="598"/>
      <c r="M18877" s="598"/>
      <c r="N18877" s="598"/>
      <c r="V18877" s="598"/>
      <c r="W18877" s="598"/>
    </row>
    <row r="18878" spans="6:23" x14ac:dyDescent="0.2">
      <c r="F18878" s="610"/>
      <c r="H18878" s="612"/>
      <c r="I18878" s="598"/>
      <c r="J18878" s="598"/>
      <c r="M18878" s="598"/>
      <c r="N18878" s="598"/>
      <c r="V18878" s="598"/>
      <c r="W18878" s="598"/>
    </row>
    <row r="18879" spans="6:23" x14ac:dyDescent="0.2">
      <c r="F18879" s="610"/>
      <c r="H18879" s="612"/>
      <c r="I18879" s="598"/>
      <c r="J18879" s="598"/>
      <c r="M18879" s="598"/>
      <c r="N18879" s="598"/>
      <c r="V18879" s="598"/>
      <c r="W18879" s="598"/>
    </row>
    <row r="18880" spans="6:23" x14ac:dyDescent="0.2">
      <c r="F18880" s="610"/>
      <c r="H18880" s="612"/>
      <c r="I18880" s="598"/>
      <c r="J18880" s="598"/>
      <c r="M18880" s="598"/>
      <c r="N18880" s="598"/>
      <c r="V18880" s="598"/>
      <c r="W18880" s="598"/>
    </row>
    <row r="18881" spans="6:23" x14ac:dyDescent="0.2">
      <c r="F18881" s="610"/>
      <c r="H18881" s="612"/>
      <c r="I18881" s="598"/>
      <c r="J18881" s="598"/>
      <c r="M18881" s="598"/>
      <c r="N18881" s="598"/>
      <c r="V18881" s="598"/>
      <c r="W18881" s="598"/>
    </row>
    <row r="18882" spans="6:23" x14ac:dyDescent="0.2">
      <c r="F18882" s="610"/>
      <c r="H18882" s="612"/>
      <c r="I18882" s="598"/>
      <c r="J18882" s="598"/>
      <c r="M18882" s="598"/>
      <c r="N18882" s="598"/>
      <c r="V18882" s="598"/>
      <c r="W18882" s="598"/>
    </row>
    <row r="18883" spans="6:23" x14ac:dyDescent="0.2">
      <c r="F18883" s="610"/>
      <c r="H18883" s="612"/>
      <c r="I18883" s="598"/>
      <c r="J18883" s="598"/>
      <c r="M18883" s="598"/>
      <c r="N18883" s="598"/>
      <c r="V18883" s="598"/>
      <c r="W18883" s="598"/>
    </row>
    <row r="18884" spans="6:23" x14ac:dyDescent="0.2">
      <c r="F18884" s="610"/>
      <c r="H18884" s="612"/>
      <c r="I18884" s="598"/>
      <c r="J18884" s="598"/>
      <c r="M18884" s="598"/>
      <c r="N18884" s="598"/>
      <c r="V18884" s="598"/>
      <c r="W18884" s="598"/>
    </row>
    <row r="18885" spans="6:23" x14ac:dyDescent="0.2">
      <c r="F18885" s="610"/>
      <c r="H18885" s="612"/>
      <c r="I18885" s="598"/>
      <c r="J18885" s="598"/>
      <c r="M18885" s="598"/>
      <c r="N18885" s="598"/>
      <c r="V18885" s="598"/>
      <c r="W18885" s="598"/>
    </row>
    <row r="18886" spans="6:23" x14ac:dyDescent="0.2">
      <c r="F18886" s="610"/>
      <c r="H18886" s="612"/>
      <c r="I18886" s="598"/>
      <c r="J18886" s="598"/>
      <c r="M18886" s="598"/>
      <c r="N18886" s="598"/>
      <c r="V18886" s="598"/>
      <c r="W18886" s="598"/>
    </row>
    <row r="18887" spans="6:23" x14ac:dyDescent="0.2">
      <c r="F18887" s="610"/>
      <c r="H18887" s="612"/>
      <c r="I18887" s="598"/>
      <c r="J18887" s="598"/>
      <c r="M18887" s="598"/>
      <c r="N18887" s="598"/>
      <c r="V18887" s="598"/>
      <c r="W18887" s="598"/>
    </row>
    <row r="18888" spans="6:23" x14ac:dyDescent="0.2">
      <c r="F18888" s="610"/>
      <c r="H18888" s="612"/>
      <c r="I18888" s="598"/>
      <c r="J18888" s="598"/>
      <c r="M18888" s="598"/>
      <c r="N18888" s="598"/>
      <c r="V18888" s="598"/>
      <c r="W18888" s="598"/>
    </row>
    <row r="18889" spans="6:23" x14ac:dyDescent="0.2">
      <c r="F18889" s="610"/>
      <c r="H18889" s="612"/>
      <c r="I18889" s="598"/>
      <c r="J18889" s="598"/>
      <c r="M18889" s="598"/>
      <c r="N18889" s="598"/>
      <c r="V18889" s="598"/>
      <c r="W18889" s="598"/>
    </row>
    <row r="18890" spans="6:23" x14ac:dyDescent="0.2">
      <c r="F18890" s="610"/>
      <c r="H18890" s="612"/>
      <c r="I18890" s="598"/>
      <c r="J18890" s="598"/>
      <c r="M18890" s="598"/>
      <c r="N18890" s="598"/>
      <c r="V18890" s="598"/>
      <c r="W18890" s="598"/>
    </row>
    <row r="18891" spans="6:23" x14ac:dyDescent="0.2">
      <c r="F18891" s="610"/>
      <c r="H18891" s="612"/>
      <c r="I18891" s="598"/>
      <c r="J18891" s="598"/>
      <c r="M18891" s="598"/>
      <c r="N18891" s="598"/>
      <c r="V18891" s="598"/>
      <c r="W18891" s="598"/>
    </row>
    <row r="18892" spans="6:23" x14ac:dyDescent="0.2">
      <c r="F18892" s="610"/>
      <c r="H18892" s="612"/>
      <c r="I18892" s="598"/>
      <c r="J18892" s="598"/>
      <c r="M18892" s="598"/>
      <c r="N18892" s="598"/>
      <c r="V18892" s="598"/>
      <c r="W18892" s="598"/>
    </row>
    <row r="18893" spans="6:23" x14ac:dyDescent="0.2">
      <c r="F18893" s="610"/>
      <c r="H18893" s="612"/>
      <c r="I18893" s="598"/>
      <c r="J18893" s="598"/>
      <c r="M18893" s="598"/>
      <c r="N18893" s="598"/>
      <c r="V18893" s="598"/>
      <c r="W18893" s="598"/>
    </row>
    <row r="18894" spans="6:23" x14ac:dyDescent="0.2">
      <c r="F18894" s="610"/>
      <c r="H18894" s="612"/>
      <c r="I18894" s="598"/>
      <c r="J18894" s="598"/>
      <c r="M18894" s="598"/>
      <c r="N18894" s="598"/>
      <c r="V18894" s="598"/>
      <c r="W18894" s="598"/>
    </row>
    <row r="18895" spans="6:23" x14ac:dyDescent="0.2">
      <c r="F18895" s="610"/>
      <c r="H18895" s="612"/>
      <c r="I18895" s="598"/>
      <c r="J18895" s="598"/>
      <c r="M18895" s="598"/>
      <c r="N18895" s="598"/>
      <c r="V18895" s="598"/>
      <c r="W18895" s="598"/>
    </row>
    <row r="18896" spans="6:23" x14ac:dyDescent="0.2">
      <c r="F18896" s="610"/>
      <c r="H18896" s="612"/>
      <c r="I18896" s="598"/>
      <c r="J18896" s="598"/>
      <c r="M18896" s="598"/>
      <c r="N18896" s="598"/>
      <c r="V18896" s="598"/>
      <c r="W18896" s="598"/>
    </row>
    <row r="18897" spans="6:23" x14ac:dyDescent="0.2">
      <c r="F18897" s="610"/>
      <c r="H18897" s="612"/>
      <c r="I18897" s="598"/>
      <c r="J18897" s="598"/>
      <c r="M18897" s="598"/>
      <c r="N18897" s="598"/>
      <c r="V18897" s="598"/>
      <c r="W18897" s="598"/>
    </row>
    <row r="18898" spans="6:23" x14ac:dyDescent="0.2">
      <c r="F18898" s="610"/>
      <c r="H18898" s="612"/>
      <c r="I18898" s="598"/>
      <c r="J18898" s="598"/>
      <c r="M18898" s="598"/>
      <c r="N18898" s="598"/>
      <c r="V18898" s="598"/>
      <c r="W18898" s="598"/>
    </row>
    <row r="18899" spans="6:23" x14ac:dyDescent="0.2">
      <c r="F18899" s="610"/>
      <c r="H18899" s="612"/>
      <c r="I18899" s="598"/>
      <c r="J18899" s="598"/>
      <c r="M18899" s="598"/>
      <c r="N18899" s="598"/>
      <c r="V18899" s="598"/>
      <c r="W18899" s="598"/>
    </row>
    <row r="18900" spans="6:23" x14ac:dyDescent="0.2">
      <c r="F18900" s="610"/>
      <c r="H18900" s="612"/>
      <c r="I18900" s="598"/>
      <c r="J18900" s="598"/>
      <c r="M18900" s="598"/>
      <c r="N18900" s="598"/>
      <c r="V18900" s="598"/>
      <c r="W18900" s="598"/>
    </row>
    <row r="18901" spans="6:23" x14ac:dyDescent="0.2">
      <c r="F18901" s="610"/>
      <c r="H18901" s="612"/>
      <c r="I18901" s="598"/>
      <c r="J18901" s="598"/>
      <c r="M18901" s="598"/>
      <c r="N18901" s="598"/>
      <c r="V18901" s="598"/>
      <c r="W18901" s="598"/>
    </row>
    <row r="18902" spans="6:23" x14ac:dyDescent="0.2">
      <c r="F18902" s="610"/>
      <c r="H18902" s="612"/>
      <c r="I18902" s="598"/>
      <c r="J18902" s="598"/>
      <c r="M18902" s="598"/>
      <c r="N18902" s="598"/>
      <c r="V18902" s="598"/>
      <c r="W18902" s="598"/>
    </row>
    <row r="18903" spans="6:23" x14ac:dyDescent="0.2">
      <c r="F18903" s="610"/>
      <c r="H18903" s="612"/>
      <c r="I18903" s="598"/>
      <c r="J18903" s="598"/>
      <c r="M18903" s="598"/>
      <c r="N18903" s="598"/>
      <c r="V18903" s="598"/>
      <c r="W18903" s="598"/>
    </row>
    <row r="18904" spans="6:23" x14ac:dyDescent="0.2">
      <c r="F18904" s="610"/>
      <c r="H18904" s="612"/>
      <c r="I18904" s="598"/>
      <c r="J18904" s="598"/>
      <c r="M18904" s="598"/>
      <c r="N18904" s="598"/>
      <c r="V18904" s="598"/>
      <c r="W18904" s="598"/>
    </row>
    <row r="18905" spans="6:23" x14ac:dyDescent="0.2">
      <c r="F18905" s="610"/>
      <c r="H18905" s="612"/>
      <c r="I18905" s="598"/>
      <c r="J18905" s="598"/>
      <c r="M18905" s="598"/>
      <c r="N18905" s="598"/>
      <c r="V18905" s="598"/>
      <c r="W18905" s="598"/>
    </row>
    <row r="18906" spans="6:23" x14ac:dyDescent="0.2">
      <c r="F18906" s="610"/>
      <c r="H18906" s="612"/>
      <c r="I18906" s="598"/>
      <c r="J18906" s="598"/>
      <c r="M18906" s="598"/>
      <c r="N18906" s="598"/>
      <c r="V18906" s="598"/>
      <c r="W18906" s="598"/>
    </row>
    <row r="18907" spans="6:23" x14ac:dyDescent="0.2">
      <c r="F18907" s="610"/>
      <c r="H18907" s="612"/>
      <c r="I18907" s="598"/>
      <c r="J18907" s="598"/>
      <c r="M18907" s="598"/>
      <c r="N18907" s="598"/>
      <c r="V18907" s="598"/>
      <c r="W18907" s="598"/>
    </row>
    <row r="18908" spans="6:23" x14ac:dyDescent="0.2">
      <c r="F18908" s="610"/>
      <c r="H18908" s="612"/>
      <c r="I18908" s="598"/>
      <c r="J18908" s="598"/>
      <c r="M18908" s="598"/>
      <c r="N18908" s="598"/>
      <c r="V18908" s="598"/>
      <c r="W18908" s="598"/>
    </row>
    <row r="18909" spans="6:23" x14ac:dyDescent="0.2">
      <c r="F18909" s="610"/>
      <c r="H18909" s="612"/>
      <c r="I18909" s="598"/>
      <c r="J18909" s="598"/>
      <c r="M18909" s="598"/>
      <c r="N18909" s="598"/>
      <c r="V18909" s="598"/>
      <c r="W18909" s="598"/>
    </row>
    <row r="18910" spans="6:23" x14ac:dyDescent="0.2">
      <c r="F18910" s="610"/>
      <c r="H18910" s="612"/>
      <c r="I18910" s="598"/>
      <c r="J18910" s="598"/>
      <c r="M18910" s="598"/>
      <c r="N18910" s="598"/>
      <c r="V18910" s="598"/>
      <c r="W18910" s="598"/>
    </row>
    <row r="18911" spans="6:23" x14ac:dyDescent="0.2">
      <c r="F18911" s="610"/>
      <c r="H18911" s="612"/>
      <c r="I18911" s="598"/>
      <c r="J18911" s="598"/>
      <c r="M18911" s="598"/>
      <c r="N18911" s="598"/>
      <c r="V18911" s="598"/>
      <c r="W18911" s="598"/>
    </row>
    <row r="18912" spans="6:23" x14ac:dyDescent="0.2">
      <c r="F18912" s="610"/>
      <c r="H18912" s="612"/>
      <c r="I18912" s="598"/>
      <c r="J18912" s="598"/>
      <c r="M18912" s="598"/>
      <c r="N18912" s="598"/>
      <c r="V18912" s="598"/>
      <c r="W18912" s="598"/>
    </row>
    <row r="18913" spans="6:23" x14ac:dyDescent="0.2">
      <c r="F18913" s="610"/>
      <c r="H18913" s="612"/>
      <c r="I18913" s="598"/>
      <c r="J18913" s="598"/>
      <c r="M18913" s="598"/>
      <c r="N18913" s="598"/>
      <c r="V18913" s="598"/>
      <c r="W18913" s="598"/>
    </row>
    <row r="18914" spans="6:23" x14ac:dyDescent="0.2">
      <c r="F18914" s="610"/>
      <c r="H18914" s="612"/>
      <c r="I18914" s="598"/>
      <c r="J18914" s="598"/>
      <c r="M18914" s="598"/>
      <c r="N18914" s="598"/>
      <c r="V18914" s="598"/>
      <c r="W18914" s="598"/>
    </row>
    <row r="18915" spans="6:23" x14ac:dyDescent="0.2">
      <c r="F18915" s="610"/>
      <c r="H18915" s="612"/>
      <c r="I18915" s="598"/>
      <c r="J18915" s="598"/>
      <c r="M18915" s="598"/>
      <c r="N18915" s="598"/>
      <c r="V18915" s="598"/>
      <c r="W18915" s="598"/>
    </row>
    <row r="18916" spans="6:23" x14ac:dyDescent="0.2">
      <c r="F18916" s="610"/>
      <c r="H18916" s="612"/>
      <c r="I18916" s="598"/>
      <c r="J18916" s="598"/>
      <c r="M18916" s="598"/>
      <c r="N18916" s="598"/>
      <c r="V18916" s="598"/>
      <c r="W18916" s="598"/>
    </row>
    <row r="18917" spans="6:23" x14ac:dyDescent="0.2">
      <c r="F18917" s="610"/>
      <c r="H18917" s="612"/>
      <c r="I18917" s="598"/>
      <c r="J18917" s="598"/>
      <c r="M18917" s="598"/>
      <c r="N18917" s="598"/>
      <c r="V18917" s="598"/>
      <c r="W18917" s="598"/>
    </row>
    <row r="18918" spans="6:23" x14ac:dyDescent="0.2">
      <c r="F18918" s="610"/>
      <c r="H18918" s="612"/>
      <c r="I18918" s="598"/>
      <c r="J18918" s="598"/>
      <c r="M18918" s="598"/>
      <c r="N18918" s="598"/>
      <c r="V18918" s="598"/>
      <c r="W18918" s="598"/>
    </row>
    <row r="18919" spans="6:23" x14ac:dyDescent="0.2">
      <c r="F18919" s="610"/>
      <c r="H18919" s="612"/>
      <c r="I18919" s="598"/>
      <c r="J18919" s="598"/>
      <c r="M18919" s="598"/>
      <c r="N18919" s="598"/>
      <c r="V18919" s="598"/>
      <c r="W18919" s="598"/>
    </row>
    <row r="18920" spans="6:23" x14ac:dyDescent="0.2">
      <c r="F18920" s="610"/>
      <c r="H18920" s="612"/>
      <c r="I18920" s="598"/>
      <c r="J18920" s="598"/>
      <c r="M18920" s="598"/>
      <c r="N18920" s="598"/>
      <c r="V18920" s="598"/>
      <c r="W18920" s="598"/>
    </row>
    <row r="18921" spans="6:23" x14ac:dyDescent="0.2">
      <c r="F18921" s="610"/>
      <c r="H18921" s="612"/>
      <c r="I18921" s="598"/>
      <c r="J18921" s="598"/>
      <c r="M18921" s="598"/>
      <c r="N18921" s="598"/>
      <c r="V18921" s="598"/>
      <c r="W18921" s="598"/>
    </row>
    <row r="18922" spans="6:23" x14ac:dyDescent="0.2">
      <c r="F18922" s="610"/>
      <c r="H18922" s="612"/>
      <c r="I18922" s="598"/>
      <c r="J18922" s="598"/>
      <c r="M18922" s="598"/>
      <c r="N18922" s="598"/>
      <c r="V18922" s="598"/>
      <c r="W18922" s="598"/>
    </row>
    <row r="18923" spans="6:23" x14ac:dyDescent="0.2">
      <c r="F18923" s="610"/>
      <c r="H18923" s="612"/>
      <c r="I18923" s="598"/>
      <c r="J18923" s="598"/>
      <c r="M18923" s="598"/>
      <c r="N18923" s="598"/>
      <c r="V18923" s="598"/>
      <c r="W18923" s="598"/>
    </row>
    <row r="18924" spans="6:23" x14ac:dyDescent="0.2">
      <c r="F18924" s="610"/>
      <c r="H18924" s="612"/>
      <c r="I18924" s="598"/>
      <c r="J18924" s="598"/>
      <c r="M18924" s="598"/>
      <c r="N18924" s="598"/>
      <c r="V18924" s="598"/>
      <c r="W18924" s="598"/>
    </row>
    <row r="18925" spans="6:23" x14ac:dyDescent="0.2">
      <c r="F18925" s="610"/>
      <c r="H18925" s="612"/>
      <c r="I18925" s="598"/>
      <c r="J18925" s="598"/>
      <c r="M18925" s="598"/>
      <c r="N18925" s="598"/>
      <c r="V18925" s="598"/>
      <c r="W18925" s="598"/>
    </row>
    <row r="18926" spans="6:23" x14ac:dyDescent="0.2">
      <c r="F18926" s="610"/>
      <c r="H18926" s="612"/>
      <c r="I18926" s="598"/>
      <c r="J18926" s="598"/>
      <c r="M18926" s="598"/>
      <c r="N18926" s="598"/>
      <c r="V18926" s="598"/>
      <c r="W18926" s="598"/>
    </row>
    <row r="18927" spans="6:23" x14ac:dyDescent="0.2">
      <c r="F18927" s="610"/>
      <c r="H18927" s="612"/>
      <c r="I18927" s="598"/>
      <c r="J18927" s="598"/>
      <c r="M18927" s="598"/>
      <c r="N18927" s="598"/>
      <c r="V18927" s="598"/>
      <c r="W18927" s="598"/>
    </row>
    <row r="18928" spans="6:23" x14ac:dyDescent="0.2">
      <c r="F18928" s="610"/>
      <c r="H18928" s="612"/>
      <c r="I18928" s="598"/>
      <c r="J18928" s="598"/>
      <c r="M18928" s="598"/>
      <c r="N18928" s="598"/>
      <c r="V18928" s="598"/>
      <c r="W18928" s="598"/>
    </row>
    <row r="18929" spans="6:23" x14ac:dyDescent="0.2">
      <c r="F18929" s="610"/>
      <c r="H18929" s="612"/>
      <c r="I18929" s="598"/>
      <c r="J18929" s="598"/>
      <c r="M18929" s="598"/>
      <c r="N18929" s="598"/>
      <c r="V18929" s="598"/>
      <c r="W18929" s="598"/>
    </row>
    <row r="18930" spans="6:23" x14ac:dyDescent="0.2">
      <c r="F18930" s="610"/>
      <c r="H18930" s="612"/>
      <c r="I18930" s="598"/>
      <c r="J18930" s="598"/>
      <c r="M18930" s="598"/>
      <c r="N18930" s="598"/>
      <c r="V18930" s="598"/>
      <c r="W18930" s="598"/>
    </row>
    <row r="18931" spans="6:23" x14ac:dyDescent="0.2">
      <c r="F18931" s="610"/>
      <c r="H18931" s="612"/>
      <c r="I18931" s="598"/>
      <c r="J18931" s="598"/>
      <c r="M18931" s="598"/>
      <c r="N18931" s="598"/>
      <c r="V18931" s="598"/>
      <c r="W18931" s="598"/>
    </row>
    <row r="18932" spans="6:23" x14ac:dyDescent="0.2">
      <c r="F18932" s="610"/>
      <c r="H18932" s="612"/>
      <c r="I18932" s="598"/>
      <c r="J18932" s="598"/>
      <c r="M18932" s="598"/>
      <c r="N18932" s="598"/>
      <c r="V18932" s="598"/>
      <c r="W18932" s="598"/>
    </row>
    <row r="18933" spans="6:23" x14ac:dyDescent="0.2">
      <c r="F18933" s="610"/>
      <c r="H18933" s="612"/>
      <c r="I18933" s="598"/>
      <c r="J18933" s="598"/>
      <c r="M18933" s="598"/>
      <c r="N18933" s="598"/>
      <c r="V18933" s="598"/>
      <c r="W18933" s="598"/>
    </row>
    <row r="18934" spans="6:23" x14ac:dyDescent="0.2">
      <c r="F18934" s="610"/>
      <c r="H18934" s="612"/>
      <c r="I18934" s="598"/>
      <c r="J18934" s="598"/>
      <c r="M18934" s="598"/>
      <c r="N18934" s="598"/>
      <c r="V18934" s="598"/>
      <c r="W18934" s="598"/>
    </row>
    <row r="18935" spans="6:23" x14ac:dyDescent="0.2">
      <c r="F18935" s="610"/>
      <c r="H18935" s="612"/>
      <c r="I18935" s="598"/>
      <c r="J18935" s="598"/>
      <c r="M18935" s="598"/>
      <c r="N18935" s="598"/>
      <c r="V18935" s="598"/>
      <c r="W18935" s="598"/>
    </row>
    <row r="18936" spans="6:23" x14ac:dyDescent="0.2">
      <c r="F18936" s="610"/>
      <c r="H18936" s="612"/>
      <c r="I18936" s="598"/>
      <c r="J18936" s="598"/>
      <c r="M18936" s="598"/>
      <c r="N18936" s="598"/>
      <c r="V18936" s="598"/>
      <c r="W18936" s="598"/>
    </row>
    <row r="18937" spans="6:23" x14ac:dyDescent="0.2">
      <c r="F18937" s="610"/>
      <c r="H18937" s="612"/>
      <c r="I18937" s="598"/>
      <c r="J18937" s="598"/>
      <c r="M18937" s="598"/>
      <c r="N18937" s="598"/>
      <c r="V18937" s="598"/>
      <c r="W18937" s="598"/>
    </row>
    <row r="18938" spans="6:23" x14ac:dyDescent="0.2">
      <c r="F18938" s="610"/>
      <c r="H18938" s="612"/>
      <c r="I18938" s="598"/>
      <c r="J18938" s="598"/>
      <c r="M18938" s="598"/>
      <c r="N18938" s="598"/>
      <c r="V18938" s="598"/>
      <c r="W18938" s="598"/>
    </row>
    <row r="18939" spans="6:23" x14ac:dyDescent="0.2">
      <c r="F18939" s="610"/>
      <c r="H18939" s="612"/>
      <c r="I18939" s="598"/>
      <c r="J18939" s="598"/>
      <c r="M18939" s="598"/>
      <c r="N18939" s="598"/>
      <c r="V18939" s="598"/>
      <c r="W18939" s="598"/>
    </row>
    <row r="18940" spans="6:23" x14ac:dyDescent="0.2">
      <c r="F18940" s="610"/>
      <c r="H18940" s="612"/>
      <c r="I18940" s="598"/>
      <c r="J18940" s="598"/>
      <c r="M18940" s="598"/>
      <c r="N18940" s="598"/>
      <c r="V18940" s="598"/>
      <c r="W18940" s="598"/>
    </row>
    <row r="18941" spans="6:23" x14ac:dyDescent="0.2">
      <c r="F18941" s="610"/>
      <c r="H18941" s="612"/>
      <c r="I18941" s="598"/>
      <c r="J18941" s="598"/>
      <c r="M18941" s="598"/>
      <c r="N18941" s="598"/>
      <c r="V18941" s="598"/>
      <c r="W18941" s="598"/>
    </row>
    <row r="18942" spans="6:23" x14ac:dyDescent="0.2">
      <c r="F18942" s="610"/>
      <c r="H18942" s="612"/>
      <c r="I18942" s="598"/>
      <c r="J18942" s="598"/>
      <c r="M18942" s="598"/>
      <c r="N18942" s="598"/>
      <c r="V18942" s="598"/>
      <c r="W18942" s="598"/>
    </row>
    <row r="18943" spans="6:23" x14ac:dyDescent="0.2">
      <c r="F18943" s="610"/>
      <c r="H18943" s="612"/>
      <c r="I18943" s="598"/>
      <c r="J18943" s="598"/>
      <c r="M18943" s="598"/>
      <c r="N18943" s="598"/>
      <c r="V18943" s="598"/>
      <c r="W18943" s="598"/>
    </row>
    <row r="18944" spans="6:23" x14ac:dyDescent="0.2">
      <c r="F18944" s="610"/>
      <c r="H18944" s="612"/>
      <c r="I18944" s="598"/>
      <c r="J18944" s="598"/>
      <c r="M18944" s="598"/>
      <c r="N18944" s="598"/>
      <c r="V18944" s="598"/>
      <c r="W18944" s="598"/>
    </row>
    <row r="18945" spans="6:23" x14ac:dyDescent="0.2">
      <c r="F18945" s="610"/>
      <c r="H18945" s="612"/>
      <c r="I18945" s="598"/>
      <c r="J18945" s="598"/>
      <c r="M18945" s="598"/>
      <c r="N18945" s="598"/>
      <c r="V18945" s="598"/>
      <c r="W18945" s="598"/>
    </row>
    <row r="18946" spans="6:23" x14ac:dyDescent="0.2">
      <c r="F18946" s="610"/>
      <c r="H18946" s="612"/>
      <c r="I18946" s="598"/>
      <c r="J18946" s="598"/>
      <c r="M18946" s="598"/>
      <c r="N18946" s="598"/>
      <c r="V18946" s="598"/>
      <c r="W18946" s="598"/>
    </row>
    <row r="18947" spans="6:23" x14ac:dyDescent="0.2">
      <c r="F18947" s="610"/>
      <c r="H18947" s="612"/>
      <c r="I18947" s="598"/>
      <c r="J18947" s="598"/>
      <c r="M18947" s="598"/>
      <c r="N18947" s="598"/>
      <c r="V18947" s="598"/>
      <c r="W18947" s="598"/>
    </row>
    <row r="18948" spans="6:23" x14ac:dyDescent="0.2">
      <c r="F18948" s="610"/>
      <c r="H18948" s="612"/>
      <c r="I18948" s="598"/>
      <c r="J18948" s="598"/>
      <c r="M18948" s="598"/>
      <c r="N18948" s="598"/>
      <c r="V18948" s="598"/>
      <c r="W18948" s="598"/>
    </row>
    <row r="18949" spans="6:23" x14ac:dyDescent="0.2">
      <c r="F18949" s="610"/>
      <c r="H18949" s="612"/>
      <c r="I18949" s="598"/>
      <c r="J18949" s="598"/>
      <c r="M18949" s="598"/>
      <c r="N18949" s="598"/>
      <c r="V18949" s="598"/>
      <c r="W18949" s="598"/>
    </row>
    <row r="18950" spans="6:23" x14ac:dyDescent="0.2">
      <c r="F18950" s="610"/>
      <c r="H18950" s="612"/>
      <c r="I18950" s="598"/>
      <c r="J18950" s="598"/>
      <c r="M18950" s="598"/>
      <c r="N18950" s="598"/>
      <c r="V18950" s="598"/>
      <c r="W18950" s="598"/>
    </row>
    <row r="18951" spans="6:23" x14ac:dyDescent="0.2">
      <c r="F18951" s="610"/>
      <c r="H18951" s="612"/>
      <c r="I18951" s="598"/>
      <c r="J18951" s="598"/>
      <c r="M18951" s="598"/>
      <c r="N18951" s="598"/>
      <c r="V18951" s="598"/>
      <c r="W18951" s="598"/>
    </row>
    <row r="18952" spans="6:23" x14ac:dyDescent="0.2">
      <c r="F18952" s="610"/>
      <c r="H18952" s="612"/>
      <c r="I18952" s="598"/>
      <c r="J18952" s="598"/>
      <c r="M18952" s="598"/>
      <c r="N18952" s="598"/>
      <c r="V18952" s="598"/>
      <c r="W18952" s="598"/>
    </row>
    <row r="18953" spans="6:23" x14ac:dyDescent="0.2">
      <c r="F18953" s="610"/>
      <c r="H18953" s="612"/>
      <c r="I18953" s="598"/>
      <c r="J18953" s="598"/>
      <c r="M18953" s="598"/>
      <c r="N18953" s="598"/>
      <c r="V18953" s="598"/>
      <c r="W18953" s="598"/>
    </row>
    <row r="18954" spans="6:23" x14ac:dyDescent="0.2">
      <c r="F18954" s="610"/>
      <c r="H18954" s="612"/>
      <c r="I18954" s="598"/>
      <c r="J18954" s="598"/>
      <c r="M18954" s="598"/>
      <c r="N18954" s="598"/>
      <c r="V18954" s="598"/>
      <c r="W18954" s="598"/>
    </row>
    <row r="18955" spans="6:23" x14ac:dyDescent="0.2">
      <c r="F18955" s="610"/>
      <c r="H18955" s="612"/>
      <c r="I18955" s="598"/>
      <c r="J18955" s="598"/>
      <c r="M18955" s="598"/>
      <c r="N18955" s="598"/>
      <c r="V18955" s="598"/>
      <c r="W18955" s="598"/>
    </row>
    <row r="18956" spans="6:23" x14ac:dyDescent="0.2">
      <c r="F18956" s="610"/>
      <c r="H18956" s="612"/>
      <c r="I18956" s="598"/>
      <c r="J18956" s="598"/>
      <c r="M18956" s="598"/>
      <c r="N18956" s="598"/>
      <c r="V18956" s="598"/>
      <c r="W18956" s="598"/>
    </row>
    <row r="18957" spans="6:23" x14ac:dyDescent="0.2">
      <c r="F18957" s="610"/>
      <c r="H18957" s="612"/>
      <c r="I18957" s="598"/>
      <c r="J18957" s="598"/>
      <c r="M18957" s="598"/>
      <c r="N18957" s="598"/>
      <c r="V18957" s="598"/>
      <c r="W18957" s="598"/>
    </row>
    <row r="18958" spans="6:23" x14ac:dyDescent="0.2">
      <c r="F18958" s="610"/>
      <c r="H18958" s="612"/>
      <c r="I18958" s="598"/>
      <c r="J18958" s="598"/>
      <c r="M18958" s="598"/>
      <c r="N18958" s="598"/>
      <c r="V18958" s="598"/>
      <c r="W18958" s="598"/>
    </row>
    <row r="18959" spans="6:23" x14ac:dyDescent="0.2">
      <c r="F18959" s="610"/>
      <c r="H18959" s="612"/>
      <c r="I18959" s="598"/>
      <c r="J18959" s="598"/>
      <c r="M18959" s="598"/>
      <c r="N18959" s="598"/>
      <c r="V18959" s="598"/>
      <c r="W18959" s="598"/>
    </row>
    <row r="18960" spans="6:23" x14ac:dyDescent="0.2">
      <c r="F18960" s="610"/>
      <c r="H18960" s="612"/>
      <c r="I18960" s="598"/>
      <c r="J18960" s="598"/>
      <c r="M18960" s="598"/>
      <c r="N18960" s="598"/>
      <c r="V18960" s="598"/>
      <c r="W18960" s="598"/>
    </row>
    <row r="18961" spans="6:23" x14ac:dyDescent="0.2">
      <c r="F18961" s="610"/>
      <c r="H18961" s="612"/>
      <c r="I18961" s="598"/>
      <c r="J18961" s="598"/>
      <c r="M18961" s="598"/>
      <c r="N18961" s="598"/>
      <c r="V18961" s="598"/>
      <c r="W18961" s="598"/>
    </row>
    <row r="18962" spans="6:23" x14ac:dyDescent="0.2">
      <c r="F18962" s="610"/>
      <c r="H18962" s="612"/>
      <c r="I18962" s="598"/>
      <c r="J18962" s="598"/>
      <c r="M18962" s="598"/>
      <c r="N18962" s="598"/>
      <c r="V18962" s="598"/>
      <c r="W18962" s="598"/>
    </row>
    <row r="18963" spans="6:23" x14ac:dyDescent="0.2">
      <c r="F18963" s="610"/>
      <c r="H18963" s="612"/>
      <c r="I18963" s="598"/>
      <c r="J18963" s="598"/>
      <c r="M18963" s="598"/>
      <c r="N18963" s="598"/>
      <c r="V18963" s="598"/>
      <c r="W18963" s="598"/>
    </row>
    <row r="18964" spans="6:23" x14ac:dyDescent="0.2">
      <c r="F18964" s="610"/>
      <c r="H18964" s="612"/>
      <c r="I18964" s="598"/>
      <c r="J18964" s="598"/>
      <c r="M18964" s="598"/>
      <c r="N18964" s="598"/>
      <c r="V18964" s="598"/>
      <c r="W18964" s="598"/>
    </row>
    <row r="18965" spans="6:23" x14ac:dyDescent="0.2">
      <c r="F18965" s="610"/>
      <c r="H18965" s="612"/>
      <c r="I18965" s="598"/>
      <c r="J18965" s="598"/>
      <c r="M18965" s="598"/>
      <c r="N18965" s="598"/>
      <c r="V18965" s="598"/>
      <c r="W18965" s="598"/>
    </row>
    <row r="18966" spans="6:23" x14ac:dyDescent="0.2">
      <c r="F18966" s="610"/>
      <c r="H18966" s="612"/>
      <c r="I18966" s="598"/>
      <c r="J18966" s="598"/>
      <c r="M18966" s="598"/>
      <c r="N18966" s="598"/>
      <c r="V18966" s="598"/>
      <c r="W18966" s="598"/>
    </row>
    <row r="18967" spans="6:23" x14ac:dyDescent="0.2">
      <c r="F18967" s="610"/>
      <c r="H18967" s="612"/>
      <c r="I18967" s="598"/>
      <c r="J18967" s="598"/>
      <c r="M18967" s="598"/>
      <c r="N18967" s="598"/>
      <c r="V18967" s="598"/>
      <c r="W18967" s="598"/>
    </row>
    <row r="18968" spans="6:23" x14ac:dyDescent="0.2">
      <c r="F18968" s="610"/>
      <c r="H18968" s="612"/>
      <c r="I18968" s="598"/>
      <c r="J18968" s="598"/>
      <c r="M18968" s="598"/>
      <c r="N18968" s="598"/>
      <c r="V18968" s="598"/>
      <c r="W18968" s="598"/>
    </row>
    <row r="18969" spans="6:23" x14ac:dyDescent="0.2">
      <c r="F18969" s="610"/>
      <c r="H18969" s="612"/>
      <c r="I18969" s="598"/>
      <c r="J18969" s="598"/>
      <c r="M18969" s="598"/>
      <c r="N18969" s="598"/>
      <c r="V18969" s="598"/>
      <c r="W18969" s="598"/>
    </row>
    <row r="18970" spans="6:23" x14ac:dyDescent="0.2">
      <c r="F18970" s="610"/>
      <c r="H18970" s="612"/>
      <c r="I18970" s="598"/>
      <c r="J18970" s="598"/>
      <c r="M18970" s="598"/>
      <c r="N18970" s="598"/>
      <c r="V18970" s="598"/>
      <c r="W18970" s="598"/>
    </row>
    <row r="18971" spans="6:23" x14ac:dyDescent="0.2">
      <c r="F18971" s="610"/>
      <c r="H18971" s="612"/>
      <c r="I18971" s="598"/>
      <c r="J18971" s="598"/>
      <c r="M18971" s="598"/>
      <c r="N18971" s="598"/>
      <c r="V18971" s="598"/>
      <c r="W18971" s="598"/>
    </row>
    <row r="18972" spans="6:23" x14ac:dyDescent="0.2">
      <c r="F18972" s="610"/>
      <c r="H18972" s="612"/>
      <c r="I18972" s="598"/>
      <c r="J18972" s="598"/>
      <c r="M18972" s="598"/>
      <c r="N18972" s="598"/>
      <c r="V18972" s="598"/>
      <c r="W18972" s="598"/>
    </row>
    <row r="18973" spans="6:23" x14ac:dyDescent="0.2">
      <c r="F18973" s="610"/>
      <c r="H18973" s="612"/>
      <c r="I18973" s="598"/>
      <c r="J18973" s="598"/>
      <c r="M18973" s="598"/>
      <c r="N18973" s="598"/>
      <c r="V18973" s="598"/>
      <c r="W18973" s="598"/>
    </row>
    <row r="18974" spans="6:23" x14ac:dyDescent="0.2">
      <c r="F18974" s="610"/>
      <c r="H18974" s="612"/>
      <c r="I18974" s="598"/>
      <c r="J18974" s="598"/>
      <c r="M18974" s="598"/>
      <c r="N18974" s="598"/>
      <c r="V18974" s="598"/>
      <c r="W18974" s="598"/>
    </row>
    <row r="18975" spans="6:23" x14ac:dyDescent="0.2">
      <c r="F18975" s="610"/>
      <c r="H18975" s="612"/>
      <c r="I18975" s="598"/>
      <c r="J18975" s="598"/>
      <c r="M18975" s="598"/>
      <c r="N18975" s="598"/>
      <c r="V18975" s="598"/>
      <c r="W18975" s="598"/>
    </row>
    <row r="18976" spans="6:23" x14ac:dyDescent="0.2">
      <c r="F18976" s="610"/>
      <c r="H18976" s="612"/>
      <c r="I18976" s="598"/>
      <c r="J18976" s="598"/>
      <c r="M18976" s="598"/>
      <c r="N18976" s="598"/>
      <c r="V18976" s="598"/>
      <c r="W18976" s="598"/>
    </row>
    <row r="18977" spans="6:23" x14ac:dyDescent="0.2">
      <c r="F18977" s="610"/>
      <c r="H18977" s="612"/>
      <c r="I18977" s="598"/>
      <c r="J18977" s="598"/>
      <c r="M18977" s="598"/>
      <c r="N18977" s="598"/>
      <c r="V18977" s="598"/>
      <c r="W18977" s="598"/>
    </row>
    <row r="18978" spans="6:23" x14ac:dyDescent="0.2">
      <c r="F18978" s="610"/>
      <c r="H18978" s="612"/>
      <c r="I18978" s="598"/>
      <c r="J18978" s="598"/>
      <c r="M18978" s="598"/>
      <c r="N18978" s="598"/>
      <c r="V18978" s="598"/>
      <c r="W18978" s="598"/>
    </row>
    <row r="18979" spans="6:23" x14ac:dyDescent="0.2">
      <c r="F18979" s="610"/>
      <c r="H18979" s="612"/>
      <c r="I18979" s="598"/>
      <c r="J18979" s="598"/>
      <c r="M18979" s="598"/>
      <c r="N18979" s="598"/>
      <c r="V18979" s="598"/>
      <c r="W18979" s="598"/>
    </row>
    <row r="18980" spans="6:23" x14ac:dyDescent="0.2">
      <c r="F18980" s="610"/>
      <c r="H18980" s="612"/>
      <c r="I18980" s="598"/>
      <c r="J18980" s="598"/>
      <c r="M18980" s="598"/>
      <c r="N18980" s="598"/>
      <c r="V18980" s="598"/>
      <c r="W18980" s="598"/>
    </row>
    <row r="18981" spans="6:23" x14ac:dyDescent="0.2">
      <c r="F18981" s="610"/>
      <c r="H18981" s="612"/>
      <c r="I18981" s="598"/>
      <c r="J18981" s="598"/>
      <c r="M18981" s="598"/>
      <c r="N18981" s="598"/>
      <c r="V18981" s="598"/>
      <c r="W18981" s="598"/>
    </row>
    <row r="18982" spans="6:23" x14ac:dyDescent="0.2">
      <c r="F18982" s="610"/>
      <c r="H18982" s="612"/>
      <c r="I18982" s="598"/>
      <c r="J18982" s="598"/>
      <c r="M18982" s="598"/>
      <c r="N18982" s="598"/>
      <c r="V18982" s="598"/>
      <c r="W18982" s="598"/>
    </row>
    <row r="18983" spans="6:23" x14ac:dyDescent="0.2">
      <c r="F18983" s="610"/>
      <c r="H18983" s="612"/>
      <c r="I18983" s="598"/>
      <c r="J18983" s="598"/>
      <c r="M18983" s="598"/>
      <c r="N18983" s="598"/>
      <c r="V18983" s="598"/>
      <c r="W18983" s="598"/>
    </row>
    <row r="18984" spans="6:23" x14ac:dyDescent="0.2">
      <c r="F18984" s="610"/>
      <c r="H18984" s="612"/>
      <c r="I18984" s="598"/>
      <c r="J18984" s="598"/>
      <c r="M18984" s="598"/>
      <c r="N18984" s="598"/>
      <c r="V18984" s="598"/>
      <c r="W18984" s="598"/>
    </row>
    <row r="18985" spans="6:23" x14ac:dyDescent="0.2">
      <c r="F18985" s="610"/>
      <c r="H18985" s="612"/>
      <c r="I18985" s="598"/>
      <c r="J18985" s="598"/>
      <c r="M18985" s="598"/>
      <c r="N18985" s="598"/>
      <c r="V18985" s="598"/>
      <c r="W18985" s="598"/>
    </row>
    <row r="18986" spans="6:23" x14ac:dyDescent="0.2">
      <c r="F18986" s="610"/>
      <c r="H18986" s="612"/>
      <c r="I18986" s="598"/>
      <c r="J18986" s="598"/>
      <c r="M18986" s="598"/>
      <c r="N18986" s="598"/>
      <c r="V18986" s="598"/>
      <c r="W18986" s="598"/>
    </row>
    <row r="18987" spans="6:23" x14ac:dyDescent="0.2">
      <c r="F18987" s="610"/>
      <c r="H18987" s="612"/>
      <c r="I18987" s="598"/>
      <c r="J18987" s="598"/>
      <c r="M18987" s="598"/>
      <c r="N18987" s="598"/>
      <c r="V18987" s="598"/>
      <c r="W18987" s="598"/>
    </row>
    <row r="18988" spans="6:23" x14ac:dyDescent="0.2">
      <c r="F18988" s="610"/>
      <c r="H18988" s="612"/>
      <c r="I18988" s="598"/>
      <c r="J18988" s="598"/>
      <c r="M18988" s="598"/>
      <c r="N18988" s="598"/>
      <c r="V18988" s="598"/>
      <c r="W18988" s="598"/>
    </row>
    <row r="18989" spans="6:23" x14ac:dyDescent="0.2">
      <c r="F18989" s="610"/>
      <c r="H18989" s="612"/>
      <c r="I18989" s="598"/>
      <c r="J18989" s="598"/>
      <c r="M18989" s="598"/>
      <c r="N18989" s="598"/>
      <c r="V18989" s="598"/>
      <c r="W18989" s="598"/>
    </row>
    <row r="18990" spans="6:23" x14ac:dyDescent="0.2">
      <c r="F18990" s="610"/>
      <c r="H18990" s="612"/>
      <c r="I18990" s="598"/>
      <c r="J18990" s="598"/>
      <c r="M18990" s="598"/>
      <c r="N18990" s="598"/>
      <c r="V18990" s="598"/>
      <c r="W18990" s="598"/>
    </row>
    <row r="18991" spans="6:23" x14ac:dyDescent="0.2">
      <c r="F18991" s="610"/>
      <c r="H18991" s="612"/>
      <c r="I18991" s="598"/>
      <c r="J18991" s="598"/>
      <c r="M18991" s="598"/>
      <c r="N18991" s="598"/>
      <c r="V18991" s="598"/>
      <c r="W18991" s="598"/>
    </row>
    <row r="18992" spans="6:23" x14ac:dyDescent="0.2">
      <c r="F18992" s="610"/>
      <c r="H18992" s="612"/>
      <c r="I18992" s="598"/>
      <c r="J18992" s="598"/>
      <c r="M18992" s="598"/>
      <c r="N18992" s="598"/>
      <c r="V18992" s="598"/>
      <c r="W18992" s="598"/>
    </row>
    <row r="18993" spans="6:23" x14ac:dyDescent="0.2">
      <c r="F18993" s="610"/>
      <c r="H18993" s="612"/>
      <c r="I18993" s="598"/>
      <c r="J18993" s="598"/>
      <c r="M18993" s="598"/>
      <c r="N18993" s="598"/>
      <c r="V18993" s="598"/>
      <c r="W18993" s="598"/>
    </row>
    <row r="18994" spans="6:23" x14ac:dyDescent="0.2">
      <c r="F18994" s="610"/>
      <c r="H18994" s="612"/>
      <c r="I18994" s="598"/>
      <c r="J18994" s="598"/>
      <c r="M18994" s="598"/>
      <c r="N18994" s="598"/>
      <c r="V18994" s="598"/>
      <c r="W18994" s="598"/>
    </row>
    <row r="18995" spans="6:23" x14ac:dyDescent="0.2">
      <c r="F18995" s="610"/>
      <c r="H18995" s="612"/>
      <c r="I18995" s="598"/>
      <c r="J18995" s="598"/>
      <c r="M18995" s="598"/>
      <c r="N18995" s="598"/>
      <c r="V18995" s="598"/>
      <c r="W18995" s="598"/>
    </row>
    <row r="18996" spans="6:23" x14ac:dyDescent="0.2">
      <c r="F18996" s="610"/>
      <c r="H18996" s="612"/>
      <c r="I18996" s="598"/>
      <c r="J18996" s="598"/>
      <c r="M18996" s="598"/>
      <c r="N18996" s="598"/>
      <c r="V18996" s="598"/>
      <c r="W18996" s="598"/>
    </row>
    <row r="18997" spans="6:23" x14ac:dyDescent="0.2">
      <c r="F18997" s="610"/>
      <c r="H18997" s="612"/>
      <c r="I18997" s="598"/>
      <c r="J18997" s="598"/>
      <c r="M18997" s="598"/>
      <c r="N18997" s="598"/>
      <c r="V18997" s="598"/>
      <c r="W18997" s="598"/>
    </row>
    <row r="18998" spans="6:23" x14ac:dyDescent="0.2">
      <c r="F18998" s="610"/>
      <c r="H18998" s="612"/>
      <c r="I18998" s="598"/>
      <c r="J18998" s="598"/>
      <c r="M18998" s="598"/>
      <c r="N18998" s="598"/>
      <c r="V18998" s="598"/>
      <c r="W18998" s="598"/>
    </row>
    <row r="18999" spans="6:23" x14ac:dyDescent="0.2">
      <c r="F18999" s="610"/>
      <c r="H18999" s="612"/>
      <c r="I18999" s="598"/>
      <c r="J18999" s="598"/>
      <c r="M18999" s="598"/>
      <c r="N18999" s="598"/>
      <c r="V18999" s="598"/>
      <c r="W18999" s="598"/>
    </row>
    <row r="19000" spans="6:23" x14ac:dyDescent="0.2">
      <c r="F19000" s="610"/>
      <c r="H19000" s="612"/>
      <c r="I19000" s="598"/>
      <c r="J19000" s="598"/>
      <c r="M19000" s="598"/>
      <c r="N19000" s="598"/>
      <c r="V19000" s="598"/>
      <c r="W19000" s="598"/>
    </row>
    <row r="19001" spans="6:23" x14ac:dyDescent="0.2">
      <c r="F19001" s="610"/>
      <c r="H19001" s="612"/>
      <c r="I19001" s="598"/>
      <c r="J19001" s="598"/>
      <c r="M19001" s="598"/>
      <c r="N19001" s="598"/>
      <c r="V19001" s="598"/>
      <c r="W19001" s="598"/>
    </row>
    <row r="19002" spans="6:23" x14ac:dyDescent="0.2">
      <c r="F19002" s="610"/>
      <c r="H19002" s="612"/>
      <c r="I19002" s="598"/>
      <c r="J19002" s="598"/>
      <c r="M19002" s="598"/>
      <c r="N19002" s="598"/>
      <c r="V19002" s="598"/>
      <c r="W19002" s="598"/>
    </row>
    <row r="19003" spans="6:23" x14ac:dyDescent="0.2">
      <c r="F19003" s="610"/>
      <c r="H19003" s="612"/>
      <c r="I19003" s="598"/>
      <c r="J19003" s="598"/>
      <c r="M19003" s="598"/>
      <c r="N19003" s="598"/>
      <c r="V19003" s="598"/>
      <c r="W19003" s="598"/>
    </row>
    <row r="19004" spans="6:23" x14ac:dyDescent="0.2">
      <c r="F19004" s="610"/>
      <c r="H19004" s="612"/>
      <c r="I19004" s="598"/>
      <c r="J19004" s="598"/>
      <c r="M19004" s="598"/>
      <c r="N19004" s="598"/>
      <c r="V19004" s="598"/>
      <c r="W19004" s="598"/>
    </row>
    <row r="19005" spans="6:23" x14ac:dyDescent="0.2">
      <c r="F19005" s="610"/>
      <c r="H19005" s="612"/>
      <c r="I19005" s="598"/>
      <c r="J19005" s="598"/>
      <c r="M19005" s="598"/>
      <c r="N19005" s="598"/>
      <c r="V19005" s="598"/>
      <c r="W19005" s="598"/>
    </row>
    <row r="19006" spans="6:23" x14ac:dyDescent="0.2">
      <c r="F19006" s="610"/>
      <c r="H19006" s="612"/>
      <c r="I19006" s="598"/>
      <c r="J19006" s="598"/>
      <c r="M19006" s="598"/>
      <c r="N19006" s="598"/>
      <c r="V19006" s="598"/>
      <c r="W19006" s="598"/>
    </row>
    <row r="19007" spans="6:23" x14ac:dyDescent="0.2">
      <c r="F19007" s="610"/>
      <c r="H19007" s="612"/>
      <c r="I19007" s="598"/>
      <c r="J19007" s="598"/>
      <c r="M19007" s="598"/>
      <c r="N19007" s="598"/>
      <c r="V19007" s="598"/>
      <c r="W19007" s="598"/>
    </row>
    <row r="19008" spans="6:23" x14ac:dyDescent="0.2">
      <c r="F19008" s="610"/>
      <c r="H19008" s="612"/>
      <c r="I19008" s="598"/>
      <c r="J19008" s="598"/>
      <c r="M19008" s="598"/>
      <c r="N19008" s="598"/>
      <c r="V19008" s="598"/>
      <c r="W19008" s="598"/>
    </row>
    <row r="19009" spans="6:23" x14ac:dyDescent="0.2">
      <c r="F19009" s="610"/>
      <c r="H19009" s="612"/>
      <c r="I19009" s="598"/>
      <c r="J19009" s="598"/>
      <c r="M19009" s="598"/>
      <c r="N19009" s="598"/>
      <c r="V19009" s="598"/>
      <c r="W19009" s="598"/>
    </row>
    <row r="19010" spans="6:23" x14ac:dyDescent="0.2">
      <c r="F19010" s="610"/>
      <c r="H19010" s="612"/>
      <c r="I19010" s="598"/>
      <c r="J19010" s="598"/>
      <c r="M19010" s="598"/>
      <c r="N19010" s="598"/>
      <c r="V19010" s="598"/>
      <c r="W19010" s="598"/>
    </row>
    <row r="19011" spans="6:23" x14ac:dyDescent="0.2">
      <c r="F19011" s="610"/>
      <c r="H19011" s="612"/>
      <c r="I19011" s="598"/>
      <c r="J19011" s="598"/>
      <c r="M19011" s="598"/>
      <c r="N19011" s="598"/>
      <c r="V19011" s="598"/>
      <c r="W19011" s="598"/>
    </row>
    <row r="19012" spans="6:23" x14ac:dyDescent="0.2">
      <c r="F19012" s="610"/>
      <c r="H19012" s="612"/>
      <c r="I19012" s="598"/>
      <c r="J19012" s="598"/>
      <c r="M19012" s="598"/>
      <c r="N19012" s="598"/>
      <c r="V19012" s="598"/>
      <c r="W19012" s="598"/>
    </row>
    <row r="19013" spans="6:23" x14ac:dyDescent="0.2">
      <c r="F19013" s="610"/>
      <c r="H19013" s="612"/>
      <c r="I19013" s="598"/>
      <c r="J19013" s="598"/>
      <c r="M19013" s="598"/>
      <c r="N19013" s="598"/>
      <c r="V19013" s="598"/>
      <c r="W19013" s="598"/>
    </row>
    <row r="19014" spans="6:23" x14ac:dyDescent="0.2">
      <c r="F19014" s="610"/>
      <c r="H19014" s="612"/>
      <c r="I19014" s="598"/>
      <c r="J19014" s="598"/>
      <c r="M19014" s="598"/>
      <c r="N19014" s="598"/>
      <c r="V19014" s="598"/>
      <c r="W19014" s="598"/>
    </row>
    <row r="19015" spans="6:23" x14ac:dyDescent="0.2">
      <c r="F19015" s="610"/>
      <c r="H19015" s="612"/>
      <c r="I19015" s="598"/>
      <c r="J19015" s="598"/>
      <c r="M19015" s="598"/>
      <c r="N19015" s="598"/>
      <c r="V19015" s="598"/>
      <c r="W19015" s="598"/>
    </row>
    <row r="19016" spans="6:23" x14ac:dyDescent="0.2">
      <c r="F19016" s="610"/>
      <c r="H19016" s="612"/>
      <c r="I19016" s="598"/>
      <c r="J19016" s="598"/>
      <c r="M19016" s="598"/>
      <c r="N19016" s="598"/>
      <c r="V19016" s="598"/>
      <c r="W19016" s="598"/>
    </row>
    <row r="19017" spans="6:23" x14ac:dyDescent="0.2">
      <c r="F19017" s="610"/>
      <c r="H19017" s="612"/>
      <c r="I19017" s="598"/>
      <c r="J19017" s="598"/>
      <c r="M19017" s="598"/>
      <c r="N19017" s="598"/>
      <c r="V19017" s="598"/>
      <c r="W19017" s="598"/>
    </row>
    <row r="19018" spans="6:23" x14ac:dyDescent="0.2">
      <c r="F19018" s="610"/>
      <c r="H19018" s="612"/>
      <c r="I19018" s="598"/>
      <c r="J19018" s="598"/>
      <c r="M19018" s="598"/>
      <c r="N19018" s="598"/>
      <c r="V19018" s="598"/>
      <c r="W19018" s="598"/>
    </row>
    <row r="19019" spans="6:23" x14ac:dyDescent="0.2">
      <c r="F19019" s="610"/>
      <c r="H19019" s="612"/>
      <c r="I19019" s="598"/>
      <c r="J19019" s="598"/>
      <c r="M19019" s="598"/>
      <c r="N19019" s="598"/>
      <c r="V19019" s="598"/>
      <c r="W19019" s="598"/>
    </row>
    <row r="19020" spans="6:23" x14ac:dyDescent="0.2">
      <c r="F19020" s="610"/>
      <c r="H19020" s="612"/>
      <c r="I19020" s="598"/>
      <c r="J19020" s="598"/>
      <c r="M19020" s="598"/>
      <c r="N19020" s="598"/>
      <c r="V19020" s="598"/>
      <c r="W19020" s="598"/>
    </row>
    <row r="19021" spans="6:23" x14ac:dyDescent="0.2">
      <c r="F19021" s="610"/>
      <c r="H19021" s="612"/>
      <c r="I19021" s="598"/>
      <c r="J19021" s="598"/>
      <c r="M19021" s="598"/>
      <c r="N19021" s="598"/>
      <c r="V19021" s="598"/>
      <c r="W19021" s="598"/>
    </row>
    <row r="19022" spans="6:23" x14ac:dyDescent="0.2">
      <c r="F19022" s="610"/>
      <c r="H19022" s="612"/>
      <c r="I19022" s="598"/>
      <c r="J19022" s="598"/>
      <c r="M19022" s="598"/>
      <c r="N19022" s="598"/>
      <c r="V19022" s="598"/>
      <c r="W19022" s="598"/>
    </row>
    <row r="19023" spans="6:23" x14ac:dyDescent="0.2">
      <c r="F19023" s="610"/>
      <c r="H19023" s="612"/>
      <c r="I19023" s="598"/>
      <c r="J19023" s="598"/>
      <c r="M19023" s="598"/>
      <c r="N19023" s="598"/>
      <c r="V19023" s="598"/>
      <c r="W19023" s="598"/>
    </row>
    <row r="19024" spans="6:23" x14ac:dyDescent="0.2">
      <c r="F19024" s="610"/>
      <c r="H19024" s="612"/>
      <c r="I19024" s="598"/>
      <c r="J19024" s="598"/>
      <c r="M19024" s="598"/>
      <c r="N19024" s="598"/>
      <c r="V19024" s="598"/>
      <c r="W19024" s="598"/>
    </row>
    <row r="19025" spans="6:23" x14ac:dyDescent="0.2">
      <c r="F19025" s="610"/>
      <c r="H19025" s="612"/>
      <c r="I19025" s="598"/>
      <c r="J19025" s="598"/>
      <c r="M19025" s="598"/>
      <c r="N19025" s="598"/>
      <c r="V19025" s="598"/>
      <c r="W19025" s="598"/>
    </row>
    <row r="19026" spans="6:23" x14ac:dyDescent="0.2">
      <c r="F19026" s="610"/>
      <c r="H19026" s="612"/>
      <c r="I19026" s="598"/>
      <c r="J19026" s="598"/>
      <c r="M19026" s="598"/>
      <c r="N19026" s="598"/>
      <c r="V19026" s="598"/>
      <c r="W19026" s="598"/>
    </row>
    <row r="19027" spans="6:23" x14ac:dyDescent="0.2">
      <c r="F19027" s="610"/>
      <c r="H19027" s="612"/>
      <c r="I19027" s="598"/>
      <c r="J19027" s="598"/>
      <c r="M19027" s="598"/>
      <c r="N19027" s="598"/>
      <c r="V19027" s="598"/>
      <c r="W19027" s="598"/>
    </row>
    <row r="19028" spans="6:23" x14ac:dyDescent="0.2">
      <c r="F19028" s="610"/>
      <c r="H19028" s="612"/>
      <c r="I19028" s="598"/>
      <c r="J19028" s="598"/>
      <c r="M19028" s="598"/>
      <c r="N19028" s="598"/>
      <c r="V19028" s="598"/>
      <c r="W19028" s="598"/>
    </row>
    <row r="19029" spans="6:23" x14ac:dyDescent="0.2">
      <c r="F19029" s="610"/>
      <c r="H19029" s="612"/>
      <c r="I19029" s="598"/>
      <c r="J19029" s="598"/>
      <c r="M19029" s="598"/>
      <c r="N19029" s="598"/>
      <c r="V19029" s="598"/>
      <c r="W19029" s="598"/>
    </row>
    <row r="19030" spans="6:23" x14ac:dyDescent="0.2">
      <c r="F19030" s="610"/>
      <c r="H19030" s="612"/>
      <c r="I19030" s="598"/>
      <c r="J19030" s="598"/>
      <c r="M19030" s="598"/>
      <c r="N19030" s="598"/>
      <c r="V19030" s="598"/>
      <c r="W19030" s="598"/>
    </row>
    <row r="19031" spans="6:23" x14ac:dyDescent="0.2">
      <c r="F19031" s="610"/>
      <c r="H19031" s="612"/>
      <c r="I19031" s="598"/>
      <c r="J19031" s="598"/>
      <c r="M19031" s="598"/>
      <c r="N19031" s="598"/>
      <c r="V19031" s="598"/>
      <c r="W19031" s="598"/>
    </row>
    <row r="19032" spans="6:23" x14ac:dyDescent="0.2">
      <c r="F19032" s="610"/>
      <c r="H19032" s="612"/>
      <c r="I19032" s="598"/>
      <c r="J19032" s="598"/>
      <c r="M19032" s="598"/>
      <c r="N19032" s="598"/>
      <c r="V19032" s="598"/>
      <c r="W19032" s="598"/>
    </row>
    <row r="19033" spans="6:23" x14ac:dyDescent="0.2">
      <c r="F19033" s="610"/>
      <c r="H19033" s="612"/>
      <c r="I19033" s="598"/>
      <c r="J19033" s="598"/>
      <c r="M19033" s="598"/>
      <c r="N19033" s="598"/>
      <c r="V19033" s="598"/>
      <c r="W19033" s="598"/>
    </row>
    <row r="19034" spans="6:23" x14ac:dyDescent="0.2">
      <c r="F19034" s="610"/>
      <c r="H19034" s="612"/>
      <c r="I19034" s="598"/>
      <c r="J19034" s="598"/>
      <c r="M19034" s="598"/>
      <c r="N19034" s="598"/>
      <c r="V19034" s="598"/>
      <c r="W19034" s="598"/>
    </row>
    <row r="19035" spans="6:23" x14ac:dyDescent="0.2">
      <c r="F19035" s="610"/>
      <c r="H19035" s="612"/>
      <c r="I19035" s="598"/>
      <c r="J19035" s="598"/>
      <c r="M19035" s="598"/>
      <c r="N19035" s="598"/>
      <c r="V19035" s="598"/>
      <c r="W19035" s="598"/>
    </row>
    <row r="19036" spans="6:23" x14ac:dyDescent="0.2">
      <c r="F19036" s="610"/>
      <c r="H19036" s="612"/>
      <c r="I19036" s="598"/>
      <c r="J19036" s="598"/>
      <c r="M19036" s="598"/>
      <c r="N19036" s="598"/>
      <c r="V19036" s="598"/>
      <c r="W19036" s="598"/>
    </row>
    <row r="19037" spans="6:23" x14ac:dyDescent="0.2">
      <c r="F19037" s="610"/>
      <c r="H19037" s="612"/>
      <c r="I19037" s="598"/>
      <c r="J19037" s="598"/>
      <c r="M19037" s="598"/>
      <c r="N19037" s="598"/>
      <c r="V19037" s="598"/>
      <c r="W19037" s="598"/>
    </row>
    <row r="19038" spans="6:23" x14ac:dyDescent="0.2">
      <c r="F19038" s="610"/>
      <c r="H19038" s="612"/>
      <c r="I19038" s="598"/>
      <c r="J19038" s="598"/>
      <c r="M19038" s="598"/>
      <c r="N19038" s="598"/>
      <c r="V19038" s="598"/>
      <c r="W19038" s="598"/>
    </row>
    <row r="19039" spans="6:23" x14ac:dyDescent="0.2">
      <c r="F19039" s="610"/>
      <c r="H19039" s="612"/>
      <c r="I19039" s="598"/>
      <c r="J19039" s="598"/>
      <c r="M19039" s="598"/>
      <c r="N19039" s="598"/>
      <c r="V19039" s="598"/>
      <c r="W19039" s="598"/>
    </row>
    <row r="19040" spans="6:23" x14ac:dyDescent="0.2">
      <c r="F19040" s="610"/>
      <c r="H19040" s="612"/>
      <c r="I19040" s="598"/>
      <c r="J19040" s="598"/>
      <c r="M19040" s="598"/>
      <c r="N19040" s="598"/>
      <c r="V19040" s="598"/>
      <c r="W19040" s="598"/>
    </row>
    <row r="19041" spans="6:23" x14ac:dyDescent="0.2">
      <c r="F19041" s="610"/>
      <c r="H19041" s="612"/>
      <c r="I19041" s="598"/>
      <c r="J19041" s="598"/>
      <c r="M19041" s="598"/>
      <c r="N19041" s="598"/>
      <c r="V19041" s="598"/>
      <c r="W19041" s="598"/>
    </row>
    <row r="19042" spans="6:23" x14ac:dyDescent="0.2">
      <c r="F19042" s="610"/>
      <c r="H19042" s="612"/>
      <c r="I19042" s="598"/>
      <c r="J19042" s="598"/>
      <c r="M19042" s="598"/>
      <c r="N19042" s="598"/>
      <c r="V19042" s="598"/>
      <c r="W19042" s="598"/>
    </row>
    <row r="19043" spans="6:23" x14ac:dyDescent="0.2">
      <c r="F19043" s="610"/>
      <c r="H19043" s="612"/>
      <c r="I19043" s="598"/>
      <c r="J19043" s="598"/>
      <c r="M19043" s="598"/>
      <c r="N19043" s="598"/>
      <c r="V19043" s="598"/>
      <c r="W19043" s="598"/>
    </row>
    <row r="19044" spans="6:23" x14ac:dyDescent="0.2">
      <c r="F19044" s="610"/>
      <c r="H19044" s="612"/>
      <c r="I19044" s="598"/>
      <c r="J19044" s="598"/>
      <c r="M19044" s="598"/>
      <c r="N19044" s="598"/>
      <c r="V19044" s="598"/>
      <c r="W19044" s="598"/>
    </row>
    <row r="19045" spans="6:23" x14ac:dyDescent="0.2">
      <c r="F19045" s="610"/>
      <c r="H19045" s="612"/>
      <c r="I19045" s="598"/>
      <c r="J19045" s="598"/>
      <c r="M19045" s="598"/>
      <c r="N19045" s="598"/>
      <c r="V19045" s="598"/>
      <c r="W19045" s="598"/>
    </row>
    <row r="19046" spans="6:23" x14ac:dyDescent="0.2">
      <c r="F19046" s="610"/>
      <c r="H19046" s="612"/>
      <c r="I19046" s="598"/>
      <c r="J19046" s="598"/>
      <c r="M19046" s="598"/>
      <c r="N19046" s="598"/>
      <c r="V19046" s="598"/>
      <c r="W19046" s="598"/>
    </row>
    <row r="19047" spans="6:23" x14ac:dyDescent="0.2">
      <c r="F19047" s="610"/>
      <c r="H19047" s="612"/>
      <c r="I19047" s="598"/>
      <c r="J19047" s="598"/>
      <c r="M19047" s="598"/>
      <c r="N19047" s="598"/>
      <c r="V19047" s="598"/>
      <c r="W19047" s="598"/>
    </row>
    <row r="19048" spans="6:23" x14ac:dyDescent="0.2">
      <c r="F19048" s="610"/>
      <c r="H19048" s="612"/>
      <c r="I19048" s="598"/>
      <c r="J19048" s="598"/>
      <c r="M19048" s="598"/>
      <c r="N19048" s="598"/>
      <c r="V19048" s="598"/>
      <c r="W19048" s="598"/>
    </row>
    <row r="19049" spans="6:23" x14ac:dyDescent="0.2">
      <c r="F19049" s="610"/>
      <c r="H19049" s="612"/>
      <c r="I19049" s="598"/>
      <c r="J19049" s="598"/>
      <c r="M19049" s="598"/>
      <c r="N19049" s="598"/>
      <c r="V19049" s="598"/>
      <c r="W19049" s="598"/>
    </row>
    <row r="19050" spans="6:23" x14ac:dyDescent="0.2">
      <c r="F19050" s="610"/>
      <c r="H19050" s="612"/>
      <c r="I19050" s="598"/>
      <c r="J19050" s="598"/>
      <c r="M19050" s="598"/>
      <c r="N19050" s="598"/>
      <c r="V19050" s="598"/>
      <c r="W19050" s="598"/>
    </row>
    <row r="19051" spans="6:23" x14ac:dyDescent="0.2">
      <c r="F19051" s="610"/>
      <c r="H19051" s="612"/>
      <c r="I19051" s="598"/>
      <c r="J19051" s="598"/>
      <c r="M19051" s="598"/>
      <c r="N19051" s="598"/>
      <c r="V19051" s="598"/>
      <c r="W19051" s="598"/>
    </row>
    <row r="19052" spans="6:23" x14ac:dyDescent="0.2">
      <c r="F19052" s="610"/>
      <c r="H19052" s="612"/>
      <c r="I19052" s="598"/>
      <c r="J19052" s="598"/>
      <c r="M19052" s="598"/>
      <c r="N19052" s="598"/>
      <c r="V19052" s="598"/>
      <c r="W19052" s="598"/>
    </row>
    <row r="19053" spans="6:23" x14ac:dyDescent="0.2">
      <c r="F19053" s="610"/>
      <c r="H19053" s="612"/>
      <c r="I19053" s="598"/>
      <c r="J19053" s="598"/>
      <c r="M19053" s="598"/>
      <c r="N19053" s="598"/>
      <c r="V19053" s="598"/>
      <c r="W19053" s="598"/>
    </row>
    <row r="19054" spans="6:23" x14ac:dyDescent="0.2">
      <c r="F19054" s="610"/>
      <c r="H19054" s="612"/>
      <c r="I19054" s="598"/>
      <c r="J19054" s="598"/>
      <c r="M19054" s="598"/>
      <c r="N19054" s="598"/>
      <c r="V19054" s="598"/>
      <c r="W19054" s="598"/>
    </row>
    <row r="19055" spans="6:23" x14ac:dyDescent="0.2">
      <c r="F19055" s="610"/>
      <c r="H19055" s="612"/>
      <c r="I19055" s="598"/>
      <c r="J19055" s="598"/>
      <c r="M19055" s="598"/>
      <c r="N19055" s="598"/>
      <c r="V19055" s="598"/>
      <c r="W19055" s="598"/>
    </row>
    <row r="19056" spans="6:23" x14ac:dyDescent="0.2">
      <c r="F19056" s="610"/>
      <c r="H19056" s="612"/>
      <c r="I19056" s="598"/>
      <c r="J19056" s="598"/>
      <c r="M19056" s="598"/>
      <c r="N19056" s="598"/>
      <c r="V19056" s="598"/>
      <c r="W19056" s="598"/>
    </row>
    <row r="19057" spans="6:23" x14ac:dyDescent="0.2">
      <c r="F19057" s="610"/>
      <c r="H19057" s="612"/>
      <c r="I19057" s="598"/>
      <c r="J19057" s="598"/>
      <c r="M19057" s="598"/>
      <c r="N19057" s="598"/>
      <c r="V19057" s="598"/>
      <c r="W19057" s="598"/>
    </row>
    <row r="19058" spans="6:23" x14ac:dyDescent="0.2">
      <c r="F19058" s="610"/>
      <c r="H19058" s="612"/>
      <c r="I19058" s="598"/>
      <c r="J19058" s="598"/>
      <c r="M19058" s="598"/>
      <c r="N19058" s="598"/>
      <c r="V19058" s="598"/>
      <c r="W19058" s="598"/>
    </row>
    <row r="19059" spans="6:23" x14ac:dyDescent="0.2">
      <c r="F19059" s="610"/>
      <c r="H19059" s="612"/>
      <c r="I19059" s="598"/>
      <c r="J19059" s="598"/>
      <c r="M19059" s="598"/>
      <c r="N19059" s="598"/>
      <c r="V19059" s="598"/>
      <c r="W19059" s="598"/>
    </row>
    <row r="19060" spans="6:23" x14ac:dyDescent="0.2">
      <c r="F19060" s="610"/>
      <c r="H19060" s="612"/>
      <c r="I19060" s="598"/>
      <c r="J19060" s="598"/>
      <c r="M19060" s="598"/>
      <c r="N19060" s="598"/>
      <c r="V19060" s="598"/>
      <c r="W19060" s="598"/>
    </row>
    <row r="19061" spans="6:23" x14ac:dyDescent="0.2">
      <c r="F19061" s="610"/>
      <c r="H19061" s="612"/>
      <c r="I19061" s="598"/>
      <c r="J19061" s="598"/>
      <c r="M19061" s="598"/>
      <c r="N19061" s="598"/>
      <c r="V19061" s="598"/>
      <c r="W19061" s="598"/>
    </row>
    <row r="19062" spans="6:23" x14ac:dyDescent="0.2">
      <c r="F19062" s="610"/>
      <c r="H19062" s="612"/>
      <c r="I19062" s="598"/>
      <c r="J19062" s="598"/>
      <c r="M19062" s="598"/>
      <c r="N19062" s="598"/>
      <c r="V19062" s="598"/>
      <c r="W19062" s="598"/>
    </row>
    <row r="19063" spans="6:23" x14ac:dyDescent="0.2">
      <c r="F19063" s="610"/>
      <c r="H19063" s="612"/>
      <c r="I19063" s="598"/>
      <c r="J19063" s="598"/>
      <c r="M19063" s="598"/>
      <c r="N19063" s="598"/>
      <c r="V19063" s="598"/>
      <c r="W19063" s="598"/>
    </row>
    <row r="19064" spans="6:23" x14ac:dyDescent="0.2">
      <c r="F19064" s="610"/>
      <c r="H19064" s="612"/>
      <c r="I19064" s="598"/>
      <c r="J19064" s="598"/>
      <c r="M19064" s="598"/>
      <c r="N19064" s="598"/>
      <c r="V19064" s="598"/>
      <c r="W19064" s="598"/>
    </row>
    <row r="19065" spans="6:23" x14ac:dyDescent="0.2">
      <c r="F19065" s="610"/>
      <c r="H19065" s="612"/>
      <c r="I19065" s="598"/>
      <c r="J19065" s="598"/>
      <c r="M19065" s="598"/>
      <c r="N19065" s="598"/>
      <c r="V19065" s="598"/>
      <c r="W19065" s="598"/>
    </row>
    <row r="19066" spans="6:23" x14ac:dyDescent="0.2">
      <c r="F19066" s="610"/>
      <c r="H19066" s="612"/>
      <c r="I19066" s="598"/>
      <c r="J19066" s="598"/>
      <c r="M19066" s="598"/>
      <c r="N19066" s="598"/>
      <c r="V19066" s="598"/>
      <c r="W19066" s="598"/>
    </row>
    <row r="19067" spans="6:23" x14ac:dyDescent="0.2">
      <c r="F19067" s="610"/>
      <c r="H19067" s="612"/>
      <c r="I19067" s="598"/>
      <c r="J19067" s="598"/>
      <c r="M19067" s="598"/>
      <c r="N19067" s="598"/>
      <c r="V19067" s="598"/>
      <c r="W19067" s="598"/>
    </row>
    <row r="19068" spans="6:23" x14ac:dyDescent="0.2">
      <c r="F19068" s="610"/>
      <c r="H19068" s="612"/>
      <c r="I19068" s="598"/>
      <c r="J19068" s="598"/>
      <c r="M19068" s="598"/>
      <c r="N19068" s="598"/>
      <c r="V19068" s="598"/>
      <c r="W19068" s="598"/>
    </row>
    <row r="19069" spans="6:23" x14ac:dyDescent="0.2">
      <c r="F19069" s="610"/>
      <c r="H19069" s="612"/>
      <c r="I19069" s="598"/>
      <c r="J19069" s="598"/>
      <c r="M19069" s="598"/>
      <c r="N19069" s="598"/>
      <c r="V19069" s="598"/>
      <c r="W19069" s="598"/>
    </row>
    <row r="19070" spans="6:23" x14ac:dyDescent="0.2">
      <c r="F19070" s="610"/>
      <c r="H19070" s="612"/>
      <c r="I19070" s="598"/>
      <c r="J19070" s="598"/>
      <c r="M19070" s="598"/>
      <c r="N19070" s="598"/>
      <c r="V19070" s="598"/>
      <c r="W19070" s="598"/>
    </row>
    <row r="19071" spans="6:23" x14ac:dyDescent="0.2">
      <c r="F19071" s="610"/>
      <c r="H19071" s="612"/>
      <c r="I19071" s="598"/>
      <c r="J19071" s="598"/>
      <c r="M19071" s="598"/>
      <c r="N19071" s="598"/>
      <c r="V19071" s="598"/>
      <c r="W19071" s="598"/>
    </row>
    <row r="19072" spans="6:23" x14ac:dyDescent="0.2">
      <c r="F19072" s="610"/>
      <c r="H19072" s="612"/>
      <c r="I19072" s="598"/>
      <c r="J19072" s="598"/>
      <c r="M19072" s="598"/>
      <c r="N19072" s="598"/>
      <c r="V19072" s="598"/>
      <c r="W19072" s="598"/>
    </row>
    <row r="19073" spans="6:23" x14ac:dyDescent="0.2">
      <c r="F19073" s="610"/>
      <c r="H19073" s="612"/>
      <c r="I19073" s="598"/>
      <c r="J19073" s="598"/>
      <c r="M19073" s="598"/>
      <c r="N19073" s="598"/>
      <c r="V19073" s="598"/>
      <c r="W19073" s="598"/>
    </row>
    <row r="19074" spans="6:23" x14ac:dyDescent="0.2">
      <c r="F19074" s="610"/>
      <c r="H19074" s="612"/>
      <c r="I19074" s="598"/>
      <c r="J19074" s="598"/>
      <c r="M19074" s="598"/>
      <c r="N19074" s="598"/>
      <c r="V19074" s="598"/>
      <c r="W19074" s="598"/>
    </row>
    <row r="19075" spans="6:23" x14ac:dyDescent="0.2">
      <c r="F19075" s="610"/>
      <c r="H19075" s="612"/>
      <c r="I19075" s="598"/>
      <c r="J19075" s="598"/>
      <c r="M19075" s="598"/>
      <c r="N19075" s="598"/>
      <c r="V19075" s="598"/>
      <c r="W19075" s="598"/>
    </row>
    <row r="19076" spans="6:23" x14ac:dyDescent="0.2">
      <c r="F19076" s="610"/>
      <c r="H19076" s="612"/>
      <c r="I19076" s="598"/>
      <c r="J19076" s="598"/>
      <c r="M19076" s="598"/>
      <c r="N19076" s="598"/>
      <c r="V19076" s="598"/>
      <c r="W19076" s="598"/>
    </row>
    <row r="19077" spans="6:23" x14ac:dyDescent="0.2">
      <c r="F19077" s="610"/>
      <c r="H19077" s="612"/>
      <c r="I19077" s="598"/>
      <c r="J19077" s="598"/>
      <c r="M19077" s="598"/>
      <c r="N19077" s="598"/>
      <c r="V19077" s="598"/>
      <c r="W19077" s="598"/>
    </row>
    <row r="19078" spans="6:23" x14ac:dyDescent="0.2">
      <c r="F19078" s="610"/>
      <c r="H19078" s="612"/>
      <c r="I19078" s="598"/>
      <c r="J19078" s="598"/>
      <c r="M19078" s="598"/>
      <c r="N19078" s="598"/>
      <c r="V19078" s="598"/>
      <c r="W19078" s="598"/>
    </row>
    <row r="19079" spans="6:23" x14ac:dyDescent="0.2">
      <c r="F19079" s="610"/>
      <c r="H19079" s="612"/>
      <c r="I19079" s="598"/>
      <c r="J19079" s="598"/>
      <c r="M19079" s="598"/>
      <c r="N19079" s="598"/>
      <c r="V19079" s="598"/>
      <c r="W19079" s="598"/>
    </row>
    <row r="19080" spans="6:23" x14ac:dyDescent="0.2">
      <c r="F19080" s="610"/>
      <c r="H19080" s="612"/>
      <c r="I19080" s="598"/>
      <c r="J19080" s="598"/>
      <c r="M19080" s="598"/>
      <c r="N19080" s="598"/>
      <c r="V19080" s="598"/>
      <c r="W19080" s="598"/>
    </row>
    <row r="19081" spans="6:23" x14ac:dyDescent="0.2">
      <c r="F19081" s="610"/>
      <c r="H19081" s="612"/>
      <c r="I19081" s="598"/>
      <c r="J19081" s="598"/>
      <c r="M19081" s="598"/>
      <c r="N19081" s="598"/>
      <c r="V19081" s="598"/>
      <c r="W19081" s="598"/>
    </row>
    <row r="19082" spans="6:23" x14ac:dyDescent="0.2">
      <c r="F19082" s="610"/>
      <c r="H19082" s="612"/>
      <c r="I19082" s="598"/>
      <c r="J19082" s="598"/>
      <c r="M19082" s="598"/>
      <c r="N19082" s="598"/>
      <c r="V19082" s="598"/>
      <c r="W19082" s="598"/>
    </row>
    <row r="19083" spans="6:23" x14ac:dyDescent="0.2">
      <c r="F19083" s="610"/>
      <c r="H19083" s="612"/>
      <c r="I19083" s="598"/>
      <c r="J19083" s="598"/>
      <c r="M19083" s="598"/>
      <c r="N19083" s="598"/>
      <c r="V19083" s="598"/>
      <c r="W19083" s="598"/>
    </row>
    <row r="19084" spans="6:23" x14ac:dyDescent="0.2">
      <c r="F19084" s="610"/>
      <c r="H19084" s="612"/>
      <c r="I19084" s="598"/>
      <c r="J19084" s="598"/>
      <c r="M19084" s="598"/>
      <c r="N19084" s="598"/>
      <c r="V19084" s="598"/>
      <c r="W19084" s="598"/>
    </row>
    <row r="19085" spans="6:23" x14ac:dyDescent="0.2">
      <c r="F19085" s="610"/>
      <c r="H19085" s="612"/>
      <c r="I19085" s="598"/>
      <c r="J19085" s="598"/>
      <c r="M19085" s="598"/>
      <c r="N19085" s="598"/>
      <c r="V19085" s="598"/>
      <c r="W19085" s="598"/>
    </row>
    <row r="19086" spans="6:23" x14ac:dyDescent="0.2">
      <c r="F19086" s="610"/>
      <c r="H19086" s="612"/>
      <c r="I19086" s="598"/>
      <c r="J19086" s="598"/>
      <c r="M19086" s="598"/>
      <c r="N19086" s="598"/>
      <c r="V19086" s="598"/>
      <c r="W19086" s="598"/>
    </row>
    <row r="19087" spans="6:23" x14ac:dyDescent="0.2">
      <c r="F19087" s="610"/>
      <c r="H19087" s="612"/>
      <c r="I19087" s="598"/>
      <c r="J19087" s="598"/>
      <c r="M19087" s="598"/>
      <c r="N19087" s="598"/>
      <c r="V19087" s="598"/>
      <c r="W19087" s="598"/>
    </row>
    <row r="19088" spans="6:23" x14ac:dyDescent="0.2">
      <c r="F19088" s="610"/>
      <c r="H19088" s="612"/>
      <c r="I19088" s="598"/>
      <c r="J19088" s="598"/>
      <c r="M19088" s="598"/>
      <c r="N19088" s="598"/>
      <c r="V19088" s="598"/>
      <c r="W19088" s="598"/>
    </row>
    <row r="19089" spans="6:23" x14ac:dyDescent="0.2">
      <c r="F19089" s="610"/>
      <c r="H19089" s="612"/>
      <c r="I19089" s="598"/>
      <c r="J19089" s="598"/>
      <c r="M19089" s="598"/>
      <c r="N19089" s="598"/>
      <c r="V19089" s="598"/>
      <c r="W19089" s="598"/>
    </row>
    <row r="19090" spans="6:23" x14ac:dyDescent="0.2">
      <c r="F19090" s="610"/>
      <c r="H19090" s="612"/>
      <c r="I19090" s="598"/>
      <c r="J19090" s="598"/>
      <c r="M19090" s="598"/>
      <c r="N19090" s="598"/>
      <c r="V19090" s="598"/>
      <c r="W19090" s="598"/>
    </row>
    <row r="19091" spans="6:23" x14ac:dyDescent="0.2">
      <c r="F19091" s="610"/>
      <c r="H19091" s="612"/>
      <c r="I19091" s="598"/>
      <c r="J19091" s="598"/>
      <c r="M19091" s="598"/>
      <c r="N19091" s="598"/>
      <c r="V19091" s="598"/>
      <c r="W19091" s="598"/>
    </row>
    <row r="19092" spans="6:23" x14ac:dyDescent="0.2">
      <c r="F19092" s="610"/>
      <c r="H19092" s="612"/>
      <c r="I19092" s="598"/>
      <c r="J19092" s="598"/>
      <c r="M19092" s="598"/>
      <c r="N19092" s="598"/>
      <c r="V19092" s="598"/>
      <c r="W19092" s="598"/>
    </row>
    <row r="19093" spans="6:23" x14ac:dyDescent="0.2">
      <c r="F19093" s="610"/>
      <c r="H19093" s="612"/>
      <c r="I19093" s="598"/>
      <c r="J19093" s="598"/>
      <c r="M19093" s="598"/>
      <c r="N19093" s="598"/>
      <c r="V19093" s="598"/>
      <c r="W19093" s="598"/>
    </row>
    <row r="19094" spans="6:23" x14ac:dyDescent="0.2">
      <c r="F19094" s="610"/>
      <c r="H19094" s="612"/>
      <c r="I19094" s="598"/>
      <c r="J19094" s="598"/>
      <c r="M19094" s="598"/>
      <c r="N19094" s="598"/>
      <c r="V19094" s="598"/>
      <c r="W19094" s="598"/>
    </row>
    <row r="19095" spans="6:23" x14ac:dyDescent="0.2">
      <c r="F19095" s="610"/>
      <c r="H19095" s="612"/>
      <c r="I19095" s="598"/>
      <c r="J19095" s="598"/>
      <c r="M19095" s="598"/>
      <c r="N19095" s="598"/>
      <c r="V19095" s="598"/>
      <c r="W19095" s="598"/>
    </row>
    <row r="19096" spans="6:23" x14ac:dyDescent="0.2">
      <c r="F19096" s="610"/>
      <c r="H19096" s="612"/>
      <c r="I19096" s="598"/>
      <c r="J19096" s="598"/>
      <c r="M19096" s="598"/>
      <c r="N19096" s="598"/>
      <c r="V19096" s="598"/>
      <c r="W19096" s="598"/>
    </row>
    <row r="19097" spans="6:23" x14ac:dyDescent="0.2">
      <c r="F19097" s="610"/>
      <c r="H19097" s="612"/>
      <c r="I19097" s="598"/>
      <c r="J19097" s="598"/>
      <c r="M19097" s="598"/>
      <c r="N19097" s="598"/>
      <c r="V19097" s="598"/>
      <c r="W19097" s="598"/>
    </row>
    <row r="19098" spans="6:23" x14ac:dyDescent="0.2">
      <c r="F19098" s="610"/>
      <c r="H19098" s="612"/>
      <c r="I19098" s="598"/>
      <c r="J19098" s="598"/>
      <c r="M19098" s="598"/>
      <c r="N19098" s="598"/>
      <c r="V19098" s="598"/>
      <c r="W19098" s="598"/>
    </row>
    <row r="19099" spans="6:23" x14ac:dyDescent="0.2">
      <c r="F19099" s="610"/>
      <c r="H19099" s="612"/>
      <c r="I19099" s="598"/>
      <c r="J19099" s="598"/>
      <c r="M19099" s="598"/>
      <c r="N19099" s="598"/>
      <c r="V19099" s="598"/>
      <c r="W19099" s="598"/>
    </row>
    <row r="19100" spans="6:23" x14ac:dyDescent="0.2">
      <c r="F19100" s="610"/>
      <c r="H19100" s="612"/>
      <c r="I19100" s="598"/>
      <c r="J19100" s="598"/>
      <c r="M19100" s="598"/>
      <c r="N19100" s="598"/>
      <c r="V19100" s="598"/>
      <c r="W19100" s="598"/>
    </row>
    <row r="19101" spans="6:23" x14ac:dyDescent="0.2">
      <c r="F19101" s="610"/>
      <c r="H19101" s="612"/>
      <c r="I19101" s="598"/>
      <c r="J19101" s="598"/>
      <c r="M19101" s="598"/>
      <c r="N19101" s="598"/>
      <c r="V19101" s="598"/>
      <c r="W19101" s="598"/>
    </row>
    <row r="19102" spans="6:23" x14ac:dyDescent="0.2">
      <c r="F19102" s="610"/>
      <c r="H19102" s="612"/>
      <c r="I19102" s="598"/>
      <c r="J19102" s="598"/>
      <c r="M19102" s="598"/>
      <c r="N19102" s="598"/>
      <c r="V19102" s="598"/>
      <c r="W19102" s="598"/>
    </row>
    <row r="19103" spans="6:23" x14ac:dyDescent="0.2">
      <c r="F19103" s="610"/>
      <c r="H19103" s="612"/>
      <c r="I19103" s="598"/>
      <c r="J19103" s="598"/>
      <c r="M19103" s="598"/>
      <c r="N19103" s="598"/>
      <c r="V19103" s="598"/>
      <c r="W19103" s="598"/>
    </row>
    <row r="19104" spans="6:23" x14ac:dyDescent="0.2">
      <c r="F19104" s="610"/>
      <c r="H19104" s="612"/>
      <c r="I19104" s="598"/>
      <c r="J19104" s="598"/>
      <c r="M19104" s="598"/>
      <c r="N19104" s="598"/>
      <c r="V19104" s="598"/>
      <c r="W19104" s="598"/>
    </row>
    <row r="19105" spans="6:23" x14ac:dyDescent="0.2">
      <c r="F19105" s="610"/>
      <c r="H19105" s="612"/>
      <c r="I19105" s="598"/>
      <c r="J19105" s="598"/>
      <c r="M19105" s="598"/>
      <c r="N19105" s="598"/>
      <c r="V19105" s="598"/>
      <c r="W19105" s="598"/>
    </row>
    <row r="19106" spans="6:23" x14ac:dyDescent="0.2">
      <c r="F19106" s="610"/>
      <c r="H19106" s="612"/>
      <c r="I19106" s="598"/>
      <c r="J19106" s="598"/>
      <c r="M19106" s="598"/>
      <c r="N19106" s="598"/>
      <c r="V19106" s="598"/>
      <c r="W19106" s="598"/>
    </row>
    <row r="19107" spans="6:23" x14ac:dyDescent="0.2">
      <c r="F19107" s="610"/>
      <c r="H19107" s="612"/>
      <c r="I19107" s="598"/>
      <c r="J19107" s="598"/>
      <c r="M19107" s="598"/>
      <c r="N19107" s="598"/>
      <c r="V19107" s="598"/>
      <c r="W19107" s="598"/>
    </row>
    <row r="19108" spans="6:23" x14ac:dyDescent="0.2">
      <c r="F19108" s="610"/>
      <c r="H19108" s="612"/>
      <c r="I19108" s="598"/>
      <c r="J19108" s="598"/>
      <c r="M19108" s="598"/>
      <c r="N19108" s="598"/>
      <c r="V19108" s="598"/>
      <c r="W19108" s="598"/>
    </row>
    <row r="19109" spans="6:23" x14ac:dyDescent="0.2">
      <c r="F19109" s="610"/>
      <c r="H19109" s="612"/>
      <c r="I19109" s="598"/>
      <c r="J19109" s="598"/>
      <c r="M19109" s="598"/>
      <c r="N19109" s="598"/>
      <c r="V19109" s="598"/>
      <c r="W19109" s="598"/>
    </row>
    <row r="19110" spans="6:23" x14ac:dyDescent="0.2">
      <c r="F19110" s="610"/>
      <c r="H19110" s="612"/>
      <c r="I19110" s="598"/>
      <c r="J19110" s="598"/>
      <c r="M19110" s="598"/>
      <c r="N19110" s="598"/>
      <c r="V19110" s="598"/>
      <c r="W19110" s="598"/>
    </row>
    <row r="19111" spans="6:23" x14ac:dyDescent="0.2">
      <c r="F19111" s="610"/>
      <c r="H19111" s="612"/>
      <c r="I19111" s="598"/>
      <c r="J19111" s="598"/>
      <c r="M19111" s="598"/>
      <c r="N19111" s="598"/>
      <c r="V19111" s="598"/>
      <c r="W19111" s="598"/>
    </row>
    <row r="19112" spans="6:23" x14ac:dyDescent="0.2">
      <c r="F19112" s="610"/>
      <c r="H19112" s="612"/>
      <c r="I19112" s="598"/>
      <c r="J19112" s="598"/>
      <c r="M19112" s="598"/>
      <c r="N19112" s="598"/>
      <c r="V19112" s="598"/>
      <c r="W19112" s="598"/>
    </row>
    <row r="19113" spans="6:23" x14ac:dyDescent="0.2">
      <c r="F19113" s="610"/>
      <c r="H19113" s="612"/>
      <c r="I19113" s="598"/>
      <c r="J19113" s="598"/>
      <c r="M19113" s="598"/>
      <c r="N19113" s="598"/>
      <c r="V19113" s="598"/>
      <c r="W19113" s="598"/>
    </row>
    <row r="19114" spans="6:23" x14ac:dyDescent="0.2">
      <c r="F19114" s="610"/>
      <c r="H19114" s="612"/>
      <c r="I19114" s="598"/>
      <c r="J19114" s="598"/>
      <c r="M19114" s="598"/>
      <c r="N19114" s="598"/>
      <c r="V19114" s="598"/>
      <c r="W19114" s="598"/>
    </row>
    <row r="19115" spans="6:23" x14ac:dyDescent="0.2">
      <c r="F19115" s="610"/>
      <c r="H19115" s="612"/>
      <c r="I19115" s="598"/>
      <c r="J19115" s="598"/>
      <c r="M19115" s="598"/>
      <c r="N19115" s="598"/>
      <c r="V19115" s="598"/>
      <c r="W19115" s="598"/>
    </row>
    <row r="19116" spans="6:23" x14ac:dyDescent="0.2">
      <c r="F19116" s="610"/>
      <c r="H19116" s="612"/>
      <c r="I19116" s="598"/>
      <c r="J19116" s="598"/>
      <c r="M19116" s="598"/>
      <c r="N19116" s="598"/>
      <c r="V19116" s="598"/>
      <c r="W19116" s="598"/>
    </row>
    <row r="19117" spans="6:23" x14ac:dyDescent="0.2">
      <c r="F19117" s="610"/>
      <c r="H19117" s="612"/>
      <c r="I19117" s="598"/>
      <c r="J19117" s="598"/>
      <c r="M19117" s="598"/>
      <c r="N19117" s="598"/>
      <c r="V19117" s="598"/>
      <c r="W19117" s="598"/>
    </row>
    <row r="19118" spans="6:23" x14ac:dyDescent="0.2">
      <c r="F19118" s="610"/>
      <c r="H19118" s="612"/>
      <c r="I19118" s="598"/>
      <c r="J19118" s="598"/>
      <c r="M19118" s="598"/>
      <c r="N19118" s="598"/>
      <c r="V19118" s="598"/>
      <c r="W19118" s="598"/>
    </row>
    <row r="19119" spans="6:23" x14ac:dyDescent="0.2">
      <c r="F19119" s="610"/>
      <c r="H19119" s="612"/>
      <c r="I19119" s="598"/>
      <c r="J19119" s="598"/>
      <c r="M19119" s="598"/>
      <c r="N19119" s="598"/>
      <c r="V19119" s="598"/>
      <c r="W19119" s="598"/>
    </row>
    <row r="19120" spans="6:23" x14ac:dyDescent="0.2">
      <c r="F19120" s="610"/>
      <c r="H19120" s="612"/>
      <c r="I19120" s="598"/>
      <c r="J19120" s="598"/>
      <c r="M19120" s="598"/>
      <c r="N19120" s="598"/>
      <c r="V19120" s="598"/>
      <c r="W19120" s="598"/>
    </row>
    <row r="19121" spans="6:23" x14ac:dyDescent="0.2">
      <c r="F19121" s="610"/>
      <c r="H19121" s="612"/>
      <c r="I19121" s="598"/>
      <c r="J19121" s="598"/>
      <c r="M19121" s="598"/>
      <c r="N19121" s="598"/>
      <c r="V19121" s="598"/>
      <c r="W19121" s="598"/>
    </row>
    <row r="19122" spans="6:23" x14ac:dyDescent="0.2">
      <c r="F19122" s="610"/>
      <c r="H19122" s="612"/>
      <c r="I19122" s="598"/>
      <c r="J19122" s="598"/>
      <c r="M19122" s="598"/>
      <c r="N19122" s="598"/>
      <c r="V19122" s="598"/>
      <c r="W19122" s="598"/>
    </row>
    <row r="19123" spans="6:23" x14ac:dyDescent="0.2">
      <c r="F19123" s="610"/>
      <c r="H19123" s="612"/>
      <c r="I19123" s="598"/>
      <c r="J19123" s="598"/>
      <c r="M19123" s="598"/>
      <c r="N19123" s="598"/>
      <c r="V19123" s="598"/>
      <c r="W19123" s="598"/>
    </row>
    <row r="19124" spans="6:23" x14ac:dyDescent="0.2">
      <c r="F19124" s="610"/>
      <c r="H19124" s="612"/>
      <c r="I19124" s="598"/>
      <c r="J19124" s="598"/>
      <c r="M19124" s="598"/>
      <c r="N19124" s="598"/>
      <c r="V19124" s="598"/>
      <c r="W19124" s="598"/>
    </row>
    <row r="19125" spans="6:23" x14ac:dyDescent="0.2">
      <c r="F19125" s="610"/>
      <c r="H19125" s="612"/>
      <c r="I19125" s="598"/>
      <c r="J19125" s="598"/>
      <c r="M19125" s="598"/>
      <c r="N19125" s="598"/>
      <c r="V19125" s="598"/>
      <c r="W19125" s="598"/>
    </row>
    <row r="19126" spans="6:23" x14ac:dyDescent="0.2">
      <c r="F19126" s="610"/>
      <c r="H19126" s="612"/>
      <c r="I19126" s="598"/>
      <c r="J19126" s="598"/>
      <c r="M19126" s="598"/>
      <c r="N19126" s="598"/>
      <c r="V19126" s="598"/>
      <c r="W19126" s="598"/>
    </row>
    <row r="19127" spans="6:23" x14ac:dyDescent="0.2">
      <c r="F19127" s="610"/>
      <c r="H19127" s="612"/>
      <c r="I19127" s="598"/>
      <c r="J19127" s="598"/>
      <c r="M19127" s="598"/>
      <c r="N19127" s="598"/>
      <c r="V19127" s="598"/>
      <c r="W19127" s="598"/>
    </row>
    <row r="19128" spans="6:23" x14ac:dyDescent="0.2">
      <c r="F19128" s="610"/>
      <c r="H19128" s="612"/>
      <c r="I19128" s="598"/>
      <c r="J19128" s="598"/>
      <c r="M19128" s="598"/>
      <c r="N19128" s="598"/>
      <c r="V19128" s="598"/>
      <c r="W19128" s="598"/>
    </row>
    <row r="19129" spans="6:23" x14ac:dyDescent="0.2">
      <c r="F19129" s="610"/>
      <c r="H19129" s="612"/>
      <c r="I19129" s="598"/>
      <c r="J19129" s="598"/>
      <c r="M19129" s="598"/>
      <c r="N19129" s="598"/>
      <c r="V19129" s="598"/>
      <c r="W19129" s="598"/>
    </row>
    <row r="19130" spans="6:23" x14ac:dyDescent="0.2">
      <c r="F19130" s="610"/>
      <c r="H19130" s="612"/>
      <c r="I19130" s="598"/>
      <c r="J19130" s="598"/>
      <c r="M19130" s="598"/>
      <c r="N19130" s="598"/>
      <c r="V19130" s="598"/>
      <c r="W19130" s="598"/>
    </row>
    <row r="19131" spans="6:23" x14ac:dyDescent="0.2">
      <c r="F19131" s="610"/>
      <c r="H19131" s="612"/>
      <c r="I19131" s="598"/>
      <c r="J19131" s="598"/>
      <c r="M19131" s="598"/>
      <c r="N19131" s="598"/>
      <c r="V19131" s="598"/>
      <c r="W19131" s="598"/>
    </row>
    <row r="19132" spans="6:23" x14ac:dyDescent="0.2">
      <c r="F19132" s="610"/>
      <c r="H19132" s="612"/>
      <c r="I19132" s="598"/>
      <c r="J19132" s="598"/>
      <c r="M19132" s="598"/>
      <c r="N19132" s="598"/>
      <c r="V19132" s="598"/>
      <c r="W19132" s="598"/>
    </row>
    <row r="19133" spans="6:23" x14ac:dyDescent="0.2">
      <c r="F19133" s="610"/>
      <c r="H19133" s="612"/>
      <c r="I19133" s="598"/>
      <c r="J19133" s="598"/>
      <c r="M19133" s="598"/>
      <c r="N19133" s="598"/>
      <c r="V19133" s="598"/>
      <c r="W19133" s="598"/>
    </row>
    <row r="19134" spans="6:23" x14ac:dyDescent="0.2">
      <c r="F19134" s="610"/>
      <c r="H19134" s="612"/>
      <c r="I19134" s="598"/>
      <c r="J19134" s="598"/>
      <c r="M19134" s="598"/>
      <c r="N19134" s="598"/>
      <c r="V19134" s="598"/>
      <c r="W19134" s="598"/>
    </row>
    <row r="19135" spans="6:23" x14ac:dyDescent="0.2">
      <c r="F19135" s="610"/>
      <c r="H19135" s="612"/>
      <c r="I19135" s="598"/>
      <c r="J19135" s="598"/>
      <c r="M19135" s="598"/>
      <c r="N19135" s="598"/>
      <c r="V19135" s="598"/>
      <c r="W19135" s="598"/>
    </row>
    <row r="19136" spans="6:23" x14ac:dyDescent="0.2">
      <c r="F19136" s="610"/>
      <c r="H19136" s="612"/>
      <c r="I19136" s="598"/>
      <c r="J19136" s="598"/>
      <c r="M19136" s="598"/>
      <c r="N19136" s="598"/>
      <c r="V19136" s="598"/>
      <c r="W19136" s="598"/>
    </row>
    <row r="19137" spans="6:23" x14ac:dyDescent="0.2">
      <c r="F19137" s="610"/>
      <c r="H19137" s="612"/>
      <c r="I19137" s="598"/>
      <c r="J19137" s="598"/>
      <c r="M19137" s="598"/>
      <c r="N19137" s="598"/>
      <c r="V19137" s="598"/>
      <c r="W19137" s="598"/>
    </row>
    <row r="19138" spans="6:23" x14ac:dyDescent="0.2">
      <c r="F19138" s="610"/>
      <c r="H19138" s="612"/>
      <c r="I19138" s="598"/>
      <c r="J19138" s="598"/>
      <c r="M19138" s="598"/>
      <c r="N19138" s="598"/>
      <c r="V19138" s="598"/>
      <c r="W19138" s="598"/>
    </row>
    <row r="19139" spans="6:23" x14ac:dyDescent="0.2">
      <c r="F19139" s="610"/>
      <c r="H19139" s="612"/>
      <c r="I19139" s="598"/>
      <c r="J19139" s="598"/>
      <c r="M19139" s="598"/>
      <c r="N19139" s="598"/>
      <c r="V19139" s="598"/>
      <c r="W19139" s="598"/>
    </row>
    <row r="19140" spans="6:23" x14ac:dyDescent="0.2">
      <c r="F19140" s="610"/>
      <c r="H19140" s="612"/>
      <c r="I19140" s="598"/>
      <c r="J19140" s="598"/>
      <c r="M19140" s="598"/>
      <c r="N19140" s="598"/>
      <c r="V19140" s="598"/>
      <c r="W19140" s="598"/>
    </row>
    <row r="19141" spans="6:23" x14ac:dyDescent="0.2">
      <c r="F19141" s="610"/>
      <c r="H19141" s="612"/>
      <c r="I19141" s="598"/>
      <c r="J19141" s="598"/>
      <c r="M19141" s="598"/>
      <c r="N19141" s="598"/>
      <c r="V19141" s="598"/>
      <c r="W19141" s="598"/>
    </row>
    <row r="19142" spans="6:23" x14ac:dyDescent="0.2">
      <c r="F19142" s="610"/>
      <c r="H19142" s="612"/>
      <c r="I19142" s="598"/>
      <c r="J19142" s="598"/>
      <c r="M19142" s="598"/>
      <c r="N19142" s="598"/>
      <c r="V19142" s="598"/>
      <c r="W19142" s="598"/>
    </row>
    <row r="19143" spans="6:23" x14ac:dyDescent="0.2">
      <c r="F19143" s="610"/>
      <c r="H19143" s="612"/>
      <c r="I19143" s="598"/>
      <c r="J19143" s="598"/>
      <c r="M19143" s="598"/>
      <c r="N19143" s="598"/>
      <c r="V19143" s="598"/>
      <c r="W19143" s="598"/>
    </row>
    <row r="19144" spans="6:23" x14ac:dyDescent="0.2">
      <c r="F19144" s="610"/>
      <c r="H19144" s="612"/>
      <c r="I19144" s="598"/>
      <c r="J19144" s="598"/>
      <c r="M19144" s="598"/>
      <c r="N19144" s="598"/>
      <c r="V19144" s="598"/>
      <c r="W19144" s="598"/>
    </row>
    <row r="19145" spans="6:23" x14ac:dyDescent="0.2">
      <c r="F19145" s="610"/>
      <c r="H19145" s="612"/>
      <c r="I19145" s="598"/>
      <c r="J19145" s="598"/>
      <c r="M19145" s="598"/>
      <c r="N19145" s="598"/>
      <c r="V19145" s="598"/>
      <c r="W19145" s="598"/>
    </row>
    <row r="19146" spans="6:23" x14ac:dyDescent="0.2">
      <c r="F19146" s="610"/>
      <c r="H19146" s="612"/>
      <c r="I19146" s="598"/>
      <c r="J19146" s="598"/>
      <c r="M19146" s="598"/>
      <c r="N19146" s="598"/>
      <c r="V19146" s="598"/>
      <c r="W19146" s="598"/>
    </row>
    <row r="19147" spans="6:23" x14ac:dyDescent="0.2">
      <c r="F19147" s="610"/>
      <c r="H19147" s="612"/>
      <c r="I19147" s="598"/>
      <c r="J19147" s="598"/>
      <c r="M19147" s="598"/>
      <c r="N19147" s="598"/>
      <c r="V19147" s="598"/>
      <c r="W19147" s="598"/>
    </row>
    <row r="19148" spans="6:23" x14ac:dyDescent="0.2">
      <c r="F19148" s="610"/>
      <c r="H19148" s="612"/>
      <c r="I19148" s="598"/>
      <c r="J19148" s="598"/>
      <c r="M19148" s="598"/>
      <c r="N19148" s="598"/>
      <c r="V19148" s="598"/>
      <c r="W19148" s="598"/>
    </row>
    <row r="19149" spans="6:23" x14ac:dyDescent="0.2">
      <c r="F19149" s="610"/>
      <c r="H19149" s="612"/>
      <c r="I19149" s="598"/>
      <c r="J19149" s="598"/>
      <c r="M19149" s="598"/>
      <c r="N19149" s="598"/>
      <c r="V19149" s="598"/>
      <c r="W19149" s="598"/>
    </row>
    <row r="19150" spans="6:23" x14ac:dyDescent="0.2">
      <c r="F19150" s="610"/>
      <c r="H19150" s="612"/>
      <c r="I19150" s="598"/>
      <c r="J19150" s="598"/>
      <c r="M19150" s="598"/>
      <c r="N19150" s="598"/>
      <c r="V19150" s="598"/>
      <c r="W19150" s="598"/>
    </row>
    <row r="19151" spans="6:23" x14ac:dyDescent="0.2">
      <c r="F19151" s="610"/>
      <c r="H19151" s="612"/>
      <c r="I19151" s="598"/>
      <c r="J19151" s="598"/>
      <c r="M19151" s="598"/>
      <c r="N19151" s="598"/>
      <c r="V19151" s="598"/>
      <c r="W19151" s="598"/>
    </row>
    <row r="19152" spans="6:23" x14ac:dyDescent="0.2">
      <c r="F19152" s="610"/>
      <c r="H19152" s="612"/>
      <c r="I19152" s="598"/>
      <c r="J19152" s="598"/>
      <c r="M19152" s="598"/>
      <c r="N19152" s="598"/>
      <c r="V19152" s="598"/>
      <c r="W19152" s="598"/>
    </row>
    <row r="19153" spans="6:23" x14ac:dyDescent="0.2">
      <c r="F19153" s="610"/>
      <c r="H19153" s="612"/>
      <c r="I19153" s="598"/>
      <c r="J19153" s="598"/>
      <c r="M19153" s="598"/>
      <c r="N19153" s="598"/>
      <c r="V19153" s="598"/>
      <c r="W19153" s="598"/>
    </row>
    <row r="19154" spans="6:23" x14ac:dyDescent="0.2">
      <c r="F19154" s="610"/>
      <c r="H19154" s="612"/>
      <c r="I19154" s="598"/>
      <c r="J19154" s="598"/>
      <c r="M19154" s="598"/>
      <c r="N19154" s="598"/>
      <c r="V19154" s="598"/>
      <c r="W19154" s="598"/>
    </row>
    <row r="19155" spans="6:23" x14ac:dyDescent="0.2">
      <c r="F19155" s="610"/>
      <c r="H19155" s="612"/>
      <c r="I19155" s="598"/>
      <c r="J19155" s="598"/>
      <c r="M19155" s="598"/>
      <c r="N19155" s="598"/>
      <c r="V19155" s="598"/>
      <c r="W19155" s="598"/>
    </row>
    <row r="19156" spans="6:23" x14ac:dyDescent="0.2">
      <c r="F19156" s="610"/>
      <c r="H19156" s="612"/>
      <c r="I19156" s="598"/>
      <c r="J19156" s="598"/>
      <c r="M19156" s="598"/>
      <c r="N19156" s="598"/>
      <c r="V19156" s="598"/>
      <c r="W19156" s="598"/>
    </row>
    <row r="19157" spans="6:23" x14ac:dyDescent="0.2">
      <c r="F19157" s="610"/>
      <c r="H19157" s="612"/>
      <c r="I19157" s="598"/>
      <c r="J19157" s="598"/>
      <c r="M19157" s="598"/>
      <c r="N19157" s="598"/>
      <c r="V19157" s="598"/>
      <c r="W19157" s="598"/>
    </row>
    <row r="19158" spans="6:23" x14ac:dyDescent="0.2">
      <c r="F19158" s="610"/>
      <c r="H19158" s="612"/>
      <c r="I19158" s="598"/>
      <c r="J19158" s="598"/>
      <c r="M19158" s="598"/>
      <c r="N19158" s="598"/>
      <c r="V19158" s="598"/>
      <c r="W19158" s="598"/>
    </row>
    <row r="19159" spans="6:23" x14ac:dyDescent="0.2">
      <c r="F19159" s="610"/>
      <c r="H19159" s="612"/>
      <c r="I19159" s="598"/>
      <c r="J19159" s="598"/>
      <c r="M19159" s="598"/>
      <c r="N19159" s="598"/>
      <c r="V19159" s="598"/>
      <c r="W19159" s="598"/>
    </row>
    <row r="19160" spans="6:23" x14ac:dyDescent="0.2">
      <c r="F19160" s="610"/>
      <c r="H19160" s="612"/>
      <c r="I19160" s="598"/>
      <c r="J19160" s="598"/>
      <c r="M19160" s="598"/>
      <c r="N19160" s="598"/>
      <c r="V19160" s="598"/>
      <c r="W19160" s="598"/>
    </row>
    <row r="19161" spans="6:23" x14ac:dyDescent="0.2">
      <c r="F19161" s="610"/>
      <c r="H19161" s="612"/>
      <c r="I19161" s="598"/>
      <c r="J19161" s="598"/>
      <c r="M19161" s="598"/>
      <c r="N19161" s="598"/>
      <c r="V19161" s="598"/>
      <c r="W19161" s="598"/>
    </row>
    <row r="19162" spans="6:23" x14ac:dyDescent="0.2">
      <c r="F19162" s="610"/>
      <c r="H19162" s="612"/>
      <c r="I19162" s="598"/>
      <c r="J19162" s="598"/>
      <c r="M19162" s="598"/>
      <c r="N19162" s="598"/>
      <c r="V19162" s="598"/>
      <c r="W19162" s="598"/>
    </row>
    <row r="19163" spans="6:23" x14ac:dyDescent="0.2">
      <c r="F19163" s="610"/>
      <c r="H19163" s="612"/>
      <c r="I19163" s="598"/>
      <c r="J19163" s="598"/>
      <c r="M19163" s="598"/>
      <c r="N19163" s="598"/>
      <c r="V19163" s="598"/>
      <c r="W19163" s="598"/>
    </row>
    <row r="19164" spans="6:23" x14ac:dyDescent="0.2">
      <c r="F19164" s="610"/>
      <c r="H19164" s="612"/>
      <c r="I19164" s="598"/>
      <c r="J19164" s="598"/>
      <c r="M19164" s="598"/>
      <c r="N19164" s="598"/>
      <c r="V19164" s="598"/>
      <c r="W19164" s="598"/>
    </row>
    <row r="19165" spans="6:23" x14ac:dyDescent="0.2">
      <c r="F19165" s="610"/>
      <c r="H19165" s="612"/>
      <c r="I19165" s="598"/>
      <c r="J19165" s="598"/>
      <c r="M19165" s="598"/>
      <c r="N19165" s="598"/>
      <c r="V19165" s="598"/>
      <c r="W19165" s="598"/>
    </row>
    <row r="19166" spans="6:23" x14ac:dyDescent="0.2">
      <c r="F19166" s="610"/>
      <c r="H19166" s="612"/>
      <c r="I19166" s="598"/>
      <c r="J19166" s="598"/>
      <c r="M19166" s="598"/>
      <c r="N19166" s="598"/>
      <c r="V19166" s="598"/>
      <c r="W19166" s="598"/>
    </row>
    <row r="19167" spans="6:23" x14ac:dyDescent="0.2">
      <c r="F19167" s="610"/>
      <c r="H19167" s="612"/>
      <c r="I19167" s="598"/>
      <c r="J19167" s="598"/>
      <c r="M19167" s="598"/>
      <c r="N19167" s="598"/>
      <c r="V19167" s="598"/>
      <c r="W19167" s="598"/>
    </row>
    <row r="19168" spans="6:23" x14ac:dyDescent="0.2">
      <c r="F19168" s="610"/>
      <c r="H19168" s="612"/>
      <c r="I19168" s="598"/>
      <c r="J19168" s="598"/>
      <c r="M19168" s="598"/>
      <c r="N19168" s="598"/>
      <c r="V19168" s="598"/>
      <c r="W19168" s="598"/>
    </row>
    <row r="19169" spans="6:23" x14ac:dyDescent="0.2">
      <c r="F19169" s="610"/>
      <c r="H19169" s="612"/>
      <c r="I19169" s="598"/>
      <c r="J19169" s="598"/>
      <c r="M19169" s="598"/>
      <c r="N19169" s="598"/>
      <c r="V19169" s="598"/>
      <c r="W19169" s="598"/>
    </row>
    <row r="19170" spans="6:23" x14ac:dyDescent="0.2">
      <c r="F19170" s="610"/>
      <c r="H19170" s="612"/>
      <c r="I19170" s="598"/>
      <c r="J19170" s="598"/>
      <c r="M19170" s="598"/>
      <c r="N19170" s="598"/>
      <c r="V19170" s="598"/>
      <c r="W19170" s="598"/>
    </row>
    <row r="19171" spans="6:23" x14ac:dyDescent="0.2">
      <c r="F19171" s="610"/>
      <c r="H19171" s="612"/>
      <c r="I19171" s="598"/>
      <c r="J19171" s="598"/>
      <c r="M19171" s="598"/>
      <c r="N19171" s="598"/>
      <c r="V19171" s="598"/>
      <c r="W19171" s="598"/>
    </row>
    <row r="19172" spans="6:23" x14ac:dyDescent="0.2">
      <c r="F19172" s="610"/>
      <c r="H19172" s="612"/>
      <c r="I19172" s="598"/>
      <c r="J19172" s="598"/>
      <c r="M19172" s="598"/>
      <c r="N19172" s="598"/>
      <c r="V19172" s="598"/>
      <c r="W19172" s="598"/>
    </row>
    <row r="19173" spans="6:23" x14ac:dyDescent="0.2">
      <c r="F19173" s="610"/>
      <c r="H19173" s="612"/>
      <c r="I19173" s="598"/>
      <c r="J19173" s="598"/>
      <c r="M19173" s="598"/>
      <c r="N19173" s="598"/>
      <c r="V19173" s="598"/>
      <c r="W19173" s="598"/>
    </row>
    <row r="19174" spans="6:23" x14ac:dyDescent="0.2">
      <c r="F19174" s="610"/>
      <c r="H19174" s="612"/>
      <c r="I19174" s="598"/>
      <c r="J19174" s="598"/>
      <c r="M19174" s="598"/>
      <c r="N19174" s="598"/>
      <c r="V19174" s="598"/>
      <c r="W19174" s="598"/>
    </row>
    <row r="19175" spans="6:23" x14ac:dyDescent="0.2">
      <c r="F19175" s="610"/>
      <c r="H19175" s="612"/>
      <c r="I19175" s="598"/>
      <c r="J19175" s="598"/>
      <c r="M19175" s="598"/>
      <c r="N19175" s="598"/>
      <c r="V19175" s="598"/>
      <c r="W19175" s="598"/>
    </row>
    <row r="19176" spans="6:23" x14ac:dyDescent="0.2">
      <c r="F19176" s="610"/>
      <c r="H19176" s="612"/>
      <c r="I19176" s="598"/>
      <c r="J19176" s="598"/>
      <c r="M19176" s="598"/>
      <c r="N19176" s="598"/>
      <c r="V19176" s="598"/>
      <c r="W19176" s="598"/>
    </row>
    <row r="19177" spans="6:23" x14ac:dyDescent="0.2">
      <c r="F19177" s="610"/>
      <c r="H19177" s="612"/>
      <c r="I19177" s="598"/>
      <c r="J19177" s="598"/>
      <c r="M19177" s="598"/>
      <c r="N19177" s="598"/>
      <c r="V19177" s="598"/>
      <c r="W19177" s="598"/>
    </row>
    <row r="19178" spans="6:23" x14ac:dyDescent="0.2">
      <c r="F19178" s="610"/>
      <c r="H19178" s="612"/>
      <c r="I19178" s="598"/>
      <c r="J19178" s="598"/>
      <c r="M19178" s="598"/>
      <c r="N19178" s="598"/>
      <c r="V19178" s="598"/>
      <c r="W19178" s="598"/>
    </row>
    <row r="19179" spans="6:23" x14ac:dyDescent="0.2">
      <c r="F19179" s="610"/>
      <c r="H19179" s="612"/>
      <c r="I19179" s="598"/>
      <c r="J19179" s="598"/>
      <c r="M19179" s="598"/>
      <c r="N19179" s="598"/>
      <c r="V19179" s="598"/>
      <c r="W19179" s="598"/>
    </row>
    <row r="19180" spans="6:23" x14ac:dyDescent="0.2">
      <c r="F19180" s="610"/>
      <c r="H19180" s="612"/>
      <c r="I19180" s="598"/>
      <c r="J19180" s="598"/>
      <c r="M19180" s="598"/>
      <c r="N19180" s="598"/>
      <c r="V19180" s="598"/>
      <c r="W19180" s="598"/>
    </row>
    <row r="19181" spans="6:23" x14ac:dyDescent="0.2">
      <c r="F19181" s="610"/>
      <c r="H19181" s="612"/>
      <c r="I19181" s="598"/>
      <c r="J19181" s="598"/>
      <c r="M19181" s="598"/>
      <c r="N19181" s="598"/>
      <c r="V19181" s="598"/>
      <c r="W19181" s="598"/>
    </row>
    <row r="19182" spans="6:23" x14ac:dyDescent="0.2">
      <c r="F19182" s="610"/>
      <c r="H19182" s="612"/>
      <c r="I19182" s="598"/>
      <c r="J19182" s="598"/>
      <c r="M19182" s="598"/>
      <c r="N19182" s="598"/>
      <c r="V19182" s="598"/>
      <c r="W19182" s="598"/>
    </row>
    <row r="19183" spans="6:23" x14ac:dyDescent="0.2">
      <c r="F19183" s="610"/>
      <c r="H19183" s="612"/>
      <c r="I19183" s="598"/>
      <c r="J19183" s="598"/>
      <c r="M19183" s="598"/>
      <c r="N19183" s="598"/>
      <c r="V19183" s="598"/>
      <c r="W19183" s="598"/>
    </row>
    <row r="19184" spans="6:23" x14ac:dyDescent="0.2">
      <c r="F19184" s="610"/>
      <c r="H19184" s="612"/>
      <c r="I19184" s="598"/>
      <c r="J19184" s="598"/>
      <c r="M19184" s="598"/>
      <c r="N19184" s="598"/>
      <c r="V19184" s="598"/>
      <c r="W19184" s="598"/>
    </row>
    <row r="19185" spans="6:23" x14ac:dyDescent="0.2">
      <c r="F19185" s="610"/>
      <c r="H19185" s="612"/>
      <c r="I19185" s="598"/>
      <c r="J19185" s="598"/>
      <c r="M19185" s="598"/>
      <c r="N19185" s="598"/>
      <c r="V19185" s="598"/>
      <c r="W19185" s="598"/>
    </row>
    <row r="19186" spans="6:23" x14ac:dyDescent="0.2">
      <c r="F19186" s="610"/>
      <c r="H19186" s="612"/>
      <c r="I19186" s="598"/>
      <c r="J19186" s="598"/>
      <c r="M19186" s="598"/>
      <c r="N19186" s="598"/>
      <c r="V19186" s="598"/>
      <c r="W19186" s="598"/>
    </row>
    <row r="19187" spans="6:23" x14ac:dyDescent="0.2">
      <c r="F19187" s="610"/>
      <c r="H19187" s="612"/>
      <c r="I19187" s="598"/>
      <c r="J19187" s="598"/>
      <c r="M19187" s="598"/>
      <c r="N19187" s="598"/>
      <c r="V19187" s="598"/>
      <c r="W19187" s="598"/>
    </row>
    <row r="19188" spans="6:23" x14ac:dyDescent="0.2">
      <c r="F19188" s="610"/>
      <c r="H19188" s="612"/>
      <c r="I19188" s="598"/>
      <c r="J19188" s="598"/>
      <c r="M19188" s="598"/>
      <c r="N19188" s="598"/>
      <c r="V19188" s="598"/>
      <c r="W19188" s="598"/>
    </row>
    <row r="19189" spans="6:23" x14ac:dyDescent="0.2">
      <c r="F19189" s="610"/>
      <c r="H19189" s="612"/>
      <c r="I19189" s="598"/>
      <c r="J19189" s="598"/>
      <c r="M19189" s="598"/>
      <c r="N19189" s="598"/>
      <c r="V19189" s="598"/>
      <c r="W19189" s="598"/>
    </row>
    <row r="19190" spans="6:23" x14ac:dyDescent="0.2">
      <c r="F19190" s="610"/>
      <c r="H19190" s="612"/>
      <c r="I19190" s="598"/>
      <c r="J19190" s="598"/>
      <c r="M19190" s="598"/>
      <c r="N19190" s="598"/>
      <c r="V19190" s="598"/>
      <c r="W19190" s="598"/>
    </row>
    <row r="19191" spans="6:23" x14ac:dyDescent="0.2">
      <c r="F19191" s="610"/>
      <c r="H19191" s="612"/>
      <c r="I19191" s="598"/>
      <c r="J19191" s="598"/>
      <c r="M19191" s="598"/>
      <c r="N19191" s="598"/>
      <c r="V19191" s="598"/>
      <c r="W19191" s="598"/>
    </row>
    <row r="19192" spans="6:23" x14ac:dyDescent="0.2">
      <c r="F19192" s="610"/>
      <c r="H19192" s="612"/>
      <c r="I19192" s="598"/>
      <c r="J19192" s="598"/>
      <c r="M19192" s="598"/>
      <c r="N19192" s="598"/>
      <c r="V19192" s="598"/>
      <c r="W19192" s="598"/>
    </row>
    <row r="19193" spans="6:23" x14ac:dyDescent="0.2">
      <c r="F19193" s="610"/>
      <c r="H19193" s="612"/>
      <c r="I19193" s="598"/>
      <c r="J19193" s="598"/>
      <c r="M19193" s="598"/>
      <c r="N19193" s="598"/>
      <c r="V19193" s="598"/>
      <c r="W19193" s="598"/>
    </row>
    <row r="19194" spans="6:23" x14ac:dyDescent="0.2">
      <c r="F19194" s="610"/>
      <c r="H19194" s="612"/>
      <c r="I19194" s="598"/>
      <c r="J19194" s="598"/>
      <c r="M19194" s="598"/>
      <c r="N19194" s="598"/>
      <c r="V19194" s="598"/>
      <c r="W19194" s="598"/>
    </row>
    <row r="19195" spans="6:23" x14ac:dyDescent="0.2">
      <c r="F19195" s="610"/>
      <c r="H19195" s="612"/>
      <c r="I19195" s="598"/>
      <c r="J19195" s="598"/>
      <c r="M19195" s="598"/>
      <c r="N19195" s="598"/>
      <c r="V19195" s="598"/>
      <c r="W19195" s="598"/>
    </row>
    <row r="19196" spans="6:23" x14ac:dyDescent="0.2">
      <c r="F19196" s="610"/>
      <c r="H19196" s="612"/>
      <c r="I19196" s="598"/>
      <c r="J19196" s="598"/>
      <c r="M19196" s="598"/>
      <c r="N19196" s="598"/>
      <c r="V19196" s="598"/>
      <c r="W19196" s="598"/>
    </row>
    <row r="19197" spans="6:23" x14ac:dyDescent="0.2">
      <c r="F19197" s="610"/>
      <c r="H19197" s="612"/>
      <c r="I19197" s="598"/>
      <c r="J19197" s="598"/>
      <c r="M19197" s="598"/>
      <c r="N19197" s="598"/>
      <c r="V19197" s="598"/>
      <c r="W19197" s="598"/>
    </row>
    <row r="19198" spans="6:23" x14ac:dyDescent="0.2">
      <c r="F19198" s="610"/>
      <c r="H19198" s="612"/>
      <c r="I19198" s="598"/>
      <c r="J19198" s="598"/>
      <c r="M19198" s="598"/>
      <c r="N19198" s="598"/>
      <c r="V19198" s="598"/>
      <c r="W19198" s="598"/>
    </row>
    <row r="19199" spans="6:23" x14ac:dyDescent="0.2">
      <c r="F19199" s="610"/>
      <c r="H19199" s="612"/>
      <c r="I19199" s="598"/>
      <c r="J19199" s="598"/>
      <c r="M19199" s="598"/>
      <c r="N19199" s="598"/>
      <c r="V19199" s="598"/>
      <c r="W19199" s="598"/>
    </row>
    <row r="19200" spans="6:23" x14ac:dyDescent="0.2">
      <c r="F19200" s="610"/>
      <c r="H19200" s="612"/>
      <c r="I19200" s="598"/>
      <c r="J19200" s="598"/>
      <c r="M19200" s="598"/>
      <c r="N19200" s="598"/>
      <c r="V19200" s="598"/>
      <c r="W19200" s="598"/>
    </row>
    <row r="19201" spans="6:23" x14ac:dyDescent="0.2">
      <c r="F19201" s="610"/>
      <c r="H19201" s="612"/>
      <c r="I19201" s="598"/>
      <c r="J19201" s="598"/>
      <c r="M19201" s="598"/>
      <c r="N19201" s="598"/>
      <c r="V19201" s="598"/>
      <c r="W19201" s="598"/>
    </row>
    <row r="19202" spans="6:23" x14ac:dyDescent="0.2">
      <c r="F19202" s="610"/>
      <c r="H19202" s="612"/>
      <c r="I19202" s="598"/>
      <c r="J19202" s="598"/>
      <c r="M19202" s="598"/>
      <c r="N19202" s="598"/>
      <c r="V19202" s="598"/>
      <c r="W19202" s="598"/>
    </row>
    <row r="19203" spans="6:23" x14ac:dyDescent="0.2">
      <c r="F19203" s="610"/>
      <c r="H19203" s="612"/>
      <c r="I19203" s="598"/>
      <c r="J19203" s="598"/>
      <c r="M19203" s="598"/>
      <c r="N19203" s="598"/>
      <c r="V19203" s="598"/>
      <c r="W19203" s="598"/>
    </row>
    <row r="19204" spans="6:23" x14ac:dyDescent="0.2">
      <c r="F19204" s="610"/>
      <c r="H19204" s="612"/>
      <c r="I19204" s="598"/>
      <c r="J19204" s="598"/>
      <c r="M19204" s="598"/>
      <c r="N19204" s="598"/>
      <c r="V19204" s="598"/>
      <c r="W19204" s="598"/>
    </row>
    <row r="19205" spans="6:23" x14ac:dyDescent="0.2">
      <c r="F19205" s="610"/>
      <c r="H19205" s="612"/>
      <c r="I19205" s="598"/>
      <c r="J19205" s="598"/>
      <c r="M19205" s="598"/>
      <c r="N19205" s="598"/>
      <c r="V19205" s="598"/>
      <c r="W19205" s="598"/>
    </row>
    <row r="19206" spans="6:23" x14ac:dyDescent="0.2">
      <c r="F19206" s="610"/>
      <c r="H19206" s="612"/>
      <c r="I19206" s="598"/>
      <c r="J19206" s="598"/>
      <c r="M19206" s="598"/>
      <c r="N19206" s="598"/>
      <c r="V19206" s="598"/>
      <c r="W19206" s="598"/>
    </row>
    <row r="19207" spans="6:23" x14ac:dyDescent="0.2">
      <c r="F19207" s="610"/>
      <c r="H19207" s="612"/>
      <c r="I19207" s="598"/>
      <c r="J19207" s="598"/>
      <c r="M19207" s="598"/>
      <c r="N19207" s="598"/>
      <c r="V19207" s="598"/>
      <c r="W19207" s="598"/>
    </row>
    <row r="19208" spans="6:23" x14ac:dyDescent="0.2">
      <c r="F19208" s="610"/>
      <c r="H19208" s="612"/>
      <c r="I19208" s="598"/>
      <c r="J19208" s="598"/>
      <c r="M19208" s="598"/>
      <c r="N19208" s="598"/>
      <c r="V19208" s="598"/>
      <c r="W19208" s="598"/>
    </row>
    <row r="19209" spans="6:23" x14ac:dyDescent="0.2">
      <c r="F19209" s="610"/>
      <c r="H19209" s="612"/>
      <c r="I19209" s="598"/>
      <c r="J19209" s="598"/>
      <c r="M19209" s="598"/>
      <c r="N19209" s="598"/>
      <c r="V19209" s="598"/>
      <c r="W19209" s="598"/>
    </row>
    <row r="19210" spans="6:23" x14ac:dyDescent="0.2">
      <c r="F19210" s="610"/>
      <c r="H19210" s="612"/>
      <c r="I19210" s="598"/>
      <c r="J19210" s="598"/>
      <c r="M19210" s="598"/>
      <c r="N19210" s="598"/>
      <c r="V19210" s="598"/>
      <c r="W19210" s="598"/>
    </row>
    <row r="19211" spans="6:23" x14ac:dyDescent="0.2">
      <c r="F19211" s="610"/>
      <c r="H19211" s="612"/>
      <c r="I19211" s="598"/>
      <c r="J19211" s="598"/>
      <c r="M19211" s="598"/>
      <c r="N19211" s="598"/>
      <c r="V19211" s="598"/>
      <c r="W19211" s="598"/>
    </row>
    <row r="19212" spans="6:23" x14ac:dyDescent="0.2">
      <c r="F19212" s="610"/>
      <c r="H19212" s="612"/>
      <c r="I19212" s="598"/>
      <c r="J19212" s="598"/>
      <c r="M19212" s="598"/>
      <c r="N19212" s="598"/>
      <c r="V19212" s="598"/>
      <c r="W19212" s="598"/>
    </row>
    <row r="19213" spans="6:23" x14ac:dyDescent="0.2">
      <c r="F19213" s="610"/>
      <c r="H19213" s="612"/>
      <c r="I19213" s="598"/>
      <c r="J19213" s="598"/>
      <c r="M19213" s="598"/>
      <c r="N19213" s="598"/>
      <c r="V19213" s="598"/>
      <c r="W19213" s="598"/>
    </row>
    <row r="19214" spans="6:23" x14ac:dyDescent="0.2">
      <c r="F19214" s="610"/>
      <c r="H19214" s="612"/>
      <c r="I19214" s="598"/>
      <c r="J19214" s="598"/>
      <c r="M19214" s="598"/>
      <c r="N19214" s="598"/>
      <c r="V19214" s="598"/>
      <c r="W19214" s="598"/>
    </row>
    <row r="19215" spans="6:23" x14ac:dyDescent="0.2">
      <c r="F19215" s="610"/>
      <c r="H19215" s="612"/>
      <c r="I19215" s="598"/>
      <c r="J19215" s="598"/>
      <c r="M19215" s="598"/>
      <c r="N19215" s="598"/>
      <c r="V19215" s="598"/>
      <c r="W19215" s="598"/>
    </row>
    <row r="19216" spans="6:23" x14ac:dyDescent="0.2">
      <c r="F19216" s="610"/>
      <c r="H19216" s="612"/>
      <c r="I19216" s="598"/>
      <c r="J19216" s="598"/>
      <c r="M19216" s="598"/>
      <c r="N19216" s="598"/>
      <c r="V19216" s="598"/>
      <c r="W19216" s="598"/>
    </row>
    <row r="19217" spans="6:23" x14ac:dyDescent="0.2">
      <c r="F19217" s="610"/>
      <c r="H19217" s="612"/>
      <c r="I19217" s="598"/>
      <c r="J19217" s="598"/>
      <c r="M19217" s="598"/>
      <c r="N19217" s="598"/>
      <c r="V19217" s="598"/>
      <c r="W19217" s="598"/>
    </row>
    <row r="19218" spans="6:23" x14ac:dyDescent="0.2">
      <c r="F19218" s="610"/>
      <c r="H19218" s="612"/>
      <c r="I19218" s="598"/>
      <c r="J19218" s="598"/>
      <c r="M19218" s="598"/>
      <c r="N19218" s="598"/>
      <c r="V19218" s="598"/>
      <c r="W19218" s="598"/>
    </row>
    <row r="19219" spans="6:23" x14ac:dyDescent="0.2">
      <c r="F19219" s="610"/>
      <c r="H19219" s="612"/>
      <c r="I19219" s="598"/>
      <c r="J19219" s="598"/>
      <c r="M19219" s="598"/>
      <c r="N19219" s="598"/>
      <c r="V19219" s="598"/>
      <c r="W19219" s="598"/>
    </row>
    <row r="19220" spans="6:23" x14ac:dyDescent="0.2">
      <c r="F19220" s="610"/>
      <c r="H19220" s="612"/>
      <c r="I19220" s="598"/>
      <c r="J19220" s="598"/>
      <c r="M19220" s="598"/>
      <c r="N19220" s="598"/>
      <c r="V19220" s="598"/>
      <c r="W19220" s="598"/>
    </row>
    <row r="19221" spans="6:23" x14ac:dyDescent="0.2">
      <c r="F19221" s="610"/>
      <c r="H19221" s="612"/>
      <c r="I19221" s="598"/>
      <c r="J19221" s="598"/>
      <c r="M19221" s="598"/>
      <c r="N19221" s="598"/>
      <c r="V19221" s="598"/>
      <c r="W19221" s="598"/>
    </row>
    <row r="19222" spans="6:23" x14ac:dyDescent="0.2">
      <c r="F19222" s="610"/>
      <c r="H19222" s="612"/>
      <c r="I19222" s="598"/>
      <c r="J19222" s="598"/>
      <c r="M19222" s="598"/>
      <c r="N19222" s="598"/>
      <c r="V19222" s="598"/>
      <c r="W19222" s="598"/>
    </row>
    <row r="19223" spans="6:23" x14ac:dyDescent="0.2">
      <c r="F19223" s="610"/>
      <c r="H19223" s="612"/>
      <c r="I19223" s="598"/>
      <c r="J19223" s="598"/>
      <c r="M19223" s="598"/>
      <c r="N19223" s="598"/>
      <c r="V19223" s="598"/>
      <c r="W19223" s="598"/>
    </row>
    <row r="19224" spans="6:23" x14ac:dyDescent="0.2">
      <c r="F19224" s="610"/>
      <c r="H19224" s="612"/>
      <c r="I19224" s="598"/>
      <c r="J19224" s="598"/>
      <c r="M19224" s="598"/>
      <c r="N19224" s="598"/>
      <c r="V19224" s="598"/>
      <c r="W19224" s="598"/>
    </row>
    <row r="19225" spans="6:23" x14ac:dyDescent="0.2">
      <c r="F19225" s="610"/>
      <c r="H19225" s="612"/>
      <c r="I19225" s="598"/>
      <c r="J19225" s="598"/>
      <c r="M19225" s="598"/>
      <c r="N19225" s="598"/>
      <c r="V19225" s="598"/>
      <c r="W19225" s="598"/>
    </row>
    <row r="19226" spans="6:23" x14ac:dyDescent="0.2">
      <c r="F19226" s="610"/>
      <c r="H19226" s="612"/>
      <c r="I19226" s="598"/>
      <c r="J19226" s="598"/>
      <c r="M19226" s="598"/>
      <c r="N19226" s="598"/>
      <c r="V19226" s="598"/>
      <c r="W19226" s="598"/>
    </row>
    <row r="19227" spans="6:23" x14ac:dyDescent="0.2">
      <c r="F19227" s="610"/>
      <c r="H19227" s="612"/>
      <c r="I19227" s="598"/>
      <c r="J19227" s="598"/>
      <c r="M19227" s="598"/>
      <c r="N19227" s="598"/>
      <c r="V19227" s="598"/>
      <c r="W19227" s="598"/>
    </row>
    <row r="19228" spans="6:23" x14ac:dyDescent="0.2">
      <c r="F19228" s="610"/>
      <c r="H19228" s="612"/>
      <c r="I19228" s="598"/>
      <c r="J19228" s="598"/>
      <c r="M19228" s="598"/>
      <c r="N19228" s="598"/>
      <c r="V19228" s="598"/>
      <c r="W19228" s="598"/>
    </row>
    <row r="19229" spans="6:23" x14ac:dyDescent="0.2">
      <c r="F19229" s="610"/>
      <c r="H19229" s="612"/>
      <c r="I19229" s="598"/>
      <c r="J19229" s="598"/>
      <c r="M19229" s="598"/>
      <c r="N19229" s="598"/>
      <c r="V19229" s="598"/>
      <c r="W19229" s="598"/>
    </row>
    <row r="19230" spans="6:23" x14ac:dyDescent="0.2">
      <c r="F19230" s="610"/>
      <c r="H19230" s="612"/>
      <c r="I19230" s="598"/>
      <c r="J19230" s="598"/>
      <c r="M19230" s="598"/>
      <c r="N19230" s="598"/>
      <c r="V19230" s="598"/>
      <c r="W19230" s="598"/>
    </row>
    <row r="19231" spans="6:23" x14ac:dyDescent="0.2">
      <c r="F19231" s="610"/>
      <c r="H19231" s="612"/>
      <c r="I19231" s="598"/>
      <c r="J19231" s="598"/>
      <c r="M19231" s="598"/>
      <c r="N19231" s="598"/>
      <c r="V19231" s="598"/>
      <c r="W19231" s="598"/>
    </row>
    <row r="19232" spans="6:23" x14ac:dyDescent="0.2">
      <c r="F19232" s="610"/>
      <c r="H19232" s="612"/>
      <c r="I19232" s="598"/>
      <c r="J19232" s="598"/>
      <c r="M19232" s="598"/>
      <c r="N19232" s="598"/>
      <c r="V19232" s="598"/>
      <c r="W19232" s="598"/>
    </row>
    <row r="19233" spans="6:23" x14ac:dyDescent="0.2">
      <c r="F19233" s="610"/>
      <c r="H19233" s="612"/>
      <c r="I19233" s="598"/>
      <c r="J19233" s="598"/>
      <c r="M19233" s="598"/>
      <c r="N19233" s="598"/>
      <c r="V19233" s="598"/>
      <c r="W19233" s="598"/>
    </row>
    <row r="19234" spans="6:23" x14ac:dyDescent="0.2">
      <c r="F19234" s="610"/>
      <c r="H19234" s="612"/>
      <c r="I19234" s="598"/>
      <c r="J19234" s="598"/>
      <c r="M19234" s="598"/>
      <c r="N19234" s="598"/>
      <c r="V19234" s="598"/>
      <c r="W19234" s="598"/>
    </row>
    <row r="19235" spans="6:23" x14ac:dyDescent="0.2">
      <c r="F19235" s="610"/>
      <c r="H19235" s="612"/>
      <c r="I19235" s="598"/>
      <c r="J19235" s="598"/>
      <c r="M19235" s="598"/>
      <c r="N19235" s="598"/>
      <c r="V19235" s="598"/>
      <c r="W19235" s="598"/>
    </row>
    <row r="19236" spans="6:23" x14ac:dyDescent="0.2">
      <c r="F19236" s="610"/>
      <c r="H19236" s="612"/>
      <c r="I19236" s="598"/>
      <c r="J19236" s="598"/>
      <c r="M19236" s="598"/>
      <c r="N19236" s="598"/>
      <c r="V19236" s="598"/>
      <c r="W19236" s="598"/>
    </row>
    <row r="19237" spans="6:23" x14ac:dyDescent="0.2">
      <c r="F19237" s="610"/>
      <c r="H19237" s="612"/>
      <c r="I19237" s="598"/>
      <c r="J19237" s="598"/>
      <c r="M19237" s="598"/>
      <c r="N19237" s="598"/>
      <c r="V19237" s="598"/>
      <c r="W19237" s="598"/>
    </row>
    <row r="19238" spans="6:23" x14ac:dyDescent="0.2">
      <c r="F19238" s="610"/>
      <c r="H19238" s="612"/>
      <c r="I19238" s="598"/>
      <c r="J19238" s="598"/>
      <c r="M19238" s="598"/>
      <c r="N19238" s="598"/>
      <c r="V19238" s="598"/>
      <c r="W19238" s="598"/>
    </row>
    <row r="19239" spans="6:23" x14ac:dyDescent="0.2">
      <c r="F19239" s="610"/>
      <c r="H19239" s="612"/>
      <c r="I19239" s="598"/>
      <c r="J19239" s="598"/>
      <c r="M19239" s="598"/>
      <c r="N19239" s="598"/>
      <c r="V19239" s="598"/>
      <c r="W19239" s="598"/>
    </row>
    <row r="19240" spans="6:23" x14ac:dyDescent="0.2">
      <c r="F19240" s="610"/>
      <c r="H19240" s="612"/>
      <c r="I19240" s="598"/>
      <c r="J19240" s="598"/>
      <c r="M19240" s="598"/>
      <c r="N19240" s="598"/>
      <c r="V19240" s="598"/>
      <c r="W19240" s="598"/>
    </row>
    <row r="19241" spans="6:23" x14ac:dyDescent="0.2">
      <c r="F19241" s="610"/>
      <c r="H19241" s="612"/>
      <c r="I19241" s="598"/>
      <c r="J19241" s="598"/>
      <c r="M19241" s="598"/>
      <c r="N19241" s="598"/>
      <c r="V19241" s="598"/>
      <c r="W19241" s="598"/>
    </row>
    <row r="19242" spans="6:23" x14ac:dyDescent="0.2">
      <c r="F19242" s="610"/>
      <c r="H19242" s="612"/>
      <c r="I19242" s="598"/>
      <c r="J19242" s="598"/>
      <c r="M19242" s="598"/>
      <c r="N19242" s="598"/>
      <c r="V19242" s="598"/>
      <c r="W19242" s="598"/>
    </row>
    <row r="19243" spans="6:23" x14ac:dyDescent="0.2">
      <c r="F19243" s="610"/>
      <c r="H19243" s="612"/>
      <c r="I19243" s="598"/>
      <c r="J19243" s="598"/>
      <c r="M19243" s="598"/>
      <c r="N19243" s="598"/>
      <c r="V19243" s="598"/>
      <c r="W19243" s="598"/>
    </row>
    <row r="19244" spans="6:23" x14ac:dyDescent="0.2">
      <c r="F19244" s="610"/>
      <c r="H19244" s="612"/>
      <c r="I19244" s="598"/>
      <c r="J19244" s="598"/>
      <c r="M19244" s="598"/>
      <c r="N19244" s="598"/>
      <c r="V19244" s="598"/>
      <c r="W19244" s="598"/>
    </row>
    <row r="19245" spans="6:23" x14ac:dyDescent="0.2">
      <c r="F19245" s="610"/>
      <c r="H19245" s="612"/>
      <c r="I19245" s="598"/>
      <c r="J19245" s="598"/>
      <c r="M19245" s="598"/>
      <c r="N19245" s="598"/>
      <c r="V19245" s="598"/>
      <c r="W19245" s="598"/>
    </row>
    <row r="19246" spans="6:23" x14ac:dyDescent="0.2">
      <c r="F19246" s="610"/>
      <c r="H19246" s="612"/>
      <c r="I19246" s="598"/>
      <c r="J19246" s="598"/>
      <c r="M19246" s="598"/>
      <c r="N19246" s="598"/>
      <c r="V19246" s="598"/>
      <c r="W19246" s="598"/>
    </row>
    <row r="19247" spans="6:23" x14ac:dyDescent="0.2">
      <c r="F19247" s="610"/>
      <c r="H19247" s="612"/>
      <c r="I19247" s="598"/>
      <c r="J19247" s="598"/>
      <c r="M19247" s="598"/>
      <c r="N19247" s="598"/>
      <c r="V19247" s="598"/>
      <c r="W19247" s="598"/>
    </row>
    <row r="19248" spans="6:23" x14ac:dyDescent="0.2">
      <c r="F19248" s="610"/>
      <c r="H19248" s="612"/>
      <c r="I19248" s="598"/>
      <c r="J19248" s="598"/>
      <c r="M19248" s="598"/>
      <c r="N19248" s="598"/>
      <c r="V19248" s="598"/>
      <c r="W19248" s="598"/>
    </row>
    <row r="19249" spans="6:23" x14ac:dyDescent="0.2">
      <c r="F19249" s="610"/>
      <c r="H19249" s="612"/>
      <c r="I19249" s="598"/>
      <c r="J19249" s="598"/>
      <c r="M19249" s="598"/>
      <c r="N19249" s="598"/>
      <c r="V19249" s="598"/>
      <c r="W19249" s="598"/>
    </row>
    <row r="19250" spans="6:23" x14ac:dyDescent="0.2">
      <c r="F19250" s="610"/>
      <c r="H19250" s="612"/>
      <c r="I19250" s="598"/>
      <c r="J19250" s="598"/>
      <c r="M19250" s="598"/>
      <c r="N19250" s="598"/>
      <c r="V19250" s="598"/>
      <c r="W19250" s="598"/>
    </row>
    <row r="19251" spans="6:23" x14ac:dyDescent="0.2">
      <c r="F19251" s="610"/>
      <c r="H19251" s="612"/>
      <c r="I19251" s="598"/>
      <c r="J19251" s="598"/>
      <c r="M19251" s="598"/>
      <c r="N19251" s="598"/>
      <c r="V19251" s="598"/>
      <c r="W19251" s="598"/>
    </row>
    <row r="19252" spans="6:23" x14ac:dyDescent="0.2">
      <c r="F19252" s="610"/>
      <c r="H19252" s="612"/>
      <c r="I19252" s="598"/>
      <c r="J19252" s="598"/>
      <c r="M19252" s="598"/>
      <c r="N19252" s="598"/>
      <c r="V19252" s="598"/>
      <c r="W19252" s="598"/>
    </row>
    <row r="19253" spans="6:23" x14ac:dyDescent="0.2">
      <c r="F19253" s="610"/>
      <c r="H19253" s="612"/>
      <c r="I19253" s="598"/>
      <c r="J19253" s="598"/>
      <c r="M19253" s="598"/>
      <c r="N19253" s="598"/>
      <c r="V19253" s="598"/>
      <c r="W19253" s="598"/>
    </row>
    <row r="19254" spans="6:23" x14ac:dyDescent="0.2">
      <c r="F19254" s="610"/>
      <c r="H19254" s="612"/>
      <c r="I19254" s="598"/>
      <c r="J19254" s="598"/>
      <c r="M19254" s="598"/>
      <c r="N19254" s="598"/>
      <c r="V19254" s="598"/>
      <c r="W19254" s="598"/>
    </row>
    <row r="19255" spans="6:23" x14ac:dyDescent="0.2">
      <c r="F19255" s="610"/>
      <c r="H19255" s="612"/>
      <c r="I19255" s="598"/>
      <c r="J19255" s="598"/>
      <c r="M19255" s="598"/>
      <c r="N19255" s="598"/>
      <c r="V19255" s="598"/>
      <c r="W19255" s="598"/>
    </row>
    <row r="19256" spans="6:23" x14ac:dyDescent="0.2">
      <c r="F19256" s="610"/>
      <c r="H19256" s="612"/>
      <c r="I19256" s="598"/>
      <c r="J19256" s="598"/>
      <c r="M19256" s="598"/>
      <c r="N19256" s="598"/>
      <c r="V19256" s="598"/>
      <c r="W19256" s="598"/>
    </row>
    <row r="19257" spans="6:23" x14ac:dyDescent="0.2">
      <c r="F19257" s="610"/>
      <c r="H19257" s="612"/>
      <c r="I19257" s="598"/>
      <c r="J19257" s="598"/>
      <c r="M19257" s="598"/>
      <c r="N19257" s="598"/>
      <c r="V19257" s="598"/>
      <c r="W19257" s="598"/>
    </row>
    <row r="19258" spans="6:23" x14ac:dyDescent="0.2">
      <c r="F19258" s="610"/>
      <c r="H19258" s="612"/>
      <c r="I19258" s="598"/>
      <c r="J19258" s="598"/>
      <c r="M19258" s="598"/>
      <c r="N19258" s="598"/>
      <c r="V19258" s="598"/>
      <c r="W19258" s="598"/>
    </row>
    <row r="19259" spans="6:23" x14ac:dyDescent="0.2">
      <c r="F19259" s="610"/>
      <c r="H19259" s="612"/>
      <c r="I19259" s="598"/>
      <c r="J19259" s="598"/>
      <c r="M19259" s="598"/>
      <c r="N19259" s="598"/>
      <c r="V19259" s="598"/>
      <c r="W19259" s="598"/>
    </row>
    <row r="19260" spans="6:23" x14ac:dyDescent="0.2">
      <c r="F19260" s="610"/>
      <c r="H19260" s="612"/>
      <c r="I19260" s="598"/>
      <c r="J19260" s="598"/>
      <c r="M19260" s="598"/>
      <c r="N19260" s="598"/>
      <c r="V19260" s="598"/>
      <c r="W19260" s="598"/>
    </row>
    <row r="19261" spans="6:23" x14ac:dyDescent="0.2">
      <c r="F19261" s="610"/>
      <c r="H19261" s="612"/>
      <c r="I19261" s="598"/>
      <c r="J19261" s="598"/>
      <c r="M19261" s="598"/>
      <c r="N19261" s="598"/>
      <c r="V19261" s="598"/>
      <c r="W19261" s="598"/>
    </row>
    <row r="19262" spans="6:23" x14ac:dyDescent="0.2">
      <c r="F19262" s="610"/>
      <c r="H19262" s="612"/>
      <c r="I19262" s="598"/>
      <c r="J19262" s="598"/>
      <c r="M19262" s="598"/>
      <c r="N19262" s="598"/>
      <c r="V19262" s="598"/>
      <c r="W19262" s="598"/>
    </row>
    <row r="19263" spans="6:23" x14ac:dyDescent="0.2">
      <c r="F19263" s="610"/>
      <c r="H19263" s="612"/>
      <c r="I19263" s="598"/>
      <c r="J19263" s="598"/>
      <c r="M19263" s="598"/>
      <c r="N19263" s="598"/>
      <c r="V19263" s="598"/>
      <c r="W19263" s="598"/>
    </row>
    <row r="19264" spans="6:23" x14ac:dyDescent="0.2">
      <c r="F19264" s="610"/>
      <c r="H19264" s="612"/>
      <c r="I19264" s="598"/>
      <c r="J19264" s="598"/>
      <c r="M19264" s="598"/>
      <c r="N19264" s="598"/>
      <c r="V19264" s="598"/>
      <c r="W19264" s="598"/>
    </row>
    <row r="19265" spans="6:23" x14ac:dyDescent="0.2">
      <c r="F19265" s="610"/>
      <c r="H19265" s="612"/>
      <c r="I19265" s="598"/>
      <c r="J19265" s="598"/>
      <c r="M19265" s="598"/>
      <c r="N19265" s="598"/>
      <c r="V19265" s="598"/>
      <c r="W19265" s="598"/>
    </row>
    <row r="19266" spans="6:23" x14ac:dyDescent="0.2">
      <c r="F19266" s="610"/>
      <c r="H19266" s="612"/>
      <c r="I19266" s="598"/>
      <c r="J19266" s="598"/>
      <c r="M19266" s="598"/>
      <c r="N19266" s="598"/>
      <c r="V19266" s="598"/>
      <c r="W19266" s="598"/>
    </row>
    <row r="19267" spans="6:23" x14ac:dyDescent="0.2">
      <c r="F19267" s="610"/>
      <c r="H19267" s="612"/>
      <c r="I19267" s="598"/>
      <c r="J19267" s="598"/>
      <c r="M19267" s="598"/>
      <c r="N19267" s="598"/>
      <c r="V19267" s="598"/>
      <c r="W19267" s="598"/>
    </row>
    <row r="19268" spans="6:23" x14ac:dyDescent="0.2">
      <c r="F19268" s="610"/>
      <c r="H19268" s="612"/>
      <c r="I19268" s="598"/>
      <c r="J19268" s="598"/>
      <c r="M19268" s="598"/>
      <c r="N19268" s="598"/>
      <c r="V19268" s="598"/>
      <c r="W19268" s="598"/>
    </row>
    <row r="19269" spans="6:23" x14ac:dyDescent="0.2">
      <c r="F19269" s="610"/>
      <c r="H19269" s="612"/>
      <c r="I19269" s="598"/>
      <c r="J19269" s="598"/>
      <c r="M19269" s="598"/>
      <c r="N19269" s="598"/>
      <c r="V19269" s="598"/>
      <c r="W19269" s="598"/>
    </row>
    <row r="19270" spans="6:23" x14ac:dyDescent="0.2">
      <c r="F19270" s="610"/>
      <c r="H19270" s="612"/>
      <c r="I19270" s="598"/>
      <c r="J19270" s="598"/>
      <c r="M19270" s="598"/>
      <c r="N19270" s="598"/>
      <c r="V19270" s="598"/>
      <c r="W19270" s="598"/>
    </row>
    <row r="19271" spans="6:23" x14ac:dyDescent="0.2">
      <c r="F19271" s="610"/>
      <c r="H19271" s="612"/>
      <c r="I19271" s="598"/>
      <c r="J19271" s="598"/>
      <c r="M19271" s="598"/>
      <c r="N19271" s="598"/>
      <c r="V19271" s="598"/>
      <c r="W19271" s="598"/>
    </row>
    <row r="19272" spans="6:23" x14ac:dyDescent="0.2">
      <c r="F19272" s="610"/>
      <c r="H19272" s="612"/>
      <c r="I19272" s="598"/>
      <c r="J19272" s="598"/>
      <c r="M19272" s="598"/>
      <c r="N19272" s="598"/>
      <c r="V19272" s="598"/>
      <c r="W19272" s="598"/>
    </row>
    <row r="19273" spans="6:23" x14ac:dyDescent="0.2">
      <c r="F19273" s="610"/>
      <c r="H19273" s="612"/>
      <c r="I19273" s="598"/>
      <c r="J19273" s="598"/>
      <c r="M19273" s="598"/>
      <c r="N19273" s="598"/>
      <c r="V19273" s="598"/>
      <c r="W19273" s="598"/>
    </row>
    <row r="19274" spans="6:23" x14ac:dyDescent="0.2">
      <c r="F19274" s="610"/>
      <c r="H19274" s="612"/>
      <c r="I19274" s="598"/>
      <c r="J19274" s="598"/>
      <c r="M19274" s="598"/>
      <c r="N19274" s="598"/>
      <c r="V19274" s="598"/>
      <c r="W19274" s="598"/>
    </row>
    <row r="19275" spans="6:23" x14ac:dyDescent="0.2">
      <c r="F19275" s="610"/>
      <c r="H19275" s="612"/>
      <c r="I19275" s="598"/>
      <c r="J19275" s="598"/>
      <c r="M19275" s="598"/>
      <c r="N19275" s="598"/>
      <c r="V19275" s="598"/>
      <c r="W19275" s="598"/>
    </row>
    <row r="19276" spans="6:23" x14ac:dyDescent="0.2">
      <c r="F19276" s="610"/>
      <c r="H19276" s="612"/>
      <c r="I19276" s="598"/>
      <c r="J19276" s="598"/>
      <c r="M19276" s="598"/>
      <c r="N19276" s="598"/>
      <c r="V19276" s="598"/>
      <c r="W19276" s="598"/>
    </row>
    <row r="19277" spans="6:23" x14ac:dyDescent="0.2">
      <c r="F19277" s="610"/>
      <c r="H19277" s="612"/>
      <c r="I19277" s="598"/>
      <c r="J19277" s="598"/>
      <c r="M19277" s="598"/>
      <c r="N19277" s="598"/>
      <c r="V19277" s="598"/>
      <c r="W19277" s="598"/>
    </row>
    <row r="19278" spans="6:23" x14ac:dyDescent="0.2">
      <c r="F19278" s="610"/>
      <c r="H19278" s="612"/>
      <c r="I19278" s="598"/>
      <c r="J19278" s="598"/>
      <c r="M19278" s="598"/>
      <c r="N19278" s="598"/>
      <c r="V19278" s="598"/>
      <c r="W19278" s="598"/>
    </row>
    <row r="19279" spans="6:23" x14ac:dyDescent="0.2">
      <c r="F19279" s="610"/>
      <c r="H19279" s="612"/>
      <c r="I19279" s="598"/>
      <c r="J19279" s="598"/>
      <c r="M19279" s="598"/>
      <c r="N19279" s="598"/>
      <c r="V19279" s="598"/>
      <c r="W19279" s="598"/>
    </row>
    <row r="19280" spans="6:23" x14ac:dyDescent="0.2">
      <c r="F19280" s="610"/>
      <c r="H19280" s="612"/>
      <c r="I19280" s="598"/>
      <c r="J19280" s="598"/>
      <c r="M19280" s="598"/>
      <c r="N19280" s="598"/>
      <c r="V19280" s="598"/>
      <c r="W19280" s="598"/>
    </row>
    <row r="19281" spans="6:23" x14ac:dyDescent="0.2">
      <c r="F19281" s="610"/>
      <c r="H19281" s="612"/>
      <c r="I19281" s="598"/>
      <c r="J19281" s="598"/>
      <c r="M19281" s="598"/>
      <c r="N19281" s="598"/>
      <c r="V19281" s="598"/>
      <c r="W19281" s="598"/>
    </row>
    <row r="19282" spans="6:23" x14ac:dyDescent="0.2">
      <c r="F19282" s="610"/>
      <c r="H19282" s="612"/>
      <c r="I19282" s="598"/>
      <c r="J19282" s="598"/>
      <c r="M19282" s="598"/>
      <c r="N19282" s="598"/>
      <c r="V19282" s="598"/>
      <c r="W19282" s="598"/>
    </row>
    <row r="19283" spans="6:23" x14ac:dyDescent="0.2">
      <c r="F19283" s="610"/>
      <c r="H19283" s="612"/>
      <c r="I19283" s="598"/>
      <c r="J19283" s="598"/>
      <c r="M19283" s="598"/>
      <c r="N19283" s="598"/>
      <c r="V19283" s="598"/>
      <c r="W19283" s="598"/>
    </row>
    <row r="19284" spans="6:23" x14ac:dyDescent="0.2">
      <c r="F19284" s="610"/>
      <c r="H19284" s="612"/>
      <c r="I19284" s="598"/>
      <c r="J19284" s="598"/>
      <c r="M19284" s="598"/>
      <c r="N19284" s="598"/>
      <c r="V19284" s="598"/>
      <c r="W19284" s="598"/>
    </row>
    <row r="19285" spans="6:23" x14ac:dyDescent="0.2">
      <c r="F19285" s="610"/>
      <c r="H19285" s="612"/>
      <c r="I19285" s="598"/>
      <c r="J19285" s="598"/>
      <c r="M19285" s="598"/>
      <c r="N19285" s="598"/>
      <c r="V19285" s="598"/>
      <c r="W19285" s="598"/>
    </row>
    <row r="19286" spans="6:23" x14ac:dyDescent="0.2">
      <c r="F19286" s="610"/>
      <c r="H19286" s="612"/>
      <c r="I19286" s="598"/>
      <c r="J19286" s="598"/>
      <c r="M19286" s="598"/>
      <c r="N19286" s="598"/>
      <c r="V19286" s="598"/>
      <c r="W19286" s="598"/>
    </row>
    <row r="19287" spans="6:23" x14ac:dyDescent="0.2">
      <c r="F19287" s="610"/>
      <c r="H19287" s="612"/>
      <c r="I19287" s="598"/>
      <c r="J19287" s="598"/>
      <c r="M19287" s="598"/>
      <c r="N19287" s="598"/>
      <c r="V19287" s="598"/>
      <c r="W19287" s="598"/>
    </row>
    <row r="19288" spans="6:23" x14ac:dyDescent="0.2">
      <c r="F19288" s="610"/>
      <c r="H19288" s="612"/>
      <c r="I19288" s="598"/>
      <c r="J19288" s="598"/>
      <c r="M19288" s="598"/>
      <c r="N19288" s="598"/>
      <c r="V19288" s="598"/>
      <c r="W19288" s="598"/>
    </row>
    <row r="19289" spans="6:23" x14ac:dyDescent="0.2">
      <c r="F19289" s="610"/>
      <c r="H19289" s="612"/>
      <c r="I19289" s="598"/>
      <c r="J19289" s="598"/>
      <c r="M19289" s="598"/>
      <c r="N19289" s="598"/>
      <c r="V19289" s="598"/>
      <c r="W19289" s="598"/>
    </row>
    <row r="19290" spans="6:23" x14ac:dyDescent="0.2">
      <c r="F19290" s="610"/>
      <c r="H19290" s="612"/>
      <c r="I19290" s="598"/>
      <c r="J19290" s="598"/>
      <c r="M19290" s="598"/>
      <c r="N19290" s="598"/>
      <c r="V19290" s="598"/>
      <c r="W19290" s="598"/>
    </row>
    <row r="19291" spans="6:23" x14ac:dyDescent="0.2">
      <c r="F19291" s="610"/>
      <c r="H19291" s="612"/>
      <c r="I19291" s="598"/>
      <c r="J19291" s="598"/>
      <c r="M19291" s="598"/>
      <c r="N19291" s="598"/>
      <c r="V19291" s="598"/>
      <c r="W19291" s="598"/>
    </row>
    <row r="19292" spans="6:23" x14ac:dyDescent="0.2">
      <c r="F19292" s="610"/>
      <c r="H19292" s="612"/>
      <c r="I19292" s="598"/>
      <c r="J19292" s="598"/>
      <c r="M19292" s="598"/>
      <c r="N19292" s="598"/>
      <c r="V19292" s="598"/>
      <c r="W19292" s="598"/>
    </row>
    <row r="19293" spans="6:23" x14ac:dyDescent="0.2">
      <c r="F19293" s="610"/>
      <c r="H19293" s="612"/>
      <c r="I19293" s="598"/>
      <c r="J19293" s="598"/>
      <c r="M19293" s="598"/>
      <c r="N19293" s="598"/>
      <c r="V19293" s="598"/>
      <c r="W19293" s="598"/>
    </row>
    <row r="19294" spans="6:23" x14ac:dyDescent="0.2">
      <c r="F19294" s="610"/>
      <c r="H19294" s="612"/>
      <c r="I19294" s="598"/>
      <c r="J19294" s="598"/>
      <c r="M19294" s="598"/>
      <c r="N19294" s="598"/>
      <c r="V19294" s="598"/>
      <c r="W19294" s="598"/>
    </row>
    <row r="19295" spans="6:23" x14ac:dyDescent="0.2">
      <c r="F19295" s="610"/>
      <c r="H19295" s="612"/>
      <c r="I19295" s="598"/>
      <c r="J19295" s="598"/>
      <c r="M19295" s="598"/>
      <c r="N19295" s="598"/>
      <c r="V19295" s="598"/>
      <c r="W19295" s="598"/>
    </row>
    <row r="19296" spans="6:23" x14ac:dyDescent="0.2">
      <c r="F19296" s="610"/>
      <c r="H19296" s="612"/>
      <c r="I19296" s="598"/>
      <c r="J19296" s="598"/>
      <c r="M19296" s="598"/>
      <c r="N19296" s="598"/>
      <c r="V19296" s="598"/>
      <c r="W19296" s="598"/>
    </row>
    <row r="19297" spans="6:23" x14ac:dyDescent="0.2">
      <c r="F19297" s="610"/>
      <c r="H19297" s="612"/>
      <c r="I19297" s="598"/>
      <c r="J19297" s="598"/>
      <c r="M19297" s="598"/>
      <c r="N19297" s="598"/>
      <c r="V19297" s="598"/>
      <c r="W19297" s="598"/>
    </row>
    <row r="19298" spans="6:23" x14ac:dyDescent="0.2">
      <c r="F19298" s="610"/>
      <c r="H19298" s="612"/>
      <c r="I19298" s="598"/>
      <c r="J19298" s="598"/>
      <c r="M19298" s="598"/>
      <c r="N19298" s="598"/>
      <c r="V19298" s="598"/>
      <c r="W19298" s="598"/>
    </row>
    <row r="19299" spans="6:23" x14ac:dyDescent="0.2">
      <c r="F19299" s="610"/>
      <c r="H19299" s="612"/>
      <c r="I19299" s="598"/>
      <c r="J19299" s="598"/>
      <c r="M19299" s="598"/>
      <c r="N19299" s="598"/>
      <c r="V19299" s="598"/>
      <c r="W19299" s="598"/>
    </row>
    <row r="19300" spans="6:23" x14ac:dyDescent="0.2">
      <c r="F19300" s="610"/>
      <c r="H19300" s="612"/>
      <c r="I19300" s="598"/>
      <c r="J19300" s="598"/>
      <c r="M19300" s="598"/>
      <c r="N19300" s="598"/>
      <c r="V19300" s="598"/>
      <c r="W19300" s="598"/>
    </row>
    <row r="19301" spans="6:23" x14ac:dyDescent="0.2">
      <c r="F19301" s="610"/>
      <c r="H19301" s="612"/>
      <c r="I19301" s="598"/>
      <c r="J19301" s="598"/>
      <c r="M19301" s="598"/>
      <c r="N19301" s="598"/>
      <c r="V19301" s="598"/>
      <c r="W19301" s="598"/>
    </row>
    <row r="19302" spans="6:23" x14ac:dyDescent="0.2">
      <c r="F19302" s="610"/>
      <c r="H19302" s="612"/>
      <c r="I19302" s="598"/>
      <c r="J19302" s="598"/>
      <c r="M19302" s="598"/>
      <c r="N19302" s="598"/>
      <c r="V19302" s="598"/>
      <c r="W19302" s="598"/>
    </row>
    <row r="19303" spans="6:23" x14ac:dyDescent="0.2">
      <c r="F19303" s="610"/>
      <c r="H19303" s="612"/>
      <c r="I19303" s="598"/>
      <c r="J19303" s="598"/>
      <c r="M19303" s="598"/>
      <c r="N19303" s="598"/>
      <c r="V19303" s="598"/>
      <c r="W19303" s="598"/>
    </row>
    <row r="19304" spans="6:23" x14ac:dyDescent="0.2">
      <c r="F19304" s="610"/>
      <c r="H19304" s="612"/>
      <c r="I19304" s="598"/>
      <c r="J19304" s="598"/>
      <c r="M19304" s="598"/>
      <c r="N19304" s="598"/>
      <c r="V19304" s="598"/>
      <c r="W19304" s="598"/>
    </row>
    <row r="19305" spans="6:23" x14ac:dyDescent="0.2">
      <c r="F19305" s="610"/>
      <c r="H19305" s="612"/>
      <c r="I19305" s="598"/>
      <c r="J19305" s="598"/>
      <c r="M19305" s="598"/>
      <c r="N19305" s="598"/>
      <c r="V19305" s="598"/>
      <c r="W19305" s="598"/>
    </row>
    <row r="19306" spans="6:23" x14ac:dyDescent="0.2">
      <c r="F19306" s="610"/>
      <c r="H19306" s="612"/>
      <c r="I19306" s="598"/>
      <c r="J19306" s="598"/>
      <c r="M19306" s="598"/>
      <c r="N19306" s="598"/>
      <c r="V19306" s="598"/>
      <c r="W19306" s="598"/>
    </row>
    <row r="19307" spans="6:23" x14ac:dyDescent="0.2">
      <c r="F19307" s="610"/>
      <c r="H19307" s="612"/>
      <c r="I19307" s="598"/>
      <c r="J19307" s="598"/>
      <c r="M19307" s="598"/>
      <c r="N19307" s="598"/>
      <c r="V19307" s="598"/>
      <c r="W19307" s="598"/>
    </row>
    <row r="19308" spans="6:23" x14ac:dyDescent="0.2">
      <c r="F19308" s="610"/>
      <c r="H19308" s="612"/>
      <c r="I19308" s="598"/>
      <c r="J19308" s="598"/>
      <c r="M19308" s="598"/>
      <c r="N19308" s="598"/>
      <c r="V19308" s="598"/>
      <c r="W19308" s="598"/>
    </row>
    <row r="19309" spans="6:23" x14ac:dyDescent="0.2">
      <c r="F19309" s="610"/>
      <c r="H19309" s="612"/>
      <c r="I19309" s="598"/>
      <c r="J19309" s="598"/>
      <c r="M19309" s="598"/>
      <c r="N19309" s="598"/>
      <c r="V19309" s="598"/>
      <c r="W19309" s="598"/>
    </row>
    <row r="19310" spans="6:23" x14ac:dyDescent="0.2">
      <c r="F19310" s="610"/>
      <c r="H19310" s="612"/>
      <c r="I19310" s="598"/>
      <c r="J19310" s="598"/>
      <c r="M19310" s="598"/>
      <c r="N19310" s="598"/>
      <c r="V19310" s="598"/>
      <c r="W19310" s="598"/>
    </row>
    <row r="19311" spans="6:23" x14ac:dyDescent="0.2">
      <c r="F19311" s="610"/>
      <c r="H19311" s="612"/>
      <c r="I19311" s="598"/>
      <c r="J19311" s="598"/>
      <c r="M19311" s="598"/>
      <c r="N19311" s="598"/>
      <c r="V19311" s="598"/>
      <c r="W19311" s="598"/>
    </row>
    <row r="19312" spans="6:23" x14ac:dyDescent="0.2">
      <c r="F19312" s="610"/>
      <c r="H19312" s="612"/>
      <c r="I19312" s="598"/>
      <c r="J19312" s="598"/>
      <c r="M19312" s="598"/>
      <c r="N19312" s="598"/>
      <c r="V19312" s="598"/>
      <c r="W19312" s="598"/>
    </row>
    <row r="19313" spans="6:23" x14ac:dyDescent="0.2">
      <c r="F19313" s="610"/>
      <c r="H19313" s="612"/>
      <c r="I19313" s="598"/>
      <c r="J19313" s="598"/>
      <c r="M19313" s="598"/>
      <c r="N19313" s="598"/>
      <c r="V19313" s="598"/>
      <c r="W19313" s="598"/>
    </row>
    <row r="19314" spans="6:23" x14ac:dyDescent="0.2">
      <c r="F19314" s="610"/>
      <c r="H19314" s="612"/>
      <c r="I19314" s="598"/>
      <c r="J19314" s="598"/>
      <c r="M19314" s="598"/>
      <c r="N19314" s="598"/>
      <c r="V19314" s="598"/>
      <c r="W19314" s="598"/>
    </row>
    <row r="19315" spans="6:23" x14ac:dyDescent="0.2">
      <c r="F19315" s="610"/>
      <c r="H19315" s="612"/>
      <c r="I19315" s="598"/>
      <c r="J19315" s="598"/>
      <c r="M19315" s="598"/>
      <c r="N19315" s="598"/>
      <c r="V19315" s="598"/>
      <c r="W19315" s="598"/>
    </row>
    <row r="19316" spans="6:23" x14ac:dyDescent="0.2">
      <c r="F19316" s="610"/>
      <c r="H19316" s="612"/>
      <c r="I19316" s="598"/>
      <c r="J19316" s="598"/>
      <c r="M19316" s="598"/>
      <c r="N19316" s="598"/>
      <c r="V19316" s="598"/>
      <c r="W19316" s="598"/>
    </row>
    <row r="19317" spans="6:23" x14ac:dyDescent="0.2">
      <c r="F19317" s="610"/>
      <c r="H19317" s="612"/>
      <c r="I19317" s="598"/>
      <c r="J19317" s="598"/>
      <c r="M19317" s="598"/>
      <c r="N19317" s="598"/>
      <c r="V19317" s="598"/>
      <c r="W19317" s="598"/>
    </row>
    <row r="19318" spans="6:23" x14ac:dyDescent="0.2">
      <c r="F19318" s="610"/>
      <c r="H19318" s="612"/>
      <c r="I19318" s="598"/>
      <c r="J19318" s="598"/>
      <c r="M19318" s="598"/>
      <c r="N19318" s="598"/>
      <c r="V19318" s="598"/>
      <c r="W19318" s="598"/>
    </row>
    <row r="19319" spans="6:23" x14ac:dyDescent="0.2">
      <c r="F19319" s="610"/>
      <c r="H19319" s="612"/>
      <c r="I19319" s="598"/>
      <c r="J19319" s="598"/>
      <c r="M19319" s="598"/>
      <c r="N19319" s="598"/>
      <c r="V19319" s="598"/>
      <c r="W19319" s="598"/>
    </row>
    <row r="19320" spans="6:23" x14ac:dyDescent="0.2">
      <c r="F19320" s="610"/>
      <c r="H19320" s="612"/>
      <c r="I19320" s="598"/>
      <c r="J19320" s="598"/>
      <c r="M19320" s="598"/>
      <c r="N19320" s="598"/>
      <c r="V19320" s="598"/>
      <c r="W19320" s="598"/>
    </row>
    <row r="19321" spans="6:23" x14ac:dyDescent="0.2">
      <c r="F19321" s="610"/>
      <c r="H19321" s="612"/>
      <c r="I19321" s="598"/>
      <c r="J19321" s="598"/>
      <c r="M19321" s="598"/>
      <c r="N19321" s="598"/>
      <c r="V19321" s="598"/>
      <c r="W19321" s="598"/>
    </row>
    <row r="19322" spans="6:23" x14ac:dyDescent="0.2">
      <c r="F19322" s="610"/>
      <c r="H19322" s="612"/>
      <c r="I19322" s="598"/>
      <c r="J19322" s="598"/>
      <c r="M19322" s="598"/>
      <c r="N19322" s="598"/>
      <c r="V19322" s="598"/>
      <c r="W19322" s="598"/>
    </row>
    <row r="19323" spans="6:23" x14ac:dyDescent="0.2">
      <c r="F19323" s="610"/>
      <c r="H19323" s="612"/>
      <c r="I19323" s="598"/>
      <c r="J19323" s="598"/>
      <c r="M19323" s="598"/>
      <c r="N19323" s="598"/>
      <c r="V19323" s="598"/>
      <c r="W19323" s="598"/>
    </row>
    <row r="19324" spans="6:23" x14ac:dyDescent="0.2">
      <c r="F19324" s="610"/>
      <c r="H19324" s="612"/>
      <c r="I19324" s="598"/>
      <c r="J19324" s="598"/>
      <c r="M19324" s="598"/>
      <c r="N19324" s="598"/>
      <c r="V19324" s="598"/>
      <c r="W19324" s="598"/>
    </row>
    <row r="19325" spans="6:23" x14ac:dyDescent="0.2">
      <c r="F19325" s="610"/>
      <c r="H19325" s="612"/>
      <c r="I19325" s="598"/>
      <c r="J19325" s="598"/>
      <c r="M19325" s="598"/>
      <c r="N19325" s="598"/>
      <c r="V19325" s="598"/>
      <c r="W19325" s="598"/>
    </row>
    <row r="19326" spans="6:23" x14ac:dyDescent="0.2">
      <c r="F19326" s="610"/>
      <c r="H19326" s="612"/>
      <c r="I19326" s="598"/>
      <c r="J19326" s="598"/>
      <c r="M19326" s="598"/>
      <c r="N19326" s="598"/>
      <c r="V19326" s="598"/>
      <c r="W19326" s="598"/>
    </row>
    <row r="19327" spans="6:23" x14ac:dyDescent="0.2">
      <c r="F19327" s="610"/>
      <c r="H19327" s="612"/>
      <c r="I19327" s="598"/>
      <c r="J19327" s="598"/>
      <c r="M19327" s="598"/>
      <c r="N19327" s="598"/>
      <c r="V19327" s="598"/>
      <c r="W19327" s="598"/>
    </row>
    <row r="19328" spans="6:23" x14ac:dyDescent="0.2">
      <c r="F19328" s="610"/>
      <c r="H19328" s="612"/>
      <c r="I19328" s="598"/>
      <c r="J19328" s="598"/>
      <c r="M19328" s="598"/>
      <c r="N19328" s="598"/>
      <c r="V19328" s="598"/>
      <c r="W19328" s="598"/>
    </row>
    <row r="19329" spans="6:23" x14ac:dyDescent="0.2">
      <c r="F19329" s="610"/>
      <c r="H19329" s="612"/>
      <c r="I19329" s="598"/>
      <c r="J19329" s="598"/>
      <c r="M19329" s="598"/>
      <c r="N19329" s="598"/>
      <c r="V19329" s="598"/>
      <c r="W19329" s="598"/>
    </row>
    <row r="19330" spans="6:23" x14ac:dyDescent="0.2">
      <c r="F19330" s="610"/>
      <c r="H19330" s="612"/>
      <c r="I19330" s="598"/>
      <c r="J19330" s="598"/>
      <c r="M19330" s="598"/>
      <c r="N19330" s="598"/>
      <c r="V19330" s="598"/>
      <c r="W19330" s="598"/>
    </row>
    <row r="19331" spans="6:23" x14ac:dyDescent="0.2">
      <c r="F19331" s="610"/>
      <c r="H19331" s="612"/>
      <c r="I19331" s="598"/>
      <c r="J19331" s="598"/>
      <c r="M19331" s="598"/>
      <c r="N19331" s="598"/>
      <c r="V19331" s="598"/>
      <c r="W19331" s="598"/>
    </row>
    <row r="19332" spans="6:23" x14ac:dyDescent="0.2">
      <c r="F19332" s="610"/>
      <c r="H19332" s="612"/>
      <c r="I19332" s="598"/>
      <c r="J19332" s="598"/>
      <c r="M19332" s="598"/>
      <c r="N19332" s="598"/>
      <c r="V19332" s="598"/>
      <c r="W19332" s="598"/>
    </row>
    <row r="19333" spans="6:23" x14ac:dyDescent="0.2">
      <c r="F19333" s="610"/>
      <c r="H19333" s="612"/>
      <c r="I19333" s="598"/>
      <c r="J19333" s="598"/>
      <c r="M19333" s="598"/>
      <c r="N19333" s="598"/>
      <c r="V19333" s="598"/>
      <c r="W19333" s="598"/>
    </row>
    <row r="19334" spans="6:23" x14ac:dyDescent="0.2">
      <c r="F19334" s="610"/>
      <c r="H19334" s="612"/>
      <c r="I19334" s="598"/>
      <c r="J19334" s="598"/>
      <c r="M19334" s="598"/>
      <c r="N19334" s="598"/>
      <c r="V19334" s="598"/>
      <c r="W19334" s="598"/>
    </row>
    <row r="19335" spans="6:23" x14ac:dyDescent="0.2">
      <c r="F19335" s="610"/>
      <c r="H19335" s="612"/>
      <c r="I19335" s="598"/>
      <c r="J19335" s="598"/>
      <c r="M19335" s="598"/>
      <c r="N19335" s="598"/>
      <c r="V19335" s="598"/>
      <c r="W19335" s="598"/>
    </row>
    <row r="19336" spans="6:23" x14ac:dyDescent="0.2">
      <c r="F19336" s="610"/>
      <c r="H19336" s="612"/>
      <c r="I19336" s="598"/>
      <c r="J19336" s="598"/>
      <c r="M19336" s="598"/>
      <c r="N19336" s="598"/>
      <c r="V19336" s="598"/>
      <c r="W19336" s="598"/>
    </row>
    <row r="19337" spans="6:23" x14ac:dyDescent="0.2">
      <c r="F19337" s="610"/>
      <c r="H19337" s="612"/>
      <c r="I19337" s="598"/>
      <c r="J19337" s="598"/>
      <c r="M19337" s="598"/>
      <c r="N19337" s="598"/>
      <c r="V19337" s="598"/>
      <c r="W19337" s="598"/>
    </row>
    <row r="19338" spans="6:23" x14ac:dyDescent="0.2">
      <c r="F19338" s="610"/>
      <c r="H19338" s="612"/>
      <c r="I19338" s="598"/>
      <c r="J19338" s="598"/>
      <c r="M19338" s="598"/>
      <c r="N19338" s="598"/>
      <c r="V19338" s="598"/>
      <c r="W19338" s="598"/>
    </row>
    <row r="19339" spans="6:23" x14ac:dyDescent="0.2">
      <c r="F19339" s="610"/>
      <c r="H19339" s="612"/>
      <c r="I19339" s="598"/>
      <c r="J19339" s="598"/>
      <c r="M19339" s="598"/>
      <c r="N19339" s="598"/>
      <c r="V19339" s="598"/>
      <c r="W19339" s="598"/>
    </row>
    <row r="19340" spans="6:23" x14ac:dyDescent="0.2">
      <c r="F19340" s="610"/>
      <c r="H19340" s="612"/>
      <c r="I19340" s="598"/>
      <c r="J19340" s="598"/>
      <c r="M19340" s="598"/>
      <c r="N19340" s="598"/>
      <c r="V19340" s="598"/>
      <c r="W19340" s="598"/>
    </row>
    <row r="19341" spans="6:23" x14ac:dyDescent="0.2">
      <c r="F19341" s="610"/>
      <c r="H19341" s="612"/>
      <c r="I19341" s="598"/>
      <c r="J19341" s="598"/>
      <c r="M19341" s="598"/>
      <c r="N19341" s="598"/>
      <c r="V19341" s="598"/>
      <c r="W19341" s="598"/>
    </row>
    <row r="19342" spans="6:23" x14ac:dyDescent="0.2">
      <c r="F19342" s="610"/>
      <c r="H19342" s="612"/>
      <c r="I19342" s="598"/>
      <c r="J19342" s="598"/>
      <c r="M19342" s="598"/>
      <c r="N19342" s="598"/>
      <c r="V19342" s="598"/>
      <c r="W19342" s="598"/>
    </row>
    <row r="19343" spans="6:23" x14ac:dyDescent="0.2">
      <c r="F19343" s="610"/>
      <c r="H19343" s="612"/>
      <c r="I19343" s="598"/>
      <c r="J19343" s="598"/>
      <c r="M19343" s="598"/>
      <c r="N19343" s="598"/>
      <c r="V19343" s="598"/>
      <c r="W19343" s="598"/>
    </row>
    <row r="19344" spans="6:23" x14ac:dyDescent="0.2">
      <c r="F19344" s="610"/>
      <c r="H19344" s="612"/>
      <c r="I19344" s="598"/>
      <c r="J19344" s="598"/>
      <c r="M19344" s="598"/>
      <c r="N19344" s="598"/>
      <c r="V19344" s="598"/>
      <c r="W19344" s="598"/>
    </row>
    <row r="19345" spans="6:23" x14ac:dyDescent="0.2">
      <c r="F19345" s="610"/>
      <c r="H19345" s="612"/>
      <c r="I19345" s="598"/>
      <c r="J19345" s="598"/>
      <c r="M19345" s="598"/>
      <c r="N19345" s="598"/>
      <c r="V19345" s="598"/>
      <c r="W19345" s="598"/>
    </row>
    <row r="19346" spans="6:23" x14ac:dyDescent="0.2">
      <c r="F19346" s="610"/>
      <c r="H19346" s="612"/>
      <c r="I19346" s="598"/>
      <c r="J19346" s="598"/>
      <c r="M19346" s="598"/>
      <c r="N19346" s="598"/>
      <c r="V19346" s="598"/>
      <c r="W19346" s="598"/>
    </row>
    <row r="19347" spans="6:23" x14ac:dyDescent="0.2">
      <c r="F19347" s="610"/>
      <c r="H19347" s="612"/>
      <c r="I19347" s="598"/>
      <c r="J19347" s="598"/>
      <c r="M19347" s="598"/>
      <c r="N19347" s="598"/>
      <c r="V19347" s="598"/>
      <c r="W19347" s="598"/>
    </row>
    <row r="19348" spans="6:23" x14ac:dyDescent="0.2">
      <c r="F19348" s="610"/>
      <c r="H19348" s="612"/>
      <c r="I19348" s="598"/>
      <c r="J19348" s="598"/>
      <c r="M19348" s="598"/>
      <c r="N19348" s="598"/>
      <c r="V19348" s="598"/>
      <c r="W19348" s="598"/>
    </row>
    <row r="19349" spans="6:23" x14ac:dyDescent="0.2">
      <c r="F19349" s="610"/>
      <c r="H19349" s="612"/>
      <c r="I19349" s="598"/>
      <c r="J19349" s="598"/>
      <c r="M19349" s="598"/>
      <c r="N19349" s="598"/>
      <c r="V19349" s="598"/>
      <c r="W19349" s="598"/>
    </row>
    <row r="19350" spans="6:23" x14ac:dyDescent="0.2">
      <c r="F19350" s="610"/>
      <c r="H19350" s="612"/>
      <c r="I19350" s="598"/>
      <c r="J19350" s="598"/>
      <c r="M19350" s="598"/>
      <c r="N19350" s="598"/>
      <c r="V19350" s="598"/>
      <c r="W19350" s="598"/>
    </row>
    <row r="19351" spans="6:23" x14ac:dyDescent="0.2">
      <c r="F19351" s="610"/>
      <c r="H19351" s="612"/>
      <c r="I19351" s="598"/>
      <c r="J19351" s="598"/>
      <c r="M19351" s="598"/>
      <c r="N19351" s="598"/>
      <c r="V19351" s="598"/>
      <c r="W19351" s="598"/>
    </row>
    <row r="19352" spans="6:23" x14ac:dyDescent="0.2">
      <c r="F19352" s="610"/>
      <c r="H19352" s="612"/>
      <c r="I19352" s="598"/>
      <c r="J19352" s="598"/>
      <c r="M19352" s="598"/>
      <c r="N19352" s="598"/>
      <c r="V19352" s="598"/>
      <c r="W19352" s="598"/>
    </row>
    <row r="19353" spans="6:23" x14ac:dyDescent="0.2">
      <c r="F19353" s="610"/>
      <c r="H19353" s="612"/>
      <c r="I19353" s="598"/>
      <c r="J19353" s="598"/>
      <c r="M19353" s="598"/>
      <c r="N19353" s="598"/>
      <c r="V19353" s="598"/>
      <c r="W19353" s="598"/>
    </row>
    <row r="19354" spans="6:23" x14ac:dyDescent="0.2">
      <c r="F19354" s="610"/>
      <c r="H19354" s="612"/>
      <c r="I19354" s="598"/>
      <c r="J19354" s="598"/>
      <c r="M19354" s="598"/>
      <c r="N19354" s="598"/>
      <c r="V19354" s="598"/>
      <c r="W19354" s="598"/>
    </row>
    <row r="19355" spans="6:23" x14ac:dyDescent="0.2">
      <c r="F19355" s="610"/>
      <c r="H19355" s="612"/>
      <c r="I19355" s="598"/>
      <c r="J19355" s="598"/>
      <c r="M19355" s="598"/>
      <c r="N19355" s="598"/>
      <c r="V19355" s="598"/>
      <c r="W19355" s="598"/>
    </row>
    <row r="19356" spans="6:23" x14ac:dyDescent="0.2">
      <c r="F19356" s="610"/>
      <c r="H19356" s="612"/>
      <c r="I19356" s="598"/>
      <c r="J19356" s="598"/>
      <c r="M19356" s="598"/>
      <c r="N19356" s="598"/>
      <c r="V19356" s="598"/>
      <c r="W19356" s="598"/>
    </row>
    <row r="19357" spans="6:23" x14ac:dyDescent="0.2">
      <c r="F19357" s="610"/>
      <c r="H19357" s="612"/>
      <c r="I19357" s="598"/>
      <c r="J19357" s="598"/>
      <c r="M19357" s="598"/>
      <c r="N19357" s="598"/>
      <c r="V19357" s="598"/>
      <c r="W19357" s="598"/>
    </row>
    <row r="19358" spans="6:23" x14ac:dyDescent="0.2">
      <c r="F19358" s="610"/>
      <c r="H19358" s="612"/>
      <c r="I19358" s="598"/>
      <c r="J19358" s="598"/>
      <c r="M19358" s="598"/>
      <c r="N19358" s="598"/>
      <c r="V19358" s="598"/>
      <c r="W19358" s="598"/>
    </row>
    <row r="19359" spans="6:23" x14ac:dyDescent="0.2">
      <c r="F19359" s="610"/>
      <c r="H19359" s="612"/>
      <c r="I19359" s="598"/>
      <c r="J19359" s="598"/>
      <c r="M19359" s="598"/>
      <c r="N19359" s="598"/>
      <c r="V19359" s="598"/>
      <c r="W19359" s="598"/>
    </row>
    <row r="19360" spans="6:23" x14ac:dyDescent="0.2">
      <c r="F19360" s="610"/>
      <c r="H19360" s="612"/>
      <c r="I19360" s="598"/>
      <c r="J19360" s="598"/>
      <c r="M19360" s="598"/>
      <c r="N19360" s="598"/>
      <c r="V19360" s="598"/>
      <c r="W19360" s="598"/>
    </row>
    <row r="19361" spans="6:23" x14ac:dyDescent="0.2">
      <c r="F19361" s="610"/>
      <c r="H19361" s="612"/>
      <c r="I19361" s="598"/>
      <c r="J19361" s="598"/>
      <c r="M19361" s="598"/>
      <c r="N19361" s="598"/>
      <c r="V19361" s="598"/>
      <c r="W19361" s="598"/>
    </row>
    <row r="19362" spans="6:23" x14ac:dyDescent="0.2">
      <c r="F19362" s="610"/>
      <c r="H19362" s="612"/>
      <c r="I19362" s="598"/>
      <c r="J19362" s="598"/>
      <c r="M19362" s="598"/>
      <c r="N19362" s="598"/>
      <c r="V19362" s="598"/>
      <c r="W19362" s="598"/>
    </row>
    <row r="19363" spans="6:23" x14ac:dyDescent="0.2">
      <c r="F19363" s="610"/>
      <c r="H19363" s="612"/>
      <c r="I19363" s="598"/>
      <c r="J19363" s="598"/>
      <c r="M19363" s="598"/>
      <c r="N19363" s="598"/>
      <c r="V19363" s="598"/>
      <c r="W19363" s="598"/>
    </row>
    <row r="19364" spans="6:23" x14ac:dyDescent="0.2">
      <c r="F19364" s="610"/>
      <c r="H19364" s="612"/>
      <c r="I19364" s="598"/>
      <c r="J19364" s="598"/>
      <c r="M19364" s="598"/>
      <c r="N19364" s="598"/>
      <c r="V19364" s="598"/>
      <c r="W19364" s="598"/>
    </row>
    <row r="19365" spans="6:23" x14ac:dyDescent="0.2">
      <c r="F19365" s="610"/>
      <c r="H19365" s="612"/>
      <c r="I19365" s="598"/>
      <c r="J19365" s="598"/>
      <c r="M19365" s="598"/>
      <c r="N19365" s="598"/>
      <c r="V19365" s="598"/>
      <c r="W19365" s="598"/>
    </row>
    <row r="19366" spans="6:23" x14ac:dyDescent="0.2">
      <c r="F19366" s="610"/>
      <c r="H19366" s="612"/>
      <c r="I19366" s="598"/>
      <c r="J19366" s="598"/>
      <c r="M19366" s="598"/>
      <c r="N19366" s="598"/>
      <c r="V19366" s="598"/>
      <c r="W19366" s="598"/>
    </row>
    <row r="19367" spans="6:23" x14ac:dyDescent="0.2">
      <c r="F19367" s="610"/>
      <c r="H19367" s="612"/>
      <c r="I19367" s="598"/>
      <c r="J19367" s="598"/>
      <c r="M19367" s="598"/>
      <c r="N19367" s="598"/>
      <c r="V19367" s="598"/>
      <c r="W19367" s="598"/>
    </row>
    <row r="19368" spans="6:23" x14ac:dyDescent="0.2">
      <c r="F19368" s="610"/>
      <c r="H19368" s="612"/>
      <c r="I19368" s="598"/>
      <c r="J19368" s="598"/>
      <c r="M19368" s="598"/>
      <c r="N19368" s="598"/>
      <c r="V19368" s="598"/>
      <c r="W19368" s="598"/>
    </row>
    <row r="19369" spans="6:23" x14ac:dyDescent="0.2">
      <c r="F19369" s="610"/>
      <c r="H19369" s="612"/>
      <c r="I19369" s="598"/>
      <c r="J19369" s="598"/>
      <c r="M19369" s="598"/>
      <c r="N19369" s="598"/>
      <c r="V19369" s="598"/>
      <c r="W19369" s="598"/>
    </row>
    <row r="19370" spans="6:23" x14ac:dyDescent="0.2">
      <c r="F19370" s="610"/>
      <c r="H19370" s="612"/>
      <c r="I19370" s="598"/>
      <c r="J19370" s="598"/>
      <c r="M19370" s="598"/>
      <c r="N19370" s="598"/>
      <c r="V19370" s="598"/>
      <c r="W19370" s="598"/>
    </row>
    <row r="19371" spans="6:23" x14ac:dyDescent="0.2">
      <c r="F19371" s="610"/>
      <c r="H19371" s="612"/>
      <c r="I19371" s="598"/>
      <c r="J19371" s="598"/>
      <c r="M19371" s="598"/>
      <c r="N19371" s="598"/>
      <c r="V19371" s="598"/>
      <c r="W19371" s="598"/>
    </row>
    <row r="19372" spans="6:23" x14ac:dyDescent="0.2">
      <c r="F19372" s="610"/>
      <c r="H19372" s="612"/>
      <c r="I19372" s="598"/>
      <c r="J19372" s="598"/>
      <c r="M19372" s="598"/>
      <c r="N19372" s="598"/>
      <c r="V19372" s="598"/>
      <c r="W19372" s="598"/>
    </row>
    <row r="19373" spans="6:23" x14ac:dyDescent="0.2">
      <c r="F19373" s="610"/>
      <c r="H19373" s="612"/>
      <c r="I19373" s="598"/>
      <c r="J19373" s="598"/>
      <c r="M19373" s="598"/>
      <c r="N19373" s="598"/>
      <c r="V19373" s="598"/>
      <c r="W19373" s="598"/>
    </row>
    <row r="19374" spans="6:23" x14ac:dyDescent="0.2">
      <c r="F19374" s="610"/>
      <c r="H19374" s="612"/>
      <c r="I19374" s="598"/>
      <c r="J19374" s="598"/>
      <c r="M19374" s="598"/>
      <c r="N19374" s="598"/>
      <c r="V19374" s="598"/>
      <c r="W19374" s="598"/>
    </row>
    <row r="19375" spans="6:23" x14ac:dyDescent="0.2">
      <c r="F19375" s="610"/>
      <c r="H19375" s="612"/>
      <c r="I19375" s="598"/>
      <c r="J19375" s="598"/>
      <c r="M19375" s="598"/>
      <c r="N19375" s="598"/>
      <c r="V19375" s="598"/>
      <c r="W19375" s="598"/>
    </row>
    <row r="19376" spans="6:23" x14ac:dyDescent="0.2">
      <c r="F19376" s="610"/>
      <c r="H19376" s="612"/>
      <c r="I19376" s="598"/>
      <c r="J19376" s="598"/>
      <c r="M19376" s="598"/>
      <c r="N19376" s="598"/>
      <c r="V19376" s="598"/>
      <c r="W19376" s="598"/>
    </row>
    <row r="19377" spans="6:23" x14ac:dyDescent="0.2">
      <c r="F19377" s="610"/>
      <c r="H19377" s="612"/>
      <c r="I19377" s="598"/>
      <c r="J19377" s="598"/>
      <c r="M19377" s="598"/>
      <c r="N19377" s="598"/>
      <c r="V19377" s="598"/>
      <c r="W19377" s="598"/>
    </row>
    <row r="19378" spans="6:23" x14ac:dyDescent="0.2">
      <c r="F19378" s="610"/>
      <c r="H19378" s="612"/>
      <c r="I19378" s="598"/>
      <c r="J19378" s="598"/>
      <c r="M19378" s="598"/>
      <c r="N19378" s="598"/>
      <c r="V19378" s="598"/>
      <c r="W19378" s="598"/>
    </row>
    <row r="19379" spans="6:23" x14ac:dyDescent="0.2">
      <c r="F19379" s="610"/>
      <c r="H19379" s="612"/>
      <c r="I19379" s="598"/>
      <c r="J19379" s="598"/>
      <c r="M19379" s="598"/>
      <c r="N19379" s="598"/>
      <c r="V19379" s="598"/>
      <c r="W19379" s="598"/>
    </row>
    <row r="19380" spans="6:23" x14ac:dyDescent="0.2">
      <c r="F19380" s="610"/>
      <c r="H19380" s="612"/>
      <c r="I19380" s="598"/>
      <c r="J19380" s="598"/>
      <c r="M19380" s="598"/>
      <c r="N19380" s="598"/>
      <c r="V19380" s="598"/>
      <c r="W19380" s="598"/>
    </row>
    <row r="19381" spans="6:23" x14ac:dyDescent="0.2">
      <c r="F19381" s="610"/>
      <c r="H19381" s="612"/>
      <c r="I19381" s="598"/>
      <c r="J19381" s="598"/>
      <c r="M19381" s="598"/>
      <c r="N19381" s="598"/>
      <c r="V19381" s="598"/>
      <c r="W19381" s="598"/>
    </row>
    <row r="19382" spans="6:23" x14ac:dyDescent="0.2">
      <c r="F19382" s="610"/>
      <c r="H19382" s="612"/>
      <c r="I19382" s="598"/>
      <c r="J19382" s="598"/>
      <c r="M19382" s="598"/>
      <c r="N19382" s="598"/>
      <c r="V19382" s="598"/>
      <c r="W19382" s="598"/>
    </row>
    <row r="19383" spans="6:23" x14ac:dyDescent="0.2">
      <c r="F19383" s="610"/>
      <c r="H19383" s="612"/>
      <c r="I19383" s="598"/>
      <c r="J19383" s="598"/>
      <c r="M19383" s="598"/>
      <c r="N19383" s="598"/>
      <c r="V19383" s="598"/>
      <c r="W19383" s="598"/>
    </row>
    <row r="19384" spans="6:23" x14ac:dyDescent="0.2">
      <c r="F19384" s="610"/>
      <c r="H19384" s="612"/>
      <c r="I19384" s="598"/>
      <c r="J19384" s="598"/>
      <c r="M19384" s="598"/>
      <c r="N19384" s="598"/>
      <c r="V19384" s="598"/>
      <c r="W19384" s="598"/>
    </row>
    <row r="19385" spans="6:23" x14ac:dyDescent="0.2">
      <c r="F19385" s="610"/>
      <c r="H19385" s="612"/>
      <c r="I19385" s="598"/>
      <c r="J19385" s="598"/>
      <c r="M19385" s="598"/>
      <c r="N19385" s="598"/>
      <c r="V19385" s="598"/>
      <c r="W19385" s="598"/>
    </row>
    <row r="19386" spans="6:23" x14ac:dyDescent="0.2">
      <c r="F19386" s="610"/>
      <c r="H19386" s="612"/>
      <c r="I19386" s="598"/>
      <c r="J19386" s="598"/>
      <c r="M19386" s="598"/>
      <c r="N19386" s="598"/>
      <c r="V19386" s="598"/>
      <c r="W19386" s="598"/>
    </row>
    <row r="19387" spans="6:23" x14ac:dyDescent="0.2">
      <c r="F19387" s="610"/>
      <c r="H19387" s="612"/>
      <c r="I19387" s="598"/>
      <c r="J19387" s="598"/>
      <c r="M19387" s="598"/>
      <c r="N19387" s="598"/>
      <c r="V19387" s="598"/>
      <c r="W19387" s="598"/>
    </row>
    <row r="19388" spans="6:23" x14ac:dyDescent="0.2">
      <c r="F19388" s="610"/>
      <c r="H19388" s="612"/>
      <c r="I19388" s="598"/>
      <c r="J19388" s="598"/>
      <c r="M19388" s="598"/>
      <c r="N19388" s="598"/>
      <c r="V19388" s="598"/>
      <c r="W19388" s="598"/>
    </row>
    <row r="19389" spans="6:23" x14ac:dyDescent="0.2">
      <c r="F19389" s="610"/>
      <c r="H19389" s="612"/>
      <c r="I19389" s="598"/>
      <c r="J19389" s="598"/>
      <c r="M19389" s="598"/>
      <c r="N19389" s="598"/>
      <c r="V19389" s="598"/>
      <c r="W19389" s="598"/>
    </row>
    <row r="19390" spans="6:23" x14ac:dyDescent="0.2">
      <c r="F19390" s="610"/>
      <c r="H19390" s="612"/>
      <c r="I19390" s="598"/>
      <c r="J19390" s="598"/>
      <c r="M19390" s="598"/>
      <c r="N19390" s="598"/>
      <c r="V19390" s="598"/>
      <c r="W19390" s="598"/>
    </row>
    <row r="19391" spans="6:23" x14ac:dyDescent="0.2">
      <c r="F19391" s="610"/>
      <c r="H19391" s="612"/>
      <c r="I19391" s="598"/>
      <c r="J19391" s="598"/>
      <c r="M19391" s="598"/>
      <c r="N19391" s="598"/>
      <c r="V19391" s="598"/>
      <c r="W19391" s="598"/>
    </row>
    <row r="19392" spans="6:23" x14ac:dyDescent="0.2">
      <c r="F19392" s="610"/>
      <c r="H19392" s="612"/>
      <c r="I19392" s="598"/>
      <c r="J19392" s="598"/>
      <c r="M19392" s="598"/>
      <c r="N19392" s="598"/>
      <c r="V19392" s="598"/>
      <c r="W19392" s="598"/>
    </row>
    <row r="19393" spans="6:23" x14ac:dyDescent="0.2">
      <c r="F19393" s="610"/>
      <c r="H19393" s="612"/>
      <c r="I19393" s="598"/>
      <c r="J19393" s="598"/>
      <c r="M19393" s="598"/>
      <c r="N19393" s="598"/>
      <c r="V19393" s="598"/>
      <c r="W19393" s="598"/>
    </row>
    <row r="19394" spans="6:23" x14ac:dyDescent="0.2">
      <c r="F19394" s="610"/>
      <c r="H19394" s="612"/>
      <c r="I19394" s="598"/>
      <c r="J19394" s="598"/>
      <c r="M19394" s="598"/>
      <c r="N19394" s="598"/>
      <c r="V19394" s="598"/>
      <c r="W19394" s="598"/>
    </row>
    <row r="19395" spans="6:23" x14ac:dyDescent="0.2">
      <c r="F19395" s="610"/>
      <c r="H19395" s="612"/>
      <c r="I19395" s="598"/>
      <c r="J19395" s="598"/>
      <c r="M19395" s="598"/>
      <c r="N19395" s="598"/>
      <c r="V19395" s="598"/>
      <c r="W19395" s="598"/>
    </row>
    <row r="19396" spans="6:23" x14ac:dyDescent="0.2">
      <c r="F19396" s="610"/>
      <c r="H19396" s="612"/>
      <c r="I19396" s="598"/>
      <c r="J19396" s="598"/>
      <c r="M19396" s="598"/>
      <c r="N19396" s="598"/>
      <c r="V19396" s="598"/>
      <c r="W19396" s="598"/>
    </row>
    <row r="19397" spans="6:23" x14ac:dyDescent="0.2">
      <c r="F19397" s="610"/>
      <c r="H19397" s="612"/>
      <c r="I19397" s="598"/>
      <c r="J19397" s="598"/>
      <c r="M19397" s="598"/>
      <c r="N19397" s="598"/>
      <c r="V19397" s="598"/>
      <c r="W19397" s="598"/>
    </row>
    <row r="19398" spans="6:23" x14ac:dyDescent="0.2">
      <c r="F19398" s="610"/>
      <c r="H19398" s="612"/>
      <c r="I19398" s="598"/>
      <c r="J19398" s="598"/>
      <c r="M19398" s="598"/>
      <c r="N19398" s="598"/>
      <c r="V19398" s="598"/>
      <c r="W19398" s="598"/>
    </row>
    <row r="19399" spans="6:23" x14ac:dyDescent="0.2">
      <c r="F19399" s="610"/>
      <c r="H19399" s="612"/>
      <c r="I19399" s="598"/>
      <c r="J19399" s="598"/>
      <c r="M19399" s="598"/>
      <c r="N19399" s="598"/>
      <c r="V19399" s="598"/>
      <c r="W19399" s="598"/>
    </row>
    <row r="19400" spans="6:23" x14ac:dyDescent="0.2">
      <c r="F19400" s="610"/>
      <c r="H19400" s="612"/>
      <c r="I19400" s="598"/>
      <c r="J19400" s="598"/>
      <c r="M19400" s="598"/>
      <c r="N19400" s="598"/>
      <c r="V19400" s="598"/>
      <c r="W19400" s="598"/>
    </row>
    <row r="19401" spans="6:23" x14ac:dyDescent="0.2">
      <c r="F19401" s="610"/>
      <c r="H19401" s="612"/>
      <c r="I19401" s="598"/>
      <c r="J19401" s="598"/>
      <c r="M19401" s="598"/>
      <c r="N19401" s="598"/>
      <c r="V19401" s="598"/>
      <c r="W19401" s="598"/>
    </row>
    <row r="19402" spans="6:23" x14ac:dyDescent="0.2">
      <c r="F19402" s="610"/>
      <c r="H19402" s="612"/>
      <c r="I19402" s="598"/>
      <c r="J19402" s="598"/>
      <c r="M19402" s="598"/>
      <c r="N19402" s="598"/>
      <c r="V19402" s="598"/>
      <c r="W19402" s="598"/>
    </row>
    <row r="19403" spans="6:23" x14ac:dyDescent="0.2">
      <c r="F19403" s="610"/>
      <c r="H19403" s="612"/>
      <c r="I19403" s="598"/>
      <c r="J19403" s="598"/>
      <c r="M19403" s="598"/>
      <c r="N19403" s="598"/>
      <c r="V19403" s="598"/>
      <c r="W19403" s="598"/>
    </row>
    <row r="19404" spans="6:23" x14ac:dyDescent="0.2">
      <c r="F19404" s="610"/>
      <c r="H19404" s="612"/>
      <c r="I19404" s="598"/>
      <c r="J19404" s="598"/>
      <c r="M19404" s="598"/>
      <c r="N19404" s="598"/>
      <c r="V19404" s="598"/>
      <c r="W19404" s="598"/>
    </row>
    <row r="19405" spans="6:23" x14ac:dyDescent="0.2">
      <c r="F19405" s="610"/>
      <c r="H19405" s="612"/>
      <c r="I19405" s="598"/>
      <c r="J19405" s="598"/>
      <c r="M19405" s="598"/>
      <c r="N19405" s="598"/>
      <c r="V19405" s="598"/>
      <c r="W19405" s="598"/>
    </row>
    <row r="19406" spans="6:23" x14ac:dyDescent="0.2">
      <c r="F19406" s="610"/>
      <c r="H19406" s="612"/>
      <c r="I19406" s="598"/>
      <c r="J19406" s="598"/>
      <c r="M19406" s="598"/>
      <c r="N19406" s="598"/>
      <c r="V19406" s="598"/>
      <c r="W19406" s="598"/>
    </row>
    <row r="19407" spans="6:23" x14ac:dyDescent="0.2">
      <c r="F19407" s="610"/>
      <c r="H19407" s="612"/>
      <c r="I19407" s="598"/>
      <c r="J19407" s="598"/>
      <c r="M19407" s="598"/>
      <c r="N19407" s="598"/>
      <c r="V19407" s="598"/>
      <c r="W19407" s="598"/>
    </row>
    <row r="19408" spans="6:23" x14ac:dyDescent="0.2">
      <c r="F19408" s="610"/>
      <c r="H19408" s="612"/>
      <c r="I19408" s="598"/>
      <c r="J19408" s="598"/>
      <c r="M19408" s="598"/>
      <c r="N19408" s="598"/>
      <c r="V19408" s="598"/>
      <c r="W19408" s="598"/>
    </row>
    <row r="19409" spans="6:23" x14ac:dyDescent="0.2">
      <c r="F19409" s="610"/>
      <c r="H19409" s="612"/>
      <c r="I19409" s="598"/>
      <c r="J19409" s="598"/>
      <c r="M19409" s="598"/>
      <c r="N19409" s="598"/>
      <c r="V19409" s="598"/>
      <c r="W19409" s="598"/>
    </row>
    <row r="19410" spans="6:23" x14ac:dyDescent="0.2">
      <c r="F19410" s="610"/>
      <c r="H19410" s="612"/>
      <c r="I19410" s="598"/>
      <c r="J19410" s="598"/>
      <c r="M19410" s="598"/>
      <c r="N19410" s="598"/>
      <c r="V19410" s="598"/>
      <c r="W19410" s="598"/>
    </row>
    <row r="19411" spans="6:23" x14ac:dyDescent="0.2">
      <c r="F19411" s="610"/>
      <c r="H19411" s="612"/>
      <c r="I19411" s="598"/>
      <c r="J19411" s="598"/>
      <c r="M19411" s="598"/>
      <c r="N19411" s="598"/>
      <c r="V19411" s="598"/>
      <c r="W19411" s="598"/>
    </row>
    <row r="19412" spans="6:23" x14ac:dyDescent="0.2">
      <c r="F19412" s="610"/>
      <c r="H19412" s="612"/>
      <c r="I19412" s="598"/>
      <c r="J19412" s="598"/>
      <c r="M19412" s="598"/>
      <c r="N19412" s="598"/>
      <c r="V19412" s="598"/>
      <c r="W19412" s="598"/>
    </row>
    <row r="19413" spans="6:23" x14ac:dyDescent="0.2">
      <c r="F19413" s="610"/>
      <c r="H19413" s="612"/>
      <c r="I19413" s="598"/>
      <c r="J19413" s="598"/>
      <c r="M19413" s="598"/>
      <c r="N19413" s="598"/>
      <c r="V19413" s="598"/>
      <c r="W19413" s="598"/>
    </row>
    <row r="19414" spans="6:23" x14ac:dyDescent="0.2">
      <c r="F19414" s="610"/>
      <c r="H19414" s="612"/>
      <c r="I19414" s="598"/>
      <c r="J19414" s="598"/>
      <c r="M19414" s="598"/>
      <c r="N19414" s="598"/>
      <c r="V19414" s="598"/>
      <c r="W19414" s="598"/>
    </row>
    <row r="19415" spans="6:23" x14ac:dyDescent="0.2">
      <c r="F19415" s="610"/>
      <c r="H19415" s="612"/>
      <c r="I19415" s="598"/>
      <c r="J19415" s="598"/>
      <c r="M19415" s="598"/>
      <c r="N19415" s="598"/>
      <c r="V19415" s="598"/>
      <c r="W19415" s="598"/>
    </row>
    <row r="19416" spans="6:23" x14ac:dyDescent="0.2">
      <c r="F19416" s="610"/>
      <c r="H19416" s="612"/>
      <c r="I19416" s="598"/>
      <c r="J19416" s="598"/>
      <c r="M19416" s="598"/>
      <c r="N19416" s="598"/>
      <c r="V19416" s="598"/>
      <c r="W19416" s="598"/>
    </row>
    <row r="19417" spans="6:23" x14ac:dyDescent="0.2">
      <c r="F19417" s="610"/>
      <c r="H19417" s="612"/>
      <c r="I19417" s="598"/>
      <c r="J19417" s="598"/>
      <c r="M19417" s="598"/>
      <c r="N19417" s="598"/>
      <c r="V19417" s="598"/>
      <c r="W19417" s="598"/>
    </row>
    <row r="19418" spans="6:23" x14ac:dyDescent="0.2">
      <c r="F19418" s="610"/>
      <c r="H19418" s="612"/>
      <c r="I19418" s="598"/>
      <c r="J19418" s="598"/>
      <c r="M19418" s="598"/>
      <c r="N19418" s="598"/>
      <c r="V19418" s="598"/>
      <c r="W19418" s="598"/>
    </row>
    <row r="19419" spans="6:23" x14ac:dyDescent="0.2">
      <c r="F19419" s="610"/>
      <c r="H19419" s="612"/>
      <c r="I19419" s="598"/>
      <c r="J19419" s="598"/>
      <c r="M19419" s="598"/>
      <c r="N19419" s="598"/>
      <c r="V19419" s="598"/>
      <c r="W19419" s="598"/>
    </row>
    <row r="19420" spans="6:23" x14ac:dyDescent="0.2">
      <c r="F19420" s="610"/>
      <c r="H19420" s="612"/>
      <c r="I19420" s="598"/>
      <c r="J19420" s="598"/>
      <c r="M19420" s="598"/>
      <c r="N19420" s="598"/>
      <c r="V19420" s="598"/>
      <c r="W19420" s="598"/>
    </row>
    <row r="19421" spans="6:23" x14ac:dyDescent="0.2">
      <c r="F19421" s="610"/>
      <c r="H19421" s="612"/>
      <c r="I19421" s="598"/>
      <c r="J19421" s="598"/>
      <c r="M19421" s="598"/>
      <c r="N19421" s="598"/>
      <c r="V19421" s="598"/>
      <c r="W19421" s="598"/>
    </row>
    <row r="19422" spans="6:23" x14ac:dyDescent="0.2">
      <c r="F19422" s="610"/>
      <c r="H19422" s="612"/>
      <c r="I19422" s="598"/>
      <c r="J19422" s="598"/>
      <c r="M19422" s="598"/>
      <c r="N19422" s="598"/>
      <c r="V19422" s="598"/>
      <c r="W19422" s="598"/>
    </row>
    <row r="19423" spans="6:23" x14ac:dyDescent="0.2">
      <c r="F19423" s="610"/>
      <c r="H19423" s="612"/>
      <c r="I19423" s="598"/>
      <c r="J19423" s="598"/>
      <c r="M19423" s="598"/>
      <c r="N19423" s="598"/>
      <c r="V19423" s="598"/>
      <c r="W19423" s="598"/>
    </row>
    <row r="19424" spans="6:23" x14ac:dyDescent="0.2">
      <c r="F19424" s="610"/>
      <c r="H19424" s="612"/>
      <c r="I19424" s="598"/>
      <c r="J19424" s="598"/>
      <c r="M19424" s="598"/>
      <c r="N19424" s="598"/>
      <c r="V19424" s="598"/>
      <c r="W19424" s="598"/>
    </row>
    <row r="19425" spans="6:23" x14ac:dyDescent="0.2">
      <c r="F19425" s="610"/>
      <c r="H19425" s="612"/>
      <c r="I19425" s="598"/>
      <c r="J19425" s="598"/>
      <c r="M19425" s="598"/>
      <c r="N19425" s="598"/>
      <c r="V19425" s="598"/>
      <c r="W19425" s="598"/>
    </row>
    <row r="19426" spans="6:23" x14ac:dyDescent="0.2">
      <c r="F19426" s="610"/>
      <c r="H19426" s="612"/>
      <c r="I19426" s="598"/>
      <c r="J19426" s="598"/>
      <c r="M19426" s="598"/>
      <c r="N19426" s="598"/>
      <c r="V19426" s="598"/>
      <c r="W19426" s="598"/>
    </row>
    <row r="19427" spans="6:23" x14ac:dyDescent="0.2">
      <c r="F19427" s="610"/>
      <c r="H19427" s="612"/>
      <c r="I19427" s="598"/>
      <c r="J19427" s="598"/>
      <c r="M19427" s="598"/>
      <c r="N19427" s="598"/>
      <c r="V19427" s="598"/>
      <c r="W19427" s="598"/>
    </row>
    <row r="19428" spans="6:23" x14ac:dyDescent="0.2">
      <c r="F19428" s="610"/>
      <c r="H19428" s="612"/>
      <c r="I19428" s="598"/>
      <c r="J19428" s="598"/>
      <c r="M19428" s="598"/>
      <c r="N19428" s="598"/>
      <c r="V19428" s="598"/>
      <c r="W19428" s="598"/>
    </row>
    <row r="19429" spans="6:23" x14ac:dyDescent="0.2">
      <c r="F19429" s="610"/>
      <c r="H19429" s="612"/>
      <c r="I19429" s="598"/>
      <c r="J19429" s="598"/>
      <c r="M19429" s="598"/>
      <c r="N19429" s="598"/>
      <c r="V19429" s="598"/>
      <c r="W19429" s="598"/>
    </row>
    <row r="19430" spans="6:23" x14ac:dyDescent="0.2">
      <c r="F19430" s="610"/>
      <c r="H19430" s="612"/>
      <c r="I19430" s="598"/>
      <c r="J19430" s="598"/>
      <c r="M19430" s="598"/>
      <c r="N19430" s="598"/>
      <c r="V19430" s="598"/>
      <c r="W19430" s="598"/>
    </row>
    <row r="19431" spans="6:23" x14ac:dyDescent="0.2">
      <c r="F19431" s="610"/>
      <c r="H19431" s="612"/>
      <c r="I19431" s="598"/>
      <c r="J19431" s="598"/>
      <c r="M19431" s="598"/>
      <c r="N19431" s="598"/>
      <c r="V19431" s="598"/>
      <c r="W19431" s="598"/>
    </row>
    <row r="19432" spans="6:23" x14ac:dyDescent="0.2">
      <c r="F19432" s="610"/>
      <c r="H19432" s="612"/>
      <c r="I19432" s="598"/>
      <c r="J19432" s="598"/>
      <c r="M19432" s="598"/>
      <c r="N19432" s="598"/>
      <c r="V19432" s="598"/>
      <c r="W19432" s="598"/>
    </row>
    <row r="19433" spans="6:23" x14ac:dyDescent="0.2">
      <c r="F19433" s="610"/>
      <c r="H19433" s="612"/>
      <c r="I19433" s="598"/>
      <c r="J19433" s="598"/>
      <c r="M19433" s="598"/>
      <c r="N19433" s="598"/>
      <c r="V19433" s="598"/>
      <c r="W19433" s="598"/>
    </row>
    <row r="19434" spans="6:23" x14ac:dyDescent="0.2">
      <c r="F19434" s="610"/>
      <c r="H19434" s="612"/>
      <c r="I19434" s="598"/>
      <c r="J19434" s="598"/>
      <c r="M19434" s="598"/>
      <c r="N19434" s="598"/>
      <c r="V19434" s="598"/>
      <c r="W19434" s="598"/>
    </row>
    <row r="19435" spans="6:23" x14ac:dyDescent="0.2">
      <c r="F19435" s="610"/>
      <c r="H19435" s="612"/>
      <c r="I19435" s="598"/>
      <c r="J19435" s="598"/>
      <c r="M19435" s="598"/>
      <c r="N19435" s="598"/>
      <c r="V19435" s="598"/>
      <c r="W19435" s="598"/>
    </row>
    <row r="19436" spans="6:23" x14ac:dyDescent="0.2">
      <c r="F19436" s="610"/>
      <c r="H19436" s="612"/>
      <c r="I19436" s="598"/>
      <c r="J19436" s="598"/>
      <c r="M19436" s="598"/>
      <c r="N19436" s="598"/>
      <c r="V19436" s="598"/>
      <c r="W19436" s="598"/>
    </row>
    <row r="19437" spans="6:23" x14ac:dyDescent="0.2">
      <c r="F19437" s="610"/>
      <c r="H19437" s="612"/>
      <c r="I19437" s="598"/>
      <c r="J19437" s="598"/>
      <c r="M19437" s="598"/>
      <c r="N19437" s="598"/>
      <c r="V19437" s="598"/>
      <c r="W19437" s="598"/>
    </row>
    <row r="19438" spans="6:23" x14ac:dyDescent="0.2">
      <c r="F19438" s="610"/>
      <c r="H19438" s="612"/>
      <c r="I19438" s="598"/>
      <c r="J19438" s="598"/>
      <c r="M19438" s="598"/>
      <c r="N19438" s="598"/>
      <c r="V19438" s="598"/>
      <c r="W19438" s="598"/>
    </row>
    <row r="19439" spans="6:23" x14ac:dyDescent="0.2">
      <c r="F19439" s="610"/>
      <c r="H19439" s="612"/>
      <c r="I19439" s="598"/>
      <c r="J19439" s="598"/>
      <c r="M19439" s="598"/>
      <c r="N19439" s="598"/>
      <c r="V19439" s="598"/>
      <c r="W19439" s="598"/>
    </row>
    <row r="19440" spans="6:23" x14ac:dyDescent="0.2">
      <c r="F19440" s="610"/>
      <c r="H19440" s="612"/>
      <c r="I19440" s="598"/>
      <c r="J19440" s="598"/>
      <c r="M19440" s="598"/>
      <c r="N19440" s="598"/>
      <c r="V19440" s="598"/>
      <c r="W19440" s="598"/>
    </row>
    <row r="19441" spans="6:23" x14ac:dyDescent="0.2">
      <c r="F19441" s="610"/>
      <c r="H19441" s="612"/>
      <c r="I19441" s="598"/>
      <c r="J19441" s="598"/>
      <c r="M19441" s="598"/>
      <c r="N19441" s="598"/>
      <c r="V19441" s="598"/>
      <c r="W19441" s="598"/>
    </row>
    <row r="19442" spans="6:23" x14ac:dyDescent="0.2">
      <c r="F19442" s="610"/>
      <c r="H19442" s="612"/>
      <c r="I19442" s="598"/>
      <c r="J19442" s="598"/>
      <c r="M19442" s="598"/>
      <c r="N19442" s="598"/>
      <c r="V19442" s="598"/>
      <c r="W19442" s="598"/>
    </row>
    <row r="19443" spans="6:23" x14ac:dyDescent="0.2">
      <c r="F19443" s="610"/>
      <c r="H19443" s="612"/>
      <c r="I19443" s="598"/>
      <c r="J19443" s="598"/>
      <c r="M19443" s="598"/>
      <c r="N19443" s="598"/>
      <c r="V19443" s="598"/>
      <c r="W19443" s="598"/>
    </row>
    <row r="19444" spans="6:23" x14ac:dyDescent="0.2">
      <c r="F19444" s="610"/>
      <c r="H19444" s="612"/>
      <c r="I19444" s="598"/>
      <c r="J19444" s="598"/>
      <c r="M19444" s="598"/>
      <c r="N19444" s="598"/>
      <c r="V19444" s="598"/>
      <c r="W19444" s="598"/>
    </row>
    <row r="19445" spans="6:23" x14ac:dyDescent="0.2">
      <c r="F19445" s="610"/>
      <c r="H19445" s="612"/>
      <c r="I19445" s="598"/>
      <c r="J19445" s="598"/>
      <c r="M19445" s="598"/>
      <c r="N19445" s="598"/>
      <c r="V19445" s="598"/>
      <c r="W19445" s="598"/>
    </row>
    <row r="19446" spans="6:23" x14ac:dyDescent="0.2">
      <c r="F19446" s="610"/>
      <c r="H19446" s="612"/>
      <c r="I19446" s="598"/>
      <c r="J19446" s="598"/>
      <c r="M19446" s="598"/>
      <c r="N19446" s="598"/>
      <c r="V19446" s="598"/>
      <c r="W19446" s="598"/>
    </row>
    <row r="19447" spans="6:23" x14ac:dyDescent="0.2">
      <c r="F19447" s="610"/>
      <c r="H19447" s="612"/>
      <c r="I19447" s="598"/>
      <c r="J19447" s="598"/>
      <c r="M19447" s="598"/>
      <c r="N19447" s="598"/>
      <c r="V19447" s="598"/>
      <c r="W19447" s="598"/>
    </row>
    <row r="19448" spans="6:23" x14ac:dyDescent="0.2">
      <c r="F19448" s="610"/>
      <c r="H19448" s="612"/>
      <c r="I19448" s="598"/>
      <c r="J19448" s="598"/>
      <c r="M19448" s="598"/>
      <c r="N19448" s="598"/>
      <c r="V19448" s="598"/>
      <c r="W19448" s="598"/>
    </row>
    <row r="19449" spans="6:23" x14ac:dyDescent="0.2">
      <c r="F19449" s="610"/>
      <c r="H19449" s="612"/>
      <c r="I19449" s="598"/>
      <c r="J19449" s="598"/>
      <c r="M19449" s="598"/>
      <c r="N19449" s="598"/>
      <c r="V19449" s="598"/>
      <c r="W19449" s="598"/>
    </row>
    <row r="19450" spans="6:23" x14ac:dyDescent="0.2">
      <c r="F19450" s="610"/>
      <c r="H19450" s="612"/>
      <c r="I19450" s="598"/>
      <c r="J19450" s="598"/>
      <c r="M19450" s="598"/>
      <c r="N19450" s="598"/>
      <c r="V19450" s="598"/>
      <c r="W19450" s="598"/>
    </row>
    <row r="19451" spans="6:23" x14ac:dyDescent="0.2">
      <c r="F19451" s="610"/>
      <c r="H19451" s="612"/>
      <c r="I19451" s="598"/>
      <c r="J19451" s="598"/>
      <c r="M19451" s="598"/>
      <c r="N19451" s="598"/>
      <c r="V19451" s="598"/>
      <c r="W19451" s="598"/>
    </row>
    <row r="19452" spans="6:23" x14ac:dyDescent="0.2">
      <c r="F19452" s="610"/>
      <c r="H19452" s="612"/>
      <c r="I19452" s="598"/>
      <c r="J19452" s="598"/>
      <c r="M19452" s="598"/>
      <c r="N19452" s="598"/>
      <c r="V19452" s="598"/>
      <c r="W19452" s="598"/>
    </row>
    <row r="19453" spans="6:23" x14ac:dyDescent="0.2">
      <c r="F19453" s="610"/>
      <c r="H19453" s="612"/>
      <c r="I19453" s="598"/>
      <c r="J19453" s="598"/>
      <c r="M19453" s="598"/>
      <c r="N19453" s="598"/>
      <c r="V19453" s="598"/>
      <c r="W19453" s="598"/>
    </row>
    <row r="19454" spans="6:23" x14ac:dyDescent="0.2">
      <c r="F19454" s="610"/>
      <c r="H19454" s="612"/>
      <c r="I19454" s="598"/>
      <c r="J19454" s="598"/>
      <c r="M19454" s="598"/>
      <c r="N19454" s="598"/>
      <c r="V19454" s="598"/>
      <c r="W19454" s="598"/>
    </row>
    <row r="19455" spans="6:23" x14ac:dyDescent="0.2">
      <c r="F19455" s="610"/>
      <c r="H19455" s="612"/>
      <c r="I19455" s="598"/>
      <c r="J19455" s="598"/>
      <c r="M19455" s="598"/>
      <c r="N19455" s="598"/>
      <c r="V19455" s="598"/>
      <c r="W19455" s="598"/>
    </row>
    <row r="19456" spans="6:23" x14ac:dyDescent="0.2">
      <c r="F19456" s="610"/>
      <c r="H19456" s="612"/>
      <c r="I19456" s="598"/>
      <c r="J19456" s="598"/>
      <c r="M19456" s="598"/>
      <c r="N19456" s="598"/>
      <c r="V19456" s="598"/>
      <c r="W19456" s="598"/>
    </row>
    <row r="19457" spans="6:23" x14ac:dyDescent="0.2">
      <c r="F19457" s="610"/>
      <c r="H19457" s="612"/>
      <c r="I19457" s="598"/>
      <c r="J19457" s="598"/>
      <c r="M19457" s="598"/>
      <c r="N19457" s="598"/>
      <c r="V19457" s="598"/>
      <c r="W19457" s="598"/>
    </row>
    <row r="19458" spans="6:23" x14ac:dyDescent="0.2">
      <c r="F19458" s="610"/>
      <c r="H19458" s="612"/>
      <c r="I19458" s="598"/>
      <c r="J19458" s="598"/>
      <c r="M19458" s="598"/>
      <c r="N19458" s="598"/>
      <c r="V19458" s="598"/>
      <c r="W19458" s="598"/>
    </row>
    <row r="19459" spans="6:23" x14ac:dyDescent="0.2">
      <c r="F19459" s="610"/>
      <c r="H19459" s="612"/>
      <c r="I19459" s="598"/>
      <c r="J19459" s="598"/>
      <c r="M19459" s="598"/>
      <c r="N19459" s="598"/>
      <c r="V19459" s="598"/>
      <c r="W19459" s="598"/>
    </row>
    <row r="19460" spans="6:23" x14ac:dyDescent="0.2">
      <c r="F19460" s="610"/>
      <c r="H19460" s="612"/>
      <c r="I19460" s="598"/>
      <c r="J19460" s="598"/>
      <c r="M19460" s="598"/>
      <c r="N19460" s="598"/>
      <c r="V19460" s="598"/>
      <c r="W19460" s="598"/>
    </row>
    <row r="19461" spans="6:23" x14ac:dyDescent="0.2">
      <c r="F19461" s="610"/>
      <c r="H19461" s="612"/>
      <c r="I19461" s="598"/>
      <c r="J19461" s="598"/>
      <c r="M19461" s="598"/>
      <c r="N19461" s="598"/>
      <c r="V19461" s="598"/>
      <c r="W19461" s="598"/>
    </row>
    <row r="19462" spans="6:23" x14ac:dyDescent="0.2">
      <c r="F19462" s="610"/>
      <c r="H19462" s="612"/>
      <c r="I19462" s="598"/>
      <c r="J19462" s="598"/>
      <c r="M19462" s="598"/>
      <c r="N19462" s="598"/>
      <c r="V19462" s="598"/>
      <c r="W19462" s="598"/>
    </row>
    <row r="19463" spans="6:23" x14ac:dyDescent="0.2">
      <c r="F19463" s="610"/>
      <c r="H19463" s="612"/>
      <c r="I19463" s="598"/>
      <c r="J19463" s="598"/>
      <c r="M19463" s="598"/>
      <c r="N19463" s="598"/>
      <c r="V19463" s="598"/>
      <c r="W19463" s="598"/>
    </row>
    <row r="19464" spans="6:23" x14ac:dyDescent="0.2">
      <c r="F19464" s="610"/>
      <c r="H19464" s="612"/>
      <c r="I19464" s="598"/>
      <c r="J19464" s="598"/>
      <c r="M19464" s="598"/>
      <c r="N19464" s="598"/>
      <c r="V19464" s="598"/>
      <c r="W19464" s="598"/>
    </row>
    <row r="19465" spans="6:23" x14ac:dyDescent="0.2">
      <c r="F19465" s="610"/>
      <c r="H19465" s="612"/>
      <c r="I19465" s="598"/>
      <c r="J19465" s="598"/>
      <c r="M19465" s="598"/>
      <c r="N19465" s="598"/>
      <c r="V19465" s="598"/>
      <c r="W19465" s="598"/>
    </row>
    <row r="19466" spans="6:23" x14ac:dyDescent="0.2">
      <c r="F19466" s="610"/>
      <c r="H19466" s="612"/>
      <c r="I19466" s="598"/>
      <c r="J19466" s="598"/>
      <c r="M19466" s="598"/>
      <c r="N19466" s="598"/>
      <c r="V19466" s="598"/>
      <c r="W19466" s="598"/>
    </row>
    <row r="19467" spans="6:23" x14ac:dyDescent="0.2">
      <c r="F19467" s="610"/>
      <c r="H19467" s="612"/>
      <c r="I19467" s="598"/>
      <c r="J19467" s="598"/>
      <c r="M19467" s="598"/>
      <c r="N19467" s="598"/>
      <c r="V19467" s="598"/>
      <c r="W19467" s="598"/>
    </row>
    <row r="19468" spans="6:23" x14ac:dyDescent="0.2">
      <c r="F19468" s="610"/>
      <c r="H19468" s="612"/>
      <c r="I19468" s="598"/>
      <c r="J19468" s="598"/>
      <c r="M19468" s="598"/>
      <c r="N19468" s="598"/>
      <c r="V19468" s="598"/>
      <c r="W19468" s="598"/>
    </row>
    <row r="19469" spans="6:23" x14ac:dyDescent="0.2">
      <c r="F19469" s="610"/>
      <c r="H19469" s="612"/>
      <c r="I19469" s="598"/>
      <c r="J19469" s="598"/>
      <c r="M19469" s="598"/>
      <c r="N19469" s="598"/>
      <c r="V19469" s="598"/>
      <c r="W19469" s="598"/>
    </row>
    <row r="19470" spans="6:23" x14ac:dyDescent="0.2">
      <c r="F19470" s="610"/>
      <c r="H19470" s="612"/>
      <c r="I19470" s="598"/>
      <c r="J19470" s="598"/>
      <c r="M19470" s="598"/>
      <c r="N19470" s="598"/>
      <c r="V19470" s="598"/>
      <c r="W19470" s="598"/>
    </row>
    <row r="19471" spans="6:23" x14ac:dyDescent="0.2">
      <c r="F19471" s="610"/>
      <c r="H19471" s="612"/>
      <c r="I19471" s="598"/>
      <c r="J19471" s="598"/>
      <c r="M19471" s="598"/>
      <c r="N19471" s="598"/>
      <c r="V19471" s="598"/>
      <c r="W19471" s="598"/>
    </row>
    <row r="19472" spans="6:23" x14ac:dyDescent="0.2">
      <c r="F19472" s="610"/>
      <c r="H19472" s="612"/>
      <c r="I19472" s="598"/>
      <c r="J19472" s="598"/>
      <c r="M19472" s="598"/>
      <c r="N19472" s="598"/>
      <c r="V19472" s="598"/>
      <c r="W19472" s="598"/>
    </row>
    <row r="19473" spans="6:23" x14ac:dyDescent="0.2">
      <c r="F19473" s="610"/>
      <c r="H19473" s="612"/>
      <c r="I19473" s="598"/>
      <c r="J19473" s="598"/>
      <c r="M19473" s="598"/>
      <c r="N19473" s="598"/>
      <c r="V19473" s="598"/>
      <c r="W19473" s="598"/>
    </row>
    <row r="19474" spans="6:23" x14ac:dyDescent="0.2">
      <c r="F19474" s="610"/>
      <c r="H19474" s="612"/>
      <c r="I19474" s="598"/>
      <c r="J19474" s="598"/>
      <c r="M19474" s="598"/>
      <c r="N19474" s="598"/>
      <c r="V19474" s="598"/>
      <c r="W19474" s="598"/>
    </row>
    <row r="19475" spans="6:23" x14ac:dyDescent="0.2">
      <c r="F19475" s="610"/>
      <c r="H19475" s="612"/>
      <c r="I19475" s="598"/>
      <c r="J19475" s="598"/>
      <c r="M19475" s="598"/>
      <c r="N19475" s="598"/>
      <c r="V19475" s="598"/>
      <c r="W19475" s="598"/>
    </row>
    <row r="19476" spans="6:23" x14ac:dyDescent="0.2">
      <c r="F19476" s="610"/>
      <c r="H19476" s="612"/>
      <c r="I19476" s="598"/>
      <c r="J19476" s="598"/>
      <c r="M19476" s="598"/>
      <c r="N19476" s="598"/>
      <c r="V19476" s="598"/>
      <c r="W19476" s="598"/>
    </row>
    <row r="19477" spans="6:23" x14ac:dyDescent="0.2">
      <c r="F19477" s="610"/>
      <c r="H19477" s="612"/>
      <c r="I19477" s="598"/>
      <c r="J19477" s="598"/>
      <c r="M19477" s="598"/>
      <c r="N19477" s="598"/>
      <c r="V19477" s="598"/>
      <c r="W19477" s="598"/>
    </row>
    <row r="19478" spans="6:23" x14ac:dyDescent="0.2">
      <c r="F19478" s="610"/>
      <c r="H19478" s="612"/>
      <c r="I19478" s="598"/>
      <c r="J19478" s="598"/>
      <c r="M19478" s="598"/>
      <c r="N19478" s="598"/>
      <c r="V19478" s="598"/>
      <c r="W19478" s="598"/>
    </row>
    <row r="19479" spans="6:23" x14ac:dyDescent="0.2">
      <c r="F19479" s="610"/>
      <c r="H19479" s="612"/>
      <c r="I19479" s="598"/>
      <c r="J19479" s="598"/>
      <c r="M19479" s="598"/>
      <c r="N19479" s="598"/>
      <c r="V19479" s="598"/>
      <c r="W19479" s="598"/>
    </row>
    <row r="19480" spans="6:23" x14ac:dyDescent="0.2">
      <c r="F19480" s="610"/>
      <c r="H19480" s="612"/>
      <c r="I19480" s="598"/>
      <c r="J19480" s="598"/>
      <c r="M19480" s="598"/>
      <c r="N19480" s="598"/>
      <c r="V19480" s="598"/>
      <c r="W19480" s="598"/>
    </row>
    <row r="19481" spans="6:23" x14ac:dyDescent="0.2">
      <c r="F19481" s="610"/>
      <c r="H19481" s="612"/>
      <c r="I19481" s="598"/>
      <c r="J19481" s="598"/>
      <c r="M19481" s="598"/>
      <c r="N19481" s="598"/>
      <c r="V19481" s="598"/>
      <c r="W19481" s="598"/>
    </row>
    <row r="19482" spans="6:23" x14ac:dyDescent="0.2">
      <c r="F19482" s="610"/>
      <c r="H19482" s="612"/>
      <c r="I19482" s="598"/>
      <c r="J19482" s="598"/>
      <c r="M19482" s="598"/>
      <c r="N19482" s="598"/>
      <c r="V19482" s="598"/>
      <c r="W19482" s="598"/>
    </row>
    <row r="19483" spans="6:23" x14ac:dyDescent="0.2">
      <c r="F19483" s="610"/>
      <c r="H19483" s="612"/>
      <c r="I19483" s="598"/>
      <c r="J19483" s="598"/>
      <c r="M19483" s="598"/>
      <c r="N19483" s="598"/>
      <c r="V19483" s="598"/>
      <c r="W19483" s="598"/>
    </row>
    <row r="19484" spans="6:23" x14ac:dyDescent="0.2">
      <c r="F19484" s="610"/>
      <c r="H19484" s="612"/>
      <c r="I19484" s="598"/>
      <c r="J19484" s="598"/>
      <c r="M19484" s="598"/>
      <c r="N19484" s="598"/>
      <c r="V19484" s="598"/>
      <c r="W19484" s="598"/>
    </row>
    <row r="19485" spans="6:23" x14ac:dyDescent="0.2">
      <c r="F19485" s="610"/>
      <c r="H19485" s="612"/>
      <c r="I19485" s="598"/>
      <c r="J19485" s="598"/>
      <c r="M19485" s="598"/>
      <c r="N19485" s="598"/>
      <c r="V19485" s="598"/>
      <c r="W19485" s="598"/>
    </row>
    <row r="19486" spans="6:23" x14ac:dyDescent="0.2">
      <c r="F19486" s="610"/>
      <c r="H19486" s="612"/>
      <c r="I19486" s="598"/>
      <c r="J19486" s="598"/>
      <c r="M19486" s="598"/>
      <c r="N19486" s="598"/>
      <c r="V19486" s="598"/>
      <c r="W19486" s="598"/>
    </row>
    <row r="19487" spans="6:23" x14ac:dyDescent="0.2">
      <c r="F19487" s="610"/>
      <c r="H19487" s="612"/>
      <c r="I19487" s="598"/>
      <c r="J19487" s="598"/>
      <c r="M19487" s="598"/>
      <c r="N19487" s="598"/>
      <c r="V19487" s="598"/>
      <c r="W19487" s="598"/>
    </row>
    <row r="19488" spans="6:23" x14ac:dyDescent="0.2">
      <c r="F19488" s="610"/>
      <c r="H19488" s="612"/>
      <c r="I19488" s="598"/>
      <c r="J19488" s="598"/>
      <c r="M19488" s="598"/>
      <c r="N19488" s="598"/>
      <c r="V19488" s="598"/>
      <c r="W19488" s="598"/>
    </row>
    <row r="19489" spans="6:23" x14ac:dyDescent="0.2">
      <c r="F19489" s="610"/>
      <c r="H19489" s="612"/>
      <c r="I19489" s="598"/>
      <c r="J19489" s="598"/>
      <c r="M19489" s="598"/>
      <c r="N19489" s="598"/>
      <c r="V19489" s="598"/>
      <c r="W19489" s="598"/>
    </row>
    <row r="19490" spans="6:23" x14ac:dyDescent="0.2">
      <c r="F19490" s="610"/>
      <c r="H19490" s="612"/>
      <c r="I19490" s="598"/>
      <c r="J19490" s="598"/>
      <c r="M19490" s="598"/>
      <c r="N19490" s="598"/>
      <c r="V19490" s="598"/>
      <c r="W19490" s="598"/>
    </row>
    <row r="19491" spans="6:23" x14ac:dyDescent="0.2">
      <c r="F19491" s="610"/>
      <c r="H19491" s="612"/>
      <c r="I19491" s="598"/>
      <c r="J19491" s="598"/>
      <c r="M19491" s="598"/>
      <c r="N19491" s="598"/>
      <c r="V19491" s="598"/>
      <c r="W19491" s="598"/>
    </row>
    <row r="19492" spans="6:23" x14ac:dyDescent="0.2">
      <c r="F19492" s="610"/>
      <c r="H19492" s="612"/>
      <c r="I19492" s="598"/>
      <c r="J19492" s="598"/>
      <c r="M19492" s="598"/>
      <c r="N19492" s="598"/>
      <c r="V19492" s="598"/>
      <c r="W19492" s="598"/>
    </row>
    <row r="19493" spans="6:23" x14ac:dyDescent="0.2">
      <c r="F19493" s="610"/>
      <c r="H19493" s="612"/>
      <c r="I19493" s="598"/>
      <c r="J19493" s="598"/>
      <c r="M19493" s="598"/>
      <c r="N19493" s="598"/>
      <c r="V19493" s="598"/>
      <c r="W19493" s="598"/>
    </row>
    <row r="19494" spans="6:23" x14ac:dyDescent="0.2">
      <c r="F19494" s="610"/>
      <c r="H19494" s="612"/>
      <c r="I19494" s="598"/>
      <c r="J19494" s="598"/>
      <c r="M19494" s="598"/>
      <c r="N19494" s="598"/>
      <c r="V19494" s="598"/>
      <c r="W19494" s="598"/>
    </row>
    <row r="19495" spans="6:23" x14ac:dyDescent="0.2">
      <c r="F19495" s="610"/>
      <c r="H19495" s="612"/>
      <c r="I19495" s="598"/>
      <c r="J19495" s="598"/>
      <c r="M19495" s="598"/>
      <c r="N19495" s="598"/>
      <c r="V19495" s="598"/>
      <c r="W19495" s="598"/>
    </row>
    <row r="19496" spans="6:23" x14ac:dyDescent="0.2">
      <c r="F19496" s="610"/>
      <c r="H19496" s="612"/>
      <c r="I19496" s="598"/>
      <c r="J19496" s="598"/>
      <c r="M19496" s="598"/>
      <c r="N19496" s="598"/>
      <c r="V19496" s="598"/>
      <c r="W19496" s="598"/>
    </row>
    <row r="19497" spans="6:23" x14ac:dyDescent="0.2">
      <c r="F19497" s="610"/>
      <c r="H19497" s="612"/>
      <c r="I19497" s="598"/>
      <c r="J19497" s="598"/>
      <c r="M19497" s="598"/>
      <c r="N19497" s="598"/>
      <c r="V19497" s="598"/>
      <c r="W19497" s="598"/>
    </row>
    <row r="19498" spans="6:23" x14ac:dyDescent="0.2">
      <c r="F19498" s="610"/>
      <c r="H19498" s="612"/>
      <c r="I19498" s="598"/>
      <c r="J19498" s="598"/>
      <c r="M19498" s="598"/>
      <c r="N19498" s="598"/>
      <c r="V19498" s="598"/>
      <c r="W19498" s="598"/>
    </row>
    <row r="19499" spans="6:23" x14ac:dyDescent="0.2">
      <c r="F19499" s="610"/>
      <c r="H19499" s="612"/>
      <c r="I19499" s="598"/>
      <c r="J19499" s="598"/>
      <c r="M19499" s="598"/>
      <c r="N19499" s="598"/>
      <c r="V19499" s="598"/>
      <c r="W19499" s="598"/>
    </row>
    <row r="19500" spans="6:23" x14ac:dyDescent="0.2">
      <c r="F19500" s="610"/>
      <c r="H19500" s="612"/>
      <c r="I19500" s="598"/>
      <c r="J19500" s="598"/>
      <c r="M19500" s="598"/>
      <c r="N19500" s="598"/>
      <c r="V19500" s="598"/>
      <c r="W19500" s="598"/>
    </row>
    <row r="19501" spans="6:23" x14ac:dyDescent="0.2">
      <c r="F19501" s="610"/>
      <c r="H19501" s="612"/>
      <c r="I19501" s="598"/>
      <c r="J19501" s="598"/>
      <c r="M19501" s="598"/>
      <c r="N19501" s="598"/>
      <c r="V19501" s="598"/>
      <c r="W19501" s="598"/>
    </row>
    <row r="19502" spans="6:23" x14ac:dyDescent="0.2">
      <c r="F19502" s="610"/>
      <c r="H19502" s="612"/>
      <c r="I19502" s="598"/>
      <c r="J19502" s="598"/>
      <c r="M19502" s="598"/>
      <c r="N19502" s="598"/>
      <c r="V19502" s="598"/>
      <c r="W19502" s="598"/>
    </row>
    <row r="19503" spans="6:23" x14ac:dyDescent="0.2">
      <c r="F19503" s="610"/>
      <c r="H19503" s="612"/>
      <c r="I19503" s="598"/>
      <c r="J19503" s="598"/>
      <c r="M19503" s="598"/>
      <c r="N19503" s="598"/>
      <c r="V19503" s="598"/>
      <c r="W19503" s="598"/>
    </row>
    <row r="19504" spans="6:23" x14ac:dyDescent="0.2">
      <c r="F19504" s="610"/>
      <c r="H19504" s="612"/>
      <c r="I19504" s="598"/>
      <c r="J19504" s="598"/>
      <c r="M19504" s="598"/>
      <c r="N19504" s="598"/>
      <c r="V19504" s="598"/>
      <c r="W19504" s="598"/>
    </row>
    <row r="19505" spans="6:23" x14ac:dyDescent="0.2">
      <c r="F19505" s="610"/>
      <c r="H19505" s="612"/>
      <c r="I19505" s="598"/>
      <c r="J19505" s="598"/>
      <c r="M19505" s="598"/>
      <c r="N19505" s="598"/>
      <c r="V19505" s="598"/>
      <c r="W19505" s="598"/>
    </row>
    <row r="19506" spans="6:23" x14ac:dyDescent="0.2">
      <c r="F19506" s="610"/>
      <c r="H19506" s="612"/>
      <c r="I19506" s="598"/>
      <c r="J19506" s="598"/>
      <c r="M19506" s="598"/>
      <c r="N19506" s="598"/>
      <c r="V19506" s="598"/>
      <c r="W19506" s="598"/>
    </row>
    <row r="19507" spans="6:23" x14ac:dyDescent="0.2">
      <c r="F19507" s="610"/>
      <c r="H19507" s="612"/>
      <c r="I19507" s="598"/>
      <c r="J19507" s="598"/>
      <c r="M19507" s="598"/>
      <c r="N19507" s="598"/>
      <c r="V19507" s="598"/>
      <c r="W19507" s="598"/>
    </row>
    <row r="19508" spans="6:23" x14ac:dyDescent="0.2">
      <c r="F19508" s="610"/>
      <c r="H19508" s="612"/>
      <c r="I19508" s="598"/>
      <c r="J19508" s="598"/>
      <c r="M19508" s="598"/>
      <c r="N19508" s="598"/>
      <c r="V19508" s="598"/>
      <c r="W19508" s="598"/>
    </row>
    <row r="19509" spans="6:23" x14ac:dyDescent="0.2">
      <c r="F19509" s="610"/>
      <c r="H19509" s="612"/>
      <c r="I19509" s="598"/>
      <c r="J19509" s="598"/>
      <c r="M19509" s="598"/>
      <c r="N19509" s="598"/>
      <c r="V19509" s="598"/>
      <c r="W19509" s="598"/>
    </row>
    <row r="19510" spans="6:23" x14ac:dyDescent="0.2">
      <c r="F19510" s="610"/>
      <c r="H19510" s="612"/>
      <c r="I19510" s="598"/>
      <c r="J19510" s="598"/>
      <c r="M19510" s="598"/>
      <c r="N19510" s="598"/>
      <c r="V19510" s="598"/>
      <c r="W19510" s="598"/>
    </row>
    <row r="19511" spans="6:23" x14ac:dyDescent="0.2">
      <c r="F19511" s="610"/>
      <c r="H19511" s="612"/>
      <c r="I19511" s="598"/>
      <c r="J19511" s="598"/>
      <c r="M19511" s="598"/>
      <c r="N19511" s="598"/>
      <c r="V19511" s="598"/>
      <c r="W19511" s="598"/>
    </row>
    <row r="19512" spans="6:23" x14ac:dyDescent="0.2">
      <c r="F19512" s="610"/>
      <c r="H19512" s="612"/>
      <c r="I19512" s="598"/>
      <c r="J19512" s="598"/>
      <c r="M19512" s="598"/>
      <c r="N19512" s="598"/>
      <c r="V19512" s="598"/>
      <c r="W19512" s="598"/>
    </row>
    <row r="19513" spans="6:23" x14ac:dyDescent="0.2">
      <c r="F19513" s="610"/>
      <c r="H19513" s="612"/>
      <c r="I19513" s="598"/>
      <c r="J19513" s="598"/>
      <c r="M19513" s="598"/>
      <c r="N19513" s="598"/>
      <c r="V19513" s="598"/>
      <c r="W19513" s="598"/>
    </row>
    <row r="19514" spans="6:23" x14ac:dyDescent="0.2">
      <c r="F19514" s="610"/>
      <c r="H19514" s="612"/>
      <c r="I19514" s="598"/>
      <c r="J19514" s="598"/>
      <c r="M19514" s="598"/>
      <c r="N19514" s="598"/>
      <c r="V19514" s="598"/>
      <c r="W19514" s="598"/>
    </row>
    <row r="19515" spans="6:23" x14ac:dyDescent="0.2">
      <c r="F19515" s="610"/>
      <c r="H19515" s="612"/>
      <c r="I19515" s="598"/>
      <c r="J19515" s="598"/>
      <c r="M19515" s="598"/>
      <c r="N19515" s="598"/>
      <c r="V19515" s="598"/>
      <c r="W19515" s="598"/>
    </row>
    <row r="19516" spans="6:23" x14ac:dyDescent="0.2">
      <c r="F19516" s="610"/>
      <c r="H19516" s="612"/>
      <c r="I19516" s="598"/>
      <c r="J19516" s="598"/>
      <c r="M19516" s="598"/>
      <c r="N19516" s="598"/>
      <c r="V19516" s="598"/>
      <c r="W19516" s="598"/>
    </row>
    <row r="19517" spans="6:23" x14ac:dyDescent="0.2">
      <c r="F19517" s="610"/>
      <c r="H19517" s="612"/>
      <c r="I19517" s="598"/>
      <c r="J19517" s="598"/>
      <c r="M19517" s="598"/>
      <c r="N19517" s="598"/>
      <c r="V19517" s="598"/>
      <c r="W19517" s="598"/>
    </row>
    <row r="19518" spans="6:23" x14ac:dyDescent="0.2">
      <c r="F19518" s="610"/>
      <c r="H19518" s="612"/>
      <c r="I19518" s="598"/>
      <c r="J19518" s="598"/>
      <c r="M19518" s="598"/>
      <c r="N19518" s="598"/>
      <c r="V19518" s="598"/>
      <c r="W19518" s="598"/>
    </row>
    <row r="19519" spans="6:23" x14ac:dyDescent="0.2">
      <c r="F19519" s="610"/>
      <c r="H19519" s="612"/>
      <c r="I19519" s="598"/>
      <c r="J19519" s="598"/>
      <c r="M19519" s="598"/>
      <c r="N19519" s="598"/>
      <c r="V19519" s="598"/>
      <c r="W19519" s="598"/>
    </row>
    <row r="19520" spans="6:23" x14ac:dyDescent="0.2">
      <c r="F19520" s="610"/>
      <c r="H19520" s="612"/>
      <c r="I19520" s="598"/>
      <c r="J19520" s="598"/>
      <c r="M19520" s="598"/>
      <c r="N19520" s="598"/>
      <c r="V19520" s="598"/>
      <c r="W19520" s="598"/>
    </row>
    <row r="19521" spans="6:23" x14ac:dyDescent="0.2">
      <c r="F19521" s="610"/>
      <c r="H19521" s="612"/>
      <c r="I19521" s="598"/>
      <c r="J19521" s="598"/>
      <c r="M19521" s="598"/>
      <c r="N19521" s="598"/>
      <c r="V19521" s="598"/>
      <c r="W19521" s="598"/>
    </row>
    <row r="19522" spans="6:23" x14ac:dyDescent="0.2">
      <c r="F19522" s="610"/>
      <c r="H19522" s="612"/>
      <c r="I19522" s="598"/>
      <c r="J19522" s="598"/>
      <c r="M19522" s="598"/>
      <c r="N19522" s="598"/>
      <c r="V19522" s="598"/>
      <c r="W19522" s="598"/>
    </row>
    <row r="19523" spans="6:23" x14ac:dyDescent="0.2">
      <c r="F19523" s="610"/>
      <c r="H19523" s="612"/>
      <c r="I19523" s="598"/>
      <c r="J19523" s="598"/>
      <c r="M19523" s="598"/>
      <c r="N19523" s="598"/>
      <c r="V19523" s="598"/>
      <c r="W19523" s="598"/>
    </row>
    <row r="19524" spans="6:23" x14ac:dyDescent="0.2">
      <c r="F19524" s="610"/>
      <c r="H19524" s="612"/>
      <c r="I19524" s="598"/>
      <c r="J19524" s="598"/>
      <c r="M19524" s="598"/>
      <c r="N19524" s="598"/>
      <c r="V19524" s="598"/>
      <c r="W19524" s="598"/>
    </row>
    <row r="19525" spans="6:23" x14ac:dyDescent="0.2">
      <c r="F19525" s="610"/>
      <c r="H19525" s="612"/>
      <c r="I19525" s="598"/>
      <c r="J19525" s="598"/>
      <c r="M19525" s="598"/>
      <c r="N19525" s="598"/>
      <c r="V19525" s="598"/>
      <c r="W19525" s="598"/>
    </row>
    <row r="19526" spans="6:23" x14ac:dyDescent="0.2">
      <c r="F19526" s="610"/>
      <c r="H19526" s="612"/>
      <c r="I19526" s="598"/>
      <c r="J19526" s="598"/>
      <c r="M19526" s="598"/>
      <c r="N19526" s="598"/>
      <c r="V19526" s="598"/>
      <c r="W19526" s="598"/>
    </row>
    <row r="19527" spans="6:23" x14ac:dyDescent="0.2">
      <c r="F19527" s="610"/>
      <c r="H19527" s="612"/>
      <c r="I19527" s="598"/>
      <c r="J19527" s="598"/>
      <c r="M19527" s="598"/>
      <c r="N19527" s="598"/>
      <c r="V19527" s="598"/>
      <c r="W19527" s="598"/>
    </row>
    <row r="19528" spans="6:23" x14ac:dyDescent="0.2">
      <c r="F19528" s="610"/>
      <c r="H19528" s="612"/>
      <c r="I19528" s="598"/>
      <c r="J19528" s="598"/>
      <c r="M19528" s="598"/>
      <c r="N19528" s="598"/>
      <c r="V19528" s="598"/>
      <c r="W19528" s="598"/>
    </row>
    <row r="19529" spans="6:23" x14ac:dyDescent="0.2">
      <c r="F19529" s="610"/>
      <c r="H19529" s="612"/>
      <c r="I19529" s="598"/>
      <c r="J19529" s="598"/>
      <c r="M19529" s="598"/>
      <c r="N19529" s="598"/>
      <c r="V19529" s="598"/>
      <c r="W19529" s="598"/>
    </row>
    <row r="19530" spans="6:23" x14ac:dyDescent="0.2">
      <c r="F19530" s="610"/>
      <c r="H19530" s="612"/>
      <c r="I19530" s="598"/>
      <c r="J19530" s="598"/>
      <c r="M19530" s="598"/>
      <c r="N19530" s="598"/>
      <c r="V19530" s="598"/>
      <c r="W19530" s="598"/>
    </row>
    <row r="19531" spans="6:23" x14ac:dyDescent="0.2">
      <c r="F19531" s="610"/>
      <c r="H19531" s="612"/>
      <c r="I19531" s="598"/>
      <c r="J19531" s="598"/>
      <c r="M19531" s="598"/>
      <c r="N19531" s="598"/>
      <c r="V19531" s="598"/>
      <c r="W19531" s="598"/>
    </row>
    <row r="19532" spans="6:23" x14ac:dyDescent="0.2">
      <c r="F19532" s="610"/>
      <c r="H19532" s="612"/>
      <c r="I19532" s="598"/>
      <c r="J19532" s="598"/>
      <c r="M19532" s="598"/>
      <c r="N19532" s="598"/>
      <c r="V19532" s="598"/>
      <c r="W19532" s="598"/>
    </row>
    <row r="19533" spans="6:23" x14ac:dyDescent="0.2">
      <c r="F19533" s="610"/>
      <c r="H19533" s="612"/>
      <c r="I19533" s="598"/>
      <c r="J19533" s="598"/>
      <c r="M19533" s="598"/>
      <c r="N19533" s="598"/>
      <c r="V19533" s="598"/>
      <c r="W19533" s="598"/>
    </row>
    <row r="19534" spans="6:23" x14ac:dyDescent="0.2">
      <c r="F19534" s="610"/>
      <c r="H19534" s="612"/>
      <c r="I19534" s="598"/>
      <c r="J19534" s="598"/>
      <c r="M19534" s="598"/>
      <c r="N19534" s="598"/>
      <c r="V19534" s="598"/>
      <c r="W19534" s="598"/>
    </row>
    <row r="19535" spans="6:23" x14ac:dyDescent="0.2">
      <c r="F19535" s="610"/>
      <c r="H19535" s="612"/>
      <c r="I19535" s="598"/>
      <c r="J19535" s="598"/>
      <c r="M19535" s="598"/>
      <c r="N19535" s="598"/>
      <c r="V19535" s="598"/>
      <c r="W19535" s="598"/>
    </row>
    <row r="19536" spans="6:23" x14ac:dyDescent="0.2">
      <c r="F19536" s="610"/>
      <c r="H19536" s="612"/>
      <c r="I19536" s="598"/>
      <c r="J19536" s="598"/>
      <c r="M19536" s="598"/>
      <c r="N19536" s="598"/>
      <c r="V19536" s="598"/>
      <c r="W19536" s="598"/>
    </row>
    <row r="19537" spans="6:23" x14ac:dyDescent="0.2">
      <c r="F19537" s="610"/>
      <c r="H19537" s="612"/>
      <c r="I19537" s="598"/>
      <c r="J19537" s="598"/>
      <c r="M19537" s="598"/>
      <c r="N19537" s="598"/>
      <c r="V19537" s="598"/>
      <c r="W19537" s="598"/>
    </row>
    <row r="19538" spans="6:23" x14ac:dyDescent="0.2">
      <c r="F19538" s="610"/>
      <c r="H19538" s="612"/>
      <c r="I19538" s="598"/>
      <c r="J19538" s="598"/>
      <c r="M19538" s="598"/>
      <c r="N19538" s="598"/>
      <c r="V19538" s="598"/>
      <c r="W19538" s="598"/>
    </row>
    <row r="19539" spans="6:23" x14ac:dyDescent="0.2">
      <c r="F19539" s="610"/>
      <c r="H19539" s="612"/>
      <c r="I19539" s="598"/>
      <c r="J19539" s="598"/>
      <c r="M19539" s="598"/>
      <c r="N19539" s="598"/>
      <c r="V19539" s="598"/>
      <c r="W19539" s="598"/>
    </row>
    <row r="19540" spans="6:23" x14ac:dyDescent="0.2">
      <c r="F19540" s="610"/>
      <c r="H19540" s="612"/>
      <c r="I19540" s="598"/>
      <c r="J19540" s="598"/>
      <c r="M19540" s="598"/>
      <c r="N19540" s="598"/>
      <c r="V19540" s="598"/>
      <c r="W19540" s="598"/>
    </row>
    <row r="19541" spans="6:23" x14ac:dyDescent="0.2">
      <c r="F19541" s="610"/>
      <c r="H19541" s="612"/>
      <c r="I19541" s="598"/>
      <c r="J19541" s="598"/>
      <c r="M19541" s="598"/>
      <c r="N19541" s="598"/>
      <c r="V19541" s="598"/>
      <c r="W19541" s="598"/>
    </row>
    <row r="19542" spans="6:23" x14ac:dyDescent="0.2">
      <c r="F19542" s="610"/>
      <c r="H19542" s="612"/>
      <c r="I19542" s="598"/>
      <c r="J19542" s="598"/>
      <c r="M19542" s="598"/>
      <c r="N19542" s="598"/>
      <c r="V19542" s="598"/>
      <c r="W19542" s="598"/>
    </row>
    <row r="19543" spans="6:23" x14ac:dyDescent="0.2">
      <c r="F19543" s="610"/>
      <c r="H19543" s="612"/>
      <c r="I19543" s="598"/>
      <c r="J19543" s="598"/>
      <c r="M19543" s="598"/>
      <c r="N19543" s="598"/>
      <c r="V19543" s="598"/>
      <c r="W19543" s="598"/>
    </row>
    <row r="19544" spans="6:23" x14ac:dyDescent="0.2">
      <c r="F19544" s="610"/>
      <c r="H19544" s="612"/>
      <c r="I19544" s="598"/>
      <c r="J19544" s="598"/>
      <c r="M19544" s="598"/>
      <c r="N19544" s="598"/>
      <c r="V19544" s="598"/>
      <c r="W19544" s="598"/>
    </row>
    <row r="19545" spans="6:23" x14ac:dyDescent="0.2">
      <c r="F19545" s="610"/>
      <c r="H19545" s="612"/>
      <c r="I19545" s="598"/>
      <c r="J19545" s="598"/>
      <c r="M19545" s="598"/>
      <c r="N19545" s="598"/>
      <c r="V19545" s="598"/>
      <c r="W19545" s="598"/>
    </row>
    <row r="19546" spans="6:23" x14ac:dyDescent="0.2">
      <c r="F19546" s="610"/>
      <c r="H19546" s="612"/>
      <c r="I19546" s="598"/>
      <c r="J19546" s="598"/>
      <c r="M19546" s="598"/>
      <c r="N19546" s="598"/>
      <c r="V19546" s="598"/>
      <c r="W19546" s="598"/>
    </row>
    <row r="19547" spans="6:23" x14ac:dyDescent="0.2">
      <c r="F19547" s="610"/>
      <c r="H19547" s="612"/>
      <c r="I19547" s="598"/>
      <c r="J19547" s="598"/>
      <c r="M19547" s="598"/>
      <c r="N19547" s="598"/>
      <c r="V19547" s="598"/>
      <c r="W19547" s="598"/>
    </row>
    <row r="19548" spans="6:23" x14ac:dyDescent="0.2">
      <c r="F19548" s="610"/>
      <c r="H19548" s="612"/>
      <c r="I19548" s="598"/>
      <c r="J19548" s="598"/>
      <c r="M19548" s="598"/>
      <c r="N19548" s="598"/>
      <c r="V19548" s="598"/>
      <c r="W19548" s="598"/>
    </row>
    <row r="19549" spans="6:23" x14ac:dyDescent="0.2">
      <c r="F19549" s="610"/>
      <c r="H19549" s="612"/>
      <c r="I19549" s="598"/>
      <c r="J19549" s="598"/>
      <c r="M19549" s="598"/>
      <c r="N19549" s="598"/>
      <c r="V19549" s="598"/>
      <c r="W19549" s="598"/>
    </row>
    <row r="19550" spans="6:23" x14ac:dyDescent="0.2">
      <c r="F19550" s="610"/>
      <c r="H19550" s="612"/>
      <c r="I19550" s="598"/>
      <c r="J19550" s="598"/>
      <c r="M19550" s="598"/>
      <c r="N19550" s="598"/>
      <c r="V19550" s="598"/>
      <c r="W19550" s="598"/>
    </row>
    <row r="19551" spans="6:23" x14ac:dyDescent="0.2">
      <c r="F19551" s="610"/>
      <c r="H19551" s="612"/>
      <c r="I19551" s="598"/>
      <c r="J19551" s="598"/>
      <c r="M19551" s="598"/>
      <c r="N19551" s="598"/>
      <c r="V19551" s="598"/>
      <c r="W19551" s="598"/>
    </row>
    <row r="19552" spans="6:23" x14ac:dyDescent="0.2">
      <c r="F19552" s="610"/>
      <c r="H19552" s="612"/>
      <c r="I19552" s="598"/>
      <c r="J19552" s="598"/>
      <c r="M19552" s="598"/>
      <c r="N19552" s="598"/>
      <c r="V19552" s="598"/>
      <c r="W19552" s="598"/>
    </row>
    <row r="19553" spans="6:23" x14ac:dyDescent="0.2">
      <c r="F19553" s="610"/>
      <c r="H19553" s="612"/>
      <c r="I19553" s="598"/>
      <c r="J19553" s="598"/>
      <c r="M19553" s="598"/>
      <c r="N19553" s="598"/>
      <c r="V19553" s="598"/>
      <c r="W19553" s="598"/>
    </row>
    <row r="19554" spans="6:23" x14ac:dyDescent="0.2">
      <c r="F19554" s="610"/>
      <c r="H19554" s="612"/>
      <c r="I19554" s="598"/>
      <c r="J19554" s="598"/>
      <c r="M19554" s="598"/>
      <c r="N19554" s="598"/>
      <c r="V19554" s="598"/>
      <c r="W19554" s="598"/>
    </row>
    <row r="19555" spans="6:23" x14ac:dyDescent="0.2">
      <c r="F19555" s="610"/>
      <c r="H19555" s="612"/>
      <c r="I19555" s="598"/>
      <c r="J19555" s="598"/>
      <c r="M19555" s="598"/>
      <c r="N19555" s="598"/>
      <c r="V19555" s="598"/>
      <c r="W19555" s="598"/>
    </row>
    <row r="19556" spans="6:23" x14ac:dyDescent="0.2">
      <c r="F19556" s="610"/>
      <c r="H19556" s="612"/>
      <c r="I19556" s="598"/>
      <c r="J19556" s="598"/>
      <c r="M19556" s="598"/>
      <c r="N19556" s="598"/>
      <c r="V19556" s="598"/>
      <c r="W19556" s="598"/>
    </row>
    <row r="19557" spans="6:23" x14ac:dyDescent="0.2">
      <c r="F19557" s="610"/>
      <c r="H19557" s="612"/>
      <c r="I19557" s="598"/>
      <c r="J19557" s="598"/>
      <c r="M19557" s="598"/>
      <c r="N19557" s="598"/>
      <c r="V19557" s="598"/>
      <c r="W19557" s="598"/>
    </row>
    <row r="19558" spans="6:23" x14ac:dyDescent="0.2">
      <c r="F19558" s="610"/>
      <c r="H19558" s="612"/>
      <c r="I19558" s="598"/>
      <c r="J19558" s="598"/>
      <c r="M19558" s="598"/>
      <c r="N19558" s="598"/>
      <c r="V19558" s="598"/>
      <c r="W19558" s="598"/>
    </row>
    <row r="19559" spans="6:23" x14ac:dyDescent="0.2">
      <c r="F19559" s="610"/>
      <c r="H19559" s="612"/>
      <c r="I19559" s="598"/>
      <c r="J19559" s="598"/>
      <c r="M19559" s="598"/>
      <c r="N19559" s="598"/>
      <c r="V19559" s="598"/>
      <c r="W19559" s="598"/>
    </row>
    <row r="19560" spans="6:23" x14ac:dyDescent="0.2">
      <c r="F19560" s="610"/>
      <c r="H19560" s="612"/>
      <c r="I19560" s="598"/>
      <c r="J19560" s="598"/>
      <c r="M19560" s="598"/>
      <c r="N19560" s="598"/>
      <c r="V19560" s="598"/>
      <c r="W19560" s="598"/>
    </row>
    <row r="19561" spans="6:23" x14ac:dyDescent="0.2">
      <c r="F19561" s="610"/>
      <c r="H19561" s="612"/>
      <c r="I19561" s="598"/>
      <c r="J19561" s="598"/>
      <c r="M19561" s="598"/>
      <c r="N19561" s="598"/>
      <c r="V19561" s="598"/>
      <c r="W19561" s="598"/>
    </row>
    <row r="19562" spans="6:23" x14ac:dyDescent="0.2">
      <c r="F19562" s="610"/>
      <c r="H19562" s="612"/>
      <c r="I19562" s="598"/>
      <c r="J19562" s="598"/>
      <c r="M19562" s="598"/>
      <c r="N19562" s="598"/>
      <c r="V19562" s="598"/>
      <c r="W19562" s="598"/>
    </row>
    <row r="19563" spans="6:23" x14ac:dyDescent="0.2">
      <c r="F19563" s="610"/>
      <c r="H19563" s="612"/>
      <c r="I19563" s="598"/>
      <c r="J19563" s="598"/>
      <c r="M19563" s="598"/>
      <c r="N19563" s="598"/>
      <c r="V19563" s="598"/>
      <c r="W19563" s="598"/>
    </row>
    <row r="19564" spans="6:23" x14ac:dyDescent="0.2">
      <c r="F19564" s="610"/>
      <c r="H19564" s="612"/>
      <c r="I19564" s="598"/>
      <c r="J19564" s="598"/>
      <c r="M19564" s="598"/>
      <c r="N19564" s="598"/>
      <c r="V19564" s="598"/>
      <c r="W19564" s="598"/>
    </row>
    <row r="19565" spans="6:23" x14ac:dyDescent="0.2">
      <c r="F19565" s="610"/>
      <c r="H19565" s="612"/>
      <c r="I19565" s="598"/>
      <c r="J19565" s="598"/>
      <c r="M19565" s="598"/>
      <c r="N19565" s="598"/>
      <c r="V19565" s="598"/>
      <c r="W19565" s="598"/>
    </row>
    <row r="19566" spans="6:23" x14ac:dyDescent="0.2">
      <c r="F19566" s="610"/>
      <c r="H19566" s="612"/>
      <c r="I19566" s="598"/>
      <c r="J19566" s="598"/>
      <c r="M19566" s="598"/>
      <c r="N19566" s="598"/>
      <c r="V19566" s="598"/>
      <c r="W19566" s="598"/>
    </row>
    <row r="19567" spans="6:23" x14ac:dyDescent="0.2">
      <c r="F19567" s="610"/>
      <c r="H19567" s="612"/>
      <c r="I19567" s="598"/>
      <c r="J19567" s="598"/>
      <c r="M19567" s="598"/>
      <c r="N19567" s="598"/>
      <c r="V19567" s="598"/>
      <c r="W19567" s="598"/>
    </row>
    <row r="19568" spans="6:23" x14ac:dyDescent="0.2">
      <c r="F19568" s="610"/>
      <c r="H19568" s="612"/>
      <c r="I19568" s="598"/>
      <c r="J19568" s="598"/>
      <c r="M19568" s="598"/>
      <c r="N19568" s="598"/>
      <c r="V19568" s="598"/>
      <c r="W19568" s="598"/>
    </row>
    <row r="19569" spans="6:23" x14ac:dyDescent="0.2">
      <c r="F19569" s="610"/>
      <c r="H19569" s="612"/>
      <c r="I19569" s="598"/>
      <c r="J19569" s="598"/>
      <c r="M19569" s="598"/>
      <c r="N19569" s="598"/>
      <c r="V19569" s="598"/>
      <c r="W19569" s="598"/>
    </row>
    <row r="19570" spans="6:23" x14ac:dyDescent="0.2">
      <c r="F19570" s="610"/>
      <c r="H19570" s="612"/>
      <c r="I19570" s="598"/>
      <c r="J19570" s="598"/>
      <c r="M19570" s="598"/>
      <c r="N19570" s="598"/>
      <c r="V19570" s="598"/>
      <c r="W19570" s="598"/>
    </row>
    <row r="19571" spans="6:23" x14ac:dyDescent="0.2">
      <c r="F19571" s="610"/>
      <c r="H19571" s="612"/>
      <c r="I19571" s="598"/>
      <c r="J19571" s="598"/>
      <c r="M19571" s="598"/>
      <c r="N19571" s="598"/>
      <c r="V19571" s="598"/>
      <c r="W19571" s="598"/>
    </row>
    <row r="19572" spans="6:23" x14ac:dyDescent="0.2">
      <c r="F19572" s="610"/>
      <c r="H19572" s="612"/>
      <c r="I19572" s="598"/>
      <c r="J19572" s="598"/>
      <c r="M19572" s="598"/>
      <c r="N19572" s="598"/>
      <c r="V19572" s="598"/>
      <c r="W19572" s="598"/>
    </row>
    <row r="19573" spans="6:23" x14ac:dyDescent="0.2">
      <c r="F19573" s="610"/>
      <c r="H19573" s="612"/>
      <c r="I19573" s="598"/>
      <c r="J19573" s="598"/>
      <c r="M19573" s="598"/>
      <c r="N19573" s="598"/>
      <c r="V19573" s="598"/>
      <c r="W19573" s="598"/>
    </row>
    <row r="19574" spans="6:23" x14ac:dyDescent="0.2">
      <c r="F19574" s="610"/>
      <c r="H19574" s="612"/>
      <c r="I19574" s="598"/>
      <c r="J19574" s="598"/>
      <c r="M19574" s="598"/>
      <c r="N19574" s="598"/>
      <c r="V19574" s="598"/>
      <c r="W19574" s="598"/>
    </row>
    <row r="19575" spans="6:23" x14ac:dyDescent="0.2">
      <c r="F19575" s="610"/>
      <c r="H19575" s="612"/>
      <c r="I19575" s="598"/>
      <c r="J19575" s="598"/>
      <c r="M19575" s="598"/>
      <c r="N19575" s="598"/>
      <c r="V19575" s="598"/>
      <c r="W19575" s="598"/>
    </row>
    <row r="19576" spans="6:23" x14ac:dyDescent="0.2">
      <c r="F19576" s="610"/>
      <c r="H19576" s="612"/>
      <c r="I19576" s="598"/>
      <c r="J19576" s="598"/>
      <c r="M19576" s="598"/>
      <c r="N19576" s="598"/>
      <c r="V19576" s="598"/>
      <c r="W19576" s="598"/>
    </row>
    <row r="19577" spans="6:23" x14ac:dyDescent="0.2">
      <c r="F19577" s="610"/>
      <c r="H19577" s="612"/>
      <c r="I19577" s="598"/>
      <c r="J19577" s="598"/>
      <c r="M19577" s="598"/>
      <c r="N19577" s="598"/>
      <c r="V19577" s="598"/>
      <c r="W19577" s="598"/>
    </row>
    <row r="19578" spans="6:23" x14ac:dyDescent="0.2">
      <c r="F19578" s="610"/>
      <c r="H19578" s="612"/>
      <c r="I19578" s="598"/>
      <c r="J19578" s="598"/>
      <c r="M19578" s="598"/>
      <c r="N19578" s="598"/>
      <c r="V19578" s="598"/>
      <c r="W19578" s="598"/>
    </row>
    <row r="19579" spans="6:23" x14ac:dyDescent="0.2">
      <c r="F19579" s="610"/>
      <c r="H19579" s="612"/>
      <c r="I19579" s="598"/>
      <c r="J19579" s="598"/>
      <c r="M19579" s="598"/>
      <c r="N19579" s="598"/>
      <c r="V19579" s="598"/>
      <c r="W19579" s="598"/>
    </row>
    <row r="19580" spans="6:23" x14ac:dyDescent="0.2">
      <c r="F19580" s="610"/>
      <c r="H19580" s="612"/>
      <c r="I19580" s="598"/>
      <c r="J19580" s="598"/>
      <c r="M19580" s="598"/>
      <c r="N19580" s="598"/>
      <c r="V19580" s="598"/>
      <c r="W19580" s="598"/>
    </row>
    <row r="19581" spans="6:23" x14ac:dyDescent="0.2">
      <c r="F19581" s="610"/>
      <c r="H19581" s="612"/>
      <c r="I19581" s="598"/>
      <c r="J19581" s="598"/>
      <c r="M19581" s="598"/>
      <c r="N19581" s="598"/>
      <c r="V19581" s="598"/>
      <c r="W19581" s="598"/>
    </row>
    <row r="19582" spans="6:23" x14ac:dyDescent="0.2">
      <c r="F19582" s="610"/>
      <c r="H19582" s="612"/>
      <c r="I19582" s="598"/>
      <c r="J19582" s="598"/>
      <c r="M19582" s="598"/>
      <c r="N19582" s="598"/>
      <c r="V19582" s="598"/>
      <c r="W19582" s="598"/>
    </row>
    <row r="19583" spans="6:23" x14ac:dyDescent="0.2">
      <c r="F19583" s="610"/>
      <c r="H19583" s="612"/>
      <c r="I19583" s="598"/>
      <c r="J19583" s="598"/>
      <c r="M19583" s="598"/>
      <c r="N19583" s="598"/>
      <c r="V19583" s="598"/>
      <c r="W19583" s="598"/>
    </row>
    <row r="19584" spans="6:23" x14ac:dyDescent="0.2">
      <c r="F19584" s="610"/>
      <c r="H19584" s="612"/>
      <c r="I19584" s="598"/>
      <c r="J19584" s="598"/>
      <c r="M19584" s="598"/>
      <c r="N19584" s="598"/>
      <c r="V19584" s="598"/>
      <c r="W19584" s="598"/>
    </row>
    <row r="19585" spans="6:23" x14ac:dyDescent="0.2">
      <c r="F19585" s="610"/>
      <c r="H19585" s="612"/>
      <c r="I19585" s="598"/>
      <c r="J19585" s="598"/>
      <c r="M19585" s="598"/>
      <c r="N19585" s="598"/>
      <c r="V19585" s="598"/>
      <c r="W19585" s="598"/>
    </row>
    <row r="19586" spans="6:23" x14ac:dyDescent="0.2">
      <c r="F19586" s="610"/>
      <c r="H19586" s="612"/>
      <c r="I19586" s="598"/>
      <c r="J19586" s="598"/>
      <c r="M19586" s="598"/>
      <c r="N19586" s="598"/>
      <c r="V19586" s="598"/>
      <c r="W19586" s="598"/>
    </row>
    <row r="19587" spans="6:23" x14ac:dyDescent="0.2">
      <c r="F19587" s="610"/>
      <c r="H19587" s="612"/>
      <c r="I19587" s="598"/>
      <c r="J19587" s="598"/>
      <c r="M19587" s="598"/>
      <c r="N19587" s="598"/>
      <c r="V19587" s="598"/>
      <c r="W19587" s="598"/>
    </row>
    <row r="19588" spans="6:23" x14ac:dyDescent="0.2">
      <c r="F19588" s="610"/>
      <c r="H19588" s="612"/>
      <c r="I19588" s="598"/>
      <c r="J19588" s="598"/>
      <c r="M19588" s="598"/>
      <c r="N19588" s="598"/>
      <c r="V19588" s="598"/>
      <c r="W19588" s="598"/>
    </row>
    <row r="19589" spans="6:23" x14ac:dyDescent="0.2">
      <c r="F19589" s="610"/>
      <c r="H19589" s="612"/>
      <c r="I19589" s="598"/>
      <c r="J19589" s="598"/>
      <c r="M19589" s="598"/>
      <c r="N19589" s="598"/>
      <c r="V19589" s="598"/>
      <c r="W19589" s="598"/>
    </row>
    <row r="19590" spans="6:23" x14ac:dyDescent="0.2">
      <c r="F19590" s="610"/>
      <c r="H19590" s="612"/>
      <c r="I19590" s="598"/>
      <c r="J19590" s="598"/>
      <c r="M19590" s="598"/>
      <c r="N19590" s="598"/>
      <c r="V19590" s="598"/>
      <c r="W19590" s="598"/>
    </row>
    <row r="19591" spans="6:23" x14ac:dyDescent="0.2">
      <c r="F19591" s="610"/>
      <c r="H19591" s="612"/>
      <c r="I19591" s="598"/>
      <c r="J19591" s="598"/>
      <c r="M19591" s="598"/>
      <c r="N19591" s="598"/>
      <c r="V19591" s="598"/>
      <c r="W19591" s="598"/>
    </row>
    <row r="19592" spans="6:23" x14ac:dyDescent="0.2">
      <c r="F19592" s="610"/>
      <c r="H19592" s="612"/>
      <c r="I19592" s="598"/>
      <c r="J19592" s="598"/>
      <c r="M19592" s="598"/>
      <c r="N19592" s="598"/>
      <c r="V19592" s="598"/>
      <c r="W19592" s="598"/>
    </row>
    <row r="19593" spans="6:23" x14ac:dyDescent="0.2">
      <c r="F19593" s="610"/>
      <c r="H19593" s="612"/>
      <c r="I19593" s="598"/>
      <c r="J19593" s="598"/>
      <c r="M19593" s="598"/>
      <c r="N19593" s="598"/>
      <c r="V19593" s="598"/>
      <c r="W19593" s="598"/>
    </row>
    <row r="19594" spans="6:23" x14ac:dyDescent="0.2">
      <c r="F19594" s="610"/>
      <c r="H19594" s="612"/>
      <c r="I19594" s="598"/>
      <c r="J19594" s="598"/>
      <c r="M19594" s="598"/>
      <c r="N19594" s="598"/>
      <c r="V19594" s="598"/>
      <c r="W19594" s="598"/>
    </row>
    <row r="19595" spans="6:23" x14ac:dyDescent="0.2">
      <c r="F19595" s="610"/>
      <c r="H19595" s="612"/>
      <c r="I19595" s="598"/>
      <c r="J19595" s="598"/>
      <c r="M19595" s="598"/>
      <c r="N19595" s="598"/>
      <c r="V19595" s="598"/>
      <c r="W19595" s="598"/>
    </row>
    <row r="19596" spans="6:23" x14ac:dyDescent="0.2">
      <c r="F19596" s="610"/>
      <c r="H19596" s="612"/>
      <c r="I19596" s="598"/>
      <c r="J19596" s="598"/>
      <c r="M19596" s="598"/>
      <c r="N19596" s="598"/>
      <c r="V19596" s="598"/>
      <c r="W19596" s="598"/>
    </row>
    <row r="19597" spans="6:23" x14ac:dyDescent="0.2">
      <c r="F19597" s="610"/>
      <c r="H19597" s="612"/>
      <c r="I19597" s="598"/>
      <c r="J19597" s="598"/>
      <c r="M19597" s="598"/>
      <c r="N19597" s="598"/>
      <c r="V19597" s="598"/>
      <c r="W19597" s="598"/>
    </row>
    <row r="19598" spans="6:23" x14ac:dyDescent="0.2">
      <c r="F19598" s="610"/>
      <c r="H19598" s="612"/>
      <c r="I19598" s="598"/>
      <c r="J19598" s="598"/>
      <c r="M19598" s="598"/>
      <c r="N19598" s="598"/>
      <c r="V19598" s="598"/>
      <c r="W19598" s="598"/>
    </row>
    <row r="19599" spans="6:23" x14ac:dyDescent="0.2">
      <c r="F19599" s="610"/>
      <c r="H19599" s="612"/>
      <c r="I19599" s="598"/>
      <c r="J19599" s="598"/>
      <c r="M19599" s="598"/>
      <c r="N19599" s="598"/>
      <c r="V19599" s="598"/>
      <c r="W19599" s="598"/>
    </row>
    <row r="19600" spans="6:23" x14ac:dyDescent="0.2">
      <c r="F19600" s="610"/>
      <c r="H19600" s="612"/>
      <c r="I19600" s="598"/>
      <c r="J19600" s="598"/>
      <c r="M19600" s="598"/>
      <c r="N19600" s="598"/>
      <c r="V19600" s="598"/>
      <c r="W19600" s="598"/>
    </row>
    <row r="19601" spans="6:23" x14ac:dyDescent="0.2">
      <c r="F19601" s="610"/>
      <c r="H19601" s="612"/>
      <c r="I19601" s="598"/>
      <c r="J19601" s="598"/>
      <c r="M19601" s="598"/>
      <c r="N19601" s="598"/>
      <c r="V19601" s="598"/>
      <c r="W19601" s="598"/>
    </row>
    <row r="19602" spans="6:23" x14ac:dyDescent="0.2">
      <c r="F19602" s="610"/>
      <c r="H19602" s="612"/>
      <c r="I19602" s="598"/>
      <c r="J19602" s="598"/>
      <c r="M19602" s="598"/>
      <c r="N19602" s="598"/>
      <c r="V19602" s="598"/>
      <c r="W19602" s="598"/>
    </row>
    <row r="19603" spans="6:23" x14ac:dyDescent="0.2">
      <c r="F19603" s="610"/>
      <c r="H19603" s="612"/>
      <c r="I19603" s="598"/>
      <c r="J19603" s="598"/>
      <c r="M19603" s="598"/>
      <c r="N19603" s="598"/>
      <c r="V19603" s="598"/>
      <c r="W19603" s="598"/>
    </row>
    <row r="19604" spans="6:23" x14ac:dyDescent="0.2">
      <c r="F19604" s="610"/>
      <c r="H19604" s="612"/>
      <c r="I19604" s="598"/>
      <c r="J19604" s="598"/>
      <c r="M19604" s="598"/>
      <c r="N19604" s="598"/>
      <c r="V19604" s="598"/>
      <c r="W19604" s="598"/>
    </row>
    <row r="19605" spans="6:23" x14ac:dyDescent="0.2">
      <c r="F19605" s="610"/>
      <c r="H19605" s="612"/>
      <c r="I19605" s="598"/>
      <c r="J19605" s="598"/>
      <c r="M19605" s="598"/>
      <c r="N19605" s="598"/>
      <c r="V19605" s="598"/>
      <c r="W19605" s="598"/>
    </row>
    <row r="19606" spans="6:23" x14ac:dyDescent="0.2">
      <c r="F19606" s="610"/>
      <c r="H19606" s="612"/>
      <c r="I19606" s="598"/>
      <c r="J19606" s="598"/>
      <c r="M19606" s="598"/>
      <c r="N19606" s="598"/>
      <c r="V19606" s="598"/>
      <c r="W19606" s="598"/>
    </row>
    <row r="19607" spans="6:23" x14ac:dyDescent="0.2">
      <c r="F19607" s="610"/>
      <c r="H19607" s="612"/>
      <c r="I19607" s="598"/>
      <c r="J19607" s="598"/>
      <c r="M19607" s="598"/>
      <c r="N19607" s="598"/>
      <c r="V19607" s="598"/>
      <c r="W19607" s="598"/>
    </row>
    <row r="19608" spans="6:23" x14ac:dyDescent="0.2">
      <c r="F19608" s="610"/>
      <c r="H19608" s="612"/>
      <c r="I19608" s="598"/>
      <c r="J19608" s="598"/>
      <c r="M19608" s="598"/>
      <c r="N19608" s="598"/>
      <c r="V19608" s="598"/>
      <c r="W19608" s="598"/>
    </row>
    <row r="19609" spans="6:23" x14ac:dyDescent="0.2">
      <c r="F19609" s="610"/>
      <c r="H19609" s="612"/>
      <c r="I19609" s="598"/>
      <c r="J19609" s="598"/>
      <c r="M19609" s="598"/>
      <c r="N19609" s="598"/>
      <c r="V19609" s="598"/>
      <c r="W19609" s="598"/>
    </row>
    <row r="19610" spans="6:23" x14ac:dyDescent="0.2">
      <c r="F19610" s="610"/>
      <c r="H19610" s="612"/>
      <c r="I19610" s="598"/>
      <c r="J19610" s="598"/>
      <c r="M19610" s="598"/>
      <c r="N19610" s="598"/>
      <c r="V19610" s="598"/>
      <c r="W19610" s="598"/>
    </row>
    <row r="19611" spans="6:23" x14ac:dyDescent="0.2">
      <c r="F19611" s="610"/>
      <c r="H19611" s="612"/>
      <c r="I19611" s="598"/>
      <c r="J19611" s="598"/>
      <c r="M19611" s="598"/>
      <c r="N19611" s="598"/>
      <c r="V19611" s="598"/>
      <c r="W19611" s="598"/>
    </row>
    <row r="19612" spans="6:23" x14ac:dyDescent="0.2">
      <c r="F19612" s="610"/>
      <c r="H19612" s="612"/>
      <c r="I19612" s="598"/>
      <c r="J19612" s="598"/>
      <c r="M19612" s="598"/>
      <c r="N19612" s="598"/>
      <c r="V19612" s="598"/>
      <c r="W19612" s="598"/>
    </row>
    <row r="19613" spans="6:23" x14ac:dyDescent="0.2">
      <c r="F19613" s="610"/>
      <c r="H19613" s="612"/>
      <c r="I19613" s="598"/>
      <c r="J19613" s="598"/>
      <c r="M19613" s="598"/>
      <c r="N19613" s="598"/>
      <c r="V19613" s="598"/>
      <c r="W19613" s="598"/>
    </row>
    <row r="19614" spans="6:23" x14ac:dyDescent="0.2">
      <c r="F19614" s="610"/>
      <c r="H19614" s="612"/>
      <c r="I19614" s="598"/>
      <c r="J19614" s="598"/>
      <c r="M19614" s="598"/>
      <c r="N19614" s="598"/>
      <c r="V19614" s="598"/>
      <c r="W19614" s="598"/>
    </row>
    <row r="19615" spans="6:23" x14ac:dyDescent="0.2">
      <c r="F19615" s="610"/>
      <c r="H19615" s="612"/>
      <c r="I19615" s="598"/>
      <c r="J19615" s="598"/>
      <c r="M19615" s="598"/>
      <c r="N19615" s="598"/>
      <c r="V19615" s="598"/>
      <c r="W19615" s="598"/>
    </row>
    <row r="19616" spans="6:23" x14ac:dyDescent="0.2">
      <c r="F19616" s="610"/>
      <c r="H19616" s="612"/>
      <c r="I19616" s="598"/>
      <c r="J19616" s="598"/>
      <c r="M19616" s="598"/>
      <c r="N19616" s="598"/>
      <c r="V19616" s="598"/>
      <c r="W19616" s="598"/>
    </row>
    <row r="19617" spans="6:23" x14ac:dyDescent="0.2">
      <c r="F19617" s="610"/>
      <c r="H19617" s="612"/>
      <c r="I19617" s="598"/>
      <c r="J19617" s="598"/>
      <c r="M19617" s="598"/>
      <c r="N19617" s="598"/>
      <c r="V19617" s="598"/>
      <c r="W19617" s="598"/>
    </row>
    <row r="19618" spans="6:23" x14ac:dyDescent="0.2">
      <c r="F19618" s="610"/>
      <c r="H19618" s="612"/>
      <c r="I19618" s="598"/>
      <c r="J19618" s="598"/>
      <c r="M19618" s="598"/>
      <c r="N19618" s="598"/>
      <c r="V19618" s="598"/>
      <c r="W19618" s="598"/>
    </row>
    <row r="19619" spans="6:23" x14ac:dyDescent="0.2">
      <c r="F19619" s="610"/>
      <c r="H19619" s="612"/>
      <c r="I19619" s="598"/>
      <c r="J19619" s="598"/>
      <c r="M19619" s="598"/>
      <c r="N19619" s="598"/>
      <c r="V19619" s="598"/>
      <c r="W19619" s="598"/>
    </row>
    <row r="19620" spans="6:23" x14ac:dyDescent="0.2">
      <c r="F19620" s="610"/>
      <c r="H19620" s="612"/>
      <c r="I19620" s="598"/>
      <c r="J19620" s="598"/>
      <c r="M19620" s="598"/>
      <c r="N19620" s="598"/>
      <c r="V19620" s="598"/>
      <c r="W19620" s="598"/>
    </row>
    <row r="19621" spans="6:23" x14ac:dyDescent="0.2">
      <c r="F19621" s="610"/>
      <c r="H19621" s="612"/>
      <c r="I19621" s="598"/>
      <c r="J19621" s="598"/>
      <c r="M19621" s="598"/>
      <c r="N19621" s="598"/>
      <c r="V19621" s="598"/>
      <c r="W19621" s="598"/>
    </row>
    <row r="19622" spans="6:23" x14ac:dyDescent="0.2">
      <c r="F19622" s="610"/>
      <c r="H19622" s="612"/>
      <c r="I19622" s="598"/>
      <c r="J19622" s="598"/>
      <c r="M19622" s="598"/>
      <c r="N19622" s="598"/>
      <c r="V19622" s="598"/>
      <c r="W19622" s="598"/>
    </row>
    <row r="19623" spans="6:23" x14ac:dyDescent="0.2">
      <c r="F19623" s="610"/>
      <c r="H19623" s="612"/>
      <c r="I19623" s="598"/>
      <c r="J19623" s="598"/>
      <c r="M19623" s="598"/>
      <c r="N19623" s="598"/>
      <c r="V19623" s="598"/>
      <c r="W19623" s="598"/>
    </row>
    <row r="19624" spans="6:23" x14ac:dyDescent="0.2">
      <c r="F19624" s="610"/>
      <c r="H19624" s="612"/>
      <c r="I19624" s="598"/>
      <c r="J19624" s="598"/>
      <c r="M19624" s="598"/>
      <c r="N19624" s="598"/>
      <c r="V19624" s="598"/>
      <c r="W19624" s="598"/>
    </row>
    <row r="19625" spans="6:23" x14ac:dyDescent="0.2">
      <c r="F19625" s="610"/>
      <c r="H19625" s="612"/>
      <c r="I19625" s="598"/>
      <c r="J19625" s="598"/>
      <c r="M19625" s="598"/>
      <c r="N19625" s="598"/>
      <c r="V19625" s="598"/>
      <c r="W19625" s="598"/>
    </row>
    <row r="19626" spans="6:23" x14ac:dyDescent="0.2">
      <c r="F19626" s="610"/>
      <c r="H19626" s="612"/>
      <c r="I19626" s="598"/>
      <c r="J19626" s="598"/>
      <c r="M19626" s="598"/>
      <c r="N19626" s="598"/>
      <c r="V19626" s="598"/>
      <c r="W19626" s="598"/>
    </row>
    <row r="19627" spans="6:23" x14ac:dyDescent="0.2">
      <c r="F19627" s="610"/>
      <c r="H19627" s="612"/>
      <c r="I19627" s="598"/>
      <c r="J19627" s="598"/>
      <c r="M19627" s="598"/>
      <c r="N19627" s="598"/>
      <c r="V19627" s="598"/>
      <c r="W19627" s="598"/>
    </row>
    <row r="19628" spans="6:23" x14ac:dyDescent="0.2">
      <c r="F19628" s="610"/>
      <c r="H19628" s="612"/>
      <c r="I19628" s="598"/>
      <c r="J19628" s="598"/>
      <c r="M19628" s="598"/>
      <c r="N19628" s="598"/>
      <c r="V19628" s="598"/>
      <c r="W19628" s="598"/>
    </row>
    <row r="19629" spans="6:23" x14ac:dyDescent="0.2">
      <c r="F19629" s="610"/>
      <c r="H19629" s="612"/>
      <c r="I19629" s="598"/>
      <c r="J19629" s="598"/>
      <c r="M19629" s="598"/>
      <c r="N19629" s="598"/>
      <c r="V19629" s="598"/>
      <c r="W19629" s="598"/>
    </row>
    <row r="19630" spans="6:23" x14ac:dyDescent="0.2">
      <c r="F19630" s="610"/>
      <c r="H19630" s="612"/>
      <c r="I19630" s="598"/>
      <c r="J19630" s="598"/>
      <c r="M19630" s="598"/>
      <c r="N19630" s="598"/>
      <c r="V19630" s="598"/>
      <c r="W19630" s="598"/>
    </row>
    <row r="19631" spans="6:23" x14ac:dyDescent="0.2">
      <c r="F19631" s="610"/>
      <c r="H19631" s="612"/>
      <c r="I19631" s="598"/>
      <c r="J19631" s="598"/>
      <c r="M19631" s="598"/>
      <c r="N19631" s="598"/>
      <c r="V19631" s="598"/>
      <c r="W19631" s="598"/>
    </row>
    <row r="19632" spans="6:23" x14ac:dyDescent="0.2">
      <c r="F19632" s="610"/>
      <c r="H19632" s="612"/>
      <c r="I19632" s="598"/>
      <c r="J19632" s="598"/>
      <c r="M19632" s="598"/>
      <c r="N19632" s="598"/>
      <c r="V19632" s="598"/>
      <c r="W19632" s="598"/>
    </row>
    <row r="19633" spans="6:23" x14ac:dyDescent="0.2">
      <c r="F19633" s="610"/>
      <c r="H19633" s="612"/>
      <c r="I19633" s="598"/>
      <c r="J19633" s="598"/>
      <c r="M19633" s="598"/>
      <c r="N19633" s="598"/>
      <c r="V19633" s="598"/>
      <c r="W19633" s="598"/>
    </row>
    <row r="19634" spans="6:23" x14ac:dyDescent="0.2">
      <c r="F19634" s="610"/>
      <c r="H19634" s="612"/>
      <c r="I19634" s="598"/>
      <c r="J19634" s="598"/>
      <c r="M19634" s="598"/>
      <c r="N19634" s="598"/>
      <c r="V19634" s="598"/>
      <c r="W19634" s="598"/>
    </row>
    <row r="19635" spans="6:23" x14ac:dyDescent="0.2">
      <c r="F19635" s="610"/>
      <c r="H19635" s="612"/>
      <c r="I19635" s="598"/>
      <c r="J19635" s="598"/>
      <c r="M19635" s="598"/>
      <c r="N19635" s="598"/>
      <c r="V19635" s="598"/>
      <c r="W19635" s="598"/>
    </row>
    <row r="19636" spans="6:23" x14ac:dyDescent="0.2">
      <c r="F19636" s="610"/>
      <c r="H19636" s="612"/>
      <c r="I19636" s="598"/>
      <c r="J19636" s="598"/>
      <c r="M19636" s="598"/>
      <c r="N19636" s="598"/>
      <c r="V19636" s="598"/>
      <c r="W19636" s="598"/>
    </row>
    <row r="19637" spans="6:23" x14ac:dyDescent="0.2">
      <c r="F19637" s="610"/>
      <c r="H19637" s="612"/>
      <c r="I19637" s="598"/>
      <c r="J19637" s="598"/>
      <c r="M19637" s="598"/>
      <c r="N19637" s="598"/>
      <c r="V19637" s="598"/>
      <c r="W19637" s="598"/>
    </row>
    <row r="19638" spans="6:23" x14ac:dyDescent="0.2">
      <c r="F19638" s="610"/>
      <c r="H19638" s="612"/>
      <c r="I19638" s="598"/>
      <c r="J19638" s="598"/>
      <c r="M19638" s="598"/>
      <c r="N19638" s="598"/>
      <c r="V19638" s="598"/>
      <c r="W19638" s="598"/>
    </row>
    <row r="19639" spans="6:23" x14ac:dyDescent="0.2">
      <c r="F19639" s="610"/>
      <c r="H19639" s="612"/>
      <c r="I19639" s="598"/>
      <c r="J19639" s="598"/>
      <c r="M19639" s="598"/>
      <c r="N19639" s="598"/>
      <c r="V19639" s="598"/>
      <c r="W19639" s="598"/>
    </row>
    <row r="19640" spans="6:23" x14ac:dyDescent="0.2">
      <c r="F19640" s="610"/>
      <c r="H19640" s="612"/>
      <c r="I19640" s="598"/>
      <c r="J19640" s="598"/>
      <c r="M19640" s="598"/>
      <c r="N19640" s="598"/>
      <c r="V19640" s="598"/>
      <c r="W19640" s="598"/>
    </row>
    <row r="19641" spans="6:23" x14ac:dyDescent="0.2">
      <c r="F19641" s="610"/>
      <c r="H19641" s="612"/>
      <c r="I19641" s="598"/>
      <c r="J19641" s="598"/>
      <c r="M19641" s="598"/>
      <c r="N19641" s="598"/>
      <c r="V19641" s="598"/>
      <c r="W19641" s="598"/>
    </row>
    <row r="19642" spans="6:23" x14ac:dyDescent="0.2">
      <c r="F19642" s="610"/>
      <c r="H19642" s="612"/>
      <c r="I19642" s="598"/>
      <c r="J19642" s="598"/>
      <c r="M19642" s="598"/>
      <c r="N19642" s="598"/>
      <c r="V19642" s="598"/>
      <c r="W19642" s="598"/>
    </row>
    <row r="19643" spans="6:23" x14ac:dyDescent="0.2">
      <c r="F19643" s="610"/>
      <c r="H19643" s="612"/>
      <c r="I19643" s="598"/>
      <c r="J19643" s="598"/>
      <c r="M19643" s="598"/>
      <c r="N19643" s="598"/>
      <c r="V19643" s="598"/>
      <c r="W19643" s="598"/>
    </row>
    <row r="19644" spans="6:23" x14ac:dyDescent="0.2">
      <c r="F19644" s="610"/>
      <c r="H19644" s="612"/>
      <c r="I19644" s="598"/>
      <c r="J19644" s="598"/>
      <c r="M19644" s="598"/>
      <c r="N19644" s="598"/>
      <c r="V19644" s="598"/>
      <c r="W19644" s="598"/>
    </row>
    <row r="19645" spans="6:23" x14ac:dyDescent="0.2">
      <c r="F19645" s="610"/>
      <c r="H19645" s="612"/>
      <c r="I19645" s="598"/>
      <c r="J19645" s="598"/>
      <c r="M19645" s="598"/>
      <c r="N19645" s="598"/>
      <c r="V19645" s="598"/>
      <c r="W19645" s="598"/>
    </row>
    <row r="19646" spans="6:23" x14ac:dyDescent="0.2">
      <c r="F19646" s="610"/>
      <c r="H19646" s="612"/>
      <c r="I19646" s="598"/>
      <c r="J19646" s="598"/>
      <c r="M19646" s="598"/>
      <c r="N19646" s="598"/>
      <c r="V19646" s="598"/>
      <c r="W19646" s="598"/>
    </row>
    <row r="19647" spans="6:23" x14ac:dyDescent="0.2">
      <c r="F19647" s="610"/>
      <c r="H19647" s="612"/>
      <c r="I19647" s="598"/>
      <c r="J19647" s="598"/>
      <c r="M19647" s="598"/>
      <c r="N19647" s="598"/>
      <c r="V19647" s="598"/>
      <c r="W19647" s="598"/>
    </row>
    <row r="19648" spans="6:23" x14ac:dyDescent="0.2">
      <c r="F19648" s="610"/>
      <c r="H19648" s="612"/>
      <c r="I19648" s="598"/>
      <c r="J19648" s="598"/>
      <c r="M19648" s="598"/>
      <c r="N19648" s="598"/>
      <c r="V19648" s="598"/>
      <c r="W19648" s="598"/>
    </row>
    <row r="19649" spans="6:23" x14ac:dyDescent="0.2">
      <c r="F19649" s="610"/>
      <c r="H19649" s="612"/>
      <c r="I19649" s="598"/>
      <c r="J19649" s="598"/>
      <c r="M19649" s="598"/>
      <c r="N19649" s="598"/>
      <c r="V19649" s="598"/>
      <c r="W19649" s="598"/>
    </row>
    <row r="19650" spans="6:23" x14ac:dyDescent="0.2">
      <c r="F19650" s="610"/>
      <c r="H19650" s="612"/>
      <c r="I19650" s="598"/>
      <c r="J19650" s="598"/>
      <c r="M19650" s="598"/>
      <c r="N19650" s="598"/>
      <c r="V19650" s="598"/>
      <c r="W19650" s="598"/>
    </row>
    <row r="19651" spans="6:23" x14ac:dyDescent="0.2">
      <c r="F19651" s="610"/>
      <c r="H19651" s="612"/>
      <c r="I19651" s="598"/>
      <c r="J19651" s="598"/>
      <c r="M19651" s="598"/>
      <c r="N19651" s="598"/>
      <c r="V19651" s="598"/>
      <c r="W19651" s="598"/>
    </row>
    <row r="19652" spans="6:23" x14ac:dyDescent="0.2">
      <c r="F19652" s="610"/>
      <c r="H19652" s="612"/>
      <c r="I19652" s="598"/>
      <c r="J19652" s="598"/>
      <c r="M19652" s="598"/>
      <c r="N19652" s="598"/>
      <c r="V19652" s="598"/>
      <c r="W19652" s="598"/>
    </row>
    <row r="19653" spans="6:23" x14ac:dyDescent="0.2">
      <c r="F19653" s="610"/>
      <c r="H19653" s="612"/>
      <c r="I19653" s="598"/>
      <c r="J19653" s="598"/>
      <c r="M19653" s="598"/>
      <c r="N19653" s="598"/>
      <c r="V19653" s="598"/>
      <c r="W19653" s="598"/>
    </row>
    <row r="19654" spans="6:23" x14ac:dyDescent="0.2">
      <c r="F19654" s="610"/>
      <c r="H19654" s="612"/>
      <c r="I19654" s="598"/>
      <c r="J19654" s="598"/>
      <c r="M19654" s="598"/>
      <c r="N19654" s="598"/>
      <c r="V19654" s="598"/>
      <c r="W19654" s="598"/>
    </row>
    <row r="19655" spans="6:23" x14ac:dyDescent="0.2">
      <c r="F19655" s="610"/>
      <c r="H19655" s="612"/>
      <c r="I19655" s="598"/>
      <c r="J19655" s="598"/>
      <c r="M19655" s="598"/>
      <c r="N19655" s="598"/>
      <c r="V19655" s="598"/>
      <c r="W19655" s="598"/>
    </row>
    <row r="19656" spans="6:23" x14ac:dyDescent="0.2">
      <c r="F19656" s="610"/>
      <c r="H19656" s="612"/>
      <c r="I19656" s="598"/>
      <c r="J19656" s="598"/>
      <c r="M19656" s="598"/>
      <c r="N19656" s="598"/>
      <c r="V19656" s="598"/>
      <c r="W19656" s="598"/>
    </row>
    <row r="19657" spans="6:23" x14ac:dyDescent="0.2">
      <c r="F19657" s="610"/>
      <c r="H19657" s="612"/>
      <c r="I19657" s="598"/>
      <c r="J19657" s="598"/>
      <c r="M19657" s="598"/>
      <c r="N19657" s="598"/>
      <c r="V19657" s="598"/>
      <c r="W19657" s="598"/>
    </row>
    <row r="19658" spans="6:23" x14ac:dyDescent="0.2">
      <c r="F19658" s="610"/>
      <c r="H19658" s="612"/>
      <c r="I19658" s="598"/>
      <c r="J19658" s="598"/>
      <c r="M19658" s="598"/>
      <c r="N19658" s="598"/>
      <c r="V19658" s="598"/>
      <c r="W19658" s="598"/>
    </row>
    <row r="19659" spans="6:23" x14ac:dyDescent="0.2">
      <c r="F19659" s="610"/>
      <c r="H19659" s="612"/>
      <c r="I19659" s="598"/>
      <c r="J19659" s="598"/>
      <c r="M19659" s="598"/>
      <c r="N19659" s="598"/>
      <c r="V19659" s="598"/>
      <c r="W19659" s="598"/>
    </row>
    <row r="19660" spans="6:23" x14ac:dyDescent="0.2">
      <c r="F19660" s="610"/>
      <c r="H19660" s="612"/>
      <c r="I19660" s="598"/>
      <c r="J19660" s="598"/>
      <c r="M19660" s="598"/>
      <c r="N19660" s="598"/>
      <c r="V19660" s="598"/>
      <c r="W19660" s="598"/>
    </row>
    <row r="19661" spans="6:23" x14ac:dyDescent="0.2">
      <c r="F19661" s="610"/>
      <c r="H19661" s="612"/>
      <c r="I19661" s="598"/>
      <c r="J19661" s="598"/>
      <c r="M19661" s="598"/>
      <c r="N19661" s="598"/>
      <c r="V19661" s="598"/>
      <c r="W19661" s="598"/>
    </row>
    <row r="19662" spans="6:23" x14ac:dyDescent="0.2">
      <c r="F19662" s="610"/>
      <c r="H19662" s="612"/>
      <c r="I19662" s="598"/>
      <c r="J19662" s="598"/>
      <c r="M19662" s="598"/>
      <c r="N19662" s="598"/>
      <c r="V19662" s="598"/>
      <c r="W19662" s="598"/>
    </row>
    <row r="19663" spans="6:23" x14ac:dyDescent="0.2">
      <c r="F19663" s="610"/>
      <c r="H19663" s="612"/>
      <c r="I19663" s="598"/>
      <c r="J19663" s="598"/>
      <c r="M19663" s="598"/>
      <c r="N19663" s="598"/>
      <c r="V19663" s="598"/>
      <c r="W19663" s="598"/>
    </row>
    <row r="19664" spans="6:23" x14ac:dyDescent="0.2">
      <c r="F19664" s="610"/>
      <c r="H19664" s="612"/>
      <c r="I19664" s="598"/>
      <c r="J19664" s="598"/>
      <c r="M19664" s="598"/>
      <c r="N19664" s="598"/>
      <c r="V19664" s="598"/>
      <c r="W19664" s="598"/>
    </row>
    <row r="19665" spans="6:23" x14ac:dyDescent="0.2">
      <c r="F19665" s="610"/>
      <c r="H19665" s="612"/>
      <c r="I19665" s="598"/>
      <c r="J19665" s="598"/>
      <c r="M19665" s="598"/>
      <c r="N19665" s="598"/>
      <c r="V19665" s="598"/>
      <c r="W19665" s="598"/>
    </row>
    <row r="19666" spans="6:23" x14ac:dyDescent="0.2">
      <c r="F19666" s="610"/>
      <c r="H19666" s="612"/>
      <c r="I19666" s="598"/>
      <c r="J19666" s="598"/>
      <c r="M19666" s="598"/>
      <c r="N19666" s="598"/>
      <c r="V19666" s="598"/>
      <c r="W19666" s="598"/>
    </row>
    <row r="19667" spans="6:23" x14ac:dyDescent="0.2">
      <c r="F19667" s="610"/>
      <c r="H19667" s="612"/>
      <c r="I19667" s="598"/>
      <c r="J19667" s="598"/>
      <c r="M19667" s="598"/>
      <c r="N19667" s="598"/>
      <c r="V19667" s="598"/>
      <c r="W19667" s="598"/>
    </row>
    <row r="19668" spans="6:23" x14ac:dyDescent="0.2">
      <c r="F19668" s="610"/>
      <c r="H19668" s="612"/>
      <c r="I19668" s="598"/>
      <c r="J19668" s="598"/>
      <c r="M19668" s="598"/>
      <c r="N19668" s="598"/>
      <c r="V19668" s="598"/>
      <c r="W19668" s="598"/>
    </row>
    <row r="19669" spans="6:23" x14ac:dyDescent="0.2">
      <c r="F19669" s="610"/>
      <c r="H19669" s="612"/>
      <c r="I19669" s="598"/>
      <c r="J19669" s="598"/>
      <c r="M19669" s="598"/>
      <c r="N19669" s="598"/>
      <c r="V19669" s="598"/>
      <c r="W19669" s="598"/>
    </row>
    <row r="19670" spans="6:23" x14ac:dyDescent="0.2">
      <c r="F19670" s="610"/>
      <c r="H19670" s="612"/>
      <c r="I19670" s="598"/>
      <c r="J19670" s="598"/>
      <c r="M19670" s="598"/>
      <c r="N19670" s="598"/>
      <c r="V19670" s="598"/>
      <c r="W19670" s="598"/>
    </row>
    <row r="19671" spans="6:23" x14ac:dyDescent="0.2">
      <c r="F19671" s="610"/>
      <c r="H19671" s="612"/>
      <c r="I19671" s="598"/>
      <c r="J19671" s="598"/>
      <c r="M19671" s="598"/>
      <c r="N19671" s="598"/>
      <c r="V19671" s="598"/>
      <c r="W19671" s="598"/>
    </row>
    <row r="19672" spans="6:23" x14ac:dyDescent="0.2">
      <c r="F19672" s="610"/>
      <c r="H19672" s="612"/>
      <c r="I19672" s="598"/>
      <c r="J19672" s="598"/>
      <c r="M19672" s="598"/>
      <c r="N19672" s="598"/>
      <c r="V19672" s="598"/>
      <c r="W19672" s="598"/>
    </row>
    <row r="19673" spans="6:23" x14ac:dyDescent="0.2">
      <c r="F19673" s="610"/>
      <c r="H19673" s="612"/>
      <c r="I19673" s="598"/>
      <c r="J19673" s="598"/>
      <c r="M19673" s="598"/>
      <c r="N19673" s="598"/>
      <c r="V19673" s="598"/>
      <c r="W19673" s="598"/>
    </row>
    <row r="19674" spans="6:23" x14ac:dyDescent="0.2">
      <c r="F19674" s="610"/>
      <c r="H19674" s="612"/>
      <c r="I19674" s="598"/>
      <c r="J19674" s="598"/>
      <c r="M19674" s="598"/>
      <c r="N19674" s="598"/>
      <c r="V19674" s="598"/>
      <c r="W19674" s="598"/>
    </row>
    <row r="19675" spans="6:23" x14ac:dyDescent="0.2">
      <c r="F19675" s="610"/>
      <c r="H19675" s="612"/>
      <c r="I19675" s="598"/>
      <c r="J19675" s="598"/>
      <c r="M19675" s="598"/>
      <c r="N19675" s="598"/>
      <c r="V19675" s="598"/>
      <c r="W19675" s="598"/>
    </row>
    <row r="19676" spans="6:23" x14ac:dyDescent="0.2">
      <c r="F19676" s="610"/>
      <c r="H19676" s="612"/>
      <c r="I19676" s="598"/>
      <c r="J19676" s="598"/>
      <c r="M19676" s="598"/>
      <c r="N19676" s="598"/>
      <c r="V19676" s="598"/>
      <c r="W19676" s="598"/>
    </row>
    <row r="19677" spans="6:23" x14ac:dyDescent="0.2">
      <c r="F19677" s="610"/>
      <c r="H19677" s="612"/>
      <c r="I19677" s="598"/>
      <c r="J19677" s="598"/>
      <c r="M19677" s="598"/>
      <c r="N19677" s="598"/>
      <c r="V19677" s="598"/>
      <c r="W19677" s="598"/>
    </row>
    <row r="19678" spans="6:23" x14ac:dyDescent="0.2">
      <c r="F19678" s="610"/>
      <c r="H19678" s="612"/>
      <c r="I19678" s="598"/>
      <c r="J19678" s="598"/>
      <c r="M19678" s="598"/>
      <c r="N19678" s="598"/>
      <c r="V19678" s="598"/>
      <c r="W19678" s="598"/>
    </row>
    <row r="19679" spans="6:23" x14ac:dyDescent="0.2">
      <c r="F19679" s="610"/>
      <c r="H19679" s="612"/>
      <c r="I19679" s="598"/>
      <c r="J19679" s="598"/>
      <c r="M19679" s="598"/>
      <c r="N19679" s="598"/>
      <c r="V19679" s="598"/>
      <c r="W19679" s="598"/>
    </row>
    <row r="19680" spans="6:23" x14ac:dyDescent="0.2">
      <c r="F19680" s="610"/>
      <c r="H19680" s="612"/>
      <c r="I19680" s="598"/>
      <c r="J19680" s="598"/>
      <c r="M19680" s="598"/>
      <c r="N19680" s="598"/>
      <c r="V19680" s="598"/>
      <c r="W19680" s="598"/>
    </row>
    <row r="19681" spans="6:23" x14ac:dyDescent="0.2">
      <c r="F19681" s="610"/>
      <c r="H19681" s="612"/>
      <c r="I19681" s="598"/>
      <c r="J19681" s="598"/>
      <c r="M19681" s="598"/>
      <c r="N19681" s="598"/>
      <c r="V19681" s="598"/>
      <c r="W19681" s="598"/>
    </row>
    <row r="19682" spans="6:23" x14ac:dyDescent="0.2">
      <c r="F19682" s="610"/>
      <c r="H19682" s="612"/>
      <c r="I19682" s="598"/>
      <c r="J19682" s="598"/>
      <c r="M19682" s="598"/>
      <c r="N19682" s="598"/>
      <c r="V19682" s="598"/>
      <c r="W19682" s="598"/>
    </row>
    <row r="19683" spans="6:23" x14ac:dyDescent="0.2">
      <c r="F19683" s="610"/>
      <c r="H19683" s="612"/>
      <c r="I19683" s="598"/>
      <c r="J19683" s="598"/>
      <c r="M19683" s="598"/>
      <c r="N19683" s="598"/>
      <c r="V19683" s="598"/>
      <c r="W19683" s="598"/>
    </row>
    <row r="19684" spans="6:23" x14ac:dyDescent="0.2">
      <c r="F19684" s="610"/>
      <c r="H19684" s="612"/>
      <c r="I19684" s="598"/>
      <c r="J19684" s="598"/>
      <c r="M19684" s="598"/>
      <c r="N19684" s="598"/>
      <c r="V19684" s="598"/>
      <c r="W19684" s="598"/>
    </row>
    <row r="19685" spans="6:23" x14ac:dyDescent="0.2">
      <c r="F19685" s="610"/>
      <c r="H19685" s="612"/>
      <c r="I19685" s="598"/>
      <c r="J19685" s="598"/>
      <c r="M19685" s="598"/>
      <c r="N19685" s="598"/>
      <c r="V19685" s="598"/>
      <c r="W19685" s="598"/>
    </row>
    <row r="19686" spans="6:23" x14ac:dyDescent="0.2">
      <c r="F19686" s="610"/>
      <c r="H19686" s="612"/>
      <c r="I19686" s="598"/>
      <c r="J19686" s="598"/>
      <c r="M19686" s="598"/>
      <c r="N19686" s="598"/>
      <c r="V19686" s="598"/>
      <c r="W19686" s="598"/>
    </row>
    <row r="19687" spans="6:23" x14ac:dyDescent="0.2">
      <c r="F19687" s="610"/>
      <c r="H19687" s="612"/>
      <c r="I19687" s="598"/>
      <c r="J19687" s="598"/>
      <c r="M19687" s="598"/>
      <c r="N19687" s="598"/>
      <c r="V19687" s="598"/>
      <c r="W19687" s="598"/>
    </row>
    <row r="19688" spans="6:23" x14ac:dyDescent="0.2">
      <c r="F19688" s="610"/>
      <c r="H19688" s="612"/>
      <c r="I19688" s="598"/>
      <c r="J19688" s="598"/>
      <c r="M19688" s="598"/>
      <c r="N19688" s="598"/>
      <c r="V19688" s="598"/>
      <c r="W19688" s="598"/>
    </row>
    <row r="19689" spans="6:23" x14ac:dyDescent="0.2">
      <c r="F19689" s="610"/>
      <c r="H19689" s="612"/>
      <c r="I19689" s="598"/>
      <c r="J19689" s="598"/>
      <c r="M19689" s="598"/>
      <c r="N19689" s="598"/>
      <c r="V19689" s="598"/>
      <c r="W19689" s="598"/>
    </row>
    <row r="19690" spans="6:23" x14ac:dyDescent="0.2">
      <c r="F19690" s="610"/>
      <c r="H19690" s="612"/>
      <c r="I19690" s="598"/>
      <c r="J19690" s="598"/>
      <c r="M19690" s="598"/>
      <c r="N19690" s="598"/>
      <c r="V19690" s="598"/>
      <c r="W19690" s="598"/>
    </row>
    <row r="19691" spans="6:23" x14ac:dyDescent="0.2">
      <c r="F19691" s="610"/>
      <c r="H19691" s="612"/>
      <c r="I19691" s="598"/>
      <c r="J19691" s="598"/>
      <c r="M19691" s="598"/>
      <c r="N19691" s="598"/>
      <c r="V19691" s="598"/>
      <c r="W19691" s="598"/>
    </row>
    <row r="19692" spans="6:23" x14ac:dyDescent="0.2">
      <c r="F19692" s="610"/>
      <c r="H19692" s="612"/>
      <c r="I19692" s="598"/>
      <c r="J19692" s="598"/>
      <c r="M19692" s="598"/>
      <c r="N19692" s="598"/>
      <c r="V19692" s="598"/>
      <c r="W19692" s="598"/>
    </row>
    <row r="19693" spans="6:23" x14ac:dyDescent="0.2">
      <c r="F19693" s="610"/>
      <c r="H19693" s="612"/>
      <c r="I19693" s="598"/>
      <c r="J19693" s="598"/>
      <c r="M19693" s="598"/>
      <c r="N19693" s="598"/>
      <c r="V19693" s="598"/>
      <c r="W19693" s="598"/>
    </row>
    <row r="19694" spans="6:23" x14ac:dyDescent="0.2">
      <c r="F19694" s="610"/>
      <c r="H19694" s="612"/>
      <c r="I19694" s="598"/>
      <c r="J19694" s="598"/>
      <c r="M19694" s="598"/>
      <c r="N19694" s="598"/>
      <c r="V19694" s="598"/>
      <c r="W19694" s="598"/>
    </row>
    <row r="19695" spans="6:23" x14ac:dyDescent="0.2">
      <c r="F19695" s="610"/>
      <c r="H19695" s="612"/>
      <c r="I19695" s="598"/>
      <c r="J19695" s="598"/>
      <c r="M19695" s="598"/>
      <c r="N19695" s="598"/>
      <c r="V19695" s="598"/>
      <c r="W19695" s="598"/>
    </row>
    <row r="19696" spans="6:23" x14ac:dyDescent="0.2">
      <c r="F19696" s="610"/>
      <c r="H19696" s="612"/>
      <c r="I19696" s="598"/>
      <c r="J19696" s="598"/>
      <c r="M19696" s="598"/>
      <c r="N19696" s="598"/>
      <c r="V19696" s="598"/>
      <c r="W19696" s="598"/>
    </row>
    <row r="19697" spans="6:23" x14ac:dyDescent="0.2">
      <c r="F19697" s="610"/>
      <c r="H19697" s="612"/>
      <c r="I19697" s="598"/>
      <c r="J19697" s="598"/>
      <c r="M19697" s="598"/>
      <c r="N19697" s="598"/>
      <c r="V19697" s="598"/>
      <c r="W19697" s="598"/>
    </row>
    <row r="19698" spans="6:23" x14ac:dyDescent="0.2">
      <c r="F19698" s="610"/>
      <c r="H19698" s="612"/>
      <c r="I19698" s="598"/>
      <c r="J19698" s="598"/>
      <c r="M19698" s="598"/>
      <c r="N19698" s="598"/>
      <c r="V19698" s="598"/>
      <c r="W19698" s="598"/>
    </row>
    <row r="19699" spans="6:23" x14ac:dyDescent="0.2">
      <c r="F19699" s="610"/>
      <c r="H19699" s="612"/>
      <c r="I19699" s="598"/>
      <c r="J19699" s="598"/>
      <c r="M19699" s="598"/>
      <c r="N19699" s="598"/>
      <c r="V19699" s="598"/>
      <c r="W19699" s="598"/>
    </row>
    <row r="19700" spans="6:23" x14ac:dyDescent="0.2">
      <c r="F19700" s="610"/>
      <c r="H19700" s="612"/>
      <c r="I19700" s="598"/>
      <c r="J19700" s="598"/>
      <c r="M19700" s="598"/>
      <c r="N19700" s="598"/>
      <c r="V19700" s="598"/>
      <c r="W19700" s="598"/>
    </row>
    <row r="19701" spans="6:23" x14ac:dyDescent="0.2">
      <c r="F19701" s="610"/>
      <c r="H19701" s="612"/>
      <c r="I19701" s="598"/>
      <c r="J19701" s="598"/>
      <c r="M19701" s="598"/>
      <c r="N19701" s="598"/>
      <c r="V19701" s="598"/>
      <c r="W19701" s="598"/>
    </row>
    <row r="19702" spans="6:23" x14ac:dyDescent="0.2">
      <c r="F19702" s="610"/>
      <c r="H19702" s="612"/>
      <c r="I19702" s="598"/>
      <c r="J19702" s="598"/>
      <c r="M19702" s="598"/>
      <c r="N19702" s="598"/>
      <c r="V19702" s="598"/>
      <c r="W19702" s="598"/>
    </row>
    <row r="19703" spans="6:23" x14ac:dyDescent="0.2">
      <c r="F19703" s="610"/>
      <c r="H19703" s="612"/>
      <c r="I19703" s="598"/>
      <c r="J19703" s="598"/>
      <c r="M19703" s="598"/>
      <c r="N19703" s="598"/>
      <c r="V19703" s="598"/>
      <c r="W19703" s="598"/>
    </row>
    <row r="19704" spans="6:23" x14ac:dyDescent="0.2">
      <c r="F19704" s="610"/>
      <c r="H19704" s="612"/>
      <c r="I19704" s="598"/>
      <c r="J19704" s="598"/>
      <c r="M19704" s="598"/>
      <c r="N19704" s="598"/>
      <c r="V19704" s="598"/>
      <c r="W19704" s="598"/>
    </row>
    <row r="19705" spans="6:23" x14ac:dyDescent="0.2">
      <c r="F19705" s="610"/>
      <c r="H19705" s="612"/>
      <c r="I19705" s="598"/>
      <c r="J19705" s="598"/>
      <c r="M19705" s="598"/>
      <c r="N19705" s="598"/>
      <c r="V19705" s="598"/>
      <c r="W19705" s="598"/>
    </row>
    <row r="19706" spans="6:23" x14ac:dyDescent="0.2">
      <c r="F19706" s="610"/>
      <c r="H19706" s="612"/>
      <c r="I19706" s="598"/>
      <c r="J19706" s="598"/>
      <c r="M19706" s="598"/>
      <c r="N19706" s="598"/>
      <c r="V19706" s="598"/>
      <c r="W19706" s="598"/>
    </row>
    <row r="19707" spans="6:23" x14ac:dyDescent="0.2">
      <c r="F19707" s="610"/>
      <c r="H19707" s="612"/>
      <c r="I19707" s="598"/>
      <c r="J19707" s="598"/>
      <c r="M19707" s="598"/>
      <c r="N19707" s="598"/>
      <c r="V19707" s="598"/>
      <c r="W19707" s="598"/>
    </row>
    <row r="19708" spans="6:23" x14ac:dyDescent="0.2">
      <c r="F19708" s="610"/>
      <c r="H19708" s="612"/>
      <c r="I19708" s="598"/>
      <c r="J19708" s="598"/>
      <c r="M19708" s="598"/>
      <c r="N19708" s="598"/>
      <c r="V19708" s="598"/>
      <c r="W19708" s="598"/>
    </row>
    <row r="19709" spans="6:23" x14ac:dyDescent="0.2">
      <c r="F19709" s="610"/>
      <c r="H19709" s="612"/>
      <c r="I19709" s="598"/>
      <c r="J19709" s="598"/>
      <c r="M19709" s="598"/>
      <c r="N19709" s="598"/>
      <c r="V19709" s="598"/>
      <c r="W19709" s="598"/>
    </row>
    <row r="19710" spans="6:23" x14ac:dyDescent="0.2">
      <c r="F19710" s="610"/>
      <c r="H19710" s="612"/>
      <c r="I19710" s="598"/>
      <c r="J19710" s="598"/>
      <c r="M19710" s="598"/>
      <c r="N19710" s="598"/>
      <c r="V19710" s="598"/>
      <c r="W19710" s="598"/>
    </row>
    <row r="19711" spans="6:23" x14ac:dyDescent="0.2">
      <c r="F19711" s="610"/>
      <c r="H19711" s="612"/>
      <c r="I19711" s="598"/>
      <c r="J19711" s="598"/>
      <c r="M19711" s="598"/>
      <c r="N19711" s="598"/>
      <c r="V19711" s="598"/>
      <c r="W19711" s="598"/>
    </row>
    <row r="19712" spans="6:23" x14ac:dyDescent="0.2">
      <c r="F19712" s="610"/>
      <c r="H19712" s="612"/>
      <c r="I19712" s="598"/>
      <c r="J19712" s="598"/>
      <c r="M19712" s="598"/>
      <c r="N19712" s="598"/>
      <c r="V19712" s="598"/>
      <c r="W19712" s="598"/>
    </row>
    <row r="19713" spans="6:23" x14ac:dyDescent="0.2">
      <c r="F19713" s="610"/>
      <c r="H19713" s="612"/>
      <c r="I19713" s="598"/>
      <c r="J19713" s="598"/>
      <c r="M19713" s="598"/>
      <c r="N19713" s="598"/>
      <c r="V19713" s="598"/>
      <c r="W19713" s="598"/>
    </row>
    <row r="19714" spans="6:23" x14ac:dyDescent="0.2">
      <c r="F19714" s="610"/>
      <c r="H19714" s="612"/>
      <c r="I19714" s="598"/>
      <c r="J19714" s="598"/>
      <c r="M19714" s="598"/>
      <c r="N19714" s="598"/>
      <c r="V19714" s="598"/>
      <c r="W19714" s="598"/>
    </row>
    <row r="19715" spans="6:23" x14ac:dyDescent="0.2">
      <c r="F19715" s="610"/>
      <c r="H19715" s="612"/>
      <c r="I19715" s="598"/>
      <c r="J19715" s="598"/>
      <c r="M19715" s="598"/>
      <c r="N19715" s="598"/>
      <c r="V19715" s="598"/>
      <c r="W19715" s="598"/>
    </row>
    <row r="19716" spans="6:23" x14ac:dyDescent="0.2">
      <c r="F19716" s="610"/>
      <c r="H19716" s="612"/>
      <c r="I19716" s="598"/>
      <c r="J19716" s="598"/>
      <c r="M19716" s="598"/>
      <c r="N19716" s="598"/>
      <c r="V19716" s="598"/>
      <c r="W19716" s="598"/>
    </row>
    <row r="19717" spans="6:23" x14ac:dyDescent="0.2">
      <c r="F19717" s="610"/>
      <c r="H19717" s="612"/>
      <c r="I19717" s="598"/>
      <c r="J19717" s="598"/>
      <c r="M19717" s="598"/>
      <c r="N19717" s="598"/>
      <c r="V19717" s="598"/>
      <c r="W19717" s="598"/>
    </row>
    <row r="19718" spans="6:23" x14ac:dyDescent="0.2">
      <c r="F19718" s="610"/>
      <c r="H19718" s="612"/>
      <c r="I19718" s="598"/>
      <c r="J19718" s="598"/>
      <c r="M19718" s="598"/>
      <c r="N19718" s="598"/>
      <c r="V19718" s="598"/>
      <c r="W19718" s="598"/>
    </row>
    <row r="19719" spans="6:23" x14ac:dyDescent="0.2">
      <c r="F19719" s="610"/>
      <c r="H19719" s="612"/>
      <c r="I19719" s="598"/>
      <c r="J19719" s="598"/>
      <c r="M19719" s="598"/>
      <c r="N19719" s="598"/>
      <c r="V19719" s="598"/>
      <c r="W19719" s="598"/>
    </row>
    <row r="19720" spans="6:23" x14ac:dyDescent="0.2">
      <c r="F19720" s="610"/>
      <c r="H19720" s="612"/>
      <c r="I19720" s="598"/>
      <c r="J19720" s="598"/>
      <c r="M19720" s="598"/>
      <c r="N19720" s="598"/>
      <c r="V19720" s="598"/>
      <c r="W19720" s="598"/>
    </row>
    <row r="19721" spans="6:23" x14ac:dyDescent="0.2">
      <c r="F19721" s="610"/>
      <c r="H19721" s="612"/>
      <c r="I19721" s="598"/>
      <c r="J19721" s="598"/>
      <c r="M19721" s="598"/>
      <c r="N19721" s="598"/>
      <c r="V19721" s="598"/>
      <c r="W19721" s="598"/>
    </row>
    <row r="19722" spans="6:23" x14ac:dyDescent="0.2">
      <c r="F19722" s="610"/>
      <c r="H19722" s="612"/>
      <c r="I19722" s="598"/>
      <c r="J19722" s="598"/>
      <c r="M19722" s="598"/>
      <c r="N19722" s="598"/>
      <c r="V19722" s="598"/>
      <c r="W19722" s="598"/>
    </row>
    <row r="19723" spans="6:23" x14ac:dyDescent="0.2">
      <c r="F19723" s="610"/>
      <c r="H19723" s="612"/>
      <c r="I19723" s="598"/>
      <c r="J19723" s="598"/>
      <c r="M19723" s="598"/>
      <c r="N19723" s="598"/>
      <c r="V19723" s="598"/>
      <c r="W19723" s="598"/>
    </row>
    <row r="19724" spans="6:23" x14ac:dyDescent="0.2">
      <c r="F19724" s="610"/>
      <c r="H19724" s="612"/>
      <c r="I19724" s="598"/>
      <c r="J19724" s="598"/>
      <c r="M19724" s="598"/>
      <c r="N19724" s="598"/>
      <c r="V19724" s="598"/>
      <c r="W19724" s="598"/>
    </row>
    <row r="19725" spans="6:23" x14ac:dyDescent="0.2">
      <c r="F19725" s="610"/>
      <c r="H19725" s="612"/>
      <c r="I19725" s="598"/>
      <c r="J19725" s="598"/>
      <c r="M19725" s="598"/>
      <c r="N19725" s="598"/>
      <c r="V19725" s="598"/>
      <c r="W19725" s="598"/>
    </row>
    <row r="19726" spans="6:23" x14ac:dyDescent="0.2">
      <c r="F19726" s="610"/>
      <c r="H19726" s="612"/>
      <c r="I19726" s="598"/>
      <c r="J19726" s="598"/>
      <c r="M19726" s="598"/>
      <c r="N19726" s="598"/>
      <c r="V19726" s="598"/>
      <c r="W19726" s="598"/>
    </row>
    <row r="19727" spans="6:23" x14ac:dyDescent="0.2">
      <c r="F19727" s="610"/>
      <c r="H19727" s="612"/>
      <c r="I19727" s="598"/>
      <c r="J19727" s="598"/>
      <c r="M19727" s="598"/>
      <c r="N19727" s="598"/>
      <c r="V19727" s="598"/>
      <c r="W19727" s="598"/>
    </row>
    <row r="19728" spans="6:23" x14ac:dyDescent="0.2">
      <c r="F19728" s="610"/>
      <c r="H19728" s="612"/>
      <c r="I19728" s="598"/>
      <c r="J19728" s="598"/>
      <c r="M19728" s="598"/>
      <c r="N19728" s="598"/>
      <c r="V19728" s="598"/>
      <c r="W19728" s="598"/>
    </row>
    <row r="19729" spans="6:23" x14ac:dyDescent="0.2">
      <c r="F19729" s="610"/>
      <c r="H19729" s="612"/>
      <c r="I19729" s="598"/>
      <c r="J19729" s="598"/>
      <c r="M19729" s="598"/>
      <c r="N19729" s="598"/>
      <c r="V19729" s="598"/>
      <c r="W19729" s="598"/>
    </row>
    <row r="19730" spans="6:23" x14ac:dyDescent="0.2">
      <c r="F19730" s="610"/>
      <c r="H19730" s="612"/>
      <c r="I19730" s="598"/>
      <c r="J19730" s="598"/>
      <c r="M19730" s="598"/>
      <c r="N19730" s="598"/>
      <c r="V19730" s="598"/>
      <c r="W19730" s="598"/>
    </row>
    <row r="19731" spans="6:23" x14ac:dyDescent="0.2">
      <c r="F19731" s="610"/>
      <c r="H19731" s="612"/>
      <c r="I19731" s="598"/>
      <c r="J19731" s="598"/>
      <c r="M19731" s="598"/>
      <c r="N19731" s="598"/>
      <c r="V19731" s="598"/>
      <c r="W19731" s="598"/>
    </row>
    <row r="19732" spans="6:23" x14ac:dyDescent="0.2">
      <c r="F19732" s="610"/>
      <c r="H19732" s="612"/>
      <c r="I19732" s="598"/>
      <c r="J19732" s="598"/>
      <c r="M19732" s="598"/>
      <c r="N19732" s="598"/>
      <c r="V19732" s="598"/>
      <c r="W19732" s="598"/>
    </row>
    <row r="19733" spans="6:23" x14ac:dyDescent="0.2">
      <c r="F19733" s="610"/>
      <c r="H19733" s="612"/>
      <c r="I19733" s="598"/>
      <c r="J19733" s="598"/>
      <c r="M19733" s="598"/>
      <c r="N19733" s="598"/>
      <c r="V19733" s="598"/>
      <c r="W19733" s="598"/>
    </row>
    <row r="19734" spans="6:23" x14ac:dyDescent="0.2">
      <c r="F19734" s="610"/>
      <c r="H19734" s="612"/>
      <c r="I19734" s="598"/>
      <c r="J19734" s="598"/>
      <c r="M19734" s="598"/>
      <c r="N19734" s="598"/>
      <c r="V19734" s="598"/>
      <c r="W19734" s="598"/>
    </row>
    <row r="19735" spans="6:23" x14ac:dyDescent="0.2">
      <c r="F19735" s="610"/>
      <c r="H19735" s="612"/>
      <c r="I19735" s="598"/>
      <c r="J19735" s="598"/>
      <c r="M19735" s="598"/>
      <c r="N19735" s="598"/>
      <c r="V19735" s="598"/>
      <c r="W19735" s="598"/>
    </row>
    <row r="19736" spans="6:23" x14ac:dyDescent="0.2">
      <c r="F19736" s="610"/>
      <c r="H19736" s="612"/>
      <c r="I19736" s="598"/>
      <c r="J19736" s="598"/>
      <c r="M19736" s="598"/>
      <c r="N19736" s="598"/>
      <c r="V19736" s="598"/>
      <c r="W19736" s="598"/>
    </row>
    <row r="19737" spans="6:23" x14ac:dyDescent="0.2">
      <c r="F19737" s="610"/>
      <c r="H19737" s="612"/>
      <c r="I19737" s="598"/>
      <c r="J19737" s="598"/>
      <c r="M19737" s="598"/>
      <c r="N19737" s="598"/>
      <c r="V19737" s="598"/>
      <c r="W19737" s="598"/>
    </row>
    <row r="19738" spans="6:23" x14ac:dyDescent="0.2">
      <c r="F19738" s="610"/>
      <c r="H19738" s="612"/>
      <c r="I19738" s="598"/>
      <c r="J19738" s="598"/>
      <c r="M19738" s="598"/>
      <c r="N19738" s="598"/>
      <c r="V19738" s="598"/>
      <c r="W19738" s="598"/>
    </row>
    <row r="19739" spans="6:23" x14ac:dyDescent="0.2">
      <c r="F19739" s="610"/>
      <c r="H19739" s="612"/>
      <c r="I19739" s="598"/>
      <c r="J19739" s="598"/>
      <c r="M19739" s="598"/>
      <c r="N19739" s="598"/>
      <c r="V19739" s="598"/>
      <c r="W19739" s="598"/>
    </row>
    <row r="19740" spans="6:23" x14ac:dyDescent="0.2">
      <c r="F19740" s="610"/>
      <c r="H19740" s="612"/>
      <c r="I19740" s="598"/>
      <c r="J19740" s="598"/>
      <c r="M19740" s="598"/>
      <c r="N19740" s="598"/>
      <c r="V19740" s="598"/>
      <c r="W19740" s="598"/>
    </row>
    <row r="19741" spans="6:23" x14ac:dyDescent="0.2">
      <c r="F19741" s="610"/>
      <c r="H19741" s="612"/>
      <c r="I19741" s="598"/>
      <c r="J19741" s="598"/>
      <c r="M19741" s="598"/>
      <c r="N19741" s="598"/>
      <c r="V19741" s="598"/>
      <c r="W19741" s="598"/>
    </row>
    <row r="19742" spans="6:23" x14ac:dyDescent="0.2">
      <c r="F19742" s="610"/>
      <c r="H19742" s="612"/>
      <c r="I19742" s="598"/>
      <c r="J19742" s="598"/>
      <c r="M19742" s="598"/>
      <c r="N19742" s="598"/>
      <c r="V19742" s="598"/>
      <c r="W19742" s="598"/>
    </row>
    <row r="19743" spans="6:23" x14ac:dyDescent="0.2">
      <c r="F19743" s="610"/>
      <c r="H19743" s="612"/>
      <c r="I19743" s="598"/>
      <c r="J19743" s="598"/>
      <c r="M19743" s="598"/>
      <c r="N19743" s="598"/>
      <c r="V19743" s="598"/>
      <c r="W19743" s="598"/>
    </row>
    <row r="19744" spans="6:23" x14ac:dyDescent="0.2">
      <c r="F19744" s="610"/>
      <c r="H19744" s="612"/>
      <c r="I19744" s="598"/>
      <c r="J19744" s="598"/>
      <c r="M19744" s="598"/>
      <c r="N19744" s="598"/>
      <c r="V19744" s="598"/>
      <c r="W19744" s="598"/>
    </row>
    <row r="19745" spans="6:23" x14ac:dyDescent="0.2">
      <c r="F19745" s="610"/>
      <c r="H19745" s="612"/>
      <c r="I19745" s="598"/>
      <c r="J19745" s="598"/>
      <c r="M19745" s="598"/>
      <c r="N19745" s="598"/>
      <c r="V19745" s="598"/>
      <c r="W19745" s="598"/>
    </row>
    <row r="19746" spans="6:23" x14ac:dyDescent="0.2">
      <c r="F19746" s="610"/>
      <c r="H19746" s="612"/>
      <c r="I19746" s="598"/>
      <c r="J19746" s="598"/>
      <c r="M19746" s="598"/>
      <c r="N19746" s="598"/>
      <c r="V19746" s="598"/>
      <c r="W19746" s="598"/>
    </row>
    <row r="19747" spans="6:23" x14ac:dyDescent="0.2">
      <c r="F19747" s="610"/>
      <c r="H19747" s="612"/>
      <c r="I19747" s="598"/>
      <c r="J19747" s="598"/>
      <c r="M19747" s="598"/>
      <c r="N19747" s="598"/>
      <c r="V19747" s="598"/>
      <c r="W19747" s="598"/>
    </row>
    <row r="19748" spans="6:23" x14ac:dyDescent="0.2">
      <c r="F19748" s="610"/>
      <c r="H19748" s="612"/>
      <c r="I19748" s="598"/>
      <c r="J19748" s="598"/>
      <c r="M19748" s="598"/>
      <c r="N19748" s="598"/>
      <c r="V19748" s="598"/>
      <c r="W19748" s="598"/>
    </row>
    <row r="19749" spans="6:23" x14ac:dyDescent="0.2">
      <c r="F19749" s="610"/>
      <c r="H19749" s="612"/>
      <c r="I19749" s="598"/>
      <c r="J19749" s="598"/>
      <c r="M19749" s="598"/>
      <c r="N19749" s="598"/>
      <c r="V19749" s="598"/>
      <c r="W19749" s="598"/>
    </row>
    <row r="19750" spans="6:23" x14ac:dyDescent="0.2">
      <c r="F19750" s="610"/>
      <c r="H19750" s="612"/>
      <c r="I19750" s="598"/>
      <c r="J19750" s="598"/>
      <c r="M19750" s="598"/>
      <c r="N19750" s="598"/>
      <c r="V19750" s="598"/>
      <c r="W19750" s="598"/>
    </row>
    <row r="19751" spans="6:23" x14ac:dyDescent="0.2">
      <c r="F19751" s="610"/>
      <c r="H19751" s="612"/>
      <c r="I19751" s="598"/>
      <c r="J19751" s="598"/>
      <c r="M19751" s="598"/>
      <c r="N19751" s="598"/>
      <c r="V19751" s="598"/>
      <c r="W19751" s="598"/>
    </row>
    <row r="19752" spans="6:23" x14ac:dyDescent="0.2">
      <c r="F19752" s="610"/>
      <c r="H19752" s="612"/>
      <c r="I19752" s="598"/>
      <c r="J19752" s="598"/>
      <c r="M19752" s="598"/>
      <c r="N19752" s="598"/>
      <c r="V19752" s="598"/>
      <c r="W19752" s="598"/>
    </row>
    <row r="19753" spans="6:23" x14ac:dyDescent="0.2">
      <c r="F19753" s="610"/>
      <c r="H19753" s="612"/>
      <c r="I19753" s="598"/>
      <c r="J19753" s="598"/>
      <c r="M19753" s="598"/>
      <c r="N19753" s="598"/>
      <c r="V19753" s="598"/>
      <c r="W19753" s="598"/>
    </row>
    <row r="19754" spans="6:23" x14ac:dyDescent="0.2">
      <c r="F19754" s="610"/>
      <c r="H19754" s="612"/>
      <c r="I19754" s="598"/>
      <c r="J19754" s="598"/>
      <c r="M19754" s="598"/>
      <c r="N19754" s="598"/>
      <c r="V19754" s="598"/>
      <c r="W19754" s="598"/>
    </row>
    <row r="19755" spans="6:23" x14ac:dyDescent="0.2">
      <c r="F19755" s="610"/>
      <c r="H19755" s="612"/>
      <c r="I19755" s="598"/>
      <c r="J19755" s="598"/>
      <c r="M19755" s="598"/>
      <c r="N19755" s="598"/>
      <c r="V19755" s="598"/>
      <c r="W19755" s="598"/>
    </row>
    <row r="19756" spans="6:23" x14ac:dyDescent="0.2">
      <c r="F19756" s="610"/>
      <c r="H19756" s="612"/>
      <c r="I19756" s="598"/>
      <c r="J19756" s="598"/>
      <c r="M19756" s="598"/>
      <c r="N19756" s="598"/>
      <c r="V19756" s="598"/>
      <c r="W19756" s="598"/>
    </row>
    <row r="19757" spans="6:23" x14ac:dyDescent="0.2">
      <c r="F19757" s="610"/>
      <c r="H19757" s="612"/>
      <c r="I19757" s="598"/>
      <c r="J19757" s="598"/>
      <c r="M19757" s="598"/>
      <c r="N19757" s="598"/>
      <c r="V19757" s="598"/>
      <c r="W19757" s="598"/>
    </row>
    <row r="19758" spans="6:23" x14ac:dyDescent="0.2">
      <c r="F19758" s="610"/>
      <c r="H19758" s="612"/>
      <c r="I19758" s="598"/>
      <c r="J19758" s="598"/>
      <c r="M19758" s="598"/>
      <c r="N19758" s="598"/>
      <c r="V19758" s="598"/>
      <c r="W19758" s="598"/>
    </row>
    <row r="19759" spans="6:23" x14ac:dyDescent="0.2">
      <c r="F19759" s="610"/>
      <c r="H19759" s="612"/>
      <c r="I19759" s="598"/>
      <c r="J19759" s="598"/>
      <c r="M19759" s="598"/>
      <c r="N19759" s="598"/>
      <c r="V19759" s="598"/>
      <c r="W19759" s="598"/>
    </row>
    <row r="19760" spans="6:23" x14ac:dyDescent="0.2">
      <c r="F19760" s="610"/>
      <c r="H19760" s="612"/>
      <c r="I19760" s="598"/>
      <c r="J19760" s="598"/>
      <c r="M19760" s="598"/>
      <c r="N19760" s="598"/>
      <c r="V19760" s="598"/>
      <c r="W19760" s="598"/>
    </row>
    <row r="19761" spans="6:23" x14ac:dyDescent="0.2">
      <c r="F19761" s="610"/>
      <c r="H19761" s="612"/>
      <c r="I19761" s="598"/>
      <c r="J19761" s="598"/>
      <c r="M19761" s="598"/>
      <c r="N19761" s="598"/>
      <c r="V19761" s="598"/>
      <c r="W19761" s="598"/>
    </row>
    <row r="19762" spans="6:23" x14ac:dyDescent="0.2">
      <c r="F19762" s="610"/>
      <c r="H19762" s="612"/>
      <c r="I19762" s="598"/>
      <c r="J19762" s="598"/>
      <c r="M19762" s="598"/>
      <c r="N19762" s="598"/>
      <c r="V19762" s="598"/>
      <c r="W19762" s="598"/>
    </row>
    <row r="19763" spans="6:23" x14ac:dyDescent="0.2">
      <c r="F19763" s="610"/>
      <c r="H19763" s="612"/>
      <c r="I19763" s="598"/>
      <c r="J19763" s="598"/>
      <c r="M19763" s="598"/>
      <c r="N19763" s="598"/>
      <c r="V19763" s="598"/>
      <c r="W19763" s="598"/>
    </row>
    <row r="19764" spans="6:23" x14ac:dyDescent="0.2">
      <c r="F19764" s="610"/>
      <c r="H19764" s="612"/>
      <c r="I19764" s="598"/>
      <c r="J19764" s="598"/>
      <c r="M19764" s="598"/>
      <c r="N19764" s="598"/>
      <c r="V19764" s="598"/>
      <c r="W19764" s="598"/>
    </row>
    <row r="19765" spans="6:23" x14ac:dyDescent="0.2">
      <c r="F19765" s="610"/>
      <c r="H19765" s="612"/>
      <c r="I19765" s="598"/>
      <c r="J19765" s="598"/>
      <c r="M19765" s="598"/>
      <c r="N19765" s="598"/>
      <c r="V19765" s="598"/>
      <c r="W19765" s="598"/>
    </row>
    <row r="19766" spans="6:23" x14ac:dyDescent="0.2">
      <c r="F19766" s="610"/>
      <c r="H19766" s="612"/>
      <c r="I19766" s="598"/>
      <c r="J19766" s="598"/>
      <c r="M19766" s="598"/>
      <c r="N19766" s="598"/>
      <c r="V19766" s="598"/>
      <c r="W19766" s="598"/>
    </row>
    <row r="19767" spans="6:23" x14ac:dyDescent="0.2">
      <c r="F19767" s="610"/>
      <c r="H19767" s="612"/>
      <c r="I19767" s="598"/>
      <c r="J19767" s="598"/>
      <c r="M19767" s="598"/>
      <c r="N19767" s="598"/>
      <c r="V19767" s="598"/>
      <c r="W19767" s="598"/>
    </row>
    <row r="19768" spans="6:23" x14ac:dyDescent="0.2">
      <c r="F19768" s="610"/>
      <c r="H19768" s="612"/>
      <c r="I19768" s="598"/>
      <c r="J19768" s="598"/>
      <c r="M19768" s="598"/>
      <c r="N19768" s="598"/>
      <c r="V19768" s="598"/>
      <c r="W19768" s="598"/>
    </row>
    <row r="19769" spans="6:23" x14ac:dyDescent="0.2">
      <c r="F19769" s="610"/>
      <c r="H19769" s="612"/>
      <c r="I19769" s="598"/>
      <c r="J19769" s="598"/>
      <c r="M19769" s="598"/>
      <c r="N19769" s="598"/>
      <c r="V19769" s="598"/>
      <c r="W19769" s="598"/>
    </row>
    <row r="19770" spans="6:23" x14ac:dyDescent="0.2">
      <c r="F19770" s="610"/>
      <c r="H19770" s="612"/>
      <c r="I19770" s="598"/>
      <c r="J19770" s="598"/>
      <c r="M19770" s="598"/>
      <c r="N19770" s="598"/>
      <c r="V19770" s="598"/>
      <c r="W19770" s="598"/>
    </row>
    <row r="19771" spans="6:23" x14ac:dyDescent="0.2">
      <c r="F19771" s="610"/>
      <c r="H19771" s="612"/>
      <c r="I19771" s="598"/>
      <c r="J19771" s="598"/>
      <c r="M19771" s="598"/>
      <c r="N19771" s="598"/>
      <c r="V19771" s="598"/>
      <c r="W19771" s="598"/>
    </row>
    <row r="19772" spans="6:23" x14ac:dyDescent="0.2">
      <c r="F19772" s="610"/>
      <c r="H19772" s="612"/>
      <c r="I19772" s="598"/>
      <c r="J19772" s="598"/>
      <c r="M19772" s="598"/>
      <c r="N19772" s="598"/>
      <c r="V19772" s="598"/>
      <c r="W19772" s="598"/>
    </row>
    <row r="19773" spans="6:23" x14ac:dyDescent="0.2">
      <c r="F19773" s="610"/>
      <c r="H19773" s="612"/>
      <c r="I19773" s="598"/>
      <c r="J19773" s="598"/>
      <c r="M19773" s="598"/>
      <c r="N19773" s="598"/>
      <c r="V19773" s="598"/>
      <c r="W19773" s="598"/>
    </row>
    <row r="19774" spans="6:23" x14ac:dyDescent="0.2">
      <c r="F19774" s="610"/>
      <c r="H19774" s="612"/>
      <c r="I19774" s="598"/>
      <c r="J19774" s="598"/>
      <c r="M19774" s="598"/>
      <c r="N19774" s="598"/>
      <c r="V19774" s="598"/>
      <c r="W19774" s="598"/>
    </row>
    <row r="19775" spans="6:23" x14ac:dyDescent="0.2">
      <c r="F19775" s="610"/>
      <c r="H19775" s="612"/>
      <c r="I19775" s="598"/>
      <c r="J19775" s="598"/>
      <c r="M19775" s="598"/>
      <c r="N19775" s="598"/>
      <c r="V19775" s="598"/>
      <c r="W19775" s="598"/>
    </row>
    <row r="19776" spans="6:23" x14ac:dyDescent="0.2">
      <c r="F19776" s="610"/>
      <c r="H19776" s="612"/>
      <c r="I19776" s="598"/>
      <c r="J19776" s="598"/>
      <c r="M19776" s="598"/>
      <c r="N19776" s="598"/>
      <c r="V19776" s="598"/>
      <c r="W19776" s="598"/>
    </row>
    <row r="19777" spans="6:23" x14ac:dyDescent="0.2">
      <c r="F19777" s="610"/>
      <c r="H19777" s="612"/>
      <c r="I19777" s="598"/>
      <c r="J19777" s="598"/>
      <c r="M19777" s="598"/>
      <c r="N19777" s="598"/>
      <c r="V19777" s="598"/>
      <c r="W19777" s="598"/>
    </row>
    <row r="19778" spans="6:23" x14ac:dyDescent="0.2">
      <c r="F19778" s="610"/>
      <c r="H19778" s="612"/>
      <c r="I19778" s="598"/>
      <c r="J19778" s="598"/>
      <c r="M19778" s="598"/>
      <c r="N19778" s="598"/>
      <c r="V19778" s="598"/>
      <c r="W19778" s="598"/>
    </row>
    <row r="19779" spans="6:23" x14ac:dyDescent="0.2">
      <c r="F19779" s="610"/>
      <c r="H19779" s="612"/>
      <c r="I19779" s="598"/>
      <c r="J19779" s="598"/>
      <c r="M19779" s="598"/>
      <c r="N19779" s="598"/>
      <c r="V19779" s="598"/>
      <c r="W19779" s="598"/>
    </row>
    <row r="19780" spans="6:23" x14ac:dyDescent="0.2">
      <c r="F19780" s="610"/>
      <c r="H19780" s="612"/>
      <c r="I19780" s="598"/>
      <c r="J19780" s="598"/>
      <c r="M19780" s="598"/>
      <c r="N19780" s="598"/>
      <c r="V19780" s="598"/>
      <c r="W19780" s="598"/>
    </row>
    <row r="19781" spans="6:23" x14ac:dyDescent="0.2">
      <c r="F19781" s="610"/>
      <c r="H19781" s="612"/>
      <c r="I19781" s="598"/>
      <c r="J19781" s="598"/>
      <c r="M19781" s="598"/>
      <c r="N19781" s="598"/>
      <c r="V19781" s="598"/>
      <c r="W19781" s="598"/>
    </row>
    <row r="19782" spans="6:23" x14ac:dyDescent="0.2">
      <c r="F19782" s="610"/>
      <c r="H19782" s="612"/>
      <c r="I19782" s="598"/>
      <c r="J19782" s="598"/>
      <c r="M19782" s="598"/>
      <c r="N19782" s="598"/>
      <c r="V19782" s="598"/>
      <c r="W19782" s="598"/>
    </row>
    <row r="19783" spans="6:23" x14ac:dyDescent="0.2">
      <c r="F19783" s="610"/>
      <c r="H19783" s="612"/>
      <c r="I19783" s="598"/>
      <c r="J19783" s="598"/>
      <c r="M19783" s="598"/>
      <c r="N19783" s="598"/>
      <c r="V19783" s="598"/>
      <c r="W19783" s="598"/>
    </row>
    <row r="19784" spans="6:23" x14ac:dyDescent="0.2">
      <c r="F19784" s="610"/>
      <c r="H19784" s="612"/>
      <c r="I19784" s="598"/>
      <c r="J19784" s="598"/>
      <c r="M19784" s="598"/>
      <c r="N19784" s="598"/>
      <c r="V19784" s="598"/>
      <c r="W19784" s="598"/>
    </row>
    <row r="19785" spans="6:23" x14ac:dyDescent="0.2">
      <c r="F19785" s="610"/>
      <c r="H19785" s="612"/>
      <c r="I19785" s="598"/>
      <c r="J19785" s="598"/>
      <c r="M19785" s="598"/>
      <c r="N19785" s="598"/>
      <c r="V19785" s="598"/>
      <c r="W19785" s="598"/>
    </row>
    <row r="19786" spans="6:23" x14ac:dyDescent="0.2">
      <c r="F19786" s="610"/>
      <c r="H19786" s="612"/>
      <c r="I19786" s="598"/>
      <c r="J19786" s="598"/>
      <c r="M19786" s="598"/>
      <c r="N19786" s="598"/>
      <c r="V19786" s="598"/>
      <c r="W19786" s="598"/>
    </row>
    <row r="19787" spans="6:23" x14ac:dyDescent="0.2">
      <c r="F19787" s="610"/>
      <c r="H19787" s="612"/>
      <c r="I19787" s="598"/>
      <c r="J19787" s="598"/>
      <c r="M19787" s="598"/>
      <c r="N19787" s="598"/>
      <c r="V19787" s="598"/>
      <c r="W19787" s="598"/>
    </row>
    <row r="19788" spans="6:23" x14ac:dyDescent="0.2">
      <c r="F19788" s="610"/>
      <c r="H19788" s="612"/>
      <c r="I19788" s="598"/>
      <c r="J19788" s="598"/>
      <c r="M19788" s="598"/>
      <c r="N19788" s="598"/>
      <c r="V19788" s="598"/>
      <c r="W19788" s="598"/>
    </row>
    <row r="19789" spans="6:23" x14ac:dyDescent="0.2">
      <c r="F19789" s="610"/>
      <c r="H19789" s="612"/>
      <c r="I19789" s="598"/>
      <c r="J19789" s="598"/>
      <c r="M19789" s="598"/>
      <c r="N19789" s="598"/>
      <c r="V19789" s="598"/>
      <c r="W19789" s="598"/>
    </row>
    <row r="19790" spans="6:23" x14ac:dyDescent="0.2">
      <c r="F19790" s="610"/>
      <c r="H19790" s="612"/>
      <c r="I19790" s="598"/>
      <c r="J19790" s="598"/>
      <c r="M19790" s="598"/>
      <c r="N19790" s="598"/>
      <c r="V19790" s="598"/>
      <c r="W19790" s="598"/>
    </row>
    <row r="19791" spans="6:23" x14ac:dyDescent="0.2">
      <c r="F19791" s="610"/>
      <c r="H19791" s="612"/>
      <c r="I19791" s="598"/>
      <c r="J19791" s="598"/>
      <c r="M19791" s="598"/>
      <c r="N19791" s="598"/>
      <c r="V19791" s="598"/>
      <c r="W19791" s="598"/>
    </row>
    <row r="19792" spans="6:23" x14ac:dyDescent="0.2">
      <c r="F19792" s="610"/>
      <c r="H19792" s="612"/>
      <c r="I19792" s="598"/>
      <c r="J19792" s="598"/>
      <c r="M19792" s="598"/>
      <c r="N19792" s="598"/>
      <c r="V19792" s="598"/>
      <c r="W19792" s="598"/>
    </row>
    <row r="19793" spans="6:23" x14ac:dyDescent="0.2">
      <c r="F19793" s="610"/>
      <c r="H19793" s="612"/>
      <c r="I19793" s="598"/>
      <c r="J19793" s="598"/>
      <c r="M19793" s="598"/>
      <c r="N19793" s="598"/>
      <c r="V19793" s="598"/>
      <c r="W19793" s="598"/>
    </row>
    <row r="19794" spans="6:23" x14ac:dyDescent="0.2">
      <c r="F19794" s="610"/>
      <c r="H19794" s="612"/>
      <c r="I19794" s="598"/>
      <c r="J19794" s="598"/>
      <c r="M19794" s="598"/>
      <c r="N19794" s="598"/>
      <c r="V19794" s="598"/>
      <c r="W19794" s="598"/>
    </row>
    <row r="19795" spans="6:23" x14ac:dyDescent="0.2">
      <c r="F19795" s="610"/>
      <c r="H19795" s="612"/>
      <c r="I19795" s="598"/>
      <c r="J19795" s="598"/>
      <c r="M19795" s="598"/>
      <c r="N19795" s="598"/>
      <c r="V19795" s="598"/>
      <c r="W19795" s="598"/>
    </row>
    <row r="19796" spans="6:23" x14ac:dyDescent="0.2">
      <c r="F19796" s="610"/>
      <c r="H19796" s="612"/>
      <c r="I19796" s="598"/>
      <c r="J19796" s="598"/>
      <c r="M19796" s="598"/>
      <c r="N19796" s="598"/>
      <c r="V19796" s="598"/>
      <c r="W19796" s="598"/>
    </row>
    <row r="19797" spans="6:23" x14ac:dyDescent="0.2">
      <c r="F19797" s="610"/>
      <c r="H19797" s="612"/>
      <c r="I19797" s="598"/>
      <c r="J19797" s="598"/>
      <c r="M19797" s="598"/>
      <c r="N19797" s="598"/>
      <c r="V19797" s="598"/>
      <c r="W19797" s="598"/>
    </row>
    <row r="19798" spans="6:23" x14ac:dyDescent="0.2">
      <c r="F19798" s="610"/>
      <c r="H19798" s="612"/>
      <c r="I19798" s="598"/>
      <c r="J19798" s="598"/>
      <c r="M19798" s="598"/>
      <c r="N19798" s="598"/>
      <c r="V19798" s="598"/>
      <c r="W19798" s="598"/>
    </row>
    <row r="19799" spans="6:23" x14ac:dyDescent="0.2">
      <c r="F19799" s="610"/>
      <c r="H19799" s="612"/>
      <c r="I19799" s="598"/>
      <c r="J19799" s="598"/>
      <c r="M19799" s="598"/>
      <c r="N19799" s="598"/>
      <c r="V19799" s="598"/>
      <c r="W19799" s="598"/>
    </row>
    <row r="19800" spans="6:23" x14ac:dyDescent="0.2">
      <c r="F19800" s="610"/>
      <c r="H19800" s="612"/>
      <c r="I19800" s="598"/>
      <c r="J19800" s="598"/>
      <c r="M19800" s="598"/>
      <c r="N19800" s="598"/>
      <c r="V19800" s="598"/>
      <c r="W19800" s="598"/>
    </row>
    <row r="19801" spans="6:23" x14ac:dyDescent="0.2">
      <c r="F19801" s="610"/>
      <c r="H19801" s="612"/>
      <c r="I19801" s="598"/>
      <c r="J19801" s="598"/>
      <c r="M19801" s="598"/>
      <c r="N19801" s="598"/>
      <c r="V19801" s="598"/>
      <c r="W19801" s="598"/>
    </row>
    <row r="19802" spans="6:23" x14ac:dyDescent="0.2">
      <c r="F19802" s="610"/>
      <c r="H19802" s="612"/>
      <c r="I19802" s="598"/>
      <c r="J19802" s="598"/>
      <c r="M19802" s="598"/>
      <c r="N19802" s="598"/>
      <c r="V19802" s="598"/>
      <c r="W19802" s="598"/>
    </row>
    <row r="19803" spans="6:23" x14ac:dyDescent="0.2">
      <c r="F19803" s="610"/>
      <c r="H19803" s="612"/>
      <c r="I19803" s="598"/>
      <c r="J19803" s="598"/>
      <c r="M19803" s="598"/>
      <c r="N19803" s="598"/>
      <c r="V19803" s="598"/>
      <c r="W19803" s="598"/>
    </row>
    <row r="19804" spans="6:23" x14ac:dyDescent="0.2">
      <c r="F19804" s="610"/>
      <c r="H19804" s="612"/>
      <c r="I19804" s="598"/>
      <c r="J19804" s="598"/>
      <c r="M19804" s="598"/>
      <c r="N19804" s="598"/>
      <c r="V19804" s="598"/>
      <c r="W19804" s="598"/>
    </row>
    <row r="19805" spans="6:23" x14ac:dyDescent="0.2">
      <c r="F19805" s="610"/>
      <c r="H19805" s="612"/>
      <c r="I19805" s="598"/>
      <c r="J19805" s="598"/>
      <c r="M19805" s="598"/>
      <c r="N19805" s="598"/>
      <c r="V19805" s="598"/>
      <c r="W19805" s="598"/>
    </row>
    <row r="19806" spans="6:23" x14ac:dyDescent="0.2">
      <c r="F19806" s="610"/>
      <c r="H19806" s="612"/>
      <c r="I19806" s="598"/>
      <c r="J19806" s="598"/>
      <c r="M19806" s="598"/>
      <c r="N19806" s="598"/>
      <c r="V19806" s="598"/>
      <c r="W19806" s="598"/>
    </row>
    <row r="19807" spans="6:23" x14ac:dyDescent="0.2">
      <c r="F19807" s="610"/>
      <c r="H19807" s="612"/>
      <c r="I19807" s="598"/>
      <c r="J19807" s="598"/>
      <c r="M19807" s="598"/>
      <c r="N19807" s="598"/>
      <c r="V19807" s="598"/>
      <c r="W19807" s="598"/>
    </row>
    <row r="19808" spans="6:23" x14ac:dyDescent="0.2">
      <c r="F19808" s="610"/>
      <c r="H19808" s="612"/>
      <c r="I19808" s="598"/>
      <c r="J19808" s="598"/>
      <c r="M19808" s="598"/>
      <c r="N19808" s="598"/>
      <c r="V19808" s="598"/>
      <c r="W19808" s="598"/>
    </row>
    <row r="19809" spans="6:23" x14ac:dyDescent="0.2">
      <c r="F19809" s="610"/>
      <c r="H19809" s="612"/>
      <c r="I19809" s="598"/>
      <c r="J19809" s="598"/>
      <c r="M19809" s="598"/>
      <c r="N19809" s="598"/>
      <c r="V19809" s="598"/>
      <c r="W19809" s="598"/>
    </row>
    <row r="19810" spans="6:23" x14ac:dyDescent="0.2">
      <c r="F19810" s="610"/>
      <c r="H19810" s="612"/>
      <c r="I19810" s="598"/>
      <c r="J19810" s="598"/>
      <c r="M19810" s="598"/>
      <c r="N19810" s="598"/>
      <c r="V19810" s="598"/>
      <c r="W19810" s="598"/>
    </row>
    <row r="19811" spans="6:23" x14ac:dyDescent="0.2">
      <c r="F19811" s="610"/>
      <c r="H19811" s="612"/>
      <c r="I19811" s="598"/>
      <c r="J19811" s="598"/>
      <c r="M19811" s="598"/>
      <c r="N19811" s="598"/>
      <c r="V19811" s="598"/>
      <c r="W19811" s="598"/>
    </row>
    <row r="19812" spans="6:23" x14ac:dyDescent="0.2">
      <c r="F19812" s="610"/>
      <c r="H19812" s="612"/>
      <c r="I19812" s="598"/>
      <c r="J19812" s="598"/>
      <c r="M19812" s="598"/>
      <c r="N19812" s="598"/>
      <c r="V19812" s="598"/>
      <c r="W19812" s="598"/>
    </row>
    <row r="19813" spans="6:23" x14ac:dyDescent="0.2">
      <c r="F19813" s="610"/>
      <c r="H19813" s="612"/>
      <c r="I19813" s="598"/>
      <c r="J19813" s="598"/>
      <c r="M19813" s="598"/>
      <c r="N19813" s="598"/>
      <c r="V19813" s="598"/>
      <c r="W19813" s="598"/>
    </row>
    <row r="19814" spans="6:23" x14ac:dyDescent="0.2">
      <c r="F19814" s="610"/>
      <c r="H19814" s="612"/>
      <c r="I19814" s="598"/>
      <c r="J19814" s="598"/>
      <c r="M19814" s="598"/>
      <c r="N19814" s="598"/>
      <c r="V19814" s="598"/>
      <c r="W19814" s="598"/>
    </row>
    <row r="19815" spans="6:23" x14ac:dyDescent="0.2">
      <c r="F19815" s="610"/>
      <c r="H19815" s="612"/>
      <c r="I19815" s="598"/>
      <c r="J19815" s="598"/>
      <c r="M19815" s="598"/>
      <c r="N19815" s="598"/>
      <c r="V19815" s="598"/>
      <c r="W19815" s="598"/>
    </row>
    <row r="19816" spans="6:23" x14ac:dyDescent="0.2">
      <c r="F19816" s="610"/>
      <c r="H19816" s="612"/>
      <c r="I19816" s="598"/>
      <c r="J19816" s="598"/>
      <c r="M19816" s="598"/>
      <c r="N19816" s="598"/>
      <c r="V19816" s="598"/>
      <c r="W19816" s="598"/>
    </row>
    <row r="19817" spans="6:23" x14ac:dyDescent="0.2">
      <c r="F19817" s="610"/>
      <c r="H19817" s="612"/>
      <c r="I19817" s="598"/>
      <c r="J19817" s="598"/>
      <c r="M19817" s="598"/>
      <c r="N19817" s="598"/>
      <c r="V19817" s="598"/>
      <c r="W19817" s="598"/>
    </row>
    <row r="19818" spans="6:23" x14ac:dyDescent="0.2">
      <c r="F19818" s="610"/>
      <c r="H19818" s="612"/>
      <c r="I19818" s="598"/>
      <c r="J19818" s="598"/>
      <c r="M19818" s="598"/>
      <c r="N19818" s="598"/>
      <c r="V19818" s="598"/>
      <c r="W19818" s="598"/>
    </row>
    <row r="19819" spans="6:23" x14ac:dyDescent="0.2">
      <c r="F19819" s="610"/>
      <c r="H19819" s="612"/>
      <c r="I19819" s="598"/>
      <c r="J19819" s="598"/>
      <c r="M19819" s="598"/>
      <c r="N19819" s="598"/>
      <c r="V19819" s="598"/>
      <c r="W19819" s="598"/>
    </row>
    <row r="19820" spans="6:23" x14ac:dyDescent="0.2">
      <c r="F19820" s="610"/>
      <c r="H19820" s="612"/>
      <c r="I19820" s="598"/>
      <c r="J19820" s="598"/>
      <c r="M19820" s="598"/>
      <c r="N19820" s="598"/>
      <c r="V19820" s="598"/>
      <c r="W19820" s="598"/>
    </row>
    <row r="19821" spans="6:23" x14ac:dyDescent="0.2">
      <c r="F19821" s="610"/>
      <c r="H19821" s="612"/>
      <c r="I19821" s="598"/>
      <c r="J19821" s="598"/>
      <c r="M19821" s="598"/>
      <c r="N19821" s="598"/>
      <c r="V19821" s="598"/>
      <c r="W19821" s="598"/>
    </row>
    <row r="19822" spans="6:23" x14ac:dyDescent="0.2">
      <c r="F19822" s="610"/>
      <c r="H19822" s="612"/>
      <c r="I19822" s="598"/>
      <c r="J19822" s="598"/>
      <c r="M19822" s="598"/>
      <c r="N19822" s="598"/>
      <c r="V19822" s="598"/>
      <c r="W19822" s="598"/>
    </row>
    <row r="19823" spans="6:23" x14ac:dyDescent="0.2">
      <c r="F19823" s="610"/>
      <c r="H19823" s="612"/>
      <c r="I19823" s="598"/>
      <c r="J19823" s="598"/>
      <c r="M19823" s="598"/>
      <c r="N19823" s="598"/>
      <c r="V19823" s="598"/>
      <c r="W19823" s="598"/>
    </row>
    <row r="19824" spans="6:23" x14ac:dyDescent="0.2">
      <c r="F19824" s="610"/>
      <c r="H19824" s="612"/>
      <c r="I19824" s="598"/>
      <c r="J19824" s="598"/>
      <c r="M19824" s="598"/>
      <c r="N19824" s="598"/>
      <c r="V19824" s="598"/>
      <c r="W19824" s="598"/>
    </row>
    <row r="19825" spans="6:23" x14ac:dyDescent="0.2">
      <c r="F19825" s="610"/>
      <c r="H19825" s="612"/>
      <c r="I19825" s="598"/>
      <c r="J19825" s="598"/>
      <c r="M19825" s="598"/>
      <c r="N19825" s="598"/>
      <c r="V19825" s="598"/>
      <c r="W19825" s="598"/>
    </row>
    <row r="19826" spans="6:23" x14ac:dyDescent="0.2">
      <c r="F19826" s="610"/>
      <c r="H19826" s="612"/>
      <c r="I19826" s="598"/>
      <c r="J19826" s="598"/>
      <c r="M19826" s="598"/>
      <c r="N19826" s="598"/>
      <c r="V19826" s="598"/>
      <c r="W19826" s="598"/>
    </row>
    <row r="19827" spans="6:23" x14ac:dyDescent="0.2">
      <c r="F19827" s="610"/>
      <c r="H19827" s="612"/>
      <c r="I19827" s="598"/>
      <c r="J19827" s="598"/>
      <c r="M19827" s="598"/>
      <c r="N19827" s="598"/>
      <c r="V19827" s="598"/>
      <c r="W19827" s="598"/>
    </row>
    <row r="19828" spans="6:23" x14ac:dyDescent="0.2">
      <c r="F19828" s="610"/>
      <c r="H19828" s="612"/>
      <c r="I19828" s="598"/>
      <c r="J19828" s="598"/>
      <c r="M19828" s="598"/>
      <c r="N19828" s="598"/>
      <c r="V19828" s="598"/>
      <c r="W19828" s="598"/>
    </row>
    <row r="19829" spans="6:23" x14ac:dyDescent="0.2">
      <c r="F19829" s="610"/>
      <c r="H19829" s="612"/>
      <c r="I19829" s="598"/>
      <c r="J19829" s="598"/>
      <c r="M19829" s="598"/>
      <c r="N19829" s="598"/>
      <c r="V19829" s="598"/>
      <c r="W19829" s="598"/>
    </row>
    <row r="19830" spans="6:23" x14ac:dyDescent="0.2">
      <c r="F19830" s="610"/>
      <c r="H19830" s="612"/>
      <c r="I19830" s="598"/>
      <c r="J19830" s="598"/>
      <c r="M19830" s="598"/>
      <c r="N19830" s="598"/>
      <c r="V19830" s="598"/>
      <c r="W19830" s="598"/>
    </row>
    <row r="19831" spans="6:23" x14ac:dyDescent="0.2">
      <c r="F19831" s="610"/>
      <c r="H19831" s="612"/>
      <c r="I19831" s="598"/>
      <c r="J19831" s="598"/>
      <c r="M19831" s="598"/>
      <c r="N19831" s="598"/>
      <c r="V19831" s="598"/>
      <c r="W19831" s="598"/>
    </row>
    <row r="19832" spans="6:23" x14ac:dyDescent="0.2">
      <c r="F19832" s="610"/>
      <c r="H19832" s="612"/>
      <c r="I19832" s="598"/>
      <c r="J19832" s="598"/>
      <c r="M19832" s="598"/>
      <c r="N19832" s="598"/>
      <c r="V19832" s="598"/>
      <c r="W19832" s="598"/>
    </row>
    <row r="19833" spans="6:23" x14ac:dyDescent="0.2">
      <c r="F19833" s="610"/>
      <c r="H19833" s="612"/>
      <c r="I19833" s="598"/>
      <c r="J19833" s="598"/>
      <c r="M19833" s="598"/>
      <c r="N19833" s="598"/>
      <c r="V19833" s="598"/>
      <c r="W19833" s="598"/>
    </row>
    <row r="19834" spans="6:23" x14ac:dyDescent="0.2">
      <c r="F19834" s="610"/>
      <c r="H19834" s="612"/>
      <c r="I19834" s="598"/>
      <c r="J19834" s="598"/>
      <c r="M19834" s="598"/>
      <c r="N19834" s="598"/>
      <c r="V19834" s="598"/>
      <c r="W19834" s="598"/>
    </row>
    <row r="19835" spans="6:23" x14ac:dyDescent="0.2">
      <c r="F19835" s="610"/>
      <c r="H19835" s="612"/>
      <c r="I19835" s="598"/>
      <c r="J19835" s="598"/>
      <c r="M19835" s="598"/>
      <c r="N19835" s="598"/>
      <c r="V19835" s="598"/>
      <c r="W19835" s="598"/>
    </row>
    <row r="19836" spans="6:23" x14ac:dyDescent="0.2">
      <c r="F19836" s="610"/>
      <c r="H19836" s="612"/>
      <c r="I19836" s="598"/>
      <c r="J19836" s="598"/>
      <c r="M19836" s="598"/>
      <c r="N19836" s="598"/>
      <c r="V19836" s="598"/>
      <c r="W19836" s="598"/>
    </row>
    <row r="19837" spans="6:23" x14ac:dyDescent="0.2">
      <c r="F19837" s="610"/>
      <c r="H19837" s="612"/>
      <c r="I19837" s="598"/>
      <c r="J19837" s="598"/>
      <c r="M19837" s="598"/>
      <c r="N19837" s="598"/>
      <c r="V19837" s="598"/>
      <c r="W19837" s="598"/>
    </row>
    <row r="19838" spans="6:23" x14ac:dyDescent="0.2">
      <c r="F19838" s="610"/>
      <c r="H19838" s="612"/>
      <c r="I19838" s="598"/>
      <c r="J19838" s="598"/>
      <c r="M19838" s="598"/>
      <c r="N19838" s="598"/>
      <c r="V19838" s="598"/>
      <c r="W19838" s="598"/>
    </row>
    <row r="19839" spans="6:23" x14ac:dyDescent="0.2">
      <c r="F19839" s="610"/>
      <c r="H19839" s="612"/>
      <c r="I19839" s="598"/>
      <c r="J19839" s="598"/>
      <c r="M19839" s="598"/>
      <c r="N19839" s="598"/>
      <c r="V19839" s="598"/>
      <c r="W19839" s="598"/>
    </row>
    <row r="19840" spans="6:23" x14ac:dyDescent="0.2">
      <c r="F19840" s="610"/>
      <c r="H19840" s="612"/>
      <c r="I19840" s="598"/>
      <c r="J19840" s="598"/>
      <c r="M19840" s="598"/>
      <c r="N19840" s="598"/>
      <c r="V19840" s="598"/>
      <c r="W19840" s="598"/>
    </row>
    <row r="19841" spans="6:23" x14ac:dyDescent="0.2">
      <c r="F19841" s="610"/>
      <c r="H19841" s="612"/>
      <c r="I19841" s="598"/>
      <c r="J19841" s="598"/>
      <c r="M19841" s="598"/>
      <c r="N19841" s="598"/>
      <c r="V19841" s="598"/>
      <c r="W19841" s="598"/>
    </row>
    <row r="19842" spans="6:23" x14ac:dyDescent="0.2">
      <c r="F19842" s="610"/>
      <c r="H19842" s="612"/>
      <c r="I19842" s="598"/>
      <c r="J19842" s="598"/>
      <c r="M19842" s="598"/>
      <c r="N19842" s="598"/>
      <c r="V19842" s="598"/>
      <c r="W19842" s="598"/>
    </row>
    <row r="19843" spans="6:23" x14ac:dyDescent="0.2">
      <c r="F19843" s="610"/>
      <c r="H19843" s="612"/>
      <c r="I19843" s="598"/>
      <c r="J19843" s="598"/>
      <c r="M19843" s="598"/>
      <c r="N19843" s="598"/>
      <c r="V19843" s="598"/>
      <c r="W19843" s="598"/>
    </row>
    <row r="19844" spans="6:23" x14ac:dyDescent="0.2">
      <c r="F19844" s="610"/>
      <c r="H19844" s="612"/>
      <c r="I19844" s="598"/>
      <c r="J19844" s="598"/>
      <c r="M19844" s="598"/>
      <c r="N19844" s="598"/>
      <c r="V19844" s="598"/>
      <c r="W19844" s="598"/>
    </row>
    <row r="19845" spans="6:23" x14ac:dyDescent="0.2">
      <c r="F19845" s="610"/>
      <c r="H19845" s="612"/>
      <c r="I19845" s="598"/>
      <c r="J19845" s="598"/>
      <c r="M19845" s="598"/>
      <c r="N19845" s="598"/>
      <c r="V19845" s="598"/>
      <c r="W19845" s="598"/>
    </row>
    <row r="19846" spans="6:23" x14ac:dyDescent="0.2">
      <c r="F19846" s="610"/>
      <c r="H19846" s="612"/>
      <c r="I19846" s="598"/>
      <c r="J19846" s="598"/>
      <c r="M19846" s="598"/>
      <c r="N19846" s="598"/>
      <c r="V19846" s="598"/>
      <c r="W19846" s="598"/>
    </row>
    <row r="19847" spans="6:23" x14ac:dyDescent="0.2">
      <c r="F19847" s="610"/>
      <c r="H19847" s="612"/>
      <c r="I19847" s="598"/>
      <c r="J19847" s="598"/>
      <c r="M19847" s="598"/>
      <c r="N19847" s="598"/>
      <c r="V19847" s="598"/>
      <c r="W19847" s="598"/>
    </row>
    <row r="19848" spans="6:23" x14ac:dyDescent="0.2">
      <c r="F19848" s="610"/>
      <c r="H19848" s="612"/>
      <c r="I19848" s="598"/>
      <c r="J19848" s="598"/>
      <c r="M19848" s="598"/>
      <c r="N19848" s="598"/>
      <c r="V19848" s="598"/>
      <c r="W19848" s="598"/>
    </row>
    <row r="19849" spans="6:23" x14ac:dyDescent="0.2">
      <c r="F19849" s="610"/>
      <c r="H19849" s="612"/>
      <c r="I19849" s="598"/>
      <c r="J19849" s="598"/>
      <c r="M19849" s="598"/>
      <c r="N19849" s="598"/>
      <c r="V19849" s="598"/>
      <c r="W19849" s="598"/>
    </row>
    <row r="19850" spans="6:23" x14ac:dyDescent="0.2">
      <c r="F19850" s="610"/>
      <c r="H19850" s="612"/>
      <c r="I19850" s="598"/>
      <c r="J19850" s="598"/>
      <c r="M19850" s="598"/>
      <c r="N19850" s="598"/>
      <c r="V19850" s="598"/>
      <c r="W19850" s="598"/>
    </row>
    <row r="19851" spans="6:23" x14ac:dyDescent="0.2">
      <c r="F19851" s="610"/>
      <c r="H19851" s="612"/>
      <c r="I19851" s="598"/>
      <c r="J19851" s="598"/>
      <c r="M19851" s="598"/>
      <c r="N19851" s="598"/>
      <c r="V19851" s="598"/>
      <c r="W19851" s="598"/>
    </row>
    <row r="19852" spans="6:23" x14ac:dyDescent="0.2">
      <c r="F19852" s="610"/>
      <c r="H19852" s="612"/>
      <c r="I19852" s="598"/>
      <c r="J19852" s="598"/>
      <c r="M19852" s="598"/>
      <c r="N19852" s="598"/>
      <c r="V19852" s="598"/>
      <c r="W19852" s="598"/>
    </row>
    <row r="19853" spans="6:23" x14ac:dyDescent="0.2">
      <c r="F19853" s="610"/>
      <c r="H19853" s="612"/>
      <c r="I19853" s="598"/>
      <c r="J19853" s="598"/>
      <c r="M19853" s="598"/>
      <c r="N19853" s="598"/>
      <c r="V19853" s="598"/>
      <c r="W19853" s="598"/>
    </row>
    <row r="19854" spans="6:23" x14ac:dyDescent="0.2">
      <c r="F19854" s="610"/>
      <c r="H19854" s="612"/>
      <c r="I19854" s="598"/>
      <c r="J19854" s="598"/>
      <c r="M19854" s="598"/>
      <c r="N19854" s="598"/>
      <c r="V19854" s="598"/>
      <c r="W19854" s="598"/>
    </row>
    <row r="19855" spans="6:23" x14ac:dyDescent="0.2">
      <c r="F19855" s="610"/>
      <c r="H19855" s="612"/>
      <c r="I19855" s="598"/>
      <c r="J19855" s="598"/>
      <c r="M19855" s="598"/>
      <c r="N19855" s="598"/>
      <c r="V19855" s="598"/>
      <c r="W19855" s="598"/>
    </row>
    <row r="19856" spans="6:23" x14ac:dyDescent="0.2">
      <c r="F19856" s="610"/>
      <c r="H19856" s="612"/>
      <c r="I19856" s="598"/>
      <c r="J19856" s="598"/>
      <c r="M19856" s="598"/>
      <c r="N19856" s="598"/>
      <c r="V19856" s="598"/>
      <c r="W19856" s="598"/>
    </row>
    <row r="19857" spans="6:23" x14ac:dyDescent="0.2">
      <c r="F19857" s="610"/>
      <c r="H19857" s="612"/>
      <c r="I19857" s="598"/>
      <c r="J19857" s="598"/>
      <c r="M19857" s="598"/>
      <c r="N19857" s="598"/>
      <c r="V19857" s="598"/>
      <c r="W19857" s="598"/>
    </row>
    <row r="19858" spans="6:23" x14ac:dyDescent="0.2">
      <c r="F19858" s="610"/>
      <c r="H19858" s="612"/>
      <c r="I19858" s="598"/>
      <c r="J19858" s="598"/>
      <c r="M19858" s="598"/>
      <c r="N19858" s="598"/>
      <c r="V19858" s="598"/>
      <c r="W19858" s="598"/>
    </row>
    <row r="19859" spans="6:23" x14ac:dyDescent="0.2">
      <c r="F19859" s="610"/>
      <c r="H19859" s="612"/>
      <c r="I19859" s="598"/>
      <c r="J19859" s="598"/>
      <c r="M19859" s="598"/>
      <c r="N19859" s="598"/>
      <c r="V19859" s="598"/>
      <c r="W19859" s="598"/>
    </row>
    <row r="19860" spans="6:23" x14ac:dyDescent="0.2">
      <c r="F19860" s="610"/>
      <c r="H19860" s="612"/>
      <c r="I19860" s="598"/>
      <c r="J19860" s="598"/>
      <c r="M19860" s="598"/>
      <c r="N19860" s="598"/>
      <c r="V19860" s="598"/>
      <c r="W19860" s="598"/>
    </row>
    <row r="19861" spans="6:23" x14ac:dyDescent="0.2">
      <c r="F19861" s="610"/>
      <c r="H19861" s="612"/>
      <c r="I19861" s="598"/>
      <c r="J19861" s="598"/>
      <c r="M19861" s="598"/>
      <c r="N19861" s="598"/>
      <c r="V19861" s="598"/>
      <c r="W19861" s="598"/>
    </row>
    <row r="19862" spans="6:23" x14ac:dyDescent="0.2">
      <c r="F19862" s="610"/>
      <c r="H19862" s="612"/>
      <c r="I19862" s="598"/>
      <c r="J19862" s="598"/>
      <c r="M19862" s="598"/>
      <c r="N19862" s="598"/>
      <c r="V19862" s="598"/>
      <c r="W19862" s="598"/>
    </row>
    <row r="19863" spans="6:23" x14ac:dyDescent="0.2">
      <c r="F19863" s="610"/>
      <c r="H19863" s="612"/>
      <c r="I19863" s="598"/>
      <c r="J19863" s="598"/>
      <c r="M19863" s="598"/>
      <c r="N19863" s="598"/>
      <c r="V19863" s="598"/>
      <c r="W19863" s="598"/>
    </row>
    <row r="19864" spans="6:23" x14ac:dyDescent="0.2">
      <c r="F19864" s="610"/>
      <c r="H19864" s="612"/>
      <c r="I19864" s="598"/>
      <c r="J19864" s="598"/>
      <c r="M19864" s="598"/>
      <c r="N19864" s="598"/>
      <c r="V19864" s="598"/>
      <c r="W19864" s="598"/>
    </row>
    <row r="19865" spans="6:23" x14ac:dyDescent="0.2">
      <c r="F19865" s="610"/>
      <c r="H19865" s="612"/>
      <c r="I19865" s="598"/>
      <c r="J19865" s="598"/>
      <c r="M19865" s="598"/>
      <c r="N19865" s="598"/>
      <c r="V19865" s="598"/>
      <c r="W19865" s="598"/>
    </row>
    <row r="19866" spans="6:23" x14ac:dyDescent="0.2">
      <c r="F19866" s="610"/>
      <c r="H19866" s="612"/>
      <c r="I19866" s="598"/>
      <c r="J19866" s="598"/>
      <c r="M19866" s="598"/>
      <c r="N19866" s="598"/>
      <c r="V19866" s="598"/>
      <c r="W19866" s="598"/>
    </row>
    <row r="19867" spans="6:23" x14ac:dyDescent="0.2">
      <c r="F19867" s="610"/>
      <c r="H19867" s="612"/>
      <c r="I19867" s="598"/>
      <c r="J19867" s="598"/>
      <c r="M19867" s="598"/>
      <c r="N19867" s="598"/>
      <c r="V19867" s="598"/>
      <c r="W19867" s="598"/>
    </row>
    <row r="19868" spans="6:23" x14ac:dyDescent="0.2">
      <c r="F19868" s="610"/>
      <c r="H19868" s="612"/>
      <c r="I19868" s="598"/>
      <c r="J19868" s="598"/>
      <c r="M19868" s="598"/>
      <c r="N19868" s="598"/>
      <c r="V19868" s="598"/>
      <c r="W19868" s="598"/>
    </row>
    <row r="19869" spans="6:23" x14ac:dyDescent="0.2">
      <c r="F19869" s="610"/>
      <c r="H19869" s="612"/>
      <c r="I19869" s="598"/>
      <c r="J19869" s="598"/>
      <c r="M19869" s="598"/>
      <c r="N19869" s="598"/>
      <c r="V19869" s="598"/>
      <c r="W19869" s="598"/>
    </row>
    <row r="19870" spans="6:23" x14ac:dyDescent="0.2">
      <c r="F19870" s="610"/>
      <c r="H19870" s="612"/>
      <c r="I19870" s="598"/>
      <c r="J19870" s="598"/>
      <c r="M19870" s="598"/>
      <c r="N19870" s="598"/>
      <c r="V19870" s="598"/>
      <c r="W19870" s="598"/>
    </row>
    <row r="19871" spans="6:23" x14ac:dyDescent="0.2">
      <c r="F19871" s="610"/>
      <c r="H19871" s="612"/>
      <c r="I19871" s="598"/>
      <c r="J19871" s="598"/>
      <c r="M19871" s="598"/>
      <c r="N19871" s="598"/>
      <c r="V19871" s="598"/>
      <c r="W19871" s="598"/>
    </row>
    <row r="19872" spans="6:23" x14ac:dyDescent="0.2">
      <c r="F19872" s="610"/>
      <c r="H19872" s="612"/>
      <c r="I19872" s="598"/>
      <c r="J19872" s="598"/>
      <c r="M19872" s="598"/>
      <c r="N19872" s="598"/>
      <c r="V19872" s="598"/>
      <c r="W19872" s="598"/>
    </row>
    <row r="19873" spans="6:23" x14ac:dyDescent="0.2">
      <c r="F19873" s="610"/>
      <c r="H19873" s="612"/>
      <c r="I19873" s="598"/>
      <c r="J19873" s="598"/>
      <c r="M19873" s="598"/>
      <c r="N19873" s="598"/>
      <c r="V19873" s="598"/>
      <c r="W19873" s="598"/>
    </row>
    <row r="19874" spans="6:23" x14ac:dyDescent="0.2">
      <c r="F19874" s="610"/>
      <c r="H19874" s="612"/>
      <c r="I19874" s="598"/>
      <c r="J19874" s="598"/>
      <c r="M19874" s="598"/>
      <c r="N19874" s="598"/>
      <c r="V19874" s="598"/>
      <c r="W19874" s="598"/>
    </row>
    <row r="19875" spans="6:23" x14ac:dyDescent="0.2">
      <c r="F19875" s="610"/>
      <c r="H19875" s="612"/>
      <c r="I19875" s="598"/>
      <c r="J19875" s="598"/>
      <c r="M19875" s="598"/>
      <c r="N19875" s="598"/>
      <c r="V19875" s="598"/>
      <c r="W19875" s="598"/>
    </row>
    <row r="19876" spans="6:23" x14ac:dyDescent="0.2">
      <c r="F19876" s="610"/>
      <c r="H19876" s="612"/>
      <c r="I19876" s="598"/>
      <c r="J19876" s="598"/>
      <c r="M19876" s="598"/>
      <c r="N19876" s="598"/>
      <c r="V19876" s="598"/>
      <c r="W19876" s="598"/>
    </row>
    <row r="19877" spans="6:23" x14ac:dyDescent="0.2">
      <c r="F19877" s="610"/>
      <c r="H19877" s="612"/>
      <c r="I19877" s="598"/>
      <c r="J19877" s="598"/>
      <c r="M19877" s="598"/>
      <c r="N19877" s="598"/>
      <c r="V19877" s="598"/>
      <c r="W19877" s="598"/>
    </row>
    <row r="19878" spans="6:23" x14ac:dyDescent="0.2">
      <c r="F19878" s="610"/>
      <c r="H19878" s="612"/>
      <c r="I19878" s="598"/>
      <c r="J19878" s="598"/>
      <c r="M19878" s="598"/>
      <c r="N19878" s="598"/>
      <c r="V19878" s="598"/>
      <c r="W19878" s="598"/>
    </row>
    <row r="19879" spans="6:23" x14ac:dyDescent="0.2">
      <c r="F19879" s="610"/>
      <c r="H19879" s="612"/>
      <c r="I19879" s="598"/>
      <c r="J19879" s="598"/>
      <c r="M19879" s="598"/>
      <c r="N19879" s="598"/>
      <c r="V19879" s="598"/>
      <c r="W19879" s="598"/>
    </row>
    <row r="19880" spans="6:23" x14ac:dyDescent="0.2">
      <c r="F19880" s="610"/>
      <c r="H19880" s="612"/>
      <c r="I19880" s="598"/>
      <c r="J19880" s="598"/>
      <c r="M19880" s="598"/>
      <c r="N19880" s="598"/>
      <c r="V19880" s="598"/>
      <c r="W19880" s="598"/>
    </row>
    <row r="19881" spans="6:23" x14ac:dyDescent="0.2">
      <c r="F19881" s="610"/>
      <c r="H19881" s="612"/>
      <c r="I19881" s="598"/>
      <c r="J19881" s="598"/>
      <c r="M19881" s="598"/>
      <c r="N19881" s="598"/>
      <c r="V19881" s="598"/>
      <c r="W19881" s="598"/>
    </row>
    <row r="19882" spans="6:23" x14ac:dyDescent="0.2">
      <c r="F19882" s="610"/>
      <c r="H19882" s="612"/>
      <c r="I19882" s="598"/>
      <c r="J19882" s="598"/>
      <c r="M19882" s="598"/>
      <c r="N19882" s="598"/>
      <c r="V19882" s="598"/>
      <c r="W19882" s="598"/>
    </row>
    <row r="19883" spans="6:23" x14ac:dyDescent="0.2">
      <c r="F19883" s="610"/>
      <c r="H19883" s="612"/>
      <c r="I19883" s="598"/>
      <c r="J19883" s="598"/>
      <c r="M19883" s="598"/>
      <c r="N19883" s="598"/>
      <c r="V19883" s="598"/>
      <c r="W19883" s="598"/>
    </row>
    <row r="19884" spans="6:23" x14ac:dyDescent="0.2">
      <c r="F19884" s="610"/>
      <c r="H19884" s="612"/>
      <c r="I19884" s="598"/>
      <c r="J19884" s="598"/>
      <c r="M19884" s="598"/>
      <c r="N19884" s="598"/>
      <c r="V19884" s="598"/>
      <c r="W19884" s="598"/>
    </row>
    <row r="19885" spans="6:23" x14ac:dyDescent="0.2">
      <c r="F19885" s="610"/>
      <c r="H19885" s="612"/>
      <c r="I19885" s="598"/>
      <c r="J19885" s="598"/>
      <c r="M19885" s="598"/>
      <c r="N19885" s="598"/>
      <c r="V19885" s="598"/>
      <c r="W19885" s="598"/>
    </row>
    <row r="19886" spans="6:23" x14ac:dyDescent="0.2">
      <c r="F19886" s="610"/>
      <c r="H19886" s="612"/>
      <c r="I19886" s="598"/>
      <c r="J19886" s="598"/>
      <c r="M19886" s="598"/>
      <c r="N19886" s="598"/>
      <c r="V19886" s="598"/>
      <c r="W19886" s="598"/>
    </row>
    <row r="19887" spans="6:23" x14ac:dyDescent="0.2">
      <c r="F19887" s="610"/>
      <c r="H19887" s="612"/>
      <c r="I19887" s="598"/>
      <c r="J19887" s="598"/>
      <c r="M19887" s="598"/>
      <c r="N19887" s="598"/>
      <c r="V19887" s="598"/>
      <c r="W19887" s="598"/>
    </row>
    <row r="19888" spans="6:23" x14ac:dyDescent="0.2">
      <c r="F19888" s="610"/>
      <c r="H19888" s="612"/>
      <c r="I19888" s="598"/>
      <c r="J19888" s="598"/>
      <c r="M19888" s="598"/>
      <c r="N19888" s="598"/>
      <c r="V19888" s="598"/>
      <c r="W19888" s="598"/>
    </row>
    <row r="19889" spans="6:23" x14ac:dyDescent="0.2">
      <c r="F19889" s="610"/>
      <c r="H19889" s="612"/>
      <c r="I19889" s="598"/>
      <c r="J19889" s="598"/>
      <c r="M19889" s="598"/>
      <c r="N19889" s="598"/>
      <c r="V19889" s="598"/>
      <c r="W19889" s="598"/>
    </row>
    <row r="19890" spans="6:23" x14ac:dyDescent="0.2">
      <c r="F19890" s="610"/>
      <c r="H19890" s="612"/>
      <c r="I19890" s="598"/>
      <c r="J19890" s="598"/>
      <c r="M19890" s="598"/>
      <c r="N19890" s="598"/>
      <c r="V19890" s="598"/>
      <c r="W19890" s="598"/>
    </row>
    <row r="19891" spans="6:23" x14ac:dyDescent="0.2">
      <c r="F19891" s="610"/>
      <c r="H19891" s="612"/>
      <c r="I19891" s="598"/>
      <c r="J19891" s="598"/>
      <c r="M19891" s="598"/>
      <c r="N19891" s="598"/>
      <c r="V19891" s="598"/>
      <c r="W19891" s="598"/>
    </row>
    <row r="19892" spans="6:23" x14ac:dyDescent="0.2">
      <c r="F19892" s="610"/>
      <c r="H19892" s="612"/>
      <c r="I19892" s="598"/>
      <c r="J19892" s="598"/>
      <c r="M19892" s="598"/>
      <c r="N19892" s="598"/>
      <c r="V19892" s="598"/>
      <c r="W19892" s="598"/>
    </row>
    <row r="19893" spans="6:23" x14ac:dyDescent="0.2">
      <c r="F19893" s="610"/>
      <c r="H19893" s="612"/>
      <c r="I19893" s="598"/>
      <c r="J19893" s="598"/>
      <c r="M19893" s="598"/>
      <c r="N19893" s="598"/>
      <c r="V19893" s="598"/>
      <c r="W19893" s="598"/>
    </row>
    <row r="19894" spans="6:23" x14ac:dyDescent="0.2">
      <c r="F19894" s="610"/>
      <c r="H19894" s="612"/>
      <c r="I19894" s="598"/>
      <c r="J19894" s="598"/>
      <c r="M19894" s="598"/>
      <c r="N19894" s="598"/>
      <c r="V19894" s="598"/>
      <c r="W19894" s="598"/>
    </row>
    <row r="19895" spans="6:23" x14ac:dyDescent="0.2">
      <c r="F19895" s="610"/>
      <c r="H19895" s="612"/>
      <c r="I19895" s="598"/>
      <c r="J19895" s="598"/>
      <c r="M19895" s="598"/>
      <c r="N19895" s="598"/>
      <c r="V19895" s="598"/>
      <c r="W19895" s="598"/>
    </row>
    <row r="19896" spans="6:23" x14ac:dyDescent="0.2">
      <c r="F19896" s="610"/>
      <c r="H19896" s="612"/>
      <c r="I19896" s="598"/>
      <c r="J19896" s="598"/>
      <c r="M19896" s="598"/>
      <c r="N19896" s="598"/>
      <c r="V19896" s="598"/>
      <c r="W19896" s="598"/>
    </row>
    <row r="19897" spans="6:23" x14ac:dyDescent="0.2">
      <c r="F19897" s="610"/>
      <c r="H19897" s="612"/>
      <c r="I19897" s="598"/>
      <c r="J19897" s="598"/>
      <c r="M19897" s="598"/>
      <c r="N19897" s="598"/>
      <c r="V19897" s="598"/>
      <c r="W19897" s="598"/>
    </row>
    <row r="19898" spans="6:23" x14ac:dyDescent="0.2">
      <c r="F19898" s="610"/>
      <c r="H19898" s="612"/>
      <c r="I19898" s="598"/>
      <c r="J19898" s="598"/>
      <c r="M19898" s="598"/>
      <c r="N19898" s="598"/>
      <c r="V19898" s="598"/>
      <c r="W19898" s="598"/>
    </row>
    <row r="19899" spans="6:23" x14ac:dyDescent="0.2">
      <c r="F19899" s="610"/>
      <c r="H19899" s="612"/>
      <c r="I19899" s="598"/>
      <c r="J19899" s="598"/>
      <c r="M19899" s="598"/>
      <c r="N19899" s="598"/>
      <c r="V19899" s="598"/>
      <c r="W19899" s="598"/>
    </row>
    <row r="19900" spans="6:23" x14ac:dyDescent="0.2">
      <c r="F19900" s="610"/>
      <c r="H19900" s="612"/>
      <c r="I19900" s="598"/>
      <c r="J19900" s="598"/>
      <c r="M19900" s="598"/>
      <c r="N19900" s="598"/>
      <c r="V19900" s="598"/>
      <c r="W19900" s="598"/>
    </row>
    <row r="19901" spans="6:23" x14ac:dyDescent="0.2">
      <c r="F19901" s="610"/>
      <c r="H19901" s="612"/>
      <c r="I19901" s="598"/>
      <c r="J19901" s="598"/>
      <c r="M19901" s="598"/>
      <c r="N19901" s="598"/>
      <c r="V19901" s="598"/>
      <c r="W19901" s="598"/>
    </row>
    <row r="19902" spans="6:23" x14ac:dyDescent="0.2">
      <c r="F19902" s="610"/>
      <c r="H19902" s="612"/>
      <c r="I19902" s="598"/>
      <c r="J19902" s="598"/>
      <c r="M19902" s="598"/>
      <c r="N19902" s="598"/>
      <c r="V19902" s="598"/>
      <c r="W19902" s="598"/>
    </row>
    <row r="19903" spans="6:23" x14ac:dyDescent="0.2">
      <c r="F19903" s="610"/>
      <c r="H19903" s="612"/>
      <c r="I19903" s="598"/>
      <c r="J19903" s="598"/>
      <c r="M19903" s="598"/>
      <c r="N19903" s="598"/>
      <c r="V19903" s="598"/>
      <c r="W19903" s="598"/>
    </row>
    <row r="19904" spans="6:23" x14ac:dyDescent="0.2">
      <c r="F19904" s="610"/>
      <c r="H19904" s="612"/>
      <c r="I19904" s="598"/>
      <c r="J19904" s="598"/>
      <c r="M19904" s="598"/>
      <c r="N19904" s="598"/>
      <c r="V19904" s="598"/>
      <c r="W19904" s="598"/>
    </row>
    <row r="19905" spans="6:23" x14ac:dyDescent="0.2">
      <c r="F19905" s="610"/>
      <c r="H19905" s="612"/>
      <c r="I19905" s="598"/>
      <c r="J19905" s="598"/>
      <c r="M19905" s="598"/>
      <c r="N19905" s="598"/>
      <c r="V19905" s="598"/>
      <c r="W19905" s="598"/>
    </row>
    <row r="19906" spans="6:23" x14ac:dyDescent="0.2">
      <c r="F19906" s="610"/>
      <c r="H19906" s="612"/>
      <c r="I19906" s="598"/>
      <c r="J19906" s="598"/>
      <c r="M19906" s="598"/>
      <c r="N19906" s="598"/>
      <c r="V19906" s="598"/>
      <c r="W19906" s="598"/>
    </row>
    <row r="19907" spans="6:23" x14ac:dyDescent="0.2">
      <c r="F19907" s="610"/>
      <c r="H19907" s="612"/>
      <c r="I19907" s="598"/>
      <c r="J19907" s="598"/>
      <c r="M19907" s="598"/>
      <c r="N19907" s="598"/>
      <c r="V19907" s="598"/>
      <c r="W19907" s="598"/>
    </row>
    <row r="19908" spans="6:23" x14ac:dyDescent="0.2">
      <c r="F19908" s="610"/>
      <c r="H19908" s="612"/>
      <c r="I19908" s="598"/>
      <c r="J19908" s="598"/>
      <c r="M19908" s="598"/>
      <c r="N19908" s="598"/>
      <c r="V19908" s="598"/>
      <c r="W19908" s="598"/>
    </row>
    <row r="19909" spans="6:23" x14ac:dyDescent="0.2">
      <c r="F19909" s="610"/>
      <c r="H19909" s="612"/>
      <c r="I19909" s="598"/>
      <c r="J19909" s="598"/>
      <c r="M19909" s="598"/>
      <c r="N19909" s="598"/>
      <c r="V19909" s="598"/>
      <c r="W19909" s="598"/>
    </row>
    <row r="19910" spans="6:23" x14ac:dyDescent="0.2">
      <c r="F19910" s="610"/>
      <c r="H19910" s="612"/>
      <c r="I19910" s="598"/>
      <c r="J19910" s="598"/>
      <c r="M19910" s="598"/>
      <c r="N19910" s="598"/>
      <c r="V19910" s="598"/>
      <c r="W19910" s="598"/>
    </row>
    <row r="19911" spans="6:23" x14ac:dyDescent="0.2">
      <c r="F19911" s="610"/>
      <c r="H19911" s="612"/>
      <c r="I19911" s="598"/>
      <c r="J19911" s="598"/>
      <c r="M19911" s="598"/>
      <c r="N19911" s="598"/>
      <c r="V19911" s="598"/>
      <c r="W19911" s="598"/>
    </row>
    <row r="19912" spans="6:23" x14ac:dyDescent="0.2">
      <c r="F19912" s="610"/>
      <c r="H19912" s="612"/>
      <c r="I19912" s="598"/>
      <c r="J19912" s="598"/>
      <c r="M19912" s="598"/>
      <c r="N19912" s="598"/>
      <c r="V19912" s="598"/>
      <c r="W19912" s="598"/>
    </row>
    <row r="19913" spans="6:23" x14ac:dyDescent="0.2">
      <c r="F19913" s="610"/>
      <c r="H19913" s="612"/>
      <c r="I19913" s="598"/>
      <c r="J19913" s="598"/>
      <c r="M19913" s="598"/>
      <c r="N19913" s="598"/>
      <c r="V19913" s="598"/>
      <c r="W19913" s="598"/>
    </row>
    <row r="19914" spans="6:23" x14ac:dyDescent="0.2">
      <c r="F19914" s="610"/>
      <c r="H19914" s="612"/>
      <c r="I19914" s="598"/>
      <c r="J19914" s="598"/>
      <c r="M19914" s="598"/>
      <c r="N19914" s="598"/>
      <c r="V19914" s="598"/>
      <c r="W19914" s="598"/>
    </row>
    <row r="19915" spans="6:23" x14ac:dyDescent="0.2">
      <c r="F19915" s="610"/>
      <c r="H19915" s="612"/>
      <c r="I19915" s="598"/>
      <c r="J19915" s="598"/>
      <c r="M19915" s="598"/>
      <c r="N19915" s="598"/>
      <c r="V19915" s="598"/>
      <c r="W19915" s="598"/>
    </row>
    <row r="19916" spans="6:23" x14ac:dyDescent="0.2">
      <c r="F19916" s="610"/>
      <c r="H19916" s="612"/>
      <c r="I19916" s="598"/>
      <c r="J19916" s="598"/>
      <c r="M19916" s="598"/>
      <c r="N19916" s="598"/>
      <c r="V19916" s="598"/>
      <c r="W19916" s="598"/>
    </row>
    <row r="19917" spans="6:23" x14ac:dyDescent="0.2">
      <c r="F19917" s="610"/>
      <c r="H19917" s="612"/>
      <c r="I19917" s="598"/>
      <c r="J19917" s="598"/>
      <c r="M19917" s="598"/>
      <c r="N19917" s="598"/>
      <c r="V19917" s="598"/>
      <c r="W19917" s="598"/>
    </row>
    <row r="19918" spans="6:23" x14ac:dyDescent="0.2">
      <c r="F19918" s="610"/>
      <c r="H19918" s="612"/>
      <c r="I19918" s="598"/>
      <c r="J19918" s="598"/>
      <c r="M19918" s="598"/>
      <c r="N19918" s="598"/>
      <c r="V19918" s="598"/>
      <c r="W19918" s="598"/>
    </row>
    <row r="19919" spans="6:23" x14ac:dyDescent="0.2">
      <c r="F19919" s="610"/>
      <c r="H19919" s="612"/>
      <c r="I19919" s="598"/>
      <c r="J19919" s="598"/>
      <c r="M19919" s="598"/>
      <c r="N19919" s="598"/>
      <c r="V19919" s="598"/>
      <c r="W19919" s="598"/>
    </row>
    <row r="19920" spans="6:23" x14ac:dyDescent="0.2">
      <c r="F19920" s="610"/>
      <c r="H19920" s="612"/>
      <c r="I19920" s="598"/>
      <c r="J19920" s="598"/>
      <c r="M19920" s="598"/>
      <c r="N19920" s="598"/>
      <c r="V19920" s="598"/>
      <c r="W19920" s="598"/>
    </row>
    <row r="19921" spans="6:23" x14ac:dyDescent="0.2">
      <c r="F19921" s="610"/>
      <c r="H19921" s="612"/>
      <c r="I19921" s="598"/>
      <c r="J19921" s="598"/>
      <c r="M19921" s="598"/>
      <c r="N19921" s="598"/>
      <c r="V19921" s="598"/>
      <c r="W19921" s="598"/>
    </row>
    <row r="19922" spans="6:23" x14ac:dyDescent="0.2">
      <c r="F19922" s="610"/>
      <c r="H19922" s="612"/>
      <c r="I19922" s="598"/>
      <c r="J19922" s="598"/>
      <c r="M19922" s="598"/>
      <c r="N19922" s="598"/>
      <c r="V19922" s="598"/>
      <c r="W19922" s="598"/>
    </row>
    <row r="19923" spans="6:23" x14ac:dyDescent="0.2">
      <c r="F19923" s="610"/>
      <c r="H19923" s="612"/>
      <c r="I19923" s="598"/>
      <c r="J19923" s="598"/>
      <c r="M19923" s="598"/>
      <c r="N19923" s="598"/>
      <c r="V19923" s="598"/>
      <c r="W19923" s="598"/>
    </row>
    <row r="19924" spans="6:23" x14ac:dyDescent="0.2">
      <c r="F19924" s="610"/>
      <c r="H19924" s="612"/>
      <c r="I19924" s="598"/>
      <c r="J19924" s="598"/>
      <c r="M19924" s="598"/>
      <c r="N19924" s="598"/>
      <c r="V19924" s="598"/>
      <c r="W19924" s="598"/>
    </row>
    <row r="19925" spans="6:23" x14ac:dyDescent="0.2">
      <c r="F19925" s="610"/>
      <c r="H19925" s="612"/>
      <c r="I19925" s="598"/>
      <c r="J19925" s="598"/>
      <c r="M19925" s="598"/>
      <c r="N19925" s="598"/>
      <c r="V19925" s="598"/>
      <c r="W19925" s="598"/>
    </row>
    <row r="19926" spans="6:23" x14ac:dyDescent="0.2">
      <c r="F19926" s="610"/>
      <c r="H19926" s="612"/>
      <c r="I19926" s="598"/>
      <c r="J19926" s="598"/>
      <c r="M19926" s="598"/>
      <c r="N19926" s="598"/>
      <c r="V19926" s="598"/>
      <c r="W19926" s="598"/>
    </row>
    <row r="19927" spans="6:23" x14ac:dyDescent="0.2">
      <c r="F19927" s="610"/>
      <c r="H19927" s="612"/>
      <c r="I19927" s="598"/>
      <c r="J19927" s="598"/>
      <c r="M19927" s="598"/>
      <c r="N19927" s="598"/>
      <c r="V19927" s="598"/>
      <c r="W19927" s="598"/>
    </row>
    <row r="19928" spans="6:23" x14ac:dyDescent="0.2">
      <c r="F19928" s="610"/>
      <c r="H19928" s="612"/>
      <c r="I19928" s="598"/>
      <c r="J19928" s="598"/>
      <c r="M19928" s="598"/>
      <c r="N19928" s="598"/>
      <c r="V19928" s="598"/>
      <c r="W19928" s="598"/>
    </row>
    <row r="19929" spans="6:23" x14ac:dyDescent="0.2">
      <c r="F19929" s="610"/>
      <c r="H19929" s="612"/>
      <c r="I19929" s="598"/>
      <c r="J19929" s="598"/>
      <c r="M19929" s="598"/>
      <c r="N19929" s="598"/>
      <c r="V19929" s="598"/>
      <c r="W19929" s="598"/>
    </row>
    <row r="19930" spans="6:23" x14ac:dyDescent="0.2">
      <c r="F19930" s="610"/>
      <c r="H19930" s="612"/>
      <c r="I19930" s="598"/>
      <c r="J19930" s="598"/>
      <c r="M19930" s="598"/>
      <c r="N19930" s="598"/>
      <c r="V19930" s="598"/>
      <c r="W19930" s="598"/>
    </row>
    <row r="19931" spans="6:23" x14ac:dyDescent="0.2">
      <c r="F19931" s="610"/>
      <c r="H19931" s="612"/>
      <c r="I19931" s="598"/>
      <c r="J19931" s="598"/>
      <c r="M19931" s="598"/>
      <c r="N19931" s="598"/>
      <c r="V19931" s="598"/>
      <c r="W19931" s="598"/>
    </row>
    <row r="19932" spans="6:23" x14ac:dyDescent="0.2">
      <c r="F19932" s="610"/>
      <c r="H19932" s="612"/>
      <c r="I19932" s="598"/>
      <c r="J19932" s="598"/>
      <c r="M19932" s="598"/>
      <c r="N19932" s="598"/>
      <c r="V19932" s="598"/>
      <c r="W19932" s="598"/>
    </row>
    <row r="19933" spans="6:23" x14ac:dyDescent="0.2">
      <c r="F19933" s="610"/>
      <c r="H19933" s="612"/>
      <c r="I19933" s="598"/>
      <c r="J19933" s="598"/>
      <c r="M19933" s="598"/>
      <c r="N19933" s="598"/>
      <c r="V19933" s="598"/>
      <c r="W19933" s="598"/>
    </row>
    <row r="19934" spans="6:23" x14ac:dyDescent="0.2">
      <c r="F19934" s="610"/>
      <c r="H19934" s="612"/>
      <c r="I19934" s="598"/>
      <c r="J19934" s="598"/>
      <c r="M19934" s="598"/>
      <c r="N19934" s="598"/>
      <c r="V19934" s="598"/>
      <c r="W19934" s="598"/>
    </row>
    <row r="19935" spans="6:23" x14ac:dyDescent="0.2">
      <c r="F19935" s="610"/>
      <c r="H19935" s="612"/>
      <c r="I19935" s="598"/>
      <c r="J19935" s="598"/>
      <c r="M19935" s="598"/>
      <c r="N19935" s="598"/>
      <c r="V19935" s="598"/>
      <c r="W19935" s="598"/>
    </row>
    <row r="19936" spans="6:23" x14ac:dyDescent="0.2">
      <c r="F19936" s="610"/>
      <c r="H19936" s="612"/>
      <c r="I19936" s="598"/>
      <c r="J19936" s="598"/>
      <c r="M19936" s="598"/>
      <c r="N19936" s="598"/>
      <c r="V19936" s="598"/>
      <c r="W19936" s="598"/>
    </row>
    <row r="19937" spans="6:23" x14ac:dyDescent="0.2">
      <c r="F19937" s="610"/>
      <c r="H19937" s="612"/>
      <c r="I19937" s="598"/>
      <c r="J19937" s="598"/>
      <c r="M19937" s="598"/>
      <c r="N19937" s="598"/>
      <c r="V19937" s="598"/>
      <c r="W19937" s="598"/>
    </row>
    <row r="19938" spans="6:23" x14ac:dyDescent="0.2">
      <c r="F19938" s="610"/>
      <c r="H19938" s="612"/>
      <c r="I19938" s="598"/>
      <c r="J19938" s="598"/>
      <c r="M19938" s="598"/>
      <c r="N19938" s="598"/>
      <c r="V19938" s="598"/>
      <c r="W19938" s="598"/>
    </row>
    <row r="19939" spans="6:23" x14ac:dyDescent="0.2">
      <c r="F19939" s="610"/>
      <c r="H19939" s="612"/>
      <c r="I19939" s="598"/>
      <c r="J19939" s="598"/>
      <c r="M19939" s="598"/>
      <c r="N19939" s="598"/>
      <c r="V19939" s="598"/>
      <c r="W19939" s="598"/>
    </row>
    <row r="19940" spans="6:23" x14ac:dyDescent="0.2">
      <c r="F19940" s="610"/>
      <c r="H19940" s="612"/>
      <c r="I19940" s="598"/>
      <c r="J19940" s="598"/>
      <c r="M19940" s="598"/>
      <c r="N19940" s="598"/>
      <c r="V19940" s="598"/>
      <c r="W19940" s="598"/>
    </row>
    <row r="19941" spans="6:23" x14ac:dyDescent="0.2">
      <c r="F19941" s="610"/>
      <c r="H19941" s="612"/>
      <c r="I19941" s="598"/>
      <c r="J19941" s="598"/>
      <c r="M19941" s="598"/>
      <c r="N19941" s="598"/>
      <c r="V19941" s="598"/>
      <c r="W19941" s="598"/>
    </row>
    <row r="19942" spans="6:23" x14ac:dyDescent="0.2">
      <c r="F19942" s="610"/>
      <c r="H19942" s="612"/>
      <c r="I19942" s="598"/>
      <c r="J19942" s="598"/>
      <c r="M19942" s="598"/>
      <c r="N19942" s="598"/>
      <c r="V19942" s="598"/>
      <c r="W19942" s="598"/>
    </row>
    <row r="19943" spans="6:23" x14ac:dyDescent="0.2">
      <c r="F19943" s="610"/>
      <c r="H19943" s="612"/>
      <c r="I19943" s="598"/>
      <c r="J19943" s="598"/>
      <c r="M19943" s="598"/>
      <c r="N19943" s="598"/>
      <c r="V19943" s="598"/>
      <c r="W19943" s="598"/>
    </row>
    <row r="19944" spans="6:23" x14ac:dyDescent="0.2">
      <c r="F19944" s="610"/>
      <c r="H19944" s="612"/>
      <c r="I19944" s="598"/>
      <c r="J19944" s="598"/>
      <c r="M19944" s="598"/>
      <c r="N19944" s="598"/>
      <c r="V19944" s="598"/>
      <c r="W19944" s="598"/>
    </row>
    <row r="19945" spans="6:23" x14ac:dyDescent="0.2">
      <c r="F19945" s="610"/>
      <c r="H19945" s="612"/>
      <c r="I19945" s="598"/>
      <c r="J19945" s="598"/>
      <c r="M19945" s="598"/>
      <c r="N19945" s="598"/>
      <c r="V19945" s="598"/>
      <c r="W19945" s="598"/>
    </row>
    <row r="19946" spans="6:23" x14ac:dyDescent="0.2">
      <c r="F19946" s="610"/>
      <c r="H19946" s="612"/>
      <c r="I19946" s="598"/>
      <c r="J19946" s="598"/>
      <c r="M19946" s="598"/>
      <c r="N19946" s="598"/>
      <c r="V19946" s="598"/>
      <c r="W19946" s="598"/>
    </row>
    <row r="19947" spans="6:23" x14ac:dyDescent="0.2">
      <c r="F19947" s="610"/>
      <c r="H19947" s="612"/>
      <c r="I19947" s="598"/>
      <c r="J19947" s="598"/>
      <c r="M19947" s="598"/>
      <c r="N19947" s="598"/>
      <c r="V19947" s="598"/>
      <c r="W19947" s="598"/>
    </row>
    <row r="19948" spans="6:23" x14ac:dyDescent="0.2">
      <c r="F19948" s="610"/>
      <c r="H19948" s="612"/>
      <c r="I19948" s="598"/>
      <c r="J19948" s="598"/>
      <c r="M19948" s="598"/>
      <c r="N19948" s="598"/>
      <c r="V19948" s="598"/>
      <c r="W19948" s="598"/>
    </row>
    <row r="19949" spans="6:23" x14ac:dyDescent="0.2">
      <c r="F19949" s="610"/>
      <c r="H19949" s="612"/>
      <c r="I19949" s="598"/>
      <c r="J19949" s="598"/>
      <c r="M19949" s="598"/>
      <c r="N19949" s="598"/>
      <c r="V19949" s="598"/>
      <c r="W19949" s="598"/>
    </row>
    <row r="19950" spans="6:23" x14ac:dyDescent="0.2">
      <c r="F19950" s="610"/>
      <c r="H19950" s="612"/>
      <c r="I19950" s="598"/>
      <c r="J19950" s="598"/>
      <c r="M19950" s="598"/>
      <c r="N19950" s="598"/>
      <c r="V19950" s="598"/>
      <c r="W19950" s="598"/>
    </row>
    <row r="19951" spans="6:23" x14ac:dyDescent="0.2">
      <c r="F19951" s="610"/>
      <c r="H19951" s="612"/>
      <c r="I19951" s="598"/>
      <c r="J19951" s="598"/>
      <c r="M19951" s="598"/>
      <c r="N19951" s="598"/>
      <c r="V19951" s="598"/>
      <c r="W19951" s="598"/>
    </row>
    <row r="19952" spans="6:23" x14ac:dyDescent="0.2">
      <c r="F19952" s="610"/>
      <c r="H19952" s="612"/>
      <c r="I19952" s="598"/>
      <c r="J19952" s="598"/>
      <c r="M19952" s="598"/>
      <c r="N19952" s="598"/>
      <c r="V19952" s="598"/>
      <c r="W19952" s="598"/>
    </row>
    <row r="19953" spans="6:23" x14ac:dyDescent="0.2">
      <c r="F19953" s="610"/>
      <c r="H19953" s="612"/>
      <c r="I19953" s="598"/>
      <c r="J19953" s="598"/>
      <c r="M19953" s="598"/>
      <c r="N19953" s="598"/>
      <c r="V19953" s="598"/>
      <c r="W19953" s="598"/>
    </row>
    <row r="19954" spans="6:23" x14ac:dyDescent="0.2">
      <c r="F19954" s="610"/>
      <c r="H19954" s="612"/>
      <c r="I19954" s="598"/>
      <c r="J19954" s="598"/>
      <c r="M19954" s="598"/>
      <c r="N19954" s="598"/>
      <c r="V19954" s="598"/>
      <c r="W19954" s="598"/>
    </row>
    <row r="19955" spans="6:23" x14ac:dyDescent="0.2">
      <c r="F19955" s="610"/>
      <c r="H19955" s="612"/>
      <c r="I19955" s="598"/>
      <c r="J19955" s="598"/>
      <c r="M19955" s="598"/>
      <c r="N19955" s="598"/>
      <c r="V19955" s="598"/>
      <c r="W19955" s="598"/>
    </row>
    <row r="19956" spans="6:23" x14ac:dyDescent="0.2">
      <c r="F19956" s="610"/>
      <c r="H19956" s="612"/>
      <c r="I19956" s="598"/>
      <c r="J19956" s="598"/>
      <c r="M19956" s="598"/>
      <c r="N19956" s="598"/>
      <c r="V19956" s="598"/>
      <c r="W19956" s="598"/>
    </row>
    <row r="19957" spans="6:23" x14ac:dyDescent="0.2">
      <c r="F19957" s="610"/>
      <c r="H19957" s="612"/>
      <c r="I19957" s="598"/>
      <c r="J19957" s="598"/>
      <c r="M19957" s="598"/>
      <c r="N19957" s="598"/>
      <c r="V19957" s="598"/>
      <c r="W19957" s="598"/>
    </row>
    <row r="19958" spans="6:23" x14ac:dyDescent="0.2">
      <c r="F19958" s="610"/>
      <c r="H19958" s="612"/>
      <c r="I19958" s="598"/>
      <c r="J19958" s="598"/>
      <c r="M19958" s="598"/>
      <c r="N19958" s="598"/>
      <c r="V19958" s="598"/>
      <c r="W19958" s="598"/>
    </row>
    <row r="19959" spans="6:23" x14ac:dyDescent="0.2">
      <c r="F19959" s="610"/>
      <c r="H19959" s="612"/>
      <c r="I19959" s="598"/>
      <c r="J19959" s="598"/>
      <c r="M19959" s="598"/>
      <c r="N19959" s="598"/>
      <c r="V19959" s="598"/>
      <c r="W19959" s="598"/>
    </row>
    <row r="19960" spans="6:23" x14ac:dyDescent="0.2">
      <c r="F19960" s="610"/>
      <c r="H19960" s="612"/>
      <c r="I19960" s="598"/>
      <c r="J19960" s="598"/>
      <c r="M19960" s="598"/>
      <c r="N19960" s="598"/>
      <c r="V19960" s="598"/>
      <c r="W19960" s="598"/>
    </row>
    <row r="19961" spans="6:23" x14ac:dyDescent="0.2">
      <c r="F19961" s="610"/>
      <c r="H19961" s="612"/>
      <c r="I19961" s="598"/>
      <c r="J19961" s="598"/>
      <c r="M19961" s="598"/>
      <c r="N19961" s="598"/>
      <c r="V19961" s="598"/>
      <c r="W19961" s="598"/>
    </row>
    <row r="19962" spans="6:23" x14ac:dyDescent="0.2">
      <c r="F19962" s="610"/>
      <c r="H19962" s="612"/>
      <c r="I19962" s="598"/>
      <c r="J19962" s="598"/>
      <c r="M19962" s="598"/>
      <c r="N19962" s="598"/>
      <c r="V19962" s="598"/>
      <c r="W19962" s="598"/>
    </row>
    <row r="19963" spans="6:23" x14ac:dyDescent="0.2">
      <c r="F19963" s="610"/>
      <c r="H19963" s="612"/>
      <c r="I19963" s="598"/>
      <c r="J19963" s="598"/>
      <c r="M19963" s="598"/>
      <c r="N19963" s="598"/>
      <c r="V19963" s="598"/>
      <c r="W19963" s="598"/>
    </row>
    <row r="19964" spans="6:23" x14ac:dyDescent="0.2">
      <c r="F19964" s="610"/>
      <c r="H19964" s="612"/>
      <c r="I19964" s="598"/>
      <c r="J19964" s="598"/>
      <c r="M19964" s="598"/>
      <c r="N19964" s="598"/>
      <c r="V19964" s="598"/>
      <c r="W19964" s="598"/>
    </row>
    <row r="19965" spans="6:23" x14ac:dyDescent="0.2">
      <c r="F19965" s="610"/>
      <c r="H19965" s="612"/>
      <c r="I19965" s="598"/>
      <c r="J19965" s="598"/>
      <c r="M19965" s="598"/>
      <c r="N19965" s="598"/>
      <c r="V19965" s="598"/>
      <c r="W19965" s="598"/>
    </row>
    <row r="19966" spans="6:23" x14ac:dyDescent="0.2">
      <c r="F19966" s="610"/>
      <c r="H19966" s="612"/>
      <c r="I19966" s="598"/>
      <c r="J19966" s="598"/>
      <c r="M19966" s="598"/>
      <c r="N19966" s="598"/>
      <c r="V19966" s="598"/>
      <c r="W19966" s="598"/>
    </row>
    <row r="19967" spans="6:23" x14ac:dyDescent="0.2">
      <c r="F19967" s="610"/>
      <c r="H19967" s="612"/>
      <c r="I19967" s="598"/>
      <c r="J19967" s="598"/>
      <c r="M19967" s="598"/>
      <c r="N19967" s="598"/>
      <c r="V19967" s="598"/>
      <c r="W19967" s="598"/>
    </row>
    <row r="19968" spans="6:23" x14ac:dyDescent="0.2">
      <c r="F19968" s="610"/>
      <c r="H19968" s="612"/>
      <c r="I19968" s="598"/>
      <c r="J19968" s="598"/>
      <c r="M19968" s="598"/>
      <c r="N19968" s="598"/>
      <c r="V19968" s="598"/>
      <c r="W19968" s="598"/>
    </row>
    <row r="19969" spans="6:23" x14ac:dyDescent="0.2">
      <c r="F19969" s="610"/>
      <c r="H19969" s="612"/>
      <c r="I19969" s="598"/>
      <c r="J19969" s="598"/>
      <c r="M19969" s="598"/>
      <c r="N19969" s="598"/>
      <c r="V19969" s="598"/>
      <c r="W19969" s="598"/>
    </row>
    <row r="19970" spans="6:23" x14ac:dyDescent="0.2">
      <c r="F19970" s="610"/>
      <c r="H19970" s="612"/>
      <c r="I19970" s="598"/>
      <c r="J19970" s="598"/>
      <c r="M19970" s="598"/>
      <c r="N19970" s="598"/>
      <c r="V19970" s="598"/>
      <c r="W19970" s="598"/>
    </row>
    <row r="19971" spans="6:23" x14ac:dyDescent="0.2">
      <c r="F19971" s="610"/>
      <c r="H19971" s="612"/>
      <c r="I19971" s="598"/>
      <c r="J19971" s="598"/>
      <c r="M19971" s="598"/>
      <c r="N19971" s="598"/>
      <c r="V19971" s="598"/>
      <c r="W19971" s="598"/>
    </row>
    <row r="19972" spans="6:23" x14ac:dyDescent="0.2">
      <c r="F19972" s="610"/>
      <c r="H19972" s="612"/>
      <c r="I19972" s="598"/>
      <c r="J19972" s="598"/>
      <c r="M19972" s="598"/>
      <c r="N19972" s="598"/>
      <c r="V19972" s="598"/>
      <c r="W19972" s="598"/>
    </row>
    <row r="19973" spans="6:23" x14ac:dyDescent="0.2">
      <c r="F19973" s="610"/>
      <c r="H19973" s="612"/>
      <c r="I19973" s="598"/>
      <c r="J19973" s="598"/>
      <c r="M19973" s="598"/>
      <c r="N19973" s="598"/>
      <c r="V19973" s="598"/>
      <c r="W19973" s="598"/>
    </row>
    <row r="19974" spans="6:23" x14ac:dyDescent="0.2">
      <c r="F19974" s="610"/>
      <c r="H19974" s="612"/>
      <c r="I19974" s="598"/>
      <c r="J19974" s="598"/>
      <c r="M19974" s="598"/>
      <c r="N19974" s="598"/>
      <c r="V19974" s="598"/>
      <c r="W19974" s="598"/>
    </row>
    <row r="19975" spans="6:23" x14ac:dyDescent="0.2">
      <c r="F19975" s="610"/>
      <c r="H19975" s="612"/>
      <c r="I19975" s="598"/>
      <c r="J19975" s="598"/>
      <c r="M19975" s="598"/>
      <c r="N19975" s="598"/>
      <c r="V19975" s="598"/>
      <c r="W19975" s="598"/>
    </row>
    <row r="19976" spans="6:23" x14ac:dyDescent="0.2">
      <c r="F19976" s="610"/>
      <c r="H19976" s="612"/>
      <c r="I19976" s="598"/>
      <c r="J19976" s="598"/>
      <c r="M19976" s="598"/>
      <c r="N19976" s="598"/>
      <c r="V19976" s="598"/>
      <c r="W19976" s="598"/>
    </row>
    <row r="19977" spans="6:23" x14ac:dyDescent="0.2">
      <c r="F19977" s="610"/>
      <c r="H19977" s="612"/>
      <c r="I19977" s="598"/>
      <c r="J19977" s="598"/>
      <c r="M19977" s="598"/>
      <c r="N19977" s="598"/>
      <c r="V19977" s="598"/>
      <c r="W19977" s="598"/>
    </row>
    <row r="19978" spans="6:23" x14ac:dyDescent="0.2">
      <c r="F19978" s="610"/>
      <c r="H19978" s="612"/>
      <c r="I19978" s="598"/>
      <c r="J19978" s="598"/>
      <c r="M19978" s="598"/>
      <c r="N19978" s="598"/>
      <c r="V19978" s="598"/>
      <c r="W19978" s="598"/>
    </row>
    <row r="19979" spans="6:23" x14ac:dyDescent="0.2">
      <c r="F19979" s="610"/>
      <c r="H19979" s="612"/>
      <c r="I19979" s="598"/>
      <c r="J19979" s="598"/>
      <c r="M19979" s="598"/>
      <c r="N19979" s="598"/>
      <c r="V19979" s="598"/>
      <c r="W19979" s="598"/>
    </row>
    <row r="19980" spans="6:23" x14ac:dyDescent="0.2">
      <c r="F19980" s="610"/>
      <c r="H19980" s="612"/>
      <c r="I19980" s="598"/>
      <c r="J19980" s="598"/>
      <c r="M19980" s="598"/>
      <c r="N19980" s="598"/>
      <c r="V19980" s="598"/>
      <c r="W19980" s="598"/>
    </row>
    <row r="19981" spans="6:23" x14ac:dyDescent="0.2">
      <c r="F19981" s="610"/>
      <c r="H19981" s="612"/>
      <c r="I19981" s="598"/>
      <c r="J19981" s="598"/>
      <c r="M19981" s="598"/>
      <c r="N19981" s="598"/>
      <c r="V19981" s="598"/>
      <c r="W19981" s="598"/>
    </row>
    <row r="19982" spans="6:23" x14ac:dyDescent="0.2">
      <c r="F19982" s="610"/>
      <c r="H19982" s="612"/>
      <c r="I19982" s="598"/>
      <c r="J19982" s="598"/>
      <c r="M19982" s="598"/>
      <c r="N19982" s="598"/>
      <c r="V19982" s="598"/>
      <c r="W19982" s="598"/>
    </row>
    <row r="19983" spans="6:23" x14ac:dyDescent="0.2">
      <c r="F19983" s="610"/>
      <c r="H19983" s="612"/>
      <c r="I19983" s="598"/>
      <c r="J19983" s="598"/>
      <c r="M19983" s="598"/>
      <c r="N19983" s="598"/>
      <c r="V19983" s="598"/>
      <c r="W19983" s="598"/>
    </row>
    <row r="19984" spans="6:23" x14ac:dyDescent="0.2">
      <c r="F19984" s="610"/>
      <c r="H19984" s="612"/>
      <c r="I19984" s="598"/>
      <c r="J19984" s="598"/>
      <c r="M19984" s="598"/>
      <c r="N19984" s="598"/>
      <c r="V19984" s="598"/>
      <c r="W19984" s="598"/>
    </row>
    <row r="19985" spans="6:23" x14ac:dyDescent="0.2">
      <c r="F19985" s="610"/>
      <c r="H19985" s="612"/>
      <c r="I19985" s="598"/>
      <c r="J19985" s="598"/>
      <c r="M19985" s="598"/>
      <c r="N19985" s="598"/>
      <c r="V19985" s="598"/>
      <c r="W19985" s="598"/>
    </row>
    <row r="19986" spans="6:23" x14ac:dyDescent="0.2">
      <c r="F19986" s="610"/>
      <c r="H19986" s="612"/>
      <c r="I19986" s="598"/>
      <c r="J19986" s="598"/>
      <c r="M19986" s="598"/>
      <c r="N19986" s="598"/>
      <c r="V19986" s="598"/>
      <c r="W19986" s="598"/>
    </row>
    <row r="19987" spans="6:23" x14ac:dyDescent="0.2">
      <c r="F19987" s="610"/>
      <c r="H19987" s="612"/>
      <c r="I19987" s="598"/>
      <c r="J19987" s="598"/>
      <c r="M19987" s="598"/>
      <c r="N19987" s="598"/>
      <c r="V19987" s="598"/>
      <c r="W19987" s="598"/>
    </row>
    <row r="19988" spans="6:23" x14ac:dyDescent="0.2">
      <c r="F19988" s="610"/>
      <c r="H19988" s="612"/>
      <c r="I19988" s="598"/>
      <c r="J19988" s="598"/>
      <c r="M19988" s="598"/>
      <c r="N19988" s="598"/>
      <c r="V19988" s="598"/>
      <c r="W19988" s="598"/>
    </row>
    <row r="19989" spans="6:23" x14ac:dyDescent="0.2">
      <c r="F19989" s="610"/>
      <c r="H19989" s="612"/>
      <c r="I19989" s="598"/>
      <c r="J19989" s="598"/>
      <c r="M19989" s="598"/>
      <c r="N19989" s="598"/>
      <c r="V19989" s="598"/>
      <c r="W19989" s="598"/>
    </row>
    <row r="19990" spans="6:23" x14ac:dyDescent="0.2">
      <c r="F19990" s="610"/>
      <c r="H19990" s="612"/>
      <c r="I19990" s="598"/>
      <c r="J19990" s="598"/>
      <c r="M19990" s="598"/>
      <c r="N19990" s="598"/>
      <c r="V19990" s="598"/>
      <c r="W19990" s="598"/>
    </row>
    <row r="19991" spans="6:23" x14ac:dyDescent="0.2">
      <c r="F19991" s="610"/>
      <c r="H19991" s="612"/>
      <c r="I19991" s="598"/>
      <c r="J19991" s="598"/>
      <c r="M19991" s="598"/>
      <c r="N19991" s="598"/>
      <c r="V19991" s="598"/>
      <c r="W19991" s="598"/>
    </row>
    <row r="19992" spans="6:23" x14ac:dyDescent="0.2">
      <c r="F19992" s="610"/>
      <c r="H19992" s="612"/>
      <c r="I19992" s="598"/>
      <c r="J19992" s="598"/>
      <c r="M19992" s="598"/>
      <c r="N19992" s="598"/>
      <c r="V19992" s="598"/>
      <c r="W19992" s="598"/>
    </row>
    <row r="19993" spans="6:23" x14ac:dyDescent="0.2">
      <c r="F19993" s="610"/>
      <c r="H19993" s="612"/>
      <c r="I19993" s="598"/>
      <c r="J19993" s="598"/>
      <c r="M19993" s="598"/>
      <c r="N19993" s="598"/>
      <c r="V19993" s="598"/>
      <c r="W19993" s="598"/>
    </row>
    <row r="19994" spans="6:23" x14ac:dyDescent="0.2">
      <c r="F19994" s="610"/>
      <c r="H19994" s="612"/>
      <c r="I19994" s="598"/>
      <c r="J19994" s="598"/>
      <c r="M19994" s="598"/>
      <c r="N19994" s="598"/>
      <c r="V19994" s="598"/>
      <c r="W19994" s="598"/>
    </row>
    <row r="19995" spans="6:23" x14ac:dyDescent="0.2">
      <c r="F19995" s="610"/>
      <c r="H19995" s="612"/>
      <c r="I19995" s="598"/>
      <c r="J19995" s="598"/>
      <c r="M19995" s="598"/>
      <c r="N19995" s="598"/>
      <c r="V19995" s="598"/>
      <c r="W19995" s="598"/>
    </row>
    <row r="19996" spans="6:23" x14ac:dyDescent="0.2">
      <c r="F19996" s="610"/>
      <c r="H19996" s="612"/>
      <c r="I19996" s="598"/>
      <c r="J19996" s="598"/>
      <c r="M19996" s="598"/>
      <c r="N19996" s="598"/>
      <c r="V19996" s="598"/>
      <c r="W19996" s="598"/>
    </row>
    <row r="19997" spans="6:23" x14ac:dyDescent="0.2">
      <c r="F19997" s="610"/>
      <c r="H19997" s="612"/>
      <c r="I19997" s="598"/>
      <c r="J19997" s="598"/>
      <c r="M19997" s="598"/>
      <c r="N19997" s="598"/>
      <c r="V19997" s="598"/>
      <c r="W19997" s="598"/>
    </row>
    <row r="19998" spans="6:23" x14ac:dyDescent="0.2">
      <c r="F19998" s="610"/>
      <c r="H19998" s="612"/>
      <c r="I19998" s="598"/>
      <c r="J19998" s="598"/>
      <c r="M19998" s="598"/>
      <c r="N19998" s="598"/>
      <c r="V19998" s="598"/>
      <c r="W19998" s="598"/>
    </row>
    <row r="19999" spans="6:23" x14ac:dyDescent="0.2">
      <c r="F19999" s="610"/>
      <c r="H19999" s="612"/>
      <c r="I19999" s="598"/>
      <c r="J19999" s="598"/>
      <c r="M19999" s="598"/>
      <c r="N19999" s="598"/>
      <c r="V19999" s="598"/>
      <c r="W19999" s="598"/>
    </row>
    <row r="20000" spans="6:23" x14ac:dyDescent="0.2">
      <c r="F20000" s="610"/>
      <c r="H20000" s="612"/>
      <c r="I20000" s="598"/>
      <c r="J20000" s="598"/>
      <c r="M20000" s="598"/>
      <c r="N20000" s="598"/>
      <c r="V20000" s="598"/>
      <c r="W20000" s="598"/>
    </row>
    <row r="20001" spans="6:23" x14ac:dyDescent="0.2">
      <c r="F20001" s="610"/>
      <c r="H20001" s="612"/>
      <c r="I20001" s="598"/>
      <c r="J20001" s="598"/>
      <c r="M20001" s="598"/>
      <c r="N20001" s="598"/>
      <c r="V20001" s="598"/>
      <c r="W20001" s="598"/>
    </row>
    <row r="20002" spans="6:23" x14ac:dyDescent="0.2">
      <c r="F20002" s="610"/>
      <c r="H20002" s="612"/>
      <c r="I20002" s="598"/>
      <c r="J20002" s="598"/>
      <c r="M20002" s="598"/>
      <c r="N20002" s="598"/>
      <c r="V20002" s="598"/>
      <c r="W20002" s="598"/>
    </row>
    <row r="20003" spans="6:23" x14ac:dyDescent="0.2">
      <c r="F20003" s="610"/>
      <c r="H20003" s="612"/>
      <c r="I20003" s="598"/>
      <c r="J20003" s="598"/>
      <c r="M20003" s="598"/>
      <c r="N20003" s="598"/>
      <c r="V20003" s="598"/>
      <c r="W20003" s="598"/>
    </row>
    <row r="20004" spans="6:23" x14ac:dyDescent="0.2">
      <c r="F20004" s="610"/>
      <c r="H20004" s="612"/>
      <c r="I20004" s="598"/>
      <c r="J20004" s="598"/>
      <c r="M20004" s="598"/>
      <c r="N20004" s="598"/>
      <c r="V20004" s="598"/>
      <c r="W20004" s="598"/>
    </row>
    <row r="20005" spans="6:23" x14ac:dyDescent="0.2">
      <c r="F20005" s="610"/>
      <c r="H20005" s="612"/>
      <c r="I20005" s="598"/>
      <c r="J20005" s="598"/>
      <c r="M20005" s="598"/>
      <c r="N20005" s="598"/>
      <c r="V20005" s="598"/>
      <c r="W20005" s="598"/>
    </row>
    <row r="20006" spans="6:23" x14ac:dyDescent="0.2">
      <c r="F20006" s="610"/>
      <c r="H20006" s="612"/>
      <c r="I20006" s="598"/>
      <c r="J20006" s="598"/>
      <c r="M20006" s="598"/>
      <c r="N20006" s="598"/>
      <c r="V20006" s="598"/>
      <c r="W20006" s="598"/>
    </row>
    <row r="20007" spans="6:23" x14ac:dyDescent="0.2">
      <c r="F20007" s="610"/>
      <c r="H20007" s="612"/>
      <c r="I20007" s="598"/>
      <c r="J20007" s="598"/>
      <c r="M20007" s="598"/>
      <c r="N20007" s="598"/>
      <c r="V20007" s="598"/>
      <c r="W20007" s="598"/>
    </row>
    <row r="20008" spans="6:23" x14ac:dyDescent="0.2">
      <c r="F20008" s="610"/>
      <c r="H20008" s="612"/>
      <c r="I20008" s="598"/>
      <c r="J20008" s="598"/>
      <c r="M20008" s="598"/>
      <c r="N20008" s="598"/>
      <c r="V20008" s="598"/>
      <c r="W20008" s="598"/>
    </row>
    <row r="20009" spans="6:23" x14ac:dyDescent="0.2">
      <c r="F20009" s="610"/>
      <c r="H20009" s="612"/>
      <c r="I20009" s="598"/>
      <c r="J20009" s="598"/>
      <c r="M20009" s="598"/>
      <c r="N20009" s="598"/>
      <c r="V20009" s="598"/>
      <c r="W20009" s="598"/>
    </row>
    <row r="20010" spans="6:23" x14ac:dyDescent="0.2">
      <c r="F20010" s="610"/>
      <c r="H20010" s="612"/>
      <c r="I20010" s="598"/>
      <c r="J20010" s="598"/>
      <c r="M20010" s="598"/>
      <c r="N20010" s="598"/>
      <c r="V20010" s="598"/>
      <c r="W20010" s="598"/>
    </row>
    <row r="20011" spans="6:23" x14ac:dyDescent="0.2">
      <c r="F20011" s="610"/>
      <c r="H20011" s="612"/>
      <c r="I20011" s="598"/>
      <c r="J20011" s="598"/>
      <c r="M20011" s="598"/>
      <c r="N20011" s="598"/>
      <c r="V20011" s="598"/>
      <c r="W20011" s="598"/>
    </row>
    <row r="20012" spans="6:23" x14ac:dyDescent="0.2">
      <c r="F20012" s="610"/>
      <c r="H20012" s="612"/>
      <c r="I20012" s="598"/>
      <c r="J20012" s="598"/>
      <c r="M20012" s="598"/>
      <c r="N20012" s="598"/>
      <c r="V20012" s="598"/>
      <c r="W20012" s="598"/>
    </row>
    <row r="20013" spans="6:23" x14ac:dyDescent="0.2">
      <c r="F20013" s="610"/>
      <c r="H20013" s="612"/>
      <c r="I20013" s="598"/>
      <c r="J20013" s="598"/>
      <c r="M20013" s="598"/>
      <c r="N20013" s="598"/>
      <c r="V20013" s="598"/>
      <c r="W20013" s="598"/>
    </row>
    <row r="20014" spans="6:23" x14ac:dyDescent="0.2">
      <c r="F20014" s="610"/>
      <c r="H20014" s="612"/>
      <c r="I20014" s="598"/>
      <c r="J20014" s="598"/>
      <c r="M20014" s="598"/>
      <c r="N20014" s="598"/>
      <c r="V20014" s="598"/>
      <c r="W20014" s="598"/>
    </row>
    <row r="20015" spans="6:23" x14ac:dyDescent="0.2">
      <c r="F20015" s="610"/>
      <c r="H20015" s="612"/>
      <c r="I20015" s="598"/>
      <c r="J20015" s="598"/>
      <c r="M20015" s="598"/>
      <c r="N20015" s="598"/>
      <c r="V20015" s="598"/>
      <c r="W20015" s="598"/>
    </row>
    <row r="20016" spans="6:23" x14ac:dyDescent="0.2">
      <c r="F20016" s="610"/>
      <c r="H20016" s="612"/>
      <c r="I20016" s="598"/>
      <c r="J20016" s="598"/>
      <c r="M20016" s="598"/>
      <c r="N20016" s="598"/>
      <c r="V20016" s="598"/>
      <c r="W20016" s="598"/>
    </row>
    <row r="20017" spans="6:23" x14ac:dyDescent="0.2">
      <c r="F20017" s="610"/>
      <c r="H20017" s="612"/>
      <c r="I20017" s="598"/>
      <c r="J20017" s="598"/>
      <c r="M20017" s="598"/>
      <c r="N20017" s="598"/>
      <c r="V20017" s="598"/>
      <c r="W20017" s="598"/>
    </row>
    <row r="20018" spans="6:23" x14ac:dyDescent="0.2">
      <c r="F20018" s="610"/>
      <c r="H20018" s="612"/>
      <c r="I20018" s="598"/>
      <c r="J20018" s="598"/>
      <c r="M20018" s="598"/>
      <c r="N20018" s="598"/>
      <c r="V20018" s="598"/>
      <c r="W20018" s="598"/>
    </row>
    <row r="20019" spans="6:23" x14ac:dyDescent="0.2">
      <c r="F20019" s="610"/>
      <c r="H20019" s="612"/>
      <c r="I20019" s="598"/>
      <c r="J20019" s="598"/>
      <c r="M20019" s="598"/>
      <c r="N20019" s="598"/>
      <c r="V20019" s="598"/>
      <c r="W20019" s="598"/>
    </row>
    <row r="20020" spans="6:23" x14ac:dyDescent="0.2">
      <c r="F20020" s="610"/>
      <c r="H20020" s="612"/>
      <c r="I20020" s="598"/>
      <c r="J20020" s="598"/>
      <c r="M20020" s="598"/>
      <c r="N20020" s="598"/>
      <c r="V20020" s="598"/>
      <c r="W20020" s="598"/>
    </row>
    <row r="20021" spans="6:23" x14ac:dyDescent="0.2">
      <c r="F20021" s="610"/>
      <c r="H20021" s="612"/>
      <c r="I20021" s="598"/>
      <c r="J20021" s="598"/>
      <c r="M20021" s="598"/>
      <c r="N20021" s="598"/>
      <c r="V20021" s="598"/>
      <c r="W20021" s="598"/>
    </row>
    <row r="20022" spans="6:23" x14ac:dyDescent="0.2">
      <c r="F20022" s="610"/>
      <c r="H20022" s="612"/>
      <c r="I20022" s="598"/>
      <c r="J20022" s="598"/>
      <c r="M20022" s="598"/>
      <c r="N20022" s="598"/>
      <c r="V20022" s="598"/>
      <c r="W20022" s="598"/>
    </row>
    <row r="20023" spans="6:23" x14ac:dyDescent="0.2">
      <c r="F20023" s="610"/>
      <c r="H20023" s="612"/>
      <c r="I20023" s="598"/>
      <c r="J20023" s="598"/>
      <c r="M20023" s="598"/>
      <c r="N20023" s="598"/>
      <c r="V20023" s="598"/>
      <c r="W20023" s="598"/>
    </row>
    <row r="20024" spans="6:23" x14ac:dyDescent="0.2">
      <c r="F20024" s="610"/>
      <c r="H20024" s="612"/>
      <c r="I20024" s="598"/>
      <c r="J20024" s="598"/>
      <c r="M20024" s="598"/>
      <c r="N20024" s="598"/>
      <c r="V20024" s="598"/>
      <c r="W20024" s="598"/>
    </row>
    <row r="20025" spans="6:23" x14ac:dyDescent="0.2">
      <c r="F20025" s="610"/>
      <c r="H20025" s="612"/>
      <c r="I20025" s="598"/>
      <c r="J20025" s="598"/>
      <c r="M20025" s="598"/>
      <c r="N20025" s="598"/>
      <c r="V20025" s="598"/>
      <c r="W20025" s="598"/>
    </row>
    <row r="20026" spans="6:23" x14ac:dyDescent="0.2">
      <c r="F20026" s="610"/>
      <c r="H20026" s="612"/>
      <c r="I20026" s="598"/>
      <c r="J20026" s="598"/>
      <c r="M20026" s="598"/>
      <c r="N20026" s="598"/>
      <c r="V20026" s="598"/>
      <c r="W20026" s="598"/>
    </row>
    <row r="20027" spans="6:23" x14ac:dyDescent="0.2">
      <c r="F20027" s="610"/>
      <c r="H20027" s="612"/>
      <c r="I20027" s="598"/>
      <c r="J20027" s="598"/>
      <c r="M20027" s="598"/>
      <c r="N20027" s="598"/>
      <c r="V20027" s="598"/>
      <c r="W20027" s="598"/>
    </row>
    <row r="20028" spans="6:23" x14ac:dyDescent="0.2">
      <c r="F20028" s="610"/>
      <c r="H20028" s="612"/>
      <c r="I20028" s="598"/>
      <c r="J20028" s="598"/>
      <c r="M20028" s="598"/>
      <c r="N20028" s="598"/>
      <c r="V20028" s="598"/>
      <c r="W20028" s="598"/>
    </row>
    <row r="20029" spans="6:23" x14ac:dyDescent="0.2">
      <c r="F20029" s="610"/>
      <c r="H20029" s="612"/>
      <c r="I20029" s="598"/>
      <c r="J20029" s="598"/>
      <c r="M20029" s="598"/>
      <c r="N20029" s="598"/>
      <c r="V20029" s="598"/>
      <c r="W20029" s="598"/>
    </row>
    <row r="20030" spans="6:23" x14ac:dyDescent="0.2">
      <c r="F20030" s="610"/>
      <c r="H20030" s="612"/>
      <c r="I20030" s="598"/>
      <c r="J20030" s="598"/>
      <c r="M20030" s="598"/>
      <c r="N20030" s="598"/>
      <c r="V20030" s="598"/>
      <c r="W20030" s="598"/>
    </row>
    <row r="20031" spans="6:23" x14ac:dyDescent="0.2">
      <c r="F20031" s="610"/>
      <c r="H20031" s="612"/>
      <c r="I20031" s="598"/>
      <c r="J20031" s="598"/>
      <c r="M20031" s="598"/>
      <c r="N20031" s="598"/>
      <c r="V20031" s="598"/>
      <c r="W20031" s="598"/>
    </row>
    <row r="20032" spans="6:23" x14ac:dyDescent="0.2">
      <c r="F20032" s="610"/>
      <c r="H20032" s="612"/>
      <c r="I20032" s="598"/>
      <c r="J20032" s="598"/>
      <c r="M20032" s="598"/>
      <c r="N20032" s="598"/>
      <c r="V20032" s="598"/>
      <c r="W20032" s="598"/>
    </row>
    <row r="20033" spans="6:23" x14ac:dyDescent="0.2">
      <c r="F20033" s="610"/>
      <c r="H20033" s="612"/>
      <c r="I20033" s="598"/>
      <c r="J20033" s="598"/>
      <c r="M20033" s="598"/>
      <c r="N20033" s="598"/>
      <c r="V20033" s="598"/>
      <c r="W20033" s="598"/>
    </row>
    <row r="20034" spans="6:23" x14ac:dyDescent="0.2">
      <c r="F20034" s="610"/>
      <c r="H20034" s="612"/>
      <c r="I20034" s="598"/>
      <c r="J20034" s="598"/>
      <c r="M20034" s="598"/>
      <c r="N20034" s="598"/>
      <c r="V20034" s="598"/>
      <c r="W20034" s="598"/>
    </row>
    <row r="20035" spans="6:23" x14ac:dyDescent="0.2">
      <c r="F20035" s="610"/>
      <c r="H20035" s="612"/>
      <c r="I20035" s="598"/>
      <c r="J20035" s="598"/>
      <c r="M20035" s="598"/>
      <c r="N20035" s="598"/>
      <c r="V20035" s="598"/>
      <c r="W20035" s="598"/>
    </row>
    <row r="20036" spans="6:23" x14ac:dyDescent="0.2">
      <c r="F20036" s="610"/>
      <c r="H20036" s="612"/>
      <c r="I20036" s="598"/>
      <c r="J20036" s="598"/>
      <c r="M20036" s="598"/>
      <c r="N20036" s="598"/>
      <c r="V20036" s="598"/>
      <c r="W20036" s="598"/>
    </row>
    <row r="20037" spans="6:23" x14ac:dyDescent="0.2">
      <c r="F20037" s="610"/>
      <c r="H20037" s="612"/>
      <c r="I20037" s="598"/>
      <c r="J20037" s="598"/>
      <c r="M20037" s="598"/>
      <c r="N20037" s="598"/>
      <c r="V20037" s="598"/>
      <c r="W20037" s="598"/>
    </row>
    <row r="20038" spans="6:23" x14ac:dyDescent="0.2">
      <c r="F20038" s="610"/>
      <c r="H20038" s="612"/>
      <c r="I20038" s="598"/>
      <c r="J20038" s="598"/>
      <c r="M20038" s="598"/>
      <c r="N20038" s="598"/>
      <c r="V20038" s="598"/>
      <c r="W20038" s="598"/>
    </row>
    <row r="20039" spans="6:23" x14ac:dyDescent="0.2">
      <c r="F20039" s="610"/>
      <c r="H20039" s="612"/>
      <c r="I20039" s="598"/>
      <c r="J20039" s="598"/>
      <c r="M20039" s="598"/>
      <c r="N20039" s="598"/>
      <c r="V20039" s="598"/>
      <c r="W20039" s="598"/>
    </row>
    <row r="20040" spans="6:23" x14ac:dyDescent="0.2">
      <c r="F20040" s="610"/>
      <c r="H20040" s="612"/>
      <c r="I20040" s="598"/>
      <c r="J20040" s="598"/>
      <c r="M20040" s="598"/>
      <c r="N20040" s="598"/>
      <c r="V20040" s="598"/>
      <c r="W20040" s="598"/>
    </row>
    <row r="20041" spans="6:23" x14ac:dyDescent="0.2">
      <c r="F20041" s="610"/>
      <c r="H20041" s="612"/>
      <c r="I20041" s="598"/>
      <c r="J20041" s="598"/>
      <c r="M20041" s="598"/>
      <c r="N20041" s="598"/>
      <c r="V20041" s="598"/>
      <c r="W20041" s="598"/>
    </row>
    <row r="20042" spans="6:23" x14ac:dyDescent="0.2">
      <c r="F20042" s="610"/>
      <c r="H20042" s="612"/>
      <c r="I20042" s="598"/>
      <c r="J20042" s="598"/>
      <c r="M20042" s="598"/>
      <c r="N20042" s="598"/>
      <c r="V20042" s="598"/>
      <c r="W20042" s="598"/>
    </row>
    <row r="20043" spans="6:23" x14ac:dyDescent="0.2">
      <c r="F20043" s="610"/>
      <c r="H20043" s="612"/>
      <c r="I20043" s="598"/>
      <c r="J20043" s="598"/>
      <c r="M20043" s="598"/>
      <c r="N20043" s="598"/>
      <c r="V20043" s="598"/>
      <c r="W20043" s="598"/>
    </row>
    <row r="20044" spans="6:23" x14ac:dyDescent="0.2">
      <c r="F20044" s="610"/>
      <c r="H20044" s="612"/>
      <c r="I20044" s="598"/>
      <c r="J20044" s="598"/>
      <c r="M20044" s="598"/>
      <c r="N20044" s="598"/>
      <c r="V20044" s="598"/>
      <c r="W20044" s="598"/>
    </row>
    <row r="20045" spans="6:23" x14ac:dyDescent="0.2">
      <c r="F20045" s="610"/>
      <c r="H20045" s="612"/>
      <c r="I20045" s="598"/>
      <c r="J20045" s="598"/>
      <c r="M20045" s="598"/>
      <c r="N20045" s="598"/>
      <c r="V20045" s="598"/>
      <c r="W20045" s="598"/>
    </row>
    <row r="20046" spans="6:23" x14ac:dyDescent="0.2">
      <c r="F20046" s="610"/>
      <c r="H20046" s="612"/>
      <c r="I20046" s="598"/>
      <c r="J20046" s="598"/>
      <c r="M20046" s="598"/>
      <c r="N20046" s="598"/>
      <c r="V20046" s="598"/>
      <c r="W20046" s="598"/>
    </row>
    <row r="20047" spans="6:23" x14ac:dyDescent="0.2">
      <c r="F20047" s="610"/>
      <c r="H20047" s="612"/>
      <c r="I20047" s="598"/>
      <c r="J20047" s="598"/>
      <c r="M20047" s="598"/>
      <c r="N20047" s="598"/>
      <c r="V20047" s="598"/>
      <c r="W20047" s="598"/>
    </row>
    <row r="20048" spans="6:23" x14ac:dyDescent="0.2">
      <c r="F20048" s="610"/>
      <c r="H20048" s="612"/>
      <c r="I20048" s="598"/>
      <c r="J20048" s="598"/>
      <c r="M20048" s="598"/>
      <c r="N20048" s="598"/>
      <c r="V20048" s="598"/>
      <c r="W20048" s="598"/>
    </row>
    <row r="20049" spans="6:23" x14ac:dyDescent="0.2">
      <c r="F20049" s="610"/>
      <c r="H20049" s="612"/>
      <c r="I20049" s="598"/>
      <c r="J20049" s="598"/>
      <c r="M20049" s="598"/>
      <c r="N20049" s="598"/>
      <c r="V20049" s="598"/>
      <c r="W20049" s="598"/>
    </row>
    <row r="20050" spans="6:23" x14ac:dyDescent="0.2">
      <c r="F20050" s="610"/>
      <c r="H20050" s="612"/>
      <c r="I20050" s="598"/>
      <c r="J20050" s="598"/>
      <c r="M20050" s="598"/>
      <c r="N20050" s="598"/>
      <c r="V20050" s="598"/>
      <c r="W20050" s="598"/>
    </row>
    <row r="20051" spans="6:23" x14ac:dyDescent="0.2">
      <c r="F20051" s="610"/>
      <c r="H20051" s="612"/>
      <c r="I20051" s="598"/>
      <c r="J20051" s="598"/>
      <c r="M20051" s="598"/>
      <c r="N20051" s="598"/>
      <c r="V20051" s="598"/>
      <c r="W20051" s="598"/>
    </row>
    <row r="20052" spans="6:23" x14ac:dyDescent="0.2">
      <c r="F20052" s="610"/>
      <c r="H20052" s="612"/>
      <c r="I20052" s="598"/>
      <c r="J20052" s="598"/>
      <c r="M20052" s="598"/>
      <c r="N20052" s="598"/>
      <c r="V20052" s="598"/>
      <c r="W20052" s="598"/>
    </row>
    <row r="20053" spans="6:23" x14ac:dyDescent="0.2">
      <c r="F20053" s="610"/>
      <c r="H20053" s="612"/>
      <c r="I20053" s="598"/>
      <c r="J20053" s="598"/>
      <c r="M20053" s="598"/>
      <c r="N20053" s="598"/>
      <c r="V20053" s="598"/>
      <c r="W20053" s="598"/>
    </row>
    <row r="20054" spans="6:23" x14ac:dyDescent="0.2">
      <c r="F20054" s="610"/>
      <c r="H20054" s="612"/>
      <c r="I20054" s="598"/>
      <c r="J20054" s="598"/>
      <c r="M20054" s="598"/>
      <c r="N20054" s="598"/>
      <c r="V20054" s="598"/>
      <c r="W20054" s="598"/>
    </row>
    <row r="20055" spans="6:23" x14ac:dyDescent="0.2">
      <c r="F20055" s="610"/>
      <c r="H20055" s="612"/>
      <c r="I20055" s="598"/>
      <c r="J20055" s="598"/>
      <c r="M20055" s="598"/>
      <c r="N20055" s="598"/>
      <c r="V20055" s="598"/>
      <c r="W20055" s="598"/>
    </row>
    <row r="20056" spans="6:23" x14ac:dyDescent="0.2">
      <c r="F20056" s="610"/>
      <c r="H20056" s="612"/>
      <c r="I20056" s="598"/>
      <c r="J20056" s="598"/>
      <c r="M20056" s="598"/>
      <c r="N20056" s="598"/>
      <c r="V20056" s="598"/>
      <c r="W20056" s="598"/>
    </row>
    <row r="20057" spans="6:23" x14ac:dyDescent="0.2">
      <c r="F20057" s="610"/>
      <c r="H20057" s="612"/>
      <c r="I20057" s="598"/>
      <c r="J20057" s="598"/>
      <c r="M20057" s="598"/>
      <c r="N20057" s="598"/>
      <c r="V20057" s="598"/>
      <c r="W20057" s="598"/>
    </row>
    <row r="20058" spans="6:23" x14ac:dyDescent="0.2">
      <c r="F20058" s="610"/>
      <c r="H20058" s="612"/>
      <c r="I20058" s="598"/>
      <c r="J20058" s="598"/>
      <c r="M20058" s="598"/>
      <c r="N20058" s="598"/>
      <c r="V20058" s="598"/>
      <c r="W20058" s="598"/>
    </row>
    <row r="20059" spans="6:23" x14ac:dyDescent="0.2">
      <c r="F20059" s="610"/>
      <c r="H20059" s="612"/>
      <c r="I20059" s="598"/>
      <c r="J20059" s="598"/>
      <c r="M20059" s="598"/>
      <c r="N20059" s="598"/>
      <c r="V20059" s="598"/>
      <c r="W20059" s="598"/>
    </row>
    <row r="20060" spans="6:23" x14ac:dyDescent="0.2">
      <c r="F20060" s="610"/>
      <c r="H20060" s="612"/>
      <c r="I20060" s="598"/>
      <c r="J20060" s="598"/>
      <c r="M20060" s="598"/>
      <c r="N20060" s="598"/>
      <c r="V20060" s="598"/>
      <c r="W20060" s="598"/>
    </row>
    <row r="20061" spans="6:23" x14ac:dyDescent="0.2">
      <c r="F20061" s="610"/>
      <c r="H20061" s="612"/>
      <c r="I20061" s="598"/>
      <c r="J20061" s="598"/>
      <c r="M20061" s="598"/>
      <c r="N20061" s="598"/>
      <c r="V20061" s="598"/>
      <c r="W20061" s="598"/>
    </row>
    <row r="20062" spans="6:23" x14ac:dyDescent="0.2">
      <c r="F20062" s="610"/>
      <c r="H20062" s="612"/>
      <c r="I20062" s="598"/>
      <c r="J20062" s="598"/>
      <c r="M20062" s="598"/>
      <c r="N20062" s="598"/>
      <c r="V20062" s="598"/>
      <c r="W20062" s="598"/>
    </row>
    <row r="20063" spans="6:23" x14ac:dyDescent="0.2">
      <c r="F20063" s="610"/>
      <c r="H20063" s="612"/>
      <c r="I20063" s="598"/>
      <c r="J20063" s="598"/>
      <c r="M20063" s="598"/>
      <c r="N20063" s="598"/>
      <c r="V20063" s="598"/>
      <c r="W20063" s="598"/>
    </row>
    <row r="20064" spans="6:23" x14ac:dyDescent="0.2">
      <c r="F20064" s="610"/>
      <c r="H20064" s="612"/>
      <c r="I20064" s="598"/>
      <c r="J20064" s="598"/>
      <c r="M20064" s="598"/>
      <c r="N20064" s="598"/>
      <c r="V20064" s="598"/>
      <c r="W20064" s="598"/>
    </row>
    <row r="20065" spans="6:23" x14ac:dyDescent="0.2">
      <c r="F20065" s="610"/>
      <c r="H20065" s="612"/>
      <c r="I20065" s="598"/>
      <c r="J20065" s="598"/>
      <c r="M20065" s="598"/>
      <c r="N20065" s="598"/>
      <c r="V20065" s="598"/>
      <c r="W20065" s="598"/>
    </row>
    <row r="20066" spans="6:23" x14ac:dyDescent="0.2">
      <c r="F20066" s="610"/>
      <c r="H20066" s="612"/>
      <c r="I20066" s="598"/>
      <c r="J20066" s="598"/>
      <c r="M20066" s="598"/>
      <c r="N20066" s="598"/>
      <c r="V20066" s="598"/>
      <c r="W20066" s="598"/>
    </row>
    <row r="20067" spans="6:23" x14ac:dyDescent="0.2">
      <c r="F20067" s="610"/>
      <c r="H20067" s="612"/>
      <c r="I20067" s="598"/>
      <c r="J20067" s="598"/>
      <c r="M20067" s="598"/>
      <c r="N20067" s="598"/>
      <c r="V20067" s="598"/>
      <c r="W20067" s="598"/>
    </row>
    <row r="20068" spans="6:23" x14ac:dyDescent="0.2">
      <c r="F20068" s="610"/>
      <c r="H20068" s="612"/>
      <c r="I20068" s="598"/>
      <c r="J20068" s="598"/>
      <c r="M20068" s="598"/>
      <c r="N20068" s="598"/>
      <c r="V20068" s="598"/>
      <c r="W20068" s="598"/>
    </row>
    <row r="20069" spans="6:23" x14ac:dyDescent="0.2">
      <c r="F20069" s="610"/>
      <c r="H20069" s="612"/>
      <c r="I20069" s="598"/>
      <c r="J20069" s="598"/>
      <c r="M20069" s="598"/>
      <c r="N20069" s="598"/>
      <c r="V20069" s="598"/>
      <c r="W20069" s="598"/>
    </row>
    <row r="20070" spans="6:23" x14ac:dyDescent="0.2">
      <c r="F20070" s="610"/>
      <c r="H20070" s="612"/>
      <c r="I20070" s="598"/>
      <c r="J20070" s="598"/>
      <c r="M20070" s="598"/>
      <c r="N20070" s="598"/>
      <c r="V20070" s="598"/>
      <c r="W20070" s="598"/>
    </row>
    <row r="20071" spans="6:23" x14ac:dyDescent="0.2">
      <c r="F20071" s="610"/>
      <c r="H20071" s="612"/>
      <c r="I20071" s="598"/>
      <c r="J20071" s="598"/>
      <c r="M20071" s="598"/>
      <c r="N20071" s="598"/>
      <c r="V20071" s="598"/>
      <c r="W20071" s="598"/>
    </row>
    <row r="20072" spans="6:23" x14ac:dyDescent="0.2">
      <c r="F20072" s="610"/>
      <c r="H20072" s="612"/>
      <c r="I20072" s="598"/>
      <c r="J20072" s="598"/>
      <c r="M20072" s="598"/>
      <c r="N20072" s="598"/>
      <c r="V20072" s="598"/>
      <c r="W20072" s="598"/>
    </row>
    <row r="20073" spans="6:23" x14ac:dyDescent="0.2">
      <c r="F20073" s="610"/>
      <c r="H20073" s="612"/>
      <c r="I20073" s="598"/>
      <c r="J20073" s="598"/>
      <c r="M20073" s="598"/>
      <c r="N20073" s="598"/>
      <c r="V20073" s="598"/>
      <c r="W20073" s="598"/>
    </row>
    <row r="20074" spans="6:23" x14ac:dyDescent="0.2">
      <c r="F20074" s="610"/>
      <c r="H20074" s="612"/>
      <c r="I20074" s="598"/>
      <c r="J20074" s="598"/>
      <c r="M20074" s="598"/>
      <c r="N20074" s="598"/>
      <c r="V20074" s="598"/>
      <c r="W20074" s="598"/>
    </row>
    <row r="20075" spans="6:23" x14ac:dyDescent="0.2">
      <c r="F20075" s="610"/>
      <c r="H20075" s="612"/>
      <c r="I20075" s="598"/>
      <c r="J20075" s="598"/>
      <c r="M20075" s="598"/>
      <c r="N20075" s="598"/>
      <c r="V20075" s="598"/>
      <c r="W20075" s="598"/>
    </row>
    <row r="20076" spans="6:23" x14ac:dyDescent="0.2">
      <c r="F20076" s="610"/>
      <c r="H20076" s="612"/>
      <c r="I20076" s="598"/>
      <c r="J20076" s="598"/>
      <c r="M20076" s="598"/>
      <c r="N20076" s="598"/>
      <c r="V20076" s="598"/>
      <c r="W20076" s="598"/>
    </row>
    <row r="20077" spans="6:23" x14ac:dyDescent="0.2">
      <c r="F20077" s="610"/>
      <c r="H20077" s="612"/>
      <c r="I20077" s="598"/>
      <c r="J20077" s="598"/>
      <c r="M20077" s="598"/>
      <c r="N20077" s="598"/>
      <c r="V20077" s="598"/>
      <c r="W20077" s="598"/>
    </row>
    <row r="20078" spans="6:23" x14ac:dyDescent="0.2">
      <c r="F20078" s="610"/>
      <c r="H20078" s="612"/>
      <c r="I20078" s="598"/>
      <c r="J20078" s="598"/>
      <c r="M20078" s="598"/>
      <c r="N20078" s="598"/>
      <c r="V20078" s="598"/>
      <c r="W20078" s="598"/>
    </row>
    <row r="20079" spans="6:23" x14ac:dyDescent="0.2">
      <c r="F20079" s="610"/>
      <c r="H20079" s="612"/>
      <c r="I20079" s="598"/>
      <c r="J20079" s="598"/>
      <c r="M20079" s="598"/>
      <c r="N20079" s="598"/>
      <c r="V20079" s="598"/>
      <c r="W20079" s="598"/>
    </row>
    <row r="20080" spans="6:23" x14ac:dyDescent="0.2">
      <c r="F20080" s="610"/>
      <c r="H20080" s="612"/>
      <c r="I20080" s="598"/>
      <c r="J20080" s="598"/>
      <c r="M20080" s="598"/>
      <c r="N20080" s="598"/>
      <c r="V20080" s="598"/>
      <c r="W20080" s="598"/>
    </row>
    <row r="20081" spans="6:23" x14ac:dyDescent="0.2">
      <c r="F20081" s="610"/>
      <c r="H20081" s="612"/>
      <c r="I20081" s="598"/>
      <c r="J20081" s="598"/>
      <c r="M20081" s="598"/>
      <c r="N20081" s="598"/>
      <c r="V20081" s="598"/>
      <c r="W20081" s="598"/>
    </row>
    <row r="20082" spans="6:23" x14ac:dyDescent="0.2">
      <c r="F20082" s="610"/>
      <c r="H20082" s="612"/>
      <c r="I20082" s="598"/>
      <c r="J20082" s="598"/>
      <c r="M20082" s="598"/>
      <c r="N20082" s="598"/>
      <c r="V20082" s="598"/>
      <c r="W20082" s="598"/>
    </row>
    <row r="20083" spans="6:23" x14ac:dyDescent="0.2">
      <c r="F20083" s="610"/>
      <c r="H20083" s="612"/>
      <c r="I20083" s="598"/>
      <c r="J20083" s="598"/>
      <c r="M20083" s="598"/>
      <c r="N20083" s="598"/>
      <c r="V20083" s="598"/>
      <c r="W20083" s="598"/>
    </row>
    <row r="20084" spans="6:23" x14ac:dyDescent="0.2">
      <c r="F20084" s="610"/>
      <c r="H20084" s="612"/>
      <c r="I20084" s="598"/>
      <c r="J20084" s="598"/>
      <c r="M20084" s="598"/>
      <c r="N20084" s="598"/>
      <c r="V20084" s="598"/>
      <c r="W20084" s="598"/>
    </row>
    <row r="20085" spans="6:23" x14ac:dyDescent="0.2">
      <c r="F20085" s="610"/>
      <c r="H20085" s="612"/>
      <c r="I20085" s="598"/>
      <c r="J20085" s="598"/>
      <c r="M20085" s="598"/>
      <c r="N20085" s="598"/>
      <c r="V20085" s="598"/>
      <c r="W20085" s="598"/>
    </row>
    <row r="20086" spans="6:23" x14ac:dyDescent="0.2">
      <c r="F20086" s="610"/>
      <c r="H20086" s="612"/>
      <c r="I20086" s="598"/>
      <c r="J20086" s="598"/>
      <c r="M20086" s="598"/>
      <c r="N20086" s="598"/>
      <c r="V20086" s="598"/>
      <c r="W20086" s="598"/>
    </row>
    <row r="20087" spans="6:23" x14ac:dyDescent="0.2">
      <c r="F20087" s="610"/>
      <c r="H20087" s="612"/>
      <c r="I20087" s="598"/>
      <c r="J20087" s="598"/>
      <c r="M20087" s="598"/>
      <c r="N20087" s="598"/>
      <c r="V20087" s="598"/>
      <c r="W20087" s="598"/>
    </row>
    <row r="20088" spans="6:23" x14ac:dyDescent="0.2">
      <c r="F20088" s="610"/>
      <c r="H20088" s="612"/>
      <c r="I20088" s="598"/>
      <c r="J20088" s="598"/>
      <c r="M20088" s="598"/>
      <c r="N20088" s="598"/>
      <c r="V20088" s="598"/>
      <c r="W20088" s="598"/>
    </row>
    <row r="20089" spans="6:23" x14ac:dyDescent="0.2">
      <c r="F20089" s="610"/>
      <c r="H20089" s="612"/>
      <c r="I20089" s="598"/>
      <c r="J20089" s="598"/>
      <c r="M20089" s="598"/>
      <c r="N20089" s="598"/>
      <c r="V20089" s="598"/>
      <c r="W20089" s="598"/>
    </row>
    <row r="20090" spans="6:23" x14ac:dyDescent="0.2">
      <c r="F20090" s="610"/>
      <c r="H20090" s="612"/>
      <c r="I20090" s="598"/>
      <c r="J20090" s="598"/>
      <c r="M20090" s="598"/>
      <c r="N20090" s="598"/>
      <c r="V20090" s="598"/>
      <c r="W20090" s="598"/>
    </row>
    <row r="20091" spans="6:23" x14ac:dyDescent="0.2">
      <c r="F20091" s="610"/>
      <c r="H20091" s="612"/>
      <c r="I20091" s="598"/>
      <c r="J20091" s="598"/>
      <c r="M20091" s="598"/>
      <c r="N20091" s="598"/>
      <c r="V20091" s="598"/>
      <c r="W20091" s="598"/>
    </row>
    <row r="20092" spans="6:23" x14ac:dyDescent="0.2">
      <c r="F20092" s="610"/>
      <c r="H20092" s="612"/>
      <c r="I20092" s="598"/>
      <c r="J20092" s="598"/>
      <c r="M20092" s="598"/>
      <c r="N20092" s="598"/>
      <c r="V20092" s="598"/>
      <c r="W20092" s="598"/>
    </row>
    <row r="20093" spans="6:23" x14ac:dyDescent="0.2">
      <c r="F20093" s="610"/>
      <c r="H20093" s="612"/>
      <c r="I20093" s="598"/>
      <c r="J20093" s="598"/>
      <c r="M20093" s="598"/>
      <c r="N20093" s="598"/>
      <c r="V20093" s="598"/>
      <c r="W20093" s="598"/>
    </row>
    <row r="20094" spans="6:23" x14ac:dyDescent="0.2">
      <c r="F20094" s="610"/>
      <c r="H20094" s="612"/>
      <c r="I20094" s="598"/>
      <c r="J20094" s="598"/>
      <c r="M20094" s="598"/>
      <c r="N20094" s="598"/>
      <c r="V20094" s="598"/>
      <c r="W20094" s="598"/>
    </row>
    <row r="20095" spans="6:23" x14ac:dyDescent="0.2">
      <c r="F20095" s="610"/>
      <c r="H20095" s="612"/>
      <c r="I20095" s="598"/>
      <c r="J20095" s="598"/>
      <c r="M20095" s="598"/>
      <c r="N20095" s="598"/>
      <c r="V20095" s="598"/>
      <c r="W20095" s="598"/>
    </row>
    <row r="20096" spans="6:23" x14ac:dyDescent="0.2">
      <c r="F20096" s="610"/>
      <c r="H20096" s="612"/>
      <c r="I20096" s="598"/>
      <c r="J20096" s="598"/>
      <c r="M20096" s="598"/>
      <c r="N20096" s="598"/>
      <c r="V20096" s="598"/>
      <c r="W20096" s="598"/>
    </row>
    <row r="20097" spans="6:23" x14ac:dyDescent="0.2">
      <c r="F20097" s="610"/>
      <c r="H20097" s="612"/>
      <c r="I20097" s="598"/>
      <c r="J20097" s="598"/>
      <c r="M20097" s="598"/>
      <c r="N20097" s="598"/>
      <c r="V20097" s="598"/>
      <c r="W20097" s="598"/>
    </row>
    <row r="20098" spans="6:23" x14ac:dyDescent="0.2">
      <c r="F20098" s="610"/>
      <c r="H20098" s="612"/>
      <c r="I20098" s="598"/>
      <c r="J20098" s="598"/>
      <c r="M20098" s="598"/>
      <c r="N20098" s="598"/>
      <c r="V20098" s="598"/>
      <c r="W20098" s="598"/>
    </row>
    <row r="20099" spans="6:23" x14ac:dyDescent="0.2">
      <c r="F20099" s="610"/>
      <c r="H20099" s="612"/>
      <c r="I20099" s="598"/>
      <c r="J20099" s="598"/>
      <c r="M20099" s="598"/>
      <c r="N20099" s="598"/>
      <c r="V20099" s="598"/>
      <c r="W20099" s="598"/>
    </row>
    <row r="20100" spans="6:23" x14ac:dyDescent="0.2">
      <c r="F20100" s="610"/>
      <c r="H20100" s="612"/>
      <c r="I20100" s="598"/>
      <c r="J20100" s="598"/>
      <c r="M20100" s="598"/>
      <c r="N20100" s="598"/>
      <c r="V20100" s="598"/>
      <c r="W20100" s="598"/>
    </row>
    <row r="20101" spans="6:23" x14ac:dyDescent="0.2">
      <c r="F20101" s="610"/>
      <c r="H20101" s="612"/>
      <c r="I20101" s="598"/>
      <c r="J20101" s="598"/>
      <c r="M20101" s="598"/>
      <c r="N20101" s="598"/>
      <c r="V20101" s="598"/>
      <c r="W20101" s="598"/>
    </row>
    <row r="20102" spans="6:23" x14ac:dyDescent="0.2">
      <c r="F20102" s="610"/>
      <c r="H20102" s="612"/>
      <c r="I20102" s="598"/>
      <c r="J20102" s="598"/>
      <c r="M20102" s="598"/>
      <c r="N20102" s="598"/>
      <c r="V20102" s="598"/>
      <c r="W20102" s="598"/>
    </row>
    <row r="20103" spans="6:23" x14ac:dyDescent="0.2">
      <c r="F20103" s="610"/>
      <c r="H20103" s="612"/>
      <c r="I20103" s="598"/>
      <c r="J20103" s="598"/>
      <c r="M20103" s="598"/>
      <c r="N20103" s="598"/>
      <c r="V20103" s="598"/>
      <c r="W20103" s="598"/>
    </row>
    <row r="20104" spans="6:23" x14ac:dyDescent="0.2">
      <c r="F20104" s="610"/>
      <c r="H20104" s="612"/>
      <c r="I20104" s="598"/>
      <c r="J20104" s="598"/>
      <c r="M20104" s="598"/>
      <c r="N20104" s="598"/>
      <c r="V20104" s="598"/>
      <c r="W20104" s="598"/>
    </row>
    <row r="20105" spans="6:23" x14ac:dyDescent="0.2">
      <c r="F20105" s="610"/>
      <c r="H20105" s="612"/>
      <c r="I20105" s="598"/>
      <c r="J20105" s="598"/>
      <c r="M20105" s="598"/>
      <c r="N20105" s="598"/>
      <c r="V20105" s="598"/>
      <c r="W20105" s="598"/>
    </row>
    <row r="20106" spans="6:23" x14ac:dyDescent="0.2">
      <c r="F20106" s="610"/>
      <c r="H20106" s="612"/>
      <c r="I20106" s="598"/>
      <c r="J20106" s="598"/>
      <c r="M20106" s="598"/>
      <c r="N20106" s="598"/>
      <c r="V20106" s="598"/>
      <c r="W20106" s="598"/>
    </row>
    <row r="20107" spans="6:23" x14ac:dyDescent="0.2">
      <c r="F20107" s="610"/>
      <c r="H20107" s="612"/>
      <c r="I20107" s="598"/>
      <c r="J20107" s="598"/>
      <c r="M20107" s="598"/>
      <c r="N20107" s="598"/>
      <c r="V20107" s="598"/>
      <c r="W20107" s="598"/>
    </row>
    <row r="20108" spans="6:23" x14ac:dyDescent="0.2">
      <c r="F20108" s="610"/>
      <c r="H20108" s="612"/>
      <c r="I20108" s="598"/>
      <c r="J20108" s="598"/>
      <c r="M20108" s="598"/>
      <c r="N20108" s="598"/>
      <c r="V20108" s="598"/>
      <c r="W20108" s="598"/>
    </row>
    <row r="20109" spans="6:23" x14ac:dyDescent="0.2">
      <c r="F20109" s="610"/>
      <c r="H20109" s="612"/>
      <c r="I20109" s="598"/>
      <c r="J20109" s="598"/>
      <c r="M20109" s="598"/>
      <c r="N20109" s="598"/>
      <c r="V20109" s="598"/>
      <c r="W20109" s="598"/>
    </row>
    <row r="20110" spans="6:23" x14ac:dyDescent="0.2">
      <c r="F20110" s="610"/>
      <c r="H20110" s="612"/>
      <c r="I20110" s="598"/>
      <c r="J20110" s="598"/>
      <c r="M20110" s="598"/>
      <c r="N20110" s="598"/>
      <c r="V20110" s="598"/>
      <c r="W20110" s="598"/>
    </row>
    <row r="20111" spans="6:23" x14ac:dyDescent="0.2">
      <c r="F20111" s="610"/>
      <c r="H20111" s="612"/>
      <c r="I20111" s="598"/>
      <c r="J20111" s="598"/>
      <c r="M20111" s="598"/>
      <c r="N20111" s="598"/>
      <c r="V20111" s="598"/>
      <c r="W20111" s="598"/>
    </row>
    <row r="20112" spans="6:23" x14ac:dyDescent="0.2">
      <c r="F20112" s="610"/>
      <c r="H20112" s="612"/>
      <c r="I20112" s="598"/>
      <c r="J20112" s="598"/>
      <c r="M20112" s="598"/>
      <c r="N20112" s="598"/>
      <c r="V20112" s="598"/>
      <c r="W20112" s="598"/>
    </row>
    <row r="20113" spans="6:23" x14ac:dyDescent="0.2">
      <c r="F20113" s="610"/>
      <c r="H20113" s="612"/>
      <c r="I20113" s="598"/>
      <c r="J20113" s="598"/>
      <c r="M20113" s="598"/>
      <c r="N20113" s="598"/>
      <c r="V20113" s="598"/>
      <c r="W20113" s="598"/>
    </row>
    <row r="20114" spans="6:23" x14ac:dyDescent="0.2">
      <c r="F20114" s="610"/>
      <c r="H20114" s="612"/>
      <c r="I20114" s="598"/>
      <c r="J20114" s="598"/>
      <c r="M20114" s="598"/>
      <c r="N20114" s="598"/>
      <c r="V20114" s="598"/>
      <c r="W20114" s="598"/>
    </row>
    <row r="20115" spans="6:23" x14ac:dyDescent="0.2">
      <c r="F20115" s="610"/>
      <c r="H20115" s="612"/>
      <c r="I20115" s="598"/>
      <c r="J20115" s="598"/>
      <c r="M20115" s="598"/>
      <c r="N20115" s="598"/>
      <c r="V20115" s="598"/>
      <c r="W20115" s="598"/>
    </row>
    <row r="20116" spans="6:23" x14ac:dyDescent="0.2">
      <c r="F20116" s="610"/>
      <c r="H20116" s="612"/>
      <c r="I20116" s="598"/>
      <c r="J20116" s="598"/>
      <c r="M20116" s="598"/>
      <c r="N20116" s="598"/>
      <c r="V20116" s="598"/>
      <c r="W20116" s="598"/>
    </row>
    <row r="20117" spans="6:23" x14ac:dyDescent="0.2">
      <c r="F20117" s="610"/>
      <c r="H20117" s="612"/>
      <c r="I20117" s="598"/>
      <c r="J20117" s="598"/>
      <c r="M20117" s="598"/>
      <c r="N20117" s="598"/>
      <c r="V20117" s="598"/>
      <c r="W20117" s="598"/>
    </row>
    <row r="20118" spans="6:23" x14ac:dyDescent="0.2">
      <c r="F20118" s="610"/>
      <c r="H20118" s="612"/>
      <c r="I20118" s="598"/>
      <c r="J20118" s="598"/>
      <c r="M20118" s="598"/>
      <c r="N20118" s="598"/>
      <c r="V20118" s="598"/>
      <c r="W20118" s="598"/>
    </row>
    <row r="20119" spans="6:23" x14ac:dyDescent="0.2">
      <c r="F20119" s="610"/>
      <c r="H20119" s="612"/>
      <c r="I20119" s="598"/>
      <c r="J20119" s="598"/>
      <c r="M20119" s="598"/>
      <c r="N20119" s="598"/>
      <c r="V20119" s="598"/>
      <c r="W20119" s="598"/>
    </row>
    <row r="20120" spans="6:23" x14ac:dyDescent="0.2">
      <c r="F20120" s="610"/>
      <c r="H20120" s="612"/>
      <c r="I20120" s="598"/>
      <c r="J20120" s="598"/>
      <c r="M20120" s="598"/>
      <c r="N20120" s="598"/>
      <c r="V20120" s="598"/>
      <c r="W20120" s="598"/>
    </row>
    <row r="20121" spans="6:23" x14ac:dyDescent="0.2">
      <c r="F20121" s="610"/>
      <c r="H20121" s="612"/>
      <c r="I20121" s="598"/>
      <c r="J20121" s="598"/>
      <c r="M20121" s="598"/>
      <c r="N20121" s="598"/>
      <c r="V20121" s="598"/>
      <c r="W20121" s="598"/>
    </row>
    <row r="20122" spans="6:23" x14ac:dyDescent="0.2">
      <c r="F20122" s="610"/>
      <c r="H20122" s="612"/>
      <c r="I20122" s="598"/>
      <c r="J20122" s="598"/>
      <c r="M20122" s="598"/>
      <c r="N20122" s="598"/>
      <c r="V20122" s="598"/>
      <c r="W20122" s="598"/>
    </row>
    <row r="20123" spans="6:23" x14ac:dyDescent="0.2">
      <c r="F20123" s="610"/>
      <c r="H20123" s="612"/>
      <c r="I20123" s="598"/>
      <c r="J20123" s="598"/>
      <c r="M20123" s="598"/>
      <c r="N20123" s="598"/>
      <c r="V20123" s="598"/>
      <c r="W20123" s="598"/>
    </row>
    <row r="20124" spans="6:23" x14ac:dyDescent="0.2">
      <c r="F20124" s="610"/>
      <c r="H20124" s="612"/>
      <c r="I20124" s="598"/>
      <c r="J20124" s="598"/>
      <c r="M20124" s="598"/>
      <c r="N20124" s="598"/>
      <c r="V20124" s="598"/>
      <c r="W20124" s="598"/>
    </row>
    <row r="20125" spans="6:23" x14ac:dyDescent="0.2">
      <c r="F20125" s="610"/>
      <c r="H20125" s="612"/>
      <c r="I20125" s="598"/>
      <c r="J20125" s="598"/>
      <c r="M20125" s="598"/>
      <c r="N20125" s="598"/>
      <c r="V20125" s="598"/>
      <c r="W20125" s="598"/>
    </row>
    <row r="20126" spans="6:23" x14ac:dyDescent="0.2">
      <c r="F20126" s="610"/>
      <c r="H20126" s="612"/>
      <c r="I20126" s="598"/>
      <c r="J20126" s="598"/>
      <c r="M20126" s="598"/>
      <c r="N20126" s="598"/>
      <c r="V20126" s="598"/>
      <c r="W20126" s="598"/>
    </row>
    <row r="20127" spans="6:23" x14ac:dyDescent="0.2">
      <c r="F20127" s="610"/>
      <c r="H20127" s="612"/>
      <c r="I20127" s="598"/>
      <c r="J20127" s="598"/>
      <c r="M20127" s="598"/>
      <c r="N20127" s="598"/>
      <c r="V20127" s="598"/>
      <c r="W20127" s="598"/>
    </row>
    <row r="20128" spans="6:23" x14ac:dyDescent="0.2">
      <c r="F20128" s="610"/>
      <c r="H20128" s="612"/>
      <c r="I20128" s="598"/>
      <c r="J20128" s="598"/>
      <c r="M20128" s="598"/>
      <c r="N20128" s="598"/>
      <c r="V20128" s="598"/>
      <c r="W20128" s="598"/>
    </row>
    <row r="20129" spans="6:23" x14ac:dyDescent="0.2">
      <c r="F20129" s="610"/>
      <c r="H20129" s="612"/>
      <c r="I20129" s="598"/>
      <c r="J20129" s="598"/>
      <c r="M20129" s="598"/>
      <c r="N20129" s="598"/>
      <c r="V20129" s="598"/>
      <c r="W20129" s="598"/>
    </row>
    <row r="20130" spans="6:23" x14ac:dyDescent="0.2">
      <c r="F20130" s="610"/>
      <c r="H20130" s="612"/>
      <c r="I20130" s="598"/>
      <c r="J20130" s="598"/>
      <c r="M20130" s="598"/>
      <c r="N20130" s="598"/>
      <c r="V20130" s="598"/>
      <c r="W20130" s="598"/>
    </row>
    <row r="20131" spans="6:23" x14ac:dyDescent="0.2">
      <c r="F20131" s="610"/>
      <c r="H20131" s="612"/>
      <c r="I20131" s="598"/>
      <c r="J20131" s="598"/>
      <c r="M20131" s="598"/>
      <c r="N20131" s="598"/>
      <c r="V20131" s="598"/>
      <c r="W20131" s="598"/>
    </row>
    <row r="20132" spans="6:23" x14ac:dyDescent="0.2">
      <c r="F20132" s="610"/>
      <c r="H20132" s="612"/>
      <c r="I20132" s="598"/>
      <c r="J20132" s="598"/>
      <c r="M20132" s="598"/>
      <c r="N20132" s="598"/>
      <c r="V20132" s="598"/>
      <c r="W20132" s="598"/>
    </row>
    <row r="20133" spans="6:23" x14ac:dyDescent="0.2">
      <c r="F20133" s="610"/>
      <c r="H20133" s="612"/>
      <c r="I20133" s="598"/>
      <c r="J20133" s="598"/>
      <c r="M20133" s="598"/>
      <c r="N20133" s="598"/>
      <c r="V20133" s="598"/>
      <c r="W20133" s="598"/>
    </row>
    <row r="20134" spans="6:23" x14ac:dyDescent="0.2">
      <c r="F20134" s="610"/>
      <c r="H20134" s="612"/>
      <c r="I20134" s="598"/>
      <c r="J20134" s="598"/>
      <c r="M20134" s="598"/>
      <c r="N20134" s="598"/>
      <c r="V20134" s="598"/>
      <c r="W20134" s="598"/>
    </row>
    <row r="20135" spans="6:23" x14ac:dyDescent="0.2">
      <c r="F20135" s="610"/>
      <c r="H20135" s="612"/>
      <c r="I20135" s="598"/>
      <c r="J20135" s="598"/>
      <c r="M20135" s="598"/>
      <c r="N20135" s="598"/>
      <c r="V20135" s="598"/>
      <c r="W20135" s="598"/>
    </row>
    <row r="20136" spans="6:23" x14ac:dyDescent="0.2">
      <c r="F20136" s="610"/>
      <c r="H20136" s="612"/>
      <c r="I20136" s="598"/>
      <c r="J20136" s="598"/>
      <c r="M20136" s="598"/>
      <c r="N20136" s="598"/>
      <c r="V20136" s="598"/>
      <c r="W20136" s="598"/>
    </row>
    <row r="20137" spans="6:23" x14ac:dyDescent="0.2">
      <c r="F20137" s="610"/>
      <c r="H20137" s="612"/>
      <c r="I20137" s="598"/>
      <c r="J20137" s="598"/>
      <c r="M20137" s="598"/>
      <c r="N20137" s="598"/>
      <c r="V20137" s="598"/>
      <c r="W20137" s="598"/>
    </row>
    <row r="20138" spans="6:23" x14ac:dyDescent="0.2">
      <c r="F20138" s="610"/>
      <c r="H20138" s="612"/>
      <c r="I20138" s="598"/>
      <c r="J20138" s="598"/>
      <c r="M20138" s="598"/>
      <c r="N20138" s="598"/>
      <c r="V20138" s="598"/>
      <c r="W20138" s="598"/>
    </row>
    <row r="20139" spans="6:23" x14ac:dyDescent="0.2">
      <c r="F20139" s="610"/>
      <c r="H20139" s="612"/>
      <c r="I20139" s="598"/>
      <c r="J20139" s="598"/>
      <c r="M20139" s="598"/>
      <c r="N20139" s="598"/>
      <c r="V20139" s="598"/>
      <c r="W20139" s="598"/>
    </row>
    <row r="20140" spans="6:23" x14ac:dyDescent="0.2">
      <c r="F20140" s="610"/>
      <c r="H20140" s="612"/>
      <c r="I20140" s="598"/>
      <c r="J20140" s="598"/>
      <c r="M20140" s="598"/>
      <c r="N20140" s="598"/>
      <c r="V20140" s="598"/>
      <c r="W20140" s="598"/>
    </row>
    <row r="20141" spans="6:23" x14ac:dyDescent="0.2">
      <c r="F20141" s="610"/>
      <c r="H20141" s="612"/>
      <c r="I20141" s="598"/>
      <c r="J20141" s="598"/>
      <c r="M20141" s="598"/>
      <c r="N20141" s="598"/>
      <c r="V20141" s="598"/>
      <c r="W20141" s="598"/>
    </row>
    <row r="20142" spans="6:23" x14ac:dyDescent="0.2">
      <c r="F20142" s="610"/>
      <c r="H20142" s="612"/>
      <c r="I20142" s="598"/>
      <c r="J20142" s="598"/>
      <c r="M20142" s="598"/>
      <c r="N20142" s="598"/>
      <c r="V20142" s="598"/>
      <c r="W20142" s="598"/>
    </row>
    <row r="20143" spans="6:23" x14ac:dyDescent="0.2">
      <c r="F20143" s="610"/>
      <c r="H20143" s="612"/>
      <c r="I20143" s="598"/>
      <c r="J20143" s="598"/>
      <c r="M20143" s="598"/>
      <c r="N20143" s="598"/>
      <c r="V20143" s="598"/>
      <c r="W20143" s="598"/>
    </row>
    <row r="20144" spans="6:23" x14ac:dyDescent="0.2">
      <c r="F20144" s="610"/>
      <c r="H20144" s="612"/>
      <c r="I20144" s="598"/>
      <c r="J20144" s="598"/>
      <c r="M20144" s="598"/>
      <c r="N20144" s="598"/>
      <c r="V20144" s="598"/>
      <c r="W20144" s="598"/>
    </row>
    <row r="20145" spans="6:23" x14ac:dyDescent="0.2">
      <c r="F20145" s="610"/>
      <c r="H20145" s="612"/>
      <c r="I20145" s="598"/>
      <c r="J20145" s="598"/>
      <c r="M20145" s="598"/>
      <c r="N20145" s="598"/>
      <c r="V20145" s="598"/>
      <c r="W20145" s="598"/>
    </row>
    <row r="20146" spans="6:23" x14ac:dyDescent="0.2">
      <c r="F20146" s="610"/>
      <c r="H20146" s="612"/>
      <c r="I20146" s="598"/>
      <c r="J20146" s="598"/>
      <c r="M20146" s="598"/>
      <c r="N20146" s="598"/>
      <c r="V20146" s="598"/>
      <c r="W20146" s="598"/>
    </row>
    <row r="20147" spans="6:23" x14ac:dyDescent="0.2">
      <c r="F20147" s="610"/>
      <c r="H20147" s="612"/>
      <c r="I20147" s="598"/>
      <c r="J20147" s="598"/>
      <c r="M20147" s="598"/>
      <c r="N20147" s="598"/>
      <c r="V20147" s="598"/>
      <c r="W20147" s="598"/>
    </row>
    <row r="20148" spans="6:23" x14ac:dyDescent="0.2">
      <c r="F20148" s="610"/>
      <c r="H20148" s="612"/>
      <c r="I20148" s="598"/>
      <c r="J20148" s="598"/>
      <c r="M20148" s="598"/>
      <c r="N20148" s="598"/>
      <c r="V20148" s="598"/>
      <c r="W20148" s="598"/>
    </row>
    <row r="20149" spans="6:23" x14ac:dyDescent="0.2">
      <c r="F20149" s="610"/>
      <c r="H20149" s="612"/>
      <c r="I20149" s="598"/>
      <c r="J20149" s="598"/>
      <c r="M20149" s="598"/>
      <c r="N20149" s="598"/>
      <c r="V20149" s="598"/>
      <c r="W20149" s="598"/>
    </row>
    <row r="20150" spans="6:23" x14ac:dyDescent="0.2">
      <c r="F20150" s="610"/>
      <c r="H20150" s="612"/>
      <c r="I20150" s="598"/>
      <c r="J20150" s="598"/>
      <c r="M20150" s="598"/>
      <c r="N20150" s="598"/>
      <c r="V20150" s="598"/>
      <c r="W20150" s="598"/>
    </row>
    <row r="20151" spans="6:23" x14ac:dyDescent="0.2">
      <c r="F20151" s="610"/>
      <c r="H20151" s="612"/>
      <c r="I20151" s="598"/>
      <c r="J20151" s="598"/>
      <c r="M20151" s="598"/>
      <c r="N20151" s="598"/>
      <c r="V20151" s="598"/>
      <c r="W20151" s="598"/>
    </row>
    <row r="20152" spans="6:23" x14ac:dyDescent="0.2">
      <c r="F20152" s="610"/>
      <c r="H20152" s="612"/>
      <c r="I20152" s="598"/>
      <c r="J20152" s="598"/>
      <c r="M20152" s="598"/>
      <c r="N20152" s="598"/>
      <c r="V20152" s="598"/>
      <c r="W20152" s="598"/>
    </row>
    <row r="20153" spans="6:23" x14ac:dyDescent="0.2">
      <c r="F20153" s="610"/>
      <c r="H20153" s="612"/>
      <c r="I20153" s="598"/>
      <c r="J20153" s="598"/>
      <c r="M20153" s="598"/>
      <c r="N20153" s="598"/>
      <c r="V20153" s="598"/>
      <c r="W20153" s="598"/>
    </row>
    <row r="20154" spans="6:23" x14ac:dyDescent="0.2">
      <c r="F20154" s="610"/>
      <c r="H20154" s="612"/>
      <c r="I20154" s="598"/>
      <c r="J20154" s="598"/>
      <c r="M20154" s="598"/>
      <c r="N20154" s="598"/>
      <c r="V20154" s="598"/>
      <c r="W20154" s="598"/>
    </row>
    <row r="20155" spans="6:23" x14ac:dyDescent="0.2">
      <c r="F20155" s="610"/>
      <c r="H20155" s="612"/>
      <c r="I20155" s="598"/>
      <c r="J20155" s="598"/>
      <c r="M20155" s="598"/>
      <c r="N20155" s="598"/>
      <c r="V20155" s="598"/>
      <c r="W20155" s="598"/>
    </row>
    <row r="20156" spans="6:23" x14ac:dyDescent="0.2">
      <c r="F20156" s="610"/>
      <c r="H20156" s="612"/>
      <c r="I20156" s="598"/>
      <c r="J20156" s="598"/>
      <c r="M20156" s="598"/>
      <c r="N20156" s="598"/>
      <c r="V20156" s="598"/>
      <c r="W20156" s="598"/>
    </row>
    <row r="20157" spans="6:23" x14ac:dyDescent="0.2">
      <c r="F20157" s="610"/>
      <c r="H20157" s="612"/>
      <c r="I20157" s="598"/>
      <c r="J20157" s="598"/>
      <c r="M20157" s="598"/>
      <c r="N20157" s="598"/>
      <c r="V20157" s="598"/>
      <c r="W20157" s="598"/>
    </row>
    <row r="20158" spans="6:23" x14ac:dyDescent="0.2">
      <c r="F20158" s="610"/>
      <c r="H20158" s="612"/>
      <c r="I20158" s="598"/>
      <c r="J20158" s="598"/>
      <c r="M20158" s="598"/>
      <c r="N20158" s="598"/>
      <c r="V20158" s="598"/>
      <c r="W20158" s="598"/>
    </row>
    <row r="20159" spans="6:23" x14ac:dyDescent="0.2">
      <c r="F20159" s="610"/>
      <c r="H20159" s="612"/>
      <c r="I20159" s="598"/>
      <c r="J20159" s="598"/>
      <c r="M20159" s="598"/>
      <c r="N20159" s="598"/>
      <c r="V20159" s="598"/>
      <c r="W20159" s="598"/>
    </row>
    <row r="20160" spans="6:23" x14ac:dyDescent="0.2">
      <c r="F20160" s="610"/>
      <c r="H20160" s="612"/>
      <c r="I20160" s="598"/>
      <c r="J20160" s="598"/>
      <c r="M20160" s="598"/>
      <c r="N20160" s="598"/>
      <c r="V20160" s="598"/>
      <c r="W20160" s="598"/>
    </row>
    <row r="20161" spans="6:23" x14ac:dyDescent="0.2">
      <c r="F20161" s="610"/>
      <c r="H20161" s="612"/>
      <c r="I20161" s="598"/>
      <c r="J20161" s="598"/>
      <c r="M20161" s="598"/>
      <c r="N20161" s="598"/>
      <c r="V20161" s="598"/>
      <c r="W20161" s="598"/>
    </row>
    <row r="20162" spans="6:23" x14ac:dyDescent="0.2">
      <c r="F20162" s="610"/>
      <c r="H20162" s="612"/>
      <c r="I20162" s="598"/>
      <c r="J20162" s="598"/>
      <c r="M20162" s="598"/>
      <c r="N20162" s="598"/>
      <c r="V20162" s="598"/>
      <c r="W20162" s="598"/>
    </row>
    <row r="20163" spans="6:23" x14ac:dyDescent="0.2">
      <c r="F20163" s="610"/>
      <c r="H20163" s="612"/>
      <c r="I20163" s="598"/>
      <c r="J20163" s="598"/>
      <c r="M20163" s="598"/>
      <c r="N20163" s="598"/>
      <c r="V20163" s="598"/>
      <c r="W20163" s="598"/>
    </row>
    <row r="20164" spans="6:23" x14ac:dyDescent="0.2">
      <c r="F20164" s="610"/>
      <c r="H20164" s="612"/>
      <c r="I20164" s="598"/>
      <c r="J20164" s="598"/>
      <c r="M20164" s="598"/>
      <c r="N20164" s="598"/>
      <c r="V20164" s="598"/>
      <c r="W20164" s="598"/>
    </row>
    <row r="20165" spans="6:23" x14ac:dyDescent="0.2">
      <c r="F20165" s="610"/>
      <c r="H20165" s="612"/>
      <c r="I20165" s="598"/>
      <c r="J20165" s="598"/>
      <c r="M20165" s="598"/>
      <c r="N20165" s="598"/>
      <c r="V20165" s="598"/>
      <c r="W20165" s="598"/>
    </row>
    <row r="20166" spans="6:23" x14ac:dyDescent="0.2">
      <c r="F20166" s="610"/>
      <c r="H20166" s="612"/>
      <c r="I20166" s="598"/>
      <c r="J20166" s="598"/>
      <c r="M20166" s="598"/>
      <c r="N20166" s="598"/>
      <c r="V20166" s="598"/>
      <c r="W20166" s="598"/>
    </row>
    <row r="20167" spans="6:23" x14ac:dyDescent="0.2">
      <c r="F20167" s="610"/>
      <c r="H20167" s="612"/>
      <c r="I20167" s="598"/>
      <c r="J20167" s="598"/>
      <c r="M20167" s="598"/>
      <c r="N20167" s="598"/>
      <c r="V20167" s="598"/>
      <c r="W20167" s="598"/>
    </row>
    <row r="20168" spans="6:23" x14ac:dyDescent="0.2">
      <c r="F20168" s="610"/>
      <c r="H20168" s="612"/>
      <c r="I20168" s="598"/>
      <c r="J20168" s="598"/>
      <c r="M20168" s="598"/>
      <c r="N20168" s="598"/>
      <c r="V20168" s="598"/>
      <c r="W20168" s="598"/>
    </row>
    <row r="20169" spans="6:23" x14ac:dyDescent="0.2">
      <c r="F20169" s="610"/>
      <c r="H20169" s="612"/>
      <c r="I20169" s="598"/>
      <c r="J20169" s="598"/>
      <c r="M20169" s="598"/>
      <c r="N20169" s="598"/>
      <c r="V20169" s="598"/>
      <c r="W20169" s="598"/>
    </row>
    <row r="20170" spans="6:23" x14ac:dyDescent="0.2">
      <c r="F20170" s="610"/>
      <c r="H20170" s="612"/>
      <c r="I20170" s="598"/>
      <c r="J20170" s="598"/>
      <c r="M20170" s="598"/>
      <c r="N20170" s="598"/>
      <c r="V20170" s="598"/>
      <c r="W20170" s="598"/>
    </row>
    <row r="20171" spans="6:23" x14ac:dyDescent="0.2">
      <c r="F20171" s="610"/>
      <c r="H20171" s="612"/>
      <c r="I20171" s="598"/>
      <c r="J20171" s="598"/>
      <c r="M20171" s="598"/>
      <c r="N20171" s="598"/>
      <c r="V20171" s="598"/>
      <c r="W20171" s="598"/>
    </row>
    <row r="20172" spans="6:23" x14ac:dyDescent="0.2">
      <c r="F20172" s="610"/>
      <c r="H20172" s="612"/>
      <c r="I20172" s="598"/>
      <c r="J20172" s="598"/>
      <c r="M20172" s="598"/>
      <c r="N20172" s="598"/>
      <c r="V20172" s="598"/>
      <c r="W20172" s="598"/>
    </row>
    <row r="20173" spans="6:23" x14ac:dyDescent="0.2">
      <c r="F20173" s="610"/>
      <c r="H20173" s="612"/>
      <c r="I20173" s="598"/>
      <c r="J20173" s="598"/>
      <c r="M20173" s="598"/>
      <c r="N20173" s="598"/>
      <c r="V20173" s="598"/>
      <c r="W20173" s="598"/>
    </row>
    <row r="20174" spans="6:23" x14ac:dyDescent="0.2">
      <c r="F20174" s="610"/>
      <c r="H20174" s="612"/>
      <c r="I20174" s="598"/>
      <c r="J20174" s="598"/>
      <c r="M20174" s="598"/>
      <c r="N20174" s="598"/>
      <c r="V20174" s="598"/>
      <c r="W20174" s="598"/>
    </row>
    <row r="20175" spans="6:23" x14ac:dyDescent="0.2">
      <c r="F20175" s="610"/>
      <c r="H20175" s="612"/>
      <c r="I20175" s="598"/>
      <c r="J20175" s="598"/>
      <c r="M20175" s="598"/>
      <c r="N20175" s="598"/>
      <c r="V20175" s="598"/>
      <c r="W20175" s="598"/>
    </row>
    <row r="20176" spans="6:23" x14ac:dyDescent="0.2">
      <c r="F20176" s="610"/>
      <c r="H20176" s="612"/>
      <c r="I20176" s="598"/>
      <c r="J20176" s="598"/>
      <c r="M20176" s="598"/>
      <c r="N20176" s="598"/>
      <c r="V20176" s="598"/>
      <c r="W20176" s="598"/>
    </row>
    <row r="20177" spans="6:23" x14ac:dyDescent="0.2">
      <c r="F20177" s="610"/>
      <c r="H20177" s="612"/>
      <c r="I20177" s="598"/>
      <c r="J20177" s="598"/>
      <c r="M20177" s="598"/>
      <c r="N20177" s="598"/>
      <c r="V20177" s="598"/>
      <c r="W20177" s="598"/>
    </row>
    <row r="20178" spans="6:23" x14ac:dyDescent="0.2">
      <c r="F20178" s="610"/>
      <c r="H20178" s="612"/>
      <c r="I20178" s="598"/>
      <c r="J20178" s="598"/>
      <c r="M20178" s="598"/>
      <c r="N20178" s="598"/>
      <c r="V20178" s="598"/>
      <c r="W20178" s="598"/>
    </row>
    <row r="20179" spans="6:23" x14ac:dyDescent="0.2">
      <c r="F20179" s="610"/>
      <c r="H20179" s="612"/>
      <c r="I20179" s="598"/>
      <c r="J20179" s="598"/>
      <c r="M20179" s="598"/>
      <c r="N20179" s="598"/>
      <c r="V20179" s="598"/>
      <c r="W20179" s="598"/>
    </row>
    <row r="20180" spans="6:23" x14ac:dyDescent="0.2">
      <c r="F20180" s="610"/>
      <c r="H20180" s="612"/>
      <c r="I20180" s="598"/>
      <c r="J20180" s="598"/>
      <c r="M20180" s="598"/>
      <c r="N20180" s="598"/>
      <c r="V20180" s="598"/>
      <c r="W20180" s="598"/>
    </row>
    <row r="20181" spans="6:23" x14ac:dyDescent="0.2">
      <c r="F20181" s="610"/>
      <c r="H20181" s="612"/>
      <c r="I20181" s="598"/>
      <c r="J20181" s="598"/>
      <c r="M20181" s="598"/>
      <c r="N20181" s="598"/>
      <c r="V20181" s="598"/>
      <c r="W20181" s="598"/>
    </row>
    <row r="20182" spans="6:23" x14ac:dyDescent="0.2">
      <c r="F20182" s="610"/>
      <c r="H20182" s="612"/>
      <c r="I20182" s="598"/>
      <c r="J20182" s="598"/>
      <c r="M20182" s="598"/>
      <c r="N20182" s="598"/>
      <c r="V20182" s="598"/>
      <c r="W20182" s="598"/>
    </row>
    <row r="20183" spans="6:23" x14ac:dyDescent="0.2">
      <c r="F20183" s="610"/>
      <c r="H20183" s="612"/>
      <c r="I20183" s="598"/>
      <c r="J20183" s="598"/>
      <c r="M20183" s="598"/>
      <c r="N20183" s="598"/>
      <c r="V20183" s="598"/>
      <c r="W20183" s="598"/>
    </row>
    <row r="20184" spans="6:23" x14ac:dyDescent="0.2">
      <c r="F20184" s="610"/>
      <c r="H20184" s="612"/>
      <c r="I20184" s="598"/>
      <c r="J20184" s="598"/>
      <c r="M20184" s="598"/>
      <c r="N20184" s="598"/>
      <c r="V20184" s="598"/>
      <c r="W20184" s="598"/>
    </row>
    <row r="20185" spans="6:23" x14ac:dyDescent="0.2">
      <c r="F20185" s="610"/>
      <c r="H20185" s="612"/>
      <c r="I20185" s="598"/>
      <c r="J20185" s="598"/>
      <c r="M20185" s="598"/>
      <c r="N20185" s="598"/>
      <c r="V20185" s="598"/>
      <c r="W20185" s="598"/>
    </row>
    <row r="20186" spans="6:23" x14ac:dyDescent="0.2">
      <c r="F20186" s="610"/>
      <c r="H20186" s="612"/>
      <c r="I20186" s="598"/>
      <c r="J20186" s="598"/>
      <c r="M20186" s="598"/>
      <c r="N20186" s="598"/>
      <c r="V20186" s="598"/>
      <c r="W20186" s="598"/>
    </row>
    <row r="20187" spans="6:23" x14ac:dyDescent="0.2">
      <c r="F20187" s="610"/>
      <c r="H20187" s="612"/>
      <c r="I20187" s="598"/>
      <c r="J20187" s="598"/>
      <c r="M20187" s="598"/>
      <c r="N20187" s="598"/>
      <c r="V20187" s="598"/>
      <c r="W20187" s="598"/>
    </row>
    <row r="20188" spans="6:23" x14ac:dyDescent="0.2">
      <c r="F20188" s="610"/>
      <c r="H20188" s="612"/>
      <c r="I20188" s="598"/>
      <c r="J20188" s="598"/>
      <c r="M20188" s="598"/>
      <c r="N20188" s="598"/>
      <c r="V20188" s="598"/>
      <c r="W20188" s="598"/>
    </row>
    <row r="20189" spans="6:23" x14ac:dyDescent="0.2">
      <c r="F20189" s="610"/>
      <c r="H20189" s="612"/>
      <c r="I20189" s="598"/>
      <c r="J20189" s="598"/>
      <c r="M20189" s="598"/>
      <c r="N20189" s="598"/>
      <c r="V20189" s="598"/>
      <c r="W20189" s="598"/>
    </row>
    <row r="20190" spans="6:23" x14ac:dyDescent="0.2">
      <c r="F20190" s="610"/>
      <c r="H20190" s="612"/>
      <c r="I20190" s="598"/>
      <c r="J20190" s="598"/>
      <c r="M20190" s="598"/>
      <c r="N20190" s="598"/>
      <c r="V20190" s="598"/>
      <c r="W20190" s="598"/>
    </row>
    <row r="20191" spans="6:23" x14ac:dyDescent="0.2">
      <c r="F20191" s="610"/>
      <c r="H20191" s="612"/>
      <c r="I20191" s="598"/>
      <c r="J20191" s="598"/>
      <c r="M20191" s="598"/>
      <c r="N20191" s="598"/>
      <c r="V20191" s="598"/>
      <c r="W20191" s="598"/>
    </row>
    <row r="20192" spans="6:23" x14ac:dyDescent="0.2">
      <c r="F20192" s="610"/>
      <c r="H20192" s="612"/>
      <c r="I20192" s="598"/>
      <c r="J20192" s="598"/>
      <c r="M20192" s="598"/>
      <c r="N20192" s="598"/>
      <c r="V20192" s="598"/>
      <c r="W20192" s="598"/>
    </row>
    <row r="20193" spans="6:23" x14ac:dyDescent="0.2">
      <c r="F20193" s="610"/>
      <c r="H20193" s="612"/>
      <c r="I20193" s="598"/>
      <c r="J20193" s="598"/>
      <c r="M20193" s="598"/>
      <c r="N20193" s="598"/>
      <c r="V20193" s="598"/>
      <c r="W20193" s="598"/>
    </row>
    <row r="20194" spans="6:23" x14ac:dyDescent="0.2">
      <c r="F20194" s="610"/>
      <c r="H20194" s="612"/>
      <c r="I20194" s="598"/>
      <c r="J20194" s="598"/>
      <c r="M20194" s="598"/>
      <c r="N20194" s="598"/>
      <c r="V20194" s="598"/>
      <c r="W20194" s="598"/>
    </row>
    <row r="20195" spans="6:23" x14ac:dyDescent="0.2">
      <c r="F20195" s="610"/>
      <c r="H20195" s="612"/>
      <c r="I20195" s="598"/>
      <c r="J20195" s="598"/>
      <c r="M20195" s="598"/>
      <c r="N20195" s="598"/>
      <c r="V20195" s="598"/>
      <c r="W20195" s="598"/>
    </row>
    <row r="20196" spans="6:23" x14ac:dyDescent="0.2">
      <c r="F20196" s="610"/>
      <c r="H20196" s="612"/>
      <c r="I20196" s="598"/>
      <c r="J20196" s="598"/>
      <c r="M20196" s="598"/>
      <c r="N20196" s="598"/>
      <c r="V20196" s="598"/>
      <c r="W20196" s="598"/>
    </row>
    <row r="20197" spans="6:23" x14ac:dyDescent="0.2">
      <c r="F20197" s="610"/>
      <c r="H20197" s="612"/>
      <c r="I20197" s="598"/>
      <c r="J20197" s="598"/>
      <c r="M20197" s="598"/>
      <c r="N20197" s="598"/>
      <c r="V20197" s="598"/>
      <c r="W20197" s="598"/>
    </row>
    <row r="20198" spans="6:23" x14ac:dyDescent="0.2">
      <c r="F20198" s="610"/>
      <c r="H20198" s="612"/>
      <c r="I20198" s="598"/>
      <c r="J20198" s="598"/>
      <c r="M20198" s="598"/>
      <c r="N20198" s="598"/>
      <c r="V20198" s="598"/>
      <c r="W20198" s="598"/>
    </row>
    <row r="20199" spans="6:23" x14ac:dyDescent="0.2">
      <c r="F20199" s="610"/>
      <c r="H20199" s="612"/>
      <c r="I20199" s="598"/>
      <c r="J20199" s="598"/>
      <c r="M20199" s="598"/>
      <c r="N20199" s="598"/>
      <c r="V20199" s="598"/>
      <c r="W20199" s="598"/>
    </row>
    <row r="20200" spans="6:23" x14ac:dyDescent="0.2">
      <c r="F20200" s="610"/>
      <c r="H20200" s="612"/>
      <c r="I20200" s="598"/>
      <c r="J20200" s="598"/>
      <c r="M20200" s="598"/>
      <c r="N20200" s="598"/>
      <c r="V20200" s="598"/>
      <c r="W20200" s="598"/>
    </row>
    <row r="20201" spans="6:23" x14ac:dyDescent="0.2">
      <c r="F20201" s="610"/>
      <c r="H20201" s="612"/>
      <c r="I20201" s="598"/>
      <c r="J20201" s="598"/>
      <c r="M20201" s="598"/>
      <c r="N20201" s="598"/>
      <c r="V20201" s="598"/>
      <c r="W20201" s="598"/>
    </row>
    <row r="20202" spans="6:23" x14ac:dyDescent="0.2">
      <c r="F20202" s="610"/>
      <c r="H20202" s="612"/>
      <c r="I20202" s="598"/>
      <c r="J20202" s="598"/>
      <c r="M20202" s="598"/>
      <c r="N20202" s="598"/>
      <c r="V20202" s="598"/>
      <c r="W20202" s="598"/>
    </row>
    <row r="20203" spans="6:23" x14ac:dyDescent="0.2">
      <c r="F20203" s="610"/>
      <c r="H20203" s="612"/>
      <c r="I20203" s="598"/>
      <c r="J20203" s="598"/>
      <c r="M20203" s="598"/>
      <c r="N20203" s="598"/>
      <c r="V20203" s="598"/>
      <c r="W20203" s="598"/>
    </row>
    <row r="20204" spans="6:23" x14ac:dyDescent="0.2">
      <c r="F20204" s="610"/>
      <c r="H20204" s="612"/>
      <c r="I20204" s="598"/>
      <c r="J20204" s="598"/>
      <c r="M20204" s="598"/>
      <c r="N20204" s="598"/>
      <c r="V20204" s="598"/>
      <c r="W20204" s="598"/>
    </row>
    <row r="20205" spans="6:23" x14ac:dyDescent="0.2">
      <c r="F20205" s="610"/>
      <c r="H20205" s="612"/>
      <c r="I20205" s="598"/>
      <c r="J20205" s="598"/>
      <c r="M20205" s="598"/>
      <c r="N20205" s="598"/>
      <c r="V20205" s="598"/>
      <c r="W20205" s="598"/>
    </row>
    <row r="20206" spans="6:23" x14ac:dyDescent="0.2">
      <c r="F20206" s="610"/>
      <c r="H20206" s="612"/>
      <c r="I20206" s="598"/>
      <c r="J20206" s="598"/>
      <c r="M20206" s="598"/>
      <c r="N20206" s="598"/>
      <c r="V20206" s="598"/>
      <c r="W20206" s="598"/>
    </row>
    <row r="20207" spans="6:23" x14ac:dyDescent="0.2">
      <c r="F20207" s="610"/>
      <c r="H20207" s="612"/>
      <c r="I20207" s="598"/>
      <c r="J20207" s="598"/>
      <c r="M20207" s="598"/>
      <c r="N20207" s="598"/>
      <c r="V20207" s="598"/>
      <c r="W20207" s="598"/>
    </row>
    <row r="20208" spans="6:23" x14ac:dyDescent="0.2">
      <c r="F20208" s="610"/>
      <c r="H20208" s="612"/>
      <c r="I20208" s="598"/>
      <c r="J20208" s="598"/>
      <c r="M20208" s="598"/>
      <c r="N20208" s="598"/>
      <c r="V20208" s="598"/>
      <c r="W20208" s="598"/>
    </row>
    <row r="20209" spans="6:23" x14ac:dyDescent="0.2">
      <c r="F20209" s="610"/>
      <c r="H20209" s="612"/>
      <c r="I20209" s="598"/>
      <c r="J20209" s="598"/>
      <c r="M20209" s="598"/>
      <c r="N20209" s="598"/>
      <c r="V20209" s="598"/>
      <c r="W20209" s="598"/>
    </row>
    <row r="20210" spans="6:23" x14ac:dyDescent="0.2">
      <c r="F20210" s="610"/>
      <c r="H20210" s="612"/>
      <c r="I20210" s="598"/>
      <c r="J20210" s="598"/>
      <c r="M20210" s="598"/>
      <c r="N20210" s="598"/>
      <c r="V20210" s="598"/>
      <c r="W20210" s="598"/>
    </row>
    <row r="20211" spans="6:23" x14ac:dyDescent="0.2">
      <c r="F20211" s="610"/>
      <c r="H20211" s="612"/>
      <c r="I20211" s="598"/>
      <c r="J20211" s="598"/>
      <c r="M20211" s="598"/>
      <c r="N20211" s="598"/>
      <c r="V20211" s="598"/>
      <c r="W20211" s="598"/>
    </row>
    <row r="20212" spans="6:23" x14ac:dyDescent="0.2">
      <c r="F20212" s="610"/>
      <c r="H20212" s="612"/>
      <c r="I20212" s="598"/>
      <c r="J20212" s="598"/>
      <c r="M20212" s="598"/>
      <c r="N20212" s="598"/>
      <c r="V20212" s="598"/>
      <c r="W20212" s="598"/>
    </row>
    <row r="20213" spans="6:23" x14ac:dyDescent="0.2">
      <c r="F20213" s="610"/>
      <c r="H20213" s="612"/>
      <c r="I20213" s="598"/>
      <c r="J20213" s="598"/>
      <c r="M20213" s="598"/>
      <c r="N20213" s="598"/>
      <c r="V20213" s="598"/>
      <c r="W20213" s="598"/>
    </row>
    <row r="20214" spans="6:23" x14ac:dyDescent="0.2">
      <c r="F20214" s="610"/>
      <c r="H20214" s="612"/>
      <c r="I20214" s="598"/>
      <c r="J20214" s="598"/>
      <c r="M20214" s="598"/>
      <c r="N20214" s="598"/>
      <c r="V20214" s="598"/>
      <c r="W20214" s="598"/>
    </row>
    <row r="20215" spans="6:23" x14ac:dyDescent="0.2">
      <c r="F20215" s="610"/>
      <c r="H20215" s="612"/>
      <c r="I20215" s="598"/>
      <c r="J20215" s="598"/>
      <c r="M20215" s="598"/>
      <c r="N20215" s="598"/>
      <c r="V20215" s="598"/>
      <c r="W20215" s="598"/>
    </row>
    <row r="20216" spans="6:23" x14ac:dyDescent="0.2">
      <c r="F20216" s="610"/>
      <c r="H20216" s="612"/>
      <c r="I20216" s="598"/>
      <c r="J20216" s="598"/>
      <c r="M20216" s="598"/>
      <c r="N20216" s="598"/>
      <c r="V20216" s="598"/>
      <c r="W20216" s="598"/>
    </row>
    <row r="20217" spans="6:23" x14ac:dyDescent="0.2">
      <c r="F20217" s="610"/>
      <c r="H20217" s="612"/>
      <c r="I20217" s="598"/>
      <c r="J20217" s="598"/>
      <c r="M20217" s="598"/>
      <c r="N20217" s="598"/>
      <c r="V20217" s="598"/>
      <c r="W20217" s="598"/>
    </row>
    <row r="20218" spans="6:23" x14ac:dyDescent="0.2">
      <c r="F20218" s="610"/>
      <c r="H20218" s="612"/>
      <c r="I20218" s="598"/>
      <c r="J20218" s="598"/>
      <c r="M20218" s="598"/>
      <c r="N20218" s="598"/>
      <c r="V20218" s="598"/>
      <c r="W20218" s="598"/>
    </row>
    <row r="20219" spans="6:23" x14ac:dyDescent="0.2">
      <c r="F20219" s="610"/>
      <c r="H20219" s="612"/>
      <c r="I20219" s="598"/>
      <c r="J20219" s="598"/>
      <c r="M20219" s="598"/>
      <c r="N20219" s="598"/>
      <c r="V20219" s="598"/>
      <c r="W20219" s="598"/>
    </row>
    <row r="20220" spans="6:23" x14ac:dyDescent="0.2">
      <c r="F20220" s="610"/>
      <c r="H20220" s="612"/>
      <c r="I20220" s="598"/>
      <c r="J20220" s="598"/>
      <c r="M20220" s="598"/>
      <c r="N20220" s="598"/>
      <c r="V20220" s="598"/>
      <c r="W20220" s="598"/>
    </row>
    <row r="20221" spans="6:23" x14ac:dyDescent="0.2">
      <c r="F20221" s="610"/>
      <c r="H20221" s="612"/>
      <c r="I20221" s="598"/>
      <c r="J20221" s="598"/>
      <c r="M20221" s="598"/>
      <c r="N20221" s="598"/>
      <c r="V20221" s="598"/>
      <c r="W20221" s="598"/>
    </row>
    <row r="20222" spans="6:23" x14ac:dyDescent="0.2">
      <c r="F20222" s="610"/>
      <c r="H20222" s="612"/>
      <c r="I20222" s="598"/>
      <c r="J20222" s="598"/>
      <c r="M20222" s="598"/>
      <c r="N20222" s="598"/>
      <c r="V20222" s="598"/>
      <c r="W20222" s="598"/>
    </row>
    <row r="20223" spans="6:23" x14ac:dyDescent="0.2">
      <c r="F20223" s="610"/>
      <c r="H20223" s="612"/>
      <c r="I20223" s="598"/>
      <c r="J20223" s="598"/>
      <c r="M20223" s="598"/>
      <c r="N20223" s="598"/>
      <c r="V20223" s="598"/>
      <c r="W20223" s="598"/>
    </row>
    <row r="20224" spans="6:23" x14ac:dyDescent="0.2">
      <c r="F20224" s="610"/>
      <c r="H20224" s="612"/>
      <c r="I20224" s="598"/>
      <c r="J20224" s="598"/>
      <c r="M20224" s="598"/>
      <c r="N20224" s="598"/>
      <c r="V20224" s="598"/>
      <c r="W20224" s="598"/>
    </row>
    <row r="20225" spans="6:23" x14ac:dyDescent="0.2">
      <c r="F20225" s="610"/>
      <c r="H20225" s="612"/>
      <c r="I20225" s="598"/>
      <c r="J20225" s="598"/>
      <c r="M20225" s="598"/>
      <c r="N20225" s="598"/>
      <c r="V20225" s="598"/>
      <c r="W20225" s="598"/>
    </row>
    <row r="20226" spans="6:23" x14ac:dyDescent="0.2">
      <c r="F20226" s="610"/>
      <c r="H20226" s="612"/>
      <c r="I20226" s="598"/>
      <c r="J20226" s="598"/>
      <c r="M20226" s="598"/>
      <c r="N20226" s="598"/>
      <c r="V20226" s="598"/>
      <c r="W20226" s="598"/>
    </row>
    <row r="20227" spans="6:23" x14ac:dyDescent="0.2">
      <c r="F20227" s="610"/>
      <c r="H20227" s="612"/>
      <c r="I20227" s="598"/>
      <c r="J20227" s="598"/>
      <c r="M20227" s="598"/>
      <c r="N20227" s="598"/>
      <c r="V20227" s="598"/>
      <c r="W20227" s="598"/>
    </row>
    <row r="20228" spans="6:23" x14ac:dyDescent="0.2">
      <c r="F20228" s="610"/>
      <c r="H20228" s="612"/>
      <c r="I20228" s="598"/>
      <c r="J20228" s="598"/>
      <c r="M20228" s="598"/>
      <c r="N20228" s="598"/>
      <c r="V20228" s="598"/>
      <c r="W20228" s="598"/>
    </row>
    <row r="20229" spans="6:23" x14ac:dyDescent="0.2">
      <c r="F20229" s="610"/>
      <c r="H20229" s="612"/>
      <c r="I20229" s="598"/>
      <c r="J20229" s="598"/>
      <c r="M20229" s="598"/>
      <c r="N20229" s="598"/>
      <c r="V20229" s="598"/>
      <c r="W20229" s="598"/>
    </row>
    <row r="20230" spans="6:23" x14ac:dyDescent="0.2">
      <c r="F20230" s="610"/>
      <c r="H20230" s="612"/>
      <c r="I20230" s="598"/>
      <c r="J20230" s="598"/>
      <c r="M20230" s="598"/>
      <c r="N20230" s="598"/>
      <c r="V20230" s="598"/>
      <c r="W20230" s="598"/>
    </row>
    <row r="20231" spans="6:23" x14ac:dyDescent="0.2">
      <c r="F20231" s="610"/>
      <c r="H20231" s="612"/>
      <c r="I20231" s="598"/>
      <c r="J20231" s="598"/>
      <c r="M20231" s="598"/>
      <c r="N20231" s="598"/>
      <c r="V20231" s="598"/>
      <c r="W20231" s="598"/>
    </row>
    <row r="20232" spans="6:23" x14ac:dyDescent="0.2">
      <c r="F20232" s="610"/>
      <c r="H20232" s="612"/>
      <c r="I20232" s="598"/>
      <c r="J20232" s="598"/>
      <c r="M20232" s="598"/>
      <c r="N20232" s="598"/>
      <c r="V20232" s="598"/>
      <c r="W20232" s="598"/>
    </row>
    <row r="20233" spans="6:23" x14ac:dyDescent="0.2">
      <c r="F20233" s="610"/>
      <c r="H20233" s="612"/>
      <c r="I20233" s="598"/>
      <c r="J20233" s="598"/>
      <c r="M20233" s="598"/>
      <c r="N20233" s="598"/>
      <c r="V20233" s="598"/>
      <c r="W20233" s="598"/>
    </row>
    <row r="20234" spans="6:23" x14ac:dyDescent="0.2">
      <c r="F20234" s="610"/>
      <c r="H20234" s="612"/>
      <c r="I20234" s="598"/>
      <c r="J20234" s="598"/>
      <c r="M20234" s="598"/>
      <c r="N20234" s="598"/>
      <c r="V20234" s="598"/>
      <c r="W20234" s="598"/>
    </row>
    <row r="20235" spans="6:23" x14ac:dyDescent="0.2">
      <c r="F20235" s="610"/>
      <c r="H20235" s="612"/>
      <c r="I20235" s="598"/>
      <c r="J20235" s="598"/>
      <c r="M20235" s="598"/>
      <c r="N20235" s="598"/>
      <c r="V20235" s="598"/>
      <c r="W20235" s="598"/>
    </row>
    <row r="20236" spans="6:23" x14ac:dyDescent="0.2">
      <c r="F20236" s="610"/>
      <c r="H20236" s="612"/>
      <c r="I20236" s="598"/>
      <c r="J20236" s="598"/>
      <c r="M20236" s="598"/>
      <c r="N20236" s="598"/>
      <c r="V20236" s="598"/>
      <c r="W20236" s="598"/>
    </row>
    <row r="20237" spans="6:23" x14ac:dyDescent="0.2">
      <c r="F20237" s="610"/>
      <c r="H20237" s="612"/>
      <c r="I20237" s="598"/>
      <c r="J20237" s="598"/>
      <c r="M20237" s="598"/>
      <c r="N20237" s="598"/>
      <c r="V20237" s="598"/>
      <c r="W20237" s="598"/>
    </row>
    <row r="20238" spans="6:23" x14ac:dyDescent="0.2">
      <c r="F20238" s="610"/>
      <c r="H20238" s="612"/>
      <c r="I20238" s="598"/>
      <c r="J20238" s="598"/>
      <c r="M20238" s="598"/>
      <c r="N20238" s="598"/>
      <c r="V20238" s="598"/>
      <c r="W20238" s="598"/>
    </row>
    <row r="20239" spans="6:23" x14ac:dyDescent="0.2">
      <c r="F20239" s="610"/>
      <c r="H20239" s="612"/>
      <c r="I20239" s="598"/>
      <c r="J20239" s="598"/>
      <c r="M20239" s="598"/>
      <c r="N20239" s="598"/>
      <c r="V20239" s="598"/>
      <c r="W20239" s="598"/>
    </row>
    <row r="20240" spans="6:23" x14ac:dyDescent="0.2">
      <c r="F20240" s="610"/>
      <c r="H20240" s="612"/>
      <c r="I20240" s="598"/>
      <c r="J20240" s="598"/>
      <c r="M20240" s="598"/>
      <c r="N20240" s="598"/>
      <c r="V20240" s="598"/>
      <c r="W20240" s="598"/>
    </row>
    <row r="20241" spans="6:23" x14ac:dyDescent="0.2">
      <c r="F20241" s="610"/>
      <c r="H20241" s="612"/>
      <c r="I20241" s="598"/>
      <c r="J20241" s="598"/>
      <c r="M20241" s="598"/>
      <c r="N20241" s="598"/>
      <c r="V20241" s="598"/>
      <c r="W20241" s="598"/>
    </row>
    <row r="20242" spans="6:23" x14ac:dyDescent="0.2">
      <c r="F20242" s="610"/>
      <c r="H20242" s="612"/>
      <c r="I20242" s="598"/>
      <c r="J20242" s="598"/>
      <c r="M20242" s="598"/>
      <c r="N20242" s="598"/>
      <c r="V20242" s="598"/>
      <c r="W20242" s="598"/>
    </row>
    <row r="20243" spans="6:23" x14ac:dyDescent="0.2">
      <c r="F20243" s="610"/>
      <c r="H20243" s="612"/>
      <c r="I20243" s="598"/>
      <c r="J20243" s="598"/>
      <c r="M20243" s="598"/>
      <c r="N20243" s="598"/>
      <c r="V20243" s="598"/>
      <c r="W20243" s="598"/>
    </row>
    <row r="20244" spans="6:23" x14ac:dyDescent="0.2">
      <c r="F20244" s="610"/>
      <c r="H20244" s="612"/>
      <c r="I20244" s="598"/>
      <c r="J20244" s="598"/>
      <c r="M20244" s="598"/>
      <c r="N20244" s="598"/>
      <c r="V20244" s="598"/>
      <c r="W20244" s="598"/>
    </row>
    <row r="20245" spans="6:23" x14ac:dyDescent="0.2">
      <c r="F20245" s="610"/>
      <c r="H20245" s="612"/>
      <c r="I20245" s="598"/>
      <c r="J20245" s="598"/>
      <c r="M20245" s="598"/>
      <c r="N20245" s="598"/>
      <c r="V20245" s="598"/>
      <c r="W20245" s="598"/>
    </row>
    <row r="20246" spans="6:23" x14ac:dyDescent="0.2">
      <c r="F20246" s="610"/>
      <c r="H20246" s="612"/>
      <c r="I20246" s="598"/>
      <c r="J20246" s="598"/>
      <c r="M20246" s="598"/>
      <c r="N20246" s="598"/>
      <c r="V20246" s="598"/>
      <c r="W20246" s="598"/>
    </row>
    <row r="20247" spans="6:23" x14ac:dyDescent="0.2">
      <c r="F20247" s="610"/>
      <c r="H20247" s="612"/>
      <c r="I20247" s="598"/>
      <c r="J20247" s="598"/>
      <c r="M20247" s="598"/>
      <c r="N20247" s="598"/>
      <c r="V20247" s="598"/>
      <c r="W20247" s="598"/>
    </row>
    <row r="20248" spans="6:23" x14ac:dyDescent="0.2">
      <c r="F20248" s="610"/>
      <c r="H20248" s="612"/>
      <c r="I20248" s="598"/>
      <c r="J20248" s="598"/>
      <c r="M20248" s="598"/>
      <c r="N20248" s="598"/>
      <c r="V20248" s="598"/>
      <c r="W20248" s="598"/>
    </row>
    <row r="20249" spans="6:23" x14ac:dyDescent="0.2">
      <c r="F20249" s="610"/>
      <c r="H20249" s="612"/>
      <c r="I20249" s="598"/>
      <c r="J20249" s="598"/>
      <c r="M20249" s="598"/>
      <c r="N20249" s="598"/>
      <c r="V20249" s="598"/>
      <c r="W20249" s="598"/>
    </row>
    <row r="20250" spans="6:23" x14ac:dyDescent="0.2">
      <c r="F20250" s="610"/>
      <c r="H20250" s="612"/>
      <c r="I20250" s="598"/>
      <c r="J20250" s="598"/>
      <c r="M20250" s="598"/>
      <c r="N20250" s="598"/>
      <c r="V20250" s="598"/>
      <c r="W20250" s="598"/>
    </row>
    <row r="20251" spans="6:23" x14ac:dyDescent="0.2">
      <c r="F20251" s="610"/>
      <c r="H20251" s="612"/>
      <c r="I20251" s="598"/>
      <c r="J20251" s="598"/>
      <c r="M20251" s="598"/>
      <c r="N20251" s="598"/>
      <c r="V20251" s="598"/>
      <c r="W20251" s="598"/>
    </row>
    <row r="20252" spans="6:23" x14ac:dyDescent="0.2">
      <c r="F20252" s="610"/>
      <c r="H20252" s="612"/>
      <c r="I20252" s="598"/>
      <c r="J20252" s="598"/>
      <c r="M20252" s="598"/>
      <c r="N20252" s="598"/>
      <c r="V20252" s="598"/>
      <c r="W20252" s="598"/>
    </row>
    <row r="20253" spans="6:23" x14ac:dyDescent="0.2">
      <c r="F20253" s="610"/>
      <c r="H20253" s="612"/>
      <c r="I20253" s="598"/>
      <c r="J20253" s="598"/>
      <c r="M20253" s="598"/>
      <c r="N20253" s="598"/>
      <c r="V20253" s="598"/>
      <c r="W20253" s="598"/>
    </row>
    <row r="20254" spans="6:23" x14ac:dyDescent="0.2">
      <c r="F20254" s="610"/>
      <c r="H20254" s="612"/>
      <c r="I20254" s="598"/>
      <c r="J20254" s="598"/>
      <c r="M20254" s="598"/>
      <c r="N20254" s="598"/>
      <c r="V20254" s="598"/>
      <c r="W20254" s="598"/>
    </row>
    <row r="20255" spans="6:23" x14ac:dyDescent="0.2">
      <c r="F20255" s="610"/>
      <c r="H20255" s="612"/>
      <c r="I20255" s="598"/>
      <c r="J20255" s="598"/>
      <c r="M20255" s="598"/>
      <c r="N20255" s="598"/>
      <c r="V20255" s="598"/>
      <c r="W20255" s="598"/>
    </row>
    <row r="20256" spans="6:23" x14ac:dyDescent="0.2">
      <c r="F20256" s="610"/>
      <c r="H20256" s="612"/>
      <c r="I20256" s="598"/>
      <c r="J20256" s="598"/>
      <c r="M20256" s="598"/>
      <c r="N20256" s="598"/>
      <c r="V20256" s="598"/>
      <c r="W20256" s="598"/>
    </row>
    <row r="20257" spans="6:23" x14ac:dyDescent="0.2">
      <c r="F20257" s="610"/>
      <c r="H20257" s="612"/>
      <c r="I20257" s="598"/>
      <c r="J20257" s="598"/>
      <c r="M20257" s="598"/>
      <c r="N20257" s="598"/>
      <c r="V20257" s="598"/>
      <c r="W20257" s="598"/>
    </row>
    <row r="20258" spans="6:23" x14ac:dyDescent="0.2">
      <c r="F20258" s="610"/>
      <c r="H20258" s="612"/>
      <c r="I20258" s="598"/>
      <c r="J20258" s="598"/>
      <c r="M20258" s="598"/>
      <c r="N20258" s="598"/>
      <c r="V20258" s="598"/>
      <c r="W20258" s="598"/>
    </row>
    <row r="20259" spans="6:23" x14ac:dyDescent="0.2">
      <c r="F20259" s="610"/>
      <c r="H20259" s="612"/>
      <c r="I20259" s="598"/>
      <c r="J20259" s="598"/>
      <c r="M20259" s="598"/>
      <c r="N20259" s="598"/>
      <c r="V20259" s="598"/>
      <c r="W20259" s="598"/>
    </row>
    <row r="20260" spans="6:23" x14ac:dyDescent="0.2">
      <c r="F20260" s="610"/>
      <c r="H20260" s="612"/>
      <c r="I20260" s="598"/>
      <c r="J20260" s="598"/>
      <c r="M20260" s="598"/>
      <c r="N20260" s="598"/>
      <c r="V20260" s="598"/>
      <c r="W20260" s="598"/>
    </row>
    <row r="20261" spans="6:23" x14ac:dyDescent="0.2">
      <c r="F20261" s="610"/>
      <c r="H20261" s="612"/>
      <c r="I20261" s="598"/>
      <c r="J20261" s="598"/>
      <c r="M20261" s="598"/>
      <c r="N20261" s="598"/>
      <c r="V20261" s="598"/>
      <c r="W20261" s="598"/>
    </row>
    <row r="20262" spans="6:23" x14ac:dyDescent="0.2">
      <c r="F20262" s="610"/>
      <c r="H20262" s="612"/>
      <c r="I20262" s="598"/>
      <c r="J20262" s="598"/>
      <c r="M20262" s="598"/>
      <c r="N20262" s="598"/>
      <c r="V20262" s="598"/>
      <c r="W20262" s="598"/>
    </row>
    <row r="20263" spans="6:23" x14ac:dyDescent="0.2">
      <c r="F20263" s="610"/>
      <c r="H20263" s="612"/>
      <c r="I20263" s="598"/>
      <c r="J20263" s="598"/>
      <c r="M20263" s="598"/>
      <c r="N20263" s="598"/>
      <c r="V20263" s="598"/>
      <c r="W20263" s="598"/>
    </row>
    <row r="20264" spans="6:23" x14ac:dyDescent="0.2">
      <c r="F20264" s="610"/>
      <c r="H20264" s="612"/>
      <c r="I20264" s="598"/>
      <c r="J20264" s="598"/>
      <c r="M20264" s="598"/>
      <c r="N20264" s="598"/>
      <c r="V20264" s="598"/>
      <c r="W20264" s="598"/>
    </row>
    <row r="20265" spans="6:23" x14ac:dyDescent="0.2">
      <c r="F20265" s="610"/>
      <c r="H20265" s="612"/>
      <c r="I20265" s="598"/>
      <c r="J20265" s="598"/>
      <c r="M20265" s="598"/>
      <c r="N20265" s="598"/>
      <c r="V20265" s="598"/>
      <c r="W20265" s="598"/>
    </row>
    <row r="20266" spans="6:23" x14ac:dyDescent="0.2">
      <c r="F20266" s="610"/>
      <c r="H20266" s="612"/>
      <c r="I20266" s="598"/>
      <c r="J20266" s="598"/>
      <c r="M20266" s="598"/>
      <c r="N20266" s="598"/>
      <c r="V20266" s="598"/>
      <c r="W20266" s="598"/>
    </row>
    <row r="20267" spans="6:23" x14ac:dyDescent="0.2">
      <c r="F20267" s="610"/>
      <c r="H20267" s="612"/>
      <c r="I20267" s="598"/>
      <c r="J20267" s="598"/>
      <c r="M20267" s="598"/>
      <c r="N20267" s="598"/>
      <c r="V20267" s="598"/>
      <c r="W20267" s="598"/>
    </row>
    <row r="20268" spans="6:23" x14ac:dyDescent="0.2">
      <c r="F20268" s="610"/>
      <c r="H20268" s="612"/>
      <c r="I20268" s="598"/>
      <c r="J20268" s="598"/>
      <c r="M20268" s="598"/>
      <c r="N20268" s="598"/>
      <c r="V20268" s="598"/>
      <c r="W20268" s="598"/>
    </row>
    <row r="20269" spans="6:23" x14ac:dyDescent="0.2">
      <c r="F20269" s="610"/>
      <c r="H20269" s="612"/>
      <c r="I20269" s="598"/>
      <c r="J20269" s="598"/>
      <c r="M20269" s="598"/>
      <c r="N20269" s="598"/>
      <c r="V20269" s="598"/>
      <c r="W20269" s="598"/>
    </row>
    <row r="20270" spans="6:23" x14ac:dyDescent="0.2">
      <c r="F20270" s="610"/>
      <c r="H20270" s="612"/>
      <c r="I20270" s="598"/>
      <c r="J20270" s="598"/>
      <c r="M20270" s="598"/>
      <c r="N20270" s="598"/>
      <c r="V20270" s="598"/>
      <c r="W20270" s="598"/>
    </row>
    <row r="20271" spans="6:23" x14ac:dyDescent="0.2">
      <c r="F20271" s="610"/>
      <c r="H20271" s="612"/>
      <c r="I20271" s="598"/>
      <c r="J20271" s="598"/>
      <c r="M20271" s="598"/>
      <c r="N20271" s="598"/>
      <c r="V20271" s="598"/>
      <c r="W20271" s="598"/>
    </row>
    <row r="20272" spans="6:23" x14ac:dyDescent="0.2">
      <c r="F20272" s="610"/>
      <c r="H20272" s="612"/>
      <c r="I20272" s="598"/>
      <c r="J20272" s="598"/>
      <c r="M20272" s="598"/>
      <c r="N20272" s="598"/>
      <c r="V20272" s="598"/>
      <c r="W20272" s="598"/>
    </row>
    <row r="20273" spans="6:23" x14ac:dyDescent="0.2">
      <c r="F20273" s="610"/>
      <c r="H20273" s="612"/>
      <c r="I20273" s="598"/>
      <c r="J20273" s="598"/>
      <c r="M20273" s="598"/>
      <c r="N20273" s="598"/>
      <c r="V20273" s="598"/>
      <c r="W20273" s="598"/>
    </row>
    <row r="20274" spans="6:23" x14ac:dyDescent="0.2">
      <c r="F20274" s="610"/>
      <c r="H20274" s="612"/>
      <c r="I20274" s="598"/>
      <c r="J20274" s="598"/>
      <c r="M20274" s="598"/>
      <c r="N20274" s="598"/>
      <c r="V20274" s="598"/>
      <c r="W20274" s="598"/>
    </row>
    <row r="20275" spans="6:23" x14ac:dyDescent="0.2">
      <c r="F20275" s="610"/>
      <c r="H20275" s="612"/>
      <c r="I20275" s="598"/>
      <c r="J20275" s="598"/>
      <c r="M20275" s="598"/>
      <c r="N20275" s="598"/>
      <c r="V20275" s="598"/>
      <c r="W20275" s="598"/>
    </row>
    <row r="20276" spans="6:23" x14ac:dyDescent="0.2">
      <c r="F20276" s="610"/>
      <c r="H20276" s="612"/>
      <c r="I20276" s="598"/>
      <c r="J20276" s="598"/>
      <c r="M20276" s="598"/>
      <c r="N20276" s="598"/>
      <c r="V20276" s="598"/>
      <c r="W20276" s="598"/>
    </row>
    <row r="20277" spans="6:23" x14ac:dyDescent="0.2">
      <c r="F20277" s="610"/>
      <c r="H20277" s="612"/>
      <c r="I20277" s="598"/>
      <c r="J20277" s="598"/>
      <c r="M20277" s="598"/>
      <c r="N20277" s="598"/>
      <c r="V20277" s="598"/>
      <c r="W20277" s="598"/>
    </row>
    <row r="20278" spans="6:23" x14ac:dyDescent="0.2">
      <c r="F20278" s="610"/>
      <c r="H20278" s="612"/>
      <c r="I20278" s="598"/>
      <c r="J20278" s="598"/>
      <c r="M20278" s="598"/>
      <c r="N20278" s="598"/>
      <c r="V20278" s="598"/>
      <c r="W20278" s="598"/>
    </row>
    <row r="20279" spans="6:23" x14ac:dyDescent="0.2">
      <c r="F20279" s="610"/>
      <c r="H20279" s="612"/>
      <c r="I20279" s="598"/>
      <c r="J20279" s="598"/>
      <c r="M20279" s="598"/>
      <c r="N20279" s="598"/>
      <c r="V20279" s="598"/>
      <c r="W20279" s="598"/>
    </row>
    <row r="20280" spans="6:23" x14ac:dyDescent="0.2">
      <c r="F20280" s="610"/>
      <c r="H20280" s="612"/>
      <c r="I20280" s="598"/>
      <c r="J20280" s="598"/>
      <c r="M20280" s="598"/>
      <c r="N20280" s="598"/>
      <c r="V20280" s="598"/>
      <c r="W20280" s="598"/>
    </row>
    <row r="20281" spans="6:23" x14ac:dyDescent="0.2">
      <c r="F20281" s="610"/>
      <c r="H20281" s="612"/>
      <c r="I20281" s="598"/>
      <c r="J20281" s="598"/>
      <c r="M20281" s="598"/>
      <c r="N20281" s="598"/>
      <c r="V20281" s="598"/>
      <c r="W20281" s="598"/>
    </row>
    <row r="20282" spans="6:23" x14ac:dyDescent="0.2">
      <c r="F20282" s="610"/>
      <c r="H20282" s="612"/>
      <c r="I20282" s="598"/>
      <c r="J20282" s="598"/>
      <c r="M20282" s="598"/>
      <c r="N20282" s="598"/>
      <c r="V20282" s="598"/>
      <c r="W20282" s="598"/>
    </row>
    <row r="20283" spans="6:23" x14ac:dyDescent="0.2">
      <c r="F20283" s="610"/>
      <c r="H20283" s="612"/>
      <c r="I20283" s="598"/>
      <c r="J20283" s="598"/>
      <c r="M20283" s="598"/>
      <c r="N20283" s="598"/>
      <c r="V20283" s="598"/>
      <c r="W20283" s="598"/>
    </row>
    <row r="20284" spans="6:23" x14ac:dyDescent="0.2">
      <c r="F20284" s="610"/>
      <c r="H20284" s="612"/>
      <c r="I20284" s="598"/>
      <c r="J20284" s="598"/>
      <c r="M20284" s="598"/>
      <c r="N20284" s="598"/>
      <c r="V20284" s="598"/>
      <c r="W20284" s="598"/>
    </row>
    <row r="20285" spans="6:23" x14ac:dyDescent="0.2">
      <c r="F20285" s="610"/>
      <c r="H20285" s="612"/>
      <c r="I20285" s="598"/>
      <c r="J20285" s="598"/>
      <c r="M20285" s="598"/>
      <c r="N20285" s="598"/>
      <c r="V20285" s="598"/>
      <c r="W20285" s="598"/>
    </row>
    <row r="20286" spans="6:23" x14ac:dyDescent="0.2">
      <c r="F20286" s="610"/>
      <c r="H20286" s="612"/>
      <c r="I20286" s="598"/>
      <c r="J20286" s="598"/>
      <c r="M20286" s="598"/>
      <c r="N20286" s="598"/>
      <c r="V20286" s="598"/>
      <c r="W20286" s="598"/>
    </row>
    <row r="20287" spans="6:23" x14ac:dyDescent="0.2">
      <c r="F20287" s="610"/>
      <c r="H20287" s="612"/>
      <c r="I20287" s="598"/>
      <c r="J20287" s="598"/>
      <c r="M20287" s="598"/>
      <c r="N20287" s="598"/>
      <c r="V20287" s="598"/>
      <c r="W20287" s="598"/>
    </row>
    <row r="20288" spans="6:23" x14ac:dyDescent="0.2">
      <c r="F20288" s="610"/>
      <c r="H20288" s="612"/>
      <c r="I20288" s="598"/>
      <c r="J20288" s="598"/>
      <c r="M20288" s="598"/>
      <c r="N20288" s="598"/>
      <c r="V20288" s="598"/>
      <c r="W20288" s="598"/>
    </row>
    <row r="20289" spans="6:23" x14ac:dyDescent="0.2">
      <c r="F20289" s="610"/>
      <c r="H20289" s="612"/>
      <c r="I20289" s="598"/>
      <c r="J20289" s="598"/>
      <c r="M20289" s="598"/>
      <c r="N20289" s="598"/>
      <c r="V20289" s="598"/>
      <c r="W20289" s="598"/>
    </row>
    <row r="20290" spans="6:23" x14ac:dyDescent="0.2">
      <c r="F20290" s="610"/>
      <c r="H20290" s="612"/>
      <c r="I20290" s="598"/>
      <c r="J20290" s="598"/>
      <c r="M20290" s="598"/>
      <c r="N20290" s="598"/>
      <c r="V20290" s="598"/>
      <c r="W20290" s="598"/>
    </row>
    <row r="20291" spans="6:23" x14ac:dyDescent="0.2">
      <c r="F20291" s="610"/>
      <c r="H20291" s="612"/>
      <c r="I20291" s="598"/>
      <c r="J20291" s="598"/>
      <c r="M20291" s="598"/>
      <c r="N20291" s="598"/>
      <c r="V20291" s="598"/>
      <c r="W20291" s="598"/>
    </row>
    <row r="20292" spans="6:23" x14ac:dyDescent="0.2">
      <c r="F20292" s="610"/>
      <c r="H20292" s="612"/>
      <c r="I20292" s="598"/>
      <c r="J20292" s="598"/>
      <c r="M20292" s="598"/>
      <c r="N20292" s="598"/>
      <c r="V20292" s="598"/>
      <c r="W20292" s="598"/>
    </row>
    <row r="20293" spans="6:23" x14ac:dyDescent="0.2">
      <c r="F20293" s="610"/>
      <c r="H20293" s="612"/>
      <c r="I20293" s="598"/>
      <c r="J20293" s="598"/>
      <c r="M20293" s="598"/>
      <c r="N20293" s="598"/>
      <c r="V20293" s="598"/>
      <c r="W20293" s="598"/>
    </row>
    <row r="20294" spans="6:23" x14ac:dyDescent="0.2">
      <c r="F20294" s="610"/>
      <c r="H20294" s="612"/>
      <c r="I20294" s="598"/>
      <c r="J20294" s="598"/>
      <c r="M20294" s="598"/>
      <c r="N20294" s="598"/>
      <c r="V20294" s="598"/>
      <c r="W20294" s="598"/>
    </row>
    <row r="20295" spans="6:23" x14ac:dyDescent="0.2">
      <c r="F20295" s="610"/>
      <c r="H20295" s="612"/>
      <c r="I20295" s="598"/>
      <c r="J20295" s="598"/>
      <c r="M20295" s="598"/>
      <c r="N20295" s="598"/>
      <c r="V20295" s="598"/>
      <c r="W20295" s="598"/>
    </row>
    <row r="20296" spans="6:23" x14ac:dyDescent="0.2">
      <c r="F20296" s="610"/>
      <c r="H20296" s="612"/>
      <c r="I20296" s="598"/>
      <c r="J20296" s="598"/>
      <c r="M20296" s="598"/>
      <c r="N20296" s="598"/>
      <c r="V20296" s="598"/>
      <c r="W20296" s="598"/>
    </row>
    <row r="20297" spans="6:23" x14ac:dyDescent="0.2">
      <c r="F20297" s="610"/>
      <c r="H20297" s="612"/>
      <c r="I20297" s="598"/>
      <c r="J20297" s="598"/>
      <c r="M20297" s="598"/>
      <c r="N20297" s="598"/>
      <c r="V20297" s="598"/>
      <c r="W20297" s="598"/>
    </row>
    <row r="20298" spans="6:23" x14ac:dyDescent="0.2">
      <c r="F20298" s="610"/>
      <c r="H20298" s="612"/>
      <c r="I20298" s="598"/>
      <c r="J20298" s="598"/>
      <c r="M20298" s="598"/>
      <c r="N20298" s="598"/>
      <c r="V20298" s="598"/>
      <c r="W20298" s="598"/>
    </row>
    <row r="20299" spans="6:23" x14ac:dyDescent="0.2">
      <c r="F20299" s="610"/>
      <c r="H20299" s="612"/>
      <c r="I20299" s="598"/>
      <c r="J20299" s="598"/>
      <c r="M20299" s="598"/>
      <c r="N20299" s="598"/>
      <c r="V20299" s="598"/>
      <c r="W20299" s="598"/>
    </row>
    <row r="20300" spans="6:23" x14ac:dyDescent="0.2">
      <c r="F20300" s="610"/>
      <c r="H20300" s="612"/>
      <c r="I20300" s="598"/>
      <c r="J20300" s="598"/>
      <c r="M20300" s="598"/>
      <c r="N20300" s="598"/>
      <c r="V20300" s="598"/>
      <c r="W20300" s="598"/>
    </row>
    <row r="20301" spans="6:23" x14ac:dyDescent="0.2">
      <c r="F20301" s="610"/>
      <c r="H20301" s="612"/>
      <c r="I20301" s="598"/>
      <c r="J20301" s="598"/>
      <c r="M20301" s="598"/>
      <c r="N20301" s="598"/>
      <c r="V20301" s="598"/>
      <c r="W20301" s="598"/>
    </row>
    <row r="20302" spans="6:23" x14ac:dyDescent="0.2">
      <c r="F20302" s="610"/>
      <c r="H20302" s="612"/>
      <c r="I20302" s="598"/>
      <c r="J20302" s="598"/>
      <c r="M20302" s="598"/>
      <c r="N20302" s="598"/>
      <c r="V20302" s="598"/>
      <c r="W20302" s="598"/>
    </row>
    <row r="20303" spans="6:23" x14ac:dyDescent="0.2">
      <c r="F20303" s="610"/>
      <c r="H20303" s="612"/>
      <c r="I20303" s="598"/>
      <c r="J20303" s="598"/>
      <c r="M20303" s="598"/>
      <c r="N20303" s="598"/>
      <c r="V20303" s="598"/>
      <c r="W20303" s="598"/>
    </row>
    <row r="20304" spans="6:23" x14ac:dyDescent="0.2">
      <c r="F20304" s="610"/>
      <c r="H20304" s="612"/>
      <c r="I20304" s="598"/>
      <c r="J20304" s="598"/>
      <c r="M20304" s="598"/>
      <c r="N20304" s="598"/>
      <c r="V20304" s="598"/>
      <c r="W20304" s="598"/>
    </row>
    <row r="20305" spans="6:23" x14ac:dyDescent="0.2">
      <c r="F20305" s="610"/>
      <c r="H20305" s="612"/>
      <c r="I20305" s="598"/>
      <c r="J20305" s="598"/>
      <c r="M20305" s="598"/>
      <c r="N20305" s="598"/>
      <c r="V20305" s="598"/>
      <c r="W20305" s="598"/>
    </row>
    <row r="20306" spans="6:23" x14ac:dyDescent="0.2">
      <c r="F20306" s="610"/>
      <c r="H20306" s="612"/>
      <c r="I20306" s="598"/>
      <c r="J20306" s="598"/>
      <c r="M20306" s="598"/>
      <c r="N20306" s="598"/>
      <c r="V20306" s="598"/>
      <c r="W20306" s="598"/>
    </row>
    <row r="20307" spans="6:23" x14ac:dyDescent="0.2">
      <c r="F20307" s="610"/>
      <c r="H20307" s="612"/>
      <c r="I20307" s="598"/>
      <c r="J20307" s="598"/>
      <c r="M20307" s="598"/>
      <c r="N20307" s="598"/>
      <c r="V20307" s="598"/>
      <c r="W20307" s="598"/>
    </row>
    <row r="20308" spans="6:23" x14ac:dyDescent="0.2">
      <c r="F20308" s="610"/>
      <c r="H20308" s="612"/>
      <c r="I20308" s="598"/>
      <c r="J20308" s="598"/>
      <c r="M20308" s="598"/>
      <c r="N20308" s="598"/>
      <c r="V20308" s="598"/>
      <c r="W20308" s="598"/>
    </row>
    <row r="20309" spans="6:23" x14ac:dyDescent="0.2">
      <c r="F20309" s="610"/>
      <c r="H20309" s="612"/>
      <c r="I20309" s="598"/>
      <c r="J20309" s="598"/>
      <c r="M20309" s="598"/>
      <c r="N20309" s="598"/>
      <c r="V20309" s="598"/>
      <c r="W20309" s="598"/>
    </row>
    <row r="20310" spans="6:23" x14ac:dyDescent="0.2">
      <c r="F20310" s="610"/>
      <c r="H20310" s="612"/>
      <c r="I20310" s="598"/>
      <c r="J20310" s="598"/>
      <c r="M20310" s="598"/>
      <c r="N20310" s="598"/>
      <c r="V20310" s="598"/>
      <c r="W20310" s="598"/>
    </row>
    <row r="20311" spans="6:23" x14ac:dyDescent="0.2">
      <c r="F20311" s="610"/>
      <c r="H20311" s="612"/>
      <c r="I20311" s="598"/>
      <c r="J20311" s="598"/>
      <c r="M20311" s="598"/>
      <c r="N20311" s="598"/>
      <c r="V20311" s="598"/>
      <c r="W20311" s="598"/>
    </row>
    <row r="20312" spans="6:23" x14ac:dyDescent="0.2">
      <c r="F20312" s="610"/>
      <c r="H20312" s="612"/>
      <c r="I20312" s="598"/>
      <c r="J20312" s="598"/>
      <c r="M20312" s="598"/>
      <c r="N20312" s="598"/>
      <c r="V20312" s="598"/>
      <c r="W20312" s="598"/>
    </row>
    <row r="20313" spans="6:23" x14ac:dyDescent="0.2">
      <c r="F20313" s="610"/>
      <c r="H20313" s="612"/>
      <c r="I20313" s="598"/>
      <c r="J20313" s="598"/>
      <c r="M20313" s="598"/>
      <c r="N20313" s="598"/>
      <c r="V20313" s="598"/>
      <c r="W20313" s="598"/>
    </row>
    <row r="20314" spans="6:23" x14ac:dyDescent="0.2">
      <c r="F20314" s="610"/>
      <c r="H20314" s="612"/>
      <c r="I20314" s="598"/>
      <c r="J20314" s="598"/>
      <c r="M20314" s="598"/>
      <c r="N20314" s="598"/>
      <c r="V20314" s="598"/>
      <c r="W20314" s="598"/>
    </row>
    <row r="20315" spans="6:23" x14ac:dyDescent="0.2">
      <c r="F20315" s="610"/>
      <c r="H20315" s="612"/>
      <c r="I20315" s="598"/>
      <c r="J20315" s="598"/>
      <c r="M20315" s="598"/>
      <c r="N20315" s="598"/>
      <c r="V20315" s="598"/>
      <c r="W20315" s="598"/>
    </row>
    <row r="20316" spans="6:23" x14ac:dyDescent="0.2">
      <c r="F20316" s="610"/>
      <c r="H20316" s="612"/>
      <c r="I20316" s="598"/>
      <c r="J20316" s="598"/>
      <c r="M20316" s="598"/>
      <c r="N20316" s="598"/>
      <c r="V20316" s="598"/>
      <c r="W20316" s="598"/>
    </row>
    <row r="20317" spans="6:23" x14ac:dyDescent="0.2">
      <c r="F20317" s="610"/>
      <c r="H20317" s="612"/>
      <c r="I20317" s="598"/>
      <c r="J20317" s="598"/>
      <c r="M20317" s="598"/>
      <c r="N20317" s="598"/>
      <c r="V20317" s="598"/>
      <c r="W20317" s="598"/>
    </row>
    <row r="20318" spans="6:23" x14ac:dyDescent="0.2">
      <c r="F20318" s="610"/>
      <c r="H20318" s="612"/>
      <c r="I20318" s="598"/>
      <c r="J20318" s="598"/>
      <c r="M20318" s="598"/>
      <c r="N20318" s="598"/>
      <c r="V20318" s="598"/>
      <c r="W20318" s="598"/>
    </row>
    <row r="20319" spans="6:23" x14ac:dyDescent="0.2">
      <c r="F20319" s="610"/>
      <c r="H20319" s="612"/>
      <c r="I20319" s="598"/>
      <c r="J20319" s="598"/>
      <c r="M20319" s="598"/>
      <c r="N20319" s="598"/>
      <c r="V20319" s="598"/>
      <c r="W20319" s="598"/>
    </row>
    <row r="20320" spans="6:23" x14ac:dyDescent="0.2">
      <c r="F20320" s="610"/>
      <c r="H20320" s="612"/>
      <c r="I20320" s="598"/>
      <c r="J20320" s="598"/>
      <c r="M20320" s="598"/>
      <c r="N20320" s="598"/>
      <c r="V20320" s="598"/>
      <c r="W20320" s="598"/>
    </row>
    <row r="20321" spans="6:23" x14ac:dyDescent="0.2">
      <c r="F20321" s="610"/>
      <c r="H20321" s="612"/>
      <c r="I20321" s="598"/>
      <c r="J20321" s="598"/>
      <c r="M20321" s="598"/>
      <c r="N20321" s="598"/>
      <c r="V20321" s="598"/>
      <c r="W20321" s="598"/>
    </row>
    <row r="20322" spans="6:23" x14ac:dyDescent="0.2">
      <c r="F20322" s="610"/>
      <c r="H20322" s="612"/>
      <c r="I20322" s="598"/>
      <c r="J20322" s="598"/>
      <c r="M20322" s="598"/>
      <c r="N20322" s="598"/>
      <c r="V20322" s="598"/>
      <c r="W20322" s="598"/>
    </row>
    <row r="20323" spans="6:23" x14ac:dyDescent="0.2">
      <c r="F20323" s="610"/>
      <c r="H20323" s="612"/>
      <c r="I20323" s="598"/>
      <c r="J20323" s="598"/>
      <c r="M20323" s="598"/>
      <c r="N20323" s="598"/>
      <c r="V20323" s="598"/>
      <c r="W20323" s="598"/>
    </row>
    <row r="20324" spans="6:23" x14ac:dyDescent="0.2">
      <c r="F20324" s="610"/>
      <c r="H20324" s="612"/>
      <c r="I20324" s="598"/>
      <c r="J20324" s="598"/>
      <c r="M20324" s="598"/>
      <c r="N20324" s="598"/>
      <c r="V20324" s="598"/>
      <c r="W20324" s="598"/>
    </row>
    <row r="20325" spans="6:23" x14ac:dyDescent="0.2">
      <c r="F20325" s="610"/>
      <c r="H20325" s="612"/>
      <c r="I20325" s="598"/>
      <c r="J20325" s="598"/>
      <c r="M20325" s="598"/>
      <c r="N20325" s="598"/>
      <c r="V20325" s="598"/>
      <c r="W20325" s="598"/>
    </row>
    <row r="20326" spans="6:23" x14ac:dyDescent="0.2">
      <c r="F20326" s="610"/>
      <c r="H20326" s="612"/>
      <c r="I20326" s="598"/>
      <c r="J20326" s="598"/>
      <c r="M20326" s="598"/>
      <c r="N20326" s="598"/>
      <c r="V20326" s="598"/>
      <c r="W20326" s="598"/>
    </row>
    <row r="20327" spans="6:23" x14ac:dyDescent="0.2">
      <c r="F20327" s="610"/>
      <c r="H20327" s="612"/>
      <c r="I20327" s="598"/>
      <c r="J20327" s="598"/>
      <c r="M20327" s="598"/>
      <c r="N20327" s="598"/>
      <c r="V20327" s="598"/>
      <c r="W20327" s="598"/>
    </row>
    <row r="20328" spans="6:23" x14ac:dyDescent="0.2">
      <c r="F20328" s="610"/>
      <c r="H20328" s="612"/>
      <c r="I20328" s="598"/>
      <c r="J20328" s="598"/>
      <c r="M20328" s="598"/>
      <c r="N20328" s="598"/>
      <c r="V20328" s="598"/>
      <c r="W20328" s="598"/>
    </row>
    <row r="20329" spans="6:23" x14ac:dyDescent="0.2">
      <c r="F20329" s="610"/>
      <c r="H20329" s="612"/>
      <c r="I20329" s="598"/>
      <c r="J20329" s="598"/>
      <c r="M20329" s="598"/>
      <c r="N20329" s="598"/>
      <c r="V20329" s="598"/>
      <c r="W20329" s="598"/>
    </row>
    <row r="20330" spans="6:23" x14ac:dyDescent="0.2">
      <c r="F20330" s="610"/>
      <c r="H20330" s="612"/>
      <c r="I20330" s="598"/>
      <c r="J20330" s="598"/>
      <c r="M20330" s="598"/>
      <c r="N20330" s="598"/>
      <c r="V20330" s="598"/>
      <c r="W20330" s="598"/>
    </row>
    <row r="20331" spans="6:23" x14ac:dyDescent="0.2">
      <c r="F20331" s="610"/>
      <c r="H20331" s="612"/>
      <c r="I20331" s="598"/>
      <c r="J20331" s="598"/>
      <c r="M20331" s="598"/>
      <c r="N20331" s="598"/>
      <c r="V20331" s="598"/>
      <c r="W20331" s="598"/>
    </row>
    <row r="20332" spans="6:23" x14ac:dyDescent="0.2">
      <c r="F20332" s="610"/>
      <c r="H20332" s="612"/>
      <c r="I20332" s="598"/>
      <c r="J20332" s="598"/>
      <c r="M20332" s="598"/>
      <c r="N20332" s="598"/>
      <c r="V20332" s="598"/>
      <c r="W20332" s="598"/>
    </row>
    <row r="20333" spans="6:23" x14ac:dyDescent="0.2">
      <c r="F20333" s="610"/>
      <c r="H20333" s="612"/>
      <c r="I20333" s="598"/>
      <c r="J20333" s="598"/>
      <c r="M20333" s="598"/>
      <c r="N20333" s="598"/>
      <c r="V20333" s="598"/>
      <c r="W20333" s="598"/>
    </row>
    <row r="20334" spans="6:23" x14ac:dyDescent="0.2">
      <c r="F20334" s="610"/>
      <c r="H20334" s="612"/>
      <c r="I20334" s="598"/>
      <c r="J20334" s="598"/>
      <c r="M20334" s="598"/>
      <c r="N20334" s="598"/>
      <c r="V20334" s="598"/>
      <c r="W20334" s="598"/>
    </row>
    <row r="20335" spans="6:23" x14ac:dyDescent="0.2">
      <c r="F20335" s="610"/>
      <c r="H20335" s="612"/>
      <c r="I20335" s="598"/>
      <c r="J20335" s="598"/>
      <c r="M20335" s="598"/>
      <c r="N20335" s="598"/>
      <c r="V20335" s="598"/>
      <c r="W20335" s="598"/>
    </row>
    <row r="20336" spans="6:23" x14ac:dyDescent="0.2">
      <c r="F20336" s="610"/>
      <c r="H20336" s="612"/>
      <c r="I20336" s="598"/>
      <c r="J20336" s="598"/>
      <c r="M20336" s="598"/>
      <c r="N20336" s="598"/>
      <c r="V20336" s="598"/>
      <c r="W20336" s="598"/>
    </row>
    <row r="20337" spans="6:23" x14ac:dyDescent="0.2">
      <c r="F20337" s="610"/>
      <c r="H20337" s="612"/>
      <c r="I20337" s="598"/>
      <c r="J20337" s="598"/>
      <c r="M20337" s="598"/>
      <c r="N20337" s="598"/>
      <c r="V20337" s="598"/>
      <c r="W20337" s="598"/>
    </row>
    <row r="20338" spans="6:23" x14ac:dyDescent="0.2">
      <c r="F20338" s="610"/>
      <c r="H20338" s="612"/>
      <c r="I20338" s="598"/>
      <c r="J20338" s="598"/>
      <c r="M20338" s="598"/>
      <c r="N20338" s="598"/>
      <c r="V20338" s="598"/>
      <c r="W20338" s="598"/>
    </row>
    <row r="20339" spans="6:23" x14ac:dyDescent="0.2">
      <c r="F20339" s="610"/>
      <c r="H20339" s="612"/>
      <c r="I20339" s="598"/>
      <c r="J20339" s="598"/>
      <c r="M20339" s="598"/>
      <c r="N20339" s="598"/>
      <c r="V20339" s="598"/>
      <c r="W20339" s="598"/>
    </row>
    <row r="20340" spans="6:23" x14ac:dyDescent="0.2">
      <c r="F20340" s="610"/>
      <c r="H20340" s="612"/>
      <c r="I20340" s="598"/>
      <c r="J20340" s="598"/>
      <c r="M20340" s="598"/>
      <c r="N20340" s="598"/>
      <c r="V20340" s="598"/>
      <c r="W20340" s="598"/>
    </row>
    <row r="20341" spans="6:23" x14ac:dyDescent="0.2">
      <c r="F20341" s="610"/>
      <c r="H20341" s="612"/>
      <c r="I20341" s="598"/>
      <c r="J20341" s="598"/>
      <c r="M20341" s="598"/>
      <c r="N20341" s="598"/>
      <c r="V20341" s="598"/>
      <c r="W20341" s="598"/>
    </row>
    <row r="20342" spans="6:23" x14ac:dyDescent="0.2">
      <c r="F20342" s="610"/>
      <c r="H20342" s="612"/>
      <c r="I20342" s="598"/>
      <c r="J20342" s="598"/>
      <c r="M20342" s="598"/>
      <c r="N20342" s="598"/>
      <c r="V20342" s="598"/>
      <c r="W20342" s="598"/>
    </row>
    <row r="20343" spans="6:23" x14ac:dyDescent="0.2">
      <c r="F20343" s="610"/>
      <c r="H20343" s="612"/>
      <c r="I20343" s="598"/>
      <c r="J20343" s="598"/>
      <c r="M20343" s="598"/>
      <c r="N20343" s="598"/>
      <c r="V20343" s="598"/>
      <c r="W20343" s="598"/>
    </row>
    <row r="20344" spans="6:23" x14ac:dyDescent="0.2">
      <c r="F20344" s="610"/>
      <c r="H20344" s="612"/>
      <c r="I20344" s="598"/>
      <c r="J20344" s="598"/>
      <c r="M20344" s="598"/>
      <c r="N20344" s="598"/>
      <c r="V20344" s="598"/>
      <c r="W20344" s="598"/>
    </row>
    <row r="20345" spans="6:23" x14ac:dyDescent="0.2">
      <c r="F20345" s="610"/>
      <c r="H20345" s="612"/>
      <c r="I20345" s="598"/>
      <c r="J20345" s="598"/>
      <c r="M20345" s="598"/>
      <c r="N20345" s="598"/>
      <c r="V20345" s="598"/>
      <c r="W20345" s="598"/>
    </row>
    <row r="20346" spans="6:23" x14ac:dyDescent="0.2">
      <c r="F20346" s="610"/>
      <c r="H20346" s="612"/>
      <c r="I20346" s="598"/>
      <c r="J20346" s="598"/>
      <c r="M20346" s="598"/>
      <c r="N20346" s="598"/>
      <c r="V20346" s="598"/>
      <c r="W20346" s="598"/>
    </row>
    <row r="20347" spans="6:23" x14ac:dyDescent="0.2">
      <c r="F20347" s="610"/>
      <c r="H20347" s="612"/>
      <c r="I20347" s="598"/>
      <c r="J20347" s="598"/>
      <c r="M20347" s="598"/>
      <c r="N20347" s="598"/>
      <c r="V20347" s="598"/>
      <c r="W20347" s="598"/>
    </row>
    <row r="20348" spans="6:23" x14ac:dyDescent="0.2">
      <c r="F20348" s="610"/>
      <c r="H20348" s="612"/>
      <c r="I20348" s="598"/>
      <c r="J20348" s="598"/>
      <c r="M20348" s="598"/>
      <c r="N20348" s="598"/>
      <c r="V20348" s="598"/>
      <c r="W20348" s="598"/>
    </row>
    <row r="20349" spans="6:23" x14ac:dyDescent="0.2">
      <c r="F20349" s="610"/>
      <c r="H20349" s="612"/>
      <c r="I20349" s="598"/>
      <c r="J20349" s="598"/>
      <c r="M20349" s="598"/>
      <c r="N20349" s="598"/>
      <c r="V20349" s="598"/>
      <c r="W20349" s="598"/>
    </row>
    <row r="20350" spans="6:23" x14ac:dyDescent="0.2">
      <c r="F20350" s="610"/>
      <c r="H20350" s="612"/>
      <c r="I20350" s="598"/>
      <c r="J20350" s="598"/>
      <c r="M20350" s="598"/>
      <c r="N20350" s="598"/>
      <c r="V20350" s="598"/>
      <c r="W20350" s="598"/>
    </row>
    <row r="20351" spans="6:23" x14ac:dyDescent="0.2">
      <c r="F20351" s="610"/>
      <c r="H20351" s="612"/>
      <c r="I20351" s="598"/>
      <c r="J20351" s="598"/>
      <c r="M20351" s="598"/>
      <c r="N20351" s="598"/>
      <c r="V20351" s="598"/>
      <c r="W20351" s="598"/>
    </row>
    <row r="20352" spans="6:23" x14ac:dyDescent="0.2">
      <c r="F20352" s="610"/>
      <c r="H20352" s="612"/>
      <c r="I20352" s="598"/>
      <c r="J20352" s="598"/>
      <c r="M20352" s="598"/>
      <c r="N20352" s="598"/>
      <c r="V20352" s="598"/>
      <c r="W20352" s="598"/>
    </row>
    <row r="20353" spans="6:23" x14ac:dyDescent="0.2">
      <c r="F20353" s="610"/>
      <c r="H20353" s="612"/>
      <c r="I20353" s="598"/>
      <c r="J20353" s="598"/>
      <c r="M20353" s="598"/>
      <c r="N20353" s="598"/>
      <c r="V20353" s="598"/>
      <c r="W20353" s="598"/>
    </row>
    <row r="20354" spans="6:23" x14ac:dyDescent="0.2">
      <c r="F20354" s="610"/>
      <c r="H20354" s="612"/>
      <c r="I20354" s="598"/>
      <c r="J20354" s="598"/>
      <c r="M20354" s="598"/>
      <c r="N20354" s="598"/>
      <c r="V20354" s="598"/>
      <c r="W20354" s="598"/>
    </row>
    <row r="20355" spans="6:23" x14ac:dyDescent="0.2">
      <c r="F20355" s="610"/>
      <c r="H20355" s="612"/>
      <c r="I20355" s="598"/>
      <c r="J20355" s="598"/>
      <c r="M20355" s="598"/>
      <c r="N20355" s="598"/>
      <c r="V20355" s="598"/>
      <c r="W20355" s="598"/>
    </row>
    <row r="20356" spans="6:23" x14ac:dyDescent="0.2">
      <c r="F20356" s="610"/>
      <c r="H20356" s="612"/>
      <c r="I20356" s="598"/>
      <c r="J20356" s="598"/>
      <c r="M20356" s="598"/>
      <c r="N20356" s="598"/>
      <c r="V20356" s="598"/>
      <c r="W20356" s="598"/>
    </row>
    <row r="20357" spans="6:23" x14ac:dyDescent="0.2">
      <c r="F20357" s="610"/>
      <c r="H20357" s="612"/>
      <c r="I20357" s="598"/>
      <c r="J20357" s="598"/>
      <c r="M20357" s="598"/>
      <c r="N20357" s="598"/>
      <c r="V20357" s="598"/>
      <c r="W20357" s="598"/>
    </row>
    <row r="20358" spans="6:23" x14ac:dyDescent="0.2">
      <c r="F20358" s="610"/>
      <c r="H20358" s="612"/>
      <c r="I20358" s="598"/>
      <c r="J20358" s="598"/>
      <c r="M20358" s="598"/>
      <c r="N20358" s="598"/>
      <c r="V20358" s="598"/>
      <c r="W20358" s="598"/>
    </row>
    <row r="20359" spans="6:23" x14ac:dyDescent="0.2">
      <c r="F20359" s="610"/>
      <c r="H20359" s="612"/>
      <c r="I20359" s="598"/>
      <c r="J20359" s="598"/>
      <c r="M20359" s="598"/>
      <c r="N20359" s="598"/>
      <c r="V20359" s="598"/>
      <c r="W20359" s="598"/>
    </row>
    <row r="20360" spans="6:23" x14ac:dyDescent="0.2">
      <c r="F20360" s="610"/>
      <c r="H20360" s="612"/>
      <c r="I20360" s="598"/>
      <c r="J20360" s="598"/>
      <c r="M20360" s="598"/>
      <c r="N20360" s="598"/>
      <c r="V20360" s="598"/>
      <c r="W20360" s="598"/>
    </row>
    <row r="20361" spans="6:23" x14ac:dyDescent="0.2">
      <c r="F20361" s="610"/>
      <c r="H20361" s="612"/>
      <c r="I20361" s="598"/>
      <c r="J20361" s="598"/>
      <c r="M20361" s="598"/>
      <c r="N20361" s="598"/>
      <c r="V20361" s="598"/>
      <c r="W20361" s="598"/>
    </row>
    <row r="20362" spans="6:23" x14ac:dyDescent="0.2">
      <c r="F20362" s="610"/>
      <c r="H20362" s="612"/>
      <c r="I20362" s="598"/>
      <c r="J20362" s="598"/>
      <c r="M20362" s="598"/>
      <c r="N20362" s="598"/>
      <c r="V20362" s="598"/>
      <c r="W20362" s="598"/>
    </row>
    <row r="20363" spans="6:23" x14ac:dyDescent="0.2">
      <c r="F20363" s="610"/>
      <c r="H20363" s="612"/>
      <c r="I20363" s="598"/>
      <c r="J20363" s="598"/>
      <c r="M20363" s="598"/>
      <c r="N20363" s="598"/>
      <c r="V20363" s="598"/>
      <c r="W20363" s="598"/>
    </row>
    <row r="20364" spans="6:23" x14ac:dyDescent="0.2">
      <c r="F20364" s="610"/>
      <c r="H20364" s="612"/>
      <c r="I20364" s="598"/>
      <c r="J20364" s="598"/>
      <c r="M20364" s="598"/>
      <c r="N20364" s="598"/>
      <c r="V20364" s="598"/>
      <c r="W20364" s="598"/>
    </row>
    <row r="20365" spans="6:23" x14ac:dyDescent="0.2">
      <c r="F20365" s="610"/>
      <c r="H20365" s="612"/>
      <c r="I20365" s="598"/>
      <c r="J20365" s="598"/>
      <c r="M20365" s="598"/>
      <c r="N20365" s="598"/>
      <c r="V20365" s="598"/>
      <c r="W20365" s="598"/>
    </row>
    <row r="20366" spans="6:23" x14ac:dyDescent="0.2">
      <c r="F20366" s="610"/>
      <c r="H20366" s="612"/>
      <c r="I20366" s="598"/>
      <c r="J20366" s="598"/>
      <c r="M20366" s="598"/>
      <c r="N20366" s="598"/>
      <c r="V20366" s="598"/>
      <c r="W20366" s="598"/>
    </row>
    <row r="20367" spans="6:23" x14ac:dyDescent="0.2">
      <c r="F20367" s="610"/>
      <c r="H20367" s="612"/>
      <c r="I20367" s="598"/>
      <c r="J20367" s="598"/>
      <c r="M20367" s="598"/>
      <c r="N20367" s="598"/>
      <c r="V20367" s="598"/>
      <c r="W20367" s="598"/>
    </row>
    <row r="20368" spans="6:23" x14ac:dyDescent="0.2">
      <c r="F20368" s="610"/>
      <c r="H20368" s="612"/>
      <c r="I20368" s="598"/>
      <c r="J20368" s="598"/>
      <c r="M20368" s="598"/>
      <c r="N20368" s="598"/>
      <c r="V20368" s="598"/>
      <c r="W20368" s="598"/>
    </row>
    <row r="20369" spans="6:23" x14ac:dyDescent="0.2">
      <c r="F20369" s="610"/>
      <c r="H20369" s="612"/>
      <c r="I20369" s="598"/>
      <c r="J20369" s="598"/>
      <c r="M20369" s="598"/>
      <c r="N20369" s="598"/>
      <c r="V20369" s="598"/>
      <c r="W20369" s="598"/>
    </row>
    <row r="20370" spans="6:23" x14ac:dyDescent="0.2">
      <c r="F20370" s="610"/>
      <c r="H20370" s="612"/>
      <c r="I20370" s="598"/>
      <c r="J20370" s="598"/>
      <c r="M20370" s="598"/>
      <c r="N20370" s="598"/>
      <c r="V20370" s="598"/>
      <c r="W20370" s="598"/>
    </row>
    <row r="20371" spans="6:23" x14ac:dyDescent="0.2">
      <c r="F20371" s="610"/>
      <c r="H20371" s="612"/>
      <c r="I20371" s="598"/>
      <c r="J20371" s="598"/>
      <c r="M20371" s="598"/>
      <c r="N20371" s="598"/>
      <c r="V20371" s="598"/>
      <c r="W20371" s="598"/>
    </row>
    <row r="20372" spans="6:23" x14ac:dyDescent="0.2">
      <c r="F20372" s="610"/>
      <c r="H20372" s="612"/>
      <c r="I20372" s="598"/>
      <c r="J20372" s="598"/>
      <c r="M20372" s="598"/>
      <c r="N20372" s="598"/>
      <c r="V20372" s="598"/>
      <c r="W20372" s="598"/>
    </row>
    <row r="20373" spans="6:23" x14ac:dyDescent="0.2">
      <c r="F20373" s="610"/>
      <c r="H20373" s="612"/>
      <c r="I20373" s="598"/>
      <c r="J20373" s="598"/>
      <c r="M20373" s="598"/>
      <c r="N20373" s="598"/>
      <c r="V20373" s="598"/>
      <c r="W20373" s="598"/>
    </row>
    <row r="20374" spans="6:23" x14ac:dyDescent="0.2">
      <c r="F20374" s="610"/>
      <c r="H20374" s="612"/>
      <c r="I20374" s="598"/>
      <c r="J20374" s="598"/>
      <c r="M20374" s="598"/>
      <c r="N20374" s="598"/>
      <c r="V20374" s="598"/>
      <c r="W20374" s="598"/>
    </row>
    <row r="20375" spans="6:23" x14ac:dyDescent="0.2">
      <c r="F20375" s="610"/>
      <c r="H20375" s="612"/>
      <c r="I20375" s="598"/>
      <c r="J20375" s="598"/>
      <c r="M20375" s="598"/>
      <c r="N20375" s="598"/>
      <c r="V20375" s="598"/>
      <c r="W20375" s="598"/>
    </row>
    <row r="20376" spans="6:23" x14ac:dyDescent="0.2">
      <c r="F20376" s="610"/>
      <c r="H20376" s="612"/>
      <c r="I20376" s="598"/>
      <c r="J20376" s="598"/>
      <c r="M20376" s="598"/>
      <c r="N20376" s="598"/>
      <c r="V20376" s="598"/>
      <c r="W20376" s="598"/>
    </row>
    <row r="20377" spans="6:23" x14ac:dyDescent="0.2">
      <c r="F20377" s="610"/>
      <c r="H20377" s="612"/>
      <c r="I20377" s="598"/>
      <c r="J20377" s="598"/>
      <c r="M20377" s="598"/>
      <c r="N20377" s="598"/>
      <c r="V20377" s="598"/>
      <c r="W20377" s="598"/>
    </row>
    <row r="20378" spans="6:23" x14ac:dyDescent="0.2">
      <c r="F20378" s="610"/>
      <c r="H20378" s="612"/>
      <c r="I20378" s="598"/>
      <c r="J20378" s="598"/>
      <c r="M20378" s="598"/>
      <c r="N20378" s="598"/>
      <c r="V20378" s="598"/>
      <c r="W20378" s="598"/>
    </row>
    <row r="20379" spans="6:23" x14ac:dyDescent="0.2">
      <c r="F20379" s="610"/>
      <c r="H20379" s="612"/>
      <c r="I20379" s="598"/>
      <c r="J20379" s="598"/>
      <c r="M20379" s="598"/>
      <c r="N20379" s="598"/>
      <c r="V20379" s="598"/>
      <c r="W20379" s="598"/>
    </row>
    <row r="20380" spans="6:23" x14ac:dyDescent="0.2">
      <c r="F20380" s="610"/>
      <c r="H20380" s="612"/>
      <c r="I20380" s="598"/>
      <c r="J20380" s="598"/>
      <c r="M20380" s="598"/>
      <c r="N20380" s="598"/>
      <c r="V20380" s="598"/>
      <c r="W20380" s="598"/>
    </row>
    <row r="20381" spans="6:23" x14ac:dyDescent="0.2">
      <c r="F20381" s="610"/>
      <c r="H20381" s="612"/>
      <c r="I20381" s="598"/>
      <c r="J20381" s="598"/>
      <c r="M20381" s="598"/>
      <c r="N20381" s="598"/>
      <c r="V20381" s="598"/>
      <c r="W20381" s="598"/>
    </row>
    <row r="20382" spans="6:23" x14ac:dyDescent="0.2">
      <c r="F20382" s="610"/>
      <c r="H20382" s="612"/>
      <c r="I20382" s="598"/>
      <c r="J20382" s="598"/>
      <c r="M20382" s="598"/>
      <c r="N20382" s="598"/>
      <c r="V20382" s="598"/>
      <c r="W20382" s="598"/>
    </row>
    <row r="20383" spans="6:23" x14ac:dyDescent="0.2">
      <c r="F20383" s="610"/>
      <c r="H20383" s="612"/>
      <c r="I20383" s="598"/>
      <c r="J20383" s="598"/>
      <c r="M20383" s="598"/>
      <c r="N20383" s="598"/>
      <c r="V20383" s="598"/>
      <c r="W20383" s="598"/>
    </row>
    <row r="20384" spans="6:23" x14ac:dyDescent="0.2">
      <c r="F20384" s="610"/>
      <c r="H20384" s="612"/>
      <c r="I20384" s="598"/>
      <c r="J20384" s="598"/>
      <c r="M20384" s="598"/>
      <c r="N20384" s="598"/>
      <c r="V20384" s="598"/>
      <c r="W20384" s="598"/>
    </row>
    <row r="20385" spans="6:23" x14ac:dyDescent="0.2">
      <c r="F20385" s="610"/>
      <c r="H20385" s="612"/>
      <c r="I20385" s="598"/>
      <c r="J20385" s="598"/>
      <c r="M20385" s="598"/>
      <c r="N20385" s="598"/>
      <c r="V20385" s="598"/>
      <c r="W20385" s="598"/>
    </row>
    <row r="20386" spans="6:23" x14ac:dyDescent="0.2">
      <c r="F20386" s="610"/>
      <c r="H20386" s="612"/>
      <c r="I20386" s="598"/>
      <c r="J20386" s="598"/>
      <c r="M20386" s="598"/>
      <c r="N20386" s="598"/>
      <c r="V20386" s="598"/>
      <c r="W20386" s="598"/>
    </row>
    <row r="20387" spans="6:23" x14ac:dyDescent="0.2">
      <c r="F20387" s="610"/>
      <c r="H20387" s="612"/>
      <c r="I20387" s="598"/>
      <c r="J20387" s="598"/>
      <c r="M20387" s="598"/>
      <c r="N20387" s="598"/>
      <c r="V20387" s="598"/>
      <c r="W20387" s="598"/>
    </row>
    <row r="20388" spans="6:23" x14ac:dyDescent="0.2">
      <c r="F20388" s="610"/>
      <c r="H20388" s="612"/>
      <c r="I20388" s="598"/>
      <c r="J20388" s="598"/>
      <c r="M20388" s="598"/>
      <c r="N20388" s="598"/>
      <c r="V20388" s="598"/>
      <c r="W20388" s="598"/>
    </row>
    <row r="20389" spans="6:23" x14ac:dyDescent="0.2">
      <c r="F20389" s="610"/>
      <c r="H20389" s="612"/>
      <c r="I20389" s="598"/>
      <c r="J20389" s="598"/>
      <c r="M20389" s="598"/>
      <c r="N20389" s="598"/>
      <c r="V20389" s="598"/>
      <c r="W20389" s="598"/>
    </row>
    <row r="20390" spans="6:23" x14ac:dyDescent="0.2">
      <c r="F20390" s="610"/>
      <c r="H20390" s="612"/>
      <c r="I20390" s="598"/>
      <c r="J20390" s="598"/>
      <c r="M20390" s="598"/>
      <c r="N20390" s="598"/>
      <c r="V20390" s="598"/>
      <c r="W20390" s="598"/>
    </row>
    <row r="20391" spans="6:23" x14ac:dyDescent="0.2">
      <c r="F20391" s="610"/>
      <c r="H20391" s="612"/>
      <c r="I20391" s="598"/>
      <c r="J20391" s="598"/>
      <c r="M20391" s="598"/>
      <c r="N20391" s="598"/>
      <c r="V20391" s="598"/>
      <c r="W20391" s="598"/>
    </row>
    <row r="20392" spans="6:23" x14ac:dyDescent="0.2">
      <c r="F20392" s="610"/>
      <c r="H20392" s="612"/>
      <c r="I20392" s="598"/>
      <c r="J20392" s="598"/>
      <c r="M20392" s="598"/>
      <c r="N20392" s="598"/>
      <c r="V20392" s="598"/>
      <c r="W20392" s="598"/>
    </row>
    <row r="20393" spans="6:23" x14ac:dyDescent="0.2">
      <c r="F20393" s="610"/>
      <c r="H20393" s="612"/>
      <c r="I20393" s="598"/>
      <c r="J20393" s="598"/>
      <c r="M20393" s="598"/>
      <c r="N20393" s="598"/>
      <c r="V20393" s="598"/>
      <c r="W20393" s="598"/>
    </row>
    <row r="20394" spans="6:23" x14ac:dyDescent="0.2">
      <c r="F20394" s="610"/>
      <c r="H20394" s="612"/>
      <c r="I20394" s="598"/>
      <c r="J20394" s="598"/>
      <c r="M20394" s="598"/>
      <c r="N20394" s="598"/>
      <c r="V20394" s="598"/>
      <c r="W20394" s="598"/>
    </row>
    <row r="20395" spans="6:23" x14ac:dyDescent="0.2">
      <c r="F20395" s="610"/>
      <c r="H20395" s="612"/>
      <c r="I20395" s="598"/>
      <c r="J20395" s="598"/>
      <c r="M20395" s="598"/>
      <c r="N20395" s="598"/>
      <c r="V20395" s="598"/>
      <c r="W20395" s="598"/>
    </row>
    <row r="20396" spans="6:23" x14ac:dyDescent="0.2">
      <c r="F20396" s="610"/>
      <c r="H20396" s="612"/>
      <c r="I20396" s="598"/>
      <c r="J20396" s="598"/>
      <c r="M20396" s="598"/>
      <c r="N20396" s="598"/>
      <c r="V20396" s="598"/>
      <c r="W20396" s="598"/>
    </row>
    <row r="20397" spans="6:23" x14ac:dyDescent="0.2">
      <c r="F20397" s="610"/>
      <c r="H20397" s="612"/>
      <c r="I20397" s="598"/>
      <c r="J20397" s="598"/>
      <c r="M20397" s="598"/>
      <c r="N20397" s="598"/>
      <c r="V20397" s="598"/>
      <c r="W20397" s="598"/>
    </row>
    <row r="20398" spans="6:23" x14ac:dyDescent="0.2">
      <c r="F20398" s="610"/>
      <c r="H20398" s="612"/>
      <c r="I20398" s="598"/>
      <c r="J20398" s="598"/>
      <c r="M20398" s="598"/>
      <c r="N20398" s="598"/>
      <c r="V20398" s="598"/>
      <c r="W20398" s="598"/>
    </row>
    <row r="20399" spans="6:23" x14ac:dyDescent="0.2">
      <c r="F20399" s="610"/>
      <c r="H20399" s="612"/>
      <c r="I20399" s="598"/>
      <c r="J20399" s="598"/>
      <c r="M20399" s="598"/>
      <c r="N20399" s="598"/>
      <c r="V20399" s="598"/>
      <c r="W20399" s="598"/>
    </row>
    <row r="20400" spans="6:23" x14ac:dyDescent="0.2">
      <c r="F20400" s="610"/>
      <c r="H20400" s="612"/>
      <c r="I20400" s="598"/>
      <c r="J20400" s="598"/>
      <c r="M20400" s="598"/>
      <c r="N20400" s="598"/>
      <c r="V20400" s="598"/>
      <c r="W20400" s="598"/>
    </row>
    <row r="20401" spans="6:23" x14ac:dyDescent="0.2">
      <c r="F20401" s="610"/>
      <c r="H20401" s="612"/>
      <c r="I20401" s="598"/>
      <c r="J20401" s="598"/>
      <c r="M20401" s="598"/>
      <c r="N20401" s="598"/>
      <c r="V20401" s="598"/>
      <c r="W20401" s="598"/>
    </row>
    <row r="20402" spans="6:23" x14ac:dyDescent="0.2">
      <c r="F20402" s="610"/>
      <c r="H20402" s="612"/>
      <c r="I20402" s="598"/>
      <c r="J20402" s="598"/>
      <c r="M20402" s="598"/>
      <c r="N20402" s="598"/>
      <c r="V20402" s="598"/>
      <c r="W20402" s="598"/>
    </row>
    <row r="20403" spans="6:23" x14ac:dyDescent="0.2">
      <c r="F20403" s="610"/>
      <c r="H20403" s="612"/>
      <c r="I20403" s="598"/>
      <c r="J20403" s="598"/>
      <c r="M20403" s="598"/>
      <c r="N20403" s="598"/>
      <c r="V20403" s="598"/>
      <c r="W20403" s="598"/>
    </row>
    <row r="20404" spans="6:23" x14ac:dyDescent="0.2">
      <c r="F20404" s="610"/>
      <c r="H20404" s="612"/>
      <c r="I20404" s="598"/>
      <c r="J20404" s="598"/>
      <c r="M20404" s="598"/>
      <c r="N20404" s="598"/>
      <c r="V20404" s="598"/>
      <c r="W20404" s="598"/>
    </row>
    <row r="20405" spans="6:23" x14ac:dyDescent="0.2">
      <c r="F20405" s="610"/>
      <c r="H20405" s="612"/>
      <c r="I20405" s="598"/>
      <c r="J20405" s="598"/>
      <c r="M20405" s="598"/>
      <c r="N20405" s="598"/>
      <c r="V20405" s="598"/>
      <c r="W20405" s="598"/>
    </row>
    <row r="20406" spans="6:23" x14ac:dyDescent="0.2">
      <c r="F20406" s="610"/>
      <c r="H20406" s="612"/>
      <c r="I20406" s="598"/>
      <c r="J20406" s="598"/>
      <c r="M20406" s="598"/>
      <c r="N20406" s="598"/>
      <c r="V20406" s="598"/>
      <c r="W20406" s="598"/>
    </row>
    <row r="20407" spans="6:23" x14ac:dyDescent="0.2">
      <c r="F20407" s="610"/>
      <c r="H20407" s="612"/>
      <c r="I20407" s="598"/>
      <c r="J20407" s="598"/>
      <c r="M20407" s="598"/>
      <c r="N20407" s="598"/>
      <c r="V20407" s="598"/>
      <c r="W20407" s="598"/>
    </row>
    <row r="20408" spans="6:23" x14ac:dyDescent="0.2">
      <c r="F20408" s="610"/>
      <c r="H20408" s="612"/>
      <c r="I20408" s="598"/>
      <c r="J20408" s="598"/>
      <c r="M20408" s="598"/>
      <c r="N20408" s="598"/>
      <c r="V20408" s="598"/>
      <c r="W20408" s="598"/>
    </row>
    <row r="20409" spans="6:23" x14ac:dyDescent="0.2">
      <c r="F20409" s="610"/>
      <c r="H20409" s="612"/>
      <c r="I20409" s="598"/>
      <c r="J20409" s="598"/>
      <c r="M20409" s="598"/>
      <c r="N20409" s="598"/>
      <c r="V20409" s="598"/>
      <c r="W20409" s="598"/>
    </row>
    <row r="20410" spans="6:23" x14ac:dyDescent="0.2">
      <c r="F20410" s="610"/>
      <c r="H20410" s="612"/>
      <c r="I20410" s="598"/>
      <c r="J20410" s="598"/>
      <c r="M20410" s="598"/>
      <c r="N20410" s="598"/>
      <c r="V20410" s="598"/>
      <c r="W20410" s="598"/>
    </row>
    <row r="20411" spans="6:23" x14ac:dyDescent="0.2">
      <c r="F20411" s="610"/>
      <c r="H20411" s="612"/>
      <c r="I20411" s="598"/>
      <c r="J20411" s="598"/>
      <c r="M20411" s="598"/>
      <c r="N20411" s="598"/>
      <c r="V20411" s="598"/>
      <c r="W20411" s="598"/>
    </row>
    <row r="20412" spans="6:23" x14ac:dyDescent="0.2">
      <c r="F20412" s="610"/>
      <c r="H20412" s="612"/>
      <c r="I20412" s="598"/>
      <c r="J20412" s="598"/>
      <c r="M20412" s="598"/>
      <c r="N20412" s="598"/>
      <c r="V20412" s="598"/>
      <c r="W20412" s="598"/>
    </row>
    <row r="20413" spans="6:23" x14ac:dyDescent="0.2">
      <c r="F20413" s="610"/>
      <c r="H20413" s="612"/>
      <c r="I20413" s="598"/>
      <c r="J20413" s="598"/>
      <c r="M20413" s="598"/>
      <c r="N20413" s="598"/>
      <c r="V20413" s="598"/>
      <c r="W20413" s="598"/>
    </row>
    <row r="20414" spans="6:23" x14ac:dyDescent="0.2">
      <c r="F20414" s="610"/>
      <c r="H20414" s="612"/>
      <c r="I20414" s="598"/>
      <c r="J20414" s="598"/>
      <c r="M20414" s="598"/>
      <c r="N20414" s="598"/>
      <c r="V20414" s="598"/>
      <c r="W20414" s="598"/>
    </row>
    <row r="20415" spans="6:23" x14ac:dyDescent="0.2">
      <c r="F20415" s="610"/>
      <c r="H20415" s="612"/>
      <c r="I20415" s="598"/>
      <c r="J20415" s="598"/>
      <c r="M20415" s="598"/>
      <c r="N20415" s="598"/>
      <c r="V20415" s="598"/>
      <c r="W20415" s="598"/>
    </row>
    <row r="20416" spans="6:23" x14ac:dyDescent="0.2">
      <c r="F20416" s="610"/>
      <c r="H20416" s="612"/>
      <c r="I20416" s="598"/>
      <c r="J20416" s="598"/>
      <c r="M20416" s="598"/>
      <c r="N20416" s="598"/>
      <c r="V20416" s="598"/>
      <c r="W20416" s="598"/>
    </row>
    <row r="20417" spans="6:23" x14ac:dyDescent="0.2">
      <c r="F20417" s="610"/>
      <c r="H20417" s="612"/>
      <c r="I20417" s="598"/>
      <c r="J20417" s="598"/>
      <c r="M20417" s="598"/>
      <c r="N20417" s="598"/>
      <c r="V20417" s="598"/>
      <c r="W20417" s="598"/>
    </row>
    <row r="20418" spans="6:23" x14ac:dyDescent="0.2">
      <c r="F20418" s="610"/>
      <c r="H20418" s="612"/>
      <c r="I20418" s="598"/>
      <c r="J20418" s="598"/>
      <c r="M20418" s="598"/>
      <c r="N20418" s="598"/>
      <c r="V20418" s="598"/>
      <c r="W20418" s="598"/>
    </row>
    <row r="20419" spans="6:23" x14ac:dyDescent="0.2">
      <c r="F20419" s="610"/>
      <c r="H20419" s="612"/>
      <c r="I20419" s="598"/>
      <c r="J20419" s="598"/>
      <c r="M20419" s="598"/>
      <c r="N20419" s="598"/>
      <c r="V20419" s="598"/>
      <c r="W20419" s="598"/>
    </row>
    <row r="20420" spans="6:23" x14ac:dyDescent="0.2">
      <c r="F20420" s="610"/>
      <c r="H20420" s="612"/>
      <c r="I20420" s="598"/>
      <c r="J20420" s="598"/>
      <c r="M20420" s="598"/>
      <c r="N20420" s="598"/>
      <c r="V20420" s="598"/>
      <c r="W20420" s="598"/>
    </row>
    <row r="20421" spans="6:23" x14ac:dyDescent="0.2">
      <c r="F20421" s="610"/>
      <c r="H20421" s="612"/>
      <c r="I20421" s="598"/>
      <c r="J20421" s="598"/>
      <c r="M20421" s="598"/>
      <c r="N20421" s="598"/>
      <c r="V20421" s="598"/>
      <c r="W20421" s="598"/>
    </row>
    <row r="20422" spans="6:23" x14ac:dyDescent="0.2">
      <c r="F20422" s="610"/>
      <c r="H20422" s="612"/>
      <c r="I20422" s="598"/>
      <c r="J20422" s="598"/>
      <c r="M20422" s="598"/>
      <c r="N20422" s="598"/>
      <c r="V20422" s="598"/>
      <c r="W20422" s="598"/>
    </row>
    <row r="20423" spans="6:23" x14ac:dyDescent="0.2">
      <c r="F20423" s="610"/>
      <c r="H20423" s="612"/>
      <c r="I20423" s="598"/>
      <c r="J20423" s="598"/>
      <c r="M20423" s="598"/>
      <c r="N20423" s="598"/>
      <c r="V20423" s="598"/>
      <c r="W20423" s="598"/>
    </row>
    <row r="20424" spans="6:23" x14ac:dyDescent="0.2">
      <c r="F20424" s="610"/>
      <c r="H20424" s="612"/>
      <c r="I20424" s="598"/>
      <c r="J20424" s="598"/>
      <c r="M20424" s="598"/>
      <c r="N20424" s="598"/>
      <c r="V20424" s="598"/>
      <c r="W20424" s="598"/>
    </row>
    <row r="20425" spans="6:23" x14ac:dyDescent="0.2">
      <c r="F20425" s="610"/>
      <c r="H20425" s="612"/>
      <c r="I20425" s="598"/>
      <c r="J20425" s="598"/>
      <c r="M20425" s="598"/>
      <c r="N20425" s="598"/>
      <c r="V20425" s="598"/>
      <c r="W20425" s="598"/>
    </row>
    <row r="20426" spans="6:23" x14ac:dyDescent="0.2">
      <c r="F20426" s="610"/>
      <c r="H20426" s="612"/>
      <c r="I20426" s="598"/>
      <c r="J20426" s="598"/>
      <c r="M20426" s="598"/>
      <c r="N20426" s="598"/>
      <c r="V20426" s="598"/>
      <c r="W20426" s="598"/>
    </row>
    <row r="20427" spans="6:23" x14ac:dyDescent="0.2">
      <c r="F20427" s="610"/>
      <c r="H20427" s="612"/>
      <c r="I20427" s="598"/>
      <c r="J20427" s="598"/>
      <c r="M20427" s="598"/>
      <c r="N20427" s="598"/>
      <c r="V20427" s="598"/>
      <c r="W20427" s="598"/>
    </row>
    <row r="20428" spans="6:23" x14ac:dyDescent="0.2">
      <c r="F20428" s="610"/>
      <c r="H20428" s="612"/>
      <c r="I20428" s="598"/>
      <c r="J20428" s="598"/>
      <c r="M20428" s="598"/>
      <c r="N20428" s="598"/>
      <c r="V20428" s="598"/>
      <c r="W20428" s="598"/>
    </row>
    <row r="20429" spans="6:23" x14ac:dyDescent="0.2">
      <c r="F20429" s="610"/>
      <c r="H20429" s="612"/>
      <c r="I20429" s="598"/>
      <c r="J20429" s="598"/>
      <c r="M20429" s="598"/>
      <c r="N20429" s="598"/>
      <c r="V20429" s="598"/>
      <c r="W20429" s="598"/>
    </row>
    <row r="20430" spans="6:23" x14ac:dyDescent="0.2">
      <c r="F20430" s="610"/>
      <c r="H20430" s="612"/>
      <c r="I20430" s="598"/>
      <c r="J20430" s="598"/>
      <c r="M20430" s="598"/>
      <c r="N20430" s="598"/>
      <c r="V20430" s="598"/>
      <c r="W20430" s="598"/>
    </row>
    <row r="20431" spans="6:23" x14ac:dyDescent="0.2">
      <c r="F20431" s="610"/>
      <c r="H20431" s="612"/>
      <c r="I20431" s="598"/>
      <c r="J20431" s="598"/>
      <c r="M20431" s="598"/>
      <c r="N20431" s="598"/>
      <c r="V20431" s="598"/>
      <c r="W20431" s="598"/>
    </row>
    <row r="20432" spans="6:23" x14ac:dyDescent="0.2">
      <c r="F20432" s="610"/>
      <c r="H20432" s="612"/>
      <c r="I20432" s="598"/>
      <c r="J20432" s="598"/>
      <c r="M20432" s="598"/>
      <c r="N20432" s="598"/>
      <c r="V20432" s="598"/>
      <c r="W20432" s="598"/>
    </row>
    <row r="20433" spans="6:23" x14ac:dyDescent="0.2">
      <c r="F20433" s="610"/>
      <c r="H20433" s="612"/>
      <c r="I20433" s="598"/>
      <c r="J20433" s="598"/>
      <c r="M20433" s="598"/>
      <c r="N20433" s="598"/>
      <c r="V20433" s="598"/>
      <c r="W20433" s="598"/>
    </row>
    <row r="20434" spans="6:23" x14ac:dyDescent="0.2">
      <c r="F20434" s="610"/>
      <c r="H20434" s="612"/>
      <c r="I20434" s="598"/>
      <c r="J20434" s="598"/>
      <c r="M20434" s="598"/>
      <c r="N20434" s="598"/>
      <c r="V20434" s="598"/>
      <c r="W20434" s="598"/>
    </row>
    <row r="20435" spans="6:23" x14ac:dyDescent="0.2">
      <c r="F20435" s="610"/>
      <c r="H20435" s="612"/>
      <c r="I20435" s="598"/>
      <c r="J20435" s="598"/>
      <c r="M20435" s="598"/>
      <c r="N20435" s="598"/>
      <c r="V20435" s="598"/>
      <c r="W20435" s="598"/>
    </row>
    <row r="20436" spans="6:23" x14ac:dyDescent="0.2">
      <c r="F20436" s="610"/>
      <c r="H20436" s="612"/>
      <c r="I20436" s="598"/>
      <c r="J20436" s="598"/>
      <c r="M20436" s="598"/>
      <c r="N20436" s="598"/>
      <c r="V20436" s="598"/>
      <c r="W20436" s="598"/>
    </row>
    <row r="20437" spans="6:23" x14ac:dyDescent="0.2">
      <c r="F20437" s="610"/>
      <c r="H20437" s="612"/>
      <c r="I20437" s="598"/>
      <c r="J20437" s="598"/>
      <c r="M20437" s="598"/>
      <c r="N20437" s="598"/>
      <c r="V20437" s="598"/>
      <c r="W20437" s="598"/>
    </row>
    <row r="20438" spans="6:23" x14ac:dyDescent="0.2">
      <c r="F20438" s="610"/>
      <c r="H20438" s="612"/>
      <c r="I20438" s="598"/>
      <c r="J20438" s="598"/>
      <c r="M20438" s="598"/>
      <c r="N20438" s="598"/>
      <c r="V20438" s="598"/>
      <c r="W20438" s="598"/>
    </row>
    <row r="20439" spans="6:23" x14ac:dyDescent="0.2">
      <c r="F20439" s="610"/>
      <c r="H20439" s="612"/>
      <c r="I20439" s="598"/>
      <c r="J20439" s="598"/>
      <c r="M20439" s="598"/>
      <c r="N20439" s="598"/>
      <c r="V20439" s="598"/>
      <c r="W20439" s="598"/>
    </row>
    <row r="20440" spans="6:23" x14ac:dyDescent="0.2">
      <c r="F20440" s="610"/>
      <c r="H20440" s="612"/>
      <c r="I20440" s="598"/>
      <c r="J20440" s="598"/>
      <c r="M20440" s="598"/>
      <c r="N20440" s="598"/>
      <c r="V20440" s="598"/>
      <c r="W20440" s="598"/>
    </row>
    <row r="20441" spans="6:23" x14ac:dyDescent="0.2">
      <c r="F20441" s="610"/>
      <c r="H20441" s="612"/>
      <c r="I20441" s="598"/>
      <c r="J20441" s="598"/>
      <c r="M20441" s="598"/>
      <c r="N20441" s="598"/>
      <c r="V20441" s="598"/>
      <c r="W20441" s="598"/>
    </row>
    <row r="20442" spans="6:23" x14ac:dyDescent="0.2">
      <c r="F20442" s="610"/>
      <c r="H20442" s="612"/>
      <c r="I20442" s="598"/>
      <c r="J20442" s="598"/>
      <c r="M20442" s="598"/>
      <c r="N20442" s="598"/>
      <c r="V20442" s="598"/>
      <c r="W20442" s="598"/>
    </row>
    <row r="20443" spans="6:23" x14ac:dyDescent="0.2">
      <c r="F20443" s="610"/>
      <c r="H20443" s="612"/>
      <c r="I20443" s="598"/>
      <c r="J20443" s="598"/>
      <c r="M20443" s="598"/>
      <c r="N20443" s="598"/>
      <c r="V20443" s="598"/>
      <c r="W20443" s="598"/>
    </row>
    <row r="20444" spans="6:23" x14ac:dyDescent="0.2">
      <c r="F20444" s="610"/>
      <c r="H20444" s="612"/>
      <c r="I20444" s="598"/>
      <c r="J20444" s="598"/>
      <c r="M20444" s="598"/>
      <c r="N20444" s="598"/>
      <c r="V20444" s="598"/>
      <c r="W20444" s="598"/>
    </row>
    <row r="20445" spans="6:23" x14ac:dyDescent="0.2">
      <c r="F20445" s="610"/>
      <c r="H20445" s="612"/>
      <c r="I20445" s="598"/>
      <c r="J20445" s="598"/>
      <c r="M20445" s="598"/>
      <c r="N20445" s="598"/>
      <c r="V20445" s="598"/>
      <c r="W20445" s="598"/>
    </row>
    <row r="20446" spans="6:23" x14ac:dyDescent="0.2">
      <c r="F20446" s="610"/>
      <c r="H20446" s="612"/>
      <c r="I20446" s="598"/>
      <c r="J20446" s="598"/>
      <c r="M20446" s="598"/>
      <c r="N20446" s="598"/>
      <c r="V20446" s="598"/>
      <c r="W20446" s="598"/>
    </row>
    <row r="20447" spans="6:23" x14ac:dyDescent="0.2">
      <c r="F20447" s="610"/>
      <c r="H20447" s="612"/>
      <c r="I20447" s="598"/>
      <c r="J20447" s="598"/>
      <c r="M20447" s="598"/>
      <c r="N20447" s="598"/>
      <c r="V20447" s="598"/>
      <c r="W20447" s="598"/>
    </row>
    <row r="20448" spans="6:23" x14ac:dyDescent="0.2">
      <c r="F20448" s="610"/>
      <c r="H20448" s="612"/>
      <c r="I20448" s="598"/>
      <c r="J20448" s="598"/>
      <c r="M20448" s="598"/>
      <c r="N20448" s="598"/>
      <c r="V20448" s="598"/>
      <c r="W20448" s="598"/>
    </row>
    <row r="20449" spans="6:23" x14ac:dyDescent="0.2">
      <c r="F20449" s="610"/>
      <c r="H20449" s="612"/>
      <c r="I20449" s="598"/>
      <c r="J20449" s="598"/>
      <c r="M20449" s="598"/>
      <c r="N20449" s="598"/>
      <c r="V20449" s="598"/>
      <c r="W20449" s="598"/>
    </row>
    <row r="20450" spans="6:23" x14ac:dyDescent="0.2">
      <c r="F20450" s="610"/>
      <c r="H20450" s="612"/>
      <c r="I20450" s="598"/>
      <c r="J20450" s="598"/>
      <c r="M20450" s="598"/>
      <c r="N20450" s="598"/>
      <c r="V20450" s="598"/>
      <c r="W20450" s="598"/>
    </row>
    <row r="20451" spans="6:23" x14ac:dyDescent="0.2">
      <c r="F20451" s="610"/>
      <c r="H20451" s="612"/>
      <c r="I20451" s="598"/>
      <c r="J20451" s="598"/>
      <c r="M20451" s="598"/>
      <c r="N20451" s="598"/>
      <c r="V20451" s="598"/>
      <c r="W20451" s="598"/>
    </row>
    <row r="20452" spans="6:23" x14ac:dyDescent="0.2">
      <c r="F20452" s="610"/>
      <c r="H20452" s="612"/>
      <c r="I20452" s="598"/>
      <c r="J20452" s="598"/>
      <c r="M20452" s="598"/>
      <c r="N20452" s="598"/>
      <c r="V20452" s="598"/>
      <c r="W20452" s="598"/>
    </row>
    <row r="20453" spans="6:23" x14ac:dyDescent="0.2">
      <c r="F20453" s="610"/>
      <c r="H20453" s="612"/>
      <c r="I20453" s="598"/>
      <c r="J20453" s="598"/>
      <c r="M20453" s="598"/>
      <c r="N20453" s="598"/>
      <c r="V20453" s="598"/>
      <c r="W20453" s="598"/>
    </row>
    <row r="20454" spans="6:23" x14ac:dyDescent="0.2">
      <c r="F20454" s="610"/>
      <c r="H20454" s="612"/>
      <c r="I20454" s="598"/>
      <c r="J20454" s="598"/>
      <c r="M20454" s="598"/>
      <c r="N20454" s="598"/>
      <c r="V20454" s="598"/>
      <c r="W20454" s="598"/>
    </row>
    <row r="20455" spans="6:23" x14ac:dyDescent="0.2">
      <c r="F20455" s="610"/>
      <c r="H20455" s="612"/>
      <c r="I20455" s="598"/>
      <c r="J20455" s="598"/>
      <c r="M20455" s="598"/>
      <c r="N20455" s="598"/>
      <c r="V20455" s="598"/>
      <c r="W20455" s="598"/>
    </row>
    <row r="20456" spans="6:23" x14ac:dyDescent="0.2">
      <c r="F20456" s="610"/>
      <c r="H20456" s="612"/>
      <c r="I20456" s="598"/>
      <c r="J20456" s="598"/>
      <c r="M20456" s="598"/>
      <c r="N20456" s="598"/>
      <c r="V20456" s="598"/>
      <c r="W20456" s="598"/>
    </row>
    <row r="20457" spans="6:23" x14ac:dyDescent="0.2">
      <c r="F20457" s="610"/>
      <c r="H20457" s="612"/>
      <c r="I20457" s="598"/>
      <c r="J20457" s="598"/>
      <c r="M20457" s="598"/>
      <c r="N20457" s="598"/>
      <c r="V20457" s="598"/>
      <c r="W20457" s="598"/>
    </row>
    <row r="20458" spans="6:23" x14ac:dyDescent="0.2">
      <c r="F20458" s="610"/>
      <c r="H20458" s="612"/>
      <c r="I20458" s="598"/>
      <c r="J20458" s="598"/>
      <c r="M20458" s="598"/>
      <c r="N20458" s="598"/>
      <c r="V20458" s="598"/>
      <c r="W20458" s="598"/>
    </row>
    <row r="20459" spans="6:23" x14ac:dyDescent="0.2">
      <c r="F20459" s="610"/>
      <c r="H20459" s="612"/>
      <c r="I20459" s="598"/>
      <c r="J20459" s="598"/>
      <c r="M20459" s="598"/>
      <c r="N20459" s="598"/>
      <c r="V20459" s="598"/>
      <c r="W20459" s="598"/>
    </row>
    <row r="20460" spans="6:23" x14ac:dyDescent="0.2">
      <c r="F20460" s="610"/>
      <c r="H20460" s="612"/>
      <c r="I20460" s="598"/>
      <c r="J20460" s="598"/>
      <c r="M20460" s="598"/>
      <c r="N20460" s="598"/>
      <c r="V20460" s="598"/>
      <c r="W20460" s="598"/>
    </row>
    <row r="20461" spans="6:23" x14ac:dyDescent="0.2">
      <c r="F20461" s="610"/>
      <c r="H20461" s="612"/>
      <c r="I20461" s="598"/>
      <c r="J20461" s="598"/>
      <c r="M20461" s="598"/>
      <c r="N20461" s="598"/>
      <c r="V20461" s="598"/>
      <c r="W20461" s="598"/>
    </row>
    <row r="20462" spans="6:23" x14ac:dyDescent="0.2">
      <c r="F20462" s="610"/>
      <c r="H20462" s="612"/>
      <c r="I20462" s="598"/>
      <c r="J20462" s="598"/>
      <c r="M20462" s="598"/>
      <c r="N20462" s="598"/>
      <c r="V20462" s="598"/>
      <c r="W20462" s="598"/>
    </row>
    <row r="20463" spans="6:23" x14ac:dyDescent="0.2">
      <c r="F20463" s="610"/>
      <c r="H20463" s="612"/>
      <c r="I20463" s="598"/>
      <c r="J20463" s="598"/>
      <c r="M20463" s="598"/>
      <c r="N20463" s="598"/>
      <c r="V20463" s="598"/>
      <c r="W20463" s="598"/>
    </row>
    <row r="20464" spans="6:23" x14ac:dyDescent="0.2">
      <c r="F20464" s="610"/>
      <c r="H20464" s="612"/>
      <c r="I20464" s="598"/>
      <c r="J20464" s="598"/>
      <c r="M20464" s="598"/>
      <c r="N20464" s="598"/>
      <c r="V20464" s="598"/>
      <c r="W20464" s="598"/>
    </row>
    <row r="20465" spans="6:23" x14ac:dyDescent="0.2">
      <c r="F20465" s="610"/>
      <c r="H20465" s="612"/>
      <c r="I20465" s="598"/>
      <c r="J20465" s="598"/>
      <c r="M20465" s="598"/>
      <c r="N20465" s="598"/>
      <c r="V20465" s="598"/>
      <c r="W20465" s="598"/>
    </row>
    <row r="20466" spans="6:23" x14ac:dyDescent="0.2">
      <c r="F20466" s="610"/>
      <c r="H20466" s="612"/>
      <c r="I20466" s="598"/>
      <c r="J20466" s="598"/>
      <c r="M20466" s="598"/>
      <c r="N20466" s="598"/>
      <c r="V20466" s="598"/>
      <c r="W20466" s="598"/>
    </row>
    <row r="20467" spans="6:23" x14ac:dyDescent="0.2">
      <c r="F20467" s="610"/>
      <c r="H20467" s="612"/>
      <c r="I20467" s="598"/>
      <c r="J20467" s="598"/>
      <c r="M20467" s="598"/>
      <c r="N20467" s="598"/>
      <c r="V20467" s="598"/>
      <c r="W20467" s="598"/>
    </row>
    <row r="20468" spans="6:23" x14ac:dyDescent="0.2">
      <c r="F20468" s="610"/>
      <c r="H20468" s="612"/>
      <c r="I20468" s="598"/>
      <c r="J20468" s="598"/>
      <c r="M20468" s="598"/>
      <c r="N20468" s="598"/>
      <c r="V20468" s="598"/>
      <c r="W20468" s="598"/>
    </row>
    <row r="20469" spans="6:23" x14ac:dyDescent="0.2">
      <c r="F20469" s="610"/>
      <c r="H20469" s="612"/>
      <c r="I20469" s="598"/>
      <c r="J20469" s="598"/>
      <c r="M20469" s="598"/>
      <c r="N20469" s="598"/>
      <c r="V20469" s="598"/>
      <c r="W20469" s="598"/>
    </row>
    <row r="20470" spans="6:23" x14ac:dyDescent="0.2">
      <c r="F20470" s="610"/>
      <c r="H20470" s="612"/>
      <c r="I20470" s="598"/>
      <c r="J20470" s="598"/>
      <c r="M20470" s="598"/>
      <c r="N20470" s="598"/>
      <c r="V20470" s="598"/>
      <c r="W20470" s="598"/>
    </row>
    <row r="20471" spans="6:23" x14ac:dyDescent="0.2">
      <c r="F20471" s="610"/>
      <c r="H20471" s="612"/>
      <c r="I20471" s="598"/>
      <c r="J20471" s="598"/>
      <c r="M20471" s="598"/>
      <c r="N20471" s="598"/>
      <c r="V20471" s="598"/>
      <c r="W20471" s="598"/>
    </row>
    <row r="20472" spans="6:23" x14ac:dyDescent="0.2">
      <c r="F20472" s="610"/>
      <c r="H20472" s="612"/>
      <c r="I20472" s="598"/>
      <c r="J20472" s="598"/>
      <c r="M20472" s="598"/>
      <c r="N20472" s="598"/>
      <c r="V20472" s="598"/>
      <c r="W20472" s="598"/>
    </row>
    <row r="20473" spans="6:23" x14ac:dyDescent="0.2">
      <c r="F20473" s="610"/>
      <c r="H20473" s="612"/>
      <c r="I20473" s="598"/>
      <c r="J20473" s="598"/>
      <c r="M20473" s="598"/>
      <c r="N20473" s="598"/>
      <c r="V20473" s="598"/>
      <c r="W20473" s="598"/>
    </row>
    <row r="20474" spans="6:23" x14ac:dyDescent="0.2">
      <c r="F20474" s="610"/>
      <c r="H20474" s="612"/>
      <c r="I20474" s="598"/>
      <c r="J20474" s="598"/>
      <c r="M20474" s="598"/>
      <c r="N20474" s="598"/>
      <c r="V20474" s="598"/>
      <c r="W20474" s="598"/>
    </row>
    <row r="20475" spans="6:23" x14ac:dyDescent="0.2">
      <c r="F20475" s="610"/>
      <c r="H20475" s="612"/>
      <c r="I20475" s="598"/>
      <c r="J20475" s="598"/>
      <c r="M20475" s="598"/>
      <c r="N20475" s="598"/>
      <c r="V20475" s="598"/>
      <c r="W20475" s="598"/>
    </row>
    <row r="20476" spans="6:23" x14ac:dyDescent="0.2">
      <c r="F20476" s="610"/>
      <c r="H20476" s="612"/>
      <c r="I20476" s="598"/>
      <c r="J20476" s="598"/>
      <c r="M20476" s="598"/>
      <c r="N20476" s="598"/>
      <c r="V20476" s="598"/>
      <c r="W20476" s="598"/>
    </row>
    <row r="20477" spans="6:23" x14ac:dyDescent="0.2">
      <c r="F20477" s="610"/>
      <c r="H20477" s="612"/>
      <c r="I20477" s="598"/>
      <c r="J20477" s="598"/>
      <c r="M20477" s="598"/>
      <c r="N20477" s="598"/>
      <c r="V20477" s="598"/>
      <c r="W20477" s="598"/>
    </row>
    <row r="20478" spans="6:23" x14ac:dyDescent="0.2">
      <c r="F20478" s="610"/>
      <c r="H20478" s="612"/>
      <c r="I20478" s="598"/>
      <c r="J20478" s="598"/>
      <c r="M20478" s="598"/>
      <c r="N20478" s="598"/>
      <c r="V20478" s="598"/>
      <c r="W20478" s="598"/>
    </row>
    <row r="20479" spans="6:23" x14ac:dyDescent="0.2">
      <c r="F20479" s="610"/>
      <c r="H20479" s="612"/>
      <c r="I20479" s="598"/>
      <c r="J20479" s="598"/>
      <c r="M20479" s="598"/>
      <c r="N20479" s="598"/>
      <c r="V20479" s="598"/>
      <c r="W20479" s="598"/>
    </row>
    <row r="20480" spans="6:23" x14ac:dyDescent="0.2">
      <c r="F20480" s="610"/>
      <c r="H20480" s="612"/>
      <c r="I20480" s="598"/>
      <c r="J20480" s="598"/>
      <c r="M20480" s="598"/>
      <c r="N20480" s="598"/>
      <c r="V20480" s="598"/>
      <c r="W20480" s="598"/>
    </row>
    <row r="20481" spans="6:23" x14ac:dyDescent="0.2">
      <c r="F20481" s="610"/>
      <c r="H20481" s="612"/>
      <c r="I20481" s="598"/>
      <c r="J20481" s="598"/>
      <c r="M20481" s="598"/>
      <c r="N20481" s="598"/>
      <c r="V20481" s="598"/>
      <c r="W20481" s="598"/>
    </row>
    <row r="20482" spans="6:23" x14ac:dyDescent="0.2">
      <c r="F20482" s="610"/>
      <c r="H20482" s="612"/>
      <c r="I20482" s="598"/>
      <c r="J20482" s="598"/>
      <c r="M20482" s="598"/>
      <c r="N20482" s="598"/>
      <c r="V20482" s="598"/>
      <c r="W20482" s="598"/>
    </row>
    <row r="20483" spans="6:23" x14ac:dyDescent="0.2">
      <c r="F20483" s="610"/>
      <c r="H20483" s="612"/>
      <c r="I20483" s="598"/>
      <c r="J20483" s="598"/>
      <c r="M20483" s="598"/>
      <c r="N20483" s="598"/>
      <c r="V20483" s="598"/>
      <c r="W20483" s="598"/>
    </row>
    <row r="20484" spans="6:23" x14ac:dyDescent="0.2">
      <c r="F20484" s="610"/>
      <c r="H20484" s="612"/>
      <c r="I20484" s="598"/>
      <c r="J20484" s="598"/>
      <c r="M20484" s="598"/>
      <c r="N20484" s="598"/>
      <c r="V20484" s="598"/>
      <c r="W20484" s="598"/>
    </row>
    <row r="20485" spans="6:23" x14ac:dyDescent="0.2">
      <c r="F20485" s="610"/>
      <c r="H20485" s="612"/>
      <c r="I20485" s="598"/>
      <c r="J20485" s="598"/>
      <c r="M20485" s="598"/>
      <c r="N20485" s="598"/>
      <c r="V20485" s="598"/>
      <c r="W20485" s="598"/>
    </row>
    <row r="20486" spans="6:23" x14ac:dyDescent="0.2">
      <c r="F20486" s="610"/>
      <c r="H20486" s="612"/>
      <c r="I20486" s="598"/>
      <c r="J20486" s="598"/>
      <c r="M20486" s="598"/>
      <c r="N20486" s="598"/>
      <c r="V20486" s="598"/>
      <c r="W20486" s="598"/>
    </row>
    <row r="20487" spans="6:23" x14ac:dyDescent="0.2">
      <c r="F20487" s="610"/>
      <c r="H20487" s="612"/>
      <c r="I20487" s="598"/>
      <c r="J20487" s="598"/>
      <c r="M20487" s="598"/>
      <c r="N20487" s="598"/>
      <c r="V20487" s="598"/>
      <c r="W20487" s="598"/>
    </row>
    <row r="20488" spans="6:23" x14ac:dyDescent="0.2">
      <c r="F20488" s="610"/>
      <c r="H20488" s="612"/>
      <c r="I20488" s="598"/>
      <c r="J20488" s="598"/>
      <c r="M20488" s="598"/>
      <c r="N20488" s="598"/>
      <c r="V20488" s="598"/>
      <c r="W20488" s="598"/>
    </row>
    <row r="20489" spans="6:23" x14ac:dyDescent="0.2">
      <c r="F20489" s="610"/>
      <c r="H20489" s="612"/>
      <c r="I20489" s="598"/>
      <c r="J20489" s="598"/>
      <c r="M20489" s="598"/>
      <c r="N20489" s="598"/>
      <c r="V20489" s="598"/>
      <c r="W20489" s="598"/>
    </row>
    <row r="20490" spans="6:23" x14ac:dyDescent="0.2">
      <c r="F20490" s="610"/>
      <c r="H20490" s="612"/>
      <c r="I20490" s="598"/>
      <c r="J20490" s="598"/>
      <c r="M20490" s="598"/>
      <c r="N20490" s="598"/>
      <c r="V20490" s="598"/>
      <c r="W20490" s="598"/>
    </row>
    <row r="20491" spans="6:23" x14ac:dyDescent="0.2">
      <c r="F20491" s="610"/>
      <c r="H20491" s="612"/>
      <c r="I20491" s="598"/>
      <c r="J20491" s="598"/>
      <c r="M20491" s="598"/>
      <c r="N20491" s="598"/>
      <c r="V20491" s="598"/>
      <c r="W20491" s="598"/>
    </row>
    <row r="20492" spans="6:23" x14ac:dyDescent="0.2">
      <c r="F20492" s="610"/>
      <c r="H20492" s="612"/>
      <c r="I20492" s="598"/>
      <c r="J20492" s="598"/>
      <c r="M20492" s="598"/>
      <c r="N20492" s="598"/>
      <c r="V20492" s="598"/>
      <c r="W20492" s="598"/>
    </row>
    <row r="20493" spans="6:23" x14ac:dyDescent="0.2">
      <c r="F20493" s="610"/>
      <c r="H20493" s="612"/>
      <c r="I20493" s="598"/>
      <c r="J20493" s="598"/>
      <c r="M20493" s="598"/>
      <c r="N20493" s="598"/>
      <c r="V20493" s="598"/>
      <c r="W20493" s="598"/>
    </row>
    <row r="20494" spans="6:23" x14ac:dyDescent="0.2">
      <c r="F20494" s="610"/>
      <c r="H20494" s="612"/>
      <c r="I20494" s="598"/>
      <c r="J20494" s="598"/>
      <c r="M20494" s="598"/>
      <c r="N20494" s="598"/>
      <c r="V20494" s="598"/>
      <c r="W20494" s="598"/>
    </row>
    <row r="20495" spans="6:23" x14ac:dyDescent="0.2">
      <c r="F20495" s="610"/>
      <c r="H20495" s="612"/>
      <c r="I20495" s="598"/>
      <c r="J20495" s="598"/>
      <c r="M20495" s="598"/>
      <c r="N20495" s="598"/>
      <c r="V20495" s="598"/>
      <c r="W20495" s="598"/>
    </row>
    <row r="20496" spans="6:23" x14ac:dyDescent="0.2">
      <c r="F20496" s="610"/>
      <c r="H20496" s="612"/>
      <c r="I20496" s="598"/>
      <c r="J20496" s="598"/>
      <c r="M20496" s="598"/>
      <c r="N20496" s="598"/>
      <c r="V20496" s="598"/>
      <c r="W20496" s="598"/>
    </row>
    <row r="20497" spans="6:23" x14ac:dyDescent="0.2">
      <c r="F20497" s="610"/>
      <c r="H20497" s="612"/>
      <c r="I20497" s="598"/>
      <c r="J20497" s="598"/>
      <c r="M20497" s="598"/>
      <c r="N20497" s="598"/>
      <c r="V20497" s="598"/>
      <c r="W20497" s="598"/>
    </row>
    <row r="20498" spans="6:23" x14ac:dyDescent="0.2">
      <c r="F20498" s="610"/>
      <c r="H20498" s="612"/>
      <c r="I20498" s="598"/>
      <c r="J20498" s="598"/>
      <c r="M20498" s="598"/>
      <c r="N20498" s="598"/>
      <c r="V20498" s="598"/>
      <c r="W20498" s="598"/>
    </row>
    <row r="20499" spans="6:23" x14ac:dyDescent="0.2">
      <c r="F20499" s="610"/>
      <c r="H20499" s="612"/>
      <c r="I20499" s="598"/>
      <c r="J20499" s="598"/>
      <c r="M20499" s="598"/>
      <c r="N20499" s="598"/>
      <c r="V20499" s="598"/>
      <c r="W20499" s="598"/>
    </row>
    <row r="20500" spans="6:23" x14ac:dyDescent="0.2">
      <c r="F20500" s="610"/>
      <c r="H20500" s="612"/>
      <c r="I20500" s="598"/>
      <c r="J20500" s="598"/>
      <c r="M20500" s="598"/>
      <c r="N20500" s="598"/>
      <c r="V20500" s="598"/>
      <c r="W20500" s="598"/>
    </row>
    <row r="20501" spans="6:23" x14ac:dyDescent="0.2">
      <c r="F20501" s="610"/>
      <c r="H20501" s="612"/>
      <c r="I20501" s="598"/>
      <c r="J20501" s="598"/>
      <c r="M20501" s="598"/>
      <c r="N20501" s="598"/>
      <c r="V20501" s="598"/>
      <c r="W20501" s="598"/>
    </row>
    <row r="20502" spans="6:23" x14ac:dyDescent="0.2">
      <c r="F20502" s="610"/>
      <c r="H20502" s="612"/>
      <c r="I20502" s="598"/>
      <c r="J20502" s="598"/>
      <c r="M20502" s="598"/>
      <c r="N20502" s="598"/>
      <c r="V20502" s="598"/>
      <c r="W20502" s="598"/>
    </row>
    <row r="20503" spans="6:23" x14ac:dyDescent="0.2">
      <c r="F20503" s="610"/>
      <c r="H20503" s="612"/>
      <c r="I20503" s="598"/>
      <c r="J20503" s="598"/>
      <c r="M20503" s="598"/>
      <c r="N20503" s="598"/>
      <c r="V20503" s="598"/>
      <c r="W20503" s="598"/>
    </row>
    <row r="20504" spans="6:23" x14ac:dyDescent="0.2">
      <c r="F20504" s="610"/>
      <c r="H20504" s="612"/>
      <c r="I20504" s="598"/>
      <c r="J20504" s="598"/>
      <c r="M20504" s="598"/>
      <c r="N20504" s="598"/>
      <c r="V20504" s="598"/>
      <c r="W20504" s="598"/>
    </row>
    <row r="20505" spans="6:23" x14ac:dyDescent="0.2">
      <c r="F20505" s="610"/>
      <c r="H20505" s="612"/>
      <c r="I20505" s="598"/>
      <c r="J20505" s="598"/>
      <c r="M20505" s="598"/>
      <c r="N20505" s="598"/>
      <c r="V20505" s="598"/>
      <c r="W20505" s="598"/>
    </row>
    <row r="20506" spans="6:23" x14ac:dyDescent="0.2">
      <c r="F20506" s="610"/>
      <c r="H20506" s="612"/>
      <c r="I20506" s="598"/>
      <c r="J20506" s="598"/>
      <c r="M20506" s="598"/>
      <c r="N20506" s="598"/>
      <c r="V20506" s="598"/>
      <c r="W20506" s="598"/>
    </row>
    <row r="20507" spans="6:23" x14ac:dyDescent="0.2">
      <c r="F20507" s="610"/>
      <c r="H20507" s="612"/>
      <c r="I20507" s="598"/>
      <c r="J20507" s="598"/>
      <c r="M20507" s="598"/>
      <c r="N20507" s="598"/>
      <c r="V20507" s="598"/>
      <c r="W20507" s="598"/>
    </row>
    <row r="20508" spans="6:23" x14ac:dyDescent="0.2">
      <c r="F20508" s="610"/>
      <c r="H20508" s="612"/>
      <c r="I20508" s="598"/>
      <c r="J20508" s="598"/>
      <c r="M20508" s="598"/>
      <c r="N20508" s="598"/>
      <c r="V20508" s="598"/>
      <c r="W20508" s="598"/>
    </row>
    <row r="20509" spans="6:23" x14ac:dyDescent="0.2">
      <c r="F20509" s="610"/>
      <c r="H20509" s="612"/>
      <c r="I20509" s="598"/>
      <c r="J20509" s="598"/>
      <c r="M20509" s="598"/>
      <c r="N20509" s="598"/>
      <c r="V20509" s="598"/>
      <c r="W20509" s="598"/>
    </row>
    <row r="20510" spans="6:23" x14ac:dyDescent="0.2">
      <c r="F20510" s="610"/>
      <c r="H20510" s="612"/>
      <c r="I20510" s="598"/>
      <c r="J20510" s="598"/>
      <c r="M20510" s="598"/>
      <c r="N20510" s="598"/>
      <c r="V20510" s="598"/>
      <c r="W20510" s="598"/>
    </row>
    <row r="20511" spans="6:23" x14ac:dyDescent="0.2">
      <c r="F20511" s="610"/>
      <c r="H20511" s="612"/>
      <c r="I20511" s="598"/>
      <c r="J20511" s="598"/>
      <c r="M20511" s="598"/>
      <c r="N20511" s="598"/>
      <c r="V20511" s="598"/>
      <c r="W20511" s="598"/>
    </row>
    <row r="20512" spans="6:23" x14ac:dyDescent="0.2">
      <c r="F20512" s="610"/>
      <c r="H20512" s="612"/>
      <c r="I20512" s="598"/>
      <c r="J20512" s="598"/>
      <c r="M20512" s="598"/>
      <c r="N20512" s="598"/>
      <c r="V20512" s="598"/>
      <c r="W20512" s="598"/>
    </row>
    <row r="20513" spans="6:23" x14ac:dyDescent="0.2">
      <c r="F20513" s="610"/>
      <c r="H20513" s="612"/>
      <c r="I20513" s="598"/>
      <c r="J20513" s="598"/>
      <c r="M20513" s="598"/>
      <c r="N20513" s="598"/>
      <c r="V20513" s="598"/>
      <c r="W20513" s="598"/>
    </row>
    <row r="20514" spans="6:23" x14ac:dyDescent="0.2">
      <c r="F20514" s="610"/>
      <c r="H20514" s="612"/>
      <c r="I20514" s="598"/>
      <c r="J20514" s="598"/>
      <c r="M20514" s="598"/>
      <c r="N20514" s="598"/>
      <c r="V20514" s="598"/>
      <c r="W20514" s="598"/>
    </row>
    <row r="20515" spans="6:23" x14ac:dyDescent="0.2">
      <c r="F20515" s="610"/>
      <c r="H20515" s="612"/>
      <c r="I20515" s="598"/>
      <c r="J20515" s="598"/>
      <c r="M20515" s="598"/>
      <c r="N20515" s="598"/>
      <c r="V20515" s="598"/>
      <c r="W20515" s="598"/>
    </row>
    <row r="20516" spans="6:23" x14ac:dyDescent="0.2">
      <c r="F20516" s="610"/>
      <c r="H20516" s="612"/>
      <c r="I20516" s="598"/>
      <c r="J20516" s="598"/>
      <c r="M20516" s="598"/>
      <c r="N20516" s="598"/>
      <c r="V20516" s="598"/>
      <c r="W20516" s="598"/>
    </row>
    <row r="20517" spans="6:23" x14ac:dyDescent="0.2">
      <c r="F20517" s="610"/>
      <c r="H20517" s="612"/>
      <c r="I20517" s="598"/>
      <c r="J20517" s="598"/>
      <c r="M20517" s="598"/>
      <c r="N20517" s="598"/>
      <c r="V20517" s="598"/>
      <c r="W20517" s="598"/>
    </row>
    <row r="20518" spans="6:23" x14ac:dyDescent="0.2">
      <c r="F20518" s="610"/>
      <c r="H20518" s="612"/>
      <c r="I20518" s="598"/>
      <c r="J20518" s="598"/>
      <c r="M20518" s="598"/>
      <c r="N20518" s="598"/>
      <c r="V20518" s="598"/>
      <c r="W20518" s="598"/>
    </row>
    <row r="20519" spans="6:23" x14ac:dyDescent="0.2">
      <c r="F20519" s="610"/>
      <c r="H20519" s="612"/>
      <c r="I20519" s="598"/>
      <c r="J20519" s="598"/>
      <c r="M20519" s="598"/>
      <c r="N20519" s="598"/>
      <c r="V20519" s="598"/>
      <c r="W20519" s="598"/>
    </row>
    <row r="20520" spans="6:23" x14ac:dyDescent="0.2">
      <c r="F20520" s="610"/>
      <c r="H20520" s="612"/>
      <c r="I20520" s="598"/>
      <c r="J20520" s="598"/>
      <c r="M20520" s="598"/>
      <c r="N20520" s="598"/>
      <c r="V20520" s="598"/>
      <c r="W20520" s="598"/>
    </row>
    <row r="20521" spans="6:23" x14ac:dyDescent="0.2">
      <c r="F20521" s="610"/>
      <c r="H20521" s="612"/>
      <c r="I20521" s="598"/>
      <c r="J20521" s="598"/>
      <c r="M20521" s="598"/>
      <c r="N20521" s="598"/>
      <c r="V20521" s="598"/>
      <c r="W20521" s="598"/>
    </row>
    <row r="20522" spans="6:23" x14ac:dyDescent="0.2">
      <c r="F20522" s="610"/>
      <c r="H20522" s="612"/>
      <c r="I20522" s="598"/>
      <c r="J20522" s="598"/>
      <c r="M20522" s="598"/>
      <c r="N20522" s="598"/>
      <c r="V20522" s="598"/>
      <c r="W20522" s="598"/>
    </row>
    <row r="20523" spans="6:23" x14ac:dyDescent="0.2">
      <c r="F20523" s="610"/>
      <c r="H20523" s="612"/>
      <c r="I20523" s="598"/>
      <c r="J20523" s="598"/>
      <c r="M20523" s="598"/>
      <c r="N20523" s="598"/>
      <c r="V20523" s="598"/>
      <c r="W20523" s="598"/>
    </row>
    <row r="20524" spans="6:23" x14ac:dyDescent="0.2">
      <c r="F20524" s="610"/>
      <c r="H20524" s="612"/>
      <c r="I20524" s="598"/>
      <c r="J20524" s="598"/>
      <c r="M20524" s="598"/>
      <c r="N20524" s="598"/>
      <c r="V20524" s="598"/>
      <c r="W20524" s="598"/>
    </row>
    <row r="20525" spans="6:23" x14ac:dyDescent="0.2">
      <c r="F20525" s="610"/>
      <c r="H20525" s="612"/>
      <c r="I20525" s="598"/>
      <c r="J20525" s="598"/>
      <c r="M20525" s="598"/>
      <c r="N20525" s="598"/>
      <c r="V20525" s="598"/>
      <c r="W20525" s="598"/>
    </row>
    <row r="20526" spans="6:23" x14ac:dyDescent="0.2">
      <c r="F20526" s="610"/>
      <c r="H20526" s="612"/>
      <c r="I20526" s="598"/>
      <c r="J20526" s="598"/>
      <c r="M20526" s="598"/>
      <c r="N20526" s="598"/>
      <c r="V20526" s="598"/>
      <c r="W20526" s="598"/>
    </row>
    <row r="20527" spans="6:23" x14ac:dyDescent="0.2">
      <c r="F20527" s="610"/>
      <c r="H20527" s="612"/>
      <c r="I20527" s="598"/>
      <c r="J20527" s="598"/>
      <c r="M20527" s="598"/>
      <c r="N20527" s="598"/>
      <c r="V20527" s="598"/>
      <c r="W20527" s="598"/>
    </row>
    <row r="20528" spans="6:23" x14ac:dyDescent="0.2">
      <c r="F20528" s="610"/>
      <c r="H20528" s="612"/>
      <c r="I20528" s="598"/>
      <c r="J20528" s="598"/>
      <c r="M20528" s="598"/>
      <c r="N20528" s="598"/>
      <c r="V20528" s="598"/>
      <c r="W20528" s="598"/>
    </row>
    <row r="20529" spans="6:23" x14ac:dyDescent="0.2">
      <c r="F20529" s="610"/>
      <c r="H20529" s="612"/>
      <c r="I20529" s="598"/>
      <c r="J20529" s="598"/>
      <c r="M20529" s="598"/>
      <c r="N20529" s="598"/>
      <c r="V20529" s="598"/>
      <c r="W20529" s="598"/>
    </row>
    <row r="20530" spans="6:23" x14ac:dyDescent="0.2">
      <c r="F20530" s="610"/>
      <c r="H20530" s="612"/>
      <c r="I20530" s="598"/>
      <c r="J20530" s="598"/>
      <c r="M20530" s="598"/>
      <c r="N20530" s="598"/>
      <c r="V20530" s="598"/>
      <c r="W20530" s="598"/>
    </row>
    <row r="20531" spans="6:23" x14ac:dyDescent="0.2">
      <c r="F20531" s="610"/>
      <c r="H20531" s="612"/>
      <c r="I20531" s="598"/>
      <c r="J20531" s="598"/>
      <c r="M20531" s="598"/>
      <c r="N20531" s="598"/>
      <c r="V20531" s="598"/>
      <c r="W20531" s="598"/>
    </row>
    <row r="20532" spans="6:23" x14ac:dyDescent="0.2">
      <c r="F20532" s="610"/>
      <c r="H20532" s="612"/>
      <c r="I20532" s="598"/>
      <c r="J20532" s="598"/>
      <c r="M20532" s="598"/>
      <c r="N20532" s="598"/>
      <c r="V20532" s="598"/>
      <c r="W20532" s="598"/>
    </row>
    <row r="20533" spans="6:23" x14ac:dyDescent="0.2">
      <c r="F20533" s="610"/>
      <c r="H20533" s="612"/>
      <c r="I20533" s="598"/>
      <c r="J20533" s="598"/>
      <c r="M20533" s="598"/>
      <c r="N20533" s="598"/>
      <c r="V20533" s="598"/>
      <c r="W20533" s="598"/>
    </row>
    <row r="20534" spans="6:23" x14ac:dyDescent="0.2">
      <c r="F20534" s="610"/>
      <c r="H20534" s="612"/>
      <c r="I20534" s="598"/>
      <c r="J20534" s="598"/>
      <c r="M20534" s="598"/>
      <c r="N20534" s="598"/>
      <c r="V20534" s="598"/>
      <c r="W20534" s="598"/>
    </row>
    <row r="20535" spans="6:23" x14ac:dyDescent="0.2">
      <c r="F20535" s="610"/>
      <c r="H20535" s="612"/>
      <c r="I20535" s="598"/>
      <c r="J20535" s="598"/>
      <c r="M20535" s="598"/>
      <c r="N20535" s="598"/>
      <c r="V20535" s="598"/>
      <c r="W20535" s="598"/>
    </row>
    <row r="20536" spans="6:23" x14ac:dyDescent="0.2">
      <c r="F20536" s="610"/>
      <c r="H20536" s="612"/>
      <c r="I20536" s="598"/>
      <c r="J20536" s="598"/>
      <c r="M20536" s="598"/>
      <c r="N20536" s="598"/>
      <c r="V20536" s="598"/>
      <c r="W20536" s="598"/>
    </row>
    <row r="20537" spans="6:23" x14ac:dyDescent="0.2">
      <c r="F20537" s="610"/>
      <c r="H20537" s="612"/>
      <c r="I20537" s="598"/>
      <c r="J20537" s="598"/>
      <c r="M20537" s="598"/>
      <c r="N20537" s="598"/>
      <c r="V20537" s="598"/>
      <c r="W20537" s="598"/>
    </row>
    <row r="20538" spans="6:23" x14ac:dyDescent="0.2">
      <c r="F20538" s="610"/>
      <c r="H20538" s="612"/>
      <c r="I20538" s="598"/>
      <c r="J20538" s="598"/>
      <c r="M20538" s="598"/>
      <c r="N20538" s="598"/>
      <c r="V20538" s="598"/>
      <c r="W20538" s="598"/>
    </row>
    <row r="20539" spans="6:23" x14ac:dyDescent="0.2">
      <c r="F20539" s="610"/>
      <c r="H20539" s="612"/>
      <c r="I20539" s="598"/>
      <c r="J20539" s="598"/>
      <c r="M20539" s="598"/>
      <c r="N20539" s="598"/>
      <c r="V20539" s="598"/>
      <c r="W20539" s="598"/>
    </row>
    <row r="20540" spans="6:23" x14ac:dyDescent="0.2">
      <c r="F20540" s="610"/>
      <c r="H20540" s="612"/>
      <c r="I20540" s="598"/>
      <c r="J20540" s="598"/>
      <c r="M20540" s="598"/>
      <c r="N20540" s="598"/>
      <c r="V20540" s="598"/>
      <c r="W20540" s="598"/>
    </row>
    <row r="20541" spans="6:23" x14ac:dyDescent="0.2">
      <c r="F20541" s="610"/>
      <c r="H20541" s="612"/>
      <c r="I20541" s="598"/>
      <c r="J20541" s="598"/>
      <c r="M20541" s="598"/>
      <c r="N20541" s="598"/>
      <c r="V20541" s="598"/>
      <c r="W20541" s="598"/>
    </row>
    <row r="20542" spans="6:23" x14ac:dyDescent="0.2">
      <c r="F20542" s="610"/>
      <c r="H20542" s="612"/>
      <c r="I20542" s="598"/>
      <c r="J20542" s="598"/>
      <c r="M20542" s="598"/>
      <c r="N20542" s="598"/>
      <c r="V20542" s="598"/>
      <c r="W20542" s="598"/>
    </row>
    <row r="20543" spans="6:23" x14ac:dyDescent="0.2">
      <c r="F20543" s="610"/>
      <c r="H20543" s="612"/>
      <c r="I20543" s="598"/>
      <c r="J20543" s="598"/>
      <c r="M20543" s="598"/>
      <c r="N20543" s="598"/>
      <c r="V20543" s="598"/>
      <c r="W20543" s="598"/>
    </row>
    <row r="20544" spans="6:23" x14ac:dyDescent="0.2">
      <c r="F20544" s="610"/>
      <c r="H20544" s="612"/>
      <c r="I20544" s="598"/>
      <c r="J20544" s="598"/>
      <c r="M20544" s="598"/>
      <c r="N20544" s="598"/>
      <c r="V20544" s="598"/>
      <c r="W20544" s="598"/>
    </row>
    <row r="20545" spans="6:23" x14ac:dyDescent="0.2">
      <c r="F20545" s="610"/>
      <c r="H20545" s="612"/>
      <c r="I20545" s="598"/>
      <c r="J20545" s="598"/>
      <c r="M20545" s="598"/>
      <c r="N20545" s="598"/>
      <c r="V20545" s="598"/>
      <c r="W20545" s="598"/>
    </row>
    <row r="20546" spans="6:23" x14ac:dyDescent="0.2">
      <c r="F20546" s="610"/>
      <c r="H20546" s="612"/>
      <c r="I20546" s="598"/>
      <c r="J20546" s="598"/>
      <c r="M20546" s="598"/>
      <c r="N20546" s="598"/>
      <c r="V20546" s="598"/>
      <c r="W20546" s="598"/>
    </row>
    <row r="20547" spans="6:23" x14ac:dyDescent="0.2">
      <c r="F20547" s="610"/>
      <c r="H20547" s="612"/>
      <c r="I20547" s="598"/>
      <c r="J20547" s="598"/>
      <c r="M20547" s="598"/>
      <c r="N20547" s="598"/>
      <c r="V20547" s="598"/>
      <c r="W20547" s="598"/>
    </row>
    <row r="20548" spans="6:23" x14ac:dyDescent="0.2">
      <c r="F20548" s="610"/>
      <c r="H20548" s="612"/>
      <c r="I20548" s="598"/>
      <c r="J20548" s="598"/>
      <c r="M20548" s="598"/>
      <c r="N20548" s="598"/>
      <c r="V20548" s="598"/>
      <c r="W20548" s="598"/>
    </row>
    <row r="20549" spans="6:23" x14ac:dyDescent="0.2">
      <c r="F20549" s="610"/>
      <c r="H20549" s="612"/>
      <c r="I20549" s="598"/>
      <c r="J20549" s="598"/>
      <c r="M20549" s="598"/>
      <c r="N20549" s="598"/>
      <c r="V20549" s="598"/>
      <c r="W20549" s="598"/>
    </row>
    <row r="20550" spans="6:23" x14ac:dyDescent="0.2">
      <c r="F20550" s="610"/>
      <c r="H20550" s="612"/>
      <c r="I20550" s="598"/>
      <c r="J20550" s="598"/>
      <c r="M20550" s="598"/>
      <c r="N20550" s="598"/>
      <c r="V20550" s="598"/>
      <c r="W20550" s="598"/>
    </row>
    <row r="20551" spans="6:23" x14ac:dyDescent="0.2">
      <c r="F20551" s="610"/>
      <c r="H20551" s="612"/>
      <c r="I20551" s="598"/>
      <c r="J20551" s="598"/>
      <c r="M20551" s="598"/>
      <c r="N20551" s="598"/>
      <c r="V20551" s="598"/>
      <c r="W20551" s="598"/>
    </row>
    <row r="20552" spans="6:23" x14ac:dyDescent="0.2">
      <c r="F20552" s="610"/>
      <c r="H20552" s="612"/>
      <c r="I20552" s="598"/>
      <c r="J20552" s="598"/>
      <c r="M20552" s="598"/>
      <c r="N20552" s="598"/>
      <c r="V20552" s="598"/>
      <c r="W20552" s="598"/>
    </row>
    <row r="20553" spans="6:23" x14ac:dyDescent="0.2">
      <c r="F20553" s="610"/>
      <c r="H20553" s="612"/>
      <c r="I20553" s="598"/>
      <c r="J20553" s="598"/>
      <c r="M20553" s="598"/>
      <c r="N20553" s="598"/>
      <c r="V20553" s="598"/>
      <c r="W20553" s="598"/>
    </row>
    <row r="20554" spans="6:23" x14ac:dyDescent="0.2">
      <c r="F20554" s="610"/>
      <c r="H20554" s="612"/>
      <c r="I20554" s="598"/>
      <c r="J20554" s="598"/>
      <c r="M20554" s="598"/>
      <c r="N20554" s="598"/>
      <c r="V20554" s="598"/>
      <c r="W20554" s="598"/>
    </row>
    <row r="20555" spans="6:23" x14ac:dyDescent="0.2">
      <c r="F20555" s="610"/>
      <c r="H20555" s="612"/>
      <c r="I20555" s="598"/>
      <c r="J20555" s="598"/>
      <c r="M20555" s="598"/>
      <c r="N20555" s="598"/>
      <c r="V20555" s="598"/>
      <c r="W20555" s="598"/>
    </row>
    <row r="20556" spans="6:23" x14ac:dyDescent="0.2">
      <c r="F20556" s="610"/>
      <c r="H20556" s="612"/>
      <c r="I20556" s="598"/>
      <c r="J20556" s="598"/>
      <c r="M20556" s="598"/>
      <c r="N20556" s="598"/>
      <c r="V20556" s="598"/>
      <c r="W20556" s="598"/>
    </row>
    <row r="20557" spans="6:23" x14ac:dyDescent="0.2">
      <c r="F20557" s="610"/>
      <c r="H20557" s="612"/>
      <c r="I20557" s="598"/>
      <c r="J20557" s="598"/>
      <c r="M20557" s="598"/>
      <c r="N20557" s="598"/>
      <c r="V20557" s="598"/>
      <c r="W20557" s="598"/>
    </row>
    <row r="20558" spans="6:23" x14ac:dyDescent="0.2">
      <c r="F20558" s="610"/>
      <c r="H20558" s="612"/>
      <c r="I20558" s="598"/>
      <c r="J20558" s="598"/>
      <c r="M20558" s="598"/>
      <c r="N20558" s="598"/>
      <c r="V20558" s="598"/>
      <c r="W20558" s="598"/>
    </row>
    <row r="20559" spans="6:23" x14ac:dyDescent="0.2">
      <c r="F20559" s="610"/>
      <c r="H20559" s="612"/>
      <c r="I20559" s="598"/>
      <c r="J20559" s="598"/>
      <c r="M20559" s="598"/>
      <c r="N20559" s="598"/>
      <c r="V20559" s="598"/>
      <c r="W20559" s="598"/>
    </row>
    <row r="20560" spans="6:23" x14ac:dyDescent="0.2">
      <c r="F20560" s="610"/>
      <c r="H20560" s="612"/>
      <c r="I20560" s="598"/>
      <c r="J20560" s="598"/>
      <c r="M20560" s="598"/>
      <c r="N20560" s="598"/>
      <c r="V20560" s="598"/>
      <c r="W20560" s="598"/>
    </row>
    <row r="20561" spans="6:23" x14ac:dyDescent="0.2">
      <c r="F20561" s="610"/>
      <c r="H20561" s="612"/>
      <c r="I20561" s="598"/>
      <c r="J20561" s="598"/>
      <c r="M20561" s="598"/>
      <c r="N20561" s="598"/>
      <c r="V20561" s="598"/>
      <c r="W20561" s="598"/>
    </row>
    <row r="20562" spans="6:23" x14ac:dyDescent="0.2">
      <c r="F20562" s="610"/>
      <c r="H20562" s="612"/>
      <c r="I20562" s="598"/>
      <c r="J20562" s="598"/>
      <c r="M20562" s="598"/>
      <c r="N20562" s="598"/>
      <c r="V20562" s="598"/>
      <c r="W20562" s="598"/>
    </row>
    <row r="20563" spans="6:23" x14ac:dyDescent="0.2">
      <c r="F20563" s="610"/>
      <c r="H20563" s="612"/>
      <c r="I20563" s="598"/>
      <c r="J20563" s="598"/>
      <c r="M20563" s="598"/>
      <c r="N20563" s="598"/>
      <c r="V20563" s="598"/>
      <c r="W20563" s="598"/>
    </row>
    <row r="20564" spans="6:23" x14ac:dyDescent="0.2">
      <c r="F20564" s="610"/>
      <c r="H20564" s="612"/>
      <c r="I20564" s="598"/>
      <c r="J20564" s="598"/>
      <c r="M20564" s="598"/>
      <c r="N20564" s="598"/>
      <c r="V20564" s="598"/>
      <c r="W20564" s="598"/>
    </row>
    <row r="20565" spans="6:23" x14ac:dyDescent="0.2">
      <c r="F20565" s="610"/>
      <c r="H20565" s="612"/>
      <c r="I20565" s="598"/>
      <c r="J20565" s="598"/>
      <c r="M20565" s="598"/>
      <c r="N20565" s="598"/>
      <c r="V20565" s="598"/>
      <c r="W20565" s="598"/>
    </row>
    <row r="20566" spans="6:23" x14ac:dyDescent="0.2">
      <c r="F20566" s="610"/>
      <c r="H20566" s="612"/>
      <c r="I20566" s="598"/>
      <c r="J20566" s="598"/>
      <c r="M20566" s="598"/>
      <c r="N20566" s="598"/>
      <c r="V20566" s="598"/>
      <c r="W20566" s="598"/>
    </row>
    <row r="20567" spans="6:23" x14ac:dyDescent="0.2">
      <c r="F20567" s="610"/>
      <c r="H20567" s="612"/>
      <c r="I20567" s="598"/>
      <c r="J20567" s="598"/>
      <c r="M20567" s="598"/>
      <c r="N20567" s="598"/>
      <c r="V20567" s="598"/>
      <c r="W20567" s="598"/>
    </row>
    <row r="20568" spans="6:23" x14ac:dyDescent="0.2">
      <c r="F20568" s="610"/>
      <c r="H20568" s="612"/>
      <c r="I20568" s="598"/>
      <c r="J20568" s="598"/>
      <c r="M20568" s="598"/>
      <c r="N20568" s="598"/>
      <c r="V20568" s="598"/>
      <c r="W20568" s="598"/>
    </row>
    <row r="20569" spans="6:23" x14ac:dyDescent="0.2">
      <c r="F20569" s="610"/>
      <c r="H20569" s="612"/>
      <c r="I20569" s="598"/>
      <c r="J20569" s="598"/>
      <c r="M20569" s="598"/>
      <c r="N20569" s="598"/>
      <c r="V20569" s="598"/>
      <c r="W20569" s="598"/>
    </row>
    <row r="20570" spans="6:23" x14ac:dyDescent="0.2">
      <c r="F20570" s="610"/>
      <c r="H20570" s="612"/>
      <c r="I20570" s="598"/>
      <c r="J20570" s="598"/>
      <c r="M20570" s="598"/>
      <c r="N20570" s="598"/>
      <c r="V20570" s="598"/>
      <c r="W20570" s="598"/>
    </row>
    <row r="20571" spans="6:23" x14ac:dyDescent="0.2">
      <c r="F20571" s="610"/>
      <c r="H20571" s="612"/>
      <c r="I20571" s="598"/>
      <c r="J20571" s="598"/>
      <c r="M20571" s="598"/>
      <c r="N20571" s="598"/>
      <c r="V20571" s="598"/>
      <c r="W20571" s="598"/>
    </row>
    <row r="20572" spans="6:23" x14ac:dyDescent="0.2">
      <c r="F20572" s="610"/>
      <c r="H20572" s="612"/>
      <c r="I20572" s="598"/>
      <c r="J20572" s="598"/>
      <c r="M20572" s="598"/>
      <c r="N20572" s="598"/>
      <c r="V20572" s="598"/>
      <c r="W20572" s="598"/>
    </row>
    <row r="20573" spans="6:23" x14ac:dyDescent="0.2">
      <c r="F20573" s="610"/>
      <c r="H20573" s="612"/>
      <c r="I20573" s="598"/>
      <c r="J20573" s="598"/>
      <c r="M20573" s="598"/>
      <c r="N20573" s="598"/>
      <c r="V20573" s="598"/>
      <c r="W20573" s="598"/>
    </row>
    <row r="20574" spans="6:23" x14ac:dyDescent="0.2">
      <c r="F20574" s="610"/>
      <c r="H20574" s="612"/>
      <c r="I20574" s="598"/>
      <c r="J20574" s="598"/>
      <c r="M20574" s="598"/>
      <c r="N20574" s="598"/>
      <c r="V20574" s="598"/>
      <c r="W20574" s="598"/>
    </row>
    <row r="20575" spans="6:23" x14ac:dyDescent="0.2">
      <c r="F20575" s="610"/>
      <c r="H20575" s="612"/>
      <c r="I20575" s="598"/>
      <c r="J20575" s="598"/>
      <c r="M20575" s="598"/>
      <c r="N20575" s="598"/>
      <c r="V20575" s="598"/>
      <c r="W20575" s="598"/>
    </row>
    <row r="20576" spans="6:23" x14ac:dyDescent="0.2">
      <c r="F20576" s="610"/>
      <c r="H20576" s="612"/>
      <c r="I20576" s="598"/>
      <c r="J20576" s="598"/>
      <c r="M20576" s="598"/>
      <c r="N20576" s="598"/>
      <c r="V20576" s="598"/>
      <c r="W20576" s="598"/>
    </row>
    <row r="20577" spans="6:23" x14ac:dyDescent="0.2">
      <c r="F20577" s="610"/>
      <c r="H20577" s="612"/>
      <c r="I20577" s="598"/>
      <c r="J20577" s="598"/>
      <c r="M20577" s="598"/>
      <c r="N20577" s="598"/>
      <c r="V20577" s="598"/>
      <c r="W20577" s="598"/>
    </row>
    <row r="20578" spans="6:23" x14ac:dyDescent="0.2">
      <c r="F20578" s="610"/>
      <c r="H20578" s="612"/>
      <c r="I20578" s="598"/>
      <c r="J20578" s="598"/>
      <c r="M20578" s="598"/>
      <c r="N20578" s="598"/>
      <c r="V20578" s="598"/>
      <c r="W20578" s="598"/>
    </row>
    <row r="20579" spans="6:23" x14ac:dyDescent="0.2">
      <c r="F20579" s="610"/>
      <c r="H20579" s="612"/>
      <c r="I20579" s="598"/>
      <c r="J20579" s="598"/>
      <c r="M20579" s="598"/>
      <c r="N20579" s="598"/>
      <c r="V20579" s="598"/>
      <c r="W20579" s="598"/>
    </row>
    <row r="20580" spans="6:23" x14ac:dyDescent="0.2">
      <c r="F20580" s="610"/>
      <c r="H20580" s="612"/>
      <c r="I20580" s="598"/>
      <c r="J20580" s="598"/>
      <c r="M20580" s="598"/>
      <c r="N20580" s="598"/>
      <c r="V20580" s="598"/>
      <c r="W20580" s="598"/>
    </row>
    <row r="20581" spans="6:23" x14ac:dyDescent="0.2">
      <c r="F20581" s="610"/>
      <c r="H20581" s="612"/>
      <c r="I20581" s="598"/>
      <c r="J20581" s="598"/>
      <c r="M20581" s="598"/>
      <c r="N20581" s="598"/>
      <c r="V20581" s="598"/>
      <c r="W20581" s="598"/>
    </row>
    <row r="20582" spans="6:23" x14ac:dyDescent="0.2">
      <c r="F20582" s="610"/>
      <c r="H20582" s="612"/>
      <c r="I20582" s="598"/>
      <c r="J20582" s="598"/>
      <c r="M20582" s="598"/>
      <c r="N20582" s="598"/>
      <c r="V20582" s="598"/>
      <c r="W20582" s="598"/>
    </row>
    <row r="20583" spans="6:23" x14ac:dyDescent="0.2">
      <c r="F20583" s="610"/>
      <c r="H20583" s="612"/>
      <c r="I20583" s="598"/>
      <c r="J20583" s="598"/>
      <c r="M20583" s="598"/>
      <c r="N20583" s="598"/>
      <c r="V20583" s="598"/>
      <c r="W20583" s="598"/>
    </row>
    <row r="20584" spans="6:23" x14ac:dyDescent="0.2">
      <c r="F20584" s="610"/>
      <c r="H20584" s="612"/>
      <c r="I20584" s="598"/>
      <c r="J20584" s="598"/>
      <c r="M20584" s="598"/>
      <c r="N20584" s="598"/>
      <c r="V20584" s="598"/>
      <c r="W20584" s="598"/>
    </row>
    <row r="20585" spans="6:23" x14ac:dyDescent="0.2">
      <c r="F20585" s="610"/>
      <c r="H20585" s="612"/>
      <c r="I20585" s="598"/>
      <c r="J20585" s="598"/>
      <c r="M20585" s="598"/>
      <c r="N20585" s="598"/>
      <c r="V20585" s="598"/>
      <c r="W20585" s="598"/>
    </row>
    <row r="20586" spans="6:23" x14ac:dyDescent="0.2">
      <c r="F20586" s="610"/>
      <c r="H20586" s="612"/>
      <c r="I20586" s="598"/>
      <c r="J20586" s="598"/>
      <c r="M20586" s="598"/>
      <c r="N20586" s="598"/>
      <c r="V20586" s="598"/>
      <c r="W20586" s="598"/>
    </row>
    <row r="20587" spans="6:23" x14ac:dyDescent="0.2">
      <c r="F20587" s="610"/>
      <c r="H20587" s="612"/>
      <c r="I20587" s="598"/>
      <c r="J20587" s="598"/>
      <c r="M20587" s="598"/>
      <c r="N20587" s="598"/>
      <c r="V20587" s="598"/>
      <c r="W20587" s="598"/>
    </row>
    <row r="20588" spans="6:23" x14ac:dyDescent="0.2">
      <c r="F20588" s="610"/>
      <c r="H20588" s="612"/>
      <c r="I20588" s="598"/>
      <c r="J20588" s="598"/>
      <c r="M20588" s="598"/>
      <c r="N20588" s="598"/>
      <c r="V20588" s="598"/>
      <c r="W20588" s="598"/>
    </row>
    <row r="20589" spans="6:23" x14ac:dyDescent="0.2">
      <c r="F20589" s="610"/>
      <c r="H20589" s="612"/>
      <c r="I20589" s="598"/>
      <c r="J20589" s="598"/>
      <c r="M20589" s="598"/>
      <c r="N20589" s="598"/>
      <c r="V20589" s="598"/>
      <c r="W20589" s="598"/>
    </row>
    <row r="20590" spans="6:23" x14ac:dyDescent="0.2">
      <c r="F20590" s="610"/>
      <c r="H20590" s="612"/>
      <c r="I20590" s="598"/>
      <c r="J20590" s="598"/>
      <c r="M20590" s="598"/>
      <c r="N20590" s="598"/>
      <c r="V20590" s="598"/>
      <c r="W20590" s="598"/>
    </row>
    <row r="20591" spans="6:23" x14ac:dyDescent="0.2">
      <c r="F20591" s="610"/>
      <c r="H20591" s="612"/>
      <c r="I20591" s="598"/>
      <c r="J20591" s="598"/>
      <c r="M20591" s="598"/>
      <c r="N20591" s="598"/>
      <c r="V20591" s="598"/>
      <c r="W20591" s="598"/>
    </row>
    <row r="20592" spans="6:23" x14ac:dyDescent="0.2">
      <c r="F20592" s="610"/>
      <c r="H20592" s="612"/>
      <c r="I20592" s="598"/>
      <c r="J20592" s="598"/>
      <c r="M20592" s="598"/>
      <c r="N20592" s="598"/>
      <c r="V20592" s="598"/>
      <c r="W20592" s="598"/>
    </row>
    <row r="20593" spans="6:23" x14ac:dyDescent="0.2">
      <c r="F20593" s="610"/>
      <c r="H20593" s="612"/>
      <c r="I20593" s="598"/>
      <c r="J20593" s="598"/>
      <c r="M20593" s="598"/>
      <c r="N20593" s="598"/>
      <c r="V20593" s="598"/>
      <c r="W20593" s="598"/>
    </row>
    <row r="20594" spans="6:23" x14ac:dyDescent="0.2">
      <c r="F20594" s="610"/>
      <c r="H20594" s="612"/>
      <c r="I20594" s="598"/>
      <c r="J20594" s="598"/>
      <c r="M20594" s="598"/>
      <c r="N20594" s="598"/>
      <c r="V20594" s="598"/>
      <c r="W20594" s="598"/>
    </row>
    <row r="20595" spans="6:23" x14ac:dyDescent="0.2">
      <c r="F20595" s="610"/>
      <c r="H20595" s="612"/>
      <c r="I20595" s="598"/>
      <c r="J20595" s="598"/>
      <c r="M20595" s="598"/>
      <c r="N20595" s="598"/>
      <c r="V20595" s="598"/>
      <c r="W20595" s="598"/>
    </row>
    <row r="20596" spans="6:23" x14ac:dyDescent="0.2">
      <c r="F20596" s="610"/>
      <c r="H20596" s="612"/>
      <c r="I20596" s="598"/>
      <c r="J20596" s="598"/>
      <c r="M20596" s="598"/>
      <c r="N20596" s="598"/>
      <c r="V20596" s="598"/>
      <c r="W20596" s="598"/>
    </row>
    <row r="20597" spans="6:23" x14ac:dyDescent="0.2">
      <c r="F20597" s="610"/>
      <c r="H20597" s="612"/>
      <c r="I20597" s="598"/>
      <c r="J20597" s="598"/>
      <c r="M20597" s="598"/>
      <c r="N20597" s="598"/>
      <c r="V20597" s="598"/>
      <c r="W20597" s="598"/>
    </row>
    <row r="20598" spans="6:23" x14ac:dyDescent="0.2">
      <c r="F20598" s="610"/>
      <c r="H20598" s="612"/>
      <c r="I20598" s="598"/>
      <c r="J20598" s="598"/>
      <c r="M20598" s="598"/>
      <c r="N20598" s="598"/>
      <c r="V20598" s="598"/>
      <c r="W20598" s="598"/>
    </row>
    <row r="20599" spans="6:23" x14ac:dyDescent="0.2">
      <c r="F20599" s="610"/>
      <c r="H20599" s="612"/>
      <c r="I20599" s="598"/>
      <c r="J20599" s="598"/>
      <c r="M20599" s="598"/>
      <c r="N20599" s="598"/>
      <c r="V20599" s="598"/>
      <c r="W20599" s="598"/>
    </row>
    <row r="20600" spans="6:23" x14ac:dyDescent="0.2">
      <c r="F20600" s="610"/>
      <c r="H20600" s="612"/>
      <c r="I20600" s="598"/>
      <c r="J20600" s="598"/>
      <c r="M20600" s="598"/>
      <c r="N20600" s="598"/>
      <c r="V20600" s="598"/>
      <c r="W20600" s="598"/>
    </row>
    <row r="20601" spans="6:23" x14ac:dyDescent="0.2">
      <c r="F20601" s="610"/>
      <c r="H20601" s="612"/>
      <c r="I20601" s="598"/>
      <c r="J20601" s="598"/>
      <c r="M20601" s="598"/>
      <c r="N20601" s="598"/>
      <c r="V20601" s="598"/>
      <c r="W20601" s="598"/>
    </row>
    <row r="20602" spans="6:23" x14ac:dyDescent="0.2">
      <c r="F20602" s="610"/>
      <c r="H20602" s="612"/>
      <c r="I20602" s="598"/>
      <c r="J20602" s="598"/>
      <c r="M20602" s="598"/>
      <c r="N20602" s="598"/>
      <c r="V20602" s="598"/>
      <c r="W20602" s="598"/>
    </row>
    <row r="20603" spans="6:23" x14ac:dyDescent="0.2">
      <c r="F20603" s="610"/>
      <c r="H20603" s="612"/>
      <c r="I20603" s="598"/>
      <c r="J20603" s="598"/>
      <c r="M20603" s="598"/>
      <c r="N20603" s="598"/>
      <c r="V20603" s="598"/>
      <c r="W20603" s="598"/>
    </row>
    <row r="20604" spans="6:23" x14ac:dyDescent="0.2">
      <c r="F20604" s="610"/>
      <c r="H20604" s="612"/>
      <c r="I20604" s="598"/>
      <c r="J20604" s="598"/>
      <c r="M20604" s="598"/>
      <c r="N20604" s="598"/>
      <c r="V20604" s="598"/>
      <c r="W20604" s="598"/>
    </row>
    <row r="20605" spans="6:23" x14ac:dyDescent="0.2">
      <c r="F20605" s="610"/>
      <c r="H20605" s="612"/>
      <c r="I20605" s="598"/>
      <c r="J20605" s="598"/>
      <c r="M20605" s="598"/>
      <c r="N20605" s="598"/>
      <c r="V20605" s="598"/>
      <c r="W20605" s="598"/>
    </row>
    <row r="20606" spans="6:23" x14ac:dyDescent="0.2">
      <c r="F20606" s="610"/>
      <c r="H20606" s="612"/>
      <c r="I20606" s="598"/>
      <c r="J20606" s="598"/>
      <c r="M20606" s="598"/>
      <c r="N20606" s="598"/>
      <c r="V20606" s="598"/>
      <c r="W20606" s="598"/>
    </row>
    <row r="20607" spans="6:23" x14ac:dyDescent="0.2">
      <c r="F20607" s="610"/>
      <c r="H20607" s="612"/>
      <c r="I20607" s="598"/>
      <c r="J20607" s="598"/>
      <c r="M20607" s="598"/>
      <c r="N20607" s="598"/>
      <c r="V20607" s="598"/>
      <c r="W20607" s="598"/>
    </row>
    <row r="20608" spans="6:23" x14ac:dyDescent="0.2">
      <c r="F20608" s="610"/>
      <c r="H20608" s="612"/>
      <c r="I20608" s="598"/>
      <c r="J20608" s="598"/>
      <c r="M20608" s="598"/>
      <c r="N20608" s="598"/>
      <c r="V20608" s="598"/>
      <c r="W20608" s="598"/>
    </row>
    <row r="20609" spans="6:23" x14ac:dyDescent="0.2">
      <c r="F20609" s="610"/>
      <c r="H20609" s="612"/>
      <c r="I20609" s="598"/>
      <c r="J20609" s="598"/>
      <c r="M20609" s="598"/>
      <c r="N20609" s="598"/>
      <c r="V20609" s="598"/>
      <c r="W20609" s="598"/>
    </row>
    <row r="20610" spans="6:23" x14ac:dyDescent="0.2">
      <c r="F20610" s="610"/>
      <c r="H20610" s="612"/>
      <c r="I20610" s="598"/>
      <c r="J20610" s="598"/>
      <c r="M20610" s="598"/>
      <c r="N20610" s="598"/>
      <c r="V20610" s="598"/>
      <c r="W20610" s="598"/>
    </row>
    <row r="20611" spans="6:23" x14ac:dyDescent="0.2">
      <c r="F20611" s="610"/>
      <c r="H20611" s="612"/>
      <c r="I20611" s="598"/>
      <c r="J20611" s="598"/>
      <c r="M20611" s="598"/>
      <c r="N20611" s="598"/>
      <c r="V20611" s="598"/>
      <c r="W20611" s="598"/>
    </row>
    <row r="20612" spans="6:23" x14ac:dyDescent="0.2">
      <c r="F20612" s="610"/>
      <c r="H20612" s="612"/>
      <c r="I20612" s="598"/>
      <c r="J20612" s="598"/>
      <c r="M20612" s="598"/>
      <c r="N20612" s="598"/>
      <c r="V20612" s="598"/>
      <c r="W20612" s="598"/>
    </row>
    <row r="20613" spans="6:23" x14ac:dyDescent="0.2">
      <c r="F20613" s="610"/>
      <c r="H20613" s="612"/>
      <c r="I20613" s="598"/>
      <c r="J20613" s="598"/>
      <c r="M20613" s="598"/>
      <c r="N20613" s="598"/>
      <c r="V20613" s="598"/>
      <c r="W20613" s="598"/>
    </row>
    <row r="20614" spans="6:23" x14ac:dyDescent="0.2">
      <c r="F20614" s="610"/>
      <c r="H20614" s="612"/>
      <c r="I20614" s="598"/>
      <c r="J20614" s="598"/>
      <c r="M20614" s="598"/>
      <c r="N20614" s="598"/>
      <c r="V20614" s="598"/>
      <c r="W20614" s="598"/>
    </row>
    <row r="20615" spans="6:23" x14ac:dyDescent="0.2">
      <c r="F20615" s="610"/>
      <c r="H20615" s="612"/>
      <c r="I20615" s="598"/>
      <c r="J20615" s="598"/>
      <c r="M20615" s="598"/>
      <c r="N20615" s="598"/>
      <c r="V20615" s="598"/>
      <c r="W20615" s="598"/>
    </row>
    <row r="20616" spans="6:23" x14ac:dyDescent="0.2">
      <c r="F20616" s="610"/>
      <c r="H20616" s="612"/>
      <c r="I20616" s="598"/>
      <c r="J20616" s="598"/>
      <c r="M20616" s="598"/>
      <c r="N20616" s="598"/>
      <c r="V20616" s="598"/>
      <c r="W20616" s="598"/>
    </row>
    <row r="20617" spans="6:23" x14ac:dyDescent="0.2">
      <c r="F20617" s="610"/>
      <c r="H20617" s="612"/>
      <c r="I20617" s="598"/>
      <c r="J20617" s="598"/>
      <c r="M20617" s="598"/>
      <c r="N20617" s="598"/>
      <c r="V20617" s="598"/>
      <c r="W20617" s="598"/>
    </row>
    <row r="20618" spans="6:23" x14ac:dyDescent="0.2">
      <c r="F20618" s="610"/>
      <c r="H20618" s="612"/>
      <c r="I20618" s="598"/>
      <c r="J20618" s="598"/>
      <c r="M20618" s="598"/>
      <c r="N20618" s="598"/>
      <c r="V20618" s="598"/>
      <c r="W20618" s="598"/>
    </row>
    <row r="20619" spans="6:23" x14ac:dyDescent="0.2">
      <c r="F20619" s="610"/>
      <c r="H20619" s="612"/>
      <c r="I20619" s="598"/>
      <c r="J20619" s="598"/>
      <c r="M20619" s="598"/>
      <c r="N20619" s="598"/>
      <c r="V20619" s="598"/>
      <c r="W20619" s="598"/>
    </row>
    <row r="20620" spans="6:23" x14ac:dyDescent="0.2">
      <c r="F20620" s="610"/>
      <c r="H20620" s="612"/>
      <c r="I20620" s="598"/>
      <c r="J20620" s="598"/>
      <c r="M20620" s="598"/>
      <c r="N20620" s="598"/>
      <c r="V20620" s="598"/>
      <c r="W20620" s="598"/>
    </row>
    <row r="20621" spans="6:23" x14ac:dyDescent="0.2">
      <c r="F20621" s="610"/>
      <c r="H20621" s="612"/>
      <c r="I20621" s="598"/>
      <c r="J20621" s="598"/>
      <c r="M20621" s="598"/>
      <c r="N20621" s="598"/>
      <c r="V20621" s="598"/>
      <c r="W20621" s="598"/>
    </row>
    <row r="20622" spans="6:23" x14ac:dyDescent="0.2">
      <c r="F20622" s="610"/>
      <c r="H20622" s="612"/>
      <c r="I20622" s="598"/>
      <c r="J20622" s="598"/>
      <c r="M20622" s="598"/>
      <c r="N20622" s="598"/>
      <c r="V20622" s="598"/>
      <c r="W20622" s="598"/>
    </row>
    <row r="20623" spans="6:23" x14ac:dyDescent="0.2">
      <c r="F20623" s="610"/>
      <c r="H20623" s="612"/>
      <c r="I20623" s="598"/>
      <c r="J20623" s="598"/>
      <c r="M20623" s="598"/>
      <c r="N20623" s="598"/>
      <c r="V20623" s="598"/>
      <c r="W20623" s="598"/>
    </row>
    <row r="20624" spans="6:23" x14ac:dyDescent="0.2">
      <c r="F20624" s="610"/>
      <c r="H20624" s="612"/>
      <c r="I20624" s="598"/>
      <c r="J20624" s="598"/>
      <c r="M20624" s="598"/>
      <c r="N20624" s="598"/>
      <c r="V20624" s="598"/>
      <c r="W20624" s="598"/>
    </row>
    <row r="20625" spans="6:23" x14ac:dyDescent="0.2">
      <c r="F20625" s="610"/>
      <c r="H20625" s="612"/>
      <c r="I20625" s="598"/>
      <c r="J20625" s="598"/>
      <c r="M20625" s="598"/>
      <c r="N20625" s="598"/>
      <c r="V20625" s="598"/>
      <c r="W20625" s="598"/>
    </row>
    <row r="20626" spans="6:23" x14ac:dyDescent="0.2">
      <c r="F20626" s="610"/>
      <c r="H20626" s="612"/>
      <c r="I20626" s="598"/>
      <c r="J20626" s="598"/>
      <c r="M20626" s="598"/>
      <c r="N20626" s="598"/>
      <c r="V20626" s="598"/>
      <c r="W20626" s="598"/>
    </row>
    <row r="20627" spans="6:23" x14ac:dyDescent="0.2">
      <c r="F20627" s="610"/>
      <c r="H20627" s="612"/>
      <c r="I20627" s="598"/>
      <c r="J20627" s="598"/>
      <c r="M20627" s="598"/>
      <c r="N20627" s="598"/>
      <c r="V20627" s="598"/>
      <c r="W20627" s="598"/>
    </row>
    <row r="20628" spans="6:23" x14ac:dyDescent="0.2">
      <c r="F20628" s="610"/>
      <c r="H20628" s="612"/>
      <c r="I20628" s="598"/>
      <c r="J20628" s="598"/>
      <c r="M20628" s="598"/>
      <c r="N20628" s="598"/>
      <c r="V20628" s="598"/>
      <c r="W20628" s="598"/>
    </row>
    <row r="20629" spans="6:23" x14ac:dyDescent="0.2">
      <c r="F20629" s="610"/>
      <c r="H20629" s="612"/>
      <c r="I20629" s="598"/>
      <c r="J20629" s="598"/>
      <c r="M20629" s="598"/>
      <c r="N20629" s="598"/>
      <c r="V20629" s="598"/>
      <c r="W20629" s="598"/>
    </row>
    <row r="20630" spans="6:23" x14ac:dyDescent="0.2">
      <c r="F20630" s="610"/>
      <c r="H20630" s="612"/>
      <c r="I20630" s="598"/>
      <c r="J20630" s="598"/>
      <c r="M20630" s="598"/>
      <c r="N20630" s="598"/>
      <c r="V20630" s="598"/>
      <c r="W20630" s="598"/>
    </row>
    <row r="20631" spans="6:23" x14ac:dyDescent="0.2">
      <c r="F20631" s="610"/>
      <c r="H20631" s="612"/>
      <c r="I20631" s="598"/>
      <c r="J20631" s="598"/>
      <c r="M20631" s="598"/>
      <c r="N20631" s="598"/>
      <c r="V20631" s="598"/>
      <c r="W20631" s="598"/>
    </row>
    <row r="20632" spans="6:23" x14ac:dyDescent="0.2">
      <c r="F20632" s="610"/>
      <c r="H20632" s="612"/>
      <c r="I20632" s="598"/>
      <c r="J20632" s="598"/>
      <c r="M20632" s="598"/>
      <c r="N20632" s="598"/>
      <c r="V20632" s="598"/>
      <c r="W20632" s="598"/>
    </row>
    <row r="20633" spans="6:23" x14ac:dyDescent="0.2">
      <c r="F20633" s="610"/>
      <c r="H20633" s="612"/>
      <c r="I20633" s="598"/>
      <c r="J20633" s="598"/>
      <c r="M20633" s="598"/>
      <c r="N20633" s="598"/>
      <c r="V20633" s="598"/>
      <c r="W20633" s="598"/>
    </row>
    <row r="20634" spans="6:23" x14ac:dyDescent="0.2">
      <c r="F20634" s="610"/>
      <c r="H20634" s="612"/>
      <c r="I20634" s="598"/>
      <c r="J20634" s="598"/>
      <c r="M20634" s="598"/>
      <c r="N20634" s="598"/>
      <c r="V20634" s="598"/>
      <c r="W20634" s="598"/>
    </row>
    <row r="20635" spans="6:23" x14ac:dyDescent="0.2">
      <c r="F20635" s="610"/>
      <c r="H20635" s="612"/>
      <c r="I20635" s="598"/>
      <c r="J20635" s="598"/>
      <c r="M20635" s="598"/>
      <c r="N20635" s="598"/>
      <c r="V20635" s="598"/>
      <c r="W20635" s="598"/>
    </row>
    <row r="20636" spans="6:23" x14ac:dyDescent="0.2">
      <c r="F20636" s="610"/>
      <c r="H20636" s="612"/>
      <c r="I20636" s="598"/>
      <c r="J20636" s="598"/>
      <c r="M20636" s="598"/>
      <c r="N20636" s="598"/>
      <c r="V20636" s="598"/>
      <c r="W20636" s="598"/>
    </row>
    <row r="20637" spans="6:23" x14ac:dyDescent="0.2">
      <c r="F20637" s="610"/>
      <c r="H20637" s="612"/>
      <c r="I20637" s="598"/>
      <c r="J20637" s="598"/>
      <c r="M20637" s="598"/>
      <c r="N20637" s="598"/>
      <c r="V20637" s="598"/>
      <c r="W20637" s="598"/>
    </row>
    <row r="20638" spans="6:23" x14ac:dyDescent="0.2">
      <c r="F20638" s="610"/>
      <c r="H20638" s="612"/>
      <c r="I20638" s="598"/>
      <c r="J20638" s="598"/>
      <c r="M20638" s="598"/>
      <c r="N20638" s="598"/>
      <c r="V20638" s="598"/>
      <c r="W20638" s="598"/>
    </row>
    <row r="20639" spans="6:23" x14ac:dyDescent="0.2">
      <c r="F20639" s="610"/>
      <c r="H20639" s="612"/>
      <c r="I20639" s="598"/>
      <c r="J20639" s="598"/>
      <c r="M20639" s="598"/>
      <c r="N20639" s="598"/>
      <c r="V20639" s="598"/>
      <c r="W20639" s="598"/>
    </row>
    <row r="20640" spans="6:23" x14ac:dyDescent="0.2">
      <c r="F20640" s="610"/>
      <c r="H20640" s="612"/>
      <c r="I20640" s="598"/>
      <c r="J20640" s="598"/>
      <c r="M20640" s="598"/>
      <c r="N20640" s="598"/>
      <c r="V20640" s="598"/>
      <c r="W20640" s="598"/>
    </row>
    <row r="20641" spans="6:23" x14ac:dyDescent="0.2">
      <c r="F20641" s="610"/>
      <c r="H20641" s="612"/>
      <c r="I20641" s="598"/>
      <c r="J20641" s="598"/>
      <c r="M20641" s="598"/>
      <c r="N20641" s="598"/>
      <c r="V20641" s="598"/>
      <c r="W20641" s="598"/>
    </row>
    <row r="20642" spans="6:23" x14ac:dyDescent="0.2">
      <c r="F20642" s="610"/>
      <c r="H20642" s="612"/>
      <c r="I20642" s="598"/>
      <c r="J20642" s="598"/>
      <c r="M20642" s="598"/>
      <c r="N20642" s="598"/>
      <c r="V20642" s="598"/>
      <c r="W20642" s="598"/>
    </row>
    <row r="20643" spans="6:23" x14ac:dyDescent="0.2">
      <c r="F20643" s="610"/>
      <c r="H20643" s="612"/>
      <c r="I20643" s="598"/>
      <c r="J20643" s="598"/>
      <c r="M20643" s="598"/>
      <c r="N20643" s="598"/>
      <c r="V20643" s="598"/>
      <c r="W20643" s="598"/>
    </row>
    <row r="20644" spans="6:23" x14ac:dyDescent="0.2">
      <c r="F20644" s="610"/>
      <c r="H20644" s="612"/>
      <c r="I20644" s="598"/>
      <c r="J20644" s="598"/>
      <c r="M20644" s="598"/>
      <c r="N20644" s="598"/>
      <c r="V20644" s="598"/>
      <c r="W20644" s="598"/>
    </row>
    <row r="20645" spans="6:23" x14ac:dyDescent="0.2">
      <c r="F20645" s="610"/>
      <c r="H20645" s="612"/>
      <c r="I20645" s="598"/>
      <c r="J20645" s="598"/>
      <c r="M20645" s="598"/>
      <c r="N20645" s="598"/>
      <c r="V20645" s="598"/>
      <c r="W20645" s="598"/>
    </row>
    <row r="20646" spans="6:23" x14ac:dyDescent="0.2">
      <c r="F20646" s="610"/>
      <c r="H20646" s="612"/>
      <c r="I20646" s="598"/>
      <c r="J20646" s="598"/>
      <c r="M20646" s="598"/>
      <c r="N20646" s="598"/>
      <c r="V20646" s="598"/>
      <c r="W20646" s="598"/>
    </row>
    <row r="20647" spans="6:23" x14ac:dyDescent="0.2">
      <c r="F20647" s="610"/>
      <c r="H20647" s="612"/>
      <c r="I20647" s="598"/>
      <c r="J20647" s="598"/>
      <c r="M20647" s="598"/>
      <c r="N20647" s="598"/>
      <c r="V20647" s="598"/>
      <c r="W20647" s="598"/>
    </row>
    <row r="20648" spans="6:23" x14ac:dyDescent="0.2">
      <c r="F20648" s="610"/>
      <c r="H20648" s="612"/>
      <c r="I20648" s="598"/>
      <c r="J20648" s="598"/>
      <c r="M20648" s="598"/>
      <c r="N20648" s="598"/>
      <c r="V20648" s="598"/>
      <c r="W20648" s="598"/>
    </row>
    <row r="20649" spans="6:23" x14ac:dyDescent="0.2">
      <c r="F20649" s="610"/>
      <c r="H20649" s="612"/>
      <c r="I20649" s="598"/>
      <c r="J20649" s="598"/>
      <c r="M20649" s="598"/>
      <c r="N20649" s="598"/>
      <c r="V20649" s="598"/>
      <c r="W20649" s="598"/>
    </row>
    <row r="20650" spans="6:23" x14ac:dyDescent="0.2">
      <c r="F20650" s="610"/>
      <c r="H20650" s="612"/>
      <c r="I20650" s="598"/>
      <c r="J20650" s="598"/>
      <c r="M20650" s="598"/>
      <c r="N20650" s="598"/>
      <c r="V20650" s="598"/>
      <c r="W20650" s="598"/>
    </row>
    <row r="20651" spans="6:23" x14ac:dyDescent="0.2">
      <c r="F20651" s="610"/>
      <c r="H20651" s="612"/>
      <c r="I20651" s="598"/>
      <c r="J20651" s="598"/>
      <c r="M20651" s="598"/>
      <c r="N20651" s="598"/>
      <c r="V20651" s="598"/>
      <c r="W20651" s="598"/>
    </row>
    <row r="20652" spans="6:23" x14ac:dyDescent="0.2">
      <c r="F20652" s="610"/>
      <c r="H20652" s="612"/>
      <c r="I20652" s="598"/>
      <c r="J20652" s="598"/>
      <c r="M20652" s="598"/>
      <c r="N20652" s="598"/>
      <c r="V20652" s="598"/>
      <c r="W20652" s="598"/>
    </row>
    <row r="20653" spans="6:23" x14ac:dyDescent="0.2">
      <c r="F20653" s="610"/>
      <c r="H20653" s="612"/>
      <c r="I20653" s="598"/>
      <c r="J20653" s="598"/>
      <c r="M20653" s="598"/>
      <c r="N20653" s="598"/>
      <c r="V20653" s="598"/>
      <c r="W20653" s="598"/>
    </row>
    <row r="20654" spans="6:23" x14ac:dyDescent="0.2">
      <c r="F20654" s="610"/>
      <c r="H20654" s="612"/>
      <c r="I20654" s="598"/>
      <c r="J20654" s="598"/>
      <c r="M20654" s="598"/>
      <c r="N20654" s="598"/>
      <c r="V20654" s="598"/>
      <c r="W20654" s="598"/>
    </row>
    <row r="20655" spans="6:23" x14ac:dyDescent="0.2">
      <c r="F20655" s="610"/>
      <c r="H20655" s="612"/>
      <c r="I20655" s="598"/>
      <c r="J20655" s="598"/>
      <c r="M20655" s="598"/>
      <c r="N20655" s="598"/>
      <c r="V20655" s="598"/>
      <c r="W20655" s="598"/>
    </row>
    <row r="20656" spans="6:23" x14ac:dyDescent="0.2">
      <c r="F20656" s="610"/>
      <c r="H20656" s="612"/>
      <c r="I20656" s="598"/>
      <c r="J20656" s="598"/>
      <c r="M20656" s="598"/>
      <c r="N20656" s="598"/>
      <c r="V20656" s="598"/>
      <c r="W20656" s="598"/>
    </row>
    <row r="20657" spans="6:23" x14ac:dyDescent="0.2">
      <c r="F20657" s="610"/>
      <c r="H20657" s="612"/>
      <c r="I20657" s="598"/>
      <c r="J20657" s="598"/>
      <c r="M20657" s="598"/>
      <c r="N20657" s="598"/>
      <c r="V20657" s="598"/>
      <c r="W20657" s="598"/>
    </row>
    <row r="20658" spans="6:23" x14ac:dyDescent="0.2">
      <c r="F20658" s="610"/>
      <c r="H20658" s="612"/>
      <c r="I20658" s="598"/>
      <c r="J20658" s="598"/>
      <c r="M20658" s="598"/>
      <c r="N20658" s="598"/>
      <c r="V20658" s="598"/>
      <c r="W20658" s="598"/>
    </row>
    <row r="20659" spans="6:23" x14ac:dyDescent="0.2">
      <c r="F20659" s="610"/>
      <c r="H20659" s="612"/>
      <c r="I20659" s="598"/>
      <c r="J20659" s="598"/>
      <c r="M20659" s="598"/>
      <c r="N20659" s="598"/>
      <c r="V20659" s="598"/>
      <c r="W20659" s="598"/>
    </row>
    <row r="20660" spans="6:23" x14ac:dyDescent="0.2">
      <c r="F20660" s="610"/>
      <c r="H20660" s="612"/>
      <c r="I20660" s="598"/>
      <c r="J20660" s="598"/>
      <c r="M20660" s="598"/>
      <c r="N20660" s="598"/>
      <c r="V20660" s="598"/>
      <c r="W20660" s="598"/>
    </row>
    <row r="20661" spans="6:23" x14ac:dyDescent="0.2">
      <c r="F20661" s="610"/>
      <c r="H20661" s="612"/>
      <c r="I20661" s="598"/>
      <c r="J20661" s="598"/>
      <c r="M20661" s="598"/>
      <c r="N20661" s="598"/>
      <c r="V20661" s="598"/>
      <c r="W20661" s="598"/>
    </row>
    <row r="20662" spans="6:23" x14ac:dyDescent="0.2">
      <c r="F20662" s="610"/>
      <c r="H20662" s="612"/>
      <c r="I20662" s="598"/>
      <c r="J20662" s="598"/>
      <c r="M20662" s="598"/>
      <c r="N20662" s="598"/>
      <c r="V20662" s="598"/>
      <c r="W20662" s="598"/>
    </row>
    <row r="20663" spans="6:23" x14ac:dyDescent="0.2">
      <c r="F20663" s="610"/>
      <c r="H20663" s="612"/>
      <c r="I20663" s="598"/>
      <c r="J20663" s="598"/>
      <c r="M20663" s="598"/>
      <c r="N20663" s="598"/>
      <c r="V20663" s="598"/>
      <c r="W20663" s="598"/>
    </row>
    <row r="20664" spans="6:23" x14ac:dyDescent="0.2">
      <c r="F20664" s="610"/>
      <c r="H20664" s="612"/>
      <c r="I20664" s="598"/>
      <c r="J20664" s="598"/>
      <c r="M20664" s="598"/>
      <c r="N20664" s="598"/>
      <c r="V20664" s="598"/>
      <c r="W20664" s="598"/>
    </row>
    <row r="20665" spans="6:23" x14ac:dyDescent="0.2">
      <c r="F20665" s="610"/>
      <c r="H20665" s="612"/>
      <c r="I20665" s="598"/>
      <c r="J20665" s="598"/>
      <c r="M20665" s="598"/>
      <c r="N20665" s="598"/>
      <c r="V20665" s="598"/>
      <c r="W20665" s="598"/>
    </row>
    <row r="20666" spans="6:23" x14ac:dyDescent="0.2">
      <c r="F20666" s="610"/>
      <c r="H20666" s="612"/>
      <c r="I20666" s="598"/>
      <c r="J20666" s="598"/>
      <c r="M20666" s="598"/>
      <c r="N20666" s="598"/>
      <c r="V20666" s="598"/>
      <c r="W20666" s="598"/>
    </row>
    <row r="20667" spans="6:23" x14ac:dyDescent="0.2">
      <c r="F20667" s="610"/>
      <c r="H20667" s="612"/>
      <c r="I20667" s="598"/>
      <c r="J20667" s="598"/>
      <c r="M20667" s="598"/>
      <c r="N20667" s="598"/>
      <c r="V20667" s="598"/>
      <c r="W20667" s="598"/>
    </row>
    <row r="20668" spans="6:23" x14ac:dyDescent="0.2">
      <c r="F20668" s="610"/>
      <c r="H20668" s="612"/>
      <c r="I20668" s="598"/>
      <c r="J20668" s="598"/>
      <c r="M20668" s="598"/>
      <c r="N20668" s="598"/>
      <c r="V20668" s="598"/>
      <c r="W20668" s="598"/>
    </row>
    <row r="20669" spans="6:23" x14ac:dyDescent="0.2">
      <c r="F20669" s="610"/>
      <c r="H20669" s="612"/>
      <c r="I20669" s="598"/>
      <c r="J20669" s="598"/>
      <c r="M20669" s="598"/>
      <c r="N20669" s="598"/>
      <c r="V20669" s="598"/>
      <c r="W20669" s="598"/>
    </row>
    <row r="20670" spans="6:23" x14ac:dyDescent="0.2">
      <c r="F20670" s="610"/>
      <c r="H20670" s="612"/>
      <c r="I20670" s="598"/>
      <c r="J20670" s="598"/>
      <c r="M20670" s="598"/>
      <c r="N20670" s="598"/>
      <c r="V20670" s="598"/>
      <c r="W20670" s="598"/>
    </row>
    <row r="20671" spans="6:23" x14ac:dyDescent="0.2">
      <c r="F20671" s="610"/>
      <c r="H20671" s="612"/>
      <c r="I20671" s="598"/>
      <c r="J20671" s="598"/>
      <c r="M20671" s="598"/>
      <c r="N20671" s="598"/>
      <c r="V20671" s="598"/>
      <c r="W20671" s="598"/>
    </row>
    <row r="20672" spans="6:23" x14ac:dyDescent="0.2">
      <c r="F20672" s="610"/>
      <c r="H20672" s="612"/>
      <c r="I20672" s="598"/>
      <c r="J20672" s="598"/>
      <c r="M20672" s="598"/>
      <c r="N20672" s="598"/>
      <c r="V20672" s="598"/>
      <c r="W20672" s="598"/>
    </row>
    <row r="20673" spans="6:23" x14ac:dyDescent="0.2">
      <c r="F20673" s="610"/>
      <c r="H20673" s="612"/>
      <c r="I20673" s="598"/>
      <c r="J20673" s="598"/>
      <c r="M20673" s="598"/>
      <c r="N20673" s="598"/>
      <c r="V20673" s="598"/>
      <c r="W20673" s="598"/>
    </row>
    <row r="20674" spans="6:23" x14ac:dyDescent="0.2">
      <c r="F20674" s="610"/>
      <c r="H20674" s="612"/>
      <c r="I20674" s="598"/>
      <c r="J20674" s="598"/>
      <c r="M20674" s="598"/>
      <c r="N20674" s="598"/>
      <c r="V20674" s="598"/>
      <c r="W20674" s="598"/>
    </row>
    <row r="20675" spans="6:23" x14ac:dyDescent="0.2">
      <c r="F20675" s="610"/>
      <c r="H20675" s="612"/>
      <c r="I20675" s="598"/>
      <c r="J20675" s="598"/>
      <c r="M20675" s="598"/>
      <c r="N20675" s="598"/>
      <c r="V20675" s="598"/>
      <c r="W20675" s="598"/>
    </row>
    <row r="20676" spans="6:23" x14ac:dyDescent="0.2">
      <c r="F20676" s="610"/>
      <c r="H20676" s="612"/>
      <c r="I20676" s="598"/>
      <c r="J20676" s="598"/>
      <c r="M20676" s="598"/>
      <c r="N20676" s="598"/>
      <c r="V20676" s="598"/>
      <c r="W20676" s="598"/>
    </row>
    <row r="20677" spans="6:23" x14ac:dyDescent="0.2">
      <c r="F20677" s="610"/>
      <c r="H20677" s="612"/>
      <c r="I20677" s="598"/>
      <c r="J20677" s="598"/>
      <c r="M20677" s="598"/>
      <c r="N20677" s="598"/>
      <c r="V20677" s="598"/>
      <c r="W20677" s="598"/>
    </row>
    <row r="20678" spans="6:23" x14ac:dyDescent="0.2">
      <c r="F20678" s="610"/>
      <c r="H20678" s="612"/>
      <c r="I20678" s="598"/>
      <c r="J20678" s="598"/>
      <c r="M20678" s="598"/>
      <c r="N20678" s="598"/>
      <c r="V20678" s="598"/>
      <c r="W20678" s="598"/>
    </row>
    <row r="20679" spans="6:23" x14ac:dyDescent="0.2">
      <c r="F20679" s="610"/>
      <c r="H20679" s="612"/>
      <c r="I20679" s="598"/>
      <c r="J20679" s="598"/>
      <c r="M20679" s="598"/>
      <c r="N20679" s="598"/>
      <c r="V20679" s="598"/>
      <c r="W20679" s="598"/>
    </row>
    <row r="20680" spans="6:23" x14ac:dyDescent="0.2">
      <c r="F20680" s="610"/>
      <c r="H20680" s="612"/>
      <c r="I20680" s="598"/>
      <c r="J20680" s="598"/>
      <c r="M20680" s="598"/>
      <c r="N20680" s="598"/>
      <c r="V20680" s="598"/>
      <c r="W20680" s="598"/>
    </row>
    <row r="20681" spans="6:23" x14ac:dyDescent="0.2">
      <c r="F20681" s="610"/>
      <c r="H20681" s="612"/>
      <c r="I20681" s="598"/>
      <c r="J20681" s="598"/>
      <c r="M20681" s="598"/>
      <c r="N20681" s="598"/>
      <c r="V20681" s="598"/>
      <c r="W20681" s="598"/>
    </row>
    <row r="20682" spans="6:23" x14ac:dyDescent="0.2">
      <c r="F20682" s="610"/>
      <c r="H20682" s="612"/>
      <c r="I20682" s="598"/>
      <c r="J20682" s="598"/>
      <c r="M20682" s="598"/>
      <c r="N20682" s="598"/>
      <c r="V20682" s="598"/>
      <c r="W20682" s="598"/>
    </row>
    <row r="20683" spans="6:23" x14ac:dyDescent="0.2">
      <c r="F20683" s="610"/>
      <c r="H20683" s="612"/>
      <c r="I20683" s="598"/>
      <c r="J20683" s="598"/>
      <c r="M20683" s="598"/>
      <c r="N20683" s="598"/>
      <c r="V20683" s="598"/>
      <c r="W20683" s="598"/>
    </row>
    <row r="20684" spans="6:23" x14ac:dyDescent="0.2">
      <c r="F20684" s="610"/>
      <c r="H20684" s="612"/>
      <c r="I20684" s="598"/>
      <c r="J20684" s="598"/>
      <c r="M20684" s="598"/>
      <c r="N20684" s="598"/>
      <c r="V20684" s="598"/>
      <c r="W20684" s="598"/>
    </row>
    <row r="20685" spans="6:23" x14ac:dyDescent="0.2">
      <c r="F20685" s="610"/>
      <c r="H20685" s="612"/>
      <c r="I20685" s="598"/>
      <c r="J20685" s="598"/>
      <c r="M20685" s="598"/>
      <c r="N20685" s="598"/>
      <c r="V20685" s="598"/>
      <c r="W20685" s="598"/>
    </row>
    <row r="20686" spans="6:23" x14ac:dyDescent="0.2">
      <c r="F20686" s="610"/>
      <c r="H20686" s="612"/>
      <c r="I20686" s="598"/>
      <c r="J20686" s="598"/>
      <c r="M20686" s="598"/>
      <c r="N20686" s="598"/>
      <c r="V20686" s="598"/>
      <c r="W20686" s="598"/>
    </row>
    <row r="20687" spans="6:23" x14ac:dyDescent="0.2">
      <c r="F20687" s="610"/>
      <c r="H20687" s="612"/>
      <c r="I20687" s="598"/>
      <c r="J20687" s="598"/>
      <c r="M20687" s="598"/>
      <c r="N20687" s="598"/>
      <c r="V20687" s="598"/>
      <c r="W20687" s="598"/>
    </row>
    <row r="20688" spans="6:23" x14ac:dyDescent="0.2">
      <c r="F20688" s="610"/>
      <c r="H20688" s="612"/>
      <c r="I20688" s="598"/>
      <c r="J20688" s="598"/>
      <c r="M20688" s="598"/>
      <c r="N20688" s="598"/>
      <c r="V20688" s="598"/>
      <c r="W20688" s="598"/>
    </row>
    <row r="20689" spans="6:23" x14ac:dyDescent="0.2">
      <c r="F20689" s="610"/>
      <c r="H20689" s="612"/>
      <c r="I20689" s="598"/>
      <c r="J20689" s="598"/>
      <c r="M20689" s="598"/>
      <c r="N20689" s="598"/>
      <c r="V20689" s="598"/>
      <c r="W20689" s="598"/>
    </row>
    <row r="20690" spans="6:23" x14ac:dyDescent="0.2">
      <c r="F20690" s="610"/>
      <c r="H20690" s="612"/>
      <c r="I20690" s="598"/>
      <c r="J20690" s="598"/>
      <c r="M20690" s="598"/>
      <c r="N20690" s="598"/>
      <c r="V20690" s="598"/>
      <c r="W20690" s="598"/>
    </row>
    <row r="20691" spans="6:23" x14ac:dyDescent="0.2">
      <c r="F20691" s="610"/>
      <c r="H20691" s="612"/>
      <c r="I20691" s="598"/>
      <c r="J20691" s="598"/>
      <c r="M20691" s="598"/>
      <c r="N20691" s="598"/>
      <c r="V20691" s="598"/>
      <c r="W20691" s="598"/>
    </row>
    <row r="20692" spans="6:23" x14ac:dyDescent="0.2">
      <c r="F20692" s="610"/>
      <c r="H20692" s="612"/>
      <c r="I20692" s="598"/>
      <c r="J20692" s="598"/>
      <c r="M20692" s="598"/>
      <c r="N20692" s="598"/>
      <c r="V20692" s="598"/>
      <c r="W20692" s="598"/>
    </row>
    <row r="20693" spans="6:23" x14ac:dyDescent="0.2">
      <c r="F20693" s="610"/>
      <c r="H20693" s="612"/>
      <c r="I20693" s="598"/>
      <c r="J20693" s="598"/>
      <c r="M20693" s="598"/>
      <c r="N20693" s="598"/>
      <c r="V20693" s="598"/>
      <c r="W20693" s="598"/>
    </row>
    <row r="20694" spans="6:23" x14ac:dyDescent="0.2">
      <c r="F20694" s="610"/>
      <c r="H20694" s="612"/>
      <c r="I20694" s="598"/>
      <c r="J20694" s="598"/>
      <c r="M20694" s="598"/>
      <c r="N20694" s="598"/>
      <c r="V20694" s="598"/>
      <c r="W20694" s="598"/>
    </row>
    <row r="20695" spans="6:23" x14ac:dyDescent="0.2">
      <c r="F20695" s="610"/>
      <c r="H20695" s="612"/>
      <c r="I20695" s="598"/>
      <c r="J20695" s="598"/>
      <c r="M20695" s="598"/>
      <c r="N20695" s="598"/>
      <c r="V20695" s="598"/>
      <c r="W20695" s="598"/>
    </row>
    <row r="20696" spans="6:23" x14ac:dyDescent="0.2">
      <c r="F20696" s="610"/>
      <c r="H20696" s="612"/>
      <c r="I20696" s="598"/>
      <c r="J20696" s="598"/>
      <c r="M20696" s="598"/>
      <c r="N20696" s="598"/>
      <c r="V20696" s="598"/>
      <c r="W20696" s="598"/>
    </row>
    <row r="20697" spans="6:23" x14ac:dyDescent="0.2">
      <c r="F20697" s="610"/>
      <c r="H20697" s="612"/>
      <c r="I20697" s="598"/>
      <c r="J20697" s="598"/>
      <c r="M20697" s="598"/>
      <c r="N20697" s="598"/>
      <c r="V20697" s="598"/>
      <c r="W20697" s="598"/>
    </row>
    <row r="20698" spans="6:23" x14ac:dyDescent="0.2">
      <c r="F20698" s="610"/>
      <c r="H20698" s="612"/>
      <c r="I20698" s="598"/>
      <c r="J20698" s="598"/>
      <c r="M20698" s="598"/>
      <c r="N20698" s="598"/>
      <c r="V20698" s="598"/>
      <c r="W20698" s="598"/>
    </row>
    <row r="20699" spans="6:23" x14ac:dyDescent="0.2">
      <c r="F20699" s="610"/>
      <c r="H20699" s="612"/>
      <c r="I20699" s="598"/>
      <c r="J20699" s="598"/>
      <c r="M20699" s="598"/>
      <c r="N20699" s="598"/>
      <c r="V20699" s="598"/>
      <c r="W20699" s="598"/>
    </row>
    <row r="20700" spans="6:23" x14ac:dyDescent="0.2">
      <c r="F20700" s="610"/>
      <c r="H20700" s="612"/>
      <c r="I20700" s="598"/>
      <c r="J20700" s="598"/>
      <c r="M20700" s="598"/>
      <c r="N20700" s="598"/>
      <c r="V20700" s="598"/>
      <c r="W20700" s="598"/>
    </row>
    <row r="20701" spans="6:23" x14ac:dyDescent="0.2">
      <c r="F20701" s="610"/>
      <c r="H20701" s="612"/>
      <c r="I20701" s="598"/>
      <c r="J20701" s="598"/>
      <c r="M20701" s="598"/>
      <c r="N20701" s="598"/>
      <c r="V20701" s="598"/>
      <c r="W20701" s="598"/>
    </row>
    <row r="20702" spans="6:23" x14ac:dyDescent="0.2">
      <c r="F20702" s="610"/>
      <c r="H20702" s="612"/>
      <c r="I20702" s="598"/>
      <c r="J20702" s="598"/>
      <c r="M20702" s="598"/>
      <c r="N20702" s="598"/>
      <c r="V20702" s="598"/>
      <c r="W20702" s="598"/>
    </row>
    <row r="20703" spans="6:23" x14ac:dyDescent="0.2">
      <c r="F20703" s="610"/>
      <c r="H20703" s="612"/>
      <c r="I20703" s="598"/>
      <c r="J20703" s="598"/>
      <c r="M20703" s="598"/>
      <c r="N20703" s="598"/>
      <c r="V20703" s="598"/>
      <c r="W20703" s="598"/>
    </row>
    <row r="20704" spans="6:23" x14ac:dyDescent="0.2">
      <c r="F20704" s="610"/>
      <c r="H20704" s="612"/>
      <c r="I20704" s="598"/>
      <c r="J20704" s="598"/>
      <c r="M20704" s="598"/>
      <c r="N20704" s="598"/>
      <c r="V20704" s="598"/>
      <c r="W20704" s="598"/>
    </row>
    <row r="20705" spans="6:23" x14ac:dyDescent="0.2">
      <c r="F20705" s="610"/>
      <c r="H20705" s="612"/>
      <c r="I20705" s="598"/>
      <c r="J20705" s="598"/>
      <c r="M20705" s="598"/>
      <c r="N20705" s="598"/>
      <c r="V20705" s="598"/>
      <c r="W20705" s="598"/>
    </row>
    <row r="20706" spans="6:23" x14ac:dyDescent="0.2">
      <c r="F20706" s="610"/>
      <c r="H20706" s="612"/>
      <c r="I20706" s="598"/>
      <c r="J20706" s="598"/>
      <c r="M20706" s="598"/>
      <c r="N20706" s="598"/>
      <c r="V20706" s="598"/>
      <c r="W20706" s="598"/>
    </row>
    <row r="20707" spans="6:23" x14ac:dyDescent="0.2">
      <c r="F20707" s="610"/>
      <c r="H20707" s="612"/>
      <c r="I20707" s="598"/>
      <c r="J20707" s="598"/>
      <c r="M20707" s="598"/>
      <c r="N20707" s="598"/>
      <c r="V20707" s="598"/>
      <c r="W20707" s="598"/>
    </row>
    <row r="20708" spans="6:23" x14ac:dyDescent="0.2">
      <c r="F20708" s="610"/>
      <c r="H20708" s="612"/>
      <c r="I20708" s="598"/>
      <c r="J20708" s="598"/>
      <c r="M20708" s="598"/>
      <c r="N20708" s="598"/>
      <c r="V20708" s="598"/>
      <c r="W20708" s="598"/>
    </row>
    <row r="20709" spans="6:23" x14ac:dyDescent="0.2">
      <c r="F20709" s="610"/>
      <c r="H20709" s="612"/>
      <c r="I20709" s="598"/>
      <c r="J20709" s="598"/>
      <c r="M20709" s="598"/>
      <c r="N20709" s="598"/>
      <c r="V20709" s="598"/>
      <c r="W20709" s="598"/>
    </row>
    <row r="20710" spans="6:23" x14ac:dyDescent="0.2">
      <c r="F20710" s="610"/>
      <c r="H20710" s="612"/>
      <c r="I20710" s="598"/>
      <c r="J20710" s="598"/>
      <c r="M20710" s="598"/>
      <c r="N20710" s="598"/>
      <c r="V20710" s="598"/>
      <c r="W20710" s="598"/>
    </row>
    <row r="20711" spans="6:23" x14ac:dyDescent="0.2">
      <c r="F20711" s="610"/>
      <c r="H20711" s="612"/>
      <c r="I20711" s="598"/>
      <c r="J20711" s="598"/>
      <c r="M20711" s="598"/>
      <c r="N20711" s="598"/>
      <c r="V20711" s="598"/>
      <c r="W20711" s="598"/>
    </row>
    <row r="20712" spans="6:23" x14ac:dyDescent="0.2">
      <c r="F20712" s="610"/>
      <c r="H20712" s="612"/>
      <c r="I20712" s="598"/>
      <c r="J20712" s="598"/>
      <c r="M20712" s="598"/>
      <c r="N20712" s="598"/>
      <c r="V20712" s="598"/>
      <c r="W20712" s="598"/>
    </row>
    <row r="20713" spans="6:23" x14ac:dyDescent="0.2">
      <c r="F20713" s="610"/>
      <c r="H20713" s="612"/>
      <c r="I20713" s="598"/>
      <c r="J20713" s="598"/>
      <c r="M20713" s="598"/>
      <c r="N20713" s="598"/>
      <c r="V20713" s="598"/>
      <c r="W20713" s="598"/>
    </row>
    <row r="20714" spans="6:23" x14ac:dyDescent="0.2">
      <c r="F20714" s="610"/>
      <c r="H20714" s="612"/>
      <c r="I20714" s="598"/>
      <c r="J20714" s="598"/>
      <c r="M20714" s="598"/>
      <c r="N20714" s="598"/>
      <c r="V20714" s="598"/>
      <c r="W20714" s="598"/>
    </row>
    <row r="20715" spans="6:23" x14ac:dyDescent="0.2">
      <c r="F20715" s="610"/>
      <c r="H20715" s="612"/>
      <c r="I20715" s="598"/>
      <c r="J20715" s="598"/>
      <c r="M20715" s="598"/>
      <c r="N20715" s="598"/>
      <c r="V20715" s="598"/>
      <c r="W20715" s="598"/>
    </row>
    <row r="20716" spans="6:23" x14ac:dyDescent="0.2">
      <c r="F20716" s="610"/>
      <c r="H20716" s="612"/>
      <c r="I20716" s="598"/>
      <c r="J20716" s="598"/>
      <c r="M20716" s="598"/>
      <c r="N20716" s="598"/>
      <c r="V20716" s="598"/>
      <c r="W20716" s="598"/>
    </row>
    <row r="20717" spans="6:23" x14ac:dyDescent="0.2">
      <c r="F20717" s="610"/>
      <c r="H20717" s="612"/>
      <c r="I20717" s="598"/>
      <c r="J20717" s="598"/>
      <c r="M20717" s="598"/>
      <c r="N20717" s="598"/>
      <c r="V20717" s="598"/>
      <c r="W20717" s="598"/>
    </row>
    <row r="20718" spans="6:23" x14ac:dyDescent="0.2">
      <c r="F20718" s="610"/>
      <c r="H20718" s="612"/>
      <c r="I20718" s="598"/>
      <c r="J20718" s="598"/>
      <c r="M20718" s="598"/>
      <c r="N20718" s="598"/>
      <c r="V20718" s="598"/>
      <c r="W20718" s="598"/>
    </row>
    <row r="20719" spans="6:23" x14ac:dyDescent="0.2">
      <c r="F20719" s="610"/>
      <c r="H20719" s="612"/>
      <c r="I20719" s="598"/>
      <c r="J20719" s="598"/>
      <c r="M20719" s="598"/>
      <c r="N20719" s="598"/>
      <c r="V20719" s="598"/>
      <c r="W20719" s="598"/>
    </row>
    <row r="20720" spans="6:23" x14ac:dyDescent="0.2">
      <c r="F20720" s="610"/>
      <c r="H20720" s="612"/>
      <c r="I20720" s="598"/>
      <c r="J20720" s="598"/>
      <c r="M20720" s="598"/>
      <c r="N20720" s="598"/>
      <c r="V20720" s="598"/>
      <c r="W20720" s="598"/>
    </row>
    <row r="20721" spans="6:23" x14ac:dyDescent="0.2">
      <c r="F20721" s="610"/>
      <c r="H20721" s="612"/>
      <c r="I20721" s="598"/>
      <c r="J20721" s="598"/>
      <c r="M20721" s="598"/>
      <c r="N20721" s="598"/>
      <c r="V20721" s="598"/>
      <c r="W20721" s="598"/>
    </row>
    <row r="20722" spans="6:23" x14ac:dyDescent="0.2">
      <c r="F20722" s="610"/>
      <c r="H20722" s="612"/>
      <c r="I20722" s="598"/>
      <c r="J20722" s="598"/>
      <c r="M20722" s="598"/>
      <c r="N20722" s="598"/>
      <c r="V20722" s="598"/>
      <c r="W20722" s="598"/>
    </row>
    <row r="20723" spans="6:23" x14ac:dyDescent="0.2">
      <c r="F20723" s="610"/>
      <c r="H20723" s="612"/>
      <c r="I20723" s="598"/>
      <c r="J20723" s="598"/>
      <c r="M20723" s="598"/>
      <c r="N20723" s="598"/>
      <c r="V20723" s="598"/>
      <c r="W20723" s="598"/>
    </row>
    <row r="20724" spans="6:23" x14ac:dyDescent="0.2">
      <c r="F20724" s="610"/>
      <c r="H20724" s="612"/>
      <c r="I20724" s="598"/>
      <c r="J20724" s="598"/>
      <c r="M20724" s="598"/>
      <c r="N20724" s="598"/>
      <c r="V20724" s="598"/>
      <c r="W20724" s="598"/>
    </row>
    <row r="20725" spans="6:23" x14ac:dyDescent="0.2">
      <c r="F20725" s="610"/>
      <c r="H20725" s="612"/>
      <c r="I20725" s="598"/>
      <c r="J20725" s="598"/>
      <c r="M20725" s="598"/>
      <c r="N20725" s="598"/>
      <c r="V20725" s="598"/>
      <c r="W20725" s="598"/>
    </row>
    <row r="20726" spans="6:23" x14ac:dyDescent="0.2">
      <c r="F20726" s="610"/>
      <c r="H20726" s="612"/>
      <c r="I20726" s="598"/>
      <c r="J20726" s="598"/>
      <c r="M20726" s="598"/>
      <c r="N20726" s="598"/>
      <c r="V20726" s="598"/>
      <c r="W20726" s="598"/>
    </row>
    <row r="20727" spans="6:23" x14ac:dyDescent="0.2">
      <c r="F20727" s="610"/>
      <c r="H20727" s="612"/>
      <c r="I20727" s="598"/>
      <c r="J20727" s="598"/>
      <c r="M20727" s="598"/>
      <c r="N20727" s="598"/>
      <c r="V20727" s="598"/>
      <c r="W20727" s="598"/>
    </row>
    <row r="20728" spans="6:23" x14ac:dyDescent="0.2">
      <c r="F20728" s="610"/>
      <c r="H20728" s="612"/>
      <c r="I20728" s="598"/>
      <c r="J20728" s="598"/>
      <c r="M20728" s="598"/>
      <c r="N20728" s="598"/>
      <c r="V20728" s="598"/>
      <c r="W20728" s="598"/>
    </row>
    <row r="20729" spans="6:23" x14ac:dyDescent="0.2">
      <c r="F20729" s="610"/>
      <c r="H20729" s="612"/>
      <c r="I20729" s="598"/>
      <c r="J20729" s="598"/>
      <c r="M20729" s="598"/>
      <c r="N20729" s="598"/>
      <c r="V20729" s="598"/>
      <c r="W20729" s="598"/>
    </row>
    <row r="20730" spans="6:23" x14ac:dyDescent="0.2">
      <c r="F20730" s="610"/>
      <c r="H20730" s="612"/>
      <c r="I20730" s="598"/>
      <c r="J20730" s="598"/>
      <c r="M20730" s="598"/>
      <c r="N20730" s="598"/>
      <c r="V20730" s="598"/>
      <c r="W20730" s="598"/>
    </row>
    <row r="20731" spans="6:23" x14ac:dyDescent="0.2">
      <c r="F20731" s="610"/>
      <c r="H20731" s="612"/>
      <c r="I20731" s="598"/>
      <c r="J20731" s="598"/>
      <c r="M20731" s="598"/>
      <c r="N20731" s="598"/>
      <c r="V20731" s="598"/>
      <c r="W20731" s="598"/>
    </row>
    <row r="20732" spans="6:23" x14ac:dyDescent="0.2">
      <c r="F20732" s="610"/>
      <c r="H20732" s="612"/>
      <c r="I20732" s="598"/>
      <c r="J20732" s="598"/>
      <c r="M20732" s="598"/>
      <c r="N20732" s="598"/>
      <c r="V20732" s="598"/>
      <c r="W20732" s="598"/>
    </row>
    <row r="20733" spans="6:23" x14ac:dyDescent="0.2">
      <c r="F20733" s="610"/>
      <c r="H20733" s="612"/>
      <c r="I20733" s="598"/>
      <c r="J20733" s="598"/>
      <c r="M20733" s="598"/>
      <c r="N20733" s="598"/>
      <c r="V20733" s="598"/>
      <c r="W20733" s="598"/>
    </row>
    <row r="20734" spans="6:23" x14ac:dyDescent="0.2">
      <c r="F20734" s="610"/>
      <c r="H20734" s="612"/>
      <c r="I20734" s="598"/>
      <c r="J20734" s="598"/>
      <c r="M20734" s="598"/>
      <c r="N20734" s="598"/>
      <c r="V20734" s="598"/>
      <c r="W20734" s="598"/>
    </row>
    <row r="20735" spans="6:23" x14ac:dyDescent="0.2">
      <c r="F20735" s="610"/>
      <c r="H20735" s="612"/>
      <c r="I20735" s="598"/>
      <c r="J20735" s="598"/>
      <c r="M20735" s="598"/>
      <c r="N20735" s="598"/>
      <c r="V20735" s="598"/>
      <c r="W20735" s="598"/>
    </row>
    <row r="20736" spans="6:23" x14ac:dyDescent="0.2">
      <c r="F20736" s="610"/>
      <c r="H20736" s="612"/>
      <c r="I20736" s="598"/>
      <c r="J20736" s="598"/>
      <c r="M20736" s="598"/>
      <c r="N20736" s="598"/>
      <c r="V20736" s="598"/>
      <c r="W20736" s="598"/>
    </row>
    <row r="20737" spans="6:23" x14ac:dyDescent="0.2">
      <c r="F20737" s="610"/>
      <c r="H20737" s="612"/>
      <c r="I20737" s="598"/>
      <c r="J20737" s="598"/>
      <c r="M20737" s="598"/>
      <c r="N20737" s="598"/>
      <c r="V20737" s="598"/>
      <c r="W20737" s="598"/>
    </row>
    <row r="20738" spans="6:23" x14ac:dyDescent="0.2">
      <c r="F20738" s="610"/>
      <c r="H20738" s="612"/>
      <c r="I20738" s="598"/>
      <c r="J20738" s="598"/>
      <c r="M20738" s="598"/>
      <c r="N20738" s="598"/>
      <c r="V20738" s="598"/>
      <c r="W20738" s="598"/>
    </row>
    <row r="20739" spans="6:23" x14ac:dyDescent="0.2">
      <c r="F20739" s="610"/>
      <c r="H20739" s="612"/>
      <c r="I20739" s="598"/>
      <c r="J20739" s="598"/>
      <c r="M20739" s="598"/>
      <c r="N20739" s="598"/>
      <c r="V20739" s="598"/>
      <c r="W20739" s="598"/>
    </row>
    <row r="20740" spans="6:23" x14ac:dyDescent="0.2">
      <c r="F20740" s="610"/>
      <c r="H20740" s="612"/>
      <c r="I20740" s="598"/>
      <c r="J20740" s="598"/>
      <c r="M20740" s="598"/>
      <c r="N20740" s="598"/>
      <c r="V20740" s="598"/>
      <c r="W20740" s="598"/>
    </row>
    <row r="20741" spans="6:23" x14ac:dyDescent="0.2">
      <c r="F20741" s="610"/>
      <c r="H20741" s="612"/>
      <c r="I20741" s="598"/>
      <c r="J20741" s="598"/>
      <c r="M20741" s="598"/>
      <c r="N20741" s="598"/>
      <c r="V20741" s="598"/>
      <c r="W20741" s="598"/>
    </row>
    <row r="20742" spans="6:23" x14ac:dyDescent="0.2">
      <c r="F20742" s="610"/>
      <c r="H20742" s="612"/>
      <c r="I20742" s="598"/>
      <c r="J20742" s="598"/>
      <c r="M20742" s="598"/>
      <c r="N20742" s="598"/>
      <c r="V20742" s="598"/>
      <c r="W20742" s="598"/>
    </row>
    <row r="20743" spans="6:23" x14ac:dyDescent="0.2">
      <c r="F20743" s="610"/>
      <c r="H20743" s="612"/>
      <c r="I20743" s="598"/>
      <c r="J20743" s="598"/>
      <c r="M20743" s="598"/>
      <c r="N20743" s="598"/>
      <c r="V20743" s="598"/>
      <c r="W20743" s="598"/>
    </row>
    <row r="20744" spans="6:23" x14ac:dyDescent="0.2">
      <c r="F20744" s="610"/>
      <c r="H20744" s="612"/>
      <c r="I20744" s="598"/>
      <c r="J20744" s="598"/>
      <c r="M20744" s="598"/>
      <c r="N20744" s="598"/>
      <c r="V20744" s="598"/>
      <c r="W20744" s="598"/>
    </row>
    <row r="20745" spans="6:23" x14ac:dyDescent="0.2">
      <c r="F20745" s="610"/>
      <c r="H20745" s="612"/>
      <c r="I20745" s="598"/>
      <c r="J20745" s="598"/>
      <c r="M20745" s="598"/>
      <c r="N20745" s="598"/>
      <c r="V20745" s="598"/>
      <c r="W20745" s="598"/>
    </row>
    <row r="20746" spans="6:23" x14ac:dyDescent="0.2">
      <c r="F20746" s="610"/>
      <c r="H20746" s="612"/>
      <c r="I20746" s="598"/>
      <c r="J20746" s="598"/>
      <c r="M20746" s="598"/>
      <c r="N20746" s="598"/>
      <c r="V20746" s="598"/>
      <c r="W20746" s="598"/>
    </row>
    <row r="20747" spans="6:23" x14ac:dyDescent="0.2">
      <c r="F20747" s="610"/>
      <c r="H20747" s="612"/>
      <c r="I20747" s="598"/>
      <c r="J20747" s="598"/>
      <c r="M20747" s="598"/>
      <c r="N20747" s="598"/>
      <c r="V20747" s="598"/>
      <c r="W20747" s="598"/>
    </row>
    <row r="20748" spans="6:23" x14ac:dyDescent="0.2">
      <c r="F20748" s="610"/>
      <c r="H20748" s="612"/>
      <c r="I20748" s="598"/>
      <c r="J20748" s="598"/>
      <c r="M20748" s="598"/>
      <c r="N20748" s="598"/>
      <c r="V20748" s="598"/>
      <c r="W20748" s="598"/>
    </row>
    <row r="20749" spans="6:23" x14ac:dyDescent="0.2">
      <c r="F20749" s="610"/>
      <c r="H20749" s="612"/>
      <c r="I20749" s="598"/>
      <c r="J20749" s="598"/>
      <c r="M20749" s="598"/>
      <c r="N20749" s="598"/>
      <c r="V20749" s="598"/>
      <c r="W20749" s="598"/>
    </row>
    <row r="20750" spans="6:23" x14ac:dyDescent="0.2">
      <c r="F20750" s="610"/>
      <c r="H20750" s="612"/>
      <c r="I20750" s="598"/>
      <c r="J20750" s="598"/>
      <c r="M20750" s="598"/>
      <c r="N20750" s="598"/>
      <c r="V20750" s="598"/>
      <c r="W20750" s="598"/>
    </row>
    <row r="20751" spans="6:23" x14ac:dyDescent="0.2">
      <c r="F20751" s="610"/>
      <c r="H20751" s="612"/>
      <c r="I20751" s="598"/>
      <c r="J20751" s="598"/>
      <c r="M20751" s="598"/>
      <c r="N20751" s="598"/>
      <c r="V20751" s="598"/>
      <c r="W20751" s="598"/>
    </row>
    <row r="20752" spans="6:23" x14ac:dyDescent="0.2">
      <c r="F20752" s="610"/>
      <c r="H20752" s="612"/>
      <c r="I20752" s="598"/>
      <c r="J20752" s="598"/>
      <c r="M20752" s="598"/>
      <c r="N20752" s="598"/>
      <c r="V20752" s="598"/>
      <c r="W20752" s="598"/>
    </row>
    <row r="20753" spans="6:23" x14ac:dyDescent="0.2">
      <c r="F20753" s="610"/>
      <c r="H20753" s="612"/>
      <c r="I20753" s="598"/>
      <c r="J20753" s="598"/>
      <c r="M20753" s="598"/>
      <c r="N20753" s="598"/>
      <c r="V20753" s="598"/>
      <c r="W20753" s="598"/>
    </row>
    <row r="20754" spans="6:23" x14ac:dyDescent="0.2">
      <c r="F20754" s="610"/>
      <c r="H20754" s="612"/>
      <c r="I20754" s="598"/>
      <c r="J20754" s="598"/>
      <c r="M20754" s="598"/>
      <c r="N20754" s="598"/>
      <c r="V20754" s="598"/>
      <c r="W20754" s="598"/>
    </row>
    <row r="20755" spans="6:23" x14ac:dyDescent="0.2">
      <c r="F20755" s="610"/>
      <c r="H20755" s="612"/>
      <c r="I20755" s="598"/>
      <c r="J20755" s="598"/>
      <c r="M20755" s="598"/>
      <c r="N20755" s="598"/>
      <c r="V20755" s="598"/>
      <c r="W20755" s="598"/>
    </row>
    <row r="20756" spans="6:23" x14ac:dyDescent="0.2">
      <c r="F20756" s="610"/>
      <c r="H20756" s="612"/>
      <c r="I20756" s="598"/>
      <c r="J20756" s="598"/>
      <c r="M20756" s="598"/>
      <c r="N20756" s="598"/>
      <c r="V20756" s="598"/>
      <c r="W20756" s="598"/>
    </row>
    <row r="20757" spans="6:23" x14ac:dyDescent="0.2">
      <c r="F20757" s="610"/>
      <c r="H20757" s="612"/>
      <c r="I20757" s="598"/>
      <c r="J20757" s="598"/>
      <c r="M20757" s="598"/>
      <c r="N20757" s="598"/>
      <c r="V20757" s="598"/>
      <c r="W20757" s="598"/>
    </row>
    <row r="20758" spans="6:23" x14ac:dyDescent="0.2">
      <c r="F20758" s="610"/>
      <c r="H20758" s="612"/>
      <c r="I20758" s="598"/>
      <c r="J20758" s="598"/>
      <c r="M20758" s="598"/>
      <c r="N20758" s="598"/>
      <c r="V20758" s="598"/>
      <c r="W20758" s="598"/>
    </row>
    <row r="20759" spans="6:23" x14ac:dyDescent="0.2">
      <c r="F20759" s="610"/>
      <c r="H20759" s="612"/>
      <c r="I20759" s="598"/>
      <c r="J20759" s="598"/>
      <c r="M20759" s="598"/>
      <c r="N20759" s="598"/>
      <c r="V20759" s="598"/>
      <c r="W20759" s="598"/>
    </row>
    <row r="20760" spans="6:23" x14ac:dyDescent="0.2">
      <c r="F20760" s="610"/>
      <c r="H20760" s="612"/>
      <c r="I20760" s="598"/>
      <c r="J20760" s="598"/>
      <c r="M20760" s="598"/>
      <c r="N20760" s="598"/>
      <c r="V20760" s="598"/>
      <c r="W20760" s="598"/>
    </row>
    <row r="20761" spans="6:23" x14ac:dyDescent="0.2">
      <c r="F20761" s="610"/>
      <c r="H20761" s="612"/>
      <c r="I20761" s="598"/>
      <c r="J20761" s="598"/>
      <c r="M20761" s="598"/>
      <c r="N20761" s="598"/>
      <c r="V20761" s="598"/>
      <c r="W20761" s="598"/>
    </row>
    <row r="20762" spans="6:23" x14ac:dyDescent="0.2">
      <c r="F20762" s="610"/>
      <c r="H20762" s="612"/>
      <c r="I20762" s="598"/>
      <c r="J20762" s="598"/>
      <c r="M20762" s="598"/>
      <c r="N20762" s="598"/>
      <c r="V20762" s="598"/>
      <c r="W20762" s="598"/>
    </row>
    <row r="20763" spans="6:23" x14ac:dyDescent="0.2">
      <c r="F20763" s="610"/>
      <c r="H20763" s="612"/>
      <c r="I20763" s="598"/>
      <c r="J20763" s="598"/>
      <c r="M20763" s="598"/>
      <c r="N20763" s="598"/>
      <c r="V20763" s="598"/>
      <c r="W20763" s="598"/>
    </row>
    <row r="20764" spans="6:23" x14ac:dyDescent="0.2">
      <c r="F20764" s="610"/>
      <c r="H20764" s="612"/>
      <c r="I20764" s="598"/>
      <c r="J20764" s="598"/>
      <c r="M20764" s="598"/>
      <c r="N20764" s="598"/>
      <c r="V20764" s="598"/>
      <c r="W20764" s="598"/>
    </row>
    <row r="20765" spans="6:23" x14ac:dyDescent="0.2">
      <c r="F20765" s="610"/>
      <c r="H20765" s="612"/>
      <c r="I20765" s="598"/>
      <c r="J20765" s="598"/>
      <c r="M20765" s="598"/>
      <c r="N20765" s="598"/>
      <c r="V20765" s="598"/>
      <c r="W20765" s="598"/>
    </row>
    <row r="20766" spans="6:23" x14ac:dyDescent="0.2">
      <c r="F20766" s="610"/>
      <c r="H20766" s="612"/>
      <c r="I20766" s="598"/>
      <c r="J20766" s="598"/>
      <c r="M20766" s="598"/>
      <c r="N20766" s="598"/>
      <c r="V20766" s="598"/>
      <c r="W20766" s="598"/>
    </row>
    <row r="20767" spans="6:23" x14ac:dyDescent="0.2">
      <c r="F20767" s="610"/>
      <c r="H20767" s="612"/>
      <c r="I20767" s="598"/>
      <c r="J20767" s="598"/>
      <c r="M20767" s="598"/>
      <c r="N20767" s="598"/>
      <c r="V20767" s="598"/>
      <c r="W20767" s="598"/>
    </row>
    <row r="20768" spans="6:23" x14ac:dyDescent="0.2">
      <c r="F20768" s="610"/>
      <c r="H20768" s="612"/>
      <c r="I20768" s="598"/>
      <c r="J20768" s="598"/>
      <c r="M20768" s="598"/>
      <c r="N20768" s="598"/>
      <c r="V20768" s="598"/>
      <c r="W20768" s="598"/>
    </row>
    <row r="20769" spans="6:23" x14ac:dyDescent="0.2">
      <c r="F20769" s="610"/>
      <c r="H20769" s="612"/>
      <c r="I20769" s="598"/>
      <c r="J20769" s="598"/>
      <c r="M20769" s="598"/>
      <c r="N20769" s="598"/>
      <c r="V20769" s="598"/>
      <c r="W20769" s="598"/>
    </row>
    <row r="20770" spans="6:23" x14ac:dyDescent="0.2">
      <c r="F20770" s="610"/>
      <c r="H20770" s="612"/>
      <c r="I20770" s="598"/>
      <c r="J20770" s="598"/>
      <c r="M20770" s="598"/>
      <c r="N20770" s="598"/>
      <c r="V20770" s="598"/>
      <c r="W20770" s="598"/>
    </row>
    <row r="20771" spans="6:23" x14ac:dyDescent="0.2">
      <c r="F20771" s="610"/>
      <c r="H20771" s="612"/>
      <c r="I20771" s="598"/>
      <c r="J20771" s="598"/>
      <c r="M20771" s="598"/>
      <c r="N20771" s="598"/>
      <c r="V20771" s="598"/>
      <c r="W20771" s="598"/>
    </row>
    <row r="20772" spans="6:23" x14ac:dyDescent="0.2">
      <c r="F20772" s="610"/>
      <c r="H20772" s="612"/>
      <c r="I20772" s="598"/>
      <c r="J20772" s="598"/>
      <c r="M20772" s="598"/>
      <c r="N20772" s="598"/>
      <c r="V20772" s="598"/>
      <c r="W20772" s="598"/>
    </row>
    <row r="20773" spans="6:23" x14ac:dyDescent="0.2">
      <c r="F20773" s="610"/>
      <c r="H20773" s="612"/>
      <c r="I20773" s="598"/>
      <c r="J20773" s="598"/>
      <c r="M20773" s="598"/>
      <c r="N20773" s="598"/>
      <c r="V20773" s="598"/>
      <c r="W20773" s="598"/>
    </row>
    <row r="20774" spans="6:23" x14ac:dyDescent="0.2">
      <c r="F20774" s="610"/>
      <c r="H20774" s="612"/>
      <c r="I20774" s="598"/>
      <c r="J20774" s="598"/>
      <c r="M20774" s="598"/>
      <c r="N20774" s="598"/>
      <c r="V20774" s="598"/>
      <c r="W20774" s="598"/>
    </row>
    <row r="20775" spans="6:23" x14ac:dyDescent="0.2">
      <c r="F20775" s="610"/>
      <c r="H20775" s="612"/>
      <c r="I20775" s="598"/>
      <c r="J20775" s="598"/>
      <c r="M20775" s="598"/>
      <c r="N20775" s="598"/>
      <c r="V20775" s="598"/>
      <c r="W20775" s="598"/>
    </row>
    <row r="20776" spans="6:23" x14ac:dyDescent="0.2">
      <c r="F20776" s="610"/>
      <c r="H20776" s="612"/>
      <c r="I20776" s="598"/>
      <c r="J20776" s="598"/>
      <c r="M20776" s="598"/>
      <c r="N20776" s="598"/>
      <c r="V20776" s="598"/>
      <c r="W20776" s="598"/>
    </row>
    <row r="20777" spans="6:23" x14ac:dyDescent="0.2">
      <c r="F20777" s="610"/>
      <c r="H20777" s="612"/>
      <c r="I20777" s="598"/>
      <c r="J20777" s="598"/>
      <c r="M20777" s="598"/>
      <c r="N20777" s="598"/>
      <c r="V20777" s="598"/>
      <c r="W20777" s="598"/>
    </row>
    <row r="20778" spans="6:23" x14ac:dyDescent="0.2">
      <c r="F20778" s="610"/>
      <c r="H20778" s="612"/>
      <c r="I20778" s="598"/>
      <c r="J20778" s="598"/>
      <c r="M20778" s="598"/>
      <c r="N20778" s="598"/>
      <c r="V20778" s="598"/>
      <c r="W20778" s="598"/>
    </row>
    <row r="20779" spans="6:23" x14ac:dyDescent="0.2">
      <c r="F20779" s="610"/>
      <c r="H20779" s="612"/>
      <c r="I20779" s="598"/>
      <c r="J20779" s="598"/>
      <c r="M20779" s="598"/>
      <c r="N20779" s="598"/>
      <c r="V20779" s="598"/>
      <c r="W20779" s="598"/>
    </row>
    <row r="20780" spans="6:23" x14ac:dyDescent="0.2">
      <c r="F20780" s="610"/>
      <c r="H20780" s="612"/>
      <c r="I20780" s="598"/>
      <c r="J20780" s="598"/>
      <c r="M20780" s="598"/>
      <c r="N20780" s="598"/>
      <c r="V20780" s="598"/>
      <c r="W20780" s="598"/>
    </row>
    <row r="20781" spans="6:23" x14ac:dyDescent="0.2">
      <c r="F20781" s="610"/>
      <c r="H20781" s="612"/>
      <c r="I20781" s="598"/>
      <c r="J20781" s="598"/>
      <c r="M20781" s="598"/>
      <c r="N20781" s="598"/>
      <c r="V20781" s="598"/>
      <c r="W20781" s="598"/>
    </row>
    <row r="20782" spans="6:23" x14ac:dyDescent="0.2">
      <c r="F20782" s="610"/>
      <c r="H20782" s="612"/>
      <c r="I20782" s="598"/>
      <c r="J20782" s="598"/>
      <c r="M20782" s="598"/>
      <c r="N20782" s="598"/>
      <c r="V20782" s="598"/>
      <c r="W20782" s="598"/>
    </row>
    <row r="20783" spans="6:23" x14ac:dyDescent="0.2">
      <c r="F20783" s="610"/>
      <c r="H20783" s="612"/>
      <c r="I20783" s="598"/>
      <c r="J20783" s="598"/>
      <c r="M20783" s="598"/>
      <c r="N20783" s="598"/>
      <c r="V20783" s="598"/>
      <c r="W20783" s="598"/>
    </row>
    <row r="20784" spans="6:23" x14ac:dyDescent="0.2">
      <c r="F20784" s="610"/>
      <c r="H20784" s="612"/>
      <c r="I20784" s="598"/>
      <c r="J20784" s="598"/>
      <c r="M20784" s="598"/>
      <c r="N20784" s="598"/>
      <c r="V20784" s="598"/>
      <c r="W20784" s="598"/>
    </row>
    <row r="20785" spans="6:23" x14ac:dyDescent="0.2">
      <c r="F20785" s="610"/>
      <c r="H20785" s="612"/>
      <c r="I20785" s="598"/>
      <c r="J20785" s="598"/>
      <c r="M20785" s="598"/>
      <c r="N20785" s="598"/>
      <c r="V20785" s="598"/>
      <c r="W20785" s="598"/>
    </row>
    <row r="20786" spans="6:23" x14ac:dyDescent="0.2">
      <c r="F20786" s="610"/>
      <c r="H20786" s="612"/>
      <c r="I20786" s="598"/>
      <c r="J20786" s="598"/>
      <c r="M20786" s="598"/>
      <c r="N20786" s="598"/>
      <c r="V20786" s="598"/>
      <c r="W20786" s="598"/>
    </row>
    <row r="20787" spans="6:23" x14ac:dyDescent="0.2">
      <c r="F20787" s="610"/>
      <c r="H20787" s="612"/>
      <c r="I20787" s="598"/>
      <c r="J20787" s="598"/>
      <c r="M20787" s="598"/>
      <c r="N20787" s="598"/>
      <c r="V20787" s="598"/>
      <c r="W20787" s="598"/>
    </row>
    <row r="20788" spans="6:23" x14ac:dyDescent="0.2">
      <c r="F20788" s="610"/>
      <c r="H20788" s="612"/>
      <c r="I20788" s="598"/>
      <c r="J20788" s="598"/>
      <c r="M20788" s="598"/>
      <c r="N20788" s="598"/>
      <c r="V20788" s="598"/>
      <c r="W20788" s="598"/>
    </row>
    <row r="20789" spans="6:23" x14ac:dyDescent="0.2">
      <c r="F20789" s="610"/>
      <c r="H20789" s="612"/>
      <c r="I20789" s="598"/>
      <c r="J20789" s="598"/>
      <c r="M20789" s="598"/>
      <c r="N20789" s="598"/>
      <c r="V20789" s="598"/>
      <c r="W20789" s="598"/>
    </row>
    <row r="20790" spans="6:23" x14ac:dyDescent="0.2">
      <c r="F20790" s="610"/>
      <c r="H20790" s="612"/>
      <c r="I20790" s="598"/>
      <c r="J20790" s="598"/>
      <c r="M20790" s="598"/>
      <c r="N20790" s="598"/>
      <c r="V20790" s="598"/>
      <c r="W20790" s="598"/>
    </row>
    <row r="20791" spans="6:23" x14ac:dyDescent="0.2">
      <c r="F20791" s="610"/>
      <c r="H20791" s="612"/>
      <c r="I20791" s="598"/>
      <c r="J20791" s="598"/>
      <c r="M20791" s="598"/>
      <c r="N20791" s="598"/>
      <c r="V20791" s="598"/>
      <c r="W20791" s="598"/>
    </row>
    <row r="20792" spans="6:23" x14ac:dyDescent="0.2">
      <c r="F20792" s="610"/>
      <c r="H20792" s="612"/>
      <c r="I20792" s="598"/>
      <c r="J20792" s="598"/>
      <c r="M20792" s="598"/>
      <c r="N20792" s="598"/>
      <c r="V20792" s="598"/>
      <c r="W20792" s="598"/>
    </row>
    <row r="20793" spans="6:23" x14ac:dyDescent="0.2">
      <c r="F20793" s="610"/>
      <c r="H20793" s="612"/>
      <c r="I20793" s="598"/>
      <c r="J20793" s="598"/>
      <c r="M20793" s="598"/>
      <c r="N20793" s="598"/>
      <c r="V20793" s="598"/>
      <c r="W20793" s="598"/>
    </row>
    <row r="20794" spans="6:23" x14ac:dyDescent="0.2">
      <c r="F20794" s="610"/>
      <c r="H20794" s="612"/>
      <c r="I20794" s="598"/>
      <c r="J20794" s="598"/>
      <c r="M20794" s="598"/>
      <c r="N20794" s="598"/>
      <c r="V20794" s="598"/>
      <c r="W20794" s="598"/>
    </row>
    <row r="20795" spans="6:23" x14ac:dyDescent="0.2">
      <c r="F20795" s="610"/>
      <c r="H20795" s="612"/>
      <c r="I20795" s="598"/>
      <c r="J20795" s="598"/>
      <c r="M20795" s="598"/>
      <c r="N20795" s="598"/>
      <c r="V20795" s="598"/>
      <c r="W20795" s="598"/>
    </row>
    <row r="20796" spans="6:23" x14ac:dyDescent="0.2">
      <c r="F20796" s="610"/>
      <c r="H20796" s="612"/>
      <c r="I20796" s="598"/>
      <c r="J20796" s="598"/>
      <c r="M20796" s="598"/>
      <c r="N20796" s="598"/>
      <c r="V20796" s="598"/>
      <c r="W20796" s="598"/>
    </row>
    <row r="20797" spans="6:23" x14ac:dyDescent="0.2">
      <c r="F20797" s="610"/>
      <c r="H20797" s="612"/>
      <c r="I20797" s="598"/>
      <c r="J20797" s="598"/>
      <c r="M20797" s="598"/>
      <c r="N20797" s="598"/>
      <c r="V20797" s="598"/>
      <c r="W20797" s="598"/>
    </row>
    <row r="20798" spans="6:23" x14ac:dyDescent="0.2">
      <c r="F20798" s="610"/>
      <c r="H20798" s="612"/>
      <c r="I20798" s="598"/>
      <c r="J20798" s="598"/>
      <c r="M20798" s="598"/>
      <c r="N20798" s="598"/>
      <c r="V20798" s="598"/>
      <c r="W20798" s="598"/>
    </row>
    <row r="20799" spans="6:23" x14ac:dyDescent="0.2">
      <c r="F20799" s="610"/>
      <c r="H20799" s="612"/>
      <c r="I20799" s="598"/>
      <c r="J20799" s="598"/>
      <c r="M20799" s="598"/>
      <c r="N20799" s="598"/>
      <c r="V20799" s="598"/>
      <c r="W20799" s="598"/>
    </row>
    <row r="20800" spans="6:23" x14ac:dyDescent="0.2">
      <c r="F20800" s="610"/>
      <c r="H20800" s="612"/>
      <c r="I20800" s="598"/>
      <c r="J20800" s="598"/>
      <c r="M20800" s="598"/>
      <c r="N20800" s="598"/>
      <c r="V20800" s="598"/>
      <c r="W20800" s="598"/>
    </row>
    <row r="20801" spans="6:23" x14ac:dyDescent="0.2">
      <c r="F20801" s="610"/>
      <c r="H20801" s="612"/>
      <c r="I20801" s="598"/>
      <c r="J20801" s="598"/>
      <c r="M20801" s="598"/>
      <c r="N20801" s="598"/>
      <c r="V20801" s="598"/>
      <c r="W20801" s="598"/>
    </row>
    <row r="20802" spans="6:23" x14ac:dyDescent="0.2">
      <c r="F20802" s="610"/>
      <c r="H20802" s="612"/>
      <c r="I20802" s="598"/>
      <c r="J20802" s="598"/>
      <c r="M20802" s="598"/>
      <c r="N20802" s="598"/>
      <c r="V20802" s="598"/>
      <c r="W20802" s="598"/>
    </row>
    <row r="20803" spans="6:23" x14ac:dyDescent="0.2">
      <c r="F20803" s="610"/>
      <c r="H20803" s="612"/>
      <c r="I20803" s="598"/>
      <c r="J20803" s="598"/>
      <c r="M20803" s="598"/>
      <c r="N20803" s="598"/>
      <c r="V20803" s="598"/>
      <c r="W20803" s="598"/>
    </row>
    <row r="20804" spans="6:23" x14ac:dyDescent="0.2">
      <c r="F20804" s="610"/>
      <c r="H20804" s="612"/>
      <c r="I20804" s="598"/>
      <c r="J20804" s="598"/>
      <c r="M20804" s="598"/>
      <c r="N20804" s="598"/>
      <c r="V20804" s="598"/>
      <c r="W20804" s="598"/>
    </row>
    <row r="20805" spans="6:23" x14ac:dyDescent="0.2">
      <c r="F20805" s="610"/>
      <c r="H20805" s="612"/>
      <c r="I20805" s="598"/>
      <c r="J20805" s="598"/>
      <c r="M20805" s="598"/>
      <c r="N20805" s="598"/>
      <c r="V20805" s="598"/>
      <c r="W20805" s="598"/>
    </row>
    <row r="20806" spans="6:23" x14ac:dyDescent="0.2">
      <c r="F20806" s="610"/>
      <c r="H20806" s="612"/>
      <c r="I20806" s="598"/>
      <c r="J20806" s="598"/>
      <c r="M20806" s="598"/>
      <c r="N20806" s="598"/>
      <c r="V20806" s="598"/>
      <c r="W20806" s="598"/>
    </row>
    <row r="20807" spans="6:23" x14ac:dyDescent="0.2">
      <c r="F20807" s="610"/>
      <c r="H20807" s="612"/>
      <c r="I20807" s="598"/>
      <c r="J20807" s="598"/>
      <c r="M20807" s="598"/>
      <c r="N20807" s="598"/>
      <c r="V20807" s="598"/>
      <c r="W20807" s="598"/>
    </row>
    <row r="20808" spans="6:23" x14ac:dyDescent="0.2">
      <c r="F20808" s="610"/>
      <c r="H20808" s="612"/>
      <c r="I20808" s="598"/>
      <c r="J20808" s="598"/>
      <c r="M20808" s="598"/>
      <c r="N20808" s="598"/>
      <c r="V20808" s="598"/>
      <c r="W20808" s="598"/>
    </row>
    <row r="20809" spans="6:23" x14ac:dyDescent="0.2">
      <c r="F20809" s="610"/>
      <c r="H20809" s="612"/>
      <c r="I20809" s="598"/>
      <c r="J20809" s="598"/>
      <c r="M20809" s="598"/>
      <c r="N20809" s="598"/>
      <c r="V20809" s="598"/>
      <c r="W20809" s="598"/>
    </row>
    <row r="20810" spans="6:23" x14ac:dyDescent="0.2">
      <c r="F20810" s="610"/>
      <c r="H20810" s="612"/>
      <c r="I20810" s="598"/>
      <c r="J20810" s="598"/>
      <c r="M20810" s="598"/>
      <c r="N20810" s="598"/>
      <c r="V20810" s="598"/>
      <c r="W20810" s="598"/>
    </row>
    <row r="20811" spans="6:23" x14ac:dyDescent="0.2">
      <c r="F20811" s="610"/>
      <c r="H20811" s="612"/>
      <c r="I20811" s="598"/>
      <c r="J20811" s="598"/>
      <c r="M20811" s="598"/>
      <c r="N20811" s="598"/>
      <c r="V20811" s="598"/>
      <c r="W20811" s="598"/>
    </row>
    <row r="20812" spans="6:23" x14ac:dyDescent="0.2">
      <c r="F20812" s="610"/>
      <c r="H20812" s="612"/>
      <c r="I20812" s="598"/>
      <c r="J20812" s="598"/>
      <c r="M20812" s="598"/>
      <c r="N20812" s="598"/>
      <c r="V20812" s="598"/>
      <c r="W20812" s="598"/>
    </row>
    <row r="20813" spans="6:23" x14ac:dyDescent="0.2">
      <c r="F20813" s="610"/>
      <c r="H20813" s="612"/>
      <c r="I20813" s="598"/>
      <c r="J20813" s="598"/>
      <c r="M20813" s="598"/>
      <c r="N20813" s="598"/>
      <c r="V20813" s="598"/>
      <c r="W20813" s="598"/>
    </row>
    <row r="20814" spans="6:23" x14ac:dyDescent="0.2">
      <c r="F20814" s="610"/>
      <c r="H20814" s="612"/>
      <c r="I20814" s="598"/>
      <c r="J20814" s="598"/>
      <c r="M20814" s="598"/>
      <c r="N20814" s="598"/>
      <c r="V20814" s="598"/>
      <c r="W20814" s="598"/>
    </row>
    <row r="20815" spans="6:23" x14ac:dyDescent="0.2">
      <c r="F20815" s="610"/>
      <c r="H20815" s="612"/>
      <c r="I20815" s="598"/>
      <c r="J20815" s="598"/>
      <c r="M20815" s="598"/>
      <c r="N20815" s="598"/>
      <c r="V20815" s="598"/>
      <c r="W20815" s="598"/>
    </row>
    <row r="20816" spans="6:23" x14ac:dyDescent="0.2">
      <c r="F20816" s="610"/>
      <c r="H20816" s="612"/>
      <c r="I20816" s="598"/>
      <c r="J20816" s="598"/>
      <c r="M20816" s="598"/>
      <c r="N20816" s="598"/>
      <c r="V20816" s="598"/>
      <c r="W20816" s="598"/>
    </row>
    <row r="20817" spans="6:23" x14ac:dyDescent="0.2">
      <c r="F20817" s="610"/>
      <c r="H20817" s="612"/>
      <c r="I20817" s="598"/>
      <c r="J20817" s="598"/>
      <c r="M20817" s="598"/>
      <c r="N20817" s="598"/>
      <c r="V20817" s="598"/>
      <c r="W20817" s="598"/>
    </row>
    <row r="20818" spans="6:23" x14ac:dyDescent="0.2">
      <c r="F20818" s="610"/>
      <c r="H20818" s="612"/>
      <c r="I20818" s="598"/>
      <c r="J20818" s="598"/>
      <c r="M20818" s="598"/>
      <c r="N20818" s="598"/>
      <c r="V20818" s="598"/>
      <c r="W20818" s="598"/>
    </row>
    <row r="20819" spans="6:23" x14ac:dyDescent="0.2">
      <c r="F20819" s="610"/>
      <c r="H20819" s="612"/>
      <c r="I20819" s="598"/>
      <c r="J20819" s="598"/>
      <c r="M20819" s="598"/>
      <c r="N20819" s="598"/>
      <c r="V20819" s="598"/>
      <c r="W20819" s="598"/>
    </row>
    <row r="20820" spans="6:23" x14ac:dyDescent="0.2">
      <c r="F20820" s="610"/>
      <c r="H20820" s="612"/>
      <c r="I20820" s="598"/>
      <c r="J20820" s="598"/>
      <c r="M20820" s="598"/>
      <c r="N20820" s="598"/>
      <c r="V20820" s="598"/>
      <c r="W20820" s="598"/>
    </row>
    <row r="20821" spans="6:23" x14ac:dyDescent="0.2">
      <c r="F20821" s="610"/>
      <c r="H20821" s="612"/>
      <c r="I20821" s="598"/>
      <c r="J20821" s="598"/>
      <c r="M20821" s="598"/>
      <c r="N20821" s="598"/>
      <c r="V20821" s="598"/>
      <c r="W20821" s="598"/>
    </row>
    <row r="20822" spans="6:23" x14ac:dyDescent="0.2">
      <c r="F20822" s="610"/>
      <c r="H20822" s="612"/>
      <c r="I20822" s="598"/>
      <c r="J20822" s="598"/>
      <c r="M20822" s="598"/>
      <c r="N20822" s="598"/>
      <c r="V20822" s="598"/>
      <c r="W20822" s="598"/>
    </row>
    <row r="20823" spans="6:23" x14ac:dyDescent="0.2">
      <c r="F20823" s="610"/>
      <c r="H20823" s="612"/>
      <c r="I20823" s="598"/>
      <c r="J20823" s="598"/>
      <c r="M20823" s="598"/>
      <c r="N20823" s="598"/>
      <c r="V20823" s="598"/>
      <c r="W20823" s="598"/>
    </row>
    <row r="20824" spans="6:23" x14ac:dyDescent="0.2">
      <c r="F20824" s="610"/>
      <c r="H20824" s="612"/>
      <c r="I20824" s="598"/>
      <c r="J20824" s="598"/>
      <c r="M20824" s="598"/>
      <c r="N20824" s="598"/>
      <c r="V20824" s="598"/>
      <c r="W20824" s="598"/>
    </row>
    <row r="20825" spans="6:23" x14ac:dyDescent="0.2">
      <c r="F20825" s="610"/>
      <c r="H20825" s="612"/>
      <c r="I20825" s="598"/>
      <c r="J20825" s="598"/>
      <c r="M20825" s="598"/>
      <c r="N20825" s="598"/>
      <c r="V20825" s="598"/>
      <c r="W20825" s="598"/>
    </row>
    <row r="20826" spans="6:23" x14ac:dyDescent="0.2">
      <c r="F20826" s="610"/>
      <c r="H20826" s="612"/>
      <c r="I20826" s="598"/>
      <c r="J20826" s="598"/>
      <c r="M20826" s="598"/>
      <c r="N20826" s="598"/>
      <c r="V20826" s="598"/>
      <c r="W20826" s="598"/>
    </row>
    <row r="20827" spans="6:23" x14ac:dyDescent="0.2">
      <c r="F20827" s="610"/>
      <c r="H20827" s="612"/>
      <c r="I20827" s="598"/>
      <c r="J20827" s="598"/>
      <c r="M20827" s="598"/>
      <c r="N20827" s="598"/>
      <c r="V20827" s="598"/>
      <c r="W20827" s="598"/>
    </row>
    <row r="20828" spans="6:23" x14ac:dyDescent="0.2">
      <c r="F20828" s="610"/>
      <c r="H20828" s="612"/>
      <c r="I20828" s="598"/>
      <c r="J20828" s="598"/>
      <c r="M20828" s="598"/>
      <c r="N20828" s="598"/>
      <c r="V20828" s="598"/>
      <c r="W20828" s="598"/>
    </row>
    <row r="20829" spans="6:23" x14ac:dyDescent="0.2">
      <c r="F20829" s="610"/>
      <c r="H20829" s="612"/>
      <c r="I20829" s="598"/>
      <c r="J20829" s="598"/>
      <c r="M20829" s="598"/>
      <c r="N20829" s="598"/>
      <c r="V20829" s="598"/>
      <c r="W20829" s="598"/>
    </row>
    <row r="20830" spans="6:23" x14ac:dyDescent="0.2">
      <c r="F20830" s="610"/>
      <c r="H20830" s="612"/>
      <c r="I20830" s="598"/>
      <c r="J20830" s="598"/>
      <c r="M20830" s="598"/>
      <c r="N20830" s="598"/>
      <c r="V20830" s="598"/>
      <c r="W20830" s="598"/>
    </row>
    <row r="20831" spans="6:23" x14ac:dyDescent="0.2">
      <c r="F20831" s="610"/>
      <c r="H20831" s="612"/>
      <c r="I20831" s="598"/>
      <c r="J20831" s="598"/>
      <c r="M20831" s="598"/>
      <c r="N20831" s="598"/>
      <c r="V20831" s="598"/>
      <c r="W20831" s="598"/>
    </row>
    <row r="20832" spans="6:23" x14ac:dyDescent="0.2">
      <c r="F20832" s="610"/>
      <c r="H20832" s="612"/>
      <c r="I20832" s="598"/>
      <c r="J20832" s="598"/>
      <c r="M20832" s="598"/>
      <c r="N20832" s="598"/>
      <c r="V20832" s="598"/>
      <c r="W20832" s="598"/>
    </row>
    <row r="20833" spans="6:23" x14ac:dyDescent="0.2">
      <c r="F20833" s="610"/>
      <c r="H20833" s="612"/>
      <c r="I20833" s="598"/>
      <c r="J20833" s="598"/>
      <c r="M20833" s="598"/>
      <c r="N20833" s="598"/>
      <c r="V20833" s="598"/>
      <c r="W20833" s="598"/>
    </row>
    <row r="20834" spans="6:23" x14ac:dyDescent="0.2">
      <c r="F20834" s="610"/>
      <c r="H20834" s="612"/>
      <c r="I20834" s="598"/>
      <c r="J20834" s="598"/>
      <c r="M20834" s="598"/>
      <c r="N20834" s="598"/>
      <c r="V20834" s="598"/>
      <c r="W20834" s="598"/>
    </row>
    <row r="20835" spans="6:23" x14ac:dyDescent="0.2">
      <c r="F20835" s="610"/>
      <c r="H20835" s="612"/>
      <c r="I20835" s="598"/>
      <c r="J20835" s="598"/>
      <c r="M20835" s="598"/>
      <c r="N20835" s="598"/>
      <c r="V20835" s="598"/>
      <c r="W20835" s="598"/>
    </row>
    <row r="20836" spans="6:23" x14ac:dyDescent="0.2">
      <c r="F20836" s="610"/>
      <c r="H20836" s="612"/>
      <c r="I20836" s="598"/>
      <c r="J20836" s="598"/>
      <c r="M20836" s="598"/>
      <c r="N20836" s="598"/>
      <c r="V20836" s="598"/>
      <c r="W20836" s="598"/>
    </row>
    <row r="20837" spans="6:23" x14ac:dyDescent="0.2">
      <c r="F20837" s="610"/>
      <c r="H20837" s="612"/>
      <c r="I20837" s="598"/>
      <c r="J20837" s="598"/>
      <c r="M20837" s="598"/>
      <c r="N20837" s="598"/>
      <c r="V20837" s="598"/>
      <c r="W20837" s="598"/>
    </row>
    <row r="20838" spans="6:23" x14ac:dyDescent="0.2">
      <c r="F20838" s="610"/>
      <c r="H20838" s="612"/>
      <c r="I20838" s="598"/>
      <c r="J20838" s="598"/>
      <c r="M20838" s="598"/>
      <c r="N20838" s="598"/>
      <c r="V20838" s="598"/>
      <c r="W20838" s="598"/>
    </row>
    <row r="20839" spans="6:23" x14ac:dyDescent="0.2">
      <c r="F20839" s="610"/>
      <c r="H20839" s="612"/>
      <c r="I20839" s="598"/>
      <c r="J20839" s="598"/>
      <c r="M20839" s="598"/>
      <c r="N20839" s="598"/>
      <c r="V20839" s="598"/>
      <c r="W20839" s="598"/>
    </row>
    <row r="20840" spans="6:23" x14ac:dyDescent="0.2">
      <c r="F20840" s="610"/>
      <c r="H20840" s="612"/>
      <c r="I20840" s="598"/>
      <c r="J20840" s="598"/>
      <c r="M20840" s="598"/>
      <c r="N20840" s="598"/>
      <c r="V20840" s="598"/>
      <c r="W20840" s="598"/>
    </row>
    <row r="20841" spans="6:23" x14ac:dyDescent="0.2">
      <c r="F20841" s="610"/>
      <c r="H20841" s="612"/>
      <c r="I20841" s="598"/>
      <c r="J20841" s="598"/>
      <c r="M20841" s="598"/>
      <c r="N20841" s="598"/>
      <c r="V20841" s="598"/>
      <c r="W20841" s="598"/>
    </row>
    <row r="20842" spans="6:23" x14ac:dyDescent="0.2">
      <c r="F20842" s="610"/>
      <c r="H20842" s="612"/>
      <c r="I20842" s="598"/>
      <c r="J20842" s="598"/>
      <c r="M20842" s="598"/>
      <c r="N20842" s="598"/>
      <c r="V20842" s="598"/>
      <c r="W20842" s="598"/>
    </row>
    <row r="20843" spans="6:23" x14ac:dyDescent="0.2">
      <c r="F20843" s="610"/>
      <c r="H20843" s="612"/>
      <c r="I20843" s="598"/>
      <c r="J20843" s="598"/>
      <c r="M20843" s="598"/>
      <c r="N20843" s="598"/>
      <c r="V20843" s="598"/>
      <c r="W20843" s="598"/>
    </row>
    <row r="20844" spans="6:23" x14ac:dyDescent="0.2">
      <c r="F20844" s="610"/>
      <c r="H20844" s="612"/>
      <c r="I20844" s="598"/>
      <c r="J20844" s="598"/>
      <c r="M20844" s="598"/>
      <c r="N20844" s="598"/>
      <c r="V20844" s="598"/>
      <c r="W20844" s="598"/>
    </row>
    <row r="20845" spans="6:23" x14ac:dyDescent="0.2">
      <c r="F20845" s="610"/>
      <c r="H20845" s="612"/>
      <c r="I20845" s="598"/>
      <c r="J20845" s="598"/>
      <c r="M20845" s="598"/>
      <c r="N20845" s="598"/>
      <c r="V20845" s="598"/>
      <c r="W20845" s="598"/>
    </row>
    <row r="20846" spans="6:23" x14ac:dyDescent="0.2">
      <c r="F20846" s="610"/>
      <c r="H20846" s="612"/>
      <c r="I20846" s="598"/>
      <c r="J20846" s="598"/>
      <c r="M20846" s="598"/>
      <c r="N20846" s="598"/>
      <c r="V20846" s="598"/>
      <c r="W20846" s="598"/>
    </row>
    <row r="20847" spans="6:23" x14ac:dyDescent="0.2">
      <c r="F20847" s="610"/>
      <c r="H20847" s="612"/>
      <c r="I20847" s="598"/>
      <c r="J20847" s="598"/>
      <c r="M20847" s="598"/>
      <c r="N20847" s="598"/>
      <c r="V20847" s="598"/>
      <c r="W20847" s="598"/>
    </row>
    <row r="20848" spans="6:23" x14ac:dyDescent="0.2">
      <c r="F20848" s="610"/>
      <c r="H20848" s="612"/>
      <c r="I20848" s="598"/>
      <c r="J20848" s="598"/>
      <c r="M20848" s="598"/>
      <c r="N20848" s="598"/>
      <c r="V20848" s="598"/>
      <c r="W20848" s="598"/>
    </row>
    <row r="20849" spans="6:23" x14ac:dyDescent="0.2">
      <c r="F20849" s="610"/>
      <c r="H20849" s="612"/>
      <c r="I20849" s="598"/>
      <c r="J20849" s="598"/>
      <c r="M20849" s="598"/>
      <c r="N20849" s="598"/>
      <c r="V20849" s="598"/>
      <c r="W20849" s="598"/>
    </row>
    <row r="20850" spans="6:23" x14ac:dyDescent="0.2">
      <c r="F20850" s="610"/>
      <c r="H20850" s="612"/>
      <c r="I20850" s="598"/>
      <c r="J20850" s="598"/>
      <c r="M20850" s="598"/>
      <c r="N20850" s="598"/>
      <c r="V20850" s="598"/>
      <c r="W20850" s="598"/>
    </row>
    <row r="20851" spans="6:23" x14ac:dyDescent="0.2">
      <c r="F20851" s="610"/>
      <c r="H20851" s="612"/>
      <c r="I20851" s="598"/>
      <c r="J20851" s="598"/>
      <c r="M20851" s="598"/>
      <c r="N20851" s="598"/>
      <c r="V20851" s="598"/>
      <c r="W20851" s="598"/>
    </row>
    <row r="20852" spans="6:23" x14ac:dyDescent="0.2">
      <c r="F20852" s="610"/>
      <c r="H20852" s="612"/>
      <c r="I20852" s="598"/>
      <c r="J20852" s="598"/>
      <c r="M20852" s="598"/>
      <c r="N20852" s="598"/>
      <c r="V20852" s="598"/>
      <c r="W20852" s="598"/>
    </row>
    <row r="20853" spans="6:23" x14ac:dyDescent="0.2">
      <c r="F20853" s="610"/>
      <c r="H20853" s="612"/>
      <c r="I20853" s="598"/>
      <c r="J20853" s="598"/>
      <c r="M20853" s="598"/>
      <c r="N20853" s="598"/>
      <c r="V20853" s="598"/>
      <c r="W20853" s="598"/>
    </row>
    <row r="20854" spans="6:23" x14ac:dyDescent="0.2">
      <c r="F20854" s="610"/>
      <c r="H20854" s="612"/>
      <c r="I20854" s="598"/>
      <c r="J20854" s="598"/>
      <c r="M20854" s="598"/>
      <c r="N20854" s="598"/>
      <c r="V20854" s="598"/>
      <c r="W20854" s="598"/>
    </row>
    <row r="20855" spans="6:23" x14ac:dyDescent="0.2">
      <c r="F20855" s="610"/>
      <c r="H20855" s="612"/>
      <c r="I20855" s="598"/>
      <c r="J20855" s="598"/>
      <c r="M20855" s="598"/>
      <c r="N20855" s="598"/>
      <c r="V20855" s="598"/>
      <c r="W20855" s="598"/>
    </row>
    <row r="20856" spans="6:23" x14ac:dyDescent="0.2">
      <c r="F20856" s="610"/>
      <c r="H20856" s="612"/>
      <c r="I20856" s="598"/>
      <c r="J20856" s="598"/>
      <c r="M20856" s="598"/>
      <c r="N20856" s="598"/>
      <c r="V20856" s="598"/>
      <c r="W20856" s="598"/>
    </row>
    <row r="20857" spans="6:23" x14ac:dyDescent="0.2">
      <c r="F20857" s="610"/>
      <c r="H20857" s="612"/>
      <c r="I20857" s="598"/>
      <c r="J20857" s="598"/>
      <c r="M20857" s="598"/>
      <c r="N20857" s="598"/>
      <c r="V20857" s="598"/>
      <c r="W20857" s="598"/>
    </row>
    <row r="20858" spans="6:23" x14ac:dyDescent="0.2">
      <c r="F20858" s="610"/>
      <c r="H20858" s="612"/>
      <c r="I20858" s="598"/>
      <c r="J20858" s="598"/>
      <c r="M20858" s="598"/>
      <c r="N20858" s="598"/>
      <c r="V20858" s="598"/>
      <c r="W20858" s="598"/>
    </row>
    <row r="20859" spans="6:23" x14ac:dyDescent="0.2">
      <c r="F20859" s="610"/>
      <c r="H20859" s="612"/>
      <c r="I20859" s="598"/>
      <c r="J20859" s="598"/>
      <c r="M20859" s="598"/>
      <c r="N20859" s="598"/>
      <c r="V20859" s="598"/>
      <c r="W20859" s="598"/>
    </row>
    <row r="20860" spans="6:23" x14ac:dyDescent="0.2">
      <c r="F20860" s="610"/>
      <c r="H20860" s="612"/>
      <c r="I20860" s="598"/>
      <c r="J20860" s="598"/>
      <c r="M20860" s="598"/>
      <c r="N20860" s="598"/>
      <c r="V20860" s="598"/>
      <c r="W20860" s="598"/>
    </row>
    <row r="20861" spans="6:23" x14ac:dyDescent="0.2">
      <c r="F20861" s="610"/>
      <c r="H20861" s="612"/>
      <c r="I20861" s="598"/>
      <c r="J20861" s="598"/>
      <c r="M20861" s="598"/>
      <c r="N20861" s="598"/>
      <c r="V20861" s="598"/>
      <c r="W20861" s="598"/>
    </row>
    <row r="20862" spans="6:23" x14ac:dyDescent="0.2">
      <c r="F20862" s="610"/>
      <c r="H20862" s="612"/>
      <c r="I20862" s="598"/>
      <c r="J20862" s="598"/>
      <c r="M20862" s="598"/>
      <c r="N20862" s="598"/>
      <c r="V20862" s="598"/>
      <c r="W20862" s="598"/>
    </row>
    <row r="20863" spans="6:23" x14ac:dyDescent="0.2">
      <c r="F20863" s="610"/>
      <c r="H20863" s="612"/>
      <c r="I20863" s="598"/>
      <c r="J20863" s="598"/>
      <c r="M20863" s="598"/>
      <c r="N20863" s="598"/>
      <c r="V20863" s="598"/>
      <c r="W20863" s="598"/>
    </row>
    <row r="20864" spans="6:23" x14ac:dyDescent="0.2">
      <c r="F20864" s="610"/>
      <c r="H20864" s="612"/>
      <c r="I20864" s="598"/>
      <c r="J20864" s="598"/>
      <c r="M20864" s="598"/>
      <c r="N20864" s="598"/>
      <c r="V20864" s="598"/>
      <c r="W20864" s="598"/>
    </row>
    <row r="20865" spans="6:23" x14ac:dyDescent="0.2">
      <c r="F20865" s="610"/>
      <c r="H20865" s="612"/>
      <c r="I20865" s="598"/>
      <c r="J20865" s="598"/>
      <c r="M20865" s="598"/>
      <c r="N20865" s="598"/>
      <c r="V20865" s="598"/>
      <c r="W20865" s="598"/>
    </row>
    <row r="20866" spans="6:23" x14ac:dyDescent="0.2">
      <c r="F20866" s="610"/>
      <c r="H20866" s="612"/>
      <c r="I20866" s="598"/>
      <c r="J20866" s="598"/>
      <c r="M20866" s="598"/>
      <c r="N20866" s="598"/>
      <c r="V20866" s="598"/>
      <c r="W20866" s="598"/>
    </row>
    <row r="20867" spans="6:23" x14ac:dyDescent="0.2">
      <c r="F20867" s="610"/>
      <c r="H20867" s="612"/>
      <c r="I20867" s="598"/>
      <c r="J20867" s="598"/>
      <c r="M20867" s="598"/>
      <c r="N20867" s="598"/>
      <c r="V20867" s="598"/>
      <c r="W20867" s="598"/>
    </row>
    <row r="20868" spans="6:23" x14ac:dyDescent="0.2">
      <c r="F20868" s="610"/>
      <c r="H20868" s="612"/>
      <c r="I20868" s="598"/>
      <c r="J20868" s="598"/>
      <c r="M20868" s="598"/>
      <c r="N20868" s="598"/>
      <c r="V20868" s="598"/>
      <c r="W20868" s="598"/>
    </row>
    <row r="20869" spans="6:23" x14ac:dyDescent="0.2">
      <c r="F20869" s="610"/>
      <c r="H20869" s="612"/>
      <c r="I20869" s="598"/>
      <c r="J20869" s="598"/>
      <c r="M20869" s="598"/>
      <c r="N20869" s="598"/>
      <c r="V20869" s="598"/>
      <c r="W20869" s="598"/>
    </row>
    <row r="20870" spans="6:23" x14ac:dyDescent="0.2">
      <c r="F20870" s="610"/>
      <c r="H20870" s="612"/>
      <c r="I20870" s="598"/>
      <c r="J20870" s="598"/>
      <c r="M20870" s="598"/>
      <c r="N20870" s="598"/>
      <c r="V20870" s="598"/>
      <c r="W20870" s="598"/>
    </row>
    <row r="20871" spans="6:23" x14ac:dyDescent="0.2">
      <c r="F20871" s="610"/>
      <c r="H20871" s="612"/>
      <c r="I20871" s="598"/>
      <c r="J20871" s="598"/>
      <c r="M20871" s="598"/>
      <c r="N20871" s="598"/>
      <c r="V20871" s="598"/>
      <c r="W20871" s="598"/>
    </row>
    <row r="20872" spans="6:23" x14ac:dyDescent="0.2">
      <c r="F20872" s="610"/>
      <c r="H20872" s="612"/>
      <c r="I20872" s="598"/>
      <c r="J20872" s="598"/>
      <c r="M20872" s="598"/>
      <c r="N20872" s="598"/>
      <c r="V20872" s="598"/>
      <c r="W20872" s="598"/>
    </row>
    <row r="20873" spans="6:23" x14ac:dyDescent="0.2">
      <c r="F20873" s="610"/>
      <c r="H20873" s="612"/>
      <c r="I20873" s="598"/>
      <c r="J20873" s="598"/>
      <c r="M20873" s="598"/>
      <c r="N20873" s="598"/>
      <c r="V20873" s="598"/>
      <c r="W20873" s="598"/>
    </row>
    <row r="20874" spans="6:23" x14ac:dyDescent="0.2">
      <c r="F20874" s="610"/>
      <c r="H20874" s="612"/>
      <c r="I20874" s="598"/>
      <c r="J20874" s="598"/>
      <c r="M20874" s="598"/>
      <c r="N20874" s="598"/>
      <c r="V20874" s="598"/>
      <c r="W20874" s="598"/>
    </row>
    <row r="20875" spans="6:23" x14ac:dyDescent="0.2">
      <c r="F20875" s="610"/>
      <c r="H20875" s="612"/>
      <c r="I20875" s="598"/>
      <c r="J20875" s="598"/>
      <c r="M20875" s="598"/>
      <c r="N20875" s="598"/>
      <c r="V20875" s="598"/>
      <c r="W20875" s="598"/>
    </row>
    <row r="20876" spans="6:23" x14ac:dyDescent="0.2">
      <c r="F20876" s="610"/>
      <c r="H20876" s="612"/>
      <c r="I20876" s="598"/>
      <c r="J20876" s="598"/>
      <c r="M20876" s="598"/>
      <c r="N20876" s="598"/>
      <c r="V20876" s="598"/>
      <c r="W20876" s="598"/>
    </row>
    <row r="20877" spans="6:23" x14ac:dyDescent="0.2">
      <c r="F20877" s="610"/>
      <c r="H20877" s="612"/>
      <c r="I20877" s="598"/>
      <c r="J20877" s="598"/>
      <c r="M20877" s="598"/>
      <c r="N20877" s="598"/>
      <c r="V20877" s="598"/>
      <c r="W20877" s="598"/>
    </row>
    <row r="20878" spans="6:23" x14ac:dyDescent="0.2">
      <c r="F20878" s="610"/>
      <c r="H20878" s="612"/>
      <c r="I20878" s="598"/>
      <c r="J20878" s="598"/>
      <c r="M20878" s="598"/>
      <c r="N20878" s="598"/>
      <c r="V20878" s="598"/>
      <c r="W20878" s="598"/>
    </row>
    <row r="20879" spans="6:23" x14ac:dyDescent="0.2">
      <c r="F20879" s="610"/>
      <c r="H20879" s="612"/>
      <c r="I20879" s="598"/>
      <c r="J20879" s="598"/>
      <c r="M20879" s="598"/>
      <c r="N20879" s="598"/>
      <c r="V20879" s="598"/>
      <c r="W20879" s="598"/>
    </row>
    <row r="20880" spans="6:23" x14ac:dyDescent="0.2">
      <c r="F20880" s="610"/>
      <c r="H20880" s="612"/>
      <c r="I20880" s="598"/>
      <c r="J20880" s="598"/>
      <c r="M20880" s="598"/>
      <c r="N20880" s="598"/>
      <c r="V20880" s="598"/>
      <c r="W20880" s="598"/>
    </row>
    <row r="20881" spans="6:23" x14ac:dyDescent="0.2">
      <c r="F20881" s="610"/>
      <c r="H20881" s="612"/>
      <c r="I20881" s="598"/>
      <c r="J20881" s="598"/>
      <c r="M20881" s="598"/>
      <c r="N20881" s="598"/>
      <c r="V20881" s="598"/>
      <c r="W20881" s="598"/>
    </row>
    <row r="20882" spans="6:23" x14ac:dyDescent="0.2">
      <c r="F20882" s="610"/>
      <c r="H20882" s="612"/>
      <c r="I20882" s="598"/>
      <c r="J20882" s="598"/>
      <c r="M20882" s="598"/>
      <c r="N20882" s="598"/>
      <c r="V20882" s="598"/>
      <c r="W20882" s="598"/>
    </row>
    <row r="20883" spans="6:23" x14ac:dyDescent="0.2">
      <c r="F20883" s="610"/>
      <c r="H20883" s="612"/>
      <c r="I20883" s="598"/>
      <c r="J20883" s="598"/>
      <c r="M20883" s="598"/>
      <c r="N20883" s="598"/>
      <c r="V20883" s="598"/>
      <c r="W20883" s="598"/>
    </row>
    <row r="20884" spans="6:23" x14ac:dyDescent="0.2">
      <c r="F20884" s="610"/>
      <c r="H20884" s="612"/>
      <c r="I20884" s="598"/>
      <c r="J20884" s="598"/>
      <c r="M20884" s="598"/>
      <c r="N20884" s="598"/>
      <c r="V20884" s="598"/>
      <c r="W20884" s="598"/>
    </row>
    <row r="20885" spans="6:23" x14ac:dyDescent="0.2">
      <c r="F20885" s="610"/>
      <c r="H20885" s="612"/>
      <c r="I20885" s="598"/>
      <c r="J20885" s="598"/>
      <c r="M20885" s="598"/>
      <c r="N20885" s="598"/>
      <c r="V20885" s="598"/>
      <c r="W20885" s="598"/>
    </row>
    <row r="20886" spans="6:23" x14ac:dyDescent="0.2">
      <c r="F20886" s="610"/>
      <c r="H20886" s="612"/>
      <c r="I20886" s="598"/>
      <c r="J20886" s="598"/>
      <c r="M20886" s="598"/>
      <c r="N20886" s="598"/>
      <c r="V20886" s="598"/>
      <c r="W20886" s="598"/>
    </row>
    <row r="20887" spans="6:23" x14ac:dyDescent="0.2">
      <c r="F20887" s="610"/>
      <c r="H20887" s="612"/>
      <c r="I20887" s="598"/>
      <c r="J20887" s="598"/>
      <c r="M20887" s="598"/>
      <c r="N20887" s="598"/>
      <c r="V20887" s="598"/>
      <c r="W20887" s="598"/>
    </row>
    <row r="20888" spans="6:23" x14ac:dyDescent="0.2">
      <c r="F20888" s="610"/>
      <c r="H20888" s="612"/>
      <c r="I20888" s="598"/>
      <c r="J20888" s="598"/>
      <c r="M20888" s="598"/>
      <c r="N20888" s="598"/>
      <c r="V20888" s="598"/>
      <c r="W20888" s="598"/>
    </row>
    <row r="20889" spans="6:23" x14ac:dyDescent="0.2">
      <c r="F20889" s="610"/>
      <c r="H20889" s="612"/>
      <c r="I20889" s="598"/>
      <c r="J20889" s="598"/>
      <c r="M20889" s="598"/>
      <c r="N20889" s="598"/>
      <c r="V20889" s="598"/>
      <c r="W20889" s="598"/>
    </row>
    <row r="20890" spans="6:23" x14ac:dyDescent="0.2">
      <c r="F20890" s="610"/>
      <c r="H20890" s="612"/>
      <c r="I20890" s="598"/>
      <c r="J20890" s="598"/>
      <c r="M20890" s="598"/>
      <c r="N20890" s="598"/>
      <c r="V20890" s="598"/>
      <c r="W20890" s="598"/>
    </row>
    <row r="20891" spans="6:23" x14ac:dyDescent="0.2">
      <c r="F20891" s="610"/>
      <c r="H20891" s="612"/>
      <c r="I20891" s="598"/>
      <c r="J20891" s="598"/>
      <c r="M20891" s="598"/>
      <c r="N20891" s="598"/>
      <c r="V20891" s="598"/>
      <c r="W20891" s="598"/>
    </row>
    <row r="20892" spans="6:23" x14ac:dyDescent="0.2">
      <c r="F20892" s="610"/>
      <c r="H20892" s="612"/>
      <c r="I20892" s="598"/>
      <c r="J20892" s="598"/>
      <c r="M20892" s="598"/>
      <c r="N20892" s="598"/>
      <c r="V20892" s="598"/>
      <c r="W20892" s="598"/>
    </row>
    <row r="20893" spans="6:23" x14ac:dyDescent="0.2">
      <c r="F20893" s="610"/>
      <c r="H20893" s="612"/>
      <c r="I20893" s="598"/>
      <c r="J20893" s="598"/>
      <c r="M20893" s="598"/>
      <c r="N20893" s="598"/>
      <c r="V20893" s="598"/>
      <c r="W20893" s="598"/>
    </row>
    <row r="20894" spans="6:23" x14ac:dyDescent="0.2">
      <c r="F20894" s="610"/>
      <c r="H20894" s="612"/>
      <c r="I20894" s="598"/>
      <c r="J20894" s="598"/>
      <c r="M20894" s="598"/>
      <c r="N20894" s="598"/>
      <c r="V20894" s="598"/>
      <c r="W20894" s="598"/>
    </row>
    <row r="20895" spans="6:23" x14ac:dyDescent="0.2">
      <c r="F20895" s="610"/>
      <c r="H20895" s="612"/>
      <c r="I20895" s="598"/>
      <c r="J20895" s="598"/>
      <c r="M20895" s="598"/>
      <c r="N20895" s="598"/>
      <c r="V20895" s="598"/>
      <c r="W20895" s="598"/>
    </row>
    <row r="20896" spans="6:23" x14ac:dyDescent="0.2">
      <c r="F20896" s="610"/>
      <c r="H20896" s="612"/>
      <c r="I20896" s="598"/>
      <c r="J20896" s="598"/>
      <c r="M20896" s="598"/>
      <c r="N20896" s="598"/>
      <c r="V20896" s="598"/>
      <c r="W20896" s="598"/>
    </row>
    <row r="20897" spans="6:23" x14ac:dyDescent="0.2">
      <c r="F20897" s="610"/>
      <c r="H20897" s="612"/>
      <c r="I20897" s="598"/>
      <c r="J20897" s="598"/>
      <c r="M20897" s="598"/>
      <c r="N20897" s="598"/>
      <c r="V20897" s="598"/>
      <c r="W20897" s="598"/>
    </row>
    <row r="20898" spans="6:23" x14ac:dyDescent="0.2">
      <c r="F20898" s="610"/>
      <c r="H20898" s="612"/>
      <c r="I20898" s="598"/>
      <c r="J20898" s="598"/>
      <c r="M20898" s="598"/>
      <c r="N20898" s="598"/>
      <c r="V20898" s="598"/>
      <c r="W20898" s="598"/>
    </row>
    <row r="20899" spans="6:23" x14ac:dyDescent="0.2">
      <c r="F20899" s="610"/>
      <c r="H20899" s="612"/>
      <c r="I20899" s="598"/>
      <c r="J20899" s="598"/>
      <c r="M20899" s="598"/>
      <c r="N20899" s="598"/>
      <c r="V20899" s="598"/>
      <c r="W20899" s="598"/>
    </row>
    <row r="20900" spans="6:23" x14ac:dyDescent="0.2">
      <c r="F20900" s="610"/>
      <c r="H20900" s="612"/>
      <c r="I20900" s="598"/>
      <c r="J20900" s="598"/>
      <c r="M20900" s="598"/>
      <c r="N20900" s="598"/>
      <c r="V20900" s="598"/>
      <c r="W20900" s="598"/>
    </row>
    <row r="20901" spans="6:23" x14ac:dyDescent="0.2">
      <c r="F20901" s="610"/>
      <c r="H20901" s="612"/>
      <c r="I20901" s="598"/>
      <c r="J20901" s="598"/>
      <c r="M20901" s="598"/>
      <c r="N20901" s="598"/>
      <c r="V20901" s="598"/>
      <c r="W20901" s="598"/>
    </row>
    <row r="20902" spans="6:23" x14ac:dyDescent="0.2">
      <c r="F20902" s="610"/>
      <c r="H20902" s="612"/>
      <c r="I20902" s="598"/>
      <c r="J20902" s="598"/>
      <c r="M20902" s="598"/>
      <c r="N20902" s="598"/>
      <c r="V20902" s="598"/>
      <c r="W20902" s="598"/>
    </row>
    <row r="20903" spans="6:23" x14ac:dyDescent="0.2">
      <c r="F20903" s="610"/>
      <c r="H20903" s="612"/>
      <c r="I20903" s="598"/>
      <c r="J20903" s="598"/>
      <c r="M20903" s="598"/>
      <c r="N20903" s="598"/>
      <c r="V20903" s="598"/>
      <c r="W20903" s="598"/>
    </row>
    <row r="20904" spans="6:23" x14ac:dyDescent="0.2">
      <c r="F20904" s="610"/>
      <c r="H20904" s="612"/>
      <c r="I20904" s="598"/>
      <c r="J20904" s="598"/>
      <c r="M20904" s="598"/>
      <c r="N20904" s="598"/>
      <c r="V20904" s="598"/>
      <c r="W20904" s="598"/>
    </row>
    <row r="20905" spans="6:23" x14ac:dyDescent="0.2">
      <c r="F20905" s="610"/>
      <c r="H20905" s="612"/>
      <c r="I20905" s="598"/>
      <c r="J20905" s="598"/>
      <c r="M20905" s="598"/>
      <c r="N20905" s="598"/>
      <c r="V20905" s="598"/>
      <c r="W20905" s="598"/>
    </row>
    <row r="20906" spans="6:23" x14ac:dyDescent="0.2">
      <c r="F20906" s="610"/>
      <c r="H20906" s="612"/>
      <c r="I20906" s="598"/>
      <c r="J20906" s="598"/>
      <c r="M20906" s="598"/>
      <c r="N20906" s="598"/>
      <c r="V20906" s="598"/>
      <c r="W20906" s="598"/>
    </row>
    <row r="20907" spans="6:23" x14ac:dyDescent="0.2">
      <c r="F20907" s="610"/>
      <c r="H20907" s="612"/>
      <c r="I20907" s="598"/>
      <c r="J20907" s="598"/>
      <c r="M20907" s="598"/>
      <c r="N20907" s="598"/>
      <c r="V20907" s="598"/>
      <c r="W20907" s="598"/>
    </row>
    <row r="20908" spans="6:23" x14ac:dyDescent="0.2">
      <c r="F20908" s="610"/>
      <c r="H20908" s="612"/>
      <c r="I20908" s="598"/>
      <c r="J20908" s="598"/>
      <c r="M20908" s="598"/>
      <c r="N20908" s="598"/>
      <c r="V20908" s="598"/>
      <c r="W20908" s="598"/>
    </row>
    <row r="20909" spans="6:23" x14ac:dyDescent="0.2">
      <c r="F20909" s="610"/>
      <c r="H20909" s="612"/>
      <c r="I20909" s="598"/>
      <c r="J20909" s="598"/>
      <c r="M20909" s="598"/>
      <c r="N20909" s="598"/>
      <c r="V20909" s="598"/>
      <c r="W20909" s="598"/>
    </row>
    <row r="20910" spans="6:23" x14ac:dyDescent="0.2">
      <c r="F20910" s="610"/>
      <c r="H20910" s="612"/>
      <c r="I20910" s="598"/>
      <c r="J20910" s="598"/>
      <c r="M20910" s="598"/>
      <c r="N20910" s="598"/>
      <c r="V20910" s="598"/>
      <c r="W20910" s="598"/>
    </row>
    <row r="20911" spans="6:23" x14ac:dyDescent="0.2">
      <c r="F20911" s="610"/>
      <c r="H20911" s="612"/>
      <c r="I20911" s="598"/>
      <c r="J20911" s="598"/>
      <c r="M20911" s="598"/>
      <c r="N20911" s="598"/>
      <c r="V20911" s="598"/>
      <c r="W20911" s="598"/>
    </row>
    <row r="20912" spans="6:23" x14ac:dyDescent="0.2">
      <c r="F20912" s="610"/>
      <c r="H20912" s="612"/>
      <c r="I20912" s="598"/>
      <c r="J20912" s="598"/>
      <c r="M20912" s="598"/>
      <c r="N20912" s="598"/>
      <c r="V20912" s="598"/>
      <c r="W20912" s="598"/>
    </row>
    <row r="20913" spans="6:23" x14ac:dyDescent="0.2">
      <c r="F20913" s="610"/>
      <c r="H20913" s="612"/>
      <c r="I20913" s="598"/>
      <c r="J20913" s="598"/>
      <c r="M20913" s="598"/>
      <c r="N20913" s="598"/>
      <c r="V20913" s="598"/>
      <c r="W20913" s="598"/>
    </row>
    <row r="20914" spans="6:23" x14ac:dyDescent="0.2">
      <c r="F20914" s="610"/>
      <c r="H20914" s="612"/>
      <c r="I20914" s="598"/>
      <c r="J20914" s="598"/>
      <c r="M20914" s="598"/>
      <c r="N20914" s="598"/>
      <c r="V20914" s="598"/>
      <c r="W20914" s="598"/>
    </row>
    <row r="20915" spans="6:23" x14ac:dyDescent="0.2">
      <c r="F20915" s="610"/>
      <c r="H20915" s="612"/>
      <c r="I20915" s="598"/>
      <c r="J20915" s="598"/>
      <c r="M20915" s="598"/>
      <c r="N20915" s="598"/>
      <c r="V20915" s="598"/>
      <c r="W20915" s="598"/>
    </row>
    <row r="20916" spans="6:23" x14ac:dyDescent="0.2">
      <c r="F20916" s="610"/>
      <c r="H20916" s="612"/>
      <c r="I20916" s="598"/>
      <c r="J20916" s="598"/>
      <c r="M20916" s="598"/>
      <c r="N20916" s="598"/>
      <c r="V20916" s="598"/>
      <c r="W20916" s="598"/>
    </row>
    <row r="20917" spans="6:23" x14ac:dyDescent="0.2">
      <c r="F20917" s="610"/>
      <c r="H20917" s="612"/>
      <c r="I20917" s="598"/>
      <c r="J20917" s="598"/>
      <c r="M20917" s="598"/>
      <c r="N20917" s="598"/>
      <c r="V20917" s="598"/>
      <c r="W20917" s="598"/>
    </row>
    <row r="20918" spans="6:23" x14ac:dyDescent="0.2">
      <c r="F20918" s="610"/>
      <c r="H20918" s="612"/>
      <c r="I20918" s="598"/>
      <c r="J20918" s="598"/>
      <c r="M20918" s="598"/>
      <c r="N20918" s="598"/>
      <c r="V20918" s="598"/>
      <c r="W20918" s="598"/>
    </row>
    <row r="20919" spans="6:23" x14ac:dyDescent="0.2">
      <c r="F20919" s="610"/>
      <c r="H20919" s="612"/>
      <c r="I20919" s="598"/>
      <c r="J20919" s="598"/>
      <c r="M20919" s="598"/>
      <c r="N20919" s="598"/>
      <c r="V20919" s="598"/>
      <c r="W20919" s="598"/>
    </row>
    <row r="20920" spans="6:23" x14ac:dyDescent="0.2">
      <c r="F20920" s="610"/>
      <c r="H20920" s="612"/>
      <c r="I20920" s="598"/>
      <c r="J20920" s="598"/>
      <c r="M20920" s="598"/>
      <c r="N20920" s="598"/>
      <c r="V20920" s="598"/>
      <c r="W20920" s="598"/>
    </row>
    <row r="20921" spans="6:23" x14ac:dyDescent="0.2">
      <c r="F20921" s="610"/>
      <c r="H20921" s="612"/>
      <c r="I20921" s="598"/>
      <c r="J20921" s="598"/>
      <c r="M20921" s="598"/>
      <c r="N20921" s="598"/>
      <c r="V20921" s="598"/>
      <c r="W20921" s="598"/>
    </row>
    <row r="20922" spans="6:23" x14ac:dyDescent="0.2">
      <c r="F20922" s="610"/>
      <c r="H20922" s="612"/>
      <c r="I20922" s="598"/>
      <c r="J20922" s="598"/>
      <c r="M20922" s="598"/>
      <c r="N20922" s="598"/>
      <c r="V20922" s="598"/>
      <c r="W20922" s="598"/>
    </row>
    <row r="20923" spans="6:23" x14ac:dyDescent="0.2">
      <c r="F20923" s="610"/>
      <c r="H20923" s="612"/>
      <c r="I20923" s="598"/>
      <c r="J20923" s="598"/>
      <c r="M20923" s="598"/>
      <c r="N20923" s="598"/>
      <c r="V20923" s="598"/>
      <c r="W20923" s="598"/>
    </row>
    <row r="20924" spans="6:23" x14ac:dyDescent="0.2">
      <c r="F20924" s="610"/>
      <c r="H20924" s="612"/>
      <c r="I20924" s="598"/>
      <c r="J20924" s="598"/>
      <c r="M20924" s="598"/>
      <c r="N20924" s="598"/>
      <c r="V20924" s="598"/>
      <c r="W20924" s="598"/>
    </row>
    <row r="20925" spans="6:23" x14ac:dyDescent="0.2">
      <c r="F20925" s="610"/>
      <c r="H20925" s="612"/>
      <c r="I20925" s="598"/>
      <c r="J20925" s="598"/>
      <c r="M20925" s="598"/>
      <c r="N20925" s="598"/>
      <c r="V20925" s="598"/>
      <c r="W20925" s="598"/>
    </row>
    <row r="20926" spans="6:23" x14ac:dyDescent="0.2">
      <c r="F20926" s="610"/>
      <c r="H20926" s="612"/>
      <c r="I20926" s="598"/>
      <c r="J20926" s="598"/>
      <c r="M20926" s="598"/>
      <c r="N20926" s="598"/>
      <c r="V20926" s="598"/>
      <c r="W20926" s="598"/>
    </row>
    <row r="20927" spans="6:23" x14ac:dyDescent="0.2">
      <c r="F20927" s="610"/>
      <c r="H20927" s="612"/>
      <c r="I20927" s="598"/>
      <c r="J20927" s="598"/>
      <c r="M20927" s="598"/>
      <c r="N20927" s="598"/>
      <c r="V20927" s="598"/>
      <c r="W20927" s="598"/>
    </row>
    <row r="20928" spans="6:23" x14ac:dyDescent="0.2">
      <c r="F20928" s="610"/>
      <c r="H20928" s="612"/>
      <c r="I20928" s="598"/>
      <c r="J20928" s="598"/>
      <c r="M20928" s="598"/>
      <c r="N20928" s="598"/>
      <c r="V20928" s="598"/>
      <c r="W20928" s="598"/>
    </row>
    <row r="20929" spans="6:23" x14ac:dyDescent="0.2">
      <c r="F20929" s="610"/>
      <c r="H20929" s="612"/>
      <c r="I20929" s="598"/>
      <c r="J20929" s="598"/>
      <c r="M20929" s="598"/>
      <c r="N20929" s="598"/>
      <c r="V20929" s="598"/>
      <c r="W20929" s="598"/>
    </row>
    <row r="20930" spans="6:23" x14ac:dyDescent="0.2">
      <c r="F20930" s="610"/>
      <c r="H20930" s="612"/>
      <c r="I20930" s="598"/>
      <c r="J20930" s="598"/>
      <c r="M20930" s="598"/>
      <c r="N20930" s="598"/>
      <c r="V20930" s="598"/>
      <c r="W20930" s="598"/>
    </row>
    <row r="20931" spans="6:23" x14ac:dyDescent="0.2">
      <c r="F20931" s="610"/>
      <c r="H20931" s="612"/>
      <c r="I20931" s="598"/>
      <c r="J20931" s="598"/>
      <c r="M20931" s="598"/>
      <c r="N20931" s="598"/>
      <c r="V20931" s="598"/>
      <c r="W20931" s="598"/>
    </row>
    <row r="20932" spans="6:23" x14ac:dyDescent="0.2">
      <c r="F20932" s="610"/>
      <c r="H20932" s="612"/>
      <c r="I20932" s="598"/>
      <c r="J20932" s="598"/>
      <c r="M20932" s="598"/>
      <c r="N20932" s="598"/>
      <c r="V20932" s="598"/>
      <c r="W20932" s="598"/>
    </row>
    <row r="20933" spans="6:23" x14ac:dyDescent="0.2">
      <c r="F20933" s="610"/>
      <c r="H20933" s="612"/>
      <c r="I20933" s="598"/>
      <c r="J20933" s="598"/>
      <c r="M20933" s="598"/>
      <c r="N20933" s="598"/>
      <c r="V20933" s="598"/>
      <c r="W20933" s="598"/>
    </row>
    <row r="20934" spans="6:23" x14ac:dyDescent="0.2">
      <c r="F20934" s="610"/>
      <c r="H20934" s="612"/>
      <c r="I20934" s="598"/>
      <c r="J20934" s="598"/>
      <c r="M20934" s="598"/>
      <c r="N20934" s="598"/>
      <c r="V20934" s="598"/>
      <c r="W20934" s="598"/>
    </row>
    <row r="20935" spans="6:23" x14ac:dyDescent="0.2">
      <c r="F20935" s="610"/>
      <c r="H20935" s="612"/>
      <c r="I20935" s="598"/>
      <c r="J20935" s="598"/>
      <c r="M20935" s="598"/>
      <c r="N20935" s="598"/>
      <c r="V20935" s="598"/>
      <c r="W20935" s="598"/>
    </row>
    <row r="20936" spans="6:23" x14ac:dyDescent="0.2">
      <c r="F20936" s="610"/>
      <c r="H20936" s="612"/>
      <c r="I20936" s="598"/>
      <c r="J20936" s="598"/>
      <c r="M20936" s="598"/>
      <c r="N20936" s="598"/>
      <c r="V20936" s="598"/>
      <c r="W20936" s="598"/>
    </row>
    <row r="20937" spans="6:23" x14ac:dyDescent="0.2">
      <c r="F20937" s="610"/>
      <c r="H20937" s="612"/>
      <c r="I20937" s="598"/>
      <c r="J20937" s="598"/>
      <c r="M20937" s="598"/>
      <c r="N20937" s="598"/>
      <c r="V20937" s="598"/>
      <c r="W20937" s="598"/>
    </row>
    <row r="20938" spans="6:23" x14ac:dyDescent="0.2">
      <c r="F20938" s="610"/>
      <c r="H20938" s="612"/>
      <c r="I20938" s="598"/>
      <c r="J20938" s="598"/>
      <c r="M20938" s="598"/>
      <c r="N20938" s="598"/>
      <c r="V20938" s="598"/>
      <c r="W20938" s="598"/>
    </row>
    <row r="20939" spans="6:23" x14ac:dyDescent="0.2">
      <c r="F20939" s="610"/>
      <c r="H20939" s="612"/>
      <c r="I20939" s="598"/>
      <c r="J20939" s="598"/>
      <c r="M20939" s="598"/>
      <c r="N20939" s="598"/>
      <c r="V20939" s="598"/>
      <c r="W20939" s="598"/>
    </row>
    <row r="20940" spans="6:23" x14ac:dyDescent="0.2">
      <c r="F20940" s="610"/>
      <c r="H20940" s="612"/>
      <c r="I20940" s="598"/>
      <c r="J20940" s="598"/>
      <c r="M20940" s="598"/>
      <c r="N20940" s="598"/>
      <c r="V20940" s="598"/>
      <c r="W20940" s="598"/>
    </row>
    <row r="20941" spans="6:23" x14ac:dyDescent="0.2">
      <c r="F20941" s="610"/>
      <c r="H20941" s="612"/>
      <c r="I20941" s="598"/>
      <c r="J20941" s="598"/>
      <c r="M20941" s="598"/>
      <c r="N20941" s="598"/>
      <c r="V20941" s="598"/>
      <c r="W20941" s="598"/>
    </row>
    <row r="20942" spans="6:23" x14ac:dyDescent="0.2">
      <c r="F20942" s="610"/>
      <c r="H20942" s="612"/>
      <c r="I20942" s="598"/>
      <c r="J20942" s="598"/>
      <c r="M20942" s="598"/>
      <c r="N20942" s="598"/>
      <c r="V20942" s="598"/>
      <c r="W20942" s="598"/>
    </row>
    <row r="20943" spans="6:23" x14ac:dyDescent="0.2">
      <c r="F20943" s="610"/>
      <c r="H20943" s="612"/>
      <c r="I20943" s="598"/>
      <c r="J20943" s="598"/>
      <c r="M20943" s="598"/>
      <c r="N20943" s="598"/>
      <c r="V20943" s="598"/>
      <c r="W20943" s="598"/>
    </row>
    <row r="20944" spans="6:23" x14ac:dyDescent="0.2">
      <c r="F20944" s="610"/>
      <c r="H20944" s="612"/>
      <c r="I20944" s="598"/>
      <c r="J20944" s="598"/>
      <c r="M20944" s="598"/>
      <c r="N20944" s="598"/>
      <c r="V20944" s="598"/>
      <c r="W20944" s="598"/>
    </row>
    <row r="20945" spans="6:23" x14ac:dyDescent="0.2">
      <c r="F20945" s="610"/>
      <c r="H20945" s="612"/>
      <c r="I20945" s="598"/>
      <c r="J20945" s="598"/>
      <c r="M20945" s="598"/>
      <c r="N20945" s="598"/>
      <c r="V20945" s="598"/>
      <c r="W20945" s="598"/>
    </row>
    <row r="20946" spans="6:23" x14ac:dyDescent="0.2">
      <c r="F20946" s="610"/>
      <c r="H20946" s="612"/>
      <c r="I20946" s="598"/>
      <c r="J20946" s="598"/>
      <c r="M20946" s="598"/>
      <c r="N20946" s="598"/>
      <c r="V20946" s="598"/>
      <c r="W20946" s="598"/>
    </row>
    <row r="20947" spans="6:23" x14ac:dyDescent="0.2">
      <c r="F20947" s="610"/>
      <c r="H20947" s="612"/>
      <c r="I20947" s="598"/>
      <c r="J20947" s="598"/>
      <c r="M20947" s="598"/>
      <c r="N20947" s="598"/>
      <c r="V20947" s="598"/>
      <c r="W20947" s="598"/>
    </row>
    <row r="20948" spans="6:23" x14ac:dyDescent="0.2">
      <c r="F20948" s="610"/>
      <c r="H20948" s="612"/>
      <c r="I20948" s="598"/>
      <c r="J20948" s="598"/>
      <c r="M20948" s="598"/>
      <c r="N20948" s="598"/>
      <c r="V20948" s="598"/>
      <c r="W20948" s="598"/>
    </row>
    <row r="20949" spans="6:23" x14ac:dyDescent="0.2">
      <c r="F20949" s="610"/>
      <c r="H20949" s="612"/>
      <c r="I20949" s="598"/>
      <c r="J20949" s="598"/>
      <c r="M20949" s="598"/>
      <c r="N20949" s="598"/>
      <c r="V20949" s="598"/>
      <c r="W20949" s="598"/>
    </row>
    <row r="20950" spans="6:23" x14ac:dyDescent="0.2">
      <c r="F20950" s="610"/>
      <c r="H20950" s="612"/>
      <c r="I20950" s="598"/>
      <c r="J20950" s="598"/>
      <c r="M20950" s="598"/>
      <c r="N20950" s="598"/>
      <c r="V20950" s="598"/>
      <c r="W20950" s="598"/>
    </row>
    <row r="20951" spans="6:23" x14ac:dyDescent="0.2">
      <c r="F20951" s="610"/>
      <c r="H20951" s="612"/>
      <c r="I20951" s="598"/>
      <c r="J20951" s="598"/>
      <c r="M20951" s="598"/>
      <c r="N20951" s="598"/>
      <c r="V20951" s="598"/>
      <c r="W20951" s="598"/>
    </row>
    <row r="20952" spans="6:23" x14ac:dyDescent="0.2">
      <c r="F20952" s="610"/>
      <c r="H20952" s="612"/>
      <c r="I20952" s="598"/>
      <c r="J20952" s="598"/>
      <c r="M20952" s="598"/>
      <c r="N20952" s="598"/>
      <c r="V20952" s="598"/>
      <c r="W20952" s="598"/>
    </row>
    <row r="20953" spans="6:23" x14ac:dyDescent="0.2">
      <c r="F20953" s="610"/>
      <c r="H20953" s="612"/>
      <c r="I20953" s="598"/>
      <c r="J20953" s="598"/>
      <c r="M20953" s="598"/>
      <c r="N20953" s="598"/>
      <c r="V20953" s="598"/>
      <c r="W20953" s="598"/>
    </row>
    <row r="20954" spans="6:23" x14ac:dyDescent="0.2">
      <c r="F20954" s="610"/>
      <c r="H20954" s="612"/>
      <c r="I20954" s="598"/>
      <c r="J20954" s="598"/>
      <c r="M20954" s="598"/>
      <c r="N20954" s="598"/>
      <c r="V20954" s="598"/>
      <c r="W20954" s="598"/>
    </row>
    <row r="20955" spans="6:23" x14ac:dyDescent="0.2">
      <c r="F20955" s="610"/>
      <c r="H20955" s="612"/>
      <c r="I20955" s="598"/>
      <c r="J20955" s="598"/>
      <c r="M20955" s="598"/>
      <c r="N20955" s="598"/>
      <c r="V20955" s="598"/>
      <c r="W20955" s="598"/>
    </row>
    <row r="20956" spans="6:23" x14ac:dyDescent="0.2">
      <c r="F20956" s="610"/>
      <c r="H20956" s="612"/>
      <c r="I20956" s="598"/>
      <c r="J20956" s="598"/>
      <c r="M20956" s="598"/>
      <c r="N20956" s="598"/>
      <c r="V20956" s="598"/>
      <c r="W20956" s="598"/>
    </row>
    <row r="20957" spans="6:23" x14ac:dyDescent="0.2">
      <c r="F20957" s="610"/>
      <c r="H20957" s="612"/>
      <c r="I20957" s="598"/>
      <c r="J20957" s="598"/>
      <c r="M20957" s="598"/>
      <c r="N20957" s="598"/>
      <c r="V20957" s="598"/>
      <c r="W20957" s="598"/>
    </row>
    <row r="20958" spans="6:23" x14ac:dyDescent="0.2">
      <c r="F20958" s="610"/>
      <c r="H20958" s="612"/>
      <c r="I20958" s="598"/>
      <c r="J20958" s="598"/>
      <c r="M20958" s="598"/>
      <c r="N20958" s="598"/>
      <c r="V20958" s="598"/>
      <c r="W20958" s="598"/>
    </row>
    <row r="20959" spans="6:23" x14ac:dyDescent="0.2">
      <c r="F20959" s="610"/>
      <c r="H20959" s="612"/>
      <c r="I20959" s="598"/>
      <c r="J20959" s="598"/>
      <c r="M20959" s="598"/>
      <c r="N20959" s="598"/>
      <c r="V20959" s="598"/>
      <c r="W20959" s="598"/>
    </row>
    <row r="20960" spans="6:23" x14ac:dyDescent="0.2">
      <c r="F20960" s="610"/>
      <c r="H20960" s="612"/>
      <c r="I20960" s="598"/>
      <c r="J20960" s="598"/>
      <c r="M20960" s="598"/>
      <c r="N20960" s="598"/>
      <c r="V20960" s="598"/>
      <c r="W20960" s="598"/>
    </row>
    <row r="20961" spans="6:23" x14ac:dyDescent="0.2">
      <c r="F20961" s="610"/>
      <c r="H20961" s="612"/>
      <c r="I20961" s="598"/>
      <c r="J20961" s="598"/>
      <c r="M20961" s="598"/>
      <c r="N20961" s="598"/>
      <c r="V20961" s="598"/>
      <c r="W20961" s="598"/>
    </row>
    <row r="20962" spans="6:23" x14ac:dyDescent="0.2">
      <c r="F20962" s="610"/>
      <c r="H20962" s="612"/>
      <c r="I20962" s="598"/>
      <c r="J20962" s="598"/>
      <c r="M20962" s="598"/>
      <c r="N20962" s="598"/>
      <c r="V20962" s="598"/>
      <c r="W20962" s="598"/>
    </row>
    <row r="20963" spans="6:23" x14ac:dyDescent="0.2">
      <c r="F20963" s="610"/>
      <c r="H20963" s="612"/>
      <c r="I20963" s="598"/>
      <c r="J20963" s="598"/>
      <c r="M20963" s="598"/>
      <c r="N20963" s="598"/>
      <c r="V20963" s="598"/>
      <c r="W20963" s="598"/>
    </row>
    <row r="20964" spans="6:23" x14ac:dyDescent="0.2">
      <c r="F20964" s="610"/>
      <c r="H20964" s="612"/>
      <c r="I20964" s="598"/>
      <c r="J20964" s="598"/>
      <c r="M20964" s="598"/>
      <c r="N20964" s="598"/>
      <c r="V20964" s="598"/>
      <c r="W20964" s="598"/>
    </row>
    <row r="20965" spans="6:23" x14ac:dyDescent="0.2">
      <c r="F20965" s="610"/>
      <c r="H20965" s="612"/>
      <c r="I20965" s="598"/>
      <c r="J20965" s="598"/>
      <c r="M20965" s="598"/>
      <c r="N20965" s="598"/>
      <c r="V20965" s="598"/>
      <c r="W20965" s="598"/>
    </row>
    <row r="20966" spans="6:23" x14ac:dyDescent="0.2">
      <c r="F20966" s="610"/>
      <c r="H20966" s="612"/>
      <c r="I20966" s="598"/>
      <c r="J20966" s="598"/>
      <c r="M20966" s="598"/>
      <c r="N20966" s="598"/>
      <c r="V20966" s="598"/>
      <c r="W20966" s="598"/>
    </row>
    <row r="20967" spans="6:23" x14ac:dyDescent="0.2">
      <c r="F20967" s="610"/>
      <c r="H20967" s="612"/>
      <c r="I20967" s="598"/>
      <c r="J20967" s="598"/>
      <c r="M20967" s="598"/>
      <c r="N20967" s="598"/>
      <c r="V20967" s="598"/>
      <c r="W20967" s="598"/>
    </row>
    <row r="20968" spans="6:23" x14ac:dyDescent="0.2">
      <c r="F20968" s="610"/>
      <c r="H20968" s="612"/>
      <c r="I20968" s="598"/>
      <c r="J20968" s="598"/>
      <c r="M20968" s="598"/>
      <c r="N20968" s="598"/>
      <c r="V20968" s="598"/>
      <c r="W20968" s="598"/>
    </row>
    <row r="20969" spans="6:23" x14ac:dyDescent="0.2">
      <c r="F20969" s="610"/>
      <c r="H20969" s="612"/>
      <c r="I20969" s="598"/>
      <c r="J20969" s="598"/>
      <c r="M20969" s="598"/>
      <c r="N20969" s="598"/>
      <c r="V20969" s="598"/>
      <c r="W20969" s="598"/>
    </row>
    <row r="20970" spans="6:23" x14ac:dyDescent="0.2">
      <c r="F20970" s="610"/>
      <c r="H20970" s="612"/>
      <c r="I20970" s="598"/>
      <c r="J20970" s="598"/>
      <c r="M20970" s="598"/>
      <c r="N20970" s="598"/>
      <c r="V20970" s="598"/>
      <c r="W20970" s="598"/>
    </row>
    <row r="20971" spans="6:23" x14ac:dyDescent="0.2">
      <c r="F20971" s="610"/>
      <c r="H20971" s="612"/>
      <c r="I20971" s="598"/>
      <c r="J20971" s="598"/>
      <c r="M20971" s="598"/>
      <c r="N20971" s="598"/>
      <c r="V20971" s="598"/>
      <c r="W20971" s="598"/>
    </row>
    <row r="20972" spans="6:23" x14ac:dyDescent="0.2">
      <c r="F20972" s="610"/>
      <c r="H20972" s="612"/>
      <c r="I20972" s="598"/>
      <c r="J20972" s="598"/>
      <c r="M20972" s="598"/>
      <c r="N20972" s="598"/>
      <c r="V20972" s="598"/>
      <c r="W20972" s="598"/>
    </row>
    <row r="20973" spans="6:23" x14ac:dyDescent="0.2">
      <c r="F20973" s="610"/>
      <c r="H20973" s="612"/>
      <c r="I20973" s="598"/>
      <c r="J20973" s="598"/>
      <c r="M20973" s="598"/>
      <c r="N20973" s="598"/>
      <c r="V20973" s="598"/>
      <c r="W20973" s="598"/>
    </row>
    <row r="20974" spans="6:23" x14ac:dyDescent="0.2">
      <c r="F20974" s="610"/>
      <c r="H20974" s="612"/>
      <c r="I20974" s="598"/>
      <c r="J20974" s="598"/>
      <c r="M20974" s="598"/>
      <c r="N20974" s="598"/>
      <c r="V20974" s="598"/>
      <c r="W20974" s="598"/>
    </row>
    <row r="20975" spans="6:23" x14ac:dyDescent="0.2">
      <c r="F20975" s="610"/>
      <c r="H20975" s="612"/>
      <c r="I20975" s="598"/>
      <c r="J20975" s="598"/>
      <c r="M20975" s="598"/>
      <c r="N20975" s="598"/>
      <c r="V20975" s="598"/>
      <c r="W20975" s="598"/>
    </row>
    <row r="20976" spans="6:23" x14ac:dyDescent="0.2">
      <c r="F20976" s="610"/>
      <c r="H20976" s="612"/>
      <c r="I20976" s="598"/>
      <c r="J20976" s="598"/>
      <c r="M20976" s="598"/>
      <c r="N20976" s="598"/>
      <c r="V20976" s="598"/>
      <c r="W20976" s="598"/>
    </row>
    <row r="20977" spans="6:23" x14ac:dyDescent="0.2">
      <c r="F20977" s="610"/>
      <c r="H20977" s="612"/>
      <c r="I20977" s="598"/>
      <c r="J20977" s="598"/>
      <c r="M20977" s="598"/>
      <c r="N20977" s="598"/>
      <c r="V20977" s="598"/>
      <c r="W20977" s="598"/>
    </row>
    <row r="20978" spans="6:23" x14ac:dyDescent="0.2">
      <c r="F20978" s="610"/>
      <c r="H20978" s="612"/>
      <c r="I20978" s="598"/>
      <c r="J20978" s="598"/>
      <c r="M20978" s="598"/>
      <c r="N20978" s="598"/>
      <c r="V20978" s="598"/>
      <c r="W20978" s="598"/>
    </row>
    <row r="20979" spans="6:23" x14ac:dyDescent="0.2">
      <c r="F20979" s="610"/>
      <c r="H20979" s="612"/>
      <c r="I20979" s="598"/>
      <c r="J20979" s="598"/>
      <c r="M20979" s="598"/>
      <c r="N20979" s="598"/>
      <c r="V20979" s="598"/>
      <c r="W20979" s="598"/>
    </row>
    <row r="20980" spans="6:23" x14ac:dyDescent="0.2">
      <c r="F20980" s="610"/>
      <c r="H20980" s="612"/>
      <c r="I20980" s="598"/>
      <c r="J20980" s="598"/>
      <c r="M20980" s="598"/>
      <c r="N20980" s="598"/>
      <c r="V20980" s="598"/>
      <c r="W20980" s="598"/>
    </row>
    <row r="20981" spans="6:23" x14ac:dyDescent="0.2">
      <c r="F20981" s="610"/>
      <c r="H20981" s="612"/>
      <c r="I20981" s="598"/>
      <c r="J20981" s="598"/>
      <c r="M20981" s="598"/>
      <c r="N20981" s="598"/>
      <c r="V20981" s="598"/>
      <c r="W20981" s="598"/>
    </row>
    <row r="20982" spans="6:23" x14ac:dyDescent="0.2">
      <c r="F20982" s="610"/>
      <c r="H20982" s="612"/>
      <c r="I20982" s="598"/>
      <c r="J20982" s="598"/>
      <c r="M20982" s="598"/>
      <c r="N20982" s="598"/>
      <c r="V20982" s="598"/>
      <c r="W20982" s="598"/>
    </row>
    <row r="20983" spans="6:23" x14ac:dyDescent="0.2">
      <c r="F20983" s="610"/>
      <c r="H20983" s="612"/>
      <c r="I20983" s="598"/>
      <c r="J20983" s="598"/>
      <c r="M20983" s="598"/>
      <c r="N20983" s="598"/>
      <c r="V20983" s="598"/>
      <c r="W20983" s="598"/>
    </row>
    <row r="20984" spans="6:23" x14ac:dyDescent="0.2">
      <c r="F20984" s="610"/>
      <c r="H20984" s="612"/>
      <c r="I20984" s="598"/>
      <c r="J20984" s="598"/>
      <c r="M20984" s="598"/>
      <c r="N20984" s="598"/>
      <c r="V20984" s="598"/>
      <c r="W20984" s="598"/>
    </row>
    <row r="20985" spans="6:23" x14ac:dyDescent="0.2">
      <c r="F20985" s="610"/>
      <c r="H20985" s="612"/>
      <c r="I20985" s="598"/>
      <c r="J20985" s="598"/>
      <c r="M20985" s="598"/>
      <c r="N20985" s="598"/>
      <c r="V20985" s="598"/>
      <c r="W20985" s="598"/>
    </row>
    <row r="20986" spans="6:23" x14ac:dyDescent="0.2">
      <c r="F20986" s="610"/>
      <c r="H20986" s="612"/>
      <c r="I20986" s="598"/>
      <c r="J20986" s="598"/>
      <c r="M20986" s="598"/>
      <c r="N20986" s="598"/>
      <c r="V20986" s="598"/>
      <c r="W20986" s="598"/>
    </row>
    <row r="20987" spans="6:23" x14ac:dyDescent="0.2">
      <c r="F20987" s="610"/>
      <c r="H20987" s="612"/>
      <c r="I20987" s="598"/>
      <c r="J20987" s="598"/>
      <c r="M20987" s="598"/>
      <c r="N20987" s="598"/>
      <c r="V20987" s="598"/>
      <c r="W20987" s="598"/>
    </row>
    <row r="20988" spans="6:23" x14ac:dyDescent="0.2">
      <c r="F20988" s="610"/>
      <c r="H20988" s="612"/>
      <c r="I20988" s="598"/>
      <c r="J20988" s="598"/>
      <c r="M20988" s="598"/>
      <c r="N20988" s="598"/>
      <c r="V20988" s="598"/>
      <c r="W20988" s="598"/>
    </row>
    <row r="20989" spans="6:23" x14ac:dyDescent="0.2">
      <c r="F20989" s="610"/>
      <c r="H20989" s="612"/>
      <c r="I20989" s="598"/>
      <c r="J20989" s="598"/>
      <c r="M20989" s="598"/>
      <c r="N20989" s="598"/>
      <c r="V20989" s="598"/>
      <c r="W20989" s="598"/>
    </row>
    <row r="20990" spans="6:23" x14ac:dyDescent="0.2">
      <c r="F20990" s="610"/>
      <c r="H20990" s="612"/>
      <c r="I20990" s="598"/>
      <c r="J20990" s="598"/>
      <c r="M20990" s="598"/>
      <c r="N20990" s="598"/>
      <c r="V20990" s="598"/>
      <c r="W20990" s="598"/>
    </row>
    <row r="20991" spans="6:23" x14ac:dyDescent="0.2">
      <c r="F20991" s="610"/>
      <c r="H20991" s="612"/>
      <c r="I20991" s="598"/>
      <c r="J20991" s="598"/>
      <c r="M20991" s="598"/>
      <c r="N20991" s="598"/>
      <c r="V20991" s="598"/>
      <c r="W20991" s="598"/>
    </row>
    <row r="20992" spans="6:23" x14ac:dyDescent="0.2">
      <c r="F20992" s="610"/>
      <c r="H20992" s="612"/>
      <c r="I20992" s="598"/>
      <c r="J20992" s="598"/>
      <c r="M20992" s="598"/>
      <c r="N20992" s="598"/>
      <c r="V20992" s="598"/>
      <c r="W20992" s="598"/>
    </row>
    <row r="20993" spans="6:23" x14ac:dyDescent="0.2">
      <c r="F20993" s="610"/>
      <c r="H20993" s="612"/>
      <c r="I20993" s="598"/>
      <c r="J20993" s="598"/>
      <c r="M20993" s="598"/>
      <c r="N20993" s="598"/>
      <c r="V20993" s="598"/>
      <c r="W20993" s="598"/>
    </row>
    <row r="20994" spans="6:23" x14ac:dyDescent="0.2">
      <c r="F20994" s="610"/>
      <c r="H20994" s="612"/>
      <c r="I20994" s="598"/>
      <c r="J20994" s="598"/>
      <c r="M20994" s="598"/>
      <c r="N20994" s="598"/>
      <c r="V20994" s="598"/>
      <c r="W20994" s="598"/>
    </row>
    <row r="20995" spans="6:23" x14ac:dyDescent="0.2">
      <c r="F20995" s="610"/>
      <c r="H20995" s="612"/>
      <c r="I20995" s="598"/>
      <c r="J20995" s="598"/>
      <c r="M20995" s="598"/>
      <c r="N20995" s="598"/>
      <c r="V20995" s="598"/>
      <c r="W20995" s="598"/>
    </row>
    <row r="20996" spans="6:23" x14ac:dyDescent="0.2">
      <c r="F20996" s="610"/>
      <c r="H20996" s="612"/>
      <c r="I20996" s="598"/>
      <c r="J20996" s="598"/>
      <c r="M20996" s="598"/>
      <c r="N20996" s="598"/>
      <c r="V20996" s="598"/>
      <c r="W20996" s="598"/>
    </row>
    <row r="20997" spans="6:23" x14ac:dyDescent="0.2">
      <c r="F20997" s="610"/>
      <c r="H20997" s="612"/>
      <c r="I20997" s="598"/>
      <c r="J20997" s="598"/>
      <c r="M20997" s="598"/>
      <c r="N20997" s="598"/>
      <c r="V20997" s="598"/>
      <c r="W20997" s="598"/>
    </row>
    <row r="20998" spans="6:23" x14ac:dyDescent="0.2">
      <c r="F20998" s="610"/>
      <c r="H20998" s="612"/>
      <c r="I20998" s="598"/>
      <c r="J20998" s="598"/>
      <c r="M20998" s="598"/>
      <c r="N20998" s="598"/>
      <c r="V20998" s="598"/>
      <c r="W20998" s="598"/>
    </row>
    <row r="20999" spans="6:23" x14ac:dyDescent="0.2">
      <c r="F20999" s="610"/>
      <c r="H20999" s="612"/>
      <c r="I20999" s="598"/>
      <c r="J20999" s="598"/>
      <c r="M20999" s="598"/>
      <c r="N20999" s="598"/>
      <c r="V20999" s="598"/>
      <c r="W20999" s="598"/>
    </row>
    <row r="21000" spans="6:23" x14ac:dyDescent="0.2">
      <c r="F21000" s="610"/>
      <c r="H21000" s="612"/>
      <c r="I21000" s="598"/>
      <c r="J21000" s="598"/>
      <c r="M21000" s="598"/>
      <c r="N21000" s="598"/>
      <c r="V21000" s="598"/>
      <c r="W21000" s="598"/>
    </row>
    <row r="21001" spans="6:23" x14ac:dyDescent="0.2">
      <c r="F21001" s="610"/>
      <c r="H21001" s="612"/>
      <c r="I21001" s="598"/>
      <c r="J21001" s="598"/>
      <c r="M21001" s="598"/>
      <c r="N21001" s="598"/>
      <c r="V21001" s="598"/>
      <c r="W21001" s="598"/>
    </row>
    <row r="21002" spans="6:23" x14ac:dyDescent="0.2">
      <c r="F21002" s="610"/>
      <c r="H21002" s="612"/>
      <c r="I21002" s="598"/>
      <c r="J21002" s="598"/>
      <c r="M21002" s="598"/>
      <c r="N21002" s="598"/>
      <c r="V21002" s="598"/>
      <c r="W21002" s="598"/>
    </row>
    <row r="21003" spans="6:23" x14ac:dyDescent="0.2">
      <c r="F21003" s="610"/>
      <c r="H21003" s="612"/>
      <c r="I21003" s="598"/>
      <c r="J21003" s="598"/>
      <c r="M21003" s="598"/>
      <c r="N21003" s="598"/>
      <c r="V21003" s="598"/>
      <c r="W21003" s="598"/>
    </row>
    <row r="21004" spans="6:23" x14ac:dyDescent="0.2">
      <c r="F21004" s="610"/>
      <c r="H21004" s="612"/>
      <c r="I21004" s="598"/>
      <c r="J21004" s="598"/>
      <c r="M21004" s="598"/>
      <c r="N21004" s="598"/>
      <c r="V21004" s="598"/>
      <c r="W21004" s="598"/>
    </row>
    <row r="21005" spans="6:23" x14ac:dyDescent="0.2">
      <c r="F21005" s="610"/>
      <c r="H21005" s="612"/>
      <c r="I21005" s="598"/>
      <c r="J21005" s="598"/>
      <c r="M21005" s="598"/>
      <c r="N21005" s="598"/>
      <c r="V21005" s="598"/>
      <c r="W21005" s="598"/>
    </row>
    <row r="21006" spans="6:23" x14ac:dyDescent="0.2">
      <c r="F21006" s="610"/>
      <c r="H21006" s="612"/>
      <c r="I21006" s="598"/>
      <c r="J21006" s="598"/>
      <c r="M21006" s="598"/>
      <c r="N21006" s="598"/>
      <c r="V21006" s="598"/>
      <c r="W21006" s="598"/>
    </row>
    <row r="21007" spans="6:23" x14ac:dyDescent="0.2">
      <c r="F21007" s="610"/>
      <c r="H21007" s="612"/>
      <c r="I21007" s="598"/>
      <c r="J21007" s="598"/>
      <c r="M21007" s="598"/>
      <c r="N21007" s="598"/>
      <c r="V21007" s="598"/>
      <c r="W21007" s="598"/>
    </row>
    <row r="21008" spans="6:23" x14ac:dyDescent="0.2">
      <c r="F21008" s="610"/>
      <c r="H21008" s="612"/>
      <c r="I21008" s="598"/>
      <c r="J21008" s="598"/>
      <c r="M21008" s="598"/>
      <c r="N21008" s="598"/>
      <c r="V21008" s="598"/>
      <c r="W21008" s="598"/>
    </row>
    <row r="21009" spans="6:23" x14ac:dyDescent="0.2">
      <c r="F21009" s="610"/>
      <c r="H21009" s="612"/>
      <c r="I21009" s="598"/>
      <c r="J21009" s="598"/>
      <c r="M21009" s="598"/>
      <c r="N21009" s="598"/>
      <c r="V21009" s="598"/>
      <c r="W21009" s="598"/>
    </row>
    <row r="21010" spans="6:23" x14ac:dyDescent="0.2">
      <c r="F21010" s="610"/>
      <c r="H21010" s="612"/>
      <c r="I21010" s="598"/>
      <c r="J21010" s="598"/>
      <c r="M21010" s="598"/>
      <c r="N21010" s="598"/>
      <c r="V21010" s="598"/>
      <c r="W21010" s="598"/>
    </row>
    <row r="21011" spans="6:23" x14ac:dyDescent="0.2">
      <c r="F21011" s="610"/>
      <c r="H21011" s="612"/>
      <c r="I21011" s="598"/>
      <c r="J21011" s="598"/>
      <c r="M21011" s="598"/>
      <c r="N21011" s="598"/>
      <c r="V21011" s="598"/>
      <c r="W21011" s="598"/>
    </row>
    <row r="21012" spans="6:23" x14ac:dyDescent="0.2">
      <c r="F21012" s="610"/>
      <c r="H21012" s="612"/>
      <c r="I21012" s="598"/>
      <c r="J21012" s="598"/>
      <c r="M21012" s="598"/>
      <c r="N21012" s="598"/>
      <c r="V21012" s="598"/>
      <c r="W21012" s="598"/>
    </row>
    <row r="21013" spans="6:23" x14ac:dyDescent="0.2">
      <c r="F21013" s="610"/>
      <c r="H21013" s="612"/>
      <c r="I21013" s="598"/>
      <c r="J21013" s="598"/>
      <c r="M21013" s="598"/>
      <c r="N21013" s="598"/>
      <c r="V21013" s="598"/>
      <c r="W21013" s="598"/>
    </row>
    <row r="21014" spans="6:23" x14ac:dyDescent="0.2">
      <c r="F21014" s="610"/>
      <c r="H21014" s="612"/>
      <c r="I21014" s="598"/>
      <c r="J21014" s="598"/>
      <c r="M21014" s="598"/>
      <c r="N21014" s="598"/>
      <c r="V21014" s="598"/>
      <c r="W21014" s="598"/>
    </row>
    <row r="21015" spans="6:23" x14ac:dyDescent="0.2">
      <c r="F21015" s="610"/>
      <c r="H21015" s="612"/>
      <c r="I21015" s="598"/>
      <c r="J21015" s="598"/>
      <c r="M21015" s="598"/>
      <c r="N21015" s="598"/>
      <c r="V21015" s="598"/>
      <c r="W21015" s="598"/>
    </row>
    <row r="21016" spans="6:23" x14ac:dyDescent="0.2">
      <c r="F21016" s="610"/>
      <c r="H21016" s="612"/>
      <c r="I21016" s="598"/>
      <c r="J21016" s="598"/>
      <c r="M21016" s="598"/>
      <c r="N21016" s="598"/>
      <c r="V21016" s="598"/>
      <c r="W21016" s="598"/>
    </row>
    <row r="21017" spans="6:23" x14ac:dyDescent="0.2">
      <c r="F21017" s="610"/>
      <c r="H21017" s="612"/>
      <c r="I21017" s="598"/>
      <c r="J21017" s="598"/>
      <c r="M21017" s="598"/>
      <c r="N21017" s="598"/>
      <c r="V21017" s="598"/>
      <c r="W21017" s="598"/>
    </row>
    <row r="21018" spans="6:23" x14ac:dyDescent="0.2">
      <c r="F21018" s="610"/>
      <c r="H21018" s="612"/>
      <c r="I21018" s="598"/>
      <c r="J21018" s="598"/>
      <c r="M21018" s="598"/>
      <c r="N21018" s="598"/>
      <c r="V21018" s="598"/>
      <c r="W21018" s="598"/>
    </row>
    <row r="21019" spans="6:23" x14ac:dyDescent="0.2">
      <c r="F21019" s="610"/>
      <c r="H21019" s="612"/>
      <c r="I21019" s="598"/>
      <c r="J21019" s="598"/>
      <c r="M21019" s="598"/>
      <c r="N21019" s="598"/>
      <c r="V21019" s="598"/>
      <c r="W21019" s="598"/>
    </row>
    <row r="21020" spans="6:23" x14ac:dyDescent="0.2">
      <c r="F21020" s="610"/>
      <c r="H21020" s="612"/>
      <c r="I21020" s="598"/>
      <c r="J21020" s="598"/>
      <c r="M21020" s="598"/>
      <c r="N21020" s="598"/>
      <c r="V21020" s="598"/>
      <c r="W21020" s="598"/>
    </row>
    <row r="21021" spans="6:23" x14ac:dyDescent="0.2">
      <c r="F21021" s="610"/>
      <c r="H21021" s="612"/>
      <c r="I21021" s="598"/>
      <c r="J21021" s="598"/>
      <c r="M21021" s="598"/>
      <c r="N21021" s="598"/>
      <c r="V21021" s="598"/>
      <c r="W21021" s="598"/>
    </row>
    <row r="21022" spans="6:23" x14ac:dyDescent="0.2">
      <c r="F21022" s="610"/>
      <c r="H21022" s="612"/>
      <c r="I21022" s="598"/>
      <c r="J21022" s="598"/>
      <c r="M21022" s="598"/>
      <c r="N21022" s="598"/>
      <c r="V21022" s="598"/>
      <c r="W21022" s="598"/>
    </row>
    <row r="21023" spans="6:23" x14ac:dyDescent="0.2">
      <c r="F21023" s="610"/>
      <c r="H21023" s="612"/>
      <c r="I21023" s="598"/>
      <c r="J21023" s="598"/>
      <c r="M21023" s="598"/>
      <c r="N21023" s="598"/>
      <c r="V21023" s="598"/>
      <c r="W21023" s="598"/>
    </row>
    <row r="21024" spans="6:23" x14ac:dyDescent="0.2">
      <c r="F21024" s="610"/>
      <c r="H21024" s="612"/>
      <c r="I21024" s="598"/>
      <c r="J21024" s="598"/>
      <c r="M21024" s="598"/>
      <c r="N21024" s="598"/>
      <c r="V21024" s="598"/>
      <c r="W21024" s="598"/>
    </row>
    <row r="21025" spans="6:23" x14ac:dyDescent="0.2">
      <c r="F21025" s="610"/>
      <c r="H21025" s="612"/>
      <c r="I21025" s="598"/>
      <c r="J21025" s="598"/>
      <c r="M21025" s="598"/>
      <c r="N21025" s="598"/>
      <c r="V21025" s="598"/>
      <c r="W21025" s="598"/>
    </row>
    <row r="21026" spans="6:23" x14ac:dyDescent="0.2">
      <c r="F21026" s="610"/>
      <c r="H21026" s="612"/>
      <c r="I21026" s="598"/>
      <c r="J21026" s="598"/>
      <c r="M21026" s="598"/>
      <c r="N21026" s="598"/>
      <c r="V21026" s="598"/>
      <c r="W21026" s="598"/>
    </row>
    <row r="21027" spans="6:23" x14ac:dyDescent="0.2">
      <c r="F21027" s="610"/>
      <c r="H21027" s="612"/>
      <c r="I21027" s="598"/>
      <c r="J21027" s="598"/>
      <c r="M21027" s="598"/>
      <c r="N21027" s="598"/>
      <c r="V21027" s="598"/>
      <c r="W21027" s="598"/>
    </row>
    <row r="21028" spans="6:23" x14ac:dyDescent="0.2">
      <c r="F21028" s="610"/>
      <c r="H21028" s="612"/>
      <c r="I21028" s="598"/>
      <c r="J21028" s="598"/>
      <c r="M21028" s="598"/>
      <c r="N21028" s="598"/>
      <c r="V21028" s="598"/>
      <c r="W21028" s="598"/>
    </row>
    <row r="21029" spans="6:23" x14ac:dyDescent="0.2">
      <c r="F21029" s="610"/>
      <c r="H21029" s="612"/>
      <c r="I21029" s="598"/>
      <c r="J21029" s="598"/>
      <c r="M21029" s="598"/>
      <c r="N21029" s="598"/>
      <c r="V21029" s="598"/>
      <c r="W21029" s="598"/>
    </row>
    <row r="21030" spans="6:23" x14ac:dyDescent="0.2">
      <c r="F21030" s="610"/>
      <c r="H21030" s="612"/>
      <c r="I21030" s="598"/>
      <c r="J21030" s="598"/>
      <c r="M21030" s="598"/>
      <c r="N21030" s="598"/>
      <c r="V21030" s="598"/>
      <c r="W21030" s="598"/>
    </row>
    <row r="21031" spans="6:23" x14ac:dyDescent="0.2">
      <c r="F21031" s="610"/>
      <c r="H21031" s="612"/>
      <c r="I21031" s="598"/>
      <c r="J21031" s="598"/>
      <c r="M21031" s="598"/>
      <c r="N21031" s="598"/>
      <c r="V21031" s="598"/>
      <c r="W21031" s="598"/>
    </row>
    <row r="21032" spans="6:23" x14ac:dyDescent="0.2">
      <c r="F21032" s="610"/>
      <c r="H21032" s="612"/>
      <c r="I21032" s="598"/>
      <c r="J21032" s="598"/>
      <c r="M21032" s="598"/>
      <c r="N21032" s="598"/>
      <c r="V21032" s="598"/>
      <c r="W21032" s="598"/>
    </row>
    <row r="21033" spans="6:23" x14ac:dyDescent="0.2">
      <c r="F21033" s="610"/>
      <c r="H21033" s="612"/>
      <c r="I21033" s="598"/>
      <c r="J21033" s="598"/>
      <c r="M21033" s="598"/>
      <c r="N21033" s="598"/>
      <c r="V21033" s="598"/>
      <c r="W21033" s="598"/>
    </row>
    <row r="21034" spans="6:23" x14ac:dyDescent="0.2">
      <c r="F21034" s="610"/>
      <c r="H21034" s="612"/>
      <c r="I21034" s="598"/>
      <c r="J21034" s="598"/>
      <c r="M21034" s="598"/>
      <c r="N21034" s="598"/>
      <c r="V21034" s="598"/>
      <c r="W21034" s="598"/>
    </row>
    <row r="21035" spans="6:23" x14ac:dyDescent="0.2">
      <c r="F21035" s="610"/>
      <c r="H21035" s="612"/>
      <c r="I21035" s="598"/>
      <c r="J21035" s="598"/>
      <c r="M21035" s="598"/>
      <c r="N21035" s="598"/>
      <c r="V21035" s="598"/>
      <c r="W21035" s="598"/>
    </row>
    <row r="21036" spans="6:23" x14ac:dyDescent="0.2">
      <c r="F21036" s="610"/>
      <c r="H21036" s="612"/>
      <c r="I21036" s="598"/>
      <c r="J21036" s="598"/>
      <c r="M21036" s="598"/>
      <c r="N21036" s="598"/>
      <c r="V21036" s="598"/>
      <c r="W21036" s="598"/>
    </row>
    <row r="21037" spans="6:23" x14ac:dyDescent="0.2">
      <c r="F21037" s="610"/>
      <c r="H21037" s="612"/>
      <c r="I21037" s="598"/>
      <c r="J21037" s="598"/>
      <c r="M21037" s="598"/>
      <c r="N21037" s="598"/>
      <c r="V21037" s="598"/>
      <c r="W21037" s="598"/>
    </row>
    <row r="21038" spans="6:23" x14ac:dyDescent="0.2">
      <c r="F21038" s="610"/>
      <c r="H21038" s="612"/>
      <c r="I21038" s="598"/>
      <c r="J21038" s="598"/>
      <c r="M21038" s="598"/>
      <c r="N21038" s="598"/>
      <c r="V21038" s="598"/>
      <c r="W21038" s="598"/>
    </row>
    <row r="21039" spans="6:23" x14ac:dyDescent="0.2">
      <c r="F21039" s="610"/>
      <c r="H21039" s="612"/>
      <c r="I21039" s="598"/>
      <c r="J21039" s="598"/>
      <c r="M21039" s="598"/>
      <c r="N21039" s="598"/>
      <c r="V21039" s="598"/>
      <c r="W21039" s="598"/>
    </row>
    <row r="21040" spans="6:23" x14ac:dyDescent="0.2">
      <c r="F21040" s="610"/>
      <c r="H21040" s="612"/>
      <c r="I21040" s="598"/>
      <c r="J21040" s="598"/>
      <c r="M21040" s="598"/>
      <c r="N21040" s="598"/>
      <c r="V21040" s="598"/>
      <c r="W21040" s="598"/>
    </row>
    <row r="21041" spans="6:23" x14ac:dyDescent="0.2">
      <c r="F21041" s="610"/>
      <c r="H21041" s="612"/>
      <c r="I21041" s="598"/>
      <c r="J21041" s="598"/>
      <c r="M21041" s="598"/>
      <c r="N21041" s="598"/>
      <c r="V21041" s="598"/>
      <c r="W21041" s="598"/>
    </row>
    <row r="21042" spans="6:23" x14ac:dyDescent="0.2">
      <c r="F21042" s="610"/>
      <c r="H21042" s="612"/>
      <c r="I21042" s="598"/>
      <c r="J21042" s="598"/>
      <c r="M21042" s="598"/>
      <c r="N21042" s="598"/>
      <c r="V21042" s="598"/>
      <c r="W21042" s="598"/>
    </row>
    <row r="21043" spans="6:23" x14ac:dyDescent="0.2">
      <c r="F21043" s="610"/>
      <c r="H21043" s="612"/>
      <c r="I21043" s="598"/>
      <c r="J21043" s="598"/>
      <c r="M21043" s="598"/>
      <c r="N21043" s="598"/>
      <c r="V21043" s="598"/>
      <c r="W21043" s="598"/>
    </row>
    <row r="21044" spans="6:23" x14ac:dyDescent="0.2">
      <c r="F21044" s="610"/>
      <c r="H21044" s="612"/>
      <c r="I21044" s="598"/>
      <c r="J21044" s="598"/>
      <c r="M21044" s="598"/>
      <c r="N21044" s="598"/>
      <c r="V21044" s="598"/>
      <c r="W21044" s="598"/>
    </row>
    <row r="21045" spans="6:23" x14ac:dyDescent="0.2">
      <c r="F21045" s="610"/>
      <c r="H21045" s="612"/>
      <c r="I21045" s="598"/>
      <c r="J21045" s="598"/>
      <c r="M21045" s="598"/>
      <c r="N21045" s="598"/>
      <c r="V21045" s="598"/>
      <c r="W21045" s="598"/>
    </row>
    <row r="21046" spans="6:23" x14ac:dyDescent="0.2">
      <c r="F21046" s="610"/>
      <c r="H21046" s="612"/>
      <c r="I21046" s="598"/>
      <c r="J21046" s="598"/>
      <c r="M21046" s="598"/>
      <c r="N21046" s="598"/>
      <c r="V21046" s="598"/>
      <c r="W21046" s="598"/>
    </row>
    <row r="21047" spans="6:23" x14ac:dyDescent="0.2">
      <c r="F21047" s="610"/>
      <c r="H21047" s="612"/>
      <c r="I21047" s="598"/>
      <c r="J21047" s="598"/>
      <c r="M21047" s="598"/>
      <c r="N21047" s="598"/>
      <c r="V21047" s="598"/>
      <c r="W21047" s="598"/>
    </row>
    <row r="21048" spans="6:23" x14ac:dyDescent="0.2">
      <c r="F21048" s="610"/>
      <c r="H21048" s="612"/>
      <c r="I21048" s="598"/>
      <c r="J21048" s="598"/>
      <c r="M21048" s="598"/>
      <c r="N21048" s="598"/>
      <c r="V21048" s="598"/>
      <c r="W21048" s="598"/>
    </row>
    <row r="21049" spans="6:23" x14ac:dyDescent="0.2">
      <c r="F21049" s="610"/>
      <c r="H21049" s="612"/>
      <c r="I21049" s="598"/>
      <c r="J21049" s="598"/>
      <c r="M21049" s="598"/>
      <c r="N21049" s="598"/>
      <c r="V21049" s="598"/>
      <c r="W21049" s="598"/>
    </row>
    <row r="21050" spans="6:23" x14ac:dyDescent="0.2">
      <c r="F21050" s="610"/>
      <c r="H21050" s="612"/>
      <c r="I21050" s="598"/>
      <c r="J21050" s="598"/>
      <c r="M21050" s="598"/>
      <c r="N21050" s="598"/>
      <c r="V21050" s="598"/>
      <c r="W21050" s="598"/>
    </row>
    <row r="21051" spans="6:23" x14ac:dyDescent="0.2">
      <c r="F21051" s="610"/>
      <c r="H21051" s="612"/>
      <c r="I21051" s="598"/>
      <c r="J21051" s="598"/>
      <c r="M21051" s="598"/>
      <c r="N21051" s="598"/>
      <c r="V21051" s="598"/>
      <c r="W21051" s="598"/>
    </row>
    <row r="21052" spans="6:23" x14ac:dyDescent="0.2">
      <c r="F21052" s="610"/>
      <c r="H21052" s="612"/>
      <c r="I21052" s="598"/>
      <c r="J21052" s="598"/>
      <c r="M21052" s="598"/>
      <c r="N21052" s="598"/>
      <c r="V21052" s="598"/>
      <c r="W21052" s="598"/>
    </row>
    <row r="21053" spans="6:23" x14ac:dyDescent="0.2">
      <c r="F21053" s="610"/>
      <c r="H21053" s="612"/>
      <c r="I21053" s="598"/>
      <c r="J21053" s="598"/>
      <c r="M21053" s="598"/>
      <c r="N21053" s="598"/>
      <c r="V21053" s="598"/>
      <c r="W21053" s="598"/>
    </row>
    <row r="21054" spans="6:23" x14ac:dyDescent="0.2">
      <c r="F21054" s="610"/>
      <c r="H21054" s="612"/>
      <c r="I21054" s="598"/>
      <c r="J21054" s="598"/>
      <c r="M21054" s="598"/>
      <c r="N21054" s="598"/>
      <c r="V21054" s="598"/>
      <c r="W21054" s="598"/>
    </row>
    <row r="21055" spans="6:23" x14ac:dyDescent="0.2">
      <c r="F21055" s="610"/>
      <c r="H21055" s="612"/>
      <c r="I21055" s="598"/>
      <c r="J21055" s="598"/>
      <c r="M21055" s="598"/>
      <c r="N21055" s="598"/>
      <c r="V21055" s="598"/>
      <c r="W21055" s="598"/>
    </row>
    <row r="21056" spans="6:23" x14ac:dyDescent="0.2">
      <c r="F21056" s="610"/>
      <c r="H21056" s="612"/>
      <c r="I21056" s="598"/>
      <c r="J21056" s="598"/>
      <c r="M21056" s="598"/>
      <c r="N21056" s="598"/>
      <c r="V21056" s="598"/>
      <c r="W21056" s="598"/>
    </row>
    <row r="21057" spans="6:23" x14ac:dyDescent="0.2">
      <c r="F21057" s="610"/>
      <c r="H21057" s="612"/>
      <c r="I21057" s="598"/>
      <c r="J21057" s="598"/>
      <c r="M21057" s="598"/>
      <c r="N21057" s="598"/>
      <c r="V21057" s="598"/>
      <c r="W21057" s="598"/>
    </row>
    <row r="21058" spans="6:23" x14ac:dyDescent="0.2">
      <c r="F21058" s="610"/>
      <c r="H21058" s="612"/>
      <c r="I21058" s="598"/>
      <c r="J21058" s="598"/>
      <c r="M21058" s="598"/>
      <c r="N21058" s="598"/>
      <c r="V21058" s="598"/>
      <c r="W21058" s="598"/>
    </row>
    <row r="21059" spans="6:23" x14ac:dyDescent="0.2">
      <c r="F21059" s="610"/>
      <c r="H21059" s="612"/>
      <c r="I21059" s="598"/>
      <c r="J21059" s="598"/>
      <c r="M21059" s="598"/>
      <c r="N21059" s="598"/>
      <c r="V21059" s="598"/>
      <c r="W21059" s="598"/>
    </row>
    <row r="21060" spans="6:23" x14ac:dyDescent="0.2">
      <c r="F21060" s="610"/>
      <c r="H21060" s="612"/>
      <c r="I21060" s="598"/>
      <c r="J21060" s="598"/>
      <c r="M21060" s="598"/>
      <c r="N21060" s="598"/>
      <c r="V21060" s="598"/>
      <c r="W21060" s="598"/>
    </row>
    <row r="21061" spans="6:23" x14ac:dyDescent="0.2">
      <c r="F21061" s="610"/>
      <c r="H21061" s="612"/>
      <c r="I21061" s="598"/>
      <c r="J21061" s="598"/>
      <c r="M21061" s="598"/>
      <c r="N21061" s="598"/>
      <c r="V21061" s="598"/>
      <c r="W21061" s="598"/>
    </row>
    <row r="21062" spans="6:23" x14ac:dyDescent="0.2">
      <c r="F21062" s="610"/>
      <c r="H21062" s="612"/>
      <c r="I21062" s="598"/>
      <c r="J21062" s="598"/>
      <c r="M21062" s="598"/>
      <c r="N21062" s="598"/>
      <c r="V21062" s="598"/>
      <c r="W21062" s="598"/>
    </row>
    <row r="21063" spans="6:23" x14ac:dyDescent="0.2">
      <c r="F21063" s="610"/>
      <c r="H21063" s="612"/>
      <c r="I21063" s="598"/>
      <c r="J21063" s="598"/>
      <c r="M21063" s="598"/>
      <c r="N21063" s="598"/>
      <c r="V21063" s="598"/>
      <c r="W21063" s="598"/>
    </row>
    <row r="21064" spans="6:23" x14ac:dyDescent="0.2">
      <c r="F21064" s="610"/>
      <c r="H21064" s="612"/>
      <c r="I21064" s="598"/>
      <c r="J21064" s="598"/>
      <c r="M21064" s="598"/>
      <c r="N21064" s="598"/>
      <c r="V21064" s="598"/>
      <c r="W21064" s="598"/>
    </row>
    <row r="21065" spans="6:23" x14ac:dyDescent="0.2">
      <c r="F21065" s="610"/>
      <c r="H21065" s="612"/>
      <c r="I21065" s="598"/>
      <c r="J21065" s="598"/>
      <c r="M21065" s="598"/>
      <c r="N21065" s="598"/>
      <c r="V21065" s="598"/>
      <c r="W21065" s="598"/>
    </row>
    <row r="21066" spans="6:23" x14ac:dyDescent="0.2">
      <c r="F21066" s="610"/>
      <c r="H21066" s="612"/>
      <c r="I21066" s="598"/>
      <c r="J21066" s="598"/>
      <c r="M21066" s="598"/>
      <c r="N21066" s="598"/>
      <c r="V21066" s="598"/>
      <c r="W21066" s="598"/>
    </row>
    <row r="21067" spans="6:23" x14ac:dyDescent="0.2">
      <c r="F21067" s="610"/>
      <c r="H21067" s="612"/>
      <c r="I21067" s="598"/>
      <c r="J21067" s="598"/>
      <c r="M21067" s="598"/>
      <c r="N21067" s="598"/>
      <c r="V21067" s="598"/>
      <c r="W21067" s="598"/>
    </row>
    <row r="21068" spans="6:23" x14ac:dyDescent="0.2">
      <c r="F21068" s="610"/>
      <c r="H21068" s="612"/>
      <c r="I21068" s="598"/>
      <c r="J21068" s="598"/>
      <c r="M21068" s="598"/>
      <c r="N21068" s="598"/>
      <c r="V21068" s="598"/>
      <c r="W21068" s="598"/>
    </row>
    <row r="21069" spans="6:23" x14ac:dyDescent="0.2">
      <c r="F21069" s="610"/>
      <c r="H21069" s="612"/>
      <c r="I21069" s="598"/>
      <c r="J21069" s="598"/>
      <c r="M21069" s="598"/>
      <c r="N21069" s="598"/>
      <c r="V21069" s="598"/>
      <c r="W21069" s="598"/>
    </row>
    <row r="21070" spans="6:23" x14ac:dyDescent="0.2">
      <c r="F21070" s="610"/>
      <c r="H21070" s="612"/>
      <c r="I21070" s="598"/>
      <c r="J21070" s="598"/>
      <c r="M21070" s="598"/>
      <c r="N21070" s="598"/>
      <c r="V21070" s="598"/>
      <c r="W21070" s="598"/>
    </row>
    <row r="21071" spans="6:23" x14ac:dyDescent="0.2">
      <c r="F21071" s="610"/>
      <c r="H21071" s="612"/>
      <c r="I21071" s="598"/>
      <c r="J21071" s="598"/>
      <c r="M21071" s="598"/>
      <c r="N21071" s="598"/>
      <c r="V21071" s="598"/>
      <c r="W21071" s="598"/>
    </row>
    <row r="21072" spans="6:23" x14ac:dyDescent="0.2">
      <c r="F21072" s="610"/>
      <c r="H21072" s="612"/>
      <c r="I21072" s="598"/>
      <c r="J21072" s="598"/>
      <c r="M21072" s="598"/>
      <c r="N21072" s="598"/>
      <c r="V21072" s="598"/>
      <c r="W21072" s="598"/>
    </row>
    <row r="21073" spans="6:23" x14ac:dyDescent="0.2">
      <c r="F21073" s="610"/>
      <c r="H21073" s="612"/>
      <c r="I21073" s="598"/>
      <c r="J21073" s="598"/>
      <c r="M21073" s="598"/>
      <c r="N21073" s="598"/>
      <c r="V21073" s="598"/>
      <c r="W21073" s="598"/>
    </row>
    <row r="21074" spans="6:23" x14ac:dyDescent="0.2">
      <c r="F21074" s="610"/>
      <c r="H21074" s="612"/>
      <c r="I21074" s="598"/>
      <c r="J21074" s="598"/>
      <c r="M21074" s="598"/>
      <c r="N21074" s="598"/>
      <c r="V21074" s="598"/>
      <c r="W21074" s="598"/>
    </row>
    <row r="21075" spans="6:23" x14ac:dyDescent="0.2">
      <c r="F21075" s="610"/>
      <c r="H21075" s="612"/>
      <c r="I21075" s="598"/>
      <c r="J21075" s="598"/>
      <c r="M21075" s="598"/>
      <c r="N21075" s="598"/>
      <c r="V21075" s="598"/>
      <c r="W21075" s="598"/>
    </row>
    <row r="21076" spans="6:23" x14ac:dyDescent="0.2">
      <c r="F21076" s="610"/>
      <c r="H21076" s="612"/>
      <c r="I21076" s="598"/>
      <c r="J21076" s="598"/>
      <c r="M21076" s="598"/>
      <c r="N21076" s="598"/>
      <c r="V21076" s="598"/>
      <c r="W21076" s="598"/>
    </row>
    <row r="21077" spans="6:23" x14ac:dyDescent="0.2">
      <c r="F21077" s="610"/>
      <c r="H21077" s="612"/>
      <c r="I21077" s="598"/>
      <c r="J21077" s="598"/>
      <c r="M21077" s="598"/>
      <c r="N21077" s="598"/>
      <c r="V21077" s="598"/>
      <c r="W21077" s="598"/>
    </row>
    <row r="21078" spans="6:23" x14ac:dyDescent="0.2">
      <c r="F21078" s="610"/>
      <c r="H21078" s="612"/>
      <c r="I21078" s="598"/>
      <c r="J21078" s="598"/>
      <c r="M21078" s="598"/>
      <c r="N21078" s="598"/>
      <c r="V21078" s="598"/>
      <c r="W21078" s="598"/>
    </row>
    <row r="21079" spans="6:23" x14ac:dyDescent="0.2">
      <c r="F21079" s="610"/>
      <c r="H21079" s="612"/>
      <c r="I21079" s="598"/>
      <c r="J21079" s="598"/>
      <c r="M21079" s="598"/>
      <c r="N21079" s="598"/>
      <c r="V21079" s="598"/>
      <c r="W21079" s="598"/>
    </row>
    <row r="21080" spans="6:23" x14ac:dyDescent="0.2">
      <c r="F21080" s="610"/>
      <c r="H21080" s="612"/>
      <c r="I21080" s="598"/>
      <c r="J21080" s="598"/>
      <c r="M21080" s="598"/>
      <c r="N21080" s="598"/>
      <c r="V21080" s="598"/>
      <c r="W21080" s="598"/>
    </row>
    <row r="21081" spans="6:23" x14ac:dyDescent="0.2">
      <c r="F21081" s="610"/>
      <c r="H21081" s="612"/>
      <c r="I21081" s="598"/>
      <c r="J21081" s="598"/>
      <c r="M21081" s="598"/>
      <c r="N21081" s="598"/>
      <c r="V21081" s="598"/>
      <c r="W21081" s="598"/>
    </row>
    <row r="21082" spans="6:23" x14ac:dyDescent="0.2">
      <c r="F21082" s="610"/>
      <c r="H21082" s="612"/>
      <c r="I21082" s="598"/>
      <c r="J21082" s="598"/>
      <c r="M21082" s="598"/>
      <c r="N21082" s="598"/>
      <c r="V21082" s="598"/>
      <c r="W21082" s="598"/>
    </row>
    <row r="21083" spans="6:23" x14ac:dyDescent="0.2">
      <c r="F21083" s="610"/>
      <c r="H21083" s="612"/>
      <c r="I21083" s="598"/>
      <c r="J21083" s="598"/>
      <c r="M21083" s="598"/>
      <c r="N21083" s="598"/>
      <c r="V21083" s="598"/>
      <c r="W21083" s="598"/>
    </row>
    <row r="21084" spans="6:23" x14ac:dyDescent="0.2">
      <c r="F21084" s="610"/>
      <c r="H21084" s="612"/>
      <c r="I21084" s="598"/>
      <c r="J21084" s="598"/>
      <c r="M21084" s="598"/>
      <c r="N21084" s="598"/>
      <c r="V21084" s="598"/>
      <c r="W21084" s="598"/>
    </row>
    <row r="21085" spans="6:23" x14ac:dyDescent="0.2">
      <c r="F21085" s="610"/>
      <c r="H21085" s="612"/>
      <c r="I21085" s="598"/>
      <c r="J21085" s="598"/>
      <c r="M21085" s="598"/>
      <c r="N21085" s="598"/>
      <c r="V21085" s="598"/>
      <c r="W21085" s="598"/>
    </row>
    <row r="21086" spans="6:23" x14ac:dyDescent="0.2">
      <c r="F21086" s="610"/>
      <c r="H21086" s="612"/>
      <c r="I21086" s="598"/>
      <c r="J21086" s="598"/>
      <c r="M21086" s="598"/>
      <c r="N21086" s="598"/>
      <c r="V21086" s="598"/>
      <c r="W21086" s="598"/>
    </row>
    <row r="21087" spans="6:23" x14ac:dyDescent="0.2">
      <c r="F21087" s="610"/>
      <c r="H21087" s="612"/>
      <c r="I21087" s="598"/>
      <c r="J21087" s="598"/>
      <c r="M21087" s="598"/>
      <c r="N21087" s="598"/>
      <c r="V21087" s="598"/>
      <c r="W21087" s="598"/>
    </row>
    <row r="21088" spans="6:23" x14ac:dyDescent="0.2">
      <c r="F21088" s="610"/>
      <c r="H21088" s="612"/>
      <c r="I21088" s="598"/>
      <c r="J21088" s="598"/>
      <c r="M21088" s="598"/>
      <c r="N21088" s="598"/>
      <c r="V21088" s="598"/>
      <c r="W21088" s="598"/>
    </row>
    <row r="21089" spans="6:23" x14ac:dyDescent="0.2">
      <c r="F21089" s="610"/>
      <c r="H21089" s="612"/>
      <c r="I21089" s="598"/>
      <c r="J21089" s="598"/>
      <c r="M21089" s="598"/>
      <c r="N21089" s="598"/>
      <c r="V21089" s="598"/>
      <c r="W21089" s="598"/>
    </row>
    <row r="21090" spans="6:23" x14ac:dyDescent="0.2">
      <c r="F21090" s="610"/>
      <c r="H21090" s="612"/>
      <c r="I21090" s="598"/>
      <c r="J21090" s="598"/>
      <c r="M21090" s="598"/>
      <c r="N21090" s="598"/>
      <c r="V21090" s="598"/>
      <c r="W21090" s="598"/>
    </row>
    <row r="21091" spans="6:23" x14ac:dyDescent="0.2">
      <c r="F21091" s="610"/>
      <c r="H21091" s="612"/>
      <c r="I21091" s="598"/>
      <c r="J21091" s="598"/>
      <c r="M21091" s="598"/>
      <c r="N21091" s="598"/>
      <c r="V21091" s="598"/>
      <c r="W21091" s="598"/>
    </row>
    <row r="21092" spans="6:23" x14ac:dyDescent="0.2">
      <c r="F21092" s="610"/>
      <c r="H21092" s="612"/>
      <c r="I21092" s="598"/>
      <c r="J21092" s="598"/>
      <c r="M21092" s="598"/>
      <c r="N21092" s="598"/>
      <c r="V21092" s="598"/>
      <c r="W21092" s="598"/>
    </row>
    <row r="21093" spans="6:23" x14ac:dyDescent="0.2">
      <c r="F21093" s="610"/>
      <c r="H21093" s="612"/>
      <c r="I21093" s="598"/>
      <c r="J21093" s="598"/>
      <c r="M21093" s="598"/>
      <c r="N21093" s="598"/>
      <c r="V21093" s="598"/>
      <c r="W21093" s="598"/>
    </row>
    <row r="21094" spans="6:23" x14ac:dyDescent="0.2">
      <c r="F21094" s="610"/>
      <c r="H21094" s="612"/>
      <c r="I21094" s="598"/>
      <c r="J21094" s="598"/>
      <c r="M21094" s="598"/>
      <c r="N21094" s="598"/>
      <c r="V21094" s="598"/>
      <c r="W21094" s="598"/>
    </row>
    <row r="21095" spans="6:23" x14ac:dyDescent="0.2">
      <c r="F21095" s="610"/>
      <c r="H21095" s="612"/>
      <c r="I21095" s="598"/>
      <c r="J21095" s="598"/>
      <c r="M21095" s="598"/>
      <c r="N21095" s="598"/>
      <c r="V21095" s="598"/>
      <c r="W21095" s="598"/>
    </row>
    <row r="21096" spans="6:23" x14ac:dyDescent="0.2">
      <c r="F21096" s="610"/>
      <c r="H21096" s="612"/>
      <c r="I21096" s="598"/>
      <c r="J21096" s="598"/>
      <c r="M21096" s="598"/>
      <c r="N21096" s="598"/>
      <c r="V21096" s="598"/>
      <c r="W21096" s="598"/>
    </row>
    <row r="21097" spans="6:23" x14ac:dyDescent="0.2">
      <c r="F21097" s="610"/>
      <c r="H21097" s="612"/>
      <c r="I21097" s="598"/>
      <c r="J21097" s="598"/>
      <c r="M21097" s="598"/>
      <c r="N21097" s="598"/>
      <c r="V21097" s="598"/>
      <c r="W21097" s="598"/>
    </row>
    <row r="21098" spans="6:23" x14ac:dyDescent="0.2">
      <c r="F21098" s="610"/>
      <c r="H21098" s="612"/>
      <c r="I21098" s="598"/>
      <c r="J21098" s="598"/>
      <c r="M21098" s="598"/>
      <c r="N21098" s="598"/>
      <c r="V21098" s="598"/>
      <c r="W21098" s="598"/>
    </row>
    <row r="21099" spans="6:23" x14ac:dyDescent="0.2">
      <c r="F21099" s="610"/>
      <c r="H21099" s="612"/>
      <c r="I21099" s="598"/>
      <c r="J21099" s="598"/>
      <c r="M21099" s="598"/>
      <c r="N21099" s="598"/>
      <c r="V21099" s="598"/>
      <c r="W21099" s="598"/>
    </row>
    <row r="21100" spans="6:23" x14ac:dyDescent="0.2">
      <c r="F21100" s="610"/>
      <c r="H21100" s="612"/>
      <c r="I21100" s="598"/>
      <c r="J21100" s="598"/>
      <c r="M21100" s="598"/>
      <c r="N21100" s="598"/>
      <c r="V21100" s="598"/>
      <c r="W21100" s="598"/>
    </row>
    <row r="21101" spans="6:23" x14ac:dyDescent="0.2">
      <c r="F21101" s="610"/>
      <c r="H21101" s="612"/>
      <c r="I21101" s="598"/>
      <c r="J21101" s="598"/>
      <c r="M21101" s="598"/>
      <c r="N21101" s="598"/>
      <c r="V21101" s="598"/>
      <c r="W21101" s="598"/>
    </row>
    <row r="21102" spans="6:23" x14ac:dyDescent="0.2">
      <c r="F21102" s="610"/>
      <c r="H21102" s="612"/>
      <c r="I21102" s="598"/>
      <c r="J21102" s="598"/>
      <c r="M21102" s="598"/>
      <c r="N21102" s="598"/>
      <c r="V21102" s="598"/>
      <c r="W21102" s="598"/>
    </row>
    <row r="21103" spans="6:23" x14ac:dyDescent="0.2">
      <c r="F21103" s="610"/>
      <c r="H21103" s="612"/>
      <c r="I21103" s="598"/>
      <c r="J21103" s="598"/>
      <c r="M21103" s="598"/>
      <c r="N21103" s="598"/>
      <c r="V21103" s="598"/>
      <c r="W21103" s="598"/>
    </row>
    <row r="21104" spans="6:23" x14ac:dyDescent="0.2">
      <c r="F21104" s="610"/>
      <c r="H21104" s="612"/>
      <c r="I21104" s="598"/>
      <c r="J21104" s="598"/>
      <c r="M21104" s="598"/>
      <c r="N21104" s="598"/>
      <c r="V21104" s="598"/>
      <c r="W21104" s="598"/>
    </row>
    <row r="21105" spans="6:23" x14ac:dyDescent="0.2">
      <c r="F21105" s="610"/>
      <c r="H21105" s="612"/>
      <c r="I21105" s="598"/>
      <c r="J21105" s="598"/>
      <c r="M21105" s="598"/>
      <c r="N21105" s="598"/>
      <c r="V21105" s="598"/>
      <c r="W21105" s="598"/>
    </row>
    <row r="21106" spans="6:23" x14ac:dyDescent="0.2">
      <c r="F21106" s="610"/>
      <c r="H21106" s="612"/>
      <c r="I21106" s="598"/>
      <c r="J21106" s="598"/>
      <c r="M21106" s="598"/>
      <c r="N21106" s="598"/>
      <c r="V21106" s="598"/>
      <c r="W21106" s="598"/>
    </row>
    <row r="21107" spans="6:23" x14ac:dyDescent="0.2">
      <c r="F21107" s="610"/>
      <c r="H21107" s="612"/>
      <c r="I21107" s="598"/>
      <c r="J21107" s="598"/>
      <c r="M21107" s="598"/>
      <c r="N21107" s="598"/>
      <c r="V21107" s="598"/>
      <c r="W21107" s="598"/>
    </row>
    <row r="21108" spans="6:23" x14ac:dyDescent="0.2">
      <c r="F21108" s="610"/>
      <c r="H21108" s="612"/>
      <c r="I21108" s="598"/>
      <c r="J21108" s="598"/>
      <c r="M21108" s="598"/>
      <c r="N21108" s="598"/>
      <c r="V21108" s="598"/>
      <c r="W21108" s="598"/>
    </row>
    <row r="21109" spans="6:23" x14ac:dyDescent="0.2">
      <c r="F21109" s="610"/>
      <c r="H21109" s="612"/>
      <c r="I21109" s="598"/>
      <c r="J21109" s="598"/>
      <c r="M21109" s="598"/>
      <c r="N21109" s="598"/>
      <c r="V21109" s="598"/>
      <c r="W21109" s="598"/>
    </row>
    <row r="21110" spans="6:23" x14ac:dyDescent="0.2">
      <c r="F21110" s="610"/>
      <c r="H21110" s="612"/>
      <c r="I21110" s="598"/>
      <c r="J21110" s="598"/>
      <c r="M21110" s="598"/>
      <c r="N21110" s="598"/>
      <c r="V21110" s="598"/>
      <c r="W21110" s="598"/>
    </row>
    <row r="21111" spans="6:23" x14ac:dyDescent="0.2">
      <c r="F21111" s="610"/>
      <c r="H21111" s="612"/>
      <c r="I21111" s="598"/>
      <c r="J21111" s="598"/>
      <c r="M21111" s="598"/>
      <c r="N21111" s="598"/>
      <c r="V21111" s="598"/>
      <c r="W21111" s="598"/>
    </row>
    <row r="21112" spans="6:23" x14ac:dyDescent="0.2">
      <c r="F21112" s="610"/>
      <c r="H21112" s="612"/>
      <c r="I21112" s="598"/>
      <c r="J21112" s="598"/>
      <c r="M21112" s="598"/>
      <c r="N21112" s="598"/>
      <c r="V21112" s="598"/>
      <c r="W21112" s="598"/>
    </row>
    <row r="21113" spans="6:23" x14ac:dyDescent="0.2">
      <c r="F21113" s="610"/>
      <c r="H21113" s="612"/>
      <c r="I21113" s="598"/>
      <c r="J21113" s="598"/>
      <c r="M21113" s="598"/>
      <c r="N21113" s="598"/>
      <c r="V21113" s="598"/>
      <c r="W21113" s="598"/>
    </row>
    <row r="21114" spans="6:23" x14ac:dyDescent="0.2">
      <c r="F21114" s="610"/>
      <c r="H21114" s="612"/>
      <c r="I21114" s="598"/>
      <c r="J21114" s="598"/>
      <c r="M21114" s="598"/>
      <c r="N21114" s="598"/>
      <c r="V21114" s="598"/>
      <c r="W21114" s="598"/>
    </row>
    <row r="21115" spans="6:23" x14ac:dyDescent="0.2">
      <c r="F21115" s="610"/>
      <c r="H21115" s="612"/>
      <c r="I21115" s="598"/>
      <c r="J21115" s="598"/>
      <c r="M21115" s="598"/>
      <c r="N21115" s="598"/>
      <c r="V21115" s="598"/>
      <c r="W21115" s="598"/>
    </row>
    <row r="21116" spans="6:23" x14ac:dyDescent="0.2">
      <c r="F21116" s="610"/>
      <c r="H21116" s="612"/>
      <c r="I21116" s="598"/>
      <c r="J21116" s="598"/>
      <c r="M21116" s="598"/>
      <c r="N21116" s="598"/>
      <c r="V21116" s="598"/>
      <c r="W21116" s="598"/>
    </row>
    <row r="21117" spans="6:23" x14ac:dyDescent="0.2">
      <c r="F21117" s="610"/>
      <c r="H21117" s="612"/>
      <c r="I21117" s="598"/>
      <c r="J21117" s="598"/>
      <c r="M21117" s="598"/>
      <c r="N21117" s="598"/>
      <c r="V21117" s="598"/>
      <c r="W21117" s="598"/>
    </row>
    <row r="21118" spans="6:23" x14ac:dyDescent="0.2">
      <c r="F21118" s="610"/>
      <c r="H21118" s="612"/>
      <c r="I21118" s="598"/>
      <c r="J21118" s="598"/>
      <c r="M21118" s="598"/>
      <c r="N21118" s="598"/>
      <c r="V21118" s="598"/>
      <c r="W21118" s="598"/>
    </row>
    <row r="21119" spans="6:23" x14ac:dyDescent="0.2">
      <c r="F21119" s="610"/>
      <c r="H21119" s="612"/>
      <c r="I21119" s="598"/>
      <c r="J21119" s="598"/>
      <c r="M21119" s="598"/>
      <c r="N21119" s="598"/>
      <c r="V21119" s="598"/>
      <c r="W21119" s="598"/>
    </row>
    <row r="21120" spans="6:23" x14ac:dyDescent="0.2">
      <c r="F21120" s="610"/>
      <c r="H21120" s="612"/>
      <c r="I21120" s="598"/>
      <c r="J21120" s="598"/>
      <c r="M21120" s="598"/>
      <c r="N21120" s="598"/>
      <c r="V21120" s="598"/>
      <c r="W21120" s="598"/>
    </row>
    <row r="21121" spans="6:23" x14ac:dyDescent="0.2">
      <c r="F21121" s="610"/>
      <c r="H21121" s="612"/>
      <c r="I21121" s="598"/>
      <c r="J21121" s="598"/>
      <c r="M21121" s="598"/>
      <c r="N21121" s="598"/>
      <c r="V21121" s="598"/>
      <c r="W21121" s="598"/>
    </row>
    <row r="21122" spans="6:23" x14ac:dyDescent="0.2">
      <c r="F21122" s="610"/>
      <c r="H21122" s="612"/>
      <c r="I21122" s="598"/>
      <c r="J21122" s="598"/>
      <c r="M21122" s="598"/>
      <c r="N21122" s="598"/>
      <c r="V21122" s="598"/>
      <c r="W21122" s="598"/>
    </row>
    <row r="21123" spans="6:23" x14ac:dyDescent="0.2">
      <c r="F21123" s="610"/>
      <c r="H21123" s="612"/>
      <c r="I21123" s="598"/>
      <c r="J21123" s="598"/>
      <c r="M21123" s="598"/>
      <c r="N21123" s="598"/>
      <c r="V21123" s="598"/>
      <c r="W21123" s="598"/>
    </row>
    <row r="21124" spans="6:23" x14ac:dyDescent="0.2">
      <c r="F21124" s="610"/>
      <c r="H21124" s="612"/>
      <c r="I21124" s="598"/>
      <c r="J21124" s="598"/>
      <c r="M21124" s="598"/>
      <c r="N21124" s="598"/>
      <c r="V21124" s="598"/>
      <c r="W21124" s="598"/>
    </row>
    <row r="21125" spans="6:23" x14ac:dyDescent="0.2">
      <c r="F21125" s="610"/>
      <c r="H21125" s="612"/>
      <c r="I21125" s="598"/>
      <c r="J21125" s="598"/>
      <c r="M21125" s="598"/>
      <c r="N21125" s="598"/>
      <c r="V21125" s="598"/>
      <c r="W21125" s="598"/>
    </row>
    <row r="21126" spans="6:23" x14ac:dyDescent="0.2">
      <c r="F21126" s="610"/>
      <c r="H21126" s="612"/>
      <c r="I21126" s="598"/>
      <c r="J21126" s="598"/>
      <c r="M21126" s="598"/>
      <c r="N21126" s="598"/>
      <c r="V21126" s="598"/>
      <c r="W21126" s="598"/>
    </row>
    <row r="21127" spans="6:23" x14ac:dyDescent="0.2">
      <c r="F21127" s="610"/>
      <c r="H21127" s="612"/>
      <c r="I21127" s="598"/>
      <c r="J21127" s="598"/>
      <c r="M21127" s="598"/>
      <c r="N21127" s="598"/>
      <c r="V21127" s="598"/>
      <c r="W21127" s="598"/>
    </row>
    <row r="21128" spans="6:23" x14ac:dyDescent="0.2">
      <c r="F21128" s="610"/>
      <c r="H21128" s="612"/>
      <c r="I21128" s="598"/>
      <c r="J21128" s="598"/>
      <c r="M21128" s="598"/>
      <c r="N21128" s="598"/>
      <c r="V21128" s="598"/>
      <c r="W21128" s="598"/>
    </row>
    <row r="21129" spans="6:23" x14ac:dyDescent="0.2">
      <c r="F21129" s="610"/>
      <c r="H21129" s="612"/>
      <c r="I21129" s="598"/>
      <c r="J21129" s="598"/>
      <c r="M21129" s="598"/>
      <c r="N21129" s="598"/>
      <c r="V21129" s="598"/>
      <c r="W21129" s="598"/>
    </row>
    <row r="21130" spans="6:23" x14ac:dyDescent="0.2">
      <c r="F21130" s="610"/>
      <c r="H21130" s="612"/>
      <c r="I21130" s="598"/>
      <c r="J21130" s="598"/>
      <c r="M21130" s="598"/>
      <c r="N21130" s="598"/>
      <c r="V21130" s="598"/>
      <c r="W21130" s="598"/>
    </row>
    <row r="21131" spans="6:23" x14ac:dyDescent="0.2">
      <c r="F21131" s="610"/>
      <c r="H21131" s="612"/>
      <c r="I21131" s="598"/>
      <c r="J21131" s="598"/>
      <c r="M21131" s="598"/>
      <c r="N21131" s="598"/>
      <c r="V21131" s="598"/>
      <c r="W21131" s="598"/>
    </row>
    <row r="21132" spans="6:23" x14ac:dyDescent="0.2">
      <c r="F21132" s="610"/>
      <c r="H21132" s="612"/>
      <c r="I21132" s="598"/>
      <c r="J21132" s="598"/>
      <c r="M21132" s="598"/>
      <c r="N21132" s="598"/>
      <c r="V21132" s="598"/>
      <c r="W21132" s="598"/>
    </row>
    <row r="21133" spans="6:23" x14ac:dyDescent="0.2">
      <c r="F21133" s="610"/>
      <c r="H21133" s="612"/>
      <c r="I21133" s="598"/>
      <c r="J21133" s="598"/>
      <c r="M21133" s="598"/>
      <c r="N21133" s="598"/>
      <c r="V21133" s="598"/>
      <c r="W21133" s="598"/>
    </row>
    <row r="21134" spans="6:23" x14ac:dyDescent="0.2">
      <c r="F21134" s="610"/>
      <c r="H21134" s="612"/>
      <c r="I21134" s="598"/>
      <c r="J21134" s="598"/>
      <c r="M21134" s="598"/>
      <c r="N21134" s="598"/>
      <c r="V21134" s="598"/>
      <c r="W21134" s="598"/>
    </row>
    <row r="21135" spans="6:23" x14ac:dyDescent="0.2">
      <c r="F21135" s="610"/>
      <c r="H21135" s="612"/>
      <c r="I21135" s="598"/>
      <c r="J21135" s="598"/>
      <c r="M21135" s="598"/>
      <c r="N21135" s="598"/>
      <c r="V21135" s="598"/>
      <c r="W21135" s="598"/>
    </row>
    <row r="21136" spans="6:23" x14ac:dyDescent="0.2">
      <c r="F21136" s="610"/>
      <c r="H21136" s="612"/>
      <c r="I21136" s="598"/>
      <c r="J21136" s="598"/>
      <c r="M21136" s="598"/>
      <c r="N21136" s="598"/>
      <c r="V21136" s="598"/>
      <c r="W21136" s="598"/>
    </row>
    <row r="21137" spans="6:23" x14ac:dyDescent="0.2">
      <c r="F21137" s="610"/>
      <c r="H21137" s="612"/>
      <c r="I21137" s="598"/>
      <c r="J21137" s="598"/>
      <c r="M21137" s="598"/>
      <c r="N21137" s="598"/>
      <c r="V21137" s="598"/>
      <c r="W21137" s="598"/>
    </row>
    <row r="21138" spans="6:23" x14ac:dyDescent="0.2">
      <c r="F21138" s="610"/>
      <c r="H21138" s="612"/>
      <c r="I21138" s="598"/>
      <c r="J21138" s="598"/>
      <c r="M21138" s="598"/>
      <c r="N21138" s="598"/>
      <c r="V21138" s="598"/>
      <c r="W21138" s="598"/>
    </row>
    <row r="21139" spans="6:23" x14ac:dyDescent="0.2">
      <c r="F21139" s="610"/>
      <c r="H21139" s="612"/>
      <c r="I21139" s="598"/>
      <c r="J21139" s="598"/>
      <c r="M21139" s="598"/>
      <c r="N21139" s="598"/>
      <c r="V21139" s="598"/>
      <c r="W21139" s="598"/>
    </row>
    <row r="21140" spans="6:23" x14ac:dyDescent="0.2">
      <c r="F21140" s="610"/>
      <c r="H21140" s="612"/>
      <c r="I21140" s="598"/>
      <c r="J21140" s="598"/>
      <c r="M21140" s="598"/>
      <c r="N21140" s="598"/>
      <c r="V21140" s="598"/>
      <c r="W21140" s="598"/>
    </row>
    <row r="21141" spans="6:23" x14ac:dyDescent="0.2">
      <c r="F21141" s="610"/>
      <c r="H21141" s="612"/>
      <c r="I21141" s="598"/>
      <c r="J21141" s="598"/>
      <c r="M21141" s="598"/>
      <c r="N21141" s="598"/>
      <c r="V21141" s="598"/>
      <c r="W21141" s="598"/>
    </row>
    <row r="21142" spans="6:23" x14ac:dyDescent="0.2">
      <c r="F21142" s="610"/>
      <c r="H21142" s="612"/>
      <c r="I21142" s="598"/>
      <c r="J21142" s="598"/>
      <c r="M21142" s="598"/>
      <c r="N21142" s="598"/>
      <c r="V21142" s="598"/>
      <c r="W21142" s="598"/>
    </row>
    <row r="21143" spans="6:23" x14ac:dyDescent="0.2">
      <c r="F21143" s="610"/>
      <c r="H21143" s="612"/>
      <c r="I21143" s="598"/>
      <c r="J21143" s="598"/>
      <c r="M21143" s="598"/>
      <c r="N21143" s="598"/>
      <c r="V21143" s="598"/>
      <c r="W21143" s="598"/>
    </row>
    <row r="21144" spans="6:23" x14ac:dyDescent="0.2">
      <c r="F21144" s="610"/>
      <c r="H21144" s="612"/>
      <c r="I21144" s="598"/>
      <c r="J21144" s="598"/>
      <c r="M21144" s="598"/>
      <c r="N21144" s="598"/>
      <c r="V21144" s="598"/>
      <c r="W21144" s="598"/>
    </row>
    <row r="21145" spans="6:23" x14ac:dyDescent="0.2">
      <c r="F21145" s="610"/>
      <c r="H21145" s="612"/>
      <c r="I21145" s="598"/>
      <c r="J21145" s="598"/>
      <c r="M21145" s="598"/>
      <c r="N21145" s="598"/>
      <c r="V21145" s="598"/>
      <c r="W21145" s="598"/>
    </row>
    <row r="21146" spans="6:23" x14ac:dyDescent="0.2">
      <c r="F21146" s="610"/>
      <c r="H21146" s="612"/>
      <c r="I21146" s="598"/>
      <c r="J21146" s="598"/>
      <c r="M21146" s="598"/>
      <c r="N21146" s="598"/>
      <c r="V21146" s="598"/>
      <c r="W21146" s="598"/>
    </row>
    <row r="21147" spans="6:23" x14ac:dyDescent="0.2">
      <c r="F21147" s="610"/>
      <c r="H21147" s="612"/>
      <c r="I21147" s="598"/>
      <c r="J21147" s="598"/>
      <c r="M21147" s="598"/>
      <c r="N21147" s="598"/>
      <c r="V21147" s="598"/>
      <c r="W21147" s="598"/>
    </row>
    <row r="21148" spans="6:23" x14ac:dyDescent="0.2">
      <c r="F21148" s="610"/>
      <c r="H21148" s="612"/>
      <c r="I21148" s="598"/>
      <c r="J21148" s="598"/>
      <c r="M21148" s="598"/>
      <c r="N21148" s="598"/>
      <c r="V21148" s="598"/>
      <c r="W21148" s="598"/>
    </row>
    <row r="21149" spans="6:23" x14ac:dyDescent="0.2">
      <c r="F21149" s="610"/>
      <c r="H21149" s="612"/>
      <c r="I21149" s="598"/>
      <c r="J21149" s="598"/>
      <c r="M21149" s="598"/>
      <c r="N21149" s="598"/>
      <c r="V21149" s="598"/>
      <c r="W21149" s="598"/>
    </row>
    <row r="21150" spans="6:23" x14ac:dyDescent="0.2">
      <c r="F21150" s="610"/>
      <c r="H21150" s="612"/>
      <c r="I21150" s="598"/>
      <c r="J21150" s="598"/>
      <c r="M21150" s="598"/>
      <c r="N21150" s="598"/>
      <c r="V21150" s="598"/>
      <c r="W21150" s="598"/>
    </row>
    <row r="21151" spans="6:23" x14ac:dyDescent="0.2">
      <c r="F21151" s="610"/>
      <c r="H21151" s="612"/>
      <c r="I21151" s="598"/>
      <c r="J21151" s="598"/>
      <c r="M21151" s="598"/>
      <c r="N21151" s="598"/>
      <c r="V21151" s="598"/>
      <c r="W21151" s="598"/>
    </row>
    <row r="21152" spans="6:23" x14ac:dyDescent="0.2">
      <c r="F21152" s="610"/>
      <c r="H21152" s="612"/>
      <c r="I21152" s="598"/>
      <c r="J21152" s="598"/>
      <c r="M21152" s="598"/>
      <c r="N21152" s="598"/>
      <c r="V21152" s="598"/>
      <c r="W21152" s="598"/>
    </row>
    <row r="21153" spans="6:23" x14ac:dyDescent="0.2">
      <c r="F21153" s="610"/>
      <c r="H21153" s="612"/>
      <c r="I21153" s="598"/>
      <c r="J21153" s="598"/>
      <c r="M21153" s="598"/>
      <c r="N21153" s="598"/>
      <c r="V21153" s="598"/>
      <c r="W21153" s="598"/>
    </row>
    <row r="21154" spans="6:23" x14ac:dyDescent="0.2">
      <c r="F21154" s="610"/>
      <c r="H21154" s="612"/>
      <c r="I21154" s="598"/>
      <c r="J21154" s="598"/>
      <c r="M21154" s="598"/>
      <c r="N21154" s="598"/>
      <c r="V21154" s="598"/>
      <c r="W21154" s="598"/>
    </row>
    <row r="21155" spans="6:23" x14ac:dyDescent="0.2">
      <c r="F21155" s="610"/>
      <c r="H21155" s="612"/>
      <c r="I21155" s="598"/>
      <c r="J21155" s="598"/>
      <c r="M21155" s="598"/>
      <c r="N21155" s="598"/>
      <c r="V21155" s="598"/>
      <c r="W21155" s="598"/>
    </row>
    <row r="21156" spans="6:23" x14ac:dyDescent="0.2">
      <c r="F21156" s="610"/>
      <c r="H21156" s="612"/>
      <c r="I21156" s="598"/>
      <c r="J21156" s="598"/>
      <c r="M21156" s="598"/>
      <c r="N21156" s="598"/>
      <c r="V21156" s="598"/>
      <c r="W21156" s="598"/>
    </row>
    <row r="21157" spans="6:23" x14ac:dyDescent="0.2">
      <c r="F21157" s="610"/>
      <c r="H21157" s="612"/>
      <c r="I21157" s="598"/>
      <c r="J21157" s="598"/>
      <c r="M21157" s="598"/>
      <c r="N21157" s="598"/>
      <c r="V21157" s="598"/>
      <c r="W21157" s="598"/>
    </row>
    <row r="21158" spans="6:23" x14ac:dyDescent="0.2">
      <c r="F21158" s="610"/>
      <c r="H21158" s="612"/>
      <c r="I21158" s="598"/>
      <c r="J21158" s="598"/>
      <c r="M21158" s="598"/>
      <c r="N21158" s="598"/>
      <c r="V21158" s="598"/>
      <c r="W21158" s="598"/>
    </row>
    <row r="21159" spans="6:23" x14ac:dyDescent="0.2">
      <c r="F21159" s="610"/>
      <c r="H21159" s="612"/>
      <c r="I21159" s="598"/>
      <c r="J21159" s="598"/>
      <c r="M21159" s="598"/>
      <c r="N21159" s="598"/>
      <c r="V21159" s="598"/>
      <c r="W21159" s="598"/>
    </row>
    <row r="21160" spans="6:23" x14ac:dyDescent="0.2">
      <c r="F21160" s="610"/>
      <c r="H21160" s="612"/>
      <c r="I21160" s="598"/>
      <c r="J21160" s="598"/>
      <c r="M21160" s="598"/>
      <c r="N21160" s="598"/>
      <c r="V21160" s="598"/>
      <c r="W21160" s="598"/>
    </row>
    <row r="21161" spans="6:23" x14ac:dyDescent="0.2">
      <c r="F21161" s="610"/>
      <c r="H21161" s="612"/>
      <c r="I21161" s="598"/>
      <c r="J21161" s="598"/>
      <c r="M21161" s="598"/>
      <c r="N21161" s="598"/>
      <c r="V21161" s="598"/>
      <c r="W21161" s="598"/>
    </row>
    <row r="21162" spans="6:23" x14ac:dyDescent="0.2">
      <c r="F21162" s="610"/>
      <c r="H21162" s="612"/>
      <c r="I21162" s="598"/>
      <c r="J21162" s="598"/>
      <c r="M21162" s="598"/>
      <c r="N21162" s="598"/>
      <c r="V21162" s="598"/>
      <c r="W21162" s="598"/>
    </row>
    <row r="21163" spans="6:23" x14ac:dyDescent="0.2">
      <c r="F21163" s="610"/>
      <c r="H21163" s="612"/>
      <c r="I21163" s="598"/>
      <c r="J21163" s="598"/>
      <c r="M21163" s="598"/>
      <c r="N21163" s="598"/>
      <c r="V21163" s="598"/>
      <c r="W21163" s="598"/>
    </row>
    <row r="21164" spans="6:23" x14ac:dyDescent="0.2">
      <c r="F21164" s="610"/>
      <c r="H21164" s="612"/>
      <c r="I21164" s="598"/>
      <c r="J21164" s="598"/>
      <c r="M21164" s="598"/>
      <c r="N21164" s="598"/>
      <c r="V21164" s="598"/>
      <c r="W21164" s="598"/>
    </row>
    <row r="21165" spans="6:23" x14ac:dyDescent="0.2">
      <c r="F21165" s="610"/>
      <c r="H21165" s="612"/>
      <c r="I21165" s="598"/>
      <c r="J21165" s="598"/>
      <c r="M21165" s="598"/>
      <c r="N21165" s="598"/>
      <c r="V21165" s="598"/>
      <c r="W21165" s="598"/>
    </row>
    <row r="21166" spans="6:23" x14ac:dyDescent="0.2">
      <c r="F21166" s="610"/>
      <c r="H21166" s="612"/>
      <c r="I21166" s="598"/>
      <c r="J21166" s="598"/>
      <c r="M21166" s="598"/>
      <c r="N21166" s="598"/>
      <c r="V21166" s="598"/>
      <c r="W21166" s="598"/>
    </row>
    <row r="21167" spans="6:23" x14ac:dyDescent="0.2">
      <c r="F21167" s="610"/>
      <c r="H21167" s="612"/>
      <c r="I21167" s="598"/>
      <c r="J21167" s="598"/>
      <c r="M21167" s="598"/>
      <c r="N21167" s="598"/>
      <c r="V21167" s="598"/>
      <c r="W21167" s="598"/>
    </row>
    <row r="21168" spans="6:23" x14ac:dyDescent="0.2">
      <c r="F21168" s="610"/>
      <c r="H21168" s="612"/>
      <c r="I21168" s="598"/>
      <c r="J21168" s="598"/>
      <c r="M21168" s="598"/>
      <c r="N21168" s="598"/>
      <c r="V21168" s="598"/>
      <c r="W21168" s="598"/>
    </row>
    <row r="21169" spans="6:23" x14ac:dyDescent="0.2">
      <c r="F21169" s="610"/>
      <c r="H21169" s="612"/>
      <c r="I21169" s="598"/>
      <c r="J21169" s="598"/>
      <c r="M21169" s="598"/>
      <c r="N21169" s="598"/>
      <c r="V21169" s="598"/>
      <c r="W21169" s="598"/>
    </row>
    <row r="21170" spans="6:23" x14ac:dyDescent="0.2">
      <c r="F21170" s="610"/>
      <c r="H21170" s="612"/>
      <c r="I21170" s="598"/>
      <c r="J21170" s="598"/>
      <c r="M21170" s="598"/>
      <c r="N21170" s="598"/>
      <c r="V21170" s="598"/>
      <c r="W21170" s="598"/>
    </row>
    <row r="21171" spans="6:23" x14ac:dyDescent="0.2">
      <c r="F21171" s="610"/>
      <c r="H21171" s="612"/>
      <c r="I21171" s="598"/>
      <c r="J21171" s="598"/>
      <c r="M21171" s="598"/>
      <c r="N21171" s="598"/>
      <c r="V21171" s="598"/>
      <c r="W21171" s="598"/>
    </row>
    <row r="21172" spans="6:23" x14ac:dyDescent="0.2">
      <c r="F21172" s="610"/>
      <c r="H21172" s="612"/>
      <c r="I21172" s="598"/>
      <c r="J21172" s="598"/>
      <c r="M21172" s="598"/>
      <c r="N21172" s="598"/>
      <c r="V21172" s="598"/>
      <c r="W21172" s="598"/>
    </row>
    <row r="21173" spans="6:23" x14ac:dyDescent="0.2">
      <c r="F21173" s="610"/>
      <c r="H21173" s="612"/>
      <c r="I21173" s="598"/>
      <c r="J21173" s="598"/>
      <c r="M21173" s="598"/>
      <c r="N21173" s="598"/>
      <c r="V21173" s="598"/>
      <c r="W21173" s="598"/>
    </row>
    <row r="21174" spans="6:23" x14ac:dyDescent="0.2">
      <c r="F21174" s="610"/>
      <c r="H21174" s="612"/>
      <c r="I21174" s="598"/>
      <c r="J21174" s="598"/>
      <c r="M21174" s="598"/>
      <c r="N21174" s="598"/>
      <c r="V21174" s="598"/>
      <c r="W21174" s="598"/>
    </row>
    <row r="21175" spans="6:23" x14ac:dyDescent="0.2">
      <c r="F21175" s="610"/>
      <c r="H21175" s="612"/>
      <c r="I21175" s="598"/>
      <c r="J21175" s="598"/>
      <c r="M21175" s="598"/>
      <c r="N21175" s="598"/>
      <c r="V21175" s="598"/>
      <c r="W21175" s="598"/>
    </row>
    <row r="21176" spans="6:23" x14ac:dyDescent="0.2">
      <c r="F21176" s="610"/>
      <c r="H21176" s="612"/>
      <c r="I21176" s="598"/>
      <c r="J21176" s="598"/>
      <c r="M21176" s="598"/>
      <c r="N21176" s="598"/>
      <c r="V21176" s="598"/>
      <c r="W21176" s="598"/>
    </row>
    <row r="21177" spans="6:23" x14ac:dyDescent="0.2">
      <c r="F21177" s="610"/>
      <c r="H21177" s="612"/>
      <c r="I21177" s="598"/>
      <c r="J21177" s="598"/>
      <c r="M21177" s="598"/>
      <c r="N21177" s="598"/>
      <c r="V21177" s="598"/>
      <c r="W21177" s="598"/>
    </row>
    <row r="21178" spans="6:23" x14ac:dyDescent="0.2">
      <c r="F21178" s="610"/>
      <c r="H21178" s="612"/>
      <c r="I21178" s="598"/>
      <c r="J21178" s="598"/>
      <c r="M21178" s="598"/>
      <c r="N21178" s="598"/>
      <c r="V21178" s="598"/>
      <c r="W21178" s="598"/>
    </row>
    <row r="21179" spans="6:23" x14ac:dyDescent="0.2">
      <c r="F21179" s="610"/>
      <c r="H21179" s="612"/>
      <c r="I21179" s="598"/>
      <c r="J21179" s="598"/>
      <c r="M21179" s="598"/>
      <c r="N21179" s="598"/>
      <c r="V21179" s="598"/>
      <c r="W21179" s="598"/>
    </row>
    <row r="21180" spans="6:23" x14ac:dyDescent="0.2">
      <c r="F21180" s="610"/>
      <c r="H21180" s="612"/>
      <c r="I21180" s="598"/>
      <c r="J21180" s="598"/>
      <c r="M21180" s="598"/>
      <c r="N21180" s="598"/>
      <c r="V21180" s="598"/>
      <c r="W21180" s="598"/>
    </row>
    <row r="21181" spans="6:23" x14ac:dyDescent="0.2">
      <c r="F21181" s="610"/>
      <c r="H21181" s="612"/>
      <c r="I21181" s="598"/>
      <c r="J21181" s="598"/>
      <c r="M21181" s="598"/>
      <c r="N21181" s="598"/>
      <c r="V21181" s="598"/>
      <c r="W21181" s="598"/>
    </row>
    <row r="21182" spans="6:23" x14ac:dyDescent="0.2">
      <c r="F21182" s="610"/>
      <c r="H21182" s="612"/>
      <c r="I21182" s="598"/>
      <c r="J21182" s="598"/>
      <c r="M21182" s="598"/>
      <c r="N21182" s="598"/>
      <c r="V21182" s="598"/>
      <c r="W21182" s="598"/>
    </row>
    <row r="21183" spans="6:23" x14ac:dyDescent="0.2">
      <c r="F21183" s="610"/>
      <c r="H21183" s="612"/>
      <c r="I21183" s="598"/>
      <c r="J21183" s="598"/>
      <c r="M21183" s="598"/>
      <c r="N21183" s="598"/>
      <c r="V21183" s="598"/>
      <c r="W21183" s="598"/>
    </row>
    <row r="21184" spans="6:23" x14ac:dyDescent="0.2">
      <c r="F21184" s="610"/>
      <c r="H21184" s="612"/>
      <c r="I21184" s="598"/>
      <c r="J21184" s="598"/>
      <c r="M21184" s="598"/>
      <c r="N21184" s="598"/>
      <c r="V21184" s="598"/>
      <c r="W21184" s="598"/>
    </row>
    <row r="21185" spans="6:23" x14ac:dyDescent="0.2">
      <c r="F21185" s="610"/>
      <c r="H21185" s="612"/>
      <c r="I21185" s="598"/>
      <c r="J21185" s="598"/>
      <c r="M21185" s="598"/>
      <c r="N21185" s="598"/>
      <c r="V21185" s="598"/>
      <c r="W21185" s="598"/>
    </row>
    <row r="21186" spans="6:23" x14ac:dyDescent="0.2">
      <c r="F21186" s="610"/>
      <c r="H21186" s="612"/>
      <c r="I21186" s="598"/>
      <c r="J21186" s="598"/>
      <c r="M21186" s="598"/>
      <c r="N21186" s="598"/>
      <c r="V21186" s="598"/>
      <c r="W21186" s="598"/>
    </row>
    <row r="21187" spans="6:23" x14ac:dyDescent="0.2">
      <c r="F21187" s="610"/>
      <c r="H21187" s="612"/>
      <c r="I21187" s="598"/>
      <c r="J21187" s="598"/>
      <c r="M21187" s="598"/>
      <c r="N21187" s="598"/>
      <c r="V21187" s="598"/>
      <c r="W21187" s="598"/>
    </row>
    <row r="21188" spans="6:23" x14ac:dyDescent="0.2">
      <c r="F21188" s="610"/>
      <c r="H21188" s="612"/>
      <c r="I21188" s="598"/>
      <c r="J21188" s="598"/>
      <c r="M21188" s="598"/>
      <c r="N21188" s="598"/>
      <c r="V21188" s="598"/>
      <c r="W21188" s="598"/>
    </row>
    <row r="21189" spans="6:23" x14ac:dyDescent="0.2">
      <c r="F21189" s="610"/>
      <c r="H21189" s="612"/>
      <c r="I21189" s="598"/>
      <c r="J21189" s="598"/>
      <c r="M21189" s="598"/>
      <c r="N21189" s="598"/>
      <c r="V21189" s="598"/>
      <c r="W21189" s="598"/>
    </row>
    <row r="21190" spans="6:23" x14ac:dyDescent="0.2">
      <c r="F21190" s="610"/>
      <c r="H21190" s="612"/>
      <c r="I21190" s="598"/>
      <c r="J21190" s="598"/>
      <c r="M21190" s="598"/>
      <c r="N21190" s="598"/>
      <c r="V21190" s="598"/>
      <c r="W21190" s="598"/>
    </row>
    <row r="21191" spans="6:23" x14ac:dyDescent="0.2">
      <c r="F21191" s="610"/>
      <c r="H21191" s="612"/>
      <c r="I21191" s="598"/>
      <c r="J21191" s="598"/>
      <c r="M21191" s="598"/>
      <c r="N21191" s="598"/>
      <c r="V21191" s="598"/>
      <c r="W21191" s="598"/>
    </row>
    <row r="21192" spans="6:23" x14ac:dyDescent="0.2">
      <c r="F21192" s="610"/>
      <c r="H21192" s="612"/>
      <c r="I21192" s="598"/>
      <c r="J21192" s="598"/>
      <c r="M21192" s="598"/>
      <c r="N21192" s="598"/>
      <c r="V21192" s="598"/>
      <c r="W21192" s="598"/>
    </row>
    <row r="21193" spans="6:23" x14ac:dyDescent="0.2">
      <c r="F21193" s="610"/>
      <c r="H21193" s="612"/>
      <c r="I21193" s="598"/>
      <c r="J21193" s="598"/>
      <c r="M21193" s="598"/>
      <c r="N21193" s="598"/>
      <c r="V21193" s="598"/>
      <c r="W21193" s="598"/>
    </row>
    <row r="21194" spans="6:23" x14ac:dyDescent="0.2">
      <c r="F21194" s="610"/>
      <c r="H21194" s="612"/>
      <c r="I21194" s="598"/>
      <c r="J21194" s="598"/>
      <c r="M21194" s="598"/>
      <c r="N21194" s="598"/>
      <c r="V21194" s="598"/>
      <c r="W21194" s="598"/>
    </row>
    <row r="21195" spans="6:23" x14ac:dyDescent="0.2">
      <c r="F21195" s="610"/>
      <c r="H21195" s="612"/>
      <c r="I21195" s="598"/>
      <c r="J21195" s="598"/>
      <c r="M21195" s="598"/>
      <c r="N21195" s="598"/>
      <c r="V21195" s="598"/>
      <c r="W21195" s="598"/>
    </row>
    <row r="21196" spans="6:23" x14ac:dyDescent="0.2">
      <c r="F21196" s="610"/>
      <c r="H21196" s="612"/>
      <c r="I21196" s="598"/>
      <c r="J21196" s="598"/>
      <c r="M21196" s="598"/>
      <c r="N21196" s="598"/>
      <c r="V21196" s="598"/>
      <c r="W21196" s="598"/>
    </row>
    <row r="21197" spans="6:23" x14ac:dyDescent="0.2">
      <c r="F21197" s="610"/>
      <c r="H21197" s="612"/>
      <c r="I21197" s="598"/>
      <c r="J21197" s="598"/>
      <c r="M21197" s="598"/>
      <c r="N21197" s="598"/>
      <c r="V21197" s="598"/>
      <c r="W21197" s="598"/>
    </row>
    <row r="21198" spans="6:23" x14ac:dyDescent="0.2">
      <c r="F21198" s="610"/>
      <c r="H21198" s="612"/>
      <c r="I21198" s="598"/>
      <c r="J21198" s="598"/>
      <c r="M21198" s="598"/>
      <c r="N21198" s="598"/>
      <c r="V21198" s="598"/>
      <c r="W21198" s="598"/>
    </row>
    <row r="21199" spans="6:23" x14ac:dyDescent="0.2">
      <c r="F21199" s="610"/>
      <c r="H21199" s="612"/>
      <c r="I21199" s="598"/>
      <c r="J21199" s="598"/>
      <c r="M21199" s="598"/>
      <c r="N21199" s="598"/>
      <c r="V21199" s="598"/>
      <c r="W21199" s="598"/>
    </row>
    <row r="21200" spans="6:23" x14ac:dyDescent="0.2">
      <c r="F21200" s="610"/>
      <c r="H21200" s="612"/>
      <c r="I21200" s="598"/>
      <c r="J21200" s="598"/>
      <c r="M21200" s="598"/>
      <c r="N21200" s="598"/>
      <c r="V21200" s="598"/>
      <c r="W21200" s="598"/>
    </row>
    <row r="21201" spans="6:23" x14ac:dyDescent="0.2">
      <c r="F21201" s="610"/>
      <c r="H21201" s="612"/>
      <c r="I21201" s="598"/>
      <c r="J21201" s="598"/>
      <c r="M21201" s="598"/>
      <c r="N21201" s="598"/>
      <c r="V21201" s="598"/>
      <c r="W21201" s="598"/>
    </row>
    <row r="21202" spans="6:23" x14ac:dyDescent="0.2">
      <c r="F21202" s="610"/>
      <c r="H21202" s="612"/>
      <c r="I21202" s="598"/>
      <c r="J21202" s="598"/>
      <c r="M21202" s="598"/>
      <c r="N21202" s="598"/>
      <c r="V21202" s="598"/>
      <c r="W21202" s="598"/>
    </row>
    <row r="21203" spans="6:23" x14ac:dyDescent="0.2">
      <c r="F21203" s="610"/>
      <c r="H21203" s="612"/>
      <c r="I21203" s="598"/>
      <c r="J21203" s="598"/>
      <c r="M21203" s="598"/>
      <c r="N21203" s="598"/>
      <c r="V21203" s="598"/>
      <c r="W21203" s="598"/>
    </row>
    <row r="21204" spans="6:23" x14ac:dyDescent="0.2">
      <c r="F21204" s="610"/>
      <c r="H21204" s="612"/>
      <c r="I21204" s="598"/>
      <c r="J21204" s="598"/>
      <c r="M21204" s="598"/>
      <c r="N21204" s="598"/>
      <c r="V21204" s="598"/>
      <c r="W21204" s="598"/>
    </row>
    <row r="21205" spans="6:23" x14ac:dyDescent="0.2">
      <c r="F21205" s="610"/>
      <c r="H21205" s="612"/>
      <c r="I21205" s="598"/>
      <c r="J21205" s="598"/>
      <c r="M21205" s="598"/>
      <c r="N21205" s="598"/>
      <c r="V21205" s="598"/>
      <c r="W21205" s="598"/>
    </row>
    <row r="21206" spans="6:23" x14ac:dyDescent="0.2">
      <c r="F21206" s="610"/>
      <c r="H21206" s="612"/>
      <c r="I21206" s="598"/>
      <c r="J21206" s="598"/>
      <c r="M21206" s="598"/>
      <c r="N21206" s="598"/>
      <c r="V21206" s="598"/>
      <c r="W21206" s="598"/>
    </row>
    <row r="21207" spans="6:23" x14ac:dyDescent="0.2">
      <c r="F21207" s="610"/>
      <c r="H21207" s="612"/>
      <c r="I21207" s="598"/>
      <c r="J21207" s="598"/>
      <c r="M21207" s="598"/>
      <c r="N21207" s="598"/>
      <c r="V21207" s="598"/>
      <c r="W21207" s="598"/>
    </row>
    <row r="21208" spans="6:23" x14ac:dyDescent="0.2">
      <c r="F21208" s="610"/>
      <c r="H21208" s="612"/>
      <c r="I21208" s="598"/>
      <c r="J21208" s="598"/>
      <c r="M21208" s="598"/>
      <c r="N21208" s="598"/>
      <c r="V21208" s="598"/>
      <c r="W21208" s="598"/>
    </row>
    <row r="21209" spans="6:23" x14ac:dyDescent="0.2">
      <c r="F21209" s="610"/>
      <c r="H21209" s="612"/>
      <c r="I21209" s="598"/>
      <c r="J21209" s="598"/>
      <c r="M21209" s="598"/>
      <c r="N21209" s="598"/>
      <c r="V21209" s="598"/>
      <c r="W21209" s="598"/>
    </row>
    <row r="21210" spans="6:23" x14ac:dyDescent="0.2">
      <c r="F21210" s="610"/>
      <c r="H21210" s="612"/>
      <c r="I21210" s="598"/>
      <c r="J21210" s="598"/>
      <c r="M21210" s="598"/>
      <c r="N21210" s="598"/>
      <c r="V21210" s="598"/>
      <c r="W21210" s="598"/>
    </row>
    <row r="21211" spans="6:23" x14ac:dyDescent="0.2">
      <c r="F21211" s="610"/>
      <c r="H21211" s="612"/>
      <c r="I21211" s="598"/>
      <c r="J21211" s="598"/>
      <c r="M21211" s="598"/>
      <c r="N21211" s="598"/>
      <c r="V21211" s="598"/>
      <c r="W21211" s="598"/>
    </row>
    <row r="21212" spans="6:23" x14ac:dyDescent="0.2">
      <c r="F21212" s="610"/>
      <c r="H21212" s="612"/>
      <c r="I21212" s="598"/>
      <c r="J21212" s="598"/>
      <c r="M21212" s="598"/>
      <c r="N21212" s="598"/>
      <c r="V21212" s="598"/>
      <c r="W21212" s="598"/>
    </row>
    <row r="21213" spans="6:23" x14ac:dyDescent="0.2">
      <c r="F21213" s="610"/>
      <c r="H21213" s="612"/>
      <c r="I21213" s="598"/>
      <c r="J21213" s="598"/>
      <c r="M21213" s="598"/>
      <c r="N21213" s="598"/>
      <c r="V21213" s="598"/>
      <c r="W21213" s="598"/>
    </row>
    <row r="21214" spans="6:23" x14ac:dyDescent="0.2">
      <c r="F21214" s="610"/>
      <c r="H21214" s="612"/>
      <c r="I21214" s="598"/>
      <c r="J21214" s="598"/>
      <c r="M21214" s="598"/>
      <c r="N21214" s="598"/>
      <c r="V21214" s="598"/>
      <c r="W21214" s="598"/>
    </row>
    <row r="21215" spans="6:23" x14ac:dyDescent="0.2">
      <c r="F21215" s="610"/>
      <c r="H21215" s="612"/>
      <c r="I21215" s="598"/>
      <c r="J21215" s="598"/>
      <c r="M21215" s="598"/>
      <c r="N21215" s="598"/>
      <c r="V21215" s="598"/>
      <c r="W21215" s="598"/>
    </row>
    <row r="21216" spans="6:23" x14ac:dyDescent="0.2">
      <c r="F21216" s="610"/>
      <c r="H21216" s="612"/>
      <c r="I21216" s="598"/>
      <c r="J21216" s="598"/>
      <c r="M21216" s="598"/>
      <c r="N21216" s="598"/>
      <c r="V21216" s="598"/>
      <c r="W21216" s="598"/>
    </row>
    <row r="21217" spans="6:23" x14ac:dyDescent="0.2">
      <c r="F21217" s="610"/>
      <c r="H21217" s="612"/>
      <c r="I21217" s="598"/>
      <c r="J21217" s="598"/>
      <c r="M21217" s="598"/>
      <c r="N21217" s="598"/>
      <c r="V21217" s="598"/>
      <c r="W21217" s="598"/>
    </row>
    <row r="21218" spans="6:23" x14ac:dyDescent="0.2">
      <c r="F21218" s="610"/>
      <c r="H21218" s="612"/>
      <c r="I21218" s="598"/>
      <c r="J21218" s="598"/>
      <c r="M21218" s="598"/>
      <c r="N21218" s="598"/>
      <c r="V21218" s="598"/>
      <c r="W21218" s="598"/>
    </row>
    <row r="21219" spans="6:23" x14ac:dyDescent="0.2">
      <c r="F21219" s="610"/>
      <c r="H21219" s="612"/>
      <c r="I21219" s="598"/>
      <c r="J21219" s="598"/>
      <c r="M21219" s="598"/>
      <c r="N21219" s="598"/>
      <c r="V21219" s="598"/>
      <c r="W21219" s="598"/>
    </row>
    <row r="21220" spans="6:23" x14ac:dyDescent="0.2">
      <c r="F21220" s="610"/>
      <c r="H21220" s="612"/>
      <c r="I21220" s="598"/>
      <c r="J21220" s="598"/>
      <c r="M21220" s="598"/>
      <c r="N21220" s="598"/>
      <c r="V21220" s="598"/>
      <c r="W21220" s="598"/>
    </row>
    <row r="21221" spans="6:23" x14ac:dyDescent="0.2">
      <c r="F21221" s="610"/>
      <c r="H21221" s="612"/>
      <c r="I21221" s="598"/>
      <c r="J21221" s="598"/>
      <c r="M21221" s="598"/>
      <c r="N21221" s="598"/>
      <c r="V21221" s="598"/>
      <c r="W21221" s="598"/>
    </row>
    <row r="21222" spans="6:23" x14ac:dyDescent="0.2">
      <c r="F21222" s="610"/>
      <c r="H21222" s="612"/>
      <c r="I21222" s="598"/>
      <c r="J21222" s="598"/>
      <c r="M21222" s="598"/>
      <c r="N21222" s="598"/>
      <c r="V21222" s="598"/>
      <c r="W21222" s="598"/>
    </row>
    <row r="21223" spans="6:23" x14ac:dyDescent="0.2">
      <c r="F21223" s="610"/>
      <c r="H21223" s="612"/>
      <c r="I21223" s="598"/>
      <c r="J21223" s="598"/>
      <c r="M21223" s="598"/>
      <c r="N21223" s="598"/>
      <c r="V21223" s="598"/>
      <c r="W21223" s="598"/>
    </row>
    <row r="21224" spans="6:23" x14ac:dyDescent="0.2">
      <c r="F21224" s="610"/>
      <c r="H21224" s="612"/>
      <c r="I21224" s="598"/>
      <c r="J21224" s="598"/>
      <c r="M21224" s="598"/>
      <c r="N21224" s="598"/>
      <c r="V21224" s="598"/>
      <c r="W21224" s="598"/>
    </row>
    <row r="21225" spans="6:23" x14ac:dyDescent="0.2">
      <c r="F21225" s="610"/>
      <c r="H21225" s="612"/>
      <c r="I21225" s="598"/>
      <c r="J21225" s="598"/>
      <c r="M21225" s="598"/>
      <c r="N21225" s="598"/>
      <c r="V21225" s="598"/>
      <c r="W21225" s="598"/>
    </row>
    <row r="21226" spans="6:23" x14ac:dyDescent="0.2">
      <c r="F21226" s="610"/>
      <c r="H21226" s="612"/>
      <c r="I21226" s="598"/>
      <c r="J21226" s="598"/>
      <c r="M21226" s="598"/>
      <c r="N21226" s="598"/>
      <c r="V21226" s="598"/>
      <c r="W21226" s="598"/>
    </row>
    <row r="21227" spans="6:23" x14ac:dyDescent="0.2">
      <c r="F21227" s="610"/>
      <c r="H21227" s="612"/>
      <c r="I21227" s="598"/>
      <c r="J21227" s="598"/>
      <c r="M21227" s="598"/>
      <c r="N21227" s="598"/>
      <c r="V21227" s="598"/>
      <c r="W21227" s="598"/>
    </row>
    <row r="21228" spans="6:23" x14ac:dyDescent="0.2">
      <c r="F21228" s="610"/>
      <c r="H21228" s="612"/>
      <c r="I21228" s="598"/>
      <c r="J21228" s="598"/>
      <c r="M21228" s="598"/>
      <c r="N21228" s="598"/>
      <c r="V21228" s="598"/>
      <c r="W21228" s="598"/>
    </row>
    <row r="21229" spans="6:23" x14ac:dyDescent="0.2">
      <c r="F21229" s="610"/>
      <c r="H21229" s="612"/>
      <c r="I21229" s="598"/>
      <c r="J21229" s="598"/>
      <c r="M21229" s="598"/>
      <c r="N21229" s="598"/>
      <c r="V21229" s="598"/>
      <c r="W21229" s="598"/>
    </row>
    <row r="21230" spans="6:23" x14ac:dyDescent="0.2">
      <c r="F21230" s="610"/>
      <c r="H21230" s="612"/>
      <c r="I21230" s="598"/>
      <c r="J21230" s="598"/>
      <c r="M21230" s="598"/>
      <c r="N21230" s="598"/>
      <c r="V21230" s="598"/>
      <c r="W21230" s="598"/>
    </row>
    <row r="21231" spans="6:23" x14ac:dyDescent="0.2">
      <c r="F21231" s="610"/>
      <c r="H21231" s="612"/>
      <c r="I21231" s="598"/>
      <c r="J21231" s="598"/>
      <c r="M21231" s="598"/>
      <c r="N21231" s="598"/>
      <c r="V21231" s="598"/>
      <c r="W21231" s="598"/>
    </row>
    <row r="21232" spans="6:23" x14ac:dyDescent="0.2">
      <c r="F21232" s="610"/>
      <c r="H21232" s="612"/>
      <c r="I21232" s="598"/>
      <c r="J21232" s="598"/>
      <c r="M21232" s="598"/>
      <c r="N21232" s="598"/>
      <c r="V21232" s="598"/>
      <c r="W21232" s="598"/>
    </row>
    <row r="21233" spans="6:23" x14ac:dyDescent="0.2">
      <c r="F21233" s="610"/>
      <c r="H21233" s="612"/>
      <c r="I21233" s="598"/>
      <c r="J21233" s="598"/>
      <c r="M21233" s="598"/>
      <c r="N21233" s="598"/>
      <c r="V21233" s="598"/>
      <c r="W21233" s="598"/>
    </row>
    <row r="21234" spans="6:23" x14ac:dyDescent="0.2">
      <c r="F21234" s="610"/>
      <c r="H21234" s="612"/>
      <c r="I21234" s="598"/>
      <c r="J21234" s="598"/>
      <c r="M21234" s="598"/>
      <c r="N21234" s="598"/>
      <c r="V21234" s="598"/>
      <c r="W21234" s="598"/>
    </row>
    <row r="21235" spans="6:23" x14ac:dyDescent="0.2">
      <c r="F21235" s="610"/>
      <c r="H21235" s="612"/>
      <c r="I21235" s="598"/>
      <c r="J21235" s="598"/>
      <c r="M21235" s="598"/>
      <c r="N21235" s="598"/>
      <c r="V21235" s="598"/>
      <c r="W21235" s="598"/>
    </row>
    <row r="21236" spans="6:23" x14ac:dyDescent="0.2">
      <c r="F21236" s="610"/>
      <c r="H21236" s="612"/>
      <c r="I21236" s="598"/>
      <c r="J21236" s="598"/>
      <c r="M21236" s="598"/>
      <c r="N21236" s="598"/>
      <c r="V21236" s="598"/>
      <c r="W21236" s="598"/>
    </row>
    <row r="21237" spans="6:23" x14ac:dyDescent="0.2">
      <c r="F21237" s="610"/>
      <c r="H21237" s="612"/>
      <c r="I21237" s="598"/>
      <c r="J21237" s="598"/>
      <c r="M21237" s="598"/>
      <c r="N21237" s="598"/>
      <c r="V21237" s="598"/>
      <c r="W21237" s="598"/>
    </row>
    <row r="21238" spans="6:23" x14ac:dyDescent="0.2">
      <c r="F21238" s="610"/>
      <c r="H21238" s="612"/>
      <c r="I21238" s="598"/>
      <c r="J21238" s="598"/>
      <c r="M21238" s="598"/>
      <c r="N21238" s="598"/>
      <c r="V21238" s="598"/>
      <c r="W21238" s="598"/>
    </row>
    <row r="21239" spans="6:23" x14ac:dyDescent="0.2">
      <c r="F21239" s="610"/>
      <c r="H21239" s="612"/>
      <c r="I21239" s="598"/>
      <c r="J21239" s="598"/>
      <c r="M21239" s="598"/>
      <c r="N21239" s="598"/>
      <c r="V21239" s="598"/>
      <c r="W21239" s="598"/>
    </row>
    <row r="21240" spans="6:23" x14ac:dyDescent="0.2">
      <c r="F21240" s="610"/>
      <c r="H21240" s="612"/>
      <c r="I21240" s="598"/>
      <c r="J21240" s="598"/>
      <c r="M21240" s="598"/>
      <c r="N21240" s="598"/>
      <c r="V21240" s="598"/>
      <c r="W21240" s="598"/>
    </row>
    <row r="21241" spans="6:23" x14ac:dyDescent="0.2">
      <c r="F21241" s="610"/>
      <c r="H21241" s="612"/>
      <c r="I21241" s="598"/>
      <c r="J21241" s="598"/>
      <c r="M21241" s="598"/>
      <c r="N21241" s="598"/>
      <c r="V21241" s="598"/>
      <c r="W21241" s="598"/>
    </row>
    <row r="21242" spans="6:23" x14ac:dyDescent="0.2">
      <c r="F21242" s="610"/>
      <c r="H21242" s="612"/>
      <c r="I21242" s="598"/>
      <c r="J21242" s="598"/>
      <c r="M21242" s="598"/>
      <c r="N21242" s="598"/>
      <c r="V21242" s="598"/>
      <c r="W21242" s="598"/>
    </row>
    <row r="21243" spans="6:23" x14ac:dyDescent="0.2">
      <c r="F21243" s="610"/>
      <c r="H21243" s="612"/>
      <c r="I21243" s="598"/>
      <c r="J21243" s="598"/>
      <c r="M21243" s="598"/>
      <c r="N21243" s="598"/>
      <c r="V21243" s="598"/>
      <c r="W21243" s="598"/>
    </row>
    <row r="21244" spans="6:23" x14ac:dyDescent="0.2">
      <c r="F21244" s="610"/>
      <c r="H21244" s="612"/>
      <c r="I21244" s="598"/>
      <c r="J21244" s="598"/>
      <c r="M21244" s="598"/>
      <c r="N21244" s="598"/>
      <c r="V21244" s="598"/>
      <c r="W21244" s="598"/>
    </row>
    <row r="21245" spans="6:23" x14ac:dyDescent="0.2">
      <c r="F21245" s="610"/>
      <c r="H21245" s="612"/>
      <c r="I21245" s="598"/>
      <c r="J21245" s="598"/>
      <c r="M21245" s="598"/>
      <c r="N21245" s="598"/>
      <c r="V21245" s="598"/>
      <c r="W21245" s="598"/>
    </row>
    <row r="21246" spans="6:23" x14ac:dyDescent="0.2">
      <c r="F21246" s="610"/>
      <c r="H21246" s="612"/>
      <c r="I21246" s="598"/>
      <c r="J21246" s="598"/>
      <c r="M21246" s="598"/>
      <c r="N21246" s="598"/>
      <c r="V21246" s="598"/>
      <c r="W21246" s="598"/>
    </row>
    <row r="21247" spans="6:23" x14ac:dyDescent="0.2">
      <c r="F21247" s="610"/>
      <c r="H21247" s="612"/>
      <c r="I21247" s="598"/>
      <c r="J21247" s="598"/>
      <c r="M21247" s="598"/>
      <c r="N21247" s="598"/>
      <c r="V21247" s="598"/>
      <c r="W21247" s="598"/>
    </row>
    <row r="21248" spans="6:23" x14ac:dyDescent="0.2">
      <c r="F21248" s="610"/>
      <c r="H21248" s="612"/>
      <c r="I21248" s="598"/>
      <c r="J21248" s="598"/>
      <c r="M21248" s="598"/>
      <c r="N21248" s="598"/>
      <c r="V21248" s="598"/>
      <c r="W21248" s="598"/>
    </row>
    <row r="21249" spans="6:23" x14ac:dyDescent="0.2">
      <c r="F21249" s="610"/>
      <c r="H21249" s="612"/>
      <c r="I21249" s="598"/>
      <c r="J21249" s="598"/>
      <c r="M21249" s="598"/>
      <c r="N21249" s="598"/>
      <c r="V21249" s="598"/>
      <c r="W21249" s="598"/>
    </row>
    <row r="21250" spans="6:23" x14ac:dyDescent="0.2">
      <c r="F21250" s="610"/>
      <c r="H21250" s="612"/>
      <c r="I21250" s="598"/>
      <c r="J21250" s="598"/>
      <c r="M21250" s="598"/>
      <c r="N21250" s="598"/>
      <c r="V21250" s="598"/>
      <c r="W21250" s="598"/>
    </row>
    <row r="21251" spans="6:23" x14ac:dyDescent="0.2">
      <c r="F21251" s="610"/>
      <c r="H21251" s="612"/>
      <c r="I21251" s="598"/>
      <c r="J21251" s="598"/>
      <c r="M21251" s="598"/>
      <c r="N21251" s="598"/>
      <c r="V21251" s="598"/>
      <c r="W21251" s="598"/>
    </row>
    <row r="21252" spans="6:23" x14ac:dyDescent="0.2">
      <c r="F21252" s="610"/>
      <c r="H21252" s="612"/>
      <c r="I21252" s="598"/>
      <c r="J21252" s="598"/>
      <c r="M21252" s="598"/>
      <c r="N21252" s="598"/>
      <c r="V21252" s="598"/>
      <c r="W21252" s="598"/>
    </row>
    <row r="21253" spans="6:23" x14ac:dyDescent="0.2">
      <c r="F21253" s="610"/>
      <c r="H21253" s="612"/>
      <c r="I21253" s="598"/>
      <c r="J21253" s="598"/>
      <c r="M21253" s="598"/>
      <c r="N21253" s="598"/>
      <c r="V21253" s="598"/>
      <c r="W21253" s="598"/>
    </row>
    <row r="21254" spans="6:23" x14ac:dyDescent="0.2">
      <c r="F21254" s="610"/>
      <c r="H21254" s="612"/>
      <c r="I21254" s="598"/>
      <c r="J21254" s="598"/>
      <c r="M21254" s="598"/>
      <c r="N21254" s="598"/>
      <c r="V21254" s="598"/>
      <c r="W21254" s="598"/>
    </row>
    <row r="21255" spans="6:23" x14ac:dyDescent="0.2">
      <c r="F21255" s="610"/>
      <c r="H21255" s="612"/>
      <c r="I21255" s="598"/>
      <c r="J21255" s="598"/>
      <c r="M21255" s="598"/>
      <c r="N21255" s="598"/>
      <c r="V21255" s="598"/>
      <c r="W21255" s="598"/>
    </row>
    <row r="21256" spans="6:23" x14ac:dyDescent="0.2">
      <c r="F21256" s="610"/>
      <c r="H21256" s="612"/>
      <c r="I21256" s="598"/>
      <c r="J21256" s="598"/>
      <c r="M21256" s="598"/>
      <c r="N21256" s="598"/>
      <c r="V21256" s="598"/>
      <c r="W21256" s="598"/>
    </row>
    <row r="21257" spans="6:23" x14ac:dyDescent="0.2">
      <c r="F21257" s="610"/>
      <c r="H21257" s="612"/>
      <c r="I21257" s="598"/>
      <c r="J21257" s="598"/>
      <c r="M21257" s="598"/>
      <c r="N21257" s="598"/>
      <c r="V21257" s="598"/>
      <c r="W21257" s="598"/>
    </row>
    <row r="21258" spans="6:23" x14ac:dyDescent="0.2">
      <c r="F21258" s="610"/>
      <c r="H21258" s="612"/>
      <c r="I21258" s="598"/>
      <c r="J21258" s="598"/>
      <c r="M21258" s="598"/>
      <c r="N21258" s="598"/>
      <c r="V21258" s="598"/>
      <c r="W21258" s="598"/>
    </row>
    <row r="21259" spans="6:23" x14ac:dyDescent="0.2">
      <c r="F21259" s="610"/>
      <c r="H21259" s="612"/>
      <c r="I21259" s="598"/>
      <c r="J21259" s="598"/>
      <c r="M21259" s="598"/>
      <c r="N21259" s="598"/>
      <c r="V21259" s="598"/>
      <c r="W21259" s="598"/>
    </row>
    <row r="21260" spans="6:23" x14ac:dyDescent="0.2">
      <c r="F21260" s="610"/>
      <c r="H21260" s="612"/>
      <c r="I21260" s="598"/>
      <c r="J21260" s="598"/>
      <c r="M21260" s="598"/>
      <c r="N21260" s="598"/>
      <c r="V21260" s="598"/>
      <c r="W21260" s="598"/>
    </row>
    <row r="21261" spans="6:23" x14ac:dyDescent="0.2">
      <c r="F21261" s="610"/>
      <c r="H21261" s="612"/>
      <c r="I21261" s="598"/>
      <c r="J21261" s="598"/>
      <c r="M21261" s="598"/>
      <c r="N21261" s="598"/>
      <c r="V21261" s="598"/>
      <c r="W21261" s="598"/>
    </row>
    <row r="21262" spans="6:23" x14ac:dyDescent="0.2">
      <c r="F21262" s="610"/>
      <c r="H21262" s="612"/>
      <c r="I21262" s="598"/>
      <c r="J21262" s="598"/>
      <c r="M21262" s="598"/>
      <c r="N21262" s="598"/>
      <c r="V21262" s="598"/>
      <c r="W21262" s="598"/>
    </row>
    <row r="21263" spans="6:23" x14ac:dyDescent="0.2">
      <c r="F21263" s="610"/>
      <c r="H21263" s="612"/>
      <c r="I21263" s="598"/>
      <c r="J21263" s="598"/>
      <c r="M21263" s="598"/>
      <c r="N21263" s="598"/>
      <c r="V21263" s="598"/>
      <c r="W21263" s="598"/>
    </row>
    <row r="21264" spans="6:23" x14ac:dyDescent="0.2">
      <c r="F21264" s="610"/>
      <c r="H21264" s="612"/>
      <c r="I21264" s="598"/>
      <c r="J21264" s="598"/>
      <c r="M21264" s="598"/>
      <c r="N21264" s="598"/>
      <c r="V21264" s="598"/>
      <c r="W21264" s="598"/>
    </row>
    <row r="21265" spans="6:23" x14ac:dyDescent="0.2">
      <c r="F21265" s="610"/>
      <c r="H21265" s="612"/>
      <c r="I21265" s="598"/>
      <c r="J21265" s="598"/>
      <c r="M21265" s="598"/>
      <c r="N21265" s="598"/>
      <c r="V21265" s="598"/>
      <c r="W21265" s="598"/>
    </row>
    <row r="21266" spans="6:23" x14ac:dyDescent="0.2">
      <c r="F21266" s="610"/>
      <c r="H21266" s="612"/>
      <c r="I21266" s="598"/>
      <c r="J21266" s="598"/>
      <c r="M21266" s="598"/>
      <c r="N21266" s="598"/>
      <c r="V21266" s="598"/>
      <c r="W21266" s="598"/>
    </row>
    <row r="21267" spans="6:23" x14ac:dyDescent="0.2">
      <c r="F21267" s="610"/>
      <c r="H21267" s="612"/>
      <c r="I21267" s="598"/>
      <c r="J21267" s="598"/>
      <c r="M21267" s="598"/>
      <c r="N21267" s="598"/>
      <c r="V21267" s="598"/>
      <c r="W21267" s="598"/>
    </row>
    <row r="21268" spans="6:23" x14ac:dyDescent="0.2">
      <c r="F21268" s="610"/>
      <c r="H21268" s="612"/>
      <c r="I21268" s="598"/>
      <c r="J21268" s="598"/>
      <c r="M21268" s="598"/>
      <c r="N21268" s="598"/>
      <c r="V21268" s="598"/>
      <c r="W21268" s="598"/>
    </row>
    <row r="21269" spans="6:23" x14ac:dyDescent="0.2">
      <c r="F21269" s="610"/>
      <c r="H21269" s="612"/>
      <c r="I21269" s="598"/>
      <c r="J21269" s="598"/>
      <c r="M21269" s="598"/>
      <c r="N21269" s="598"/>
      <c r="V21269" s="598"/>
      <c r="W21269" s="598"/>
    </row>
    <row r="21270" spans="6:23" x14ac:dyDescent="0.2">
      <c r="F21270" s="610"/>
      <c r="H21270" s="612"/>
      <c r="I21270" s="598"/>
      <c r="J21270" s="598"/>
      <c r="M21270" s="598"/>
      <c r="N21270" s="598"/>
      <c r="V21270" s="598"/>
      <c r="W21270" s="598"/>
    </row>
    <row r="21271" spans="6:23" x14ac:dyDescent="0.2">
      <c r="F21271" s="610"/>
      <c r="H21271" s="612"/>
      <c r="I21271" s="598"/>
      <c r="J21271" s="598"/>
      <c r="M21271" s="598"/>
      <c r="N21271" s="598"/>
      <c r="V21271" s="598"/>
      <c r="W21271" s="598"/>
    </row>
    <row r="21272" spans="6:23" x14ac:dyDescent="0.2">
      <c r="F21272" s="610"/>
      <c r="H21272" s="612"/>
      <c r="I21272" s="598"/>
      <c r="J21272" s="598"/>
      <c r="M21272" s="598"/>
      <c r="N21272" s="598"/>
      <c r="V21272" s="598"/>
      <c r="W21272" s="598"/>
    </row>
    <row r="21273" spans="6:23" x14ac:dyDescent="0.2">
      <c r="F21273" s="610"/>
      <c r="H21273" s="612"/>
      <c r="I21273" s="598"/>
      <c r="J21273" s="598"/>
      <c r="M21273" s="598"/>
      <c r="N21273" s="598"/>
      <c r="V21273" s="598"/>
      <c r="W21273" s="598"/>
    </row>
    <row r="21274" spans="6:23" x14ac:dyDescent="0.2">
      <c r="F21274" s="610"/>
      <c r="H21274" s="612"/>
      <c r="I21274" s="598"/>
      <c r="J21274" s="598"/>
      <c r="M21274" s="598"/>
      <c r="N21274" s="598"/>
      <c r="V21274" s="598"/>
      <c r="W21274" s="598"/>
    </row>
    <row r="21275" spans="6:23" x14ac:dyDescent="0.2">
      <c r="F21275" s="610"/>
      <c r="H21275" s="612"/>
      <c r="I21275" s="598"/>
      <c r="J21275" s="598"/>
      <c r="M21275" s="598"/>
      <c r="N21275" s="598"/>
      <c r="V21275" s="598"/>
      <c r="W21275" s="598"/>
    </row>
    <row r="21276" spans="6:23" x14ac:dyDescent="0.2">
      <c r="F21276" s="610"/>
      <c r="H21276" s="612"/>
      <c r="I21276" s="598"/>
      <c r="J21276" s="598"/>
      <c r="M21276" s="598"/>
      <c r="N21276" s="598"/>
      <c r="V21276" s="598"/>
      <c r="W21276" s="598"/>
    </row>
    <row r="21277" spans="6:23" x14ac:dyDescent="0.2">
      <c r="F21277" s="610"/>
      <c r="H21277" s="612"/>
      <c r="I21277" s="598"/>
      <c r="J21277" s="598"/>
      <c r="M21277" s="598"/>
      <c r="N21277" s="598"/>
      <c r="V21277" s="598"/>
      <c r="W21277" s="598"/>
    </row>
    <row r="21278" spans="6:23" x14ac:dyDescent="0.2">
      <c r="F21278" s="610"/>
      <c r="H21278" s="612"/>
      <c r="I21278" s="598"/>
      <c r="J21278" s="598"/>
      <c r="M21278" s="598"/>
      <c r="N21278" s="598"/>
      <c r="V21278" s="598"/>
      <c r="W21278" s="598"/>
    </row>
    <row r="21279" spans="6:23" x14ac:dyDescent="0.2">
      <c r="F21279" s="610"/>
      <c r="H21279" s="612"/>
      <c r="I21279" s="598"/>
      <c r="J21279" s="598"/>
      <c r="M21279" s="598"/>
      <c r="N21279" s="598"/>
      <c r="V21279" s="598"/>
      <c r="W21279" s="598"/>
    </row>
    <row r="21280" spans="6:23" x14ac:dyDescent="0.2">
      <c r="F21280" s="610"/>
      <c r="H21280" s="612"/>
      <c r="I21280" s="598"/>
      <c r="J21280" s="598"/>
      <c r="M21280" s="598"/>
      <c r="N21280" s="598"/>
      <c r="V21280" s="598"/>
      <c r="W21280" s="598"/>
    </row>
    <row r="21281" spans="6:23" x14ac:dyDescent="0.2">
      <c r="F21281" s="610"/>
      <c r="H21281" s="612"/>
      <c r="I21281" s="598"/>
      <c r="J21281" s="598"/>
      <c r="M21281" s="598"/>
      <c r="N21281" s="598"/>
      <c r="V21281" s="598"/>
      <c r="W21281" s="598"/>
    </row>
    <row r="21282" spans="6:23" x14ac:dyDescent="0.2">
      <c r="F21282" s="610"/>
      <c r="H21282" s="612"/>
      <c r="I21282" s="598"/>
      <c r="J21282" s="598"/>
      <c r="M21282" s="598"/>
      <c r="N21282" s="598"/>
      <c r="V21282" s="598"/>
      <c r="W21282" s="598"/>
    </row>
    <row r="21283" spans="6:23" x14ac:dyDescent="0.2">
      <c r="F21283" s="610"/>
      <c r="H21283" s="612"/>
      <c r="I21283" s="598"/>
      <c r="J21283" s="598"/>
      <c r="M21283" s="598"/>
      <c r="N21283" s="598"/>
      <c r="V21283" s="598"/>
      <c r="W21283" s="598"/>
    </row>
    <row r="21284" spans="6:23" x14ac:dyDescent="0.2">
      <c r="F21284" s="610"/>
      <c r="H21284" s="612"/>
      <c r="I21284" s="598"/>
      <c r="J21284" s="598"/>
      <c r="M21284" s="598"/>
      <c r="N21284" s="598"/>
      <c r="V21284" s="598"/>
      <c r="W21284" s="598"/>
    </row>
    <row r="21285" spans="6:23" x14ac:dyDescent="0.2">
      <c r="F21285" s="610"/>
      <c r="H21285" s="612"/>
      <c r="I21285" s="598"/>
      <c r="J21285" s="598"/>
      <c r="M21285" s="598"/>
      <c r="N21285" s="598"/>
      <c r="V21285" s="598"/>
      <c r="W21285" s="598"/>
    </row>
    <row r="21286" spans="6:23" x14ac:dyDescent="0.2">
      <c r="F21286" s="610"/>
      <c r="H21286" s="612"/>
      <c r="I21286" s="598"/>
      <c r="J21286" s="598"/>
      <c r="M21286" s="598"/>
      <c r="N21286" s="598"/>
      <c r="V21286" s="598"/>
      <c r="W21286" s="598"/>
    </row>
    <row r="21287" spans="6:23" x14ac:dyDescent="0.2">
      <c r="F21287" s="610"/>
      <c r="H21287" s="612"/>
      <c r="I21287" s="598"/>
      <c r="J21287" s="598"/>
      <c r="M21287" s="598"/>
      <c r="N21287" s="598"/>
      <c r="V21287" s="598"/>
      <c r="W21287" s="598"/>
    </row>
    <row r="21288" spans="6:23" x14ac:dyDescent="0.2">
      <c r="F21288" s="610"/>
      <c r="H21288" s="612"/>
      <c r="I21288" s="598"/>
      <c r="J21288" s="598"/>
      <c r="M21288" s="598"/>
      <c r="N21288" s="598"/>
      <c r="V21288" s="598"/>
      <c r="W21288" s="598"/>
    </row>
    <row r="21289" spans="6:23" x14ac:dyDescent="0.2">
      <c r="F21289" s="610"/>
      <c r="H21289" s="612"/>
      <c r="I21289" s="598"/>
      <c r="J21289" s="598"/>
      <c r="M21289" s="598"/>
      <c r="N21289" s="598"/>
      <c r="V21289" s="598"/>
      <c r="W21289" s="598"/>
    </row>
    <row r="21290" spans="6:23" x14ac:dyDescent="0.2">
      <c r="F21290" s="610"/>
      <c r="H21290" s="612"/>
      <c r="I21290" s="598"/>
      <c r="J21290" s="598"/>
      <c r="M21290" s="598"/>
      <c r="N21290" s="598"/>
      <c r="V21290" s="598"/>
      <c r="W21290" s="598"/>
    </row>
    <row r="21291" spans="6:23" x14ac:dyDescent="0.2">
      <c r="F21291" s="610"/>
      <c r="H21291" s="612"/>
      <c r="I21291" s="598"/>
      <c r="J21291" s="598"/>
      <c r="M21291" s="598"/>
      <c r="N21291" s="598"/>
      <c r="V21291" s="598"/>
      <c r="W21291" s="598"/>
    </row>
    <row r="21292" spans="6:23" x14ac:dyDescent="0.2">
      <c r="F21292" s="610"/>
      <c r="H21292" s="612"/>
      <c r="I21292" s="598"/>
      <c r="J21292" s="598"/>
      <c r="M21292" s="598"/>
      <c r="N21292" s="598"/>
      <c r="V21292" s="598"/>
      <c r="W21292" s="598"/>
    </row>
    <row r="21293" spans="6:23" x14ac:dyDescent="0.2">
      <c r="F21293" s="610"/>
      <c r="H21293" s="612"/>
      <c r="I21293" s="598"/>
      <c r="J21293" s="598"/>
      <c r="M21293" s="598"/>
      <c r="N21293" s="598"/>
      <c r="V21293" s="598"/>
      <c r="W21293" s="598"/>
    </row>
    <row r="21294" spans="6:23" x14ac:dyDescent="0.2">
      <c r="F21294" s="610"/>
      <c r="H21294" s="612"/>
      <c r="I21294" s="598"/>
      <c r="J21294" s="598"/>
      <c r="M21294" s="598"/>
      <c r="N21294" s="598"/>
      <c r="V21294" s="598"/>
      <c r="W21294" s="598"/>
    </row>
    <row r="21295" spans="6:23" x14ac:dyDescent="0.2">
      <c r="F21295" s="610"/>
      <c r="H21295" s="612"/>
      <c r="I21295" s="598"/>
      <c r="J21295" s="598"/>
      <c r="M21295" s="598"/>
      <c r="N21295" s="598"/>
      <c r="V21295" s="598"/>
      <c r="W21295" s="598"/>
    </row>
    <row r="21296" spans="6:23" x14ac:dyDescent="0.2">
      <c r="F21296" s="610"/>
      <c r="H21296" s="612"/>
      <c r="I21296" s="598"/>
      <c r="J21296" s="598"/>
      <c r="M21296" s="598"/>
      <c r="N21296" s="598"/>
      <c r="V21296" s="598"/>
      <c r="W21296" s="598"/>
    </row>
    <row r="21297" spans="6:23" x14ac:dyDescent="0.2">
      <c r="F21297" s="610"/>
      <c r="H21297" s="612"/>
      <c r="I21297" s="598"/>
      <c r="J21297" s="598"/>
      <c r="M21297" s="598"/>
      <c r="N21297" s="598"/>
      <c r="V21297" s="598"/>
      <c r="W21297" s="598"/>
    </row>
    <row r="21298" spans="6:23" x14ac:dyDescent="0.2">
      <c r="F21298" s="610"/>
      <c r="H21298" s="612"/>
      <c r="I21298" s="598"/>
      <c r="J21298" s="598"/>
      <c r="M21298" s="598"/>
      <c r="N21298" s="598"/>
      <c r="V21298" s="598"/>
      <c r="W21298" s="598"/>
    </row>
    <row r="21299" spans="6:23" x14ac:dyDescent="0.2">
      <c r="F21299" s="610"/>
      <c r="H21299" s="612"/>
      <c r="I21299" s="598"/>
      <c r="J21299" s="598"/>
      <c r="M21299" s="598"/>
      <c r="N21299" s="598"/>
      <c r="V21299" s="598"/>
      <c r="W21299" s="598"/>
    </row>
    <row r="21300" spans="6:23" x14ac:dyDescent="0.2">
      <c r="F21300" s="610"/>
      <c r="H21300" s="612"/>
      <c r="I21300" s="598"/>
      <c r="J21300" s="598"/>
      <c r="M21300" s="598"/>
      <c r="N21300" s="598"/>
      <c r="V21300" s="598"/>
      <c r="W21300" s="598"/>
    </row>
    <row r="21301" spans="6:23" x14ac:dyDescent="0.2">
      <c r="F21301" s="610"/>
      <c r="H21301" s="612"/>
      <c r="I21301" s="598"/>
      <c r="J21301" s="598"/>
      <c r="M21301" s="598"/>
      <c r="N21301" s="598"/>
      <c r="V21301" s="598"/>
      <c r="W21301" s="598"/>
    </row>
    <row r="21302" spans="6:23" x14ac:dyDescent="0.2">
      <c r="F21302" s="610"/>
      <c r="H21302" s="612"/>
      <c r="I21302" s="598"/>
      <c r="J21302" s="598"/>
      <c r="M21302" s="598"/>
      <c r="N21302" s="598"/>
      <c r="V21302" s="598"/>
      <c r="W21302" s="598"/>
    </row>
    <row r="21303" spans="6:23" x14ac:dyDescent="0.2">
      <c r="F21303" s="610"/>
      <c r="H21303" s="612"/>
      <c r="I21303" s="598"/>
      <c r="J21303" s="598"/>
      <c r="M21303" s="598"/>
      <c r="N21303" s="598"/>
      <c r="V21303" s="598"/>
      <c r="W21303" s="598"/>
    </row>
    <row r="21304" spans="6:23" x14ac:dyDescent="0.2">
      <c r="F21304" s="610"/>
      <c r="H21304" s="612"/>
      <c r="I21304" s="598"/>
      <c r="J21304" s="598"/>
      <c r="M21304" s="598"/>
      <c r="N21304" s="598"/>
      <c r="V21304" s="598"/>
      <c r="W21304" s="598"/>
    </row>
    <row r="21305" spans="6:23" x14ac:dyDescent="0.2">
      <c r="F21305" s="610"/>
      <c r="H21305" s="612"/>
      <c r="I21305" s="598"/>
      <c r="J21305" s="598"/>
      <c r="M21305" s="598"/>
      <c r="N21305" s="598"/>
      <c r="V21305" s="598"/>
      <c r="W21305" s="598"/>
    </row>
    <row r="21306" spans="6:23" x14ac:dyDescent="0.2">
      <c r="F21306" s="610"/>
      <c r="H21306" s="612"/>
      <c r="I21306" s="598"/>
      <c r="J21306" s="598"/>
      <c r="M21306" s="598"/>
      <c r="N21306" s="598"/>
      <c r="V21306" s="598"/>
      <c r="W21306" s="598"/>
    </row>
    <row r="21307" spans="6:23" x14ac:dyDescent="0.2">
      <c r="F21307" s="610"/>
      <c r="H21307" s="612"/>
      <c r="I21307" s="598"/>
      <c r="J21307" s="598"/>
      <c r="M21307" s="598"/>
      <c r="N21307" s="598"/>
      <c r="V21307" s="598"/>
      <c r="W21307" s="598"/>
    </row>
    <row r="21308" spans="6:23" x14ac:dyDescent="0.2">
      <c r="F21308" s="610"/>
      <c r="H21308" s="612"/>
      <c r="I21308" s="598"/>
      <c r="J21308" s="598"/>
      <c r="M21308" s="598"/>
      <c r="N21308" s="598"/>
      <c r="V21308" s="598"/>
      <c r="W21308" s="598"/>
    </row>
    <row r="21309" spans="6:23" x14ac:dyDescent="0.2">
      <c r="F21309" s="610"/>
      <c r="H21309" s="612"/>
      <c r="I21309" s="598"/>
      <c r="J21309" s="598"/>
      <c r="M21309" s="598"/>
      <c r="N21309" s="598"/>
      <c r="V21309" s="598"/>
      <c r="W21309" s="598"/>
    </row>
    <row r="21310" spans="6:23" x14ac:dyDescent="0.2">
      <c r="F21310" s="610"/>
      <c r="H21310" s="612"/>
      <c r="I21310" s="598"/>
      <c r="J21310" s="598"/>
      <c r="M21310" s="598"/>
      <c r="N21310" s="598"/>
      <c r="V21310" s="598"/>
      <c r="W21310" s="598"/>
    </row>
    <row r="21311" spans="6:23" x14ac:dyDescent="0.2">
      <c r="F21311" s="610"/>
      <c r="H21311" s="612"/>
      <c r="I21311" s="598"/>
      <c r="J21311" s="598"/>
      <c r="M21311" s="598"/>
      <c r="N21311" s="598"/>
      <c r="V21311" s="598"/>
      <c r="W21311" s="598"/>
    </row>
    <row r="21312" spans="6:23" x14ac:dyDescent="0.2">
      <c r="F21312" s="610"/>
      <c r="H21312" s="612"/>
      <c r="I21312" s="598"/>
      <c r="J21312" s="598"/>
      <c r="M21312" s="598"/>
      <c r="N21312" s="598"/>
      <c r="V21312" s="598"/>
      <c r="W21312" s="598"/>
    </row>
    <row r="21313" spans="6:23" x14ac:dyDescent="0.2">
      <c r="F21313" s="610"/>
      <c r="H21313" s="612"/>
      <c r="I21313" s="598"/>
      <c r="J21313" s="598"/>
      <c r="M21313" s="598"/>
      <c r="N21313" s="598"/>
      <c r="V21313" s="598"/>
      <c r="W21313" s="598"/>
    </row>
    <row r="21314" spans="6:23" x14ac:dyDescent="0.2">
      <c r="F21314" s="610"/>
      <c r="H21314" s="612"/>
      <c r="I21314" s="598"/>
      <c r="J21314" s="598"/>
      <c r="M21314" s="598"/>
      <c r="N21314" s="598"/>
      <c r="V21314" s="598"/>
      <c r="W21314" s="598"/>
    </row>
    <row r="21315" spans="6:23" x14ac:dyDescent="0.2">
      <c r="F21315" s="610"/>
      <c r="H21315" s="612"/>
      <c r="I21315" s="598"/>
      <c r="J21315" s="598"/>
      <c r="M21315" s="598"/>
      <c r="N21315" s="598"/>
      <c r="V21315" s="598"/>
      <c r="W21315" s="598"/>
    </row>
    <row r="21316" spans="6:23" x14ac:dyDescent="0.2">
      <c r="F21316" s="610"/>
      <c r="H21316" s="612"/>
      <c r="I21316" s="598"/>
      <c r="J21316" s="598"/>
      <c r="M21316" s="598"/>
      <c r="N21316" s="598"/>
      <c r="V21316" s="598"/>
      <c r="W21316" s="598"/>
    </row>
    <row r="21317" spans="6:23" x14ac:dyDescent="0.2">
      <c r="F21317" s="610"/>
      <c r="H21317" s="612"/>
      <c r="I21317" s="598"/>
      <c r="J21317" s="598"/>
      <c r="M21317" s="598"/>
      <c r="N21317" s="598"/>
      <c r="V21317" s="598"/>
      <c r="W21317" s="598"/>
    </row>
    <row r="21318" spans="6:23" x14ac:dyDescent="0.2">
      <c r="F21318" s="610"/>
      <c r="H21318" s="612"/>
      <c r="I21318" s="598"/>
      <c r="J21318" s="598"/>
      <c r="M21318" s="598"/>
      <c r="N21318" s="598"/>
      <c r="V21318" s="598"/>
      <c r="W21318" s="598"/>
    </row>
    <row r="21319" spans="6:23" x14ac:dyDescent="0.2">
      <c r="F21319" s="610"/>
      <c r="H21319" s="612"/>
      <c r="I21319" s="598"/>
      <c r="J21319" s="598"/>
      <c r="M21319" s="598"/>
      <c r="N21319" s="598"/>
      <c r="V21319" s="598"/>
      <c r="W21319" s="598"/>
    </row>
    <row r="21320" spans="6:23" x14ac:dyDescent="0.2">
      <c r="F21320" s="610"/>
      <c r="H21320" s="612"/>
      <c r="I21320" s="598"/>
      <c r="J21320" s="598"/>
      <c r="M21320" s="598"/>
      <c r="N21320" s="598"/>
      <c r="V21320" s="598"/>
      <c r="W21320" s="598"/>
    </row>
    <row r="21321" spans="6:23" x14ac:dyDescent="0.2">
      <c r="F21321" s="610"/>
      <c r="H21321" s="612"/>
      <c r="I21321" s="598"/>
      <c r="J21321" s="598"/>
      <c r="M21321" s="598"/>
      <c r="N21321" s="598"/>
      <c r="V21321" s="598"/>
      <c r="W21321" s="598"/>
    </row>
    <row r="21322" spans="6:23" x14ac:dyDescent="0.2">
      <c r="F21322" s="610"/>
      <c r="H21322" s="612"/>
      <c r="I21322" s="598"/>
      <c r="J21322" s="598"/>
      <c r="M21322" s="598"/>
      <c r="N21322" s="598"/>
      <c r="V21322" s="598"/>
      <c r="W21322" s="598"/>
    </row>
    <row r="21323" spans="6:23" x14ac:dyDescent="0.2">
      <c r="F21323" s="610"/>
      <c r="H21323" s="612"/>
      <c r="I21323" s="598"/>
      <c r="J21323" s="598"/>
      <c r="M21323" s="598"/>
      <c r="N21323" s="598"/>
      <c r="V21323" s="598"/>
      <c r="W21323" s="598"/>
    </row>
    <row r="21324" spans="6:23" x14ac:dyDescent="0.2">
      <c r="F21324" s="610"/>
      <c r="H21324" s="612"/>
      <c r="I21324" s="598"/>
      <c r="J21324" s="598"/>
      <c r="M21324" s="598"/>
      <c r="N21324" s="598"/>
      <c r="V21324" s="598"/>
      <c r="W21324" s="598"/>
    </row>
    <row r="21325" spans="6:23" x14ac:dyDescent="0.2">
      <c r="F21325" s="610"/>
      <c r="H21325" s="612"/>
      <c r="I21325" s="598"/>
      <c r="J21325" s="598"/>
      <c r="M21325" s="598"/>
      <c r="N21325" s="598"/>
      <c r="V21325" s="598"/>
      <c r="W21325" s="598"/>
    </row>
    <row r="21326" spans="6:23" x14ac:dyDescent="0.2">
      <c r="F21326" s="610"/>
      <c r="H21326" s="612"/>
      <c r="I21326" s="598"/>
      <c r="J21326" s="598"/>
      <c r="M21326" s="598"/>
      <c r="N21326" s="598"/>
      <c r="V21326" s="598"/>
      <c r="W21326" s="598"/>
    </row>
    <row r="21327" spans="6:23" x14ac:dyDescent="0.2">
      <c r="F21327" s="610"/>
      <c r="H21327" s="612"/>
      <c r="I21327" s="598"/>
      <c r="J21327" s="598"/>
      <c r="M21327" s="598"/>
      <c r="N21327" s="598"/>
      <c r="V21327" s="598"/>
      <c r="W21327" s="598"/>
    </row>
    <row r="21328" spans="6:23" x14ac:dyDescent="0.2">
      <c r="F21328" s="610"/>
      <c r="H21328" s="612"/>
      <c r="I21328" s="598"/>
      <c r="J21328" s="598"/>
      <c r="M21328" s="598"/>
      <c r="N21328" s="598"/>
      <c r="V21328" s="598"/>
      <c r="W21328" s="598"/>
    </row>
    <row r="21329" spans="6:23" x14ac:dyDescent="0.2">
      <c r="F21329" s="610"/>
      <c r="H21329" s="612"/>
      <c r="I21329" s="598"/>
      <c r="J21329" s="598"/>
      <c r="M21329" s="598"/>
      <c r="N21329" s="598"/>
      <c r="V21329" s="598"/>
      <c r="W21329" s="598"/>
    </row>
    <row r="21330" spans="6:23" x14ac:dyDescent="0.2">
      <c r="F21330" s="610"/>
      <c r="H21330" s="612"/>
      <c r="I21330" s="598"/>
      <c r="J21330" s="598"/>
      <c r="M21330" s="598"/>
      <c r="N21330" s="598"/>
      <c r="V21330" s="598"/>
      <c r="W21330" s="598"/>
    </row>
    <row r="21331" spans="6:23" x14ac:dyDescent="0.2">
      <c r="F21331" s="610"/>
      <c r="H21331" s="612"/>
      <c r="I21331" s="598"/>
      <c r="J21331" s="598"/>
      <c r="M21331" s="598"/>
      <c r="N21331" s="598"/>
      <c r="V21331" s="598"/>
      <c r="W21331" s="598"/>
    </row>
    <row r="21332" spans="6:23" x14ac:dyDescent="0.2">
      <c r="F21332" s="610"/>
      <c r="H21332" s="612"/>
      <c r="I21332" s="598"/>
      <c r="J21332" s="598"/>
      <c r="M21332" s="598"/>
      <c r="N21332" s="598"/>
      <c r="V21332" s="598"/>
      <c r="W21332" s="598"/>
    </row>
    <row r="21333" spans="6:23" x14ac:dyDescent="0.2">
      <c r="F21333" s="610"/>
      <c r="H21333" s="612"/>
      <c r="I21333" s="598"/>
      <c r="J21333" s="598"/>
      <c r="M21333" s="598"/>
      <c r="N21333" s="598"/>
      <c r="V21333" s="598"/>
      <c r="W21333" s="598"/>
    </row>
    <row r="21334" spans="6:23" x14ac:dyDescent="0.2">
      <c r="F21334" s="610"/>
      <c r="H21334" s="612"/>
      <c r="I21334" s="598"/>
      <c r="J21334" s="598"/>
      <c r="M21334" s="598"/>
      <c r="N21334" s="598"/>
      <c r="V21334" s="598"/>
      <c r="W21334" s="598"/>
    </row>
    <row r="21335" spans="6:23" x14ac:dyDescent="0.2">
      <c r="F21335" s="610"/>
      <c r="H21335" s="612"/>
      <c r="I21335" s="598"/>
      <c r="J21335" s="598"/>
      <c r="M21335" s="598"/>
      <c r="N21335" s="598"/>
      <c r="V21335" s="598"/>
      <c r="W21335" s="598"/>
    </row>
    <row r="21336" spans="6:23" x14ac:dyDescent="0.2">
      <c r="F21336" s="610"/>
      <c r="H21336" s="612"/>
      <c r="I21336" s="598"/>
      <c r="J21336" s="598"/>
      <c r="M21336" s="598"/>
      <c r="N21336" s="598"/>
      <c r="V21336" s="598"/>
      <c r="W21336" s="598"/>
    </row>
    <row r="21337" spans="6:23" x14ac:dyDescent="0.2">
      <c r="F21337" s="610"/>
      <c r="H21337" s="612"/>
      <c r="I21337" s="598"/>
      <c r="J21337" s="598"/>
      <c r="M21337" s="598"/>
      <c r="N21337" s="598"/>
      <c r="V21337" s="598"/>
      <c r="W21337" s="598"/>
    </row>
    <row r="21338" spans="6:23" x14ac:dyDescent="0.2">
      <c r="F21338" s="610"/>
      <c r="H21338" s="612"/>
      <c r="I21338" s="598"/>
      <c r="J21338" s="598"/>
      <c r="M21338" s="598"/>
      <c r="N21338" s="598"/>
      <c r="V21338" s="598"/>
      <c r="W21338" s="598"/>
    </row>
    <row r="21339" spans="6:23" x14ac:dyDescent="0.2">
      <c r="F21339" s="610"/>
      <c r="H21339" s="612"/>
      <c r="I21339" s="598"/>
      <c r="J21339" s="598"/>
      <c r="M21339" s="598"/>
      <c r="N21339" s="598"/>
      <c r="V21339" s="598"/>
      <c r="W21339" s="598"/>
    </row>
    <row r="21340" spans="6:23" x14ac:dyDescent="0.2">
      <c r="F21340" s="610"/>
      <c r="H21340" s="612"/>
      <c r="I21340" s="598"/>
      <c r="J21340" s="598"/>
      <c r="M21340" s="598"/>
      <c r="N21340" s="598"/>
      <c r="V21340" s="598"/>
      <c r="W21340" s="598"/>
    </row>
    <row r="21341" spans="6:23" x14ac:dyDescent="0.2">
      <c r="F21341" s="610"/>
      <c r="H21341" s="612"/>
      <c r="I21341" s="598"/>
      <c r="J21341" s="598"/>
      <c r="M21341" s="598"/>
      <c r="N21341" s="598"/>
      <c r="V21341" s="598"/>
      <c r="W21341" s="598"/>
    </row>
    <row r="21342" spans="6:23" x14ac:dyDescent="0.2">
      <c r="F21342" s="610"/>
      <c r="H21342" s="612"/>
      <c r="I21342" s="598"/>
      <c r="J21342" s="598"/>
      <c r="M21342" s="598"/>
      <c r="N21342" s="598"/>
      <c r="V21342" s="598"/>
      <c r="W21342" s="598"/>
    </row>
    <row r="21343" spans="6:23" x14ac:dyDescent="0.2">
      <c r="F21343" s="610"/>
      <c r="H21343" s="612"/>
      <c r="I21343" s="598"/>
      <c r="J21343" s="598"/>
      <c r="M21343" s="598"/>
      <c r="N21343" s="598"/>
      <c r="V21343" s="598"/>
      <c r="W21343" s="598"/>
    </row>
    <row r="21344" spans="6:23" x14ac:dyDescent="0.2">
      <c r="F21344" s="610"/>
      <c r="H21344" s="612"/>
      <c r="I21344" s="598"/>
      <c r="J21344" s="598"/>
      <c r="M21344" s="598"/>
      <c r="N21344" s="598"/>
      <c r="V21344" s="598"/>
      <c r="W21344" s="598"/>
    </row>
    <row r="21345" spans="6:23" x14ac:dyDescent="0.2">
      <c r="F21345" s="610"/>
      <c r="H21345" s="612"/>
      <c r="I21345" s="598"/>
      <c r="J21345" s="598"/>
      <c r="M21345" s="598"/>
      <c r="N21345" s="598"/>
      <c r="V21345" s="598"/>
      <c r="W21345" s="598"/>
    </row>
    <row r="21346" spans="6:23" x14ac:dyDescent="0.2">
      <c r="F21346" s="610"/>
      <c r="H21346" s="612"/>
      <c r="I21346" s="598"/>
      <c r="J21346" s="598"/>
      <c r="M21346" s="598"/>
      <c r="N21346" s="598"/>
      <c r="V21346" s="598"/>
      <c r="W21346" s="598"/>
    </row>
    <row r="21347" spans="6:23" x14ac:dyDescent="0.2">
      <c r="F21347" s="610"/>
      <c r="H21347" s="612"/>
      <c r="I21347" s="598"/>
      <c r="J21347" s="598"/>
      <c r="M21347" s="598"/>
      <c r="N21347" s="598"/>
      <c r="V21347" s="598"/>
      <c r="W21347" s="598"/>
    </row>
    <row r="21348" spans="6:23" x14ac:dyDescent="0.2">
      <c r="F21348" s="610"/>
      <c r="H21348" s="612"/>
      <c r="I21348" s="598"/>
      <c r="J21348" s="598"/>
      <c r="M21348" s="598"/>
      <c r="N21348" s="598"/>
      <c r="V21348" s="598"/>
      <c r="W21348" s="598"/>
    </row>
    <row r="21349" spans="6:23" x14ac:dyDescent="0.2">
      <c r="F21349" s="610"/>
      <c r="H21349" s="612"/>
      <c r="I21349" s="598"/>
      <c r="J21349" s="598"/>
      <c r="M21349" s="598"/>
      <c r="N21349" s="598"/>
      <c r="V21349" s="598"/>
      <c r="W21349" s="598"/>
    </row>
    <row r="21350" spans="6:23" x14ac:dyDescent="0.2">
      <c r="F21350" s="610"/>
      <c r="H21350" s="612"/>
      <c r="I21350" s="598"/>
      <c r="J21350" s="598"/>
      <c r="M21350" s="598"/>
      <c r="N21350" s="598"/>
      <c r="V21350" s="598"/>
      <c r="W21350" s="598"/>
    </row>
    <row r="21351" spans="6:23" x14ac:dyDescent="0.2">
      <c r="F21351" s="610"/>
      <c r="H21351" s="612"/>
      <c r="I21351" s="598"/>
      <c r="J21351" s="598"/>
      <c r="M21351" s="598"/>
      <c r="N21351" s="598"/>
      <c r="V21351" s="598"/>
      <c r="W21351" s="598"/>
    </row>
    <row r="21352" spans="6:23" x14ac:dyDescent="0.2">
      <c r="F21352" s="610"/>
      <c r="H21352" s="612"/>
      <c r="I21352" s="598"/>
      <c r="J21352" s="598"/>
      <c r="M21352" s="598"/>
      <c r="N21352" s="598"/>
      <c r="V21352" s="598"/>
      <c r="W21352" s="598"/>
    </row>
    <row r="21353" spans="6:23" x14ac:dyDescent="0.2">
      <c r="F21353" s="610"/>
      <c r="H21353" s="612"/>
      <c r="I21353" s="598"/>
      <c r="J21353" s="598"/>
      <c r="M21353" s="598"/>
      <c r="N21353" s="598"/>
      <c r="V21353" s="598"/>
      <c r="W21353" s="598"/>
    </row>
    <row r="21354" spans="6:23" x14ac:dyDescent="0.2">
      <c r="F21354" s="610"/>
      <c r="H21354" s="612"/>
      <c r="I21354" s="598"/>
      <c r="J21354" s="598"/>
      <c r="M21354" s="598"/>
      <c r="N21354" s="598"/>
      <c r="V21354" s="598"/>
      <c r="W21354" s="598"/>
    </row>
    <row r="21355" spans="6:23" x14ac:dyDescent="0.2">
      <c r="F21355" s="610"/>
      <c r="H21355" s="612"/>
      <c r="I21355" s="598"/>
      <c r="J21355" s="598"/>
      <c r="M21355" s="598"/>
      <c r="N21355" s="598"/>
      <c r="V21355" s="598"/>
      <c r="W21355" s="598"/>
    </row>
    <row r="21356" spans="6:23" x14ac:dyDescent="0.2">
      <c r="F21356" s="610"/>
      <c r="H21356" s="612"/>
      <c r="I21356" s="598"/>
      <c r="J21356" s="598"/>
      <c r="M21356" s="598"/>
      <c r="N21356" s="598"/>
      <c r="V21356" s="598"/>
      <c r="W21356" s="598"/>
    </row>
    <row r="21357" spans="6:23" x14ac:dyDescent="0.2">
      <c r="F21357" s="610"/>
      <c r="H21357" s="612"/>
      <c r="I21357" s="598"/>
      <c r="J21357" s="598"/>
      <c r="M21357" s="598"/>
      <c r="N21357" s="598"/>
      <c r="V21357" s="598"/>
      <c r="W21357" s="598"/>
    </row>
    <row r="21358" spans="6:23" x14ac:dyDescent="0.2">
      <c r="F21358" s="610"/>
      <c r="H21358" s="612"/>
      <c r="I21358" s="598"/>
      <c r="J21358" s="598"/>
      <c r="M21358" s="598"/>
      <c r="N21358" s="598"/>
      <c r="V21358" s="598"/>
      <c r="W21358" s="598"/>
    </row>
    <row r="21359" spans="6:23" x14ac:dyDescent="0.2">
      <c r="F21359" s="610"/>
      <c r="H21359" s="612"/>
      <c r="I21359" s="598"/>
      <c r="J21359" s="598"/>
      <c r="M21359" s="598"/>
      <c r="N21359" s="598"/>
      <c r="V21359" s="598"/>
      <c r="W21359" s="598"/>
    </row>
    <row r="21360" spans="6:23" x14ac:dyDescent="0.2">
      <c r="F21360" s="610"/>
      <c r="H21360" s="612"/>
      <c r="I21360" s="598"/>
      <c r="J21360" s="598"/>
      <c r="M21360" s="598"/>
      <c r="N21360" s="598"/>
      <c r="V21360" s="598"/>
      <c r="W21360" s="598"/>
    </row>
    <row r="21361" spans="6:23" x14ac:dyDescent="0.2">
      <c r="F21361" s="610"/>
      <c r="H21361" s="612"/>
      <c r="I21361" s="598"/>
      <c r="J21361" s="598"/>
      <c r="M21361" s="598"/>
      <c r="N21361" s="598"/>
      <c r="V21361" s="598"/>
      <c r="W21361" s="598"/>
    </row>
    <row r="21362" spans="6:23" x14ac:dyDescent="0.2">
      <c r="F21362" s="610"/>
      <c r="H21362" s="612"/>
      <c r="I21362" s="598"/>
      <c r="J21362" s="598"/>
      <c r="M21362" s="598"/>
      <c r="N21362" s="598"/>
      <c r="V21362" s="598"/>
      <c r="W21362" s="598"/>
    </row>
    <row r="21363" spans="6:23" x14ac:dyDescent="0.2">
      <c r="F21363" s="610"/>
      <c r="H21363" s="612"/>
      <c r="I21363" s="598"/>
      <c r="J21363" s="598"/>
      <c r="M21363" s="598"/>
      <c r="N21363" s="598"/>
      <c r="V21363" s="598"/>
      <c r="W21363" s="598"/>
    </row>
    <row r="21364" spans="6:23" x14ac:dyDescent="0.2">
      <c r="F21364" s="610"/>
      <c r="H21364" s="612"/>
      <c r="I21364" s="598"/>
      <c r="J21364" s="598"/>
      <c r="M21364" s="598"/>
      <c r="N21364" s="598"/>
      <c r="V21364" s="598"/>
      <c r="W21364" s="598"/>
    </row>
    <row r="21365" spans="6:23" x14ac:dyDescent="0.2">
      <c r="F21365" s="610"/>
      <c r="H21365" s="612"/>
      <c r="I21365" s="598"/>
      <c r="J21365" s="598"/>
      <c r="M21365" s="598"/>
      <c r="N21365" s="598"/>
      <c r="V21365" s="598"/>
      <c r="W21365" s="598"/>
    </row>
    <row r="21366" spans="6:23" x14ac:dyDescent="0.2">
      <c r="F21366" s="610"/>
      <c r="H21366" s="612"/>
      <c r="I21366" s="598"/>
      <c r="J21366" s="598"/>
      <c r="M21366" s="598"/>
      <c r="N21366" s="598"/>
      <c r="V21366" s="598"/>
      <c r="W21366" s="598"/>
    </row>
    <row r="21367" spans="6:23" x14ac:dyDescent="0.2">
      <c r="F21367" s="610"/>
      <c r="H21367" s="612"/>
      <c r="I21367" s="598"/>
      <c r="J21367" s="598"/>
      <c r="M21367" s="598"/>
      <c r="N21367" s="598"/>
      <c r="V21367" s="598"/>
      <c r="W21367" s="598"/>
    </row>
    <row r="21368" spans="6:23" x14ac:dyDescent="0.2">
      <c r="F21368" s="610"/>
      <c r="H21368" s="612"/>
      <c r="I21368" s="598"/>
      <c r="J21368" s="598"/>
      <c r="M21368" s="598"/>
      <c r="N21368" s="598"/>
      <c r="V21368" s="598"/>
      <c r="W21368" s="598"/>
    </row>
    <row r="21369" spans="6:23" x14ac:dyDescent="0.2">
      <c r="F21369" s="610"/>
      <c r="H21369" s="612"/>
      <c r="I21369" s="598"/>
      <c r="J21369" s="598"/>
      <c r="M21369" s="598"/>
      <c r="N21369" s="598"/>
      <c r="V21369" s="598"/>
      <c r="W21369" s="598"/>
    </row>
    <row r="21370" spans="6:23" x14ac:dyDescent="0.2">
      <c r="F21370" s="610"/>
      <c r="H21370" s="612"/>
      <c r="I21370" s="598"/>
      <c r="J21370" s="598"/>
      <c r="M21370" s="598"/>
      <c r="N21370" s="598"/>
      <c r="V21370" s="598"/>
      <c r="W21370" s="598"/>
    </row>
    <row r="21371" spans="6:23" x14ac:dyDescent="0.2">
      <c r="F21371" s="610"/>
      <c r="H21371" s="612"/>
      <c r="I21371" s="598"/>
      <c r="J21371" s="598"/>
      <c r="M21371" s="598"/>
      <c r="N21371" s="598"/>
      <c r="V21371" s="598"/>
      <c r="W21371" s="598"/>
    </row>
    <row r="21372" spans="6:23" x14ac:dyDescent="0.2">
      <c r="F21372" s="610"/>
      <c r="H21372" s="612"/>
      <c r="I21372" s="598"/>
      <c r="J21372" s="598"/>
      <c r="M21372" s="598"/>
      <c r="N21372" s="598"/>
      <c r="V21372" s="598"/>
      <c r="W21372" s="598"/>
    </row>
    <row r="21373" spans="6:23" x14ac:dyDescent="0.2">
      <c r="F21373" s="610"/>
      <c r="H21373" s="612"/>
      <c r="I21373" s="598"/>
      <c r="J21373" s="598"/>
      <c r="M21373" s="598"/>
      <c r="N21373" s="598"/>
      <c r="V21373" s="598"/>
      <c r="W21373" s="598"/>
    </row>
    <row r="21374" spans="6:23" x14ac:dyDescent="0.2">
      <c r="F21374" s="610"/>
      <c r="H21374" s="612"/>
      <c r="I21374" s="598"/>
      <c r="J21374" s="598"/>
      <c r="M21374" s="598"/>
      <c r="N21374" s="598"/>
      <c r="V21374" s="598"/>
      <c r="W21374" s="598"/>
    </row>
    <row r="21375" spans="6:23" x14ac:dyDescent="0.2">
      <c r="F21375" s="610"/>
      <c r="H21375" s="612"/>
      <c r="I21375" s="598"/>
      <c r="J21375" s="598"/>
      <c r="M21375" s="598"/>
      <c r="N21375" s="598"/>
      <c r="V21375" s="598"/>
      <c r="W21375" s="598"/>
    </row>
    <row r="21376" spans="6:23" x14ac:dyDescent="0.2">
      <c r="F21376" s="610"/>
      <c r="H21376" s="612"/>
      <c r="I21376" s="598"/>
      <c r="J21376" s="598"/>
      <c r="M21376" s="598"/>
      <c r="N21376" s="598"/>
      <c r="V21376" s="598"/>
      <c r="W21376" s="598"/>
    </row>
    <row r="21377" spans="6:23" x14ac:dyDescent="0.2">
      <c r="F21377" s="610"/>
      <c r="H21377" s="612"/>
      <c r="I21377" s="598"/>
      <c r="J21377" s="598"/>
      <c r="M21377" s="598"/>
      <c r="N21377" s="598"/>
      <c r="V21377" s="598"/>
      <c r="W21377" s="598"/>
    </row>
    <row r="21378" spans="6:23" x14ac:dyDescent="0.2">
      <c r="F21378" s="610"/>
      <c r="H21378" s="612"/>
      <c r="I21378" s="598"/>
      <c r="J21378" s="598"/>
      <c r="M21378" s="598"/>
      <c r="N21378" s="598"/>
      <c r="V21378" s="598"/>
      <c r="W21378" s="598"/>
    </row>
    <row r="21379" spans="6:23" x14ac:dyDescent="0.2">
      <c r="F21379" s="610"/>
      <c r="H21379" s="612"/>
      <c r="I21379" s="598"/>
      <c r="J21379" s="598"/>
      <c r="M21379" s="598"/>
      <c r="N21379" s="598"/>
      <c r="V21379" s="598"/>
      <c r="W21379" s="598"/>
    </row>
    <row r="21380" spans="6:23" x14ac:dyDescent="0.2">
      <c r="F21380" s="610"/>
      <c r="H21380" s="612"/>
      <c r="I21380" s="598"/>
      <c r="J21380" s="598"/>
      <c r="M21380" s="598"/>
      <c r="N21380" s="598"/>
      <c r="V21380" s="598"/>
      <c r="W21380" s="598"/>
    </row>
    <row r="21381" spans="6:23" x14ac:dyDescent="0.2">
      <c r="F21381" s="610"/>
      <c r="H21381" s="612"/>
      <c r="I21381" s="598"/>
      <c r="J21381" s="598"/>
      <c r="M21381" s="598"/>
      <c r="N21381" s="598"/>
      <c r="V21381" s="598"/>
      <c r="W21381" s="598"/>
    </row>
    <row r="21382" spans="6:23" x14ac:dyDescent="0.2">
      <c r="F21382" s="610"/>
      <c r="H21382" s="612"/>
      <c r="I21382" s="598"/>
      <c r="J21382" s="598"/>
      <c r="M21382" s="598"/>
      <c r="N21382" s="598"/>
      <c r="V21382" s="598"/>
      <c r="W21382" s="598"/>
    </row>
    <row r="21383" spans="6:23" x14ac:dyDescent="0.2">
      <c r="F21383" s="610"/>
      <c r="H21383" s="612"/>
      <c r="I21383" s="598"/>
      <c r="J21383" s="598"/>
      <c r="M21383" s="598"/>
      <c r="N21383" s="598"/>
      <c r="V21383" s="598"/>
      <c r="W21383" s="598"/>
    </row>
    <row r="21384" spans="6:23" x14ac:dyDescent="0.2">
      <c r="F21384" s="610"/>
      <c r="H21384" s="612"/>
      <c r="I21384" s="598"/>
      <c r="J21384" s="598"/>
      <c r="M21384" s="598"/>
      <c r="N21384" s="598"/>
      <c r="V21384" s="598"/>
      <c r="W21384" s="598"/>
    </row>
    <row r="21385" spans="6:23" x14ac:dyDescent="0.2">
      <c r="F21385" s="610"/>
      <c r="H21385" s="612"/>
      <c r="I21385" s="598"/>
      <c r="J21385" s="598"/>
      <c r="M21385" s="598"/>
      <c r="N21385" s="598"/>
      <c r="V21385" s="598"/>
      <c r="W21385" s="598"/>
    </row>
    <row r="21386" spans="6:23" x14ac:dyDescent="0.2">
      <c r="F21386" s="610"/>
      <c r="H21386" s="612"/>
      <c r="I21386" s="598"/>
      <c r="J21386" s="598"/>
      <c r="M21386" s="598"/>
      <c r="N21386" s="598"/>
      <c r="V21386" s="598"/>
      <c r="W21386" s="598"/>
    </row>
    <row r="21387" spans="6:23" x14ac:dyDescent="0.2">
      <c r="F21387" s="610"/>
      <c r="H21387" s="612"/>
      <c r="I21387" s="598"/>
      <c r="J21387" s="598"/>
      <c r="M21387" s="598"/>
      <c r="N21387" s="598"/>
      <c r="V21387" s="598"/>
      <c r="W21387" s="598"/>
    </row>
    <row r="21388" spans="6:23" x14ac:dyDescent="0.2">
      <c r="F21388" s="610"/>
      <c r="H21388" s="612"/>
      <c r="I21388" s="598"/>
      <c r="J21388" s="598"/>
      <c r="M21388" s="598"/>
      <c r="N21388" s="598"/>
      <c r="V21388" s="598"/>
      <c r="W21388" s="598"/>
    </row>
    <row r="21389" spans="6:23" x14ac:dyDescent="0.2">
      <c r="F21389" s="610"/>
      <c r="H21389" s="612"/>
      <c r="I21389" s="598"/>
      <c r="J21389" s="598"/>
      <c r="M21389" s="598"/>
      <c r="N21389" s="598"/>
      <c r="V21389" s="598"/>
      <c r="W21389" s="598"/>
    </row>
    <row r="21390" spans="6:23" x14ac:dyDescent="0.2">
      <c r="F21390" s="610"/>
      <c r="H21390" s="612"/>
      <c r="I21390" s="598"/>
      <c r="J21390" s="598"/>
      <c r="M21390" s="598"/>
      <c r="N21390" s="598"/>
      <c r="V21390" s="598"/>
      <c r="W21390" s="598"/>
    </row>
    <row r="21391" spans="6:23" x14ac:dyDescent="0.2">
      <c r="F21391" s="610"/>
      <c r="H21391" s="612"/>
      <c r="I21391" s="598"/>
      <c r="J21391" s="598"/>
      <c r="M21391" s="598"/>
      <c r="N21391" s="598"/>
      <c r="V21391" s="598"/>
      <c r="W21391" s="598"/>
    </row>
    <row r="21392" spans="6:23" x14ac:dyDescent="0.2">
      <c r="F21392" s="610"/>
      <c r="H21392" s="612"/>
      <c r="I21392" s="598"/>
      <c r="J21392" s="598"/>
      <c r="M21392" s="598"/>
      <c r="N21392" s="598"/>
      <c r="V21392" s="598"/>
      <c r="W21392" s="598"/>
    </row>
    <row r="21393" spans="6:23" x14ac:dyDescent="0.2">
      <c r="F21393" s="610"/>
      <c r="H21393" s="612"/>
      <c r="I21393" s="598"/>
      <c r="J21393" s="598"/>
      <c r="M21393" s="598"/>
      <c r="N21393" s="598"/>
      <c r="V21393" s="598"/>
      <c r="W21393" s="598"/>
    </row>
    <row r="21394" spans="6:23" x14ac:dyDescent="0.2">
      <c r="F21394" s="610"/>
      <c r="H21394" s="612"/>
      <c r="I21394" s="598"/>
      <c r="J21394" s="598"/>
      <c r="M21394" s="598"/>
      <c r="N21394" s="598"/>
      <c r="V21394" s="598"/>
      <c r="W21394" s="598"/>
    </row>
    <row r="21395" spans="6:23" x14ac:dyDescent="0.2">
      <c r="F21395" s="610"/>
      <c r="H21395" s="612"/>
      <c r="I21395" s="598"/>
      <c r="J21395" s="598"/>
      <c r="M21395" s="598"/>
      <c r="N21395" s="598"/>
      <c r="V21395" s="598"/>
      <c r="W21395" s="598"/>
    </row>
    <row r="21396" spans="6:23" x14ac:dyDescent="0.2">
      <c r="F21396" s="610"/>
      <c r="H21396" s="612"/>
      <c r="I21396" s="598"/>
      <c r="J21396" s="598"/>
      <c r="M21396" s="598"/>
      <c r="N21396" s="598"/>
      <c r="V21396" s="598"/>
      <c r="W21396" s="598"/>
    </row>
    <row r="21397" spans="6:23" x14ac:dyDescent="0.2">
      <c r="F21397" s="610"/>
      <c r="H21397" s="612"/>
      <c r="I21397" s="598"/>
      <c r="J21397" s="598"/>
      <c r="M21397" s="598"/>
      <c r="N21397" s="598"/>
      <c r="V21397" s="598"/>
      <c r="W21397" s="598"/>
    </row>
    <row r="21398" spans="6:23" x14ac:dyDescent="0.2">
      <c r="F21398" s="610"/>
      <c r="H21398" s="612"/>
      <c r="I21398" s="598"/>
      <c r="J21398" s="598"/>
      <c r="M21398" s="598"/>
      <c r="N21398" s="598"/>
      <c r="V21398" s="598"/>
      <c r="W21398" s="598"/>
    </row>
    <row r="21399" spans="6:23" x14ac:dyDescent="0.2">
      <c r="F21399" s="610"/>
      <c r="H21399" s="612"/>
      <c r="I21399" s="598"/>
      <c r="J21399" s="598"/>
      <c r="M21399" s="598"/>
      <c r="N21399" s="598"/>
      <c r="V21399" s="598"/>
      <c r="W21399" s="598"/>
    </row>
    <row r="21400" spans="6:23" x14ac:dyDescent="0.2">
      <c r="F21400" s="610"/>
      <c r="H21400" s="612"/>
      <c r="I21400" s="598"/>
      <c r="J21400" s="598"/>
      <c r="M21400" s="598"/>
      <c r="N21400" s="598"/>
      <c r="V21400" s="598"/>
      <c r="W21400" s="598"/>
    </row>
    <row r="21401" spans="6:23" x14ac:dyDescent="0.2">
      <c r="F21401" s="610"/>
      <c r="H21401" s="612"/>
      <c r="I21401" s="598"/>
      <c r="J21401" s="598"/>
      <c r="M21401" s="598"/>
      <c r="N21401" s="598"/>
      <c r="V21401" s="598"/>
      <c r="W21401" s="598"/>
    </row>
    <row r="21402" spans="6:23" x14ac:dyDescent="0.2">
      <c r="F21402" s="610"/>
      <c r="H21402" s="612"/>
      <c r="I21402" s="598"/>
      <c r="J21402" s="598"/>
      <c r="M21402" s="598"/>
      <c r="N21402" s="598"/>
      <c r="V21402" s="598"/>
      <c r="W21402" s="598"/>
    </row>
    <row r="21403" spans="6:23" x14ac:dyDescent="0.2">
      <c r="F21403" s="610"/>
      <c r="H21403" s="612"/>
      <c r="I21403" s="598"/>
      <c r="J21403" s="598"/>
      <c r="M21403" s="598"/>
      <c r="N21403" s="598"/>
      <c r="V21403" s="598"/>
      <c r="W21403" s="598"/>
    </row>
    <row r="21404" spans="6:23" x14ac:dyDescent="0.2">
      <c r="F21404" s="610"/>
      <c r="H21404" s="612"/>
      <c r="I21404" s="598"/>
      <c r="J21404" s="598"/>
      <c r="M21404" s="598"/>
      <c r="N21404" s="598"/>
      <c r="V21404" s="598"/>
      <c r="W21404" s="598"/>
    </row>
    <row r="21405" spans="6:23" x14ac:dyDescent="0.2">
      <c r="F21405" s="610"/>
      <c r="H21405" s="612"/>
      <c r="I21405" s="598"/>
      <c r="J21405" s="598"/>
      <c r="M21405" s="598"/>
      <c r="N21405" s="598"/>
      <c r="V21405" s="598"/>
      <c r="W21405" s="598"/>
    </row>
    <row r="21406" spans="6:23" x14ac:dyDescent="0.2">
      <c r="F21406" s="610"/>
      <c r="H21406" s="612"/>
      <c r="I21406" s="598"/>
      <c r="J21406" s="598"/>
      <c r="M21406" s="598"/>
      <c r="N21406" s="598"/>
      <c r="V21406" s="598"/>
      <c r="W21406" s="598"/>
    </row>
    <row r="21407" spans="6:23" x14ac:dyDescent="0.2">
      <c r="F21407" s="610"/>
      <c r="H21407" s="612"/>
      <c r="I21407" s="598"/>
      <c r="J21407" s="598"/>
      <c r="M21407" s="598"/>
      <c r="N21407" s="598"/>
      <c r="V21407" s="598"/>
      <c r="W21407" s="598"/>
    </row>
    <row r="21408" spans="6:23" x14ac:dyDescent="0.2">
      <c r="F21408" s="610"/>
      <c r="H21408" s="612"/>
      <c r="I21408" s="598"/>
      <c r="J21408" s="598"/>
      <c r="M21408" s="598"/>
      <c r="N21408" s="598"/>
      <c r="V21408" s="598"/>
      <c r="W21408" s="598"/>
    </row>
    <row r="21409" spans="6:23" x14ac:dyDescent="0.2">
      <c r="F21409" s="610"/>
      <c r="H21409" s="612"/>
      <c r="I21409" s="598"/>
      <c r="J21409" s="598"/>
      <c r="M21409" s="598"/>
      <c r="N21409" s="598"/>
      <c r="V21409" s="598"/>
      <c r="W21409" s="598"/>
    </row>
    <row r="21410" spans="6:23" x14ac:dyDescent="0.2">
      <c r="F21410" s="610"/>
      <c r="H21410" s="612"/>
      <c r="I21410" s="598"/>
      <c r="J21410" s="598"/>
      <c r="M21410" s="598"/>
      <c r="N21410" s="598"/>
      <c r="V21410" s="598"/>
      <c r="W21410" s="598"/>
    </row>
    <row r="21411" spans="6:23" x14ac:dyDescent="0.2">
      <c r="F21411" s="610"/>
      <c r="H21411" s="612"/>
      <c r="I21411" s="598"/>
      <c r="J21411" s="598"/>
      <c r="M21411" s="598"/>
      <c r="N21411" s="598"/>
      <c r="V21411" s="598"/>
      <c r="W21411" s="598"/>
    </row>
    <row r="21412" spans="6:23" x14ac:dyDescent="0.2">
      <c r="F21412" s="610"/>
      <c r="H21412" s="612"/>
      <c r="I21412" s="598"/>
      <c r="J21412" s="598"/>
      <c r="M21412" s="598"/>
      <c r="N21412" s="598"/>
      <c r="V21412" s="598"/>
      <c r="W21412" s="598"/>
    </row>
    <row r="21413" spans="6:23" x14ac:dyDescent="0.2">
      <c r="F21413" s="610"/>
      <c r="H21413" s="612"/>
      <c r="I21413" s="598"/>
      <c r="J21413" s="598"/>
      <c r="M21413" s="598"/>
      <c r="N21413" s="598"/>
      <c r="V21413" s="598"/>
      <c r="W21413" s="598"/>
    </row>
    <row r="21414" spans="6:23" x14ac:dyDescent="0.2">
      <c r="F21414" s="610"/>
      <c r="H21414" s="612"/>
      <c r="I21414" s="598"/>
      <c r="J21414" s="598"/>
      <c r="M21414" s="598"/>
      <c r="N21414" s="598"/>
      <c r="V21414" s="598"/>
      <c r="W21414" s="598"/>
    </row>
    <row r="21415" spans="6:23" x14ac:dyDescent="0.2">
      <c r="F21415" s="610"/>
      <c r="H21415" s="612"/>
      <c r="I21415" s="598"/>
      <c r="J21415" s="598"/>
      <c r="M21415" s="598"/>
      <c r="N21415" s="598"/>
      <c r="V21415" s="598"/>
      <c r="W21415" s="598"/>
    </row>
    <row r="21416" spans="6:23" x14ac:dyDescent="0.2">
      <c r="F21416" s="610"/>
      <c r="H21416" s="612"/>
      <c r="I21416" s="598"/>
      <c r="J21416" s="598"/>
      <c r="M21416" s="598"/>
      <c r="N21416" s="598"/>
      <c r="V21416" s="598"/>
      <c r="W21416" s="598"/>
    </row>
    <row r="21417" spans="6:23" x14ac:dyDescent="0.2">
      <c r="F21417" s="610"/>
      <c r="H21417" s="612"/>
      <c r="I21417" s="598"/>
      <c r="J21417" s="598"/>
      <c r="M21417" s="598"/>
      <c r="N21417" s="598"/>
      <c r="V21417" s="598"/>
      <c r="W21417" s="598"/>
    </row>
    <row r="21418" spans="6:23" x14ac:dyDescent="0.2">
      <c r="F21418" s="610"/>
      <c r="H21418" s="612"/>
      <c r="I21418" s="598"/>
      <c r="J21418" s="598"/>
      <c r="M21418" s="598"/>
      <c r="N21418" s="598"/>
      <c r="V21418" s="598"/>
      <c r="W21418" s="598"/>
    </row>
    <row r="21419" spans="6:23" x14ac:dyDescent="0.2">
      <c r="F21419" s="610"/>
      <c r="H21419" s="612"/>
      <c r="I21419" s="598"/>
      <c r="J21419" s="598"/>
      <c r="M21419" s="598"/>
      <c r="N21419" s="598"/>
      <c r="V21419" s="598"/>
      <c r="W21419" s="598"/>
    </row>
    <row r="21420" spans="6:23" x14ac:dyDescent="0.2">
      <c r="F21420" s="610"/>
      <c r="H21420" s="612"/>
      <c r="I21420" s="598"/>
      <c r="J21420" s="598"/>
      <c r="M21420" s="598"/>
      <c r="N21420" s="598"/>
      <c r="V21420" s="598"/>
      <c r="W21420" s="598"/>
    </row>
    <row r="21421" spans="6:23" x14ac:dyDescent="0.2">
      <c r="F21421" s="610"/>
      <c r="H21421" s="612"/>
      <c r="I21421" s="598"/>
      <c r="J21421" s="598"/>
      <c r="M21421" s="598"/>
      <c r="N21421" s="598"/>
      <c r="V21421" s="598"/>
      <c r="W21421" s="598"/>
    </row>
    <row r="21422" spans="6:23" x14ac:dyDescent="0.2">
      <c r="F21422" s="610"/>
      <c r="H21422" s="612"/>
      <c r="I21422" s="598"/>
      <c r="J21422" s="598"/>
      <c r="M21422" s="598"/>
      <c r="N21422" s="598"/>
      <c r="V21422" s="598"/>
      <c r="W21422" s="598"/>
    </row>
    <row r="21423" spans="6:23" x14ac:dyDescent="0.2">
      <c r="F21423" s="610"/>
      <c r="H21423" s="612"/>
      <c r="I21423" s="598"/>
      <c r="J21423" s="598"/>
      <c r="M21423" s="598"/>
      <c r="N21423" s="598"/>
      <c r="V21423" s="598"/>
      <c r="W21423" s="598"/>
    </row>
    <row r="21424" spans="6:23" x14ac:dyDescent="0.2">
      <c r="F21424" s="610"/>
      <c r="H21424" s="612"/>
      <c r="I21424" s="598"/>
      <c r="J21424" s="598"/>
      <c r="M21424" s="598"/>
      <c r="N21424" s="598"/>
      <c r="V21424" s="598"/>
      <c r="W21424" s="598"/>
    </row>
    <row r="21425" spans="6:23" x14ac:dyDescent="0.2">
      <c r="F21425" s="610"/>
      <c r="H21425" s="612"/>
      <c r="I21425" s="598"/>
      <c r="J21425" s="598"/>
      <c r="M21425" s="598"/>
      <c r="N21425" s="598"/>
      <c r="V21425" s="598"/>
      <c r="W21425" s="598"/>
    </row>
    <row r="21426" spans="6:23" x14ac:dyDescent="0.2">
      <c r="F21426" s="610"/>
      <c r="H21426" s="612"/>
      <c r="I21426" s="598"/>
      <c r="J21426" s="598"/>
      <c r="M21426" s="598"/>
      <c r="N21426" s="598"/>
      <c r="V21426" s="598"/>
      <c r="W21426" s="598"/>
    </row>
    <row r="21427" spans="6:23" x14ac:dyDescent="0.2">
      <c r="F21427" s="610"/>
      <c r="H21427" s="612"/>
      <c r="I21427" s="598"/>
      <c r="J21427" s="598"/>
      <c r="M21427" s="598"/>
      <c r="N21427" s="598"/>
      <c r="V21427" s="598"/>
      <c r="W21427" s="598"/>
    </row>
    <row r="21428" spans="6:23" x14ac:dyDescent="0.2">
      <c r="F21428" s="610"/>
      <c r="H21428" s="612"/>
      <c r="I21428" s="598"/>
      <c r="J21428" s="598"/>
      <c r="M21428" s="598"/>
      <c r="N21428" s="598"/>
      <c r="V21428" s="598"/>
      <c r="W21428" s="598"/>
    </row>
    <row r="21429" spans="6:23" x14ac:dyDescent="0.2">
      <c r="F21429" s="610"/>
      <c r="H21429" s="612"/>
      <c r="I21429" s="598"/>
      <c r="J21429" s="598"/>
      <c r="M21429" s="598"/>
      <c r="N21429" s="598"/>
      <c r="V21429" s="598"/>
      <c r="W21429" s="598"/>
    </row>
    <row r="21430" spans="6:23" x14ac:dyDescent="0.2">
      <c r="F21430" s="610"/>
      <c r="H21430" s="612"/>
      <c r="I21430" s="598"/>
      <c r="J21430" s="598"/>
      <c r="M21430" s="598"/>
      <c r="N21430" s="598"/>
      <c r="V21430" s="598"/>
      <c r="W21430" s="598"/>
    </row>
    <row r="21431" spans="6:23" x14ac:dyDescent="0.2">
      <c r="F21431" s="610"/>
      <c r="H21431" s="612"/>
      <c r="I21431" s="598"/>
      <c r="J21431" s="598"/>
      <c r="M21431" s="598"/>
      <c r="N21431" s="598"/>
      <c r="V21431" s="598"/>
      <c r="W21431" s="598"/>
    </row>
    <row r="21432" spans="6:23" x14ac:dyDescent="0.2">
      <c r="F21432" s="610"/>
      <c r="H21432" s="612"/>
      <c r="I21432" s="598"/>
      <c r="J21432" s="598"/>
      <c r="M21432" s="598"/>
      <c r="N21432" s="598"/>
      <c r="V21432" s="598"/>
      <c r="W21432" s="598"/>
    </row>
    <row r="21433" spans="6:23" x14ac:dyDescent="0.2">
      <c r="F21433" s="610"/>
      <c r="H21433" s="612"/>
      <c r="I21433" s="598"/>
      <c r="J21433" s="598"/>
      <c r="M21433" s="598"/>
      <c r="N21433" s="598"/>
      <c r="V21433" s="598"/>
      <c r="W21433" s="598"/>
    </row>
    <row r="21434" spans="6:23" x14ac:dyDescent="0.2">
      <c r="F21434" s="610"/>
      <c r="H21434" s="612"/>
      <c r="I21434" s="598"/>
      <c r="J21434" s="598"/>
      <c r="M21434" s="598"/>
      <c r="N21434" s="598"/>
      <c r="V21434" s="598"/>
      <c r="W21434" s="598"/>
    </row>
    <row r="21435" spans="6:23" x14ac:dyDescent="0.2">
      <c r="F21435" s="610"/>
      <c r="H21435" s="612"/>
      <c r="I21435" s="598"/>
      <c r="J21435" s="598"/>
      <c r="M21435" s="598"/>
      <c r="N21435" s="598"/>
      <c r="V21435" s="598"/>
      <c r="W21435" s="598"/>
    </row>
    <row r="21436" spans="6:23" x14ac:dyDescent="0.2">
      <c r="F21436" s="610"/>
      <c r="H21436" s="612"/>
      <c r="I21436" s="598"/>
      <c r="J21436" s="598"/>
      <c r="M21436" s="598"/>
      <c r="N21436" s="598"/>
      <c r="V21436" s="598"/>
      <c r="W21436" s="598"/>
    </row>
    <row r="21437" spans="6:23" x14ac:dyDescent="0.2">
      <c r="F21437" s="610"/>
      <c r="H21437" s="612"/>
      <c r="I21437" s="598"/>
      <c r="J21437" s="598"/>
      <c r="M21437" s="598"/>
      <c r="N21437" s="598"/>
      <c r="V21437" s="598"/>
      <c r="W21437" s="598"/>
    </row>
    <row r="21438" spans="6:23" x14ac:dyDescent="0.2">
      <c r="F21438" s="610"/>
      <c r="H21438" s="612"/>
      <c r="I21438" s="598"/>
      <c r="J21438" s="598"/>
      <c r="M21438" s="598"/>
      <c r="N21438" s="598"/>
      <c r="V21438" s="598"/>
      <c r="W21438" s="598"/>
    </row>
    <row r="21439" spans="6:23" x14ac:dyDescent="0.2">
      <c r="F21439" s="610"/>
      <c r="H21439" s="612"/>
      <c r="I21439" s="598"/>
      <c r="J21439" s="598"/>
      <c r="M21439" s="598"/>
      <c r="N21439" s="598"/>
      <c r="V21439" s="598"/>
      <c r="W21439" s="598"/>
    </row>
    <row r="21440" spans="6:23" x14ac:dyDescent="0.2">
      <c r="F21440" s="610"/>
      <c r="H21440" s="612"/>
      <c r="I21440" s="598"/>
      <c r="J21440" s="598"/>
      <c r="M21440" s="598"/>
      <c r="N21440" s="598"/>
      <c r="V21440" s="598"/>
      <c r="W21440" s="598"/>
    </row>
    <row r="21441" spans="6:23" x14ac:dyDescent="0.2">
      <c r="F21441" s="610"/>
      <c r="H21441" s="612"/>
      <c r="I21441" s="598"/>
      <c r="J21441" s="598"/>
      <c r="M21441" s="598"/>
      <c r="N21441" s="598"/>
      <c r="V21441" s="598"/>
      <c r="W21441" s="598"/>
    </row>
    <row r="21442" spans="6:23" x14ac:dyDescent="0.2">
      <c r="F21442" s="610"/>
      <c r="H21442" s="612"/>
      <c r="I21442" s="598"/>
      <c r="J21442" s="598"/>
      <c r="M21442" s="598"/>
      <c r="N21442" s="598"/>
      <c r="V21442" s="598"/>
      <c r="W21442" s="598"/>
    </row>
    <row r="21443" spans="6:23" x14ac:dyDescent="0.2">
      <c r="F21443" s="610"/>
      <c r="H21443" s="612"/>
      <c r="I21443" s="598"/>
      <c r="J21443" s="598"/>
      <c r="M21443" s="598"/>
      <c r="N21443" s="598"/>
      <c r="V21443" s="598"/>
      <c r="W21443" s="598"/>
    </row>
    <row r="21444" spans="6:23" x14ac:dyDescent="0.2">
      <c r="F21444" s="610"/>
      <c r="H21444" s="612"/>
      <c r="I21444" s="598"/>
      <c r="J21444" s="598"/>
      <c r="M21444" s="598"/>
      <c r="N21444" s="598"/>
      <c r="V21444" s="598"/>
      <c r="W21444" s="598"/>
    </row>
    <row r="21445" spans="6:23" x14ac:dyDescent="0.2">
      <c r="F21445" s="610"/>
      <c r="H21445" s="612"/>
      <c r="I21445" s="598"/>
      <c r="J21445" s="598"/>
      <c r="M21445" s="598"/>
      <c r="N21445" s="598"/>
      <c r="V21445" s="598"/>
      <c r="W21445" s="598"/>
    </row>
    <row r="21446" spans="6:23" x14ac:dyDescent="0.2">
      <c r="F21446" s="610"/>
      <c r="H21446" s="612"/>
      <c r="I21446" s="598"/>
      <c r="J21446" s="598"/>
      <c r="M21446" s="598"/>
      <c r="N21446" s="598"/>
      <c r="V21446" s="598"/>
      <c r="W21446" s="598"/>
    </row>
    <row r="21447" spans="6:23" x14ac:dyDescent="0.2">
      <c r="F21447" s="610"/>
      <c r="H21447" s="612"/>
      <c r="I21447" s="598"/>
      <c r="J21447" s="598"/>
      <c r="M21447" s="598"/>
      <c r="N21447" s="598"/>
      <c r="V21447" s="598"/>
      <c r="W21447" s="598"/>
    </row>
    <row r="21448" spans="6:23" x14ac:dyDescent="0.2">
      <c r="F21448" s="610"/>
      <c r="H21448" s="612"/>
      <c r="I21448" s="598"/>
      <c r="J21448" s="598"/>
      <c r="M21448" s="598"/>
      <c r="N21448" s="598"/>
      <c r="V21448" s="598"/>
      <c r="W21448" s="598"/>
    </row>
    <row r="21449" spans="6:23" x14ac:dyDescent="0.2">
      <c r="F21449" s="610"/>
      <c r="H21449" s="612"/>
      <c r="I21449" s="598"/>
      <c r="J21449" s="598"/>
      <c r="M21449" s="598"/>
      <c r="N21449" s="598"/>
      <c r="V21449" s="598"/>
      <c r="W21449" s="598"/>
    </row>
    <row r="21450" spans="6:23" x14ac:dyDescent="0.2">
      <c r="F21450" s="610"/>
      <c r="H21450" s="612"/>
      <c r="I21450" s="598"/>
      <c r="J21450" s="598"/>
      <c r="M21450" s="598"/>
      <c r="N21450" s="598"/>
      <c r="V21450" s="598"/>
      <c r="W21450" s="598"/>
    </row>
    <row r="21451" spans="6:23" x14ac:dyDescent="0.2">
      <c r="F21451" s="610"/>
      <c r="H21451" s="612"/>
      <c r="I21451" s="598"/>
      <c r="J21451" s="598"/>
      <c r="M21451" s="598"/>
      <c r="N21451" s="598"/>
      <c r="V21451" s="598"/>
      <c r="W21451" s="598"/>
    </row>
    <row r="21452" spans="6:23" x14ac:dyDescent="0.2">
      <c r="F21452" s="610"/>
      <c r="H21452" s="612"/>
      <c r="I21452" s="598"/>
      <c r="J21452" s="598"/>
      <c r="M21452" s="598"/>
      <c r="N21452" s="598"/>
      <c r="V21452" s="598"/>
      <c r="W21452" s="598"/>
    </row>
    <row r="21453" spans="6:23" x14ac:dyDescent="0.2">
      <c r="F21453" s="610"/>
      <c r="H21453" s="612"/>
      <c r="I21453" s="598"/>
      <c r="J21453" s="598"/>
      <c r="M21453" s="598"/>
      <c r="N21453" s="598"/>
      <c r="V21453" s="598"/>
      <c r="W21453" s="598"/>
    </row>
    <row r="21454" spans="6:23" x14ac:dyDescent="0.2">
      <c r="F21454" s="610"/>
      <c r="H21454" s="612"/>
      <c r="I21454" s="598"/>
      <c r="J21454" s="598"/>
      <c r="M21454" s="598"/>
      <c r="N21454" s="598"/>
      <c r="V21454" s="598"/>
      <c r="W21454" s="598"/>
    </row>
    <row r="21455" spans="6:23" x14ac:dyDescent="0.2">
      <c r="F21455" s="610"/>
      <c r="H21455" s="612"/>
      <c r="I21455" s="598"/>
      <c r="J21455" s="598"/>
      <c r="M21455" s="598"/>
      <c r="N21455" s="598"/>
      <c r="V21455" s="598"/>
      <c r="W21455" s="598"/>
    </row>
    <row r="21456" spans="6:23" x14ac:dyDescent="0.2">
      <c r="F21456" s="610"/>
      <c r="H21456" s="612"/>
      <c r="I21456" s="598"/>
      <c r="J21456" s="598"/>
      <c r="M21456" s="598"/>
      <c r="N21456" s="598"/>
      <c r="V21456" s="598"/>
      <c r="W21456" s="598"/>
    </row>
    <row r="21457" spans="6:23" x14ac:dyDescent="0.2">
      <c r="F21457" s="610"/>
      <c r="H21457" s="612"/>
      <c r="I21457" s="598"/>
      <c r="J21457" s="598"/>
      <c r="M21457" s="598"/>
      <c r="N21457" s="598"/>
      <c r="V21457" s="598"/>
      <c r="W21457" s="598"/>
    </row>
    <row r="21458" spans="6:23" x14ac:dyDescent="0.2">
      <c r="F21458" s="610"/>
      <c r="H21458" s="612"/>
      <c r="I21458" s="598"/>
      <c r="J21458" s="598"/>
      <c r="M21458" s="598"/>
      <c r="N21458" s="598"/>
      <c r="V21458" s="598"/>
      <c r="W21458" s="598"/>
    </row>
    <row r="21459" spans="6:23" x14ac:dyDescent="0.2">
      <c r="F21459" s="610"/>
      <c r="H21459" s="612"/>
      <c r="I21459" s="598"/>
      <c r="J21459" s="598"/>
      <c r="M21459" s="598"/>
      <c r="N21459" s="598"/>
      <c r="V21459" s="598"/>
      <c r="W21459" s="598"/>
    </row>
    <row r="21460" spans="6:23" x14ac:dyDescent="0.2">
      <c r="F21460" s="610"/>
      <c r="H21460" s="612"/>
      <c r="I21460" s="598"/>
      <c r="J21460" s="598"/>
      <c r="M21460" s="598"/>
      <c r="N21460" s="598"/>
      <c r="V21460" s="598"/>
      <c r="W21460" s="598"/>
    </row>
    <row r="21461" spans="6:23" x14ac:dyDescent="0.2">
      <c r="F21461" s="610"/>
      <c r="H21461" s="612"/>
      <c r="I21461" s="598"/>
      <c r="J21461" s="598"/>
      <c r="M21461" s="598"/>
      <c r="N21461" s="598"/>
      <c r="V21461" s="598"/>
      <c r="W21461" s="598"/>
    </row>
    <row r="21462" spans="6:23" x14ac:dyDescent="0.2">
      <c r="F21462" s="610"/>
      <c r="H21462" s="612"/>
      <c r="I21462" s="598"/>
      <c r="J21462" s="598"/>
      <c r="M21462" s="598"/>
      <c r="N21462" s="598"/>
      <c r="V21462" s="598"/>
      <c r="W21462" s="598"/>
    </row>
    <row r="21463" spans="6:23" x14ac:dyDescent="0.2">
      <c r="F21463" s="610"/>
      <c r="H21463" s="612"/>
      <c r="I21463" s="598"/>
      <c r="J21463" s="598"/>
      <c r="M21463" s="598"/>
      <c r="N21463" s="598"/>
      <c r="V21463" s="598"/>
      <c r="W21463" s="598"/>
    </row>
    <row r="21464" spans="6:23" x14ac:dyDescent="0.2">
      <c r="F21464" s="610"/>
      <c r="H21464" s="612"/>
      <c r="I21464" s="598"/>
      <c r="J21464" s="598"/>
      <c r="M21464" s="598"/>
      <c r="N21464" s="598"/>
      <c r="V21464" s="598"/>
      <c r="W21464" s="598"/>
    </row>
    <row r="21465" spans="6:23" x14ac:dyDescent="0.2">
      <c r="F21465" s="610"/>
      <c r="H21465" s="612"/>
      <c r="I21465" s="598"/>
      <c r="J21465" s="598"/>
      <c r="M21465" s="598"/>
      <c r="N21465" s="598"/>
      <c r="V21465" s="598"/>
      <c r="W21465" s="598"/>
    </row>
    <row r="21466" spans="6:23" x14ac:dyDescent="0.2">
      <c r="F21466" s="610"/>
      <c r="H21466" s="612"/>
      <c r="I21466" s="598"/>
      <c r="J21466" s="598"/>
      <c r="M21466" s="598"/>
      <c r="N21466" s="598"/>
      <c r="V21466" s="598"/>
      <c r="W21466" s="598"/>
    </row>
    <row r="21467" spans="6:23" x14ac:dyDescent="0.2">
      <c r="F21467" s="610"/>
      <c r="H21467" s="612"/>
      <c r="I21467" s="598"/>
      <c r="J21467" s="598"/>
      <c r="M21467" s="598"/>
      <c r="N21467" s="598"/>
      <c r="V21467" s="598"/>
      <c r="W21467" s="598"/>
    </row>
    <row r="21468" spans="6:23" x14ac:dyDescent="0.2">
      <c r="F21468" s="610"/>
      <c r="H21468" s="612"/>
      <c r="I21468" s="598"/>
      <c r="J21468" s="598"/>
      <c r="M21468" s="598"/>
      <c r="N21468" s="598"/>
      <c r="V21468" s="598"/>
      <c r="W21468" s="598"/>
    </row>
    <row r="21469" spans="6:23" x14ac:dyDescent="0.2">
      <c r="F21469" s="610"/>
      <c r="H21469" s="612"/>
      <c r="I21469" s="598"/>
      <c r="J21469" s="598"/>
      <c r="M21469" s="598"/>
      <c r="N21469" s="598"/>
      <c r="V21469" s="598"/>
      <c r="W21469" s="598"/>
    </row>
    <row r="21470" spans="6:23" x14ac:dyDescent="0.2">
      <c r="F21470" s="610"/>
      <c r="H21470" s="612"/>
      <c r="I21470" s="598"/>
      <c r="J21470" s="598"/>
      <c r="M21470" s="598"/>
      <c r="N21470" s="598"/>
      <c r="V21470" s="598"/>
      <c r="W21470" s="598"/>
    </row>
    <row r="21471" spans="6:23" x14ac:dyDescent="0.2">
      <c r="F21471" s="610"/>
      <c r="H21471" s="612"/>
      <c r="I21471" s="598"/>
      <c r="J21471" s="598"/>
      <c r="M21471" s="598"/>
      <c r="N21471" s="598"/>
      <c r="V21471" s="598"/>
      <c r="W21471" s="598"/>
    </row>
    <row r="21472" spans="6:23" x14ac:dyDescent="0.2">
      <c r="F21472" s="610"/>
      <c r="H21472" s="612"/>
      <c r="I21472" s="598"/>
      <c r="J21472" s="598"/>
      <c r="M21472" s="598"/>
      <c r="N21472" s="598"/>
      <c r="V21472" s="598"/>
      <c r="W21472" s="598"/>
    </row>
    <row r="21473" spans="6:23" x14ac:dyDescent="0.2">
      <c r="F21473" s="610"/>
      <c r="H21473" s="612"/>
      <c r="I21473" s="598"/>
      <c r="J21473" s="598"/>
      <c r="M21473" s="598"/>
      <c r="N21473" s="598"/>
      <c r="V21473" s="598"/>
      <c r="W21473" s="598"/>
    </row>
    <row r="21474" spans="6:23" x14ac:dyDescent="0.2">
      <c r="F21474" s="610"/>
      <c r="H21474" s="612"/>
      <c r="I21474" s="598"/>
      <c r="J21474" s="598"/>
      <c r="M21474" s="598"/>
      <c r="N21474" s="598"/>
      <c r="V21474" s="598"/>
      <c r="W21474" s="598"/>
    </row>
    <row r="21475" spans="6:23" x14ac:dyDescent="0.2">
      <c r="F21475" s="610"/>
      <c r="H21475" s="612"/>
      <c r="I21475" s="598"/>
      <c r="J21475" s="598"/>
      <c r="M21475" s="598"/>
      <c r="N21475" s="598"/>
      <c r="V21475" s="598"/>
      <c r="W21475" s="598"/>
    </row>
    <row r="21476" spans="6:23" x14ac:dyDescent="0.2">
      <c r="F21476" s="610"/>
      <c r="H21476" s="612"/>
      <c r="I21476" s="598"/>
      <c r="J21476" s="598"/>
      <c r="M21476" s="598"/>
      <c r="N21476" s="598"/>
      <c r="V21476" s="598"/>
      <c r="W21476" s="598"/>
    </row>
    <row r="21477" spans="6:23" x14ac:dyDescent="0.2">
      <c r="F21477" s="610"/>
      <c r="H21477" s="612"/>
      <c r="I21477" s="598"/>
      <c r="J21477" s="598"/>
      <c r="M21477" s="598"/>
      <c r="N21477" s="598"/>
      <c r="V21477" s="598"/>
      <c r="W21477" s="598"/>
    </row>
    <row r="21478" spans="6:23" x14ac:dyDescent="0.2">
      <c r="F21478" s="610"/>
      <c r="H21478" s="612"/>
      <c r="I21478" s="598"/>
      <c r="J21478" s="598"/>
      <c r="M21478" s="598"/>
      <c r="N21478" s="598"/>
      <c r="V21478" s="598"/>
      <c r="W21478" s="598"/>
    </row>
    <row r="21479" spans="6:23" x14ac:dyDescent="0.2">
      <c r="F21479" s="610"/>
      <c r="H21479" s="612"/>
      <c r="I21479" s="598"/>
      <c r="J21479" s="598"/>
      <c r="M21479" s="598"/>
      <c r="N21479" s="598"/>
      <c r="V21479" s="598"/>
      <c r="W21479" s="598"/>
    </row>
    <row r="21480" spans="6:23" x14ac:dyDescent="0.2">
      <c r="F21480" s="610"/>
      <c r="H21480" s="612"/>
      <c r="I21480" s="598"/>
      <c r="J21480" s="598"/>
      <c r="M21480" s="598"/>
      <c r="N21480" s="598"/>
      <c r="V21480" s="598"/>
      <c r="W21480" s="598"/>
    </row>
    <row r="21481" spans="6:23" x14ac:dyDescent="0.2">
      <c r="F21481" s="610"/>
      <c r="H21481" s="612"/>
      <c r="I21481" s="598"/>
      <c r="J21481" s="598"/>
      <c r="M21481" s="598"/>
      <c r="N21481" s="598"/>
      <c r="V21481" s="598"/>
      <c r="W21481" s="598"/>
    </row>
    <row r="21482" spans="6:23" x14ac:dyDescent="0.2">
      <c r="F21482" s="610"/>
      <c r="H21482" s="612"/>
      <c r="I21482" s="598"/>
      <c r="J21482" s="598"/>
      <c r="M21482" s="598"/>
      <c r="N21482" s="598"/>
      <c r="V21482" s="598"/>
      <c r="W21482" s="598"/>
    </row>
    <row r="21483" spans="6:23" x14ac:dyDescent="0.2">
      <c r="F21483" s="610"/>
      <c r="H21483" s="612"/>
      <c r="I21483" s="598"/>
      <c r="J21483" s="598"/>
      <c r="M21483" s="598"/>
      <c r="N21483" s="598"/>
      <c r="V21483" s="598"/>
      <c r="W21483" s="598"/>
    </row>
    <row r="21484" spans="6:23" x14ac:dyDescent="0.2">
      <c r="F21484" s="610"/>
      <c r="H21484" s="612"/>
      <c r="I21484" s="598"/>
      <c r="J21484" s="598"/>
      <c r="M21484" s="598"/>
      <c r="N21484" s="598"/>
      <c r="V21484" s="598"/>
      <c r="W21484" s="598"/>
    </row>
    <row r="21485" spans="6:23" x14ac:dyDescent="0.2">
      <c r="F21485" s="610"/>
      <c r="H21485" s="612"/>
      <c r="I21485" s="598"/>
      <c r="J21485" s="598"/>
      <c r="M21485" s="598"/>
      <c r="N21485" s="598"/>
      <c r="V21485" s="598"/>
      <c r="W21485" s="598"/>
    </row>
    <row r="21486" spans="6:23" x14ac:dyDescent="0.2">
      <c r="F21486" s="610"/>
      <c r="H21486" s="612"/>
      <c r="I21486" s="598"/>
      <c r="J21486" s="598"/>
      <c r="M21486" s="598"/>
      <c r="N21486" s="598"/>
      <c r="V21486" s="598"/>
      <c r="W21486" s="598"/>
    </row>
    <row r="21487" spans="6:23" x14ac:dyDescent="0.2">
      <c r="F21487" s="610"/>
      <c r="H21487" s="612"/>
      <c r="I21487" s="598"/>
      <c r="J21487" s="598"/>
      <c r="M21487" s="598"/>
      <c r="N21487" s="598"/>
      <c r="V21487" s="598"/>
      <c r="W21487" s="598"/>
    </row>
    <row r="21488" spans="6:23" x14ac:dyDescent="0.2">
      <c r="F21488" s="610"/>
      <c r="H21488" s="612"/>
      <c r="I21488" s="598"/>
      <c r="J21488" s="598"/>
      <c r="M21488" s="598"/>
      <c r="N21488" s="598"/>
      <c r="V21488" s="598"/>
      <c r="W21488" s="598"/>
    </row>
    <row r="21489" spans="6:23" x14ac:dyDescent="0.2">
      <c r="F21489" s="610"/>
      <c r="H21489" s="612"/>
      <c r="I21489" s="598"/>
      <c r="J21489" s="598"/>
      <c r="M21489" s="598"/>
      <c r="N21489" s="598"/>
      <c r="V21489" s="598"/>
      <c r="W21489" s="598"/>
    </row>
    <row r="21490" spans="6:23" x14ac:dyDescent="0.2">
      <c r="F21490" s="610"/>
      <c r="H21490" s="612"/>
      <c r="I21490" s="598"/>
      <c r="J21490" s="598"/>
      <c r="M21490" s="598"/>
      <c r="N21490" s="598"/>
      <c r="V21490" s="598"/>
      <c r="W21490" s="598"/>
    </row>
    <row r="21491" spans="6:23" x14ac:dyDescent="0.2">
      <c r="F21491" s="610"/>
      <c r="H21491" s="612"/>
      <c r="I21491" s="598"/>
      <c r="J21491" s="598"/>
      <c r="M21491" s="598"/>
      <c r="N21491" s="598"/>
      <c r="V21491" s="598"/>
      <c r="W21491" s="598"/>
    </row>
    <row r="21492" spans="6:23" x14ac:dyDescent="0.2">
      <c r="F21492" s="610"/>
      <c r="H21492" s="612"/>
      <c r="I21492" s="598"/>
      <c r="J21492" s="598"/>
      <c r="M21492" s="598"/>
      <c r="N21492" s="598"/>
      <c r="V21492" s="598"/>
      <c r="W21492" s="598"/>
    </row>
    <row r="21493" spans="6:23" x14ac:dyDescent="0.2">
      <c r="F21493" s="610"/>
      <c r="H21493" s="612"/>
      <c r="I21493" s="598"/>
      <c r="J21493" s="598"/>
      <c r="M21493" s="598"/>
      <c r="N21493" s="598"/>
      <c r="V21493" s="598"/>
      <c r="W21493" s="598"/>
    </row>
    <row r="21494" spans="6:23" x14ac:dyDescent="0.2">
      <c r="F21494" s="610"/>
      <c r="H21494" s="612"/>
      <c r="I21494" s="598"/>
      <c r="J21494" s="598"/>
      <c r="M21494" s="598"/>
      <c r="N21494" s="598"/>
      <c r="V21494" s="598"/>
      <c r="W21494" s="598"/>
    </row>
    <row r="21495" spans="6:23" x14ac:dyDescent="0.2">
      <c r="F21495" s="610"/>
      <c r="H21495" s="612"/>
      <c r="I21495" s="598"/>
      <c r="J21495" s="598"/>
      <c r="M21495" s="598"/>
      <c r="N21495" s="598"/>
      <c r="V21495" s="598"/>
      <c r="W21495" s="598"/>
    </row>
    <row r="21496" spans="6:23" x14ac:dyDescent="0.2">
      <c r="F21496" s="610"/>
      <c r="H21496" s="612"/>
      <c r="I21496" s="598"/>
      <c r="J21496" s="598"/>
      <c r="M21496" s="598"/>
      <c r="N21496" s="598"/>
      <c r="V21496" s="598"/>
      <c r="W21496" s="598"/>
    </row>
    <row r="21497" spans="6:23" x14ac:dyDescent="0.2">
      <c r="F21497" s="610"/>
      <c r="H21497" s="612"/>
      <c r="I21497" s="598"/>
      <c r="J21497" s="598"/>
      <c r="M21497" s="598"/>
      <c r="N21497" s="598"/>
      <c r="V21497" s="598"/>
      <c r="W21497" s="598"/>
    </row>
    <row r="21498" spans="6:23" x14ac:dyDescent="0.2">
      <c r="F21498" s="610"/>
      <c r="H21498" s="612"/>
      <c r="I21498" s="598"/>
      <c r="J21498" s="598"/>
      <c r="M21498" s="598"/>
      <c r="N21498" s="598"/>
      <c r="V21498" s="598"/>
      <c r="W21498" s="598"/>
    </row>
    <row r="21499" spans="6:23" x14ac:dyDescent="0.2">
      <c r="F21499" s="610"/>
      <c r="H21499" s="612"/>
      <c r="I21499" s="598"/>
      <c r="J21499" s="598"/>
      <c r="M21499" s="598"/>
      <c r="N21499" s="598"/>
      <c r="V21499" s="598"/>
      <c r="W21499" s="598"/>
    </row>
    <row r="21500" spans="6:23" x14ac:dyDescent="0.2">
      <c r="F21500" s="610"/>
      <c r="H21500" s="612"/>
      <c r="I21500" s="598"/>
      <c r="J21500" s="598"/>
      <c r="M21500" s="598"/>
      <c r="N21500" s="598"/>
      <c r="V21500" s="598"/>
      <c r="W21500" s="598"/>
    </row>
    <row r="21501" spans="6:23" x14ac:dyDescent="0.2">
      <c r="F21501" s="610"/>
      <c r="H21501" s="612"/>
      <c r="I21501" s="598"/>
      <c r="J21501" s="598"/>
      <c r="M21501" s="598"/>
      <c r="N21501" s="598"/>
      <c r="V21501" s="598"/>
      <c r="W21501" s="598"/>
    </row>
    <row r="21502" spans="6:23" x14ac:dyDescent="0.2">
      <c r="F21502" s="610"/>
      <c r="H21502" s="612"/>
      <c r="I21502" s="598"/>
      <c r="J21502" s="598"/>
      <c r="M21502" s="598"/>
      <c r="N21502" s="598"/>
      <c r="V21502" s="598"/>
      <c r="W21502" s="598"/>
    </row>
    <row r="21503" spans="6:23" x14ac:dyDescent="0.2">
      <c r="F21503" s="610"/>
      <c r="H21503" s="612"/>
      <c r="I21503" s="598"/>
      <c r="J21503" s="598"/>
      <c r="M21503" s="598"/>
      <c r="N21503" s="598"/>
      <c r="V21503" s="598"/>
      <c r="W21503" s="598"/>
    </row>
    <row r="21504" spans="6:23" x14ac:dyDescent="0.2">
      <c r="F21504" s="610"/>
      <c r="H21504" s="612"/>
      <c r="I21504" s="598"/>
      <c r="J21504" s="598"/>
      <c r="M21504" s="598"/>
      <c r="N21504" s="598"/>
      <c r="V21504" s="598"/>
      <c r="W21504" s="598"/>
    </row>
    <row r="21505" spans="6:23" x14ac:dyDescent="0.2">
      <c r="F21505" s="610"/>
      <c r="H21505" s="612"/>
      <c r="I21505" s="598"/>
      <c r="J21505" s="598"/>
      <c r="M21505" s="598"/>
      <c r="N21505" s="598"/>
      <c r="V21505" s="598"/>
      <c r="W21505" s="598"/>
    </row>
    <row r="21506" spans="6:23" x14ac:dyDescent="0.2">
      <c r="F21506" s="610"/>
      <c r="H21506" s="612"/>
      <c r="I21506" s="598"/>
      <c r="J21506" s="598"/>
      <c r="M21506" s="598"/>
      <c r="N21506" s="598"/>
      <c r="V21506" s="598"/>
      <c r="W21506" s="598"/>
    </row>
    <row r="21507" spans="6:23" x14ac:dyDescent="0.2">
      <c r="F21507" s="610"/>
      <c r="H21507" s="612"/>
      <c r="I21507" s="598"/>
      <c r="J21507" s="598"/>
      <c r="M21507" s="598"/>
      <c r="N21507" s="598"/>
      <c r="V21507" s="598"/>
      <c r="W21507" s="598"/>
    </row>
    <row r="21508" spans="6:23" x14ac:dyDescent="0.2">
      <c r="F21508" s="610"/>
      <c r="H21508" s="612"/>
      <c r="I21508" s="598"/>
      <c r="J21508" s="598"/>
      <c r="M21508" s="598"/>
      <c r="N21508" s="598"/>
      <c r="V21508" s="598"/>
      <c r="W21508" s="598"/>
    </row>
    <row r="21509" spans="6:23" x14ac:dyDescent="0.2">
      <c r="F21509" s="610"/>
      <c r="H21509" s="612"/>
      <c r="I21509" s="598"/>
      <c r="J21509" s="598"/>
      <c r="M21509" s="598"/>
      <c r="N21509" s="598"/>
      <c r="V21509" s="598"/>
      <c r="W21509" s="598"/>
    </row>
    <row r="21510" spans="6:23" x14ac:dyDescent="0.2">
      <c r="F21510" s="610"/>
      <c r="H21510" s="612"/>
      <c r="I21510" s="598"/>
      <c r="J21510" s="598"/>
      <c r="M21510" s="598"/>
      <c r="N21510" s="598"/>
      <c r="V21510" s="598"/>
      <c r="W21510" s="598"/>
    </row>
    <row r="21511" spans="6:23" x14ac:dyDescent="0.2">
      <c r="F21511" s="610"/>
      <c r="H21511" s="612"/>
      <c r="I21511" s="598"/>
      <c r="J21511" s="598"/>
      <c r="M21511" s="598"/>
      <c r="N21511" s="598"/>
      <c r="V21511" s="598"/>
      <c r="W21511" s="598"/>
    </row>
    <row r="21512" spans="6:23" x14ac:dyDescent="0.2">
      <c r="F21512" s="610"/>
      <c r="H21512" s="612"/>
      <c r="I21512" s="598"/>
      <c r="J21512" s="598"/>
      <c r="M21512" s="598"/>
      <c r="N21512" s="598"/>
      <c r="V21512" s="598"/>
      <c r="W21512" s="598"/>
    </row>
    <row r="21513" spans="6:23" x14ac:dyDescent="0.2">
      <c r="F21513" s="610"/>
      <c r="H21513" s="612"/>
      <c r="I21513" s="598"/>
      <c r="J21513" s="598"/>
      <c r="M21513" s="598"/>
      <c r="N21513" s="598"/>
      <c r="V21513" s="598"/>
      <c r="W21513" s="598"/>
    </row>
    <row r="21514" spans="6:23" x14ac:dyDescent="0.2">
      <c r="F21514" s="610"/>
      <c r="H21514" s="612"/>
      <c r="I21514" s="598"/>
      <c r="J21514" s="598"/>
      <c r="M21514" s="598"/>
      <c r="N21514" s="598"/>
      <c r="V21514" s="598"/>
      <c r="W21514" s="598"/>
    </row>
    <row r="21515" spans="6:23" x14ac:dyDescent="0.2">
      <c r="F21515" s="610"/>
      <c r="H21515" s="612"/>
      <c r="I21515" s="598"/>
      <c r="J21515" s="598"/>
      <c r="M21515" s="598"/>
      <c r="N21515" s="598"/>
      <c r="V21515" s="598"/>
      <c r="W21515" s="598"/>
    </row>
    <row r="21516" spans="6:23" x14ac:dyDescent="0.2">
      <c r="F21516" s="610"/>
      <c r="H21516" s="612"/>
      <c r="I21516" s="598"/>
      <c r="J21516" s="598"/>
      <c r="M21516" s="598"/>
      <c r="N21516" s="598"/>
      <c r="V21516" s="598"/>
      <c r="W21516" s="598"/>
    </row>
    <row r="21517" spans="6:23" x14ac:dyDescent="0.2">
      <c r="F21517" s="610"/>
      <c r="H21517" s="612"/>
      <c r="I21517" s="598"/>
      <c r="J21517" s="598"/>
      <c r="M21517" s="598"/>
      <c r="N21517" s="598"/>
      <c r="V21517" s="598"/>
      <c r="W21517" s="598"/>
    </row>
    <row r="21518" spans="6:23" x14ac:dyDescent="0.2">
      <c r="F21518" s="610"/>
      <c r="H21518" s="612"/>
      <c r="I21518" s="598"/>
      <c r="J21518" s="598"/>
      <c r="M21518" s="598"/>
      <c r="N21518" s="598"/>
      <c r="V21518" s="598"/>
      <c r="W21518" s="598"/>
    </row>
    <row r="21519" spans="6:23" x14ac:dyDescent="0.2">
      <c r="F21519" s="610"/>
      <c r="H21519" s="612"/>
      <c r="I21519" s="598"/>
      <c r="J21519" s="598"/>
      <c r="M21519" s="598"/>
      <c r="N21519" s="598"/>
      <c r="V21519" s="598"/>
      <c r="W21519" s="598"/>
    </row>
    <row r="21520" spans="6:23" x14ac:dyDescent="0.2">
      <c r="F21520" s="610"/>
      <c r="H21520" s="612"/>
      <c r="I21520" s="598"/>
      <c r="J21520" s="598"/>
      <c r="M21520" s="598"/>
      <c r="N21520" s="598"/>
      <c r="V21520" s="598"/>
      <c r="W21520" s="598"/>
    </row>
    <row r="21521" spans="6:23" x14ac:dyDescent="0.2">
      <c r="F21521" s="610"/>
      <c r="H21521" s="612"/>
      <c r="I21521" s="598"/>
      <c r="J21521" s="598"/>
      <c r="M21521" s="598"/>
      <c r="N21521" s="598"/>
      <c r="V21521" s="598"/>
      <c r="W21521" s="598"/>
    </row>
    <row r="21522" spans="6:23" x14ac:dyDescent="0.2">
      <c r="F21522" s="610"/>
      <c r="H21522" s="612"/>
      <c r="I21522" s="598"/>
      <c r="J21522" s="598"/>
      <c r="M21522" s="598"/>
      <c r="N21522" s="598"/>
      <c r="V21522" s="598"/>
      <c r="W21522" s="598"/>
    </row>
    <row r="21523" spans="6:23" x14ac:dyDescent="0.2">
      <c r="F21523" s="610"/>
      <c r="H21523" s="612"/>
      <c r="I21523" s="598"/>
      <c r="J21523" s="598"/>
      <c r="M21523" s="598"/>
      <c r="N21523" s="598"/>
      <c r="V21523" s="598"/>
      <c r="W21523" s="598"/>
    </row>
    <row r="21524" spans="6:23" x14ac:dyDescent="0.2">
      <c r="F21524" s="610"/>
      <c r="H21524" s="612"/>
      <c r="I21524" s="598"/>
      <c r="J21524" s="598"/>
      <c r="M21524" s="598"/>
      <c r="N21524" s="598"/>
      <c r="V21524" s="598"/>
      <c r="W21524" s="598"/>
    </row>
    <row r="21525" spans="6:23" x14ac:dyDescent="0.2">
      <c r="F21525" s="610"/>
      <c r="H21525" s="612"/>
      <c r="I21525" s="598"/>
      <c r="J21525" s="598"/>
      <c r="M21525" s="598"/>
      <c r="N21525" s="598"/>
      <c r="V21525" s="598"/>
      <c r="W21525" s="598"/>
    </row>
    <row r="21526" spans="6:23" x14ac:dyDescent="0.2">
      <c r="F21526" s="610"/>
      <c r="H21526" s="612"/>
      <c r="I21526" s="598"/>
      <c r="J21526" s="598"/>
      <c r="M21526" s="598"/>
      <c r="N21526" s="598"/>
      <c r="V21526" s="598"/>
      <c r="W21526" s="598"/>
    </row>
    <row r="21527" spans="6:23" x14ac:dyDescent="0.2">
      <c r="F21527" s="610"/>
      <c r="H21527" s="612"/>
      <c r="I21527" s="598"/>
      <c r="J21527" s="598"/>
      <c r="M21527" s="598"/>
      <c r="N21527" s="598"/>
      <c r="V21527" s="598"/>
      <c r="W21527" s="598"/>
    </row>
    <row r="21528" spans="6:23" x14ac:dyDescent="0.2">
      <c r="F21528" s="610"/>
      <c r="H21528" s="612"/>
      <c r="I21528" s="598"/>
      <c r="J21528" s="598"/>
      <c r="M21528" s="598"/>
      <c r="N21528" s="598"/>
      <c r="V21528" s="598"/>
      <c r="W21528" s="598"/>
    </row>
    <row r="21529" spans="6:23" x14ac:dyDescent="0.2">
      <c r="F21529" s="610"/>
      <c r="H21529" s="612"/>
      <c r="I21529" s="598"/>
      <c r="J21529" s="598"/>
      <c r="M21529" s="598"/>
      <c r="N21529" s="598"/>
      <c r="V21529" s="598"/>
      <c r="W21529" s="598"/>
    </row>
    <row r="21530" spans="6:23" x14ac:dyDescent="0.2">
      <c r="F21530" s="610"/>
      <c r="H21530" s="612"/>
      <c r="I21530" s="598"/>
      <c r="J21530" s="598"/>
      <c r="M21530" s="598"/>
      <c r="N21530" s="598"/>
      <c r="V21530" s="598"/>
      <c r="W21530" s="598"/>
    </row>
    <row r="21531" spans="6:23" x14ac:dyDescent="0.2">
      <c r="F21531" s="610"/>
      <c r="H21531" s="612"/>
      <c r="I21531" s="598"/>
      <c r="J21531" s="598"/>
      <c r="M21531" s="598"/>
      <c r="N21531" s="598"/>
      <c r="V21531" s="598"/>
      <c r="W21531" s="598"/>
    </row>
    <row r="21532" spans="6:23" x14ac:dyDescent="0.2">
      <c r="F21532" s="610"/>
      <c r="H21532" s="612"/>
      <c r="I21532" s="598"/>
      <c r="J21532" s="598"/>
      <c r="M21532" s="598"/>
      <c r="N21532" s="598"/>
      <c r="V21532" s="598"/>
      <c r="W21532" s="598"/>
    </row>
    <row r="21533" spans="6:23" x14ac:dyDescent="0.2">
      <c r="F21533" s="610"/>
      <c r="H21533" s="612"/>
      <c r="I21533" s="598"/>
      <c r="J21533" s="598"/>
      <c r="M21533" s="598"/>
      <c r="N21533" s="598"/>
      <c r="V21533" s="598"/>
      <c r="W21533" s="598"/>
    </row>
    <row r="21534" spans="6:23" x14ac:dyDescent="0.2">
      <c r="F21534" s="610"/>
      <c r="H21534" s="612"/>
      <c r="I21534" s="598"/>
      <c r="J21534" s="598"/>
      <c r="M21534" s="598"/>
      <c r="N21534" s="598"/>
      <c r="V21534" s="598"/>
      <c r="W21534" s="598"/>
    </row>
    <row r="21535" spans="6:23" x14ac:dyDescent="0.2">
      <c r="F21535" s="610"/>
      <c r="H21535" s="612"/>
      <c r="I21535" s="598"/>
      <c r="J21535" s="598"/>
      <c r="M21535" s="598"/>
      <c r="N21535" s="598"/>
      <c r="V21535" s="598"/>
      <c r="W21535" s="598"/>
    </row>
    <row r="21536" spans="6:23" x14ac:dyDescent="0.2">
      <c r="F21536" s="610"/>
      <c r="H21536" s="612"/>
      <c r="I21536" s="598"/>
      <c r="J21536" s="598"/>
      <c r="M21536" s="598"/>
      <c r="N21536" s="598"/>
      <c r="V21536" s="598"/>
      <c r="W21536" s="598"/>
    </row>
    <row r="21537" spans="6:23" x14ac:dyDescent="0.2">
      <c r="F21537" s="610"/>
      <c r="H21537" s="612"/>
      <c r="I21537" s="598"/>
      <c r="J21537" s="598"/>
      <c r="M21537" s="598"/>
      <c r="N21537" s="598"/>
      <c r="V21537" s="598"/>
      <c r="W21537" s="598"/>
    </row>
    <row r="21538" spans="6:23" x14ac:dyDescent="0.2">
      <c r="F21538" s="610"/>
      <c r="H21538" s="612"/>
      <c r="I21538" s="598"/>
      <c r="J21538" s="598"/>
      <c r="M21538" s="598"/>
      <c r="N21538" s="598"/>
      <c r="V21538" s="598"/>
      <c r="W21538" s="598"/>
    </row>
    <row r="21539" spans="6:23" x14ac:dyDescent="0.2">
      <c r="F21539" s="610"/>
      <c r="H21539" s="612"/>
      <c r="I21539" s="598"/>
      <c r="J21539" s="598"/>
      <c r="M21539" s="598"/>
      <c r="N21539" s="598"/>
      <c r="V21539" s="598"/>
      <c r="W21539" s="598"/>
    </row>
    <row r="21540" spans="6:23" x14ac:dyDescent="0.2">
      <c r="F21540" s="610"/>
      <c r="H21540" s="612"/>
      <c r="I21540" s="598"/>
      <c r="J21540" s="598"/>
      <c r="M21540" s="598"/>
      <c r="N21540" s="598"/>
      <c r="V21540" s="598"/>
      <c r="W21540" s="598"/>
    </row>
    <row r="21541" spans="6:23" x14ac:dyDescent="0.2">
      <c r="F21541" s="610"/>
      <c r="H21541" s="612"/>
      <c r="I21541" s="598"/>
      <c r="J21541" s="598"/>
      <c r="M21541" s="598"/>
      <c r="N21541" s="598"/>
      <c r="V21541" s="598"/>
      <c r="W21541" s="598"/>
    </row>
    <row r="21542" spans="6:23" x14ac:dyDescent="0.2">
      <c r="F21542" s="610"/>
      <c r="H21542" s="612"/>
      <c r="I21542" s="598"/>
      <c r="J21542" s="598"/>
      <c r="M21542" s="598"/>
      <c r="N21542" s="598"/>
      <c r="V21542" s="598"/>
      <c r="W21542" s="598"/>
    </row>
    <row r="21543" spans="6:23" x14ac:dyDescent="0.2">
      <c r="F21543" s="610"/>
      <c r="H21543" s="612"/>
      <c r="I21543" s="598"/>
      <c r="J21543" s="598"/>
      <c r="M21543" s="598"/>
      <c r="N21543" s="598"/>
      <c r="V21543" s="598"/>
      <c r="W21543" s="598"/>
    </row>
    <row r="21544" spans="6:23" x14ac:dyDescent="0.2">
      <c r="F21544" s="610"/>
      <c r="H21544" s="612"/>
      <c r="I21544" s="598"/>
      <c r="J21544" s="598"/>
      <c r="M21544" s="598"/>
      <c r="N21544" s="598"/>
      <c r="V21544" s="598"/>
      <c r="W21544" s="598"/>
    </row>
    <row r="21545" spans="6:23" x14ac:dyDescent="0.2">
      <c r="F21545" s="610"/>
      <c r="H21545" s="612"/>
      <c r="I21545" s="598"/>
      <c r="J21545" s="598"/>
      <c r="M21545" s="598"/>
      <c r="N21545" s="598"/>
      <c r="V21545" s="598"/>
      <c r="W21545" s="598"/>
    </row>
    <row r="21546" spans="6:23" x14ac:dyDescent="0.2">
      <c r="F21546" s="610"/>
      <c r="H21546" s="612"/>
      <c r="I21546" s="598"/>
      <c r="J21546" s="598"/>
      <c r="M21546" s="598"/>
      <c r="N21546" s="598"/>
      <c r="V21546" s="598"/>
      <c r="W21546" s="598"/>
    </row>
    <row r="21547" spans="6:23" x14ac:dyDescent="0.2">
      <c r="F21547" s="610"/>
      <c r="H21547" s="612"/>
      <c r="I21547" s="598"/>
      <c r="J21547" s="598"/>
      <c r="M21547" s="598"/>
      <c r="N21547" s="598"/>
      <c r="V21547" s="598"/>
      <c r="W21547" s="598"/>
    </row>
    <row r="21548" spans="6:23" x14ac:dyDescent="0.2">
      <c r="F21548" s="610"/>
      <c r="H21548" s="612"/>
      <c r="I21548" s="598"/>
      <c r="J21548" s="598"/>
      <c r="M21548" s="598"/>
      <c r="N21548" s="598"/>
      <c r="V21548" s="598"/>
      <c r="W21548" s="598"/>
    </row>
    <row r="21549" spans="6:23" x14ac:dyDescent="0.2">
      <c r="F21549" s="610"/>
      <c r="H21549" s="612"/>
      <c r="I21549" s="598"/>
      <c r="J21549" s="598"/>
      <c r="M21549" s="598"/>
      <c r="N21549" s="598"/>
      <c r="V21549" s="598"/>
      <c r="W21549" s="598"/>
    </row>
    <row r="21550" spans="6:23" x14ac:dyDescent="0.2">
      <c r="F21550" s="610"/>
      <c r="H21550" s="612"/>
      <c r="I21550" s="598"/>
      <c r="J21550" s="598"/>
      <c r="M21550" s="598"/>
      <c r="N21550" s="598"/>
      <c r="V21550" s="598"/>
      <c r="W21550" s="598"/>
    </row>
    <row r="21551" spans="6:23" x14ac:dyDescent="0.2">
      <c r="F21551" s="610"/>
      <c r="H21551" s="612"/>
      <c r="I21551" s="598"/>
      <c r="J21551" s="598"/>
      <c r="M21551" s="598"/>
      <c r="N21551" s="598"/>
      <c r="V21551" s="598"/>
      <c r="W21551" s="598"/>
    </row>
    <row r="21552" spans="6:23" x14ac:dyDescent="0.2">
      <c r="F21552" s="610"/>
      <c r="H21552" s="612"/>
      <c r="I21552" s="598"/>
      <c r="J21552" s="598"/>
      <c r="M21552" s="598"/>
      <c r="N21552" s="598"/>
      <c r="V21552" s="598"/>
      <c r="W21552" s="598"/>
    </row>
    <row r="21553" spans="6:23" x14ac:dyDescent="0.2">
      <c r="F21553" s="610"/>
      <c r="H21553" s="612"/>
      <c r="I21553" s="598"/>
      <c r="J21553" s="598"/>
      <c r="M21553" s="598"/>
      <c r="N21553" s="598"/>
      <c r="V21553" s="598"/>
      <c r="W21553" s="598"/>
    </row>
    <row r="21554" spans="6:23" x14ac:dyDescent="0.2">
      <c r="F21554" s="610"/>
      <c r="H21554" s="612"/>
      <c r="I21554" s="598"/>
      <c r="J21554" s="598"/>
      <c r="M21554" s="598"/>
      <c r="N21554" s="598"/>
      <c r="V21554" s="598"/>
      <c r="W21554" s="598"/>
    </row>
    <row r="21555" spans="6:23" x14ac:dyDescent="0.2">
      <c r="F21555" s="610"/>
      <c r="H21555" s="612"/>
      <c r="I21555" s="598"/>
      <c r="J21555" s="598"/>
      <c r="M21555" s="598"/>
      <c r="N21555" s="598"/>
      <c r="V21555" s="598"/>
      <c r="W21555" s="598"/>
    </row>
    <row r="21556" spans="6:23" x14ac:dyDescent="0.2">
      <c r="F21556" s="610"/>
      <c r="H21556" s="612"/>
      <c r="I21556" s="598"/>
      <c r="J21556" s="598"/>
      <c r="M21556" s="598"/>
      <c r="N21556" s="598"/>
      <c r="V21556" s="598"/>
      <c r="W21556" s="598"/>
    </row>
    <row r="21557" spans="6:23" x14ac:dyDescent="0.2">
      <c r="F21557" s="610"/>
      <c r="H21557" s="612"/>
      <c r="I21557" s="598"/>
      <c r="J21557" s="598"/>
      <c r="M21557" s="598"/>
      <c r="N21557" s="598"/>
      <c r="V21557" s="598"/>
      <c r="W21557" s="598"/>
    </row>
    <row r="21558" spans="6:23" x14ac:dyDescent="0.2">
      <c r="F21558" s="610"/>
      <c r="H21558" s="612"/>
      <c r="I21558" s="598"/>
      <c r="J21558" s="598"/>
      <c r="M21558" s="598"/>
      <c r="N21558" s="598"/>
      <c r="V21558" s="598"/>
      <c r="W21558" s="598"/>
    </row>
    <row r="21559" spans="6:23" x14ac:dyDescent="0.2">
      <c r="F21559" s="610"/>
      <c r="H21559" s="612"/>
      <c r="I21559" s="598"/>
      <c r="J21559" s="598"/>
      <c r="M21559" s="598"/>
      <c r="N21559" s="598"/>
      <c r="V21559" s="598"/>
      <c r="W21559" s="598"/>
    </row>
    <row r="21560" spans="6:23" x14ac:dyDescent="0.2">
      <c r="F21560" s="610"/>
      <c r="H21560" s="612"/>
      <c r="I21560" s="598"/>
      <c r="J21560" s="598"/>
      <c r="M21560" s="598"/>
      <c r="N21560" s="598"/>
      <c r="V21560" s="598"/>
      <c r="W21560" s="598"/>
    </row>
    <row r="21561" spans="6:23" x14ac:dyDescent="0.2">
      <c r="F21561" s="610"/>
      <c r="H21561" s="612"/>
      <c r="I21561" s="598"/>
      <c r="J21561" s="598"/>
      <c r="M21561" s="598"/>
      <c r="N21561" s="598"/>
      <c r="V21561" s="598"/>
      <c r="W21561" s="598"/>
    </row>
    <row r="21562" spans="6:23" x14ac:dyDescent="0.2">
      <c r="F21562" s="610"/>
      <c r="H21562" s="612"/>
      <c r="I21562" s="598"/>
      <c r="J21562" s="598"/>
      <c r="M21562" s="598"/>
      <c r="N21562" s="598"/>
      <c r="V21562" s="598"/>
      <c r="W21562" s="598"/>
    </row>
    <row r="21563" spans="6:23" x14ac:dyDescent="0.2">
      <c r="F21563" s="610"/>
      <c r="H21563" s="612"/>
      <c r="I21563" s="598"/>
      <c r="J21563" s="598"/>
      <c r="M21563" s="598"/>
      <c r="N21563" s="598"/>
      <c r="V21563" s="598"/>
      <c r="W21563" s="598"/>
    </row>
    <row r="21564" spans="6:23" x14ac:dyDescent="0.2">
      <c r="F21564" s="610"/>
      <c r="H21564" s="612"/>
      <c r="I21564" s="598"/>
      <c r="J21564" s="598"/>
      <c r="M21564" s="598"/>
      <c r="N21564" s="598"/>
      <c r="V21564" s="598"/>
      <c r="W21564" s="598"/>
    </row>
    <row r="21565" spans="6:23" x14ac:dyDescent="0.2">
      <c r="F21565" s="610"/>
      <c r="H21565" s="612"/>
      <c r="I21565" s="598"/>
      <c r="J21565" s="598"/>
      <c r="M21565" s="598"/>
      <c r="N21565" s="598"/>
      <c r="V21565" s="598"/>
      <c r="W21565" s="598"/>
    </row>
    <row r="21566" spans="6:23" x14ac:dyDescent="0.2">
      <c r="F21566" s="610"/>
      <c r="H21566" s="612"/>
      <c r="I21566" s="598"/>
      <c r="J21566" s="598"/>
      <c r="M21566" s="598"/>
      <c r="N21566" s="598"/>
      <c r="V21566" s="598"/>
      <c r="W21566" s="598"/>
    </row>
    <row r="21567" spans="6:23" x14ac:dyDescent="0.2">
      <c r="F21567" s="610"/>
      <c r="H21567" s="612"/>
      <c r="I21567" s="598"/>
      <c r="J21567" s="598"/>
      <c r="M21567" s="598"/>
      <c r="N21567" s="598"/>
      <c r="V21567" s="598"/>
      <c r="W21567" s="598"/>
    </row>
    <row r="21568" spans="6:23" x14ac:dyDescent="0.2">
      <c r="F21568" s="610"/>
      <c r="H21568" s="612"/>
      <c r="I21568" s="598"/>
      <c r="J21568" s="598"/>
      <c r="M21568" s="598"/>
      <c r="N21568" s="598"/>
      <c r="V21568" s="598"/>
      <c r="W21568" s="598"/>
    </row>
    <row r="21569" spans="6:23" x14ac:dyDescent="0.2">
      <c r="F21569" s="610"/>
      <c r="H21569" s="612"/>
      <c r="I21569" s="598"/>
      <c r="J21569" s="598"/>
      <c r="M21569" s="598"/>
      <c r="N21569" s="598"/>
      <c r="V21569" s="598"/>
      <c r="W21569" s="598"/>
    </row>
    <row r="21570" spans="6:23" x14ac:dyDescent="0.2">
      <c r="F21570" s="610"/>
      <c r="H21570" s="612"/>
      <c r="I21570" s="598"/>
      <c r="J21570" s="598"/>
      <c r="M21570" s="598"/>
      <c r="N21570" s="598"/>
      <c r="V21570" s="598"/>
      <c r="W21570" s="598"/>
    </row>
    <row r="21571" spans="6:23" x14ac:dyDescent="0.2">
      <c r="F21571" s="610"/>
      <c r="H21571" s="612"/>
      <c r="I21571" s="598"/>
      <c r="J21571" s="598"/>
      <c r="M21571" s="598"/>
      <c r="N21571" s="598"/>
      <c r="V21571" s="598"/>
      <c r="W21571" s="598"/>
    </row>
    <row r="21572" spans="6:23" x14ac:dyDescent="0.2">
      <c r="F21572" s="610"/>
      <c r="H21572" s="612"/>
      <c r="I21572" s="598"/>
      <c r="J21572" s="598"/>
      <c r="M21572" s="598"/>
      <c r="N21572" s="598"/>
      <c r="V21572" s="598"/>
      <c r="W21572" s="598"/>
    </row>
    <row r="21573" spans="6:23" x14ac:dyDescent="0.2">
      <c r="F21573" s="610"/>
      <c r="H21573" s="612"/>
      <c r="I21573" s="598"/>
      <c r="J21573" s="598"/>
      <c r="M21573" s="598"/>
      <c r="N21573" s="598"/>
      <c r="V21573" s="598"/>
      <c r="W21573" s="598"/>
    </row>
    <row r="21574" spans="6:23" x14ac:dyDescent="0.2">
      <c r="F21574" s="610"/>
      <c r="H21574" s="612"/>
      <c r="I21574" s="598"/>
      <c r="J21574" s="598"/>
      <c r="M21574" s="598"/>
      <c r="N21574" s="598"/>
      <c r="V21574" s="598"/>
      <c r="W21574" s="598"/>
    </row>
    <row r="21575" spans="6:23" x14ac:dyDescent="0.2">
      <c r="F21575" s="610"/>
      <c r="H21575" s="612"/>
      <c r="I21575" s="598"/>
      <c r="J21575" s="598"/>
      <c r="M21575" s="598"/>
      <c r="N21575" s="598"/>
      <c r="V21575" s="598"/>
      <c r="W21575" s="598"/>
    </row>
    <row r="21576" spans="6:23" x14ac:dyDescent="0.2">
      <c r="F21576" s="610"/>
      <c r="H21576" s="612"/>
      <c r="I21576" s="598"/>
      <c r="J21576" s="598"/>
      <c r="M21576" s="598"/>
      <c r="N21576" s="598"/>
      <c r="V21576" s="598"/>
      <c r="W21576" s="598"/>
    </row>
    <row r="21577" spans="6:23" x14ac:dyDescent="0.2">
      <c r="F21577" s="610"/>
      <c r="H21577" s="612"/>
      <c r="I21577" s="598"/>
      <c r="J21577" s="598"/>
      <c r="M21577" s="598"/>
      <c r="N21577" s="598"/>
      <c r="V21577" s="598"/>
      <c r="W21577" s="598"/>
    </row>
    <row r="21578" spans="6:23" x14ac:dyDescent="0.2">
      <c r="F21578" s="610"/>
      <c r="H21578" s="612"/>
      <c r="I21578" s="598"/>
      <c r="J21578" s="598"/>
      <c r="M21578" s="598"/>
      <c r="N21578" s="598"/>
      <c r="V21578" s="598"/>
      <c r="W21578" s="598"/>
    </row>
    <row r="21579" spans="6:23" x14ac:dyDescent="0.2">
      <c r="F21579" s="610"/>
      <c r="H21579" s="612"/>
      <c r="I21579" s="598"/>
      <c r="J21579" s="598"/>
      <c r="M21579" s="598"/>
      <c r="N21579" s="598"/>
      <c r="V21579" s="598"/>
      <c r="W21579" s="598"/>
    </row>
    <row r="21580" spans="6:23" x14ac:dyDescent="0.2">
      <c r="F21580" s="610"/>
      <c r="H21580" s="612"/>
      <c r="I21580" s="598"/>
      <c r="J21580" s="598"/>
      <c r="M21580" s="598"/>
      <c r="N21580" s="598"/>
      <c r="V21580" s="598"/>
      <c r="W21580" s="598"/>
    </row>
    <row r="21581" spans="6:23" x14ac:dyDescent="0.2">
      <c r="F21581" s="610"/>
      <c r="H21581" s="612"/>
      <c r="I21581" s="598"/>
      <c r="J21581" s="598"/>
      <c r="M21581" s="598"/>
      <c r="N21581" s="598"/>
      <c r="V21581" s="598"/>
      <c r="W21581" s="598"/>
    </row>
    <row r="21582" spans="6:23" x14ac:dyDescent="0.2">
      <c r="F21582" s="610"/>
      <c r="H21582" s="612"/>
      <c r="I21582" s="598"/>
      <c r="J21582" s="598"/>
      <c r="M21582" s="598"/>
      <c r="N21582" s="598"/>
      <c r="V21582" s="598"/>
      <c r="W21582" s="598"/>
    </row>
    <row r="21583" spans="6:23" x14ac:dyDescent="0.2">
      <c r="F21583" s="610"/>
      <c r="H21583" s="612"/>
      <c r="I21583" s="598"/>
      <c r="J21583" s="598"/>
      <c r="M21583" s="598"/>
      <c r="N21583" s="598"/>
      <c r="V21583" s="598"/>
      <c r="W21583" s="598"/>
    </row>
    <row r="21584" spans="6:23" x14ac:dyDescent="0.2">
      <c r="F21584" s="610"/>
      <c r="H21584" s="612"/>
      <c r="I21584" s="598"/>
      <c r="J21584" s="598"/>
      <c r="M21584" s="598"/>
      <c r="N21584" s="598"/>
      <c r="V21584" s="598"/>
      <c r="W21584" s="598"/>
    </row>
    <row r="21585" spans="6:23" x14ac:dyDescent="0.2">
      <c r="F21585" s="610"/>
      <c r="H21585" s="612"/>
      <c r="I21585" s="598"/>
      <c r="J21585" s="598"/>
      <c r="M21585" s="598"/>
      <c r="N21585" s="598"/>
      <c r="V21585" s="598"/>
      <c r="W21585" s="598"/>
    </row>
    <row r="21586" spans="6:23" x14ac:dyDescent="0.2">
      <c r="F21586" s="610"/>
      <c r="H21586" s="612"/>
      <c r="I21586" s="598"/>
      <c r="J21586" s="598"/>
      <c r="M21586" s="598"/>
      <c r="N21586" s="598"/>
      <c r="V21586" s="598"/>
      <c r="W21586" s="598"/>
    </row>
    <row r="21587" spans="6:23" x14ac:dyDescent="0.2">
      <c r="F21587" s="610"/>
      <c r="H21587" s="612"/>
      <c r="I21587" s="598"/>
      <c r="J21587" s="598"/>
      <c r="M21587" s="598"/>
      <c r="N21587" s="598"/>
      <c r="V21587" s="598"/>
      <c r="W21587" s="598"/>
    </row>
    <row r="21588" spans="6:23" x14ac:dyDescent="0.2">
      <c r="F21588" s="610"/>
      <c r="H21588" s="612"/>
      <c r="I21588" s="598"/>
      <c r="J21588" s="598"/>
      <c r="M21588" s="598"/>
      <c r="N21588" s="598"/>
      <c r="V21588" s="598"/>
      <c r="W21588" s="598"/>
    </row>
    <row r="21589" spans="6:23" x14ac:dyDescent="0.2">
      <c r="F21589" s="610"/>
      <c r="H21589" s="612"/>
      <c r="I21589" s="598"/>
      <c r="J21589" s="598"/>
      <c r="M21589" s="598"/>
      <c r="N21589" s="598"/>
      <c r="V21589" s="598"/>
      <c r="W21589" s="598"/>
    </row>
    <row r="21590" spans="6:23" x14ac:dyDescent="0.2">
      <c r="F21590" s="610"/>
      <c r="H21590" s="612"/>
      <c r="I21590" s="598"/>
      <c r="J21590" s="598"/>
      <c r="M21590" s="598"/>
      <c r="N21590" s="598"/>
      <c r="V21590" s="598"/>
      <c r="W21590" s="598"/>
    </row>
    <row r="21591" spans="6:23" x14ac:dyDescent="0.2">
      <c r="F21591" s="610"/>
      <c r="H21591" s="612"/>
      <c r="I21591" s="598"/>
      <c r="J21591" s="598"/>
      <c r="M21591" s="598"/>
      <c r="N21591" s="598"/>
      <c r="V21591" s="598"/>
      <c r="W21591" s="598"/>
    </row>
    <row r="21592" spans="6:23" x14ac:dyDescent="0.2">
      <c r="F21592" s="610"/>
      <c r="H21592" s="612"/>
      <c r="I21592" s="598"/>
      <c r="J21592" s="598"/>
      <c r="M21592" s="598"/>
      <c r="N21592" s="598"/>
      <c r="V21592" s="598"/>
      <c r="W21592" s="598"/>
    </row>
    <row r="21593" spans="6:23" x14ac:dyDescent="0.2">
      <c r="F21593" s="610"/>
      <c r="H21593" s="612"/>
      <c r="I21593" s="598"/>
      <c r="J21593" s="598"/>
      <c r="M21593" s="598"/>
      <c r="N21593" s="598"/>
      <c r="V21593" s="598"/>
      <c r="W21593" s="598"/>
    </row>
    <row r="21594" spans="6:23" x14ac:dyDescent="0.2">
      <c r="F21594" s="610"/>
      <c r="H21594" s="612"/>
      <c r="I21594" s="598"/>
      <c r="J21594" s="598"/>
      <c r="M21594" s="598"/>
      <c r="N21594" s="598"/>
      <c r="V21594" s="598"/>
      <c r="W21594" s="598"/>
    </row>
    <row r="21595" spans="6:23" x14ac:dyDescent="0.2">
      <c r="F21595" s="610"/>
      <c r="H21595" s="612"/>
      <c r="I21595" s="598"/>
      <c r="J21595" s="598"/>
      <c r="M21595" s="598"/>
      <c r="N21595" s="598"/>
      <c r="V21595" s="598"/>
      <c r="W21595" s="598"/>
    </row>
    <row r="21596" spans="6:23" x14ac:dyDescent="0.2">
      <c r="F21596" s="610"/>
      <c r="H21596" s="612"/>
      <c r="I21596" s="598"/>
      <c r="J21596" s="598"/>
      <c r="M21596" s="598"/>
      <c r="N21596" s="598"/>
      <c r="V21596" s="598"/>
      <c r="W21596" s="598"/>
    </row>
    <row r="21597" spans="6:23" x14ac:dyDescent="0.2">
      <c r="F21597" s="610"/>
      <c r="H21597" s="612"/>
      <c r="I21597" s="598"/>
      <c r="J21597" s="598"/>
      <c r="M21597" s="598"/>
      <c r="N21597" s="598"/>
      <c r="V21597" s="598"/>
      <c r="W21597" s="598"/>
    </row>
    <row r="21598" spans="6:23" x14ac:dyDescent="0.2">
      <c r="F21598" s="610"/>
      <c r="H21598" s="612"/>
      <c r="I21598" s="598"/>
      <c r="J21598" s="598"/>
      <c r="M21598" s="598"/>
      <c r="N21598" s="598"/>
      <c r="V21598" s="598"/>
      <c r="W21598" s="598"/>
    </row>
    <row r="21599" spans="6:23" x14ac:dyDescent="0.2">
      <c r="F21599" s="610"/>
      <c r="H21599" s="612"/>
      <c r="I21599" s="598"/>
      <c r="J21599" s="598"/>
      <c r="M21599" s="598"/>
      <c r="N21599" s="598"/>
      <c r="V21599" s="598"/>
      <c r="W21599" s="598"/>
    </row>
    <row r="21600" spans="6:23" x14ac:dyDescent="0.2">
      <c r="F21600" s="610"/>
      <c r="H21600" s="612"/>
      <c r="I21600" s="598"/>
      <c r="J21600" s="598"/>
      <c r="M21600" s="598"/>
      <c r="N21600" s="598"/>
      <c r="V21600" s="598"/>
      <c r="W21600" s="598"/>
    </row>
    <row r="21601" spans="6:23" x14ac:dyDescent="0.2">
      <c r="F21601" s="610"/>
      <c r="H21601" s="612"/>
      <c r="I21601" s="598"/>
      <c r="J21601" s="598"/>
      <c r="M21601" s="598"/>
      <c r="N21601" s="598"/>
      <c r="V21601" s="598"/>
      <c r="W21601" s="598"/>
    </row>
    <row r="21602" spans="6:23" x14ac:dyDescent="0.2">
      <c r="F21602" s="610"/>
      <c r="H21602" s="612"/>
      <c r="I21602" s="598"/>
      <c r="J21602" s="598"/>
      <c r="M21602" s="598"/>
      <c r="N21602" s="598"/>
      <c r="V21602" s="598"/>
      <c r="W21602" s="598"/>
    </row>
    <row r="21603" spans="6:23" x14ac:dyDescent="0.2">
      <c r="F21603" s="610"/>
      <c r="H21603" s="612"/>
      <c r="I21603" s="598"/>
      <c r="J21603" s="598"/>
      <c r="M21603" s="598"/>
      <c r="N21603" s="598"/>
      <c r="V21603" s="598"/>
      <c r="W21603" s="598"/>
    </row>
    <row r="21604" spans="6:23" x14ac:dyDescent="0.2">
      <c r="F21604" s="610"/>
      <c r="H21604" s="612"/>
      <c r="I21604" s="598"/>
      <c r="J21604" s="598"/>
      <c r="M21604" s="598"/>
      <c r="N21604" s="598"/>
      <c r="V21604" s="598"/>
      <c r="W21604" s="598"/>
    </row>
    <row r="21605" spans="6:23" x14ac:dyDescent="0.2">
      <c r="F21605" s="610"/>
      <c r="H21605" s="612"/>
      <c r="I21605" s="598"/>
      <c r="J21605" s="598"/>
      <c r="M21605" s="598"/>
      <c r="N21605" s="598"/>
      <c r="V21605" s="598"/>
      <c r="W21605" s="598"/>
    </row>
    <row r="21606" spans="6:23" x14ac:dyDescent="0.2">
      <c r="F21606" s="610"/>
      <c r="H21606" s="612"/>
      <c r="I21606" s="598"/>
      <c r="J21606" s="598"/>
      <c r="M21606" s="598"/>
      <c r="N21606" s="598"/>
      <c r="V21606" s="598"/>
      <c r="W21606" s="598"/>
    </row>
    <row r="21607" spans="6:23" x14ac:dyDescent="0.2">
      <c r="F21607" s="610"/>
      <c r="H21607" s="612"/>
      <c r="I21607" s="598"/>
      <c r="J21607" s="598"/>
      <c r="M21607" s="598"/>
      <c r="N21607" s="598"/>
      <c r="V21607" s="598"/>
      <c r="W21607" s="598"/>
    </row>
    <row r="21608" spans="6:23" x14ac:dyDescent="0.2">
      <c r="F21608" s="610"/>
      <c r="H21608" s="612"/>
      <c r="I21608" s="598"/>
      <c r="J21608" s="598"/>
      <c r="M21608" s="598"/>
      <c r="N21608" s="598"/>
      <c r="V21608" s="598"/>
      <c r="W21608" s="598"/>
    </row>
    <row r="21609" spans="6:23" x14ac:dyDescent="0.2">
      <c r="F21609" s="610"/>
      <c r="H21609" s="612"/>
      <c r="I21609" s="598"/>
      <c r="J21609" s="598"/>
      <c r="M21609" s="598"/>
      <c r="N21609" s="598"/>
      <c r="V21609" s="598"/>
      <c r="W21609" s="598"/>
    </row>
    <row r="21610" spans="6:23" x14ac:dyDescent="0.2">
      <c r="F21610" s="610"/>
      <c r="H21610" s="612"/>
      <c r="I21610" s="598"/>
      <c r="J21610" s="598"/>
      <c r="M21610" s="598"/>
      <c r="N21610" s="598"/>
      <c r="V21610" s="598"/>
      <c r="W21610" s="598"/>
    </row>
    <row r="21611" spans="6:23" x14ac:dyDescent="0.2">
      <c r="F21611" s="610"/>
      <c r="H21611" s="612"/>
      <c r="I21611" s="598"/>
      <c r="J21611" s="598"/>
      <c r="M21611" s="598"/>
      <c r="N21611" s="598"/>
      <c r="V21611" s="598"/>
      <c r="W21611" s="598"/>
    </row>
    <row r="21612" spans="6:23" x14ac:dyDescent="0.2">
      <c r="F21612" s="610"/>
      <c r="H21612" s="612"/>
      <c r="I21612" s="598"/>
      <c r="J21612" s="598"/>
      <c r="M21612" s="598"/>
      <c r="N21612" s="598"/>
      <c r="V21612" s="598"/>
      <c r="W21612" s="598"/>
    </row>
    <row r="21613" spans="6:23" x14ac:dyDescent="0.2">
      <c r="F21613" s="610"/>
      <c r="H21613" s="612"/>
      <c r="I21613" s="598"/>
      <c r="J21613" s="598"/>
      <c r="M21613" s="598"/>
      <c r="N21613" s="598"/>
      <c r="V21613" s="598"/>
      <c r="W21613" s="598"/>
    </row>
    <row r="21614" spans="6:23" x14ac:dyDescent="0.2">
      <c r="F21614" s="610"/>
      <c r="H21614" s="612"/>
      <c r="I21614" s="598"/>
      <c r="J21614" s="598"/>
      <c r="M21614" s="598"/>
      <c r="N21614" s="598"/>
      <c r="V21614" s="598"/>
      <c r="W21614" s="598"/>
    </row>
    <row r="21615" spans="6:23" x14ac:dyDescent="0.2">
      <c r="F21615" s="610"/>
      <c r="H21615" s="612"/>
      <c r="I21615" s="598"/>
      <c r="J21615" s="598"/>
      <c r="M21615" s="598"/>
      <c r="N21615" s="598"/>
      <c r="V21615" s="598"/>
      <c r="W21615" s="598"/>
    </row>
    <row r="21616" spans="6:23" x14ac:dyDescent="0.2">
      <c r="F21616" s="610"/>
      <c r="H21616" s="612"/>
      <c r="I21616" s="598"/>
      <c r="J21616" s="598"/>
      <c r="M21616" s="598"/>
      <c r="N21616" s="598"/>
      <c r="V21616" s="598"/>
      <c r="W21616" s="598"/>
    </row>
    <row r="21617" spans="6:23" x14ac:dyDescent="0.2">
      <c r="F21617" s="610"/>
      <c r="H21617" s="612"/>
      <c r="I21617" s="598"/>
      <c r="J21617" s="598"/>
      <c r="M21617" s="598"/>
      <c r="N21617" s="598"/>
      <c r="V21617" s="598"/>
      <c r="W21617" s="598"/>
    </row>
    <row r="21618" spans="6:23" x14ac:dyDescent="0.2">
      <c r="F21618" s="610"/>
      <c r="H21618" s="612"/>
      <c r="I21618" s="598"/>
      <c r="J21618" s="598"/>
      <c r="M21618" s="598"/>
      <c r="N21618" s="598"/>
      <c r="V21618" s="598"/>
      <c r="W21618" s="598"/>
    </row>
    <row r="21619" spans="6:23" x14ac:dyDescent="0.2">
      <c r="F21619" s="610"/>
      <c r="H21619" s="612"/>
      <c r="I21619" s="598"/>
      <c r="J21619" s="598"/>
      <c r="M21619" s="598"/>
      <c r="N21619" s="598"/>
      <c r="V21619" s="598"/>
      <c r="W21619" s="598"/>
    </row>
    <row r="21620" spans="6:23" x14ac:dyDescent="0.2">
      <c r="F21620" s="610"/>
      <c r="H21620" s="612"/>
      <c r="I21620" s="598"/>
      <c r="J21620" s="598"/>
      <c r="M21620" s="598"/>
      <c r="N21620" s="598"/>
      <c r="V21620" s="598"/>
      <c r="W21620" s="598"/>
    </row>
    <row r="21621" spans="6:23" x14ac:dyDescent="0.2">
      <c r="F21621" s="610"/>
      <c r="H21621" s="612"/>
      <c r="I21621" s="598"/>
      <c r="J21621" s="598"/>
      <c r="M21621" s="598"/>
      <c r="N21621" s="598"/>
      <c r="V21621" s="598"/>
      <c r="W21621" s="598"/>
    </row>
    <row r="21622" spans="6:23" x14ac:dyDescent="0.2">
      <c r="F21622" s="610"/>
      <c r="H21622" s="612"/>
      <c r="I21622" s="598"/>
      <c r="J21622" s="598"/>
      <c r="M21622" s="598"/>
      <c r="N21622" s="598"/>
      <c r="V21622" s="598"/>
      <c r="W21622" s="598"/>
    </row>
    <row r="21623" spans="6:23" x14ac:dyDescent="0.2">
      <c r="F21623" s="610"/>
      <c r="H21623" s="612"/>
      <c r="I21623" s="598"/>
      <c r="J21623" s="598"/>
      <c r="M21623" s="598"/>
      <c r="N21623" s="598"/>
      <c r="V21623" s="598"/>
      <c r="W21623" s="598"/>
    </row>
    <row r="21624" spans="6:23" x14ac:dyDescent="0.2">
      <c r="F21624" s="610"/>
      <c r="H21624" s="612"/>
      <c r="I21624" s="598"/>
      <c r="J21624" s="598"/>
      <c r="M21624" s="598"/>
      <c r="N21624" s="598"/>
      <c r="V21624" s="598"/>
      <c r="W21624" s="598"/>
    </row>
    <row r="21625" spans="6:23" x14ac:dyDescent="0.2">
      <c r="F21625" s="610"/>
      <c r="H21625" s="612"/>
      <c r="I21625" s="598"/>
      <c r="J21625" s="598"/>
      <c r="M21625" s="598"/>
      <c r="N21625" s="598"/>
      <c r="V21625" s="598"/>
      <c r="W21625" s="598"/>
    </row>
    <row r="21626" spans="6:23" x14ac:dyDescent="0.2">
      <c r="F21626" s="610"/>
      <c r="H21626" s="612"/>
      <c r="I21626" s="598"/>
      <c r="J21626" s="598"/>
      <c r="M21626" s="598"/>
      <c r="N21626" s="598"/>
      <c r="V21626" s="598"/>
      <c r="W21626" s="598"/>
    </row>
    <row r="21627" spans="6:23" x14ac:dyDescent="0.2">
      <c r="F21627" s="610"/>
      <c r="H21627" s="612"/>
      <c r="I21627" s="598"/>
      <c r="J21627" s="598"/>
      <c r="M21627" s="598"/>
      <c r="N21627" s="598"/>
      <c r="V21627" s="598"/>
      <c r="W21627" s="598"/>
    </row>
    <row r="21628" spans="6:23" x14ac:dyDescent="0.2">
      <c r="F21628" s="610"/>
      <c r="H21628" s="612"/>
      <c r="I21628" s="598"/>
      <c r="J21628" s="598"/>
      <c r="M21628" s="598"/>
      <c r="N21628" s="598"/>
      <c r="V21628" s="598"/>
      <c r="W21628" s="598"/>
    </row>
    <row r="21629" spans="6:23" x14ac:dyDescent="0.2">
      <c r="F21629" s="610"/>
      <c r="H21629" s="612"/>
      <c r="I21629" s="598"/>
      <c r="J21629" s="598"/>
      <c r="M21629" s="598"/>
      <c r="N21629" s="598"/>
      <c r="V21629" s="598"/>
      <c r="W21629" s="598"/>
    </row>
    <row r="21630" spans="6:23" x14ac:dyDescent="0.2">
      <c r="F21630" s="610"/>
      <c r="H21630" s="612"/>
      <c r="I21630" s="598"/>
      <c r="J21630" s="598"/>
      <c r="M21630" s="598"/>
      <c r="N21630" s="598"/>
      <c r="V21630" s="598"/>
      <c r="W21630" s="598"/>
    </row>
    <row r="21631" spans="6:23" x14ac:dyDescent="0.2">
      <c r="F21631" s="610"/>
      <c r="H21631" s="612"/>
      <c r="I21631" s="598"/>
      <c r="J21631" s="598"/>
      <c r="M21631" s="598"/>
      <c r="N21631" s="598"/>
      <c r="V21631" s="598"/>
      <c r="W21631" s="598"/>
    </row>
    <row r="21632" spans="6:23" x14ac:dyDescent="0.2">
      <c r="F21632" s="610"/>
      <c r="H21632" s="612"/>
      <c r="I21632" s="598"/>
      <c r="J21632" s="598"/>
      <c r="M21632" s="598"/>
      <c r="N21632" s="598"/>
      <c r="V21632" s="598"/>
      <c r="W21632" s="598"/>
    </row>
    <row r="21633" spans="6:23" x14ac:dyDescent="0.2">
      <c r="F21633" s="610"/>
      <c r="H21633" s="612"/>
      <c r="I21633" s="598"/>
      <c r="J21633" s="598"/>
      <c r="M21633" s="598"/>
      <c r="N21633" s="598"/>
      <c r="V21633" s="598"/>
      <c r="W21633" s="598"/>
    </row>
    <row r="21634" spans="6:23" x14ac:dyDescent="0.2">
      <c r="F21634" s="610"/>
      <c r="H21634" s="612"/>
      <c r="I21634" s="598"/>
      <c r="J21634" s="598"/>
      <c r="M21634" s="598"/>
      <c r="N21634" s="598"/>
      <c r="V21634" s="598"/>
      <c r="W21634" s="598"/>
    </row>
    <row r="21635" spans="6:23" x14ac:dyDescent="0.2">
      <c r="F21635" s="610"/>
      <c r="H21635" s="612"/>
      <c r="I21635" s="598"/>
      <c r="J21635" s="598"/>
      <c r="M21635" s="598"/>
      <c r="N21635" s="598"/>
      <c r="V21635" s="598"/>
      <c r="W21635" s="598"/>
    </row>
    <row r="21636" spans="6:23" x14ac:dyDescent="0.2">
      <c r="F21636" s="610"/>
      <c r="H21636" s="612"/>
      <c r="I21636" s="598"/>
      <c r="J21636" s="598"/>
      <c r="M21636" s="598"/>
      <c r="N21636" s="598"/>
      <c r="V21636" s="598"/>
      <c r="W21636" s="598"/>
    </row>
    <row r="21637" spans="6:23" x14ac:dyDescent="0.2">
      <c r="F21637" s="610"/>
      <c r="H21637" s="612"/>
      <c r="I21637" s="598"/>
      <c r="J21637" s="598"/>
      <c r="M21637" s="598"/>
      <c r="N21637" s="598"/>
      <c r="V21637" s="598"/>
      <c r="W21637" s="598"/>
    </row>
    <row r="21638" spans="6:23" x14ac:dyDescent="0.2">
      <c r="F21638" s="610"/>
      <c r="H21638" s="612"/>
      <c r="I21638" s="598"/>
      <c r="J21638" s="598"/>
      <c r="M21638" s="598"/>
      <c r="N21638" s="598"/>
      <c r="V21638" s="598"/>
      <c r="W21638" s="598"/>
    </row>
    <row r="21639" spans="6:23" x14ac:dyDescent="0.2">
      <c r="F21639" s="610"/>
      <c r="H21639" s="612"/>
      <c r="I21639" s="598"/>
      <c r="J21639" s="598"/>
      <c r="M21639" s="598"/>
      <c r="N21639" s="598"/>
      <c r="V21639" s="598"/>
      <c r="W21639" s="598"/>
    </row>
    <row r="21640" spans="6:23" x14ac:dyDescent="0.2">
      <c r="F21640" s="610"/>
      <c r="H21640" s="612"/>
      <c r="I21640" s="598"/>
      <c r="J21640" s="598"/>
      <c r="M21640" s="598"/>
      <c r="N21640" s="598"/>
      <c r="V21640" s="598"/>
      <c r="W21640" s="598"/>
    </row>
    <row r="21641" spans="6:23" x14ac:dyDescent="0.2">
      <c r="F21641" s="610"/>
      <c r="H21641" s="612"/>
      <c r="I21641" s="598"/>
      <c r="J21641" s="598"/>
      <c r="M21641" s="598"/>
      <c r="N21641" s="598"/>
      <c r="V21641" s="598"/>
      <c r="W21641" s="598"/>
    </row>
    <row r="21642" spans="6:23" x14ac:dyDescent="0.2">
      <c r="F21642" s="610"/>
      <c r="H21642" s="612"/>
      <c r="I21642" s="598"/>
      <c r="J21642" s="598"/>
      <c r="M21642" s="598"/>
      <c r="N21642" s="598"/>
      <c r="V21642" s="598"/>
      <c r="W21642" s="598"/>
    </row>
    <row r="21643" spans="6:23" x14ac:dyDescent="0.2">
      <c r="F21643" s="610"/>
      <c r="H21643" s="612"/>
      <c r="I21643" s="598"/>
      <c r="J21643" s="598"/>
      <c r="M21643" s="598"/>
      <c r="N21643" s="598"/>
      <c r="V21643" s="598"/>
      <c r="W21643" s="598"/>
    </row>
    <row r="21644" spans="6:23" x14ac:dyDescent="0.2">
      <c r="F21644" s="610"/>
      <c r="H21644" s="612"/>
      <c r="I21644" s="598"/>
      <c r="J21644" s="598"/>
      <c r="M21644" s="598"/>
      <c r="N21644" s="598"/>
      <c r="V21644" s="598"/>
      <c r="W21644" s="598"/>
    </row>
    <row r="21645" spans="6:23" x14ac:dyDescent="0.2">
      <c r="F21645" s="610"/>
      <c r="H21645" s="612"/>
      <c r="I21645" s="598"/>
      <c r="J21645" s="598"/>
      <c r="M21645" s="598"/>
      <c r="N21645" s="598"/>
      <c r="V21645" s="598"/>
      <c r="W21645" s="598"/>
    </row>
    <row r="21646" spans="6:23" x14ac:dyDescent="0.2">
      <c r="F21646" s="610"/>
      <c r="H21646" s="612"/>
      <c r="I21646" s="598"/>
      <c r="J21646" s="598"/>
      <c r="M21646" s="598"/>
      <c r="N21646" s="598"/>
      <c r="V21646" s="598"/>
      <c r="W21646" s="598"/>
    </row>
    <row r="21647" spans="6:23" x14ac:dyDescent="0.2">
      <c r="F21647" s="610"/>
      <c r="H21647" s="612"/>
      <c r="I21647" s="598"/>
      <c r="J21647" s="598"/>
      <c r="M21647" s="598"/>
      <c r="N21647" s="598"/>
      <c r="V21647" s="598"/>
      <c r="W21647" s="598"/>
    </row>
    <row r="21648" spans="6:23" x14ac:dyDescent="0.2">
      <c r="F21648" s="610"/>
      <c r="H21648" s="612"/>
      <c r="I21648" s="598"/>
      <c r="J21648" s="598"/>
      <c r="M21648" s="598"/>
      <c r="N21648" s="598"/>
      <c r="V21648" s="598"/>
      <c r="W21648" s="598"/>
    </row>
    <row r="21649" spans="6:23" x14ac:dyDescent="0.2">
      <c r="F21649" s="610"/>
      <c r="H21649" s="612"/>
      <c r="I21649" s="598"/>
      <c r="J21649" s="598"/>
      <c r="M21649" s="598"/>
      <c r="N21649" s="598"/>
      <c r="V21649" s="598"/>
      <c r="W21649" s="598"/>
    </row>
    <row r="21650" spans="6:23" x14ac:dyDescent="0.2">
      <c r="F21650" s="610"/>
      <c r="H21650" s="612"/>
      <c r="I21650" s="598"/>
      <c r="J21650" s="598"/>
      <c r="M21650" s="598"/>
      <c r="N21650" s="598"/>
      <c r="V21650" s="598"/>
      <c r="W21650" s="598"/>
    </row>
    <row r="21651" spans="6:23" x14ac:dyDescent="0.2">
      <c r="F21651" s="610"/>
      <c r="H21651" s="612"/>
      <c r="I21651" s="598"/>
      <c r="J21651" s="598"/>
      <c r="M21651" s="598"/>
      <c r="N21651" s="598"/>
      <c r="V21651" s="598"/>
      <c r="W21651" s="598"/>
    </row>
    <row r="21652" spans="6:23" x14ac:dyDescent="0.2">
      <c r="F21652" s="610"/>
      <c r="H21652" s="612"/>
      <c r="I21652" s="598"/>
      <c r="J21652" s="598"/>
      <c r="M21652" s="598"/>
      <c r="N21652" s="598"/>
      <c r="V21652" s="598"/>
      <c r="W21652" s="598"/>
    </row>
    <row r="21653" spans="6:23" x14ac:dyDescent="0.2">
      <c r="F21653" s="610"/>
      <c r="H21653" s="612"/>
      <c r="I21653" s="598"/>
      <c r="J21653" s="598"/>
      <c r="M21653" s="598"/>
      <c r="N21653" s="598"/>
      <c r="V21653" s="598"/>
      <c r="W21653" s="598"/>
    </row>
    <row r="21654" spans="6:23" x14ac:dyDescent="0.2">
      <c r="F21654" s="610"/>
      <c r="H21654" s="612"/>
      <c r="I21654" s="598"/>
      <c r="J21654" s="598"/>
      <c r="M21654" s="598"/>
      <c r="N21654" s="598"/>
      <c r="V21654" s="598"/>
      <c r="W21654" s="598"/>
    </row>
    <row r="21655" spans="6:23" x14ac:dyDescent="0.2">
      <c r="F21655" s="610"/>
      <c r="H21655" s="612"/>
      <c r="I21655" s="598"/>
      <c r="J21655" s="598"/>
      <c r="M21655" s="598"/>
      <c r="N21655" s="598"/>
      <c r="V21655" s="598"/>
      <c r="W21655" s="598"/>
    </row>
    <row r="21656" spans="6:23" x14ac:dyDescent="0.2">
      <c r="F21656" s="610"/>
      <c r="H21656" s="612"/>
      <c r="I21656" s="598"/>
      <c r="J21656" s="598"/>
      <c r="M21656" s="598"/>
      <c r="N21656" s="598"/>
      <c r="V21656" s="598"/>
      <c r="W21656" s="598"/>
    </row>
    <row r="21657" spans="6:23" x14ac:dyDescent="0.2">
      <c r="F21657" s="610"/>
      <c r="H21657" s="612"/>
      <c r="I21657" s="598"/>
      <c r="J21657" s="598"/>
      <c r="M21657" s="598"/>
      <c r="N21657" s="598"/>
      <c r="V21657" s="598"/>
      <c r="W21657" s="598"/>
    </row>
    <row r="21658" spans="6:23" x14ac:dyDescent="0.2">
      <c r="F21658" s="610"/>
      <c r="H21658" s="612"/>
      <c r="I21658" s="598"/>
      <c r="J21658" s="598"/>
      <c r="M21658" s="598"/>
      <c r="N21658" s="598"/>
      <c r="V21658" s="598"/>
      <c r="W21658" s="598"/>
    </row>
    <row r="21659" spans="6:23" x14ac:dyDescent="0.2">
      <c r="F21659" s="610"/>
      <c r="H21659" s="612"/>
      <c r="I21659" s="598"/>
      <c r="J21659" s="598"/>
      <c r="M21659" s="598"/>
      <c r="N21659" s="598"/>
      <c r="V21659" s="598"/>
      <c r="W21659" s="598"/>
    </row>
    <row r="21660" spans="6:23" x14ac:dyDescent="0.2">
      <c r="F21660" s="610"/>
      <c r="H21660" s="612"/>
      <c r="I21660" s="598"/>
      <c r="J21660" s="598"/>
      <c r="M21660" s="598"/>
      <c r="N21660" s="598"/>
      <c r="V21660" s="598"/>
      <c r="W21660" s="598"/>
    </row>
    <row r="21661" spans="6:23" x14ac:dyDescent="0.2">
      <c r="F21661" s="610"/>
      <c r="H21661" s="612"/>
      <c r="I21661" s="598"/>
      <c r="J21661" s="598"/>
      <c r="M21661" s="598"/>
      <c r="N21661" s="598"/>
      <c r="V21661" s="598"/>
      <c r="W21661" s="598"/>
    </row>
    <row r="21662" spans="6:23" x14ac:dyDescent="0.2">
      <c r="F21662" s="610"/>
      <c r="H21662" s="612"/>
      <c r="I21662" s="598"/>
      <c r="J21662" s="598"/>
      <c r="M21662" s="598"/>
      <c r="N21662" s="598"/>
      <c r="V21662" s="598"/>
      <c r="W21662" s="598"/>
    </row>
    <row r="21663" spans="6:23" x14ac:dyDescent="0.2">
      <c r="F21663" s="610"/>
      <c r="H21663" s="612"/>
      <c r="I21663" s="598"/>
      <c r="J21663" s="598"/>
      <c r="M21663" s="598"/>
      <c r="N21663" s="598"/>
      <c r="V21663" s="598"/>
      <c r="W21663" s="598"/>
    </row>
    <row r="21664" spans="6:23" x14ac:dyDescent="0.2">
      <c r="F21664" s="610"/>
      <c r="H21664" s="612"/>
      <c r="I21664" s="598"/>
      <c r="J21664" s="598"/>
      <c r="M21664" s="598"/>
      <c r="N21664" s="598"/>
      <c r="V21664" s="598"/>
      <c r="W21664" s="598"/>
    </row>
    <row r="21665" spans="6:23" x14ac:dyDescent="0.2">
      <c r="F21665" s="610"/>
      <c r="H21665" s="612"/>
      <c r="I21665" s="598"/>
      <c r="J21665" s="598"/>
      <c r="M21665" s="598"/>
      <c r="N21665" s="598"/>
      <c r="V21665" s="598"/>
      <c r="W21665" s="598"/>
    </row>
    <row r="21666" spans="6:23" x14ac:dyDescent="0.2">
      <c r="F21666" s="610"/>
      <c r="H21666" s="612"/>
      <c r="I21666" s="598"/>
      <c r="J21666" s="598"/>
      <c r="M21666" s="598"/>
      <c r="N21666" s="598"/>
      <c r="V21666" s="598"/>
      <c r="W21666" s="598"/>
    </row>
    <row r="21667" spans="6:23" x14ac:dyDescent="0.2">
      <c r="F21667" s="610"/>
      <c r="H21667" s="612"/>
      <c r="I21667" s="598"/>
      <c r="J21667" s="598"/>
      <c r="M21667" s="598"/>
      <c r="N21667" s="598"/>
      <c r="V21667" s="598"/>
      <c r="W21667" s="598"/>
    </row>
    <row r="21668" spans="6:23" x14ac:dyDescent="0.2">
      <c r="F21668" s="610"/>
      <c r="H21668" s="612"/>
      <c r="I21668" s="598"/>
      <c r="J21668" s="598"/>
      <c r="M21668" s="598"/>
      <c r="N21668" s="598"/>
      <c r="V21668" s="598"/>
      <c r="W21668" s="598"/>
    </row>
    <row r="21669" spans="6:23" x14ac:dyDescent="0.2">
      <c r="F21669" s="610"/>
      <c r="H21669" s="612"/>
      <c r="I21669" s="598"/>
      <c r="J21669" s="598"/>
      <c r="M21669" s="598"/>
      <c r="N21669" s="598"/>
      <c r="V21669" s="598"/>
      <c r="W21669" s="598"/>
    </row>
    <row r="21670" spans="6:23" x14ac:dyDescent="0.2">
      <c r="F21670" s="610"/>
      <c r="H21670" s="612"/>
      <c r="I21670" s="598"/>
      <c r="J21670" s="598"/>
      <c r="M21670" s="598"/>
      <c r="N21670" s="598"/>
      <c r="V21670" s="598"/>
      <c r="W21670" s="598"/>
    </row>
    <row r="21671" spans="6:23" x14ac:dyDescent="0.2">
      <c r="F21671" s="610"/>
      <c r="H21671" s="612"/>
      <c r="I21671" s="598"/>
      <c r="J21671" s="598"/>
      <c r="M21671" s="598"/>
      <c r="N21671" s="598"/>
      <c r="V21671" s="598"/>
      <c r="W21671" s="598"/>
    </row>
    <row r="21672" spans="6:23" x14ac:dyDescent="0.2">
      <c r="F21672" s="610"/>
      <c r="H21672" s="612"/>
      <c r="I21672" s="598"/>
      <c r="J21672" s="598"/>
      <c r="M21672" s="598"/>
      <c r="N21672" s="598"/>
      <c r="V21672" s="598"/>
      <c r="W21672" s="598"/>
    </row>
    <row r="21673" spans="6:23" x14ac:dyDescent="0.2">
      <c r="F21673" s="610"/>
      <c r="H21673" s="612"/>
      <c r="I21673" s="598"/>
      <c r="J21673" s="598"/>
      <c r="M21673" s="598"/>
      <c r="N21673" s="598"/>
      <c r="V21673" s="598"/>
      <c r="W21673" s="598"/>
    </row>
    <row r="21674" spans="6:23" x14ac:dyDescent="0.2">
      <c r="F21674" s="610"/>
      <c r="H21674" s="612"/>
      <c r="I21674" s="598"/>
      <c r="J21674" s="598"/>
      <c r="M21674" s="598"/>
      <c r="N21674" s="598"/>
      <c r="V21674" s="598"/>
      <c r="W21674" s="598"/>
    </row>
    <row r="21675" spans="6:23" x14ac:dyDescent="0.2">
      <c r="F21675" s="610"/>
      <c r="H21675" s="612"/>
      <c r="I21675" s="598"/>
      <c r="J21675" s="598"/>
      <c r="M21675" s="598"/>
      <c r="N21675" s="598"/>
      <c r="V21675" s="598"/>
      <c r="W21675" s="598"/>
    </row>
    <row r="21676" spans="6:23" x14ac:dyDescent="0.2">
      <c r="F21676" s="610"/>
      <c r="H21676" s="612"/>
      <c r="I21676" s="598"/>
      <c r="J21676" s="598"/>
      <c r="M21676" s="598"/>
      <c r="N21676" s="598"/>
      <c r="V21676" s="598"/>
      <c r="W21676" s="598"/>
    </row>
    <row r="21677" spans="6:23" x14ac:dyDescent="0.2">
      <c r="F21677" s="610"/>
      <c r="H21677" s="612"/>
      <c r="I21677" s="598"/>
      <c r="J21677" s="598"/>
      <c r="M21677" s="598"/>
      <c r="N21677" s="598"/>
      <c r="V21677" s="598"/>
      <c r="W21677" s="598"/>
    </row>
    <row r="21678" spans="6:23" x14ac:dyDescent="0.2">
      <c r="F21678" s="610"/>
      <c r="H21678" s="612"/>
      <c r="I21678" s="598"/>
      <c r="J21678" s="598"/>
      <c r="M21678" s="598"/>
      <c r="N21678" s="598"/>
      <c r="V21678" s="598"/>
      <c r="W21678" s="598"/>
    </row>
    <row r="21679" spans="6:23" x14ac:dyDescent="0.2">
      <c r="F21679" s="610"/>
      <c r="H21679" s="612"/>
      <c r="I21679" s="598"/>
      <c r="J21679" s="598"/>
      <c r="M21679" s="598"/>
      <c r="N21679" s="598"/>
      <c r="V21679" s="598"/>
      <c r="W21679" s="598"/>
    </row>
    <row r="21680" spans="6:23" x14ac:dyDescent="0.2">
      <c r="F21680" s="610"/>
      <c r="H21680" s="612"/>
      <c r="I21680" s="598"/>
      <c r="J21680" s="598"/>
      <c r="M21680" s="598"/>
      <c r="N21680" s="598"/>
      <c r="V21680" s="598"/>
      <c r="W21680" s="598"/>
    </row>
    <row r="21681" spans="6:23" x14ac:dyDescent="0.2">
      <c r="F21681" s="610"/>
      <c r="H21681" s="612"/>
      <c r="I21681" s="598"/>
      <c r="J21681" s="598"/>
      <c r="M21681" s="598"/>
      <c r="N21681" s="598"/>
      <c r="V21681" s="598"/>
      <c r="W21681" s="598"/>
    </row>
    <row r="21682" spans="6:23" x14ac:dyDescent="0.2">
      <c r="F21682" s="610"/>
      <c r="H21682" s="612"/>
      <c r="I21682" s="598"/>
      <c r="J21682" s="598"/>
      <c r="M21682" s="598"/>
      <c r="N21682" s="598"/>
      <c r="V21682" s="598"/>
      <c r="W21682" s="598"/>
    </row>
    <row r="21683" spans="6:23" x14ac:dyDescent="0.2">
      <c r="F21683" s="610"/>
      <c r="H21683" s="612"/>
      <c r="I21683" s="598"/>
      <c r="J21683" s="598"/>
      <c r="M21683" s="598"/>
      <c r="N21683" s="598"/>
      <c r="V21683" s="598"/>
      <c r="W21683" s="598"/>
    </row>
    <row r="21684" spans="6:23" x14ac:dyDescent="0.2">
      <c r="F21684" s="610"/>
      <c r="H21684" s="612"/>
      <c r="I21684" s="598"/>
      <c r="J21684" s="598"/>
      <c r="M21684" s="598"/>
      <c r="N21684" s="598"/>
      <c r="V21684" s="598"/>
      <c r="W21684" s="598"/>
    </row>
    <row r="21685" spans="6:23" x14ac:dyDescent="0.2">
      <c r="F21685" s="610"/>
      <c r="H21685" s="612"/>
      <c r="I21685" s="598"/>
      <c r="J21685" s="598"/>
      <c r="M21685" s="598"/>
      <c r="N21685" s="598"/>
      <c r="V21685" s="598"/>
      <c r="W21685" s="598"/>
    </row>
    <row r="21686" spans="6:23" x14ac:dyDescent="0.2">
      <c r="F21686" s="610"/>
      <c r="H21686" s="612"/>
      <c r="I21686" s="598"/>
      <c r="J21686" s="598"/>
      <c r="M21686" s="598"/>
      <c r="N21686" s="598"/>
      <c r="V21686" s="598"/>
      <c r="W21686" s="598"/>
    </row>
    <row r="21687" spans="6:23" x14ac:dyDescent="0.2">
      <c r="F21687" s="610"/>
      <c r="H21687" s="612"/>
      <c r="I21687" s="598"/>
      <c r="J21687" s="598"/>
      <c r="M21687" s="598"/>
      <c r="N21687" s="598"/>
      <c r="V21687" s="598"/>
      <c r="W21687" s="598"/>
    </row>
    <row r="21688" spans="6:23" x14ac:dyDescent="0.2">
      <c r="F21688" s="610"/>
      <c r="H21688" s="612"/>
      <c r="I21688" s="598"/>
      <c r="J21688" s="598"/>
      <c r="M21688" s="598"/>
      <c r="N21688" s="598"/>
      <c r="V21688" s="598"/>
      <c r="W21688" s="598"/>
    </row>
    <row r="21689" spans="6:23" x14ac:dyDescent="0.2">
      <c r="F21689" s="610"/>
      <c r="H21689" s="612"/>
      <c r="I21689" s="598"/>
      <c r="J21689" s="598"/>
      <c r="M21689" s="598"/>
      <c r="N21689" s="598"/>
      <c r="V21689" s="598"/>
      <c r="W21689" s="598"/>
    </row>
    <row r="21690" spans="6:23" x14ac:dyDescent="0.2">
      <c r="F21690" s="610"/>
      <c r="H21690" s="612"/>
      <c r="I21690" s="598"/>
      <c r="J21690" s="598"/>
      <c r="M21690" s="598"/>
      <c r="N21690" s="598"/>
      <c r="V21690" s="598"/>
      <c r="W21690" s="598"/>
    </row>
    <row r="21691" spans="6:23" x14ac:dyDescent="0.2">
      <c r="F21691" s="610"/>
      <c r="H21691" s="612"/>
      <c r="I21691" s="598"/>
      <c r="J21691" s="598"/>
      <c r="M21691" s="598"/>
      <c r="N21691" s="598"/>
      <c r="V21691" s="598"/>
      <c r="W21691" s="598"/>
    </row>
    <row r="21692" spans="6:23" x14ac:dyDescent="0.2">
      <c r="F21692" s="610"/>
      <c r="H21692" s="612"/>
      <c r="I21692" s="598"/>
      <c r="J21692" s="598"/>
      <c r="M21692" s="598"/>
      <c r="N21692" s="598"/>
      <c r="V21692" s="598"/>
      <c r="W21692" s="598"/>
    </row>
    <row r="21693" spans="6:23" x14ac:dyDescent="0.2">
      <c r="F21693" s="610"/>
      <c r="H21693" s="612"/>
      <c r="I21693" s="598"/>
      <c r="J21693" s="598"/>
      <c r="M21693" s="598"/>
      <c r="N21693" s="598"/>
      <c r="V21693" s="598"/>
      <c r="W21693" s="598"/>
    </row>
    <row r="21694" spans="6:23" x14ac:dyDescent="0.2">
      <c r="F21694" s="610"/>
      <c r="H21694" s="612"/>
      <c r="I21694" s="598"/>
      <c r="J21694" s="598"/>
      <c r="M21694" s="598"/>
      <c r="N21694" s="598"/>
      <c r="V21694" s="598"/>
      <c r="W21694" s="598"/>
    </row>
    <row r="21695" spans="6:23" x14ac:dyDescent="0.2">
      <c r="F21695" s="610"/>
      <c r="H21695" s="612"/>
      <c r="I21695" s="598"/>
      <c r="J21695" s="598"/>
      <c r="M21695" s="598"/>
      <c r="N21695" s="598"/>
      <c r="V21695" s="598"/>
      <c r="W21695" s="598"/>
    </row>
    <row r="21696" spans="6:23" x14ac:dyDescent="0.2">
      <c r="F21696" s="610"/>
      <c r="H21696" s="612"/>
      <c r="I21696" s="598"/>
      <c r="J21696" s="598"/>
      <c r="M21696" s="598"/>
      <c r="N21696" s="598"/>
      <c r="V21696" s="598"/>
      <c r="W21696" s="598"/>
    </row>
    <row r="21697" spans="6:23" x14ac:dyDescent="0.2">
      <c r="F21697" s="610"/>
      <c r="H21697" s="612"/>
      <c r="I21697" s="598"/>
      <c r="J21697" s="598"/>
      <c r="M21697" s="598"/>
      <c r="N21697" s="598"/>
      <c r="V21697" s="598"/>
      <c r="W21697" s="598"/>
    </row>
    <row r="21698" spans="6:23" x14ac:dyDescent="0.2">
      <c r="F21698" s="610"/>
      <c r="H21698" s="612"/>
      <c r="I21698" s="598"/>
      <c r="J21698" s="598"/>
      <c r="M21698" s="598"/>
      <c r="N21698" s="598"/>
      <c r="V21698" s="598"/>
      <c r="W21698" s="598"/>
    </row>
    <row r="21699" spans="6:23" x14ac:dyDescent="0.2">
      <c r="F21699" s="610"/>
      <c r="H21699" s="612"/>
      <c r="I21699" s="598"/>
      <c r="J21699" s="598"/>
      <c r="M21699" s="598"/>
      <c r="N21699" s="598"/>
      <c r="V21699" s="598"/>
      <c r="W21699" s="598"/>
    </row>
    <row r="21700" spans="6:23" x14ac:dyDescent="0.2">
      <c r="F21700" s="610"/>
      <c r="H21700" s="612"/>
      <c r="I21700" s="598"/>
      <c r="J21700" s="598"/>
      <c r="M21700" s="598"/>
      <c r="N21700" s="598"/>
      <c r="V21700" s="598"/>
      <c r="W21700" s="598"/>
    </row>
    <row r="21701" spans="6:23" x14ac:dyDescent="0.2">
      <c r="F21701" s="610"/>
      <c r="H21701" s="612"/>
      <c r="I21701" s="598"/>
      <c r="J21701" s="598"/>
      <c r="M21701" s="598"/>
      <c r="N21701" s="598"/>
      <c r="V21701" s="598"/>
      <c r="W21701" s="598"/>
    </row>
    <row r="21702" spans="6:23" x14ac:dyDescent="0.2">
      <c r="F21702" s="610"/>
      <c r="H21702" s="612"/>
      <c r="I21702" s="598"/>
      <c r="J21702" s="598"/>
      <c r="M21702" s="598"/>
      <c r="N21702" s="598"/>
      <c r="V21702" s="598"/>
      <c r="W21702" s="598"/>
    </row>
    <row r="21703" spans="6:23" x14ac:dyDescent="0.2">
      <c r="F21703" s="610"/>
      <c r="H21703" s="612"/>
      <c r="I21703" s="598"/>
      <c r="J21703" s="598"/>
      <c r="M21703" s="598"/>
      <c r="N21703" s="598"/>
      <c r="V21703" s="598"/>
      <c r="W21703" s="598"/>
    </row>
    <row r="21704" spans="6:23" x14ac:dyDescent="0.2">
      <c r="F21704" s="610"/>
      <c r="H21704" s="612"/>
      <c r="I21704" s="598"/>
      <c r="J21704" s="598"/>
      <c r="M21704" s="598"/>
      <c r="N21704" s="598"/>
      <c r="V21704" s="598"/>
      <c r="W21704" s="598"/>
    </row>
    <row r="21705" spans="6:23" x14ac:dyDescent="0.2">
      <c r="F21705" s="610"/>
      <c r="H21705" s="612"/>
      <c r="I21705" s="598"/>
      <c r="J21705" s="598"/>
      <c r="M21705" s="598"/>
      <c r="N21705" s="598"/>
      <c r="V21705" s="598"/>
      <c r="W21705" s="598"/>
    </row>
    <row r="21706" spans="6:23" x14ac:dyDescent="0.2">
      <c r="F21706" s="610"/>
      <c r="H21706" s="612"/>
      <c r="I21706" s="598"/>
      <c r="J21706" s="598"/>
      <c r="M21706" s="598"/>
      <c r="N21706" s="598"/>
      <c r="V21706" s="598"/>
      <c r="W21706" s="598"/>
    </row>
    <row r="21707" spans="6:23" x14ac:dyDescent="0.2">
      <c r="F21707" s="610"/>
      <c r="H21707" s="612"/>
      <c r="I21707" s="598"/>
      <c r="J21707" s="598"/>
      <c r="M21707" s="598"/>
      <c r="N21707" s="598"/>
      <c r="V21707" s="598"/>
      <c r="W21707" s="598"/>
    </row>
    <row r="21708" spans="6:23" x14ac:dyDescent="0.2">
      <c r="F21708" s="610"/>
      <c r="H21708" s="612"/>
      <c r="I21708" s="598"/>
      <c r="J21708" s="598"/>
      <c r="M21708" s="598"/>
      <c r="N21708" s="598"/>
      <c r="V21708" s="598"/>
      <c r="W21708" s="598"/>
    </row>
    <row r="21709" spans="6:23" x14ac:dyDescent="0.2">
      <c r="F21709" s="610"/>
      <c r="H21709" s="612"/>
      <c r="I21709" s="598"/>
      <c r="J21709" s="598"/>
      <c r="M21709" s="598"/>
      <c r="N21709" s="598"/>
      <c r="V21709" s="598"/>
      <c r="W21709" s="598"/>
    </row>
    <row r="21710" spans="6:23" x14ac:dyDescent="0.2">
      <c r="F21710" s="610"/>
      <c r="H21710" s="612"/>
      <c r="I21710" s="598"/>
      <c r="J21710" s="598"/>
      <c r="M21710" s="598"/>
      <c r="N21710" s="598"/>
      <c r="V21710" s="598"/>
      <c r="W21710" s="598"/>
    </row>
    <row r="21711" spans="6:23" x14ac:dyDescent="0.2">
      <c r="F21711" s="610"/>
      <c r="H21711" s="612"/>
      <c r="I21711" s="598"/>
      <c r="J21711" s="598"/>
      <c r="M21711" s="598"/>
      <c r="N21711" s="598"/>
      <c r="V21711" s="598"/>
      <c r="W21711" s="598"/>
    </row>
    <row r="21712" spans="6:23" x14ac:dyDescent="0.2">
      <c r="F21712" s="610"/>
      <c r="H21712" s="612"/>
      <c r="I21712" s="598"/>
      <c r="J21712" s="598"/>
      <c r="M21712" s="598"/>
      <c r="N21712" s="598"/>
      <c r="V21712" s="598"/>
      <c r="W21712" s="598"/>
    </row>
    <row r="21713" spans="6:23" x14ac:dyDescent="0.2">
      <c r="F21713" s="610"/>
      <c r="H21713" s="612"/>
      <c r="I21713" s="598"/>
      <c r="J21713" s="598"/>
      <c r="M21713" s="598"/>
      <c r="N21713" s="598"/>
      <c r="V21713" s="598"/>
      <c r="W21713" s="598"/>
    </row>
    <row r="21714" spans="6:23" x14ac:dyDescent="0.2">
      <c r="F21714" s="610"/>
      <c r="H21714" s="612"/>
      <c r="I21714" s="598"/>
      <c r="J21714" s="598"/>
      <c r="M21714" s="598"/>
      <c r="N21714" s="598"/>
      <c r="V21714" s="598"/>
      <c r="W21714" s="598"/>
    </row>
    <row r="21715" spans="6:23" x14ac:dyDescent="0.2">
      <c r="F21715" s="610"/>
      <c r="H21715" s="612"/>
      <c r="I21715" s="598"/>
      <c r="J21715" s="598"/>
      <c r="M21715" s="598"/>
      <c r="N21715" s="598"/>
      <c r="V21715" s="598"/>
      <c r="W21715" s="598"/>
    </row>
    <row r="21716" spans="6:23" x14ac:dyDescent="0.2">
      <c r="F21716" s="610"/>
      <c r="H21716" s="612"/>
      <c r="I21716" s="598"/>
      <c r="J21716" s="598"/>
      <c r="M21716" s="598"/>
      <c r="N21716" s="598"/>
      <c r="V21716" s="598"/>
      <c r="W21716" s="598"/>
    </row>
    <row r="21717" spans="6:23" x14ac:dyDescent="0.2">
      <c r="F21717" s="610"/>
      <c r="H21717" s="612"/>
      <c r="I21717" s="598"/>
      <c r="J21717" s="598"/>
      <c r="M21717" s="598"/>
      <c r="N21717" s="598"/>
      <c r="V21717" s="598"/>
      <c r="W21717" s="598"/>
    </row>
    <row r="21718" spans="6:23" x14ac:dyDescent="0.2">
      <c r="F21718" s="610"/>
      <c r="H21718" s="612"/>
      <c r="I21718" s="598"/>
      <c r="J21718" s="598"/>
      <c r="M21718" s="598"/>
      <c r="N21718" s="598"/>
      <c r="V21718" s="598"/>
      <c r="W21718" s="598"/>
    </row>
    <row r="21719" spans="6:23" x14ac:dyDescent="0.2">
      <c r="F21719" s="610"/>
      <c r="H21719" s="612"/>
      <c r="I21719" s="598"/>
      <c r="J21719" s="598"/>
      <c r="M21719" s="598"/>
      <c r="N21719" s="598"/>
      <c r="V21719" s="598"/>
      <c r="W21719" s="598"/>
    </row>
    <row r="21720" spans="6:23" x14ac:dyDescent="0.2">
      <c r="F21720" s="610"/>
      <c r="H21720" s="612"/>
      <c r="I21720" s="598"/>
      <c r="J21720" s="598"/>
      <c r="M21720" s="598"/>
      <c r="N21720" s="598"/>
      <c r="V21720" s="598"/>
      <c r="W21720" s="598"/>
    </row>
    <row r="21721" spans="6:23" x14ac:dyDescent="0.2">
      <c r="F21721" s="610"/>
      <c r="H21721" s="612"/>
      <c r="I21721" s="598"/>
      <c r="J21721" s="598"/>
      <c r="M21721" s="598"/>
      <c r="N21721" s="598"/>
      <c r="V21721" s="598"/>
      <c r="W21721" s="598"/>
    </row>
    <row r="21722" spans="6:23" x14ac:dyDescent="0.2">
      <c r="F21722" s="610"/>
      <c r="H21722" s="612"/>
      <c r="I21722" s="598"/>
      <c r="J21722" s="598"/>
      <c r="M21722" s="598"/>
      <c r="N21722" s="598"/>
      <c r="V21722" s="598"/>
      <c r="W21722" s="598"/>
    </row>
    <row r="21723" spans="6:23" x14ac:dyDescent="0.2">
      <c r="F21723" s="610"/>
      <c r="H21723" s="612"/>
      <c r="I21723" s="598"/>
      <c r="J21723" s="598"/>
      <c r="M21723" s="598"/>
      <c r="N21723" s="598"/>
      <c r="V21723" s="598"/>
      <c r="W21723" s="598"/>
    </row>
    <row r="21724" spans="6:23" x14ac:dyDescent="0.2">
      <c r="F21724" s="610"/>
      <c r="H21724" s="612"/>
      <c r="I21724" s="598"/>
      <c r="J21724" s="598"/>
      <c r="M21724" s="598"/>
      <c r="N21724" s="598"/>
      <c r="V21724" s="598"/>
      <c r="W21724" s="598"/>
    </row>
    <row r="21725" spans="6:23" x14ac:dyDescent="0.2">
      <c r="F21725" s="610"/>
      <c r="H21725" s="612"/>
      <c r="I21725" s="598"/>
      <c r="J21725" s="598"/>
      <c r="M21725" s="598"/>
      <c r="N21725" s="598"/>
      <c r="V21725" s="598"/>
      <c r="W21725" s="598"/>
    </row>
    <row r="21726" spans="6:23" x14ac:dyDescent="0.2">
      <c r="F21726" s="610"/>
      <c r="H21726" s="612"/>
      <c r="I21726" s="598"/>
      <c r="J21726" s="598"/>
      <c r="M21726" s="598"/>
      <c r="N21726" s="598"/>
      <c r="V21726" s="598"/>
      <c r="W21726" s="598"/>
    </row>
    <row r="21727" spans="6:23" x14ac:dyDescent="0.2">
      <c r="F21727" s="610"/>
      <c r="H21727" s="612"/>
      <c r="I21727" s="598"/>
      <c r="J21727" s="598"/>
      <c r="M21727" s="598"/>
      <c r="N21727" s="598"/>
      <c r="V21727" s="598"/>
      <c r="W21727" s="598"/>
    </row>
    <row r="21728" spans="6:23" x14ac:dyDescent="0.2">
      <c r="F21728" s="610"/>
      <c r="H21728" s="612"/>
      <c r="I21728" s="598"/>
      <c r="J21728" s="598"/>
      <c r="M21728" s="598"/>
      <c r="N21728" s="598"/>
      <c r="V21728" s="598"/>
      <c r="W21728" s="598"/>
    </row>
    <row r="21729" spans="6:23" x14ac:dyDescent="0.2">
      <c r="F21729" s="610"/>
      <c r="H21729" s="612"/>
      <c r="I21729" s="598"/>
      <c r="J21729" s="598"/>
      <c r="M21729" s="598"/>
      <c r="N21729" s="598"/>
      <c r="V21729" s="598"/>
      <c r="W21729" s="598"/>
    </row>
    <row r="21730" spans="6:23" x14ac:dyDescent="0.2">
      <c r="F21730" s="610"/>
      <c r="H21730" s="612"/>
      <c r="I21730" s="598"/>
      <c r="J21730" s="598"/>
      <c r="M21730" s="598"/>
      <c r="N21730" s="598"/>
      <c r="V21730" s="598"/>
      <c r="W21730" s="598"/>
    </row>
    <row r="21731" spans="6:23" x14ac:dyDescent="0.2">
      <c r="F21731" s="610"/>
      <c r="H21731" s="612"/>
      <c r="I21731" s="598"/>
      <c r="J21731" s="598"/>
      <c r="M21731" s="598"/>
      <c r="N21731" s="598"/>
      <c r="V21731" s="598"/>
      <c r="W21731" s="598"/>
    </row>
    <row r="21732" spans="6:23" x14ac:dyDescent="0.2">
      <c r="F21732" s="610"/>
      <c r="H21732" s="612"/>
      <c r="I21732" s="598"/>
      <c r="J21732" s="598"/>
      <c r="M21732" s="598"/>
      <c r="N21732" s="598"/>
      <c r="V21732" s="598"/>
      <c r="W21732" s="598"/>
    </row>
    <row r="21733" spans="6:23" x14ac:dyDescent="0.2">
      <c r="F21733" s="610"/>
      <c r="H21733" s="612"/>
      <c r="I21733" s="598"/>
      <c r="J21733" s="598"/>
      <c r="M21733" s="598"/>
      <c r="N21733" s="598"/>
      <c r="V21733" s="598"/>
      <c r="W21733" s="598"/>
    </row>
    <row r="21734" spans="6:23" x14ac:dyDescent="0.2">
      <c r="F21734" s="610"/>
      <c r="H21734" s="612"/>
      <c r="I21734" s="598"/>
      <c r="J21734" s="598"/>
      <c r="M21734" s="598"/>
      <c r="N21734" s="598"/>
      <c r="V21734" s="598"/>
      <c r="W21734" s="598"/>
    </row>
    <row r="21735" spans="6:23" x14ac:dyDescent="0.2">
      <c r="F21735" s="610"/>
      <c r="H21735" s="612"/>
      <c r="I21735" s="598"/>
      <c r="J21735" s="598"/>
      <c r="M21735" s="598"/>
      <c r="N21735" s="598"/>
      <c r="V21735" s="598"/>
      <c r="W21735" s="598"/>
    </row>
    <row r="21736" spans="6:23" x14ac:dyDescent="0.2">
      <c r="F21736" s="610"/>
      <c r="H21736" s="612"/>
      <c r="I21736" s="598"/>
      <c r="J21736" s="598"/>
      <c r="M21736" s="598"/>
      <c r="N21736" s="598"/>
      <c r="V21736" s="598"/>
      <c r="W21736" s="598"/>
    </row>
    <row r="21737" spans="6:23" x14ac:dyDescent="0.2">
      <c r="F21737" s="610"/>
      <c r="H21737" s="612"/>
      <c r="I21737" s="598"/>
      <c r="J21737" s="598"/>
      <c r="M21737" s="598"/>
      <c r="N21737" s="598"/>
      <c r="V21737" s="598"/>
      <c r="W21737" s="598"/>
    </row>
    <row r="21738" spans="6:23" x14ac:dyDescent="0.2">
      <c r="F21738" s="610"/>
      <c r="H21738" s="612"/>
      <c r="I21738" s="598"/>
      <c r="J21738" s="598"/>
      <c r="M21738" s="598"/>
      <c r="N21738" s="598"/>
      <c r="V21738" s="598"/>
      <c r="W21738" s="598"/>
    </row>
    <row r="21739" spans="6:23" x14ac:dyDescent="0.2">
      <c r="F21739" s="610"/>
      <c r="H21739" s="612"/>
      <c r="I21739" s="598"/>
      <c r="J21739" s="598"/>
      <c r="M21739" s="598"/>
      <c r="N21739" s="598"/>
      <c r="V21739" s="598"/>
      <c r="W21739" s="598"/>
    </row>
    <row r="21740" spans="6:23" x14ac:dyDescent="0.2">
      <c r="F21740" s="610"/>
      <c r="H21740" s="612"/>
      <c r="I21740" s="598"/>
      <c r="J21740" s="598"/>
      <c r="M21740" s="598"/>
      <c r="N21740" s="598"/>
      <c r="V21740" s="598"/>
      <c r="W21740" s="598"/>
    </row>
    <row r="21741" spans="6:23" x14ac:dyDescent="0.2">
      <c r="F21741" s="610"/>
      <c r="H21741" s="612"/>
      <c r="I21741" s="598"/>
      <c r="J21741" s="598"/>
      <c r="M21741" s="598"/>
      <c r="N21741" s="598"/>
      <c r="V21741" s="598"/>
      <c r="W21741" s="598"/>
    </row>
    <row r="21742" spans="6:23" x14ac:dyDescent="0.2">
      <c r="F21742" s="610"/>
      <c r="H21742" s="612"/>
      <c r="I21742" s="598"/>
      <c r="J21742" s="598"/>
      <c r="M21742" s="598"/>
      <c r="N21742" s="598"/>
      <c r="V21742" s="598"/>
      <c r="W21742" s="598"/>
    </row>
    <row r="21743" spans="6:23" x14ac:dyDescent="0.2">
      <c r="F21743" s="610"/>
      <c r="H21743" s="612"/>
      <c r="I21743" s="598"/>
      <c r="J21743" s="598"/>
      <c r="M21743" s="598"/>
      <c r="N21743" s="598"/>
      <c r="V21743" s="598"/>
      <c r="W21743" s="598"/>
    </row>
    <row r="21744" spans="6:23" x14ac:dyDescent="0.2">
      <c r="F21744" s="610"/>
      <c r="H21744" s="612"/>
      <c r="I21744" s="598"/>
      <c r="J21744" s="598"/>
      <c r="M21744" s="598"/>
      <c r="N21744" s="598"/>
      <c r="V21744" s="598"/>
      <c r="W21744" s="598"/>
    </row>
    <row r="21745" spans="6:23" x14ac:dyDescent="0.2">
      <c r="F21745" s="610"/>
      <c r="H21745" s="612"/>
      <c r="I21745" s="598"/>
      <c r="J21745" s="598"/>
      <c r="M21745" s="598"/>
      <c r="N21745" s="598"/>
      <c r="V21745" s="598"/>
      <c r="W21745" s="598"/>
    </row>
    <row r="21746" spans="6:23" x14ac:dyDescent="0.2">
      <c r="F21746" s="610"/>
      <c r="H21746" s="612"/>
      <c r="I21746" s="598"/>
      <c r="J21746" s="598"/>
      <c r="M21746" s="598"/>
      <c r="N21746" s="598"/>
      <c r="V21746" s="598"/>
      <c r="W21746" s="598"/>
    </row>
    <row r="21747" spans="6:23" x14ac:dyDescent="0.2">
      <c r="F21747" s="610"/>
      <c r="H21747" s="612"/>
      <c r="I21747" s="598"/>
      <c r="J21747" s="598"/>
      <c r="M21747" s="598"/>
      <c r="N21747" s="598"/>
      <c r="V21747" s="598"/>
      <c r="W21747" s="598"/>
    </row>
    <row r="21748" spans="6:23" x14ac:dyDescent="0.2">
      <c r="F21748" s="610"/>
      <c r="H21748" s="612"/>
      <c r="I21748" s="598"/>
      <c r="J21748" s="598"/>
      <c r="M21748" s="598"/>
      <c r="N21748" s="598"/>
      <c r="V21748" s="598"/>
      <c r="W21748" s="598"/>
    </row>
    <row r="21749" spans="6:23" x14ac:dyDescent="0.2">
      <c r="F21749" s="610"/>
      <c r="H21749" s="612"/>
      <c r="I21749" s="598"/>
      <c r="J21749" s="598"/>
      <c r="M21749" s="598"/>
      <c r="N21749" s="598"/>
      <c r="V21749" s="598"/>
      <c r="W21749" s="598"/>
    </row>
    <row r="21750" spans="6:23" x14ac:dyDescent="0.2">
      <c r="F21750" s="610"/>
      <c r="H21750" s="612"/>
      <c r="I21750" s="598"/>
      <c r="J21750" s="598"/>
      <c r="M21750" s="598"/>
      <c r="N21750" s="598"/>
      <c r="V21750" s="598"/>
      <c r="W21750" s="598"/>
    </row>
    <row r="21751" spans="6:23" x14ac:dyDescent="0.2">
      <c r="F21751" s="610"/>
      <c r="H21751" s="612"/>
      <c r="I21751" s="598"/>
      <c r="J21751" s="598"/>
      <c r="M21751" s="598"/>
      <c r="N21751" s="598"/>
      <c r="V21751" s="598"/>
      <c r="W21751" s="598"/>
    </row>
    <row r="21752" spans="6:23" x14ac:dyDescent="0.2">
      <c r="F21752" s="610"/>
      <c r="H21752" s="612"/>
      <c r="I21752" s="598"/>
      <c r="J21752" s="598"/>
      <c r="M21752" s="598"/>
      <c r="N21752" s="598"/>
      <c r="V21752" s="598"/>
      <c r="W21752" s="598"/>
    </row>
    <row r="21753" spans="6:23" x14ac:dyDescent="0.2">
      <c r="F21753" s="610"/>
      <c r="H21753" s="612"/>
      <c r="I21753" s="598"/>
      <c r="J21753" s="598"/>
      <c r="M21753" s="598"/>
      <c r="N21753" s="598"/>
      <c r="V21753" s="598"/>
      <c r="W21753" s="598"/>
    </row>
    <row r="21754" spans="6:23" x14ac:dyDescent="0.2">
      <c r="F21754" s="610"/>
      <c r="H21754" s="612"/>
      <c r="I21754" s="598"/>
      <c r="J21754" s="598"/>
      <c r="M21754" s="598"/>
      <c r="N21754" s="598"/>
      <c r="V21754" s="598"/>
      <c r="W21754" s="598"/>
    </row>
    <row r="21755" spans="6:23" x14ac:dyDescent="0.2">
      <c r="F21755" s="610"/>
      <c r="H21755" s="612"/>
      <c r="I21755" s="598"/>
      <c r="J21755" s="598"/>
      <c r="M21755" s="598"/>
      <c r="N21755" s="598"/>
      <c r="V21755" s="598"/>
      <c r="W21755" s="598"/>
    </row>
    <row r="21756" spans="6:23" x14ac:dyDescent="0.2">
      <c r="F21756" s="610"/>
      <c r="H21756" s="612"/>
      <c r="I21756" s="598"/>
      <c r="J21756" s="598"/>
      <c r="M21756" s="598"/>
      <c r="N21756" s="598"/>
      <c r="V21756" s="598"/>
      <c r="W21756" s="598"/>
    </row>
    <row r="21757" spans="6:23" x14ac:dyDescent="0.2">
      <c r="F21757" s="610"/>
      <c r="H21757" s="612"/>
      <c r="I21757" s="598"/>
      <c r="J21757" s="598"/>
      <c r="M21757" s="598"/>
      <c r="N21757" s="598"/>
      <c r="V21757" s="598"/>
      <c r="W21757" s="598"/>
    </row>
    <row r="21758" spans="6:23" x14ac:dyDescent="0.2">
      <c r="F21758" s="610"/>
      <c r="H21758" s="612"/>
      <c r="I21758" s="598"/>
      <c r="J21758" s="598"/>
      <c r="M21758" s="598"/>
      <c r="N21758" s="598"/>
      <c r="V21758" s="598"/>
      <c r="W21758" s="598"/>
    </row>
    <row r="21759" spans="6:23" x14ac:dyDescent="0.2">
      <c r="F21759" s="610"/>
      <c r="H21759" s="612"/>
      <c r="I21759" s="598"/>
      <c r="J21759" s="598"/>
      <c r="M21759" s="598"/>
      <c r="N21759" s="598"/>
      <c r="V21759" s="598"/>
      <c r="W21759" s="598"/>
    </row>
    <row r="21760" spans="6:23" x14ac:dyDescent="0.2">
      <c r="F21760" s="610"/>
      <c r="H21760" s="612"/>
      <c r="I21760" s="598"/>
      <c r="J21760" s="598"/>
      <c r="M21760" s="598"/>
      <c r="N21760" s="598"/>
      <c r="V21760" s="598"/>
      <c r="W21760" s="598"/>
    </row>
    <row r="21761" spans="6:23" x14ac:dyDescent="0.2">
      <c r="F21761" s="610"/>
      <c r="H21761" s="612"/>
      <c r="I21761" s="598"/>
      <c r="J21761" s="598"/>
      <c r="M21761" s="598"/>
      <c r="N21761" s="598"/>
      <c r="V21761" s="598"/>
      <c r="W21761" s="598"/>
    </row>
    <row r="21762" spans="6:23" x14ac:dyDescent="0.2">
      <c r="F21762" s="610"/>
      <c r="H21762" s="612"/>
      <c r="I21762" s="598"/>
      <c r="J21762" s="598"/>
      <c r="M21762" s="598"/>
      <c r="N21762" s="598"/>
      <c r="V21762" s="598"/>
      <c r="W21762" s="598"/>
    </row>
    <row r="21763" spans="6:23" x14ac:dyDescent="0.2">
      <c r="F21763" s="610"/>
      <c r="H21763" s="612"/>
      <c r="I21763" s="598"/>
      <c r="J21763" s="598"/>
      <c r="M21763" s="598"/>
      <c r="N21763" s="598"/>
      <c r="V21763" s="598"/>
      <c r="W21763" s="598"/>
    </row>
    <row r="21764" spans="6:23" x14ac:dyDescent="0.2">
      <c r="F21764" s="610"/>
      <c r="H21764" s="612"/>
      <c r="I21764" s="598"/>
      <c r="J21764" s="598"/>
      <c r="M21764" s="598"/>
      <c r="N21764" s="598"/>
      <c r="V21764" s="598"/>
      <c r="W21764" s="598"/>
    </row>
    <row r="21765" spans="6:23" x14ac:dyDescent="0.2">
      <c r="F21765" s="610"/>
      <c r="H21765" s="612"/>
      <c r="I21765" s="598"/>
      <c r="J21765" s="598"/>
      <c r="M21765" s="598"/>
      <c r="N21765" s="598"/>
      <c r="V21765" s="598"/>
      <c r="W21765" s="598"/>
    </row>
    <row r="21766" spans="6:23" x14ac:dyDescent="0.2">
      <c r="F21766" s="610"/>
      <c r="H21766" s="612"/>
      <c r="I21766" s="598"/>
      <c r="J21766" s="598"/>
      <c r="M21766" s="598"/>
      <c r="N21766" s="598"/>
      <c r="V21766" s="598"/>
      <c r="W21766" s="598"/>
    </row>
    <row r="21767" spans="6:23" x14ac:dyDescent="0.2">
      <c r="F21767" s="610"/>
      <c r="H21767" s="612"/>
      <c r="I21767" s="598"/>
      <c r="J21767" s="598"/>
      <c r="M21767" s="598"/>
      <c r="N21767" s="598"/>
      <c r="V21767" s="598"/>
      <c r="W21767" s="598"/>
    </row>
    <row r="21768" spans="6:23" x14ac:dyDescent="0.2">
      <c r="F21768" s="610"/>
      <c r="H21768" s="612"/>
      <c r="I21768" s="598"/>
      <c r="J21768" s="598"/>
      <c r="M21768" s="598"/>
      <c r="N21768" s="598"/>
      <c r="V21768" s="598"/>
      <c r="W21768" s="598"/>
    </row>
    <row r="21769" spans="6:23" x14ac:dyDescent="0.2">
      <c r="F21769" s="610"/>
      <c r="H21769" s="612"/>
      <c r="I21769" s="598"/>
      <c r="J21769" s="598"/>
      <c r="M21769" s="598"/>
      <c r="N21769" s="598"/>
      <c r="V21769" s="598"/>
      <c r="W21769" s="598"/>
    </row>
    <row r="21770" spans="6:23" x14ac:dyDescent="0.2">
      <c r="F21770" s="610"/>
      <c r="H21770" s="612"/>
      <c r="I21770" s="598"/>
      <c r="J21770" s="598"/>
      <c r="M21770" s="598"/>
      <c r="N21770" s="598"/>
      <c r="V21770" s="598"/>
      <c r="W21770" s="598"/>
    </row>
    <row r="21771" spans="6:23" x14ac:dyDescent="0.2">
      <c r="F21771" s="610"/>
      <c r="H21771" s="612"/>
      <c r="I21771" s="598"/>
      <c r="J21771" s="598"/>
      <c r="M21771" s="598"/>
      <c r="N21771" s="598"/>
      <c r="V21771" s="598"/>
      <c r="W21771" s="598"/>
    </row>
    <row r="21772" spans="6:23" x14ac:dyDescent="0.2">
      <c r="F21772" s="610"/>
      <c r="H21772" s="612"/>
      <c r="I21772" s="598"/>
      <c r="J21772" s="598"/>
      <c r="M21772" s="598"/>
      <c r="N21772" s="598"/>
      <c r="V21772" s="598"/>
      <c r="W21772" s="598"/>
    </row>
    <row r="21773" spans="6:23" x14ac:dyDescent="0.2">
      <c r="F21773" s="610"/>
      <c r="H21773" s="612"/>
      <c r="I21773" s="598"/>
      <c r="J21773" s="598"/>
      <c r="M21773" s="598"/>
      <c r="N21773" s="598"/>
      <c r="V21773" s="598"/>
      <c r="W21773" s="598"/>
    </row>
    <row r="21774" spans="6:23" x14ac:dyDescent="0.2">
      <c r="F21774" s="610"/>
      <c r="H21774" s="612"/>
      <c r="I21774" s="598"/>
      <c r="J21774" s="598"/>
      <c r="M21774" s="598"/>
      <c r="N21774" s="598"/>
      <c r="V21774" s="598"/>
      <c r="W21774" s="598"/>
    </row>
    <row r="21775" spans="6:23" x14ac:dyDescent="0.2">
      <c r="F21775" s="610"/>
      <c r="H21775" s="612"/>
      <c r="I21775" s="598"/>
      <c r="J21775" s="598"/>
      <c r="M21775" s="598"/>
      <c r="N21775" s="598"/>
      <c r="V21775" s="598"/>
      <c r="W21775" s="598"/>
    </row>
    <row r="21776" spans="6:23" x14ac:dyDescent="0.2">
      <c r="F21776" s="610"/>
      <c r="H21776" s="612"/>
      <c r="I21776" s="598"/>
      <c r="J21776" s="598"/>
      <c r="M21776" s="598"/>
      <c r="N21776" s="598"/>
      <c r="V21776" s="598"/>
      <c r="W21776" s="598"/>
    </row>
    <row r="21777" spans="6:23" x14ac:dyDescent="0.2">
      <c r="F21777" s="610"/>
      <c r="H21777" s="612"/>
      <c r="I21777" s="598"/>
      <c r="J21777" s="598"/>
      <c r="M21777" s="598"/>
      <c r="N21777" s="598"/>
      <c r="V21777" s="598"/>
      <c r="W21777" s="598"/>
    </row>
    <row r="21778" spans="6:23" x14ac:dyDescent="0.2">
      <c r="F21778" s="610"/>
      <c r="H21778" s="612"/>
      <c r="I21778" s="598"/>
      <c r="J21778" s="598"/>
      <c r="M21778" s="598"/>
      <c r="N21778" s="598"/>
      <c r="V21778" s="598"/>
      <c r="W21778" s="598"/>
    </row>
    <row r="21779" spans="6:23" x14ac:dyDescent="0.2">
      <c r="F21779" s="610"/>
      <c r="H21779" s="612"/>
      <c r="I21779" s="598"/>
      <c r="J21779" s="598"/>
      <c r="M21779" s="598"/>
      <c r="N21779" s="598"/>
      <c r="V21779" s="598"/>
      <c r="W21779" s="598"/>
    </row>
    <row r="21780" spans="6:23" x14ac:dyDescent="0.2">
      <c r="F21780" s="610"/>
      <c r="H21780" s="612"/>
      <c r="I21780" s="598"/>
      <c r="J21780" s="598"/>
      <c r="M21780" s="598"/>
      <c r="N21780" s="598"/>
      <c r="V21780" s="598"/>
      <c r="W21780" s="598"/>
    </row>
    <row r="21781" spans="6:23" x14ac:dyDescent="0.2">
      <c r="F21781" s="610"/>
      <c r="H21781" s="612"/>
      <c r="I21781" s="598"/>
      <c r="J21781" s="598"/>
      <c r="M21781" s="598"/>
      <c r="N21781" s="598"/>
      <c r="V21781" s="598"/>
      <c r="W21781" s="598"/>
    </row>
    <row r="21782" spans="6:23" x14ac:dyDescent="0.2">
      <c r="F21782" s="610"/>
      <c r="H21782" s="612"/>
      <c r="I21782" s="598"/>
      <c r="J21782" s="598"/>
      <c r="M21782" s="598"/>
      <c r="N21782" s="598"/>
      <c r="V21782" s="598"/>
      <c r="W21782" s="598"/>
    </row>
    <row r="21783" spans="6:23" x14ac:dyDescent="0.2">
      <c r="F21783" s="610"/>
      <c r="H21783" s="612"/>
      <c r="I21783" s="598"/>
      <c r="J21783" s="598"/>
      <c r="M21783" s="598"/>
      <c r="N21783" s="598"/>
      <c r="V21783" s="598"/>
      <c r="W21783" s="598"/>
    </row>
    <row r="21784" spans="6:23" x14ac:dyDescent="0.2">
      <c r="F21784" s="610"/>
      <c r="H21784" s="612"/>
      <c r="I21784" s="598"/>
      <c r="J21784" s="598"/>
      <c r="M21784" s="598"/>
      <c r="N21784" s="598"/>
      <c r="V21784" s="598"/>
      <c r="W21784" s="598"/>
    </row>
    <row r="21785" spans="6:23" x14ac:dyDescent="0.2">
      <c r="F21785" s="610"/>
      <c r="H21785" s="612"/>
      <c r="I21785" s="598"/>
      <c r="J21785" s="598"/>
      <c r="M21785" s="598"/>
      <c r="N21785" s="598"/>
      <c r="V21785" s="598"/>
      <c r="W21785" s="598"/>
    </row>
    <row r="21786" spans="6:23" x14ac:dyDescent="0.2">
      <c r="F21786" s="610"/>
      <c r="H21786" s="612"/>
      <c r="I21786" s="598"/>
      <c r="J21786" s="598"/>
      <c r="M21786" s="598"/>
      <c r="N21786" s="598"/>
      <c r="V21786" s="598"/>
      <c r="W21786" s="598"/>
    </row>
    <row r="21787" spans="6:23" x14ac:dyDescent="0.2">
      <c r="F21787" s="610"/>
      <c r="H21787" s="612"/>
      <c r="I21787" s="598"/>
      <c r="J21787" s="598"/>
      <c r="M21787" s="598"/>
      <c r="N21787" s="598"/>
      <c r="V21787" s="598"/>
      <c r="W21787" s="598"/>
    </row>
    <row r="21788" spans="6:23" x14ac:dyDescent="0.2">
      <c r="F21788" s="610"/>
      <c r="H21788" s="612"/>
      <c r="I21788" s="598"/>
      <c r="J21788" s="598"/>
      <c r="M21788" s="598"/>
      <c r="N21788" s="598"/>
      <c r="V21788" s="598"/>
      <c r="W21788" s="598"/>
    </row>
    <row r="21789" spans="6:23" x14ac:dyDescent="0.2">
      <c r="F21789" s="610"/>
      <c r="H21789" s="612"/>
      <c r="I21789" s="598"/>
      <c r="J21789" s="598"/>
      <c r="M21789" s="598"/>
      <c r="N21789" s="598"/>
      <c r="V21789" s="598"/>
      <c r="W21789" s="598"/>
    </row>
    <row r="21790" spans="6:23" x14ac:dyDescent="0.2">
      <c r="F21790" s="610"/>
      <c r="H21790" s="612"/>
      <c r="I21790" s="598"/>
      <c r="J21790" s="598"/>
      <c r="M21790" s="598"/>
      <c r="N21790" s="598"/>
      <c r="V21790" s="598"/>
      <c r="W21790" s="598"/>
    </row>
    <row r="21791" spans="6:23" x14ac:dyDescent="0.2">
      <c r="F21791" s="610"/>
      <c r="H21791" s="612"/>
      <c r="I21791" s="598"/>
      <c r="J21791" s="598"/>
      <c r="M21791" s="598"/>
      <c r="N21791" s="598"/>
      <c r="V21791" s="598"/>
      <c r="W21791" s="598"/>
    </row>
    <row r="21792" spans="6:23" x14ac:dyDescent="0.2">
      <c r="F21792" s="610"/>
      <c r="H21792" s="612"/>
      <c r="I21792" s="598"/>
      <c r="J21792" s="598"/>
      <c r="M21792" s="598"/>
      <c r="N21792" s="598"/>
      <c r="V21792" s="598"/>
      <c r="W21792" s="598"/>
    </row>
    <row r="21793" spans="6:23" x14ac:dyDescent="0.2">
      <c r="F21793" s="610"/>
      <c r="H21793" s="612"/>
      <c r="I21793" s="598"/>
      <c r="J21793" s="598"/>
      <c r="M21793" s="598"/>
      <c r="N21793" s="598"/>
      <c r="V21793" s="598"/>
      <c r="W21793" s="598"/>
    </row>
    <row r="21794" spans="6:23" x14ac:dyDescent="0.2">
      <c r="F21794" s="610"/>
      <c r="H21794" s="612"/>
      <c r="I21794" s="598"/>
      <c r="J21794" s="598"/>
      <c r="M21794" s="598"/>
      <c r="N21794" s="598"/>
      <c r="V21794" s="598"/>
      <c r="W21794" s="598"/>
    </row>
    <row r="21795" spans="6:23" x14ac:dyDescent="0.2">
      <c r="F21795" s="610"/>
      <c r="H21795" s="612"/>
      <c r="I21795" s="598"/>
      <c r="J21795" s="598"/>
      <c r="M21795" s="598"/>
      <c r="N21795" s="598"/>
      <c r="V21795" s="598"/>
      <c r="W21795" s="598"/>
    </row>
    <row r="21796" spans="6:23" x14ac:dyDescent="0.2">
      <c r="F21796" s="610"/>
      <c r="H21796" s="612"/>
      <c r="I21796" s="598"/>
      <c r="J21796" s="598"/>
      <c r="M21796" s="598"/>
      <c r="N21796" s="598"/>
      <c r="V21796" s="598"/>
      <c r="W21796" s="598"/>
    </row>
    <row r="21797" spans="6:23" x14ac:dyDescent="0.2">
      <c r="F21797" s="610"/>
      <c r="H21797" s="612"/>
      <c r="I21797" s="598"/>
      <c r="J21797" s="598"/>
      <c r="M21797" s="598"/>
      <c r="N21797" s="598"/>
      <c r="V21797" s="598"/>
      <c r="W21797" s="598"/>
    </row>
    <row r="21798" spans="6:23" x14ac:dyDescent="0.2">
      <c r="F21798" s="610"/>
      <c r="H21798" s="612"/>
      <c r="I21798" s="598"/>
      <c r="J21798" s="598"/>
      <c r="M21798" s="598"/>
      <c r="N21798" s="598"/>
      <c r="V21798" s="598"/>
      <c r="W21798" s="598"/>
    </row>
    <row r="21799" spans="6:23" x14ac:dyDescent="0.2">
      <c r="F21799" s="610"/>
      <c r="H21799" s="612"/>
      <c r="I21799" s="598"/>
      <c r="J21799" s="598"/>
      <c r="M21799" s="598"/>
      <c r="N21799" s="598"/>
      <c r="V21799" s="598"/>
      <c r="W21799" s="598"/>
    </row>
    <row r="21800" spans="6:23" x14ac:dyDescent="0.2">
      <c r="F21800" s="610"/>
      <c r="H21800" s="612"/>
      <c r="I21800" s="598"/>
      <c r="J21800" s="598"/>
      <c r="M21800" s="598"/>
      <c r="N21800" s="598"/>
      <c r="V21800" s="598"/>
      <c r="W21800" s="598"/>
    </row>
    <row r="21801" spans="6:23" x14ac:dyDescent="0.2">
      <c r="F21801" s="610"/>
      <c r="H21801" s="612"/>
      <c r="I21801" s="598"/>
      <c r="J21801" s="598"/>
      <c r="M21801" s="598"/>
      <c r="N21801" s="598"/>
      <c r="V21801" s="598"/>
      <c r="W21801" s="598"/>
    </row>
    <row r="21802" spans="6:23" x14ac:dyDescent="0.2">
      <c r="F21802" s="610"/>
      <c r="H21802" s="612"/>
      <c r="I21802" s="598"/>
      <c r="J21802" s="598"/>
      <c r="M21802" s="598"/>
      <c r="N21802" s="598"/>
      <c r="V21802" s="598"/>
      <c r="W21802" s="598"/>
    </row>
    <row r="21803" spans="6:23" x14ac:dyDescent="0.2">
      <c r="F21803" s="610"/>
      <c r="H21803" s="612"/>
      <c r="I21803" s="598"/>
      <c r="J21803" s="598"/>
      <c r="M21803" s="598"/>
      <c r="N21803" s="598"/>
      <c r="V21803" s="598"/>
      <c r="W21803" s="598"/>
    </row>
    <row r="21804" spans="6:23" x14ac:dyDescent="0.2">
      <c r="F21804" s="610"/>
      <c r="H21804" s="612"/>
      <c r="I21804" s="598"/>
      <c r="J21804" s="598"/>
      <c r="M21804" s="598"/>
      <c r="N21804" s="598"/>
      <c r="V21804" s="598"/>
      <c r="W21804" s="598"/>
    </row>
    <row r="21805" spans="6:23" x14ac:dyDescent="0.2">
      <c r="F21805" s="610"/>
      <c r="H21805" s="612"/>
      <c r="I21805" s="598"/>
      <c r="J21805" s="598"/>
      <c r="M21805" s="598"/>
      <c r="N21805" s="598"/>
      <c r="V21805" s="598"/>
      <c r="W21805" s="598"/>
    </row>
    <row r="21806" spans="6:23" x14ac:dyDescent="0.2">
      <c r="F21806" s="610"/>
      <c r="H21806" s="612"/>
      <c r="I21806" s="598"/>
      <c r="J21806" s="598"/>
      <c r="M21806" s="598"/>
      <c r="N21806" s="598"/>
      <c r="V21806" s="598"/>
      <c r="W21806" s="598"/>
    </row>
    <row r="21807" spans="6:23" x14ac:dyDescent="0.2">
      <c r="F21807" s="610"/>
      <c r="H21807" s="612"/>
      <c r="I21807" s="598"/>
      <c r="J21807" s="598"/>
      <c r="M21807" s="598"/>
      <c r="N21807" s="598"/>
      <c r="V21807" s="598"/>
      <c r="W21807" s="598"/>
    </row>
    <row r="21808" spans="6:23" x14ac:dyDescent="0.2">
      <c r="F21808" s="610"/>
      <c r="H21808" s="612"/>
      <c r="I21808" s="598"/>
      <c r="J21808" s="598"/>
      <c r="M21808" s="598"/>
      <c r="N21808" s="598"/>
      <c r="V21808" s="598"/>
      <c r="W21808" s="598"/>
    </row>
    <row r="21809" spans="6:23" x14ac:dyDescent="0.2">
      <c r="F21809" s="610"/>
      <c r="H21809" s="612"/>
      <c r="I21809" s="598"/>
      <c r="J21809" s="598"/>
      <c r="M21809" s="598"/>
      <c r="N21809" s="598"/>
      <c r="V21809" s="598"/>
      <c r="W21809" s="598"/>
    </row>
    <row r="21810" spans="6:23" x14ac:dyDescent="0.2">
      <c r="F21810" s="610"/>
      <c r="H21810" s="612"/>
      <c r="I21810" s="598"/>
      <c r="J21810" s="598"/>
      <c r="M21810" s="598"/>
      <c r="N21810" s="598"/>
      <c r="V21810" s="598"/>
      <c r="W21810" s="598"/>
    </row>
    <row r="21811" spans="6:23" x14ac:dyDescent="0.2">
      <c r="F21811" s="610"/>
      <c r="H21811" s="612"/>
      <c r="I21811" s="598"/>
      <c r="J21811" s="598"/>
      <c r="M21811" s="598"/>
      <c r="N21811" s="598"/>
      <c r="V21811" s="598"/>
      <c r="W21811" s="598"/>
    </row>
    <row r="21812" spans="6:23" x14ac:dyDescent="0.2">
      <c r="F21812" s="610"/>
      <c r="H21812" s="612"/>
      <c r="I21812" s="598"/>
      <c r="J21812" s="598"/>
      <c r="M21812" s="598"/>
      <c r="N21812" s="598"/>
      <c r="V21812" s="598"/>
      <c r="W21812" s="598"/>
    </row>
    <row r="21813" spans="6:23" x14ac:dyDescent="0.2">
      <c r="F21813" s="610"/>
      <c r="H21813" s="612"/>
      <c r="I21813" s="598"/>
      <c r="J21813" s="598"/>
      <c r="M21813" s="598"/>
      <c r="N21813" s="598"/>
      <c r="V21813" s="598"/>
      <c r="W21813" s="598"/>
    </row>
    <row r="21814" spans="6:23" x14ac:dyDescent="0.2">
      <c r="F21814" s="610"/>
      <c r="H21814" s="612"/>
      <c r="I21814" s="598"/>
      <c r="J21814" s="598"/>
      <c r="M21814" s="598"/>
      <c r="N21814" s="598"/>
      <c r="V21814" s="598"/>
      <c r="W21814" s="598"/>
    </row>
    <row r="21815" spans="6:23" x14ac:dyDescent="0.2">
      <c r="F21815" s="610"/>
      <c r="H21815" s="612"/>
      <c r="I21815" s="598"/>
      <c r="J21815" s="598"/>
      <c r="M21815" s="598"/>
      <c r="N21815" s="598"/>
      <c r="V21815" s="598"/>
      <c r="W21815" s="598"/>
    </row>
    <row r="21816" spans="6:23" x14ac:dyDescent="0.2">
      <c r="F21816" s="610"/>
      <c r="H21816" s="612"/>
      <c r="I21816" s="598"/>
      <c r="J21816" s="598"/>
      <c r="M21816" s="598"/>
      <c r="N21816" s="598"/>
      <c r="V21816" s="598"/>
      <c r="W21816" s="598"/>
    </row>
    <row r="21817" spans="6:23" x14ac:dyDescent="0.2">
      <c r="F21817" s="610"/>
      <c r="H21817" s="612"/>
      <c r="I21817" s="598"/>
      <c r="J21817" s="598"/>
      <c r="M21817" s="598"/>
      <c r="N21817" s="598"/>
      <c r="V21817" s="598"/>
      <c r="W21817" s="598"/>
    </row>
    <row r="21818" spans="6:23" x14ac:dyDescent="0.2">
      <c r="F21818" s="610"/>
      <c r="H21818" s="612"/>
      <c r="I21818" s="598"/>
      <c r="J21818" s="598"/>
      <c r="M21818" s="598"/>
      <c r="N21818" s="598"/>
      <c r="V21818" s="598"/>
      <c r="W21818" s="598"/>
    </row>
    <row r="21819" spans="6:23" x14ac:dyDescent="0.2">
      <c r="F21819" s="610"/>
      <c r="H21819" s="612"/>
      <c r="I21819" s="598"/>
      <c r="J21819" s="598"/>
      <c r="M21819" s="598"/>
      <c r="N21819" s="598"/>
      <c r="V21819" s="598"/>
      <c r="W21819" s="598"/>
    </row>
    <row r="21820" spans="6:23" x14ac:dyDescent="0.2">
      <c r="F21820" s="610"/>
      <c r="H21820" s="612"/>
      <c r="I21820" s="598"/>
      <c r="J21820" s="598"/>
      <c r="M21820" s="598"/>
      <c r="N21820" s="598"/>
      <c r="V21820" s="598"/>
      <c r="W21820" s="598"/>
    </row>
    <row r="21821" spans="6:23" x14ac:dyDescent="0.2">
      <c r="F21821" s="610"/>
      <c r="H21821" s="612"/>
      <c r="I21821" s="598"/>
      <c r="J21821" s="598"/>
      <c r="M21821" s="598"/>
      <c r="N21821" s="598"/>
      <c r="V21821" s="598"/>
      <c r="W21821" s="598"/>
    </row>
    <row r="21822" spans="6:23" x14ac:dyDescent="0.2">
      <c r="F21822" s="610"/>
      <c r="H21822" s="612"/>
      <c r="I21822" s="598"/>
      <c r="J21822" s="598"/>
      <c r="M21822" s="598"/>
      <c r="N21822" s="598"/>
      <c r="V21822" s="598"/>
      <c r="W21822" s="598"/>
    </row>
    <row r="21823" spans="6:23" x14ac:dyDescent="0.2">
      <c r="F21823" s="610"/>
      <c r="H21823" s="612"/>
      <c r="I21823" s="598"/>
      <c r="J21823" s="598"/>
      <c r="M21823" s="598"/>
      <c r="N21823" s="598"/>
      <c r="V21823" s="598"/>
      <c r="W21823" s="598"/>
    </row>
    <row r="21824" spans="6:23" x14ac:dyDescent="0.2">
      <c r="F21824" s="610"/>
      <c r="H21824" s="612"/>
      <c r="I21824" s="598"/>
      <c r="J21824" s="598"/>
      <c r="M21824" s="598"/>
      <c r="N21824" s="598"/>
      <c r="V21824" s="598"/>
      <c r="W21824" s="598"/>
    </row>
    <row r="21825" spans="6:23" x14ac:dyDescent="0.2">
      <c r="F21825" s="610"/>
      <c r="H21825" s="612"/>
      <c r="I21825" s="598"/>
      <c r="J21825" s="598"/>
      <c r="M21825" s="598"/>
      <c r="N21825" s="598"/>
      <c r="V21825" s="598"/>
      <c r="W21825" s="598"/>
    </row>
    <row r="21826" spans="6:23" x14ac:dyDescent="0.2">
      <c r="F21826" s="610"/>
      <c r="H21826" s="612"/>
      <c r="I21826" s="598"/>
      <c r="J21826" s="598"/>
      <c r="M21826" s="598"/>
      <c r="N21826" s="598"/>
      <c r="V21826" s="598"/>
      <c r="W21826" s="598"/>
    </row>
    <row r="21827" spans="6:23" x14ac:dyDescent="0.2">
      <c r="F21827" s="610"/>
      <c r="H21827" s="612"/>
      <c r="I21827" s="598"/>
      <c r="J21827" s="598"/>
      <c r="M21827" s="598"/>
      <c r="N21827" s="598"/>
      <c r="V21827" s="598"/>
      <c r="W21827" s="598"/>
    </row>
    <row r="21828" spans="6:23" x14ac:dyDescent="0.2">
      <c r="F21828" s="610"/>
      <c r="H21828" s="612"/>
      <c r="I21828" s="598"/>
      <c r="J21828" s="598"/>
      <c r="M21828" s="598"/>
      <c r="N21828" s="598"/>
      <c r="V21828" s="598"/>
      <c r="W21828" s="598"/>
    </row>
    <row r="21829" spans="6:23" x14ac:dyDescent="0.2">
      <c r="F21829" s="610"/>
      <c r="H21829" s="612"/>
      <c r="I21829" s="598"/>
      <c r="J21829" s="598"/>
      <c r="M21829" s="598"/>
      <c r="N21829" s="598"/>
      <c r="V21829" s="598"/>
      <c r="W21829" s="598"/>
    </row>
    <row r="21830" spans="6:23" x14ac:dyDescent="0.2">
      <c r="F21830" s="610"/>
      <c r="H21830" s="612"/>
      <c r="I21830" s="598"/>
      <c r="J21830" s="598"/>
      <c r="M21830" s="598"/>
      <c r="N21830" s="598"/>
      <c r="V21830" s="598"/>
      <c r="W21830" s="598"/>
    </row>
    <row r="21831" spans="6:23" x14ac:dyDescent="0.2">
      <c r="F21831" s="610"/>
      <c r="H21831" s="612"/>
      <c r="I21831" s="598"/>
      <c r="J21831" s="598"/>
      <c r="M21831" s="598"/>
      <c r="N21831" s="598"/>
      <c r="V21831" s="598"/>
      <c r="W21831" s="598"/>
    </row>
    <row r="21832" spans="6:23" x14ac:dyDescent="0.2">
      <c r="F21832" s="610"/>
      <c r="H21832" s="612"/>
      <c r="I21832" s="598"/>
      <c r="J21832" s="598"/>
      <c r="M21832" s="598"/>
      <c r="N21832" s="598"/>
      <c r="V21832" s="598"/>
      <c r="W21832" s="598"/>
    </row>
    <row r="21833" spans="6:23" x14ac:dyDescent="0.2">
      <c r="F21833" s="610"/>
      <c r="H21833" s="612"/>
      <c r="I21833" s="598"/>
      <c r="J21833" s="598"/>
      <c r="M21833" s="598"/>
      <c r="N21833" s="598"/>
      <c r="V21833" s="598"/>
      <c r="W21833" s="598"/>
    </row>
    <row r="21834" spans="6:23" x14ac:dyDescent="0.2">
      <c r="F21834" s="610"/>
      <c r="H21834" s="612"/>
      <c r="I21834" s="598"/>
      <c r="J21834" s="598"/>
      <c r="M21834" s="598"/>
      <c r="N21834" s="598"/>
      <c r="V21834" s="598"/>
      <c r="W21834" s="598"/>
    </row>
    <row r="21835" spans="6:23" x14ac:dyDescent="0.2">
      <c r="F21835" s="610"/>
      <c r="H21835" s="612"/>
      <c r="I21835" s="598"/>
      <c r="J21835" s="598"/>
      <c r="M21835" s="598"/>
      <c r="N21835" s="598"/>
      <c r="V21835" s="598"/>
      <c r="W21835" s="598"/>
    </row>
    <row r="21836" spans="6:23" x14ac:dyDescent="0.2">
      <c r="F21836" s="610"/>
      <c r="H21836" s="612"/>
      <c r="I21836" s="598"/>
      <c r="J21836" s="598"/>
      <c r="M21836" s="598"/>
      <c r="N21836" s="598"/>
      <c r="V21836" s="598"/>
      <c r="W21836" s="598"/>
    </row>
    <row r="21837" spans="6:23" x14ac:dyDescent="0.2">
      <c r="F21837" s="610"/>
      <c r="H21837" s="612"/>
      <c r="I21837" s="598"/>
      <c r="J21837" s="598"/>
      <c r="M21837" s="598"/>
      <c r="N21837" s="598"/>
      <c r="V21837" s="598"/>
      <c r="W21837" s="598"/>
    </row>
    <row r="21838" spans="6:23" x14ac:dyDescent="0.2">
      <c r="F21838" s="610"/>
      <c r="H21838" s="612"/>
      <c r="I21838" s="598"/>
      <c r="J21838" s="598"/>
      <c r="M21838" s="598"/>
      <c r="N21838" s="598"/>
      <c r="V21838" s="598"/>
      <c r="W21838" s="598"/>
    </row>
    <row r="21839" spans="6:23" x14ac:dyDescent="0.2">
      <c r="F21839" s="610"/>
      <c r="H21839" s="612"/>
      <c r="I21839" s="598"/>
      <c r="J21839" s="598"/>
      <c r="M21839" s="598"/>
      <c r="N21839" s="598"/>
      <c r="V21839" s="598"/>
      <c r="W21839" s="598"/>
    </row>
    <row r="21840" spans="6:23" x14ac:dyDescent="0.2">
      <c r="F21840" s="610"/>
      <c r="H21840" s="612"/>
      <c r="I21840" s="598"/>
      <c r="J21840" s="598"/>
      <c r="M21840" s="598"/>
      <c r="N21840" s="598"/>
      <c r="V21840" s="598"/>
      <c r="W21840" s="598"/>
    </row>
    <row r="21841" spans="6:23" x14ac:dyDescent="0.2">
      <c r="F21841" s="610"/>
      <c r="H21841" s="612"/>
      <c r="I21841" s="598"/>
      <c r="J21841" s="598"/>
      <c r="M21841" s="598"/>
      <c r="N21841" s="598"/>
      <c r="V21841" s="598"/>
      <c r="W21841" s="598"/>
    </row>
    <row r="21842" spans="6:23" x14ac:dyDescent="0.2">
      <c r="F21842" s="610"/>
      <c r="H21842" s="612"/>
      <c r="I21842" s="598"/>
      <c r="J21842" s="598"/>
      <c r="M21842" s="598"/>
      <c r="N21842" s="598"/>
      <c r="V21842" s="598"/>
      <c r="W21842" s="598"/>
    </row>
    <row r="21843" spans="6:23" x14ac:dyDescent="0.2">
      <c r="F21843" s="610"/>
      <c r="H21843" s="612"/>
      <c r="I21843" s="598"/>
      <c r="J21843" s="598"/>
      <c r="M21843" s="598"/>
      <c r="N21843" s="598"/>
      <c r="V21843" s="598"/>
      <c r="W21843" s="598"/>
    </row>
    <row r="21844" spans="6:23" x14ac:dyDescent="0.2">
      <c r="F21844" s="610"/>
      <c r="H21844" s="612"/>
      <c r="I21844" s="598"/>
      <c r="J21844" s="598"/>
      <c r="M21844" s="598"/>
      <c r="N21844" s="598"/>
      <c r="V21844" s="598"/>
      <c r="W21844" s="598"/>
    </row>
    <row r="21845" spans="6:23" x14ac:dyDescent="0.2">
      <c r="F21845" s="610"/>
      <c r="H21845" s="612"/>
      <c r="I21845" s="598"/>
      <c r="J21845" s="598"/>
      <c r="M21845" s="598"/>
      <c r="N21845" s="598"/>
      <c r="V21845" s="598"/>
      <c r="W21845" s="598"/>
    </row>
    <row r="21846" spans="6:23" x14ac:dyDescent="0.2">
      <c r="F21846" s="610"/>
      <c r="H21846" s="612"/>
      <c r="I21846" s="598"/>
      <c r="J21846" s="598"/>
      <c r="M21846" s="598"/>
      <c r="N21846" s="598"/>
      <c r="V21846" s="598"/>
      <c r="W21846" s="598"/>
    </row>
    <row r="21847" spans="6:23" x14ac:dyDescent="0.2">
      <c r="F21847" s="610"/>
      <c r="H21847" s="612"/>
      <c r="I21847" s="598"/>
      <c r="J21847" s="598"/>
      <c r="M21847" s="598"/>
      <c r="N21847" s="598"/>
      <c r="V21847" s="598"/>
      <c r="W21847" s="598"/>
    </row>
    <row r="21848" spans="6:23" x14ac:dyDescent="0.2">
      <c r="F21848" s="610"/>
      <c r="H21848" s="612"/>
      <c r="I21848" s="598"/>
      <c r="J21848" s="598"/>
      <c r="M21848" s="598"/>
      <c r="N21848" s="598"/>
      <c r="V21848" s="598"/>
      <c r="W21848" s="598"/>
    </row>
    <row r="21849" spans="6:23" x14ac:dyDescent="0.2">
      <c r="F21849" s="610"/>
      <c r="H21849" s="612"/>
      <c r="I21849" s="598"/>
      <c r="J21849" s="598"/>
      <c r="M21849" s="598"/>
      <c r="N21849" s="598"/>
      <c r="V21849" s="598"/>
      <c r="W21849" s="598"/>
    </row>
    <row r="21850" spans="6:23" x14ac:dyDescent="0.2">
      <c r="F21850" s="610"/>
      <c r="H21850" s="612"/>
      <c r="I21850" s="598"/>
      <c r="J21850" s="598"/>
      <c r="M21850" s="598"/>
      <c r="N21850" s="598"/>
      <c r="V21850" s="598"/>
      <c r="W21850" s="598"/>
    </row>
    <row r="21851" spans="6:23" x14ac:dyDescent="0.2">
      <c r="F21851" s="610"/>
      <c r="H21851" s="612"/>
      <c r="I21851" s="598"/>
      <c r="J21851" s="598"/>
      <c r="M21851" s="598"/>
      <c r="N21851" s="598"/>
      <c r="V21851" s="598"/>
      <c r="W21851" s="598"/>
    </row>
    <row r="21852" spans="6:23" x14ac:dyDescent="0.2">
      <c r="F21852" s="610"/>
      <c r="H21852" s="612"/>
      <c r="I21852" s="598"/>
      <c r="J21852" s="598"/>
      <c r="M21852" s="598"/>
      <c r="N21852" s="598"/>
      <c r="V21852" s="598"/>
      <c r="W21852" s="598"/>
    </row>
    <row r="21853" spans="6:23" x14ac:dyDescent="0.2">
      <c r="F21853" s="610"/>
      <c r="H21853" s="612"/>
      <c r="I21853" s="598"/>
      <c r="J21853" s="598"/>
      <c r="M21853" s="598"/>
      <c r="N21853" s="598"/>
      <c r="V21853" s="598"/>
      <c r="W21853" s="598"/>
    </row>
    <row r="21854" spans="6:23" x14ac:dyDescent="0.2">
      <c r="F21854" s="610"/>
      <c r="H21854" s="612"/>
      <c r="I21854" s="598"/>
      <c r="J21854" s="598"/>
      <c r="M21854" s="598"/>
      <c r="N21854" s="598"/>
      <c r="V21854" s="598"/>
      <c r="W21854" s="598"/>
    </row>
    <row r="21855" spans="6:23" x14ac:dyDescent="0.2">
      <c r="F21855" s="610"/>
      <c r="H21855" s="612"/>
      <c r="I21855" s="598"/>
      <c r="J21855" s="598"/>
      <c r="M21855" s="598"/>
      <c r="N21855" s="598"/>
      <c r="V21855" s="598"/>
      <c r="W21855" s="598"/>
    </row>
    <row r="21856" spans="6:23" x14ac:dyDescent="0.2">
      <c r="F21856" s="610"/>
      <c r="H21856" s="612"/>
      <c r="I21856" s="598"/>
      <c r="J21856" s="598"/>
      <c r="M21856" s="598"/>
      <c r="N21856" s="598"/>
      <c r="V21856" s="598"/>
      <c r="W21856" s="598"/>
    </row>
    <row r="21857" spans="6:23" x14ac:dyDescent="0.2">
      <c r="F21857" s="610"/>
      <c r="H21857" s="612"/>
      <c r="I21857" s="598"/>
      <c r="J21857" s="598"/>
      <c r="M21857" s="598"/>
      <c r="N21857" s="598"/>
      <c r="V21857" s="598"/>
      <c r="W21857" s="598"/>
    </row>
    <row r="21858" spans="6:23" x14ac:dyDescent="0.2">
      <c r="F21858" s="610"/>
      <c r="H21858" s="612"/>
      <c r="I21858" s="598"/>
      <c r="J21858" s="598"/>
      <c r="M21858" s="598"/>
      <c r="N21858" s="598"/>
      <c r="V21858" s="598"/>
      <c r="W21858" s="598"/>
    </row>
    <row r="21859" spans="6:23" x14ac:dyDescent="0.2">
      <c r="F21859" s="610"/>
      <c r="H21859" s="612"/>
      <c r="I21859" s="598"/>
      <c r="J21859" s="598"/>
      <c r="M21859" s="598"/>
      <c r="N21859" s="598"/>
      <c r="V21859" s="598"/>
      <c r="W21859" s="598"/>
    </row>
    <row r="21860" spans="6:23" x14ac:dyDescent="0.2">
      <c r="F21860" s="610"/>
      <c r="H21860" s="612"/>
      <c r="I21860" s="598"/>
      <c r="J21860" s="598"/>
      <c r="M21860" s="598"/>
      <c r="N21860" s="598"/>
      <c r="V21860" s="598"/>
      <c r="W21860" s="598"/>
    </row>
    <row r="21861" spans="6:23" x14ac:dyDescent="0.2">
      <c r="F21861" s="610"/>
      <c r="H21861" s="612"/>
      <c r="I21861" s="598"/>
      <c r="J21861" s="598"/>
      <c r="M21861" s="598"/>
      <c r="N21861" s="598"/>
      <c r="V21861" s="598"/>
      <c r="W21861" s="598"/>
    </row>
    <row r="21862" spans="6:23" x14ac:dyDescent="0.2">
      <c r="F21862" s="610"/>
      <c r="H21862" s="612"/>
      <c r="I21862" s="598"/>
      <c r="J21862" s="598"/>
      <c r="M21862" s="598"/>
      <c r="N21862" s="598"/>
      <c r="V21862" s="598"/>
      <c r="W21862" s="598"/>
    </row>
    <row r="21863" spans="6:23" x14ac:dyDescent="0.2">
      <c r="F21863" s="610"/>
      <c r="H21863" s="612"/>
      <c r="I21863" s="598"/>
      <c r="J21863" s="598"/>
      <c r="M21863" s="598"/>
      <c r="N21863" s="598"/>
      <c r="V21863" s="598"/>
      <c r="W21863" s="598"/>
    </row>
    <row r="21864" spans="6:23" x14ac:dyDescent="0.2">
      <c r="F21864" s="610"/>
      <c r="H21864" s="612"/>
      <c r="I21864" s="598"/>
      <c r="J21864" s="598"/>
      <c r="M21864" s="598"/>
      <c r="N21864" s="598"/>
      <c r="V21864" s="598"/>
      <c r="W21864" s="598"/>
    </row>
    <row r="21865" spans="6:23" x14ac:dyDescent="0.2">
      <c r="F21865" s="610"/>
      <c r="H21865" s="612"/>
      <c r="I21865" s="598"/>
      <c r="J21865" s="598"/>
      <c r="M21865" s="598"/>
      <c r="N21865" s="598"/>
      <c r="V21865" s="598"/>
      <c r="W21865" s="598"/>
    </row>
    <row r="21866" spans="6:23" x14ac:dyDescent="0.2">
      <c r="F21866" s="610"/>
      <c r="H21866" s="612"/>
      <c r="I21866" s="598"/>
      <c r="J21866" s="598"/>
      <c r="M21866" s="598"/>
      <c r="N21866" s="598"/>
      <c r="V21866" s="598"/>
      <c r="W21866" s="598"/>
    </row>
    <row r="21867" spans="6:23" x14ac:dyDescent="0.2">
      <c r="F21867" s="610"/>
      <c r="H21867" s="612"/>
      <c r="I21867" s="598"/>
      <c r="J21867" s="598"/>
      <c r="M21867" s="598"/>
      <c r="N21867" s="598"/>
      <c r="V21867" s="598"/>
      <c r="W21867" s="598"/>
    </row>
    <row r="21868" spans="6:23" x14ac:dyDescent="0.2">
      <c r="F21868" s="610"/>
      <c r="H21868" s="612"/>
      <c r="I21868" s="598"/>
      <c r="J21868" s="598"/>
      <c r="M21868" s="598"/>
      <c r="N21868" s="598"/>
      <c r="V21868" s="598"/>
      <c r="W21868" s="598"/>
    </row>
    <row r="21869" spans="6:23" x14ac:dyDescent="0.2">
      <c r="F21869" s="610"/>
      <c r="H21869" s="612"/>
      <c r="I21869" s="598"/>
      <c r="J21869" s="598"/>
      <c r="M21869" s="598"/>
      <c r="N21869" s="598"/>
      <c r="V21869" s="598"/>
      <c r="W21869" s="598"/>
    </row>
    <row r="21870" spans="6:23" x14ac:dyDescent="0.2">
      <c r="F21870" s="610"/>
      <c r="H21870" s="612"/>
      <c r="I21870" s="598"/>
      <c r="J21870" s="598"/>
      <c r="M21870" s="598"/>
      <c r="N21870" s="598"/>
      <c r="V21870" s="598"/>
      <c r="W21870" s="598"/>
    </row>
    <row r="21871" spans="6:23" x14ac:dyDescent="0.2">
      <c r="F21871" s="610"/>
      <c r="H21871" s="612"/>
      <c r="I21871" s="598"/>
      <c r="J21871" s="598"/>
      <c r="M21871" s="598"/>
      <c r="N21871" s="598"/>
      <c r="V21871" s="598"/>
      <c r="W21871" s="598"/>
    </row>
    <row r="21872" spans="6:23" x14ac:dyDescent="0.2">
      <c r="F21872" s="610"/>
      <c r="H21872" s="612"/>
      <c r="I21872" s="598"/>
      <c r="J21872" s="598"/>
      <c r="M21872" s="598"/>
      <c r="N21872" s="598"/>
      <c r="V21872" s="598"/>
      <c r="W21872" s="598"/>
    </row>
    <row r="21873" spans="6:23" x14ac:dyDescent="0.2">
      <c r="F21873" s="610"/>
      <c r="H21873" s="612"/>
      <c r="I21873" s="598"/>
      <c r="J21873" s="598"/>
      <c r="M21873" s="598"/>
      <c r="N21873" s="598"/>
      <c r="V21873" s="598"/>
      <c r="W21873" s="598"/>
    </row>
    <row r="21874" spans="6:23" x14ac:dyDescent="0.2">
      <c r="F21874" s="610"/>
      <c r="H21874" s="612"/>
      <c r="I21874" s="598"/>
      <c r="J21874" s="598"/>
      <c r="M21874" s="598"/>
      <c r="N21874" s="598"/>
      <c r="V21874" s="598"/>
      <c r="W21874" s="598"/>
    </row>
    <row r="21875" spans="6:23" x14ac:dyDescent="0.2">
      <c r="F21875" s="610"/>
      <c r="H21875" s="612"/>
      <c r="I21875" s="598"/>
      <c r="J21875" s="598"/>
      <c r="M21875" s="598"/>
      <c r="N21875" s="598"/>
      <c r="V21875" s="598"/>
      <c r="W21875" s="598"/>
    </row>
    <row r="21876" spans="6:23" x14ac:dyDescent="0.2">
      <c r="F21876" s="610"/>
      <c r="H21876" s="612"/>
      <c r="I21876" s="598"/>
      <c r="J21876" s="598"/>
      <c r="M21876" s="598"/>
      <c r="N21876" s="598"/>
      <c r="V21876" s="598"/>
      <c r="W21876" s="598"/>
    </row>
    <row r="21877" spans="6:23" x14ac:dyDescent="0.2">
      <c r="F21877" s="610"/>
      <c r="H21877" s="612"/>
      <c r="I21877" s="598"/>
      <c r="J21877" s="598"/>
      <c r="M21877" s="598"/>
      <c r="N21877" s="598"/>
      <c r="V21877" s="598"/>
      <c r="W21877" s="598"/>
    </row>
    <row r="21878" spans="6:23" x14ac:dyDescent="0.2">
      <c r="F21878" s="610"/>
      <c r="H21878" s="612"/>
      <c r="I21878" s="598"/>
      <c r="J21878" s="598"/>
      <c r="M21878" s="598"/>
      <c r="N21878" s="598"/>
      <c r="V21878" s="598"/>
      <c r="W21878" s="598"/>
    </row>
    <row r="21879" spans="6:23" x14ac:dyDescent="0.2">
      <c r="F21879" s="610"/>
      <c r="H21879" s="612"/>
      <c r="I21879" s="598"/>
      <c r="J21879" s="598"/>
      <c r="M21879" s="598"/>
      <c r="N21879" s="598"/>
      <c r="V21879" s="598"/>
      <c r="W21879" s="598"/>
    </row>
    <row r="21880" spans="6:23" x14ac:dyDescent="0.2">
      <c r="F21880" s="610"/>
      <c r="H21880" s="612"/>
      <c r="I21880" s="598"/>
      <c r="J21880" s="598"/>
      <c r="M21880" s="598"/>
      <c r="N21880" s="598"/>
      <c r="V21880" s="598"/>
      <c r="W21880" s="598"/>
    </row>
    <row r="21881" spans="6:23" x14ac:dyDescent="0.2">
      <c r="F21881" s="610"/>
      <c r="H21881" s="612"/>
      <c r="I21881" s="598"/>
      <c r="J21881" s="598"/>
      <c r="M21881" s="598"/>
      <c r="N21881" s="598"/>
      <c r="V21881" s="598"/>
      <c r="W21881" s="598"/>
    </row>
    <row r="21882" spans="6:23" x14ac:dyDescent="0.2">
      <c r="F21882" s="610"/>
      <c r="H21882" s="612"/>
      <c r="I21882" s="598"/>
      <c r="J21882" s="598"/>
      <c r="M21882" s="598"/>
      <c r="N21882" s="598"/>
      <c r="V21882" s="598"/>
      <c r="W21882" s="598"/>
    </row>
    <row r="21883" spans="6:23" x14ac:dyDescent="0.2">
      <c r="F21883" s="610"/>
      <c r="H21883" s="612"/>
      <c r="I21883" s="598"/>
      <c r="J21883" s="598"/>
      <c r="M21883" s="598"/>
      <c r="N21883" s="598"/>
      <c r="V21883" s="598"/>
      <c r="W21883" s="598"/>
    </row>
    <row r="21884" spans="6:23" x14ac:dyDescent="0.2">
      <c r="F21884" s="610"/>
      <c r="H21884" s="612"/>
      <c r="I21884" s="598"/>
      <c r="J21884" s="598"/>
      <c r="M21884" s="598"/>
      <c r="N21884" s="598"/>
      <c r="V21884" s="598"/>
      <c r="W21884" s="598"/>
    </row>
    <row r="21885" spans="6:23" x14ac:dyDescent="0.2">
      <c r="F21885" s="610"/>
      <c r="H21885" s="612"/>
      <c r="I21885" s="598"/>
      <c r="J21885" s="598"/>
      <c r="M21885" s="598"/>
      <c r="N21885" s="598"/>
      <c r="V21885" s="598"/>
      <c r="W21885" s="598"/>
    </row>
    <row r="21886" spans="6:23" x14ac:dyDescent="0.2">
      <c r="F21886" s="610"/>
      <c r="H21886" s="612"/>
      <c r="I21886" s="598"/>
      <c r="J21886" s="598"/>
      <c r="M21886" s="598"/>
      <c r="N21886" s="598"/>
      <c r="V21886" s="598"/>
      <c r="W21886" s="598"/>
    </row>
    <row r="21887" spans="6:23" x14ac:dyDescent="0.2">
      <c r="F21887" s="610"/>
      <c r="H21887" s="612"/>
      <c r="I21887" s="598"/>
      <c r="J21887" s="598"/>
      <c r="M21887" s="598"/>
      <c r="N21887" s="598"/>
      <c r="V21887" s="598"/>
      <c r="W21887" s="598"/>
    </row>
    <row r="21888" spans="6:23" x14ac:dyDescent="0.2">
      <c r="F21888" s="610"/>
      <c r="H21888" s="612"/>
      <c r="I21888" s="598"/>
      <c r="J21888" s="598"/>
      <c r="M21888" s="598"/>
      <c r="N21888" s="598"/>
      <c r="V21888" s="598"/>
      <c r="W21888" s="598"/>
    </row>
    <row r="21889" spans="6:23" x14ac:dyDescent="0.2">
      <c r="F21889" s="610"/>
      <c r="H21889" s="612"/>
      <c r="I21889" s="598"/>
      <c r="J21889" s="598"/>
      <c r="M21889" s="598"/>
      <c r="N21889" s="598"/>
      <c r="V21889" s="598"/>
      <c r="W21889" s="598"/>
    </row>
    <row r="21890" spans="6:23" x14ac:dyDescent="0.2">
      <c r="F21890" s="610"/>
      <c r="H21890" s="612"/>
      <c r="I21890" s="598"/>
      <c r="J21890" s="598"/>
      <c r="M21890" s="598"/>
      <c r="N21890" s="598"/>
      <c r="V21890" s="598"/>
      <c r="W21890" s="598"/>
    </row>
    <row r="21891" spans="6:23" x14ac:dyDescent="0.2">
      <c r="F21891" s="610"/>
      <c r="H21891" s="612"/>
      <c r="I21891" s="598"/>
      <c r="J21891" s="598"/>
      <c r="M21891" s="598"/>
      <c r="N21891" s="598"/>
      <c r="V21891" s="598"/>
      <c r="W21891" s="598"/>
    </row>
    <row r="21892" spans="6:23" x14ac:dyDescent="0.2">
      <c r="F21892" s="610"/>
      <c r="H21892" s="612"/>
      <c r="I21892" s="598"/>
      <c r="J21892" s="598"/>
      <c r="M21892" s="598"/>
      <c r="N21892" s="598"/>
      <c r="V21892" s="598"/>
      <c r="W21892" s="598"/>
    </row>
    <row r="21893" spans="6:23" x14ac:dyDescent="0.2">
      <c r="F21893" s="610"/>
      <c r="H21893" s="612"/>
      <c r="I21893" s="598"/>
      <c r="J21893" s="598"/>
      <c r="M21893" s="598"/>
      <c r="N21893" s="598"/>
      <c r="V21893" s="598"/>
      <c r="W21893" s="598"/>
    </row>
    <row r="21894" spans="6:23" x14ac:dyDescent="0.2">
      <c r="F21894" s="610"/>
      <c r="H21894" s="612"/>
      <c r="I21894" s="598"/>
      <c r="J21894" s="598"/>
      <c r="M21894" s="598"/>
      <c r="N21894" s="598"/>
      <c r="V21894" s="598"/>
      <c r="W21894" s="598"/>
    </row>
    <row r="21895" spans="6:23" x14ac:dyDescent="0.2">
      <c r="F21895" s="610"/>
      <c r="H21895" s="612"/>
      <c r="I21895" s="598"/>
      <c r="J21895" s="598"/>
      <c r="M21895" s="598"/>
      <c r="N21895" s="598"/>
      <c r="V21895" s="598"/>
      <c r="W21895" s="598"/>
    </row>
    <row r="21896" spans="6:23" x14ac:dyDescent="0.2">
      <c r="F21896" s="610"/>
      <c r="H21896" s="612"/>
      <c r="I21896" s="598"/>
      <c r="J21896" s="598"/>
      <c r="M21896" s="598"/>
      <c r="N21896" s="598"/>
      <c r="V21896" s="598"/>
      <c r="W21896" s="598"/>
    </row>
    <row r="21897" spans="6:23" x14ac:dyDescent="0.2">
      <c r="F21897" s="610"/>
      <c r="H21897" s="612"/>
      <c r="I21897" s="598"/>
      <c r="J21897" s="598"/>
      <c r="M21897" s="598"/>
      <c r="N21897" s="598"/>
      <c r="V21897" s="598"/>
      <c r="W21897" s="598"/>
    </row>
    <row r="21898" spans="6:23" x14ac:dyDescent="0.2">
      <c r="F21898" s="610"/>
      <c r="H21898" s="612"/>
      <c r="I21898" s="598"/>
      <c r="J21898" s="598"/>
      <c r="M21898" s="598"/>
      <c r="N21898" s="598"/>
      <c r="V21898" s="598"/>
      <c r="W21898" s="598"/>
    </row>
    <row r="21899" spans="6:23" x14ac:dyDescent="0.2">
      <c r="F21899" s="610"/>
      <c r="H21899" s="612"/>
      <c r="I21899" s="598"/>
      <c r="J21899" s="598"/>
      <c r="M21899" s="598"/>
      <c r="N21899" s="598"/>
      <c r="V21899" s="598"/>
      <c r="W21899" s="598"/>
    </row>
    <row r="21900" spans="6:23" x14ac:dyDescent="0.2">
      <c r="F21900" s="610"/>
      <c r="H21900" s="612"/>
      <c r="I21900" s="598"/>
      <c r="J21900" s="598"/>
      <c r="M21900" s="598"/>
      <c r="N21900" s="598"/>
      <c r="V21900" s="598"/>
      <c r="W21900" s="598"/>
    </row>
    <row r="21901" spans="6:23" x14ac:dyDescent="0.2">
      <c r="F21901" s="610"/>
      <c r="H21901" s="612"/>
      <c r="I21901" s="598"/>
      <c r="J21901" s="598"/>
      <c r="M21901" s="598"/>
      <c r="N21901" s="598"/>
      <c r="V21901" s="598"/>
      <c r="W21901" s="598"/>
    </row>
    <row r="21902" spans="6:23" x14ac:dyDescent="0.2">
      <c r="F21902" s="610"/>
      <c r="H21902" s="612"/>
      <c r="I21902" s="598"/>
      <c r="J21902" s="598"/>
      <c r="M21902" s="598"/>
      <c r="N21902" s="598"/>
      <c r="V21902" s="598"/>
      <c r="W21902" s="598"/>
    </row>
    <row r="21903" spans="6:23" x14ac:dyDescent="0.2">
      <c r="F21903" s="610"/>
      <c r="H21903" s="612"/>
      <c r="I21903" s="598"/>
      <c r="J21903" s="598"/>
      <c r="M21903" s="598"/>
      <c r="N21903" s="598"/>
      <c r="V21903" s="598"/>
      <c r="W21903" s="598"/>
    </row>
    <row r="21904" spans="6:23" x14ac:dyDescent="0.2">
      <c r="F21904" s="610"/>
      <c r="H21904" s="612"/>
      <c r="I21904" s="598"/>
      <c r="J21904" s="598"/>
      <c r="M21904" s="598"/>
      <c r="N21904" s="598"/>
      <c r="V21904" s="598"/>
      <c r="W21904" s="598"/>
    </row>
    <row r="21905" spans="6:23" x14ac:dyDescent="0.2">
      <c r="F21905" s="610"/>
      <c r="H21905" s="612"/>
      <c r="I21905" s="598"/>
      <c r="J21905" s="598"/>
      <c r="M21905" s="598"/>
      <c r="N21905" s="598"/>
      <c r="V21905" s="598"/>
      <c r="W21905" s="598"/>
    </row>
    <row r="21906" spans="6:23" x14ac:dyDescent="0.2">
      <c r="F21906" s="610"/>
      <c r="H21906" s="612"/>
      <c r="I21906" s="598"/>
      <c r="J21906" s="598"/>
      <c r="M21906" s="598"/>
      <c r="N21906" s="598"/>
      <c r="V21906" s="598"/>
      <c r="W21906" s="598"/>
    </row>
    <row r="21907" spans="6:23" x14ac:dyDescent="0.2">
      <c r="F21907" s="610"/>
      <c r="H21907" s="612"/>
      <c r="I21907" s="598"/>
      <c r="J21907" s="598"/>
      <c r="M21907" s="598"/>
      <c r="N21907" s="598"/>
      <c r="V21907" s="598"/>
      <c r="W21907" s="598"/>
    </row>
    <row r="21908" spans="6:23" x14ac:dyDescent="0.2">
      <c r="F21908" s="610"/>
      <c r="H21908" s="612"/>
      <c r="I21908" s="598"/>
      <c r="J21908" s="598"/>
      <c r="M21908" s="598"/>
      <c r="N21908" s="598"/>
      <c r="V21908" s="598"/>
      <c r="W21908" s="598"/>
    </row>
    <row r="21909" spans="6:23" x14ac:dyDescent="0.2">
      <c r="F21909" s="610"/>
      <c r="H21909" s="612"/>
      <c r="I21909" s="598"/>
      <c r="J21909" s="598"/>
      <c r="M21909" s="598"/>
      <c r="N21909" s="598"/>
      <c r="V21909" s="598"/>
      <c r="W21909" s="598"/>
    </row>
    <row r="21910" spans="6:23" x14ac:dyDescent="0.2">
      <c r="F21910" s="610"/>
      <c r="H21910" s="612"/>
      <c r="I21910" s="598"/>
      <c r="J21910" s="598"/>
      <c r="M21910" s="598"/>
      <c r="N21910" s="598"/>
      <c r="V21910" s="598"/>
      <c r="W21910" s="598"/>
    </row>
    <row r="21911" spans="6:23" x14ac:dyDescent="0.2">
      <c r="F21911" s="610"/>
      <c r="H21911" s="612"/>
      <c r="I21911" s="598"/>
      <c r="J21911" s="598"/>
      <c r="M21911" s="598"/>
      <c r="N21911" s="598"/>
      <c r="V21911" s="598"/>
      <c r="W21911" s="598"/>
    </row>
    <row r="21912" spans="6:23" x14ac:dyDescent="0.2">
      <c r="F21912" s="610"/>
      <c r="H21912" s="612"/>
      <c r="I21912" s="598"/>
      <c r="J21912" s="598"/>
      <c r="M21912" s="598"/>
      <c r="N21912" s="598"/>
      <c r="V21912" s="598"/>
      <c r="W21912" s="598"/>
    </row>
    <row r="21913" spans="6:23" x14ac:dyDescent="0.2">
      <c r="F21913" s="610"/>
      <c r="H21913" s="612"/>
      <c r="I21913" s="598"/>
      <c r="J21913" s="598"/>
      <c r="M21913" s="598"/>
      <c r="N21913" s="598"/>
      <c r="V21913" s="598"/>
      <c r="W21913" s="598"/>
    </row>
    <row r="21914" spans="6:23" x14ac:dyDescent="0.2">
      <c r="F21914" s="610"/>
      <c r="H21914" s="612"/>
      <c r="I21914" s="598"/>
      <c r="J21914" s="598"/>
      <c r="M21914" s="598"/>
      <c r="N21914" s="598"/>
      <c r="V21914" s="598"/>
      <c r="W21914" s="598"/>
    </row>
    <row r="21915" spans="6:23" x14ac:dyDescent="0.2">
      <c r="F21915" s="610"/>
      <c r="H21915" s="612"/>
      <c r="I21915" s="598"/>
      <c r="J21915" s="598"/>
      <c r="M21915" s="598"/>
      <c r="N21915" s="598"/>
      <c r="V21915" s="598"/>
      <c r="W21915" s="598"/>
    </row>
    <row r="21916" spans="6:23" x14ac:dyDescent="0.2">
      <c r="F21916" s="610"/>
      <c r="H21916" s="612"/>
      <c r="I21916" s="598"/>
      <c r="J21916" s="598"/>
      <c r="M21916" s="598"/>
      <c r="N21916" s="598"/>
      <c r="V21916" s="598"/>
      <c r="W21916" s="598"/>
    </row>
    <row r="21917" spans="6:23" x14ac:dyDescent="0.2">
      <c r="F21917" s="610"/>
      <c r="H21917" s="612"/>
      <c r="I21917" s="598"/>
      <c r="J21917" s="598"/>
      <c r="M21917" s="598"/>
      <c r="N21917" s="598"/>
      <c r="V21917" s="598"/>
      <c r="W21917" s="598"/>
    </row>
    <row r="21918" spans="6:23" x14ac:dyDescent="0.2">
      <c r="F21918" s="610"/>
      <c r="H21918" s="612"/>
      <c r="I21918" s="598"/>
      <c r="J21918" s="598"/>
      <c r="M21918" s="598"/>
      <c r="N21918" s="598"/>
      <c r="V21918" s="598"/>
      <c r="W21918" s="598"/>
    </row>
    <row r="21919" spans="6:23" x14ac:dyDescent="0.2">
      <c r="F21919" s="610"/>
      <c r="H21919" s="612"/>
      <c r="I21919" s="598"/>
      <c r="J21919" s="598"/>
      <c r="M21919" s="598"/>
      <c r="N21919" s="598"/>
      <c r="V21919" s="598"/>
      <c r="W21919" s="598"/>
    </row>
    <row r="21920" spans="6:23" x14ac:dyDescent="0.2">
      <c r="F21920" s="610"/>
      <c r="H21920" s="612"/>
      <c r="I21920" s="598"/>
      <c r="J21920" s="598"/>
      <c r="M21920" s="598"/>
      <c r="N21920" s="598"/>
      <c r="V21920" s="598"/>
      <c r="W21920" s="598"/>
    </row>
    <row r="21921" spans="6:23" x14ac:dyDescent="0.2">
      <c r="F21921" s="610"/>
      <c r="H21921" s="612"/>
      <c r="I21921" s="598"/>
      <c r="J21921" s="598"/>
      <c r="M21921" s="598"/>
      <c r="N21921" s="598"/>
      <c r="V21921" s="598"/>
      <c r="W21921" s="598"/>
    </row>
    <row r="21922" spans="6:23" x14ac:dyDescent="0.2">
      <c r="F21922" s="610"/>
      <c r="H21922" s="612"/>
      <c r="I21922" s="598"/>
      <c r="J21922" s="598"/>
      <c r="M21922" s="598"/>
      <c r="N21922" s="598"/>
      <c r="V21922" s="598"/>
      <c r="W21922" s="598"/>
    </row>
    <row r="21923" spans="6:23" x14ac:dyDescent="0.2">
      <c r="F21923" s="610"/>
      <c r="H21923" s="612"/>
      <c r="I21923" s="598"/>
      <c r="J21923" s="598"/>
      <c r="M21923" s="598"/>
      <c r="N21923" s="598"/>
      <c r="V21923" s="598"/>
      <c r="W21923" s="598"/>
    </row>
    <row r="21924" spans="6:23" x14ac:dyDescent="0.2">
      <c r="F21924" s="610"/>
      <c r="H21924" s="612"/>
      <c r="I21924" s="598"/>
      <c r="J21924" s="598"/>
      <c r="M21924" s="598"/>
      <c r="N21924" s="598"/>
      <c r="V21924" s="598"/>
      <c r="W21924" s="598"/>
    </row>
    <row r="21925" spans="6:23" x14ac:dyDescent="0.2">
      <c r="F21925" s="610"/>
      <c r="H21925" s="612"/>
      <c r="I21925" s="598"/>
      <c r="J21925" s="598"/>
      <c r="M21925" s="598"/>
      <c r="N21925" s="598"/>
      <c r="V21925" s="598"/>
      <c r="W21925" s="598"/>
    </row>
    <row r="21926" spans="6:23" x14ac:dyDescent="0.2">
      <c r="F21926" s="610"/>
      <c r="H21926" s="612"/>
      <c r="I21926" s="598"/>
      <c r="J21926" s="598"/>
      <c r="M21926" s="598"/>
      <c r="N21926" s="598"/>
      <c r="V21926" s="598"/>
      <c r="W21926" s="598"/>
    </row>
    <row r="21927" spans="6:23" x14ac:dyDescent="0.2">
      <c r="F21927" s="610"/>
      <c r="H21927" s="612"/>
      <c r="I21927" s="598"/>
      <c r="J21927" s="598"/>
      <c r="M21927" s="598"/>
      <c r="N21927" s="598"/>
      <c r="V21927" s="598"/>
      <c r="W21927" s="598"/>
    </row>
    <row r="21928" spans="6:23" x14ac:dyDescent="0.2">
      <c r="F21928" s="610"/>
      <c r="H21928" s="612"/>
      <c r="I21928" s="598"/>
      <c r="J21928" s="598"/>
      <c r="M21928" s="598"/>
      <c r="N21928" s="598"/>
      <c r="V21928" s="598"/>
      <c r="W21928" s="598"/>
    </row>
    <row r="21929" spans="6:23" x14ac:dyDescent="0.2">
      <c r="F21929" s="610"/>
      <c r="H21929" s="612"/>
      <c r="I21929" s="598"/>
      <c r="J21929" s="598"/>
      <c r="M21929" s="598"/>
      <c r="N21929" s="598"/>
      <c r="V21929" s="598"/>
      <c r="W21929" s="598"/>
    </row>
    <row r="21930" spans="6:23" x14ac:dyDescent="0.2">
      <c r="F21930" s="610"/>
      <c r="H21930" s="612"/>
      <c r="I21930" s="598"/>
      <c r="J21930" s="598"/>
      <c r="M21930" s="598"/>
      <c r="N21930" s="598"/>
      <c r="V21930" s="598"/>
      <c r="W21930" s="598"/>
    </row>
    <row r="21931" spans="6:23" x14ac:dyDescent="0.2">
      <c r="F21931" s="610"/>
      <c r="H21931" s="612"/>
      <c r="I21931" s="598"/>
      <c r="J21931" s="598"/>
      <c r="M21931" s="598"/>
      <c r="N21931" s="598"/>
      <c r="V21931" s="598"/>
      <c r="W21931" s="598"/>
    </row>
    <row r="21932" spans="6:23" x14ac:dyDescent="0.2">
      <c r="F21932" s="610"/>
      <c r="H21932" s="612"/>
      <c r="I21932" s="598"/>
      <c r="J21932" s="598"/>
      <c r="M21932" s="598"/>
      <c r="N21932" s="598"/>
      <c r="V21932" s="598"/>
      <c r="W21932" s="598"/>
    </row>
    <row r="21933" spans="6:23" x14ac:dyDescent="0.2">
      <c r="F21933" s="610"/>
      <c r="H21933" s="612"/>
      <c r="I21933" s="598"/>
      <c r="J21933" s="598"/>
      <c r="M21933" s="598"/>
      <c r="N21933" s="598"/>
      <c r="V21933" s="598"/>
      <c r="W21933" s="598"/>
    </row>
    <row r="21934" spans="6:23" x14ac:dyDescent="0.2">
      <c r="F21934" s="610"/>
      <c r="H21934" s="612"/>
      <c r="I21934" s="598"/>
      <c r="J21934" s="598"/>
      <c r="M21934" s="598"/>
      <c r="N21934" s="598"/>
      <c r="V21934" s="598"/>
      <c r="W21934" s="598"/>
    </row>
    <row r="21935" spans="6:23" x14ac:dyDescent="0.2">
      <c r="F21935" s="610"/>
      <c r="H21935" s="612"/>
      <c r="I21935" s="598"/>
      <c r="J21935" s="598"/>
      <c r="M21935" s="598"/>
      <c r="N21935" s="598"/>
      <c r="V21935" s="598"/>
      <c r="W21935" s="598"/>
    </row>
    <row r="21936" spans="6:23" x14ac:dyDescent="0.2">
      <c r="F21936" s="610"/>
      <c r="H21936" s="612"/>
      <c r="I21936" s="598"/>
      <c r="J21936" s="598"/>
      <c r="M21936" s="598"/>
      <c r="N21936" s="598"/>
      <c r="V21936" s="598"/>
      <c r="W21936" s="598"/>
    </row>
    <row r="21937" spans="6:23" x14ac:dyDescent="0.2">
      <c r="F21937" s="610"/>
      <c r="H21937" s="612"/>
      <c r="I21937" s="598"/>
      <c r="J21937" s="598"/>
      <c r="M21937" s="598"/>
      <c r="N21937" s="598"/>
      <c r="V21937" s="598"/>
      <c r="W21937" s="598"/>
    </row>
    <row r="21938" spans="6:23" x14ac:dyDescent="0.2">
      <c r="F21938" s="610"/>
      <c r="H21938" s="612"/>
      <c r="I21938" s="598"/>
      <c r="J21938" s="598"/>
      <c r="M21938" s="598"/>
      <c r="N21938" s="598"/>
      <c r="V21938" s="598"/>
      <c r="W21938" s="598"/>
    </row>
    <row r="21939" spans="6:23" x14ac:dyDescent="0.2">
      <c r="F21939" s="610"/>
      <c r="H21939" s="612"/>
      <c r="I21939" s="598"/>
      <c r="J21939" s="598"/>
      <c r="M21939" s="598"/>
      <c r="N21939" s="598"/>
      <c r="V21939" s="598"/>
      <c r="W21939" s="598"/>
    </row>
    <row r="21940" spans="6:23" x14ac:dyDescent="0.2">
      <c r="F21940" s="610"/>
      <c r="H21940" s="612"/>
      <c r="I21940" s="598"/>
      <c r="J21940" s="598"/>
      <c r="M21940" s="598"/>
      <c r="N21940" s="598"/>
      <c r="V21940" s="598"/>
      <c r="W21940" s="598"/>
    </row>
    <row r="21941" spans="6:23" x14ac:dyDescent="0.2">
      <c r="F21941" s="610"/>
      <c r="H21941" s="612"/>
      <c r="I21941" s="598"/>
      <c r="J21941" s="598"/>
      <c r="M21941" s="598"/>
      <c r="N21941" s="598"/>
      <c r="V21941" s="598"/>
      <c r="W21941" s="598"/>
    </row>
    <row r="21942" spans="6:23" x14ac:dyDescent="0.2">
      <c r="F21942" s="610"/>
      <c r="H21942" s="612"/>
      <c r="I21942" s="598"/>
      <c r="J21942" s="598"/>
      <c r="M21942" s="598"/>
      <c r="N21942" s="598"/>
      <c r="V21942" s="598"/>
      <c r="W21942" s="598"/>
    </row>
    <row r="21943" spans="6:23" x14ac:dyDescent="0.2">
      <c r="F21943" s="610"/>
      <c r="H21943" s="612"/>
      <c r="I21943" s="598"/>
      <c r="J21943" s="598"/>
      <c r="M21943" s="598"/>
      <c r="N21943" s="598"/>
      <c r="V21943" s="598"/>
      <c r="W21943" s="598"/>
    </row>
    <row r="21944" spans="6:23" x14ac:dyDescent="0.2">
      <c r="F21944" s="610"/>
      <c r="H21944" s="612"/>
      <c r="I21944" s="598"/>
      <c r="J21944" s="598"/>
      <c r="M21944" s="598"/>
      <c r="N21944" s="598"/>
      <c r="V21944" s="598"/>
      <c r="W21944" s="598"/>
    </row>
    <row r="21945" spans="6:23" x14ac:dyDescent="0.2">
      <c r="F21945" s="610"/>
      <c r="H21945" s="612"/>
      <c r="I21945" s="598"/>
      <c r="J21945" s="598"/>
      <c r="M21945" s="598"/>
      <c r="N21945" s="598"/>
      <c r="V21945" s="598"/>
      <c r="W21945" s="598"/>
    </row>
    <row r="21946" spans="6:23" x14ac:dyDescent="0.2">
      <c r="F21946" s="610"/>
      <c r="H21946" s="612"/>
      <c r="I21946" s="598"/>
      <c r="J21946" s="598"/>
      <c r="M21946" s="598"/>
      <c r="N21946" s="598"/>
      <c r="V21946" s="598"/>
      <c r="W21946" s="598"/>
    </row>
    <row r="21947" spans="6:23" x14ac:dyDescent="0.2">
      <c r="F21947" s="610"/>
      <c r="H21947" s="612"/>
      <c r="I21947" s="598"/>
      <c r="J21947" s="598"/>
      <c r="M21947" s="598"/>
      <c r="N21947" s="598"/>
      <c r="V21947" s="598"/>
      <c r="W21947" s="598"/>
    </row>
    <row r="21948" spans="6:23" x14ac:dyDescent="0.2">
      <c r="F21948" s="610"/>
      <c r="H21948" s="612"/>
      <c r="I21948" s="598"/>
      <c r="J21948" s="598"/>
      <c r="M21948" s="598"/>
      <c r="N21948" s="598"/>
      <c r="V21948" s="598"/>
      <c r="W21948" s="598"/>
    </row>
    <row r="21949" spans="6:23" x14ac:dyDescent="0.2">
      <c r="F21949" s="610"/>
      <c r="H21949" s="612"/>
      <c r="I21949" s="598"/>
      <c r="J21949" s="598"/>
      <c r="M21949" s="598"/>
      <c r="N21949" s="598"/>
      <c r="V21949" s="598"/>
      <c r="W21949" s="598"/>
    </row>
    <row r="21950" spans="6:23" x14ac:dyDescent="0.2">
      <c r="F21950" s="610"/>
      <c r="H21950" s="612"/>
      <c r="I21950" s="598"/>
      <c r="J21950" s="598"/>
      <c r="M21950" s="598"/>
      <c r="N21950" s="598"/>
      <c r="V21950" s="598"/>
      <c r="W21950" s="598"/>
    </row>
    <row r="21951" spans="6:23" x14ac:dyDescent="0.2">
      <c r="F21951" s="610"/>
      <c r="H21951" s="612"/>
      <c r="I21951" s="598"/>
      <c r="J21951" s="598"/>
      <c r="M21951" s="598"/>
      <c r="N21951" s="598"/>
      <c r="V21951" s="598"/>
      <c r="W21951" s="598"/>
    </row>
    <row r="21952" spans="6:23" x14ac:dyDescent="0.2">
      <c r="F21952" s="610"/>
      <c r="H21952" s="612"/>
      <c r="I21952" s="598"/>
      <c r="J21952" s="598"/>
      <c r="M21952" s="598"/>
      <c r="N21952" s="598"/>
      <c r="V21952" s="598"/>
      <c r="W21952" s="598"/>
    </row>
    <row r="21953" spans="6:23" x14ac:dyDescent="0.2">
      <c r="F21953" s="610"/>
      <c r="H21953" s="612"/>
      <c r="I21953" s="598"/>
      <c r="J21953" s="598"/>
      <c r="M21953" s="598"/>
      <c r="N21953" s="598"/>
      <c r="V21953" s="598"/>
      <c r="W21953" s="598"/>
    </row>
    <row r="21954" spans="6:23" x14ac:dyDescent="0.2">
      <c r="F21954" s="610"/>
      <c r="H21954" s="612"/>
      <c r="I21954" s="598"/>
      <c r="J21954" s="598"/>
      <c r="M21954" s="598"/>
      <c r="N21954" s="598"/>
      <c r="V21954" s="598"/>
      <c r="W21954" s="598"/>
    </row>
    <row r="21955" spans="6:23" x14ac:dyDescent="0.2">
      <c r="F21955" s="610"/>
      <c r="H21955" s="612"/>
      <c r="I21955" s="598"/>
      <c r="J21955" s="598"/>
      <c r="M21955" s="598"/>
      <c r="N21955" s="598"/>
      <c r="V21955" s="598"/>
      <c r="W21955" s="598"/>
    </row>
    <row r="21956" spans="6:23" x14ac:dyDescent="0.2">
      <c r="F21956" s="610"/>
      <c r="H21956" s="612"/>
      <c r="I21956" s="598"/>
      <c r="J21956" s="598"/>
      <c r="M21956" s="598"/>
      <c r="N21956" s="598"/>
      <c r="V21956" s="598"/>
      <c r="W21956" s="598"/>
    </row>
    <row r="21957" spans="6:23" x14ac:dyDescent="0.2">
      <c r="F21957" s="610"/>
      <c r="H21957" s="612"/>
      <c r="I21957" s="598"/>
      <c r="J21957" s="598"/>
      <c r="M21957" s="598"/>
      <c r="N21957" s="598"/>
      <c r="V21957" s="598"/>
      <c r="W21957" s="598"/>
    </row>
    <row r="21958" spans="6:23" x14ac:dyDescent="0.2">
      <c r="F21958" s="610"/>
      <c r="H21958" s="612"/>
      <c r="I21958" s="598"/>
      <c r="J21958" s="598"/>
      <c r="M21958" s="598"/>
      <c r="N21958" s="598"/>
      <c r="V21958" s="598"/>
      <c r="W21958" s="598"/>
    </row>
    <row r="21959" spans="6:23" x14ac:dyDescent="0.2">
      <c r="F21959" s="610"/>
      <c r="H21959" s="612"/>
      <c r="I21959" s="598"/>
      <c r="J21959" s="598"/>
      <c r="M21959" s="598"/>
      <c r="N21959" s="598"/>
      <c r="V21959" s="598"/>
      <c r="W21959" s="598"/>
    </row>
    <row r="21960" spans="6:23" x14ac:dyDescent="0.2">
      <c r="F21960" s="610"/>
      <c r="H21960" s="612"/>
      <c r="I21960" s="598"/>
      <c r="J21960" s="598"/>
      <c r="M21960" s="598"/>
      <c r="N21960" s="598"/>
      <c r="V21960" s="598"/>
      <c r="W21960" s="598"/>
    </row>
    <row r="21961" spans="6:23" x14ac:dyDescent="0.2">
      <c r="F21961" s="610"/>
      <c r="H21961" s="612"/>
      <c r="I21961" s="598"/>
      <c r="J21961" s="598"/>
      <c r="M21961" s="598"/>
      <c r="N21961" s="598"/>
      <c r="V21961" s="598"/>
      <c r="W21961" s="598"/>
    </row>
    <row r="21962" spans="6:23" x14ac:dyDescent="0.2">
      <c r="F21962" s="610"/>
      <c r="H21962" s="612"/>
      <c r="I21962" s="598"/>
      <c r="J21962" s="598"/>
      <c r="M21962" s="598"/>
      <c r="N21962" s="598"/>
      <c r="V21962" s="598"/>
      <c r="W21962" s="598"/>
    </row>
    <row r="21963" spans="6:23" x14ac:dyDescent="0.2">
      <c r="F21963" s="610"/>
      <c r="H21963" s="612"/>
      <c r="I21963" s="598"/>
      <c r="J21963" s="598"/>
      <c r="M21963" s="598"/>
      <c r="N21963" s="598"/>
      <c r="V21963" s="598"/>
      <c r="W21963" s="598"/>
    </row>
    <row r="21964" spans="6:23" x14ac:dyDescent="0.2">
      <c r="F21964" s="610"/>
      <c r="H21964" s="612"/>
      <c r="I21964" s="598"/>
      <c r="J21964" s="598"/>
      <c r="M21964" s="598"/>
      <c r="N21964" s="598"/>
      <c r="V21964" s="598"/>
      <c r="W21964" s="598"/>
    </row>
    <row r="21965" spans="6:23" x14ac:dyDescent="0.2">
      <c r="F21965" s="610"/>
      <c r="H21965" s="612"/>
      <c r="I21965" s="598"/>
      <c r="J21965" s="598"/>
      <c r="M21965" s="598"/>
      <c r="N21965" s="598"/>
      <c r="V21965" s="598"/>
      <c r="W21965" s="598"/>
    </row>
    <row r="21966" spans="6:23" x14ac:dyDescent="0.2">
      <c r="F21966" s="610"/>
      <c r="H21966" s="612"/>
      <c r="I21966" s="598"/>
      <c r="J21966" s="598"/>
      <c r="M21966" s="598"/>
      <c r="N21966" s="598"/>
      <c r="V21966" s="598"/>
      <c r="W21966" s="598"/>
    </row>
    <row r="21967" spans="6:23" x14ac:dyDescent="0.2">
      <c r="F21967" s="610"/>
      <c r="H21967" s="612"/>
      <c r="I21967" s="598"/>
      <c r="J21967" s="598"/>
      <c r="M21967" s="598"/>
      <c r="N21967" s="598"/>
      <c r="V21967" s="598"/>
      <c r="W21967" s="598"/>
    </row>
    <row r="21968" spans="6:23" x14ac:dyDescent="0.2">
      <c r="F21968" s="610"/>
      <c r="H21968" s="612"/>
      <c r="I21968" s="598"/>
      <c r="J21968" s="598"/>
      <c r="M21968" s="598"/>
      <c r="N21968" s="598"/>
      <c r="V21968" s="598"/>
      <c r="W21968" s="598"/>
    </row>
    <row r="21969" spans="6:23" x14ac:dyDescent="0.2">
      <c r="F21969" s="610"/>
      <c r="H21969" s="612"/>
      <c r="I21969" s="598"/>
      <c r="J21969" s="598"/>
      <c r="M21969" s="598"/>
      <c r="N21969" s="598"/>
      <c r="V21969" s="598"/>
      <c r="W21969" s="598"/>
    </row>
    <row r="21970" spans="6:23" x14ac:dyDescent="0.2">
      <c r="F21970" s="610"/>
      <c r="H21970" s="612"/>
      <c r="I21970" s="598"/>
      <c r="J21970" s="598"/>
      <c r="M21970" s="598"/>
      <c r="N21970" s="598"/>
      <c r="V21970" s="598"/>
      <c r="W21970" s="598"/>
    </row>
    <row r="21971" spans="6:23" x14ac:dyDescent="0.2">
      <c r="F21971" s="610"/>
      <c r="H21971" s="612"/>
      <c r="I21971" s="598"/>
      <c r="J21971" s="598"/>
      <c r="M21971" s="598"/>
      <c r="N21971" s="598"/>
      <c r="V21971" s="598"/>
      <c r="W21971" s="598"/>
    </row>
    <row r="21972" spans="6:23" x14ac:dyDescent="0.2">
      <c r="F21972" s="610"/>
      <c r="H21972" s="612"/>
      <c r="I21972" s="598"/>
      <c r="J21972" s="598"/>
      <c r="M21972" s="598"/>
      <c r="N21972" s="598"/>
      <c r="V21972" s="598"/>
      <c r="W21972" s="598"/>
    </row>
    <row r="21973" spans="6:23" x14ac:dyDescent="0.2">
      <c r="F21973" s="610"/>
      <c r="H21973" s="612"/>
      <c r="I21973" s="598"/>
      <c r="J21973" s="598"/>
      <c r="M21973" s="598"/>
      <c r="N21973" s="598"/>
      <c r="V21973" s="598"/>
      <c r="W21973" s="598"/>
    </row>
    <row r="21974" spans="6:23" x14ac:dyDescent="0.2">
      <c r="F21974" s="610"/>
      <c r="H21974" s="612"/>
      <c r="I21974" s="598"/>
      <c r="J21974" s="598"/>
      <c r="M21974" s="598"/>
      <c r="N21974" s="598"/>
      <c r="V21974" s="598"/>
      <c r="W21974" s="598"/>
    </row>
    <row r="21975" spans="6:23" x14ac:dyDescent="0.2">
      <c r="F21975" s="610"/>
      <c r="H21975" s="612"/>
      <c r="I21975" s="598"/>
      <c r="J21975" s="598"/>
      <c r="M21975" s="598"/>
      <c r="N21975" s="598"/>
      <c r="V21975" s="598"/>
      <c r="W21975" s="598"/>
    </row>
    <row r="21976" spans="6:23" x14ac:dyDescent="0.2">
      <c r="F21976" s="610"/>
      <c r="H21976" s="612"/>
      <c r="I21976" s="598"/>
      <c r="J21976" s="598"/>
      <c r="M21976" s="598"/>
      <c r="N21976" s="598"/>
      <c r="V21976" s="598"/>
      <c r="W21976" s="598"/>
    </row>
    <row r="21977" spans="6:23" x14ac:dyDescent="0.2">
      <c r="F21977" s="610"/>
      <c r="H21977" s="612"/>
      <c r="I21977" s="598"/>
      <c r="J21977" s="598"/>
      <c r="M21977" s="598"/>
      <c r="N21977" s="598"/>
      <c r="V21977" s="598"/>
      <c r="W21977" s="598"/>
    </row>
    <row r="21978" spans="6:23" x14ac:dyDescent="0.2">
      <c r="F21978" s="610"/>
      <c r="H21978" s="612"/>
      <c r="I21978" s="598"/>
      <c r="J21978" s="598"/>
      <c r="M21978" s="598"/>
      <c r="N21978" s="598"/>
      <c r="V21978" s="598"/>
      <c r="W21978" s="598"/>
    </row>
    <row r="21979" spans="6:23" x14ac:dyDescent="0.2">
      <c r="F21979" s="610"/>
      <c r="H21979" s="612"/>
      <c r="I21979" s="598"/>
      <c r="J21979" s="598"/>
      <c r="M21979" s="598"/>
      <c r="N21979" s="598"/>
      <c r="V21979" s="598"/>
      <c r="W21979" s="598"/>
    </row>
    <row r="21980" spans="6:23" x14ac:dyDescent="0.2">
      <c r="F21980" s="610"/>
      <c r="H21980" s="612"/>
      <c r="I21980" s="598"/>
      <c r="J21980" s="598"/>
      <c r="M21980" s="598"/>
      <c r="N21980" s="598"/>
      <c r="V21980" s="598"/>
      <c r="W21980" s="598"/>
    </row>
    <row r="21981" spans="6:23" x14ac:dyDescent="0.2">
      <c r="F21981" s="610"/>
      <c r="H21981" s="612"/>
      <c r="I21981" s="598"/>
      <c r="J21981" s="598"/>
      <c r="M21981" s="598"/>
      <c r="N21981" s="598"/>
      <c r="V21981" s="598"/>
      <c r="W21981" s="598"/>
    </row>
    <row r="21982" spans="6:23" x14ac:dyDescent="0.2">
      <c r="F21982" s="610"/>
      <c r="H21982" s="612"/>
      <c r="I21982" s="598"/>
      <c r="J21982" s="598"/>
      <c r="M21982" s="598"/>
      <c r="N21982" s="598"/>
      <c r="V21982" s="598"/>
      <c r="W21982" s="598"/>
    </row>
    <row r="21983" spans="6:23" x14ac:dyDescent="0.2">
      <c r="F21983" s="610"/>
      <c r="H21983" s="612"/>
      <c r="I21983" s="598"/>
      <c r="J21983" s="598"/>
      <c r="M21983" s="598"/>
      <c r="N21983" s="598"/>
      <c r="V21983" s="598"/>
      <c r="W21983" s="598"/>
    </row>
    <row r="21984" spans="6:23" x14ac:dyDescent="0.2">
      <c r="F21984" s="610"/>
      <c r="H21984" s="612"/>
      <c r="I21984" s="598"/>
      <c r="J21984" s="598"/>
      <c r="M21984" s="598"/>
      <c r="N21984" s="598"/>
      <c r="V21984" s="598"/>
      <c r="W21984" s="598"/>
    </row>
    <row r="21985" spans="6:23" x14ac:dyDescent="0.2">
      <c r="F21985" s="610"/>
      <c r="H21985" s="612"/>
      <c r="I21985" s="598"/>
      <c r="J21985" s="598"/>
      <c r="M21985" s="598"/>
      <c r="N21985" s="598"/>
      <c r="V21985" s="598"/>
      <c r="W21985" s="598"/>
    </row>
    <row r="21986" spans="6:23" x14ac:dyDescent="0.2">
      <c r="F21986" s="610"/>
      <c r="H21986" s="612"/>
      <c r="I21986" s="598"/>
      <c r="J21986" s="598"/>
      <c r="M21986" s="598"/>
      <c r="N21986" s="598"/>
      <c r="V21986" s="598"/>
      <c r="W21986" s="598"/>
    </row>
    <row r="21987" spans="6:23" x14ac:dyDescent="0.2">
      <c r="F21987" s="610"/>
      <c r="H21987" s="612"/>
      <c r="I21987" s="598"/>
      <c r="J21987" s="598"/>
      <c r="M21987" s="598"/>
      <c r="N21987" s="598"/>
      <c r="V21987" s="598"/>
      <c r="W21987" s="598"/>
    </row>
    <row r="21988" spans="6:23" x14ac:dyDescent="0.2">
      <c r="F21988" s="610"/>
      <c r="H21988" s="612"/>
      <c r="I21988" s="598"/>
      <c r="J21988" s="598"/>
      <c r="M21988" s="598"/>
      <c r="N21988" s="598"/>
      <c r="V21988" s="598"/>
      <c r="W21988" s="598"/>
    </row>
    <row r="21989" spans="6:23" x14ac:dyDescent="0.2">
      <c r="F21989" s="610"/>
      <c r="H21989" s="612"/>
      <c r="I21989" s="598"/>
      <c r="J21989" s="598"/>
      <c r="M21989" s="598"/>
      <c r="N21989" s="598"/>
      <c r="V21989" s="598"/>
      <c r="W21989" s="598"/>
    </row>
    <row r="21990" spans="6:23" x14ac:dyDescent="0.2">
      <c r="F21990" s="610"/>
      <c r="H21990" s="612"/>
      <c r="I21990" s="598"/>
      <c r="J21990" s="598"/>
      <c r="M21990" s="598"/>
      <c r="N21990" s="598"/>
      <c r="V21990" s="598"/>
      <c r="W21990" s="598"/>
    </row>
    <row r="21991" spans="6:23" x14ac:dyDescent="0.2">
      <c r="F21991" s="610"/>
      <c r="H21991" s="612"/>
      <c r="I21991" s="598"/>
      <c r="J21991" s="598"/>
      <c r="M21991" s="598"/>
      <c r="N21991" s="598"/>
      <c r="V21991" s="598"/>
      <c r="W21991" s="598"/>
    </row>
    <row r="21992" spans="6:23" x14ac:dyDescent="0.2">
      <c r="F21992" s="610"/>
      <c r="H21992" s="612"/>
      <c r="I21992" s="598"/>
      <c r="J21992" s="598"/>
      <c r="M21992" s="598"/>
      <c r="N21992" s="598"/>
      <c r="V21992" s="598"/>
      <c r="W21992" s="598"/>
    </row>
    <row r="21993" spans="6:23" x14ac:dyDescent="0.2">
      <c r="F21993" s="610"/>
      <c r="H21993" s="612"/>
      <c r="I21993" s="598"/>
      <c r="J21993" s="598"/>
      <c r="M21993" s="598"/>
      <c r="N21993" s="598"/>
      <c r="V21993" s="598"/>
      <c r="W21993" s="598"/>
    </row>
    <row r="21994" spans="6:23" x14ac:dyDescent="0.2">
      <c r="F21994" s="610"/>
      <c r="H21994" s="612"/>
      <c r="I21994" s="598"/>
      <c r="J21994" s="598"/>
      <c r="M21994" s="598"/>
      <c r="N21994" s="598"/>
      <c r="V21994" s="598"/>
      <c r="W21994" s="598"/>
    </row>
    <row r="21995" spans="6:23" x14ac:dyDescent="0.2">
      <c r="F21995" s="610"/>
      <c r="H21995" s="612"/>
      <c r="I21995" s="598"/>
      <c r="J21995" s="598"/>
      <c r="M21995" s="598"/>
      <c r="N21995" s="598"/>
      <c r="V21995" s="598"/>
      <c r="W21995" s="598"/>
    </row>
    <row r="21996" spans="6:23" x14ac:dyDescent="0.2">
      <c r="F21996" s="610"/>
      <c r="H21996" s="612"/>
      <c r="I21996" s="598"/>
      <c r="J21996" s="598"/>
      <c r="M21996" s="598"/>
      <c r="N21996" s="598"/>
      <c r="V21996" s="598"/>
      <c r="W21996" s="598"/>
    </row>
    <row r="21997" spans="6:23" x14ac:dyDescent="0.2">
      <c r="F21997" s="610"/>
      <c r="H21997" s="612"/>
      <c r="I21997" s="598"/>
      <c r="J21997" s="598"/>
      <c r="M21997" s="598"/>
      <c r="N21997" s="598"/>
      <c r="V21997" s="598"/>
      <c r="W21997" s="598"/>
    </row>
    <row r="21998" spans="6:23" x14ac:dyDescent="0.2">
      <c r="F21998" s="610"/>
      <c r="H21998" s="612"/>
      <c r="I21998" s="598"/>
      <c r="J21998" s="598"/>
      <c r="M21998" s="598"/>
      <c r="N21998" s="598"/>
      <c r="V21998" s="598"/>
      <c r="W21998" s="598"/>
    </row>
    <row r="21999" spans="6:23" x14ac:dyDescent="0.2">
      <c r="F21999" s="610"/>
      <c r="H21999" s="612"/>
      <c r="I21999" s="598"/>
      <c r="J21999" s="598"/>
      <c r="M21999" s="598"/>
      <c r="N21999" s="598"/>
      <c r="V21999" s="598"/>
      <c r="W21999" s="598"/>
    </row>
    <row r="22000" spans="6:23" x14ac:dyDescent="0.2">
      <c r="F22000" s="610"/>
      <c r="H22000" s="612"/>
      <c r="I22000" s="598"/>
      <c r="J22000" s="598"/>
      <c r="M22000" s="598"/>
      <c r="N22000" s="598"/>
      <c r="V22000" s="598"/>
      <c r="W22000" s="598"/>
    </row>
    <row r="22001" spans="6:23" x14ac:dyDescent="0.2">
      <c r="F22001" s="610"/>
      <c r="H22001" s="612"/>
      <c r="I22001" s="598"/>
      <c r="J22001" s="598"/>
      <c r="M22001" s="598"/>
      <c r="N22001" s="598"/>
      <c r="V22001" s="598"/>
      <c r="W22001" s="598"/>
    </row>
    <row r="22002" spans="6:23" x14ac:dyDescent="0.2">
      <c r="F22002" s="610"/>
      <c r="H22002" s="612"/>
      <c r="I22002" s="598"/>
      <c r="J22002" s="598"/>
      <c r="M22002" s="598"/>
      <c r="N22002" s="598"/>
      <c r="V22002" s="598"/>
      <c r="W22002" s="598"/>
    </row>
    <row r="22003" spans="6:23" x14ac:dyDescent="0.2">
      <c r="F22003" s="610"/>
      <c r="H22003" s="612"/>
      <c r="I22003" s="598"/>
      <c r="J22003" s="598"/>
      <c r="M22003" s="598"/>
      <c r="N22003" s="598"/>
      <c r="V22003" s="598"/>
      <c r="W22003" s="598"/>
    </row>
    <row r="22004" spans="6:23" x14ac:dyDescent="0.2">
      <c r="F22004" s="610"/>
      <c r="H22004" s="612"/>
      <c r="I22004" s="598"/>
      <c r="J22004" s="598"/>
      <c r="M22004" s="598"/>
      <c r="N22004" s="598"/>
      <c r="V22004" s="598"/>
      <c r="W22004" s="598"/>
    </row>
    <row r="22005" spans="6:23" x14ac:dyDescent="0.2">
      <c r="F22005" s="610"/>
      <c r="H22005" s="612"/>
      <c r="I22005" s="598"/>
      <c r="J22005" s="598"/>
      <c r="M22005" s="598"/>
      <c r="N22005" s="598"/>
      <c r="V22005" s="598"/>
      <c r="W22005" s="598"/>
    </row>
    <row r="22006" spans="6:23" x14ac:dyDescent="0.2">
      <c r="F22006" s="610"/>
      <c r="H22006" s="612"/>
      <c r="I22006" s="598"/>
      <c r="J22006" s="598"/>
      <c r="M22006" s="598"/>
      <c r="N22006" s="598"/>
      <c r="V22006" s="598"/>
      <c r="W22006" s="598"/>
    </row>
    <row r="22007" spans="6:23" x14ac:dyDescent="0.2">
      <c r="F22007" s="610"/>
      <c r="H22007" s="612"/>
      <c r="I22007" s="598"/>
      <c r="J22007" s="598"/>
      <c r="M22007" s="598"/>
      <c r="N22007" s="598"/>
      <c r="V22007" s="598"/>
      <c r="W22007" s="598"/>
    </row>
    <row r="22008" spans="6:23" x14ac:dyDescent="0.2">
      <c r="F22008" s="610"/>
      <c r="H22008" s="612"/>
      <c r="I22008" s="598"/>
      <c r="J22008" s="598"/>
      <c r="M22008" s="598"/>
      <c r="N22008" s="598"/>
      <c r="V22008" s="598"/>
      <c r="W22008" s="598"/>
    </row>
    <row r="22009" spans="6:23" x14ac:dyDescent="0.2">
      <c r="F22009" s="610"/>
      <c r="H22009" s="612"/>
      <c r="I22009" s="598"/>
      <c r="J22009" s="598"/>
      <c r="M22009" s="598"/>
      <c r="N22009" s="598"/>
      <c r="V22009" s="598"/>
      <c r="W22009" s="598"/>
    </row>
    <row r="22010" spans="6:23" x14ac:dyDescent="0.2">
      <c r="F22010" s="610"/>
      <c r="H22010" s="612"/>
      <c r="I22010" s="598"/>
      <c r="J22010" s="598"/>
      <c r="M22010" s="598"/>
      <c r="N22010" s="598"/>
      <c r="V22010" s="598"/>
      <c r="W22010" s="598"/>
    </row>
    <row r="22011" spans="6:23" x14ac:dyDescent="0.2">
      <c r="F22011" s="610"/>
      <c r="H22011" s="612"/>
      <c r="I22011" s="598"/>
      <c r="J22011" s="598"/>
      <c r="M22011" s="598"/>
      <c r="N22011" s="598"/>
      <c r="V22011" s="598"/>
      <c r="W22011" s="598"/>
    </row>
    <row r="22012" spans="6:23" x14ac:dyDescent="0.2">
      <c r="F22012" s="610"/>
      <c r="H22012" s="612"/>
      <c r="I22012" s="598"/>
      <c r="J22012" s="598"/>
      <c r="M22012" s="598"/>
      <c r="N22012" s="598"/>
      <c r="V22012" s="598"/>
      <c r="W22012" s="598"/>
    </row>
    <row r="22013" spans="6:23" x14ac:dyDescent="0.2">
      <c r="F22013" s="610"/>
      <c r="H22013" s="612"/>
      <c r="I22013" s="598"/>
      <c r="J22013" s="598"/>
      <c r="M22013" s="598"/>
      <c r="N22013" s="598"/>
      <c r="V22013" s="598"/>
      <c r="W22013" s="598"/>
    </row>
    <row r="22014" spans="6:23" x14ac:dyDescent="0.2">
      <c r="F22014" s="610"/>
      <c r="H22014" s="612"/>
      <c r="I22014" s="598"/>
      <c r="J22014" s="598"/>
      <c r="M22014" s="598"/>
      <c r="N22014" s="598"/>
      <c r="V22014" s="598"/>
      <c r="W22014" s="598"/>
    </row>
    <row r="22015" spans="6:23" x14ac:dyDescent="0.2">
      <c r="F22015" s="610"/>
      <c r="H22015" s="612"/>
      <c r="I22015" s="598"/>
      <c r="J22015" s="598"/>
      <c r="M22015" s="598"/>
      <c r="N22015" s="598"/>
      <c r="V22015" s="598"/>
      <c r="W22015" s="598"/>
    </row>
    <row r="22016" spans="6:23" x14ac:dyDescent="0.2">
      <c r="F22016" s="610"/>
      <c r="H22016" s="612"/>
      <c r="I22016" s="598"/>
      <c r="J22016" s="598"/>
      <c r="M22016" s="598"/>
      <c r="N22016" s="598"/>
      <c r="V22016" s="598"/>
      <c r="W22016" s="598"/>
    </row>
    <row r="22017" spans="6:23" x14ac:dyDescent="0.2">
      <c r="F22017" s="610"/>
      <c r="H22017" s="612"/>
      <c r="I22017" s="598"/>
      <c r="J22017" s="598"/>
      <c r="M22017" s="598"/>
      <c r="N22017" s="598"/>
      <c r="V22017" s="598"/>
      <c r="W22017" s="598"/>
    </row>
    <row r="22018" spans="6:23" x14ac:dyDescent="0.2">
      <c r="F22018" s="610"/>
      <c r="H22018" s="612"/>
      <c r="I22018" s="598"/>
      <c r="J22018" s="598"/>
      <c r="M22018" s="598"/>
      <c r="N22018" s="598"/>
      <c r="V22018" s="598"/>
      <c r="W22018" s="598"/>
    </row>
    <row r="22019" spans="6:23" x14ac:dyDescent="0.2">
      <c r="F22019" s="610"/>
      <c r="H22019" s="612"/>
      <c r="I22019" s="598"/>
      <c r="J22019" s="598"/>
      <c r="M22019" s="598"/>
      <c r="N22019" s="598"/>
      <c r="V22019" s="598"/>
      <c r="W22019" s="598"/>
    </row>
    <row r="22020" spans="6:23" x14ac:dyDescent="0.2">
      <c r="F22020" s="610"/>
      <c r="H22020" s="612"/>
      <c r="I22020" s="598"/>
      <c r="J22020" s="598"/>
      <c r="M22020" s="598"/>
      <c r="N22020" s="598"/>
      <c r="V22020" s="598"/>
      <c r="W22020" s="598"/>
    </row>
    <row r="22021" spans="6:23" x14ac:dyDescent="0.2">
      <c r="F22021" s="610"/>
      <c r="H22021" s="612"/>
      <c r="I22021" s="598"/>
      <c r="J22021" s="598"/>
      <c r="M22021" s="598"/>
      <c r="N22021" s="598"/>
      <c r="V22021" s="598"/>
      <c r="W22021" s="598"/>
    </row>
    <row r="22022" spans="6:23" x14ac:dyDescent="0.2">
      <c r="F22022" s="610"/>
      <c r="H22022" s="612"/>
      <c r="I22022" s="598"/>
      <c r="J22022" s="598"/>
      <c r="M22022" s="598"/>
      <c r="N22022" s="598"/>
      <c r="V22022" s="598"/>
      <c r="W22022" s="598"/>
    </row>
    <row r="22023" spans="6:23" x14ac:dyDescent="0.2">
      <c r="F22023" s="610"/>
      <c r="H22023" s="612"/>
      <c r="I22023" s="598"/>
      <c r="J22023" s="598"/>
      <c r="M22023" s="598"/>
      <c r="N22023" s="598"/>
      <c r="V22023" s="598"/>
      <c r="W22023" s="598"/>
    </row>
    <row r="22024" spans="6:23" x14ac:dyDescent="0.2">
      <c r="F22024" s="610"/>
      <c r="H22024" s="612"/>
      <c r="I22024" s="598"/>
      <c r="J22024" s="598"/>
      <c r="M22024" s="598"/>
      <c r="N22024" s="598"/>
      <c r="V22024" s="598"/>
      <c r="W22024" s="598"/>
    </row>
    <row r="22025" spans="6:23" x14ac:dyDescent="0.2">
      <c r="F22025" s="610"/>
      <c r="H22025" s="612"/>
      <c r="I22025" s="598"/>
      <c r="J22025" s="598"/>
      <c r="M22025" s="598"/>
      <c r="N22025" s="598"/>
      <c r="V22025" s="598"/>
      <c r="W22025" s="598"/>
    </row>
    <row r="22026" spans="6:23" x14ac:dyDescent="0.2">
      <c r="F22026" s="610"/>
      <c r="H22026" s="612"/>
      <c r="I22026" s="598"/>
      <c r="J22026" s="598"/>
      <c r="M22026" s="598"/>
      <c r="N22026" s="598"/>
      <c r="V22026" s="598"/>
      <c r="W22026" s="598"/>
    </row>
    <row r="22027" spans="6:23" x14ac:dyDescent="0.2">
      <c r="F22027" s="610"/>
      <c r="H22027" s="612"/>
      <c r="I22027" s="598"/>
      <c r="J22027" s="598"/>
      <c r="M22027" s="598"/>
      <c r="N22027" s="598"/>
      <c r="V22027" s="598"/>
      <c r="W22027" s="598"/>
    </row>
    <row r="22028" spans="6:23" x14ac:dyDescent="0.2">
      <c r="F22028" s="610"/>
      <c r="H22028" s="612"/>
      <c r="I22028" s="598"/>
      <c r="J22028" s="598"/>
      <c r="M22028" s="598"/>
      <c r="N22028" s="598"/>
      <c r="V22028" s="598"/>
      <c r="W22028" s="598"/>
    </row>
    <row r="22029" spans="6:23" x14ac:dyDescent="0.2">
      <c r="F22029" s="610"/>
      <c r="H22029" s="612"/>
      <c r="I22029" s="598"/>
      <c r="J22029" s="598"/>
      <c r="M22029" s="598"/>
      <c r="N22029" s="598"/>
      <c r="V22029" s="598"/>
      <c r="W22029" s="598"/>
    </row>
    <row r="22030" spans="6:23" x14ac:dyDescent="0.2">
      <c r="F22030" s="610"/>
      <c r="H22030" s="612"/>
      <c r="I22030" s="598"/>
      <c r="J22030" s="598"/>
      <c r="M22030" s="598"/>
      <c r="N22030" s="598"/>
      <c r="V22030" s="598"/>
      <c r="W22030" s="598"/>
    </row>
    <row r="22031" spans="6:23" x14ac:dyDescent="0.2">
      <c r="F22031" s="610"/>
      <c r="H22031" s="612"/>
      <c r="I22031" s="598"/>
      <c r="J22031" s="598"/>
      <c r="M22031" s="598"/>
      <c r="N22031" s="598"/>
      <c r="V22031" s="598"/>
      <c r="W22031" s="598"/>
    </row>
    <row r="22032" spans="6:23" x14ac:dyDescent="0.2">
      <c r="F22032" s="610"/>
      <c r="H22032" s="612"/>
      <c r="I22032" s="598"/>
      <c r="J22032" s="598"/>
      <c r="M22032" s="598"/>
      <c r="N22032" s="598"/>
      <c r="V22032" s="598"/>
      <c r="W22032" s="598"/>
    </row>
    <row r="22033" spans="6:23" x14ac:dyDescent="0.2">
      <c r="F22033" s="610"/>
      <c r="H22033" s="612"/>
      <c r="I22033" s="598"/>
      <c r="J22033" s="598"/>
      <c r="M22033" s="598"/>
      <c r="N22033" s="598"/>
      <c r="V22033" s="598"/>
      <c r="W22033" s="598"/>
    </row>
    <row r="22034" spans="6:23" x14ac:dyDescent="0.2">
      <c r="F22034" s="610"/>
      <c r="H22034" s="612"/>
      <c r="I22034" s="598"/>
      <c r="J22034" s="598"/>
      <c r="M22034" s="598"/>
      <c r="N22034" s="598"/>
      <c r="V22034" s="598"/>
      <c r="W22034" s="598"/>
    </row>
    <row r="22035" spans="6:23" x14ac:dyDescent="0.2">
      <c r="F22035" s="610"/>
      <c r="H22035" s="612"/>
      <c r="I22035" s="598"/>
      <c r="J22035" s="598"/>
      <c r="M22035" s="598"/>
      <c r="N22035" s="598"/>
      <c r="V22035" s="598"/>
      <c r="W22035" s="598"/>
    </row>
    <row r="22036" spans="6:23" x14ac:dyDescent="0.2">
      <c r="F22036" s="610"/>
      <c r="H22036" s="612"/>
      <c r="I22036" s="598"/>
      <c r="J22036" s="598"/>
      <c r="M22036" s="598"/>
      <c r="N22036" s="598"/>
      <c r="V22036" s="598"/>
      <c r="W22036" s="598"/>
    </row>
    <row r="22037" spans="6:23" x14ac:dyDescent="0.2">
      <c r="F22037" s="610"/>
      <c r="H22037" s="612"/>
      <c r="I22037" s="598"/>
      <c r="J22037" s="598"/>
      <c r="M22037" s="598"/>
      <c r="N22037" s="598"/>
      <c r="V22037" s="598"/>
      <c r="W22037" s="598"/>
    </row>
    <row r="22038" spans="6:23" x14ac:dyDescent="0.2">
      <c r="F22038" s="610"/>
      <c r="H22038" s="612"/>
      <c r="I22038" s="598"/>
      <c r="J22038" s="598"/>
      <c r="M22038" s="598"/>
      <c r="N22038" s="598"/>
      <c r="V22038" s="598"/>
      <c r="W22038" s="598"/>
    </row>
    <row r="22039" spans="6:23" x14ac:dyDescent="0.2">
      <c r="F22039" s="610"/>
      <c r="H22039" s="612"/>
      <c r="I22039" s="598"/>
      <c r="J22039" s="598"/>
      <c r="M22039" s="598"/>
      <c r="N22039" s="598"/>
      <c r="V22039" s="598"/>
      <c r="W22039" s="598"/>
    </row>
    <row r="22040" spans="6:23" x14ac:dyDescent="0.2">
      <c r="F22040" s="610"/>
      <c r="H22040" s="612"/>
      <c r="I22040" s="598"/>
      <c r="J22040" s="598"/>
      <c r="M22040" s="598"/>
      <c r="N22040" s="598"/>
      <c r="V22040" s="598"/>
      <c r="W22040" s="598"/>
    </row>
    <row r="22041" spans="6:23" x14ac:dyDescent="0.2">
      <c r="F22041" s="610"/>
      <c r="H22041" s="612"/>
      <c r="I22041" s="598"/>
      <c r="J22041" s="598"/>
      <c r="M22041" s="598"/>
      <c r="N22041" s="598"/>
      <c r="V22041" s="598"/>
      <c r="W22041" s="598"/>
    </row>
    <row r="22042" spans="6:23" x14ac:dyDescent="0.2">
      <c r="F22042" s="610"/>
      <c r="H22042" s="612"/>
      <c r="I22042" s="598"/>
      <c r="J22042" s="598"/>
      <c r="M22042" s="598"/>
      <c r="N22042" s="598"/>
      <c r="V22042" s="598"/>
      <c r="W22042" s="598"/>
    </row>
    <row r="22043" spans="6:23" x14ac:dyDescent="0.2">
      <c r="F22043" s="610"/>
      <c r="H22043" s="612"/>
      <c r="I22043" s="598"/>
      <c r="J22043" s="598"/>
      <c r="M22043" s="598"/>
      <c r="N22043" s="598"/>
      <c r="V22043" s="598"/>
      <c r="W22043" s="598"/>
    </row>
    <row r="22044" spans="6:23" x14ac:dyDescent="0.2">
      <c r="F22044" s="610"/>
      <c r="H22044" s="612"/>
      <c r="I22044" s="598"/>
      <c r="J22044" s="598"/>
      <c r="M22044" s="598"/>
      <c r="N22044" s="598"/>
      <c r="V22044" s="598"/>
      <c r="W22044" s="598"/>
    </row>
    <row r="22045" spans="6:23" x14ac:dyDescent="0.2">
      <c r="F22045" s="610"/>
      <c r="H22045" s="612"/>
      <c r="I22045" s="598"/>
      <c r="J22045" s="598"/>
      <c r="M22045" s="598"/>
      <c r="N22045" s="598"/>
      <c r="V22045" s="598"/>
      <c r="W22045" s="598"/>
    </row>
    <row r="22046" spans="6:23" x14ac:dyDescent="0.2">
      <c r="F22046" s="610"/>
      <c r="H22046" s="612"/>
      <c r="I22046" s="598"/>
      <c r="J22046" s="598"/>
      <c r="M22046" s="598"/>
      <c r="N22046" s="598"/>
      <c r="V22046" s="598"/>
      <c r="W22046" s="598"/>
    </row>
    <row r="22047" spans="6:23" x14ac:dyDescent="0.2">
      <c r="F22047" s="610"/>
      <c r="H22047" s="612"/>
      <c r="I22047" s="598"/>
      <c r="J22047" s="598"/>
      <c r="M22047" s="598"/>
      <c r="N22047" s="598"/>
      <c r="V22047" s="598"/>
      <c r="W22047" s="598"/>
    </row>
    <row r="22048" spans="6:23" x14ac:dyDescent="0.2">
      <c r="F22048" s="610"/>
      <c r="H22048" s="612"/>
      <c r="I22048" s="598"/>
      <c r="J22048" s="598"/>
      <c r="M22048" s="598"/>
      <c r="N22048" s="598"/>
      <c r="V22048" s="598"/>
      <c r="W22048" s="598"/>
    </row>
    <row r="22049" spans="6:23" x14ac:dyDescent="0.2">
      <c r="F22049" s="610"/>
      <c r="H22049" s="612"/>
      <c r="I22049" s="598"/>
      <c r="J22049" s="598"/>
      <c r="M22049" s="598"/>
      <c r="N22049" s="598"/>
      <c r="V22049" s="598"/>
      <c r="W22049" s="598"/>
    </row>
    <row r="22050" spans="6:23" x14ac:dyDescent="0.2">
      <c r="F22050" s="610"/>
      <c r="H22050" s="612"/>
      <c r="I22050" s="598"/>
      <c r="J22050" s="598"/>
      <c r="M22050" s="598"/>
      <c r="N22050" s="598"/>
      <c r="V22050" s="598"/>
      <c r="W22050" s="598"/>
    </row>
    <row r="22051" spans="6:23" x14ac:dyDescent="0.2">
      <c r="F22051" s="610"/>
      <c r="H22051" s="612"/>
      <c r="I22051" s="598"/>
      <c r="J22051" s="598"/>
      <c r="M22051" s="598"/>
      <c r="N22051" s="598"/>
      <c r="V22051" s="598"/>
      <c r="W22051" s="598"/>
    </row>
    <row r="22052" spans="6:23" x14ac:dyDescent="0.2">
      <c r="F22052" s="610"/>
      <c r="H22052" s="612"/>
      <c r="I22052" s="598"/>
      <c r="J22052" s="598"/>
      <c r="M22052" s="598"/>
      <c r="N22052" s="598"/>
      <c r="V22052" s="598"/>
      <c r="W22052" s="598"/>
    </row>
    <row r="22053" spans="6:23" x14ac:dyDescent="0.2">
      <c r="F22053" s="610"/>
      <c r="H22053" s="612"/>
      <c r="I22053" s="598"/>
      <c r="J22053" s="598"/>
      <c r="M22053" s="598"/>
      <c r="N22053" s="598"/>
      <c r="V22053" s="598"/>
      <c r="W22053" s="598"/>
    </row>
    <row r="22054" spans="6:23" x14ac:dyDescent="0.2">
      <c r="F22054" s="610"/>
      <c r="H22054" s="612"/>
      <c r="I22054" s="598"/>
      <c r="J22054" s="598"/>
      <c r="M22054" s="598"/>
      <c r="N22054" s="598"/>
      <c r="V22054" s="598"/>
      <c r="W22054" s="598"/>
    </row>
    <row r="22055" spans="6:23" x14ac:dyDescent="0.2">
      <c r="F22055" s="610"/>
      <c r="H22055" s="612"/>
      <c r="I22055" s="598"/>
      <c r="J22055" s="598"/>
      <c r="M22055" s="598"/>
      <c r="N22055" s="598"/>
      <c r="V22055" s="598"/>
      <c r="W22055" s="598"/>
    </row>
    <row r="22056" spans="6:23" x14ac:dyDescent="0.2">
      <c r="F22056" s="610"/>
      <c r="H22056" s="612"/>
      <c r="I22056" s="598"/>
      <c r="J22056" s="598"/>
      <c r="M22056" s="598"/>
      <c r="N22056" s="598"/>
      <c r="V22056" s="598"/>
      <c r="W22056" s="598"/>
    </row>
    <row r="22057" spans="6:23" x14ac:dyDescent="0.2">
      <c r="F22057" s="610"/>
      <c r="H22057" s="612"/>
      <c r="I22057" s="598"/>
      <c r="J22057" s="598"/>
      <c r="M22057" s="598"/>
      <c r="N22057" s="598"/>
      <c r="V22057" s="598"/>
      <c r="W22057" s="598"/>
    </row>
    <row r="22058" spans="6:23" x14ac:dyDescent="0.2">
      <c r="F22058" s="610"/>
      <c r="H22058" s="612"/>
      <c r="I22058" s="598"/>
      <c r="J22058" s="598"/>
      <c r="M22058" s="598"/>
      <c r="N22058" s="598"/>
      <c r="V22058" s="598"/>
      <c r="W22058" s="598"/>
    </row>
    <row r="22059" spans="6:23" x14ac:dyDescent="0.2">
      <c r="F22059" s="610"/>
      <c r="H22059" s="612"/>
      <c r="I22059" s="598"/>
      <c r="J22059" s="598"/>
      <c r="M22059" s="598"/>
      <c r="N22059" s="598"/>
      <c r="V22059" s="598"/>
      <c r="W22059" s="598"/>
    </row>
    <row r="22060" spans="6:23" x14ac:dyDescent="0.2">
      <c r="F22060" s="610"/>
      <c r="H22060" s="612"/>
      <c r="I22060" s="598"/>
      <c r="J22060" s="598"/>
      <c r="M22060" s="598"/>
      <c r="N22060" s="598"/>
      <c r="V22060" s="598"/>
      <c r="W22060" s="598"/>
    </row>
    <row r="22061" spans="6:23" x14ac:dyDescent="0.2">
      <c r="F22061" s="610"/>
      <c r="H22061" s="612"/>
      <c r="I22061" s="598"/>
      <c r="J22061" s="598"/>
      <c r="M22061" s="598"/>
      <c r="N22061" s="598"/>
      <c r="V22061" s="598"/>
      <c r="W22061" s="598"/>
    </row>
    <row r="22062" spans="6:23" x14ac:dyDescent="0.2">
      <c r="F22062" s="610"/>
      <c r="H22062" s="612"/>
      <c r="I22062" s="598"/>
      <c r="J22062" s="598"/>
      <c r="M22062" s="598"/>
      <c r="N22062" s="598"/>
      <c r="V22062" s="598"/>
      <c r="W22062" s="598"/>
    </row>
    <row r="22063" spans="6:23" x14ac:dyDescent="0.2">
      <c r="F22063" s="610"/>
      <c r="H22063" s="612"/>
      <c r="I22063" s="598"/>
      <c r="J22063" s="598"/>
      <c r="M22063" s="598"/>
      <c r="N22063" s="598"/>
      <c r="V22063" s="598"/>
      <c r="W22063" s="598"/>
    </row>
    <row r="22064" spans="6:23" x14ac:dyDescent="0.2">
      <c r="F22064" s="610"/>
      <c r="H22064" s="612"/>
      <c r="I22064" s="598"/>
      <c r="J22064" s="598"/>
      <c r="M22064" s="598"/>
      <c r="N22064" s="598"/>
      <c r="V22064" s="598"/>
      <c r="W22064" s="598"/>
    </row>
    <row r="22065" spans="6:23" x14ac:dyDescent="0.2">
      <c r="F22065" s="610"/>
      <c r="H22065" s="612"/>
      <c r="I22065" s="598"/>
      <c r="J22065" s="598"/>
      <c r="M22065" s="598"/>
      <c r="N22065" s="598"/>
      <c r="V22065" s="598"/>
      <c r="W22065" s="598"/>
    </row>
    <row r="22066" spans="6:23" x14ac:dyDescent="0.2">
      <c r="F22066" s="610"/>
      <c r="H22066" s="612"/>
      <c r="I22066" s="598"/>
      <c r="J22066" s="598"/>
      <c r="M22066" s="598"/>
      <c r="N22066" s="598"/>
      <c r="V22066" s="598"/>
      <c r="W22066" s="598"/>
    </row>
    <row r="22067" spans="6:23" x14ac:dyDescent="0.2">
      <c r="F22067" s="610"/>
      <c r="H22067" s="612"/>
      <c r="I22067" s="598"/>
      <c r="J22067" s="598"/>
      <c r="M22067" s="598"/>
      <c r="N22067" s="598"/>
      <c r="V22067" s="598"/>
      <c r="W22067" s="598"/>
    </row>
    <row r="22068" spans="6:23" x14ac:dyDescent="0.2">
      <c r="F22068" s="610"/>
      <c r="H22068" s="612"/>
      <c r="I22068" s="598"/>
      <c r="J22068" s="598"/>
      <c r="M22068" s="598"/>
      <c r="N22068" s="598"/>
      <c r="V22068" s="598"/>
      <c r="W22068" s="598"/>
    </row>
    <row r="22069" spans="6:23" x14ac:dyDescent="0.2">
      <c r="F22069" s="610"/>
      <c r="H22069" s="612"/>
      <c r="I22069" s="598"/>
      <c r="J22069" s="598"/>
      <c r="M22069" s="598"/>
      <c r="N22069" s="598"/>
      <c r="V22069" s="598"/>
      <c r="W22069" s="598"/>
    </row>
    <row r="22070" spans="6:23" x14ac:dyDescent="0.2">
      <c r="F22070" s="610"/>
      <c r="H22070" s="612"/>
      <c r="I22070" s="598"/>
      <c r="J22070" s="598"/>
      <c r="M22070" s="598"/>
      <c r="N22070" s="598"/>
      <c r="V22070" s="598"/>
      <c r="W22070" s="598"/>
    </row>
    <row r="22071" spans="6:23" x14ac:dyDescent="0.2">
      <c r="F22071" s="610"/>
      <c r="H22071" s="612"/>
      <c r="I22071" s="598"/>
      <c r="J22071" s="598"/>
      <c r="M22071" s="598"/>
      <c r="N22071" s="598"/>
      <c r="V22071" s="598"/>
      <c r="W22071" s="598"/>
    </row>
    <row r="22072" spans="6:23" x14ac:dyDescent="0.2">
      <c r="F22072" s="610"/>
      <c r="H22072" s="612"/>
      <c r="I22072" s="598"/>
      <c r="J22072" s="598"/>
      <c r="M22072" s="598"/>
      <c r="N22072" s="598"/>
      <c r="V22072" s="598"/>
      <c r="W22072" s="598"/>
    </row>
    <row r="22073" spans="6:23" x14ac:dyDescent="0.2">
      <c r="F22073" s="610"/>
      <c r="H22073" s="612"/>
      <c r="I22073" s="598"/>
      <c r="J22073" s="598"/>
      <c r="M22073" s="598"/>
      <c r="N22073" s="598"/>
      <c r="V22073" s="598"/>
      <c r="W22073" s="598"/>
    </row>
    <row r="22074" spans="6:23" x14ac:dyDescent="0.2">
      <c r="F22074" s="610"/>
      <c r="H22074" s="612"/>
      <c r="I22074" s="598"/>
      <c r="J22074" s="598"/>
      <c r="M22074" s="598"/>
      <c r="N22074" s="598"/>
      <c r="V22074" s="598"/>
      <c r="W22074" s="598"/>
    </row>
    <row r="22075" spans="6:23" x14ac:dyDescent="0.2">
      <c r="F22075" s="610"/>
      <c r="H22075" s="612"/>
      <c r="I22075" s="598"/>
      <c r="J22075" s="598"/>
      <c r="M22075" s="598"/>
      <c r="N22075" s="598"/>
      <c r="V22075" s="598"/>
      <c r="W22075" s="598"/>
    </row>
    <row r="22076" spans="6:23" x14ac:dyDescent="0.2">
      <c r="F22076" s="610"/>
      <c r="H22076" s="612"/>
      <c r="I22076" s="598"/>
      <c r="J22076" s="598"/>
      <c r="M22076" s="598"/>
      <c r="N22076" s="598"/>
      <c r="V22076" s="598"/>
      <c r="W22076" s="598"/>
    </row>
    <row r="22077" spans="6:23" x14ac:dyDescent="0.2">
      <c r="F22077" s="610"/>
      <c r="H22077" s="612"/>
      <c r="I22077" s="598"/>
      <c r="J22077" s="598"/>
      <c r="M22077" s="598"/>
      <c r="N22077" s="598"/>
      <c r="V22077" s="598"/>
      <c r="W22077" s="598"/>
    </row>
    <row r="22078" spans="6:23" x14ac:dyDescent="0.2">
      <c r="F22078" s="610"/>
      <c r="H22078" s="612"/>
      <c r="I22078" s="598"/>
      <c r="J22078" s="598"/>
      <c r="M22078" s="598"/>
      <c r="N22078" s="598"/>
      <c r="V22078" s="598"/>
      <c r="W22078" s="598"/>
    </row>
    <row r="22079" spans="6:23" x14ac:dyDescent="0.2">
      <c r="F22079" s="610"/>
      <c r="H22079" s="612"/>
      <c r="I22079" s="598"/>
      <c r="J22079" s="598"/>
      <c r="M22079" s="598"/>
      <c r="N22079" s="598"/>
      <c r="V22079" s="598"/>
      <c r="W22079" s="598"/>
    </row>
    <row r="22080" spans="6:23" x14ac:dyDescent="0.2">
      <c r="F22080" s="610"/>
      <c r="H22080" s="612"/>
      <c r="I22080" s="598"/>
      <c r="J22080" s="598"/>
      <c r="M22080" s="598"/>
      <c r="N22080" s="598"/>
      <c r="V22080" s="598"/>
      <c r="W22080" s="598"/>
    </row>
    <row r="22081" spans="6:23" x14ac:dyDescent="0.2">
      <c r="F22081" s="610"/>
      <c r="H22081" s="612"/>
      <c r="I22081" s="598"/>
      <c r="J22081" s="598"/>
      <c r="M22081" s="598"/>
      <c r="N22081" s="598"/>
      <c r="V22081" s="598"/>
      <c r="W22081" s="598"/>
    </row>
    <row r="22082" spans="6:23" x14ac:dyDescent="0.2">
      <c r="F22082" s="610"/>
      <c r="H22082" s="612"/>
      <c r="I22082" s="598"/>
      <c r="J22082" s="598"/>
      <c r="M22082" s="598"/>
      <c r="N22082" s="598"/>
      <c r="V22082" s="598"/>
      <c r="W22082" s="598"/>
    </row>
    <row r="22083" spans="6:23" x14ac:dyDescent="0.2">
      <c r="F22083" s="610"/>
      <c r="H22083" s="612"/>
      <c r="I22083" s="598"/>
      <c r="J22083" s="598"/>
      <c r="M22083" s="598"/>
      <c r="N22083" s="598"/>
      <c r="V22083" s="598"/>
      <c r="W22083" s="598"/>
    </row>
    <row r="22084" spans="6:23" x14ac:dyDescent="0.2">
      <c r="F22084" s="610"/>
      <c r="H22084" s="612"/>
      <c r="I22084" s="598"/>
      <c r="J22084" s="598"/>
      <c r="M22084" s="598"/>
      <c r="N22084" s="598"/>
      <c r="V22084" s="598"/>
      <c r="W22084" s="598"/>
    </row>
    <row r="22085" spans="6:23" x14ac:dyDescent="0.2">
      <c r="F22085" s="610"/>
      <c r="H22085" s="612"/>
      <c r="I22085" s="598"/>
      <c r="J22085" s="598"/>
      <c r="M22085" s="598"/>
      <c r="N22085" s="598"/>
      <c r="V22085" s="598"/>
      <c r="W22085" s="598"/>
    </row>
    <row r="22086" spans="6:23" x14ac:dyDescent="0.2">
      <c r="F22086" s="610"/>
      <c r="H22086" s="612"/>
      <c r="I22086" s="598"/>
      <c r="J22086" s="598"/>
      <c r="M22086" s="598"/>
      <c r="N22086" s="598"/>
      <c r="V22086" s="598"/>
      <c r="W22086" s="598"/>
    </row>
    <row r="22087" spans="6:23" x14ac:dyDescent="0.2">
      <c r="F22087" s="610"/>
      <c r="H22087" s="612"/>
      <c r="I22087" s="598"/>
      <c r="J22087" s="598"/>
      <c r="M22087" s="598"/>
      <c r="N22087" s="598"/>
      <c r="V22087" s="598"/>
      <c r="W22087" s="598"/>
    </row>
    <row r="22088" spans="6:23" x14ac:dyDescent="0.2">
      <c r="F22088" s="610"/>
      <c r="H22088" s="612"/>
      <c r="I22088" s="598"/>
      <c r="J22088" s="598"/>
      <c r="M22088" s="598"/>
      <c r="N22088" s="598"/>
      <c r="V22088" s="598"/>
      <c r="W22088" s="598"/>
    </row>
    <row r="22089" spans="6:23" x14ac:dyDescent="0.2">
      <c r="F22089" s="610"/>
      <c r="H22089" s="612"/>
      <c r="I22089" s="598"/>
      <c r="J22089" s="598"/>
      <c r="M22089" s="598"/>
      <c r="N22089" s="598"/>
      <c r="V22089" s="598"/>
      <c r="W22089" s="598"/>
    </row>
    <row r="22090" spans="6:23" x14ac:dyDescent="0.2">
      <c r="F22090" s="610"/>
      <c r="H22090" s="612"/>
      <c r="I22090" s="598"/>
      <c r="J22090" s="598"/>
      <c r="M22090" s="598"/>
      <c r="N22090" s="598"/>
      <c r="V22090" s="598"/>
      <c r="W22090" s="598"/>
    </row>
    <row r="22091" spans="6:23" x14ac:dyDescent="0.2">
      <c r="F22091" s="610"/>
      <c r="H22091" s="612"/>
      <c r="I22091" s="598"/>
      <c r="J22091" s="598"/>
      <c r="M22091" s="598"/>
      <c r="N22091" s="598"/>
      <c r="V22091" s="598"/>
      <c r="W22091" s="598"/>
    </row>
    <row r="22092" spans="6:23" x14ac:dyDescent="0.2">
      <c r="F22092" s="610"/>
      <c r="H22092" s="612"/>
      <c r="I22092" s="598"/>
      <c r="J22092" s="598"/>
      <c r="M22092" s="598"/>
      <c r="N22092" s="598"/>
      <c r="V22092" s="598"/>
      <c r="W22092" s="598"/>
    </row>
    <row r="22093" spans="6:23" x14ac:dyDescent="0.2">
      <c r="F22093" s="610"/>
      <c r="H22093" s="612"/>
      <c r="I22093" s="598"/>
      <c r="J22093" s="598"/>
      <c r="M22093" s="598"/>
      <c r="N22093" s="598"/>
      <c r="V22093" s="598"/>
      <c r="W22093" s="598"/>
    </row>
    <row r="22094" spans="6:23" x14ac:dyDescent="0.2">
      <c r="F22094" s="610"/>
      <c r="H22094" s="612"/>
      <c r="I22094" s="598"/>
      <c r="J22094" s="598"/>
      <c r="M22094" s="598"/>
      <c r="N22094" s="598"/>
      <c r="V22094" s="598"/>
      <c r="W22094" s="598"/>
    </row>
    <row r="22095" spans="6:23" x14ac:dyDescent="0.2">
      <c r="F22095" s="610"/>
      <c r="H22095" s="612"/>
      <c r="I22095" s="598"/>
      <c r="J22095" s="598"/>
      <c r="M22095" s="598"/>
      <c r="N22095" s="598"/>
      <c r="V22095" s="598"/>
      <c r="W22095" s="598"/>
    </row>
    <row r="22096" spans="6:23" x14ac:dyDescent="0.2">
      <c r="F22096" s="610"/>
      <c r="H22096" s="612"/>
      <c r="I22096" s="598"/>
      <c r="J22096" s="598"/>
      <c r="M22096" s="598"/>
      <c r="N22096" s="598"/>
      <c r="V22096" s="598"/>
      <c r="W22096" s="598"/>
    </row>
    <row r="22097" spans="6:23" x14ac:dyDescent="0.2">
      <c r="F22097" s="610"/>
      <c r="H22097" s="612"/>
      <c r="I22097" s="598"/>
      <c r="J22097" s="598"/>
      <c r="M22097" s="598"/>
      <c r="N22097" s="598"/>
      <c r="V22097" s="598"/>
      <c r="W22097" s="598"/>
    </row>
    <row r="22098" spans="6:23" x14ac:dyDescent="0.2">
      <c r="F22098" s="610"/>
      <c r="H22098" s="612"/>
      <c r="I22098" s="598"/>
      <c r="J22098" s="598"/>
      <c r="M22098" s="598"/>
      <c r="N22098" s="598"/>
      <c r="V22098" s="598"/>
      <c r="W22098" s="598"/>
    </row>
    <row r="22099" spans="6:23" x14ac:dyDescent="0.2">
      <c r="F22099" s="610"/>
      <c r="H22099" s="612"/>
      <c r="I22099" s="598"/>
      <c r="J22099" s="598"/>
      <c r="M22099" s="598"/>
      <c r="N22099" s="598"/>
      <c r="V22099" s="598"/>
      <c r="W22099" s="598"/>
    </row>
    <row r="22100" spans="6:23" x14ac:dyDescent="0.2">
      <c r="F22100" s="610"/>
      <c r="H22100" s="612"/>
      <c r="I22100" s="598"/>
      <c r="J22100" s="598"/>
      <c r="M22100" s="598"/>
      <c r="N22100" s="598"/>
      <c r="V22100" s="598"/>
      <c r="W22100" s="598"/>
    </row>
    <row r="22101" spans="6:23" x14ac:dyDescent="0.2">
      <c r="F22101" s="610"/>
      <c r="H22101" s="612"/>
      <c r="I22101" s="598"/>
      <c r="J22101" s="598"/>
      <c r="M22101" s="598"/>
      <c r="N22101" s="598"/>
      <c r="V22101" s="598"/>
      <c r="W22101" s="598"/>
    </row>
    <row r="22102" spans="6:23" x14ac:dyDescent="0.2">
      <c r="F22102" s="610"/>
      <c r="H22102" s="612"/>
      <c r="I22102" s="598"/>
      <c r="J22102" s="598"/>
      <c r="M22102" s="598"/>
      <c r="N22102" s="598"/>
      <c r="V22102" s="598"/>
      <c r="W22102" s="598"/>
    </row>
    <row r="22103" spans="6:23" x14ac:dyDescent="0.2">
      <c r="F22103" s="610"/>
      <c r="H22103" s="612"/>
      <c r="I22103" s="598"/>
      <c r="J22103" s="598"/>
      <c r="M22103" s="598"/>
      <c r="N22103" s="598"/>
      <c r="V22103" s="598"/>
      <c r="W22103" s="598"/>
    </row>
    <row r="22104" spans="6:23" x14ac:dyDescent="0.2">
      <c r="F22104" s="610"/>
      <c r="H22104" s="612"/>
      <c r="I22104" s="598"/>
      <c r="J22104" s="598"/>
      <c r="M22104" s="598"/>
      <c r="N22104" s="598"/>
      <c r="V22104" s="598"/>
      <c r="W22104" s="598"/>
    </row>
    <row r="22105" spans="6:23" x14ac:dyDescent="0.2">
      <c r="F22105" s="610"/>
      <c r="H22105" s="612"/>
      <c r="I22105" s="598"/>
      <c r="J22105" s="598"/>
      <c r="M22105" s="598"/>
      <c r="N22105" s="598"/>
      <c r="V22105" s="598"/>
      <c r="W22105" s="598"/>
    </row>
    <row r="22106" spans="6:23" x14ac:dyDescent="0.2">
      <c r="F22106" s="610"/>
      <c r="H22106" s="612"/>
      <c r="I22106" s="598"/>
      <c r="J22106" s="598"/>
      <c r="M22106" s="598"/>
      <c r="N22106" s="598"/>
      <c r="V22106" s="598"/>
      <c r="W22106" s="598"/>
    </row>
    <row r="22107" spans="6:23" x14ac:dyDescent="0.2">
      <c r="F22107" s="610"/>
      <c r="H22107" s="612"/>
      <c r="I22107" s="598"/>
      <c r="J22107" s="598"/>
      <c r="M22107" s="598"/>
      <c r="N22107" s="598"/>
      <c r="V22107" s="598"/>
      <c r="W22107" s="598"/>
    </row>
    <row r="22108" spans="6:23" x14ac:dyDescent="0.2">
      <c r="F22108" s="610"/>
      <c r="H22108" s="612"/>
      <c r="I22108" s="598"/>
      <c r="J22108" s="598"/>
      <c r="M22108" s="598"/>
      <c r="N22108" s="598"/>
      <c r="V22108" s="598"/>
      <c r="W22108" s="598"/>
    </row>
    <row r="22109" spans="6:23" x14ac:dyDescent="0.2">
      <c r="F22109" s="610"/>
      <c r="H22109" s="612"/>
      <c r="I22109" s="598"/>
      <c r="J22109" s="598"/>
      <c r="M22109" s="598"/>
      <c r="N22109" s="598"/>
      <c r="V22109" s="598"/>
      <c r="W22109" s="598"/>
    </row>
    <row r="22110" spans="6:23" x14ac:dyDescent="0.2">
      <c r="F22110" s="610"/>
      <c r="H22110" s="612"/>
      <c r="I22110" s="598"/>
      <c r="J22110" s="598"/>
      <c r="M22110" s="598"/>
      <c r="N22110" s="598"/>
      <c r="V22110" s="598"/>
      <c r="W22110" s="598"/>
    </row>
    <row r="22111" spans="6:23" x14ac:dyDescent="0.2">
      <c r="F22111" s="610"/>
      <c r="H22111" s="612"/>
      <c r="I22111" s="598"/>
      <c r="J22111" s="598"/>
      <c r="M22111" s="598"/>
      <c r="N22111" s="598"/>
      <c r="V22111" s="598"/>
      <c r="W22111" s="598"/>
    </row>
    <row r="22112" spans="6:23" x14ac:dyDescent="0.2">
      <c r="F22112" s="610"/>
      <c r="H22112" s="612"/>
      <c r="I22112" s="598"/>
      <c r="J22112" s="598"/>
      <c r="M22112" s="598"/>
      <c r="N22112" s="598"/>
      <c r="V22112" s="598"/>
      <c r="W22112" s="598"/>
    </row>
    <row r="22113" spans="6:23" x14ac:dyDescent="0.2">
      <c r="F22113" s="610"/>
      <c r="H22113" s="612"/>
      <c r="I22113" s="598"/>
      <c r="J22113" s="598"/>
      <c r="M22113" s="598"/>
      <c r="N22113" s="598"/>
      <c r="V22113" s="598"/>
      <c r="W22113" s="598"/>
    </row>
    <row r="22114" spans="6:23" x14ac:dyDescent="0.2">
      <c r="F22114" s="610"/>
      <c r="H22114" s="612"/>
      <c r="I22114" s="598"/>
      <c r="J22114" s="598"/>
      <c r="M22114" s="598"/>
      <c r="N22114" s="598"/>
      <c r="V22114" s="598"/>
      <c r="W22114" s="598"/>
    </row>
    <row r="22115" spans="6:23" x14ac:dyDescent="0.2">
      <c r="F22115" s="610"/>
      <c r="H22115" s="612"/>
      <c r="I22115" s="598"/>
      <c r="J22115" s="598"/>
      <c r="M22115" s="598"/>
      <c r="N22115" s="598"/>
      <c r="V22115" s="598"/>
      <c r="W22115" s="598"/>
    </row>
    <row r="22116" spans="6:23" x14ac:dyDescent="0.2">
      <c r="F22116" s="610"/>
      <c r="H22116" s="612"/>
      <c r="I22116" s="598"/>
      <c r="J22116" s="598"/>
      <c r="M22116" s="598"/>
      <c r="N22116" s="598"/>
      <c r="V22116" s="598"/>
      <c r="W22116" s="598"/>
    </row>
    <row r="22117" spans="6:23" x14ac:dyDescent="0.2">
      <c r="F22117" s="610"/>
      <c r="H22117" s="612"/>
      <c r="I22117" s="598"/>
      <c r="J22117" s="598"/>
      <c r="M22117" s="598"/>
      <c r="N22117" s="598"/>
      <c r="V22117" s="598"/>
      <c r="W22117" s="598"/>
    </row>
    <row r="22118" spans="6:23" x14ac:dyDescent="0.2">
      <c r="F22118" s="610"/>
      <c r="H22118" s="612"/>
      <c r="I22118" s="598"/>
      <c r="J22118" s="598"/>
      <c r="M22118" s="598"/>
      <c r="N22118" s="598"/>
      <c r="V22118" s="598"/>
      <c r="W22118" s="598"/>
    </row>
    <row r="22119" spans="6:23" x14ac:dyDescent="0.2">
      <c r="F22119" s="610"/>
      <c r="H22119" s="612"/>
      <c r="I22119" s="598"/>
      <c r="J22119" s="598"/>
      <c r="M22119" s="598"/>
      <c r="N22119" s="598"/>
      <c r="V22119" s="598"/>
      <c r="W22119" s="598"/>
    </row>
    <row r="22120" spans="6:23" x14ac:dyDescent="0.2">
      <c r="F22120" s="610"/>
      <c r="H22120" s="612"/>
      <c r="I22120" s="598"/>
      <c r="J22120" s="598"/>
      <c r="M22120" s="598"/>
      <c r="N22120" s="598"/>
      <c r="V22120" s="598"/>
      <c r="W22120" s="598"/>
    </row>
    <row r="22121" spans="6:23" x14ac:dyDescent="0.2">
      <c r="F22121" s="610"/>
      <c r="H22121" s="612"/>
      <c r="I22121" s="598"/>
      <c r="J22121" s="598"/>
      <c r="M22121" s="598"/>
      <c r="N22121" s="598"/>
      <c r="V22121" s="598"/>
      <c r="W22121" s="598"/>
    </row>
    <row r="22122" spans="6:23" x14ac:dyDescent="0.2">
      <c r="F22122" s="610"/>
      <c r="H22122" s="612"/>
      <c r="I22122" s="598"/>
      <c r="J22122" s="598"/>
      <c r="M22122" s="598"/>
      <c r="N22122" s="598"/>
      <c r="V22122" s="598"/>
      <c r="W22122" s="598"/>
    </row>
    <row r="22123" spans="6:23" x14ac:dyDescent="0.2">
      <c r="F22123" s="610"/>
      <c r="H22123" s="612"/>
      <c r="I22123" s="598"/>
      <c r="J22123" s="598"/>
      <c r="M22123" s="598"/>
      <c r="N22123" s="598"/>
      <c r="V22123" s="598"/>
      <c r="W22123" s="598"/>
    </row>
    <row r="22124" spans="6:23" x14ac:dyDescent="0.2">
      <c r="F22124" s="610"/>
      <c r="H22124" s="612"/>
      <c r="I22124" s="598"/>
      <c r="J22124" s="598"/>
      <c r="M22124" s="598"/>
      <c r="N22124" s="598"/>
      <c r="V22124" s="598"/>
      <c r="W22124" s="598"/>
    </row>
    <row r="22125" spans="6:23" x14ac:dyDescent="0.2">
      <c r="F22125" s="610"/>
      <c r="H22125" s="612"/>
      <c r="I22125" s="598"/>
      <c r="J22125" s="598"/>
      <c r="M22125" s="598"/>
      <c r="N22125" s="598"/>
      <c r="V22125" s="598"/>
      <c r="W22125" s="598"/>
    </row>
    <row r="22126" spans="6:23" x14ac:dyDescent="0.2">
      <c r="F22126" s="610"/>
      <c r="H22126" s="612"/>
      <c r="I22126" s="598"/>
      <c r="J22126" s="598"/>
      <c r="M22126" s="598"/>
      <c r="N22126" s="598"/>
      <c r="V22126" s="598"/>
      <c r="W22126" s="598"/>
    </row>
    <row r="22127" spans="6:23" x14ac:dyDescent="0.2">
      <c r="F22127" s="610"/>
      <c r="H22127" s="612"/>
      <c r="I22127" s="598"/>
      <c r="J22127" s="598"/>
      <c r="M22127" s="598"/>
      <c r="N22127" s="598"/>
      <c r="V22127" s="598"/>
      <c r="W22127" s="598"/>
    </row>
    <row r="22128" spans="6:23" x14ac:dyDescent="0.2">
      <c r="F22128" s="610"/>
      <c r="H22128" s="612"/>
      <c r="I22128" s="598"/>
      <c r="J22128" s="598"/>
      <c r="M22128" s="598"/>
      <c r="N22128" s="598"/>
      <c r="V22128" s="598"/>
      <c r="W22128" s="598"/>
    </row>
    <row r="22129" spans="6:23" x14ac:dyDescent="0.2">
      <c r="F22129" s="610"/>
      <c r="H22129" s="612"/>
      <c r="I22129" s="598"/>
      <c r="J22129" s="598"/>
      <c r="M22129" s="598"/>
      <c r="N22129" s="598"/>
      <c r="V22129" s="598"/>
      <c r="W22129" s="598"/>
    </row>
    <row r="22130" spans="6:23" x14ac:dyDescent="0.2">
      <c r="F22130" s="610"/>
      <c r="H22130" s="612"/>
      <c r="I22130" s="598"/>
      <c r="J22130" s="598"/>
      <c r="M22130" s="598"/>
      <c r="N22130" s="598"/>
      <c r="V22130" s="598"/>
      <c r="W22130" s="598"/>
    </row>
    <row r="22131" spans="6:23" x14ac:dyDescent="0.2">
      <c r="F22131" s="610"/>
      <c r="H22131" s="612"/>
      <c r="I22131" s="598"/>
      <c r="J22131" s="598"/>
      <c r="M22131" s="598"/>
      <c r="N22131" s="598"/>
      <c r="V22131" s="598"/>
      <c r="W22131" s="598"/>
    </row>
    <row r="22132" spans="6:23" x14ac:dyDescent="0.2">
      <c r="F22132" s="610"/>
      <c r="H22132" s="612"/>
      <c r="I22132" s="598"/>
      <c r="J22132" s="598"/>
      <c r="M22132" s="598"/>
      <c r="N22132" s="598"/>
      <c r="V22132" s="598"/>
      <c r="W22132" s="598"/>
    </row>
    <row r="22133" spans="6:23" x14ac:dyDescent="0.2">
      <c r="F22133" s="610"/>
      <c r="H22133" s="612"/>
      <c r="I22133" s="598"/>
      <c r="J22133" s="598"/>
      <c r="M22133" s="598"/>
      <c r="N22133" s="598"/>
      <c r="V22133" s="598"/>
      <c r="W22133" s="598"/>
    </row>
    <row r="22134" spans="6:23" x14ac:dyDescent="0.2">
      <c r="F22134" s="610"/>
      <c r="H22134" s="612"/>
      <c r="I22134" s="598"/>
      <c r="J22134" s="598"/>
      <c r="M22134" s="598"/>
      <c r="N22134" s="598"/>
      <c r="V22134" s="598"/>
      <c r="W22134" s="598"/>
    </row>
    <row r="22135" spans="6:23" x14ac:dyDescent="0.2">
      <c r="F22135" s="610"/>
      <c r="H22135" s="612"/>
      <c r="I22135" s="598"/>
      <c r="J22135" s="598"/>
      <c r="M22135" s="598"/>
      <c r="N22135" s="598"/>
      <c r="V22135" s="598"/>
      <c r="W22135" s="598"/>
    </row>
    <row r="22136" spans="6:23" x14ac:dyDescent="0.2">
      <c r="F22136" s="610"/>
      <c r="H22136" s="612"/>
      <c r="I22136" s="598"/>
      <c r="J22136" s="598"/>
      <c r="M22136" s="598"/>
      <c r="N22136" s="598"/>
      <c r="V22136" s="598"/>
      <c r="W22136" s="598"/>
    </row>
    <row r="22137" spans="6:23" x14ac:dyDescent="0.2">
      <c r="F22137" s="610"/>
      <c r="H22137" s="612"/>
      <c r="I22137" s="598"/>
      <c r="J22137" s="598"/>
      <c r="M22137" s="598"/>
      <c r="N22137" s="598"/>
      <c r="V22137" s="598"/>
      <c r="W22137" s="598"/>
    </row>
    <row r="22138" spans="6:23" x14ac:dyDescent="0.2">
      <c r="F22138" s="610"/>
      <c r="H22138" s="612"/>
      <c r="I22138" s="598"/>
      <c r="J22138" s="598"/>
      <c r="M22138" s="598"/>
      <c r="N22138" s="598"/>
      <c r="V22138" s="598"/>
      <c r="W22138" s="598"/>
    </row>
    <row r="22139" spans="6:23" x14ac:dyDescent="0.2">
      <c r="F22139" s="610"/>
      <c r="H22139" s="612"/>
      <c r="I22139" s="598"/>
      <c r="J22139" s="598"/>
      <c r="M22139" s="598"/>
      <c r="N22139" s="598"/>
      <c r="V22139" s="598"/>
      <c r="W22139" s="598"/>
    </row>
    <row r="22140" spans="6:23" x14ac:dyDescent="0.2">
      <c r="F22140" s="610"/>
      <c r="H22140" s="612"/>
      <c r="I22140" s="598"/>
      <c r="J22140" s="598"/>
      <c r="M22140" s="598"/>
      <c r="N22140" s="598"/>
      <c r="V22140" s="598"/>
      <c r="W22140" s="598"/>
    </row>
    <row r="22141" spans="6:23" x14ac:dyDescent="0.2">
      <c r="F22141" s="610"/>
      <c r="H22141" s="612"/>
      <c r="I22141" s="598"/>
      <c r="J22141" s="598"/>
      <c r="M22141" s="598"/>
      <c r="N22141" s="598"/>
      <c r="V22141" s="598"/>
      <c r="W22141" s="598"/>
    </row>
    <row r="22142" spans="6:23" x14ac:dyDescent="0.2">
      <c r="F22142" s="610"/>
      <c r="H22142" s="612"/>
      <c r="I22142" s="598"/>
      <c r="J22142" s="598"/>
      <c r="M22142" s="598"/>
      <c r="N22142" s="598"/>
      <c r="V22142" s="598"/>
      <c r="W22142" s="598"/>
    </row>
    <row r="22143" spans="6:23" x14ac:dyDescent="0.2">
      <c r="F22143" s="610"/>
      <c r="H22143" s="612"/>
      <c r="I22143" s="598"/>
      <c r="J22143" s="598"/>
      <c r="M22143" s="598"/>
      <c r="N22143" s="598"/>
      <c r="V22143" s="598"/>
      <c r="W22143" s="598"/>
    </row>
    <row r="22144" spans="6:23" x14ac:dyDescent="0.2">
      <c r="F22144" s="610"/>
      <c r="H22144" s="612"/>
      <c r="I22144" s="598"/>
      <c r="J22144" s="598"/>
      <c r="M22144" s="598"/>
      <c r="N22144" s="598"/>
      <c r="V22144" s="598"/>
      <c r="W22144" s="598"/>
    </row>
    <row r="22145" spans="6:23" x14ac:dyDescent="0.2">
      <c r="F22145" s="610"/>
      <c r="H22145" s="612"/>
      <c r="I22145" s="598"/>
      <c r="J22145" s="598"/>
      <c r="M22145" s="598"/>
      <c r="N22145" s="598"/>
      <c r="V22145" s="598"/>
      <c r="W22145" s="598"/>
    </row>
    <row r="22146" spans="6:23" x14ac:dyDescent="0.2">
      <c r="F22146" s="610"/>
      <c r="H22146" s="612"/>
      <c r="I22146" s="598"/>
      <c r="J22146" s="598"/>
      <c r="M22146" s="598"/>
      <c r="N22146" s="598"/>
      <c r="V22146" s="598"/>
      <c r="W22146" s="598"/>
    </row>
    <row r="22147" spans="6:23" x14ac:dyDescent="0.2">
      <c r="F22147" s="610"/>
      <c r="H22147" s="612"/>
      <c r="I22147" s="598"/>
      <c r="J22147" s="598"/>
      <c r="M22147" s="598"/>
      <c r="N22147" s="598"/>
      <c r="V22147" s="598"/>
      <c r="W22147" s="598"/>
    </row>
    <row r="22148" spans="6:23" x14ac:dyDescent="0.2">
      <c r="F22148" s="610"/>
      <c r="H22148" s="612"/>
      <c r="I22148" s="598"/>
      <c r="J22148" s="598"/>
      <c r="M22148" s="598"/>
      <c r="N22148" s="598"/>
      <c r="V22148" s="598"/>
      <c r="W22148" s="598"/>
    </row>
    <row r="22149" spans="6:23" x14ac:dyDescent="0.2">
      <c r="F22149" s="610"/>
      <c r="H22149" s="612"/>
      <c r="I22149" s="598"/>
      <c r="J22149" s="598"/>
      <c r="M22149" s="598"/>
      <c r="N22149" s="598"/>
      <c r="V22149" s="598"/>
      <c r="W22149" s="598"/>
    </row>
    <row r="22150" spans="6:23" x14ac:dyDescent="0.2">
      <c r="F22150" s="610"/>
      <c r="H22150" s="612"/>
      <c r="I22150" s="598"/>
      <c r="J22150" s="598"/>
      <c r="M22150" s="598"/>
      <c r="N22150" s="598"/>
      <c r="V22150" s="598"/>
      <c r="W22150" s="598"/>
    </row>
    <row r="22151" spans="6:23" x14ac:dyDescent="0.2">
      <c r="F22151" s="610"/>
      <c r="H22151" s="612"/>
      <c r="I22151" s="598"/>
      <c r="J22151" s="598"/>
      <c r="M22151" s="598"/>
      <c r="N22151" s="598"/>
      <c r="V22151" s="598"/>
      <c r="W22151" s="598"/>
    </row>
    <row r="22152" spans="6:23" x14ac:dyDescent="0.2">
      <c r="F22152" s="610"/>
      <c r="H22152" s="612"/>
      <c r="I22152" s="598"/>
      <c r="J22152" s="598"/>
      <c r="M22152" s="598"/>
      <c r="N22152" s="598"/>
      <c r="V22152" s="598"/>
      <c r="W22152" s="598"/>
    </row>
    <row r="22153" spans="6:23" x14ac:dyDescent="0.2">
      <c r="F22153" s="610"/>
      <c r="H22153" s="612"/>
      <c r="I22153" s="598"/>
      <c r="J22153" s="598"/>
      <c r="M22153" s="598"/>
      <c r="N22153" s="598"/>
      <c r="V22153" s="598"/>
      <c r="W22153" s="598"/>
    </row>
    <row r="22154" spans="6:23" x14ac:dyDescent="0.2">
      <c r="F22154" s="610"/>
      <c r="H22154" s="612"/>
      <c r="I22154" s="598"/>
      <c r="J22154" s="598"/>
      <c r="M22154" s="598"/>
      <c r="N22154" s="598"/>
      <c r="V22154" s="598"/>
      <c r="W22154" s="598"/>
    </row>
    <row r="22155" spans="6:23" x14ac:dyDescent="0.2">
      <c r="F22155" s="610"/>
      <c r="H22155" s="612"/>
      <c r="I22155" s="598"/>
      <c r="J22155" s="598"/>
      <c r="M22155" s="598"/>
      <c r="N22155" s="598"/>
      <c r="V22155" s="598"/>
      <c r="W22155" s="598"/>
    </row>
    <row r="22156" spans="6:23" x14ac:dyDescent="0.2">
      <c r="F22156" s="610"/>
      <c r="H22156" s="612"/>
      <c r="I22156" s="598"/>
      <c r="J22156" s="598"/>
      <c r="M22156" s="598"/>
      <c r="N22156" s="598"/>
      <c r="V22156" s="598"/>
      <c r="W22156" s="598"/>
    </row>
    <row r="22157" spans="6:23" x14ac:dyDescent="0.2">
      <c r="F22157" s="610"/>
      <c r="H22157" s="612"/>
      <c r="I22157" s="598"/>
      <c r="J22157" s="598"/>
      <c r="M22157" s="598"/>
      <c r="N22157" s="598"/>
      <c r="V22157" s="598"/>
      <c r="W22157" s="598"/>
    </row>
    <row r="22158" spans="6:23" x14ac:dyDescent="0.2">
      <c r="F22158" s="610"/>
      <c r="H22158" s="612"/>
      <c r="I22158" s="598"/>
      <c r="J22158" s="598"/>
      <c r="M22158" s="598"/>
      <c r="N22158" s="598"/>
      <c r="V22158" s="598"/>
      <c r="W22158" s="598"/>
    </row>
    <row r="22159" spans="6:23" x14ac:dyDescent="0.2">
      <c r="F22159" s="610"/>
      <c r="H22159" s="612"/>
      <c r="I22159" s="598"/>
      <c r="J22159" s="598"/>
      <c r="M22159" s="598"/>
      <c r="N22159" s="598"/>
      <c r="V22159" s="598"/>
      <c r="W22159" s="598"/>
    </row>
    <row r="22160" spans="6:23" x14ac:dyDescent="0.2">
      <c r="F22160" s="610"/>
      <c r="H22160" s="612"/>
      <c r="I22160" s="598"/>
      <c r="J22160" s="598"/>
      <c r="M22160" s="598"/>
      <c r="N22160" s="598"/>
      <c r="V22160" s="598"/>
      <c r="W22160" s="598"/>
    </row>
    <row r="22161" spans="6:23" x14ac:dyDescent="0.2">
      <c r="F22161" s="610"/>
      <c r="H22161" s="612"/>
      <c r="I22161" s="598"/>
      <c r="J22161" s="598"/>
      <c r="M22161" s="598"/>
      <c r="N22161" s="598"/>
      <c r="V22161" s="598"/>
      <c r="W22161" s="598"/>
    </row>
    <row r="22162" spans="6:23" x14ac:dyDescent="0.2">
      <c r="F22162" s="610"/>
      <c r="H22162" s="612"/>
      <c r="I22162" s="598"/>
      <c r="J22162" s="598"/>
      <c r="M22162" s="598"/>
      <c r="N22162" s="598"/>
      <c r="V22162" s="598"/>
      <c r="W22162" s="598"/>
    </row>
    <row r="22163" spans="6:23" x14ac:dyDescent="0.2">
      <c r="F22163" s="610"/>
      <c r="H22163" s="612"/>
      <c r="I22163" s="598"/>
      <c r="J22163" s="598"/>
      <c r="M22163" s="598"/>
      <c r="N22163" s="598"/>
      <c r="V22163" s="598"/>
      <c r="W22163" s="598"/>
    </row>
    <row r="22164" spans="6:23" x14ac:dyDescent="0.2">
      <c r="F22164" s="610"/>
      <c r="H22164" s="612"/>
      <c r="I22164" s="598"/>
      <c r="J22164" s="598"/>
      <c r="M22164" s="598"/>
      <c r="N22164" s="598"/>
      <c r="V22164" s="598"/>
      <c r="W22164" s="598"/>
    </row>
    <row r="22165" spans="6:23" x14ac:dyDescent="0.2">
      <c r="F22165" s="610"/>
      <c r="H22165" s="612"/>
      <c r="I22165" s="598"/>
      <c r="J22165" s="598"/>
      <c r="M22165" s="598"/>
      <c r="N22165" s="598"/>
      <c r="V22165" s="598"/>
      <c r="W22165" s="598"/>
    </row>
    <row r="22166" spans="6:23" x14ac:dyDescent="0.2">
      <c r="F22166" s="610"/>
      <c r="H22166" s="612"/>
      <c r="I22166" s="598"/>
      <c r="J22166" s="598"/>
      <c r="M22166" s="598"/>
      <c r="N22166" s="598"/>
      <c r="V22166" s="598"/>
      <c r="W22166" s="598"/>
    </row>
    <row r="22167" spans="6:23" x14ac:dyDescent="0.2">
      <c r="F22167" s="610"/>
      <c r="H22167" s="612"/>
      <c r="I22167" s="598"/>
      <c r="J22167" s="598"/>
      <c r="M22167" s="598"/>
      <c r="N22167" s="598"/>
      <c r="V22167" s="598"/>
      <c r="W22167" s="598"/>
    </row>
    <row r="22168" spans="6:23" x14ac:dyDescent="0.2">
      <c r="F22168" s="610"/>
      <c r="H22168" s="612"/>
      <c r="I22168" s="598"/>
      <c r="J22168" s="598"/>
      <c r="M22168" s="598"/>
      <c r="N22168" s="598"/>
      <c r="V22168" s="598"/>
      <c r="W22168" s="598"/>
    </row>
    <row r="22169" spans="6:23" x14ac:dyDescent="0.2">
      <c r="F22169" s="610"/>
      <c r="H22169" s="612"/>
      <c r="I22169" s="598"/>
      <c r="J22169" s="598"/>
      <c r="M22169" s="598"/>
      <c r="N22169" s="598"/>
      <c r="V22169" s="598"/>
      <c r="W22169" s="598"/>
    </row>
    <row r="22170" spans="6:23" x14ac:dyDescent="0.2">
      <c r="F22170" s="610"/>
      <c r="H22170" s="612"/>
      <c r="I22170" s="598"/>
      <c r="J22170" s="598"/>
      <c r="M22170" s="598"/>
      <c r="N22170" s="598"/>
      <c r="V22170" s="598"/>
      <c r="W22170" s="598"/>
    </row>
    <row r="22171" spans="6:23" x14ac:dyDescent="0.2">
      <c r="F22171" s="610"/>
      <c r="H22171" s="612"/>
      <c r="I22171" s="598"/>
      <c r="J22171" s="598"/>
      <c r="M22171" s="598"/>
      <c r="N22171" s="598"/>
      <c r="V22171" s="598"/>
      <c r="W22171" s="598"/>
    </row>
    <row r="22172" spans="6:23" x14ac:dyDescent="0.2">
      <c r="F22172" s="610"/>
      <c r="H22172" s="612"/>
      <c r="I22172" s="598"/>
      <c r="J22172" s="598"/>
      <c r="M22172" s="598"/>
      <c r="N22172" s="598"/>
      <c r="V22172" s="598"/>
      <c r="W22172" s="598"/>
    </row>
    <row r="22173" spans="6:23" x14ac:dyDescent="0.2">
      <c r="F22173" s="610"/>
      <c r="H22173" s="612"/>
      <c r="I22173" s="598"/>
      <c r="J22173" s="598"/>
      <c r="M22173" s="598"/>
      <c r="N22173" s="598"/>
      <c r="V22173" s="598"/>
      <c r="W22173" s="598"/>
    </row>
    <row r="22174" spans="6:23" x14ac:dyDescent="0.2">
      <c r="F22174" s="610"/>
      <c r="H22174" s="612"/>
      <c r="I22174" s="598"/>
      <c r="J22174" s="598"/>
      <c r="M22174" s="598"/>
      <c r="N22174" s="598"/>
      <c r="V22174" s="598"/>
      <c r="W22174" s="598"/>
    </row>
    <row r="22175" spans="6:23" x14ac:dyDescent="0.2">
      <c r="F22175" s="610"/>
      <c r="H22175" s="612"/>
      <c r="I22175" s="598"/>
      <c r="J22175" s="598"/>
      <c r="M22175" s="598"/>
      <c r="N22175" s="598"/>
      <c r="V22175" s="598"/>
      <c r="W22175" s="598"/>
    </row>
    <row r="22176" spans="6:23" x14ac:dyDescent="0.2">
      <c r="F22176" s="610"/>
      <c r="H22176" s="612"/>
      <c r="I22176" s="598"/>
      <c r="J22176" s="598"/>
      <c r="M22176" s="598"/>
      <c r="N22176" s="598"/>
      <c r="V22176" s="598"/>
      <c r="W22176" s="598"/>
    </row>
    <row r="22177" spans="6:23" x14ac:dyDescent="0.2">
      <c r="F22177" s="610"/>
      <c r="H22177" s="612"/>
      <c r="I22177" s="598"/>
      <c r="J22177" s="598"/>
      <c r="M22177" s="598"/>
      <c r="N22177" s="598"/>
      <c r="V22177" s="598"/>
      <c r="W22177" s="598"/>
    </row>
    <row r="22178" spans="6:23" x14ac:dyDescent="0.2">
      <c r="F22178" s="610"/>
      <c r="H22178" s="612"/>
      <c r="I22178" s="598"/>
      <c r="J22178" s="598"/>
      <c r="M22178" s="598"/>
      <c r="N22178" s="598"/>
      <c r="V22178" s="598"/>
      <c r="W22178" s="598"/>
    </row>
    <row r="22179" spans="6:23" x14ac:dyDescent="0.2">
      <c r="F22179" s="610"/>
      <c r="H22179" s="612"/>
      <c r="I22179" s="598"/>
      <c r="J22179" s="598"/>
      <c r="M22179" s="598"/>
      <c r="N22179" s="598"/>
      <c r="V22179" s="598"/>
      <c r="W22179" s="598"/>
    </row>
    <row r="22180" spans="6:23" x14ac:dyDescent="0.2">
      <c r="F22180" s="610"/>
      <c r="H22180" s="612"/>
      <c r="I22180" s="598"/>
      <c r="J22180" s="598"/>
      <c r="M22180" s="598"/>
      <c r="N22180" s="598"/>
      <c r="V22180" s="598"/>
      <c r="W22180" s="598"/>
    </row>
    <row r="22181" spans="6:23" x14ac:dyDescent="0.2">
      <c r="F22181" s="610"/>
      <c r="H22181" s="612"/>
      <c r="I22181" s="598"/>
      <c r="J22181" s="598"/>
      <c r="M22181" s="598"/>
      <c r="N22181" s="598"/>
      <c r="V22181" s="598"/>
      <c r="W22181" s="598"/>
    </row>
    <row r="22182" spans="6:23" x14ac:dyDescent="0.2">
      <c r="F22182" s="610"/>
      <c r="H22182" s="612"/>
      <c r="I22182" s="598"/>
      <c r="J22182" s="598"/>
      <c r="M22182" s="598"/>
      <c r="N22182" s="598"/>
      <c r="V22182" s="598"/>
      <c r="W22182" s="598"/>
    </row>
    <row r="22183" spans="6:23" x14ac:dyDescent="0.2">
      <c r="F22183" s="610"/>
      <c r="H22183" s="612"/>
      <c r="I22183" s="598"/>
      <c r="J22183" s="598"/>
      <c r="M22183" s="598"/>
      <c r="N22183" s="598"/>
      <c r="V22183" s="598"/>
      <c r="W22183" s="598"/>
    </row>
    <row r="22184" spans="6:23" x14ac:dyDescent="0.2">
      <c r="F22184" s="610"/>
      <c r="H22184" s="612"/>
      <c r="I22184" s="598"/>
      <c r="J22184" s="598"/>
      <c r="M22184" s="598"/>
      <c r="N22184" s="598"/>
      <c r="V22184" s="598"/>
      <c r="W22184" s="598"/>
    </row>
    <row r="22185" spans="6:23" x14ac:dyDescent="0.2">
      <c r="F22185" s="610"/>
      <c r="H22185" s="612"/>
      <c r="I22185" s="598"/>
      <c r="J22185" s="598"/>
      <c r="M22185" s="598"/>
      <c r="N22185" s="598"/>
      <c r="V22185" s="598"/>
      <c r="W22185" s="598"/>
    </row>
    <row r="22186" spans="6:23" x14ac:dyDescent="0.2">
      <c r="F22186" s="610"/>
      <c r="H22186" s="612"/>
      <c r="I22186" s="598"/>
      <c r="J22186" s="598"/>
      <c r="M22186" s="598"/>
      <c r="N22186" s="598"/>
      <c r="V22186" s="598"/>
      <c r="W22186" s="598"/>
    </row>
    <row r="22187" spans="6:23" x14ac:dyDescent="0.2">
      <c r="F22187" s="610"/>
      <c r="H22187" s="612"/>
      <c r="I22187" s="598"/>
      <c r="J22187" s="598"/>
      <c r="M22187" s="598"/>
      <c r="N22187" s="598"/>
      <c r="V22187" s="598"/>
      <c r="W22187" s="598"/>
    </row>
    <row r="22188" spans="6:23" x14ac:dyDescent="0.2">
      <c r="F22188" s="610"/>
      <c r="H22188" s="612"/>
      <c r="I22188" s="598"/>
      <c r="J22188" s="598"/>
      <c r="M22188" s="598"/>
      <c r="N22188" s="598"/>
      <c r="V22188" s="598"/>
      <c r="W22188" s="598"/>
    </row>
    <row r="22189" spans="6:23" x14ac:dyDescent="0.2">
      <c r="F22189" s="610"/>
      <c r="H22189" s="612"/>
      <c r="I22189" s="598"/>
      <c r="J22189" s="598"/>
      <c r="M22189" s="598"/>
      <c r="N22189" s="598"/>
      <c r="V22189" s="598"/>
      <c r="W22189" s="598"/>
    </row>
    <row r="22190" spans="6:23" x14ac:dyDescent="0.2">
      <c r="F22190" s="610"/>
      <c r="H22190" s="612"/>
      <c r="I22190" s="598"/>
      <c r="J22190" s="598"/>
      <c r="M22190" s="598"/>
      <c r="N22190" s="598"/>
      <c r="V22190" s="598"/>
      <c r="W22190" s="598"/>
    </row>
    <row r="22191" spans="6:23" x14ac:dyDescent="0.2">
      <c r="F22191" s="610"/>
      <c r="H22191" s="612"/>
      <c r="I22191" s="598"/>
      <c r="J22191" s="598"/>
      <c r="M22191" s="598"/>
      <c r="N22191" s="598"/>
      <c r="V22191" s="598"/>
      <c r="W22191" s="598"/>
    </row>
    <row r="22192" spans="6:23" x14ac:dyDescent="0.2">
      <c r="F22192" s="610"/>
      <c r="H22192" s="612"/>
      <c r="I22192" s="598"/>
      <c r="J22192" s="598"/>
      <c r="M22192" s="598"/>
      <c r="N22192" s="598"/>
      <c r="V22192" s="598"/>
      <c r="W22192" s="598"/>
    </row>
    <row r="22193" spans="6:23" x14ac:dyDescent="0.2">
      <c r="F22193" s="610"/>
      <c r="H22193" s="612"/>
      <c r="I22193" s="598"/>
      <c r="J22193" s="598"/>
      <c r="M22193" s="598"/>
      <c r="N22193" s="598"/>
      <c r="V22193" s="598"/>
      <c r="W22193" s="598"/>
    </row>
    <row r="22194" spans="6:23" x14ac:dyDescent="0.2">
      <c r="F22194" s="610"/>
      <c r="H22194" s="612"/>
      <c r="I22194" s="598"/>
      <c r="J22194" s="598"/>
      <c r="M22194" s="598"/>
      <c r="N22194" s="598"/>
      <c r="V22194" s="598"/>
      <c r="W22194" s="598"/>
    </row>
    <row r="22195" spans="6:23" x14ac:dyDescent="0.2">
      <c r="F22195" s="610"/>
      <c r="H22195" s="612"/>
      <c r="I22195" s="598"/>
      <c r="J22195" s="598"/>
      <c r="M22195" s="598"/>
      <c r="N22195" s="598"/>
      <c r="V22195" s="598"/>
      <c r="W22195" s="598"/>
    </row>
    <row r="22196" spans="6:23" x14ac:dyDescent="0.2">
      <c r="F22196" s="610"/>
      <c r="H22196" s="612"/>
      <c r="I22196" s="598"/>
      <c r="J22196" s="598"/>
      <c r="M22196" s="598"/>
      <c r="N22196" s="598"/>
      <c r="V22196" s="598"/>
      <c r="W22196" s="598"/>
    </row>
    <row r="22197" spans="6:23" x14ac:dyDescent="0.2">
      <c r="F22197" s="610"/>
      <c r="H22197" s="612"/>
      <c r="I22197" s="598"/>
      <c r="J22197" s="598"/>
      <c r="M22197" s="598"/>
      <c r="N22197" s="598"/>
      <c r="V22197" s="598"/>
      <c r="W22197" s="598"/>
    </row>
    <row r="22198" spans="6:23" x14ac:dyDescent="0.2">
      <c r="F22198" s="610"/>
      <c r="H22198" s="612"/>
      <c r="I22198" s="598"/>
      <c r="J22198" s="598"/>
      <c r="M22198" s="598"/>
      <c r="N22198" s="598"/>
      <c r="V22198" s="598"/>
      <c r="W22198" s="598"/>
    </row>
    <row r="22199" spans="6:23" x14ac:dyDescent="0.2">
      <c r="F22199" s="610"/>
      <c r="H22199" s="612"/>
      <c r="I22199" s="598"/>
      <c r="J22199" s="598"/>
      <c r="M22199" s="598"/>
      <c r="N22199" s="598"/>
      <c r="V22199" s="598"/>
      <c r="W22199" s="598"/>
    </row>
    <row r="22200" spans="6:23" x14ac:dyDescent="0.2">
      <c r="F22200" s="610"/>
      <c r="H22200" s="612"/>
      <c r="I22200" s="598"/>
      <c r="J22200" s="598"/>
      <c r="M22200" s="598"/>
      <c r="N22200" s="598"/>
      <c r="V22200" s="598"/>
      <c r="W22200" s="598"/>
    </row>
    <row r="22201" spans="6:23" x14ac:dyDescent="0.2">
      <c r="F22201" s="610"/>
      <c r="H22201" s="612"/>
      <c r="I22201" s="598"/>
      <c r="J22201" s="598"/>
      <c r="M22201" s="598"/>
      <c r="N22201" s="598"/>
      <c r="V22201" s="598"/>
      <c r="W22201" s="598"/>
    </row>
    <row r="22202" spans="6:23" x14ac:dyDescent="0.2">
      <c r="F22202" s="610"/>
      <c r="H22202" s="612"/>
      <c r="I22202" s="598"/>
      <c r="J22202" s="598"/>
      <c r="M22202" s="598"/>
      <c r="N22202" s="598"/>
      <c r="V22202" s="598"/>
      <c r="W22202" s="598"/>
    </row>
    <row r="22203" spans="6:23" x14ac:dyDescent="0.2">
      <c r="F22203" s="610"/>
      <c r="H22203" s="612"/>
      <c r="I22203" s="598"/>
      <c r="J22203" s="598"/>
      <c r="M22203" s="598"/>
      <c r="N22203" s="598"/>
      <c r="V22203" s="598"/>
      <c r="W22203" s="598"/>
    </row>
    <row r="22204" spans="6:23" x14ac:dyDescent="0.2">
      <c r="F22204" s="610"/>
      <c r="H22204" s="612"/>
      <c r="I22204" s="598"/>
      <c r="J22204" s="598"/>
      <c r="M22204" s="598"/>
      <c r="N22204" s="598"/>
      <c r="V22204" s="598"/>
      <c r="W22204" s="598"/>
    </row>
    <row r="22205" spans="6:23" x14ac:dyDescent="0.2">
      <c r="F22205" s="610"/>
      <c r="H22205" s="612"/>
      <c r="I22205" s="598"/>
      <c r="J22205" s="598"/>
      <c r="M22205" s="598"/>
      <c r="N22205" s="598"/>
      <c r="V22205" s="598"/>
      <c r="W22205" s="598"/>
    </row>
    <row r="22206" spans="6:23" x14ac:dyDescent="0.2">
      <c r="F22206" s="610"/>
      <c r="H22206" s="612"/>
      <c r="I22206" s="598"/>
      <c r="J22206" s="598"/>
      <c r="M22206" s="598"/>
      <c r="N22206" s="598"/>
      <c r="V22206" s="598"/>
      <c r="W22206" s="598"/>
    </row>
    <row r="22207" spans="6:23" x14ac:dyDescent="0.2">
      <c r="F22207" s="610"/>
      <c r="H22207" s="612"/>
      <c r="I22207" s="598"/>
      <c r="J22207" s="598"/>
      <c r="M22207" s="598"/>
      <c r="N22207" s="598"/>
      <c r="V22207" s="598"/>
      <c r="W22207" s="598"/>
    </row>
    <row r="22208" spans="6:23" x14ac:dyDescent="0.2">
      <c r="F22208" s="610"/>
      <c r="H22208" s="612"/>
      <c r="I22208" s="598"/>
      <c r="J22208" s="598"/>
      <c r="M22208" s="598"/>
      <c r="N22208" s="598"/>
      <c r="V22208" s="598"/>
      <c r="W22208" s="598"/>
    </row>
    <row r="22209" spans="6:23" x14ac:dyDescent="0.2">
      <c r="F22209" s="610"/>
      <c r="H22209" s="612"/>
      <c r="I22209" s="598"/>
      <c r="J22209" s="598"/>
      <c r="M22209" s="598"/>
      <c r="N22209" s="598"/>
      <c r="V22209" s="598"/>
      <c r="W22209" s="598"/>
    </row>
    <row r="22210" spans="6:23" x14ac:dyDescent="0.2">
      <c r="F22210" s="610"/>
      <c r="H22210" s="612"/>
      <c r="I22210" s="598"/>
      <c r="J22210" s="598"/>
      <c r="M22210" s="598"/>
      <c r="N22210" s="598"/>
      <c r="V22210" s="598"/>
      <c r="W22210" s="598"/>
    </row>
    <row r="22211" spans="6:23" x14ac:dyDescent="0.2">
      <c r="F22211" s="610"/>
      <c r="H22211" s="612"/>
      <c r="I22211" s="598"/>
      <c r="J22211" s="598"/>
      <c r="M22211" s="598"/>
      <c r="N22211" s="598"/>
      <c r="V22211" s="598"/>
      <c r="W22211" s="598"/>
    </row>
    <row r="22212" spans="6:23" x14ac:dyDescent="0.2">
      <c r="F22212" s="610"/>
      <c r="H22212" s="612"/>
      <c r="I22212" s="598"/>
      <c r="J22212" s="598"/>
      <c r="M22212" s="598"/>
      <c r="N22212" s="598"/>
      <c r="V22212" s="598"/>
      <c r="W22212" s="598"/>
    </row>
    <row r="22213" spans="6:23" x14ac:dyDescent="0.2">
      <c r="F22213" s="610"/>
      <c r="H22213" s="612"/>
      <c r="I22213" s="598"/>
      <c r="J22213" s="598"/>
      <c r="M22213" s="598"/>
      <c r="N22213" s="598"/>
      <c r="V22213" s="598"/>
      <c r="W22213" s="598"/>
    </row>
    <row r="22214" spans="6:23" x14ac:dyDescent="0.2">
      <c r="F22214" s="610"/>
      <c r="H22214" s="612"/>
      <c r="I22214" s="598"/>
      <c r="J22214" s="598"/>
      <c r="M22214" s="598"/>
      <c r="N22214" s="598"/>
      <c r="V22214" s="598"/>
      <c r="W22214" s="598"/>
    </row>
    <row r="22215" spans="6:23" x14ac:dyDescent="0.2">
      <c r="F22215" s="610"/>
      <c r="H22215" s="612"/>
      <c r="I22215" s="598"/>
      <c r="J22215" s="598"/>
      <c r="M22215" s="598"/>
      <c r="N22215" s="598"/>
      <c r="V22215" s="598"/>
      <c r="W22215" s="598"/>
    </row>
    <row r="22216" spans="6:23" x14ac:dyDescent="0.2">
      <c r="F22216" s="610"/>
      <c r="H22216" s="612"/>
      <c r="I22216" s="598"/>
      <c r="J22216" s="598"/>
      <c r="M22216" s="598"/>
      <c r="N22216" s="598"/>
      <c r="V22216" s="598"/>
      <c r="W22216" s="598"/>
    </row>
    <row r="22217" spans="6:23" x14ac:dyDescent="0.2">
      <c r="F22217" s="610"/>
      <c r="H22217" s="612"/>
      <c r="I22217" s="598"/>
      <c r="J22217" s="598"/>
      <c r="M22217" s="598"/>
      <c r="N22217" s="598"/>
      <c r="V22217" s="598"/>
      <c r="W22217" s="598"/>
    </row>
    <row r="22218" spans="6:23" x14ac:dyDescent="0.2">
      <c r="F22218" s="610"/>
      <c r="H22218" s="612"/>
      <c r="I22218" s="598"/>
      <c r="J22218" s="598"/>
      <c r="M22218" s="598"/>
      <c r="N22218" s="598"/>
      <c r="V22218" s="598"/>
      <c r="W22218" s="598"/>
    </row>
    <row r="22219" spans="6:23" x14ac:dyDescent="0.2">
      <c r="F22219" s="610"/>
      <c r="H22219" s="612"/>
      <c r="I22219" s="598"/>
      <c r="J22219" s="598"/>
      <c r="M22219" s="598"/>
      <c r="N22219" s="598"/>
      <c r="V22219" s="598"/>
      <c r="W22219" s="598"/>
    </row>
    <row r="22220" spans="6:23" x14ac:dyDescent="0.2">
      <c r="F22220" s="610"/>
      <c r="H22220" s="612"/>
      <c r="I22220" s="598"/>
      <c r="J22220" s="598"/>
      <c r="M22220" s="598"/>
      <c r="N22220" s="598"/>
      <c r="V22220" s="598"/>
      <c r="W22220" s="598"/>
    </row>
    <row r="22221" spans="6:23" x14ac:dyDescent="0.2">
      <c r="F22221" s="610"/>
      <c r="H22221" s="612"/>
      <c r="I22221" s="598"/>
      <c r="J22221" s="598"/>
      <c r="M22221" s="598"/>
      <c r="N22221" s="598"/>
      <c r="V22221" s="598"/>
      <c r="W22221" s="598"/>
    </row>
    <row r="22222" spans="6:23" x14ac:dyDescent="0.2">
      <c r="F22222" s="610"/>
      <c r="H22222" s="612"/>
      <c r="I22222" s="598"/>
      <c r="J22222" s="598"/>
      <c r="M22222" s="598"/>
      <c r="N22222" s="598"/>
      <c r="V22222" s="598"/>
      <c r="W22222" s="598"/>
    </row>
    <row r="22223" spans="6:23" x14ac:dyDescent="0.2">
      <c r="F22223" s="610"/>
      <c r="H22223" s="612"/>
      <c r="I22223" s="598"/>
      <c r="J22223" s="598"/>
      <c r="M22223" s="598"/>
      <c r="N22223" s="598"/>
      <c r="V22223" s="598"/>
      <c r="W22223" s="598"/>
    </row>
    <row r="22224" spans="6:23" x14ac:dyDescent="0.2">
      <c r="F22224" s="610"/>
      <c r="H22224" s="612"/>
      <c r="I22224" s="598"/>
      <c r="J22224" s="598"/>
      <c r="M22224" s="598"/>
      <c r="N22224" s="598"/>
      <c r="V22224" s="598"/>
      <c r="W22224" s="598"/>
    </row>
    <row r="22225" spans="6:23" x14ac:dyDescent="0.2">
      <c r="F22225" s="610"/>
      <c r="H22225" s="612"/>
      <c r="I22225" s="598"/>
      <c r="J22225" s="598"/>
      <c r="M22225" s="598"/>
      <c r="N22225" s="598"/>
      <c r="V22225" s="598"/>
      <c r="W22225" s="598"/>
    </row>
    <row r="22226" spans="6:23" x14ac:dyDescent="0.2">
      <c r="F22226" s="610"/>
      <c r="H22226" s="612"/>
      <c r="I22226" s="598"/>
      <c r="J22226" s="598"/>
      <c r="M22226" s="598"/>
      <c r="N22226" s="598"/>
      <c r="V22226" s="598"/>
      <c r="W22226" s="598"/>
    </row>
    <row r="22227" spans="6:23" x14ac:dyDescent="0.2">
      <c r="F22227" s="610"/>
      <c r="H22227" s="612"/>
      <c r="I22227" s="598"/>
      <c r="J22227" s="598"/>
      <c r="M22227" s="598"/>
      <c r="N22227" s="598"/>
      <c r="V22227" s="598"/>
      <c r="W22227" s="598"/>
    </row>
    <row r="22228" spans="6:23" x14ac:dyDescent="0.2">
      <c r="F22228" s="610"/>
      <c r="H22228" s="612"/>
      <c r="I22228" s="598"/>
      <c r="J22228" s="598"/>
      <c r="M22228" s="598"/>
      <c r="N22228" s="598"/>
      <c r="V22228" s="598"/>
      <c r="W22228" s="598"/>
    </row>
    <row r="22229" spans="6:23" x14ac:dyDescent="0.2">
      <c r="F22229" s="610"/>
      <c r="H22229" s="612"/>
      <c r="I22229" s="598"/>
      <c r="J22229" s="598"/>
      <c r="M22229" s="598"/>
      <c r="N22229" s="598"/>
      <c r="V22229" s="598"/>
      <c r="W22229" s="598"/>
    </row>
    <row r="22230" spans="6:23" x14ac:dyDescent="0.2">
      <c r="F22230" s="610"/>
      <c r="H22230" s="612"/>
      <c r="I22230" s="598"/>
      <c r="J22230" s="598"/>
      <c r="M22230" s="598"/>
      <c r="N22230" s="598"/>
      <c r="V22230" s="598"/>
      <c r="W22230" s="598"/>
    </row>
    <row r="22231" spans="6:23" x14ac:dyDescent="0.2">
      <c r="F22231" s="610"/>
      <c r="H22231" s="612"/>
      <c r="I22231" s="598"/>
      <c r="J22231" s="598"/>
      <c r="M22231" s="598"/>
      <c r="N22231" s="598"/>
      <c r="V22231" s="598"/>
      <c r="W22231" s="598"/>
    </row>
    <row r="22232" spans="6:23" x14ac:dyDescent="0.2">
      <c r="F22232" s="610"/>
      <c r="H22232" s="612"/>
      <c r="I22232" s="598"/>
      <c r="J22232" s="598"/>
      <c r="M22232" s="598"/>
      <c r="N22232" s="598"/>
      <c r="V22232" s="598"/>
      <c r="W22232" s="598"/>
    </row>
    <row r="22233" spans="6:23" x14ac:dyDescent="0.2">
      <c r="F22233" s="610"/>
      <c r="H22233" s="612"/>
      <c r="I22233" s="598"/>
      <c r="J22233" s="598"/>
      <c r="M22233" s="598"/>
      <c r="N22233" s="598"/>
      <c r="V22233" s="598"/>
      <c r="W22233" s="598"/>
    </row>
    <row r="22234" spans="6:23" x14ac:dyDescent="0.2">
      <c r="F22234" s="610"/>
      <c r="H22234" s="612"/>
      <c r="I22234" s="598"/>
      <c r="J22234" s="598"/>
      <c r="M22234" s="598"/>
      <c r="N22234" s="598"/>
      <c r="V22234" s="598"/>
      <c r="W22234" s="598"/>
    </row>
    <row r="22235" spans="6:23" x14ac:dyDescent="0.2">
      <c r="F22235" s="610"/>
      <c r="H22235" s="612"/>
      <c r="I22235" s="598"/>
      <c r="J22235" s="598"/>
      <c r="M22235" s="598"/>
      <c r="N22235" s="598"/>
      <c r="V22235" s="598"/>
      <c r="W22235" s="598"/>
    </row>
    <row r="22236" spans="6:23" x14ac:dyDescent="0.2">
      <c r="F22236" s="610"/>
      <c r="H22236" s="612"/>
      <c r="I22236" s="598"/>
      <c r="J22236" s="598"/>
      <c r="M22236" s="598"/>
      <c r="N22236" s="598"/>
      <c r="V22236" s="598"/>
      <c r="W22236" s="598"/>
    </row>
    <row r="22237" spans="6:23" x14ac:dyDescent="0.2">
      <c r="F22237" s="610"/>
      <c r="H22237" s="612"/>
      <c r="I22237" s="598"/>
      <c r="J22237" s="598"/>
      <c r="M22237" s="598"/>
      <c r="N22237" s="598"/>
      <c r="V22237" s="598"/>
      <c r="W22237" s="598"/>
    </row>
    <row r="22238" spans="6:23" x14ac:dyDescent="0.2">
      <c r="F22238" s="610"/>
      <c r="H22238" s="612"/>
      <c r="I22238" s="598"/>
      <c r="J22238" s="598"/>
      <c r="M22238" s="598"/>
      <c r="N22238" s="598"/>
      <c r="V22238" s="598"/>
      <c r="W22238" s="598"/>
    </row>
    <row r="22239" spans="6:23" x14ac:dyDescent="0.2">
      <c r="F22239" s="610"/>
      <c r="H22239" s="612"/>
      <c r="I22239" s="598"/>
      <c r="J22239" s="598"/>
      <c r="M22239" s="598"/>
      <c r="N22239" s="598"/>
      <c r="V22239" s="598"/>
      <c r="W22239" s="598"/>
    </row>
    <row r="22240" spans="6:23" x14ac:dyDescent="0.2">
      <c r="F22240" s="610"/>
      <c r="H22240" s="612"/>
      <c r="I22240" s="598"/>
      <c r="J22240" s="598"/>
      <c r="M22240" s="598"/>
      <c r="N22240" s="598"/>
      <c r="V22240" s="598"/>
      <c r="W22240" s="598"/>
    </row>
    <row r="22241" spans="6:23" x14ac:dyDescent="0.2">
      <c r="F22241" s="610"/>
      <c r="H22241" s="612"/>
      <c r="I22241" s="598"/>
      <c r="J22241" s="598"/>
      <c r="M22241" s="598"/>
      <c r="N22241" s="598"/>
      <c r="V22241" s="598"/>
      <c r="W22241" s="598"/>
    </row>
    <row r="22242" spans="6:23" x14ac:dyDescent="0.2">
      <c r="F22242" s="610"/>
      <c r="H22242" s="612"/>
      <c r="I22242" s="598"/>
      <c r="J22242" s="598"/>
      <c r="M22242" s="598"/>
      <c r="N22242" s="598"/>
      <c r="V22242" s="598"/>
      <c r="W22242" s="598"/>
    </row>
    <row r="22243" spans="6:23" x14ac:dyDescent="0.2">
      <c r="F22243" s="610"/>
      <c r="H22243" s="612"/>
      <c r="I22243" s="598"/>
      <c r="J22243" s="598"/>
      <c r="M22243" s="598"/>
      <c r="N22243" s="598"/>
      <c r="V22243" s="598"/>
      <c r="W22243" s="598"/>
    </row>
    <row r="22244" spans="6:23" x14ac:dyDescent="0.2">
      <c r="F22244" s="610"/>
      <c r="H22244" s="612"/>
      <c r="I22244" s="598"/>
      <c r="J22244" s="598"/>
      <c r="M22244" s="598"/>
      <c r="N22244" s="598"/>
      <c r="V22244" s="598"/>
      <c r="W22244" s="598"/>
    </row>
    <row r="22245" spans="6:23" x14ac:dyDescent="0.2">
      <c r="F22245" s="610"/>
      <c r="H22245" s="612"/>
      <c r="I22245" s="598"/>
      <c r="J22245" s="598"/>
      <c r="M22245" s="598"/>
      <c r="N22245" s="598"/>
      <c r="V22245" s="598"/>
      <c r="W22245" s="598"/>
    </row>
    <row r="22246" spans="6:23" x14ac:dyDescent="0.2">
      <c r="F22246" s="610"/>
      <c r="H22246" s="612"/>
      <c r="I22246" s="598"/>
      <c r="J22246" s="598"/>
      <c r="M22246" s="598"/>
      <c r="N22246" s="598"/>
      <c r="V22246" s="598"/>
      <c r="W22246" s="598"/>
    </row>
    <row r="22247" spans="6:23" x14ac:dyDescent="0.2">
      <c r="F22247" s="610"/>
      <c r="H22247" s="612"/>
      <c r="I22247" s="598"/>
      <c r="J22247" s="598"/>
      <c r="M22247" s="598"/>
      <c r="N22247" s="598"/>
      <c r="V22247" s="598"/>
      <c r="W22247" s="598"/>
    </row>
    <row r="22248" spans="6:23" x14ac:dyDescent="0.2">
      <c r="F22248" s="610"/>
      <c r="H22248" s="612"/>
      <c r="I22248" s="598"/>
      <c r="J22248" s="598"/>
      <c r="M22248" s="598"/>
      <c r="N22248" s="598"/>
      <c r="V22248" s="598"/>
      <c r="W22248" s="598"/>
    </row>
    <row r="22249" spans="6:23" x14ac:dyDescent="0.2">
      <c r="F22249" s="610"/>
      <c r="H22249" s="612"/>
      <c r="I22249" s="598"/>
      <c r="J22249" s="598"/>
      <c r="M22249" s="598"/>
      <c r="N22249" s="598"/>
      <c r="V22249" s="598"/>
      <c r="W22249" s="598"/>
    </row>
    <row r="22250" spans="6:23" x14ac:dyDescent="0.2">
      <c r="F22250" s="610"/>
      <c r="H22250" s="612"/>
      <c r="I22250" s="598"/>
      <c r="J22250" s="598"/>
      <c r="M22250" s="598"/>
      <c r="N22250" s="598"/>
      <c r="V22250" s="598"/>
      <c r="W22250" s="598"/>
    </row>
    <row r="22251" spans="6:23" x14ac:dyDescent="0.2">
      <c r="F22251" s="610"/>
      <c r="H22251" s="612"/>
      <c r="I22251" s="598"/>
      <c r="J22251" s="598"/>
      <c r="M22251" s="598"/>
      <c r="N22251" s="598"/>
      <c r="V22251" s="598"/>
      <c r="W22251" s="598"/>
    </row>
    <row r="22252" spans="6:23" x14ac:dyDescent="0.2">
      <c r="F22252" s="610"/>
      <c r="H22252" s="612"/>
      <c r="I22252" s="598"/>
      <c r="J22252" s="598"/>
      <c r="M22252" s="598"/>
      <c r="N22252" s="598"/>
      <c r="V22252" s="598"/>
      <c r="W22252" s="598"/>
    </row>
    <row r="22253" spans="6:23" x14ac:dyDescent="0.2">
      <c r="F22253" s="610"/>
      <c r="H22253" s="612"/>
      <c r="I22253" s="598"/>
      <c r="J22253" s="598"/>
      <c r="M22253" s="598"/>
      <c r="N22253" s="598"/>
      <c r="V22253" s="598"/>
      <c r="W22253" s="598"/>
    </row>
    <row r="22254" spans="6:23" x14ac:dyDescent="0.2">
      <c r="F22254" s="610"/>
      <c r="H22254" s="612"/>
      <c r="I22254" s="598"/>
      <c r="J22254" s="598"/>
      <c r="M22254" s="598"/>
      <c r="N22254" s="598"/>
      <c r="V22254" s="598"/>
      <c r="W22254" s="598"/>
    </row>
    <row r="22255" spans="6:23" x14ac:dyDescent="0.2">
      <c r="F22255" s="610"/>
      <c r="H22255" s="612"/>
      <c r="I22255" s="598"/>
      <c r="J22255" s="598"/>
      <c r="M22255" s="598"/>
      <c r="N22255" s="598"/>
      <c r="V22255" s="598"/>
      <c r="W22255" s="598"/>
    </row>
    <row r="22256" spans="6:23" x14ac:dyDescent="0.2">
      <c r="F22256" s="610"/>
      <c r="H22256" s="612"/>
      <c r="I22256" s="598"/>
      <c r="J22256" s="598"/>
      <c r="M22256" s="598"/>
      <c r="N22256" s="598"/>
      <c r="V22256" s="598"/>
      <c r="W22256" s="598"/>
    </row>
    <row r="22257" spans="6:23" x14ac:dyDescent="0.2">
      <c r="F22257" s="610"/>
      <c r="H22257" s="612"/>
      <c r="I22257" s="598"/>
      <c r="J22257" s="598"/>
      <c r="M22257" s="598"/>
      <c r="N22257" s="598"/>
      <c r="V22257" s="598"/>
      <c r="W22257" s="598"/>
    </row>
    <row r="22258" spans="6:23" x14ac:dyDescent="0.2">
      <c r="F22258" s="610"/>
      <c r="H22258" s="612"/>
      <c r="I22258" s="598"/>
      <c r="J22258" s="598"/>
      <c r="M22258" s="598"/>
      <c r="N22258" s="598"/>
      <c r="V22258" s="598"/>
      <c r="W22258" s="598"/>
    </row>
    <row r="22259" spans="6:23" x14ac:dyDescent="0.2">
      <c r="F22259" s="610"/>
      <c r="H22259" s="612"/>
      <c r="I22259" s="598"/>
      <c r="J22259" s="598"/>
      <c r="M22259" s="598"/>
      <c r="N22259" s="598"/>
      <c r="V22259" s="598"/>
      <c r="W22259" s="598"/>
    </row>
    <row r="22260" spans="6:23" x14ac:dyDescent="0.2">
      <c r="F22260" s="610"/>
      <c r="H22260" s="612"/>
      <c r="I22260" s="598"/>
      <c r="J22260" s="598"/>
      <c r="M22260" s="598"/>
      <c r="N22260" s="598"/>
      <c r="V22260" s="598"/>
      <c r="W22260" s="598"/>
    </row>
    <row r="22261" spans="6:23" x14ac:dyDescent="0.2">
      <c r="F22261" s="610"/>
      <c r="H22261" s="612"/>
      <c r="I22261" s="598"/>
      <c r="J22261" s="598"/>
      <c r="M22261" s="598"/>
      <c r="N22261" s="598"/>
      <c r="V22261" s="598"/>
      <c r="W22261" s="598"/>
    </row>
    <row r="22262" spans="6:23" x14ac:dyDescent="0.2">
      <c r="F22262" s="610"/>
      <c r="H22262" s="612"/>
      <c r="I22262" s="598"/>
      <c r="J22262" s="598"/>
      <c r="M22262" s="598"/>
      <c r="N22262" s="598"/>
      <c r="V22262" s="598"/>
      <c r="W22262" s="598"/>
    </row>
    <row r="22263" spans="6:23" x14ac:dyDescent="0.2">
      <c r="F22263" s="610"/>
      <c r="H22263" s="612"/>
      <c r="I22263" s="598"/>
      <c r="J22263" s="598"/>
      <c r="M22263" s="598"/>
      <c r="N22263" s="598"/>
      <c r="V22263" s="598"/>
      <c r="W22263" s="598"/>
    </row>
    <row r="22264" spans="6:23" x14ac:dyDescent="0.2">
      <c r="F22264" s="610"/>
      <c r="H22264" s="612"/>
      <c r="I22264" s="598"/>
      <c r="J22264" s="598"/>
      <c r="M22264" s="598"/>
      <c r="N22264" s="598"/>
      <c r="V22264" s="598"/>
      <c r="W22264" s="598"/>
    </row>
    <row r="22265" spans="6:23" x14ac:dyDescent="0.2">
      <c r="F22265" s="610"/>
      <c r="H22265" s="612"/>
      <c r="I22265" s="598"/>
      <c r="J22265" s="598"/>
      <c r="M22265" s="598"/>
      <c r="N22265" s="598"/>
      <c r="V22265" s="598"/>
      <c r="W22265" s="598"/>
    </row>
    <row r="22266" spans="6:23" x14ac:dyDescent="0.2">
      <c r="F22266" s="610"/>
      <c r="H22266" s="612"/>
      <c r="I22266" s="598"/>
      <c r="J22266" s="598"/>
      <c r="M22266" s="598"/>
      <c r="N22266" s="598"/>
      <c r="V22266" s="598"/>
      <c r="W22266" s="598"/>
    </row>
    <row r="22267" spans="6:23" x14ac:dyDescent="0.2">
      <c r="F22267" s="610"/>
      <c r="H22267" s="612"/>
      <c r="I22267" s="598"/>
      <c r="J22267" s="598"/>
      <c r="M22267" s="598"/>
      <c r="N22267" s="598"/>
      <c r="V22267" s="598"/>
      <c r="W22267" s="598"/>
    </row>
    <row r="22268" spans="6:23" x14ac:dyDescent="0.2">
      <c r="F22268" s="610"/>
      <c r="H22268" s="612"/>
      <c r="I22268" s="598"/>
      <c r="J22268" s="598"/>
      <c r="M22268" s="598"/>
      <c r="N22268" s="598"/>
      <c r="V22268" s="598"/>
      <c r="W22268" s="598"/>
    </row>
    <row r="22269" spans="6:23" x14ac:dyDescent="0.2">
      <c r="F22269" s="610"/>
      <c r="H22269" s="612"/>
      <c r="I22269" s="598"/>
      <c r="J22269" s="598"/>
      <c r="M22269" s="598"/>
      <c r="N22269" s="598"/>
      <c r="V22269" s="598"/>
      <c r="W22269" s="598"/>
    </row>
    <row r="22270" spans="6:23" x14ac:dyDescent="0.2">
      <c r="F22270" s="610"/>
      <c r="H22270" s="612"/>
      <c r="I22270" s="598"/>
      <c r="J22270" s="598"/>
      <c r="M22270" s="598"/>
      <c r="N22270" s="598"/>
      <c r="V22270" s="598"/>
      <c r="W22270" s="598"/>
    </row>
    <row r="22271" spans="6:23" x14ac:dyDescent="0.2">
      <c r="F22271" s="610"/>
      <c r="H22271" s="612"/>
      <c r="I22271" s="598"/>
      <c r="J22271" s="598"/>
      <c r="M22271" s="598"/>
      <c r="N22271" s="598"/>
      <c r="V22271" s="598"/>
      <c r="W22271" s="598"/>
    </row>
    <row r="22272" spans="6:23" x14ac:dyDescent="0.2">
      <c r="F22272" s="610"/>
      <c r="H22272" s="612"/>
      <c r="I22272" s="598"/>
      <c r="J22272" s="598"/>
      <c r="M22272" s="598"/>
      <c r="N22272" s="598"/>
      <c r="V22272" s="598"/>
      <c r="W22272" s="598"/>
    </row>
    <row r="22273" spans="6:23" x14ac:dyDescent="0.2">
      <c r="F22273" s="610"/>
      <c r="H22273" s="612"/>
      <c r="I22273" s="598"/>
      <c r="J22273" s="598"/>
      <c r="M22273" s="598"/>
      <c r="N22273" s="598"/>
      <c r="V22273" s="598"/>
      <c r="W22273" s="598"/>
    </row>
    <row r="22274" spans="6:23" x14ac:dyDescent="0.2">
      <c r="F22274" s="610"/>
      <c r="H22274" s="612"/>
      <c r="I22274" s="598"/>
      <c r="J22274" s="598"/>
      <c r="M22274" s="598"/>
      <c r="N22274" s="598"/>
      <c r="V22274" s="598"/>
      <c r="W22274" s="598"/>
    </row>
    <row r="22275" spans="6:23" x14ac:dyDescent="0.2">
      <c r="F22275" s="610"/>
      <c r="H22275" s="612"/>
      <c r="I22275" s="598"/>
      <c r="J22275" s="598"/>
      <c r="M22275" s="598"/>
      <c r="N22275" s="598"/>
      <c r="V22275" s="598"/>
      <c r="W22275" s="598"/>
    </row>
    <row r="22276" spans="6:23" x14ac:dyDescent="0.2">
      <c r="F22276" s="610"/>
      <c r="H22276" s="612"/>
      <c r="I22276" s="598"/>
      <c r="J22276" s="598"/>
      <c r="M22276" s="598"/>
      <c r="N22276" s="598"/>
      <c r="V22276" s="598"/>
      <c r="W22276" s="598"/>
    </row>
    <row r="22277" spans="6:23" x14ac:dyDescent="0.2">
      <c r="F22277" s="610"/>
      <c r="H22277" s="612"/>
      <c r="I22277" s="598"/>
      <c r="J22277" s="598"/>
      <c r="M22277" s="598"/>
      <c r="N22277" s="598"/>
      <c r="V22277" s="598"/>
      <c r="W22277" s="598"/>
    </row>
    <row r="22278" spans="6:23" x14ac:dyDescent="0.2">
      <c r="F22278" s="610"/>
      <c r="H22278" s="612"/>
      <c r="I22278" s="598"/>
      <c r="J22278" s="598"/>
      <c r="M22278" s="598"/>
      <c r="N22278" s="598"/>
      <c r="V22278" s="598"/>
      <c r="W22278" s="598"/>
    </row>
    <row r="22279" spans="6:23" x14ac:dyDescent="0.2">
      <c r="F22279" s="610"/>
      <c r="H22279" s="612"/>
      <c r="I22279" s="598"/>
      <c r="J22279" s="598"/>
      <c r="M22279" s="598"/>
      <c r="N22279" s="598"/>
      <c r="V22279" s="598"/>
      <c r="W22279" s="598"/>
    </row>
    <row r="22280" spans="6:23" x14ac:dyDescent="0.2">
      <c r="F22280" s="610"/>
      <c r="H22280" s="612"/>
      <c r="I22280" s="598"/>
      <c r="J22280" s="598"/>
      <c r="M22280" s="598"/>
      <c r="N22280" s="598"/>
      <c r="V22280" s="598"/>
      <c r="W22280" s="598"/>
    </row>
    <row r="22281" spans="6:23" x14ac:dyDescent="0.2">
      <c r="F22281" s="610"/>
      <c r="H22281" s="612"/>
      <c r="I22281" s="598"/>
      <c r="J22281" s="598"/>
      <c r="M22281" s="598"/>
      <c r="N22281" s="598"/>
      <c r="V22281" s="598"/>
      <c r="W22281" s="598"/>
    </row>
    <row r="22282" spans="6:23" x14ac:dyDescent="0.2">
      <c r="F22282" s="610"/>
      <c r="H22282" s="612"/>
      <c r="I22282" s="598"/>
      <c r="J22282" s="598"/>
      <c r="M22282" s="598"/>
      <c r="N22282" s="598"/>
      <c r="V22282" s="598"/>
      <c r="W22282" s="598"/>
    </row>
    <row r="22283" spans="6:23" x14ac:dyDescent="0.2">
      <c r="F22283" s="610"/>
      <c r="H22283" s="612"/>
      <c r="I22283" s="598"/>
      <c r="J22283" s="598"/>
      <c r="M22283" s="598"/>
      <c r="N22283" s="598"/>
      <c r="V22283" s="598"/>
      <c r="W22283" s="598"/>
    </row>
    <row r="22284" spans="6:23" x14ac:dyDescent="0.2">
      <c r="F22284" s="610"/>
      <c r="H22284" s="612"/>
      <c r="I22284" s="598"/>
      <c r="J22284" s="598"/>
      <c r="M22284" s="598"/>
      <c r="N22284" s="598"/>
      <c r="V22284" s="598"/>
      <c r="W22284" s="598"/>
    </row>
    <row r="22285" spans="6:23" x14ac:dyDescent="0.2">
      <c r="F22285" s="610"/>
      <c r="H22285" s="612"/>
      <c r="I22285" s="598"/>
      <c r="J22285" s="598"/>
      <c r="M22285" s="598"/>
      <c r="N22285" s="598"/>
      <c r="V22285" s="598"/>
      <c r="W22285" s="598"/>
    </row>
    <row r="22286" spans="6:23" x14ac:dyDescent="0.2">
      <c r="F22286" s="610"/>
      <c r="H22286" s="612"/>
      <c r="I22286" s="598"/>
      <c r="J22286" s="598"/>
      <c r="M22286" s="598"/>
      <c r="N22286" s="598"/>
      <c r="V22286" s="598"/>
      <c r="W22286" s="598"/>
    </row>
    <row r="22287" spans="6:23" x14ac:dyDescent="0.2">
      <c r="F22287" s="610"/>
      <c r="H22287" s="612"/>
      <c r="I22287" s="598"/>
      <c r="J22287" s="598"/>
      <c r="M22287" s="598"/>
      <c r="N22287" s="598"/>
      <c r="V22287" s="598"/>
      <c r="W22287" s="598"/>
    </row>
    <row r="22288" spans="6:23" x14ac:dyDescent="0.2">
      <c r="F22288" s="610"/>
      <c r="H22288" s="612"/>
      <c r="I22288" s="598"/>
      <c r="J22288" s="598"/>
      <c r="M22288" s="598"/>
      <c r="N22288" s="598"/>
      <c r="V22288" s="598"/>
      <c r="W22288" s="598"/>
    </row>
    <row r="22289" spans="6:23" x14ac:dyDescent="0.2">
      <c r="F22289" s="610"/>
      <c r="H22289" s="612"/>
      <c r="I22289" s="598"/>
      <c r="J22289" s="598"/>
      <c r="M22289" s="598"/>
      <c r="N22289" s="598"/>
      <c r="V22289" s="598"/>
      <c r="W22289" s="598"/>
    </row>
    <row r="22290" spans="6:23" x14ac:dyDescent="0.2">
      <c r="F22290" s="610"/>
      <c r="H22290" s="612"/>
      <c r="I22290" s="598"/>
      <c r="J22290" s="598"/>
      <c r="M22290" s="598"/>
      <c r="N22290" s="598"/>
      <c r="V22290" s="598"/>
      <c r="W22290" s="598"/>
    </row>
    <row r="22291" spans="6:23" x14ac:dyDescent="0.2">
      <c r="F22291" s="610"/>
      <c r="H22291" s="612"/>
      <c r="I22291" s="598"/>
      <c r="J22291" s="598"/>
      <c r="M22291" s="598"/>
      <c r="N22291" s="598"/>
      <c r="V22291" s="598"/>
      <c r="W22291" s="598"/>
    </row>
    <row r="22292" spans="6:23" x14ac:dyDescent="0.2">
      <c r="F22292" s="610"/>
      <c r="H22292" s="612"/>
      <c r="I22292" s="598"/>
      <c r="J22292" s="598"/>
      <c r="M22292" s="598"/>
      <c r="N22292" s="598"/>
      <c r="V22292" s="598"/>
      <c r="W22292" s="598"/>
    </row>
    <row r="22293" spans="6:23" x14ac:dyDescent="0.2">
      <c r="F22293" s="610"/>
      <c r="H22293" s="612"/>
      <c r="I22293" s="598"/>
      <c r="J22293" s="598"/>
      <c r="M22293" s="598"/>
      <c r="N22293" s="598"/>
      <c r="V22293" s="598"/>
      <c r="W22293" s="598"/>
    </row>
    <row r="22294" spans="6:23" x14ac:dyDescent="0.2">
      <c r="F22294" s="610"/>
      <c r="H22294" s="612"/>
      <c r="I22294" s="598"/>
      <c r="J22294" s="598"/>
      <c r="M22294" s="598"/>
      <c r="N22294" s="598"/>
      <c r="V22294" s="598"/>
      <c r="W22294" s="598"/>
    </row>
    <row r="22295" spans="6:23" x14ac:dyDescent="0.2">
      <c r="F22295" s="610"/>
      <c r="H22295" s="612"/>
      <c r="I22295" s="598"/>
      <c r="J22295" s="598"/>
      <c r="M22295" s="598"/>
      <c r="N22295" s="598"/>
      <c r="V22295" s="598"/>
      <c r="W22295" s="598"/>
    </row>
    <row r="22296" spans="6:23" x14ac:dyDescent="0.2">
      <c r="F22296" s="610"/>
      <c r="H22296" s="612"/>
      <c r="I22296" s="598"/>
      <c r="J22296" s="598"/>
      <c r="M22296" s="598"/>
      <c r="N22296" s="598"/>
      <c r="V22296" s="598"/>
      <c r="W22296" s="598"/>
    </row>
    <row r="22297" spans="6:23" x14ac:dyDescent="0.2">
      <c r="F22297" s="610"/>
      <c r="H22297" s="612"/>
      <c r="I22297" s="598"/>
      <c r="J22297" s="598"/>
      <c r="M22297" s="598"/>
      <c r="N22297" s="598"/>
      <c r="V22297" s="598"/>
      <c r="W22297" s="598"/>
    </row>
    <row r="22298" spans="6:23" x14ac:dyDescent="0.2">
      <c r="F22298" s="610"/>
      <c r="H22298" s="612"/>
      <c r="I22298" s="598"/>
      <c r="J22298" s="598"/>
      <c r="M22298" s="598"/>
      <c r="N22298" s="598"/>
      <c r="V22298" s="598"/>
      <c r="W22298" s="598"/>
    </row>
    <row r="22299" spans="6:23" x14ac:dyDescent="0.2">
      <c r="F22299" s="610"/>
      <c r="H22299" s="612"/>
      <c r="I22299" s="598"/>
      <c r="J22299" s="598"/>
      <c r="M22299" s="598"/>
      <c r="N22299" s="598"/>
      <c r="V22299" s="598"/>
      <c r="W22299" s="598"/>
    </row>
    <row r="22300" spans="6:23" x14ac:dyDescent="0.2">
      <c r="F22300" s="610"/>
      <c r="H22300" s="612"/>
      <c r="I22300" s="598"/>
      <c r="J22300" s="598"/>
      <c r="M22300" s="598"/>
      <c r="N22300" s="598"/>
      <c r="V22300" s="598"/>
      <c r="W22300" s="598"/>
    </row>
    <row r="22301" spans="6:23" x14ac:dyDescent="0.2">
      <c r="F22301" s="610"/>
      <c r="H22301" s="612"/>
      <c r="I22301" s="598"/>
      <c r="J22301" s="598"/>
      <c r="M22301" s="598"/>
      <c r="N22301" s="598"/>
      <c r="V22301" s="598"/>
      <c r="W22301" s="598"/>
    </row>
    <row r="22302" spans="6:23" x14ac:dyDescent="0.2">
      <c r="F22302" s="610"/>
      <c r="H22302" s="612"/>
      <c r="I22302" s="598"/>
      <c r="J22302" s="598"/>
      <c r="M22302" s="598"/>
      <c r="N22302" s="598"/>
      <c r="V22302" s="598"/>
      <c r="W22302" s="598"/>
    </row>
    <row r="22303" spans="6:23" x14ac:dyDescent="0.2">
      <c r="F22303" s="610"/>
      <c r="H22303" s="612"/>
      <c r="I22303" s="598"/>
      <c r="J22303" s="598"/>
      <c r="M22303" s="598"/>
      <c r="N22303" s="598"/>
      <c r="V22303" s="598"/>
      <c r="W22303" s="598"/>
    </row>
    <row r="22304" spans="6:23" x14ac:dyDescent="0.2">
      <c r="F22304" s="610"/>
      <c r="H22304" s="612"/>
      <c r="I22304" s="598"/>
      <c r="J22304" s="598"/>
      <c r="M22304" s="598"/>
      <c r="N22304" s="598"/>
      <c r="V22304" s="598"/>
      <c r="W22304" s="598"/>
    </row>
    <row r="22305" spans="6:23" x14ac:dyDescent="0.2">
      <c r="F22305" s="610"/>
      <c r="H22305" s="612"/>
      <c r="I22305" s="598"/>
      <c r="J22305" s="598"/>
      <c r="M22305" s="598"/>
      <c r="N22305" s="598"/>
      <c r="V22305" s="598"/>
      <c r="W22305" s="598"/>
    </row>
    <row r="22306" spans="6:23" x14ac:dyDescent="0.2">
      <c r="F22306" s="610"/>
      <c r="H22306" s="612"/>
      <c r="I22306" s="598"/>
      <c r="J22306" s="598"/>
      <c r="M22306" s="598"/>
      <c r="N22306" s="598"/>
      <c r="V22306" s="598"/>
      <c r="W22306" s="598"/>
    </row>
    <row r="22307" spans="6:23" x14ac:dyDescent="0.2">
      <c r="F22307" s="610"/>
      <c r="H22307" s="612"/>
      <c r="I22307" s="598"/>
      <c r="J22307" s="598"/>
      <c r="M22307" s="598"/>
      <c r="N22307" s="598"/>
      <c r="V22307" s="598"/>
      <c r="W22307" s="598"/>
    </row>
    <row r="22308" spans="6:23" x14ac:dyDescent="0.2">
      <c r="F22308" s="610"/>
      <c r="H22308" s="612"/>
      <c r="I22308" s="598"/>
      <c r="J22308" s="598"/>
      <c r="M22308" s="598"/>
      <c r="N22308" s="598"/>
      <c r="V22308" s="598"/>
      <c r="W22308" s="598"/>
    </row>
    <row r="22309" spans="6:23" x14ac:dyDescent="0.2">
      <c r="F22309" s="610"/>
      <c r="H22309" s="612"/>
      <c r="I22309" s="598"/>
      <c r="J22309" s="598"/>
      <c r="M22309" s="598"/>
      <c r="N22309" s="598"/>
      <c r="V22309" s="598"/>
      <c r="W22309" s="598"/>
    </row>
    <row r="22310" spans="6:23" x14ac:dyDescent="0.2">
      <c r="F22310" s="610"/>
      <c r="H22310" s="612"/>
      <c r="I22310" s="598"/>
      <c r="J22310" s="598"/>
      <c r="M22310" s="598"/>
      <c r="N22310" s="598"/>
      <c r="V22310" s="598"/>
      <c r="W22310" s="598"/>
    </row>
    <row r="22311" spans="6:23" x14ac:dyDescent="0.2">
      <c r="F22311" s="610"/>
      <c r="H22311" s="612"/>
      <c r="I22311" s="598"/>
      <c r="J22311" s="598"/>
      <c r="M22311" s="598"/>
      <c r="N22311" s="598"/>
      <c r="V22311" s="598"/>
      <c r="W22311" s="598"/>
    </row>
    <row r="22312" spans="6:23" x14ac:dyDescent="0.2">
      <c r="F22312" s="610"/>
      <c r="H22312" s="612"/>
      <c r="I22312" s="598"/>
      <c r="J22312" s="598"/>
      <c r="M22312" s="598"/>
      <c r="N22312" s="598"/>
      <c r="V22312" s="598"/>
      <c r="W22312" s="598"/>
    </row>
    <row r="22313" spans="6:23" x14ac:dyDescent="0.2">
      <c r="F22313" s="610"/>
      <c r="H22313" s="612"/>
      <c r="I22313" s="598"/>
      <c r="J22313" s="598"/>
      <c r="M22313" s="598"/>
      <c r="N22313" s="598"/>
      <c r="V22313" s="598"/>
      <c r="W22313" s="598"/>
    </row>
    <row r="22314" spans="6:23" x14ac:dyDescent="0.2">
      <c r="F22314" s="610"/>
      <c r="H22314" s="612"/>
      <c r="I22314" s="598"/>
      <c r="J22314" s="598"/>
      <c r="M22314" s="598"/>
      <c r="N22314" s="598"/>
      <c r="V22314" s="598"/>
      <c r="W22314" s="598"/>
    </row>
    <row r="22315" spans="6:23" x14ac:dyDescent="0.2">
      <c r="F22315" s="610"/>
      <c r="H22315" s="612"/>
      <c r="I22315" s="598"/>
      <c r="J22315" s="598"/>
      <c r="M22315" s="598"/>
      <c r="N22315" s="598"/>
      <c r="V22315" s="598"/>
      <c r="W22315" s="598"/>
    </row>
    <row r="22316" spans="6:23" x14ac:dyDescent="0.2">
      <c r="F22316" s="610"/>
      <c r="H22316" s="612"/>
      <c r="I22316" s="598"/>
      <c r="J22316" s="598"/>
      <c r="M22316" s="598"/>
      <c r="N22316" s="598"/>
      <c r="V22316" s="598"/>
      <c r="W22316" s="598"/>
    </row>
    <row r="22317" spans="6:23" x14ac:dyDescent="0.2">
      <c r="F22317" s="610"/>
      <c r="H22317" s="612"/>
      <c r="I22317" s="598"/>
      <c r="J22317" s="598"/>
      <c r="M22317" s="598"/>
      <c r="N22317" s="598"/>
      <c r="V22317" s="598"/>
      <c r="W22317" s="598"/>
    </row>
    <row r="22318" spans="6:23" x14ac:dyDescent="0.2">
      <c r="F22318" s="610"/>
      <c r="H22318" s="612"/>
      <c r="I22318" s="598"/>
      <c r="J22318" s="598"/>
      <c r="M22318" s="598"/>
      <c r="N22318" s="598"/>
      <c r="V22318" s="598"/>
      <c r="W22318" s="598"/>
    </row>
    <row r="22319" spans="6:23" x14ac:dyDescent="0.2">
      <c r="F22319" s="610"/>
      <c r="H22319" s="612"/>
      <c r="I22319" s="598"/>
      <c r="J22319" s="598"/>
      <c r="M22319" s="598"/>
      <c r="N22319" s="598"/>
      <c r="V22319" s="598"/>
      <c r="W22319" s="598"/>
    </row>
    <row r="22320" spans="6:23" x14ac:dyDescent="0.2">
      <c r="F22320" s="610"/>
      <c r="H22320" s="612"/>
      <c r="I22320" s="598"/>
      <c r="J22320" s="598"/>
      <c r="M22320" s="598"/>
      <c r="N22320" s="598"/>
      <c r="V22320" s="598"/>
      <c r="W22320" s="598"/>
    </row>
    <row r="22321" spans="6:23" x14ac:dyDescent="0.2">
      <c r="F22321" s="610"/>
      <c r="H22321" s="612"/>
      <c r="I22321" s="598"/>
      <c r="J22321" s="598"/>
      <c r="M22321" s="598"/>
      <c r="N22321" s="598"/>
      <c r="V22321" s="598"/>
      <c r="W22321" s="598"/>
    </row>
    <row r="22322" spans="6:23" x14ac:dyDescent="0.2">
      <c r="F22322" s="610"/>
      <c r="H22322" s="612"/>
      <c r="I22322" s="598"/>
      <c r="J22322" s="598"/>
      <c r="M22322" s="598"/>
      <c r="N22322" s="598"/>
      <c r="V22322" s="598"/>
      <c r="W22322" s="598"/>
    </row>
    <row r="22323" spans="6:23" x14ac:dyDescent="0.2">
      <c r="F22323" s="610"/>
      <c r="H22323" s="612"/>
      <c r="I22323" s="598"/>
      <c r="J22323" s="598"/>
      <c r="M22323" s="598"/>
      <c r="N22323" s="598"/>
      <c r="V22323" s="598"/>
      <c r="W22323" s="598"/>
    </row>
    <row r="22324" spans="6:23" x14ac:dyDescent="0.2">
      <c r="F22324" s="610"/>
      <c r="H22324" s="612"/>
      <c r="I22324" s="598"/>
      <c r="J22324" s="598"/>
      <c r="M22324" s="598"/>
      <c r="N22324" s="598"/>
      <c r="V22324" s="598"/>
      <c r="W22324" s="598"/>
    </row>
    <row r="22325" spans="6:23" x14ac:dyDescent="0.2">
      <c r="F22325" s="610"/>
      <c r="H22325" s="612"/>
      <c r="I22325" s="598"/>
      <c r="J22325" s="598"/>
      <c r="M22325" s="598"/>
      <c r="N22325" s="598"/>
      <c r="V22325" s="598"/>
      <c r="W22325" s="598"/>
    </row>
    <row r="22326" spans="6:23" x14ac:dyDescent="0.2">
      <c r="F22326" s="610"/>
      <c r="H22326" s="612"/>
      <c r="I22326" s="598"/>
      <c r="J22326" s="598"/>
      <c r="M22326" s="598"/>
      <c r="N22326" s="598"/>
      <c r="V22326" s="598"/>
      <c r="W22326" s="598"/>
    </row>
    <row r="22327" spans="6:23" x14ac:dyDescent="0.2">
      <c r="F22327" s="610"/>
      <c r="H22327" s="612"/>
      <c r="I22327" s="598"/>
      <c r="J22327" s="598"/>
      <c r="M22327" s="598"/>
      <c r="N22327" s="598"/>
      <c r="V22327" s="598"/>
      <c r="W22327" s="598"/>
    </row>
    <row r="22328" spans="6:23" x14ac:dyDescent="0.2">
      <c r="F22328" s="610"/>
      <c r="H22328" s="612"/>
      <c r="I22328" s="598"/>
      <c r="J22328" s="598"/>
      <c r="M22328" s="598"/>
      <c r="N22328" s="598"/>
      <c r="V22328" s="598"/>
      <c r="W22328" s="598"/>
    </row>
    <row r="22329" spans="6:23" x14ac:dyDescent="0.2">
      <c r="F22329" s="610"/>
      <c r="H22329" s="612"/>
      <c r="I22329" s="598"/>
      <c r="J22329" s="598"/>
      <c r="M22329" s="598"/>
      <c r="N22329" s="598"/>
      <c r="V22329" s="598"/>
      <c r="W22329" s="598"/>
    </row>
    <row r="22330" spans="6:23" x14ac:dyDescent="0.2">
      <c r="F22330" s="610"/>
      <c r="H22330" s="612"/>
      <c r="I22330" s="598"/>
      <c r="J22330" s="598"/>
      <c r="M22330" s="598"/>
      <c r="N22330" s="598"/>
      <c r="V22330" s="598"/>
      <c r="W22330" s="598"/>
    </row>
    <row r="22331" spans="6:23" x14ac:dyDescent="0.2">
      <c r="F22331" s="610"/>
      <c r="H22331" s="612"/>
      <c r="I22331" s="598"/>
      <c r="J22331" s="598"/>
      <c r="M22331" s="598"/>
      <c r="N22331" s="598"/>
      <c r="V22331" s="598"/>
      <c r="W22331" s="598"/>
    </row>
    <row r="22332" spans="6:23" x14ac:dyDescent="0.2">
      <c r="F22332" s="610"/>
      <c r="H22332" s="612"/>
      <c r="I22332" s="598"/>
      <c r="J22332" s="598"/>
      <c r="M22332" s="598"/>
      <c r="N22332" s="598"/>
      <c r="V22332" s="598"/>
      <c r="W22332" s="598"/>
    </row>
    <row r="22333" spans="6:23" x14ac:dyDescent="0.2">
      <c r="F22333" s="610"/>
      <c r="H22333" s="612"/>
      <c r="I22333" s="598"/>
      <c r="J22333" s="598"/>
      <c r="M22333" s="598"/>
      <c r="N22333" s="598"/>
      <c r="V22333" s="598"/>
      <c r="W22333" s="598"/>
    </row>
    <row r="22334" spans="6:23" x14ac:dyDescent="0.2">
      <c r="F22334" s="610"/>
      <c r="H22334" s="612"/>
      <c r="I22334" s="598"/>
      <c r="J22334" s="598"/>
      <c r="M22334" s="598"/>
      <c r="N22334" s="598"/>
      <c r="V22334" s="598"/>
      <c r="W22334" s="598"/>
    </row>
    <row r="22335" spans="6:23" x14ac:dyDescent="0.2">
      <c r="F22335" s="610"/>
      <c r="H22335" s="612"/>
      <c r="I22335" s="598"/>
      <c r="J22335" s="598"/>
      <c r="M22335" s="598"/>
      <c r="N22335" s="598"/>
      <c r="V22335" s="598"/>
      <c r="W22335" s="598"/>
    </row>
    <row r="22336" spans="6:23" x14ac:dyDescent="0.2">
      <c r="F22336" s="610"/>
      <c r="H22336" s="612"/>
      <c r="I22336" s="598"/>
      <c r="J22336" s="598"/>
      <c r="M22336" s="598"/>
      <c r="N22336" s="598"/>
      <c r="V22336" s="598"/>
      <c r="W22336" s="598"/>
    </row>
    <row r="22337" spans="6:23" x14ac:dyDescent="0.2">
      <c r="F22337" s="610"/>
      <c r="H22337" s="612"/>
      <c r="I22337" s="598"/>
      <c r="J22337" s="598"/>
      <c r="M22337" s="598"/>
      <c r="N22337" s="598"/>
      <c r="V22337" s="598"/>
      <c r="W22337" s="598"/>
    </row>
    <row r="22338" spans="6:23" x14ac:dyDescent="0.2">
      <c r="F22338" s="610"/>
      <c r="H22338" s="612"/>
      <c r="I22338" s="598"/>
      <c r="J22338" s="598"/>
      <c r="M22338" s="598"/>
      <c r="N22338" s="598"/>
      <c r="V22338" s="598"/>
      <c r="W22338" s="598"/>
    </row>
    <row r="22339" spans="6:23" x14ac:dyDescent="0.2">
      <c r="F22339" s="610"/>
      <c r="H22339" s="612"/>
      <c r="I22339" s="598"/>
      <c r="J22339" s="598"/>
      <c r="M22339" s="598"/>
      <c r="N22339" s="598"/>
      <c r="V22339" s="598"/>
      <c r="W22339" s="598"/>
    </row>
    <row r="22340" spans="6:23" x14ac:dyDescent="0.2">
      <c r="F22340" s="610"/>
      <c r="H22340" s="612"/>
      <c r="I22340" s="598"/>
      <c r="J22340" s="598"/>
      <c r="M22340" s="598"/>
      <c r="N22340" s="598"/>
      <c r="V22340" s="598"/>
      <c r="W22340" s="598"/>
    </row>
    <row r="22341" spans="6:23" x14ac:dyDescent="0.2">
      <c r="F22341" s="610"/>
      <c r="H22341" s="612"/>
      <c r="I22341" s="598"/>
      <c r="J22341" s="598"/>
      <c r="M22341" s="598"/>
      <c r="N22341" s="598"/>
      <c r="V22341" s="598"/>
      <c r="W22341" s="598"/>
    </row>
    <row r="22342" spans="6:23" x14ac:dyDescent="0.2">
      <c r="F22342" s="610"/>
      <c r="H22342" s="612"/>
      <c r="I22342" s="598"/>
      <c r="J22342" s="598"/>
      <c r="M22342" s="598"/>
      <c r="N22342" s="598"/>
      <c r="V22342" s="598"/>
      <c r="W22342" s="598"/>
    </row>
    <row r="22343" spans="6:23" x14ac:dyDescent="0.2">
      <c r="F22343" s="610"/>
      <c r="H22343" s="612"/>
      <c r="I22343" s="598"/>
      <c r="J22343" s="598"/>
      <c r="M22343" s="598"/>
      <c r="N22343" s="598"/>
      <c r="V22343" s="598"/>
      <c r="W22343" s="598"/>
    </row>
    <row r="22344" spans="6:23" x14ac:dyDescent="0.2">
      <c r="F22344" s="610"/>
      <c r="H22344" s="612"/>
      <c r="I22344" s="598"/>
      <c r="J22344" s="598"/>
      <c r="M22344" s="598"/>
      <c r="N22344" s="598"/>
      <c r="V22344" s="598"/>
      <c r="W22344" s="598"/>
    </row>
    <row r="22345" spans="6:23" x14ac:dyDescent="0.2">
      <c r="F22345" s="610"/>
      <c r="H22345" s="612"/>
      <c r="I22345" s="598"/>
      <c r="J22345" s="598"/>
      <c r="M22345" s="598"/>
      <c r="N22345" s="598"/>
      <c r="V22345" s="598"/>
      <c r="W22345" s="598"/>
    </row>
    <row r="22346" spans="6:23" x14ac:dyDescent="0.2">
      <c r="F22346" s="610"/>
      <c r="H22346" s="612"/>
      <c r="I22346" s="598"/>
      <c r="J22346" s="598"/>
      <c r="M22346" s="598"/>
      <c r="N22346" s="598"/>
      <c r="V22346" s="598"/>
      <c r="W22346" s="598"/>
    </row>
    <row r="22347" spans="6:23" x14ac:dyDescent="0.2">
      <c r="F22347" s="610"/>
      <c r="H22347" s="612"/>
      <c r="I22347" s="598"/>
      <c r="J22347" s="598"/>
      <c r="M22347" s="598"/>
      <c r="N22347" s="598"/>
      <c r="V22347" s="598"/>
      <c r="W22347" s="598"/>
    </row>
    <row r="22348" spans="6:23" x14ac:dyDescent="0.2">
      <c r="F22348" s="610"/>
      <c r="H22348" s="612"/>
      <c r="I22348" s="598"/>
      <c r="J22348" s="598"/>
      <c r="M22348" s="598"/>
      <c r="N22348" s="598"/>
      <c r="V22348" s="598"/>
      <c r="W22348" s="598"/>
    </row>
    <row r="22349" spans="6:23" x14ac:dyDescent="0.2">
      <c r="F22349" s="610"/>
      <c r="H22349" s="612"/>
      <c r="I22349" s="598"/>
      <c r="J22349" s="598"/>
      <c r="M22349" s="598"/>
      <c r="N22349" s="598"/>
      <c r="V22349" s="598"/>
      <c r="W22349" s="598"/>
    </row>
    <row r="22350" spans="6:23" x14ac:dyDescent="0.2">
      <c r="F22350" s="610"/>
      <c r="H22350" s="612"/>
      <c r="I22350" s="598"/>
      <c r="J22350" s="598"/>
      <c r="M22350" s="598"/>
      <c r="N22350" s="598"/>
      <c r="V22350" s="598"/>
      <c r="W22350" s="598"/>
    </row>
    <row r="22351" spans="6:23" x14ac:dyDescent="0.2">
      <c r="F22351" s="610"/>
      <c r="H22351" s="612"/>
      <c r="I22351" s="598"/>
      <c r="J22351" s="598"/>
      <c r="M22351" s="598"/>
      <c r="N22351" s="598"/>
      <c r="V22351" s="598"/>
      <c r="W22351" s="598"/>
    </row>
    <row r="22352" spans="6:23" x14ac:dyDescent="0.2">
      <c r="F22352" s="610"/>
      <c r="H22352" s="612"/>
      <c r="I22352" s="598"/>
      <c r="J22352" s="598"/>
      <c r="M22352" s="598"/>
      <c r="N22352" s="598"/>
      <c r="V22352" s="598"/>
      <c r="W22352" s="598"/>
    </row>
    <row r="22353" spans="6:23" x14ac:dyDescent="0.2">
      <c r="F22353" s="610"/>
      <c r="H22353" s="612"/>
      <c r="I22353" s="598"/>
      <c r="J22353" s="598"/>
      <c r="M22353" s="598"/>
      <c r="N22353" s="598"/>
      <c r="V22353" s="598"/>
      <c r="W22353" s="598"/>
    </row>
    <row r="22354" spans="6:23" x14ac:dyDescent="0.2">
      <c r="F22354" s="610"/>
      <c r="H22354" s="612"/>
      <c r="I22354" s="598"/>
      <c r="J22354" s="598"/>
      <c r="M22354" s="598"/>
      <c r="N22354" s="598"/>
      <c r="V22354" s="598"/>
      <c r="W22354" s="598"/>
    </row>
    <row r="22355" spans="6:23" x14ac:dyDescent="0.2">
      <c r="F22355" s="610"/>
      <c r="H22355" s="612"/>
      <c r="I22355" s="598"/>
      <c r="J22355" s="598"/>
      <c r="M22355" s="598"/>
      <c r="N22355" s="598"/>
      <c r="V22355" s="598"/>
      <c r="W22355" s="598"/>
    </row>
    <row r="22356" spans="6:23" x14ac:dyDescent="0.2">
      <c r="F22356" s="610"/>
      <c r="H22356" s="612"/>
      <c r="I22356" s="598"/>
      <c r="J22356" s="598"/>
      <c r="M22356" s="598"/>
      <c r="N22356" s="598"/>
      <c r="V22356" s="598"/>
      <c r="W22356" s="598"/>
    </row>
    <row r="22357" spans="6:23" x14ac:dyDescent="0.2">
      <c r="F22357" s="610"/>
      <c r="H22357" s="612"/>
      <c r="I22357" s="598"/>
      <c r="J22357" s="598"/>
      <c r="M22357" s="598"/>
      <c r="N22357" s="598"/>
      <c r="V22357" s="598"/>
      <c r="W22357" s="598"/>
    </row>
    <row r="22358" spans="6:23" x14ac:dyDescent="0.2">
      <c r="F22358" s="610"/>
      <c r="H22358" s="612"/>
      <c r="I22358" s="598"/>
      <c r="J22358" s="598"/>
      <c r="M22358" s="598"/>
      <c r="N22358" s="598"/>
      <c r="V22358" s="598"/>
      <c r="W22358" s="598"/>
    </row>
    <row r="22359" spans="6:23" x14ac:dyDescent="0.2">
      <c r="F22359" s="610"/>
      <c r="H22359" s="612"/>
      <c r="I22359" s="598"/>
      <c r="J22359" s="598"/>
      <c r="M22359" s="598"/>
      <c r="N22359" s="598"/>
      <c r="V22359" s="598"/>
      <c r="W22359" s="598"/>
    </row>
    <row r="22360" spans="6:23" x14ac:dyDescent="0.2">
      <c r="F22360" s="610"/>
      <c r="H22360" s="612"/>
      <c r="I22360" s="598"/>
      <c r="J22360" s="598"/>
      <c r="M22360" s="598"/>
      <c r="N22360" s="598"/>
      <c r="V22360" s="598"/>
      <c r="W22360" s="598"/>
    </row>
    <row r="22361" spans="6:23" x14ac:dyDescent="0.2">
      <c r="F22361" s="610"/>
      <c r="H22361" s="612"/>
      <c r="I22361" s="598"/>
      <c r="J22361" s="598"/>
      <c r="M22361" s="598"/>
      <c r="N22361" s="598"/>
      <c r="V22361" s="598"/>
      <c r="W22361" s="598"/>
    </row>
    <row r="22362" spans="6:23" x14ac:dyDescent="0.2">
      <c r="F22362" s="610"/>
      <c r="H22362" s="612"/>
      <c r="I22362" s="598"/>
      <c r="J22362" s="598"/>
      <c r="M22362" s="598"/>
      <c r="N22362" s="598"/>
      <c r="V22362" s="598"/>
      <c r="W22362" s="598"/>
    </row>
    <row r="22363" spans="6:23" x14ac:dyDescent="0.2">
      <c r="F22363" s="610"/>
      <c r="H22363" s="612"/>
      <c r="I22363" s="598"/>
      <c r="J22363" s="598"/>
      <c r="M22363" s="598"/>
      <c r="N22363" s="598"/>
      <c r="V22363" s="598"/>
      <c r="W22363" s="598"/>
    </row>
    <row r="22364" spans="6:23" x14ac:dyDescent="0.2">
      <c r="F22364" s="610"/>
      <c r="H22364" s="612"/>
      <c r="I22364" s="598"/>
      <c r="J22364" s="598"/>
      <c r="M22364" s="598"/>
      <c r="N22364" s="598"/>
      <c r="V22364" s="598"/>
      <c r="W22364" s="598"/>
    </row>
    <row r="22365" spans="6:23" x14ac:dyDescent="0.2">
      <c r="F22365" s="610"/>
      <c r="H22365" s="612"/>
      <c r="I22365" s="598"/>
      <c r="J22365" s="598"/>
      <c r="M22365" s="598"/>
      <c r="N22365" s="598"/>
      <c r="V22365" s="598"/>
      <c r="W22365" s="598"/>
    </row>
    <row r="22366" spans="6:23" x14ac:dyDescent="0.2">
      <c r="F22366" s="610"/>
      <c r="H22366" s="612"/>
      <c r="I22366" s="598"/>
      <c r="J22366" s="598"/>
      <c r="M22366" s="598"/>
      <c r="N22366" s="598"/>
      <c r="V22366" s="598"/>
      <c r="W22366" s="598"/>
    </row>
    <row r="22367" spans="6:23" x14ac:dyDescent="0.2">
      <c r="F22367" s="610"/>
      <c r="H22367" s="612"/>
      <c r="I22367" s="598"/>
      <c r="J22367" s="598"/>
      <c r="M22367" s="598"/>
      <c r="N22367" s="598"/>
      <c r="V22367" s="598"/>
      <c r="W22367" s="598"/>
    </row>
    <row r="22368" spans="6:23" x14ac:dyDescent="0.2">
      <c r="F22368" s="610"/>
      <c r="H22368" s="612"/>
      <c r="I22368" s="598"/>
      <c r="J22368" s="598"/>
      <c r="M22368" s="598"/>
      <c r="N22368" s="598"/>
      <c r="V22368" s="598"/>
      <c r="W22368" s="598"/>
    </row>
    <row r="22369" spans="6:23" x14ac:dyDescent="0.2">
      <c r="F22369" s="610"/>
      <c r="H22369" s="612"/>
      <c r="I22369" s="598"/>
      <c r="J22369" s="598"/>
      <c r="M22369" s="598"/>
      <c r="N22369" s="598"/>
      <c r="V22369" s="598"/>
      <c r="W22369" s="598"/>
    </row>
    <row r="22370" spans="6:23" x14ac:dyDescent="0.2">
      <c r="F22370" s="610"/>
      <c r="H22370" s="612"/>
      <c r="I22370" s="598"/>
      <c r="J22370" s="598"/>
      <c r="M22370" s="598"/>
      <c r="N22370" s="598"/>
      <c r="V22370" s="598"/>
      <c r="W22370" s="598"/>
    </row>
    <row r="22371" spans="6:23" x14ac:dyDescent="0.2">
      <c r="F22371" s="610"/>
      <c r="H22371" s="612"/>
      <c r="I22371" s="598"/>
      <c r="J22371" s="598"/>
      <c r="M22371" s="598"/>
      <c r="N22371" s="598"/>
      <c r="V22371" s="598"/>
      <c r="W22371" s="598"/>
    </row>
    <row r="22372" spans="6:23" x14ac:dyDescent="0.2">
      <c r="F22372" s="610"/>
      <c r="H22372" s="612"/>
      <c r="I22372" s="598"/>
      <c r="J22372" s="598"/>
      <c r="M22372" s="598"/>
      <c r="N22372" s="598"/>
      <c r="V22372" s="598"/>
      <c r="W22372" s="598"/>
    </row>
    <row r="22373" spans="6:23" x14ac:dyDescent="0.2">
      <c r="F22373" s="610"/>
      <c r="H22373" s="612"/>
      <c r="I22373" s="598"/>
      <c r="J22373" s="598"/>
      <c r="M22373" s="598"/>
      <c r="N22373" s="598"/>
      <c r="V22373" s="598"/>
      <c r="W22373" s="598"/>
    </row>
    <row r="22374" spans="6:23" x14ac:dyDescent="0.2">
      <c r="F22374" s="610"/>
      <c r="H22374" s="612"/>
      <c r="I22374" s="598"/>
      <c r="J22374" s="598"/>
      <c r="M22374" s="598"/>
      <c r="N22374" s="598"/>
      <c r="V22374" s="598"/>
      <c r="W22374" s="598"/>
    </row>
    <row r="22375" spans="6:23" x14ac:dyDescent="0.2">
      <c r="F22375" s="610"/>
      <c r="H22375" s="612"/>
      <c r="I22375" s="598"/>
      <c r="J22375" s="598"/>
      <c r="M22375" s="598"/>
      <c r="N22375" s="598"/>
      <c r="V22375" s="598"/>
      <c r="W22375" s="598"/>
    </row>
    <row r="22376" spans="6:23" x14ac:dyDescent="0.2">
      <c r="F22376" s="610"/>
      <c r="H22376" s="612"/>
      <c r="I22376" s="598"/>
      <c r="J22376" s="598"/>
      <c r="M22376" s="598"/>
      <c r="N22376" s="598"/>
      <c r="V22376" s="598"/>
      <c r="W22376" s="598"/>
    </row>
    <row r="22377" spans="6:23" x14ac:dyDescent="0.2">
      <c r="F22377" s="610"/>
      <c r="H22377" s="612"/>
      <c r="I22377" s="598"/>
      <c r="J22377" s="598"/>
      <c r="M22377" s="598"/>
      <c r="N22377" s="598"/>
      <c r="V22377" s="598"/>
      <c r="W22377" s="598"/>
    </row>
    <row r="22378" spans="6:23" x14ac:dyDescent="0.2">
      <c r="F22378" s="610"/>
      <c r="H22378" s="612"/>
      <c r="I22378" s="598"/>
      <c r="J22378" s="598"/>
      <c r="M22378" s="598"/>
      <c r="N22378" s="598"/>
      <c r="V22378" s="598"/>
      <c r="W22378" s="598"/>
    </row>
    <row r="22379" spans="6:23" x14ac:dyDescent="0.2">
      <c r="F22379" s="610"/>
      <c r="H22379" s="612"/>
      <c r="I22379" s="598"/>
      <c r="J22379" s="598"/>
      <c r="M22379" s="598"/>
      <c r="N22379" s="598"/>
      <c r="V22379" s="598"/>
      <c r="W22379" s="598"/>
    </row>
    <row r="22380" spans="6:23" x14ac:dyDescent="0.2">
      <c r="F22380" s="610"/>
      <c r="H22380" s="612"/>
      <c r="I22380" s="598"/>
      <c r="J22380" s="598"/>
      <c r="M22380" s="598"/>
      <c r="N22380" s="598"/>
      <c r="V22380" s="598"/>
      <c r="W22380" s="598"/>
    </row>
    <row r="22381" spans="6:23" x14ac:dyDescent="0.2">
      <c r="F22381" s="610"/>
      <c r="H22381" s="612"/>
      <c r="I22381" s="598"/>
      <c r="J22381" s="598"/>
      <c r="M22381" s="598"/>
      <c r="N22381" s="598"/>
      <c r="V22381" s="598"/>
      <c r="W22381" s="598"/>
    </row>
    <row r="22382" spans="6:23" x14ac:dyDescent="0.2">
      <c r="F22382" s="610"/>
      <c r="H22382" s="612"/>
      <c r="I22382" s="598"/>
      <c r="J22382" s="598"/>
      <c r="M22382" s="598"/>
      <c r="N22382" s="598"/>
      <c r="V22382" s="598"/>
      <c r="W22382" s="598"/>
    </row>
    <row r="22383" spans="6:23" x14ac:dyDescent="0.2">
      <c r="F22383" s="610"/>
      <c r="H22383" s="612"/>
      <c r="I22383" s="598"/>
      <c r="J22383" s="598"/>
      <c r="M22383" s="598"/>
      <c r="N22383" s="598"/>
      <c r="V22383" s="598"/>
      <c r="W22383" s="598"/>
    </row>
    <row r="22384" spans="6:23" x14ac:dyDescent="0.2">
      <c r="F22384" s="610"/>
      <c r="H22384" s="612"/>
      <c r="I22384" s="598"/>
      <c r="J22384" s="598"/>
      <c r="M22384" s="598"/>
      <c r="N22384" s="598"/>
      <c r="V22384" s="598"/>
      <c r="W22384" s="598"/>
    </row>
    <row r="22385" spans="6:23" x14ac:dyDescent="0.2">
      <c r="F22385" s="610"/>
      <c r="H22385" s="612"/>
      <c r="I22385" s="598"/>
      <c r="J22385" s="598"/>
      <c r="M22385" s="598"/>
      <c r="N22385" s="598"/>
      <c r="V22385" s="598"/>
      <c r="W22385" s="598"/>
    </row>
    <row r="22386" spans="6:23" x14ac:dyDescent="0.2">
      <c r="F22386" s="610"/>
      <c r="H22386" s="612"/>
      <c r="I22386" s="598"/>
      <c r="J22386" s="598"/>
      <c r="M22386" s="598"/>
      <c r="N22386" s="598"/>
      <c r="V22386" s="598"/>
      <c r="W22386" s="598"/>
    </row>
    <row r="22387" spans="6:23" x14ac:dyDescent="0.2">
      <c r="F22387" s="610"/>
      <c r="H22387" s="612"/>
      <c r="I22387" s="598"/>
      <c r="J22387" s="598"/>
      <c r="M22387" s="598"/>
      <c r="N22387" s="598"/>
      <c r="V22387" s="598"/>
      <c r="W22387" s="598"/>
    </row>
    <row r="22388" spans="6:23" x14ac:dyDescent="0.2">
      <c r="F22388" s="610"/>
      <c r="H22388" s="612"/>
      <c r="I22388" s="598"/>
      <c r="J22388" s="598"/>
      <c r="M22388" s="598"/>
      <c r="N22388" s="598"/>
      <c r="V22388" s="598"/>
      <c r="W22388" s="598"/>
    </row>
    <row r="22389" spans="6:23" x14ac:dyDescent="0.2">
      <c r="F22389" s="610"/>
      <c r="H22389" s="612"/>
      <c r="I22389" s="598"/>
      <c r="J22389" s="598"/>
      <c r="M22389" s="598"/>
      <c r="N22389" s="598"/>
      <c r="V22389" s="598"/>
      <c r="W22389" s="598"/>
    </row>
    <row r="22390" spans="6:23" x14ac:dyDescent="0.2">
      <c r="F22390" s="610"/>
      <c r="H22390" s="612"/>
      <c r="I22390" s="598"/>
      <c r="J22390" s="598"/>
      <c r="M22390" s="598"/>
      <c r="N22390" s="598"/>
      <c r="V22390" s="598"/>
      <c r="W22390" s="598"/>
    </row>
    <row r="22391" spans="6:23" x14ac:dyDescent="0.2">
      <c r="F22391" s="610"/>
      <c r="H22391" s="612"/>
      <c r="I22391" s="598"/>
      <c r="J22391" s="598"/>
      <c r="M22391" s="598"/>
      <c r="N22391" s="598"/>
      <c r="V22391" s="598"/>
      <c r="W22391" s="598"/>
    </row>
    <row r="22392" spans="6:23" x14ac:dyDescent="0.2">
      <c r="F22392" s="610"/>
      <c r="H22392" s="612"/>
      <c r="I22392" s="598"/>
      <c r="J22392" s="598"/>
      <c r="M22392" s="598"/>
      <c r="N22392" s="598"/>
      <c r="V22392" s="598"/>
      <c r="W22392" s="598"/>
    </row>
    <row r="22393" spans="6:23" x14ac:dyDescent="0.2">
      <c r="F22393" s="610"/>
      <c r="H22393" s="612"/>
      <c r="I22393" s="598"/>
      <c r="J22393" s="598"/>
      <c r="M22393" s="598"/>
      <c r="N22393" s="598"/>
      <c r="V22393" s="598"/>
      <c r="W22393" s="598"/>
    </row>
    <row r="22394" spans="6:23" x14ac:dyDescent="0.2">
      <c r="F22394" s="610"/>
      <c r="H22394" s="612"/>
      <c r="I22394" s="598"/>
      <c r="J22394" s="598"/>
      <c r="M22394" s="598"/>
      <c r="N22394" s="598"/>
      <c r="V22394" s="598"/>
      <c r="W22394" s="598"/>
    </row>
    <row r="22395" spans="6:23" x14ac:dyDescent="0.2">
      <c r="F22395" s="610"/>
      <c r="H22395" s="612"/>
      <c r="I22395" s="598"/>
      <c r="J22395" s="598"/>
      <c r="M22395" s="598"/>
      <c r="N22395" s="598"/>
      <c r="V22395" s="598"/>
      <c r="W22395" s="598"/>
    </row>
    <row r="22396" spans="6:23" x14ac:dyDescent="0.2">
      <c r="F22396" s="610"/>
      <c r="H22396" s="612"/>
      <c r="I22396" s="598"/>
      <c r="J22396" s="598"/>
      <c r="M22396" s="598"/>
      <c r="N22396" s="598"/>
      <c r="V22396" s="598"/>
      <c r="W22396" s="598"/>
    </row>
    <row r="22397" spans="6:23" x14ac:dyDescent="0.2">
      <c r="F22397" s="610"/>
      <c r="H22397" s="612"/>
      <c r="I22397" s="598"/>
      <c r="J22397" s="598"/>
      <c r="M22397" s="598"/>
      <c r="N22397" s="598"/>
      <c r="V22397" s="598"/>
      <c r="W22397" s="598"/>
    </row>
    <row r="22398" spans="6:23" x14ac:dyDescent="0.2">
      <c r="F22398" s="610"/>
      <c r="H22398" s="612"/>
      <c r="I22398" s="598"/>
      <c r="J22398" s="598"/>
      <c r="M22398" s="598"/>
      <c r="N22398" s="598"/>
      <c r="V22398" s="598"/>
      <c r="W22398" s="598"/>
    </row>
    <row r="22399" spans="6:23" x14ac:dyDescent="0.2">
      <c r="F22399" s="610"/>
      <c r="H22399" s="612"/>
      <c r="I22399" s="598"/>
      <c r="J22399" s="598"/>
      <c r="M22399" s="598"/>
      <c r="N22399" s="598"/>
      <c r="V22399" s="598"/>
      <c r="W22399" s="598"/>
    </row>
    <row r="22400" spans="6:23" x14ac:dyDescent="0.2">
      <c r="F22400" s="610"/>
      <c r="H22400" s="612"/>
      <c r="I22400" s="598"/>
      <c r="J22400" s="598"/>
      <c r="M22400" s="598"/>
      <c r="N22400" s="598"/>
      <c r="V22400" s="598"/>
      <c r="W22400" s="598"/>
    </row>
    <row r="22401" spans="6:23" x14ac:dyDescent="0.2">
      <c r="F22401" s="610"/>
      <c r="H22401" s="612"/>
      <c r="I22401" s="598"/>
      <c r="J22401" s="598"/>
      <c r="M22401" s="598"/>
      <c r="N22401" s="598"/>
      <c r="V22401" s="598"/>
      <c r="W22401" s="598"/>
    </row>
    <row r="22402" spans="6:23" x14ac:dyDescent="0.2">
      <c r="F22402" s="610"/>
      <c r="H22402" s="612"/>
      <c r="I22402" s="598"/>
      <c r="J22402" s="598"/>
      <c r="M22402" s="598"/>
      <c r="N22402" s="598"/>
      <c r="V22402" s="598"/>
      <c r="W22402" s="598"/>
    </row>
    <row r="22403" spans="6:23" x14ac:dyDescent="0.2">
      <c r="F22403" s="610"/>
      <c r="H22403" s="612"/>
      <c r="I22403" s="598"/>
      <c r="J22403" s="598"/>
      <c r="M22403" s="598"/>
      <c r="N22403" s="598"/>
      <c r="V22403" s="598"/>
      <c r="W22403" s="598"/>
    </row>
    <row r="22404" spans="6:23" x14ac:dyDescent="0.2">
      <c r="F22404" s="610"/>
      <c r="H22404" s="612"/>
      <c r="I22404" s="598"/>
      <c r="J22404" s="598"/>
      <c r="M22404" s="598"/>
      <c r="N22404" s="598"/>
      <c r="V22404" s="598"/>
      <c r="W22404" s="598"/>
    </row>
    <row r="22405" spans="6:23" x14ac:dyDescent="0.2">
      <c r="F22405" s="610"/>
      <c r="H22405" s="612"/>
      <c r="I22405" s="598"/>
      <c r="J22405" s="598"/>
      <c r="M22405" s="598"/>
      <c r="N22405" s="598"/>
      <c r="V22405" s="598"/>
      <c r="W22405" s="598"/>
    </row>
    <row r="22406" spans="6:23" x14ac:dyDescent="0.2">
      <c r="F22406" s="610"/>
      <c r="H22406" s="612"/>
      <c r="I22406" s="598"/>
      <c r="J22406" s="598"/>
      <c r="M22406" s="598"/>
      <c r="N22406" s="598"/>
      <c r="V22406" s="598"/>
      <c r="W22406" s="598"/>
    </row>
    <row r="22407" spans="6:23" x14ac:dyDescent="0.2">
      <c r="F22407" s="610"/>
      <c r="H22407" s="612"/>
      <c r="I22407" s="598"/>
      <c r="J22407" s="598"/>
      <c r="M22407" s="598"/>
      <c r="N22407" s="598"/>
      <c r="V22407" s="598"/>
      <c r="W22407" s="598"/>
    </row>
    <row r="22408" spans="6:23" x14ac:dyDescent="0.2">
      <c r="F22408" s="610"/>
      <c r="H22408" s="612"/>
      <c r="I22408" s="598"/>
      <c r="J22408" s="598"/>
      <c r="M22408" s="598"/>
      <c r="N22408" s="598"/>
      <c r="V22408" s="598"/>
      <c r="W22408" s="598"/>
    </row>
    <row r="22409" spans="6:23" x14ac:dyDescent="0.2">
      <c r="F22409" s="610"/>
      <c r="H22409" s="612"/>
      <c r="I22409" s="598"/>
      <c r="J22409" s="598"/>
      <c r="M22409" s="598"/>
      <c r="N22409" s="598"/>
      <c r="V22409" s="598"/>
      <c r="W22409" s="598"/>
    </row>
    <row r="22410" spans="6:23" x14ac:dyDescent="0.2">
      <c r="F22410" s="610"/>
      <c r="H22410" s="612"/>
      <c r="I22410" s="598"/>
      <c r="J22410" s="598"/>
      <c r="M22410" s="598"/>
      <c r="N22410" s="598"/>
      <c r="V22410" s="598"/>
      <c r="W22410" s="598"/>
    </row>
    <row r="22411" spans="6:23" x14ac:dyDescent="0.2">
      <c r="F22411" s="610"/>
      <c r="H22411" s="612"/>
      <c r="I22411" s="598"/>
      <c r="J22411" s="598"/>
      <c r="M22411" s="598"/>
      <c r="N22411" s="598"/>
      <c r="V22411" s="598"/>
      <c r="W22411" s="598"/>
    </row>
    <row r="22412" spans="6:23" x14ac:dyDescent="0.2">
      <c r="F22412" s="610"/>
      <c r="H22412" s="612"/>
      <c r="I22412" s="598"/>
      <c r="J22412" s="598"/>
      <c r="M22412" s="598"/>
      <c r="N22412" s="598"/>
      <c r="V22412" s="598"/>
      <c r="W22412" s="598"/>
    </row>
    <row r="22413" spans="6:23" x14ac:dyDescent="0.2">
      <c r="F22413" s="610"/>
      <c r="H22413" s="612"/>
      <c r="I22413" s="598"/>
      <c r="J22413" s="598"/>
      <c r="M22413" s="598"/>
      <c r="N22413" s="598"/>
      <c r="V22413" s="598"/>
      <c r="W22413" s="598"/>
    </row>
    <row r="22414" spans="6:23" x14ac:dyDescent="0.2">
      <c r="F22414" s="610"/>
      <c r="H22414" s="612"/>
      <c r="I22414" s="598"/>
      <c r="J22414" s="598"/>
      <c r="M22414" s="598"/>
      <c r="N22414" s="598"/>
      <c r="V22414" s="598"/>
      <c r="W22414" s="598"/>
    </row>
    <row r="22415" spans="6:23" x14ac:dyDescent="0.2">
      <c r="F22415" s="610"/>
      <c r="H22415" s="612"/>
      <c r="I22415" s="598"/>
      <c r="J22415" s="598"/>
      <c r="M22415" s="598"/>
      <c r="N22415" s="598"/>
      <c r="V22415" s="598"/>
      <c r="W22415" s="598"/>
    </row>
    <row r="22416" spans="6:23" x14ac:dyDescent="0.2">
      <c r="F22416" s="610"/>
      <c r="H22416" s="612"/>
      <c r="I22416" s="598"/>
      <c r="J22416" s="598"/>
      <c r="M22416" s="598"/>
      <c r="N22416" s="598"/>
      <c r="V22416" s="598"/>
      <c r="W22416" s="598"/>
    </row>
    <row r="22417" spans="6:23" x14ac:dyDescent="0.2">
      <c r="F22417" s="610"/>
      <c r="H22417" s="612"/>
      <c r="I22417" s="598"/>
      <c r="J22417" s="598"/>
      <c r="M22417" s="598"/>
      <c r="N22417" s="598"/>
      <c r="V22417" s="598"/>
      <c r="W22417" s="598"/>
    </row>
    <row r="22418" spans="6:23" x14ac:dyDescent="0.2">
      <c r="F22418" s="610"/>
      <c r="H22418" s="612"/>
      <c r="I22418" s="598"/>
      <c r="J22418" s="598"/>
      <c r="M22418" s="598"/>
      <c r="N22418" s="598"/>
      <c r="V22418" s="598"/>
      <c r="W22418" s="598"/>
    </row>
    <row r="22419" spans="6:23" x14ac:dyDescent="0.2">
      <c r="F22419" s="610"/>
      <c r="H22419" s="612"/>
      <c r="I22419" s="598"/>
      <c r="J22419" s="598"/>
      <c r="M22419" s="598"/>
      <c r="N22419" s="598"/>
      <c r="V22419" s="598"/>
      <c r="W22419" s="598"/>
    </row>
    <row r="22420" spans="6:23" x14ac:dyDescent="0.2">
      <c r="F22420" s="610"/>
      <c r="H22420" s="612"/>
      <c r="I22420" s="598"/>
      <c r="J22420" s="598"/>
      <c r="M22420" s="598"/>
      <c r="N22420" s="598"/>
      <c r="V22420" s="598"/>
      <c r="W22420" s="598"/>
    </row>
    <row r="22421" spans="6:23" x14ac:dyDescent="0.2">
      <c r="F22421" s="610"/>
      <c r="H22421" s="612"/>
      <c r="I22421" s="598"/>
      <c r="J22421" s="598"/>
      <c r="M22421" s="598"/>
      <c r="N22421" s="598"/>
      <c r="V22421" s="598"/>
      <c r="W22421" s="598"/>
    </row>
    <row r="22422" spans="6:23" x14ac:dyDescent="0.2">
      <c r="F22422" s="610"/>
      <c r="H22422" s="612"/>
      <c r="I22422" s="598"/>
      <c r="J22422" s="598"/>
      <c r="M22422" s="598"/>
      <c r="N22422" s="598"/>
      <c r="V22422" s="598"/>
      <c r="W22422" s="598"/>
    </row>
    <row r="22423" spans="6:23" x14ac:dyDescent="0.2">
      <c r="F22423" s="610"/>
      <c r="H22423" s="612"/>
      <c r="I22423" s="598"/>
      <c r="J22423" s="598"/>
      <c r="M22423" s="598"/>
      <c r="N22423" s="598"/>
      <c r="V22423" s="598"/>
      <c r="W22423" s="598"/>
    </row>
    <row r="22424" spans="6:23" x14ac:dyDescent="0.2">
      <c r="F22424" s="610"/>
      <c r="H22424" s="612"/>
      <c r="I22424" s="598"/>
      <c r="J22424" s="598"/>
      <c r="M22424" s="598"/>
      <c r="N22424" s="598"/>
      <c r="V22424" s="598"/>
      <c r="W22424" s="598"/>
    </row>
    <row r="22425" spans="6:23" x14ac:dyDescent="0.2">
      <c r="F22425" s="610"/>
      <c r="H22425" s="612"/>
      <c r="I22425" s="598"/>
      <c r="J22425" s="598"/>
      <c r="M22425" s="598"/>
      <c r="N22425" s="598"/>
      <c r="V22425" s="598"/>
      <c r="W22425" s="598"/>
    </row>
    <row r="22426" spans="6:23" x14ac:dyDescent="0.2">
      <c r="F22426" s="610"/>
      <c r="H22426" s="612"/>
      <c r="I22426" s="598"/>
      <c r="J22426" s="598"/>
      <c r="M22426" s="598"/>
      <c r="N22426" s="598"/>
      <c r="V22426" s="598"/>
      <c r="W22426" s="598"/>
    </row>
    <row r="22427" spans="6:23" x14ac:dyDescent="0.2">
      <c r="F22427" s="610"/>
      <c r="H22427" s="612"/>
      <c r="I22427" s="598"/>
      <c r="J22427" s="598"/>
      <c r="M22427" s="598"/>
      <c r="N22427" s="598"/>
      <c r="V22427" s="598"/>
      <c r="W22427" s="598"/>
    </row>
    <row r="22428" spans="6:23" x14ac:dyDescent="0.2">
      <c r="F22428" s="610"/>
      <c r="H22428" s="612"/>
      <c r="I22428" s="598"/>
      <c r="J22428" s="598"/>
      <c r="M22428" s="598"/>
      <c r="N22428" s="598"/>
      <c r="V22428" s="598"/>
      <c r="W22428" s="598"/>
    </row>
    <row r="22429" spans="6:23" x14ac:dyDescent="0.2">
      <c r="F22429" s="610"/>
      <c r="H22429" s="612"/>
      <c r="I22429" s="598"/>
      <c r="J22429" s="598"/>
      <c r="M22429" s="598"/>
      <c r="N22429" s="598"/>
      <c r="V22429" s="598"/>
      <c r="W22429" s="598"/>
    </row>
    <row r="22430" spans="6:23" x14ac:dyDescent="0.2">
      <c r="F22430" s="610"/>
      <c r="H22430" s="612"/>
      <c r="I22430" s="598"/>
      <c r="J22430" s="598"/>
      <c r="M22430" s="598"/>
      <c r="N22430" s="598"/>
      <c r="V22430" s="598"/>
      <c r="W22430" s="598"/>
    </row>
    <row r="22431" spans="6:23" x14ac:dyDescent="0.2">
      <c r="F22431" s="610"/>
      <c r="H22431" s="612"/>
      <c r="I22431" s="598"/>
      <c r="J22431" s="598"/>
      <c r="M22431" s="598"/>
      <c r="N22431" s="598"/>
      <c r="V22431" s="598"/>
      <c r="W22431" s="598"/>
    </row>
    <row r="22432" spans="6:23" x14ac:dyDescent="0.2">
      <c r="F22432" s="610"/>
      <c r="H22432" s="612"/>
      <c r="I22432" s="598"/>
      <c r="J22432" s="598"/>
      <c r="M22432" s="598"/>
      <c r="N22432" s="598"/>
      <c r="V22432" s="598"/>
      <c r="W22432" s="598"/>
    </row>
    <row r="22433" spans="6:23" x14ac:dyDescent="0.2">
      <c r="F22433" s="610"/>
      <c r="H22433" s="612"/>
      <c r="I22433" s="598"/>
      <c r="J22433" s="598"/>
      <c r="M22433" s="598"/>
      <c r="N22433" s="598"/>
      <c r="V22433" s="598"/>
      <c r="W22433" s="598"/>
    </row>
    <row r="22434" spans="6:23" x14ac:dyDescent="0.2">
      <c r="F22434" s="610"/>
      <c r="H22434" s="612"/>
      <c r="I22434" s="598"/>
      <c r="J22434" s="598"/>
      <c r="M22434" s="598"/>
      <c r="N22434" s="598"/>
      <c r="V22434" s="598"/>
      <c r="W22434" s="598"/>
    </row>
    <row r="22435" spans="6:23" x14ac:dyDescent="0.2">
      <c r="F22435" s="610"/>
      <c r="H22435" s="612"/>
      <c r="I22435" s="598"/>
      <c r="J22435" s="598"/>
      <c r="M22435" s="598"/>
      <c r="N22435" s="598"/>
      <c r="V22435" s="598"/>
      <c r="W22435" s="598"/>
    </row>
    <row r="22436" spans="6:23" x14ac:dyDescent="0.2">
      <c r="F22436" s="610"/>
      <c r="H22436" s="612"/>
      <c r="I22436" s="598"/>
      <c r="J22436" s="598"/>
      <c r="M22436" s="598"/>
      <c r="N22436" s="598"/>
      <c r="V22436" s="598"/>
      <c r="W22436" s="598"/>
    </row>
    <row r="22437" spans="6:23" x14ac:dyDescent="0.2">
      <c r="F22437" s="610"/>
      <c r="H22437" s="612"/>
      <c r="I22437" s="598"/>
      <c r="J22437" s="598"/>
      <c r="M22437" s="598"/>
      <c r="N22437" s="598"/>
      <c r="V22437" s="598"/>
      <c r="W22437" s="598"/>
    </row>
    <row r="22438" spans="6:23" x14ac:dyDescent="0.2">
      <c r="F22438" s="610"/>
      <c r="H22438" s="612"/>
      <c r="I22438" s="598"/>
      <c r="J22438" s="598"/>
      <c r="M22438" s="598"/>
      <c r="N22438" s="598"/>
      <c r="V22438" s="598"/>
      <c r="W22438" s="598"/>
    </row>
    <row r="22439" spans="6:23" x14ac:dyDescent="0.2">
      <c r="F22439" s="610"/>
      <c r="H22439" s="612"/>
      <c r="I22439" s="598"/>
      <c r="J22439" s="598"/>
      <c r="M22439" s="598"/>
      <c r="N22439" s="598"/>
      <c r="V22439" s="598"/>
      <c r="W22439" s="598"/>
    </row>
    <row r="22440" spans="6:23" x14ac:dyDescent="0.2">
      <c r="F22440" s="610"/>
      <c r="H22440" s="612"/>
      <c r="I22440" s="598"/>
      <c r="J22440" s="598"/>
      <c r="M22440" s="598"/>
      <c r="N22440" s="598"/>
      <c r="V22440" s="598"/>
      <c r="W22440" s="598"/>
    </row>
    <row r="22441" spans="6:23" x14ac:dyDescent="0.2">
      <c r="F22441" s="610"/>
      <c r="H22441" s="612"/>
      <c r="I22441" s="598"/>
      <c r="J22441" s="598"/>
      <c r="M22441" s="598"/>
      <c r="N22441" s="598"/>
      <c r="V22441" s="598"/>
      <c r="W22441" s="598"/>
    </row>
    <row r="22442" spans="6:23" x14ac:dyDescent="0.2">
      <c r="F22442" s="610"/>
      <c r="H22442" s="612"/>
      <c r="I22442" s="598"/>
      <c r="J22442" s="598"/>
      <c r="M22442" s="598"/>
      <c r="N22442" s="598"/>
      <c r="V22442" s="598"/>
      <c r="W22442" s="598"/>
    </row>
    <row r="22443" spans="6:23" x14ac:dyDescent="0.2">
      <c r="F22443" s="610"/>
      <c r="H22443" s="612"/>
      <c r="I22443" s="598"/>
      <c r="J22443" s="598"/>
      <c r="M22443" s="598"/>
      <c r="N22443" s="598"/>
      <c r="V22443" s="598"/>
      <c r="W22443" s="598"/>
    </row>
    <row r="22444" spans="6:23" x14ac:dyDescent="0.2">
      <c r="F22444" s="610"/>
      <c r="H22444" s="612"/>
      <c r="I22444" s="598"/>
      <c r="J22444" s="598"/>
      <c r="M22444" s="598"/>
      <c r="N22444" s="598"/>
      <c r="V22444" s="598"/>
      <c r="W22444" s="598"/>
    </row>
    <row r="22445" spans="6:23" x14ac:dyDescent="0.2">
      <c r="F22445" s="610"/>
      <c r="H22445" s="612"/>
      <c r="I22445" s="598"/>
      <c r="J22445" s="598"/>
      <c r="M22445" s="598"/>
      <c r="N22445" s="598"/>
      <c r="V22445" s="598"/>
      <c r="W22445" s="598"/>
    </row>
    <row r="22446" spans="6:23" x14ac:dyDescent="0.2">
      <c r="F22446" s="610"/>
      <c r="H22446" s="612"/>
      <c r="I22446" s="598"/>
      <c r="J22446" s="598"/>
      <c r="M22446" s="598"/>
      <c r="N22446" s="598"/>
      <c r="V22446" s="598"/>
      <c r="W22446" s="598"/>
    </row>
    <row r="22447" spans="6:23" x14ac:dyDescent="0.2">
      <c r="F22447" s="610"/>
      <c r="H22447" s="612"/>
      <c r="I22447" s="598"/>
      <c r="J22447" s="598"/>
      <c r="M22447" s="598"/>
      <c r="N22447" s="598"/>
      <c r="V22447" s="598"/>
      <c r="W22447" s="598"/>
    </row>
    <row r="22448" spans="6:23" x14ac:dyDescent="0.2">
      <c r="F22448" s="610"/>
      <c r="H22448" s="612"/>
      <c r="I22448" s="598"/>
      <c r="J22448" s="598"/>
      <c r="M22448" s="598"/>
      <c r="N22448" s="598"/>
      <c r="V22448" s="598"/>
      <c r="W22448" s="598"/>
    </row>
    <row r="22449" spans="6:23" x14ac:dyDescent="0.2">
      <c r="F22449" s="610"/>
      <c r="H22449" s="612"/>
      <c r="I22449" s="598"/>
      <c r="J22449" s="598"/>
      <c r="M22449" s="598"/>
      <c r="N22449" s="598"/>
      <c r="V22449" s="598"/>
      <c r="W22449" s="598"/>
    </row>
    <row r="22450" spans="6:23" x14ac:dyDescent="0.2">
      <c r="F22450" s="610"/>
      <c r="H22450" s="612"/>
      <c r="I22450" s="598"/>
      <c r="J22450" s="598"/>
      <c r="M22450" s="598"/>
      <c r="N22450" s="598"/>
      <c r="V22450" s="598"/>
      <c r="W22450" s="598"/>
    </row>
    <row r="22451" spans="6:23" x14ac:dyDescent="0.2">
      <c r="F22451" s="610"/>
      <c r="H22451" s="612"/>
      <c r="I22451" s="598"/>
      <c r="J22451" s="598"/>
      <c r="M22451" s="598"/>
      <c r="N22451" s="598"/>
      <c r="V22451" s="598"/>
      <c r="W22451" s="598"/>
    </row>
    <row r="22452" spans="6:23" x14ac:dyDescent="0.2">
      <c r="F22452" s="610"/>
      <c r="H22452" s="612"/>
      <c r="I22452" s="598"/>
      <c r="J22452" s="598"/>
      <c r="M22452" s="598"/>
      <c r="N22452" s="598"/>
      <c r="V22452" s="598"/>
      <c r="W22452" s="598"/>
    </row>
    <row r="22453" spans="6:23" x14ac:dyDescent="0.2">
      <c r="F22453" s="610"/>
      <c r="H22453" s="612"/>
      <c r="I22453" s="598"/>
      <c r="J22453" s="598"/>
      <c r="M22453" s="598"/>
      <c r="N22453" s="598"/>
      <c r="V22453" s="598"/>
      <c r="W22453" s="598"/>
    </row>
    <row r="22454" spans="6:23" x14ac:dyDescent="0.2">
      <c r="F22454" s="610"/>
      <c r="H22454" s="612"/>
      <c r="I22454" s="598"/>
      <c r="J22454" s="598"/>
      <c r="M22454" s="598"/>
      <c r="N22454" s="598"/>
      <c r="V22454" s="598"/>
      <c r="W22454" s="598"/>
    </row>
    <row r="22455" spans="6:23" x14ac:dyDescent="0.2">
      <c r="F22455" s="610"/>
      <c r="H22455" s="612"/>
      <c r="I22455" s="598"/>
      <c r="J22455" s="598"/>
      <c r="M22455" s="598"/>
      <c r="N22455" s="598"/>
      <c r="V22455" s="598"/>
      <c r="W22455" s="598"/>
    </row>
    <row r="22456" spans="6:23" x14ac:dyDescent="0.2">
      <c r="F22456" s="610"/>
      <c r="H22456" s="612"/>
      <c r="I22456" s="598"/>
      <c r="J22456" s="598"/>
      <c r="M22456" s="598"/>
      <c r="N22456" s="598"/>
      <c r="V22456" s="598"/>
      <c r="W22456" s="598"/>
    </row>
    <row r="22457" spans="6:23" x14ac:dyDescent="0.2">
      <c r="F22457" s="610"/>
      <c r="H22457" s="612"/>
      <c r="I22457" s="598"/>
      <c r="J22457" s="598"/>
      <c r="M22457" s="598"/>
      <c r="N22457" s="598"/>
      <c r="V22457" s="598"/>
      <c r="W22457" s="598"/>
    </row>
    <row r="22458" spans="6:23" x14ac:dyDescent="0.2">
      <c r="F22458" s="610"/>
      <c r="H22458" s="612"/>
      <c r="I22458" s="598"/>
      <c r="J22458" s="598"/>
      <c r="M22458" s="598"/>
      <c r="N22458" s="598"/>
      <c r="V22458" s="598"/>
      <c r="W22458" s="598"/>
    </row>
    <row r="22459" spans="6:23" x14ac:dyDescent="0.2">
      <c r="F22459" s="610"/>
      <c r="H22459" s="612"/>
      <c r="I22459" s="598"/>
      <c r="J22459" s="598"/>
      <c r="M22459" s="598"/>
      <c r="N22459" s="598"/>
      <c r="V22459" s="598"/>
      <c r="W22459" s="598"/>
    </row>
    <row r="22460" spans="6:23" x14ac:dyDescent="0.2">
      <c r="F22460" s="610"/>
      <c r="H22460" s="612"/>
      <c r="I22460" s="598"/>
      <c r="J22460" s="598"/>
      <c r="M22460" s="598"/>
      <c r="N22460" s="598"/>
      <c r="V22460" s="598"/>
      <c r="W22460" s="598"/>
    </row>
    <row r="22461" spans="6:23" x14ac:dyDescent="0.2">
      <c r="F22461" s="610"/>
      <c r="H22461" s="612"/>
      <c r="I22461" s="598"/>
      <c r="J22461" s="598"/>
      <c r="M22461" s="598"/>
      <c r="N22461" s="598"/>
      <c r="V22461" s="598"/>
      <c r="W22461" s="598"/>
    </row>
    <row r="22462" spans="6:23" x14ac:dyDescent="0.2">
      <c r="F22462" s="610"/>
      <c r="H22462" s="612"/>
      <c r="I22462" s="598"/>
      <c r="J22462" s="598"/>
      <c r="M22462" s="598"/>
      <c r="N22462" s="598"/>
      <c r="V22462" s="598"/>
      <c r="W22462" s="598"/>
    </row>
    <row r="22463" spans="6:23" x14ac:dyDescent="0.2">
      <c r="F22463" s="610"/>
      <c r="H22463" s="612"/>
      <c r="I22463" s="598"/>
      <c r="J22463" s="598"/>
      <c r="M22463" s="598"/>
      <c r="N22463" s="598"/>
      <c r="V22463" s="598"/>
      <c r="W22463" s="598"/>
    </row>
    <row r="22464" spans="6:23" x14ac:dyDescent="0.2">
      <c r="F22464" s="610"/>
      <c r="H22464" s="612"/>
      <c r="I22464" s="598"/>
      <c r="J22464" s="598"/>
      <c r="M22464" s="598"/>
      <c r="N22464" s="598"/>
      <c r="V22464" s="598"/>
      <c r="W22464" s="598"/>
    </row>
    <row r="22465" spans="6:23" x14ac:dyDescent="0.2">
      <c r="F22465" s="610"/>
      <c r="H22465" s="612"/>
      <c r="I22465" s="598"/>
      <c r="J22465" s="598"/>
      <c r="M22465" s="598"/>
      <c r="N22465" s="598"/>
      <c r="V22465" s="598"/>
      <c r="W22465" s="598"/>
    </row>
    <row r="22466" spans="6:23" x14ac:dyDescent="0.2">
      <c r="F22466" s="610"/>
      <c r="H22466" s="612"/>
      <c r="I22466" s="598"/>
      <c r="J22466" s="598"/>
      <c r="M22466" s="598"/>
      <c r="N22466" s="598"/>
      <c r="V22466" s="598"/>
      <c r="W22466" s="598"/>
    </row>
    <row r="22467" spans="6:23" x14ac:dyDescent="0.2">
      <c r="F22467" s="610"/>
      <c r="H22467" s="612"/>
      <c r="I22467" s="598"/>
      <c r="J22467" s="598"/>
      <c r="M22467" s="598"/>
      <c r="N22467" s="598"/>
      <c r="V22467" s="598"/>
      <c r="W22467" s="598"/>
    </row>
    <row r="22468" spans="6:23" x14ac:dyDescent="0.2">
      <c r="F22468" s="610"/>
      <c r="H22468" s="612"/>
      <c r="I22468" s="598"/>
      <c r="J22468" s="598"/>
      <c r="M22468" s="598"/>
      <c r="N22468" s="598"/>
      <c r="V22468" s="598"/>
      <c r="W22468" s="598"/>
    </row>
    <row r="22469" spans="6:23" x14ac:dyDescent="0.2">
      <c r="F22469" s="610"/>
      <c r="H22469" s="612"/>
      <c r="I22469" s="598"/>
      <c r="J22469" s="598"/>
      <c r="M22469" s="598"/>
      <c r="N22469" s="598"/>
      <c r="V22469" s="598"/>
      <c r="W22469" s="598"/>
    </row>
    <row r="22470" spans="6:23" x14ac:dyDescent="0.2">
      <c r="F22470" s="610"/>
      <c r="H22470" s="612"/>
      <c r="I22470" s="598"/>
      <c r="J22470" s="598"/>
      <c r="M22470" s="598"/>
      <c r="N22470" s="598"/>
      <c r="V22470" s="598"/>
      <c r="W22470" s="598"/>
    </row>
    <row r="22471" spans="6:23" x14ac:dyDescent="0.2">
      <c r="F22471" s="610"/>
      <c r="H22471" s="612"/>
      <c r="I22471" s="598"/>
      <c r="J22471" s="598"/>
      <c r="M22471" s="598"/>
      <c r="N22471" s="598"/>
      <c r="V22471" s="598"/>
      <c r="W22471" s="598"/>
    </row>
    <row r="22472" spans="6:23" x14ac:dyDescent="0.2">
      <c r="F22472" s="610"/>
      <c r="H22472" s="612"/>
      <c r="I22472" s="598"/>
      <c r="J22472" s="598"/>
      <c r="M22472" s="598"/>
      <c r="N22472" s="598"/>
      <c r="V22472" s="598"/>
      <c r="W22472" s="598"/>
    </row>
    <row r="22473" spans="6:23" x14ac:dyDescent="0.2">
      <c r="F22473" s="610"/>
      <c r="H22473" s="612"/>
      <c r="I22473" s="598"/>
      <c r="J22473" s="598"/>
      <c r="M22473" s="598"/>
      <c r="N22473" s="598"/>
      <c r="V22473" s="598"/>
      <c r="W22473" s="598"/>
    </row>
    <row r="22474" spans="6:23" x14ac:dyDescent="0.2">
      <c r="F22474" s="610"/>
      <c r="H22474" s="612"/>
      <c r="I22474" s="598"/>
      <c r="J22474" s="598"/>
      <c r="M22474" s="598"/>
      <c r="N22474" s="598"/>
      <c r="V22474" s="598"/>
      <c r="W22474" s="598"/>
    </row>
    <row r="22475" spans="6:23" x14ac:dyDescent="0.2">
      <c r="F22475" s="610"/>
      <c r="H22475" s="612"/>
      <c r="I22475" s="598"/>
      <c r="J22475" s="598"/>
      <c r="M22475" s="598"/>
      <c r="N22475" s="598"/>
      <c r="V22475" s="598"/>
      <c r="W22475" s="598"/>
    </row>
    <row r="22476" spans="6:23" x14ac:dyDescent="0.2">
      <c r="F22476" s="610"/>
      <c r="H22476" s="612"/>
      <c r="I22476" s="598"/>
      <c r="J22476" s="598"/>
      <c r="M22476" s="598"/>
      <c r="N22476" s="598"/>
      <c r="V22476" s="598"/>
      <c r="W22476" s="598"/>
    </row>
    <row r="22477" spans="6:23" x14ac:dyDescent="0.2">
      <c r="F22477" s="610"/>
      <c r="H22477" s="612"/>
      <c r="I22477" s="598"/>
      <c r="J22477" s="598"/>
      <c r="M22477" s="598"/>
      <c r="N22477" s="598"/>
      <c r="V22477" s="598"/>
      <c r="W22477" s="598"/>
    </row>
    <row r="22478" spans="6:23" x14ac:dyDescent="0.2">
      <c r="F22478" s="610"/>
      <c r="H22478" s="612"/>
      <c r="I22478" s="598"/>
      <c r="J22478" s="598"/>
      <c r="M22478" s="598"/>
      <c r="N22478" s="598"/>
      <c r="V22478" s="598"/>
      <c r="W22478" s="598"/>
    </row>
    <row r="22479" spans="6:23" x14ac:dyDescent="0.2">
      <c r="F22479" s="610"/>
      <c r="H22479" s="612"/>
      <c r="I22479" s="598"/>
      <c r="J22479" s="598"/>
      <c r="M22479" s="598"/>
      <c r="N22479" s="598"/>
      <c r="V22479" s="598"/>
      <c r="W22479" s="598"/>
    </row>
    <row r="22480" spans="6:23" x14ac:dyDescent="0.2">
      <c r="F22480" s="610"/>
      <c r="H22480" s="612"/>
      <c r="I22480" s="598"/>
      <c r="J22480" s="598"/>
      <c r="M22480" s="598"/>
      <c r="N22480" s="598"/>
      <c r="V22480" s="598"/>
      <c r="W22480" s="598"/>
    </row>
    <row r="22481" spans="6:23" x14ac:dyDescent="0.2">
      <c r="F22481" s="610"/>
      <c r="H22481" s="612"/>
      <c r="I22481" s="598"/>
      <c r="J22481" s="598"/>
      <c r="M22481" s="598"/>
      <c r="N22481" s="598"/>
      <c r="V22481" s="598"/>
      <c r="W22481" s="598"/>
    </row>
    <row r="22482" spans="6:23" x14ac:dyDescent="0.2">
      <c r="F22482" s="610"/>
      <c r="H22482" s="612"/>
      <c r="I22482" s="598"/>
      <c r="J22482" s="598"/>
      <c r="M22482" s="598"/>
      <c r="N22482" s="598"/>
      <c r="V22482" s="598"/>
      <c r="W22482" s="598"/>
    </row>
    <row r="22483" spans="6:23" x14ac:dyDescent="0.2">
      <c r="F22483" s="610"/>
      <c r="H22483" s="612"/>
      <c r="I22483" s="598"/>
      <c r="J22483" s="598"/>
      <c r="M22483" s="598"/>
      <c r="N22483" s="598"/>
      <c r="V22483" s="598"/>
      <c r="W22483" s="598"/>
    </row>
    <row r="22484" spans="6:23" x14ac:dyDescent="0.2">
      <c r="F22484" s="610"/>
      <c r="H22484" s="612"/>
      <c r="I22484" s="598"/>
      <c r="J22484" s="598"/>
      <c r="M22484" s="598"/>
      <c r="N22484" s="598"/>
      <c r="V22484" s="598"/>
      <c r="W22484" s="598"/>
    </row>
    <row r="22485" spans="6:23" x14ac:dyDescent="0.2">
      <c r="F22485" s="610"/>
      <c r="H22485" s="612"/>
      <c r="I22485" s="598"/>
      <c r="J22485" s="598"/>
      <c r="M22485" s="598"/>
      <c r="N22485" s="598"/>
      <c r="V22485" s="598"/>
      <c r="W22485" s="598"/>
    </row>
    <row r="22486" spans="6:23" x14ac:dyDescent="0.2">
      <c r="F22486" s="610"/>
      <c r="H22486" s="612"/>
      <c r="I22486" s="598"/>
      <c r="J22486" s="598"/>
      <c r="M22486" s="598"/>
      <c r="N22486" s="598"/>
      <c r="V22486" s="598"/>
      <c r="W22486" s="598"/>
    </row>
    <row r="22487" spans="6:23" x14ac:dyDescent="0.2">
      <c r="F22487" s="610"/>
      <c r="H22487" s="612"/>
      <c r="I22487" s="598"/>
      <c r="J22487" s="598"/>
      <c r="M22487" s="598"/>
      <c r="N22487" s="598"/>
      <c r="V22487" s="598"/>
      <c r="W22487" s="598"/>
    </row>
    <row r="22488" spans="6:23" x14ac:dyDescent="0.2">
      <c r="F22488" s="610"/>
      <c r="H22488" s="612"/>
      <c r="I22488" s="598"/>
      <c r="J22488" s="598"/>
      <c r="M22488" s="598"/>
      <c r="N22488" s="598"/>
      <c r="V22488" s="598"/>
      <c r="W22488" s="598"/>
    </row>
    <row r="22489" spans="6:23" x14ac:dyDescent="0.2">
      <c r="F22489" s="610"/>
      <c r="H22489" s="612"/>
      <c r="I22489" s="598"/>
      <c r="J22489" s="598"/>
      <c r="M22489" s="598"/>
      <c r="N22489" s="598"/>
      <c r="V22489" s="598"/>
      <c r="W22489" s="598"/>
    </row>
    <row r="22490" spans="6:23" x14ac:dyDescent="0.2">
      <c r="F22490" s="610"/>
      <c r="H22490" s="612"/>
      <c r="I22490" s="598"/>
      <c r="J22490" s="598"/>
      <c r="M22490" s="598"/>
      <c r="N22490" s="598"/>
      <c r="V22490" s="598"/>
      <c r="W22490" s="598"/>
    </row>
    <row r="22491" spans="6:23" x14ac:dyDescent="0.2">
      <c r="F22491" s="610"/>
      <c r="H22491" s="612"/>
      <c r="I22491" s="598"/>
      <c r="J22491" s="598"/>
      <c r="M22491" s="598"/>
      <c r="N22491" s="598"/>
      <c r="V22491" s="598"/>
      <c r="W22491" s="598"/>
    </row>
    <row r="22492" spans="6:23" x14ac:dyDescent="0.2">
      <c r="F22492" s="610"/>
      <c r="H22492" s="612"/>
      <c r="I22492" s="598"/>
      <c r="J22492" s="598"/>
      <c r="M22492" s="598"/>
      <c r="N22492" s="598"/>
      <c r="V22492" s="598"/>
      <c r="W22492" s="598"/>
    </row>
    <row r="22493" spans="6:23" x14ac:dyDescent="0.2">
      <c r="F22493" s="610"/>
      <c r="H22493" s="612"/>
      <c r="I22493" s="598"/>
      <c r="J22493" s="598"/>
      <c r="M22493" s="598"/>
      <c r="N22493" s="598"/>
      <c r="V22493" s="598"/>
      <c r="W22493" s="598"/>
    </row>
    <row r="22494" spans="6:23" x14ac:dyDescent="0.2">
      <c r="F22494" s="610"/>
      <c r="H22494" s="612"/>
      <c r="I22494" s="598"/>
      <c r="J22494" s="598"/>
      <c r="M22494" s="598"/>
      <c r="N22494" s="598"/>
      <c r="V22494" s="598"/>
      <c r="W22494" s="598"/>
    </row>
    <row r="22495" spans="6:23" x14ac:dyDescent="0.2">
      <c r="F22495" s="610"/>
      <c r="H22495" s="612"/>
      <c r="I22495" s="598"/>
      <c r="J22495" s="598"/>
      <c r="M22495" s="598"/>
      <c r="N22495" s="598"/>
      <c r="V22495" s="598"/>
      <c r="W22495" s="598"/>
    </row>
    <row r="22496" spans="6:23" x14ac:dyDescent="0.2">
      <c r="F22496" s="610"/>
      <c r="H22496" s="612"/>
      <c r="I22496" s="598"/>
      <c r="J22496" s="598"/>
      <c r="M22496" s="598"/>
      <c r="N22496" s="598"/>
      <c r="V22496" s="598"/>
      <c r="W22496" s="598"/>
    </row>
    <row r="22497" spans="6:23" x14ac:dyDescent="0.2">
      <c r="F22497" s="610"/>
      <c r="H22497" s="612"/>
      <c r="I22497" s="598"/>
      <c r="J22497" s="598"/>
      <c r="M22497" s="598"/>
      <c r="N22497" s="598"/>
      <c r="V22497" s="598"/>
      <c r="W22497" s="598"/>
    </row>
    <row r="22498" spans="6:23" x14ac:dyDescent="0.2">
      <c r="F22498" s="610"/>
      <c r="H22498" s="612"/>
      <c r="I22498" s="598"/>
      <c r="J22498" s="598"/>
      <c r="M22498" s="598"/>
      <c r="N22498" s="598"/>
      <c r="V22498" s="598"/>
      <c r="W22498" s="598"/>
    </row>
    <row r="22499" spans="6:23" x14ac:dyDescent="0.2">
      <c r="F22499" s="610"/>
      <c r="H22499" s="612"/>
      <c r="I22499" s="598"/>
      <c r="J22499" s="598"/>
      <c r="M22499" s="598"/>
      <c r="N22499" s="598"/>
      <c r="V22499" s="598"/>
      <c r="W22499" s="598"/>
    </row>
    <row r="22500" spans="6:23" x14ac:dyDescent="0.2">
      <c r="F22500" s="610"/>
      <c r="H22500" s="612"/>
      <c r="I22500" s="598"/>
      <c r="J22500" s="598"/>
      <c r="M22500" s="598"/>
      <c r="N22500" s="598"/>
      <c r="V22500" s="598"/>
      <c r="W22500" s="598"/>
    </row>
    <row r="22501" spans="6:23" x14ac:dyDescent="0.2">
      <c r="F22501" s="610"/>
      <c r="H22501" s="612"/>
      <c r="I22501" s="598"/>
      <c r="J22501" s="598"/>
      <c r="M22501" s="598"/>
      <c r="N22501" s="598"/>
      <c r="V22501" s="598"/>
      <c r="W22501" s="598"/>
    </row>
    <row r="22502" spans="6:23" x14ac:dyDescent="0.2">
      <c r="F22502" s="610"/>
      <c r="H22502" s="612"/>
      <c r="I22502" s="598"/>
      <c r="J22502" s="598"/>
      <c r="M22502" s="598"/>
      <c r="N22502" s="598"/>
      <c r="V22502" s="598"/>
      <c r="W22502" s="598"/>
    </row>
    <row r="22503" spans="6:23" x14ac:dyDescent="0.2">
      <c r="F22503" s="610"/>
      <c r="H22503" s="612"/>
      <c r="I22503" s="598"/>
      <c r="J22503" s="598"/>
      <c r="M22503" s="598"/>
      <c r="N22503" s="598"/>
      <c r="V22503" s="598"/>
      <c r="W22503" s="598"/>
    </row>
    <row r="22504" spans="6:23" x14ac:dyDescent="0.2">
      <c r="F22504" s="610"/>
      <c r="H22504" s="612"/>
      <c r="I22504" s="598"/>
      <c r="J22504" s="598"/>
      <c r="M22504" s="598"/>
      <c r="N22504" s="598"/>
      <c r="V22504" s="598"/>
      <c r="W22504" s="598"/>
    </row>
    <row r="22505" spans="6:23" x14ac:dyDescent="0.2">
      <c r="F22505" s="610"/>
      <c r="H22505" s="612"/>
      <c r="I22505" s="598"/>
      <c r="J22505" s="598"/>
      <c r="M22505" s="598"/>
      <c r="N22505" s="598"/>
      <c r="V22505" s="598"/>
      <c r="W22505" s="598"/>
    </row>
    <row r="22506" spans="6:23" x14ac:dyDescent="0.2">
      <c r="F22506" s="610"/>
      <c r="H22506" s="612"/>
      <c r="I22506" s="598"/>
      <c r="J22506" s="598"/>
      <c r="M22506" s="598"/>
      <c r="N22506" s="598"/>
      <c r="V22506" s="598"/>
      <c r="W22506" s="598"/>
    </row>
    <row r="22507" spans="6:23" x14ac:dyDescent="0.2">
      <c r="F22507" s="610"/>
      <c r="H22507" s="612"/>
      <c r="I22507" s="598"/>
      <c r="J22507" s="598"/>
      <c r="M22507" s="598"/>
      <c r="N22507" s="598"/>
      <c r="V22507" s="598"/>
      <c r="W22507" s="598"/>
    </row>
    <row r="22508" spans="6:23" x14ac:dyDescent="0.2">
      <c r="F22508" s="610"/>
      <c r="H22508" s="612"/>
      <c r="I22508" s="598"/>
      <c r="J22508" s="598"/>
      <c r="M22508" s="598"/>
      <c r="N22508" s="598"/>
      <c r="V22508" s="598"/>
      <c r="W22508" s="598"/>
    </row>
    <row r="22509" spans="6:23" x14ac:dyDescent="0.2">
      <c r="F22509" s="610"/>
      <c r="H22509" s="612"/>
      <c r="I22509" s="598"/>
      <c r="J22509" s="598"/>
      <c r="M22509" s="598"/>
      <c r="N22509" s="598"/>
      <c r="V22509" s="598"/>
      <c r="W22509" s="598"/>
    </row>
    <row r="22510" spans="6:23" x14ac:dyDescent="0.2">
      <c r="F22510" s="610"/>
      <c r="H22510" s="612"/>
      <c r="I22510" s="598"/>
      <c r="J22510" s="598"/>
      <c r="M22510" s="598"/>
      <c r="N22510" s="598"/>
      <c r="V22510" s="598"/>
      <c r="W22510" s="598"/>
    </row>
    <row r="22511" spans="6:23" x14ac:dyDescent="0.2">
      <c r="F22511" s="610"/>
      <c r="H22511" s="612"/>
      <c r="I22511" s="598"/>
      <c r="J22511" s="598"/>
      <c r="M22511" s="598"/>
      <c r="N22511" s="598"/>
      <c r="V22511" s="598"/>
      <c r="W22511" s="598"/>
    </row>
    <row r="22512" spans="6:23" x14ac:dyDescent="0.2">
      <c r="F22512" s="610"/>
      <c r="H22512" s="612"/>
      <c r="I22512" s="598"/>
      <c r="J22512" s="598"/>
      <c r="M22512" s="598"/>
      <c r="N22512" s="598"/>
      <c r="V22512" s="598"/>
      <c r="W22512" s="598"/>
    </row>
    <row r="22513" spans="6:23" x14ac:dyDescent="0.2">
      <c r="F22513" s="610"/>
      <c r="H22513" s="612"/>
      <c r="I22513" s="598"/>
      <c r="J22513" s="598"/>
      <c r="M22513" s="598"/>
      <c r="N22513" s="598"/>
      <c r="V22513" s="598"/>
      <c r="W22513" s="598"/>
    </row>
    <row r="22514" spans="6:23" x14ac:dyDescent="0.2">
      <c r="F22514" s="610"/>
      <c r="H22514" s="612"/>
      <c r="I22514" s="598"/>
      <c r="J22514" s="598"/>
      <c r="M22514" s="598"/>
      <c r="N22514" s="598"/>
      <c r="V22514" s="598"/>
      <c r="W22514" s="598"/>
    </row>
    <row r="22515" spans="6:23" x14ac:dyDescent="0.2">
      <c r="F22515" s="610"/>
      <c r="H22515" s="612"/>
      <c r="I22515" s="598"/>
      <c r="J22515" s="598"/>
      <c r="M22515" s="598"/>
      <c r="N22515" s="598"/>
      <c r="V22515" s="598"/>
      <c r="W22515" s="598"/>
    </row>
    <row r="22516" spans="6:23" x14ac:dyDescent="0.2">
      <c r="F22516" s="610"/>
      <c r="H22516" s="612"/>
      <c r="I22516" s="598"/>
      <c r="J22516" s="598"/>
      <c r="M22516" s="598"/>
      <c r="N22516" s="598"/>
      <c r="V22516" s="598"/>
      <c r="W22516" s="598"/>
    </row>
    <row r="22517" spans="6:23" x14ac:dyDescent="0.2">
      <c r="F22517" s="610"/>
      <c r="H22517" s="612"/>
      <c r="I22517" s="598"/>
      <c r="J22517" s="598"/>
      <c r="M22517" s="598"/>
      <c r="N22517" s="598"/>
      <c r="V22517" s="598"/>
      <c r="W22517" s="598"/>
    </row>
    <row r="22518" spans="6:23" x14ac:dyDescent="0.2">
      <c r="F22518" s="610"/>
      <c r="H22518" s="612"/>
      <c r="I22518" s="598"/>
      <c r="J22518" s="598"/>
      <c r="M22518" s="598"/>
      <c r="N22518" s="598"/>
      <c r="V22518" s="598"/>
      <c r="W22518" s="598"/>
    </row>
    <row r="22519" spans="6:23" x14ac:dyDescent="0.2">
      <c r="F22519" s="610"/>
      <c r="H22519" s="612"/>
      <c r="I22519" s="598"/>
      <c r="J22519" s="598"/>
      <c r="M22519" s="598"/>
      <c r="N22519" s="598"/>
      <c r="V22519" s="598"/>
      <c r="W22519" s="598"/>
    </row>
    <row r="22520" spans="6:23" x14ac:dyDescent="0.2">
      <c r="F22520" s="610"/>
      <c r="H22520" s="612"/>
      <c r="I22520" s="598"/>
      <c r="J22520" s="598"/>
      <c r="M22520" s="598"/>
      <c r="N22520" s="598"/>
      <c r="V22520" s="598"/>
      <c r="W22520" s="598"/>
    </row>
    <row r="22521" spans="6:23" x14ac:dyDescent="0.2">
      <c r="F22521" s="610"/>
      <c r="H22521" s="612"/>
      <c r="I22521" s="598"/>
      <c r="J22521" s="598"/>
      <c r="M22521" s="598"/>
      <c r="N22521" s="598"/>
      <c r="V22521" s="598"/>
      <c r="W22521" s="598"/>
    </row>
    <row r="22522" spans="6:23" x14ac:dyDescent="0.2">
      <c r="F22522" s="610"/>
      <c r="H22522" s="612"/>
      <c r="I22522" s="598"/>
      <c r="J22522" s="598"/>
      <c r="M22522" s="598"/>
      <c r="N22522" s="598"/>
      <c r="V22522" s="598"/>
      <c r="W22522" s="598"/>
    </row>
    <row r="22523" spans="6:23" x14ac:dyDescent="0.2">
      <c r="F22523" s="610"/>
      <c r="H22523" s="612"/>
      <c r="I22523" s="598"/>
      <c r="J22523" s="598"/>
      <c r="M22523" s="598"/>
      <c r="N22523" s="598"/>
      <c r="V22523" s="598"/>
      <c r="W22523" s="598"/>
    </row>
    <row r="22524" spans="6:23" x14ac:dyDescent="0.2">
      <c r="F22524" s="610"/>
      <c r="H22524" s="612"/>
      <c r="I22524" s="598"/>
      <c r="J22524" s="598"/>
      <c r="M22524" s="598"/>
      <c r="N22524" s="598"/>
      <c r="V22524" s="598"/>
      <c r="W22524" s="598"/>
    </row>
    <row r="22525" spans="6:23" x14ac:dyDescent="0.2">
      <c r="F22525" s="610"/>
      <c r="H22525" s="612"/>
      <c r="I22525" s="598"/>
      <c r="J22525" s="598"/>
      <c r="M22525" s="598"/>
      <c r="N22525" s="598"/>
      <c r="V22525" s="598"/>
      <c r="W22525" s="598"/>
    </row>
    <row r="22526" spans="6:23" x14ac:dyDescent="0.2">
      <c r="F22526" s="610"/>
      <c r="H22526" s="612"/>
      <c r="I22526" s="598"/>
      <c r="J22526" s="598"/>
      <c r="M22526" s="598"/>
      <c r="N22526" s="598"/>
      <c r="V22526" s="598"/>
      <c r="W22526" s="598"/>
    </row>
    <row r="22527" spans="6:23" x14ac:dyDescent="0.2">
      <c r="F22527" s="610"/>
      <c r="H22527" s="612"/>
      <c r="I22527" s="598"/>
      <c r="J22527" s="598"/>
      <c r="M22527" s="598"/>
      <c r="N22527" s="598"/>
      <c r="V22527" s="598"/>
      <c r="W22527" s="598"/>
    </row>
    <row r="22528" spans="6:23" x14ac:dyDescent="0.2">
      <c r="F22528" s="610"/>
      <c r="H22528" s="612"/>
      <c r="I22528" s="598"/>
      <c r="J22528" s="598"/>
      <c r="M22528" s="598"/>
      <c r="N22528" s="598"/>
      <c r="V22528" s="598"/>
      <c r="W22528" s="598"/>
    </row>
    <row r="22529" spans="6:23" x14ac:dyDescent="0.2">
      <c r="F22529" s="610"/>
      <c r="H22529" s="612"/>
      <c r="I22529" s="598"/>
      <c r="J22529" s="598"/>
      <c r="M22529" s="598"/>
      <c r="N22529" s="598"/>
      <c r="V22529" s="598"/>
      <c r="W22529" s="598"/>
    </row>
    <row r="22530" spans="6:23" x14ac:dyDescent="0.2">
      <c r="F22530" s="610"/>
      <c r="H22530" s="612"/>
      <c r="I22530" s="598"/>
      <c r="J22530" s="598"/>
      <c r="M22530" s="598"/>
      <c r="N22530" s="598"/>
      <c r="V22530" s="598"/>
      <c r="W22530" s="598"/>
    </row>
    <row r="22531" spans="6:23" x14ac:dyDescent="0.2">
      <c r="F22531" s="610"/>
      <c r="H22531" s="612"/>
      <c r="I22531" s="598"/>
      <c r="J22531" s="598"/>
      <c r="M22531" s="598"/>
      <c r="N22531" s="598"/>
      <c r="V22531" s="598"/>
      <c r="W22531" s="598"/>
    </row>
    <row r="22532" spans="6:23" x14ac:dyDescent="0.2">
      <c r="F22532" s="610"/>
      <c r="H22532" s="612"/>
      <c r="I22532" s="598"/>
      <c r="J22532" s="598"/>
      <c r="M22532" s="598"/>
      <c r="N22532" s="598"/>
      <c r="V22532" s="598"/>
      <c r="W22532" s="598"/>
    </row>
    <row r="22533" spans="6:23" x14ac:dyDescent="0.2">
      <c r="F22533" s="610"/>
      <c r="H22533" s="612"/>
      <c r="I22533" s="598"/>
      <c r="J22533" s="598"/>
      <c r="M22533" s="598"/>
      <c r="N22533" s="598"/>
      <c r="V22533" s="598"/>
      <c r="W22533" s="598"/>
    </row>
    <row r="22534" spans="6:23" x14ac:dyDescent="0.2">
      <c r="F22534" s="610"/>
      <c r="H22534" s="612"/>
      <c r="I22534" s="598"/>
      <c r="J22534" s="598"/>
      <c r="M22534" s="598"/>
      <c r="N22534" s="598"/>
      <c r="V22534" s="598"/>
      <c r="W22534" s="598"/>
    </row>
    <row r="22535" spans="6:23" x14ac:dyDescent="0.2">
      <c r="F22535" s="610"/>
      <c r="H22535" s="612"/>
      <c r="I22535" s="598"/>
      <c r="J22535" s="598"/>
      <c r="M22535" s="598"/>
      <c r="N22535" s="598"/>
      <c r="V22535" s="598"/>
      <c r="W22535" s="598"/>
    </row>
    <row r="22536" spans="6:23" x14ac:dyDescent="0.2">
      <c r="F22536" s="610"/>
      <c r="H22536" s="612"/>
      <c r="I22536" s="598"/>
      <c r="J22536" s="598"/>
      <c r="M22536" s="598"/>
      <c r="N22536" s="598"/>
      <c r="V22536" s="598"/>
      <c r="W22536" s="598"/>
    </row>
    <row r="22537" spans="6:23" x14ac:dyDescent="0.2">
      <c r="F22537" s="610"/>
      <c r="H22537" s="612"/>
      <c r="I22537" s="598"/>
      <c r="J22537" s="598"/>
      <c r="M22537" s="598"/>
      <c r="N22537" s="598"/>
      <c r="V22537" s="598"/>
      <c r="W22537" s="598"/>
    </row>
    <row r="22538" spans="6:23" x14ac:dyDescent="0.2">
      <c r="F22538" s="610"/>
      <c r="H22538" s="612"/>
      <c r="I22538" s="598"/>
      <c r="J22538" s="598"/>
      <c r="M22538" s="598"/>
      <c r="N22538" s="598"/>
      <c r="V22538" s="598"/>
      <c r="W22538" s="598"/>
    </row>
    <row r="22539" spans="6:23" x14ac:dyDescent="0.2">
      <c r="F22539" s="610"/>
      <c r="H22539" s="612"/>
      <c r="I22539" s="598"/>
      <c r="J22539" s="598"/>
      <c r="M22539" s="598"/>
      <c r="N22539" s="598"/>
      <c r="V22539" s="598"/>
      <c r="W22539" s="598"/>
    </row>
    <row r="22540" spans="6:23" x14ac:dyDescent="0.2">
      <c r="F22540" s="610"/>
      <c r="H22540" s="612"/>
      <c r="I22540" s="598"/>
      <c r="J22540" s="598"/>
      <c r="M22540" s="598"/>
      <c r="N22540" s="598"/>
      <c r="V22540" s="598"/>
      <c r="W22540" s="598"/>
    </row>
    <row r="22541" spans="6:23" x14ac:dyDescent="0.2">
      <c r="F22541" s="610"/>
      <c r="H22541" s="612"/>
      <c r="I22541" s="598"/>
      <c r="J22541" s="598"/>
      <c r="M22541" s="598"/>
      <c r="N22541" s="598"/>
      <c r="V22541" s="598"/>
      <c r="W22541" s="598"/>
    </row>
    <row r="22542" spans="6:23" x14ac:dyDescent="0.2">
      <c r="F22542" s="610"/>
      <c r="H22542" s="612"/>
      <c r="I22542" s="598"/>
      <c r="J22542" s="598"/>
      <c r="M22542" s="598"/>
      <c r="N22542" s="598"/>
      <c r="V22542" s="598"/>
      <c r="W22542" s="598"/>
    </row>
    <row r="22543" spans="6:23" x14ac:dyDescent="0.2">
      <c r="F22543" s="610"/>
      <c r="H22543" s="612"/>
      <c r="I22543" s="598"/>
      <c r="J22543" s="598"/>
      <c r="M22543" s="598"/>
      <c r="N22543" s="598"/>
      <c r="V22543" s="598"/>
      <c r="W22543" s="598"/>
    </row>
    <row r="22544" spans="6:23" x14ac:dyDescent="0.2">
      <c r="F22544" s="610"/>
      <c r="H22544" s="612"/>
      <c r="I22544" s="598"/>
      <c r="J22544" s="598"/>
      <c r="M22544" s="598"/>
      <c r="N22544" s="598"/>
      <c r="V22544" s="598"/>
      <c r="W22544" s="598"/>
    </row>
    <row r="22545" spans="6:23" x14ac:dyDescent="0.2">
      <c r="F22545" s="610"/>
      <c r="H22545" s="612"/>
      <c r="I22545" s="598"/>
      <c r="J22545" s="598"/>
      <c r="M22545" s="598"/>
      <c r="N22545" s="598"/>
      <c r="V22545" s="598"/>
      <c r="W22545" s="598"/>
    </row>
    <row r="22546" spans="6:23" x14ac:dyDescent="0.2">
      <c r="F22546" s="610"/>
      <c r="H22546" s="612"/>
      <c r="I22546" s="598"/>
      <c r="J22546" s="598"/>
      <c r="M22546" s="598"/>
      <c r="N22546" s="598"/>
      <c r="V22546" s="598"/>
      <c r="W22546" s="598"/>
    </row>
    <row r="22547" spans="6:23" x14ac:dyDescent="0.2">
      <c r="F22547" s="610"/>
      <c r="H22547" s="612"/>
      <c r="I22547" s="598"/>
      <c r="J22547" s="598"/>
      <c r="M22547" s="598"/>
      <c r="N22547" s="598"/>
      <c r="V22547" s="598"/>
      <c r="W22547" s="598"/>
    </row>
    <row r="22548" spans="6:23" x14ac:dyDescent="0.2">
      <c r="F22548" s="610"/>
      <c r="H22548" s="612"/>
      <c r="I22548" s="598"/>
      <c r="J22548" s="598"/>
      <c r="M22548" s="598"/>
      <c r="N22548" s="598"/>
      <c r="V22548" s="598"/>
      <c r="W22548" s="598"/>
    </row>
    <row r="22549" spans="6:23" x14ac:dyDescent="0.2">
      <c r="F22549" s="610"/>
      <c r="H22549" s="612"/>
      <c r="I22549" s="598"/>
      <c r="J22549" s="598"/>
      <c r="M22549" s="598"/>
      <c r="N22549" s="598"/>
      <c r="V22549" s="598"/>
      <c r="W22549" s="598"/>
    </row>
    <row r="22550" spans="6:23" x14ac:dyDescent="0.2">
      <c r="F22550" s="610"/>
      <c r="H22550" s="612"/>
      <c r="I22550" s="598"/>
      <c r="J22550" s="598"/>
      <c r="M22550" s="598"/>
      <c r="N22550" s="598"/>
      <c r="V22550" s="598"/>
      <c r="W22550" s="598"/>
    </row>
    <row r="22551" spans="6:23" x14ac:dyDescent="0.2">
      <c r="F22551" s="610"/>
      <c r="H22551" s="612"/>
      <c r="I22551" s="598"/>
      <c r="J22551" s="598"/>
      <c r="M22551" s="598"/>
      <c r="N22551" s="598"/>
      <c r="V22551" s="598"/>
      <c r="W22551" s="598"/>
    </row>
    <row r="22552" spans="6:23" x14ac:dyDescent="0.2">
      <c r="F22552" s="610"/>
      <c r="H22552" s="612"/>
      <c r="I22552" s="598"/>
      <c r="J22552" s="598"/>
      <c r="M22552" s="598"/>
      <c r="N22552" s="598"/>
      <c r="V22552" s="598"/>
      <c r="W22552" s="598"/>
    </row>
    <row r="22553" spans="6:23" x14ac:dyDescent="0.2">
      <c r="F22553" s="610"/>
      <c r="H22553" s="612"/>
      <c r="I22553" s="598"/>
      <c r="J22553" s="598"/>
      <c r="M22553" s="598"/>
      <c r="N22553" s="598"/>
      <c r="V22553" s="598"/>
      <c r="W22553" s="598"/>
    </row>
    <row r="22554" spans="6:23" x14ac:dyDescent="0.2">
      <c r="F22554" s="610"/>
      <c r="H22554" s="612"/>
      <c r="I22554" s="598"/>
      <c r="J22554" s="598"/>
      <c r="M22554" s="598"/>
      <c r="N22554" s="598"/>
      <c r="V22554" s="598"/>
      <c r="W22554" s="598"/>
    </row>
    <row r="22555" spans="6:23" x14ac:dyDescent="0.2">
      <c r="F22555" s="610"/>
      <c r="H22555" s="612"/>
      <c r="I22555" s="598"/>
      <c r="J22555" s="598"/>
      <c r="M22555" s="598"/>
      <c r="N22555" s="598"/>
      <c r="V22555" s="598"/>
      <c r="W22555" s="598"/>
    </row>
    <row r="22556" spans="6:23" x14ac:dyDescent="0.2">
      <c r="F22556" s="610"/>
      <c r="H22556" s="612"/>
      <c r="I22556" s="598"/>
      <c r="J22556" s="598"/>
      <c r="M22556" s="598"/>
      <c r="N22556" s="598"/>
      <c r="V22556" s="598"/>
      <c r="W22556" s="598"/>
    </row>
    <row r="22557" spans="6:23" x14ac:dyDescent="0.2">
      <c r="F22557" s="610"/>
      <c r="H22557" s="612"/>
      <c r="I22557" s="598"/>
      <c r="J22557" s="598"/>
      <c r="M22557" s="598"/>
      <c r="N22557" s="598"/>
      <c r="V22557" s="598"/>
      <c r="W22557" s="598"/>
    </row>
    <row r="22558" spans="6:23" x14ac:dyDescent="0.2">
      <c r="F22558" s="610"/>
      <c r="H22558" s="612"/>
      <c r="I22558" s="598"/>
      <c r="J22558" s="598"/>
      <c r="M22558" s="598"/>
      <c r="N22558" s="598"/>
      <c r="V22558" s="598"/>
      <c r="W22558" s="598"/>
    </row>
    <row r="22559" spans="6:23" x14ac:dyDescent="0.2">
      <c r="F22559" s="610"/>
      <c r="H22559" s="612"/>
      <c r="I22559" s="598"/>
      <c r="J22559" s="598"/>
      <c r="M22559" s="598"/>
      <c r="N22559" s="598"/>
      <c r="V22559" s="598"/>
      <c r="W22559" s="598"/>
    </row>
    <row r="22560" spans="6:23" x14ac:dyDescent="0.2">
      <c r="F22560" s="610"/>
      <c r="H22560" s="612"/>
      <c r="I22560" s="598"/>
      <c r="J22560" s="598"/>
      <c r="M22560" s="598"/>
      <c r="N22560" s="598"/>
      <c r="V22560" s="598"/>
      <c r="W22560" s="598"/>
    </row>
    <row r="22561" spans="6:23" x14ac:dyDescent="0.2">
      <c r="F22561" s="610"/>
      <c r="H22561" s="612"/>
      <c r="I22561" s="598"/>
      <c r="J22561" s="598"/>
      <c r="M22561" s="598"/>
      <c r="N22561" s="598"/>
      <c r="V22561" s="598"/>
      <c r="W22561" s="598"/>
    </row>
    <row r="22562" spans="6:23" x14ac:dyDescent="0.2">
      <c r="F22562" s="610"/>
      <c r="H22562" s="612"/>
      <c r="I22562" s="598"/>
      <c r="J22562" s="598"/>
      <c r="M22562" s="598"/>
      <c r="N22562" s="598"/>
      <c r="V22562" s="598"/>
      <c r="W22562" s="598"/>
    </row>
    <row r="22563" spans="6:23" x14ac:dyDescent="0.2">
      <c r="F22563" s="610"/>
      <c r="H22563" s="612"/>
      <c r="I22563" s="598"/>
      <c r="J22563" s="598"/>
      <c r="M22563" s="598"/>
      <c r="N22563" s="598"/>
      <c r="V22563" s="598"/>
      <c r="W22563" s="598"/>
    </row>
    <row r="22564" spans="6:23" x14ac:dyDescent="0.2">
      <c r="F22564" s="610"/>
      <c r="H22564" s="612"/>
      <c r="I22564" s="598"/>
      <c r="J22564" s="598"/>
      <c r="M22564" s="598"/>
      <c r="N22564" s="598"/>
      <c r="V22564" s="598"/>
      <c r="W22564" s="598"/>
    </row>
    <row r="22565" spans="6:23" x14ac:dyDescent="0.2">
      <c r="F22565" s="610"/>
      <c r="H22565" s="612"/>
      <c r="I22565" s="598"/>
      <c r="J22565" s="598"/>
      <c r="M22565" s="598"/>
      <c r="N22565" s="598"/>
      <c r="V22565" s="598"/>
      <c r="W22565" s="598"/>
    </row>
    <row r="22566" spans="6:23" x14ac:dyDescent="0.2">
      <c r="F22566" s="610"/>
      <c r="H22566" s="612"/>
      <c r="I22566" s="598"/>
      <c r="J22566" s="598"/>
      <c r="M22566" s="598"/>
      <c r="N22566" s="598"/>
      <c r="V22566" s="598"/>
      <c r="W22566" s="598"/>
    </row>
    <row r="22567" spans="6:23" x14ac:dyDescent="0.2">
      <c r="F22567" s="610"/>
      <c r="H22567" s="612"/>
      <c r="I22567" s="598"/>
      <c r="J22567" s="598"/>
      <c r="M22567" s="598"/>
      <c r="N22567" s="598"/>
      <c r="V22567" s="598"/>
      <c r="W22567" s="598"/>
    </row>
    <row r="22568" spans="6:23" x14ac:dyDescent="0.2">
      <c r="F22568" s="610"/>
      <c r="H22568" s="612"/>
      <c r="I22568" s="598"/>
      <c r="J22568" s="598"/>
      <c r="M22568" s="598"/>
      <c r="N22568" s="598"/>
      <c r="V22568" s="598"/>
      <c r="W22568" s="598"/>
    </row>
    <row r="22569" spans="6:23" x14ac:dyDescent="0.2">
      <c r="F22569" s="610"/>
      <c r="H22569" s="612"/>
      <c r="I22569" s="598"/>
      <c r="J22569" s="598"/>
      <c r="M22569" s="598"/>
      <c r="N22569" s="598"/>
      <c r="V22569" s="598"/>
      <c r="W22569" s="598"/>
    </row>
    <row r="22570" spans="6:23" x14ac:dyDescent="0.2">
      <c r="F22570" s="610"/>
      <c r="H22570" s="612"/>
      <c r="I22570" s="598"/>
      <c r="J22570" s="598"/>
      <c r="M22570" s="598"/>
      <c r="N22570" s="598"/>
      <c r="V22570" s="598"/>
      <c r="W22570" s="598"/>
    </row>
    <row r="22571" spans="6:23" x14ac:dyDescent="0.2">
      <c r="F22571" s="610"/>
      <c r="H22571" s="612"/>
      <c r="I22571" s="598"/>
      <c r="J22571" s="598"/>
      <c r="M22571" s="598"/>
      <c r="N22571" s="598"/>
      <c r="V22571" s="598"/>
      <c r="W22571" s="598"/>
    </row>
    <row r="22572" spans="6:23" x14ac:dyDescent="0.2">
      <c r="F22572" s="610"/>
      <c r="H22572" s="612"/>
      <c r="I22572" s="598"/>
      <c r="J22572" s="598"/>
      <c r="M22572" s="598"/>
      <c r="N22572" s="598"/>
      <c r="V22572" s="598"/>
      <c r="W22572" s="598"/>
    </row>
    <row r="22573" spans="6:23" x14ac:dyDescent="0.2">
      <c r="F22573" s="610"/>
      <c r="H22573" s="612"/>
      <c r="I22573" s="598"/>
      <c r="J22573" s="598"/>
      <c r="M22573" s="598"/>
      <c r="N22573" s="598"/>
      <c r="V22573" s="598"/>
      <c r="W22573" s="598"/>
    </row>
    <row r="22574" spans="6:23" x14ac:dyDescent="0.2">
      <c r="F22574" s="610"/>
      <c r="H22574" s="612"/>
      <c r="I22574" s="598"/>
      <c r="J22574" s="598"/>
      <c r="M22574" s="598"/>
      <c r="N22574" s="598"/>
      <c r="V22574" s="598"/>
      <c r="W22574" s="598"/>
    </row>
    <row r="22575" spans="6:23" x14ac:dyDescent="0.2">
      <c r="F22575" s="610"/>
      <c r="H22575" s="612"/>
      <c r="I22575" s="598"/>
      <c r="J22575" s="598"/>
      <c r="M22575" s="598"/>
      <c r="N22575" s="598"/>
      <c r="V22575" s="598"/>
      <c r="W22575" s="598"/>
    </row>
    <row r="22576" spans="6:23" x14ac:dyDescent="0.2">
      <c r="F22576" s="610"/>
      <c r="H22576" s="612"/>
      <c r="I22576" s="598"/>
      <c r="J22576" s="598"/>
      <c r="M22576" s="598"/>
      <c r="N22576" s="598"/>
      <c r="V22576" s="598"/>
      <c r="W22576" s="598"/>
    </row>
    <row r="22577" spans="6:23" x14ac:dyDescent="0.2">
      <c r="F22577" s="610"/>
      <c r="H22577" s="612"/>
      <c r="I22577" s="598"/>
      <c r="J22577" s="598"/>
      <c r="M22577" s="598"/>
      <c r="N22577" s="598"/>
      <c r="V22577" s="598"/>
      <c r="W22577" s="598"/>
    </row>
    <row r="22578" spans="6:23" x14ac:dyDescent="0.2">
      <c r="F22578" s="610"/>
      <c r="H22578" s="612"/>
      <c r="I22578" s="598"/>
      <c r="J22578" s="598"/>
      <c r="M22578" s="598"/>
      <c r="N22578" s="598"/>
      <c r="V22578" s="598"/>
      <c r="W22578" s="598"/>
    </row>
    <row r="22579" spans="6:23" x14ac:dyDescent="0.2">
      <c r="F22579" s="610"/>
      <c r="H22579" s="612"/>
      <c r="I22579" s="598"/>
      <c r="J22579" s="598"/>
      <c r="M22579" s="598"/>
      <c r="N22579" s="598"/>
      <c r="V22579" s="598"/>
      <c r="W22579" s="598"/>
    </row>
    <row r="22580" spans="6:23" x14ac:dyDescent="0.2">
      <c r="F22580" s="610"/>
      <c r="H22580" s="612"/>
      <c r="I22580" s="598"/>
      <c r="J22580" s="598"/>
      <c r="M22580" s="598"/>
      <c r="N22580" s="598"/>
      <c r="V22580" s="598"/>
      <c r="W22580" s="598"/>
    </row>
    <row r="22581" spans="6:23" x14ac:dyDescent="0.2">
      <c r="F22581" s="610"/>
      <c r="H22581" s="612"/>
      <c r="I22581" s="598"/>
      <c r="J22581" s="598"/>
      <c r="M22581" s="598"/>
      <c r="N22581" s="598"/>
      <c r="V22581" s="598"/>
      <c r="W22581" s="598"/>
    </row>
    <row r="22582" spans="6:23" x14ac:dyDescent="0.2">
      <c r="F22582" s="610"/>
      <c r="H22582" s="612"/>
      <c r="I22582" s="598"/>
      <c r="J22582" s="598"/>
      <c r="M22582" s="598"/>
      <c r="N22582" s="598"/>
      <c r="V22582" s="598"/>
      <c r="W22582" s="598"/>
    </row>
    <row r="22583" spans="6:23" x14ac:dyDescent="0.2">
      <c r="F22583" s="610"/>
      <c r="H22583" s="612"/>
      <c r="I22583" s="598"/>
      <c r="J22583" s="598"/>
      <c r="M22583" s="598"/>
      <c r="N22583" s="598"/>
      <c r="V22583" s="598"/>
      <c r="W22583" s="598"/>
    </row>
    <row r="22584" spans="6:23" x14ac:dyDescent="0.2">
      <c r="F22584" s="610"/>
      <c r="H22584" s="612"/>
      <c r="I22584" s="598"/>
      <c r="J22584" s="598"/>
      <c r="M22584" s="598"/>
      <c r="N22584" s="598"/>
      <c r="V22584" s="598"/>
      <c r="W22584" s="598"/>
    </row>
    <row r="22585" spans="6:23" x14ac:dyDescent="0.2">
      <c r="F22585" s="610"/>
      <c r="H22585" s="612"/>
      <c r="I22585" s="598"/>
      <c r="J22585" s="598"/>
      <c r="M22585" s="598"/>
      <c r="N22585" s="598"/>
      <c r="V22585" s="598"/>
      <c r="W22585" s="598"/>
    </row>
    <row r="22586" spans="6:23" x14ac:dyDescent="0.2">
      <c r="F22586" s="610"/>
      <c r="H22586" s="612"/>
      <c r="I22586" s="598"/>
      <c r="J22586" s="598"/>
      <c r="M22586" s="598"/>
      <c r="N22586" s="598"/>
      <c r="V22586" s="598"/>
      <c r="W22586" s="598"/>
    </row>
    <row r="22587" spans="6:23" x14ac:dyDescent="0.2">
      <c r="F22587" s="610"/>
      <c r="H22587" s="612"/>
      <c r="I22587" s="598"/>
      <c r="J22587" s="598"/>
      <c r="M22587" s="598"/>
      <c r="N22587" s="598"/>
      <c r="V22587" s="598"/>
      <c r="W22587" s="598"/>
    </row>
    <row r="22588" spans="6:23" x14ac:dyDescent="0.2">
      <c r="F22588" s="610"/>
      <c r="H22588" s="612"/>
      <c r="I22588" s="598"/>
      <c r="J22588" s="598"/>
      <c r="M22588" s="598"/>
      <c r="N22588" s="598"/>
      <c r="V22588" s="598"/>
      <c r="W22588" s="598"/>
    </row>
    <row r="22589" spans="6:23" x14ac:dyDescent="0.2">
      <c r="F22589" s="610"/>
      <c r="H22589" s="612"/>
      <c r="I22589" s="598"/>
      <c r="J22589" s="598"/>
      <c r="M22589" s="598"/>
      <c r="N22589" s="598"/>
      <c r="V22589" s="598"/>
      <c r="W22589" s="598"/>
    </row>
    <row r="22590" spans="6:23" x14ac:dyDescent="0.2">
      <c r="F22590" s="610"/>
      <c r="H22590" s="612"/>
      <c r="I22590" s="598"/>
      <c r="J22590" s="598"/>
      <c r="M22590" s="598"/>
      <c r="N22590" s="598"/>
      <c r="V22590" s="598"/>
      <c r="W22590" s="598"/>
    </row>
    <row r="22591" spans="6:23" x14ac:dyDescent="0.2">
      <c r="F22591" s="610"/>
      <c r="H22591" s="612"/>
      <c r="I22591" s="598"/>
      <c r="J22591" s="598"/>
      <c r="M22591" s="598"/>
      <c r="N22591" s="598"/>
      <c r="V22591" s="598"/>
      <c r="W22591" s="598"/>
    </row>
    <row r="22592" spans="6:23" x14ac:dyDescent="0.2">
      <c r="F22592" s="610"/>
      <c r="H22592" s="612"/>
      <c r="I22592" s="598"/>
      <c r="J22592" s="598"/>
      <c r="M22592" s="598"/>
      <c r="N22592" s="598"/>
      <c r="V22592" s="598"/>
      <c r="W22592" s="598"/>
    </row>
    <row r="22593" spans="6:23" x14ac:dyDescent="0.2">
      <c r="F22593" s="610"/>
      <c r="H22593" s="612"/>
      <c r="I22593" s="598"/>
      <c r="J22593" s="598"/>
      <c r="M22593" s="598"/>
      <c r="N22593" s="598"/>
      <c r="V22593" s="598"/>
      <c r="W22593" s="598"/>
    </row>
    <row r="22594" spans="6:23" x14ac:dyDescent="0.2">
      <c r="F22594" s="610"/>
      <c r="H22594" s="612"/>
      <c r="I22594" s="598"/>
      <c r="J22594" s="598"/>
      <c r="M22594" s="598"/>
      <c r="N22594" s="598"/>
      <c r="V22594" s="598"/>
      <c r="W22594" s="598"/>
    </row>
    <row r="22595" spans="6:23" x14ac:dyDescent="0.2">
      <c r="F22595" s="610"/>
      <c r="H22595" s="612"/>
      <c r="I22595" s="598"/>
      <c r="J22595" s="598"/>
      <c r="M22595" s="598"/>
      <c r="N22595" s="598"/>
      <c r="V22595" s="598"/>
      <c r="W22595" s="598"/>
    </row>
    <row r="22596" spans="6:23" x14ac:dyDescent="0.2">
      <c r="F22596" s="610"/>
      <c r="H22596" s="612"/>
      <c r="I22596" s="598"/>
      <c r="J22596" s="598"/>
      <c r="M22596" s="598"/>
      <c r="N22596" s="598"/>
      <c r="V22596" s="598"/>
      <c r="W22596" s="598"/>
    </row>
    <row r="22597" spans="6:23" x14ac:dyDescent="0.2">
      <c r="F22597" s="610"/>
      <c r="H22597" s="612"/>
      <c r="I22597" s="598"/>
      <c r="J22597" s="598"/>
      <c r="M22597" s="598"/>
      <c r="N22597" s="598"/>
      <c r="V22597" s="598"/>
      <c r="W22597" s="598"/>
    </row>
    <row r="22598" spans="6:23" x14ac:dyDescent="0.2">
      <c r="F22598" s="610"/>
      <c r="H22598" s="612"/>
      <c r="I22598" s="598"/>
      <c r="J22598" s="598"/>
      <c r="M22598" s="598"/>
      <c r="N22598" s="598"/>
      <c r="V22598" s="598"/>
      <c r="W22598" s="598"/>
    </row>
    <row r="22599" spans="6:23" x14ac:dyDescent="0.2">
      <c r="F22599" s="610"/>
      <c r="H22599" s="612"/>
      <c r="I22599" s="598"/>
      <c r="J22599" s="598"/>
      <c r="M22599" s="598"/>
      <c r="N22599" s="598"/>
      <c r="V22599" s="598"/>
      <c r="W22599" s="598"/>
    </row>
    <row r="22600" spans="6:23" x14ac:dyDescent="0.2">
      <c r="F22600" s="610"/>
      <c r="H22600" s="612"/>
      <c r="I22600" s="598"/>
      <c r="J22600" s="598"/>
      <c r="M22600" s="598"/>
      <c r="N22600" s="598"/>
      <c r="V22600" s="598"/>
      <c r="W22600" s="598"/>
    </row>
    <row r="22601" spans="6:23" x14ac:dyDescent="0.2">
      <c r="F22601" s="610"/>
      <c r="H22601" s="612"/>
      <c r="I22601" s="598"/>
      <c r="J22601" s="598"/>
      <c r="M22601" s="598"/>
      <c r="N22601" s="598"/>
      <c r="V22601" s="598"/>
      <c r="W22601" s="598"/>
    </row>
    <row r="22602" spans="6:23" x14ac:dyDescent="0.2">
      <c r="F22602" s="610"/>
      <c r="H22602" s="612"/>
      <c r="I22602" s="598"/>
      <c r="J22602" s="598"/>
      <c r="M22602" s="598"/>
      <c r="N22602" s="598"/>
      <c r="V22602" s="598"/>
      <c r="W22602" s="598"/>
    </row>
    <row r="22603" spans="6:23" x14ac:dyDescent="0.2">
      <c r="F22603" s="610"/>
      <c r="H22603" s="612"/>
      <c r="I22603" s="598"/>
      <c r="J22603" s="598"/>
      <c r="M22603" s="598"/>
      <c r="N22603" s="598"/>
      <c r="V22603" s="598"/>
      <c r="W22603" s="598"/>
    </row>
    <row r="22604" spans="6:23" x14ac:dyDescent="0.2">
      <c r="F22604" s="610"/>
      <c r="H22604" s="612"/>
      <c r="I22604" s="598"/>
      <c r="J22604" s="598"/>
      <c r="M22604" s="598"/>
      <c r="N22604" s="598"/>
      <c r="V22604" s="598"/>
      <c r="W22604" s="598"/>
    </row>
    <row r="22605" spans="6:23" x14ac:dyDescent="0.2">
      <c r="F22605" s="610"/>
      <c r="H22605" s="612"/>
      <c r="I22605" s="598"/>
      <c r="J22605" s="598"/>
      <c r="M22605" s="598"/>
      <c r="N22605" s="598"/>
      <c r="V22605" s="598"/>
      <c r="W22605" s="598"/>
    </row>
    <row r="22606" spans="6:23" x14ac:dyDescent="0.2">
      <c r="F22606" s="610"/>
      <c r="H22606" s="612"/>
      <c r="I22606" s="598"/>
      <c r="J22606" s="598"/>
      <c r="M22606" s="598"/>
      <c r="N22606" s="598"/>
      <c r="V22606" s="598"/>
      <c r="W22606" s="598"/>
    </row>
    <row r="22607" spans="6:23" x14ac:dyDescent="0.2">
      <c r="F22607" s="610"/>
      <c r="H22607" s="612"/>
      <c r="I22607" s="598"/>
      <c r="J22607" s="598"/>
      <c r="M22607" s="598"/>
      <c r="N22607" s="598"/>
      <c r="V22607" s="598"/>
      <c r="W22607" s="598"/>
    </row>
    <row r="22608" spans="6:23" x14ac:dyDescent="0.2">
      <c r="F22608" s="610"/>
      <c r="H22608" s="612"/>
      <c r="I22608" s="598"/>
      <c r="J22608" s="598"/>
      <c r="M22608" s="598"/>
      <c r="N22608" s="598"/>
      <c r="V22608" s="598"/>
      <c r="W22608" s="598"/>
    </row>
    <row r="22609" spans="6:23" x14ac:dyDescent="0.2">
      <c r="F22609" s="610"/>
      <c r="H22609" s="612"/>
      <c r="I22609" s="598"/>
      <c r="J22609" s="598"/>
      <c r="M22609" s="598"/>
      <c r="N22609" s="598"/>
      <c r="V22609" s="598"/>
      <c r="W22609" s="598"/>
    </row>
    <row r="22610" spans="6:23" x14ac:dyDescent="0.2">
      <c r="F22610" s="610"/>
      <c r="H22610" s="612"/>
      <c r="I22610" s="598"/>
      <c r="J22610" s="598"/>
      <c r="M22610" s="598"/>
      <c r="N22610" s="598"/>
      <c r="V22610" s="598"/>
      <c r="W22610" s="598"/>
    </row>
    <row r="22611" spans="6:23" x14ac:dyDescent="0.2">
      <c r="F22611" s="610"/>
      <c r="H22611" s="612"/>
      <c r="I22611" s="598"/>
      <c r="J22611" s="598"/>
      <c r="M22611" s="598"/>
      <c r="N22611" s="598"/>
      <c r="V22611" s="598"/>
      <c r="W22611" s="598"/>
    </row>
    <row r="22612" spans="6:23" x14ac:dyDescent="0.2">
      <c r="F22612" s="610"/>
      <c r="H22612" s="612"/>
      <c r="I22612" s="598"/>
      <c r="J22612" s="598"/>
      <c r="M22612" s="598"/>
      <c r="N22612" s="598"/>
      <c r="V22612" s="598"/>
      <c r="W22612" s="598"/>
    </row>
    <row r="22613" spans="6:23" x14ac:dyDescent="0.2">
      <c r="F22613" s="610"/>
      <c r="H22613" s="612"/>
      <c r="I22613" s="598"/>
      <c r="J22613" s="598"/>
      <c r="M22613" s="598"/>
      <c r="N22613" s="598"/>
      <c r="V22613" s="598"/>
      <c r="W22613" s="598"/>
    </row>
    <row r="22614" spans="6:23" x14ac:dyDescent="0.2">
      <c r="F22614" s="610"/>
      <c r="H22614" s="612"/>
      <c r="I22614" s="598"/>
      <c r="J22614" s="598"/>
      <c r="M22614" s="598"/>
      <c r="N22614" s="598"/>
      <c r="V22614" s="598"/>
      <c r="W22614" s="598"/>
    </row>
    <row r="22615" spans="6:23" x14ac:dyDescent="0.2">
      <c r="F22615" s="610"/>
      <c r="H22615" s="612"/>
      <c r="I22615" s="598"/>
      <c r="J22615" s="598"/>
      <c r="M22615" s="598"/>
      <c r="N22615" s="598"/>
      <c r="V22615" s="598"/>
      <c r="W22615" s="598"/>
    </row>
    <row r="22616" spans="6:23" x14ac:dyDescent="0.2">
      <c r="F22616" s="610"/>
      <c r="H22616" s="612"/>
      <c r="I22616" s="598"/>
      <c r="J22616" s="598"/>
      <c r="M22616" s="598"/>
      <c r="N22616" s="598"/>
      <c r="V22616" s="598"/>
      <c r="W22616" s="598"/>
    </row>
    <row r="22617" spans="6:23" x14ac:dyDescent="0.2">
      <c r="F22617" s="610"/>
      <c r="H22617" s="612"/>
      <c r="I22617" s="598"/>
      <c r="J22617" s="598"/>
      <c r="M22617" s="598"/>
      <c r="N22617" s="598"/>
      <c r="V22617" s="598"/>
      <c r="W22617" s="598"/>
    </row>
    <row r="22618" spans="6:23" x14ac:dyDescent="0.2">
      <c r="F22618" s="610"/>
      <c r="H22618" s="612"/>
      <c r="I22618" s="598"/>
      <c r="J22618" s="598"/>
      <c r="M22618" s="598"/>
      <c r="N22618" s="598"/>
      <c r="V22618" s="598"/>
      <c r="W22618" s="598"/>
    </row>
    <row r="22619" spans="6:23" x14ac:dyDescent="0.2">
      <c r="F22619" s="610"/>
      <c r="H22619" s="612"/>
      <c r="I22619" s="598"/>
      <c r="J22619" s="598"/>
      <c r="M22619" s="598"/>
      <c r="N22619" s="598"/>
      <c r="V22619" s="598"/>
      <c r="W22619" s="598"/>
    </row>
    <row r="22620" spans="6:23" x14ac:dyDescent="0.2">
      <c r="F22620" s="610"/>
      <c r="H22620" s="612"/>
      <c r="I22620" s="598"/>
      <c r="J22620" s="598"/>
      <c r="M22620" s="598"/>
      <c r="N22620" s="598"/>
      <c r="V22620" s="598"/>
      <c r="W22620" s="598"/>
    </row>
    <row r="22621" spans="6:23" x14ac:dyDescent="0.2">
      <c r="F22621" s="610"/>
      <c r="H22621" s="612"/>
      <c r="I22621" s="598"/>
      <c r="J22621" s="598"/>
      <c r="M22621" s="598"/>
      <c r="N22621" s="598"/>
      <c r="V22621" s="598"/>
      <c r="W22621" s="598"/>
    </row>
    <row r="22622" spans="6:23" x14ac:dyDescent="0.2">
      <c r="F22622" s="610"/>
      <c r="H22622" s="612"/>
      <c r="I22622" s="598"/>
      <c r="J22622" s="598"/>
      <c r="M22622" s="598"/>
      <c r="N22622" s="598"/>
      <c r="V22622" s="598"/>
      <c r="W22622" s="598"/>
    </row>
    <row r="22623" spans="6:23" x14ac:dyDescent="0.2">
      <c r="F22623" s="610"/>
      <c r="H22623" s="612"/>
      <c r="I22623" s="598"/>
      <c r="J22623" s="598"/>
      <c r="M22623" s="598"/>
      <c r="N22623" s="598"/>
      <c r="V22623" s="598"/>
      <c r="W22623" s="598"/>
    </row>
    <row r="22624" spans="6:23" x14ac:dyDescent="0.2">
      <c r="F22624" s="610"/>
      <c r="H22624" s="612"/>
      <c r="I22624" s="598"/>
      <c r="J22624" s="598"/>
      <c r="M22624" s="598"/>
      <c r="N22624" s="598"/>
      <c r="V22624" s="598"/>
      <c r="W22624" s="598"/>
    </row>
    <row r="22625" spans="6:23" x14ac:dyDescent="0.2">
      <c r="F22625" s="610"/>
      <c r="H22625" s="612"/>
      <c r="I22625" s="598"/>
      <c r="J22625" s="598"/>
      <c r="M22625" s="598"/>
      <c r="N22625" s="598"/>
      <c r="V22625" s="598"/>
      <c r="W22625" s="598"/>
    </row>
    <row r="22626" spans="6:23" x14ac:dyDescent="0.2">
      <c r="F22626" s="610"/>
      <c r="H22626" s="612"/>
      <c r="I22626" s="598"/>
      <c r="J22626" s="598"/>
      <c r="M22626" s="598"/>
      <c r="N22626" s="598"/>
      <c r="V22626" s="598"/>
      <c r="W22626" s="598"/>
    </row>
    <row r="22627" spans="6:23" x14ac:dyDescent="0.2">
      <c r="F22627" s="610"/>
      <c r="H22627" s="612"/>
      <c r="I22627" s="598"/>
      <c r="J22627" s="598"/>
      <c r="M22627" s="598"/>
      <c r="N22627" s="598"/>
      <c r="V22627" s="598"/>
      <c r="W22627" s="598"/>
    </row>
    <row r="22628" spans="6:23" x14ac:dyDescent="0.2">
      <c r="F22628" s="610"/>
      <c r="H22628" s="612"/>
      <c r="I22628" s="598"/>
      <c r="J22628" s="598"/>
      <c r="M22628" s="598"/>
      <c r="N22628" s="598"/>
      <c r="V22628" s="598"/>
      <c r="W22628" s="598"/>
    </row>
    <row r="22629" spans="6:23" x14ac:dyDescent="0.2">
      <c r="F22629" s="610"/>
      <c r="H22629" s="612"/>
      <c r="I22629" s="598"/>
      <c r="J22629" s="598"/>
      <c r="M22629" s="598"/>
      <c r="N22629" s="598"/>
      <c r="V22629" s="598"/>
      <c r="W22629" s="598"/>
    </row>
    <row r="22630" spans="6:23" x14ac:dyDescent="0.2">
      <c r="F22630" s="610"/>
      <c r="H22630" s="612"/>
      <c r="I22630" s="598"/>
      <c r="J22630" s="598"/>
      <c r="M22630" s="598"/>
      <c r="N22630" s="598"/>
      <c r="V22630" s="598"/>
      <c r="W22630" s="598"/>
    </row>
    <row r="22631" spans="6:23" x14ac:dyDescent="0.2">
      <c r="F22631" s="610"/>
      <c r="H22631" s="612"/>
      <c r="I22631" s="598"/>
      <c r="J22631" s="598"/>
      <c r="M22631" s="598"/>
      <c r="N22631" s="598"/>
      <c r="V22631" s="598"/>
      <c r="W22631" s="598"/>
    </row>
    <row r="22632" spans="6:23" x14ac:dyDescent="0.2">
      <c r="F22632" s="610"/>
      <c r="H22632" s="612"/>
      <c r="I22632" s="598"/>
      <c r="J22632" s="598"/>
      <c r="M22632" s="598"/>
      <c r="N22632" s="598"/>
      <c r="V22632" s="598"/>
      <c r="W22632" s="598"/>
    </row>
    <row r="22633" spans="6:23" x14ac:dyDescent="0.2">
      <c r="F22633" s="610"/>
      <c r="H22633" s="612"/>
      <c r="I22633" s="598"/>
      <c r="J22633" s="598"/>
      <c r="M22633" s="598"/>
      <c r="N22633" s="598"/>
      <c r="V22633" s="598"/>
      <c r="W22633" s="598"/>
    </row>
    <row r="22634" spans="6:23" x14ac:dyDescent="0.2">
      <c r="F22634" s="610"/>
      <c r="H22634" s="612"/>
      <c r="I22634" s="598"/>
      <c r="J22634" s="598"/>
      <c r="M22634" s="598"/>
      <c r="N22634" s="598"/>
      <c r="V22634" s="598"/>
      <c r="W22634" s="598"/>
    </row>
    <row r="22635" spans="6:23" x14ac:dyDescent="0.2">
      <c r="F22635" s="610"/>
      <c r="H22635" s="612"/>
      <c r="I22635" s="598"/>
      <c r="J22635" s="598"/>
      <c r="M22635" s="598"/>
      <c r="N22635" s="598"/>
      <c r="V22635" s="598"/>
      <c r="W22635" s="598"/>
    </row>
    <row r="22636" spans="6:23" x14ac:dyDescent="0.2">
      <c r="F22636" s="610"/>
      <c r="H22636" s="612"/>
      <c r="I22636" s="598"/>
      <c r="J22636" s="598"/>
      <c r="M22636" s="598"/>
      <c r="N22636" s="598"/>
      <c r="V22636" s="598"/>
      <c r="W22636" s="598"/>
    </row>
    <row r="22637" spans="6:23" x14ac:dyDescent="0.2">
      <c r="F22637" s="610"/>
      <c r="H22637" s="612"/>
      <c r="I22637" s="598"/>
      <c r="J22637" s="598"/>
      <c r="M22637" s="598"/>
      <c r="N22637" s="598"/>
      <c r="V22637" s="598"/>
      <c r="W22637" s="598"/>
    </row>
    <row r="22638" spans="6:23" x14ac:dyDescent="0.2">
      <c r="F22638" s="610"/>
      <c r="H22638" s="612"/>
      <c r="I22638" s="598"/>
      <c r="J22638" s="598"/>
      <c r="M22638" s="598"/>
      <c r="N22638" s="598"/>
      <c r="V22638" s="598"/>
      <c r="W22638" s="598"/>
    </row>
    <row r="22639" spans="6:23" x14ac:dyDescent="0.2">
      <c r="F22639" s="610"/>
      <c r="H22639" s="612"/>
      <c r="I22639" s="598"/>
      <c r="J22639" s="598"/>
      <c r="M22639" s="598"/>
      <c r="N22639" s="598"/>
      <c r="V22639" s="598"/>
      <c r="W22639" s="598"/>
    </row>
    <row r="22640" spans="6:23" x14ac:dyDescent="0.2">
      <c r="F22640" s="610"/>
      <c r="H22640" s="612"/>
      <c r="I22640" s="598"/>
      <c r="J22640" s="598"/>
      <c r="M22640" s="598"/>
      <c r="N22640" s="598"/>
      <c r="V22640" s="598"/>
      <c r="W22640" s="598"/>
    </row>
    <row r="22641" spans="6:23" x14ac:dyDescent="0.2">
      <c r="F22641" s="610"/>
      <c r="H22641" s="612"/>
      <c r="I22641" s="598"/>
      <c r="J22641" s="598"/>
      <c r="M22641" s="598"/>
      <c r="N22641" s="598"/>
      <c r="V22641" s="598"/>
      <c r="W22641" s="598"/>
    </row>
    <row r="22642" spans="6:23" x14ac:dyDescent="0.2">
      <c r="F22642" s="610"/>
      <c r="H22642" s="612"/>
      <c r="I22642" s="598"/>
      <c r="J22642" s="598"/>
      <c r="M22642" s="598"/>
      <c r="N22642" s="598"/>
      <c r="V22642" s="598"/>
      <c r="W22642" s="598"/>
    </row>
    <row r="22643" spans="6:23" x14ac:dyDescent="0.2">
      <c r="F22643" s="610"/>
      <c r="H22643" s="612"/>
      <c r="I22643" s="598"/>
      <c r="J22643" s="598"/>
      <c r="M22643" s="598"/>
      <c r="N22643" s="598"/>
      <c r="V22643" s="598"/>
      <c r="W22643" s="598"/>
    </row>
    <row r="22644" spans="6:23" x14ac:dyDescent="0.2">
      <c r="F22644" s="610"/>
      <c r="H22644" s="612"/>
      <c r="I22644" s="598"/>
      <c r="J22644" s="598"/>
      <c r="M22644" s="598"/>
      <c r="N22644" s="598"/>
      <c r="V22644" s="598"/>
      <c r="W22644" s="598"/>
    </row>
    <row r="22645" spans="6:23" x14ac:dyDescent="0.2">
      <c r="F22645" s="610"/>
      <c r="H22645" s="612"/>
      <c r="I22645" s="598"/>
      <c r="J22645" s="598"/>
      <c r="M22645" s="598"/>
      <c r="N22645" s="598"/>
      <c r="V22645" s="598"/>
      <c r="W22645" s="598"/>
    </row>
    <row r="22646" spans="6:23" x14ac:dyDescent="0.2">
      <c r="F22646" s="610"/>
      <c r="H22646" s="612"/>
      <c r="I22646" s="598"/>
      <c r="J22646" s="598"/>
      <c r="M22646" s="598"/>
      <c r="N22646" s="598"/>
      <c r="V22646" s="598"/>
      <c r="W22646" s="598"/>
    </row>
    <row r="22647" spans="6:23" x14ac:dyDescent="0.2">
      <c r="F22647" s="610"/>
      <c r="H22647" s="612"/>
      <c r="I22647" s="598"/>
      <c r="J22647" s="598"/>
      <c r="M22647" s="598"/>
      <c r="N22647" s="598"/>
      <c r="V22647" s="598"/>
      <c r="W22647" s="598"/>
    </row>
    <row r="22648" spans="6:23" x14ac:dyDescent="0.2">
      <c r="F22648" s="610"/>
      <c r="H22648" s="612"/>
      <c r="I22648" s="598"/>
      <c r="J22648" s="598"/>
      <c r="M22648" s="598"/>
      <c r="N22648" s="598"/>
      <c r="V22648" s="598"/>
      <c r="W22648" s="598"/>
    </row>
    <row r="22649" spans="6:23" x14ac:dyDescent="0.2">
      <c r="F22649" s="610"/>
      <c r="H22649" s="612"/>
      <c r="I22649" s="598"/>
      <c r="J22649" s="598"/>
      <c r="M22649" s="598"/>
      <c r="N22649" s="598"/>
      <c r="V22649" s="598"/>
      <c r="W22649" s="598"/>
    </row>
    <row r="22650" spans="6:23" x14ac:dyDescent="0.2">
      <c r="F22650" s="610"/>
      <c r="H22650" s="612"/>
      <c r="I22650" s="598"/>
      <c r="J22650" s="598"/>
      <c r="M22650" s="598"/>
      <c r="N22650" s="598"/>
      <c r="V22650" s="598"/>
      <c r="W22650" s="598"/>
    </row>
    <row r="22651" spans="6:23" x14ac:dyDescent="0.2">
      <c r="F22651" s="610"/>
      <c r="H22651" s="612"/>
      <c r="I22651" s="598"/>
      <c r="J22651" s="598"/>
      <c r="M22651" s="598"/>
      <c r="N22651" s="598"/>
      <c r="V22651" s="598"/>
      <c r="W22651" s="598"/>
    </row>
    <row r="22652" spans="6:23" x14ac:dyDescent="0.2">
      <c r="F22652" s="610"/>
      <c r="H22652" s="612"/>
      <c r="I22652" s="598"/>
      <c r="J22652" s="598"/>
      <c r="M22652" s="598"/>
      <c r="N22652" s="598"/>
      <c r="V22652" s="598"/>
      <c r="W22652" s="598"/>
    </row>
    <row r="22653" spans="6:23" x14ac:dyDescent="0.2">
      <c r="F22653" s="610"/>
      <c r="H22653" s="612"/>
      <c r="I22653" s="598"/>
      <c r="J22653" s="598"/>
      <c r="M22653" s="598"/>
      <c r="N22653" s="598"/>
      <c r="V22653" s="598"/>
      <c r="W22653" s="598"/>
    </row>
    <row r="22654" spans="6:23" x14ac:dyDescent="0.2">
      <c r="F22654" s="610"/>
      <c r="H22654" s="612"/>
      <c r="I22654" s="598"/>
      <c r="J22654" s="598"/>
      <c r="M22654" s="598"/>
      <c r="N22654" s="598"/>
      <c r="V22654" s="598"/>
      <c r="W22654" s="598"/>
    </row>
    <row r="22655" spans="6:23" x14ac:dyDescent="0.2">
      <c r="F22655" s="610"/>
      <c r="H22655" s="612"/>
      <c r="I22655" s="598"/>
      <c r="J22655" s="598"/>
      <c r="M22655" s="598"/>
      <c r="N22655" s="598"/>
      <c r="V22655" s="598"/>
      <c r="W22655" s="598"/>
    </row>
    <row r="22656" spans="6:23" x14ac:dyDescent="0.2">
      <c r="F22656" s="610"/>
      <c r="H22656" s="612"/>
      <c r="I22656" s="598"/>
      <c r="J22656" s="598"/>
      <c r="M22656" s="598"/>
      <c r="N22656" s="598"/>
      <c r="V22656" s="598"/>
      <c r="W22656" s="598"/>
    </row>
    <row r="22657" spans="6:23" x14ac:dyDescent="0.2">
      <c r="F22657" s="610"/>
      <c r="H22657" s="612"/>
      <c r="I22657" s="598"/>
      <c r="J22657" s="598"/>
      <c r="M22657" s="598"/>
      <c r="N22657" s="598"/>
      <c r="V22657" s="598"/>
      <c r="W22657" s="598"/>
    </row>
    <row r="22658" spans="6:23" x14ac:dyDescent="0.2">
      <c r="F22658" s="610"/>
      <c r="H22658" s="612"/>
      <c r="I22658" s="598"/>
      <c r="J22658" s="598"/>
      <c r="M22658" s="598"/>
      <c r="N22658" s="598"/>
      <c r="V22658" s="598"/>
      <c r="W22658" s="598"/>
    </row>
    <row r="22659" spans="6:23" x14ac:dyDescent="0.2">
      <c r="F22659" s="610"/>
      <c r="H22659" s="612"/>
      <c r="I22659" s="598"/>
      <c r="J22659" s="598"/>
      <c r="M22659" s="598"/>
      <c r="N22659" s="598"/>
      <c r="V22659" s="598"/>
      <c r="W22659" s="598"/>
    </row>
    <row r="22660" spans="6:23" x14ac:dyDescent="0.2">
      <c r="F22660" s="610"/>
      <c r="H22660" s="612"/>
      <c r="I22660" s="598"/>
      <c r="J22660" s="598"/>
      <c r="M22660" s="598"/>
      <c r="N22660" s="598"/>
      <c r="V22660" s="598"/>
      <c r="W22660" s="598"/>
    </row>
    <row r="22661" spans="6:23" x14ac:dyDescent="0.2">
      <c r="F22661" s="610"/>
      <c r="H22661" s="612"/>
      <c r="I22661" s="598"/>
      <c r="J22661" s="598"/>
      <c r="M22661" s="598"/>
      <c r="N22661" s="598"/>
      <c r="V22661" s="598"/>
      <c r="W22661" s="598"/>
    </row>
    <row r="22662" spans="6:23" x14ac:dyDescent="0.2">
      <c r="F22662" s="610"/>
      <c r="H22662" s="612"/>
      <c r="I22662" s="598"/>
      <c r="J22662" s="598"/>
      <c r="M22662" s="598"/>
      <c r="N22662" s="598"/>
      <c r="V22662" s="598"/>
      <c r="W22662" s="598"/>
    </row>
    <row r="22663" spans="6:23" x14ac:dyDescent="0.2">
      <c r="F22663" s="610"/>
      <c r="H22663" s="612"/>
      <c r="I22663" s="598"/>
      <c r="J22663" s="598"/>
      <c r="M22663" s="598"/>
      <c r="N22663" s="598"/>
      <c r="V22663" s="598"/>
      <c r="W22663" s="598"/>
    </row>
    <row r="22664" spans="6:23" x14ac:dyDescent="0.2">
      <c r="F22664" s="610"/>
      <c r="H22664" s="612"/>
      <c r="I22664" s="598"/>
      <c r="J22664" s="598"/>
      <c r="M22664" s="598"/>
      <c r="N22664" s="598"/>
      <c r="V22664" s="598"/>
      <c r="W22664" s="598"/>
    </row>
    <row r="22665" spans="6:23" x14ac:dyDescent="0.2">
      <c r="F22665" s="610"/>
      <c r="H22665" s="612"/>
      <c r="I22665" s="598"/>
      <c r="J22665" s="598"/>
      <c r="M22665" s="598"/>
      <c r="N22665" s="598"/>
      <c r="V22665" s="598"/>
      <c r="W22665" s="598"/>
    </row>
    <row r="22666" spans="6:23" x14ac:dyDescent="0.2">
      <c r="F22666" s="610"/>
      <c r="H22666" s="612"/>
      <c r="I22666" s="598"/>
      <c r="J22666" s="598"/>
      <c r="M22666" s="598"/>
      <c r="N22666" s="598"/>
      <c r="V22666" s="598"/>
      <c r="W22666" s="598"/>
    </row>
    <row r="22667" spans="6:23" x14ac:dyDescent="0.2">
      <c r="F22667" s="610"/>
      <c r="H22667" s="612"/>
      <c r="I22667" s="598"/>
      <c r="J22667" s="598"/>
      <c r="M22667" s="598"/>
      <c r="N22667" s="598"/>
      <c r="V22667" s="598"/>
      <c r="W22667" s="598"/>
    </row>
    <row r="22668" spans="6:23" x14ac:dyDescent="0.2">
      <c r="F22668" s="610"/>
      <c r="H22668" s="612"/>
      <c r="I22668" s="598"/>
      <c r="J22668" s="598"/>
      <c r="M22668" s="598"/>
      <c r="N22668" s="598"/>
      <c r="V22668" s="598"/>
      <c r="W22668" s="598"/>
    </row>
    <row r="22669" spans="6:23" x14ac:dyDescent="0.2">
      <c r="F22669" s="610"/>
      <c r="H22669" s="612"/>
      <c r="I22669" s="598"/>
      <c r="J22669" s="598"/>
      <c r="M22669" s="598"/>
      <c r="N22669" s="598"/>
      <c r="V22669" s="598"/>
      <c r="W22669" s="598"/>
    </row>
    <row r="22670" spans="6:23" x14ac:dyDescent="0.2">
      <c r="F22670" s="610"/>
      <c r="H22670" s="612"/>
      <c r="I22670" s="598"/>
      <c r="J22670" s="598"/>
      <c r="M22670" s="598"/>
      <c r="N22670" s="598"/>
      <c r="V22670" s="598"/>
      <c r="W22670" s="598"/>
    </row>
    <row r="22671" spans="6:23" x14ac:dyDescent="0.2">
      <c r="F22671" s="610"/>
      <c r="H22671" s="612"/>
      <c r="I22671" s="598"/>
      <c r="J22671" s="598"/>
      <c r="M22671" s="598"/>
      <c r="N22671" s="598"/>
      <c r="V22671" s="598"/>
      <c r="W22671" s="598"/>
    </row>
    <row r="22672" spans="6:23" x14ac:dyDescent="0.2">
      <c r="F22672" s="610"/>
      <c r="H22672" s="612"/>
      <c r="I22672" s="598"/>
      <c r="J22672" s="598"/>
      <c r="M22672" s="598"/>
      <c r="N22672" s="598"/>
      <c r="V22672" s="598"/>
      <c r="W22672" s="598"/>
    </row>
    <row r="22673" spans="6:23" x14ac:dyDescent="0.2">
      <c r="F22673" s="610"/>
      <c r="H22673" s="612"/>
      <c r="I22673" s="598"/>
      <c r="J22673" s="598"/>
      <c r="M22673" s="598"/>
      <c r="N22673" s="598"/>
      <c r="V22673" s="598"/>
      <c r="W22673" s="598"/>
    </row>
    <row r="22674" spans="6:23" x14ac:dyDescent="0.2">
      <c r="F22674" s="610"/>
      <c r="H22674" s="612"/>
      <c r="I22674" s="598"/>
      <c r="J22674" s="598"/>
      <c r="M22674" s="598"/>
      <c r="N22674" s="598"/>
      <c r="V22674" s="598"/>
      <c r="W22674" s="598"/>
    </row>
    <row r="22675" spans="6:23" x14ac:dyDescent="0.2">
      <c r="F22675" s="610"/>
      <c r="H22675" s="612"/>
      <c r="I22675" s="598"/>
      <c r="J22675" s="598"/>
      <c r="M22675" s="598"/>
      <c r="N22675" s="598"/>
      <c r="V22675" s="598"/>
      <c r="W22675" s="598"/>
    </row>
    <row r="22676" spans="6:23" x14ac:dyDescent="0.2">
      <c r="F22676" s="610"/>
      <c r="H22676" s="612"/>
      <c r="I22676" s="598"/>
      <c r="J22676" s="598"/>
      <c r="M22676" s="598"/>
      <c r="N22676" s="598"/>
      <c r="V22676" s="598"/>
      <c r="W22676" s="598"/>
    </row>
    <row r="22677" spans="6:23" x14ac:dyDescent="0.2">
      <c r="F22677" s="610"/>
      <c r="H22677" s="612"/>
      <c r="I22677" s="598"/>
      <c r="J22677" s="598"/>
      <c r="M22677" s="598"/>
      <c r="N22677" s="598"/>
      <c r="V22677" s="598"/>
      <c r="W22677" s="598"/>
    </row>
    <row r="22678" spans="6:23" x14ac:dyDescent="0.2">
      <c r="F22678" s="610"/>
      <c r="H22678" s="612"/>
      <c r="I22678" s="598"/>
      <c r="J22678" s="598"/>
      <c r="M22678" s="598"/>
      <c r="N22678" s="598"/>
      <c r="V22678" s="598"/>
      <c r="W22678" s="598"/>
    </row>
    <row r="22679" spans="6:23" x14ac:dyDescent="0.2">
      <c r="F22679" s="610"/>
      <c r="H22679" s="612"/>
      <c r="I22679" s="598"/>
      <c r="J22679" s="598"/>
      <c r="M22679" s="598"/>
      <c r="N22679" s="598"/>
      <c r="V22679" s="598"/>
      <c r="W22679" s="598"/>
    </row>
    <row r="22680" spans="6:23" x14ac:dyDescent="0.2">
      <c r="F22680" s="610"/>
      <c r="H22680" s="612"/>
      <c r="I22680" s="598"/>
      <c r="J22680" s="598"/>
      <c r="M22680" s="598"/>
      <c r="N22680" s="598"/>
      <c r="V22680" s="598"/>
      <c r="W22680" s="598"/>
    </row>
    <row r="22681" spans="6:23" x14ac:dyDescent="0.2">
      <c r="F22681" s="610"/>
      <c r="H22681" s="612"/>
      <c r="I22681" s="598"/>
      <c r="J22681" s="598"/>
      <c r="M22681" s="598"/>
      <c r="N22681" s="598"/>
      <c r="V22681" s="598"/>
      <c r="W22681" s="598"/>
    </row>
    <row r="22682" spans="6:23" x14ac:dyDescent="0.2">
      <c r="F22682" s="610"/>
      <c r="H22682" s="612"/>
      <c r="I22682" s="598"/>
      <c r="J22682" s="598"/>
      <c r="M22682" s="598"/>
      <c r="N22682" s="598"/>
      <c r="V22682" s="598"/>
      <c r="W22682" s="598"/>
    </row>
    <row r="22683" spans="6:23" x14ac:dyDescent="0.2">
      <c r="F22683" s="610"/>
      <c r="H22683" s="612"/>
      <c r="I22683" s="598"/>
      <c r="J22683" s="598"/>
      <c r="M22683" s="598"/>
      <c r="N22683" s="598"/>
      <c r="V22683" s="598"/>
      <c r="W22683" s="598"/>
    </row>
    <row r="22684" spans="6:23" x14ac:dyDescent="0.2">
      <c r="F22684" s="610"/>
      <c r="H22684" s="612"/>
      <c r="I22684" s="598"/>
      <c r="J22684" s="598"/>
      <c r="M22684" s="598"/>
      <c r="N22684" s="598"/>
      <c r="V22684" s="598"/>
      <c r="W22684" s="598"/>
    </row>
    <row r="22685" spans="6:23" x14ac:dyDescent="0.2">
      <c r="F22685" s="610"/>
      <c r="H22685" s="612"/>
      <c r="I22685" s="598"/>
      <c r="J22685" s="598"/>
      <c r="M22685" s="598"/>
      <c r="N22685" s="598"/>
      <c r="V22685" s="598"/>
      <c r="W22685" s="598"/>
    </row>
    <row r="22686" spans="6:23" x14ac:dyDescent="0.2">
      <c r="F22686" s="610"/>
      <c r="H22686" s="612"/>
      <c r="I22686" s="598"/>
      <c r="J22686" s="598"/>
      <c r="M22686" s="598"/>
      <c r="N22686" s="598"/>
      <c r="V22686" s="598"/>
      <c r="W22686" s="598"/>
    </row>
    <row r="22687" spans="6:23" x14ac:dyDescent="0.2">
      <c r="F22687" s="610"/>
      <c r="H22687" s="612"/>
      <c r="I22687" s="598"/>
      <c r="J22687" s="598"/>
      <c r="M22687" s="598"/>
      <c r="N22687" s="598"/>
      <c r="V22687" s="598"/>
      <c r="W22687" s="598"/>
    </row>
    <row r="22688" spans="6:23" x14ac:dyDescent="0.2">
      <c r="F22688" s="610"/>
      <c r="H22688" s="612"/>
      <c r="I22688" s="598"/>
      <c r="J22688" s="598"/>
      <c r="M22688" s="598"/>
      <c r="N22688" s="598"/>
      <c r="V22688" s="598"/>
      <c r="W22688" s="598"/>
    </row>
    <row r="22689" spans="6:23" x14ac:dyDescent="0.2">
      <c r="F22689" s="610"/>
      <c r="H22689" s="612"/>
      <c r="I22689" s="598"/>
      <c r="J22689" s="598"/>
      <c r="M22689" s="598"/>
      <c r="N22689" s="598"/>
      <c r="V22689" s="598"/>
      <c r="W22689" s="598"/>
    </row>
    <row r="22690" spans="6:23" x14ac:dyDescent="0.2">
      <c r="F22690" s="610"/>
      <c r="H22690" s="612"/>
      <c r="I22690" s="598"/>
      <c r="J22690" s="598"/>
      <c r="M22690" s="598"/>
      <c r="N22690" s="598"/>
      <c r="V22690" s="598"/>
      <c r="W22690" s="598"/>
    </row>
    <row r="22691" spans="6:23" x14ac:dyDescent="0.2">
      <c r="F22691" s="610"/>
      <c r="H22691" s="612"/>
      <c r="I22691" s="598"/>
      <c r="J22691" s="598"/>
      <c r="M22691" s="598"/>
      <c r="N22691" s="598"/>
      <c r="V22691" s="598"/>
      <c r="W22691" s="598"/>
    </row>
    <row r="22692" spans="6:23" x14ac:dyDescent="0.2">
      <c r="F22692" s="610"/>
      <c r="H22692" s="612"/>
      <c r="I22692" s="598"/>
      <c r="J22692" s="598"/>
      <c r="M22692" s="598"/>
      <c r="N22692" s="598"/>
      <c r="V22692" s="598"/>
      <c r="W22692" s="598"/>
    </row>
    <row r="22693" spans="6:23" x14ac:dyDescent="0.2">
      <c r="F22693" s="610"/>
      <c r="H22693" s="612"/>
      <c r="I22693" s="598"/>
      <c r="J22693" s="598"/>
      <c r="M22693" s="598"/>
      <c r="N22693" s="598"/>
      <c r="V22693" s="598"/>
      <c r="W22693" s="598"/>
    </row>
    <row r="22694" spans="6:23" x14ac:dyDescent="0.2">
      <c r="F22694" s="610"/>
      <c r="H22694" s="612"/>
      <c r="I22694" s="598"/>
      <c r="J22694" s="598"/>
      <c r="M22694" s="598"/>
      <c r="N22694" s="598"/>
      <c r="V22694" s="598"/>
      <c r="W22694" s="598"/>
    </row>
    <row r="22695" spans="6:23" x14ac:dyDescent="0.2">
      <c r="F22695" s="610"/>
      <c r="H22695" s="612"/>
      <c r="I22695" s="598"/>
      <c r="J22695" s="598"/>
      <c r="M22695" s="598"/>
      <c r="N22695" s="598"/>
      <c r="V22695" s="598"/>
      <c r="W22695" s="598"/>
    </row>
    <row r="22696" spans="6:23" x14ac:dyDescent="0.2">
      <c r="F22696" s="610"/>
      <c r="H22696" s="612"/>
      <c r="I22696" s="598"/>
      <c r="J22696" s="598"/>
      <c r="M22696" s="598"/>
      <c r="N22696" s="598"/>
      <c r="V22696" s="598"/>
      <c r="W22696" s="598"/>
    </row>
    <row r="22697" spans="6:23" x14ac:dyDescent="0.2">
      <c r="F22697" s="610"/>
      <c r="H22697" s="612"/>
      <c r="I22697" s="598"/>
      <c r="J22697" s="598"/>
      <c r="M22697" s="598"/>
      <c r="N22697" s="598"/>
      <c r="V22697" s="598"/>
      <c r="W22697" s="598"/>
    </row>
    <row r="22698" spans="6:23" x14ac:dyDescent="0.2">
      <c r="F22698" s="610"/>
      <c r="H22698" s="612"/>
      <c r="I22698" s="598"/>
      <c r="J22698" s="598"/>
      <c r="M22698" s="598"/>
      <c r="N22698" s="598"/>
      <c r="V22698" s="598"/>
      <c r="W22698" s="598"/>
    </row>
    <row r="22699" spans="6:23" x14ac:dyDescent="0.2">
      <c r="F22699" s="610"/>
      <c r="H22699" s="612"/>
      <c r="I22699" s="598"/>
      <c r="J22699" s="598"/>
      <c r="M22699" s="598"/>
      <c r="N22699" s="598"/>
      <c r="V22699" s="598"/>
      <c r="W22699" s="598"/>
    </row>
    <row r="22700" spans="6:23" x14ac:dyDescent="0.2">
      <c r="F22700" s="610"/>
      <c r="H22700" s="612"/>
      <c r="I22700" s="598"/>
      <c r="J22700" s="598"/>
      <c r="M22700" s="598"/>
      <c r="N22700" s="598"/>
      <c r="V22700" s="598"/>
      <c r="W22700" s="598"/>
    </row>
    <row r="22701" spans="6:23" x14ac:dyDescent="0.2">
      <c r="F22701" s="610"/>
      <c r="H22701" s="612"/>
      <c r="I22701" s="598"/>
      <c r="J22701" s="598"/>
      <c r="M22701" s="598"/>
      <c r="N22701" s="598"/>
      <c r="V22701" s="598"/>
      <c r="W22701" s="598"/>
    </row>
    <row r="22702" spans="6:23" x14ac:dyDescent="0.2">
      <c r="F22702" s="610"/>
      <c r="H22702" s="612"/>
      <c r="I22702" s="598"/>
      <c r="J22702" s="598"/>
      <c r="M22702" s="598"/>
      <c r="N22702" s="598"/>
      <c r="V22702" s="598"/>
      <c r="W22702" s="598"/>
    </row>
    <row r="22703" spans="6:23" x14ac:dyDescent="0.2">
      <c r="F22703" s="610"/>
      <c r="H22703" s="612"/>
      <c r="I22703" s="598"/>
      <c r="J22703" s="598"/>
      <c r="M22703" s="598"/>
      <c r="N22703" s="598"/>
      <c r="V22703" s="598"/>
      <c r="W22703" s="598"/>
    </row>
    <row r="22704" spans="6:23" x14ac:dyDescent="0.2">
      <c r="F22704" s="610"/>
      <c r="H22704" s="612"/>
      <c r="I22704" s="598"/>
      <c r="J22704" s="598"/>
      <c r="M22704" s="598"/>
      <c r="N22704" s="598"/>
      <c r="V22704" s="598"/>
      <c r="W22704" s="598"/>
    </row>
    <row r="22705" spans="6:23" x14ac:dyDescent="0.2">
      <c r="F22705" s="610"/>
      <c r="H22705" s="612"/>
      <c r="I22705" s="598"/>
      <c r="J22705" s="598"/>
      <c r="M22705" s="598"/>
      <c r="N22705" s="598"/>
      <c r="V22705" s="598"/>
      <c r="W22705" s="598"/>
    </row>
    <row r="22706" spans="6:23" x14ac:dyDescent="0.2">
      <c r="F22706" s="610"/>
      <c r="H22706" s="612"/>
      <c r="I22706" s="598"/>
      <c r="J22706" s="598"/>
      <c r="M22706" s="598"/>
      <c r="N22706" s="598"/>
      <c r="V22706" s="598"/>
      <c r="W22706" s="598"/>
    </row>
    <row r="22707" spans="6:23" x14ac:dyDescent="0.2">
      <c r="F22707" s="610"/>
      <c r="H22707" s="612"/>
      <c r="I22707" s="598"/>
      <c r="J22707" s="598"/>
      <c r="M22707" s="598"/>
      <c r="N22707" s="598"/>
      <c r="V22707" s="598"/>
      <c r="W22707" s="598"/>
    </row>
    <row r="22708" spans="6:23" x14ac:dyDescent="0.2">
      <c r="F22708" s="610"/>
      <c r="H22708" s="612"/>
      <c r="I22708" s="598"/>
      <c r="J22708" s="598"/>
      <c r="M22708" s="598"/>
      <c r="N22708" s="598"/>
      <c r="V22708" s="598"/>
      <c r="W22708" s="598"/>
    </row>
    <row r="22709" spans="6:23" x14ac:dyDescent="0.2">
      <c r="F22709" s="610"/>
      <c r="H22709" s="612"/>
      <c r="I22709" s="598"/>
      <c r="J22709" s="598"/>
      <c r="M22709" s="598"/>
      <c r="N22709" s="598"/>
      <c r="V22709" s="598"/>
      <c r="W22709" s="598"/>
    </row>
    <row r="22710" spans="6:23" x14ac:dyDescent="0.2">
      <c r="F22710" s="610"/>
      <c r="H22710" s="612"/>
      <c r="I22710" s="598"/>
      <c r="J22710" s="598"/>
      <c r="M22710" s="598"/>
      <c r="N22710" s="598"/>
      <c r="V22710" s="598"/>
      <c r="W22710" s="598"/>
    </row>
    <row r="22711" spans="6:23" x14ac:dyDescent="0.2">
      <c r="F22711" s="610"/>
      <c r="H22711" s="612"/>
      <c r="I22711" s="598"/>
      <c r="J22711" s="598"/>
      <c r="M22711" s="598"/>
      <c r="N22711" s="598"/>
      <c r="V22711" s="598"/>
      <c r="W22711" s="598"/>
    </row>
    <row r="22712" spans="6:23" x14ac:dyDescent="0.2">
      <c r="F22712" s="610"/>
      <c r="H22712" s="612"/>
      <c r="I22712" s="598"/>
      <c r="J22712" s="598"/>
      <c r="M22712" s="598"/>
      <c r="N22712" s="598"/>
      <c r="V22712" s="598"/>
      <c r="W22712" s="598"/>
    </row>
    <row r="22713" spans="6:23" x14ac:dyDescent="0.2">
      <c r="F22713" s="610"/>
      <c r="H22713" s="612"/>
      <c r="I22713" s="598"/>
      <c r="J22713" s="598"/>
      <c r="M22713" s="598"/>
      <c r="N22713" s="598"/>
      <c r="V22713" s="598"/>
      <c r="W22713" s="598"/>
    </row>
    <row r="22714" spans="6:23" x14ac:dyDescent="0.2">
      <c r="F22714" s="610"/>
      <c r="H22714" s="612"/>
      <c r="I22714" s="598"/>
      <c r="J22714" s="598"/>
      <c r="M22714" s="598"/>
      <c r="N22714" s="598"/>
      <c r="V22714" s="598"/>
      <c r="W22714" s="598"/>
    </row>
    <row r="22715" spans="6:23" x14ac:dyDescent="0.2">
      <c r="F22715" s="610"/>
      <c r="H22715" s="612"/>
      <c r="I22715" s="598"/>
      <c r="J22715" s="598"/>
      <c r="M22715" s="598"/>
      <c r="N22715" s="598"/>
      <c r="V22715" s="598"/>
      <c r="W22715" s="598"/>
    </row>
    <row r="22716" spans="6:23" x14ac:dyDescent="0.2">
      <c r="F22716" s="610"/>
      <c r="H22716" s="612"/>
      <c r="I22716" s="598"/>
      <c r="J22716" s="598"/>
      <c r="M22716" s="598"/>
      <c r="N22716" s="598"/>
      <c r="V22716" s="598"/>
      <c r="W22716" s="598"/>
    </row>
    <row r="22717" spans="6:23" x14ac:dyDescent="0.2">
      <c r="F22717" s="610"/>
      <c r="H22717" s="612"/>
      <c r="I22717" s="598"/>
      <c r="J22717" s="598"/>
      <c r="M22717" s="598"/>
      <c r="N22717" s="598"/>
      <c r="V22717" s="598"/>
      <c r="W22717" s="598"/>
    </row>
    <row r="22718" spans="6:23" x14ac:dyDescent="0.2">
      <c r="F22718" s="610"/>
      <c r="H22718" s="612"/>
      <c r="I22718" s="598"/>
      <c r="J22718" s="598"/>
      <c r="M22718" s="598"/>
      <c r="N22718" s="598"/>
      <c r="V22718" s="598"/>
      <c r="W22718" s="598"/>
    </row>
    <row r="22719" spans="6:23" x14ac:dyDescent="0.2">
      <c r="F22719" s="610"/>
      <c r="H22719" s="612"/>
      <c r="I22719" s="598"/>
      <c r="J22719" s="598"/>
      <c r="M22719" s="598"/>
      <c r="N22719" s="598"/>
      <c r="V22719" s="598"/>
      <c r="W22719" s="598"/>
    </row>
    <row r="22720" spans="6:23" x14ac:dyDescent="0.2">
      <c r="F22720" s="610"/>
      <c r="H22720" s="612"/>
      <c r="I22720" s="598"/>
      <c r="J22720" s="598"/>
      <c r="M22720" s="598"/>
      <c r="N22720" s="598"/>
      <c r="V22720" s="598"/>
      <c r="W22720" s="598"/>
    </row>
    <row r="22721" spans="6:23" x14ac:dyDescent="0.2">
      <c r="F22721" s="610"/>
      <c r="H22721" s="612"/>
      <c r="I22721" s="598"/>
      <c r="J22721" s="598"/>
      <c r="M22721" s="598"/>
      <c r="N22721" s="598"/>
      <c r="V22721" s="598"/>
      <c r="W22721" s="598"/>
    </row>
    <row r="22722" spans="6:23" x14ac:dyDescent="0.2">
      <c r="F22722" s="610"/>
      <c r="H22722" s="612"/>
      <c r="I22722" s="598"/>
      <c r="J22722" s="598"/>
      <c r="M22722" s="598"/>
      <c r="N22722" s="598"/>
      <c r="V22722" s="598"/>
      <c r="W22722" s="598"/>
    </row>
    <row r="22723" spans="6:23" x14ac:dyDescent="0.2">
      <c r="F22723" s="610"/>
      <c r="H22723" s="612"/>
      <c r="I22723" s="598"/>
      <c r="J22723" s="598"/>
      <c r="M22723" s="598"/>
      <c r="N22723" s="598"/>
      <c r="V22723" s="598"/>
      <c r="W22723" s="598"/>
    </row>
    <row r="22724" spans="6:23" x14ac:dyDescent="0.2">
      <c r="F22724" s="610"/>
      <c r="H22724" s="612"/>
      <c r="I22724" s="598"/>
      <c r="J22724" s="598"/>
      <c r="M22724" s="598"/>
      <c r="N22724" s="598"/>
      <c r="V22724" s="598"/>
      <c r="W22724" s="598"/>
    </row>
    <row r="22725" spans="6:23" x14ac:dyDescent="0.2">
      <c r="F22725" s="610"/>
      <c r="H22725" s="612"/>
      <c r="I22725" s="598"/>
      <c r="J22725" s="598"/>
      <c r="M22725" s="598"/>
      <c r="N22725" s="598"/>
      <c r="V22725" s="598"/>
      <c r="W22725" s="598"/>
    </row>
    <row r="22726" spans="6:23" x14ac:dyDescent="0.2">
      <c r="F22726" s="610"/>
      <c r="H22726" s="612"/>
      <c r="I22726" s="598"/>
      <c r="J22726" s="598"/>
      <c r="M22726" s="598"/>
      <c r="N22726" s="598"/>
      <c r="V22726" s="598"/>
      <c r="W22726" s="598"/>
    </row>
    <row r="22727" spans="6:23" x14ac:dyDescent="0.2">
      <c r="F22727" s="610"/>
      <c r="H22727" s="612"/>
      <c r="I22727" s="598"/>
      <c r="J22727" s="598"/>
      <c r="M22727" s="598"/>
      <c r="N22727" s="598"/>
      <c r="V22727" s="598"/>
      <c r="W22727" s="598"/>
    </row>
    <row r="22728" spans="6:23" x14ac:dyDescent="0.2">
      <c r="F22728" s="610"/>
      <c r="H22728" s="612"/>
      <c r="I22728" s="598"/>
      <c r="J22728" s="598"/>
      <c r="M22728" s="598"/>
      <c r="N22728" s="598"/>
      <c r="V22728" s="598"/>
      <c r="W22728" s="598"/>
    </row>
    <row r="22729" spans="6:23" x14ac:dyDescent="0.2">
      <c r="F22729" s="610"/>
      <c r="H22729" s="612"/>
      <c r="I22729" s="598"/>
      <c r="J22729" s="598"/>
      <c r="M22729" s="598"/>
      <c r="N22729" s="598"/>
      <c r="V22729" s="598"/>
      <c r="W22729" s="598"/>
    </row>
    <row r="22730" spans="6:23" x14ac:dyDescent="0.2">
      <c r="F22730" s="610"/>
      <c r="H22730" s="612"/>
      <c r="I22730" s="598"/>
      <c r="J22730" s="598"/>
      <c r="M22730" s="598"/>
      <c r="N22730" s="598"/>
      <c r="V22730" s="598"/>
      <c r="W22730" s="598"/>
    </row>
    <row r="22731" spans="6:23" x14ac:dyDescent="0.2">
      <c r="F22731" s="610"/>
      <c r="H22731" s="612"/>
      <c r="I22731" s="598"/>
      <c r="J22731" s="598"/>
      <c r="M22731" s="598"/>
      <c r="N22731" s="598"/>
      <c r="V22731" s="598"/>
      <c r="W22731" s="598"/>
    </row>
    <row r="22732" spans="6:23" x14ac:dyDescent="0.2">
      <c r="F22732" s="610"/>
      <c r="H22732" s="612"/>
      <c r="I22732" s="598"/>
      <c r="J22732" s="598"/>
      <c r="M22732" s="598"/>
      <c r="N22732" s="598"/>
      <c r="V22732" s="598"/>
      <c r="W22732" s="598"/>
    </row>
    <row r="22733" spans="6:23" x14ac:dyDescent="0.2">
      <c r="F22733" s="610"/>
      <c r="H22733" s="612"/>
      <c r="I22733" s="598"/>
      <c r="J22733" s="598"/>
      <c r="M22733" s="598"/>
      <c r="N22733" s="598"/>
      <c r="V22733" s="598"/>
      <c r="W22733" s="598"/>
    </row>
    <row r="22734" spans="6:23" x14ac:dyDescent="0.2">
      <c r="F22734" s="610"/>
      <c r="H22734" s="612"/>
      <c r="I22734" s="598"/>
      <c r="J22734" s="598"/>
      <c r="M22734" s="598"/>
      <c r="N22734" s="598"/>
      <c r="V22734" s="598"/>
      <c r="W22734" s="598"/>
    </row>
    <row r="22735" spans="6:23" x14ac:dyDescent="0.2">
      <c r="F22735" s="610"/>
      <c r="H22735" s="612"/>
      <c r="I22735" s="598"/>
      <c r="J22735" s="598"/>
      <c r="M22735" s="598"/>
      <c r="N22735" s="598"/>
      <c r="V22735" s="598"/>
      <c r="W22735" s="598"/>
    </row>
    <row r="22736" spans="6:23" x14ac:dyDescent="0.2">
      <c r="F22736" s="610"/>
      <c r="H22736" s="612"/>
      <c r="I22736" s="598"/>
      <c r="J22736" s="598"/>
      <c r="M22736" s="598"/>
      <c r="N22736" s="598"/>
      <c r="V22736" s="598"/>
      <c r="W22736" s="598"/>
    </row>
    <row r="22737" spans="6:23" x14ac:dyDescent="0.2">
      <c r="F22737" s="610"/>
      <c r="H22737" s="612"/>
      <c r="I22737" s="598"/>
      <c r="J22737" s="598"/>
      <c r="M22737" s="598"/>
      <c r="N22737" s="598"/>
      <c r="V22737" s="598"/>
      <c r="W22737" s="598"/>
    </row>
    <row r="22738" spans="6:23" x14ac:dyDescent="0.2">
      <c r="F22738" s="610"/>
      <c r="H22738" s="612"/>
      <c r="I22738" s="598"/>
      <c r="J22738" s="598"/>
      <c r="M22738" s="598"/>
      <c r="N22738" s="598"/>
      <c r="V22738" s="598"/>
      <c r="W22738" s="598"/>
    </row>
    <row r="22739" spans="6:23" x14ac:dyDescent="0.2">
      <c r="F22739" s="610"/>
      <c r="H22739" s="612"/>
      <c r="I22739" s="598"/>
      <c r="J22739" s="598"/>
      <c r="M22739" s="598"/>
      <c r="N22739" s="598"/>
      <c r="V22739" s="598"/>
      <c r="W22739" s="598"/>
    </row>
    <row r="22740" spans="6:23" x14ac:dyDescent="0.2">
      <c r="F22740" s="610"/>
      <c r="H22740" s="612"/>
      <c r="I22740" s="598"/>
      <c r="J22740" s="598"/>
      <c r="M22740" s="598"/>
      <c r="N22740" s="598"/>
      <c r="V22740" s="598"/>
      <c r="W22740" s="598"/>
    </row>
    <row r="22741" spans="6:23" x14ac:dyDescent="0.2">
      <c r="F22741" s="610"/>
      <c r="H22741" s="612"/>
      <c r="I22741" s="598"/>
      <c r="J22741" s="598"/>
      <c r="M22741" s="598"/>
      <c r="N22741" s="598"/>
      <c r="V22741" s="598"/>
      <c r="W22741" s="598"/>
    </row>
    <row r="22742" spans="6:23" x14ac:dyDescent="0.2">
      <c r="F22742" s="610"/>
      <c r="H22742" s="612"/>
      <c r="I22742" s="598"/>
      <c r="J22742" s="598"/>
      <c r="M22742" s="598"/>
      <c r="N22742" s="598"/>
      <c r="V22742" s="598"/>
      <c r="W22742" s="598"/>
    </row>
    <row r="22743" spans="6:23" x14ac:dyDescent="0.2">
      <c r="F22743" s="610"/>
      <c r="H22743" s="612"/>
      <c r="I22743" s="598"/>
      <c r="J22743" s="598"/>
      <c r="M22743" s="598"/>
      <c r="N22743" s="598"/>
      <c r="V22743" s="598"/>
      <c r="W22743" s="598"/>
    </row>
    <row r="22744" spans="6:23" x14ac:dyDescent="0.2">
      <c r="F22744" s="610"/>
      <c r="H22744" s="612"/>
      <c r="I22744" s="598"/>
      <c r="J22744" s="598"/>
      <c r="M22744" s="598"/>
      <c r="N22744" s="598"/>
      <c r="V22744" s="598"/>
      <c r="W22744" s="598"/>
    </row>
    <row r="22745" spans="6:23" x14ac:dyDescent="0.2">
      <c r="F22745" s="610"/>
      <c r="H22745" s="612"/>
      <c r="I22745" s="598"/>
      <c r="J22745" s="598"/>
      <c r="M22745" s="598"/>
      <c r="N22745" s="598"/>
      <c r="V22745" s="598"/>
      <c r="W22745" s="598"/>
    </row>
    <row r="22746" spans="6:23" x14ac:dyDescent="0.2">
      <c r="F22746" s="610"/>
      <c r="H22746" s="612"/>
      <c r="I22746" s="598"/>
      <c r="J22746" s="598"/>
      <c r="M22746" s="598"/>
      <c r="N22746" s="598"/>
      <c r="V22746" s="598"/>
      <c r="W22746" s="598"/>
    </row>
    <row r="22747" spans="6:23" x14ac:dyDescent="0.2">
      <c r="F22747" s="610"/>
      <c r="H22747" s="612"/>
      <c r="I22747" s="598"/>
      <c r="J22747" s="598"/>
      <c r="M22747" s="598"/>
      <c r="N22747" s="598"/>
      <c r="V22747" s="598"/>
      <c r="W22747" s="598"/>
    </row>
    <row r="22748" spans="6:23" x14ac:dyDescent="0.2">
      <c r="F22748" s="610"/>
      <c r="H22748" s="612"/>
      <c r="I22748" s="598"/>
      <c r="J22748" s="598"/>
      <c r="M22748" s="598"/>
      <c r="N22748" s="598"/>
      <c r="V22748" s="598"/>
      <c r="W22748" s="598"/>
    </row>
    <row r="22749" spans="6:23" x14ac:dyDescent="0.2">
      <c r="F22749" s="610"/>
      <c r="H22749" s="612"/>
      <c r="I22749" s="598"/>
      <c r="J22749" s="598"/>
      <c r="M22749" s="598"/>
      <c r="N22749" s="598"/>
      <c r="V22749" s="598"/>
      <c r="W22749" s="598"/>
    </row>
    <row r="22750" spans="6:23" x14ac:dyDescent="0.2">
      <c r="F22750" s="610"/>
      <c r="H22750" s="612"/>
      <c r="I22750" s="598"/>
      <c r="J22750" s="598"/>
      <c r="M22750" s="598"/>
      <c r="N22750" s="598"/>
      <c r="V22750" s="598"/>
      <c r="W22750" s="598"/>
    </row>
    <row r="22751" spans="6:23" x14ac:dyDescent="0.2">
      <c r="F22751" s="610"/>
      <c r="H22751" s="612"/>
      <c r="I22751" s="598"/>
      <c r="J22751" s="598"/>
      <c r="M22751" s="598"/>
      <c r="N22751" s="598"/>
      <c r="V22751" s="598"/>
      <c r="W22751" s="598"/>
    </row>
    <row r="22752" spans="6:23" x14ac:dyDescent="0.2">
      <c r="F22752" s="610"/>
      <c r="H22752" s="612"/>
      <c r="I22752" s="598"/>
      <c r="J22752" s="598"/>
      <c r="M22752" s="598"/>
      <c r="N22752" s="598"/>
      <c r="V22752" s="598"/>
      <c r="W22752" s="598"/>
    </row>
    <row r="22753" spans="6:23" x14ac:dyDescent="0.2">
      <c r="F22753" s="610"/>
      <c r="H22753" s="612"/>
      <c r="I22753" s="598"/>
      <c r="J22753" s="598"/>
      <c r="M22753" s="598"/>
      <c r="N22753" s="598"/>
      <c r="V22753" s="598"/>
      <c r="W22753" s="598"/>
    </row>
    <row r="22754" spans="6:23" x14ac:dyDescent="0.2">
      <c r="F22754" s="610"/>
      <c r="H22754" s="612"/>
      <c r="I22754" s="598"/>
      <c r="J22754" s="598"/>
      <c r="M22754" s="598"/>
      <c r="N22754" s="598"/>
      <c r="V22754" s="598"/>
      <c r="W22754" s="598"/>
    </row>
    <row r="22755" spans="6:23" x14ac:dyDescent="0.2">
      <c r="F22755" s="610"/>
      <c r="H22755" s="612"/>
      <c r="I22755" s="598"/>
      <c r="J22755" s="598"/>
      <c r="M22755" s="598"/>
      <c r="N22755" s="598"/>
      <c r="V22755" s="598"/>
      <c r="W22755" s="598"/>
    </row>
    <row r="22756" spans="6:23" x14ac:dyDescent="0.2">
      <c r="F22756" s="610"/>
      <c r="H22756" s="612"/>
      <c r="I22756" s="598"/>
      <c r="J22756" s="598"/>
      <c r="M22756" s="598"/>
      <c r="N22756" s="598"/>
      <c r="V22756" s="598"/>
      <c r="W22756" s="598"/>
    </row>
    <row r="22757" spans="6:23" x14ac:dyDescent="0.2">
      <c r="F22757" s="610"/>
      <c r="H22757" s="612"/>
      <c r="I22757" s="598"/>
      <c r="J22757" s="598"/>
      <c r="M22757" s="598"/>
      <c r="N22757" s="598"/>
      <c r="V22757" s="598"/>
      <c r="W22757" s="598"/>
    </row>
    <row r="22758" spans="6:23" x14ac:dyDescent="0.2">
      <c r="F22758" s="610"/>
      <c r="H22758" s="612"/>
      <c r="I22758" s="598"/>
      <c r="J22758" s="598"/>
      <c r="M22758" s="598"/>
      <c r="N22758" s="598"/>
      <c r="V22758" s="598"/>
      <c r="W22758" s="598"/>
    </row>
    <row r="22759" spans="6:23" x14ac:dyDescent="0.2">
      <c r="F22759" s="610"/>
      <c r="H22759" s="612"/>
      <c r="I22759" s="598"/>
      <c r="J22759" s="598"/>
      <c r="M22759" s="598"/>
      <c r="N22759" s="598"/>
      <c r="V22759" s="598"/>
      <c r="W22759" s="598"/>
    </row>
    <row r="22760" spans="6:23" x14ac:dyDescent="0.2">
      <c r="F22760" s="610"/>
      <c r="H22760" s="612"/>
      <c r="I22760" s="598"/>
      <c r="J22760" s="598"/>
      <c r="M22760" s="598"/>
      <c r="N22760" s="598"/>
      <c r="V22760" s="598"/>
      <c r="W22760" s="598"/>
    </row>
    <row r="22761" spans="6:23" x14ac:dyDescent="0.2">
      <c r="F22761" s="610"/>
      <c r="H22761" s="612"/>
      <c r="I22761" s="598"/>
      <c r="J22761" s="598"/>
      <c r="M22761" s="598"/>
      <c r="N22761" s="598"/>
      <c r="V22761" s="598"/>
      <c r="W22761" s="598"/>
    </row>
    <row r="22762" spans="6:23" x14ac:dyDescent="0.2">
      <c r="F22762" s="610"/>
      <c r="H22762" s="612"/>
      <c r="I22762" s="598"/>
      <c r="J22762" s="598"/>
      <c r="M22762" s="598"/>
      <c r="N22762" s="598"/>
      <c r="V22762" s="598"/>
      <c r="W22762" s="598"/>
    </row>
    <row r="22763" spans="6:23" x14ac:dyDescent="0.2">
      <c r="F22763" s="610"/>
      <c r="H22763" s="612"/>
      <c r="I22763" s="598"/>
      <c r="J22763" s="598"/>
      <c r="M22763" s="598"/>
      <c r="N22763" s="598"/>
      <c r="V22763" s="598"/>
      <c r="W22763" s="598"/>
    </row>
    <row r="22764" spans="6:23" x14ac:dyDescent="0.2">
      <c r="F22764" s="610"/>
      <c r="H22764" s="612"/>
      <c r="I22764" s="598"/>
      <c r="J22764" s="598"/>
      <c r="M22764" s="598"/>
      <c r="N22764" s="598"/>
      <c r="V22764" s="598"/>
      <c r="W22764" s="598"/>
    </row>
    <row r="22765" spans="6:23" x14ac:dyDescent="0.2">
      <c r="F22765" s="610"/>
      <c r="H22765" s="612"/>
      <c r="I22765" s="598"/>
      <c r="J22765" s="598"/>
      <c r="M22765" s="598"/>
      <c r="N22765" s="598"/>
      <c r="V22765" s="598"/>
      <c r="W22765" s="598"/>
    </row>
    <row r="22766" spans="6:23" x14ac:dyDescent="0.2">
      <c r="F22766" s="610"/>
      <c r="H22766" s="612"/>
      <c r="I22766" s="598"/>
      <c r="J22766" s="598"/>
      <c r="M22766" s="598"/>
      <c r="N22766" s="598"/>
      <c r="V22766" s="598"/>
      <c r="W22766" s="598"/>
    </row>
    <row r="22767" spans="6:23" x14ac:dyDescent="0.2">
      <c r="F22767" s="610"/>
      <c r="H22767" s="612"/>
      <c r="I22767" s="598"/>
      <c r="J22767" s="598"/>
      <c r="M22767" s="598"/>
      <c r="N22767" s="598"/>
      <c r="V22767" s="598"/>
      <c r="W22767" s="598"/>
    </row>
    <row r="22768" spans="6:23" x14ac:dyDescent="0.2">
      <c r="F22768" s="610"/>
      <c r="H22768" s="612"/>
      <c r="I22768" s="598"/>
      <c r="J22768" s="598"/>
      <c r="M22768" s="598"/>
      <c r="N22768" s="598"/>
      <c r="V22768" s="598"/>
      <c r="W22768" s="598"/>
    </row>
    <row r="22769" spans="6:23" x14ac:dyDescent="0.2">
      <c r="F22769" s="610"/>
      <c r="H22769" s="612"/>
      <c r="I22769" s="598"/>
      <c r="J22769" s="598"/>
      <c r="M22769" s="598"/>
      <c r="N22769" s="598"/>
      <c r="V22769" s="598"/>
      <c r="W22769" s="598"/>
    </row>
    <row r="22770" spans="6:23" x14ac:dyDescent="0.2">
      <c r="F22770" s="610"/>
      <c r="H22770" s="612"/>
      <c r="I22770" s="598"/>
      <c r="J22770" s="598"/>
      <c r="M22770" s="598"/>
      <c r="N22770" s="598"/>
      <c r="V22770" s="598"/>
      <c r="W22770" s="598"/>
    </row>
    <row r="22771" spans="6:23" x14ac:dyDescent="0.2">
      <c r="F22771" s="610"/>
      <c r="H22771" s="612"/>
      <c r="I22771" s="598"/>
      <c r="J22771" s="598"/>
      <c r="M22771" s="598"/>
      <c r="N22771" s="598"/>
      <c r="V22771" s="598"/>
      <c r="W22771" s="598"/>
    </row>
    <row r="22772" spans="6:23" x14ac:dyDescent="0.2">
      <c r="F22772" s="610"/>
      <c r="H22772" s="612"/>
      <c r="I22772" s="598"/>
      <c r="J22772" s="598"/>
      <c r="M22772" s="598"/>
      <c r="N22772" s="598"/>
      <c r="V22772" s="598"/>
      <c r="W22772" s="598"/>
    </row>
    <row r="22773" spans="6:23" x14ac:dyDescent="0.2">
      <c r="F22773" s="610"/>
      <c r="H22773" s="612"/>
      <c r="I22773" s="598"/>
      <c r="J22773" s="598"/>
      <c r="M22773" s="598"/>
      <c r="N22773" s="598"/>
      <c r="V22773" s="598"/>
      <c r="W22773" s="598"/>
    </row>
    <row r="22774" spans="6:23" x14ac:dyDescent="0.2">
      <c r="F22774" s="610"/>
      <c r="H22774" s="612"/>
      <c r="I22774" s="598"/>
      <c r="J22774" s="598"/>
      <c r="M22774" s="598"/>
      <c r="N22774" s="598"/>
      <c r="V22774" s="598"/>
      <c r="W22774" s="598"/>
    </row>
    <row r="22775" spans="6:23" x14ac:dyDescent="0.2">
      <c r="F22775" s="610"/>
      <c r="H22775" s="612"/>
      <c r="I22775" s="598"/>
      <c r="J22775" s="598"/>
      <c r="M22775" s="598"/>
      <c r="N22775" s="598"/>
      <c r="V22775" s="598"/>
      <c r="W22775" s="598"/>
    </row>
    <row r="22776" spans="6:23" x14ac:dyDescent="0.2">
      <c r="F22776" s="610"/>
      <c r="H22776" s="612"/>
      <c r="I22776" s="598"/>
      <c r="J22776" s="598"/>
      <c r="M22776" s="598"/>
      <c r="N22776" s="598"/>
      <c r="V22776" s="598"/>
      <c r="W22776" s="598"/>
    </row>
    <row r="22777" spans="6:23" x14ac:dyDescent="0.2">
      <c r="F22777" s="610"/>
      <c r="H22777" s="612"/>
      <c r="I22777" s="598"/>
      <c r="J22777" s="598"/>
      <c r="M22777" s="598"/>
      <c r="N22777" s="598"/>
      <c r="V22777" s="598"/>
      <c r="W22777" s="598"/>
    </row>
    <row r="22778" spans="6:23" x14ac:dyDescent="0.2">
      <c r="F22778" s="610"/>
      <c r="H22778" s="612"/>
      <c r="I22778" s="598"/>
      <c r="J22778" s="598"/>
      <c r="M22778" s="598"/>
      <c r="N22778" s="598"/>
      <c r="V22778" s="598"/>
      <c r="W22778" s="598"/>
    </row>
    <row r="22779" spans="6:23" x14ac:dyDescent="0.2">
      <c r="F22779" s="610"/>
      <c r="H22779" s="612"/>
      <c r="I22779" s="598"/>
      <c r="J22779" s="598"/>
      <c r="M22779" s="598"/>
      <c r="N22779" s="598"/>
      <c r="V22779" s="598"/>
      <c r="W22779" s="598"/>
    </row>
    <row r="22780" spans="6:23" x14ac:dyDescent="0.2">
      <c r="F22780" s="610"/>
      <c r="H22780" s="612"/>
      <c r="I22780" s="598"/>
      <c r="J22780" s="598"/>
      <c r="M22780" s="598"/>
      <c r="N22780" s="598"/>
      <c r="V22780" s="598"/>
      <c r="W22780" s="598"/>
    </row>
    <row r="22781" spans="6:23" x14ac:dyDescent="0.2">
      <c r="F22781" s="610"/>
      <c r="H22781" s="612"/>
      <c r="I22781" s="598"/>
      <c r="J22781" s="598"/>
      <c r="M22781" s="598"/>
      <c r="N22781" s="598"/>
      <c r="V22781" s="598"/>
      <c r="W22781" s="598"/>
    </row>
    <row r="22782" spans="6:23" x14ac:dyDescent="0.2">
      <c r="F22782" s="610"/>
      <c r="H22782" s="612"/>
      <c r="I22782" s="598"/>
      <c r="J22782" s="598"/>
      <c r="M22782" s="598"/>
      <c r="N22782" s="598"/>
      <c r="V22782" s="598"/>
      <c r="W22782" s="598"/>
    </row>
    <row r="22783" spans="6:23" x14ac:dyDescent="0.2">
      <c r="F22783" s="610"/>
      <c r="H22783" s="612"/>
      <c r="I22783" s="598"/>
      <c r="J22783" s="598"/>
      <c r="M22783" s="598"/>
      <c r="N22783" s="598"/>
      <c r="V22783" s="598"/>
      <c r="W22783" s="598"/>
    </row>
    <row r="22784" spans="6:23" x14ac:dyDescent="0.2">
      <c r="F22784" s="610"/>
      <c r="H22784" s="612"/>
      <c r="I22784" s="598"/>
      <c r="J22784" s="598"/>
      <c r="M22784" s="598"/>
      <c r="N22784" s="598"/>
      <c r="V22784" s="598"/>
      <c r="W22784" s="598"/>
    </row>
    <row r="22785" spans="6:23" x14ac:dyDescent="0.2">
      <c r="F22785" s="610"/>
      <c r="H22785" s="612"/>
      <c r="I22785" s="598"/>
      <c r="J22785" s="598"/>
      <c r="M22785" s="598"/>
      <c r="N22785" s="598"/>
      <c r="V22785" s="598"/>
      <c r="W22785" s="598"/>
    </row>
    <row r="22786" spans="6:23" x14ac:dyDescent="0.2">
      <c r="F22786" s="610"/>
      <c r="H22786" s="612"/>
      <c r="I22786" s="598"/>
      <c r="J22786" s="598"/>
      <c r="M22786" s="598"/>
      <c r="N22786" s="598"/>
      <c r="V22786" s="598"/>
      <c r="W22786" s="598"/>
    </row>
    <row r="22787" spans="6:23" x14ac:dyDescent="0.2">
      <c r="F22787" s="610"/>
      <c r="H22787" s="612"/>
      <c r="I22787" s="598"/>
      <c r="J22787" s="598"/>
      <c r="M22787" s="598"/>
      <c r="N22787" s="598"/>
      <c r="V22787" s="598"/>
      <c r="W22787" s="598"/>
    </row>
    <row r="22788" spans="6:23" x14ac:dyDescent="0.2">
      <c r="F22788" s="610"/>
      <c r="H22788" s="612"/>
      <c r="I22788" s="598"/>
      <c r="J22788" s="598"/>
      <c r="M22788" s="598"/>
      <c r="N22788" s="598"/>
      <c r="V22788" s="598"/>
      <c r="W22788" s="598"/>
    </row>
    <row r="22789" spans="6:23" x14ac:dyDescent="0.2">
      <c r="F22789" s="610"/>
      <c r="H22789" s="612"/>
      <c r="I22789" s="598"/>
      <c r="J22789" s="598"/>
      <c r="M22789" s="598"/>
      <c r="N22789" s="598"/>
      <c r="V22789" s="598"/>
      <c r="W22789" s="598"/>
    </row>
    <row r="22790" spans="6:23" x14ac:dyDescent="0.2">
      <c r="F22790" s="610"/>
      <c r="H22790" s="612"/>
      <c r="I22790" s="598"/>
      <c r="J22790" s="598"/>
      <c r="M22790" s="598"/>
      <c r="N22790" s="598"/>
      <c r="V22790" s="598"/>
      <c r="W22790" s="598"/>
    </row>
    <row r="22791" spans="6:23" x14ac:dyDescent="0.2">
      <c r="F22791" s="610"/>
      <c r="H22791" s="612"/>
      <c r="I22791" s="598"/>
      <c r="J22791" s="598"/>
      <c r="M22791" s="598"/>
      <c r="N22791" s="598"/>
      <c r="V22791" s="598"/>
      <c r="W22791" s="598"/>
    </row>
    <row r="22792" spans="6:23" x14ac:dyDescent="0.2">
      <c r="F22792" s="610"/>
      <c r="H22792" s="612"/>
      <c r="I22792" s="598"/>
      <c r="J22792" s="598"/>
      <c r="M22792" s="598"/>
      <c r="N22792" s="598"/>
      <c r="V22792" s="598"/>
      <c r="W22792" s="598"/>
    </row>
    <row r="22793" spans="6:23" x14ac:dyDescent="0.2">
      <c r="F22793" s="610"/>
      <c r="H22793" s="612"/>
      <c r="I22793" s="598"/>
      <c r="J22793" s="598"/>
      <c r="M22793" s="598"/>
      <c r="N22793" s="598"/>
      <c r="V22793" s="598"/>
      <c r="W22793" s="598"/>
    </row>
    <row r="22794" spans="6:23" x14ac:dyDescent="0.2">
      <c r="F22794" s="610"/>
      <c r="H22794" s="612"/>
      <c r="I22794" s="598"/>
      <c r="J22794" s="598"/>
      <c r="M22794" s="598"/>
      <c r="N22794" s="598"/>
      <c r="V22794" s="598"/>
      <c r="W22794" s="598"/>
    </row>
    <row r="22795" spans="6:23" x14ac:dyDescent="0.2">
      <c r="F22795" s="610"/>
      <c r="H22795" s="612"/>
      <c r="I22795" s="598"/>
      <c r="J22795" s="598"/>
      <c r="M22795" s="598"/>
      <c r="N22795" s="598"/>
      <c r="V22795" s="598"/>
      <c r="W22795" s="598"/>
    </row>
    <row r="22796" spans="6:23" x14ac:dyDescent="0.2">
      <c r="F22796" s="610"/>
      <c r="H22796" s="612"/>
      <c r="I22796" s="598"/>
      <c r="J22796" s="598"/>
      <c r="M22796" s="598"/>
      <c r="N22796" s="598"/>
      <c r="V22796" s="598"/>
      <c r="W22796" s="598"/>
    </row>
    <row r="22797" spans="6:23" x14ac:dyDescent="0.2">
      <c r="F22797" s="610"/>
      <c r="H22797" s="612"/>
      <c r="I22797" s="598"/>
      <c r="J22797" s="598"/>
      <c r="M22797" s="598"/>
      <c r="N22797" s="598"/>
      <c r="V22797" s="598"/>
      <c r="W22797" s="598"/>
    </row>
    <row r="22798" spans="6:23" x14ac:dyDescent="0.2">
      <c r="F22798" s="610"/>
      <c r="H22798" s="612"/>
      <c r="I22798" s="598"/>
      <c r="J22798" s="598"/>
      <c r="M22798" s="598"/>
      <c r="N22798" s="598"/>
      <c r="V22798" s="598"/>
      <c r="W22798" s="598"/>
    </row>
    <row r="22799" spans="6:23" x14ac:dyDescent="0.2">
      <c r="F22799" s="610"/>
      <c r="H22799" s="612"/>
      <c r="I22799" s="598"/>
      <c r="J22799" s="598"/>
      <c r="M22799" s="598"/>
      <c r="N22799" s="598"/>
      <c r="V22799" s="598"/>
      <c r="W22799" s="598"/>
    </row>
    <row r="22800" spans="6:23" x14ac:dyDescent="0.2">
      <c r="F22800" s="610"/>
      <c r="H22800" s="612"/>
      <c r="I22800" s="598"/>
      <c r="J22800" s="598"/>
      <c r="M22800" s="598"/>
      <c r="N22800" s="598"/>
      <c r="V22800" s="598"/>
      <c r="W22800" s="598"/>
    </row>
    <row r="22801" spans="6:23" x14ac:dyDescent="0.2">
      <c r="F22801" s="610"/>
      <c r="H22801" s="612"/>
      <c r="I22801" s="598"/>
      <c r="J22801" s="598"/>
      <c r="M22801" s="598"/>
      <c r="N22801" s="598"/>
      <c r="V22801" s="598"/>
      <c r="W22801" s="598"/>
    </row>
    <row r="22802" spans="6:23" x14ac:dyDescent="0.2">
      <c r="F22802" s="610"/>
      <c r="H22802" s="612"/>
      <c r="I22802" s="598"/>
      <c r="J22802" s="598"/>
      <c r="M22802" s="598"/>
      <c r="N22802" s="598"/>
      <c r="V22802" s="598"/>
      <c r="W22802" s="598"/>
    </row>
    <row r="22803" spans="6:23" x14ac:dyDescent="0.2">
      <c r="F22803" s="610"/>
      <c r="H22803" s="612"/>
      <c r="I22803" s="598"/>
      <c r="J22803" s="598"/>
      <c r="M22803" s="598"/>
      <c r="N22803" s="598"/>
      <c r="V22803" s="598"/>
      <c r="W22803" s="598"/>
    </row>
    <row r="22804" spans="6:23" x14ac:dyDescent="0.2">
      <c r="F22804" s="610"/>
      <c r="H22804" s="612"/>
      <c r="I22804" s="598"/>
      <c r="J22804" s="598"/>
      <c r="M22804" s="598"/>
      <c r="N22804" s="598"/>
      <c r="V22804" s="598"/>
      <c r="W22804" s="598"/>
    </row>
    <row r="22805" spans="6:23" x14ac:dyDescent="0.2">
      <c r="F22805" s="610"/>
      <c r="H22805" s="612"/>
      <c r="I22805" s="598"/>
      <c r="J22805" s="598"/>
      <c r="M22805" s="598"/>
      <c r="N22805" s="598"/>
      <c r="V22805" s="598"/>
      <c r="W22805" s="598"/>
    </row>
    <row r="22806" spans="6:23" x14ac:dyDescent="0.2">
      <c r="F22806" s="610"/>
      <c r="H22806" s="612"/>
      <c r="I22806" s="598"/>
      <c r="J22806" s="598"/>
      <c r="M22806" s="598"/>
      <c r="N22806" s="598"/>
      <c r="V22806" s="598"/>
      <c r="W22806" s="598"/>
    </row>
    <row r="22807" spans="6:23" x14ac:dyDescent="0.2">
      <c r="F22807" s="610"/>
      <c r="H22807" s="612"/>
      <c r="I22807" s="598"/>
      <c r="J22807" s="598"/>
      <c r="M22807" s="598"/>
      <c r="N22807" s="598"/>
      <c r="V22807" s="598"/>
      <c r="W22807" s="598"/>
    </row>
    <row r="22808" spans="6:23" x14ac:dyDescent="0.2">
      <c r="F22808" s="610"/>
      <c r="H22808" s="612"/>
      <c r="I22808" s="598"/>
      <c r="J22808" s="598"/>
      <c r="M22808" s="598"/>
      <c r="N22808" s="598"/>
      <c r="V22808" s="598"/>
      <c r="W22808" s="598"/>
    </row>
    <row r="22809" spans="6:23" x14ac:dyDescent="0.2">
      <c r="F22809" s="610"/>
      <c r="H22809" s="612"/>
      <c r="I22809" s="598"/>
      <c r="J22809" s="598"/>
      <c r="M22809" s="598"/>
      <c r="N22809" s="598"/>
      <c r="V22809" s="598"/>
      <c r="W22809" s="598"/>
    </row>
    <row r="22810" spans="6:23" x14ac:dyDescent="0.2">
      <c r="F22810" s="610"/>
      <c r="H22810" s="612"/>
      <c r="I22810" s="598"/>
      <c r="J22810" s="598"/>
      <c r="M22810" s="598"/>
      <c r="N22810" s="598"/>
      <c r="V22810" s="598"/>
      <c r="W22810" s="598"/>
    </row>
    <row r="22811" spans="6:23" x14ac:dyDescent="0.2">
      <c r="F22811" s="610"/>
      <c r="H22811" s="612"/>
      <c r="I22811" s="598"/>
      <c r="J22811" s="598"/>
      <c r="M22811" s="598"/>
      <c r="N22811" s="598"/>
      <c r="V22811" s="598"/>
      <c r="W22811" s="598"/>
    </row>
    <row r="22812" spans="6:23" x14ac:dyDescent="0.2">
      <c r="F22812" s="610"/>
      <c r="H22812" s="612"/>
      <c r="I22812" s="598"/>
      <c r="J22812" s="598"/>
      <c r="M22812" s="598"/>
      <c r="N22812" s="598"/>
      <c r="V22812" s="598"/>
      <c r="W22812" s="598"/>
    </row>
    <row r="22813" spans="6:23" x14ac:dyDescent="0.2">
      <c r="F22813" s="610"/>
      <c r="H22813" s="612"/>
      <c r="I22813" s="598"/>
      <c r="J22813" s="598"/>
      <c r="M22813" s="598"/>
      <c r="N22813" s="598"/>
      <c r="V22813" s="598"/>
      <c r="W22813" s="598"/>
    </row>
    <row r="22814" spans="6:23" x14ac:dyDescent="0.2">
      <c r="F22814" s="610"/>
      <c r="H22814" s="612"/>
      <c r="I22814" s="598"/>
      <c r="J22814" s="598"/>
      <c r="M22814" s="598"/>
      <c r="N22814" s="598"/>
      <c r="V22814" s="598"/>
      <c r="W22814" s="598"/>
    </row>
    <row r="22815" spans="6:23" x14ac:dyDescent="0.2">
      <c r="F22815" s="610"/>
      <c r="H22815" s="612"/>
      <c r="I22815" s="598"/>
      <c r="J22815" s="598"/>
      <c r="M22815" s="598"/>
      <c r="N22815" s="598"/>
      <c r="V22815" s="598"/>
      <c r="W22815" s="598"/>
    </row>
    <row r="22816" spans="6:23" x14ac:dyDescent="0.2">
      <c r="F22816" s="610"/>
      <c r="H22816" s="612"/>
      <c r="I22816" s="598"/>
      <c r="J22816" s="598"/>
      <c r="M22816" s="598"/>
      <c r="N22816" s="598"/>
      <c r="V22816" s="598"/>
      <c r="W22816" s="598"/>
    </row>
    <row r="22817" spans="6:23" x14ac:dyDescent="0.2">
      <c r="F22817" s="610"/>
      <c r="H22817" s="612"/>
      <c r="I22817" s="598"/>
      <c r="J22817" s="598"/>
      <c r="M22817" s="598"/>
      <c r="N22817" s="598"/>
      <c r="V22817" s="598"/>
      <c r="W22817" s="598"/>
    </row>
    <row r="22818" spans="6:23" x14ac:dyDescent="0.2">
      <c r="F22818" s="610"/>
      <c r="H22818" s="612"/>
      <c r="I22818" s="598"/>
      <c r="J22818" s="598"/>
      <c r="M22818" s="598"/>
      <c r="N22818" s="598"/>
      <c r="V22818" s="598"/>
      <c r="W22818" s="598"/>
    </row>
    <row r="22819" spans="6:23" x14ac:dyDescent="0.2">
      <c r="F22819" s="610"/>
      <c r="H22819" s="612"/>
      <c r="I22819" s="598"/>
      <c r="J22819" s="598"/>
      <c r="M22819" s="598"/>
      <c r="N22819" s="598"/>
      <c r="V22819" s="598"/>
      <c r="W22819" s="598"/>
    </row>
    <row r="22820" spans="6:23" x14ac:dyDescent="0.2">
      <c r="F22820" s="610"/>
      <c r="H22820" s="612"/>
      <c r="I22820" s="598"/>
      <c r="J22820" s="598"/>
      <c r="M22820" s="598"/>
      <c r="N22820" s="598"/>
      <c r="V22820" s="598"/>
      <c r="W22820" s="598"/>
    </row>
    <row r="22821" spans="6:23" x14ac:dyDescent="0.2">
      <c r="F22821" s="610"/>
      <c r="H22821" s="612"/>
      <c r="I22821" s="598"/>
      <c r="J22821" s="598"/>
      <c r="M22821" s="598"/>
      <c r="N22821" s="598"/>
      <c r="V22821" s="598"/>
      <c r="W22821" s="598"/>
    </row>
    <row r="22822" spans="6:23" x14ac:dyDescent="0.2">
      <c r="F22822" s="610"/>
      <c r="H22822" s="612"/>
      <c r="I22822" s="598"/>
      <c r="J22822" s="598"/>
      <c r="M22822" s="598"/>
      <c r="N22822" s="598"/>
      <c r="V22822" s="598"/>
      <c r="W22822" s="598"/>
    </row>
    <row r="22823" spans="6:23" x14ac:dyDescent="0.2">
      <c r="F22823" s="610"/>
      <c r="H22823" s="612"/>
      <c r="I22823" s="598"/>
      <c r="J22823" s="598"/>
      <c r="M22823" s="598"/>
      <c r="N22823" s="598"/>
      <c r="V22823" s="598"/>
      <c r="W22823" s="598"/>
    </row>
    <row r="22824" spans="6:23" x14ac:dyDescent="0.2">
      <c r="F22824" s="610"/>
      <c r="H22824" s="612"/>
      <c r="I22824" s="598"/>
      <c r="J22824" s="598"/>
      <c r="M22824" s="598"/>
      <c r="N22824" s="598"/>
      <c r="V22824" s="598"/>
      <c r="W22824" s="598"/>
    </row>
    <row r="22825" spans="6:23" x14ac:dyDescent="0.2">
      <c r="F22825" s="610"/>
      <c r="H22825" s="612"/>
      <c r="I22825" s="598"/>
      <c r="J22825" s="598"/>
      <c r="M22825" s="598"/>
      <c r="N22825" s="598"/>
      <c r="V22825" s="598"/>
      <c r="W22825" s="598"/>
    </row>
    <row r="22826" spans="6:23" x14ac:dyDescent="0.2">
      <c r="F22826" s="610"/>
      <c r="H22826" s="612"/>
      <c r="I22826" s="598"/>
      <c r="J22826" s="598"/>
      <c r="M22826" s="598"/>
      <c r="N22826" s="598"/>
      <c r="V22826" s="598"/>
      <c r="W22826" s="598"/>
    </row>
    <row r="22827" spans="6:23" x14ac:dyDescent="0.2">
      <c r="F22827" s="610"/>
      <c r="H22827" s="612"/>
      <c r="I22827" s="598"/>
      <c r="J22827" s="598"/>
      <c r="M22827" s="598"/>
      <c r="N22827" s="598"/>
      <c r="V22827" s="598"/>
      <c r="W22827" s="598"/>
    </row>
    <row r="22828" spans="6:23" x14ac:dyDescent="0.2">
      <c r="F22828" s="610"/>
      <c r="H22828" s="612"/>
      <c r="I22828" s="598"/>
      <c r="J22828" s="598"/>
      <c r="M22828" s="598"/>
      <c r="N22828" s="598"/>
      <c r="V22828" s="598"/>
      <c r="W22828" s="598"/>
    </row>
    <row r="22829" spans="6:23" x14ac:dyDescent="0.2">
      <c r="F22829" s="610"/>
      <c r="H22829" s="612"/>
      <c r="I22829" s="598"/>
      <c r="J22829" s="598"/>
      <c r="M22829" s="598"/>
      <c r="N22829" s="598"/>
      <c r="V22829" s="598"/>
      <c r="W22829" s="598"/>
    </row>
    <row r="22830" spans="6:23" x14ac:dyDescent="0.2">
      <c r="F22830" s="610"/>
      <c r="H22830" s="612"/>
      <c r="I22830" s="598"/>
      <c r="J22830" s="598"/>
      <c r="M22830" s="598"/>
      <c r="N22830" s="598"/>
      <c r="V22830" s="598"/>
      <c r="W22830" s="598"/>
    </row>
    <row r="22831" spans="6:23" x14ac:dyDescent="0.2">
      <c r="F22831" s="610"/>
      <c r="H22831" s="612"/>
      <c r="I22831" s="598"/>
      <c r="J22831" s="598"/>
      <c r="M22831" s="598"/>
      <c r="N22831" s="598"/>
      <c r="V22831" s="598"/>
      <c r="W22831" s="598"/>
    </row>
    <row r="22832" spans="6:23" x14ac:dyDescent="0.2">
      <c r="F22832" s="610"/>
      <c r="H22832" s="612"/>
      <c r="I22832" s="598"/>
      <c r="J22832" s="598"/>
      <c r="M22832" s="598"/>
      <c r="N22832" s="598"/>
      <c r="V22832" s="598"/>
      <c r="W22832" s="598"/>
    </row>
    <row r="22833" spans="6:23" x14ac:dyDescent="0.2">
      <c r="F22833" s="610"/>
      <c r="H22833" s="612"/>
      <c r="I22833" s="598"/>
      <c r="J22833" s="598"/>
      <c r="M22833" s="598"/>
      <c r="N22833" s="598"/>
      <c r="V22833" s="598"/>
      <c r="W22833" s="598"/>
    </row>
    <row r="22834" spans="6:23" x14ac:dyDescent="0.2">
      <c r="F22834" s="610"/>
      <c r="H22834" s="612"/>
      <c r="I22834" s="598"/>
      <c r="J22834" s="598"/>
      <c r="M22834" s="598"/>
      <c r="N22834" s="598"/>
      <c r="V22834" s="598"/>
      <c r="W22834" s="598"/>
    </row>
    <row r="22835" spans="6:23" x14ac:dyDescent="0.2">
      <c r="F22835" s="610"/>
      <c r="H22835" s="612"/>
      <c r="I22835" s="598"/>
      <c r="J22835" s="598"/>
      <c r="M22835" s="598"/>
      <c r="N22835" s="598"/>
      <c r="V22835" s="598"/>
      <c r="W22835" s="598"/>
    </row>
    <row r="22836" spans="6:23" x14ac:dyDescent="0.2">
      <c r="F22836" s="610"/>
      <c r="H22836" s="612"/>
      <c r="I22836" s="598"/>
      <c r="J22836" s="598"/>
      <c r="M22836" s="598"/>
      <c r="N22836" s="598"/>
      <c r="V22836" s="598"/>
      <c r="W22836" s="598"/>
    </row>
    <row r="22837" spans="6:23" x14ac:dyDescent="0.2">
      <c r="F22837" s="610"/>
      <c r="H22837" s="612"/>
      <c r="I22837" s="598"/>
      <c r="J22837" s="598"/>
      <c r="M22837" s="598"/>
      <c r="N22837" s="598"/>
      <c r="V22837" s="598"/>
      <c r="W22837" s="598"/>
    </row>
    <row r="22838" spans="6:23" x14ac:dyDescent="0.2">
      <c r="F22838" s="610"/>
      <c r="H22838" s="612"/>
      <c r="I22838" s="598"/>
      <c r="J22838" s="598"/>
      <c r="M22838" s="598"/>
      <c r="N22838" s="598"/>
      <c r="V22838" s="598"/>
      <c r="W22838" s="598"/>
    </row>
    <row r="22839" spans="6:23" x14ac:dyDescent="0.2">
      <c r="F22839" s="610"/>
      <c r="H22839" s="612"/>
      <c r="I22839" s="598"/>
      <c r="J22839" s="598"/>
      <c r="M22839" s="598"/>
      <c r="N22839" s="598"/>
      <c r="V22839" s="598"/>
      <c r="W22839" s="598"/>
    </row>
    <row r="22840" spans="6:23" x14ac:dyDescent="0.2">
      <c r="F22840" s="610"/>
      <c r="H22840" s="612"/>
      <c r="I22840" s="598"/>
      <c r="J22840" s="598"/>
      <c r="M22840" s="598"/>
      <c r="N22840" s="598"/>
      <c r="V22840" s="598"/>
      <c r="W22840" s="598"/>
    </row>
    <row r="22841" spans="6:23" x14ac:dyDescent="0.2">
      <c r="F22841" s="610"/>
      <c r="H22841" s="612"/>
      <c r="I22841" s="598"/>
      <c r="J22841" s="598"/>
      <c r="M22841" s="598"/>
      <c r="N22841" s="598"/>
      <c r="V22841" s="598"/>
      <c r="W22841" s="598"/>
    </row>
    <row r="22842" spans="6:23" x14ac:dyDescent="0.2">
      <c r="F22842" s="610"/>
      <c r="H22842" s="612"/>
      <c r="I22842" s="598"/>
      <c r="J22842" s="598"/>
      <c r="M22842" s="598"/>
      <c r="N22842" s="598"/>
      <c r="V22842" s="598"/>
      <c r="W22842" s="598"/>
    </row>
    <row r="22843" spans="6:23" x14ac:dyDescent="0.2">
      <c r="F22843" s="610"/>
      <c r="H22843" s="612"/>
      <c r="I22843" s="598"/>
      <c r="J22843" s="598"/>
      <c r="M22843" s="598"/>
      <c r="N22843" s="598"/>
      <c r="V22843" s="598"/>
      <c r="W22843" s="598"/>
    </row>
    <row r="22844" spans="6:23" x14ac:dyDescent="0.2">
      <c r="F22844" s="610"/>
      <c r="H22844" s="612"/>
      <c r="I22844" s="598"/>
      <c r="J22844" s="598"/>
      <c r="M22844" s="598"/>
      <c r="N22844" s="598"/>
      <c r="V22844" s="598"/>
      <c r="W22844" s="598"/>
    </row>
    <row r="22845" spans="6:23" x14ac:dyDescent="0.2">
      <c r="F22845" s="610"/>
      <c r="H22845" s="612"/>
      <c r="I22845" s="598"/>
      <c r="J22845" s="598"/>
      <c r="M22845" s="598"/>
      <c r="N22845" s="598"/>
      <c r="V22845" s="598"/>
      <c r="W22845" s="598"/>
    </row>
    <row r="22846" spans="6:23" x14ac:dyDescent="0.2">
      <c r="F22846" s="610"/>
      <c r="H22846" s="612"/>
      <c r="I22846" s="598"/>
      <c r="J22846" s="598"/>
      <c r="M22846" s="598"/>
      <c r="N22846" s="598"/>
      <c r="V22846" s="598"/>
      <c r="W22846" s="598"/>
    </row>
    <row r="22847" spans="6:23" x14ac:dyDescent="0.2">
      <c r="F22847" s="610"/>
      <c r="H22847" s="612"/>
      <c r="I22847" s="598"/>
      <c r="J22847" s="598"/>
      <c r="M22847" s="598"/>
      <c r="N22847" s="598"/>
      <c r="V22847" s="598"/>
      <c r="W22847" s="598"/>
    </row>
    <row r="22848" spans="6:23" x14ac:dyDescent="0.2">
      <c r="F22848" s="610"/>
      <c r="H22848" s="612"/>
      <c r="I22848" s="598"/>
      <c r="J22848" s="598"/>
      <c r="M22848" s="598"/>
      <c r="N22848" s="598"/>
      <c r="V22848" s="598"/>
      <c r="W22848" s="598"/>
    </row>
    <row r="22849" spans="6:23" x14ac:dyDescent="0.2">
      <c r="F22849" s="610"/>
      <c r="H22849" s="612"/>
      <c r="I22849" s="598"/>
      <c r="J22849" s="598"/>
      <c r="M22849" s="598"/>
      <c r="N22849" s="598"/>
      <c r="V22849" s="598"/>
      <c r="W22849" s="598"/>
    </row>
    <row r="22850" spans="6:23" x14ac:dyDescent="0.2">
      <c r="F22850" s="610"/>
      <c r="H22850" s="612"/>
      <c r="I22850" s="598"/>
      <c r="J22850" s="598"/>
      <c r="M22850" s="598"/>
      <c r="N22850" s="598"/>
      <c r="V22850" s="598"/>
      <c r="W22850" s="598"/>
    </row>
    <row r="22851" spans="6:23" x14ac:dyDescent="0.2">
      <c r="F22851" s="610"/>
      <c r="H22851" s="612"/>
      <c r="I22851" s="598"/>
      <c r="J22851" s="598"/>
      <c r="M22851" s="598"/>
      <c r="N22851" s="598"/>
      <c r="V22851" s="598"/>
      <c r="W22851" s="598"/>
    </row>
    <row r="22852" spans="6:23" x14ac:dyDescent="0.2">
      <c r="F22852" s="610"/>
      <c r="H22852" s="612"/>
      <c r="I22852" s="598"/>
      <c r="J22852" s="598"/>
      <c r="M22852" s="598"/>
      <c r="N22852" s="598"/>
      <c r="V22852" s="598"/>
      <c r="W22852" s="598"/>
    </row>
    <row r="22853" spans="6:23" x14ac:dyDescent="0.2">
      <c r="F22853" s="610"/>
      <c r="H22853" s="612"/>
      <c r="I22853" s="598"/>
      <c r="J22853" s="598"/>
      <c r="M22853" s="598"/>
      <c r="N22853" s="598"/>
      <c r="V22853" s="598"/>
      <c r="W22853" s="598"/>
    </row>
    <row r="22854" spans="6:23" x14ac:dyDescent="0.2">
      <c r="F22854" s="610"/>
      <c r="H22854" s="612"/>
      <c r="I22854" s="598"/>
      <c r="J22854" s="598"/>
      <c r="M22854" s="598"/>
      <c r="N22854" s="598"/>
      <c r="V22854" s="598"/>
      <c r="W22854" s="598"/>
    </row>
    <row r="22855" spans="6:23" x14ac:dyDescent="0.2">
      <c r="F22855" s="610"/>
      <c r="H22855" s="612"/>
      <c r="I22855" s="598"/>
      <c r="J22855" s="598"/>
      <c r="M22855" s="598"/>
      <c r="N22855" s="598"/>
      <c r="V22855" s="598"/>
      <c r="W22855" s="598"/>
    </row>
    <row r="22856" spans="6:23" x14ac:dyDescent="0.2">
      <c r="F22856" s="610"/>
      <c r="H22856" s="612"/>
      <c r="I22856" s="598"/>
      <c r="J22856" s="598"/>
      <c r="M22856" s="598"/>
      <c r="N22856" s="598"/>
      <c r="V22856" s="598"/>
      <c r="W22856" s="598"/>
    </row>
    <row r="22857" spans="6:23" x14ac:dyDescent="0.2">
      <c r="F22857" s="610"/>
      <c r="H22857" s="612"/>
      <c r="I22857" s="598"/>
      <c r="J22857" s="598"/>
      <c r="M22857" s="598"/>
      <c r="N22857" s="598"/>
      <c r="V22857" s="598"/>
      <c r="W22857" s="598"/>
    </row>
    <row r="22858" spans="6:23" x14ac:dyDescent="0.2">
      <c r="F22858" s="610"/>
      <c r="H22858" s="612"/>
      <c r="I22858" s="598"/>
      <c r="J22858" s="598"/>
      <c r="M22858" s="598"/>
      <c r="N22858" s="598"/>
      <c r="V22858" s="598"/>
      <c r="W22858" s="598"/>
    </row>
    <row r="22859" spans="6:23" x14ac:dyDescent="0.2">
      <c r="F22859" s="610"/>
      <c r="H22859" s="612"/>
      <c r="I22859" s="598"/>
      <c r="J22859" s="598"/>
      <c r="M22859" s="598"/>
      <c r="N22859" s="598"/>
      <c r="V22859" s="598"/>
      <c r="W22859" s="598"/>
    </row>
    <row r="22860" spans="6:23" x14ac:dyDescent="0.2">
      <c r="F22860" s="610"/>
      <c r="H22860" s="612"/>
      <c r="I22860" s="598"/>
      <c r="J22860" s="598"/>
      <c r="M22860" s="598"/>
      <c r="N22860" s="598"/>
      <c r="V22860" s="598"/>
      <c r="W22860" s="598"/>
    </row>
    <row r="22861" spans="6:23" x14ac:dyDescent="0.2">
      <c r="F22861" s="610"/>
      <c r="H22861" s="612"/>
      <c r="I22861" s="598"/>
      <c r="J22861" s="598"/>
      <c r="M22861" s="598"/>
      <c r="N22861" s="598"/>
      <c r="V22861" s="598"/>
      <c r="W22861" s="598"/>
    </row>
    <row r="22862" spans="6:23" x14ac:dyDescent="0.2">
      <c r="F22862" s="610"/>
      <c r="H22862" s="612"/>
      <c r="I22862" s="598"/>
      <c r="J22862" s="598"/>
      <c r="M22862" s="598"/>
      <c r="N22862" s="598"/>
      <c r="V22862" s="598"/>
      <c r="W22862" s="598"/>
    </row>
    <row r="22863" spans="6:23" x14ac:dyDescent="0.2">
      <c r="F22863" s="610"/>
      <c r="H22863" s="612"/>
      <c r="I22863" s="598"/>
      <c r="J22863" s="598"/>
      <c r="M22863" s="598"/>
      <c r="N22863" s="598"/>
      <c r="V22863" s="598"/>
      <c r="W22863" s="598"/>
    </row>
    <row r="22864" spans="6:23" x14ac:dyDescent="0.2">
      <c r="F22864" s="610"/>
      <c r="H22864" s="612"/>
      <c r="I22864" s="598"/>
      <c r="J22864" s="598"/>
      <c r="M22864" s="598"/>
      <c r="N22864" s="598"/>
      <c r="V22864" s="598"/>
      <c r="W22864" s="598"/>
    </row>
    <row r="22865" spans="6:23" x14ac:dyDescent="0.2">
      <c r="F22865" s="610"/>
      <c r="H22865" s="612"/>
      <c r="I22865" s="598"/>
      <c r="J22865" s="598"/>
      <c r="M22865" s="598"/>
      <c r="N22865" s="598"/>
      <c r="V22865" s="598"/>
      <c r="W22865" s="598"/>
    </row>
    <row r="22866" spans="6:23" x14ac:dyDescent="0.2">
      <c r="F22866" s="610"/>
      <c r="H22866" s="612"/>
      <c r="I22866" s="598"/>
      <c r="J22866" s="598"/>
      <c r="M22866" s="598"/>
      <c r="N22866" s="598"/>
      <c r="V22866" s="598"/>
      <c r="W22866" s="598"/>
    </row>
    <row r="22867" spans="6:23" x14ac:dyDescent="0.2">
      <c r="F22867" s="610"/>
      <c r="H22867" s="612"/>
      <c r="I22867" s="598"/>
      <c r="J22867" s="598"/>
      <c r="M22867" s="598"/>
      <c r="N22867" s="598"/>
      <c r="V22867" s="598"/>
      <c r="W22867" s="598"/>
    </row>
    <row r="22868" spans="6:23" x14ac:dyDescent="0.2">
      <c r="F22868" s="610"/>
      <c r="H22868" s="612"/>
      <c r="I22868" s="598"/>
      <c r="J22868" s="598"/>
      <c r="M22868" s="598"/>
      <c r="N22868" s="598"/>
      <c r="V22868" s="598"/>
      <c r="W22868" s="598"/>
    </row>
    <row r="22869" spans="6:23" x14ac:dyDescent="0.2">
      <c r="F22869" s="610"/>
      <c r="H22869" s="612"/>
      <c r="I22869" s="598"/>
      <c r="J22869" s="598"/>
      <c r="M22869" s="598"/>
      <c r="N22869" s="598"/>
      <c r="V22869" s="598"/>
      <c r="W22869" s="598"/>
    </row>
    <row r="22870" spans="6:23" x14ac:dyDescent="0.2">
      <c r="F22870" s="610"/>
      <c r="H22870" s="612"/>
      <c r="I22870" s="598"/>
      <c r="J22870" s="598"/>
      <c r="M22870" s="598"/>
      <c r="N22870" s="598"/>
      <c r="V22870" s="598"/>
      <c r="W22870" s="598"/>
    </row>
    <row r="22871" spans="6:23" x14ac:dyDescent="0.2">
      <c r="F22871" s="610"/>
      <c r="H22871" s="612"/>
      <c r="I22871" s="598"/>
      <c r="J22871" s="598"/>
      <c r="M22871" s="598"/>
      <c r="N22871" s="598"/>
      <c r="V22871" s="598"/>
      <c r="W22871" s="598"/>
    </row>
    <row r="22872" spans="6:23" x14ac:dyDescent="0.2">
      <c r="F22872" s="610"/>
      <c r="H22872" s="612"/>
      <c r="I22872" s="598"/>
      <c r="J22872" s="598"/>
      <c r="M22872" s="598"/>
      <c r="N22872" s="598"/>
      <c r="V22872" s="598"/>
      <c r="W22872" s="598"/>
    </row>
    <row r="22873" spans="6:23" x14ac:dyDescent="0.2">
      <c r="F22873" s="610"/>
      <c r="H22873" s="612"/>
      <c r="I22873" s="598"/>
      <c r="J22873" s="598"/>
      <c r="M22873" s="598"/>
      <c r="N22873" s="598"/>
      <c r="V22873" s="598"/>
      <c r="W22873" s="598"/>
    </row>
    <row r="22874" spans="6:23" x14ac:dyDescent="0.2">
      <c r="F22874" s="610"/>
      <c r="H22874" s="612"/>
      <c r="I22874" s="598"/>
      <c r="J22874" s="598"/>
      <c r="M22874" s="598"/>
      <c r="N22874" s="598"/>
      <c r="V22874" s="598"/>
      <c r="W22874" s="598"/>
    </row>
    <row r="22875" spans="6:23" x14ac:dyDescent="0.2">
      <c r="F22875" s="610"/>
      <c r="H22875" s="612"/>
      <c r="I22875" s="598"/>
      <c r="J22875" s="598"/>
      <c r="M22875" s="598"/>
      <c r="N22875" s="598"/>
      <c r="V22875" s="598"/>
      <c r="W22875" s="598"/>
    </row>
    <row r="22876" spans="6:23" x14ac:dyDescent="0.2">
      <c r="F22876" s="610"/>
      <c r="H22876" s="612"/>
      <c r="I22876" s="598"/>
      <c r="J22876" s="598"/>
      <c r="M22876" s="598"/>
      <c r="N22876" s="598"/>
      <c r="V22876" s="598"/>
      <c r="W22876" s="598"/>
    </row>
    <row r="22877" spans="6:23" x14ac:dyDescent="0.2">
      <c r="F22877" s="610"/>
      <c r="H22877" s="612"/>
      <c r="I22877" s="598"/>
      <c r="J22877" s="598"/>
      <c r="M22877" s="598"/>
      <c r="N22877" s="598"/>
      <c r="V22877" s="598"/>
      <c r="W22877" s="598"/>
    </row>
    <row r="22878" spans="6:23" x14ac:dyDescent="0.2">
      <c r="F22878" s="610"/>
      <c r="H22878" s="612"/>
      <c r="I22878" s="598"/>
      <c r="J22878" s="598"/>
      <c r="M22878" s="598"/>
      <c r="N22878" s="598"/>
      <c r="V22878" s="598"/>
      <c r="W22878" s="598"/>
    </row>
    <row r="22879" spans="6:23" x14ac:dyDescent="0.2">
      <c r="F22879" s="610"/>
      <c r="H22879" s="612"/>
      <c r="I22879" s="598"/>
      <c r="J22879" s="598"/>
      <c r="M22879" s="598"/>
      <c r="N22879" s="598"/>
      <c r="V22879" s="598"/>
      <c r="W22879" s="598"/>
    </row>
    <row r="22880" spans="6:23" x14ac:dyDescent="0.2">
      <c r="F22880" s="610"/>
      <c r="H22880" s="612"/>
      <c r="I22880" s="598"/>
      <c r="J22880" s="598"/>
      <c r="M22880" s="598"/>
      <c r="N22880" s="598"/>
      <c r="V22880" s="598"/>
      <c r="W22880" s="598"/>
    </row>
    <row r="22881" spans="6:23" x14ac:dyDescent="0.2">
      <c r="F22881" s="610"/>
      <c r="H22881" s="612"/>
      <c r="I22881" s="598"/>
      <c r="J22881" s="598"/>
      <c r="M22881" s="598"/>
      <c r="N22881" s="598"/>
      <c r="V22881" s="598"/>
      <c r="W22881" s="598"/>
    </row>
    <row r="22882" spans="6:23" x14ac:dyDescent="0.2">
      <c r="F22882" s="610"/>
      <c r="H22882" s="612"/>
      <c r="I22882" s="598"/>
      <c r="J22882" s="598"/>
      <c r="M22882" s="598"/>
      <c r="N22882" s="598"/>
      <c r="V22882" s="598"/>
      <c r="W22882" s="598"/>
    </row>
    <row r="22883" spans="6:23" x14ac:dyDescent="0.2">
      <c r="F22883" s="610"/>
      <c r="H22883" s="612"/>
      <c r="I22883" s="598"/>
      <c r="J22883" s="598"/>
      <c r="M22883" s="598"/>
      <c r="N22883" s="598"/>
      <c r="V22883" s="598"/>
      <c r="W22883" s="598"/>
    </row>
    <row r="22884" spans="6:23" x14ac:dyDescent="0.2">
      <c r="F22884" s="610"/>
      <c r="H22884" s="612"/>
      <c r="I22884" s="598"/>
      <c r="J22884" s="598"/>
      <c r="M22884" s="598"/>
      <c r="N22884" s="598"/>
      <c r="V22884" s="598"/>
      <c r="W22884" s="598"/>
    </row>
    <row r="22885" spans="6:23" x14ac:dyDescent="0.2">
      <c r="F22885" s="610"/>
      <c r="H22885" s="612"/>
      <c r="I22885" s="598"/>
      <c r="J22885" s="598"/>
      <c r="M22885" s="598"/>
      <c r="N22885" s="598"/>
      <c r="V22885" s="598"/>
      <c r="W22885" s="598"/>
    </row>
    <row r="22886" spans="6:23" x14ac:dyDescent="0.2">
      <c r="F22886" s="610"/>
      <c r="H22886" s="612"/>
      <c r="I22886" s="598"/>
      <c r="J22886" s="598"/>
      <c r="M22886" s="598"/>
      <c r="N22886" s="598"/>
      <c r="V22886" s="598"/>
      <c r="W22886" s="598"/>
    </row>
    <row r="22887" spans="6:23" x14ac:dyDescent="0.2">
      <c r="F22887" s="610"/>
      <c r="H22887" s="612"/>
      <c r="I22887" s="598"/>
      <c r="J22887" s="598"/>
      <c r="M22887" s="598"/>
      <c r="N22887" s="598"/>
      <c r="V22887" s="598"/>
      <c r="W22887" s="598"/>
    </row>
    <row r="22888" spans="6:23" x14ac:dyDescent="0.2">
      <c r="F22888" s="610"/>
      <c r="H22888" s="612"/>
      <c r="I22888" s="598"/>
      <c r="J22888" s="598"/>
      <c r="M22888" s="598"/>
      <c r="N22888" s="598"/>
      <c r="V22888" s="598"/>
      <c r="W22888" s="598"/>
    </row>
    <row r="22889" spans="6:23" x14ac:dyDescent="0.2">
      <c r="F22889" s="610"/>
      <c r="H22889" s="612"/>
      <c r="I22889" s="598"/>
      <c r="J22889" s="598"/>
      <c r="M22889" s="598"/>
      <c r="N22889" s="598"/>
      <c r="V22889" s="598"/>
      <c r="W22889" s="598"/>
    </row>
    <row r="22890" spans="6:23" x14ac:dyDescent="0.2">
      <c r="F22890" s="610"/>
      <c r="H22890" s="612"/>
      <c r="I22890" s="598"/>
      <c r="J22890" s="598"/>
      <c r="M22890" s="598"/>
      <c r="N22890" s="598"/>
      <c r="V22890" s="598"/>
      <c r="W22890" s="598"/>
    </row>
    <row r="22891" spans="6:23" x14ac:dyDescent="0.2">
      <c r="F22891" s="610"/>
      <c r="H22891" s="612"/>
      <c r="I22891" s="598"/>
      <c r="J22891" s="598"/>
      <c r="M22891" s="598"/>
      <c r="N22891" s="598"/>
      <c r="V22891" s="598"/>
      <c r="W22891" s="598"/>
    </row>
    <row r="22892" spans="6:23" x14ac:dyDescent="0.2">
      <c r="F22892" s="610"/>
      <c r="H22892" s="612"/>
      <c r="I22892" s="598"/>
      <c r="J22892" s="598"/>
      <c r="M22892" s="598"/>
      <c r="N22892" s="598"/>
      <c r="V22892" s="598"/>
      <c r="W22892" s="598"/>
    </row>
    <row r="22893" spans="6:23" x14ac:dyDescent="0.2">
      <c r="F22893" s="610"/>
      <c r="H22893" s="612"/>
      <c r="I22893" s="598"/>
      <c r="J22893" s="598"/>
      <c r="M22893" s="598"/>
      <c r="N22893" s="598"/>
      <c r="V22893" s="598"/>
      <c r="W22893" s="598"/>
    </row>
    <row r="22894" spans="6:23" x14ac:dyDescent="0.2">
      <c r="F22894" s="610"/>
      <c r="H22894" s="612"/>
      <c r="I22894" s="598"/>
      <c r="J22894" s="598"/>
      <c r="M22894" s="598"/>
      <c r="N22894" s="598"/>
      <c r="V22894" s="598"/>
      <c r="W22894" s="598"/>
    </row>
    <row r="22895" spans="6:23" x14ac:dyDescent="0.2">
      <c r="F22895" s="610"/>
      <c r="H22895" s="612"/>
      <c r="I22895" s="598"/>
      <c r="J22895" s="598"/>
      <c r="M22895" s="598"/>
      <c r="N22895" s="598"/>
      <c r="V22895" s="598"/>
      <c r="W22895" s="598"/>
    </row>
    <row r="22896" spans="6:23" x14ac:dyDescent="0.2">
      <c r="F22896" s="610"/>
      <c r="H22896" s="612"/>
      <c r="I22896" s="598"/>
      <c r="J22896" s="598"/>
      <c r="M22896" s="598"/>
      <c r="N22896" s="598"/>
      <c r="V22896" s="598"/>
      <c r="W22896" s="598"/>
    </row>
    <row r="22897" spans="6:23" x14ac:dyDescent="0.2">
      <c r="F22897" s="610"/>
      <c r="H22897" s="612"/>
      <c r="I22897" s="598"/>
      <c r="J22897" s="598"/>
      <c r="M22897" s="598"/>
      <c r="N22897" s="598"/>
      <c r="V22897" s="598"/>
      <c r="W22897" s="598"/>
    </row>
    <row r="22898" spans="6:23" x14ac:dyDescent="0.2">
      <c r="F22898" s="610"/>
      <c r="H22898" s="612"/>
      <c r="I22898" s="598"/>
      <c r="J22898" s="598"/>
      <c r="M22898" s="598"/>
      <c r="N22898" s="598"/>
      <c r="V22898" s="598"/>
      <c r="W22898" s="598"/>
    </row>
    <row r="22899" spans="6:23" x14ac:dyDescent="0.2">
      <c r="F22899" s="610"/>
      <c r="H22899" s="612"/>
      <c r="I22899" s="598"/>
      <c r="J22899" s="598"/>
      <c r="M22899" s="598"/>
      <c r="N22899" s="598"/>
      <c r="V22899" s="598"/>
      <c r="W22899" s="598"/>
    </row>
    <row r="22900" spans="6:23" x14ac:dyDescent="0.2">
      <c r="F22900" s="610"/>
      <c r="H22900" s="612"/>
      <c r="I22900" s="598"/>
      <c r="J22900" s="598"/>
      <c r="M22900" s="598"/>
      <c r="N22900" s="598"/>
      <c r="V22900" s="598"/>
      <c r="W22900" s="598"/>
    </row>
    <row r="22901" spans="6:23" x14ac:dyDescent="0.2">
      <c r="F22901" s="610"/>
      <c r="H22901" s="612"/>
      <c r="I22901" s="598"/>
      <c r="J22901" s="598"/>
      <c r="M22901" s="598"/>
      <c r="N22901" s="598"/>
      <c r="V22901" s="598"/>
      <c r="W22901" s="598"/>
    </row>
    <row r="22902" spans="6:23" x14ac:dyDescent="0.2">
      <c r="F22902" s="610"/>
      <c r="H22902" s="612"/>
      <c r="I22902" s="598"/>
      <c r="J22902" s="598"/>
      <c r="M22902" s="598"/>
      <c r="N22902" s="598"/>
      <c r="V22902" s="598"/>
      <c r="W22902" s="598"/>
    </row>
    <row r="22903" spans="6:23" x14ac:dyDescent="0.2">
      <c r="F22903" s="610"/>
      <c r="H22903" s="612"/>
      <c r="I22903" s="598"/>
      <c r="J22903" s="598"/>
      <c r="M22903" s="598"/>
      <c r="N22903" s="598"/>
      <c r="V22903" s="598"/>
      <c r="W22903" s="598"/>
    </row>
    <row r="22904" spans="6:23" x14ac:dyDescent="0.2">
      <c r="F22904" s="610"/>
      <c r="H22904" s="612"/>
      <c r="I22904" s="598"/>
      <c r="J22904" s="598"/>
      <c r="M22904" s="598"/>
      <c r="N22904" s="598"/>
      <c r="V22904" s="598"/>
      <c r="W22904" s="598"/>
    </row>
    <row r="22905" spans="6:23" x14ac:dyDescent="0.2">
      <c r="F22905" s="610"/>
      <c r="H22905" s="612"/>
      <c r="I22905" s="598"/>
      <c r="J22905" s="598"/>
      <c r="M22905" s="598"/>
      <c r="N22905" s="598"/>
      <c r="V22905" s="598"/>
      <c r="W22905" s="598"/>
    </row>
    <row r="22906" spans="6:23" x14ac:dyDescent="0.2">
      <c r="F22906" s="610"/>
      <c r="H22906" s="612"/>
      <c r="I22906" s="598"/>
      <c r="J22906" s="598"/>
      <c r="M22906" s="598"/>
      <c r="N22906" s="598"/>
      <c r="V22906" s="598"/>
      <c r="W22906" s="598"/>
    </row>
    <row r="22907" spans="6:23" x14ac:dyDescent="0.2">
      <c r="F22907" s="610"/>
      <c r="H22907" s="612"/>
      <c r="I22907" s="598"/>
      <c r="J22907" s="598"/>
      <c r="M22907" s="598"/>
      <c r="N22907" s="598"/>
      <c r="V22907" s="598"/>
      <c r="W22907" s="598"/>
    </row>
    <row r="22908" spans="6:23" x14ac:dyDescent="0.2">
      <c r="F22908" s="610"/>
      <c r="H22908" s="612"/>
      <c r="I22908" s="598"/>
      <c r="J22908" s="598"/>
      <c r="M22908" s="598"/>
      <c r="N22908" s="598"/>
      <c r="V22908" s="598"/>
      <c r="W22908" s="598"/>
    </row>
    <row r="22909" spans="6:23" x14ac:dyDescent="0.2">
      <c r="F22909" s="610"/>
      <c r="H22909" s="612"/>
      <c r="I22909" s="598"/>
      <c r="J22909" s="598"/>
      <c r="M22909" s="598"/>
      <c r="N22909" s="598"/>
      <c r="V22909" s="598"/>
      <c r="W22909" s="598"/>
    </row>
    <row r="22910" spans="6:23" x14ac:dyDescent="0.2">
      <c r="F22910" s="610"/>
      <c r="H22910" s="612"/>
      <c r="I22910" s="598"/>
      <c r="J22910" s="598"/>
      <c r="M22910" s="598"/>
      <c r="N22910" s="598"/>
      <c r="V22910" s="598"/>
      <c r="W22910" s="598"/>
    </row>
    <row r="22911" spans="6:23" x14ac:dyDescent="0.2">
      <c r="F22911" s="610"/>
      <c r="H22911" s="612"/>
      <c r="I22911" s="598"/>
      <c r="J22911" s="598"/>
      <c r="M22911" s="598"/>
      <c r="N22911" s="598"/>
      <c r="V22911" s="598"/>
      <c r="W22911" s="598"/>
    </row>
    <row r="22912" spans="6:23" x14ac:dyDescent="0.2">
      <c r="F22912" s="610"/>
      <c r="H22912" s="612"/>
      <c r="I22912" s="598"/>
      <c r="J22912" s="598"/>
      <c r="M22912" s="598"/>
      <c r="N22912" s="598"/>
      <c r="V22912" s="598"/>
      <c r="W22912" s="598"/>
    </row>
    <row r="22913" spans="6:23" x14ac:dyDescent="0.2">
      <c r="F22913" s="610"/>
      <c r="H22913" s="612"/>
      <c r="I22913" s="598"/>
      <c r="J22913" s="598"/>
      <c r="M22913" s="598"/>
      <c r="N22913" s="598"/>
      <c r="V22913" s="598"/>
      <c r="W22913" s="598"/>
    </row>
    <row r="22914" spans="6:23" x14ac:dyDescent="0.2">
      <c r="F22914" s="610"/>
      <c r="H22914" s="612"/>
      <c r="I22914" s="598"/>
      <c r="J22914" s="598"/>
      <c r="M22914" s="598"/>
      <c r="N22914" s="598"/>
      <c r="V22914" s="598"/>
      <c r="W22914" s="598"/>
    </row>
    <row r="22915" spans="6:23" x14ac:dyDescent="0.2">
      <c r="F22915" s="610"/>
      <c r="H22915" s="612"/>
      <c r="I22915" s="598"/>
      <c r="J22915" s="598"/>
      <c r="M22915" s="598"/>
      <c r="N22915" s="598"/>
      <c r="V22915" s="598"/>
      <c r="W22915" s="598"/>
    </row>
    <row r="22916" spans="6:23" x14ac:dyDescent="0.2">
      <c r="F22916" s="610"/>
      <c r="H22916" s="612"/>
      <c r="I22916" s="598"/>
      <c r="J22916" s="598"/>
      <c r="M22916" s="598"/>
      <c r="N22916" s="598"/>
      <c r="V22916" s="598"/>
      <c r="W22916" s="598"/>
    </row>
    <row r="22917" spans="6:23" x14ac:dyDescent="0.2">
      <c r="F22917" s="610"/>
      <c r="H22917" s="612"/>
      <c r="I22917" s="598"/>
      <c r="J22917" s="598"/>
      <c r="M22917" s="598"/>
      <c r="N22917" s="598"/>
      <c r="V22917" s="598"/>
      <c r="W22917" s="598"/>
    </row>
    <row r="22918" spans="6:23" x14ac:dyDescent="0.2">
      <c r="F22918" s="610"/>
      <c r="H22918" s="612"/>
      <c r="I22918" s="598"/>
      <c r="J22918" s="598"/>
      <c r="M22918" s="598"/>
      <c r="N22918" s="598"/>
      <c r="V22918" s="598"/>
      <c r="W22918" s="598"/>
    </row>
    <row r="22919" spans="6:23" x14ac:dyDescent="0.2">
      <c r="F22919" s="610"/>
      <c r="H22919" s="612"/>
      <c r="I22919" s="598"/>
      <c r="J22919" s="598"/>
      <c r="M22919" s="598"/>
      <c r="N22919" s="598"/>
      <c r="V22919" s="598"/>
      <c r="W22919" s="598"/>
    </row>
    <row r="22920" spans="6:23" x14ac:dyDescent="0.2">
      <c r="F22920" s="610"/>
      <c r="H22920" s="612"/>
      <c r="I22920" s="598"/>
      <c r="J22920" s="598"/>
      <c r="M22920" s="598"/>
      <c r="N22920" s="598"/>
      <c r="V22920" s="598"/>
      <c r="W22920" s="598"/>
    </row>
    <row r="22921" spans="6:23" x14ac:dyDescent="0.2">
      <c r="F22921" s="610"/>
      <c r="H22921" s="612"/>
      <c r="I22921" s="598"/>
      <c r="J22921" s="598"/>
      <c r="M22921" s="598"/>
      <c r="N22921" s="598"/>
      <c r="V22921" s="598"/>
      <c r="W22921" s="598"/>
    </row>
    <row r="22922" spans="6:23" x14ac:dyDescent="0.2">
      <c r="F22922" s="610"/>
      <c r="H22922" s="612"/>
      <c r="I22922" s="598"/>
      <c r="J22922" s="598"/>
      <c r="M22922" s="598"/>
      <c r="N22922" s="598"/>
      <c r="V22922" s="598"/>
      <c r="W22922" s="598"/>
    </row>
    <row r="22923" spans="6:23" x14ac:dyDescent="0.2">
      <c r="F22923" s="610"/>
      <c r="H22923" s="612"/>
      <c r="I22923" s="598"/>
      <c r="J22923" s="598"/>
      <c r="M22923" s="598"/>
      <c r="N22923" s="598"/>
      <c r="V22923" s="598"/>
      <c r="W22923" s="598"/>
    </row>
    <row r="22924" spans="6:23" x14ac:dyDescent="0.2">
      <c r="F22924" s="610"/>
      <c r="H22924" s="612"/>
      <c r="I22924" s="598"/>
      <c r="J22924" s="598"/>
      <c r="M22924" s="598"/>
      <c r="N22924" s="598"/>
      <c r="V22924" s="598"/>
      <c r="W22924" s="598"/>
    </row>
    <row r="22925" spans="6:23" x14ac:dyDescent="0.2">
      <c r="F22925" s="610"/>
      <c r="H22925" s="612"/>
      <c r="I22925" s="598"/>
      <c r="J22925" s="598"/>
      <c r="M22925" s="598"/>
      <c r="N22925" s="598"/>
      <c r="V22925" s="598"/>
      <c r="W22925" s="598"/>
    </row>
    <row r="22926" spans="6:23" x14ac:dyDescent="0.2">
      <c r="F22926" s="610"/>
      <c r="H22926" s="612"/>
      <c r="I22926" s="598"/>
      <c r="J22926" s="598"/>
      <c r="M22926" s="598"/>
      <c r="N22926" s="598"/>
      <c r="V22926" s="598"/>
      <c r="W22926" s="598"/>
    </row>
    <row r="22927" spans="6:23" x14ac:dyDescent="0.2">
      <c r="F22927" s="610"/>
      <c r="H22927" s="612"/>
      <c r="I22927" s="598"/>
      <c r="J22927" s="598"/>
      <c r="M22927" s="598"/>
      <c r="N22927" s="598"/>
      <c r="V22927" s="598"/>
      <c r="W22927" s="598"/>
    </row>
    <row r="22928" spans="6:23" x14ac:dyDescent="0.2">
      <c r="F22928" s="610"/>
      <c r="H22928" s="612"/>
      <c r="I22928" s="598"/>
      <c r="J22928" s="598"/>
      <c r="M22928" s="598"/>
      <c r="N22928" s="598"/>
      <c r="V22928" s="598"/>
      <c r="W22928" s="598"/>
    </row>
    <row r="22929" spans="6:23" x14ac:dyDescent="0.2">
      <c r="F22929" s="610"/>
      <c r="H22929" s="612"/>
      <c r="I22929" s="598"/>
      <c r="J22929" s="598"/>
      <c r="M22929" s="598"/>
      <c r="N22929" s="598"/>
      <c r="V22929" s="598"/>
      <c r="W22929" s="598"/>
    </row>
    <row r="22930" spans="6:23" x14ac:dyDescent="0.2">
      <c r="F22930" s="610"/>
      <c r="H22930" s="612"/>
      <c r="I22930" s="598"/>
      <c r="J22930" s="598"/>
      <c r="M22930" s="598"/>
      <c r="N22930" s="598"/>
      <c r="V22930" s="598"/>
      <c r="W22930" s="598"/>
    </row>
    <row r="22931" spans="6:23" x14ac:dyDescent="0.2">
      <c r="F22931" s="610"/>
      <c r="H22931" s="612"/>
      <c r="I22931" s="598"/>
      <c r="J22931" s="598"/>
      <c r="M22931" s="598"/>
      <c r="N22931" s="598"/>
      <c r="V22931" s="598"/>
      <c r="W22931" s="598"/>
    </row>
    <row r="22932" spans="6:23" x14ac:dyDescent="0.2">
      <c r="F22932" s="610"/>
      <c r="H22932" s="612"/>
      <c r="I22932" s="598"/>
      <c r="J22932" s="598"/>
      <c r="M22932" s="598"/>
      <c r="N22932" s="598"/>
      <c r="V22932" s="598"/>
      <c r="W22932" s="598"/>
    </row>
    <row r="22933" spans="6:23" x14ac:dyDescent="0.2">
      <c r="F22933" s="610"/>
      <c r="H22933" s="612"/>
      <c r="I22933" s="598"/>
      <c r="J22933" s="598"/>
      <c r="M22933" s="598"/>
      <c r="N22933" s="598"/>
      <c r="V22933" s="598"/>
      <c r="W22933" s="598"/>
    </row>
    <row r="22934" spans="6:23" x14ac:dyDescent="0.2">
      <c r="F22934" s="610"/>
      <c r="H22934" s="612"/>
      <c r="I22934" s="598"/>
      <c r="J22934" s="598"/>
      <c r="M22934" s="598"/>
      <c r="N22934" s="598"/>
      <c r="V22934" s="598"/>
      <c r="W22934" s="598"/>
    </row>
    <row r="22935" spans="6:23" x14ac:dyDescent="0.2">
      <c r="F22935" s="610"/>
      <c r="H22935" s="612"/>
      <c r="I22935" s="598"/>
      <c r="J22935" s="598"/>
      <c r="M22935" s="598"/>
      <c r="N22935" s="598"/>
      <c r="V22935" s="598"/>
      <c r="W22935" s="598"/>
    </row>
    <row r="22936" spans="6:23" x14ac:dyDescent="0.2">
      <c r="F22936" s="610"/>
      <c r="H22936" s="612"/>
      <c r="I22936" s="598"/>
      <c r="J22936" s="598"/>
      <c r="M22936" s="598"/>
      <c r="N22936" s="598"/>
      <c r="V22936" s="598"/>
      <c r="W22936" s="598"/>
    </row>
    <row r="22937" spans="6:23" x14ac:dyDescent="0.2">
      <c r="F22937" s="610"/>
      <c r="H22937" s="612"/>
      <c r="I22937" s="598"/>
      <c r="J22937" s="598"/>
      <c r="M22937" s="598"/>
      <c r="N22937" s="598"/>
      <c r="V22937" s="598"/>
      <c r="W22937" s="598"/>
    </row>
    <row r="22938" spans="6:23" x14ac:dyDescent="0.2">
      <c r="F22938" s="610"/>
      <c r="H22938" s="612"/>
      <c r="I22938" s="598"/>
      <c r="J22938" s="598"/>
      <c r="M22938" s="598"/>
      <c r="N22938" s="598"/>
      <c r="V22938" s="598"/>
      <c r="W22938" s="598"/>
    </row>
    <row r="22939" spans="6:23" x14ac:dyDescent="0.2">
      <c r="F22939" s="610"/>
      <c r="H22939" s="612"/>
      <c r="I22939" s="598"/>
      <c r="J22939" s="598"/>
      <c r="M22939" s="598"/>
      <c r="N22939" s="598"/>
      <c r="V22939" s="598"/>
      <c r="W22939" s="598"/>
    </row>
    <row r="22940" spans="6:23" x14ac:dyDescent="0.2">
      <c r="F22940" s="610"/>
      <c r="H22940" s="612"/>
      <c r="I22940" s="598"/>
      <c r="J22940" s="598"/>
      <c r="M22940" s="598"/>
      <c r="N22940" s="598"/>
      <c r="V22940" s="598"/>
      <c r="W22940" s="598"/>
    </row>
    <row r="22941" spans="6:23" x14ac:dyDescent="0.2">
      <c r="F22941" s="610"/>
      <c r="H22941" s="612"/>
      <c r="I22941" s="598"/>
      <c r="J22941" s="598"/>
      <c r="M22941" s="598"/>
      <c r="N22941" s="598"/>
      <c r="V22941" s="598"/>
      <c r="W22941" s="598"/>
    </row>
    <row r="22942" spans="6:23" x14ac:dyDescent="0.2">
      <c r="F22942" s="610"/>
      <c r="H22942" s="612"/>
      <c r="I22942" s="598"/>
      <c r="J22942" s="598"/>
      <c r="M22942" s="598"/>
      <c r="N22942" s="598"/>
      <c r="V22942" s="598"/>
      <c r="W22942" s="598"/>
    </row>
    <row r="22943" spans="6:23" x14ac:dyDescent="0.2">
      <c r="F22943" s="610"/>
      <c r="H22943" s="612"/>
      <c r="I22943" s="598"/>
      <c r="J22943" s="598"/>
      <c r="M22943" s="598"/>
      <c r="N22943" s="598"/>
      <c r="V22943" s="598"/>
      <c r="W22943" s="598"/>
    </row>
    <row r="22944" spans="6:23" x14ac:dyDescent="0.2">
      <c r="F22944" s="610"/>
      <c r="H22944" s="612"/>
      <c r="I22944" s="598"/>
      <c r="J22944" s="598"/>
      <c r="M22944" s="598"/>
      <c r="N22944" s="598"/>
      <c r="V22944" s="598"/>
      <c r="W22944" s="598"/>
    </row>
    <row r="22945" spans="6:23" x14ac:dyDescent="0.2">
      <c r="F22945" s="610"/>
      <c r="H22945" s="612"/>
      <c r="I22945" s="598"/>
      <c r="J22945" s="598"/>
      <c r="M22945" s="598"/>
      <c r="N22945" s="598"/>
      <c r="V22945" s="598"/>
      <c r="W22945" s="598"/>
    </row>
    <row r="22946" spans="6:23" x14ac:dyDescent="0.2">
      <c r="F22946" s="610"/>
      <c r="H22946" s="612"/>
      <c r="I22946" s="598"/>
      <c r="J22946" s="598"/>
      <c r="M22946" s="598"/>
      <c r="N22946" s="598"/>
      <c r="V22946" s="598"/>
      <c r="W22946" s="598"/>
    </row>
    <row r="22947" spans="6:23" x14ac:dyDescent="0.2">
      <c r="F22947" s="610"/>
      <c r="H22947" s="612"/>
      <c r="I22947" s="598"/>
      <c r="J22947" s="598"/>
      <c r="M22947" s="598"/>
      <c r="N22947" s="598"/>
      <c r="V22947" s="598"/>
      <c r="W22947" s="598"/>
    </row>
    <row r="22948" spans="6:23" x14ac:dyDescent="0.2">
      <c r="F22948" s="610"/>
      <c r="H22948" s="612"/>
      <c r="I22948" s="598"/>
      <c r="J22948" s="598"/>
      <c r="M22948" s="598"/>
      <c r="N22948" s="598"/>
      <c r="V22948" s="598"/>
      <c r="W22948" s="598"/>
    </row>
    <row r="22949" spans="6:23" x14ac:dyDescent="0.2">
      <c r="F22949" s="610"/>
      <c r="H22949" s="612"/>
      <c r="I22949" s="598"/>
      <c r="J22949" s="598"/>
      <c r="M22949" s="598"/>
      <c r="N22949" s="598"/>
      <c r="V22949" s="598"/>
      <c r="W22949" s="598"/>
    </row>
    <row r="22950" spans="6:23" x14ac:dyDescent="0.2">
      <c r="F22950" s="610"/>
      <c r="H22950" s="612"/>
      <c r="I22950" s="598"/>
      <c r="J22950" s="598"/>
      <c r="M22950" s="598"/>
      <c r="N22950" s="598"/>
      <c r="V22950" s="598"/>
      <c r="W22950" s="598"/>
    </row>
    <row r="22951" spans="6:23" x14ac:dyDescent="0.2">
      <c r="F22951" s="610"/>
      <c r="H22951" s="612"/>
      <c r="I22951" s="598"/>
      <c r="J22951" s="598"/>
      <c r="M22951" s="598"/>
      <c r="N22951" s="598"/>
      <c r="V22951" s="598"/>
      <c r="W22951" s="598"/>
    </row>
    <row r="22952" spans="6:23" x14ac:dyDescent="0.2">
      <c r="F22952" s="610"/>
      <c r="H22952" s="612"/>
      <c r="I22952" s="598"/>
      <c r="J22952" s="598"/>
      <c r="M22952" s="598"/>
      <c r="N22952" s="598"/>
      <c r="V22952" s="598"/>
      <c r="W22952" s="598"/>
    </row>
    <row r="22953" spans="6:23" x14ac:dyDescent="0.2">
      <c r="F22953" s="610"/>
      <c r="H22953" s="612"/>
      <c r="I22953" s="598"/>
      <c r="J22953" s="598"/>
      <c r="M22953" s="598"/>
      <c r="N22953" s="598"/>
      <c r="V22953" s="598"/>
      <c r="W22953" s="598"/>
    </row>
    <row r="22954" spans="6:23" x14ac:dyDescent="0.2">
      <c r="F22954" s="610"/>
      <c r="H22954" s="612"/>
      <c r="I22954" s="598"/>
      <c r="J22954" s="598"/>
      <c r="M22954" s="598"/>
      <c r="N22954" s="598"/>
      <c r="V22954" s="598"/>
      <c r="W22954" s="598"/>
    </row>
    <row r="22955" spans="6:23" x14ac:dyDescent="0.2">
      <c r="F22955" s="610"/>
      <c r="H22955" s="612"/>
      <c r="I22955" s="598"/>
      <c r="J22955" s="598"/>
      <c r="M22955" s="598"/>
      <c r="N22955" s="598"/>
      <c r="V22955" s="598"/>
      <c r="W22955" s="598"/>
    </row>
    <row r="22956" spans="6:23" x14ac:dyDescent="0.2">
      <c r="F22956" s="610"/>
      <c r="H22956" s="612"/>
      <c r="I22956" s="598"/>
      <c r="J22956" s="598"/>
      <c r="M22956" s="598"/>
      <c r="N22956" s="598"/>
      <c r="V22956" s="598"/>
      <c r="W22956" s="598"/>
    </row>
    <row r="22957" spans="6:23" x14ac:dyDescent="0.2">
      <c r="F22957" s="610"/>
      <c r="H22957" s="612"/>
      <c r="I22957" s="598"/>
      <c r="J22957" s="598"/>
      <c r="M22957" s="598"/>
      <c r="N22957" s="598"/>
      <c r="V22957" s="598"/>
      <c r="W22957" s="598"/>
    </row>
    <row r="22958" spans="6:23" x14ac:dyDescent="0.2">
      <c r="F22958" s="610"/>
      <c r="H22958" s="612"/>
      <c r="I22958" s="598"/>
      <c r="J22958" s="598"/>
      <c r="M22958" s="598"/>
      <c r="N22958" s="598"/>
      <c r="V22958" s="598"/>
      <c r="W22958" s="598"/>
    </row>
    <row r="22959" spans="6:23" x14ac:dyDescent="0.2">
      <c r="F22959" s="610"/>
      <c r="H22959" s="612"/>
      <c r="I22959" s="598"/>
      <c r="J22959" s="598"/>
      <c r="M22959" s="598"/>
      <c r="N22959" s="598"/>
      <c r="V22959" s="598"/>
      <c r="W22959" s="598"/>
    </row>
    <row r="22960" spans="6:23" x14ac:dyDescent="0.2">
      <c r="F22960" s="610"/>
      <c r="H22960" s="612"/>
      <c r="I22960" s="598"/>
      <c r="J22960" s="598"/>
      <c r="M22960" s="598"/>
      <c r="N22960" s="598"/>
      <c r="V22960" s="598"/>
      <c r="W22960" s="598"/>
    </row>
    <row r="22961" spans="6:23" x14ac:dyDescent="0.2">
      <c r="F22961" s="610"/>
      <c r="H22961" s="612"/>
      <c r="I22961" s="598"/>
      <c r="J22961" s="598"/>
      <c r="M22961" s="598"/>
      <c r="N22961" s="598"/>
      <c r="V22961" s="598"/>
      <c r="W22961" s="598"/>
    </row>
    <row r="22962" spans="6:23" x14ac:dyDescent="0.2">
      <c r="F22962" s="610"/>
      <c r="H22962" s="612"/>
      <c r="I22962" s="598"/>
      <c r="J22962" s="598"/>
      <c r="M22962" s="598"/>
      <c r="N22962" s="598"/>
      <c r="V22962" s="598"/>
      <c r="W22962" s="598"/>
    </row>
    <row r="22963" spans="6:23" x14ac:dyDescent="0.2">
      <c r="F22963" s="610"/>
      <c r="H22963" s="612"/>
      <c r="I22963" s="598"/>
      <c r="J22963" s="598"/>
      <c r="M22963" s="598"/>
      <c r="N22963" s="598"/>
      <c r="V22963" s="598"/>
      <c r="W22963" s="598"/>
    </row>
    <row r="22964" spans="6:23" x14ac:dyDescent="0.2">
      <c r="F22964" s="610"/>
      <c r="H22964" s="612"/>
      <c r="I22964" s="598"/>
      <c r="J22964" s="598"/>
      <c r="M22964" s="598"/>
      <c r="N22964" s="598"/>
      <c r="V22964" s="598"/>
      <c r="W22964" s="598"/>
    </row>
    <row r="22965" spans="6:23" x14ac:dyDescent="0.2">
      <c r="F22965" s="610"/>
      <c r="H22965" s="612"/>
      <c r="I22965" s="598"/>
      <c r="J22965" s="598"/>
      <c r="M22965" s="598"/>
      <c r="N22965" s="598"/>
      <c r="V22965" s="598"/>
      <c r="W22965" s="598"/>
    </row>
    <row r="22966" spans="6:23" x14ac:dyDescent="0.2">
      <c r="F22966" s="610"/>
      <c r="H22966" s="612"/>
      <c r="I22966" s="598"/>
      <c r="J22966" s="598"/>
      <c r="M22966" s="598"/>
      <c r="N22966" s="598"/>
      <c r="V22966" s="598"/>
      <c r="W22966" s="598"/>
    </row>
    <row r="22967" spans="6:23" x14ac:dyDescent="0.2">
      <c r="F22967" s="610"/>
      <c r="H22967" s="612"/>
      <c r="I22967" s="598"/>
      <c r="J22967" s="598"/>
      <c r="M22967" s="598"/>
      <c r="N22967" s="598"/>
      <c r="V22967" s="598"/>
      <c r="W22967" s="598"/>
    </row>
    <row r="22968" spans="6:23" x14ac:dyDescent="0.2">
      <c r="F22968" s="610"/>
      <c r="H22968" s="612"/>
      <c r="I22968" s="598"/>
      <c r="J22968" s="598"/>
      <c r="M22968" s="598"/>
      <c r="N22968" s="598"/>
      <c r="V22968" s="598"/>
      <c r="W22968" s="598"/>
    </row>
    <row r="22969" spans="6:23" x14ac:dyDescent="0.2">
      <c r="F22969" s="610"/>
      <c r="H22969" s="612"/>
      <c r="I22969" s="598"/>
      <c r="J22969" s="598"/>
      <c r="M22969" s="598"/>
      <c r="N22969" s="598"/>
      <c r="V22969" s="598"/>
      <c r="W22969" s="598"/>
    </row>
    <row r="22970" spans="6:23" x14ac:dyDescent="0.2">
      <c r="F22970" s="610"/>
      <c r="H22970" s="612"/>
      <c r="I22970" s="598"/>
      <c r="J22970" s="598"/>
      <c r="M22970" s="598"/>
      <c r="N22970" s="598"/>
      <c r="V22970" s="598"/>
      <c r="W22970" s="598"/>
    </row>
    <row r="22971" spans="6:23" x14ac:dyDescent="0.2">
      <c r="F22971" s="610"/>
      <c r="H22971" s="612"/>
      <c r="I22971" s="598"/>
      <c r="J22971" s="598"/>
      <c r="M22971" s="598"/>
      <c r="N22971" s="598"/>
      <c r="V22971" s="598"/>
      <c r="W22971" s="598"/>
    </row>
    <row r="22972" spans="6:23" x14ac:dyDescent="0.2">
      <c r="F22972" s="610"/>
      <c r="H22972" s="612"/>
      <c r="I22972" s="598"/>
      <c r="J22972" s="598"/>
      <c r="M22972" s="598"/>
      <c r="N22972" s="598"/>
      <c r="V22972" s="598"/>
      <c r="W22972" s="598"/>
    </row>
    <row r="22973" spans="6:23" x14ac:dyDescent="0.2">
      <c r="F22973" s="610"/>
      <c r="H22973" s="612"/>
      <c r="I22973" s="598"/>
      <c r="J22973" s="598"/>
      <c r="M22973" s="598"/>
      <c r="N22973" s="598"/>
      <c r="V22973" s="598"/>
      <c r="W22973" s="598"/>
    </row>
    <row r="22974" spans="6:23" x14ac:dyDescent="0.2">
      <c r="F22974" s="610"/>
      <c r="H22974" s="612"/>
      <c r="I22974" s="598"/>
      <c r="J22974" s="598"/>
      <c r="M22974" s="598"/>
      <c r="N22974" s="598"/>
      <c r="V22974" s="598"/>
      <c r="W22974" s="598"/>
    </row>
    <row r="22975" spans="6:23" x14ac:dyDescent="0.2">
      <c r="F22975" s="610"/>
      <c r="H22975" s="612"/>
      <c r="I22975" s="598"/>
      <c r="J22975" s="598"/>
      <c r="M22975" s="598"/>
      <c r="N22975" s="598"/>
      <c r="V22975" s="598"/>
      <c r="W22975" s="598"/>
    </row>
    <row r="22976" spans="6:23" x14ac:dyDescent="0.2">
      <c r="F22976" s="610"/>
      <c r="H22976" s="612"/>
      <c r="I22976" s="598"/>
      <c r="J22976" s="598"/>
      <c r="M22976" s="598"/>
      <c r="N22976" s="598"/>
      <c r="V22976" s="598"/>
      <c r="W22976" s="598"/>
    </row>
    <row r="22977" spans="6:23" x14ac:dyDescent="0.2">
      <c r="F22977" s="610"/>
      <c r="H22977" s="612"/>
      <c r="I22977" s="598"/>
      <c r="J22977" s="598"/>
      <c r="M22977" s="598"/>
      <c r="N22977" s="598"/>
      <c r="V22977" s="598"/>
      <c r="W22977" s="598"/>
    </row>
    <row r="22978" spans="6:23" x14ac:dyDescent="0.2">
      <c r="F22978" s="610"/>
      <c r="H22978" s="612"/>
      <c r="I22978" s="598"/>
      <c r="J22978" s="598"/>
      <c r="M22978" s="598"/>
      <c r="N22978" s="598"/>
      <c r="V22978" s="598"/>
      <c r="W22978" s="598"/>
    </row>
    <row r="22979" spans="6:23" x14ac:dyDescent="0.2">
      <c r="F22979" s="610"/>
      <c r="H22979" s="612"/>
      <c r="I22979" s="598"/>
      <c r="J22979" s="598"/>
      <c r="M22979" s="598"/>
      <c r="N22979" s="598"/>
      <c r="V22979" s="598"/>
      <c r="W22979" s="598"/>
    </row>
    <row r="22980" spans="6:23" x14ac:dyDescent="0.2">
      <c r="F22980" s="610"/>
      <c r="H22980" s="612"/>
      <c r="I22980" s="598"/>
      <c r="J22980" s="598"/>
      <c r="M22980" s="598"/>
      <c r="N22980" s="598"/>
      <c r="V22980" s="598"/>
      <c r="W22980" s="598"/>
    </row>
    <row r="22981" spans="6:23" x14ac:dyDescent="0.2">
      <c r="F22981" s="610"/>
      <c r="H22981" s="612"/>
      <c r="I22981" s="598"/>
      <c r="J22981" s="598"/>
      <c r="M22981" s="598"/>
      <c r="N22981" s="598"/>
      <c r="V22981" s="598"/>
      <c r="W22981" s="598"/>
    </row>
    <row r="22982" spans="6:23" x14ac:dyDescent="0.2">
      <c r="F22982" s="610"/>
      <c r="H22982" s="612"/>
      <c r="I22982" s="598"/>
      <c r="J22982" s="598"/>
      <c r="M22982" s="598"/>
      <c r="N22982" s="598"/>
      <c r="V22982" s="598"/>
      <c r="W22982" s="598"/>
    </row>
    <row r="22983" spans="6:23" x14ac:dyDescent="0.2">
      <c r="F22983" s="610"/>
      <c r="H22983" s="612"/>
      <c r="I22983" s="598"/>
      <c r="J22983" s="598"/>
      <c r="M22983" s="598"/>
      <c r="N22983" s="598"/>
      <c r="V22983" s="598"/>
      <c r="W22983" s="598"/>
    </row>
    <row r="22984" spans="6:23" x14ac:dyDescent="0.2">
      <c r="F22984" s="610"/>
      <c r="H22984" s="612"/>
      <c r="I22984" s="598"/>
      <c r="J22984" s="598"/>
      <c r="M22984" s="598"/>
      <c r="N22984" s="598"/>
      <c r="V22984" s="598"/>
      <c r="W22984" s="598"/>
    </row>
    <row r="22985" spans="6:23" x14ac:dyDescent="0.2">
      <c r="F22985" s="610"/>
      <c r="H22985" s="612"/>
      <c r="I22985" s="598"/>
      <c r="J22985" s="598"/>
      <c r="M22985" s="598"/>
      <c r="N22985" s="598"/>
      <c r="V22985" s="598"/>
      <c r="W22985" s="598"/>
    </row>
    <row r="22986" spans="6:23" x14ac:dyDescent="0.2">
      <c r="F22986" s="610"/>
      <c r="H22986" s="612"/>
      <c r="I22986" s="598"/>
      <c r="J22986" s="598"/>
      <c r="M22986" s="598"/>
      <c r="N22986" s="598"/>
      <c r="V22986" s="598"/>
      <c r="W22986" s="598"/>
    </row>
    <row r="22987" spans="6:23" x14ac:dyDescent="0.2">
      <c r="F22987" s="610"/>
      <c r="H22987" s="612"/>
      <c r="I22987" s="598"/>
      <c r="J22987" s="598"/>
      <c r="M22987" s="598"/>
      <c r="N22987" s="598"/>
      <c r="V22987" s="598"/>
      <c r="W22987" s="598"/>
    </row>
    <row r="22988" spans="6:23" x14ac:dyDescent="0.2">
      <c r="F22988" s="610"/>
      <c r="H22988" s="612"/>
      <c r="I22988" s="598"/>
      <c r="J22988" s="598"/>
      <c r="M22988" s="598"/>
      <c r="N22988" s="598"/>
      <c r="V22988" s="598"/>
      <c r="W22988" s="598"/>
    </row>
    <row r="22989" spans="6:23" x14ac:dyDescent="0.2">
      <c r="F22989" s="610"/>
      <c r="H22989" s="612"/>
      <c r="I22989" s="598"/>
      <c r="J22989" s="598"/>
      <c r="M22989" s="598"/>
      <c r="N22989" s="598"/>
      <c r="V22989" s="598"/>
      <c r="W22989" s="598"/>
    </row>
    <row r="22990" spans="6:23" x14ac:dyDescent="0.2">
      <c r="F22990" s="610"/>
      <c r="H22990" s="612"/>
      <c r="I22990" s="598"/>
      <c r="J22990" s="598"/>
      <c r="M22990" s="598"/>
      <c r="N22990" s="598"/>
      <c r="V22990" s="598"/>
      <c r="W22990" s="598"/>
    </row>
    <row r="22991" spans="6:23" x14ac:dyDescent="0.2">
      <c r="F22991" s="610"/>
      <c r="H22991" s="612"/>
      <c r="I22991" s="598"/>
      <c r="J22991" s="598"/>
      <c r="M22991" s="598"/>
      <c r="N22991" s="598"/>
      <c r="V22991" s="598"/>
      <c r="W22991" s="598"/>
    </row>
    <row r="22992" spans="6:23" x14ac:dyDescent="0.2">
      <c r="F22992" s="610"/>
      <c r="H22992" s="612"/>
      <c r="I22992" s="598"/>
      <c r="J22992" s="598"/>
      <c r="M22992" s="598"/>
      <c r="N22992" s="598"/>
      <c r="V22992" s="598"/>
      <c r="W22992" s="598"/>
    </row>
    <row r="22993" spans="6:23" x14ac:dyDescent="0.2">
      <c r="F22993" s="610"/>
      <c r="H22993" s="612"/>
      <c r="I22993" s="598"/>
      <c r="J22993" s="598"/>
      <c r="M22993" s="598"/>
      <c r="N22993" s="598"/>
      <c r="V22993" s="598"/>
      <c r="W22993" s="598"/>
    </row>
    <row r="22994" spans="6:23" x14ac:dyDescent="0.2">
      <c r="F22994" s="610"/>
      <c r="H22994" s="612"/>
      <c r="I22994" s="598"/>
      <c r="J22994" s="598"/>
      <c r="M22994" s="598"/>
      <c r="N22994" s="598"/>
      <c r="V22994" s="598"/>
      <c r="W22994" s="598"/>
    </row>
    <row r="22995" spans="6:23" x14ac:dyDescent="0.2">
      <c r="F22995" s="610"/>
      <c r="H22995" s="612"/>
      <c r="I22995" s="598"/>
      <c r="J22995" s="598"/>
      <c r="M22995" s="598"/>
      <c r="N22995" s="598"/>
      <c r="V22995" s="598"/>
      <c r="W22995" s="598"/>
    </row>
    <row r="22996" spans="6:23" x14ac:dyDescent="0.2">
      <c r="F22996" s="610"/>
      <c r="H22996" s="612"/>
      <c r="I22996" s="598"/>
      <c r="J22996" s="598"/>
      <c r="M22996" s="598"/>
      <c r="N22996" s="598"/>
      <c r="V22996" s="598"/>
      <c r="W22996" s="598"/>
    </row>
    <row r="22997" spans="6:23" x14ac:dyDescent="0.2">
      <c r="F22997" s="610"/>
      <c r="H22997" s="612"/>
      <c r="I22997" s="598"/>
      <c r="J22997" s="598"/>
      <c r="M22997" s="598"/>
      <c r="N22997" s="598"/>
      <c r="V22997" s="598"/>
      <c r="W22997" s="598"/>
    </row>
    <row r="22998" spans="6:23" x14ac:dyDescent="0.2">
      <c r="F22998" s="610"/>
      <c r="H22998" s="612"/>
      <c r="I22998" s="598"/>
      <c r="J22998" s="598"/>
      <c r="M22998" s="598"/>
      <c r="N22998" s="598"/>
      <c r="V22998" s="598"/>
      <c r="W22998" s="598"/>
    </row>
    <row r="22999" spans="6:23" x14ac:dyDescent="0.2">
      <c r="F22999" s="610"/>
      <c r="H22999" s="612"/>
      <c r="I22999" s="598"/>
      <c r="J22999" s="598"/>
      <c r="M22999" s="598"/>
      <c r="N22999" s="598"/>
      <c r="V22999" s="598"/>
      <c r="W22999" s="598"/>
    </row>
    <row r="23000" spans="6:23" x14ac:dyDescent="0.2">
      <c r="F23000" s="610"/>
      <c r="H23000" s="612"/>
      <c r="I23000" s="598"/>
      <c r="J23000" s="598"/>
      <c r="M23000" s="598"/>
      <c r="N23000" s="598"/>
      <c r="V23000" s="598"/>
      <c r="W23000" s="598"/>
    </row>
    <row r="23001" spans="6:23" x14ac:dyDescent="0.2">
      <c r="F23001" s="610"/>
      <c r="H23001" s="612"/>
      <c r="I23001" s="598"/>
      <c r="J23001" s="598"/>
      <c r="M23001" s="598"/>
      <c r="N23001" s="598"/>
      <c r="V23001" s="598"/>
      <c r="W23001" s="598"/>
    </row>
    <row r="23002" spans="6:23" x14ac:dyDescent="0.2">
      <c r="F23002" s="610"/>
      <c r="H23002" s="612"/>
      <c r="I23002" s="598"/>
      <c r="J23002" s="598"/>
      <c r="M23002" s="598"/>
      <c r="N23002" s="598"/>
      <c r="V23002" s="598"/>
      <c r="W23002" s="598"/>
    </row>
    <row r="23003" spans="6:23" x14ac:dyDescent="0.2">
      <c r="F23003" s="610"/>
      <c r="H23003" s="612"/>
      <c r="I23003" s="598"/>
      <c r="J23003" s="598"/>
      <c r="M23003" s="598"/>
      <c r="N23003" s="598"/>
      <c r="V23003" s="598"/>
      <c r="W23003" s="598"/>
    </row>
    <row r="23004" spans="6:23" x14ac:dyDescent="0.2">
      <c r="F23004" s="610"/>
      <c r="H23004" s="612"/>
      <c r="I23004" s="598"/>
      <c r="J23004" s="598"/>
      <c r="M23004" s="598"/>
      <c r="N23004" s="598"/>
      <c r="V23004" s="598"/>
      <c r="W23004" s="598"/>
    </row>
    <row r="23005" spans="6:23" x14ac:dyDescent="0.2">
      <c r="F23005" s="610"/>
      <c r="H23005" s="612"/>
      <c r="I23005" s="598"/>
      <c r="J23005" s="598"/>
      <c r="M23005" s="598"/>
      <c r="N23005" s="598"/>
      <c r="V23005" s="598"/>
      <c r="W23005" s="598"/>
    </row>
    <row r="23006" spans="6:23" x14ac:dyDescent="0.2">
      <c r="F23006" s="610"/>
      <c r="H23006" s="612"/>
      <c r="I23006" s="598"/>
      <c r="J23006" s="598"/>
      <c r="M23006" s="598"/>
      <c r="N23006" s="598"/>
      <c r="V23006" s="598"/>
      <c r="W23006" s="598"/>
    </row>
    <row r="23007" spans="6:23" x14ac:dyDescent="0.2">
      <c r="F23007" s="610"/>
      <c r="H23007" s="612"/>
      <c r="I23007" s="598"/>
      <c r="J23007" s="598"/>
      <c r="M23007" s="598"/>
      <c r="N23007" s="598"/>
      <c r="V23007" s="598"/>
      <c r="W23007" s="598"/>
    </row>
    <row r="23008" spans="6:23" x14ac:dyDescent="0.2">
      <c r="F23008" s="610"/>
      <c r="H23008" s="612"/>
      <c r="I23008" s="598"/>
      <c r="J23008" s="598"/>
      <c r="M23008" s="598"/>
      <c r="N23008" s="598"/>
      <c r="V23008" s="598"/>
      <c r="W23008" s="598"/>
    </row>
    <row r="23009" spans="6:23" x14ac:dyDescent="0.2">
      <c r="F23009" s="610"/>
      <c r="H23009" s="612"/>
      <c r="I23009" s="598"/>
      <c r="J23009" s="598"/>
      <c r="M23009" s="598"/>
      <c r="N23009" s="598"/>
      <c r="V23009" s="598"/>
      <c r="W23009" s="598"/>
    </row>
    <row r="23010" spans="6:23" x14ac:dyDescent="0.2">
      <c r="F23010" s="610"/>
      <c r="H23010" s="612"/>
      <c r="I23010" s="598"/>
      <c r="J23010" s="598"/>
      <c r="M23010" s="598"/>
      <c r="N23010" s="598"/>
      <c r="V23010" s="598"/>
      <c r="W23010" s="598"/>
    </row>
    <row r="23011" spans="6:23" x14ac:dyDescent="0.2">
      <c r="F23011" s="610"/>
      <c r="H23011" s="612"/>
      <c r="I23011" s="598"/>
      <c r="J23011" s="598"/>
      <c r="M23011" s="598"/>
      <c r="N23011" s="598"/>
      <c r="V23011" s="598"/>
      <c r="W23011" s="598"/>
    </row>
    <row r="23012" spans="6:23" x14ac:dyDescent="0.2">
      <c r="F23012" s="610"/>
      <c r="H23012" s="612"/>
      <c r="I23012" s="598"/>
      <c r="J23012" s="598"/>
      <c r="M23012" s="598"/>
      <c r="N23012" s="598"/>
      <c r="V23012" s="598"/>
      <c r="W23012" s="598"/>
    </row>
    <row r="23013" spans="6:23" x14ac:dyDescent="0.2">
      <c r="F23013" s="610"/>
      <c r="H23013" s="612"/>
      <c r="I23013" s="598"/>
      <c r="J23013" s="598"/>
      <c r="M23013" s="598"/>
      <c r="N23013" s="598"/>
      <c r="V23013" s="598"/>
      <c r="W23013" s="598"/>
    </row>
    <row r="23014" spans="6:23" x14ac:dyDescent="0.2">
      <c r="F23014" s="610"/>
      <c r="H23014" s="612"/>
      <c r="I23014" s="598"/>
      <c r="J23014" s="598"/>
      <c r="M23014" s="598"/>
      <c r="N23014" s="598"/>
      <c r="V23014" s="598"/>
      <c r="W23014" s="598"/>
    </row>
    <row r="23015" spans="6:23" x14ac:dyDescent="0.2">
      <c r="F23015" s="610"/>
      <c r="H23015" s="612"/>
      <c r="I23015" s="598"/>
      <c r="J23015" s="598"/>
      <c r="M23015" s="598"/>
      <c r="N23015" s="598"/>
      <c r="V23015" s="598"/>
      <c r="W23015" s="598"/>
    </row>
    <row r="23016" spans="6:23" x14ac:dyDescent="0.2">
      <c r="F23016" s="610"/>
      <c r="H23016" s="612"/>
      <c r="I23016" s="598"/>
      <c r="J23016" s="598"/>
      <c r="M23016" s="598"/>
      <c r="N23016" s="598"/>
      <c r="V23016" s="598"/>
      <c r="W23016" s="598"/>
    </row>
    <row r="23017" spans="6:23" x14ac:dyDescent="0.2">
      <c r="F23017" s="610"/>
      <c r="H23017" s="612"/>
      <c r="I23017" s="598"/>
      <c r="J23017" s="598"/>
      <c r="M23017" s="598"/>
      <c r="N23017" s="598"/>
      <c r="V23017" s="598"/>
      <c r="W23017" s="598"/>
    </row>
    <row r="23018" spans="6:23" x14ac:dyDescent="0.2">
      <c r="F23018" s="610"/>
      <c r="H23018" s="612"/>
      <c r="I23018" s="598"/>
      <c r="J23018" s="598"/>
      <c r="M23018" s="598"/>
      <c r="N23018" s="598"/>
      <c r="V23018" s="598"/>
      <c r="W23018" s="598"/>
    </row>
    <row r="23019" spans="6:23" x14ac:dyDescent="0.2">
      <c r="F23019" s="610"/>
      <c r="H23019" s="612"/>
      <c r="I23019" s="598"/>
      <c r="J23019" s="598"/>
      <c r="M23019" s="598"/>
      <c r="N23019" s="598"/>
      <c r="V23019" s="598"/>
      <c r="W23019" s="598"/>
    </row>
    <row r="23020" spans="6:23" x14ac:dyDescent="0.2">
      <c r="F23020" s="610"/>
      <c r="H23020" s="612"/>
      <c r="I23020" s="598"/>
      <c r="J23020" s="598"/>
      <c r="M23020" s="598"/>
      <c r="N23020" s="598"/>
      <c r="V23020" s="598"/>
      <c r="W23020" s="598"/>
    </row>
    <row r="23021" spans="6:23" x14ac:dyDescent="0.2">
      <c r="F23021" s="610"/>
      <c r="H23021" s="612"/>
      <c r="I23021" s="598"/>
      <c r="J23021" s="598"/>
      <c r="M23021" s="598"/>
      <c r="N23021" s="598"/>
      <c r="V23021" s="598"/>
      <c r="W23021" s="598"/>
    </row>
    <row r="23022" spans="6:23" x14ac:dyDescent="0.2">
      <c r="F23022" s="610"/>
      <c r="H23022" s="612"/>
      <c r="I23022" s="598"/>
      <c r="J23022" s="598"/>
      <c r="M23022" s="598"/>
      <c r="N23022" s="598"/>
      <c r="V23022" s="598"/>
      <c r="W23022" s="598"/>
    </row>
    <row r="23023" spans="6:23" x14ac:dyDescent="0.2">
      <c r="F23023" s="610"/>
      <c r="H23023" s="612"/>
      <c r="I23023" s="598"/>
      <c r="J23023" s="598"/>
      <c r="M23023" s="598"/>
      <c r="N23023" s="598"/>
      <c r="V23023" s="598"/>
      <c r="W23023" s="598"/>
    </row>
    <row r="23024" spans="6:23" x14ac:dyDescent="0.2">
      <c r="F23024" s="610"/>
      <c r="H23024" s="612"/>
      <c r="I23024" s="598"/>
      <c r="J23024" s="598"/>
      <c r="M23024" s="598"/>
      <c r="N23024" s="598"/>
      <c r="V23024" s="598"/>
      <c r="W23024" s="598"/>
    </row>
    <row r="23025" spans="6:23" x14ac:dyDescent="0.2">
      <c r="F23025" s="610"/>
      <c r="H23025" s="612"/>
      <c r="I23025" s="598"/>
      <c r="J23025" s="598"/>
      <c r="M23025" s="598"/>
      <c r="N23025" s="598"/>
      <c r="V23025" s="598"/>
      <c r="W23025" s="598"/>
    </row>
    <row r="23026" spans="6:23" x14ac:dyDescent="0.2">
      <c r="F23026" s="610"/>
      <c r="H23026" s="612"/>
      <c r="I23026" s="598"/>
      <c r="J23026" s="598"/>
      <c r="M23026" s="598"/>
      <c r="N23026" s="598"/>
      <c r="V23026" s="598"/>
      <c r="W23026" s="598"/>
    </row>
    <row r="23027" spans="6:23" x14ac:dyDescent="0.2">
      <c r="F23027" s="610"/>
      <c r="H23027" s="612"/>
      <c r="I23027" s="598"/>
      <c r="J23027" s="598"/>
      <c r="M23027" s="598"/>
      <c r="N23027" s="598"/>
      <c r="V23027" s="598"/>
      <c r="W23027" s="598"/>
    </row>
    <row r="23028" spans="6:23" x14ac:dyDescent="0.2">
      <c r="F23028" s="610"/>
      <c r="H23028" s="612"/>
      <c r="I23028" s="598"/>
      <c r="J23028" s="598"/>
      <c r="M23028" s="598"/>
      <c r="N23028" s="598"/>
      <c r="V23028" s="598"/>
      <c r="W23028" s="598"/>
    </row>
    <row r="23029" spans="6:23" x14ac:dyDescent="0.2">
      <c r="F23029" s="610"/>
      <c r="H23029" s="612"/>
      <c r="I23029" s="598"/>
      <c r="J23029" s="598"/>
      <c r="M23029" s="598"/>
      <c r="N23029" s="598"/>
      <c r="V23029" s="598"/>
      <c r="W23029" s="598"/>
    </row>
    <row r="23030" spans="6:23" x14ac:dyDescent="0.2">
      <c r="F23030" s="610"/>
      <c r="H23030" s="612"/>
      <c r="I23030" s="598"/>
      <c r="J23030" s="598"/>
      <c r="M23030" s="598"/>
      <c r="N23030" s="598"/>
      <c r="V23030" s="598"/>
      <c r="W23030" s="598"/>
    </row>
    <row r="23031" spans="6:23" x14ac:dyDescent="0.2">
      <c r="F23031" s="610"/>
      <c r="H23031" s="612"/>
      <c r="I23031" s="598"/>
      <c r="J23031" s="598"/>
      <c r="M23031" s="598"/>
      <c r="N23031" s="598"/>
      <c r="V23031" s="598"/>
      <c r="W23031" s="598"/>
    </row>
    <row r="23032" spans="6:23" x14ac:dyDescent="0.2">
      <c r="F23032" s="610"/>
      <c r="H23032" s="612"/>
      <c r="I23032" s="598"/>
      <c r="J23032" s="598"/>
      <c r="M23032" s="598"/>
      <c r="N23032" s="598"/>
      <c r="V23032" s="598"/>
      <c r="W23032" s="598"/>
    </row>
    <row r="23033" spans="6:23" x14ac:dyDescent="0.2">
      <c r="F23033" s="610"/>
      <c r="H23033" s="612"/>
      <c r="I23033" s="598"/>
      <c r="J23033" s="598"/>
      <c r="M23033" s="598"/>
      <c r="N23033" s="598"/>
      <c r="V23033" s="598"/>
      <c r="W23033" s="598"/>
    </row>
    <row r="23034" spans="6:23" x14ac:dyDescent="0.2">
      <c r="F23034" s="610"/>
      <c r="H23034" s="612"/>
      <c r="I23034" s="598"/>
      <c r="J23034" s="598"/>
      <c r="M23034" s="598"/>
      <c r="N23034" s="598"/>
      <c r="V23034" s="598"/>
      <c r="W23034" s="598"/>
    </row>
    <row r="23035" spans="6:23" x14ac:dyDescent="0.2">
      <c r="F23035" s="610"/>
      <c r="H23035" s="612"/>
      <c r="I23035" s="598"/>
      <c r="J23035" s="598"/>
      <c r="M23035" s="598"/>
      <c r="N23035" s="598"/>
      <c r="V23035" s="598"/>
      <c r="W23035" s="598"/>
    </row>
    <row r="23036" spans="6:23" x14ac:dyDescent="0.2">
      <c r="F23036" s="610"/>
      <c r="H23036" s="612"/>
      <c r="I23036" s="598"/>
      <c r="J23036" s="598"/>
      <c r="M23036" s="598"/>
      <c r="N23036" s="598"/>
      <c r="V23036" s="598"/>
      <c r="W23036" s="598"/>
    </row>
    <row r="23037" spans="6:23" x14ac:dyDescent="0.2">
      <c r="F23037" s="610"/>
      <c r="H23037" s="612"/>
      <c r="I23037" s="598"/>
      <c r="J23037" s="598"/>
      <c r="M23037" s="598"/>
      <c r="N23037" s="598"/>
      <c r="V23037" s="598"/>
      <c r="W23037" s="598"/>
    </row>
    <row r="23038" spans="6:23" x14ac:dyDescent="0.2">
      <c r="F23038" s="610"/>
      <c r="H23038" s="612"/>
      <c r="I23038" s="598"/>
      <c r="J23038" s="598"/>
      <c r="M23038" s="598"/>
      <c r="N23038" s="598"/>
      <c r="V23038" s="598"/>
      <c r="W23038" s="598"/>
    </row>
    <row r="23039" spans="6:23" x14ac:dyDescent="0.2">
      <c r="F23039" s="610"/>
      <c r="H23039" s="612"/>
      <c r="I23039" s="598"/>
      <c r="J23039" s="598"/>
      <c r="M23039" s="598"/>
      <c r="N23039" s="598"/>
      <c r="V23039" s="598"/>
      <c r="W23039" s="598"/>
    </row>
    <row r="23040" spans="6:23" x14ac:dyDescent="0.2">
      <c r="F23040" s="610"/>
      <c r="H23040" s="612"/>
      <c r="I23040" s="598"/>
      <c r="J23040" s="598"/>
      <c r="M23040" s="598"/>
      <c r="N23040" s="598"/>
      <c r="V23040" s="598"/>
      <c r="W23040" s="598"/>
    </row>
    <row r="23041" spans="6:23" x14ac:dyDescent="0.2">
      <c r="F23041" s="610"/>
      <c r="H23041" s="612"/>
      <c r="I23041" s="598"/>
      <c r="J23041" s="598"/>
      <c r="M23041" s="598"/>
      <c r="N23041" s="598"/>
      <c r="V23041" s="598"/>
      <c r="W23041" s="598"/>
    </row>
    <row r="23042" spans="6:23" x14ac:dyDescent="0.2">
      <c r="F23042" s="610"/>
      <c r="H23042" s="612"/>
      <c r="I23042" s="598"/>
      <c r="J23042" s="598"/>
      <c r="M23042" s="598"/>
      <c r="N23042" s="598"/>
      <c r="V23042" s="598"/>
      <c r="W23042" s="598"/>
    </row>
    <row r="23043" spans="6:23" x14ac:dyDescent="0.2">
      <c r="F23043" s="610"/>
      <c r="H23043" s="612"/>
      <c r="I23043" s="598"/>
      <c r="J23043" s="598"/>
      <c r="M23043" s="598"/>
      <c r="N23043" s="598"/>
      <c r="V23043" s="598"/>
      <c r="W23043" s="598"/>
    </row>
    <row r="23044" spans="6:23" x14ac:dyDescent="0.2">
      <c r="F23044" s="610"/>
      <c r="H23044" s="612"/>
      <c r="I23044" s="598"/>
      <c r="J23044" s="598"/>
      <c r="M23044" s="598"/>
      <c r="N23044" s="598"/>
      <c r="V23044" s="598"/>
      <c r="W23044" s="598"/>
    </row>
    <row r="23045" spans="6:23" x14ac:dyDescent="0.2">
      <c r="F23045" s="610"/>
      <c r="H23045" s="612"/>
      <c r="I23045" s="598"/>
      <c r="J23045" s="598"/>
      <c r="M23045" s="598"/>
      <c r="N23045" s="598"/>
      <c r="V23045" s="598"/>
      <c r="W23045" s="598"/>
    </row>
    <row r="23046" spans="6:23" x14ac:dyDescent="0.2">
      <c r="F23046" s="610"/>
      <c r="H23046" s="612"/>
      <c r="I23046" s="598"/>
      <c r="J23046" s="598"/>
      <c r="M23046" s="598"/>
      <c r="N23046" s="598"/>
      <c r="V23046" s="598"/>
      <c r="W23046" s="598"/>
    </row>
    <row r="23047" spans="6:23" x14ac:dyDescent="0.2">
      <c r="F23047" s="610"/>
      <c r="H23047" s="612"/>
      <c r="I23047" s="598"/>
      <c r="J23047" s="598"/>
      <c r="M23047" s="598"/>
      <c r="N23047" s="598"/>
      <c r="V23047" s="598"/>
      <c r="W23047" s="598"/>
    </row>
    <row r="23048" spans="6:23" x14ac:dyDescent="0.2">
      <c r="F23048" s="610"/>
      <c r="H23048" s="612"/>
      <c r="I23048" s="598"/>
      <c r="J23048" s="598"/>
      <c r="M23048" s="598"/>
      <c r="N23048" s="598"/>
      <c r="V23048" s="598"/>
      <c r="W23048" s="598"/>
    </row>
    <row r="23049" spans="6:23" x14ac:dyDescent="0.2">
      <c r="F23049" s="610"/>
      <c r="H23049" s="612"/>
      <c r="I23049" s="598"/>
      <c r="J23049" s="598"/>
      <c r="M23049" s="598"/>
      <c r="N23049" s="598"/>
      <c r="V23049" s="598"/>
      <c r="W23049" s="598"/>
    </row>
    <row r="23050" spans="6:23" x14ac:dyDescent="0.2">
      <c r="F23050" s="610"/>
      <c r="H23050" s="612"/>
      <c r="I23050" s="598"/>
      <c r="J23050" s="598"/>
      <c r="M23050" s="598"/>
      <c r="N23050" s="598"/>
      <c r="V23050" s="598"/>
      <c r="W23050" s="598"/>
    </row>
    <row r="23051" spans="6:23" x14ac:dyDescent="0.2">
      <c r="F23051" s="610"/>
      <c r="H23051" s="612"/>
      <c r="I23051" s="598"/>
      <c r="J23051" s="598"/>
      <c r="M23051" s="598"/>
      <c r="N23051" s="598"/>
      <c r="V23051" s="598"/>
      <c r="W23051" s="598"/>
    </row>
    <row r="23052" spans="6:23" x14ac:dyDescent="0.2">
      <c r="F23052" s="610"/>
      <c r="H23052" s="612"/>
      <c r="I23052" s="598"/>
      <c r="J23052" s="598"/>
      <c r="M23052" s="598"/>
      <c r="N23052" s="598"/>
      <c r="V23052" s="598"/>
      <c r="W23052" s="598"/>
    </row>
    <row r="23053" spans="6:23" x14ac:dyDescent="0.2">
      <c r="F23053" s="610"/>
      <c r="H23053" s="612"/>
      <c r="I23053" s="598"/>
      <c r="J23053" s="598"/>
      <c r="M23053" s="598"/>
      <c r="N23053" s="598"/>
      <c r="V23053" s="598"/>
      <c r="W23053" s="598"/>
    </row>
    <row r="23054" spans="6:23" x14ac:dyDescent="0.2">
      <c r="F23054" s="610"/>
      <c r="H23054" s="612"/>
      <c r="I23054" s="598"/>
      <c r="J23054" s="598"/>
      <c r="M23054" s="598"/>
      <c r="N23054" s="598"/>
      <c r="V23054" s="598"/>
      <c r="W23054" s="598"/>
    </row>
    <row r="23055" spans="6:23" x14ac:dyDescent="0.2">
      <c r="F23055" s="610"/>
      <c r="H23055" s="612"/>
      <c r="I23055" s="598"/>
      <c r="J23055" s="598"/>
      <c r="M23055" s="598"/>
      <c r="N23055" s="598"/>
      <c r="V23055" s="598"/>
      <c r="W23055" s="598"/>
    </row>
    <row r="23056" spans="6:23" x14ac:dyDescent="0.2">
      <c r="F23056" s="610"/>
      <c r="H23056" s="612"/>
      <c r="I23056" s="598"/>
      <c r="J23056" s="598"/>
      <c r="M23056" s="598"/>
      <c r="N23056" s="598"/>
      <c r="V23056" s="598"/>
      <c r="W23056" s="598"/>
    </row>
    <row r="23057" spans="6:23" x14ac:dyDescent="0.2">
      <c r="F23057" s="610"/>
      <c r="H23057" s="612"/>
      <c r="I23057" s="598"/>
      <c r="J23057" s="598"/>
      <c r="M23057" s="598"/>
      <c r="N23057" s="598"/>
      <c r="V23057" s="598"/>
      <c r="W23057" s="598"/>
    </row>
    <row r="23058" spans="6:23" x14ac:dyDescent="0.2">
      <c r="F23058" s="610"/>
      <c r="H23058" s="612"/>
      <c r="I23058" s="598"/>
      <c r="J23058" s="598"/>
      <c r="M23058" s="598"/>
      <c r="N23058" s="598"/>
      <c r="V23058" s="598"/>
      <c r="W23058" s="598"/>
    </row>
    <row r="23059" spans="6:23" x14ac:dyDescent="0.2">
      <c r="F23059" s="610"/>
      <c r="H23059" s="612"/>
      <c r="I23059" s="598"/>
      <c r="J23059" s="598"/>
      <c r="M23059" s="598"/>
      <c r="N23059" s="598"/>
      <c r="V23059" s="598"/>
      <c r="W23059" s="598"/>
    </row>
    <row r="23060" spans="6:23" x14ac:dyDescent="0.2">
      <c r="F23060" s="610"/>
      <c r="H23060" s="612"/>
      <c r="I23060" s="598"/>
      <c r="J23060" s="598"/>
      <c r="M23060" s="598"/>
      <c r="N23060" s="598"/>
      <c r="V23060" s="598"/>
      <c r="W23060" s="598"/>
    </row>
    <row r="23061" spans="6:23" x14ac:dyDescent="0.2">
      <c r="F23061" s="610"/>
      <c r="H23061" s="612"/>
      <c r="I23061" s="598"/>
      <c r="J23061" s="598"/>
      <c r="M23061" s="598"/>
      <c r="N23061" s="598"/>
      <c r="V23061" s="598"/>
      <c r="W23061" s="598"/>
    </row>
    <row r="23062" spans="6:23" x14ac:dyDescent="0.2">
      <c r="F23062" s="610"/>
      <c r="H23062" s="612"/>
      <c r="I23062" s="598"/>
      <c r="J23062" s="598"/>
      <c r="M23062" s="598"/>
      <c r="N23062" s="598"/>
      <c r="V23062" s="598"/>
      <c r="W23062" s="598"/>
    </row>
    <row r="23063" spans="6:23" x14ac:dyDescent="0.2">
      <c r="F23063" s="610"/>
      <c r="H23063" s="612"/>
      <c r="I23063" s="598"/>
      <c r="J23063" s="598"/>
      <c r="M23063" s="598"/>
      <c r="N23063" s="598"/>
      <c r="V23063" s="598"/>
      <c r="W23063" s="598"/>
    </row>
    <row r="23064" spans="6:23" x14ac:dyDescent="0.2">
      <c r="F23064" s="610"/>
      <c r="H23064" s="612"/>
      <c r="I23064" s="598"/>
      <c r="J23064" s="598"/>
      <c r="M23064" s="598"/>
      <c r="N23064" s="598"/>
      <c r="V23064" s="598"/>
      <c r="W23064" s="598"/>
    </row>
    <row r="23065" spans="6:23" x14ac:dyDescent="0.2">
      <c r="F23065" s="610"/>
      <c r="H23065" s="612"/>
      <c r="I23065" s="598"/>
      <c r="J23065" s="598"/>
      <c r="M23065" s="598"/>
      <c r="N23065" s="598"/>
      <c r="V23065" s="598"/>
      <c r="W23065" s="598"/>
    </row>
    <row r="23066" spans="6:23" x14ac:dyDescent="0.2">
      <c r="F23066" s="610"/>
      <c r="H23066" s="612"/>
      <c r="I23066" s="598"/>
      <c r="J23066" s="598"/>
      <c r="M23066" s="598"/>
      <c r="N23066" s="598"/>
      <c r="V23066" s="598"/>
      <c r="W23066" s="598"/>
    </row>
    <row r="23067" spans="6:23" x14ac:dyDescent="0.2">
      <c r="F23067" s="610"/>
      <c r="H23067" s="612"/>
      <c r="I23067" s="598"/>
      <c r="J23067" s="598"/>
      <c r="M23067" s="598"/>
      <c r="N23067" s="598"/>
      <c r="V23067" s="598"/>
      <c r="W23067" s="598"/>
    </row>
    <row r="23068" spans="6:23" x14ac:dyDescent="0.2">
      <c r="F23068" s="610"/>
      <c r="H23068" s="612"/>
      <c r="I23068" s="598"/>
      <c r="J23068" s="598"/>
      <c r="M23068" s="598"/>
      <c r="N23068" s="598"/>
      <c r="V23068" s="598"/>
      <c r="W23068" s="598"/>
    </row>
    <row r="23069" spans="6:23" x14ac:dyDescent="0.2">
      <c r="F23069" s="610"/>
      <c r="H23069" s="612"/>
      <c r="I23069" s="598"/>
      <c r="J23069" s="598"/>
      <c r="M23069" s="598"/>
      <c r="N23069" s="598"/>
      <c r="V23069" s="598"/>
      <c r="W23069" s="598"/>
    </row>
    <row r="23070" spans="6:23" x14ac:dyDescent="0.2">
      <c r="F23070" s="610"/>
      <c r="H23070" s="612"/>
      <c r="I23070" s="598"/>
      <c r="J23070" s="598"/>
      <c r="M23070" s="598"/>
      <c r="N23070" s="598"/>
      <c r="V23070" s="598"/>
      <c r="W23070" s="598"/>
    </row>
    <row r="23071" spans="6:23" x14ac:dyDescent="0.2">
      <c r="F23071" s="610"/>
      <c r="H23071" s="612"/>
      <c r="I23071" s="598"/>
      <c r="J23071" s="598"/>
      <c r="M23071" s="598"/>
      <c r="N23071" s="598"/>
      <c r="V23071" s="598"/>
      <c r="W23071" s="598"/>
    </row>
    <row r="23072" spans="6:23" x14ac:dyDescent="0.2">
      <c r="F23072" s="610"/>
      <c r="H23072" s="612"/>
      <c r="I23072" s="598"/>
      <c r="J23072" s="598"/>
      <c r="M23072" s="598"/>
      <c r="N23072" s="598"/>
      <c r="V23072" s="598"/>
      <c r="W23072" s="598"/>
    </row>
    <row r="23073" spans="6:23" x14ac:dyDescent="0.2">
      <c r="F23073" s="610"/>
      <c r="H23073" s="612"/>
      <c r="I23073" s="598"/>
      <c r="J23073" s="598"/>
      <c r="M23073" s="598"/>
      <c r="N23073" s="598"/>
      <c r="V23073" s="598"/>
      <c r="W23073" s="598"/>
    </row>
    <row r="23074" spans="6:23" x14ac:dyDescent="0.2">
      <c r="F23074" s="610"/>
      <c r="H23074" s="612"/>
      <c r="I23074" s="598"/>
      <c r="J23074" s="598"/>
      <c r="M23074" s="598"/>
      <c r="N23074" s="598"/>
      <c r="V23074" s="598"/>
      <c r="W23074" s="598"/>
    </row>
    <row r="23075" spans="6:23" x14ac:dyDescent="0.2">
      <c r="F23075" s="610"/>
      <c r="H23075" s="612"/>
      <c r="I23075" s="598"/>
      <c r="J23075" s="598"/>
      <c r="M23075" s="598"/>
      <c r="N23075" s="598"/>
      <c r="V23075" s="598"/>
      <c r="W23075" s="598"/>
    </row>
    <row r="23076" spans="6:23" x14ac:dyDescent="0.2">
      <c r="F23076" s="610"/>
      <c r="H23076" s="612"/>
      <c r="I23076" s="598"/>
      <c r="J23076" s="598"/>
      <c r="M23076" s="598"/>
      <c r="N23076" s="598"/>
      <c r="V23076" s="598"/>
      <c r="W23076" s="598"/>
    </row>
    <row r="23077" spans="6:23" x14ac:dyDescent="0.2">
      <c r="F23077" s="610"/>
      <c r="H23077" s="612"/>
      <c r="I23077" s="598"/>
      <c r="J23077" s="598"/>
      <c r="M23077" s="598"/>
      <c r="N23077" s="598"/>
      <c r="V23077" s="598"/>
      <c r="W23077" s="598"/>
    </row>
    <row r="23078" spans="6:23" x14ac:dyDescent="0.2">
      <c r="F23078" s="610"/>
      <c r="H23078" s="612"/>
      <c r="I23078" s="598"/>
      <c r="J23078" s="598"/>
      <c r="M23078" s="598"/>
      <c r="N23078" s="598"/>
      <c r="V23078" s="598"/>
      <c r="W23078" s="598"/>
    </row>
    <row r="23079" spans="6:23" x14ac:dyDescent="0.2">
      <c r="F23079" s="610"/>
      <c r="H23079" s="612"/>
      <c r="I23079" s="598"/>
      <c r="J23079" s="598"/>
      <c r="M23079" s="598"/>
      <c r="N23079" s="598"/>
      <c r="V23079" s="598"/>
      <c r="W23079" s="598"/>
    </row>
    <row r="23080" spans="6:23" x14ac:dyDescent="0.2">
      <c r="F23080" s="610"/>
      <c r="H23080" s="612"/>
      <c r="I23080" s="598"/>
      <c r="J23080" s="598"/>
      <c r="M23080" s="598"/>
      <c r="N23080" s="598"/>
      <c r="V23080" s="598"/>
      <c r="W23080" s="598"/>
    </row>
    <row r="23081" spans="6:23" x14ac:dyDescent="0.2">
      <c r="F23081" s="610"/>
      <c r="H23081" s="612"/>
      <c r="I23081" s="598"/>
      <c r="J23081" s="598"/>
      <c r="M23081" s="598"/>
      <c r="N23081" s="598"/>
      <c r="V23081" s="598"/>
      <c r="W23081" s="598"/>
    </row>
    <row r="23082" spans="6:23" x14ac:dyDescent="0.2">
      <c r="F23082" s="610"/>
      <c r="H23082" s="612"/>
      <c r="I23082" s="598"/>
      <c r="J23082" s="598"/>
      <c r="M23082" s="598"/>
      <c r="N23082" s="598"/>
      <c r="V23082" s="598"/>
      <c r="W23082" s="598"/>
    </row>
    <row r="23083" spans="6:23" x14ac:dyDescent="0.2">
      <c r="F23083" s="610"/>
      <c r="H23083" s="612"/>
      <c r="I23083" s="598"/>
      <c r="J23083" s="598"/>
      <c r="M23083" s="598"/>
      <c r="N23083" s="598"/>
      <c r="V23083" s="598"/>
      <c r="W23083" s="598"/>
    </row>
    <row r="23084" spans="6:23" x14ac:dyDescent="0.2">
      <c r="F23084" s="610"/>
      <c r="H23084" s="612"/>
      <c r="I23084" s="598"/>
      <c r="J23084" s="598"/>
      <c r="M23084" s="598"/>
      <c r="N23084" s="598"/>
      <c r="V23084" s="598"/>
      <c r="W23084" s="598"/>
    </row>
    <row r="23085" spans="6:23" x14ac:dyDescent="0.2">
      <c r="F23085" s="610"/>
      <c r="H23085" s="612"/>
      <c r="I23085" s="598"/>
      <c r="J23085" s="598"/>
      <c r="M23085" s="598"/>
      <c r="N23085" s="598"/>
      <c r="V23085" s="598"/>
      <c r="W23085" s="598"/>
    </row>
    <row r="23086" spans="6:23" x14ac:dyDescent="0.2">
      <c r="F23086" s="610"/>
      <c r="H23086" s="612"/>
      <c r="I23086" s="598"/>
      <c r="J23086" s="598"/>
      <c r="M23086" s="598"/>
      <c r="N23086" s="598"/>
      <c r="V23086" s="598"/>
      <c r="W23086" s="598"/>
    </row>
    <row r="23087" spans="6:23" x14ac:dyDescent="0.2">
      <c r="F23087" s="610"/>
      <c r="H23087" s="612"/>
      <c r="I23087" s="598"/>
      <c r="J23087" s="598"/>
      <c r="M23087" s="598"/>
      <c r="N23087" s="598"/>
      <c r="V23087" s="598"/>
      <c r="W23087" s="598"/>
    </row>
    <row r="23088" spans="6:23" x14ac:dyDescent="0.2">
      <c r="F23088" s="610"/>
      <c r="H23088" s="612"/>
      <c r="I23088" s="598"/>
      <c r="J23088" s="598"/>
      <c r="M23088" s="598"/>
      <c r="N23088" s="598"/>
      <c r="V23088" s="598"/>
      <c r="W23088" s="598"/>
    </row>
    <row r="23089" spans="6:23" x14ac:dyDescent="0.2">
      <c r="F23089" s="610"/>
      <c r="H23089" s="612"/>
      <c r="I23089" s="598"/>
      <c r="J23089" s="598"/>
      <c r="M23089" s="598"/>
      <c r="N23089" s="598"/>
      <c r="V23089" s="598"/>
      <c r="W23089" s="598"/>
    </row>
    <row r="23090" spans="6:23" x14ac:dyDescent="0.2">
      <c r="F23090" s="610"/>
      <c r="H23090" s="612"/>
      <c r="I23090" s="598"/>
      <c r="J23090" s="598"/>
      <c r="M23090" s="598"/>
      <c r="N23090" s="598"/>
      <c r="V23090" s="598"/>
      <c r="W23090" s="598"/>
    </row>
    <row r="23091" spans="6:23" x14ac:dyDescent="0.2">
      <c r="F23091" s="610"/>
      <c r="H23091" s="612"/>
      <c r="I23091" s="598"/>
      <c r="J23091" s="598"/>
      <c r="M23091" s="598"/>
      <c r="N23091" s="598"/>
      <c r="V23091" s="598"/>
      <c r="W23091" s="598"/>
    </row>
    <row r="23092" spans="6:23" x14ac:dyDescent="0.2">
      <c r="F23092" s="610"/>
      <c r="H23092" s="612"/>
      <c r="I23092" s="598"/>
      <c r="J23092" s="598"/>
      <c r="M23092" s="598"/>
      <c r="N23092" s="598"/>
      <c r="V23092" s="598"/>
      <c r="W23092" s="598"/>
    </row>
    <row r="23093" spans="6:23" x14ac:dyDescent="0.2">
      <c r="F23093" s="610"/>
      <c r="H23093" s="612"/>
      <c r="I23093" s="598"/>
      <c r="J23093" s="598"/>
      <c r="M23093" s="598"/>
      <c r="N23093" s="598"/>
      <c r="V23093" s="598"/>
      <c r="W23093" s="598"/>
    </row>
    <row r="23094" spans="6:23" x14ac:dyDescent="0.2">
      <c r="F23094" s="610"/>
      <c r="H23094" s="612"/>
      <c r="I23094" s="598"/>
      <c r="J23094" s="598"/>
      <c r="M23094" s="598"/>
      <c r="N23094" s="598"/>
      <c r="V23094" s="598"/>
      <c r="W23094" s="598"/>
    </row>
    <row r="23095" spans="6:23" x14ac:dyDescent="0.2">
      <c r="F23095" s="610"/>
      <c r="H23095" s="612"/>
      <c r="I23095" s="598"/>
      <c r="J23095" s="598"/>
      <c r="M23095" s="598"/>
      <c r="N23095" s="598"/>
      <c r="V23095" s="598"/>
      <c r="W23095" s="598"/>
    </row>
    <row r="23096" spans="6:23" x14ac:dyDescent="0.2">
      <c r="F23096" s="610"/>
      <c r="H23096" s="612"/>
      <c r="I23096" s="598"/>
      <c r="J23096" s="598"/>
      <c r="M23096" s="598"/>
      <c r="N23096" s="598"/>
      <c r="V23096" s="598"/>
      <c r="W23096" s="598"/>
    </row>
    <row r="23097" spans="6:23" x14ac:dyDescent="0.2">
      <c r="F23097" s="610"/>
      <c r="H23097" s="612"/>
      <c r="I23097" s="598"/>
      <c r="J23097" s="598"/>
      <c r="M23097" s="598"/>
      <c r="N23097" s="598"/>
      <c r="V23097" s="598"/>
      <c r="W23097" s="598"/>
    </row>
    <row r="23098" spans="6:23" x14ac:dyDescent="0.2">
      <c r="F23098" s="610"/>
      <c r="H23098" s="612"/>
      <c r="I23098" s="598"/>
      <c r="J23098" s="598"/>
      <c r="M23098" s="598"/>
      <c r="N23098" s="598"/>
      <c r="V23098" s="598"/>
      <c r="W23098" s="598"/>
    </row>
    <row r="23099" spans="6:23" x14ac:dyDescent="0.2">
      <c r="F23099" s="610"/>
      <c r="H23099" s="612"/>
      <c r="I23099" s="598"/>
      <c r="J23099" s="598"/>
      <c r="M23099" s="598"/>
      <c r="N23099" s="598"/>
      <c r="V23099" s="598"/>
      <c r="W23099" s="598"/>
    </row>
    <row r="23100" spans="6:23" x14ac:dyDescent="0.2">
      <c r="F23100" s="610"/>
      <c r="H23100" s="612"/>
      <c r="I23100" s="598"/>
      <c r="J23100" s="598"/>
      <c r="M23100" s="598"/>
      <c r="N23100" s="598"/>
      <c r="V23100" s="598"/>
      <c r="W23100" s="598"/>
    </row>
    <row r="23101" spans="6:23" x14ac:dyDescent="0.2">
      <c r="F23101" s="610"/>
      <c r="H23101" s="612"/>
      <c r="I23101" s="598"/>
      <c r="J23101" s="598"/>
      <c r="M23101" s="598"/>
      <c r="N23101" s="598"/>
      <c r="V23101" s="598"/>
      <c r="W23101" s="598"/>
    </row>
    <row r="23102" spans="6:23" x14ac:dyDescent="0.2">
      <c r="F23102" s="610"/>
      <c r="H23102" s="612"/>
      <c r="I23102" s="598"/>
      <c r="J23102" s="598"/>
      <c r="M23102" s="598"/>
      <c r="N23102" s="598"/>
      <c r="V23102" s="598"/>
      <c r="W23102" s="598"/>
    </row>
    <row r="23103" spans="6:23" x14ac:dyDescent="0.2">
      <c r="F23103" s="610"/>
      <c r="H23103" s="612"/>
      <c r="I23103" s="598"/>
      <c r="J23103" s="598"/>
      <c r="M23103" s="598"/>
      <c r="N23103" s="598"/>
      <c r="V23103" s="598"/>
      <c r="W23103" s="598"/>
    </row>
    <row r="23104" spans="6:23" x14ac:dyDescent="0.2">
      <c r="F23104" s="610"/>
      <c r="H23104" s="612"/>
      <c r="I23104" s="598"/>
      <c r="J23104" s="598"/>
      <c r="M23104" s="598"/>
      <c r="N23104" s="598"/>
      <c r="V23104" s="598"/>
      <c r="W23104" s="598"/>
    </row>
    <row r="23105" spans="6:23" x14ac:dyDescent="0.2">
      <c r="F23105" s="610"/>
      <c r="H23105" s="612"/>
      <c r="I23105" s="598"/>
      <c r="J23105" s="598"/>
      <c r="M23105" s="598"/>
      <c r="N23105" s="598"/>
      <c r="V23105" s="598"/>
      <c r="W23105" s="598"/>
    </row>
    <row r="23106" spans="6:23" x14ac:dyDescent="0.2">
      <c r="F23106" s="610"/>
      <c r="H23106" s="612"/>
      <c r="I23106" s="598"/>
      <c r="J23106" s="598"/>
      <c r="M23106" s="598"/>
      <c r="N23106" s="598"/>
      <c r="V23106" s="598"/>
      <c r="W23106" s="598"/>
    </row>
    <row r="23107" spans="6:23" x14ac:dyDescent="0.2">
      <c r="F23107" s="610"/>
      <c r="H23107" s="612"/>
      <c r="I23107" s="598"/>
      <c r="J23107" s="598"/>
      <c r="M23107" s="598"/>
      <c r="N23107" s="598"/>
      <c r="V23107" s="598"/>
      <c r="W23107" s="598"/>
    </row>
    <row r="23108" spans="6:23" x14ac:dyDescent="0.2">
      <c r="F23108" s="610"/>
      <c r="H23108" s="612"/>
      <c r="I23108" s="598"/>
      <c r="J23108" s="598"/>
      <c r="M23108" s="598"/>
      <c r="N23108" s="598"/>
      <c r="V23108" s="598"/>
      <c r="W23108" s="598"/>
    </row>
    <row r="23109" spans="6:23" x14ac:dyDescent="0.2">
      <c r="F23109" s="610"/>
      <c r="H23109" s="612"/>
      <c r="I23109" s="598"/>
      <c r="J23109" s="598"/>
      <c r="M23109" s="598"/>
      <c r="N23109" s="598"/>
      <c r="V23109" s="598"/>
      <c r="W23109" s="598"/>
    </row>
    <row r="23110" spans="6:23" x14ac:dyDescent="0.2">
      <c r="F23110" s="610"/>
      <c r="H23110" s="612"/>
      <c r="I23110" s="598"/>
      <c r="J23110" s="598"/>
      <c r="M23110" s="598"/>
      <c r="N23110" s="598"/>
      <c r="V23110" s="598"/>
      <c r="W23110" s="598"/>
    </row>
    <row r="23111" spans="6:23" x14ac:dyDescent="0.2">
      <c r="F23111" s="610"/>
      <c r="H23111" s="612"/>
      <c r="I23111" s="598"/>
      <c r="J23111" s="598"/>
      <c r="M23111" s="598"/>
      <c r="N23111" s="598"/>
      <c r="V23111" s="598"/>
      <c r="W23111" s="598"/>
    </row>
    <row r="23112" spans="6:23" x14ac:dyDescent="0.2">
      <c r="F23112" s="610"/>
      <c r="H23112" s="612"/>
      <c r="I23112" s="598"/>
      <c r="J23112" s="598"/>
      <c r="M23112" s="598"/>
      <c r="N23112" s="598"/>
      <c r="V23112" s="598"/>
      <c r="W23112" s="598"/>
    </row>
    <row r="23113" spans="6:23" x14ac:dyDescent="0.2">
      <c r="F23113" s="610"/>
      <c r="H23113" s="612"/>
      <c r="I23113" s="598"/>
      <c r="J23113" s="598"/>
      <c r="M23113" s="598"/>
      <c r="N23113" s="598"/>
      <c r="V23113" s="598"/>
      <c r="W23113" s="598"/>
    </row>
    <row r="23114" spans="6:23" x14ac:dyDescent="0.2">
      <c r="F23114" s="610"/>
      <c r="H23114" s="612"/>
      <c r="I23114" s="598"/>
      <c r="J23114" s="598"/>
      <c r="M23114" s="598"/>
      <c r="N23114" s="598"/>
      <c r="V23114" s="598"/>
      <c r="W23114" s="598"/>
    </row>
    <row r="23115" spans="6:23" x14ac:dyDescent="0.2">
      <c r="F23115" s="610"/>
      <c r="H23115" s="612"/>
      <c r="I23115" s="598"/>
      <c r="J23115" s="598"/>
      <c r="M23115" s="598"/>
      <c r="N23115" s="598"/>
      <c r="V23115" s="598"/>
      <c r="W23115" s="598"/>
    </row>
    <row r="23116" spans="6:23" x14ac:dyDescent="0.2">
      <c r="F23116" s="610"/>
      <c r="H23116" s="612"/>
      <c r="I23116" s="598"/>
      <c r="J23116" s="598"/>
      <c r="M23116" s="598"/>
      <c r="N23116" s="598"/>
      <c r="V23116" s="598"/>
      <c r="W23116" s="598"/>
    </row>
    <row r="23117" spans="6:23" x14ac:dyDescent="0.2">
      <c r="F23117" s="610"/>
      <c r="H23117" s="612"/>
      <c r="I23117" s="598"/>
      <c r="J23117" s="598"/>
      <c r="M23117" s="598"/>
      <c r="N23117" s="598"/>
      <c r="V23117" s="598"/>
      <c r="W23117" s="598"/>
    </row>
    <row r="23118" spans="6:23" x14ac:dyDescent="0.2">
      <c r="F23118" s="610"/>
      <c r="H23118" s="612"/>
      <c r="I23118" s="598"/>
      <c r="J23118" s="598"/>
      <c r="M23118" s="598"/>
      <c r="N23118" s="598"/>
      <c r="V23118" s="598"/>
      <c r="W23118" s="598"/>
    </row>
    <row r="23119" spans="6:23" x14ac:dyDescent="0.2">
      <c r="F23119" s="610"/>
      <c r="H23119" s="612"/>
      <c r="I23119" s="598"/>
      <c r="J23119" s="598"/>
      <c r="M23119" s="598"/>
      <c r="N23119" s="598"/>
      <c r="V23119" s="598"/>
      <c r="W23119" s="598"/>
    </row>
    <row r="23120" spans="6:23" x14ac:dyDescent="0.2">
      <c r="F23120" s="610"/>
      <c r="H23120" s="612"/>
      <c r="I23120" s="598"/>
      <c r="J23120" s="598"/>
      <c r="M23120" s="598"/>
      <c r="N23120" s="598"/>
      <c r="V23120" s="598"/>
      <c r="W23120" s="598"/>
    </row>
    <row r="23121" spans="6:23" x14ac:dyDescent="0.2">
      <c r="F23121" s="610"/>
      <c r="H23121" s="612"/>
      <c r="I23121" s="598"/>
      <c r="J23121" s="598"/>
      <c r="M23121" s="598"/>
      <c r="N23121" s="598"/>
      <c r="V23121" s="598"/>
      <c r="W23121" s="598"/>
    </row>
    <row r="23122" spans="6:23" x14ac:dyDescent="0.2">
      <c r="F23122" s="610"/>
      <c r="H23122" s="612"/>
      <c r="I23122" s="598"/>
      <c r="J23122" s="598"/>
      <c r="M23122" s="598"/>
      <c r="N23122" s="598"/>
      <c r="V23122" s="598"/>
      <c r="W23122" s="598"/>
    </row>
    <row r="23123" spans="6:23" x14ac:dyDescent="0.2">
      <c r="F23123" s="610"/>
      <c r="H23123" s="612"/>
      <c r="I23123" s="598"/>
      <c r="J23123" s="598"/>
      <c r="M23123" s="598"/>
      <c r="N23123" s="598"/>
      <c r="V23123" s="598"/>
      <c r="W23123" s="598"/>
    </row>
    <row r="23124" spans="6:23" x14ac:dyDescent="0.2">
      <c r="F23124" s="610"/>
      <c r="H23124" s="612"/>
      <c r="I23124" s="598"/>
      <c r="J23124" s="598"/>
      <c r="M23124" s="598"/>
      <c r="N23124" s="598"/>
      <c r="V23124" s="598"/>
      <c r="W23124" s="598"/>
    </row>
    <row r="23125" spans="6:23" x14ac:dyDescent="0.2">
      <c r="F23125" s="610"/>
      <c r="H23125" s="612"/>
      <c r="I23125" s="598"/>
      <c r="J23125" s="598"/>
      <c r="M23125" s="598"/>
      <c r="N23125" s="598"/>
      <c r="V23125" s="598"/>
      <c r="W23125" s="598"/>
    </row>
    <row r="23126" spans="6:23" x14ac:dyDescent="0.2">
      <c r="F23126" s="610"/>
      <c r="H23126" s="612"/>
      <c r="I23126" s="598"/>
      <c r="J23126" s="598"/>
      <c r="M23126" s="598"/>
      <c r="N23126" s="598"/>
      <c r="V23126" s="598"/>
      <c r="W23126" s="598"/>
    </row>
    <row r="23127" spans="6:23" x14ac:dyDescent="0.2">
      <c r="F23127" s="610"/>
      <c r="H23127" s="612"/>
      <c r="I23127" s="598"/>
      <c r="J23127" s="598"/>
      <c r="M23127" s="598"/>
      <c r="N23127" s="598"/>
      <c r="V23127" s="598"/>
      <c r="W23127" s="598"/>
    </row>
    <row r="23128" spans="6:23" x14ac:dyDescent="0.2">
      <c r="F23128" s="610"/>
      <c r="H23128" s="612"/>
      <c r="I23128" s="598"/>
      <c r="J23128" s="598"/>
      <c r="M23128" s="598"/>
      <c r="N23128" s="598"/>
      <c r="V23128" s="598"/>
      <c r="W23128" s="598"/>
    </row>
    <row r="23129" spans="6:23" x14ac:dyDescent="0.2">
      <c r="F23129" s="610"/>
      <c r="H23129" s="612"/>
      <c r="I23129" s="598"/>
      <c r="J23129" s="598"/>
      <c r="M23129" s="598"/>
      <c r="N23129" s="598"/>
      <c r="V23129" s="598"/>
      <c r="W23129" s="598"/>
    </row>
    <row r="23130" spans="6:23" x14ac:dyDescent="0.2">
      <c r="F23130" s="610"/>
      <c r="H23130" s="612"/>
      <c r="I23130" s="598"/>
      <c r="J23130" s="598"/>
      <c r="M23130" s="598"/>
      <c r="N23130" s="598"/>
      <c r="V23130" s="598"/>
      <c r="W23130" s="598"/>
    </row>
    <row r="23131" spans="6:23" x14ac:dyDescent="0.2">
      <c r="F23131" s="610"/>
      <c r="H23131" s="612"/>
      <c r="I23131" s="598"/>
      <c r="J23131" s="598"/>
      <c r="M23131" s="598"/>
      <c r="N23131" s="598"/>
      <c r="V23131" s="598"/>
      <c r="W23131" s="598"/>
    </row>
    <row r="23132" spans="6:23" x14ac:dyDescent="0.2">
      <c r="F23132" s="610"/>
      <c r="H23132" s="612"/>
      <c r="I23132" s="598"/>
      <c r="J23132" s="598"/>
      <c r="M23132" s="598"/>
      <c r="N23132" s="598"/>
      <c r="V23132" s="598"/>
      <c r="W23132" s="598"/>
    </row>
    <row r="23133" spans="6:23" x14ac:dyDescent="0.2">
      <c r="F23133" s="610"/>
      <c r="H23133" s="612"/>
      <c r="I23133" s="598"/>
      <c r="J23133" s="598"/>
      <c r="M23133" s="598"/>
      <c r="N23133" s="598"/>
      <c r="V23133" s="598"/>
      <c r="W23133" s="598"/>
    </row>
    <row r="23134" spans="6:23" x14ac:dyDescent="0.2">
      <c r="F23134" s="610"/>
      <c r="H23134" s="612"/>
      <c r="I23134" s="598"/>
      <c r="J23134" s="598"/>
      <c r="M23134" s="598"/>
      <c r="N23134" s="598"/>
      <c r="V23134" s="598"/>
      <c r="W23134" s="598"/>
    </row>
    <row r="23135" spans="6:23" x14ac:dyDescent="0.2">
      <c r="F23135" s="610"/>
      <c r="H23135" s="612"/>
      <c r="I23135" s="598"/>
      <c r="J23135" s="598"/>
      <c r="M23135" s="598"/>
      <c r="N23135" s="598"/>
      <c r="V23135" s="598"/>
      <c r="W23135" s="598"/>
    </row>
    <row r="23136" spans="6:23" x14ac:dyDescent="0.2">
      <c r="F23136" s="610"/>
      <c r="H23136" s="612"/>
      <c r="I23136" s="598"/>
      <c r="J23136" s="598"/>
      <c r="M23136" s="598"/>
      <c r="N23136" s="598"/>
      <c r="V23136" s="598"/>
      <c r="W23136" s="598"/>
    </row>
    <row r="23137" spans="6:23" x14ac:dyDescent="0.2">
      <c r="F23137" s="610"/>
      <c r="H23137" s="612"/>
      <c r="I23137" s="598"/>
      <c r="J23137" s="598"/>
      <c r="M23137" s="598"/>
      <c r="N23137" s="598"/>
      <c r="V23137" s="598"/>
      <c r="W23137" s="598"/>
    </row>
    <row r="23138" spans="6:23" x14ac:dyDescent="0.2">
      <c r="F23138" s="610"/>
      <c r="H23138" s="612"/>
      <c r="I23138" s="598"/>
      <c r="J23138" s="598"/>
      <c r="M23138" s="598"/>
      <c r="N23138" s="598"/>
      <c r="V23138" s="598"/>
      <c r="W23138" s="598"/>
    </row>
    <row r="23139" spans="6:23" x14ac:dyDescent="0.2">
      <c r="F23139" s="610"/>
      <c r="H23139" s="612"/>
      <c r="I23139" s="598"/>
      <c r="J23139" s="598"/>
      <c r="M23139" s="598"/>
      <c r="N23139" s="598"/>
      <c r="V23139" s="598"/>
      <c r="W23139" s="598"/>
    </row>
    <row r="23140" spans="6:23" x14ac:dyDescent="0.2">
      <c r="F23140" s="610"/>
      <c r="H23140" s="612"/>
      <c r="I23140" s="598"/>
      <c r="J23140" s="598"/>
      <c r="M23140" s="598"/>
      <c r="N23140" s="598"/>
      <c r="V23140" s="598"/>
      <c r="W23140" s="598"/>
    </row>
    <row r="23141" spans="6:23" x14ac:dyDescent="0.2">
      <c r="F23141" s="610"/>
      <c r="H23141" s="612"/>
      <c r="I23141" s="598"/>
      <c r="J23141" s="598"/>
      <c r="M23141" s="598"/>
      <c r="N23141" s="598"/>
      <c r="V23141" s="598"/>
      <c r="W23141" s="598"/>
    </row>
    <row r="23142" spans="6:23" x14ac:dyDescent="0.2">
      <c r="F23142" s="610"/>
      <c r="H23142" s="612"/>
      <c r="I23142" s="598"/>
      <c r="J23142" s="598"/>
      <c r="M23142" s="598"/>
      <c r="N23142" s="598"/>
      <c r="V23142" s="598"/>
      <c r="W23142" s="598"/>
    </row>
    <row r="23143" spans="6:23" x14ac:dyDescent="0.2">
      <c r="F23143" s="610"/>
      <c r="H23143" s="612"/>
      <c r="I23143" s="598"/>
      <c r="J23143" s="598"/>
      <c r="M23143" s="598"/>
      <c r="N23143" s="598"/>
      <c r="V23143" s="598"/>
      <c r="W23143" s="598"/>
    </row>
    <row r="23144" spans="6:23" x14ac:dyDescent="0.2">
      <c r="F23144" s="610"/>
      <c r="H23144" s="612"/>
      <c r="I23144" s="598"/>
      <c r="J23144" s="598"/>
      <c r="M23144" s="598"/>
      <c r="N23144" s="598"/>
      <c r="V23144" s="598"/>
      <c r="W23144" s="598"/>
    </row>
    <row r="23145" spans="6:23" x14ac:dyDescent="0.2">
      <c r="F23145" s="610"/>
      <c r="H23145" s="612"/>
      <c r="I23145" s="598"/>
      <c r="J23145" s="598"/>
      <c r="M23145" s="598"/>
      <c r="N23145" s="598"/>
      <c r="V23145" s="598"/>
      <c r="W23145" s="598"/>
    </row>
    <row r="23146" spans="6:23" x14ac:dyDescent="0.2">
      <c r="F23146" s="610"/>
      <c r="H23146" s="612"/>
      <c r="I23146" s="598"/>
      <c r="J23146" s="598"/>
      <c r="M23146" s="598"/>
      <c r="N23146" s="598"/>
      <c r="V23146" s="598"/>
      <c r="W23146" s="598"/>
    </row>
    <row r="23147" spans="6:23" x14ac:dyDescent="0.2">
      <c r="F23147" s="610"/>
      <c r="H23147" s="612"/>
      <c r="I23147" s="598"/>
      <c r="J23147" s="598"/>
      <c r="M23147" s="598"/>
      <c r="N23147" s="598"/>
      <c r="V23147" s="598"/>
      <c r="W23147" s="598"/>
    </row>
    <row r="23148" spans="6:23" x14ac:dyDescent="0.2">
      <c r="F23148" s="610"/>
      <c r="H23148" s="612"/>
      <c r="I23148" s="598"/>
      <c r="J23148" s="598"/>
      <c r="M23148" s="598"/>
      <c r="N23148" s="598"/>
      <c r="V23148" s="598"/>
      <c r="W23148" s="598"/>
    </row>
    <row r="23149" spans="6:23" x14ac:dyDescent="0.2">
      <c r="F23149" s="610"/>
      <c r="H23149" s="612"/>
      <c r="I23149" s="598"/>
      <c r="J23149" s="598"/>
      <c r="M23149" s="598"/>
      <c r="N23149" s="598"/>
      <c r="V23149" s="598"/>
      <c r="W23149" s="598"/>
    </row>
    <row r="23150" spans="6:23" x14ac:dyDescent="0.2">
      <c r="F23150" s="610"/>
      <c r="H23150" s="612"/>
      <c r="I23150" s="598"/>
      <c r="J23150" s="598"/>
      <c r="M23150" s="598"/>
      <c r="N23150" s="598"/>
      <c r="V23150" s="598"/>
      <c r="W23150" s="598"/>
    </row>
    <row r="23151" spans="6:23" x14ac:dyDescent="0.2">
      <c r="F23151" s="610"/>
      <c r="H23151" s="612"/>
      <c r="I23151" s="598"/>
      <c r="J23151" s="598"/>
      <c r="M23151" s="598"/>
      <c r="N23151" s="598"/>
      <c r="V23151" s="598"/>
      <c r="W23151" s="598"/>
    </row>
    <row r="23152" spans="6:23" x14ac:dyDescent="0.2">
      <c r="F23152" s="610"/>
      <c r="H23152" s="612"/>
      <c r="I23152" s="598"/>
      <c r="J23152" s="598"/>
      <c r="M23152" s="598"/>
      <c r="N23152" s="598"/>
      <c r="V23152" s="598"/>
      <c r="W23152" s="598"/>
    </row>
    <row r="23153" spans="6:23" x14ac:dyDescent="0.2">
      <c r="F23153" s="610"/>
      <c r="H23153" s="612"/>
      <c r="I23153" s="598"/>
      <c r="J23153" s="598"/>
      <c r="M23153" s="598"/>
      <c r="N23153" s="598"/>
      <c r="V23153" s="598"/>
      <c r="W23153" s="598"/>
    </row>
    <row r="23154" spans="6:23" x14ac:dyDescent="0.2">
      <c r="F23154" s="610"/>
      <c r="H23154" s="612"/>
      <c r="I23154" s="598"/>
      <c r="J23154" s="598"/>
      <c r="M23154" s="598"/>
      <c r="N23154" s="598"/>
      <c r="V23154" s="598"/>
      <c r="W23154" s="598"/>
    </row>
    <row r="23155" spans="6:23" x14ac:dyDescent="0.2">
      <c r="F23155" s="610"/>
      <c r="H23155" s="612"/>
      <c r="I23155" s="598"/>
      <c r="J23155" s="598"/>
      <c r="M23155" s="598"/>
      <c r="N23155" s="598"/>
      <c r="V23155" s="598"/>
      <c r="W23155" s="598"/>
    </row>
    <row r="23156" spans="6:23" x14ac:dyDescent="0.2">
      <c r="F23156" s="610"/>
      <c r="H23156" s="612"/>
      <c r="I23156" s="598"/>
      <c r="J23156" s="598"/>
      <c r="M23156" s="598"/>
      <c r="N23156" s="598"/>
      <c r="V23156" s="598"/>
      <c r="W23156" s="598"/>
    </row>
    <row r="23157" spans="6:23" x14ac:dyDescent="0.2">
      <c r="F23157" s="610"/>
      <c r="H23157" s="612"/>
      <c r="I23157" s="598"/>
      <c r="J23157" s="598"/>
      <c r="M23157" s="598"/>
      <c r="N23157" s="598"/>
      <c r="V23157" s="598"/>
      <c r="W23157" s="598"/>
    </row>
    <row r="23158" spans="6:23" x14ac:dyDescent="0.2">
      <c r="F23158" s="610"/>
      <c r="H23158" s="612"/>
      <c r="I23158" s="598"/>
      <c r="J23158" s="598"/>
      <c r="M23158" s="598"/>
      <c r="N23158" s="598"/>
      <c r="V23158" s="598"/>
      <c r="W23158" s="598"/>
    </row>
    <row r="23159" spans="6:23" x14ac:dyDescent="0.2">
      <c r="F23159" s="610"/>
      <c r="H23159" s="612"/>
      <c r="I23159" s="598"/>
      <c r="J23159" s="598"/>
      <c r="M23159" s="598"/>
      <c r="N23159" s="598"/>
      <c r="V23159" s="598"/>
      <c r="W23159" s="598"/>
    </row>
    <row r="23160" spans="6:23" x14ac:dyDescent="0.2">
      <c r="F23160" s="610"/>
      <c r="H23160" s="612"/>
      <c r="I23160" s="598"/>
      <c r="J23160" s="598"/>
      <c r="M23160" s="598"/>
      <c r="N23160" s="598"/>
      <c r="V23160" s="598"/>
      <c r="W23160" s="598"/>
    </row>
    <row r="23161" spans="6:23" x14ac:dyDescent="0.2">
      <c r="F23161" s="610"/>
      <c r="H23161" s="612"/>
      <c r="I23161" s="598"/>
      <c r="J23161" s="598"/>
      <c r="M23161" s="598"/>
      <c r="N23161" s="598"/>
      <c r="V23161" s="598"/>
      <c r="W23161" s="598"/>
    </row>
    <row r="23162" spans="6:23" x14ac:dyDescent="0.2">
      <c r="F23162" s="610"/>
      <c r="H23162" s="612"/>
      <c r="I23162" s="598"/>
      <c r="J23162" s="598"/>
      <c r="M23162" s="598"/>
      <c r="N23162" s="598"/>
      <c r="V23162" s="598"/>
      <c r="W23162" s="598"/>
    </row>
    <row r="23163" spans="6:23" x14ac:dyDescent="0.2">
      <c r="F23163" s="610"/>
      <c r="H23163" s="612"/>
      <c r="I23163" s="598"/>
      <c r="J23163" s="598"/>
      <c r="M23163" s="598"/>
      <c r="N23163" s="598"/>
      <c r="V23163" s="598"/>
      <c r="W23163" s="598"/>
    </row>
    <row r="23164" spans="6:23" x14ac:dyDescent="0.2">
      <c r="F23164" s="610"/>
      <c r="H23164" s="612"/>
      <c r="I23164" s="598"/>
      <c r="J23164" s="598"/>
      <c r="M23164" s="598"/>
      <c r="N23164" s="598"/>
      <c r="V23164" s="598"/>
      <c r="W23164" s="598"/>
    </row>
    <row r="23165" spans="6:23" x14ac:dyDescent="0.2">
      <c r="F23165" s="610"/>
      <c r="H23165" s="612"/>
      <c r="I23165" s="598"/>
      <c r="J23165" s="598"/>
      <c r="M23165" s="598"/>
      <c r="N23165" s="598"/>
      <c r="V23165" s="598"/>
      <c r="W23165" s="598"/>
    </row>
    <row r="23166" spans="6:23" x14ac:dyDescent="0.2">
      <c r="F23166" s="610"/>
      <c r="H23166" s="612"/>
      <c r="I23166" s="598"/>
      <c r="J23166" s="598"/>
      <c r="M23166" s="598"/>
      <c r="N23166" s="598"/>
      <c r="V23166" s="598"/>
      <c r="W23166" s="598"/>
    </row>
    <row r="23167" spans="6:23" x14ac:dyDescent="0.2">
      <c r="F23167" s="610"/>
      <c r="H23167" s="612"/>
      <c r="I23167" s="598"/>
      <c r="J23167" s="598"/>
      <c r="M23167" s="598"/>
      <c r="N23167" s="598"/>
      <c r="V23167" s="598"/>
      <c r="W23167" s="598"/>
    </row>
    <row r="23168" spans="6:23" x14ac:dyDescent="0.2">
      <c r="F23168" s="610"/>
      <c r="H23168" s="612"/>
      <c r="I23168" s="598"/>
      <c r="J23168" s="598"/>
      <c r="M23168" s="598"/>
      <c r="N23168" s="598"/>
      <c r="V23168" s="598"/>
      <c r="W23168" s="598"/>
    </row>
    <row r="23169" spans="6:23" x14ac:dyDescent="0.2">
      <c r="F23169" s="610"/>
      <c r="H23169" s="612"/>
      <c r="I23169" s="598"/>
      <c r="J23169" s="598"/>
      <c r="M23169" s="598"/>
      <c r="N23169" s="598"/>
      <c r="V23169" s="598"/>
      <c r="W23169" s="598"/>
    </row>
    <row r="23170" spans="6:23" x14ac:dyDescent="0.2">
      <c r="F23170" s="610"/>
      <c r="H23170" s="612"/>
      <c r="I23170" s="598"/>
      <c r="J23170" s="598"/>
      <c r="M23170" s="598"/>
      <c r="N23170" s="598"/>
      <c r="V23170" s="598"/>
      <c r="W23170" s="598"/>
    </row>
    <row r="23171" spans="6:23" x14ac:dyDescent="0.2">
      <c r="F23171" s="610"/>
      <c r="H23171" s="612"/>
      <c r="I23171" s="598"/>
      <c r="J23171" s="598"/>
      <c r="M23171" s="598"/>
      <c r="N23171" s="598"/>
      <c r="V23171" s="598"/>
      <c r="W23171" s="598"/>
    </row>
    <row r="23172" spans="6:23" x14ac:dyDescent="0.2">
      <c r="F23172" s="610"/>
      <c r="H23172" s="612"/>
      <c r="I23172" s="598"/>
      <c r="J23172" s="598"/>
      <c r="M23172" s="598"/>
      <c r="N23172" s="598"/>
      <c r="V23172" s="598"/>
      <c r="W23172" s="598"/>
    </row>
    <row r="23173" spans="6:23" x14ac:dyDescent="0.2">
      <c r="F23173" s="610"/>
      <c r="H23173" s="612"/>
      <c r="I23173" s="598"/>
      <c r="J23173" s="598"/>
      <c r="M23173" s="598"/>
      <c r="N23173" s="598"/>
      <c r="V23173" s="598"/>
      <c r="W23173" s="598"/>
    </row>
    <row r="23174" spans="6:23" x14ac:dyDescent="0.2">
      <c r="F23174" s="610"/>
      <c r="H23174" s="612"/>
      <c r="I23174" s="598"/>
      <c r="J23174" s="598"/>
      <c r="M23174" s="598"/>
      <c r="N23174" s="598"/>
      <c r="V23174" s="598"/>
      <c r="W23174" s="598"/>
    </row>
    <row r="23175" spans="6:23" x14ac:dyDescent="0.2">
      <c r="F23175" s="610"/>
      <c r="H23175" s="612"/>
      <c r="I23175" s="598"/>
      <c r="J23175" s="598"/>
      <c r="M23175" s="598"/>
      <c r="N23175" s="598"/>
      <c r="V23175" s="598"/>
      <c r="W23175" s="598"/>
    </row>
    <row r="23176" spans="6:23" x14ac:dyDescent="0.2">
      <c r="F23176" s="610"/>
      <c r="H23176" s="612"/>
      <c r="I23176" s="598"/>
      <c r="J23176" s="598"/>
      <c r="M23176" s="598"/>
      <c r="N23176" s="598"/>
      <c r="V23176" s="598"/>
      <c r="W23176" s="598"/>
    </row>
    <row r="23177" spans="6:23" x14ac:dyDescent="0.2">
      <c r="F23177" s="610"/>
      <c r="H23177" s="612"/>
      <c r="I23177" s="598"/>
      <c r="J23177" s="598"/>
      <c r="M23177" s="598"/>
      <c r="N23177" s="598"/>
      <c r="V23177" s="598"/>
      <c r="W23177" s="598"/>
    </row>
    <row r="23178" spans="6:23" x14ac:dyDescent="0.2">
      <c r="F23178" s="610"/>
      <c r="H23178" s="612"/>
      <c r="I23178" s="598"/>
      <c r="J23178" s="598"/>
      <c r="M23178" s="598"/>
      <c r="N23178" s="598"/>
      <c r="V23178" s="598"/>
      <c r="W23178" s="598"/>
    </row>
    <row r="23179" spans="6:23" x14ac:dyDescent="0.2">
      <c r="F23179" s="610"/>
      <c r="H23179" s="612"/>
      <c r="I23179" s="598"/>
      <c r="J23179" s="598"/>
      <c r="M23179" s="598"/>
      <c r="N23179" s="598"/>
      <c r="V23179" s="598"/>
      <c r="W23179" s="598"/>
    </row>
    <row r="23180" spans="6:23" x14ac:dyDescent="0.2">
      <c r="F23180" s="610"/>
      <c r="H23180" s="612"/>
      <c r="I23180" s="598"/>
      <c r="J23180" s="598"/>
      <c r="M23180" s="598"/>
      <c r="N23180" s="598"/>
      <c r="V23180" s="598"/>
      <c r="W23180" s="598"/>
    </row>
    <row r="23181" spans="6:23" x14ac:dyDescent="0.2">
      <c r="F23181" s="610"/>
      <c r="H23181" s="612"/>
      <c r="I23181" s="598"/>
      <c r="J23181" s="598"/>
      <c r="M23181" s="598"/>
      <c r="N23181" s="598"/>
      <c r="V23181" s="598"/>
      <c r="W23181" s="598"/>
    </row>
    <row r="23182" spans="6:23" x14ac:dyDescent="0.2">
      <c r="F23182" s="610"/>
      <c r="H23182" s="612"/>
      <c r="I23182" s="598"/>
      <c r="J23182" s="598"/>
      <c r="M23182" s="598"/>
      <c r="N23182" s="598"/>
      <c r="V23182" s="598"/>
      <c r="W23182" s="598"/>
    </row>
    <row r="23183" spans="6:23" x14ac:dyDescent="0.2">
      <c r="F23183" s="610"/>
      <c r="H23183" s="612"/>
      <c r="I23183" s="598"/>
      <c r="J23183" s="598"/>
      <c r="M23183" s="598"/>
      <c r="N23183" s="598"/>
      <c r="V23183" s="598"/>
      <c r="W23183" s="598"/>
    </row>
    <row r="23184" spans="6:23" x14ac:dyDescent="0.2">
      <c r="F23184" s="610"/>
      <c r="H23184" s="612"/>
      <c r="I23184" s="598"/>
      <c r="J23184" s="598"/>
      <c r="M23184" s="598"/>
      <c r="N23184" s="598"/>
      <c r="V23184" s="598"/>
      <c r="W23184" s="598"/>
    </row>
    <row r="23185" spans="6:23" x14ac:dyDescent="0.2">
      <c r="F23185" s="610"/>
      <c r="H23185" s="612"/>
      <c r="I23185" s="598"/>
      <c r="J23185" s="598"/>
      <c r="M23185" s="598"/>
      <c r="N23185" s="598"/>
      <c r="V23185" s="598"/>
      <c r="W23185" s="598"/>
    </row>
    <row r="23186" spans="6:23" x14ac:dyDescent="0.2">
      <c r="F23186" s="610"/>
      <c r="H23186" s="612"/>
      <c r="I23186" s="598"/>
      <c r="J23186" s="598"/>
      <c r="M23186" s="598"/>
      <c r="N23186" s="598"/>
      <c r="V23186" s="598"/>
      <c r="W23186" s="598"/>
    </row>
    <row r="23187" spans="6:23" x14ac:dyDescent="0.2">
      <c r="F23187" s="610"/>
      <c r="H23187" s="612"/>
      <c r="I23187" s="598"/>
      <c r="J23187" s="598"/>
      <c r="M23187" s="598"/>
      <c r="N23187" s="598"/>
      <c r="V23187" s="598"/>
      <c r="W23187" s="598"/>
    </row>
    <row r="23188" spans="6:23" x14ac:dyDescent="0.2">
      <c r="F23188" s="610"/>
      <c r="H23188" s="612"/>
      <c r="I23188" s="598"/>
      <c r="J23188" s="598"/>
      <c r="M23188" s="598"/>
      <c r="N23188" s="598"/>
      <c r="V23188" s="598"/>
      <c r="W23188" s="598"/>
    </row>
    <row r="23189" spans="6:23" x14ac:dyDescent="0.2">
      <c r="F23189" s="610"/>
      <c r="H23189" s="612"/>
      <c r="I23189" s="598"/>
      <c r="J23189" s="598"/>
      <c r="M23189" s="598"/>
      <c r="N23189" s="598"/>
      <c r="V23189" s="598"/>
      <c r="W23189" s="598"/>
    </row>
    <row r="23190" spans="6:23" x14ac:dyDescent="0.2">
      <c r="F23190" s="610"/>
      <c r="H23190" s="612"/>
      <c r="I23190" s="598"/>
      <c r="J23190" s="598"/>
      <c r="M23190" s="598"/>
      <c r="N23190" s="598"/>
      <c r="V23190" s="598"/>
      <c r="W23190" s="598"/>
    </row>
    <row r="23191" spans="6:23" x14ac:dyDescent="0.2">
      <c r="F23191" s="610"/>
      <c r="H23191" s="612"/>
      <c r="I23191" s="598"/>
      <c r="J23191" s="598"/>
      <c r="M23191" s="598"/>
      <c r="N23191" s="598"/>
      <c r="V23191" s="598"/>
      <c r="W23191" s="598"/>
    </row>
    <row r="23192" spans="6:23" x14ac:dyDescent="0.2">
      <c r="F23192" s="610"/>
      <c r="H23192" s="612"/>
      <c r="I23192" s="598"/>
      <c r="J23192" s="598"/>
      <c r="M23192" s="598"/>
      <c r="N23192" s="598"/>
      <c r="V23192" s="598"/>
      <c r="W23192" s="598"/>
    </row>
    <row r="23193" spans="6:23" x14ac:dyDescent="0.2">
      <c r="F23193" s="610"/>
      <c r="H23193" s="612"/>
      <c r="I23193" s="598"/>
      <c r="J23193" s="598"/>
      <c r="M23193" s="598"/>
      <c r="N23193" s="598"/>
      <c r="V23193" s="598"/>
      <c r="W23193" s="598"/>
    </row>
    <row r="23194" spans="6:23" x14ac:dyDescent="0.2">
      <c r="F23194" s="610"/>
      <c r="H23194" s="612"/>
      <c r="I23194" s="598"/>
      <c r="J23194" s="598"/>
      <c r="M23194" s="598"/>
      <c r="N23194" s="598"/>
      <c r="V23194" s="598"/>
      <c r="W23194" s="598"/>
    </row>
    <row r="23195" spans="6:23" x14ac:dyDescent="0.2">
      <c r="F23195" s="610"/>
      <c r="H23195" s="612"/>
      <c r="I23195" s="598"/>
      <c r="J23195" s="598"/>
      <c r="M23195" s="598"/>
      <c r="N23195" s="598"/>
      <c r="V23195" s="598"/>
      <c r="W23195" s="598"/>
    </row>
    <row r="23196" spans="6:23" x14ac:dyDescent="0.2">
      <c r="F23196" s="610"/>
      <c r="H23196" s="612"/>
      <c r="I23196" s="598"/>
      <c r="J23196" s="598"/>
      <c r="M23196" s="598"/>
      <c r="N23196" s="598"/>
      <c r="V23196" s="598"/>
      <c r="W23196" s="598"/>
    </row>
    <row r="23197" spans="6:23" x14ac:dyDescent="0.2">
      <c r="F23197" s="610"/>
      <c r="H23197" s="612"/>
      <c r="I23197" s="598"/>
      <c r="J23197" s="598"/>
      <c r="M23197" s="598"/>
      <c r="N23197" s="598"/>
      <c r="V23197" s="598"/>
      <c r="W23197" s="598"/>
    </row>
    <row r="23198" spans="6:23" x14ac:dyDescent="0.2">
      <c r="F23198" s="610"/>
      <c r="H23198" s="612"/>
      <c r="I23198" s="598"/>
      <c r="J23198" s="598"/>
      <c r="M23198" s="598"/>
      <c r="N23198" s="598"/>
      <c r="V23198" s="598"/>
      <c r="W23198" s="598"/>
    </row>
    <row r="23199" spans="6:23" x14ac:dyDescent="0.2">
      <c r="F23199" s="610"/>
      <c r="H23199" s="612"/>
      <c r="I23199" s="598"/>
      <c r="J23199" s="598"/>
      <c r="M23199" s="598"/>
      <c r="N23199" s="598"/>
      <c r="V23199" s="598"/>
      <c r="W23199" s="598"/>
    </row>
    <row r="23200" spans="6:23" x14ac:dyDescent="0.2">
      <c r="F23200" s="610"/>
      <c r="H23200" s="612"/>
      <c r="I23200" s="598"/>
      <c r="J23200" s="598"/>
      <c r="M23200" s="598"/>
      <c r="N23200" s="598"/>
      <c r="V23200" s="598"/>
      <c r="W23200" s="598"/>
    </row>
    <row r="23201" spans="6:23" x14ac:dyDescent="0.2">
      <c r="F23201" s="610"/>
      <c r="H23201" s="612"/>
      <c r="I23201" s="598"/>
      <c r="J23201" s="598"/>
      <c r="M23201" s="598"/>
      <c r="N23201" s="598"/>
      <c r="V23201" s="598"/>
      <c r="W23201" s="598"/>
    </row>
    <row r="23202" spans="6:23" x14ac:dyDescent="0.2">
      <c r="F23202" s="610"/>
      <c r="H23202" s="612"/>
      <c r="I23202" s="598"/>
      <c r="J23202" s="598"/>
      <c r="M23202" s="598"/>
      <c r="N23202" s="598"/>
      <c r="V23202" s="598"/>
      <c r="W23202" s="598"/>
    </row>
    <row r="23203" spans="6:23" x14ac:dyDescent="0.2">
      <c r="F23203" s="610"/>
      <c r="H23203" s="612"/>
      <c r="I23203" s="598"/>
      <c r="J23203" s="598"/>
      <c r="M23203" s="598"/>
      <c r="N23203" s="598"/>
      <c r="V23203" s="598"/>
      <c r="W23203" s="598"/>
    </row>
    <row r="23204" spans="6:23" x14ac:dyDescent="0.2">
      <c r="F23204" s="610"/>
      <c r="H23204" s="612"/>
      <c r="I23204" s="598"/>
      <c r="J23204" s="598"/>
      <c r="M23204" s="598"/>
      <c r="N23204" s="598"/>
      <c r="V23204" s="598"/>
      <c r="W23204" s="598"/>
    </row>
    <row r="23205" spans="6:23" x14ac:dyDescent="0.2">
      <c r="F23205" s="610"/>
      <c r="H23205" s="612"/>
      <c r="I23205" s="598"/>
      <c r="J23205" s="598"/>
      <c r="M23205" s="598"/>
      <c r="N23205" s="598"/>
      <c r="V23205" s="598"/>
      <c r="W23205" s="598"/>
    </row>
    <row r="23206" spans="6:23" x14ac:dyDescent="0.2">
      <c r="F23206" s="610"/>
      <c r="H23206" s="612"/>
      <c r="I23206" s="598"/>
      <c r="J23206" s="598"/>
      <c r="M23206" s="598"/>
      <c r="N23206" s="598"/>
      <c r="V23206" s="598"/>
      <c r="W23206" s="598"/>
    </row>
    <row r="23207" spans="6:23" x14ac:dyDescent="0.2">
      <c r="F23207" s="610"/>
      <c r="H23207" s="612"/>
      <c r="I23207" s="598"/>
      <c r="J23207" s="598"/>
      <c r="M23207" s="598"/>
      <c r="N23207" s="598"/>
      <c r="V23207" s="598"/>
      <c r="W23207" s="598"/>
    </row>
    <row r="23208" spans="6:23" x14ac:dyDescent="0.2">
      <c r="F23208" s="610"/>
      <c r="H23208" s="612"/>
      <c r="I23208" s="598"/>
      <c r="J23208" s="598"/>
      <c r="M23208" s="598"/>
      <c r="N23208" s="598"/>
      <c r="V23208" s="598"/>
      <c r="W23208" s="598"/>
    </row>
    <row r="23209" spans="6:23" x14ac:dyDescent="0.2">
      <c r="F23209" s="610"/>
      <c r="H23209" s="612"/>
      <c r="I23209" s="598"/>
      <c r="J23209" s="598"/>
      <c r="M23209" s="598"/>
      <c r="N23209" s="598"/>
      <c r="V23209" s="598"/>
      <c r="W23209" s="598"/>
    </row>
    <row r="23210" spans="6:23" x14ac:dyDescent="0.2">
      <c r="F23210" s="610"/>
      <c r="H23210" s="612"/>
      <c r="I23210" s="598"/>
      <c r="J23210" s="598"/>
      <c r="M23210" s="598"/>
      <c r="N23210" s="598"/>
      <c r="V23210" s="598"/>
      <c r="W23210" s="598"/>
    </row>
    <row r="23211" spans="6:23" x14ac:dyDescent="0.2">
      <c r="F23211" s="610"/>
      <c r="H23211" s="612"/>
      <c r="I23211" s="598"/>
      <c r="J23211" s="598"/>
      <c r="M23211" s="598"/>
      <c r="N23211" s="598"/>
      <c r="V23211" s="598"/>
      <c r="W23211" s="598"/>
    </row>
    <row r="23212" spans="6:23" x14ac:dyDescent="0.2">
      <c r="F23212" s="610"/>
      <c r="H23212" s="612"/>
      <c r="I23212" s="598"/>
      <c r="J23212" s="598"/>
      <c r="M23212" s="598"/>
      <c r="N23212" s="598"/>
      <c r="V23212" s="598"/>
      <c r="W23212" s="598"/>
    </row>
    <row r="23213" spans="6:23" x14ac:dyDescent="0.2">
      <c r="F23213" s="610"/>
      <c r="H23213" s="612"/>
      <c r="I23213" s="598"/>
      <c r="J23213" s="598"/>
      <c r="M23213" s="598"/>
      <c r="N23213" s="598"/>
      <c r="V23213" s="598"/>
      <c r="W23213" s="598"/>
    </row>
    <row r="23214" spans="6:23" x14ac:dyDescent="0.2">
      <c r="F23214" s="610"/>
      <c r="H23214" s="612"/>
      <c r="I23214" s="598"/>
      <c r="J23214" s="598"/>
      <c r="M23214" s="598"/>
      <c r="N23214" s="598"/>
      <c r="V23214" s="598"/>
      <c r="W23214" s="598"/>
    </row>
    <row r="23215" spans="6:23" x14ac:dyDescent="0.2">
      <c r="F23215" s="610"/>
      <c r="H23215" s="612"/>
      <c r="I23215" s="598"/>
      <c r="J23215" s="598"/>
      <c r="M23215" s="598"/>
      <c r="N23215" s="598"/>
      <c r="V23215" s="598"/>
      <c r="W23215" s="598"/>
    </row>
    <row r="23216" spans="6:23" x14ac:dyDescent="0.2">
      <c r="F23216" s="610"/>
      <c r="H23216" s="612"/>
      <c r="I23216" s="598"/>
      <c r="J23216" s="598"/>
      <c r="M23216" s="598"/>
      <c r="N23216" s="598"/>
      <c r="V23216" s="598"/>
      <c r="W23216" s="598"/>
    </row>
    <row r="23217" spans="6:23" x14ac:dyDescent="0.2">
      <c r="F23217" s="610"/>
      <c r="H23217" s="612"/>
      <c r="I23217" s="598"/>
      <c r="J23217" s="598"/>
      <c r="M23217" s="598"/>
      <c r="N23217" s="598"/>
      <c r="V23217" s="598"/>
      <c r="W23217" s="598"/>
    </row>
    <row r="23218" spans="6:23" x14ac:dyDescent="0.2">
      <c r="F23218" s="610"/>
      <c r="H23218" s="612"/>
      <c r="I23218" s="598"/>
      <c r="J23218" s="598"/>
      <c r="M23218" s="598"/>
      <c r="N23218" s="598"/>
      <c r="V23218" s="598"/>
      <c r="W23218" s="598"/>
    </row>
    <row r="23219" spans="6:23" x14ac:dyDescent="0.2">
      <c r="F23219" s="610"/>
      <c r="H23219" s="612"/>
      <c r="I23219" s="598"/>
      <c r="J23219" s="598"/>
      <c r="M23219" s="598"/>
      <c r="N23219" s="598"/>
      <c r="V23219" s="598"/>
      <c r="W23219" s="598"/>
    </row>
    <row r="23220" spans="6:23" x14ac:dyDescent="0.2">
      <c r="F23220" s="610"/>
      <c r="H23220" s="612"/>
      <c r="I23220" s="598"/>
      <c r="J23220" s="598"/>
      <c r="M23220" s="598"/>
      <c r="N23220" s="598"/>
      <c r="V23220" s="598"/>
      <c r="W23220" s="598"/>
    </row>
    <row r="23221" spans="6:23" x14ac:dyDescent="0.2">
      <c r="F23221" s="610"/>
      <c r="H23221" s="612"/>
      <c r="I23221" s="598"/>
      <c r="J23221" s="598"/>
      <c r="M23221" s="598"/>
      <c r="N23221" s="598"/>
      <c r="V23221" s="598"/>
      <c r="W23221" s="598"/>
    </row>
    <row r="23222" spans="6:23" x14ac:dyDescent="0.2">
      <c r="F23222" s="610"/>
      <c r="H23222" s="612"/>
      <c r="I23222" s="598"/>
      <c r="J23222" s="598"/>
      <c r="M23222" s="598"/>
      <c r="N23222" s="598"/>
      <c r="V23222" s="598"/>
      <c r="W23222" s="598"/>
    </row>
    <row r="23223" spans="6:23" x14ac:dyDescent="0.2">
      <c r="F23223" s="610"/>
      <c r="H23223" s="612"/>
      <c r="I23223" s="598"/>
      <c r="J23223" s="598"/>
      <c r="M23223" s="598"/>
      <c r="N23223" s="598"/>
      <c r="V23223" s="598"/>
      <c r="W23223" s="598"/>
    </row>
    <row r="23224" spans="6:23" x14ac:dyDescent="0.2">
      <c r="F23224" s="610"/>
      <c r="H23224" s="612"/>
      <c r="I23224" s="598"/>
      <c r="J23224" s="598"/>
      <c r="M23224" s="598"/>
      <c r="N23224" s="598"/>
      <c r="V23224" s="598"/>
      <c r="W23224" s="598"/>
    </row>
    <row r="23225" spans="6:23" x14ac:dyDescent="0.2">
      <c r="F23225" s="610"/>
      <c r="H23225" s="612"/>
      <c r="I23225" s="598"/>
      <c r="J23225" s="598"/>
      <c r="M23225" s="598"/>
      <c r="N23225" s="598"/>
      <c r="V23225" s="598"/>
      <c r="W23225" s="598"/>
    </row>
    <row r="23226" spans="6:23" x14ac:dyDescent="0.2">
      <c r="F23226" s="610"/>
      <c r="H23226" s="612"/>
      <c r="I23226" s="598"/>
      <c r="J23226" s="598"/>
      <c r="M23226" s="598"/>
      <c r="N23226" s="598"/>
      <c r="V23226" s="598"/>
      <c r="W23226" s="598"/>
    </row>
    <row r="23227" spans="6:23" x14ac:dyDescent="0.2">
      <c r="F23227" s="610"/>
      <c r="H23227" s="612"/>
      <c r="I23227" s="598"/>
      <c r="J23227" s="598"/>
      <c r="M23227" s="598"/>
      <c r="N23227" s="598"/>
      <c r="V23227" s="598"/>
      <c r="W23227" s="598"/>
    </row>
    <row r="23228" spans="6:23" x14ac:dyDescent="0.2">
      <c r="F23228" s="610"/>
      <c r="H23228" s="612"/>
      <c r="I23228" s="598"/>
      <c r="J23228" s="598"/>
      <c r="M23228" s="598"/>
      <c r="N23228" s="598"/>
      <c r="V23228" s="598"/>
      <c r="W23228" s="598"/>
    </row>
    <row r="23229" spans="6:23" x14ac:dyDescent="0.2">
      <c r="F23229" s="610"/>
      <c r="H23229" s="612"/>
      <c r="I23229" s="598"/>
      <c r="J23229" s="598"/>
      <c r="M23229" s="598"/>
      <c r="N23229" s="598"/>
      <c r="V23229" s="598"/>
      <c r="W23229" s="598"/>
    </row>
    <row r="23230" spans="6:23" x14ac:dyDescent="0.2">
      <c r="F23230" s="610"/>
      <c r="H23230" s="612"/>
      <c r="I23230" s="598"/>
      <c r="J23230" s="598"/>
      <c r="M23230" s="598"/>
      <c r="N23230" s="598"/>
      <c r="V23230" s="598"/>
      <c r="W23230" s="598"/>
    </row>
    <row r="23231" spans="6:23" x14ac:dyDescent="0.2">
      <c r="F23231" s="610"/>
      <c r="H23231" s="612"/>
      <c r="I23231" s="598"/>
      <c r="J23231" s="598"/>
      <c r="M23231" s="598"/>
      <c r="N23231" s="598"/>
      <c r="V23231" s="598"/>
      <c r="W23231" s="598"/>
    </row>
    <row r="23232" spans="6:23" x14ac:dyDescent="0.2">
      <c r="F23232" s="610"/>
      <c r="H23232" s="612"/>
      <c r="I23232" s="598"/>
      <c r="J23232" s="598"/>
      <c r="M23232" s="598"/>
      <c r="N23232" s="598"/>
      <c r="V23232" s="598"/>
      <c r="W23232" s="598"/>
    </row>
    <row r="23233" spans="6:23" x14ac:dyDescent="0.2">
      <c r="F23233" s="610"/>
      <c r="H23233" s="612"/>
      <c r="I23233" s="598"/>
      <c r="J23233" s="598"/>
      <c r="M23233" s="598"/>
      <c r="N23233" s="598"/>
      <c r="V23233" s="598"/>
      <c r="W23233" s="598"/>
    </row>
    <row r="23234" spans="6:23" x14ac:dyDescent="0.2">
      <c r="F23234" s="610"/>
      <c r="H23234" s="612"/>
      <c r="I23234" s="598"/>
      <c r="J23234" s="598"/>
      <c r="M23234" s="598"/>
      <c r="N23234" s="598"/>
      <c r="V23234" s="598"/>
      <c r="W23234" s="598"/>
    </row>
    <row r="23235" spans="6:23" x14ac:dyDescent="0.2">
      <c r="F23235" s="610"/>
      <c r="H23235" s="612"/>
      <c r="I23235" s="598"/>
      <c r="J23235" s="598"/>
      <c r="M23235" s="598"/>
      <c r="N23235" s="598"/>
      <c r="V23235" s="598"/>
      <c r="W23235" s="598"/>
    </row>
    <row r="23236" spans="6:23" x14ac:dyDescent="0.2">
      <c r="F23236" s="610"/>
      <c r="H23236" s="612"/>
      <c r="I23236" s="598"/>
      <c r="J23236" s="598"/>
      <c r="M23236" s="598"/>
      <c r="N23236" s="598"/>
      <c r="V23236" s="598"/>
      <c r="W23236" s="598"/>
    </row>
    <row r="23237" spans="6:23" x14ac:dyDescent="0.2">
      <c r="F23237" s="610"/>
      <c r="H23237" s="612"/>
      <c r="I23237" s="598"/>
      <c r="J23237" s="598"/>
      <c r="M23237" s="598"/>
      <c r="N23237" s="598"/>
      <c r="V23237" s="598"/>
      <c r="W23237" s="598"/>
    </row>
    <row r="23238" spans="6:23" x14ac:dyDescent="0.2">
      <c r="F23238" s="610"/>
      <c r="H23238" s="612"/>
      <c r="I23238" s="598"/>
      <c r="J23238" s="598"/>
      <c r="M23238" s="598"/>
      <c r="N23238" s="598"/>
      <c r="V23238" s="598"/>
      <c r="W23238" s="598"/>
    </row>
    <row r="23239" spans="6:23" x14ac:dyDescent="0.2">
      <c r="F23239" s="610"/>
      <c r="H23239" s="612"/>
      <c r="I23239" s="598"/>
      <c r="J23239" s="598"/>
      <c r="M23239" s="598"/>
      <c r="N23239" s="598"/>
      <c r="V23239" s="598"/>
      <c r="W23239" s="598"/>
    </row>
    <row r="23240" spans="6:23" x14ac:dyDescent="0.2">
      <c r="F23240" s="610"/>
      <c r="H23240" s="612"/>
      <c r="I23240" s="598"/>
      <c r="J23240" s="598"/>
      <c r="M23240" s="598"/>
      <c r="N23240" s="598"/>
      <c r="V23240" s="598"/>
      <c r="W23240" s="598"/>
    </row>
    <row r="23241" spans="6:23" x14ac:dyDescent="0.2">
      <c r="F23241" s="610"/>
      <c r="H23241" s="612"/>
      <c r="I23241" s="598"/>
      <c r="J23241" s="598"/>
      <c r="M23241" s="598"/>
      <c r="N23241" s="598"/>
      <c r="V23241" s="598"/>
      <c r="W23241" s="598"/>
    </row>
    <row r="23242" spans="6:23" x14ac:dyDescent="0.2">
      <c r="F23242" s="610"/>
      <c r="H23242" s="612"/>
      <c r="I23242" s="598"/>
      <c r="J23242" s="598"/>
      <c r="M23242" s="598"/>
      <c r="N23242" s="598"/>
      <c r="V23242" s="598"/>
      <c r="W23242" s="598"/>
    </row>
    <row r="23243" spans="6:23" x14ac:dyDescent="0.2">
      <c r="F23243" s="610"/>
      <c r="H23243" s="612"/>
      <c r="I23243" s="598"/>
      <c r="J23243" s="598"/>
      <c r="M23243" s="598"/>
      <c r="N23243" s="598"/>
      <c r="V23243" s="598"/>
      <c r="W23243" s="598"/>
    </row>
    <row r="23244" spans="6:23" x14ac:dyDescent="0.2">
      <c r="F23244" s="610"/>
      <c r="H23244" s="612"/>
      <c r="I23244" s="598"/>
      <c r="J23244" s="598"/>
      <c r="M23244" s="598"/>
      <c r="N23244" s="598"/>
      <c r="V23244" s="598"/>
      <c r="W23244" s="598"/>
    </row>
    <row r="23245" spans="6:23" x14ac:dyDescent="0.2">
      <c r="F23245" s="610"/>
      <c r="H23245" s="612"/>
      <c r="I23245" s="598"/>
      <c r="J23245" s="598"/>
      <c r="M23245" s="598"/>
      <c r="N23245" s="598"/>
      <c r="V23245" s="598"/>
      <c r="W23245" s="598"/>
    </row>
    <row r="23246" spans="6:23" x14ac:dyDescent="0.2">
      <c r="F23246" s="610"/>
      <c r="H23246" s="612"/>
      <c r="I23246" s="598"/>
      <c r="J23246" s="598"/>
      <c r="M23246" s="598"/>
      <c r="N23246" s="598"/>
      <c r="V23246" s="598"/>
      <c r="W23246" s="598"/>
    </row>
    <row r="23247" spans="6:23" x14ac:dyDescent="0.2">
      <c r="F23247" s="610"/>
      <c r="H23247" s="612"/>
      <c r="I23247" s="598"/>
      <c r="J23247" s="598"/>
      <c r="M23247" s="598"/>
      <c r="N23247" s="598"/>
      <c r="V23247" s="598"/>
      <c r="W23247" s="598"/>
    </row>
    <row r="23248" spans="6:23" x14ac:dyDescent="0.2">
      <c r="F23248" s="610"/>
      <c r="H23248" s="612"/>
      <c r="I23248" s="598"/>
      <c r="J23248" s="598"/>
      <c r="M23248" s="598"/>
      <c r="N23248" s="598"/>
      <c r="V23248" s="598"/>
      <c r="W23248" s="598"/>
    </row>
    <row r="23249" spans="6:23" x14ac:dyDescent="0.2">
      <c r="F23249" s="610"/>
      <c r="H23249" s="612"/>
      <c r="I23249" s="598"/>
      <c r="J23249" s="598"/>
      <c r="M23249" s="598"/>
      <c r="N23249" s="598"/>
      <c r="V23249" s="598"/>
      <c r="W23249" s="598"/>
    </row>
    <row r="23250" spans="6:23" x14ac:dyDescent="0.2">
      <c r="F23250" s="610"/>
      <c r="H23250" s="612"/>
      <c r="I23250" s="598"/>
      <c r="J23250" s="598"/>
      <c r="M23250" s="598"/>
      <c r="N23250" s="598"/>
      <c r="V23250" s="598"/>
      <c r="W23250" s="598"/>
    </row>
    <row r="23251" spans="6:23" x14ac:dyDescent="0.2">
      <c r="F23251" s="610"/>
      <c r="H23251" s="612"/>
      <c r="I23251" s="598"/>
      <c r="J23251" s="598"/>
      <c r="M23251" s="598"/>
      <c r="N23251" s="598"/>
      <c r="V23251" s="598"/>
      <c r="W23251" s="598"/>
    </row>
    <row r="23252" spans="6:23" x14ac:dyDescent="0.2">
      <c r="F23252" s="610"/>
      <c r="H23252" s="612"/>
      <c r="I23252" s="598"/>
      <c r="J23252" s="598"/>
      <c r="M23252" s="598"/>
      <c r="N23252" s="598"/>
      <c r="V23252" s="598"/>
      <c r="W23252" s="598"/>
    </row>
    <row r="23253" spans="6:23" x14ac:dyDescent="0.2">
      <c r="F23253" s="610"/>
      <c r="H23253" s="612"/>
      <c r="I23253" s="598"/>
      <c r="J23253" s="598"/>
      <c r="M23253" s="598"/>
      <c r="N23253" s="598"/>
      <c r="V23253" s="598"/>
      <c r="W23253" s="598"/>
    </row>
    <row r="23254" spans="6:23" x14ac:dyDescent="0.2">
      <c r="F23254" s="610"/>
      <c r="H23254" s="612"/>
      <c r="I23254" s="598"/>
      <c r="J23254" s="598"/>
      <c r="M23254" s="598"/>
      <c r="N23254" s="598"/>
      <c r="V23254" s="598"/>
      <c r="W23254" s="598"/>
    </row>
    <row r="23255" spans="6:23" x14ac:dyDescent="0.2">
      <c r="F23255" s="610"/>
      <c r="H23255" s="612"/>
      <c r="I23255" s="598"/>
      <c r="J23255" s="598"/>
      <c r="M23255" s="598"/>
      <c r="N23255" s="598"/>
      <c r="V23255" s="598"/>
      <c r="W23255" s="598"/>
    </row>
    <row r="23256" spans="6:23" x14ac:dyDescent="0.2">
      <c r="F23256" s="610"/>
      <c r="H23256" s="612"/>
      <c r="I23256" s="598"/>
      <c r="J23256" s="598"/>
      <c r="M23256" s="598"/>
      <c r="N23256" s="598"/>
      <c r="V23256" s="598"/>
      <c r="W23256" s="598"/>
    </row>
    <row r="23257" spans="6:23" x14ac:dyDescent="0.2">
      <c r="F23257" s="610"/>
      <c r="H23257" s="612"/>
      <c r="I23257" s="598"/>
      <c r="J23257" s="598"/>
      <c r="M23257" s="598"/>
      <c r="N23257" s="598"/>
      <c r="V23257" s="598"/>
      <c r="W23257" s="598"/>
    </row>
    <row r="23258" spans="6:23" x14ac:dyDescent="0.2">
      <c r="F23258" s="610"/>
      <c r="H23258" s="612"/>
      <c r="I23258" s="598"/>
      <c r="J23258" s="598"/>
      <c r="M23258" s="598"/>
      <c r="N23258" s="598"/>
      <c r="V23258" s="598"/>
      <c r="W23258" s="598"/>
    </row>
    <row r="23259" spans="6:23" x14ac:dyDescent="0.2">
      <c r="F23259" s="610"/>
      <c r="H23259" s="612"/>
      <c r="I23259" s="598"/>
      <c r="J23259" s="598"/>
      <c r="M23259" s="598"/>
      <c r="N23259" s="598"/>
      <c r="V23259" s="598"/>
      <c r="W23259" s="598"/>
    </row>
    <row r="23260" spans="6:23" x14ac:dyDescent="0.2">
      <c r="F23260" s="610"/>
      <c r="H23260" s="612"/>
      <c r="I23260" s="598"/>
      <c r="J23260" s="598"/>
      <c r="M23260" s="598"/>
      <c r="N23260" s="598"/>
      <c r="V23260" s="598"/>
      <c r="W23260" s="598"/>
    </row>
    <row r="23261" spans="6:23" x14ac:dyDescent="0.2">
      <c r="F23261" s="610"/>
      <c r="H23261" s="612"/>
      <c r="I23261" s="598"/>
      <c r="J23261" s="598"/>
      <c r="M23261" s="598"/>
      <c r="N23261" s="598"/>
      <c r="V23261" s="598"/>
      <c r="W23261" s="598"/>
    </row>
    <row r="23262" spans="6:23" x14ac:dyDescent="0.2">
      <c r="F23262" s="610"/>
      <c r="H23262" s="612"/>
      <c r="I23262" s="598"/>
      <c r="J23262" s="598"/>
      <c r="M23262" s="598"/>
      <c r="N23262" s="598"/>
      <c r="V23262" s="598"/>
      <c r="W23262" s="598"/>
    </row>
    <row r="23263" spans="6:23" x14ac:dyDescent="0.2">
      <c r="F23263" s="610"/>
      <c r="H23263" s="612"/>
      <c r="I23263" s="598"/>
      <c r="J23263" s="598"/>
      <c r="M23263" s="598"/>
      <c r="N23263" s="598"/>
      <c r="V23263" s="598"/>
      <c r="W23263" s="598"/>
    </row>
    <row r="23264" spans="6:23" x14ac:dyDescent="0.2">
      <c r="F23264" s="610"/>
      <c r="H23264" s="612"/>
      <c r="I23264" s="598"/>
      <c r="J23264" s="598"/>
      <c r="M23264" s="598"/>
      <c r="N23264" s="598"/>
      <c r="V23264" s="598"/>
      <c r="W23264" s="598"/>
    </row>
    <row r="23265" spans="6:23" x14ac:dyDescent="0.2">
      <c r="F23265" s="610"/>
      <c r="H23265" s="612"/>
      <c r="I23265" s="598"/>
      <c r="J23265" s="598"/>
      <c r="M23265" s="598"/>
      <c r="N23265" s="598"/>
      <c r="V23265" s="598"/>
      <c r="W23265" s="598"/>
    </row>
    <row r="23266" spans="6:23" x14ac:dyDescent="0.2">
      <c r="F23266" s="610"/>
      <c r="H23266" s="612"/>
      <c r="I23266" s="598"/>
      <c r="J23266" s="598"/>
      <c r="M23266" s="598"/>
      <c r="N23266" s="598"/>
      <c r="V23266" s="598"/>
      <c r="W23266" s="598"/>
    </row>
    <row r="23267" spans="6:23" x14ac:dyDescent="0.2">
      <c r="F23267" s="610"/>
      <c r="H23267" s="612"/>
      <c r="I23267" s="598"/>
      <c r="J23267" s="598"/>
      <c r="M23267" s="598"/>
      <c r="N23267" s="598"/>
      <c r="V23267" s="598"/>
      <c r="W23267" s="598"/>
    </row>
    <row r="23268" spans="6:23" x14ac:dyDescent="0.2">
      <c r="F23268" s="610"/>
      <c r="H23268" s="612"/>
      <c r="I23268" s="598"/>
      <c r="J23268" s="598"/>
      <c r="M23268" s="598"/>
      <c r="N23268" s="598"/>
      <c r="V23268" s="598"/>
      <c r="W23268" s="598"/>
    </row>
    <row r="23269" spans="6:23" x14ac:dyDescent="0.2">
      <c r="F23269" s="610"/>
      <c r="H23269" s="612"/>
      <c r="I23269" s="598"/>
      <c r="J23269" s="598"/>
      <c r="M23269" s="598"/>
      <c r="N23269" s="598"/>
      <c r="V23269" s="598"/>
      <c r="W23269" s="598"/>
    </row>
    <row r="23270" spans="6:23" x14ac:dyDescent="0.2">
      <c r="F23270" s="610"/>
      <c r="H23270" s="612"/>
      <c r="I23270" s="598"/>
      <c r="J23270" s="598"/>
      <c r="M23270" s="598"/>
      <c r="N23270" s="598"/>
      <c r="V23270" s="598"/>
      <c r="W23270" s="598"/>
    </row>
    <row r="23271" spans="6:23" x14ac:dyDescent="0.2">
      <c r="F23271" s="610"/>
      <c r="H23271" s="612"/>
      <c r="I23271" s="598"/>
      <c r="J23271" s="598"/>
      <c r="M23271" s="598"/>
      <c r="N23271" s="598"/>
      <c r="V23271" s="598"/>
      <c r="W23271" s="598"/>
    </row>
    <row r="23272" spans="6:23" x14ac:dyDescent="0.2">
      <c r="F23272" s="610"/>
      <c r="H23272" s="612"/>
      <c r="I23272" s="598"/>
      <c r="J23272" s="598"/>
      <c r="M23272" s="598"/>
      <c r="N23272" s="598"/>
      <c r="V23272" s="598"/>
      <c r="W23272" s="598"/>
    </row>
    <row r="23273" spans="6:23" x14ac:dyDescent="0.2">
      <c r="F23273" s="610"/>
      <c r="H23273" s="612"/>
      <c r="I23273" s="598"/>
      <c r="J23273" s="598"/>
      <c r="M23273" s="598"/>
      <c r="N23273" s="598"/>
      <c r="V23273" s="598"/>
      <c r="W23273" s="598"/>
    </row>
    <row r="23274" spans="6:23" x14ac:dyDescent="0.2">
      <c r="F23274" s="610"/>
      <c r="H23274" s="612"/>
      <c r="I23274" s="598"/>
      <c r="J23274" s="598"/>
      <c r="M23274" s="598"/>
      <c r="N23274" s="598"/>
      <c r="V23274" s="598"/>
      <c r="W23274" s="598"/>
    </row>
    <row r="23275" spans="6:23" x14ac:dyDescent="0.2">
      <c r="F23275" s="610"/>
      <c r="H23275" s="612"/>
      <c r="I23275" s="598"/>
      <c r="J23275" s="598"/>
      <c r="M23275" s="598"/>
      <c r="N23275" s="598"/>
      <c r="V23275" s="598"/>
      <c r="W23275" s="598"/>
    </row>
    <row r="23276" spans="6:23" x14ac:dyDescent="0.2">
      <c r="F23276" s="610"/>
      <c r="H23276" s="612"/>
      <c r="I23276" s="598"/>
      <c r="J23276" s="598"/>
      <c r="M23276" s="598"/>
      <c r="N23276" s="598"/>
      <c r="V23276" s="598"/>
      <c r="W23276" s="598"/>
    </row>
    <row r="23277" spans="6:23" x14ac:dyDescent="0.2">
      <c r="F23277" s="610"/>
      <c r="H23277" s="612"/>
      <c r="I23277" s="598"/>
      <c r="J23277" s="598"/>
      <c r="M23277" s="598"/>
      <c r="N23277" s="598"/>
      <c r="V23277" s="598"/>
      <c r="W23277" s="598"/>
    </row>
    <row r="23278" spans="6:23" x14ac:dyDescent="0.2">
      <c r="F23278" s="610"/>
      <c r="H23278" s="612"/>
      <c r="I23278" s="598"/>
      <c r="J23278" s="598"/>
      <c r="M23278" s="598"/>
      <c r="N23278" s="598"/>
      <c r="V23278" s="598"/>
      <c r="W23278" s="598"/>
    </row>
    <row r="23279" spans="6:23" x14ac:dyDescent="0.2">
      <c r="F23279" s="610"/>
      <c r="H23279" s="612"/>
      <c r="I23279" s="598"/>
      <c r="J23279" s="598"/>
      <c r="M23279" s="598"/>
      <c r="N23279" s="598"/>
      <c r="V23279" s="598"/>
      <c r="W23279" s="598"/>
    </row>
    <row r="23280" spans="6:23" x14ac:dyDescent="0.2">
      <c r="F23280" s="610"/>
      <c r="H23280" s="612"/>
      <c r="I23280" s="598"/>
      <c r="J23280" s="598"/>
      <c r="M23280" s="598"/>
      <c r="N23280" s="598"/>
      <c r="V23280" s="598"/>
      <c r="W23280" s="598"/>
    </row>
    <row r="23281" spans="6:23" x14ac:dyDescent="0.2">
      <c r="F23281" s="610"/>
      <c r="H23281" s="612"/>
      <c r="I23281" s="598"/>
      <c r="J23281" s="598"/>
      <c r="M23281" s="598"/>
      <c r="N23281" s="598"/>
      <c r="V23281" s="598"/>
      <c r="W23281" s="598"/>
    </row>
    <row r="23282" spans="6:23" x14ac:dyDescent="0.2">
      <c r="F23282" s="610"/>
      <c r="H23282" s="612"/>
      <c r="I23282" s="598"/>
      <c r="J23282" s="598"/>
      <c r="M23282" s="598"/>
      <c r="N23282" s="598"/>
      <c r="V23282" s="598"/>
      <c r="W23282" s="598"/>
    </row>
    <row r="23283" spans="6:23" x14ac:dyDescent="0.2">
      <c r="F23283" s="610"/>
      <c r="H23283" s="612"/>
      <c r="I23283" s="598"/>
      <c r="J23283" s="598"/>
      <c r="M23283" s="598"/>
      <c r="N23283" s="598"/>
      <c r="V23283" s="598"/>
      <c r="W23283" s="598"/>
    </row>
    <row r="23284" spans="6:23" x14ac:dyDescent="0.2">
      <c r="F23284" s="610"/>
      <c r="H23284" s="612"/>
      <c r="I23284" s="598"/>
      <c r="J23284" s="598"/>
      <c r="M23284" s="598"/>
      <c r="N23284" s="598"/>
      <c r="V23284" s="598"/>
      <c r="W23284" s="598"/>
    </row>
    <row r="23285" spans="6:23" x14ac:dyDescent="0.2">
      <c r="F23285" s="610"/>
      <c r="H23285" s="612"/>
      <c r="I23285" s="598"/>
      <c r="J23285" s="598"/>
      <c r="M23285" s="598"/>
      <c r="N23285" s="598"/>
      <c r="V23285" s="598"/>
      <c r="W23285" s="598"/>
    </row>
    <row r="23286" spans="6:23" x14ac:dyDescent="0.2">
      <c r="F23286" s="610"/>
      <c r="H23286" s="612"/>
      <c r="I23286" s="598"/>
      <c r="J23286" s="598"/>
      <c r="M23286" s="598"/>
      <c r="N23286" s="598"/>
      <c r="V23286" s="598"/>
      <c r="W23286" s="598"/>
    </row>
    <row r="23287" spans="6:23" x14ac:dyDescent="0.2">
      <c r="F23287" s="610"/>
      <c r="H23287" s="612"/>
      <c r="I23287" s="598"/>
      <c r="J23287" s="598"/>
      <c r="M23287" s="598"/>
      <c r="N23287" s="598"/>
      <c r="V23287" s="598"/>
      <c r="W23287" s="598"/>
    </row>
    <row r="23288" spans="6:23" x14ac:dyDescent="0.2">
      <c r="F23288" s="610"/>
      <c r="H23288" s="612"/>
      <c r="I23288" s="598"/>
      <c r="J23288" s="598"/>
      <c r="M23288" s="598"/>
      <c r="N23288" s="598"/>
      <c r="V23288" s="598"/>
      <c r="W23288" s="598"/>
    </row>
    <row r="23289" spans="6:23" x14ac:dyDescent="0.2">
      <c r="F23289" s="610"/>
      <c r="H23289" s="612"/>
      <c r="I23289" s="598"/>
      <c r="J23289" s="598"/>
      <c r="M23289" s="598"/>
      <c r="N23289" s="598"/>
      <c r="V23289" s="598"/>
      <c r="W23289" s="598"/>
    </row>
    <row r="23290" spans="6:23" x14ac:dyDescent="0.2">
      <c r="F23290" s="610"/>
      <c r="H23290" s="612"/>
      <c r="I23290" s="598"/>
      <c r="J23290" s="598"/>
      <c r="M23290" s="598"/>
      <c r="N23290" s="598"/>
      <c r="V23290" s="598"/>
      <c r="W23290" s="598"/>
    </row>
    <row r="23291" spans="6:23" x14ac:dyDescent="0.2">
      <c r="F23291" s="610"/>
      <c r="H23291" s="612"/>
      <c r="I23291" s="598"/>
      <c r="J23291" s="598"/>
      <c r="M23291" s="598"/>
      <c r="N23291" s="598"/>
      <c r="V23291" s="598"/>
      <c r="W23291" s="598"/>
    </row>
    <row r="23292" spans="6:23" x14ac:dyDescent="0.2">
      <c r="F23292" s="610"/>
      <c r="H23292" s="612"/>
      <c r="I23292" s="598"/>
      <c r="J23292" s="598"/>
      <c r="M23292" s="598"/>
      <c r="N23292" s="598"/>
      <c r="V23292" s="598"/>
      <c r="W23292" s="598"/>
    </row>
    <row r="23293" spans="6:23" x14ac:dyDescent="0.2">
      <c r="F23293" s="610"/>
      <c r="H23293" s="612"/>
      <c r="I23293" s="598"/>
      <c r="J23293" s="598"/>
      <c r="M23293" s="598"/>
      <c r="N23293" s="598"/>
      <c r="V23293" s="598"/>
      <c r="W23293" s="598"/>
    </row>
    <row r="23294" spans="6:23" x14ac:dyDescent="0.2">
      <c r="F23294" s="610"/>
      <c r="H23294" s="612"/>
      <c r="I23294" s="598"/>
      <c r="J23294" s="598"/>
      <c r="M23294" s="598"/>
      <c r="N23294" s="598"/>
      <c r="V23294" s="598"/>
      <c r="W23294" s="598"/>
    </row>
    <row r="23295" spans="6:23" x14ac:dyDescent="0.2">
      <c r="F23295" s="610"/>
      <c r="H23295" s="612"/>
      <c r="I23295" s="598"/>
      <c r="J23295" s="598"/>
      <c r="M23295" s="598"/>
      <c r="N23295" s="598"/>
      <c r="V23295" s="598"/>
      <c r="W23295" s="598"/>
    </row>
    <row r="23296" spans="6:23" x14ac:dyDescent="0.2">
      <c r="F23296" s="610"/>
      <c r="H23296" s="612"/>
      <c r="I23296" s="598"/>
      <c r="J23296" s="598"/>
      <c r="M23296" s="598"/>
      <c r="N23296" s="598"/>
      <c r="V23296" s="598"/>
      <c r="W23296" s="598"/>
    </row>
    <row r="23297" spans="6:23" x14ac:dyDescent="0.2">
      <c r="F23297" s="610"/>
      <c r="H23297" s="612"/>
      <c r="I23297" s="598"/>
      <c r="J23297" s="598"/>
      <c r="M23297" s="598"/>
      <c r="N23297" s="598"/>
      <c r="V23297" s="598"/>
      <c r="W23297" s="598"/>
    </row>
    <row r="23298" spans="6:23" x14ac:dyDescent="0.2">
      <c r="F23298" s="610"/>
      <c r="H23298" s="612"/>
      <c r="I23298" s="598"/>
      <c r="J23298" s="598"/>
      <c r="M23298" s="598"/>
      <c r="N23298" s="598"/>
      <c r="V23298" s="598"/>
      <c r="W23298" s="598"/>
    </row>
    <row r="23299" spans="6:23" x14ac:dyDescent="0.2">
      <c r="F23299" s="610"/>
      <c r="H23299" s="612"/>
      <c r="I23299" s="598"/>
      <c r="J23299" s="598"/>
      <c r="M23299" s="598"/>
      <c r="N23299" s="598"/>
      <c r="V23299" s="598"/>
      <c r="W23299" s="598"/>
    </row>
    <row r="23300" spans="6:23" x14ac:dyDescent="0.2">
      <c r="F23300" s="610"/>
      <c r="H23300" s="612"/>
      <c r="I23300" s="598"/>
      <c r="J23300" s="598"/>
      <c r="M23300" s="598"/>
      <c r="N23300" s="598"/>
      <c r="V23300" s="598"/>
      <c r="W23300" s="598"/>
    </row>
    <row r="23301" spans="6:23" x14ac:dyDescent="0.2">
      <c r="F23301" s="610"/>
      <c r="H23301" s="612"/>
      <c r="I23301" s="598"/>
      <c r="J23301" s="598"/>
      <c r="M23301" s="598"/>
      <c r="N23301" s="598"/>
      <c r="V23301" s="598"/>
      <c r="W23301" s="598"/>
    </row>
    <row r="23302" spans="6:23" x14ac:dyDescent="0.2">
      <c r="F23302" s="610"/>
      <c r="H23302" s="612"/>
      <c r="I23302" s="598"/>
      <c r="J23302" s="598"/>
      <c r="M23302" s="598"/>
      <c r="N23302" s="598"/>
      <c r="V23302" s="598"/>
      <c r="W23302" s="598"/>
    </row>
    <row r="23303" spans="6:23" x14ac:dyDescent="0.2">
      <c r="F23303" s="610"/>
      <c r="H23303" s="612"/>
      <c r="I23303" s="598"/>
      <c r="J23303" s="598"/>
      <c r="M23303" s="598"/>
      <c r="N23303" s="598"/>
      <c r="V23303" s="598"/>
      <c r="W23303" s="598"/>
    </row>
    <row r="23304" spans="6:23" x14ac:dyDescent="0.2">
      <c r="F23304" s="610"/>
      <c r="H23304" s="612"/>
      <c r="I23304" s="598"/>
      <c r="J23304" s="598"/>
      <c r="M23304" s="598"/>
      <c r="N23304" s="598"/>
      <c r="V23304" s="598"/>
      <c r="W23304" s="598"/>
    </row>
    <row r="23305" spans="6:23" x14ac:dyDescent="0.2">
      <c r="F23305" s="610"/>
      <c r="H23305" s="612"/>
      <c r="I23305" s="598"/>
      <c r="J23305" s="598"/>
      <c r="M23305" s="598"/>
      <c r="N23305" s="598"/>
      <c r="V23305" s="598"/>
      <c r="W23305" s="598"/>
    </row>
    <row r="23306" spans="6:23" x14ac:dyDescent="0.2">
      <c r="F23306" s="610"/>
      <c r="H23306" s="612"/>
      <c r="I23306" s="598"/>
      <c r="J23306" s="598"/>
      <c r="M23306" s="598"/>
      <c r="N23306" s="598"/>
      <c r="V23306" s="598"/>
      <c r="W23306" s="598"/>
    </row>
    <row r="23307" spans="6:23" x14ac:dyDescent="0.2">
      <c r="F23307" s="610"/>
      <c r="H23307" s="612"/>
      <c r="I23307" s="598"/>
      <c r="J23307" s="598"/>
      <c r="M23307" s="598"/>
      <c r="N23307" s="598"/>
      <c r="V23307" s="598"/>
      <c r="W23307" s="598"/>
    </row>
    <row r="23308" spans="6:23" x14ac:dyDescent="0.2">
      <c r="F23308" s="610"/>
      <c r="H23308" s="612"/>
      <c r="I23308" s="598"/>
      <c r="J23308" s="598"/>
      <c r="M23308" s="598"/>
      <c r="N23308" s="598"/>
      <c r="V23308" s="598"/>
      <c r="W23308" s="598"/>
    </row>
    <row r="23309" spans="6:23" x14ac:dyDescent="0.2">
      <c r="F23309" s="610"/>
      <c r="H23309" s="612"/>
      <c r="I23309" s="598"/>
      <c r="J23309" s="598"/>
      <c r="M23309" s="598"/>
      <c r="N23309" s="598"/>
      <c r="V23309" s="598"/>
      <c r="W23309" s="598"/>
    </row>
    <row r="23310" spans="6:23" x14ac:dyDescent="0.2">
      <c r="F23310" s="610"/>
      <c r="H23310" s="612"/>
      <c r="I23310" s="598"/>
      <c r="J23310" s="598"/>
      <c r="M23310" s="598"/>
      <c r="N23310" s="598"/>
      <c r="V23310" s="598"/>
      <c r="W23310" s="598"/>
    </row>
    <row r="23311" spans="6:23" x14ac:dyDescent="0.2">
      <c r="F23311" s="610"/>
      <c r="H23311" s="612"/>
      <c r="I23311" s="598"/>
      <c r="J23311" s="598"/>
      <c r="M23311" s="598"/>
      <c r="N23311" s="598"/>
      <c r="V23311" s="598"/>
      <c r="W23311" s="598"/>
    </row>
    <row r="23312" spans="6:23" x14ac:dyDescent="0.2">
      <c r="F23312" s="610"/>
      <c r="H23312" s="612"/>
      <c r="I23312" s="598"/>
      <c r="J23312" s="598"/>
      <c r="M23312" s="598"/>
      <c r="N23312" s="598"/>
      <c r="V23312" s="598"/>
      <c r="W23312" s="598"/>
    </row>
    <row r="23313" spans="6:23" x14ac:dyDescent="0.2">
      <c r="F23313" s="610"/>
      <c r="H23313" s="612"/>
      <c r="I23313" s="598"/>
      <c r="J23313" s="598"/>
      <c r="M23313" s="598"/>
      <c r="N23313" s="598"/>
      <c r="V23313" s="598"/>
      <c r="W23313" s="598"/>
    </row>
    <row r="23314" spans="6:23" x14ac:dyDescent="0.2">
      <c r="F23314" s="610"/>
      <c r="H23314" s="612"/>
      <c r="I23314" s="598"/>
      <c r="J23314" s="598"/>
      <c r="M23314" s="598"/>
      <c r="N23314" s="598"/>
      <c r="V23314" s="598"/>
      <c r="W23314" s="598"/>
    </row>
    <row r="23315" spans="6:23" x14ac:dyDescent="0.2">
      <c r="F23315" s="610"/>
      <c r="H23315" s="612"/>
      <c r="I23315" s="598"/>
      <c r="J23315" s="598"/>
      <c r="M23315" s="598"/>
      <c r="N23315" s="598"/>
      <c r="V23315" s="598"/>
      <c r="W23315" s="598"/>
    </row>
    <row r="23316" spans="6:23" x14ac:dyDescent="0.2">
      <c r="F23316" s="610"/>
      <c r="H23316" s="612"/>
      <c r="I23316" s="598"/>
      <c r="J23316" s="598"/>
      <c r="M23316" s="598"/>
      <c r="N23316" s="598"/>
      <c r="V23316" s="598"/>
      <c r="W23316" s="598"/>
    </row>
    <row r="23317" spans="6:23" x14ac:dyDescent="0.2">
      <c r="F23317" s="610"/>
      <c r="H23317" s="612"/>
      <c r="I23317" s="598"/>
      <c r="J23317" s="598"/>
      <c r="M23317" s="598"/>
      <c r="N23317" s="598"/>
      <c r="V23317" s="598"/>
      <c r="W23317" s="598"/>
    </row>
    <row r="23318" spans="6:23" x14ac:dyDescent="0.2">
      <c r="F23318" s="610"/>
      <c r="H23318" s="612"/>
      <c r="I23318" s="598"/>
      <c r="J23318" s="598"/>
      <c r="M23318" s="598"/>
      <c r="N23318" s="598"/>
      <c r="V23318" s="598"/>
      <c r="W23318" s="598"/>
    </row>
    <row r="23319" spans="6:23" x14ac:dyDescent="0.2">
      <c r="F23319" s="610"/>
      <c r="H23319" s="612"/>
      <c r="I23319" s="598"/>
      <c r="J23319" s="598"/>
      <c r="M23319" s="598"/>
      <c r="N23319" s="598"/>
      <c r="V23319" s="598"/>
      <c r="W23319" s="598"/>
    </row>
    <row r="23320" spans="6:23" x14ac:dyDescent="0.2">
      <c r="F23320" s="610"/>
      <c r="H23320" s="612"/>
      <c r="I23320" s="598"/>
      <c r="J23320" s="598"/>
      <c r="M23320" s="598"/>
      <c r="N23320" s="598"/>
      <c r="V23320" s="598"/>
      <c r="W23320" s="598"/>
    </row>
    <row r="23321" spans="6:23" x14ac:dyDescent="0.2">
      <c r="F23321" s="610"/>
      <c r="H23321" s="612"/>
      <c r="I23321" s="598"/>
      <c r="J23321" s="598"/>
      <c r="M23321" s="598"/>
      <c r="N23321" s="598"/>
      <c r="V23321" s="598"/>
      <c r="W23321" s="598"/>
    </row>
    <row r="23322" spans="6:23" x14ac:dyDescent="0.2">
      <c r="F23322" s="610"/>
      <c r="H23322" s="612"/>
      <c r="I23322" s="598"/>
      <c r="J23322" s="598"/>
      <c r="M23322" s="598"/>
      <c r="N23322" s="598"/>
      <c r="V23322" s="598"/>
      <c r="W23322" s="598"/>
    </row>
    <row r="23323" spans="6:23" x14ac:dyDescent="0.2">
      <c r="F23323" s="610"/>
      <c r="H23323" s="612"/>
      <c r="I23323" s="598"/>
      <c r="J23323" s="598"/>
      <c r="M23323" s="598"/>
      <c r="N23323" s="598"/>
      <c r="V23323" s="598"/>
      <c r="W23323" s="598"/>
    </row>
    <row r="23324" spans="6:23" x14ac:dyDescent="0.2">
      <c r="F23324" s="610"/>
      <c r="H23324" s="612"/>
      <c r="I23324" s="598"/>
      <c r="J23324" s="598"/>
      <c r="M23324" s="598"/>
      <c r="N23324" s="598"/>
      <c r="V23324" s="598"/>
      <c r="W23324" s="598"/>
    </row>
    <row r="23325" spans="6:23" x14ac:dyDescent="0.2">
      <c r="F23325" s="610"/>
      <c r="H23325" s="612"/>
      <c r="I23325" s="598"/>
      <c r="J23325" s="598"/>
      <c r="M23325" s="598"/>
      <c r="N23325" s="598"/>
      <c r="V23325" s="598"/>
      <c r="W23325" s="598"/>
    </row>
    <row r="23326" spans="6:23" x14ac:dyDescent="0.2">
      <c r="F23326" s="610"/>
      <c r="H23326" s="612"/>
      <c r="I23326" s="598"/>
      <c r="J23326" s="598"/>
      <c r="M23326" s="598"/>
      <c r="N23326" s="598"/>
      <c r="V23326" s="598"/>
      <c r="W23326" s="598"/>
    </row>
    <row r="23327" spans="6:23" x14ac:dyDescent="0.2">
      <c r="F23327" s="610"/>
      <c r="H23327" s="612"/>
      <c r="I23327" s="598"/>
      <c r="J23327" s="598"/>
      <c r="M23327" s="598"/>
      <c r="N23327" s="598"/>
      <c r="V23327" s="598"/>
      <c r="W23327" s="598"/>
    </row>
    <row r="23328" spans="6:23" x14ac:dyDescent="0.2">
      <c r="F23328" s="610"/>
      <c r="H23328" s="612"/>
      <c r="I23328" s="598"/>
      <c r="J23328" s="598"/>
      <c r="M23328" s="598"/>
      <c r="N23328" s="598"/>
      <c r="V23328" s="598"/>
      <c r="W23328" s="598"/>
    </row>
    <row r="23329" spans="6:23" x14ac:dyDescent="0.2">
      <c r="F23329" s="610"/>
      <c r="H23329" s="612"/>
      <c r="I23329" s="598"/>
      <c r="J23329" s="598"/>
      <c r="M23329" s="598"/>
      <c r="N23329" s="598"/>
      <c r="V23329" s="598"/>
      <c r="W23329" s="598"/>
    </row>
    <row r="23330" spans="6:23" x14ac:dyDescent="0.2">
      <c r="F23330" s="610"/>
      <c r="H23330" s="612"/>
      <c r="I23330" s="598"/>
      <c r="J23330" s="598"/>
      <c r="M23330" s="598"/>
      <c r="N23330" s="598"/>
      <c r="V23330" s="598"/>
      <c r="W23330" s="598"/>
    </row>
    <row r="23331" spans="6:23" x14ac:dyDescent="0.2">
      <c r="F23331" s="610"/>
      <c r="H23331" s="612"/>
      <c r="I23331" s="598"/>
      <c r="J23331" s="598"/>
      <c r="M23331" s="598"/>
      <c r="N23331" s="598"/>
      <c r="V23331" s="598"/>
      <c r="W23331" s="598"/>
    </row>
    <row r="23332" spans="6:23" x14ac:dyDescent="0.2">
      <c r="F23332" s="610"/>
      <c r="H23332" s="612"/>
      <c r="I23332" s="598"/>
      <c r="J23332" s="598"/>
      <c r="M23332" s="598"/>
      <c r="N23332" s="598"/>
      <c r="V23332" s="598"/>
      <c r="W23332" s="598"/>
    </row>
    <row r="23333" spans="6:23" x14ac:dyDescent="0.2">
      <c r="F23333" s="610"/>
      <c r="H23333" s="612"/>
      <c r="I23333" s="598"/>
      <c r="J23333" s="598"/>
      <c r="M23333" s="598"/>
      <c r="N23333" s="598"/>
      <c r="V23333" s="598"/>
      <c r="W23333" s="598"/>
    </row>
    <row r="23334" spans="6:23" x14ac:dyDescent="0.2">
      <c r="F23334" s="610"/>
      <c r="H23334" s="612"/>
      <c r="I23334" s="598"/>
      <c r="J23334" s="598"/>
      <c r="M23334" s="598"/>
      <c r="N23334" s="598"/>
      <c r="V23334" s="598"/>
      <c r="W23334" s="598"/>
    </row>
    <row r="23335" spans="6:23" x14ac:dyDescent="0.2">
      <c r="F23335" s="610"/>
      <c r="H23335" s="612"/>
      <c r="I23335" s="598"/>
      <c r="J23335" s="598"/>
      <c r="M23335" s="598"/>
      <c r="N23335" s="598"/>
      <c r="V23335" s="598"/>
      <c r="W23335" s="598"/>
    </row>
    <row r="23336" spans="6:23" x14ac:dyDescent="0.2">
      <c r="F23336" s="610"/>
      <c r="H23336" s="612"/>
      <c r="I23336" s="598"/>
      <c r="J23336" s="598"/>
      <c r="M23336" s="598"/>
      <c r="N23336" s="598"/>
      <c r="V23336" s="598"/>
      <c r="W23336" s="598"/>
    </row>
    <row r="23337" spans="6:23" x14ac:dyDescent="0.2">
      <c r="F23337" s="610"/>
      <c r="H23337" s="612"/>
      <c r="I23337" s="598"/>
      <c r="J23337" s="598"/>
      <c r="M23337" s="598"/>
      <c r="N23337" s="598"/>
      <c r="V23337" s="598"/>
      <c r="W23337" s="598"/>
    </row>
    <row r="23338" spans="6:23" x14ac:dyDescent="0.2">
      <c r="F23338" s="610"/>
      <c r="H23338" s="612"/>
      <c r="I23338" s="598"/>
      <c r="J23338" s="598"/>
      <c r="M23338" s="598"/>
      <c r="N23338" s="598"/>
      <c r="V23338" s="598"/>
      <c r="W23338" s="598"/>
    </row>
    <row r="23339" spans="6:23" x14ac:dyDescent="0.2">
      <c r="F23339" s="610"/>
      <c r="H23339" s="612"/>
      <c r="I23339" s="598"/>
      <c r="J23339" s="598"/>
      <c r="M23339" s="598"/>
      <c r="N23339" s="598"/>
      <c r="V23339" s="598"/>
      <c r="W23339" s="598"/>
    </row>
    <row r="23340" spans="6:23" x14ac:dyDescent="0.2">
      <c r="F23340" s="610"/>
      <c r="H23340" s="612"/>
      <c r="I23340" s="598"/>
      <c r="J23340" s="598"/>
      <c r="M23340" s="598"/>
      <c r="N23340" s="598"/>
      <c r="V23340" s="598"/>
      <c r="W23340" s="598"/>
    </row>
    <row r="23341" spans="6:23" x14ac:dyDescent="0.2">
      <c r="F23341" s="610"/>
      <c r="H23341" s="612"/>
      <c r="I23341" s="598"/>
      <c r="J23341" s="598"/>
      <c r="M23341" s="598"/>
      <c r="N23341" s="598"/>
      <c r="V23341" s="598"/>
      <c r="W23341" s="598"/>
    </row>
    <row r="23342" spans="6:23" x14ac:dyDescent="0.2">
      <c r="F23342" s="610"/>
      <c r="H23342" s="612"/>
      <c r="I23342" s="598"/>
      <c r="J23342" s="598"/>
      <c r="M23342" s="598"/>
      <c r="N23342" s="598"/>
      <c r="V23342" s="598"/>
      <c r="W23342" s="598"/>
    </row>
    <row r="23343" spans="6:23" x14ac:dyDescent="0.2">
      <c r="F23343" s="610"/>
      <c r="H23343" s="612"/>
      <c r="I23343" s="598"/>
      <c r="J23343" s="598"/>
      <c r="M23343" s="598"/>
      <c r="N23343" s="598"/>
      <c r="V23343" s="598"/>
      <c r="W23343" s="598"/>
    </row>
    <row r="23344" spans="6:23" x14ac:dyDescent="0.2">
      <c r="F23344" s="610"/>
      <c r="H23344" s="612"/>
      <c r="I23344" s="598"/>
      <c r="J23344" s="598"/>
      <c r="M23344" s="598"/>
      <c r="N23344" s="598"/>
      <c r="V23344" s="598"/>
      <c r="W23344" s="598"/>
    </row>
    <row r="23345" spans="6:23" x14ac:dyDescent="0.2">
      <c r="F23345" s="610"/>
      <c r="H23345" s="612"/>
      <c r="I23345" s="598"/>
      <c r="J23345" s="598"/>
      <c r="M23345" s="598"/>
      <c r="N23345" s="598"/>
      <c r="V23345" s="598"/>
      <c r="W23345" s="598"/>
    </row>
    <row r="23346" spans="6:23" x14ac:dyDescent="0.2">
      <c r="F23346" s="610"/>
      <c r="H23346" s="612"/>
      <c r="I23346" s="598"/>
      <c r="J23346" s="598"/>
      <c r="M23346" s="598"/>
      <c r="N23346" s="598"/>
      <c r="V23346" s="598"/>
      <c r="W23346" s="598"/>
    </row>
    <row r="23347" spans="6:23" x14ac:dyDescent="0.2">
      <c r="F23347" s="610"/>
      <c r="H23347" s="612"/>
      <c r="I23347" s="598"/>
      <c r="J23347" s="598"/>
      <c r="M23347" s="598"/>
      <c r="N23347" s="598"/>
      <c r="V23347" s="598"/>
      <c r="W23347" s="598"/>
    </row>
    <row r="23348" spans="6:23" x14ac:dyDescent="0.2">
      <c r="F23348" s="610"/>
      <c r="H23348" s="612"/>
      <c r="I23348" s="598"/>
      <c r="J23348" s="598"/>
      <c r="M23348" s="598"/>
      <c r="N23348" s="598"/>
      <c r="V23348" s="598"/>
      <c r="W23348" s="598"/>
    </row>
    <row r="23349" spans="6:23" x14ac:dyDescent="0.2">
      <c r="F23349" s="610"/>
      <c r="H23349" s="612"/>
      <c r="I23349" s="598"/>
      <c r="J23349" s="598"/>
      <c r="M23349" s="598"/>
      <c r="N23349" s="598"/>
      <c r="V23349" s="598"/>
      <c r="W23349" s="598"/>
    </row>
    <row r="23350" spans="6:23" x14ac:dyDescent="0.2">
      <c r="F23350" s="610"/>
      <c r="H23350" s="612"/>
      <c r="I23350" s="598"/>
      <c r="J23350" s="598"/>
      <c r="M23350" s="598"/>
      <c r="N23350" s="598"/>
      <c r="V23350" s="598"/>
      <c r="W23350" s="598"/>
    </row>
    <row r="23351" spans="6:23" x14ac:dyDescent="0.2">
      <c r="F23351" s="610"/>
      <c r="H23351" s="612"/>
      <c r="I23351" s="598"/>
      <c r="J23351" s="598"/>
      <c r="M23351" s="598"/>
      <c r="N23351" s="598"/>
      <c r="V23351" s="598"/>
      <c r="W23351" s="598"/>
    </row>
    <row r="23352" spans="6:23" x14ac:dyDescent="0.2">
      <c r="F23352" s="610"/>
      <c r="H23352" s="612"/>
      <c r="I23352" s="598"/>
      <c r="J23352" s="598"/>
      <c r="M23352" s="598"/>
      <c r="N23352" s="598"/>
      <c r="V23352" s="598"/>
      <c r="W23352" s="598"/>
    </row>
    <row r="23353" spans="6:23" x14ac:dyDescent="0.2">
      <c r="F23353" s="610"/>
      <c r="H23353" s="612"/>
      <c r="I23353" s="598"/>
      <c r="J23353" s="598"/>
      <c r="M23353" s="598"/>
      <c r="N23353" s="598"/>
      <c r="V23353" s="598"/>
      <c r="W23353" s="598"/>
    </row>
    <row r="23354" spans="6:23" x14ac:dyDescent="0.2">
      <c r="F23354" s="610"/>
      <c r="H23354" s="612"/>
      <c r="I23354" s="598"/>
      <c r="J23354" s="598"/>
      <c r="M23354" s="598"/>
      <c r="N23354" s="598"/>
      <c r="V23354" s="598"/>
      <c r="W23354" s="598"/>
    </row>
    <row r="23355" spans="6:23" x14ac:dyDescent="0.2">
      <c r="F23355" s="610"/>
      <c r="H23355" s="612"/>
      <c r="I23355" s="598"/>
      <c r="J23355" s="598"/>
      <c r="M23355" s="598"/>
      <c r="N23355" s="598"/>
      <c r="V23355" s="598"/>
      <c r="W23355" s="598"/>
    </row>
    <row r="23356" spans="6:23" x14ac:dyDescent="0.2">
      <c r="F23356" s="610"/>
      <c r="H23356" s="612"/>
      <c r="I23356" s="598"/>
      <c r="J23356" s="598"/>
      <c r="M23356" s="598"/>
      <c r="N23356" s="598"/>
      <c r="V23356" s="598"/>
      <c r="W23356" s="598"/>
    </row>
    <row r="23357" spans="6:23" x14ac:dyDescent="0.2">
      <c r="F23357" s="610"/>
      <c r="H23357" s="612"/>
      <c r="I23357" s="598"/>
      <c r="J23357" s="598"/>
      <c r="M23357" s="598"/>
      <c r="N23357" s="598"/>
      <c r="V23357" s="598"/>
      <c r="W23357" s="598"/>
    </row>
    <row r="23358" spans="6:23" x14ac:dyDescent="0.2">
      <c r="F23358" s="610"/>
      <c r="H23358" s="612"/>
      <c r="I23358" s="598"/>
      <c r="J23358" s="598"/>
      <c r="M23358" s="598"/>
      <c r="N23358" s="598"/>
      <c r="V23358" s="598"/>
      <c r="W23358" s="598"/>
    </row>
    <row r="23359" spans="6:23" x14ac:dyDescent="0.2">
      <c r="F23359" s="610"/>
      <c r="H23359" s="612"/>
      <c r="I23359" s="598"/>
      <c r="J23359" s="598"/>
      <c r="M23359" s="598"/>
      <c r="N23359" s="598"/>
      <c r="V23359" s="598"/>
      <c r="W23359" s="598"/>
    </row>
    <row r="23360" spans="6:23" x14ac:dyDescent="0.2">
      <c r="F23360" s="610"/>
      <c r="H23360" s="612"/>
      <c r="I23360" s="598"/>
      <c r="J23360" s="598"/>
      <c r="M23360" s="598"/>
      <c r="N23360" s="598"/>
      <c r="V23360" s="598"/>
      <c r="W23360" s="598"/>
    </row>
    <row r="23361" spans="6:23" x14ac:dyDescent="0.2">
      <c r="F23361" s="610"/>
      <c r="H23361" s="612"/>
      <c r="I23361" s="598"/>
      <c r="J23361" s="598"/>
      <c r="M23361" s="598"/>
      <c r="N23361" s="598"/>
      <c r="V23361" s="598"/>
      <c r="W23361" s="598"/>
    </row>
    <row r="23362" spans="6:23" x14ac:dyDescent="0.2">
      <c r="F23362" s="610"/>
      <c r="H23362" s="612"/>
      <c r="I23362" s="598"/>
      <c r="J23362" s="598"/>
      <c r="M23362" s="598"/>
      <c r="N23362" s="598"/>
      <c r="V23362" s="598"/>
      <c r="W23362" s="598"/>
    </row>
    <row r="23363" spans="6:23" x14ac:dyDescent="0.2">
      <c r="F23363" s="610"/>
      <c r="H23363" s="612"/>
      <c r="I23363" s="598"/>
      <c r="J23363" s="598"/>
      <c r="M23363" s="598"/>
      <c r="N23363" s="598"/>
      <c r="V23363" s="598"/>
      <c r="W23363" s="598"/>
    </row>
    <row r="23364" spans="6:23" x14ac:dyDescent="0.2">
      <c r="F23364" s="610"/>
      <c r="H23364" s="612"/>
      <c r="I23364" s="598"/>
      <c r="J23364" s="598"/>
      <c r="M23364" s="598"/>
      <c r="N23364" s="598"/>
      <c r="V23364" s="598"/>
      <c r="W23364" s="598"/>
    </row>
    <row r="23365" spans="6:23" x14ac:dyDescent="0.2">
      <c r="F23365" s="610"/>
      <c r="H23365" s="612"/>
      <c r="I23365" s="598"/>
      <c r="J23365" s="598"/>
      <c r="M23365" s="598"/>
      <c r="N23365" s="598"/>
      <c r="V23365" s="598"/>
      <c r="W23365" s="598"/>
    </row>
    <row r="23366" spans="6:23" x14ac:dyDescent="0.2">
      <c r="F23366" s="610"/>
      <c r="H23366" s="612"/>
      <c r="I23366" s="598"/>
      <c r="J23366" s="598"/>
      <c r="M23366" s="598"/>
      <c r="N23366" s="598"/>
      <c r="V23366" s="598"/>
      <c r="W23366" s="598"/>
    </row>
    <row r="23367" spans="6:23" x14ac:dyDescent="0.2">
      <c r="F23367" s="610"/>
      <c r="H23367" s="612"/>
      <c r="I23367" s="598"/>
      <c r="J23367" s="598"/>
      <c r="M23367" s="598"/>
      <c r="N23367" s="598"/>
      <c r="V23367" s="598"/>
      <c r="W23367" s="598"/>
    </row>
    <row r="23368" spans="6:23" x14ac:dyDescent="0.2">
      <c r="F23368" s="610"/>
      <c r="H23368" s="612"/>
      <c r="I23368" s="598"/>
      <c r="J23368" s="598"/>
      <c r="M23368" s="598"/>
      <c r="N23368" s="598"/>
      <c r="V23368" s="598"/>
      <c r="W23368" s="598"/>
    </row>
    <row r="23369" spans="6:23" x14ac:dyDescent="0.2">
      <c r="F23369" s="610"/>
      <c r="H23369" s="612"/>
      <c r="I23369" s="598"/>
      <c r="J23369" s="598"/>
      <c r="M23369" s="598"/>
      <c r="N23369" s="598"/>
      <c r="V23369" s="598"/>
      <c r="W23369" s="598"/>
    </row>
    <row r="23370" spans="6:23" x14ac:dyDescent="0.2">
      <c r="F23370" s="610"/>
      <c r="H23370" s="612"/>
      <c r="I23370" s="598"/>
      <c r="J23370" s="598"/>
      <c r="M23370" s="598"/>
      <c r="N23370" s="598"/>
      <c r="V23370" s="598"/>
      <c r="W23370" s="598"/>
    </row>
    <row r="23371" spans="6:23" x14ac:dyDescent="0.2">
      <c r="F23371" s="610"/>
      <c r="H23371" s="612"/>
      <c r="I23371" s="598"/>
      <c r="J23371" s="598"/>
      <c r="M23371" s="598"/>
      <c r="N23371" s="598"/>
      <c r="V23371" s="598"/>
      <c r="W23371" s="598"/>
    </row>
    <row r="23372" spans="6:23" x14ac:dyDescent="0.2">
      <c r="F23372" s="610"/>
      <c r="H23372" s="612"/>
      <c r="I23372" s="598"/>
      <c r="J23372" s="598"/>
      <c r="M23372" s="598"/>
      <c r="N23372" s="598"/>
      <c r="V23372" s="598"/>
      <c r="W23372" s="598"/>
    </row>
    <row r="23373" spans="6:23" x14ac:dyDescent="0.2">
      <c r="F23373" s="610"/>
      <c r="H23373" s="612"/>
      <c r="I23373" s="598"/>
      <c r="J23373" s="598"/>
      <c r="M23373" s="598"/>
      <c r="N23373" s="598"/>
      <c r="V23373" s="598"/>
      <c r="W23373" s="598"/>
    </row>
    <row r="23374" spans="6:23" x14ac:dyDescent="0.2">
      <c r="F23374" s="610"/>
      <c r="H23374" s="612"/>
      <c r="I23374" s="598"/>
      <c r="J23374" s="598"/>
      <c r="M23374" s="598"/>
      <c r="N23374" s="598"/>
      <c r="V23374" s="598"/>
      <c r="W23374" s="598"/>
    </row>
    <row r="23375" spans="6:23" x14ac:dyDescent="0.2">
      <c r="F23375" s="610"/>
      <c r="H23375" s="612"/>
      <c r="I23375" s="598"/>
      <c r="J23375" s="598"/>
      <c r="M23375" s="598"/>
      <c r="N23375" s="598"/>
      <c r="V23375" s="598"/>
      <c r="W23375" s="598"/>
    </row>
    <row r="23376" spans="6:23" x14ac:dyDescent="0.2">
      <c r="F23376" s="610"/>
      <c r="H23376" s="612"/>
      <c r="I23376" s="598"/>
      <c r="J23376" s="598"/>
      <c r="M23376" s="598"/>
      <c r="N23376" s="598"/>
      <c r="V23376" s="598"/>
      <c r="W23376" s="598"/>
    </row>
    <row r="23377" spans="6:23" x14ac:dyDescent="0.2">
      <c r="F23377" s="610"/>
      <c r="H23377" s="612"/>
      <c r="I23377" s="598"/>
      <c r="J23377" s="598"/>
      <c r="M23377" s="598"/>
      <c r="N23377" s="598"/>
      <c r="V23377" s="598"/>
      <c r="W23377" s="598"/>
    </row>
    <row r="23378" spans="6:23" x14ac:dyDescent="0.2">
      <c r="F23378" s="610"/>
      <c r="H23378" s="612"/>
      <c r="I23378" s="598"/>
      <c r="J23378" s="598"/>
      <c r="M23378" s="598"/>
      <c r="N23378" s="598"/>
      <c r="V23378" s="598"/>
      <c r="W23378" s="598"/>
    </row>
    <row r="23379" spans="6:23" x14ac:dyDescent="0.2">
      <c r="F23379" s="610"/>
      <c r="H23379" s="612"/>
      <c r="I23379" s="598"/>
      <c r="J23379" s="598"/>
      <c r="M23379" s="598"/>
      <c r="N23379" s="598"/>
      <c r="V23379" s="598"/>
      <c r="W23379" s="598"/>
    </row>
    <row r="23380" spans="6:23" x14ac:dyDescent="0.2">
      <c r="F23380" s="610"/>
      <c r="H23380" s="612"/>
      <c r="I23380" s="598"/>
      <c r="J23380" s="598"/>
      <c r="M23380" s="598"/>
      <c r="N23380" s="598"/>
      <c r="V23380" s="598"/>
      <c r="W23380" s="598"/>
    </row>
    <row r="23381" spans="6:23" x14ac:dyDescent="0.2">
      <c r="F23381" s="610"/>
      <c r="H23381" s="612"/>
      <c r="I23381" s="598"/>
      <c r="J23381" s="598"/>
      <c r="M23381" s="598"/>
      <c r="N23381" s="598"/>
      <c r="V23381" s="598"/>
      <c r="W23381" s="598"/>
    </row>
    <row r="23382" spans="6:23" x14ac:dyDescent="0.2">
      <c r="F23382" s="610"/>
      <c r="H23382" s="612"/>
      <c r="I23382" s="598"/>
      <c r="J23382" s="598"/>
      <c r="M23382" s="598"/>
      <c r="N23382" s="598"/>
      <c r="V23382" s="598"/>
      <c r="W23382" s="598"/>
    </row>
    <row r="23383" spans="6:23" x14ac:dyDescent="0.2">
      <c r="F23383" s="610"/>
      <c r="H23383" s="612"/>
      <c r="I23383" s="598"/>
      <c r="J23383" s="598"/>
      <c r="M23383" s="598"/>
      <c r="N23383" s="598"/>
      <c r="V23383" s="598"/>
      <c r="W23383" s="598"/>
    </row>
    <row r="23384" spans="6:23" x14ac:dyDescent="0.2">
      <c r="F23384" s="610"/>
      <c r="H23384" s="612"/>
      <c r="I23384" s="598"/>
      <c r="J23384" s="598"/>
      <c r="M23384" s="598"/>
      <c r="N23384" s="598"/>
      <c r="V23384" s="598"/>
      <c r="W23384" s="598"/>
    </row>
    <row r="23385" spans="6:23" x14ac:dyDescent="0.2">
      <c r="F23385" s="610"/>
      <c r="H23385" s="612"/>
      <c r="I23385" s="598"/>
      <c r="J23385" s="598"/>
      <c r="M23385" s="598"/>
      <c r="N23385" s="598"/>
      <c r="V23385" s="598"/>
      <c r="W23385" s="598"/>
    </row>
    <row r="23386" spans="6:23" x14ac:dyDescent="0.2">
      <c r="F23386" s="610"/>
      <c r="H23386" s="612"/>
      <c r="I23386" s="598"/>
      <c r="J23386" s="598"/>
      <c r="M23386" s="598"/>
      <c r="N23386" s="598"/>
      <c r="V23386" s="598"/>
      <c r="W23386" s="598"/>
    </row>
    <row r="23387" spans="6:23" x14ac:dyDescent="0.2">
      <c r="F23387" s="610"/>
      <c r="H23387" s="612"/>
      <c r="I23387" s="598"/>
      <c r="J23387" s="598"/>
      <c r="M23387" s="598"/>
      <c r="N23387" s="598"/>
      <c r="V23387" s="598"/>
      <c r="W23387" s="598"/>
    </row>
    <row r="23388" spans="6:23" x14ac:dyDescent="0.2">
      <c r="F23388" s="610"/>
      <c r="H23388" s="612"/>
      <c r="I23388" s="598"/>
      <c r="J23388" s="598"/>
      <c r="M23388" s="598"/>
      <c r="N23388" s="598"/>
      <c r="V23388" s="598"/>
      <c r="W23388" s="598"/>
    </row>
    <row r="23389" spans="6:23" x14ac:dyDescent="0.2">
      <c r="F23389" s="610"/>
      <c r="H23389" s="612"/>
      <c r="I23389" s="598"/>
      <c r="J23389" s="598"/>
      <c r="M23389" s="598"/>
      <c r="N23389" s="598"/>
      <c r="V23389" s="598"/>
      <c r="W23389" s="598"/>
    </row>
    <row r="23390" spans="6:23" x14ac:dyDescent="0.2">
      <c r="F23390" s="610"/>
      <c r="H23390" s="612"/>
      <c r="I23390" s="598"/>
      <c r="J23390" s="598"/>
      <c r="M23390" s="598"/>
      <c r="N23390" s="598"/>
      <c r="V23390" s="598"/>
      <c r="W23390" s="598"/>
    </row>
    <row r="23391" spans="6:23" x14ac:dyDescent="0.2">
      <c r="F23391" s="610"/>
      <c r="H23391" s="612"/>
      <c r="I23391" s="598"/>
      <c r="J23391" s="598"/>
      <c r="M23391" s="598"/>
      <c r="N23391" s="598"/>
      <c r="V23391" s="598"/>
      <c r="W23391" s="598"/>
    </row>
    <row r="23392" spans="6:23" x14ac:dyDescent="0.2">
      <c r="F23392" s="610"/>
      <c r="H23392" s="612"/>
      <c r="I23392" s="598"/>
      <c r="J23392" s="598"/>
      <c r="M23392" s="598"/>
      <c r="N23392" s="598"/>
      <c r="V23392" s="598"/>
      <c r="W23392" s="598"/>
    </row>
    <row r="23393" spans="6:23" x14ac:dyDescent="0.2">
      <c r="F23393" s="610"/>
      <c r="H23393" s="612"/>
      <c r="I23393" s="598"/>
      <c r="J23393" s="598"/>
      <c r="M23393" s="598"/>
      <c r="N23393" s="598"/>
      <c r="V23393" s="598"/>
      <c r="W23393" s="598"/>
    </row>
    <row r="23394" spans="6:23" x14ac:dyDescent="0.2">
      <c r="F23394" s="610"/>
      <c r="H23394" s="612"/>
      <c r="I23394" s="598"/>
      <c r="J23394" s="598"/>
      <c r="M23394" s="598"/>
      <c r="N23394" s="598"/>
      <c r="V23394" s="598"/>
      <c r="W23394" s="598"/>
    </row>
    <row r="23395" spans="6:23" x14ac:dyDescent="0.2">
      <c r="F23395" s="610"/>
      <c r="H23395" s="612"/>
      <c r="I23395" s="598"/>
      <c r="J23395" s="598"/>
      <c r="M23395" s="598"/>
      <c r="N23395" s="598"/>
      <c r="V23395" s="598"/>
      <c r="W23395" s="598"/>
    </row>
    <row r="23396" spans="6:23" x14ac:dyDescent="0.2">
      <c r="F23396" s="610"/>
      <c r="H23396" s="612"/>
      <c r="I23396" s="598"/>
      <c r="J23396" s="598"/>
      <c r="M23396" s="598"/>
      <c r="N23396" s="598"/>
      <c r="V23396" s="598"/>
      <c r="W23396" s="598"/>
    </row>
    <row r="23397" spans="6:23" x14ac:dyDescent="0.2">
      <c r="F23397" s="610"/>
      <c r="H23397" s="612"/>
      <c r="I23397" s="598"/>
      <c r="J23397" s="598"/>
      <c r="M23397" s="598"/>
      <c r="N23397" s="598"/>
      <c r="V23397" s="598"/>
      <c r="W23397" s="598"/>
    </row>
    <row r="23398" spans="6:23" x14ac:dyDescent="0.2">
      <c r="F23398" s="610"/>
      <c r="H23398" s="612"/>
      <c r="I23398" s="598"/>
      <c r="J23398" s="598"/>
      <c r="M23398" s="598"/>
      <c r="N23398" s="598"/>
      <c r="V23398" s="598"/>
      <c r="W23398" s="598"/>
    </row>
    <row r="23399" spans="6:23" x14ac:dyDescent="0.2">
      <c r="F23399" s="610"/>
      <c r="H23399" s="612"/>
      <c r="I23399" s="598"/>
      <c r="J23399" s="598"/>
      <c r="M23399" s="598"/>
      <c r="N23399" s="598"/>
      <c r="V23399" s="598"/>
      <c r="W23399" s="598"/>
    </row>
    <row r="23400" spans="6:23" x14ac:dyDescent="0.2">
      <c r="F23400" s="610"/>
      <c r="H23400" s="612"/>
      <c r="I23400" s="598"/>
      <c r="J23400" s="598"/>
      <c r="M23400" s="598"/>
      <c r="N23400" s="598"/>
      <c r="V23400" s="598"/>
      <c r="W23400" s="598"/>
    </row>
    <row r="23401" spans="6:23" x14ac:dyDescent="0.2">
      <c r="F23401" s="610"/>
      <c r="H23401" s="612"/>
      <c r="I23401" s="598"/>
      <c r="J23401" s="598"/>
      <c r="M23401" s="598"/>
      <c r="N23401" s="598"/>
      <c r="V23401" s="598"/>
      <c r="W23401" s="598"/>
    </row>
    <row r="23402" spans="6:23" x14ac:dyDescent="0.2">
      <c r="F23402" s="610"/>
      <c r="H23402" s="612"/>
      <c r="I23402" s="598"/>
      <c r="J23402" s="598"/>
      <c r="M23402" s="598"/>
      <c r="N23402" s="598"/>
      <c r="V23402" s="598"/>
      <c r="W23402" s="598"/>
    </row>
    <row r="23403" spans="6:23" x14ac:dyDescent="0.2">
      <c r="F23403" s="610"/>
      <c r="H23403" s="612"/>
      <c r="I23403" s="598"/>
      <c r="J23403" s="598"/>
      <c r="M23403" s="598"/>
      <c r="N23403" s="598"/>
      <c r="V23403" s="598"/>
      <c r="W23403" s="598"/>
    </row>
    <row r="23404" spans="6:23" x14ac:dyDescent="0.2">
      <c r="F23404" s="610"/>
      <c r="H23404" s="612"/>
      <c r="I23404" s="598"/>
      <c r="J23404" s="598"/>
      <c r="M23404" s="598"/>
      <c r="N23404" s="598"/>
      <c r="V23404" s="598"/>
      <c r="W23404" s="598"/>
    </row>
    <row r="23405" spans="6:23" x14ac:dyDescent="0.2">
      <c r="F23405" s="610"/>
      <c r="H23405" s="612"/>
      <c r="I23405" s="598"/>
      <c r="J23405" s="598"/>
      <c r="M23405" s="598"/>
      <c r="N23405" s="598"/>
      <c r="V23405" s="598"/>
      <c r="W23405" s="598"/>
    </row>
    <row r="23406" spans="6:23" x14ac:dyDescent="0.2">
      <c r="F23406" s="610"/>
      <c r="H23406" s="612"/>
      <c r="I23406" s="598"/>
      <c r="J23406" s="598"/>
      <c r="M23406" s="598"/>
      <c r="N23406" s="598"/>
      <c r="V23406" s="598"/>
      <c r="W23406" s="598"/>
    </row>
    <row r="23407" spans="6:23" x14ac:dyDescent="0.2">
      <c r="F23407" s="610"/>
      <c r="H23407" s="612"/>
      <c r="I23407" s="598"/>
      <c r="J23407" s="598"/>
      <c r="M23407" s="598"/>
      <c r="N23407" s="598"/>
      <c r="V23407" s="598"/>
      <c r="W23407" s="598"/>
    </row>
    <row r="23408" spans="6:23" x14ac:dyDescent="0.2">
      <c r="F23408" s="610"/>
      <c r="H23408" s="612"/>
      <c r="I23408" s="598"/>
      <c r="J23408" s="598"/>
      <c r="M23408" s="598"/>
      <c r="N23408" s="598"/>
      <c r="V23408" s="598"/>
      <c r="W23408" s="598"/>
    </row>
    <row r="23409" spans="6:23" x14ac:dyDescent="0.2">
      <c r="F23409" s="610"/>
      <c r="H23409" s="612"/>
      <c r="I23409" s="598"/>
      <c r="J23409" s="598"/>
      <c r="M23409" s="598"/>
      <c r="N23409" s="598"/>
      <c r="V23409" s="598"/>
      <c r="W23409" s="598"/>
    </row>
    <row r="23410" spans="6:23" x14ac:dyDescent="0.2">
      <c r="F23410" s="610"/>
      <c r="H23410" s="612"/>
      <c r="I23410" s="598"/>
      <c r="J23410" s="598"/>
      <c r="M23410" s="598"/>
      <c r="N23410" s="598"/>
      <c r="V23410" s="598"/>
      <c r="W23410" s="598"/>
    </row>
    <row r="23411" spans="6:23" x14ac:dyDescent="0.2">
      <c r="F23411" s="610"/>
      <c r="H23411" s="612"/>
      <c r="I23411" s="598"/>
      <c r="J23411" s="598"/>
      <c r="M23411" s="598"/>
      <c r="N23411" s="598"/>
      <c r="V23411" s="598"/>
      <c r="W23411" s="598"/>
    </row>
    <row r="23412" spans="6:23" x14ac:dyDescent="0.2">
      <c r="F23412" s="610"/>
      <c r="H23412" s="612"/>
      <c r="I23412" s="598"/>
      <c r="J23412" s="598"/>
      <c r="M23412" s="598"/>
      <c r="N23412" s="598"/>
      <c r="V23412" s="598"/>
      <c r="W23412" s="598"/>
    </row>
    <row r="23413" spans="6:23" x14ac:dyDescent="0.2">
      <c r="F23413" s="610"/>
      <c r="H23413" s="612"/>
      <c r="I23413" s="598"/>
      <c r="J23413" s="598"/>
      <c r="M23413" s="598"/>
      <c r="N23413" s="598"/>
      <c r="V23413" s="598"/>
      <c r="W23413" s="598"/>
    </row>
    <row r="23414" spans="6:23" x14ac:dyDescent="0.2">
      <c r="F23414" s="610"/>
      <c r="H23414" s="612"/>
      <c r="I23414" s="598"/>
      <c r="J23414" s="598"/>
      <c r="M23414" s="598"/>
      <c r="N23414" s="598"/>
      <c r="V23414" s="598"/>
      <c r="W23414" s="598"/>
    </row>
    <row r="23415" spans="6:23" x14ac:dyDescent="0.2">
      <c r="F23415" s="610"/>
      <c r="H23415" s="612"/>
      <c r="I23415" s="598"/>
      <c r="J23415" s="598"/>
      <c r="M23415" s="598"/>
      <c r="N23415" s="598"/>
      <c r="V23415" s="598"/>
      <c r="W23415" s="598"/>
    </row>
    <row r="23416" spans="6:23" x14ac:dyDescent="0.2">
      <c r="F23416" s="610"/>
      <c r="H23416" s="612"/>
      <c r="I23416" s="598"/>
      <c r="J23416" s="598"/>
      <c r="M23416" s="598"/>
      <c r="N23416" s="598"/>
      <c r="V23416" s="598"/>
      <c r="W23416" s="598"/>
    </row>
    <row r="23417" spans="6:23" x14ac:dyDescent="0.2">
      <c r="F23417" s="610"/>
      <c r="H23417" s="612"/>
      <c r="I23417" s="598"/>
      <c r="J23417" s="598"/>
      <c r="M23417" s="598"/>
      <c r="N23417" s="598"/>
      <c r="V23417" s="598"/>
      <c r="W23417" s="598"/>
    </row>
    <row r="23418" spans="6:23" x14ac:dyDescent="0.2">
      <c r="F23418" s="610"/>
      <c r="H23418" s="612"/>
      <c r="I23418" s="598"/>
      <c r="J23418" s="598"/>
      <c r="M23418" s="598"/>
      <c r="N23418" s="598"/>
      <c r="V23418" s="598"/>
      <c r="W23418" s="598"/>
    </row>
    <row r="23419" spans="6:23" x14ac:dyDescent="0.2">
      <c r="F23419" s="610"/>
      <c r="H23419" s="612"/>
      <c r="I23419" s="598"/>
      <c r="J23419" s="598"/>
      <c r="M23419" s="598"/>
      <c r="N23419" s="598"/>
      <c r="V23419" s="598"/>
      <c r="W23419" s="598"/>
    </row>
    <row r="23420" spans="6:23" x14ac:dyDescent="0.2">
      <c r="F23420" s="610"/>
      <c r="H23420" s="612"/>
      <c r="I23420" s="598"/>
      <c r="J23420" s="598"/>
      <c r="M23420" s="598"/>
      <c r="N23420" s="598"/>
      <c r="V23420" s="598"/>
      <c r="W23420" s="598"/>
    </row>
    <row r="23421" spans="6:23" x14ac:dyDescent="0.2">
      <c r="F23421" s="610"/>
      <c r="H23421" s="612"/>
      <c r="I23421" s="598"/>
      <c r="J23421" s="598"/>
      <c r="M23421" s="598"/>
      <c r="N23421" s="598"/>
      <c r="V23421" s="598"/>
      <c r="W23421" s="598"/>
    </row>
    <row r="23422" spans="6:23" x14ac:dyDescent="0.2">
      <c r="F23422" s="610"/>
      <c r="H23422" s="612"/>
      <c r="I23422" s="598"/>
      <c r="J23422" s="598"/>
      <c r="M23422" s="598"/>
      <c r="N23422" s="598"/>
      <c r="V23422" s="598"/>
      <c r="W23422" s="598"/>
    </row>
    <row r="23423" spans="6:23" x14ac:dyDescent="0.2">
      <c r="F23423" s="610"/>
      <c r="H23423" s="612"/>
      <c r="I23423" s="598"/>
      <c r="J23423" s="598"/>
      <c r="M23423" s="598"/>
      <c r="N23423" s="598"/>
      <c r="V23423" s="598"/>
      <c r="W23423" s="598"/>
    </row>
    <row r="23424" spans="6:23" x14ac:dyDescent="0.2">
      <c r="F23424" s="610"/>
      <c r="H23424" s="612"/>
      <c r="I23424" s="598"/>
      <c r="J23424" s="598"/>
      <c r="M23424" s="598"/>
      <c r="N23424" s="598"/>
      <c r="V23424" s="598"/>
      <c r="W23424" s="598"/>
    </row>
    <row r="23425" spans="6:23" x14ac:dyDescent="0.2">
      <c r="F23425" s="610"/>
      <c r="H23425" s="612"/>
      <c r="I23425" s="598"/>
      <c r="J23425" s="598"/>
      <c r="M23425" s="598"/>
      <c r="N23425" s="598"/>
      <c r="V23425" s="598"/>
      <c r="W23425" s="598"/>
    </row>
    <row r="23426" spans="6:23" x14ac:dyDescent="0.2">
      <c r="F23426" s="610"/>
      <c r="H23426" s="612"/>
      <c r="I23426" s="598"/>
      <c r="J23426" s="598"/>
      <c r="M23426" s="598"/>
      <c r="N23426" s="598"/>
      <c r="V23426" s="598"/>
      <c r="W23426" s="598"/>
    </row>
    <row r="23427" spans="6:23" x14ac:dyDescent="0.2">
      <c r="F23427" s="610"/>
      <c r="H23427" s="612"/>
      <c r="I23427" s="598"/>
      <c r="J23427" s="598"/>
      <c r="M23427" s="598"/>
      <c r="N23427" s="598"/>
      <c r="V23427" s="598"/>
      <c r="W23427" s="598"/>
    </row>
    <row r="23428" spans="6:23" x14ac:dyDescent="0.2">
      <c r="F23428" s="610"/>
      <c r="H23428" s="612"/>
      <c r="I23428" s="598"/>
      <c r="J23428" s="598"/>
      <c r="M23428" s="598"/>
      <c r="N23428" s="598"/>
      <c r="V23428" s="598"/>
      <c r="W23428" s="598"/>
    </row>
    <row r="23429" spans="6:23" x14ac:dyDescent="0.2">
      <c r="F23429" s="610"/>
      <c r="H23429" s="612"/>
      <c r="I23429" s="598"/>
      <c r="J23429" s="598"/>
      <c r="M23429" s="598"/>
      <c r="N23429" s="598"/>
      <c r="V23429" s="598"/>
      <c r="W23429" s="598"/>
    </row>
    <row r="23430" spans="6:23" x14ac:dyDescent="0.2">
      <c r="F23430" s="610"/>
      <c r="H23430" s="612"/>
      <c r="I23430" s="598"/>
      <c r="J23430" s="598"/>
      <c r="M23430" s="598"/>
      <c r="N23430" s="598"/>
      <c r="V23430" s="598"/>
      <c r="W23430" s="598"/>
    </row>
    <row r="23431" spans="6:23" x14ac:dyDescent="0.2">
      <c r="F23431" s="610"/>
      <c r="H23431" s="612"/>
      <c r="I23431" s="598"/>
      <c r="J23431" s="598"/>
      <c r="M23431" s="598"/>
      <c r="N23431" s="598"/>
      <c r="V23431" s="598"/>
      <c r="W23431" s="598"/>
    </row>
    <row r="23432" spans="6:23" x14ac:dyDescent="0.2">
      <c r="F23432" s="610"/>
      <c r="H23432" s="612"/>
      <c r="I23432" s="598"/>
      <c r="J23432" s="598"/>
      <c r="M23432" s="598"/>
      <c r="N23432" s="598"/>
      <c r="V23432" s="598"/>
      <c r="W23432" s="598"/>
    </row>
    <row r="23433" spans="6:23" x14ac:dyDescent="0.2">
      <c r="F23433" s="610"/>
      <c r="H23433" s="612"/>
      <c r="I23433" s="598"/>
      <c r="J23433" s="598"/>
      <c r="M23433" s="598"/>
      <c r="N23433" s="598"/>
      <c r="V23433" s="598"/>
      <c r="W23433" s="598"/>
    </row>
    <row r="23434" spans="6:23" x14ac:dyDescent="0.2">
      <c r="F23434" s="610"/>
      <c r="H23434" s="612"/>
      <c r="I23434" s="598"/>
      <c r="J23434" s="598"/>
      <c r="M23434" s="598"/>
      <c r="N23434" s="598"/>
      <c r="V23434" s="598"/>
      <c r="W23434" s="598"/>
    </row>
    <row r="23435" spans="6:23" x14ac:dyDescent="0.2">
      <c r="F23435" s="610"/>
      <c r="H23435" s="612"/>
      <c r="I23435" s="598"/>
      <c r="J23435" s="598"/>
      <c r="M23435" s="598"/>
      <c r="N23435" s="598"/>
      <c r="V23435" s="598"/>
      <c r="W23435" s="598"/>
    </row>
    <row r="23436" spans="6:23" x14ac:dyDescent="0.2">
      <c r="F23436" s="610"/>
      <c r="H23436" s="612"/>
      <c r="I23436" s="598"/>
      <c r="J23436" s="598"/>
      <c r="M23436" s="598"/>
      <c r="N23436" s="598"/>
      <c r="V23436" s="598"/>
      <c r="W23436" s="598"/>
    </row>
    <row r="23437" spans="6:23" x14ac:dyDescent="0.2">
      <c r="F23437" s="610"/>
      <c r="H23437" s="612"/>
      <c r="I23437" s="598"/>
      <c r="J23437" s="598"/>
      <c r="M23437" s="598"/>
      <c r="N23437" s="598"/>
      <c r="V23437" s="598"/>
      <c r="W23437" s="598"/>
    </row>
    <row r="23438" spans="6:23" x14ac:dyDescent="0.2">
      <c r="F23438" s="610"/>
      <c r="H23438" s="612"/>
      <c r="I23438" s="598"/>
      <c r="J23438" s="598"/>
      <c r="M23438" s="598"/>
      <c r="N23438" s="598"/>
      <c r="V23438" s="598"/>
      <c r="W23438" s="598"/>
    </row>
    <row r="23439" spans="6:23" x14ac:dyDescent="0.2">
      <c r="F23439" s="610"/>
      <c r="H23439" s="612"/>
      <c r="I23439" s="598"/>
      <c r="J23439" s="598"/>
      <c r="M23439" s="598"/>
      <c r="N23439" s="598"/>
      <c r="V23439" s="598"/>
      <c r="W23439" s="598"/>
    </row>
    <row r="23440" spans="6:23" x14ac:dyDescent="0.2">
      <c r="F23440" s="610"/>
      <c r="H23440" s="612"/>
      <c r="I23440" s="598"/>
      <c r="J23440" s="598"/>
      <c r="M23440" s="598"/>
      <c r="N23440" s="598"/>
      <c r="V23440" s="598"/>
      <c r="W23440" s="598"/>
    </row>
    <row r="23441" spans="6:23" x14ac:dyDescent="0.2">
      <c r="F23441" s="610"/>
      <c r="H23441" s="612"/>
      <c r="I23441" s="598"/>
      <c r="J23441" s="598"/>
      <c r="M23441" s="598"/>
      <c r="N23441" s="598"/>
      <c r="V23441" s="598"/>
      <c r="W23441" s="598"/>
    </row>
    <row r="23442" spans="6:23" x14ac:dyDescent="0.2">
      <c r="F23442" s="610"/>
      <c r="H23442" s="612"/>
      <c r="I23442" s="598"/>
      <c r="J23442" s="598"/>
      <c r="M23442" s="598"/>
      <c r="N23442" s="598"/>
      <c r="V23442" s="598"/>
      <c r="W23442" s="598"/>
    </row>
    <row r="23443" spans="6:23" x14ac:dyDescent="0.2">
      <c r="F23443" s="610"/>
      <c r="H23443" s="612"/>
      <c r="I23443" s="598"/>
      <c r="J23443" s="598"/>
      <c r="M23443" s="598"/>
      <c r="N23443" s="598"/>
      <c r="V23443" s="598"/>
      <c r="W23443" s="598"/>
    </row>
    <row r="23444" spans="6:23" x14ac:dyDescent="0.2">
      <c r="F23444" s="610"/>
      <c r="H23444" s="612"/>
      <c r="I23444" s="598"/>
      <c r="J23444" s="598"/>
      <c r="M23444" s="598"/>
      <c r="N23444" s="598"/>
      <c r="V23444" s="598"/>
      <c r="W23444" s="598"/>
    </row>
    <row r="23445" spans="6:23" x14ac:dyDescent="0.2">
      <c r="F23445" s="610"/>
      <c r="H23445" s="612"/>
      <c r="I23445" s="598"/>
      <c r="J23445" s="598"/>
      <c r="M23445" s="598"/>
      <c r="N23445" s="598"/>
      <c r="V23445" s="598"/>
      <c r="W23445" s="598"/>
    </row>
    <row r="23446" spans="6:23" x14ac:dyDescent="0.2">
      <c r="F23446" s="610"/>
      <c r="H23446" s="612"/>
      <c r="I23446" s="598"/>
      <c r="J23446" s="598"/>
      <c r="M23446" s="598"/>
      <c r="N23446" s="598"/>
      <c r="V23446" s="598"/>
      <c r="W23446" s="598"/>
    </row>
    <row r="23447" spans="6:23" x14ac:dyDescent="0.2">
      <c r="F23447" s="610"/>
      <c r="H23447" s="612"/>
      <c r="I23447" s="598"/>
      <c r="J23447" s="598"/>
      <c r="M23447" s="598"/>
      <c r="N23447" s="598"/>
      <c r="V23447" s="598"/>
      <c r="W23447" s="598"/>
    </row>
    <row r="23448" spans="6:23" x14ac:dyDescent="0.2">
      <c r="F23448" s="610"/>
      <c r="H23448" s="612"/>
      <c r="I23448" s="598"/>
      <c r="J23448" s="598"/>
      <c r="M23448" s="598"/>
      <c r="N23448" s="598"/>
      <c r="V23448" s="598"/>
      <c r="W23448" s="598"/>
    </row>
    <row r="23449" spans="6:23" x14ac:dyDescent="0.2">
      <c r="F23449" s="610"/>
      <c r="H23449" s="612"/>
      <c r="I23449" s="598"/>
      <c r="J23449" s="598"/>
      <c r="M23449" s="598"/>
      <c r="N23449" s="598"/>
      <c r="V23449" s="598"/>
      <c r="W23449" s="598"/>
    </row>
    <row r="23450" spans="6:23" x14ac:dyDescent="0.2">
      <c r="F23450" s="610"/>
      <c r="H23450" s="612"/>
      <c r="I23450" s="598"/>
      <c r="J23450" s="598"/>
      <c r="M23450" s="598"/>
      <c r="N23450" s="598"/>
      <c r="V23450" s="598"/>
      <c r="W23450" s="598"/>
    </row>
    <row r="23451" spans="6:23" x14ac:dyDescent="0.2">
      <c r="F23451" s="610"/>
      <c r="H23451" s="612"/>
      <c r="I23451" s="598"/>
      <c r="J23451" s="598"/>
      <c r="M23451" s="598"/>
      <c r="N23451" s="598"/>
      <c r="V23451" s="598"/>
      <c r="W23451" s="598"/>
    </row>
    <row r="23452" spans="6:23" x14ac:dyDescent="0.2">
      <c r="F23452" s="610"/>
      <c r="H23452" s="612"/>
      <c r="I23452" s="598"/>
      <c r="J23452" s="598"/>
      <c r="M23452" s="598"/>
      <c r="N23452" s="598"/>
      <c r="V23452" s="598"/>
      <c r="W23452" s="598"/>
    </row>
    <row r="23453" spans="6:23" x14ac:dyDescent="0.2">
      <c r="F23453" s="610"/>
      <c r="H23453" s="612"/>
      <c r="I23453" s="598"/>
      <c r="J23453" s="598"/>
      <c r="M23453" s="598"/>
      <c r="N23453" s="598"/>
      <c r="V23453" s="598"/>
      <c r="W23453" s="598"/>
    </row>
    <row r="23454" spans="6:23" x14ac:dyDescent="0.2">
      <c r="F23454" s="610"/>
      <c r="H23454" s="612"/>
      <c r="I23454" s="598"/>
      <c r="J23454" s="598"/>
      <c r="M23454" s="598"/>
      <c r="N23454" s="598"/>
      <c r="V23454" s="598"/>
      <c r="W23454" s="598"/>
    </row>
    <row r="23455" spans="6:23" x14ac:dyDescent="0.2">
      <c r="F23455" s="610"/>
      <c r="H23455" s="612"/>
      <c r="I23455" s="598"/>
      <c r="J23455" s="598"/>
      <c r="M23455" s="598"/>
      <c r="N23455" s="598"/>
      <c r="V23455" s="598"/>
      <c r="W23455" s="598"/>
    </row>
    <row r="23456" spans="6:23" x14ac:dyDescent="0.2">
      <c r="F23456" s="610"/>
      <c r="H23456" s="612"/>
      <c r="I23456" s="598"/>
      <c r="J23456" s="598"/>
      <c r="M23456" s="598"/>
      <c r="N23456" s="598"/>
      <c r="V23456" s="598"/>
      <c r="W23456" s="598"/>
    </row>
    <row r="23457" spans="6:23" x14ac:dyDescent="0.2">
      <c r="F23457" s="610"/>
      <c r="H23457" s="612"/>
      <c r="I23457" s="598"/>
      <c r="J23457" s="598"/>
      <c r="M23457" s="598"/>
      <c r="N23457" s="598"/>
      <c r="V23457" s="598"/>
      <c r="W23457" s="598"/>
    </row>
    <row r="23458" spans="6:23" x14ac:dyDescent="0.2">
      <c r="F23458" s="610"/>
      <c r="H23458" s="612"/>
      <c r="I23458" s="598"/>
      <c r="J23458" s="598"/>
      <c r="M23458" s="598"/>
      <c r="N23458" s="598"/>
      <c r="V23458" s="598"/>
      <c r="W23458" s="598"/>
    </row>
    <row r="23459" spans="6:23" x14ac:dyDescent="0.2">
      <c r="F23459" s="610"/>
      <c r="H23459" s="612"/>
      <c r="I23459" s="598"/>
      <c r="J23459" s="598"/>
      <c r="M23459" s="598"/>
      <c r="N23459" s="598"/>
      <c r="V23459" s="598"/>
      <c r="W23459" s="598"/>
    </row>
    <row r="23460" spans="6:23" x14ac:dyDescent="0.2">
      <c r="F23460" s="610"/>
      <c r="H23460" s="612"/>
      <c r="I23460" s="598"/>
      <c r="J23460" s="598"/>
      <c r="M23460" s="598"/>
      <c r="N23460" s="598"/>
      <c r="V23460" s="598"/>
      <c r="W23460" s="598"/>
    </row>
    <row r="23461" spans="6:23" x14ac:dyDescent="0.2">
      <c r="F23461" s="610"/>
      <c r="H23461" s="612"/>
      <c r="I23461" s="598"/>
      <c r="J23461" s="598"/>
      <c r="M23461" s="598"/>
      <c r="N23461" s="598"/>
      <c r="V23461" s="598"/>
      <c r="W23461" s="598"/>
    </row>
    <row r="23462" spans="6:23" x14ac:dyDescent="0.2">
      <c r="F23462" s="610"/>
      <c r="H23462" s="612"/>
      <c r="I23462" s="598"/>
      <c r="J23462" s="598"/>
      <c r="M23462" s="598"/>
      <c r="N23462" s="598"/>
      <c r="V23462" s="598"/>
      <c r="W23462" s="598"/>
    </row>
    <row r="23463" spans="6:23" x14ac:dyDescent="0.2">
      <c r="F23463" s="610"/>
      <c r="H23463" s="612"/>
      <c r="I23463" s="598"/>
      <c r="J23463" s="598"/>
      <c r="M23463" s="598"/>
      <c r="N23463" s="598"/>
      <c r="V23463" s="598"/>
      <c r="W23463" s="598"/>
    </row>
    <row r="23464" spans="6:23" x14ac:dyDescent="0.2">
      <c r="F23464" s="610"/>
      <c r="H23464" s="612"/>
      <c r="I23464" s="598"/>
      <c r="J23464" s="598"/>
      <c r="M23464" s="598"/>
      <c r="N23464" s="598"/>
      <c r="V23464" s="598"/>
      <c r="W23464" s="598"/>
    </row>
    <row r="23465" spans="6:23" x14ac:dyDescent="0.2">
      <c r="F23465" s="610"/>
      <c r="H23465" s="612"/>
      <c r="I23465" s="598"/>
      <c r="J23465" s="598"/>
      <c r="M23465" s="598"/>
      <c r="N23465" s="598"/>
      <c r="V23465" s="598"/>
      <c r="W23465" s="598"/>
    </row>
    <row r="23466" spans="6:23" x14ac:dyDescent="0.2">
      <c r="F23466" s="610"/>
      <c r="H23466" s="612"/>
      <c r="I23466" s="598"/>
      <c r="J23466" s="598"/>
      <c r="M23466" s="598"/>
      <c r="N23466" s="598"/>
      <c r="V23466" s="598"/>
      <c r="W23466" s="598"/>
    </row>
    <row r="23467" spans="6:23" x14ac:dyDescent="0.2">
      <c r="F23467" s="610"/>
      <c r="H23467" s="612"/>
      <c r="I23467" s="598"/>
      <c r="J23467" s="598"/>
      <c r="M23467" s="598"/>
      <c r="N23467" s="598"/>
      <c r="V23467" s="598"/>
      <c r="W23467" s="598"/>
    </row>
    <row r="23468" spans="6:23" x14ac:dyDescent="0.2">
      <c r="F23468" s="610"/>
      <c r="H23468" s="612"/>
      <c r="I23468" s="598"/>
      <c r="J23468" s="598"/>
      <c r="M23468" s="598"/>
      <c r="N23468" s="598"/>
      <c r="V23468" s="598"/>
      <c r="W23468" s="598"/>
    </row>
    <row r="23469" spans="6:23" x14ac:dyDescent="0.2">
      <c r="F23469" s="610"/>
      <c r="H23469" s="612"/>
      <c r="I23469" s="598"/>
      <c r="J23469" s="598"/>
      <c r="M23469" s="598"/>
      <c r="N23469" s="598"/>
      <c r="V23469" s="598"/>
      <c r="W23469" s="598"/>
    </row>
    <row r="23470" spans="6:23" x14ac:dyDescent="0.2">
      <c r="F23470" s="610"/>
      <c r="H23470" s="612"/>
      <c r="I23470" s="598"/>
      <c r="J23470" s="598"/>
      <c r="M23470" s="598"/>
      <c r="N23470" s="598"/>
      <c r="V23470" s="598"/>
      <c r="W23470" s="598"/>
    </row>
    <row r="23471" spans="6:23" x14ac:dyDescent="0.2">
      <c r="F23471" s="610"/>
      <c r="H23471" s="612"/>
      <c r="I23471" s="598"/>
      <c r="J23471" s="598"/>
      <c r="M23471" s="598"/>
      <c r="N23471" s="598"/>
      <c r="V23471" s="598"/>
      <c r="W23471" s="598"/>
    </row>
    <row r="23472" spans="6:23" x14ac:dyDescent="0.2">
      <c r="F23472" s="610"/>
      <c r="H23472" s="612"/>
      <c r="I23472" s="598"/>
      <c r="J23472" s="598"/>
      <c r="M23472" s="598"/>
      <c r="N23472" s="598"/>
      <c r="V23472" s="598"/>
      <c r="W23472" s="598"/>
    </row>
    <row r="23473" spans="6:23" x14ac:dyDescent="0.2">
      <c r="F23473" s="610"/>
      <c r="H23473" s="612"/>
      <c r="I23473" s="598"/>
      <c r="J23473" s="598"/>
      <c r="M23473" s="598"/>
      <c r="N23473" s="598"/>
      <c r="V23473" s="598"/>
      <c r="W23473" s="598"/>
    </row>
    <row r="23474" spans="6:23" x14ac:dyDescent="0.2">
      <c r="F23474" s="610"/>
      <c r="H23474" s="612"/>
      <c r="I23474" s="598"/>
      <c r="J23474" s="598"/>
      <c r="M23474" s="598"/>
      <c r="N23474" s="598"/>
      <c r="V23474" s="598"/>
      <c r="W23474" s="598"/>
    </row>
    <row r="23475" spans="6:23" x14ac:dyDescent="0.2">
      <c r="F23475" s="610"/>
      <c r="H23475" s="612"/>
      <c r="I23475" s="598"/>
      <c r="J23475" s="598"/>
      <c r="M23475" s="598"/>
      <c r="N23475" s="598"/>
      <c r="V23475" s="598"/>
      <c r="W23475" s="598"/>
    </row>
    <row r="23476" spans="6:23" x14ac:dyDescent="0.2">
      <c r="F23476" s="610"/>
      <c r="H23476" s="612"/>
      <c r="I23476" s="598"/>
      <c r="J23476" s="598"/>
      <c r="M23476" s="598"/>
      <c r="N23476" s="598"/>
      <c r="V23476" s="598"/>
      <c r="W23476" s="598"/>
    </row>
    <row r="23477" spans="6:23" x14ac:dyDescent="0.2">
      <c r="F23477" s="610"/>
      <c r="H23477" s="612"/>
      <c r="I23477" s="598"/>
      <c r="J23477" s="598"/>
      <c r="M23477" s="598"/>
      <c r="N23477" s="598"/>
      <c r="V23477" s="598"/>
      <c r="W23477" s="598"/>
    </row>
    <row r="23478" spans="6:23" x14ac:dyDescent="0.2">
      <c r="F23478" s="610"/>
      <c r="H23478" s="612"/>
      <c r="I23478" s="598"/>
      <c r="J23478" s="598"/>
      <c r="M23478" s="598"/>
      <c r="N23478" s="598"/>
      <c r="V23478" s="598"/>
      <c r="W23478" s="598"/>
    </row>
    <row r="23479" spans="6:23" x14ac:dyDescent="0.2">
      <c r="F23479" s="610"/>
      <c r="H23479" s="612"/>
      <c r="I23479" s="598"/>
      <c r="J23479" s="598"/>
      <c r="M23479" s="598"/>
      <c r="N23479" s="598"/>
      <c r="V23479" s="598"/>
      <c r="W23479" s="598"/>
    </row>
    <row r="23480" spans="6:23" x14ac:dyDescent="0.2">
      <c r="F23480" s="610"/>
      <c r="H23480" s="612"/>
      <c r="I23480" s="598"/>
      <c r="J23480" s="598"/>
      <c r="M23480" s="598"/>
      <c r="N23480" s="598"/>
      <c r="V23480" s="598"/>
      <c r="W23480" s="598"/>
    </row>
    <row r="23481" spans="6:23" x14ac:dyDescent="0.2">
      <c r="F23481" s="610"/>
      <c r="H23481" s="612"/>
      <c r="I23481" s="598"/>
      <c r="J23481" s="598"/>
      <c r="M23481" s="598"/>
      <c r="N23481" s="598"/>
      <c r="V23481" s="598"/>
      <c r="W23481" s="598"/>
    </row>
    <row r="23482" spans="6:23" x14ac:dyDescent="0.2">
      <c r="F23482" s="610"/>
      <c r="H23482" s="612"/>
      <c r="I23482" s="598"/>
      <c r="J23482" s="598"/>
      <c r="M23482" s="598"/>
      <c r="N23482" s="598"/>
      <c r="V23482" s="598"/>
      <c r="W23482" s="598"/>
    </row>
    <row r="23483" spans="6:23" x14ac:dyDescent="0.2">
      <c r="F23483" s="610"/>
      <c r="H23483" s="612"/>
      <c r="I23483" s="598"/>
      <c r="J23483" s="598"/>
      <c r="M23483" s="598"/>
      <c r="N23483" s="598"/>
      <c r="V23483" s="598"/>
      <c r="W23483" s="598"/>
    </row>
    <row r="23484" spans="6:23" x14ac:dyDescent="0.2">
      <c r="F23484" s="610"/>
      <c r="H23484" s="612"/>
      <c r="I23484" s="598"/>
      <c r="J23484" s="598"/>
      <c r="M23484" s="598"/>
      <c r="N23484" s="598"/>
      <c r="V23484" s="598"/>
      <c r="W23484" s="598"/>
    </row>
    <row r="23485" spans="6:23" x14ac:dyDescent="0.2">
      <c r="F23485" s="610"/>
      <c r="H23485" s="612"/>
      <c r="I23485" s="598"/>
      <c r="J23485" s="598"/>
      <c r="M23485" s="598"/>
      <c r="N23485" s="598"/>
      <c r="V23485" s="598"/>
      <c r="W23485" s="598"/>
    </row>
    <row r="23486" spans="6:23" x14ac:dyDescent="0.2">
      <c r="F23486" s="610"/>
      <c r="H23486" s="612"/>
      <c r="I23486" s="598"/>
      <c r="J23486" s="598"/>
      <c r="M23486" s="598"/>
      <c r="N23486" s="598"/>
      <c r="V23486" s="598"/>
      <c r="W23486" s="598"/>
    </row>
    <row r="23487" spans="6:23" x14ac:dyDescent="0.2">
      <c r="F23487" s="610"/>
      <c r="H23487" s="612"/>
      <c r="I23487" s="598"/>
      <c r="J23487" s="598"/>
      <c r="M23487" s="598"/>
      <c r="N23487" s="598"/>
      <c r="V23487" s="598"/>
      <c r="W23487" s="598"/>
    </row>
    <row r="23488" spans="6:23" x14ac:dyDescent="0.2">
      <c r="F23488" s="610"/>
      <c r="H23488" s="612"/>
      <c r="I23488" s="598"/>
      <c r="J23488" s="598"/>
      <c r="M23488" s="598"/>
      <c r="N23488" s="598"/>
      <c r="V23488" s="598"/>
      <c r="W23488" s="598"/>
    </row>
    <row r="23489" spans="6:23" x14ac:dyDescent="0.2">
      <c r="F23489" s="610"/>
      <c r="H23489" s="612"/>
      <c r="I23489" s="598"/>
      <c r="J23489" s="598"/>
      <c r="M23489" s="598"/>
      <c r="N23489" s="598"/>
      <c r="V23489" s="598"/>
      <c r="W23489" s="598"/>
    </row>
    <row r="23490" spans="6:23" x14ac:dyDescent="0.2">
      <c r="F23490" s="610"/>
      <c r="H23490" s="612"/>
      <c r="I23490" s="598"/>
      <c r="J23490" s="598"/>
      <c r="M23490" s="598"/>
      <c r="N23490" s="598"/>
      <c r="V23490" s="598"/>
      <c r="W23490" s="598"/>
    </row>
    <row r="23491" spans="6:23" x14ac:dyDescent="0.2">
      <c r="F23491" s="610"/>
      <c r="H23491" s="612"/>
      <c r="I23491" s="598"/>
      <c r="J23491" s="598"/>
      <c r="M23491" s="598"/>
      <c r="N23491" s="598"/>
      <c r="V23491" s="598"/>
      <c r="W23491" s="598"/>
    </row>
    <row r="23492" spans="6:23" x14ac:dyDescent="0.2">
      <c r="F23492" s="610"/>
      <c r="H23492" s="612"/>
      <c r="I23492" s="598"/>
      <c r="J23492" s="598"/>
      <c r="M23492" s="598"/>
      <c r="N23492" s="598"/>
      <c r="V23492" s="598"/>
      <c r="W23492" s="598"/>
    </row>
    <row r="23493" spans="6:23" x14ac:dyDescent="0.2">
      <c r="F23493" s="610"/>
      <c r="H23493" s="612"/>
      <c r="I23493" s="598"/>
      <c r="J23493" s="598"/>
      <c r="M23493" s="598"/>
      <c r="N23493" s="598"/>
      <c r="V23493" s="598"/>
      <c r="W23493" s="598"/>
    </row>
    <row r="23494" spans="6:23" x14ac:dyDescent="0.2">
      <c r="F23494" s="610"/>
      <c r="H23494" s="612"/>
      <c r="I23494" s="598"/>
      <c r="J23494" s="598"/>
      <c r="M23494" s="598"/>
      <c r="N23494" s="598"/>
      <c r="V23494" s="598"/>
      <c r="W23494" s="598"/>
    </row>
    <row r="23495" spans="6:23" x14ac:dyDescent="0.2">
      <c r="F23495" s="610"/>
      <c r="H23495" s="612"/>
      <c r="I23495" s="598"/>
      <c r="J23495" s="598"/>
      <c r="M23495" s="598"/>
      <c r="N23495" s="598"/>
      <c r="V23495" s="598"/>
      <c r="W23495" s="598"/>
    </row>
    <row r="23496" spans="6:23" x14ac:dyDescent="0.2">
      <c r="F23496" s="610"/>
      <c r="H23496" s="612"/>
      <c r="I23496" s="598"/>
      <c r="J23496" s="598"/>
      <c r="M23496" s="598"/>
      <c r="N23496" s="598"/>
      <c r="V23496" s="598"/>
      <c r="W23496" s="598"/>
    </row>
    <row r="23497" spans="6:23" x14ac:dyDescent="0.2">
      <c r="F23497" s="610"/>
      <c r="H23497" s="612"/>
      <c r="I23497" s="598"/>
      <c r="J23497" s="598"/>
      <c r="M23497" s="598"/>
      <c r="N23497" s="598"/>
      <c r="V23497" s="598"/>
      <c r="W23497" s="598"/>
    </row>
    <row r="23498" spans="6:23" x14ac:dyDescent="0.2">
      <c r="F23498" s="610"/>
      <c r="H23498" s="612"/>
      <c r="I23498" s="598"/>
      <c r="J23498" s="598"/>
      <c r="M23498" s="598"/>
      <c r="N23498" s="598"/>
      <c r="V23498" s="598"/>
      <c r="W23498" s="598"/>
    </row>
    <row r="23499" spans="6:23" x14ac:dyDescent="0.2">
      <c r="F23499" s="610"/>
      <c r="H23499" s="612"/>
      <c r="I23499" s="598"/>
      <c r="J23499" s="598"/>
      <c r="M23499" s="598"/>
      <c r="N23499" s="598"/>
      <c r="V23499" s="598"/>
      <c r="W23499" s="598"/>
    </row>
    <row r="23500" spans="6:23" x14ac:dyDescent="0.2">
      <c r="F23500" s="610"/>
      <c r="H23500" s="612"/>
      <c r="I23500" s="598"/>
      <c r="J23500" s="598"/>
      <c r="M23500" s="598"/>
      <c r="N23500" s="598"/>
      <c r="V23500" s="598"/>
      <c r="W23500" s="598"/>
    </row>
    <row r="23501" spans="6:23" x14ac:dyDescent="0.2">
      <c r="F23501" s="610"/>
      <c r="H23501" s="612"/>
      <c r="I23501" s="598"/>
      <c r="J23501" s="598"/>
      <c r="M23501" s="598"/>
      <c r="N23501" s="598"/>
      <c r="V23501" s="598"/>
      <c r="W23501" s="598"/>
    </row>
    <row r="23502" spans="6:23" x14ac:dyDescent="0.2">
      <c r="F23502" s="610"/>
      <c r="H23502" s="612"/>
      <c r="I23502" s="598"/>
      <c r="J23502" s="598"/>
      <c r="M23502" s="598"/>
      <c r="N23502" s="598"/>
      <c r="V23502" s="598"/>
      <c r="W23502" s="598"/>
    </row>
    <row r="23503" spans="6:23" x14ac:dyDescent="0.2">
      <c r="F23503" s="610"/>
      <c r="H23503" s="612"/>
      <c r="I23503" s="598"/>
      <c r="J23503" s="598"/>
      <c r="M23503" s="598"/>
      <c r="N23503" s="598"/>
      <c r="V23503" s="598"/>
      <c r="W23503" s="598"/>
    </row>
    <row r="23504" spans="6:23" x14ac:dyDescent="0.2">
      <c r="F23504" s="610"/>
      <c r="H23504" s="612"/>
      <c r="I23504" s="598"/>
      <c r="J23504" s="598"/>
      <c r="M23504" s="598"/>
      <c r="N23504" s="598"/>
      <c r="V23504" s="598"/>
      <c r="W23504" s="598"/>
    </row>
    <row r="23505" spans="6:23" x14ac:dyDescent="0.2">
      <c r="F23505" s="610"/>
      <c r="H23505" s="612"/>
      <c r="I23505" s="598"/>
      <c r="J23505" s="598"/>
      <c r="M23505" s="598"/>
      <c r="N23505" s="598"/>
      <c r="V23505" s="598"/>
      <c r="W23505" s="598"/>
    </row>
    <row r="23506" spans="6:23" x14ac:dyDescent="0.2">
      <c r="F23506" s="610"/>
      <c r="H23506" s="612"/>
      <c r="I23506" s="598"/>
      <c r="J23506" s="598"/>
      <c r="M23506" s="598"/>
      <c r="N23506" s="598"/>
      <c r="V23506" s="598"/>
      <c r="W23506" s="598"/>
    </row>
    <row r="23507" spans="6:23" x14ac:dyDescent="0.2">
      <c r="F23507" s="610"/>
      <c r="H23507" s="612"/>
      <c r="I23507" s="598"/>
      <c r="J23507" s="598"/>
      <c r="M23507" s="598"/>
      <c r="N23507" s="598"/>
      <c r="V23507" s="598"/>
      <c r="W23507" s="598"/>
    </row>
    <row r="23508" spans="6:23" x14ac:dyDescent="0.2">
      <c r="F23508" s="610"/>
      <c r="H23508" s="612"/>
      <c r="I23508" s="598"/>
      <c r="J23508" s="598"/>
      <c r="M23508" s="598"/>
      <c r="N23508" s="598"/>
      <c r="V23508" s="598"/>
      <c r="W23508" s="598"/>
    </row>
    <row r="23509" spans="6:23" x14ac:dyDescent="0.2">
      <c r="F23509" s="610"/>
      <c r="H23509" s="612"/>
      <c r="I23509" s="598"/>
      <c r="J23509" s="598"/>
      <c r="M23509" s="598"/>
      <c r="N23509" s="598"/>
      <c r="V23509" s="598"/>
      <c r="W23509" s="598"/>
    </row>
    <row r="23510" spans="6:23" x14ac:dyDescent="0.2">
      <c r="F23510" s="610"/>
      <c r="H23510" s="612"/>
      <c r="I23510" s="598"/>
      <c r="J23510" s="598"/>
      <c r="M23510" s="598"/>
      <c r="N23510" s="598"/>
      <c r="V23510" s="598"/>
      <c r="W23510" s="598"/>
    </row>
    <row r="23511" spans="6:23" x14ac:dyDescent="0.2">
      <c r="F23511" s="610"/>
      <c r="H23511" s="612"/>
      <c r="I23511" s="598"/>
      <c r="J23511" s="598"/>
      <c r="M23511" s="598"/>
      <c r="N23511" s="598"/>
      <c r="V23511" s="598"/>
      <c r="W23511" s="598"/>
    </row>
    <row r="23512" spans="6:23" x14ac:dyDescent="0.2">
      <c r="F23512" s="610"/>
      <c r="H23512" s="612"/>
      <c r="I23512" s="598"/>
      <c r="J23512" s="598"/>
      <c r="M23512" s="598"/>
      <c r="N23512" s="598"/>
      <c r="V23512" s="598"/>
      <c r="W23512" s="598"/>
    </row>
    <row r="23513" spans="6:23" x14ac:dyDescent="0.2">
      <c r="F23513" s="610"/>
      <c r="H23513" s="612"/>
      <c r="I23513" s="598"/>
      <c r="J23513" s="598"/>
      <c r="M23513" s="598"/>
      <c r="N23513" s="598"/>
      <c r="V23513" s="598"/>
      <c r="W23513" s="598"/>
    </row>
    <row r="23514" spans="6:23" x14ac:dyDescent="0.2">
      <c r="F23514" s="610"/>
      <c r="H23514" s="612"/>
      <c r="I23514" s="598"/>
      <c r="J23514" s="598"/>
      <c r="M23514" s="598"/>
      <c r="N23514" s="598"/>
      <c r="V23514" s="598"/>
      <c r="W23514" s="598"/>
    </row>
    <row r="23515" spans="6:23" x14ac:dyDescent="0.2">
      <c r="F23515" s="610"/>
      <c r="H23515" s="612"/>
      <c r="I23515" s="598"/>
      <c r="J23515" s="598"/>
      <c r="M23515" s="598"/>
      <c r="N23515" s="598"/>
      <c r="V23515" s="598"/>
      <c r="W23515" s="598"/>
    </row>
    <row r="23516" spans="6:23" x14ac:dyDescent="0.2">
      <c r="F23516" s="610"/>
      <c r="H23516" s="612"/>
      <c r="I23516" s="598"/>
      <c r="J23516" s="598"/>
      <c r="M23516" s="598"/>
      <c r="N23516" s="598"/>
      <c r="V23516" s="598"/>
      <c r="W23516" s="598"/>
    </row>
    <row r="23517" spans="6:23" x14ac:dyDescent="0.2">
      <c r="F23517" s="610"/>
      <c r="H23517" s="612"/>
      <c r="I23517" s="598"/>
      <c r="J23517" s="598"/>
      <c r="M23517" s="598"/>
      <c r="N23517" s="598"/>
      <c r="V23517" s="598"/>
      <c r="W23517" s="598"/>
    </row>
    <row r="23518" spans="6:23" x14ac:dyDescent="0.2">
      <c r="F23518" s="610"/>
      <c r="H23518" s="612"/>
      <c r="I23518" s="598"/>
      <c r="J23518" s="598"/>
      <c r="M23518" s="598"/>
      <c r="N23518" s="598"/>
      <c r="V23518" s="598"/>
      <c r="W23518" s="598"/>
    </row>
    <row r="23519" spans="6:23" x14ac:dyDescent="0.2">
      <c r="F23519" s="610"/>
      <c r="H23519" s="612"/>
      <c r="I23519" s="598"/>
      <c r="J23519" s="598"/>
      <c r="M23519" s="598"/>
      <c r="N23519" s="598"/>
      <c r="V23519" s="598"/>
      <c r="W23519" s="598"/>
    </row>
    <row r="23520" spans="6:23" x14ac:dyDescent="0.2">
      <c r="F23520" s="610"/>
      <c r="H23520" s="612"/>
      <c r="I23520" s="598"/>
      <c r="J23520" s="598"/>
      <c r="M23520" s="598"/>
      <c r="N23520" s="598"/>
      <c r="V23520" s="598"/>
      <c r="W23520" s="598"/>
    </row>
    <row r="23521" spans="6:23" x14ac:dyDescent="0.2">
      <c r="F23521" s="610"/>
      <c r="H23521" s="612"/>
      <c r="I23521" s="598"/>
      <c r="J23521" s="598"/>
      <c r="M23521" s="598"/>
      <c r="N23521" s="598"/>
      <c r="V23521" s="598"/>
      <c r="W23521" s="598"/>
    </row>
    <row r="23522" spans="6:23" x14ac:dyDescent="0.2">
      <c r="F23522" s="610"/>
      <c r="H23522" s="612"/>
      <c r="I23522" s="598"/>
      <c r="J23522" s="598"/>
      <c r="M23522" s="598"/>
      <c r="N23522" s="598"/>
      <c r="V23522" s="598"/>
      <c r="W23522" s="598"/>
    </row>
    <row r="23523" spans="6:23" x14ac:dyDescent="0.2">
      <c r="F23523" s="610"/>
      <c r="H23523" s="612"/>
      <c r="I23523" s="598"/>
      <c r="J23523" s="598"/>
      <c r="M23523" s="598"/>
      <c r="N23523" s="598"/>
      <c r="V23523" s="598"/>
      <c r="W23523" s="598"/>
    </row>
    <row r="23524" spans="6:23" x14ac:dyDescent="0.2">
      <c r="F23524" s="610"/>
      <c r="H23524" s="612"/>
      <c r="I23524" s="598"/>
      <c r="J23524" s="598"/>
      <c r="M23524" s="598"/>
      <c r="N23524" s="598"/>
      <c r="V23524" s="598"/>
      <c r="W23524" s="598"/>
    </row>
    <row r="23525" spans="6:23" x14ac:dyDescent="0.2">
      <c r="F23525" s="610"/>
      <c r="H23525" s="612"/>
      <c r="I23525" s="598"/>
      <c r="J23525" s="598"/>
      <c r="M23525" s="598"/>
      <c r="N23525" s="598"/>
      <c r="V23525" s="598"/>
      <c r="W23525" s="598"/>
    </row>
    <row r="23526" spans="6:23" x14ac:dyDescent="0.2">
      <c r="F23526" s="610"/>
      <c r="H23526" s="612"/>
      <c r="I23526" s="598"/>
      <c r="J23526" s="598"/>
      <c r="M23526" s="598"/>
      <c r="N23526" s="598"/>
      <c r="V23526" s="598"/>
      <c r="W23526" s="598"/>
    </row>
    <row r="23527" spans="6:23" x14ac:dyDescent="0.2">
      <c r="F23527" s="610"/>
      <c r="H23527" s="612"/>
      <c r="I23527" s="598"/>
      <c r="J23527" s="598"/>
      <c r="M23527" s="598"/>
      <c r="N23527" s="598"/>
      <c r="V23527" s="598"/>
      <c r="W23527" s="598"/>
    </row>
    <row r="23528" spans="6:23" x14ac:dyDescent="0.2">
      <c r="F23528" s="610"/>
      <c r="H23528" s="612"/>
      <c r="I23528" s="598"/>
      <c r="J23528" s="598"/>
      <c r="M23528" s="598"/>
      <c r="N23528" s="598"/>
      <c r="V23528" s="598"/>
      <c r="W23528" s="598"/>
    </row>
    <row r="23529" spans="6:23" x14ac:dyDescent="0.2">
      <c r="F23529" s="610"/>
      <c r="H23529" s="612"/>
      <c r="I23529" s="598"/>
      <c r="J23529" s="598"/>
      <c r="M23529" s="598"/>
      <c r="N23529" s="598"/>
      <c r="V23529" s="598"/>
      <c r="W23529" s="598"/>
    </row>
    <row r="23530" spans="6:23" x14ac:dyDescent="0.2">
      <c r="F23530" s="610"/>
      <c r="H23530" s="612"/>
      <c r="I23530" s="598"/>
      <c r="J23530" s="598"/>
      <c r="M23530" s="598"/>
      <c r="N23530" s="598"/>
      <c r="V23530" s="598"/>
      <c r="W23530" s="598"/>
    </row>
    <row r="23531" spans="6:23" x14ac:dyDescent="0.2">
      <c r="F23531" s="610"/>
      <c r="H23531" s="612"/>
      <c r="I23531" s="598"/>
      <c r="J23531" s="598"/>
      <c r="M23531" s="598"/>
      <c r="N23531" s="598"/>
      <c r="V23531" s="598"/>
      <c r="W23531" s="598"/>
    </row>
    <row r="23532" spans="6:23" x14ac:dyDescent="0.2">
      <c r="F23532" s="610"/>
      <c r="H23532" s="612"/>
      <c r="I23532" s="598"/>
      <c r="J23532" s="598"/>
      <c r="M23532" s="598"/>
      <c r="N23532" s="598"/>
      <c r="V23532" s="598"/>
      <c r="W23532" s="598"/>
    </row>
    <row r="23533" spans="6:23" x14ac:dyDescent="0.2">
      <c r="F23533" s="610"/>
      <c r="H23533" s="612"/>
      <c r="I23533" s="598"/>
      <c r="J23533" s="598"/>
      <c r="M23533" s="598"/>
      <c r="N23533" s="598"/>
      <c r="V23533" s="598"/>
      <c r="W23533" s="598"/>
    </row>
    <row r="23534" spans="6:23" x14ac:dyDescent="0.2">
      <c r="F23534" s="610"/>
      <c r="H23534" s="612"/>
      <c r="I23534" s="598"/>
      <c r="J23534" s="598"/>
      <c r="M23534" s="598"/>
      <c r="N23534" s="598"/>
      <c r="V23534" s="598"/>
      <c r="W23534" s="598"/>
    </row>
    <row r="23535" spans="6:23" x14ac:dyDescent="0.2">
      <c r="F23535" s="610"/>
      <c r="H23535" s="612"/>
      <c r="I23535" s="598"/>
      <c r="J23535" s="598"/>
      <c r="M23535" s="598"/>
      <c r="N23535" s="598"/>
      <c r="V23535" s="598"/>
      <c r="W23535" s="598"/>
    </row>
    <row r="23536" spans="6:23" x14ac:dyDescent="0.2">
      <c r="F23536" s="610"/>
      <c r="H23536" s="612"/>
      <c r="I23536" s="598"/>
      <c r="J23536" s="598"/>
      <c r="M23536" s="598"/>
      <c r="N23536" s="598"/>
      <c r="V23536" s="598"/>
      <c r="W23536" s="598"/>
    </row>
    <row r="23537" spans="6:23" x14ac:dyDescent="0.2">
      <c r="F23537" s="610"/>
      <c r="H23537" s="612"/>
      <c r="I23537" s="598"/>
      <c r="J23537" s="598"/>
      <c r="M23537" s="598"/>
      <c r="N23537" s="598"/>
      <c r="V23537" s="598"/>
      <c r="W23537" s="598"/>
    </row>
    <row r="23538" spans="6:23" x14ac:dyDescent="0.2">
      <c r="F23538" s="610"/>
      <c r="H23538" s="612"/>
      <c r="I23538" s="598"/>
      <c r="J23538" s="598"/>
      <c r="M23538" s="598"/>
      <c r="N23538" s="598"/>
      <c r="V23538" s="598"/>
      <c r="W23538" s="598"/>
    </row>
    <row r="23539" spans="6:23" x14ac:dyDescent="0.2">
      <c r="F23539" s="610"/>
      <c r="H23539" s="612"/>
      <c r="I23539" s="598"/>
      <c r="J23539" s="598"/>
      <c r="M23539" s="598"/>
      <c r="N23539" s="598"/>
      <c r="V23539" s="598"/>
      <c r="W23539" s="598"/>
    </row>
    <row r="23540" spans="6:23" x14ac:dyDescent="0.2">
      <c r="F23540" s="610"/>
      <c r="H23540" s="612"/>
      <c r="I23540" s="598"/>
      <c r="J23540" s="598"/>
      <c r="M23540" s="598"/>
      <c r="N23540" s="598"/>
      <c r="V23540" s="598"/>
      <c r="W23540" s="598"/>
    </row>
    <row r="23541" spans="6:23" x14ac:dyDescent="0.2">
      <c r="F23541" s="610"/>
      <c r="H23541" s="612"/>
      <c r="I23541" s="598"/>
      <c r="J23541" s="598"/>
      <c r="M23541" s="598"/>
      <c r="N23541" s="598"/>
      <c r="V23541" s="598"/>
      <c r="W23541" s="598"/>
    </row>
    <row r="23542" spans="6:23" x14ac:dyDescent="0.2">
      <c r="F23542" s="610"/>
      <c r="H23542" s="612"/>
      <c r="I23542" s="598"/>
      <c r="J23542" s="598"/>
      <c r="M23542" s="598"/>
      <c r="N23542" s="598"/>
      <c r="V23542" s="598"/>
      <c r="W23542" s="598"/>
    </row>
    <row r="23543" spans="6:23" x14ac:dyDescent="0.2">
      <c r="F23543" s="610"/>
      <c r="H23543" s="612"/>
      <c r="I23543" s="598"/>
      <c r="J23543" s="598"/>
      <c r="M23543" s="598"/>
      <c r="N23543" s="598"/>
      <c r="V23543" s="598"/>
      <c r="W23543" s="598"/>
    </row>
    <row r="23544" spans="6:23" x14ac:dyDescent="0.2">
      <c r="F23544" s="610"/>
      <c r="H23544" s="612"/>
      <c r="I23544" s="598"/>
      <c r="J23544" s="598"/>
      <c r="M23544" s="598"/>
      <c r="N23544" s="598"/>
      <c r="V23544" s="598"/>
      <c r="W23544" s="598"/>
    </row>
    <row r="23545" spans="6:23" x14ac:dyDescent="0.2">
      <c r="F23545" s="610"/>
      <c r="H23545" s="612"/>
      <c r="I23545" s="598"/>
      <c r="J23545" s="598"/>
      <c r="M23545" s="598"/>
      <c r="N23545" s="598"/>
      <c r="V23545" s="598"/>
      <c r="W23545" s="598"/>
    </row>
    <row r="23546" spans="6:23" x14ac:dyDescent="0.2">
      <c r="F23546" s="610"/>
      <c r="H23546" s="612"/>
      <c r="I23546" s="598"/>
      <c r="J23546" s="598"/>
      <c r="M23546" s="598"/>
      <c r="N23546" s="598"/>
      <c r="V23546" s="598"/>
      <c r="W23546" s="598"/>
    </row>
    <row r="23547" spans="6:23" x14ac:dyDescent="0.2">
      <c r="F23547" s="610"/>
      <c r="H23547" s="612"/>
      <c r="I23547" s="598"/>
      <c r="J23547" s="598"/>
      <c r="M23547" s="598"/>
      <c r="N23547" s="598"/>
      <c r="V23547" s="598"/>
      <c r="W23547" s="598"/>
    </row>
    <row r="23548" spans="6:23" x14ac:dyDescent="0.2">
      <c r="F23548" s="610"/>
      <c r="H23548" s="612"/>
      <c r="I23548" s="598"/>
      <c r="J23548" s="598"/>
      <c r="M23548" s="598"/>
      <c r="N23548" s="598"/>
      <c r="V23548" s="598"/>
      <c r="W23548" s="598"/>
    </row>
    <row r="23549" spans="6:23" x14ac:dyDescent="0.2">
      <c r="F23549" s="610"/>
      <c r="H23549" s="612"/>
      <c r="I23549" s="598"/>
      <c r="J23549" s="598"/>
      <c r="M23549" s="598"/>
      <c r="N23549" s="598"/>
      <c r="V23549" s="598"/>
      <c r="W23549" s="598"/>
    </row>
    <row r="23550" spans="6:23" x14ac:dyDescent="0.2">
      <c r="F23550" s="610"/>
      <c r="H23550" s="612"/>
      <c r="I23550" s="598"/>
      <c r="J23550" s="598"/>
      <c r="M23550" s="598"/>
      <c r="N23550" s="598"/>
      <c r="V23550" s="598"/>
      <c r="W23550" s="598"/>
    </row>
    <row r="23551" spans="6:23" x14ac:dyDescent="0.2">
      <c r="F23551" s="610"/>
      <c r="H23551" s="612"/>
      <c r="I23551" s="598"/>
      <c r="J23551" s="598"/>
      <c r="M23551" s="598"/>
      <c r="N23551" s="598"/>
      <c r="V23551" s="598"/>
      <c r="W23551" s="598"/>
    </row>
    <row r="23552" spans="6:23" x14ac:dyDescent="0.2">
      <c r="F23552" s="610"/>
      <c r="H23552" s="612"/>
      <c r="I23552" s="598"/>
      <c r="J23552" s="598"/>
      <c r="M23552" s="598"/>
      <c r="N23552" s="598"/>
      <c r="V23552" s="598"/>
      <c r="W23552" s="598"/>
    </row>
    <row r="23553" spans="6:23" x14ac:dyDescent="0.2">
      <c r="F23553" s="610"/>
      <c r="H23553" s="612"/>
      <c r="I23553" s="598"/>
      <c r="J23553" s="598"/>
      <c r="M23553" s="598"/>
      <c r="N23553" s="598"/>
      <c r="V23553" s="598"/>
      <c r="W23553" s="598"/>
    </row>
    <row r="23554" spans="6:23" x14ac:dyDescent="0.2">
      <c r="F23554" s="610"/>
      <c r="H23554" s="612"/>
      <c r="I23554" s="598"/>
      <c r="J23554" s="598"/>
      <c r="M23554" s="598"/>
      <c r="N23554" s="598"/>
      <c r="V23554" s="598"/>
      <c r="W23554" s="598"/>
    </row>
    <row r="23555" spans="6:23" x14ac:dyDescent="0.2">
      <c r="F23555" s="610"/>
      <c r="H23555" s="612"/>
      <c r="I23555" s="598"/>
      <c r="J23555" s="598"/>
      <c r="M23555" s="598"/>
      <c r="N23555" s="598"/>
      <c r="V23555" s="598"/>
      <c r="W23555" s="598"/>
    </row>
    <row r="23556" spans="6:23" x14ac:dyDescent="0.2">
      <c r="F23556" s="610"/>
      <c r="H23556" s="612"/>
      <c r="I23556" s="598"/>
      <c r="J23556" s="598"/>
      <c r="M23556" s="598"/>
      <c r="N23556" s="598"/>
      <c r="V23556" s="598"/>
      <c r="W23556" s="598"/>
    </row>
    <row r="23557" spans="6:23" x14ac:dyDescent="0.2">
      <c r="F23557" s="610"/>
      <c r="H23557" s="612"/>
      <c r="I23557" s="598"/>
      <c r="J23557" s="598"/>
      <c r="M23557" s="598"/>
      <c r="N23557" s="598"/>
      <c r="V23557" s="598"/>
      <c r="W23557" s="598"/>
    </row>
    <row r="23558" spans="6:23" x14ac:dyDescent="0.2">
      <c r="F23558" s="610"/>
      <c r="H23558" s="612"/>
      <c r="I23558" s="598"/>
      <c r="J23558" s="598"/>
      <c r="M23558" s="598"/>
      <c r="N23558" s="598"/>
      <c r="V23558" s="598"/>
      <c r="W23558" s="598"/>
    </row>
    <row r="23559" spans="6:23" x14ac:dyDescent="0.2">
      <c r="F23559" s="610"/>
      <c r="H23559" s="612"/>
      <c r="I23559" s="598"/>
      <c r="J23559" s="598"/>
      <c r="M23559" s="598"/>
      <c r="N23559" s="598"/>
      <c r="V23559" s="598"/>
      <c r="W23559" s="598"/>
    </row>
    <row r="23560" spans="6:23" x14ac:dyDescent="0.2">
      <c r="F23560" s="610"/>
      <c r="H23560" s="612"/>
      <c r="I23560" s="598"/>
      <c r="J23560" s="598"/>
      <c r="M23560" s="598"/>
      <c r="N23560" s="598"/>
      <c r="V23560" s="598"/>
      <c r="W23560" s="598"/>
    </row>
    <row r="23561" spans="6:23" x14ac:dyDescent="0.2">
      <c r="F23561" s="610"/>
      <c r="H23561" s="612"/>
      <c r="I23561" s="598"/>
      <c r="J23561" s="598"/>
      <c r="M23561" s="598"/>
      <c r="N23561" s="598"/>
      <c r="V23561" s="598"/>
      <c r="W23561" s="598"/>
    </row>
    <row r="23562" spans="6:23" x14ac:dyDescent="0.2">
      <c r="F23562" s="610"/>
      <c r="H23562" s="612"/>
      <c r="I23562" s="598"/>
      <c r="J23562" s="598"/>
      <c r="M23562" s="598"/>
      <c r="N23562" s="598"/>
      <c r="V23562" s="598"/>
      <c r="W23562" s="598"/>
    </row>
    <row r="23563" spans="6:23" x14ac:dyDescent="0.2">
      <c r="F23563" s="610"/>
      <c r="H23563" s="612"/>
      <c r="I23563" s="598"/>
      <c r="J23563" s="598"/>
      <c r="M23563" s="598"/>
      <c r="N23563" s="598"/>
      <c r="V23563" s="598"/>
      <c r="W23563" s="598"/>
    </row>
    <row r="23564" spans="6:23" x14ac:dyDescent="0.2">
      <c r="F23564" s="610"/>
      <c r="H23564" s="612"/>
      <c r="I23564" s="598"/>
      <c r="J23564" s="598"/>
      <c r="M23564" s="598"/>
      <c r="N23564" s="598"/>
      <c r="V23564" s="598"/>
      <c r="W23564" s="598"/>
    </row>
    <row r="23565" spans="6:23" x14ac:dyDescent="0.2">
      <c r="F23565" s="610"/>
      <c r="H23565" s="612"/>
      <c r="I23565" s="598"/>
      <c r="J23565" s="598"/>
      <c r="M23565" s="598"/>
      <c r="N23565" s="598"/>
      <c r="V23565" s="598"/>
      <c r="W23565" s="598"/>
    </row>
    <row r="23566" spans="6:23" x14ac:dyDescent="0.2">
      <c r="F23566" s="610"/>
      <c r="H23566" s="612"/>
      <c r="I23566" s="598"/>
      <c r="J23566" s="598"/>
      <c r="M23566" s="598"/>
      <c r="N23566" s="598"/>
      <c r="V23566" s="598"/>
      <c r="W23566" s="598"/>
    </row>
    <row r="23567" spans="6:23" x14ac:dyDescent="0.2">
      <c r="F23567" s="610"/>
      <c r="H23567" s="612"/>
      <c r="I23567" s="598"/>
      <c r="J23567" s="598"/>
      <c r="M23567" s="598"/>
      <c r="N23567" s="598"/>
      <c r="V23567" s="598"/>
      <c r="W23567" s="598"/>
    </row>
    <row r="23568" spans="6:23" x14ac:dyDescent="0.2">
      <c r="F23568" s="610"/>
      <c r="H23568" s="612"/>
      <c r="I23568" s="598"/>
      <c r="J23568" s="598"/>
      <c r="M23568" s="598"/>
      <c r="N23568" s="598"/>
      <c r="V23568" s="598"/>
      <c r="W23568" s="598"/>
    </row>
    <row r="23569" spans="6:23" x14ac:dyDescent="0.2">
      <c r="F23569" s="610"/>
      <c r="H23569" s="612"/>
      <c r="I23569" s="598"/>
      <c r="J23569" s="598"/>
      <c r="M23569" s="598"/>
      <c r="N23569" s="598"/>
      <c r="V23569" s="598"/>
      <c r="W23569" s="598"/>
    </row>
    <row r="23570" spans="6:23" x14ac:dyDescent="0.2">
      <c r="F23570" s="610"/>
      <c r="H23570" s="612"/>
      <c r="I23570" s="598"/>
      <c r="J23570" s="598"/>
      <c r="M23570" s="598"/>
      <c r="N23570" s="598"/>
      <c r="V23570" s="598"/>
      <c r="W23570" s="598"/>
    </row>
    <row r="23571" spans="6:23" x14ac:dyDescent="0.2">
      <c r="F23571" s="610"/>
      <c r="H23571" s="612"/>
      <c r="I23571" s="598"/>
      <c r="J23571" s="598"/>
      <c r="M23571" s="598"/>
      <c r="N23571" s="598"/>
      <c r="V23571" s="598"/>
      <c r="W23571" s="598"/>
    </row>
    <row r="23572" spans="6:23" x14ac:dyDescent="0.2">
      <c r="F23572" s="610"/>
      <c r="H23572" s="612"/>
      <c r="I23572" s="598"/>
      <c r="J23572" s="598"/>
      <c r="M23572" s="598"/>
      <c r="N23572" s="598"/>
      <c r="V23572" s="598"/>
      <c r="W23572" s="598"/>
    </row>
    <row r="23573" spans="6:23" x14ac:dyDescent="0.2">
      <c r="F23573" s="610"/>
      <c r="H23573" s="612"/>
      <c r="I23573" s="598"/>
      <c r="J23573" s="598"/>
      <c r="M23573" s="598"/>
      <c r="N23573" s="598"/>
      <c r="V23573" s="598"/>
      <c r="W23573" s="598"/>
    </row>
    <row r="23574" spans="6:23" x14ac:dyDescent="0.2">
      <c r="F23574" s="610"/>
      <c r="H23574" s="612"/>
      <c r="I23574" s="598"/>
      <c r="J23574" s="598"/>
      <c r="M23574" s="598"/>
      <c r="N23574" s="598"/>
      <c r="V23574" s="598"/>
      <c r="W23574" s="598"/>
    </row>
    <row r="23575" spans="6:23" x14ac:dyDescent="0.2">
      <c r="F23575" s="610"/>
      <c r="H23575" s="612"/>
      <c r="I23575" s="598"/>
      <c r="J23575" s="598"/>
      <c r="M23575" s="598"/>
      <c r="N23575" s="598"/>
      <c r="V23575" s="598"/>
      <c r="W23575" s="598"/>
    </row>
    <row r="23576" spans="6:23" x14ac:dyDescent="0.2">
      <c r="F23576" s="610"/>
      <c r="H23576" s="612"/>
      <c r="I23576" s="598"/>
      <c r="J23576" s="598"/>
      <c r="M23576" s="598"/>
      <c r="N23576" s="598"/>
      <c r="V23576" s="598"/>
      <c r="W23576" s="598"/>
    </row>
    <row r="23577" spans="6:23" x14ac:dyDescent="0.2">
      <c r="F23577" s="610"/>
      <c r="H23577" s="612"/>
      <c r="I23577" s="598"/>
      <c r="J23577" s="598"/>
      <c r="M23577" s="598"/>
      <c r="N23577" s="598"/>
      <c r="V23577" s="598"/>
      <c r="W23577" s="598"/>
    </row>
    <row r="23578" spans="6:23" x14ac:dyDescent="0.2">
      <c r="F23578" s="610"/>
      <c r="H23578" s="612"/>
      <c r="I23578" s="598"/>
      <c r="J23578" s="598"/>
      <c r="M23578" s="598"/>
      <c r="N23578" s="598"/>
      <c r="V23578" s="598"/>
      <c r="W23578" s="598"/>
    </row>
    <row r="23579" spans="6:23" x14ac:dyDescent="0.2">
      <c r="F23579" s="610"/>
      <c r="H23579" s="612"/>
      <c r="I23579" s="598"/>
      <c r="J23579" s="598"/>
      <c r="M23579" s="598"/>
      <c r="N23579" s="598"/>
      <c r="V23579" s="598"/>
      <c r="W23579" s="598"/>
    </row>
    <row r="23580" spans="6:23" x14ac:dyDescent="0.2">
      <c r="F23580" s="610"/>
      <c r="H23580" s="612"/>
      <c r="I23580" s="598"/>
      <c r="J23580" s="598"/>
      <c r="M23580" s="598"/>
      <c r="N23580" s="598"/>
      <c r="V23580" s="598"/>
      <c r="W23580" s="598"/>
    </row>
    <row r="23581" spans="6:23" x14ac:dyDescent="0.2">
      <c r="F23581" s="610"/>
      <c r="H23581" s="612"/>
      <c r="I23581" s="598"/>
      <c r="J23581" s="598"/>
      <c r="M23581" s="598"/>
      <c r="N23581" s="598"/>
      <c r="V23581" s="598"/>
      <c r="W23581" s="598"/>
    </row>
    <row r="23582" spans="6:23" x14ac:dyDescent="0.2">
      <c r="F23582" s="610"/>
      <c r="H23582" s="612"/>
      <c r="I23582" s="598"/>
      <c r="J23582" s="598"/>
      <c r="M23582" s="598"/>
      <c r="N23582" s="598"/>
      <c r="V23582" s="598"/>
      <c r="W23582" s="598"/>
    </row>
    <row r="23583" spans="6:23" x14ac:dyDescent="0.2">
      <c r="F23583" s="610"/>
      <c r="H23583" s="612"/>
      <c r="I23583" s="598"/>
      <c r="J23583" s="598"/>
      <c r="M23583" s="598"/>
      <c r="N23583" s="598"/>
      <c r="V23583" s="598"/>
      <c r="W23583" s="598"/>
    </row>
    <row r="23584" spans="6:23" x14ac:dyDescent="0.2">
      <c r="F23584" s="610"/>
      <c r="H23584" s="612"/>
      <c r="I23584" s="598"/>
      <c r="J23584" s="598"/>
      <c r="M23584" s="598"/>
      <c r="N23584" s="598"/>
      <c r="V23584" s="598"/>
      <c r="W23584" s="598"/>
    </row>
    <row r="23585" spans="6:23" x14ac:dyDescent="0.2">
      <c r="F23585" s="610"/>
      <c r="H23585" s="612"/>
      <c r="I23585" s="598"/>
      <c r="J23585" s="598"/>
      <c r="M23585" s="598"/>
      <c r="N23585" s="598"/>
      <c r="V23585" s="598"/>
      <c r="W23585" s="598"/>
    </row>
    <row r="23586" spans="6:23" x14ac:dyDescent="0.2">
      <c r="F23586" s="610"/>
      <c r="H23586" s="612"/>
      <c r="I23586" s="598"/>
      <c r="J23586" s="598"/>
      <c r="M23586" s="598"/>
      <c r="N23586" s="598"/>
      <c r="V23586" s="598"/>
      <c r="W23586" s="598"/>
    </row>
    <row r="23587" spans="6:23" x14ac:dyDescent="0.2">
      <c r="F23587" s="610"/>
      <c r="H23587" s="612"/>
      <c r="I23587" s="598"/>
      <c r="J23587" s="598"/>
      <c r="M23587" s="598"/>
      <c r="N23587" s="598"/>
      <c r="V23587" s="598"/>
      <c r="W23587" s="598"/>
    </row>
    <row r="23588" spans="6:23" x14ac:dyDescent="0.2">
      <c r="F23588" s="610"/>
      <c r="H23588" s="612"/>
      <c r="I23588" s="598"/>
      <c r="J23588" s="598"/>
      <c r="M23588" s="598"/>
      <c r="N23588" s="598"/>
      <c r="V23588" s="598"/>
      <c r="W23588" s="598"/>
    </row>
    <row r="23589" spans="6:23" x14ac:dyDescent="0.2">
      <c r="F23589" s="610"/>
      <c r="H23589" s="612"/>
      <c r="I23589" s="598"/>
      <c r="J23589" s="598"/>
      <c r="M23589" s="598"/>
      <c r="N23589" s="598"/>
      <c r="V23589" s="598"/>
      <c r="W23589" s="598"/>
    </row>
    <row r="23590" spans="6:23" x14ac:dyDescent="0.2">
      <c r="F23590" s="610"/>
      <c r="H23590" s="612"/>
      <c r="I23590" s="598"/>
      <c r="J23590" s="598"/>
      <c r="M23590" s="598"/>
      <c r="N23590" s="598"/>
      <c r="V23590" s="598"/>
      <c r="W23590" s="598"/>
    </row>
    <row r="23591" spans="6:23" x14ac:dyDescent="0.2">
      <c r="F23591" s="610"/>
      <c r="H23591" s="612"/>
      <c r="I23591" s="598"/>
      <c r="J23591" s="598"/>
      <c r="M23591" s="598"/>
      <c r="N23591" s="598"/>
      <c r="V23591" s="598"/>
      <c r="W23591" s="598"/>
    </row>
    <row r="23592" spans="6:23" x14ac:dyDescent="0.2">
      <c r="F23592" s="610"/>
      <c r="H23592" s="612"/>
      <c r="I23592" s="598"/>
      <c r="J23592" s="598"/>
      <c r="M23592" s="598"/>
      <c r="N23592" s="598"/>
      <c r="V23592" s="598"/>
      <c r="W23592" s="598"/>
    </row>
    <row r="23593" spans="6:23" x14ac:dyDescent="0.2">
      <c r="F23593" s="610"/>
      <c r="H23593" s="612"/>
      <c r="I23593" s="598"/>
      <c r="J23593" s="598"/>
      <c r="M23593" s="598"/>
      <c r="N23593" s="598"/>
      <c r="V23593" s="598"/>
      <c r="W23593" s="598"/>
    </row>
    <row r="23594" spans="6:23" x14ac:dyDescent="0.2">
      <c r="F23594" s="610"/>
      <c r="H23594" s="612"/>
      <c r="I23594" s="598"/>
      <c r="J23594" s="598"/>
      <c r="M23594" s="598"/>
      <c r="N23594" s="598"/>
      <c r="V23594" s="598"/>
      <c r="W23594" s="598"/>
    </row>
    <row r="23595" spans="6:23" x14ac:dyDescent="0.2">
      <c r="F23595" s="610"/>
      <c r="H23595" s="612"/>
      <c r="I23595" s="598"/>
      <c r="J23595" s="598"/>
      <c r="M23595" s="598"/>
      <c r="N23595" s="598"/>
      <c r="V23595" s="598"/>
      <c r="W23595" s="598"/>
    </row>
    <row r="23596" spans="6:23" x14ac:dyDescent="0.2">
      <c r="F23596" s="610"/>
      <c r="H23596" s="612"/>
      <c r="I23596" s="598"/>
      <c r="J23596" s="598"/>
      <c r="M23596" s="598"/>
      <c r="N23596" s="598"/>
      <c r="V23596" s="598"/>
      <c r="W23596" s="598"/>
    </row>
    <row r="23597" spans="6:23" x14ac:dyDescent="0.2">
      <c r="F23597" s="610"/>
      <c r="H23597" s="612"/>
      <c r="I23597" s="598"/>
      <c r="J23597" s="598"/>
      <c r="M23597" s="598"/>
      <c r="N23597" s="598"/>
      <c r="V23597" s="598"/>
      <c r="W23597" s="598"/>
    </row>
    <row r="23598" spans="6:23" x14ac:dyDescent="0.2">
      <c r="F23598" s="610"/>
      <c r="H23598" s="612"/>
      <c r="I23598" s="598"/>
      <c r="J23598" s="598"/>
      <c r="M23598" s="598"/>
      <c r="N23598" s="598"/>
      <c r="V23598" s="598"/>
      <c r="W23598" s="598"/>
    </row>
    <row r="23599" spans="6:23" x14ac:dyDescent="0.2">
      <c r="F23599" s="610"/>
      <c r="H23599" s="612"/>
      <c r="I23599" s="598"/>
      <c r="J23599" s="598"/>
      <c r="M23599" s="598"/>
      <c r="N23599" s="598"/>
      <c r="V23599" s="598"/>
      <c r="W23599" s="598"/>
    </row>
    <row r="23600" spans="6:23" x14ac:dyDescent="0.2">
      <c r="F23600" s="610"/>
      <c r="H23600" s="612"/>
      <c r="I23600" s="598"/>
      <c r="J23600" s="598"/>
      <c r="M23600" s="598"/>
      <c r="N23600" s="598"/>
      <c r="V23600" s="598"/>
      <c r="W23600" s="598"/>
    </row>
    <row r="23601" spans="6:23" x14ac:dyDescent="0.2">
      <c r="F23601" s="610"/>
      <c r="H23601" s="612"/>
      <c r="I23601" s="598"/>
      <c r="J23601" s="598"/>
      <c r="M23601" s="598"/>
      <c r="N23601" s="598"/>
      <c r="V23601" s="598"/>
      <c r="W23601" s="598"/>
    </row>
    <row r="23602" spans="6:23" x14ac:dyDescent="0.2">
      <c r="F23602" s="610"/>
      <c r="H23602" s="612"/>
      <c r="I23602" s="598"/>
      <c r="J23602" s="598"/>
      <c r="M23602" s="598"/>
      <c r="N23602" s="598"/>
      <c r="V23602" s="598"/>
      <c r="W23602" s="598"/>
    </row>
    <row r="23603" spans="6:23" x14ac:dyDescent="0.2">
      <c r="F23603" s="610"/>
      <c r="H23603" s="612"/>
      <c r="I23603" s="598"/>
      <c r="J23603" s="598"/>
      <c r="M23603" s="598"/>
      <c r="N23603" s="598"/>
      <c r="V23603" s="598"/>
      <c r="W23603" s="598"/>
    </row>
    <row r="23604" spans="6:23" x14ac:dyDescent="0.2">
      <c r="F23604" s="610"/>
      <c r="H23604" s="612"/>
      <c r="I23604" s="598"/>
      <c r="J23604" s="598"/>
      <c r="M23604" s="598"/>
      <c r="N23604" s="598"/>
      <c r="V23604" s="598"/>
      <c r="W23604" s="598"/>
    </row>
    <row r="23605" spans="6:23" x14ac:dyDescent="0.2">
      <c r="F23605" s="610"/>
      <c r="H23605" s="612"/>
      <c r="I23605" s="598"/>
      <c r="J23605" s="598"/>
      <c r="M23605" s="598"/>
      <c r="N23605" s="598"/>
      <c r="V23605" s="598"/>
      <c r="W23605" s="598"/>
    </row>
    <row r="23606" spans="6:23" x14ac:dyDescent="0.2">
      <c r="F23606" s="610"/>
      <c r="H23606" s="612"/>
      <c r="I23606" s="598"/>
      <c r="J23606" s="598"/>
      <c r="M23606" s="598"/>
      <c r="N23606" s="598"/>
      <c r="V23606" s="598"/>
      <c r="W23606" s="598"/>
    </row>
    <row r="23607" spans="6:23" x14ac:dyDescent="0.2">
      <c r="F23607" s="610"/>
      <c r="H23607" s="612"/>
      <c r="I23607" s="598"/>
      <c r="J23607" s="598"/>
      <c r="M23607" s="598"/>
      <c r="N23607" s="598"/>
      <c r="V23607" s="598"/>
      <c r="W23607" s="598"/>
    </row>
    <row r="23608" spans="6:23" x14ac:dyDescent="0.2">
      <c r="F23608" s="610"/>
      <c r="H23608" s="612"/>
      <c r="I23608" s="598"/>
      <c r="J23608" s="598"/>
      <c r="M23608" s="598"/>
      <c r="N23608" s="598"/>
      <c r="V23608" s="598"/>
      <c r="W23608" s="598"/>
    </row>
    <row r="23609" spans="6:23" x14ac:dyDescent="0.2">
      <c r="F23609" s="610"/>
      <c r="H23609" s="612"/>
      <c r="I23609" s="598"/>
      <c r="J23609" s="598"/>
      <c r="M23609" s="598"/>
      <c r="N23609" s="598"/>
      <c r="V23609" s="598"/>
      <c r="W23609" s="598"/>
    </row>
    <row r="23610" spans="6:23" x14ac:dyDescent="0.2">
      <c r="F23610" s="610"/>
      <c r="H23610" s="612"/>
      <c r="I23610" s="598"/>
      <c r="J23610" s="598"/>
      <c r="M23610" s="598"/>
      <c r="N23610" s="598"/>
      <c r="V23610" s="598"/>
      <c r="W23610" s="598"/>
    </row>
    <row r="23611" spans="6:23" x14ac:dyDescent="0.2">
      <c r="F23611" s="610"/>
      <c r="H23611" s="612"/>
      <c r="I23611" s="598"/>
      <c r="J23611" s="598"/>
      <c r="M23611" s="598"/>
      <c r="N23611" s="598"/>
      <c r="V23611" s="598"/>
      <c r="W23611" s="598"/>
    </row>
    <row r="23612" spans="6:23" x14ac:dyDescent="0.2">
      <c r="F23612" s="610"/>
      <c r="H23612" s="612"/>
      <c r="I23612" s="598"/>
      <c r="J23612" s="598"/>
      <c r="M23612" s="598"/>
      <c r="N23612" s="598"/>
      <c r="V23612" s="598"/>
      <c r="W23612" s="598"/>
    </row>
    <row r="23613" spans="6:23" x14ac:dyDescent="0.2">
      <c r="F23613" s="610"/>
      <c r="H23613" s="612"/>
      <c r="I23613" s="598"/>
      <c r="J23613" s="598"/>
      <c r="M23613" s="598"/>
      <c r="N23613" s="598"/>
      <c r="V23613" s="598"/>
      <c r="W23613" s="598"/>
    </row>
    <row r="23614" spans="6:23" x14ac:dyDescent="0.2">
      <c r="F23614" s="610"/>
      <c r="H23614" s="612"/>
      <c r="I23614" s="598"/>
      <c r="J23614" s="598"/>
      <c r="M23614" s="598"/>
      <c r="N23614" s="598"/>
      <c r="V23614" s="598"/>
      <c r="W23614" s="598"/>
    </row>
    <row r="23615" spans="6:23" x14ac:dyDescent="0.2">
      <c r="F23615" s="610"/>
      <c r="H23615" s="612"/>
      <c r="I23615" s="598"/>
      <c r="J23615" s="598"/>
      <c r="M23615" s="598"/>
      <c r="N23615" s="598"/>
      <c r="V23615" s="598"/>
      <c r="W23615" s="598"/>
    </row>
    <row r="23616" spans="6:23" x14ac:dyDescent="0.2">
      <c r="F23616" s="610"/>
      <c r="H23616" s="612"/>
      <c r="I23616" s="598"/>
      <c r="J23616" s="598"/>
      <c r="M23616" s="598"/>
      <c r="N23616" s="598"/>
      <c r="V23616" s="598"/>
      <c r="W23616" s="598"/>
    </row>
    <row r="23617" spans="6:23" x14ac:dyDescent="0.2">
      <c r="F23617" s="610"/>
      <c r="H23617" s="612"/>
      <c r="I23617" s="598"/>
      <c r="J23617" s="598"/>
      <c r="M23617" s="598"/>
      <c r="N23617" s="598"/>
      <c r="V23617" s="598"/>
      <c r="W23617" s="598"/>
    </row>
    <row r="23618" spans="6:23" x14ac:dyDescent="0.2">
      <c r="F23618" s="610"/>
      <c r="H23618" s="612"/>
      <c r="I23618" s="598"/>
      <c r="J23618" s="598"/>
      <c r="M23618" s="598"/>
      <c r="N23618" s="598"/>
      <c r="V23618" s="598"/>
      <c r="W23618" s="598"/>
    </row>
    <row r="23619" spans="6:23" x14ac:dyDescent="0.2">
      <c r="F23619" s="610"/>
      <c r="H23619" s="612"/>
      <c r="I23619" s="598"/>
      <c r="J23619" s="598"/>
      <c r="M23619" s="598"/>
      <c r="N23619" s="598"/>
      <c r="V23619" s="598"/>
      <c r="W23619" s="598"/>
    </row>
    <row r="23620" spans="6:23" x14ac:dyDescent="0.2">
      <c r="F23620" s="610"/>
      <c r="H23620" s="612"/>
      <c r="I23620" s="598"/>
      <c r="J23620" s="598"/>
      <c r="M23620" s="598"/>
      <c r="N23620" s="598"/>
      <c r="V23620" s="598"/>
      <c r="W23620" s="598"/>
    </row>
    <row r="23621" spans="6:23" x14ac:dyDescent="0.2">
      <c r="F23621" s="610"/>
      <c r="H23621" s="612"/>
      <c r="I23621" s="598"/>
      <c r="J23621" s="598"/>
      <c r="M23621" s="598"/>
      <c r="N23621" s="598"/>
      <c r="V23621" s="598"/>
      <c r="W23621" s="598"/>
    </row>
    <row r="23622" spans="6:23" x14ac:dyDescent="0.2">
      <c r="F23622" s="610"/>
      <c r="H23622" s="612"/>
      <c r="I23622" s="598"/>
      <c r="J23622" s="598"/>
      <c r="M23622" s="598"/>
      <c r="N23622" s="598"/>
      <c r="V23622" s="598"/>
      <c r="W23622" s="598"/>
    </row>
    <row r="23623" spans="6:23" x14ac:dyDescent="0.2">
      <c r="F23623" s="610"/>
      <c r="H23623" s="612"/>
      <c r="I23623" s="598"/>
      <c r="J23623" s="598"/>
      <c r="M23623" s="598"/>
      <c r="N23623" s="598"/>
      <c r="V23623" s="598"/>
      <c r="W23623" s="598"/>
    </row>
    <row r="23624" spans="6:23" x14ac:dyDescent="0.2">
      <c r="F23624" s="610"/>
      <c r="H23624" s="612"/>
      <c r="I23624" s="598"/>
      <c r="J23624" s="598"/>
      <c r="M23624" s="598"/>
      <c r="N23624" s="598"/>
      <c r="V23624" s="598"/>
      <c r="W23624" s="598"/>
    </row>
    <row r="23625" spans="6:23" x14ac:dyDescent="0.2">
      <c r="F23625" s="610"/>
      <c r="H23625" s="612"/>
      <c r="I23625" s="598"/>
      <c r="J23625" s="598"/>
      <c r="M23625" s="598"/>
      <c r="N23625" s="598"/>
      <c r="V23625" s="598"/>
      <c r="W23625" s="598"/>
    </row>
    <row r="23626" spans="6:23" x14ac:dyDescent="0.2">
      <c r="F23626" s="610"/>
      <c r="H23626" s="612"/>
      <c r="I23626" s="598"/>
      <c r="J23626" s="598"/>
      <c r="M23626" s="598"/>
      <c r="N23626" s="598"/>
      <c r="V23626" s="598"/>
      <c r="W23626" s="598"/>
    </row>
    <row r="23627" spans="6:23" x14ac:dyDescent="0.2">
      <c r="F23627" s="610"/>
      <c r="H23627" s="612"/>
      <c r="I23627" s="598"/>
      <c r="J23627" s="598"/>
      <c r="M23627" s="598"/>
      <c r="N23627" s="598"/>
      <c r="V23627" s="598"/>
      <c r="W23627" s="598"/>
    </row>
    <row r="23628" spans="6:23" x14ac:dyDescent="0.2">
      <c r="F23628" s="610"/>
      <c r="H23628" s="612"/>
      <c r="I23628" s="598"/>
      <c r="J23628" s="598"/>
      <c r="M23628" s="598"/>
      <c r="N23628" s="598"/>
      <c r="V23628" s="598"/>
      <c r="W23628" s="598"/>
    </row>
    <row r="23629" spans="6:23" x14ac:dyDescent="0.2">
      <c r="F23629" s="610"/>
      <c r="H23629" s="612"/>
      <c r="I23629" s="598"/>
      <c r="J23629" s="598"/>
      <c r="M23629" s="598"/>
      <c r="N23629" s="598"/>
      <c r="V23629" s="598"/>
      <c r="W23629" s="598"/>
    </row>
    <row r="23630" spans="6:23" x14ac:dyDescent="0.2">
      <c r="F23630" s="610"/>
      <c r="H23630" s="612"/>
      <c r="I23630" s="598"/>
      <c r="J23630" s="598"/>
      <c r="M23630" s="598"/>
      <c r="N23630" s="598"/>
      <c r="V23630" s="598"/>
      <c r="W23630" s="598"/>
    </row>
    <row r="23631" spans="6:23" x14ac:dyDescent="0.2">
      <c r="F23631" s="610"/>
      <c r="H23631" s="612"/>
      <c r="I23631" s="598"/>
      <c r="J23631" s="598"/>
      <c r="M23631" s="598"/>
      <c r="N23631" s="598"/>
      <c r="V23631" s="598"/>
      <c r="W23631" s="598"/>
    </row>
    <row r="23632" spans="6:23" x14ac:dyDescent="0.2">
      <c r="F23632" s="610"/>
      <c r="H23632" s="612"/>
      <c r="I23632" s="598"/>
      <c r="J23632" s="598"/>
      <c r="M23632" s="598"/>
      <c r="N23632" s="598"/>
      <c r="V23632" s="598"/>
      <c r="W23632" s="598"/>
    </row>
    <row r="23633" spans="6:23" x14ac:dyDescent="0.2">
      <c r="F23633" s="610"/>
      <c r="H23633" s="612"/>
      <c r="I23633" s="598"/>
      <c r="J23633" s="598"/>
      <c r="M23633" s="598"/>
      <c r="N23633" s="598"/>
      <c r="V23633" s="598"/>
      <c r="W23633" s="598"/>
    </row>
    <row r="23634" spans="6:23" x14ac:dyDescent="0.2">
      <c r="F23634" s="610"/>
      <c r="H23634" s="612"/>
      <c r="I23634" s="598"/>
      <c r="J23634" s="598"/>
      <c r="M23634" s="598"/>
      <c r="N23634" s="598"/>
      <c r="V23634" s="598"/>
      <c r="W23634" s="598"/>
    </row>
    <row r="23635" spans="6:23" x14ac:dyDescent="0.2">
      <c r="F23635" s="610"/>
      <c r="H23635" s="612"/>
      <c r="I23635" s="598"/>
      <c r="J23635" s="598"/>
      <c r="M23635" s="598"/>
      <c r="N23635" s="598"/>
      <c r="V23635" s="598"/>
      <c r="W23635" s="598"/>
    </row>
    <row r="23636" spans="6:23" x14ac:dyDescent="0.2">
      <c r="F23636" s="610"/>
      <c r="H23636" s="612"/>
      <c r="I23636" s="598"/>
      <c r="J23636" s="598"/>
      <c r="M23636" s="598"/>
      <c r="N23636" s="598"/>
      <c r="V23636" s="598"/>
      <c r="W23636" s="598"/>
    </row>
    <row r="23637" spans="6:23" x14ac:dyDescent="0.2">
      <c r="F23637" s="610"/>
      <c r="H23637" s="612"/>
      <c r="I23637" s="598"/>
      <c r="J23637" s="598"/>
      <c r="M23637" s="598"/>
      <c r="N23637" s="598"/>
      <c r="V23637" s="598"/>
      <c r="W23637" s="598"/>
    </row>
    <row r="23638" spans="6:23" x14ac:dyDescent="0.2">
      <c r="F23638" s="610"/>
      <c r="H23638" s="612"/>
      <c r="I23638" s="598"/>
      <c r="J23638" s="598"/>
      <c r="M23638" s="598"/>
      <c r="N23638" s="598"/>
      <c r="V23638" s="598"/>
      <c r="W23638" s="598"/>
    </row>
    <row r="23639" spans="6:23" x14ac:dyDescent="0.2">
      <c r="F23639" s="610"/>
      <c r="H23639" s="612"/>
      <c r="I23639" s="598"/>
      <c r="J23639" s="598"/>
      <c r="M23639" s="598"/>
      <c r="N23639" s="598"/>
      <c r="V23639" s="598"/>
      <c r="W23639" s="598"/>
    </row>
    <row r="23640" spans="6:23" x14ac:dyDescent="0.2">
      <c r="F23640" s="610"/>
      <c r="H23640" s="612"/>
      <c r="I23640" s="598"/>
      <c r="J23640" s="598"/>
      <c r="M23640" s="598"/>
      <c r="N23640" s="598"/>
      <c r="V23640" s="598"/>
      <c r="W23640" s="598"/>
    </row>
    <row r="23641" spans="6:23" x14ac:dyDescent="0.2">
      <c r="F23641" s="610"/>
      <c r="H23641" s="612"/>
      <c r="I23641" s="598"/>
      <c r="J23641" s="598"/>
      <c r="M23641" s="598"/>
      <c r="N23641" s="598"/>
      <c r="V23641" s="598"/>
      <c r="W23641" s="598"/>
    </row>
    <row r="23642" spans="6:23" x14ac:dyDescent="0.2">
      <c r="F23642" s="610"/>
      <c r="H23642" s="612"/>
      <c r="I23642" s="598"/>
      <c r="J23642" s="598"/>
      <c r="M23642" s="598"/>
      <c r="N23642" s="598"/>
      <c r="V23642" s="598"/>
      <c r="W23642" s="598"/>
    </row>
    <row r="23643" spans="6:23" x14ac:dyDescent="0.2">
      <c r="F23643" s="610"/>
      <c r="H23643" s="612"/>
      <c r="I23643" s="598"/>
      <c r="J23643" s="598"/>
      <c r="M23643" s="598"/>
      <c r="N23643" s="598"/>
      <c r="V23643" s="598"/>
      <c r="W23643" s="598"/>
    </row>
    <row r="23644" spans="6:23" x14ac:dyDescent="0.2">
      <c r="F23644" s="610"/>
      <c r="H23644" s="612"/>
      <c r="I23644" s="598"/>
      <c r="J23644" s="598"/>
      <c r="M23644" s="598"/>
      <c r="N23644" s="598"/>
      <c r="V23644" s="598"/>
      <c r="W23644" s="598"/>
    </row>
    <row r="23645" spans="6:23" x14ac:dyDescent="0.2">
      <c r="F23645" s="610"/>
      <c r="H23645" s="612"/>
      <c r="I23645" s="598"/>
      <c r="J23645" s="598"/>
      <c r="M23645" s="598"/>
      <c r="N23645" s="598"/>
      <c r="V23645" s="598"/>
      <c r="W23645" s="598"/>
    </row>
    <row r="23646" spans="6:23" x14ac:dyDescent="0.2">
      <c r="F23646" s="610"/>
      <c r="H23646" s="612"/>
      <c r="I23646" s="598"/>
      <c r="J23646" s="598"/>
      <c r="M23646" s="598"/>
      <c r="N23646" s="598"/>
      <c r="V23646" s="598"/>
      <c r="W23646" s="598"/>
    </row>
    <row r="23647" spans="6:23" x14ac:dyDescent="0.2">
      <c r="F23647" s="610"/>
      <c r="H23647" s="612"/>
      <c r="I23647" s="598"/>
      <c r="J23647" s="598"/>
      <c r="M23647" s="598"/>
      <c r="N23647" s="598"/>
      <c r="V23647" s="598"/>
      <c r="W23647" s="598"/>
    </row>
    <row r="23648" spans="6:23" x14ac:dyDescent="0.2">
      <c r="F23648" s="610"/>
      <c r="H23648" s="612"/>
      <c r="I23648" s="598"/>
      <c r="J23648" s="598"/>
      <c r="M23648" s="598"/>
      <c r="N23648" s="598"/>
      <c r="V23648" s="598"/>
      <c r="W23648" s="598"/>
    </row>
    <row r="23649" spans="6:23" x14ac:dyDescent="0.2">
      <c r="F23649" s="610"/>
      <c r="H23649" s="612"/>
      <c r="I23649" s="598"/>
      <c r="J23649" s="598"/>
      <c r="M23649" s="598"/>
      <c r="N23649" s="598"/>
      <c r="V23649" s="598"/>
      <c r="W23649" s="598"/>
    </row>
    <row r="23650" spans="6:23" x14ac:dyDescent="0.2">
      <c r="F23650" s="610"/>
      <c r="H23650" s="612"/>
      <c r="I23650" s="598"/>
      <c r="J23650" s="598"/>
      <c r="M23650" s="598"/>
      <c r="N23650" s="598"/>
      <c r="V23650" s="598"/>
      <c r="W23650" s="598"/>
    </row>
    <row r="23651" spans="6:23" x14ac:dyDescent="0.2">
      <c r="F23651" s="610"/>
      <c r="H23651" s="612"/>
      <c r="I23651" s="598"/>
      <c r="J23651" s="598"/>
      <c r="M23651" s="598"/>
      <c r="N23651" s="598"/>
      <c r="V23651" s="598"/>
      <c r="W23651" s="598"/>
    </row>
    <row r="23652" spans="6:23" x14ac:dyDescent="0.2">
      <c r="F23652" s="610"/>
      <c r="H23652" s="612"/>
      <c r="I23652" s="598"/>
      <c r="J23652" s="598"/>
      <c r="M23652" s="598"/>
      <c r="N23652" s="598"/>
      <c r="V23652" s="598"/>
      <c r="W23652" s="598"/>
    </row>
    <row r="23653" spans="6:23" x14ac:dyDescent="0.2">
      <c r="F23653" s="610"/>
      <c r="H23653" s="612"/>
      <c r="I23653" s="598"/>
      <c r="J23653" s="598"/>
      <c r="M23653" s="598"/>
      <c r="N23653" s="598"/>
      <c r="V23653" s="598"/>
      <c r="W23653" s="598"/>
    </row>
    <row r="23654" spans="6:23" x14ac:dyDescent="0.2">
      <c r="F23654" s="610"/>
      <c r="H23654" s="612"/>
      <c r="I23654" s="598"/>
      <c r="J23654" s="598"/>
      <c r="M23654" s="598"/>
      <c r="N23654" s="598"/>
      <c r="V23654" s="598"/>
      <c r="W23654" s="598"/>
    </row>
    <row r="23655" spans="6:23" x14ac:dyDescent="0.2">
      <c r="F23655" s="610"/>
      <c r="H23655" s="612"/>
      <c r="I23655" s="598"/>
      <c r="J23655" s="598"/>
      <c r="M23655" s="598"/>
      <c r="N23655" s="598"/>
      <c r="V23655" s="598"/>
      <c r="W23655" s="598"/>
    </row>
    <row r="23656" spans="6:23" x14ac:dyDescent="0.2">
      <c r="F23656" s="610"/>
      <c r="H23656" s="612"/>
      <c r="I23656" s="598"/>
      <c r="J23656" s="598"/>
      <c r="M23656" s="598"/>
      <c r="N23656" s="598"/>
      <c r="V23656" s="598"/>
      <c r="W23656" s="598"/>
    </row>
    <row r="23657" spans="6:23" x14ac:dyDescent="0.2">
      <c r="F23657" s="610"/>
      <c r="H23657" s="612"/>
      <c r="I23657" s="598"/>
      <c r="J23657" s="598"/>
      <c r="M23657" s="598"/>
      <c r="N23657" s="598"/>
      <c r="V23657" s="598"/>
      <c r="W23657" s="598"/>
    </row>
    <row r="23658" spans="6:23" x14ac:dyDescent="0.2">
      <c r="F23658" s="610"/>
      <c r="H23658" s="612"/>
      <c r="I23658" s="598"/>
      <c r="J23658" s="598"/>
      <c r="M23658" s="598"/>
      <c r="N23658" s="598"/>
      <c r="V23658" s="598"/>
      <c r="W23658" s="598"/>
    </row>
    <row r="23659" spans="6:23" x14ac:dyDescent="0.2">
      <c r="F23659" s="610"/>
      <c r="H23659" s="612"/>
      <c r="I23659" s="598"/>
      <c r="J23659" s="598"/>
      <c r="M23659" s="598"/>
      <c r="N23659" s="598"/>
      <c r="V23659" s="598"/>
      <c r="W23659" s="598"/>
    </row>
    <row r="23660" spans="6:23" x14ac:dyDescent="0.2">
      <c r="F23660" s="610"/>
      <c r="H23660" s="612"/>
      <c r="I23660" s="598"/>
      <c r="J23660" s="598"/>
      <c r="M23660" s="598"/>
      <c r="N23660" s="598"/>
      <c r="V23660" s="598"/>
      <c r="W23660" s="598"/>
    </row>
    <row r="23661" spans="6:23" x14ac:dyDescent="0.2">
      <c r="F23661" s="610"/>
      <c r="H23661" s="612"/>
      <c r="I23661" s="598"/>
      <c r="J23661" s="598"/>
      <c r="M23661" s="598"/>
      <c r="N23661" s="598"/>
      <c r="V23661" s="598"/>
      <c r="W23661" s="598"/>
    </row>
    <row r="23662" spans="6:23" x14ac:dyDescent="0.2">
      <c r="F23662" s="610"/>
      <c r="H23662" s="612"/>
      <c r="I23662" s="598"/>
      <c r="J23662" s="598"/>
      <c r="M23662" s="598"/>
      <c r="N23662" s="598"/>
      <c r="V23662" s="598"/>
      <c r="W23662" s="598"/>
    </row>
    <row r="23663" spans="6:23" x14ac:dyDescent="0.2">
      <c r="F23663" s="610"/>
      <c r="H23663" s="612"/>
      <c r="I23663" s="598"/>
      <c r="J23663" s="598"/>
      <c r="M23663" s="598"/>
      <c r="N23663" s="598"/>
      <c r="V23663" s="598"/>
      <c r="W23663" s="598"/>
    </row>
    <row r="23664" spans="6:23" x14ac:dyDescent="0.2">
      <c r="F23664" s="610"/>
      <c r="H23664" s="612"/>
      <c r="I23664" s="598"/>
      <c r="J23664" s="598"/>
      <c r="M23664" s="598"/>
      <c r="N23664" s="598"/>
      <c r="V23664" s="598"/>
      <c r="W23664" s="598"/>
    </row>
    <row r="23665" spans="6:23" x14ac:dyDescent="0.2">
      <c r="F23665" s="610"/>
      <c r="H23665" s="612"/>
      <c r="I23665" s="598"/>
      <c r="J23665" s="598"/>
      <c r="M23665" s="598"/>
      <c r="N23665" s="598"/>
      <c r="V23665" s="598"/>
      <c r="W23665" s="598"/>
    </row>
    <row r="23666" spans="6:23" x14ac:dyDescent="0.2">
      <c r="F23666" s="610"/>
      <c r="H23666" s="612"/>
      <c r="I23666" s="598"/>
      <c r="J23666" s="598"/>
      <c r="M23666" s="598"/>
      <c r="N23666" s="598"/>
      <c r="V23666" s="598"/>
      <c r="W23666" s="598"/>
    </row>
    <row r="23667" spans="6:23" x14ac:dyDescent="0.2">
      <c r="F23667" s="610"/>
      <c r="H23667" s="612"/>
      <c r="I23667" s="598"/>
      <c r="J23667" s="598"/>
      <c r="M23667" s="598"/>
      <c r="N23667" s="598"/>
      <c r="V23667" s="598"/>
      <c r="W23667" s="598"/>
    </row>
    <row r="23668" spans="6:23" x14ac:dyDescent="0.2">
      <c r="F23668" s="610"/>
      <c r="H23668" s="612"/>
      <c r="I23668" s="598"/>
      <c r="J23668" s="598"/>
      <c r="M23668" s="598"/>
      <c r="N23668" s="598"/>
      <c r="V23668" s="598"/>
      <c r="W23668" s="598"/>
    </row>
    <row r="23669" spans="6:23" x14ac:dyDescent="0.2">
      <c r="F23669" s="610"/>
      <c r="H23669" s="612"/>
      <c r="I23669" s="598"/>
      <c r="J23669" s="598"/>
      <c r="M23669" s="598"/>
      <c r="N23669" s="598"/>
      <c r="V23669" s="598"/>
      <c r="W23669" s="598"/>
    </row>
    <row r="23670" spans="6:23" x14ac:dyDescent="0.2">
      <c r="F23670" s="610"/>
      <c r="H23670" s="612"/>
      <c r="I23670" s="598"/>
      <c r="J23670" s="598"/>
      <c r="M23670" s="598"/>
      <c r="N23670" s="598"/>
      <c r="V23670" s="598"/>
      <c r="W23670" s="598"/>
    </row>
    <row r="23671" spans="6:23" x14ac:dyDescent="0.2">
      <c r="F23671" s="610"/>
      <c r="H23671" s="612"/>
      <c r="I23671" s="598"/>
      <c r="J23671" s="598"/>
      <c r="M23671" s="598"/>
      <c r="N23671" s="598"/>
      <c r="V23671" s="598"/>
      <c r="W23671" s="598"/>
    </row>
    <row r="23672" spans="6:23" x14ac:dyDescent="0.2">
      <c r="F23672" s="610"/>
      <c r="H23672" s="612"/>
      <c r="I23672" s="598"/>
      <c r="J23672" s="598"/>
      <c r="M23672" s="598"/>
      <c r="N23672" s="598"/>
      <c r="V23672" s="598"/>
      <c r="W23672" s="598"/>
    </row>
    <row r="23673" spans="6:23" x14ac:dyDescent="0.2">
      <c r="F23673" s="610"/>
      <c r="H23673" s="612"/>
      <c r="I23673" s="598"/>
      <c r="J23673" s="598"/>
      <c r="M23673" s="598"/>
      <c r="N23673" s="598"/>
      <c r="V23673" s="598"/>
      <c r="W23673" s="598"/>
    </row>
    <row r="23674" spans="6:23" x14ac:dyDescent="0.2">
      <c r="F23674" s="610"/>
      <c r="H23674" s="612"/>
      <c r="I23674" s="598"/>
      <c r="J23674" s="598"/>
      <c r="M23674" s="598"/>
      <c r="N23674" s="598"/>
      <c r="V23674" s="598"/>
      <c r="W23674" s="598"/>
    </row>
    <row r="23675" spans="6:23" x14ac:dyDescent="0.2">
      <c r="F23675" s="610"/>
      <c r="H23675" s="612"/>
      <c r="I23675" s="598"/>
      <c r="J23675" s="598"/>
      <c r="M23675" s="598"/>
      <c r="N23675" s="598"/>
      <c r="V23675" s="598"/>
      <c r="W23675" s="598"/>
    </row>
    <row r="23676" spans="6:23" x14ac:dyDescent="0.2">
      <c r="F23676" s="610"/>
      <c r="H23676" s="612"/>
      <c r="I23676" s="598"/>
      <c r="J23676" s="598"/>
      <c r="M23676" s="598"/>
      <c r="N23676" s="598"/>
      <c r="V23676" s="598"/>
      <c r="W23676" s="598"/>
    </row>
    <row r="23677" spans="6:23" x14ac:dyDescent="0.2">
      <c r="F23677" s="610"/>
      <c r="H23677" s="612"/>
      <c r="I23677" s="598"/>
      <c r="J23677" s="598"/>
      <c r="M23677" s="598"/>
      <c r="N23677" s="598"/>
      <c r="V23677" s="598"/>
      <c r="W23677" s="598"/>
    </row>
    <row r="23678" spans="6:23" x14ac:dyDescent="0.2">
      <c r="F23678" s="610"/>
      <c r="H23678" s="612"/>
      <c r="I23678" s="598"/>
      <c r="J23678" s="598"/>
      <c r="M23678" s="598"/>
      <c r="N23678" s="598"/>
      <c r="V23678" s="598"/>
      <c r="W23678" s="598"/>
    </row>
    <row r="23679" spans="6:23" x14ac:dyDescent="0.2">
      <c r="F23679" s="610"/>
      <c r="H23679" s="612"/>
      <c r="I23679" s="598"/>
      <c r="J23679" s="598"/>
      <c r="M23679" s="598"/>
      <c r="N23679" s="598"/>
      <c r="V23679" s="598"/>
      <c r="W23679" s="598"/>
    </row>
    <row r="23680" spans="6:23" x14ac:dyDescent="0.2">
      <c r="F23680" s="610"/>
      <c r="H23680" s="612"/>
      <c r="I23680" s="598"/>
      <c r="J23680" s="598"/>
      <c r="M23680" s="598"/>
      <c r="N23680" s="598"/>
      <c r="V23680" s="598"/>
      <c r="W23680" s="598"/>
    </row>
    <row r="23681" spans="6:23" x14ac:dyDescent="0.2">
      <c r="F23681" s="610"/>
      <c r="H23681" s="612"/>
      <c r="I23681" s="598"/>
      <c r="J23681" s="598"/>
      <c r="M23681" s="598"/>
      <c r="N23681" s="598"/>
      <c r="V23681" s="598"/>
      <c r="W23681" s="598"/>
    </row>
    <row r="23682" spans="6:23" x14ac:dyDescent="0.2">
      <c r="F23682" s="610"/>
      <c r="H23682" s="612"/>
      <c r="I23682" s="598"/>
      <c r="J23682" s="598"/>
      <c r="M23682" s="598"/>
      <c r="N23682" s="598"/>
      <c r="V23682" s="598"/>
      <c r="W23682" s="598"/>
    </row>
    <row r="23683" spans="6:23" x14ac:dyDescent="0.2">
      <c r="F23683" s="610"/>
      <c r="H23683" s="612"/>
      <c r="I23683" s="598"/>
      <c r="J23683" s="598"/>
      <c r="M23683" s="598"/>
      <c r="N23683" s="598"/>
      <c r="V23683" s="598"/>
      <c r="W23683" s="598"/>
    </row>
    <row r="23684" spans="6:23" x14ac:dyDescent="0.2">
      <c r="F23684" s="610"/>
      <c r="H23684" s="612"/>
      <c r="I23684" s="598"/>
      <c r="J23684" s="598"/>
      <c r="M23684" s="598"/>
      <c r="N23684" s="598"/>
      <c r="V23684" s="598"/>
      <c r="W23684" s="598"/>
    </row>
    <row r="23685" spans="6:23" x14ac:dyDescent="0.2">
      <c r="F23685" s="610"/>
      <c r="H23685" s="612"/>
      <c r="I23685" s="598"/>
      <c r="J23685" s="598"/>
      <c r="M23685" s="598"/>
      <c r="N23685" s="598"/>
      <c r="V23685" s="598"/>
      <c r="W23685" s="598"/>
    </row>
    <row r="23686" spans="6:23" x14ac:dyDescent="0.2">
      <c r="F23686" s="610"/>
      <c r="H23686" s="612"/>
      <c r="I23686" s="598"/>
      <c r="J23686" s="598"/>
      <c r="M23686" s="598"/>
      <c r="N23686" s="598"/>
      <c r="V23686" s="598"/>
      <c r="W23686" s="598"/>
    </row>
    <row r="23687" spans="6:23" x14ac:dyDescent="0.2">
      <c r="F23687" s="610"/>
      <c r="H23687" s="612"/>
      <c r="I23687" s="598"/>
      <c r="J23687" s="598"/>
      <c r="M23687" s="598"/>
      <c r="N23687" s="598"/>
      <c r="V23687" s="598"/>
      <c r="W23687" s="598"/>
    </row>
    <row r="23688" spans="6:23" x14ac:dyDescent="0.2">
      <c r="F23688" s="610"/>
      <c r="H23688" s="612"/>
      <c r="I23688" s="598"/>
      <c r="J23688" s="598"/>
      <c r="M23688" s="598"/>
      <c r="N23688" s="598"/>
      <c r="V23688" s="598"/>
      <c r="W23688" s="598"/>
    </row>
    <row r="23689" spans="6:23" x14ac:dyDescent="0.2">
      <c r="F23689" s="610"/>
      <c r="H23689" s="612"/>
      <c r="I23689" s="598"/>
      <c r="J23689" s="598"/>
      <c r="M23689" s="598"/>
      <c r="N23689" s="598"/>
      <c r="V23689" s="598"/>
      <c r="W23689" s="598"/>
    </row>
    <row r="23690" spans="6:23" x14ac:dyDescent="0.2">
      <c r="F23690" s="610"/>
      <c r="H23690" s="612"/>
      <c r="I23690" s="598"/>
      <c r="J23690" s="598"/>
      <c r="M23690" s="598"/>
      <c r="N23690" s="598"/>
      <c r="V23690" s="598"/>
      <c r="W23690" s="598"/>
    </row>
    <row r="23691" spans="6:23" x14ac:dyDescent="0.2">
      <c r="F23691" s="610"/>
      <c r="H23691" s="612"/>
      <c r="I23691" s="598"/>
      <c r="J23691" s="598"/>
      <c r="M23691" s="598"/>
      <c r="N23691" s="598"/>
      <c r="V23691" s="598"/>
      <c r="W23691" s="598"/>
    </row>
    <row r="23692" spans="6:23" x14ac:dyDescent="0.2">
      <c r="F23692" s="610"/>
      <c r="H23692" s="612"/>
      <c r="I23692" s="598"/>
      <c r="J23692" s="598"/>
      <c r="M23692" s="598"/>
      <c r="N23692" s="598"/>
      <c r="V23692" s="598"/>
      <c r="W23692" s="598"/>
    </row>
    <row r="23693" spans="6:23" x14ac:dyDescent="0.2">
      <c r="F23693" s="610"/>
      <c r="H23693" s="612"/>
      <c r="I23693" s="598"/>
      <c r="J23693" s="598"/>
      <c r="M23693" s="598"/>
      <c r="N23693" s="598"/>
      <c r="V23693" s="598"/>
      <c r="W23693" s="598"/>
    </row>
    <row r="23694" spans="6:23" x14ac:dyDescent="0.2">
      <c r="F23694" s="610"/>
      <c r="H23694" s="612"/>
      <c r="I23694" s="598"/>
      <c r="J23694" s="598"/>
      <c r="M23694" s="598"/>
      <c r="N23694" s="598"/>
      <c r="V23694" s="598"/>
      <c r="W23694" s="598"/>
    </row>
    <row r="23695" spans="6:23" x14ac:dyDescent="0.2">
      <c r="F23695" s="610"/>
      <c r="H23695" s="612"/>
      <c r="I23695" s="598"/>
      <c r="J23695" s="598"/>
      <c r="M23695" s="598"/>
      <c r="N23695" s="598"/>
      <c r="V23695" s="598"/>
      <c r="W23695" s="598"/>
    </row>
    <row r="23696" spans="6:23" x14ac:dyDescent="0.2">
      <c r="F23696" s="610"/>
      <c r="H23696" s="612"/>
      <c r="I23696" s="598"/>
      <c r="J23696" s="598"/>
      <c r="M23696" s="598"/>
      <c r="N23696" s="598"/>
      <c r="V23696" s="598"/>
      <c r="W23696" s="598"/>
    </row>
    <row r="23697" spans="6:23" x14ac:dyDescent="0.2">
      <c r="F23697" s="610"/>
      <c r="H23697" s="612"/>
      <c r="I23697" s="598"/>
      <c r="J23697" s="598"/>
      <c r="M23697" s="598"/>
      <c r="N23697" s="598"/>
      <c r="V23697" s="598"/>
      <c r="W23697" s="598"/>
    </row>
    <row r="23698" spans="6:23" x14ac:dyDescent="0.2">
      <c r="F23698" s="610"/>
      <c r="H23698" s="612"/>
      <c r="I23698" s="598"/>
      <c r="J23698" s="598"/>
      <c r="M23698" s="598"/>
      <c r="N23698" s="598"/>
      <c r="V23698" s="598"/>
      <c r="W23698" s="598"/>
    </row>
    <row r="23699" spans="6:23" x14ac:dyDescent="0.2">
      <c r="F23699" s="610"/>
      <c r="H23699" s="612"/>
      <c r="I23699" s="598"/>
      <c r="J23699" s="598"/>
      <c r="M23699" s="598"/>
      <c r="N23699" s="598"/>
      <c r="V23699" s="598"/>
      <c r="W23699" s="598"/>
    </row>
    <row r="23700" spans="6:23" x14ac:dyDescent="0.2">
      <c r="F23700" s="610"/>
      <c r="H23700" s="612"/>
      <c r="I23700" s="598"/>
      <c r="J23700" s="598"/>
      <c r="M23700" s="598"/>
      <c r="N23700" s="598"/>
      <c r="V23700" s="598"/>
      <c r="W23700" s="598"/>
    </row>
    <row r="23701" spans="6:23" x14ac:dyDescent="0.2">
      <c r="F23701" s="610"/>
      <c r="H23701" s="612"/>
      <c r="I23701" s="598"/>
      <c r="J23701" s="598"/>
      <c r="M23701" s="598"/>
      <c r="N23701" s="598"/>
      <c r="V23701" s="598"/>
      <c r="W23701" s="598"/>
    </row>
    <row r="23702" spans="6:23" x14ac:dyDescent="0.2">
      <c r="F23702" s="610"/>
      <c r="H23702" s="612"/>
      <c r="I23702" s="598"/>
      <c r="J23702" s="598"/>
      <c r="M23702" s="598"/>
      <c r="N23702" s="598"/>
      <c r="V23702" s="598"/>
      <c r="W23702" s="598"/>
    </row>
    <row r="23703" spans="6:23" x14ac:dyDescent="0.2">
      <c r="F23703" s="610"/>
      <c r="H23703" s="612"/>
      <c r="I23703" s="598"/>
      <c r="J23703" s="598"/>
      <c r="M23703" s="598"/>
      <c r="N23703" s="598"/>
      <c r="V23703" s="598"/>
      <c r="W23703" s="598"/>
    </row>
    <row r="23704" spans="6:23" x14ac:dyDescent="0.2">
      <c r="F23704" s="610"/>
      <c r="H23704" s="612"/>
      <c r="I23704" s="598"/>
      <c r="J23704" s="598"/>
      <c r="M23704" s="598"/>
      <c r="N23704" s="598"/>
      <c r="V23704" s="598"/>
      <c r="W23704" s="598"/>
    </row>
    <row r="23705" spans="6:23" x14ac:dyDescent="0.2">
      <c r="F23705" s="610"/>
      <c r="H23705" s="612"/>
      <c r="I23705" s="598"/>
      <c r="J23705" s="598"/>
      <c r="M23705" s="598"/>
      <c r="N23705" s="598"/>
      <c r="V23705" s="598"/>
      <c r="W23705" s="598"/>
    </row>
    <row r="23706" spans="6:23" x14ac:dyDescent="0.2">
      <c r="F23706" s="610"/>
      <c r="H23706" s="612"/>
      <c r="I23706" s="598"/>
      <c r="J23706" s="598"/>
      <c r="M23706" s="598"/>
      <c r="N23706" s="598"/>
      <c r="V23706" s="598"/>
      <c r="W23706" s="598"/>
    </row>
    <row r="23707" spans="6:23" x14ac:dyDescent="0.2">
      <c r="F23707" s="610"/>
      <c r="H23707" s="612"/>
      <c r="I23707" s="598"/>
      <c r="J23707" s="598"/>
      <c r="M23707" s="598"/>
      <c r="N23707" s="598"/>
      <c r="V23707" s="598"/>
      <c r="W23707" s="598"/>
    </row>
    <row r="23708" spans="6:23" x14ac:dyDescent="0.2">
      <c r="F23708" s="610"/>
      <c r="H23708" s="612"/>
      <c r="I23708" s="598"/>
      <c r="J23708" s="598"/>
      <c r="M23708" s="598"/>
      <c r="N23708" s="598"/>
      <c r="V23708" s="598"/>
      <c r="W23708" s="598"/>
    </row>
    <row r="23709" spans="6:23" x14ac:dyDescent="0.2">
      <c r="F23709" s="610"/>
      <c r="H23709" s="612"/>
      <c r="I23709" s="598"/>
      <c r="J23709" s="598"/>
      <c r="M23709" s="598"/>
      <c r="N23709" s="598"/>
      <c r="V23709" s="598"/>
      <c r="W23709" s="598"/>
    </row>
    <row r="23710" spans="6:23" x14ac:dyDescent="0.2">
      <c r="F23710" s="610"/>
      <c r="H23710" s="612"/>
      <c r="I23710" s="598"/>
      <c r="J23710" s="598"/>
      <c r="M23710" s="598"/>
      <c r="N23710" s="598"/>
      <c r="V23710" s="598"/>
      <c r="W23710" s="598"/>
    </row>
    <row r="23711" spans="6:23" x14ac:dyDescent="0.2">
      <c r="F23711" s="610"/>
      <c r="H23711" s="612"/>
      <c r="I23711" s="598"/>
      <c r="J23711" s="598"/>
      <c r="M23711" s="598"/>
      <c r="N23711" s="598"/>
      <c r="V23711" s="598"/>
      <c r="W23711" s="598"/>
    </row>
    <row r="23712" spans="6:23" x14ac:dyDescent="0.2">
      <c r="F23712" s="610"/>
      <c r="H23712" s="612"/>
      <c r="I23712" s="598"/>
      <c r="J23712" s="598"/>
      <c r="M23712" s="598"/>
      <c r="N23712" s="598"/>
      <c r="V23712" s="598"/>
      <c r="W23712" s="598"/>
    </row>
    <row r="23713" spans="6:23" x14ac:dyDescent="0.2">
      <c r="F23713" s="610"/>
      <c r="H23713" s="612"/>
      <c r="I23713" s="598"/>
      <c r="J23713" s="598"/>
      <c r="M23713" s="598"/>
      <c r="N23713" s="598"/>
      <c r="V23713" s="598"/>
      <c r="W23713" s="598"/>
    </row>
    <row r="23714" spans="6:23" x14ac:dyDescent="0.2">
      <c r="F23714" s="610"/>
      <c r="H23714" s="612"/>
      <c r="I23714" s="598"/>
      <c r="J23714" s="598"/>
      <c r="M23714" s="598"/>
      <c r="N23714" s="598"/>
      <c r="V23714" s="598"/>
      <c r="W23714" s="598"/>
    </row>
    <row r="23715" spans="6:23" x14ac:dyDescent="0.2">
      <c r="F23715" s="610"/>
      <c r="H23715" s="612"/>
      <c r="I23715" s="598"/>
      <c r="J23715" s="598"/>
      <c r="M23715" s="598"/>
      <c r="N23715" s="598"/>
      <c r="V23715" s="598"/>
      <c r="W23715" s="598"/>
    </row>
    <row r="23716" spans="6:23" x14ac:dyDescent="0.2">
      <c r="F23716" s="610"/>
      <c r="H23716" s="612"/>
      <c r="I23716" s="598"/>
      <c r="J23716" s="598"/>
      <c r="M23716" s="598"/>
      <c r="N23716" s="598"/>
      <c r="V23716" s="598"/>
      <c r="W23716" s="598"/>
    </row>
    <row r="23717" spans="6:23" x14ac:dyDescent="0.2">
      <c r="F23717" s="610"/>
      <c r="H23717" s="612"/>
      <c r="I23717" s="598"/>
      <c r="J23717" s="598"/>
      <c r="M23717" s="598"/>
      <c r="N23717" s="598"/>
      <c r="V23717" s="598"/>
      <c r="W23717" s="598"/>
    </row>
    <row r="23718" spans="6:23" x14ac:dyDescent="0.2">
      <c r="F23718" s="610"/>
      <c r="H23718" s="612"/>
      <c r="I23718" s="598"/>
      <c r="J23718" s="598"/>
      <c r="M23718" s="598"/>
      <c r="N23718" s="598"/>
      <c r="V23718" s="598"/>
      <c r="W23718" s="598"/>
    </row>
    <row r="23719" spans="6:23" x14ac:dyDescent="0.2">
      <c r="F23719" s="610"/>
      <c r="H23719" s="612"/>
      <c r="I23719" s="598"/>
      <c r="J23719" s="598"/>
      <c r="M23719" s="598"/>
      <c r="N23719" s="598"/>
      <c r="V23719" s="598"/>
      <c r="W23719" s="598"/>
    </row>
    <row r="23720" spans="6:23" x14ac:dyDescent="0.2">
      <c r="F23720" s="610"/>
      <c r="H23720" s="612"/>
      <c r="I23720" s="598"/>
      <c r="J23720" s="598"/>
      <c r="M23720" s="598"/>
      <c r="N23720" s="598"/>
      <c r="V23720" s="598"/>
      <c r="W23720" s="598"/>
    </row>
    <row r="23721" spans="6:23" x14ac:dyDescent="0.2">
      <c r="F23721" s="610"/>
      <c r="H23721" s="612"/>
      <c r="I23721" s="598"/>
      <c r="J23721" s="598"/>
      <c r="M23721" s="598"/>
      <c r="N23721" s="598"/>
      <c r="V23721" s="598"/>
      <c r="W23721" s="598"/>
    </row>
    <row r="23722" spans="6:23" x14ac:dyDescent="0.2">
      <c r="F23722" s="610"/>
      <c r="H23722" s="612"/>
      <c r="I23722" s="598"/>
      <c r="J23722" s="598"/>
      <c r="M23722" s="598"/>
      <c r="N23722" s="598"/>
      <c r="V23722" s="598"/>
      <c r="W23722" s="598"/>
    </row>
    <row r="23723" spans="6:23" x14ac:dyDescent="0.2">
      <c r="F23723" s="610"/>
      <c r="H23723" s="612"/>
      <c r="I23723" s="598"/>
      <c r="J23723" s="598"/>
      <c r="M23723" s="598"/>
      <c r="N23723" s="598"/>
      <c r="V23723" s="598"/>
      <c r="W23723" s="598"/>
    </row>
    <row r="23724" spans="6:23" x14ac:dyDescent="0.2">
      <c r="F23724" s="610"/>
      <c r="H23724" s="612"/>
      <c r="I23724" s="598"/>
      <c r="J23724" s="598"/>
      <c r="M23724" s="598"/>
      <c r="N23724" s="598"/>
      <c r="V23724" s="598"/>
      <c r="W23724" s="598"/>
    </row>
    <row r="23725" spans="6:23" x14ac:dyDescent="0.2">
      <c r="F23725" s="610"/>
      <c r="H23725" s="612"/>
      <c r="I23725" s="598"/>
      <c r="J23725" s="598"/>
      <c r="M23725" s="598"/>
      <c r="N23725" s="598"/>
      <c r="V23725" s="598"/>
      <c r="W23725" s="598"/>
    </row>
    <row r="23726" spans="6:23" x14ac:dyDescent="0.2">
      <c r="F23726" s="610"/>
      <c r="H23726" s="612"/>
      <c r="I23726" s="598"/>
      <c r="J23726" s="598"/>
      <c r="M23726" s="598"/>
      <c r="N23726" s="598"/>
      <c r="V23726" s="598"/>
      <c r="W23726" s="598"/>
    </row>
    <row r="23727" spans="6:23" x14ac:dyDescent="0.2">
      <c r="F23727" s="610"/>
      <c r="H23727" s="612"/>
      <c r="I23727" s="598"/>
      <c r="J23727" s="598"/>
      <c r="M23727" s="598"/>
      <c r="N23727" s="598"/>
      <c r="V23727" s="598"/>
      <c r="W23727" s="598"/>
    </row>
    <row r="23728" spans="6:23" x14ac:dyDescent="0.2">
      <c r="F23728" s="610"/>
      <c r="H23728" s="612"/>
      <c r="I23728" s="598"/>
      <c r="J23728" s="598"/>
      <c r="M23728" s="598"/>
      <c r="N23728" s="598"/>
      <c r="V23728" s="598"/>
      <c r="W23728" s="598"/>
    </row>
    <row r="23729" spans="6:23" x14ac:dyDescent="0.2">
      <c r="F23729" s="610"/>
      <c r="H23729" s="612"/>
      <c r="I23729" s="598"/>
      <c r="J23729" s="598"/>
      <c r="M23729" s="598"/>
      <c r="N23729" s="598"/>
      <c r="V23729" s="598"/>
      <c r="W23729" s="598"/>
    </row>
    <row r="23730" spans="6:23" x14ac:dyDescent="0.2">
      <c r="F23730" s="610"/>
      <c r="H23730" s="612"/>
      <c r="I23730" s="598"/>
      <c r="J23730" s="598"/>
      <c r="M23730" s="598"/>
      <c r="N23730" s="598"/>
      <c r="V23730" s="598"/>
      <c r="W23730" s="598"/>
    </row>
    <row r="23731" spans="6:23" x14ac:dyDescent="0.2">
      <c r="F23731" s="610"/>
      <c r="H23731" s="612"/>
      <c r="I23731" s="598"/>
      <c r="J23731" s="598"/>
      <c r="M23731" s="598"/>
      <c r="N23731" s="598"/>
      <c r="V23731" s="598"/>
      <c r="W23731" s="598"/>
    </row>
    <row r="23732" spans="6:23" x14ac:dyDescent="0.2">
      <c r="F23732" s="610"/>
      <c r="H23732" s="612"/>
      <c r="I23732" s="598"/>
      <c r="J23732" s="598"/>
      <c r="M23732" s="598"/>
      <c r="N23732" s="598"/>
      <c r="V23732" s="598"/>
      <c r="W23732" s="598"/>
    </row>
    <row r="23733" spans="6:23" x14ac:dyDescent="0.2">
      <c r="F23733" s="610"/>
      <c r="H23733" s="612"/>
      <c r="I23733" s="598"/>
      <c r="J23733" s="598"/>
      <c r="M23733" s="598"/>
      <c r="N23733" s="598"/>
      <c r="V23733" s="598"/>
      <c r="W23733" s="598"/>
    </row>
    <row r="23734" spans="6:23" x14ac:dyDescent="0.2">
      <c r="F23734" s="610"/>
      <c r="H23734" s="612"/>
      <c r="I23734" s="598"/>
      <c r="J23734" s="598"/>
      <c r="M23734" s="598"/>
      <c r="N23734" s="598"/>
      <c r="V23734" s="598"/>
      <c r="W23734" s="598"/>
    </row>
    <row r="23735" spans="6:23" x14ac:dyDescent="0.2">
      <c r="F23735" s="610"/>
      <c r="H23735" s="612"/>
      <c r="I23735" s="598"/>
      <c r="J23735" s="598"/>
      <c r="M23735" s="598"/>
      <c r="N23735" s="598"/>
      <c r="V23735" s="598"/>
      <c r="W23735" s="598"/>
    </row>
    <row r="23736" spans="6:23" x14ac:dyDescent="0.2">
      <c r="F23736" s="610"/>
      <c r="H23736" s="612"/>
      <c r="I23736" s="598"/>
      <c r="J23736" s="598"/>
      <c r="M23736" s="598"/>
      <c r="N23736" s="598"/>
      <c r="V23736" s="598"/>
      <c r="W23736" s="598"/>
    </row>
    <row r="23737" spans="6:23" x14ac:dyDescent="0.2">
      <c r="F23737" s="610"/>
      <c r="H23737" s="612"/>
      <c r="I23737" s="598"/>
      <c r="J23737" s="598"/>
      <c r="M23737" s="598"/>
      <c r="N23737" s="598"/>
      <c r="V23737" s="598"/>
      <c r="W23737" s="598"/>
    </row>
    <row r="23738" spans="6:23" x14ac:dyDescent="0.2">
      <c r="F23738" s="610"/>
      <c r="H23738" s="612"/>
      <c r="I23738" s="598"/>
      <c r="J23738" s="598"/>
      <c r="M23738" s="598"/>
      <c r="N23738" s="598"/>
      <c r="V23738" s="598"/>
      <c r="W23738" s="598"/>
    </row>
    <row r="23739" spans="6:23" x14ac:dyDescent="0.2">
      <c r="F23739" s="610"/>
      <c r="H23739" s="612"/>
      <c r="I23739" s="598"/>
      <c r="J23739" s="598"/>
      <c r="M23739" s="598"/>
      <c r="N23739" s="598"/>
      <c r="V23739" s="598"/>
      <c r="W23739" s="598"/>
    </row>
    <row r="23740" spans="6:23" x14ac:dyDescent="0.2">
      <c r="F23740" s="610"/>
      <c r="H23740" s="612"/>
      <c r="I23740" s="598"/>
      <c r="J23740" s="598"/>
      <c r="M23740" s="598"/>
      <c r="N23740" s="598"/>
      <c r="V23740" s="598"/>
      <c r="W23740" s="598"/>
    </row>
    <row r="23741" spans="6:23" x14ac:dyDescent="0.2">
      <c r="F23741" s="610"/>
      <c r="H23741" s="612"/>
      <c r="I23741" s="598"/>
      <c r="J23741" s="598"/>
      <c r="M23741" s="598"/>
      <c r="N23741" s="598"/>
      <c r="V23741" s="598"/>
      <c r="W23741" s="598"/>
    </row>
    <row r="23742" spans="6:23" x14ac:dyDescent="0.2">
      <c r="F23742" s="610"/>
      <c r="H23742" s="612"/>
      <c r="I23742" s="598"/>
      <c r="J23742" s="598"/>
      <c r="M23742" s="598"/>
      <c r="N23742" s="598"/>
      <c r="V23742" s="598"/>
      <c r="W23742" s="598"/>
    </row>
    <row r="23743" spans="6:23" x14ac:dyDescent="0.2">
      <c r="F23743" s="610"/>
      <c r="H23743" s="612"/>
      <c r="I23743" s="598"/>
      <c r="J23743" s="598"/>
      <c r="M23743" s="598"/>
      <c r="N23743" s="598"/>
      <c r="V23743" s="598"/>
      <c r="W23743" s="598"/>
    </row>
    <row r="23744" spans="6:23" x14ac:dyDescent="0.2">
      <c r="F23744" s="610"/>
      <c r="H23744" s="612"/>
      <c r="I23744" s="598"/>
      <c r="J23744" s="598"/>
      <c r="M23744" s="598"/>
      <c r="N23744" s="598"/>
      <c r="V23744" s="598"/>
      <c r="W23744" s="598"/>
    </row>
    <row r="23745" spans="6:23" x14ac:dyDescent="0.2">
      <c r="F23745" s="610"/>
      <c r="H23745" s="612"/>
      <c r="I23745" s="598"/>
      <c r="J23745" s="598"/>
      <c r="M23745" s="598"/>
      <c r="N23745" s="598"/>
      <c r="V23745" s="598"/>
      <c r="W23745" s="598"/>
    </row>
    <row r="23746" spans="6:23" x14ac:dyDescent="0.2">
      <c r="F23746" s="610"/>
      <c r="H23746" s="612"/>
      <c r="I23746" s="598"/>
      <c r="J23746" s="598"/>
      <c r="M23746" s="598"/>
      <c r="N23746" s="598"/>
      <c r="V23746" s="598"/>
      <c r="W23746" s="598"/>
    </row>
    <row r="23747" spans="6:23" x14ac:dyDescent="0.2">
      <c r="F23747" s="610"/>
      <c r="H23747" s="612"/>
      <c r="I23747" s="598"/>
      <c r="J23747" s="598"/>
      <c r="M23747" s="598"/>
      <c r="N23747" s="598"/>
      <c r="V23747" s="598"/>
      <c r="W23747" s="598"/>
    </row>
    <row r="23748" spans="6:23" x14ac:dyDescent="0.2">
      <c r="F23748" s="610"/>
      <c r="H23748" s="612"/>
      <c r="I23748" s="598"/>
      <c r="J23748" s="598"/>
      <c r="M23748" s="598"/>
      <c r="N23748" s="598"/>
      <c r="V23748" s="598"/>
      <c r="W23748" s="598"/>
    </row>
    <row r="23749" spans="6:23" x14ac:dyDescent="0.2">
      <c r="F23749" s="610"/>
      <c r="H23749" s="612"/>
      <c r="I23749" s="598"/>
      <c r="J23749" s="598"/>
      <c r="M23749" s="598"/>
      <c r="N23749" s="598"/>
      <c r="V23749" s="598"/>
      <c r="W23749" s="598"/>
    </row>
    <row r="23750" spans="6:23" x14ac:dyDescent="0.2">
      <c r="F23750" s="610"/>
      <c r="H23750" s="612"/>
      <c r="I23750" s="598"/>
      <c r="J23750" s="598"/>
      <c r="M23750" s="598"/>
      <c r="N23750" s="598"/>
      <c r="V23750" s="598"/>
      <c r="W23750" s="598"/>
    </row>
    <row r="23751" spans="6:23" x14ac:dyDescent="0.2">
      <c r="F23751" s="610"/>
      <c r="H23751" s="612"/>
      <c r="I23751" s="598"/>
      <c r="J23751" s="598"/>
      <c r="M23751" s="598"/>
      <c r="N23751" s="598"/>
      <c r="V23751" s="598"/>
      <c r="W23751" s="598"/>
    </row>
    <row r="23752" spans="6:23" x14ac:dyDescent="0.2">
      <c r="F23752" s="610"/>
      <c r="H23752" s="612"/>
      <c r="I23752" s="598"/>
      <c r="J23752" s="598"/>
      <c r="M23752" s="598"/>
      <c r="N23752" s="598"/>
      <c r="V23752" s="598"/>
      <c r="W23752" s="598"/>
    </row>
    <row r="23753" spans="6:23" x14ac:dyDescent="0.2">
      <c r="F23753" s="610"/>
      <c r="H23753" s="612"/>
      <c r="I23753" s="598"/>
      <c r="J23753" s="598"/>
      <c r="M23753" s="598"/>
      <c r="N23753" s="598"/>
      <c r="V23753" s="598"/>
      <c r="W23753" s="598"/>
    </row>
    <row r="23754" spans="6:23" x14ac:dyDescent="0.2">
      <c r="F23754" s="610"/>
      <c r="H23754" s="612"/>
      <c r="I23754" s="598"/>
      <c r="J23754" s="598"/>
      <c r="M23754" s="598"/>
      <c r="N23754" s="598"/>
      <c r="V23754" s="598"/>
      <c r="W23754" s="598"/>
    </row>
    <row r="23755" spans="6:23" x14ac:dyDescent="0.2">
      <c r="F23755" s="610"/>
      <c r="H23755" s="612"/>
      <c r="I23755" s="598"/>
      <c r="J23755" s="598"/>
      <c r="M23755" s="598"/>
      <c r="N23755" s="598"/>
      <c r="V23755" s="598"/>
      <c r="W23755" s="598"/>
    </row>
    <row r="23756" spans="6:23" x14ac:dyDescent="0.2">
      <c r="F23756" s="610"/>
      <c r="H23756" s="612"/>
      <c r="I23756" s="598"/>
      <c r="J23756" s="598"/>
      <c r="M23756" s="598"/>
      <c r="N23756" s="598"/>
      <c r="V23756" s="598"/>
      <c r="W23756" s="598"/>
    </row>
    <row r="23757" spans="6:23" x14ac:dyDescent="0.2">
      <c r="F23757" s="610"/>
      <c r="H23757" s="612"/>
      <c r="I23757" s="598"/>
      <c r="J23757" s="598"/>
      <c r="M23757" s="598"/>
      <c r="N23757" s="598"/>
      <c r="V23757" s="598"/>
      <c r="W23757" s="598"/>
    </row>
    <row r="23758" spans="6:23" x14ac:dyDescent="0.2">
      <c r="F23758" s="610"/>
      <c r="H23758" s="612"/>
      <c r="I23758" s="598"/>
      <c r="J23758" s="598"/>
      <c r="M23758" s="598"/>
      <c r="N23758" s="598"/>
      <c r="V23758" s="598"/>
      <c r="W23758" s="598"/>
    </row>
    <row r="23759" spans="6:23" x14ac:dyDescent="0.2">
      <c r="F23759" s="610"/>
      <c r="H23759" s="612"/>
      <c r="I23759" s="598"/>
      <c r="J23759" s="598"/>
      <c r="M23759" s="598"/>
      <c r="N23759" s="598"/>
      <c r="V23759" s="598"/>
      <c r="W23759" s="598"/>
    </row>
    <row r="23760" spans="6:23" x14ac:dyDescent="0.2">
      <c r="F23760" s="610"/>
      <c r="H23760" s="612"/>
      <c r="I23760" s="598"/>
      <c r="J23760" s="598"/>
      <c r="M23760" s="598"/>
      <c r="N23760" s="598"/>
      <c r="V23760" s="598"/>
      <c r="W23760" s="598"/>
    </row>
    <row r="23761" spans="6:23" x14ac:dyDescent="0.2">
      <c r="F23761" s="610"/>
      <c r="H23761" s="612"/>
      <c r="I23761" s="598"/>
      <c r="J23761" s="598"/>
      <c r="M23761" s="598"/>
      <c r="N23761" s="598"/>
      <c r="V23761" s="598"/>
      <c r="W23761" s="598"/>
    </row>
    <row r="23762" spans="6:23" x14ac:dyDescent="0.2">
      <c r="F23762" s="610"/>
      <c r="H23762" s="612"/>
      <c r="I23762" s="598"/>
      <c r="J23762" s="598"/>
      <c r="M23762" s="598"/>
      <c r="N23762" s="598"/>
      <c r="V23762" s="598"/>
      <c r="W23762" s="598"/>
    </row>
    <row r="23763" spans="6:23" x14ac:dyDescent="0.2">
      <c r="F23763" s="610"/>
      <c r="H23763" s="612"/>
      <c r="I23763" s="598"/>
      <c r="J23763" s="598"/>
      <c r="M23763" s="598"/>
      <c r="N23763" s="598"/>
      <c r="V23763" s="598"/>
      <c r="W23763" s="598"/>
    </row>
    <row r="23764" spans="6:23" x14ac:dyDescent="0.2">
      <c r="F23764" s="610"/>
      <c r="H23764" s="612"/>
      <c r="I23764" s="598"/>
      <c r="J23764" s="598"/>
      <c r="M23764" s="598"/>
      <c r="N23764" s="598"/>
      <c r="V23764" s="598"/>
      <c r="W23764" s="598"/>
    </row>
    <row r="23765" spans="6:23" x14ac:dyDescent="0.2">
      <c r="F23765" s="610"/>
      <c r="H23765" s="612"/>
      <c r="I23765" s="598"/>
      <c r="J23765" s="598"/>
      <c r="M23765" s="598"/>
      <c r="N23765" s="598"/>
      <c r="V23765" s="598"/>
      <c r="W23765" s="598"/>
    </row>
    <row r="23766" spans="6:23" x14ac:dyDescent="0.2">
      <c r="F23766" s="610"/>
      <c r="H23766" s="612"/>
      <c r="I23766" s="598"/>
      <c r="J23766" s="598"/>
      <c r="M23766" s="598"/>
      <c r="N23766" s="598"/>
      <c r="V23766" s="598"/>
      <c r="W23766" s="598"/>
    </row>
    <row r="23767" spans="6:23" x14ac:dyDescent="0.2">
      <c r="F23767" s="610"/>
      <c r="H23767" s="612"/>
      <c r="I23767" s="598"/>
      <c r="J23767" s="598"/>
      <c r="M23767" s="598"/>
      <c r="N23767" s="598"/>
      <c r="V23767" s="598"/>
      <c r="W23767" s="598"/>
    </row>
    <row r="23768" spans="6:23" x14ac:dyDescent="0.2">
      <c r="F23768" s="610"/>
      <c r="H23768" s="612"/>
      <c r="I23768" s="598"/>
      <c r="J23768" s="598"/>
      <c r="M23768" s="598"/>
      <c r="N23768" s="598"/>
      <c r="V23768" s="598"/>
      <c r="W23768" s="598"/>
    </row>
    <row r="23769" spans="6:23" x14ac:dyDescent="0.2">
      <c r="F23769" s="610"/>
      <c r="H23769" s="612"/>
      <c r="I23769" s="598"/>
      <c r="J23769" s="598"/>
      <c r="M23769" s="598"/>
      <c r="N23769" s="598"/>
      <c r="V23769" s="598"/>
      <c r="W23769" s="598"/>
    </row>
    <row r="23770" spans="6:23" x14ac:dyDescent="0.2">
      <c r="F23770" s="610"/>
      <c r="H23770" s="612"/>
      <c r="I23770" s="598"/>
      <c r="J23770" s="598"/>
      <c r="M23770" s="598"/>
      <c r="N23770" s="598"/>
      <c r="V23770" s="598"/>
      <c r="W23770" s="598"/>
    </row>
    <row r="23771" spans="6:23" x14ac:dyDescent="0.2">
      <c r="F23771" s="610"/>
      <c r="H23771" s="612"/>
      <c r="I23771" s="598"/>
      <c r="J23771" s="598"/>
      <c r="M23771" s="598"/>
      <c r="N23771" s="598"/>
      <c r="V23771" s="598"/>
      <c r="W23771" s="598"/>
    </row>
    <row r="23772" spans="6:23" x14ac:dyDescent="0.2">
      <c r="F23772" s="610"/>
      <c r="H23772" s="612"/>
      <c r="I23772" s="598"/>
      <c r="J23772" s="598"/>
      <c r="M23772" s="598"/>
      <c r="N23772" s="598"/>
      <c r="V23772" s="598"/>
      <c r="W23772" s="598"/>
    </row>
    <row r="23773" spans="6:23" x14ac:dyDescent="0.2">
      <c r="F23773" s="610"/>
      <c r="H23773" s="612"/>
      <c r="I23773" s="598"/>
      <c r="J23773" s="598"/>
      <c r="M23773" s="598"/>
      <c r="N23773" s="598"/>
      <c r="V23773" s="598"/>
      <c r="W23773" s="598"/>
    </row>
    <row r="23774" spans="6:23" x14ac:dyDescent="0.2">
      <c r="F23774" s="610"/>
      <c r="H23774" s="612"/>
      <c r="I23774" s="598"/>
      <c r="J23774" s="598"/>
      <c r="M23774" s="598"/>
      <c r="N23774" s="598"/>
      <c r="V23774" s="598"/>
      <c r="W23774" s="598"/>
    </row>
    <row r="23775" spans="6:23" x14ac:dyDescent="0.2">
      <c r="F23775" s="610"/>
      <c r="H23775" s="612"/>
      <c r="I23775" s="598"/>
      <c r="J23775" s="598"/>
      <c r="M23775" s="598"/>
      <c r="N23775" s="598"/>
      <c r="V23775" s="598"/>
      <c r="W23775" s="598"/>
    </row>
    <row r="23776" spans="6:23" x14ac:dyDescent="0.2">
      <c r="F23776" s="610"/>
      <c r="H23776" s="612"/>
      <c r="I23776" s="598"/>
      <c r="J23776" s="598"/>
      <c r="M23776" s="598"/>
      <c r="N23776" s="598"/>
      <c r="V23776" s="598"/>
      <c r="W23776" s="598"/>
    </row>
    <row r="23777" spans="6:23" x14ac:dyDescent="0.2">
      <c r="F23777" s="610"/>
      <c r="H23777" s="612"/>
      <c r="I23777" s="598"/>
      <c r="J23777" s="598"/>
      <c r="M23777" s="598"/>
      <c r="N23777" s="598"/>
      <c r="V23777" s="598"/>
      <c r="W23777" s="598"/>
    </row>
    <row r="23778" spans="6:23" x14ac:dyDescent="0.2">
      <c r="F23778" s="610"/>
      <c r="H23778" s="612"/>
      <c r="I23778" s="598"/>
      <c r="J23778" s="598"/>
      <c r="M23778" s="598"/>
      <c r="N23778" s="598"/>
      <c r="V23778" s="598"/>
      <c r="W23778" s="598"/>
    </row>
    <row r="23779" spans="6:23" x14ac:dyDescent="0.2">
      <c r="F23779" s="610"/>
      <c r="H23779" s="612"/>
      <c r="I23779" s="598"/>
      <c r="J23779" s="598"/>
      <c r="M23779" s="598"/>
      <c r="N23779" s="598"/>
      <c r="V23779" s="598"/>
      <c r="W23779" s="598"/>
    </row>
    <row r="23780" spans="6:23" x14ac:dyDescent="0.2">
      <c r="F23780" s="610"/>
      <c r="H23780" s="612"/>
      <c r="I23780" s="598"/>
      <c r="J23780" s="598"/>
      <c r="M23780" s="598"/>
      <c r="N23780" s="598"/>
      <c r="V23780" s="598"/>
      <c r="W23780" s="598"/>
    </row>
    <row r="23781" spans="6:23" x14ac:dyDescent="0.2">
      <c r="F23781" s="610"/>
      <c r="H23781" s="612"/>
      <c r="I23781" s="598"/>
      <c r="J23781" s="598"/>
      <c r="M23781" s="598"/>
      <c r="N23781" s="598"/>
      <c r="V23781" s="598"/>
      <c r="W23781" s="598"/>
    </row>
    <row r="23782" spans="6:23" x14ac:dyDescent="0.2">
      <c r="F23782" s="610"/>
      <c r="H23782" s="612"/>
      <c r="I23782" s="598"/>
      <c r="J23782" s="598"/>
      <c r="M23782" s="598"/>
      <c r="N23782" s="598"/>
      <c r="V23782" s="598"/>
      <c r="W23782" s="598"/>
    </row>
    <row r="23783" spans="6:23" x14ac:dyDescent="0.2">
      <c r="F23783" s="610"/>
      <c r="H23783" s="612"/>
      <c r="I23783" s="598"/>
      <c r="J23783" s="598"/>
      <c r="M23783" s="598"/>
      <c r="N23783" s="598"/>
      <c r="V23783" s="598"/>
      <c r="W23783" s="598"/>
    </row>
    <row r="23784" spans="6:23" x14ac:dyDescent="0.2">
      <c r="F23784" s="610"/>
      <c r="H23784" s="612"/>
      <c r="I23784" s="598"/>
      <c r="J23784" s="598"/>
      <c r="M23784" s="598"/>
      <c r="N23784" s="598"/>
      <c r="V23784" s="598"/>
      <c r="W23784" s="598"/>
    </row>
    <row r="23785" spans="6:23" x14ac:dyDescent="0.2">
      <c r="F23785" s="610"/>
      <c r="H23785" s="612"/>
      <c r="I23785" s="598"/>
      <c r="J23785" s="598"/>
      <c r="M23785" s="598"/>
      <c r="N23785" s="598"/>
      <c r="V23785" s="598"/>
      <c r="W23785" s="598"/>
    </row>
    <row r="23786" spans="6:23" x14ac:dyDescent="0.2">
      <c r="F23786" s="610"/>
      <c r="H23786" s="612"/>
      <c r="I23786" s="598"/>
      <c r="J23786" s="598"/>
      <c r="M23786" s="598"/>
      <c r="N23786" s="598"/>
      <c r="V23786" s="598"/>
      <c r="W23786" s="598"/>
    </row>
    <row r="23787" spans="6:23" x14ac:dyDescent="0.2">
      <c r="F23787" s="610"/>
      <c r="H23787" s="612"/>
      <c r="I23787" s="598"/>
      <c r="J23787" s="598"/>
      <c r="M23787" s="598"/>
      <c r="N23787" s="598"/>
      <c r="V23787" s="598"/>
      <c r="W23787" s="598"/>
    </row>
    <row r="23788" spans="6:23" x14ac:dyDescent="0.2">
      <c r="F23788" s="610"/>
      <c r="H23788" s="612"/>
      <c r="I23788" s="598"/>
      <c r="J23788" s="598"/>
      <c r="M23788" s="598"/>
      <c r="N23788" s="598"/>
      <c r="V23788" s="598"/>
      <c r="W23788" s="598"/>
    </row>
    <row r="23789" spans="6:23" x14ac:dyDescent="0.2">
      <c r="F23789" s="610"/>
      <c r="H23789" s="612"/>
      <c r="I23789" s="598"/>
      <c r="J23789" s="598"/>
      <c r="M23789" s="598"/>
      <c r="N23789" s="598"/>
      <c r="V23789" s="598"/>
      <c r="W23789" s="598"/>
    </row>
    <row r="23790" spans="6:23" x14ac:dyDescent="0.2">
      <c r="F23790" s="610"/>
      <c r="H23790" s="612"/>
      <c r="I23790" s="598"/>
      <c r="J23790" s="598"/>
      <c r="M23790" s="598"/>
      <c r="N23790" s="598"/>
      <c r="V23790" s="598"/>
      <c r="W23790" s="598"/>
    </row>
    <row r="23791" spans="6:23" x14ac:dyDescent="0.2">
      <c r="F23791" s="610"/>
      <c r="H23791" s="612"/>
      <c r="I23791" s="598"/>
      <c r="J23791" s="598"/>
      <c r="M23791" s="598"/>
      <c r="N23791" s="598"/>
      <c r="V23791" s="598"/>
      <c r="W23791" s="598"/>
    </row>
    <row r="23792" spans="6:23" x14ac:dyDescent="0.2">
      <c r="F23792" s="610"/>
      <c r="H23792" s="612"/>
      <c r="I23792" s="598"/>
      <c r="J23792" s="598"/>
      <c r="M23792" s="598"/>
      <c r="N23792" s="598"/>
      <c r="V23792" s="598"/>
      <c r="W23792" s="598"/>
    </row>
    <row r="23793" spans="6:23" x14ac:dyDescent="0.2">
      <c r="F23793" s="610"/>
      <c r="H23793" s="612"/>
      <c r="I23793" s="598"/>
      <c r="J23793" s="598"/>
      <c r="M23793" s="598"/>
      <c r="N23793" s="598"/>
      <c r="V23793" s="598"/>
      <c r="W23793" s="598"/>
    </row>
    <row r="23794" spans="6:23" x14ac:dyDescent="0.2">
      <c r="F23794" s="610"/>
      <c r="H23794" s="612"/>
      <c r="I23794" s="598"/>
      <c r="J23794" s="598"/>
      <c r="M23794" s="598"/>
      <c r="N23794" s="598"/>
      <c r="V23794" s="598"/>
      <c r="W23794" s="598"/>
    </row>
    <row r="23795" spans="6:23" x14ac:dyDescent="0.2">
      <c r="F23795" s="610"/>
      <c r="H23795" s="612"/>
      <c r="I23795" s="598"/>
      <c r="J23795" s="598"/>
      <c r="M23795" s="598"/>
      <c r="N23795" s="598"/>
      <c r="V23795" s="598"/>
      <c r="W23795" s="598"/>
    </row>
    <row r="23796" spans="6:23" x14ac:dyDescent="0.2">
      <c r="F23796" s="610"/>
      <c r="H23796" s="612"/>
      <c r="I23796" s="598"/>
      <c r="J23796" s="598"/>
      <c r="M23796" s="598"/>
      <c r="N23796" s="598"/>
      <c r="V23796" s="598"/>
      <c r="W23796" s="598"/>
    </row>
    <row r="23797" spans="6:23" x14ac:dyDescent="0.2">
      <c r="F23797" s="610"/>
      <c r="H23797" s="612"/>
      <c r="I23797" s="598"/>
      <c r="J23797" s="598"/>
      <c r="M23797" s="598"/>
      <c r="N23797" s="598"/>
      <c r="V23797" s="598"/>
      <c r="W23797" s="598"/>
    </row>
    <row r="23798" spans="6:23" x14ac:dyDescent="0.2">
      <c r="F23798" s="610"/>
      <c r="H23798" s="612"/>
      <c r="I23798" s="598"/>
      <c r="J23798" s="598"/>
      <c r="M23798" s="598"/>
      <c r="N23798" s="598"/>
      <c r="V23798" s="598"/>
      <c r="W23798" s="598"/>
    </row>
    <row r="23799" spans="6:23" x14ac:dyDescent="0.2">
      <c r="F23799" s="610"/>
      <c r="H23799" s="612"/>
      <c r="I23799" s="598"/>
      <c r="J23799" s="598"/>
      <c r="M23799" s="598"/>
      <c r="N23799" s="598"/>
      <c r="V23799" s="598"/>
      <c r="W23799" s="598"/>
    </row>
    <row r="23800" spans="6:23" x14ac:dyDescent="0.2">
      <c r="F23800" s="610"/>
      <c r="H23800" s="612"/>
      <c r="I23800" s="598"/>
      <c r="J23800" s="598"/>
      <c r="M23800" s="598"/>
      <c r="N23800" s="598"/>
      <c r="V23800" s="598"/>
      <c r="W23800" s="598"/>
    </row>
    <row r="23801" spans="6:23" x14ac:dyDescent="0.2">
      <c r="F23801" s="610"/>
      <c r="H23801" s="612"/>
      <c r="I23801" s="598"/>
      <c r="J23801" s="598"/>
      <c r="M23801" s="598"/>
      <c r="N23801" s="598"/>
      <c r="V23801" s="598"/>
      <c r="W23801" s="598"/>
    </row>
    <row r="23802" spans="6:23" x14ac:dyDescent="0.2">
      <c r="F23802" s="610"/>
      <c r="H23802" s="612"/>
      <c r="I23802" s="598"/>
      <c r="J23802" s="598"/>
      <c r="M23802" s="598"/>
      <c r="N23802" s="598"/>
      <c r="V23802" s="598"/>
      <c r="W23802" s="598"/>
    </row>
    <row r="23803" spans="6:23" x14ac:dyDescent="0.2">
      <c r="F23803" s="610"/>
      <c r="H23803" s="612"/>
      <c r="I23803" s="598"/>
      <c r="J23803" s="598"/>
      <c r="M23803" s="598"/>
      <c r="N23803" s="598"/>
      <c r="V23803" s="598"/>
      <c r="W23803" s="598"/>
    </row>
    <row r="23804" spans="6:23" x14ac:dyDescent="0.2">
      <c r="F23804" s="610"/>
      <c r="H23804" s="612"/>
      <c r="I23804" s="598"/>
      <c r="J23804" s="598"/>
      <c r="M23804" s="598"/>
      <c r="N23804" s="598"/>
      <c r="V23804" s="598"/>
      <c r="W23804" s="598"/>
    </row>
    <row r="23805" spans="6:23" x14ac:dyDescent="0.2">
      <c r="F23805" s="610"/>
      <c r="H23805" s="612"/>
      <c r="I23805" s="598"/>
      <c r="J23805" s="598"/>
      <c r="M23805" s="598"/>
      <c r="N23805" s="598"/>
      <c r="V23805" s="598"/>
      <c r="W23805" s="598"/>
    </row>
    <row r="23806" spans="6:23" x14ac:dyDescent="0.2">
      <c r="F23806" s="610"/>
      <c r="H23806" s="612"/>
      <c r="I23806" s="598"/>
      <c r="J23806" s="598"/>
      <c r="M23806" s="598"/>
      <c r="N23806" s="598"/>
      <c r="V23806" s="598"/>
      <c r="W23806" s="598"/>
    </row>
    <row r="23807" spans="6:23" x14ac:dyDescent="0.2">
      <c r="F23807" s="610"/>
      <c r="H23807" s="612"/>
      <c r="I23807" s="598"/>
      <c r="J23807" s="598"/>
      <c r="M23807" s="598"/>
      <c r="N23807" s="598"/>
      <c r="V23807" s="598"/>
      <c r="W23807" s="598"/>
    </row>
    <row r="23808" spans="6:23" x14ac:dyDescent="0.2">
      <c r="F23808" s="610"/>
      <c r="H23808" s="612"/>
      <c r="I23808" s="598"/>
      <c r="J23808" s="598"/>
      <c r="M23808" s="598"/>
      <c r="N23808" s="598"/>
      <c r="V23808" s="598"/>
      <c r="W23808" s="598"/>
    </row>
    <row r="23809" spans="6:23" x14ac:dyDescent="0.2">
      <c r="F23809" s="610"/>
      <c r="H23809" s="612"/>
      <c r="I23809" s="598"/>
      <c r="J23809" s="598"/>
      <c r="M23809" s="598"/>
      <c r="N23809" s="598"/>
      <c r="V23809" s="598"/>
      <c r="W23809" s="598"/>
    </row>
    <row r="23810" spans="6:23" x14ac:dyDescent="0.2">
      <c r="F23810" s="610"/>
      <c r="H23810" s="612"/>
      <c r="I23810" s="598"/>
      <c r="J23810" s="598"/>
      <c r="M23810" s="598"/>
      <c r="N23810" s="598"/>
      <c r="V23810" s="598"/>
      <c r="W23810" s="598"/>
    </row>
    <row r="23811" spans="6:23" x14ac:dyDescent="0.2">
      <c r="F23811" s="610"/>
      <c r="H23811" s="612"/>
      <c r="I23811" s="598"/>
      <c r="J23811" s="598"/>
      <c r="M23811" s="598"/>
      <c r="N23811" s="598"/>
      <c r="V23811" s="598"/>
      <c r="W23811" s="598"/>
    </row>
    <row r="23812" spans="6:23" x14ac:dyDescent="0.2">
      <c r="F23812" s="610"/>
      <c r="H23812" s="612"/>
      <c r="I23812" s="598"/>
      <c r="J23812" s="598"/>
      <c r="M23812" s="598"/>
      <c r="N23812" s="598"/>
      <c r="V23812" s="598"/>
      <c r="W23812" s="598"/>
    </row>
    <row r="23813" spans="6:23" x14ac:dyDescent="0.2">
      <c r="F23813" s="610"/>
      <c r="H23813" s="612"/>
      <c r="I23813" s="598"/>
      <c r="J23813" s="598"/>
      <c r="M23813" s="598"/>
      <c r="N23813" s="598"/>
      <c r="V23813" s="598"/>
      <c r="W23813" s="598"/>
    </row>
    <row r="23814" spans="6:23" x14ac:dyDescent="0.2">
      <c r="F23814" s="610"/>
      <c r="H23814" s="612"/>
      <c r="I23814" s="598"/>
      <c r="J23814" s="598"/>
      <c r="M23814" s="598"/>
      <c r="N23814" s="598"/>
      <c r="V23814" s="598"/>
      <c r="W23814" s="598"/>
    </row>
    <row r="23815" spans="6:23" x14ac:dyDescent="0.2">
      <c r="F23815" s="610"/>
      <c r="H23815" s="612"/>
      <c r="I23815" s="598"/>
      <c r="J23815" s="598"/>
      <c r="M23815" s="598"/>
      <c r="N23815" s="598"/>
      <c r="V23815" s="598"/>
      <c r="W23815" s="598"/>
    </row>
    <row r="23816" spans="6:23" x14ac:dyDescent="0.2">
      <c r="F23816" s="610"/>
      <c r="H23816" s="612"/>
      <c r="I23816" s="598"/>
      <c r="J23816" s="598"/>
      <c r="M23816" s="598"/>
      <c r="N23816" s="598"/>
      <c r="V23816" s="598"/>
      <c r="W23816" s="598"/>
    </row>
    <row r="23817" spans="6:23" x14ac:dyDescent="0.2">
      <c r="F23817" s="610"/>
      <c r="H23817" s="612"/>
      <c r="I23817" s="598"/>
      <c r="J23817" s="598"/>
      <c r="M23817" s="598"/>
      <c r="N23817" s="598"/>
      <c r="V23817" s="598"/>
      <c r="W23817" s="598"/>
    </row>
    <row r="23818" spans="6:23" x14ac:dyDescent="0.2">
      <c r="F23818" s="610"/>
      <c r="H23818" s="612"/>
      <c r="I23818" s="598"/>
      <c r="J23818" s="598"/>
      <c r="M23818" s="598"/>
      <c r="N23818" s="598"/>
      <c r="V23818" s="598"/>
      <c r="W23818" s="598"/>
    </row>
    <row r="23819" spans="6:23" x14ac:dyDescent="0.2">
      <c r="F23819" s="610"/>
      <c r="H23819" s="612"/>
      <c r="I23819" s="598"/>
      <c r="J23819" s="598"/>
      <c r="M23819" s="598"/>
      <c r="N23819" s="598"/>
      <c r="V23819" s="598"/>
      <c r="W23819" s="598"/>
    </row>
    <row r="23820" spans="6:23" x14ac:dyDescent="0.2">
      <c r="F23820" s="610"/>
      <c r="H23820" s="612"/>
      <c r="I23820" s="598"/>
      <c r="J23820" s="598"/>
      <c r="M23820" s="598"/>
      <c r="N23820" s="598"/>
      <c r="V23820" s="598"/>
      <c r="W23820" s="598"/>
    </row>
    <row r="23821" spans="6:23" x14ac:dyDescent="0.2">
      <c r="F23821" s="610"/>
      <c r="H23821" s="612"/>
      <c r="I23821" s="598"/>
      <c r="J23821" s="598"/>
      <c r="M23821" s="598"/>
      <c r="N23821" s="598"/>
      <c r="V23821" s="598"/>
      <c r="W23821" s="598"/>
    </row>
    <row r="23822" spans="6:23" x14ac:dyDescent="0.2">
      <c r="F23822" s="610"/>
      <c r="H23822" s="612"/>
      <c r="I23822" s="598"/>
      <c r="J23822" s="598"/>
      <c r="M23822" s="598"/>
      <c r="N23822" s="598"/>
      <c r="V23822" s="598"/>
      <c r="W23822" s="598"/>
    </row>
    <row r="23823" spans="6:23" x14ac:dyDescent="0.2">
      <c r="F23823" s="610"/>
      <c r="H23823" s="612"/>
      <c r="I23823" s="598"/>
      <c r="J23823" s="598"/>
      <c r="M23823" s="598"/>
      <c r="N23823" s="598"/>
      <c r="V23823" s="598"/>
      <c r="W23823" s="598"/>
    </row>
    <row r="23824" spans="6:23" x14ac:dyDescent="0.2">
      <c r="F23824" s="610"/>
      <c r="H23824" s="612"/>
      <c r="I23824" s="598"/>
      <c r="J23824" s="598"/>
      <c r="M23824" s="598"/>
      <c r="N23824" s="598"/>
      <c r="V23824" s="598"/>
      <c r="W23824" s="598"/>
    </row>
    <row r="23825" spans="6:23" x14ac:dyDescent="0.2">
      <c r="F23825" s="610"/>
      <c r="H23825" s="612"/>
      <c r="I23825" s="598"/>
      <c r="J23825" s="598"/>
      <c r="M23825" s="598"/>
      <c r="N23825" s="598"/>
      <c r="V23825" s="598"/>
      <c r="W23825" s="598"/>
    </row>
    <row r="23826" spans="6:23" x14ac:dyDescent="0.2">
      <c r="F23826" s="610"/>
      <c r="H23826" s="612"/>
      <c r="I23826" s="598"/>
      <c r="J23826" s="598"/>
      <c r="M23826" s="598"/>
      <c r="N23826" s="598"/>
      <c r="V23826" s="598"/>
      <c r="W23826" s="598"/>
    </row>
    <row r="23827" spans="6:23" x14ac:dyDescent="0.2">
      <c r="F23827" s="610"/>
      <c r="H23827" s="612"/>
      <c r="I23827" s="598"/>
      <c r="J23827" s="598"/>
      <c r="M23827" s="598"/>
      <c r="N23827" s="598"/>
      <c r="V23827" s="598"/>
      <c r="W23827" s="598"/>
    </row>
    <row r="23828" spans="6:23" x14ac:dyDescent="0.2">
      <c r="F23828" s="610"/>
      <c r="H23828" s="612"/>
      <c r="I23828" s="598"/>
      <c r="J23828" s="598"/>
      <c r="M23828" s="598"/>
      <c r="N23828" s="598"/>
      <c r="V23828" s="598"/>
      <c r="W23828" s="598"/>
    </row>
    <row r="23829" spans="6:23" x14ac:dyDescent="0.2">
      <c r="F23829" s="610"/>
      <c r="H23829" s="612"/>
      <c r="I23829" s="598"/>
      <c r="J23829" s="598"/>
      <c r="M23829" s="598"/>
      <c r="N23829" s="598"/>
      <c r="V23829" s="598"/>
      <c r="W23829" s="598"/>
    </row>
    <row r="23830" spans="6:23" x14ac:dyDescent="0.2">
      <c r="F23830" s="610"/>
      <c r="H23830" s="612"/>
      <c r="I23830" s="598"/>
      <c r="J23830" s="598"/>
      <c r="M23830" s="598"/>
      <c r="N23830" s="598"/>
      <c r="V23830" s="598"/>
      <c r="W23830" s="598"/>
    </row>
    <row r="23831" spans="6:23" x14ac:dyDescent="0.2">
      <c r="F23831" s="610"/>
      <c r="H23831" s="612"/>
      <c r="I23831" s="598"/>
      <c r="J23831" s="598"/>
      <c r="M23831" s="598"/>
      <c r="N23831" s="598"/>
      <c r="V23831" s="598"/>
      <c r="W23831" s="598"/>
    </row>
    <row r="23832" spans="6:23" x14ac:dyDescent="0.2">
      <c r="F23832" s="610"/>
      <c r="H23832" s="612"/>
      <c r="I23832" s="598"/>
      <c r="J23832" s="598"/>
      <c r="M23832" s="598"/>
      <c r="N23832" s="598"/>
      <c r="V23832" s="598"/>
      <c r="W23832" s="598"/>
    </row>
    <row r="23833" spans="6:23" x14ac:dyDescent="0.2">
      <c r="F23833" s="610"/>
      <c r="H23833" s="612"/>
      <c r="I23833" s="598"/>
      <c r="J23833" s="598"/>
      <c r="M23833" s="598"/>
      <c r="N23833" s="598"/>
      <c r="V23833" s="598"/>
      <c r="W23833" s="598"/>
    </row>
    <row r="23834" spans="6:23" x14ac:dyDescent="0.2">
      <c r="F23834" s="610"/>
      <c r="H23834" s="612"/>
      <c r="I23834" s="598"/>
      <c r="J23834" s="598"/>
      <c r="M23834" s="598"/>
      <c r="N23834" s="598"/>
      <c r="V23834" s="598"/>
      <c r="W23834" s="598"/>
    </row>
    <row r="23835" spans="6:23" x14ac:dyDescent="0.2">
      <c r="F23835" s="610"/>
      <c r="H23835" s="612"/>
      <c r="I23835" s="598"/>
      <c r="J23835" s="598"/>
      <c r="M23835" s="598"/>
      <c r="N23835" s="598"/>
      <c r="V23835" s="598"/>
      <c r="W23835" s="598"/>
    </row>
    <row r="23836" spans="6:23" x14ac:dyDescent="0.2">
      <c r="F23836" s="610"/>
      <c r="H23836" s="612"/>
      <c r="I23836" s="598"/>
      <c r="J23836" s="598"/>
      <c r="M23836" s="598"/>
      <c r="N23836" s="598"/>
      <c r="V23836" s="598"/>
      <c r="W23836" s="598"/>
    </row>
    <row r="23837" spans="6:23" x14ac:dyDescent="0.2">
      <c r="F23837" s="610"/>
      <c r="H23837" s="612"/>
      <c r="I23837" s="598"/>
      <c r="J23837" s="598"/>
      <c r="M23837" s="598"/>
      <c r="N23837" s="598"/>
      <c r="V23837" s="598"/>
      <c r="W23837" s="598"/>
    </row>
    <row r="23838" spans="6:23" x14ac:dyDescent="0.2">
      <c r="F23838" s="610"/>
      <c r="H23838" s="612"/>
      <c r="I23838" s="598"/>
      <c r="J23838" s="598"/>
      <c r="M23838" s="598"/>
      <c r="N23838" s="598"/>
      <c r="V23838" s="598"/>
      <c r="W23838" s="598"/>
    </row>
    <row r="23839" spans="6:23" x14ac:dyDescent="0.2">
      <c r="F23839" s="610"/>
      <c r="H23839" s="612"/>
      <c r="I23839" s="598"/>
      <c r="J23839" s="598"/>
      <c r="M23839" s="598"/>
      <c r="N23839" s="598"/>
      <c r="V23839" s="598"/>
      <c r="W23839" s="598"/>
    </row>
    <row r="23840" spans="6:23" x14ac:dyDescent="0.2">
      <c r="F23840" s="610"/>
      <c r="H23840" s="612"/>
      <c r="I23840" s="598"/>
      <c r="J23840" s="598"/>
      <c r="M23840" s="598"/>
      <c r="N23840" s="598"/>
      <c r="V23840" s="598"/>
      <c r="W23840" s="598"/>
    </row>
    <row r="23841" spans="6:23" x14ac:dyDescent="0.2">
      <c r="F23841" s="610"/>
      <c r="H23841" s="612"/>
      <c r="I23841" s="598"/>
      <c r="J23841" s="598"/>
      <c r="M23841" s="598"/>
      <c r="N23841" s="598"/>
      <c r="V23841" s="598"/>
      <c r="W23841" s="598"/>
    </row>
    <row r="23842" spans="6:23" x14ac:dyDescent="0.2">
      <c r="F23842" s="610"/>
      <c r="H23842" s="612"/>
      <c r="I23842" s="598"/>
      <c r="J23842" s="598"/>
      <c r="M23842" s="598"/>
      <c r="N23842" s="598"/>
      <c r="V23842" s="598"/>
      <c r="W23842" s="598"/>
    </row>
    <row r="23843" spans="6:23" x14ac:dyDescent="0.2">
      <c r="F23843" s="610"/>
      <c r="H23843" s="612"/>
      <c r="I23843" s="598"/>
      <c r="J23843" s="598"/>
      <c r="M23843" s="598"/>
      <c r="N23843" s="598"/>
      <c r="V23843" s="598"/>
      <c r="W23843" s="598"/>
    </row>
    <row r="23844" spans="6:23" x14ac:dyDescent="0.2">
      <c r="F23844" s="610"/>
      <c r="H23844" s="612"/>
      <c r="I23844" s="598"/>
      <c r="J23844" s="598"/>
      <c r="M23844" s="598"/>
      <c r="N23844" s="598"/>
      <c r="V23844" s="598"/>
      <c r="W23844" s="598"/>
    </row>
    <row r="23845" spans="6:23" x14ac:dyDescent="0.2">
      <c r="F23845" s="610"/>
      <c r="H23845" s="612"/>
      <c r="I23845" s="598"/>
      <c r="J23845" s="598"/>
      <c r="M23845" s="598"/>
      <c r="N23845" s="598"/>
      <c r="V23845" s="598"/>
      <c r="W23845" s="598"/>
    </row>
    <row r="23846" spans="6:23" x14ac:dyDescent="0.2">
      <c r="F23846" s="610"/>
      <c r="H23846" s="612"/>
      <c r="I23846" s="598"/>
      <c r="J23846" s="598"/>
      <c r="M23846" s="598"/>
      <c r="N23846" s="598"/>
      <c r="V23846" s="598"/>
      <c r="W23846" s="598"/>
    </row>
    <row r="23847" spans="6:23" x14ac:dyDescent="0.2">
      <c r="F23847" s="610"/>
      <c r="H23847" s="612"/>
      <c r="I23847" s="598"/>
      <c r="J23847" s="598"/>
      <c r="M23847" s="598"/>
      <c r="N23847" s="598"/>
      <c r="V23847" s="598"/>
      <c r="W23847" s="598"/>
    </row>
    <row r="23848" spans="6:23" x14ac:dyDescent="0.2">
      <c r="F23848" s="610"/>
      <c r="H23848" s="612"/>
      <c r="I23848" s="598"/>
      <c r="J23848" s="598"/>
      <c r="M23848" s="598"/>
      <c r="N23848" s="598"/>
      <c r="V23848" s="598"/>
      <c r="W23848" s="598"/>
    </row>
    <row r="23849" spans="6:23" x14ac:dyDescent="0.2">
      <c r="F23849" s="610"/>
      <c r="H23849" s="612"/>
      <c r="I23849" s="598"/>
      <c r="J23849" s="598"/>
      <c r="M23849" s="598"/>
      <c r="N23849" s="598"/>
      <c r="V23849" s="598"/>
      <c r="W23849" s="598"/>
    </row>
    <row r="23850" spans="6:23" x14ac:dyDescent="0.2">
      <c r="F23850" s="610"/>
      <c r="H23850" s="612"/>
      <c r="I23850" s="598"/>
      <c r="J23850" s="598"/>
      <c r="M23850" s="598"/>
      <c r="N23850" s="598"/>
      <c r="V23850" s="598"/>
      <c r="W23850" s="598"/>
    </row>
    <row r="23851" spans="6:23" x14ac:dyDescent="0.2">
      <c r="F23851" s="610"/>
      <c r="H23851" s="612"/>
      <c r="I23851" s="598"/>
      <c r="J23851" s="598"/>
      <c r="M23851" s="598"/>
      <c r="N23851" s="598"/>
      <c r="V23851" s="598"/>
      <c r="W23851" s="598"/>
    </row>
    <row r="23852" spans="6:23" x14ac:dyDescent="0.2">
      <c r="F23852" s="610"/>
      <c r="H23852" s="612"/>
      <c r="I23852" s="598"/>
      <c r="J23852" s="598"/>
      <c r="M23852" s="598"/>
      <c r="N23852" s="598"/>
      <c r="V23852" s="598"/>
      <c r="W23852" s="598"/>
    </row>
    <row r="23853" spans="6:23" x14ac:dyDescent="0.2">
      <c r="F23853" s="610"/>
      <c r="H23853" s="612"/>
      <c r="I23853" s="598"/>
      <c r="J23853" s="598"/>
      <c r="M23853" s="598"/>
      <c r="N23853" s="598"/>
      <c r="V23853" s="598"/>
      <c r="W23853" s="598"/>
    </row>
    <row r="23854" spans="6:23" x14ac:dyDescent="0.2">
      <c r="F23854" s="610"/>
      <c r="H23854" s="612"/>
      <c r="I23854" s="598"/>
      <c r="J23854" s="598"/>
      <c r="M23854" s="598"/>
      <c r="N23854" s="598"/>
      <c r="V23854" s="598"/>
      <c r="W23854" s="598"/>
    </row>
    <row r="23855" spans="6:23" x14ac:dyDescent="0.2">
      <c r="F23855" s="610"/>
      <c r="H23855" s="612"/>
      <c r="I23855" s="598"/>
      <c r="J23855" s="598"/>
      <c r="M23855" s="598"/>
      <c r="N23855" s="598"/>
      <c r="V23855" s="598"/>
      <c r="W23855" s="598"/>
    </row>
    <row r="23856" spans="6:23" x14ac:dyDescent="0.2">
      <c r="F23856" s="610"/>
      <c r="H23856" s="612"/>
      <c r="I23856" s="598"/>
      <c r="J23856" s="598"/>
      <c r="M23856" s="598"/>
      <c r="N23856" s="598"/>
      <c r="V23856" s="598"/>
      <c r="W23856" s="598"/>
    </row>
    <row r="23857" spans="6:23" x14ac:dyDescent="0.2">
      <c r="F23857" s="610"/>
      <c r="H23857" s="612"/>
      <c r="I23857" s="598"/>
      <c r="J23857" s="598"/>
      <c r="M23857" s="598"/>
      <c r="N23857" s="598"/>
      <c r="V23857" s="598"/>
      <c r="W23857" s="598"/>
    </row>
    <row r="23858" spans="6:23" x14ac:dyDescent="0.2">
      <c r="F23858" s="610"/>
      <c r="H23858" s="612"/>
      <c r="I23858" s="598"/>
      <c r="J23858" s="598"/>
      <c r="M23858" s="598"/>
      <c r="N23858" s="598"/>
      <c r="V23858" s="598"/>
      <c r="W23858" s="598"/>
    </row>
    <row r="23859" spans="6:23" x14ac:dyDescent="0.2">
      <c r="F23859" s="610"/>
      <c r="H23859" s="612"/>
      <c r="I23859" s="598"/>
      <c r="J23859" s="598"/>
      <c r="M23859" s="598"/>
      <c r="N23859" s="598"/>
      <c r="V23859" s="598"/>
      <c r="W23859" s="598"/>
    </row>
    <row r="23860" spans="6:23" x14ac:dyDescent="0.2">
      <c r="F23860" s="610"/>
      <c r="H23860" s="612"/>
      <c r="I23860" s="598"/>
      <c r="J23860" s="598"/>
      <c r="M23860" s="598"/>
      <c r="N23860" s="598"/>
      <c r="V23860" s="598"/>
      <c r="W23860" s="598"/>
    </row>
    <row r="23861" spans="6:23" x14ac:dyDescent="0.2">
      <c r="F23861" s="610"/>
      <c r="H23861" s="612"/>
      <c r="I23861" s="598"/>
      <c r="J23861" s="598"/>
      <c r="M23861" s="598"/>
      <c r="N23861" s="598"/>
      <c r="V23861" s="598"/>
      <c r="W23861" s="598"/>
    </row>
    <row r="23862" spans="6:23" x14ac:dyDescent="0.2">
      <c r="F23862" s="610"/>
      <c r="H23862" s="612"/>
      <c r="I23862" s="598"/>
      <c r="J23862" s="598"/>
      <c r="M23862" s="598"/>
      <c r="N23862" s="598"/>
      <c r="V23862" s="598"/>
      <c r="W23862" s="598"/>
    </row>
    <row r="23863" spans="6:23" x14ac:dyDescent="0.2">
      <c r="F23863" s="610"/>
      <c r="H23863" s="612"/>
      <c r="I23863" s="598"/>
      <c r="J23863" s="598"/>
      <c r="M23863" s="598"/>
      <c r="N23863" s="598"/>
      <c r="V23863" s="598"/>
      <c r="W23863" s="598"/>
    </row>
    <row r="23864" spans="6:23" x14ac:dyDescent="0.2">
      <c r="F23864" s="610"/>
      <c r="H23864" s="612"/>
      <c r="I23864" s="598"/>
      <c r="J23864" s="598"/>
      <c r="M23864" s="598"/>
      <c r="N23864" s="598"/>
      <c r="V23864" s="598"/>
      <c r="W23864" s="598"/>
    </row>
    <row r="23865" spans="6:23" x14ac:dyDescent="0.2">
      <c r="F23865" s="610"/>
      <c r="H23865" s="612"/>
      <c r="I23865" s="598"/>
      <c r="J23865" s="598"/>
      <c r="M23865" s="598"/>
      <c r="N23865" s="598"/>
      <c r="V23865" s="598"/>
      <c r="W23865" s="598"/>
    </row>
    <row r="23866" spans="6:23" x14ac:dyDescent="0.2">
      <c r="F23866" s="610"/>
      <c r="H23866" s="612"/>
      <c r="I23866" s="598"/>
      <c r="J23866" s="598"/>
      <c r="M23866" s="598"/>
      <c r="N23866" s="598"/>
      <c r="V23866" s="598"/>
      <c r="W23866" s="598"/>
    </row>
    <row r="23867" spans="6:23" x14ac:dyDescent="0.2">
      <c r="F23867" s="610"/>
      <c r="H23867" s="612"/>
      <c r="I23867" s="598"/>
      <c r="J23867" s="598"/>
      <c r="M23867" s="598"/>
      <c r="N23867" s="598"/>
      <c r="V23867" s="598"/>
      <c r="W23867" s="598"/>
    </row>
    <row r="23868" spans="6:23" x14ac:dyDescent="0.2">
      <c r="F23868" s="610"/>
      <c r="H23868" s="612"/>
      <c r="I23868" s="598"/>
      <c r="J23868" s="598"/>
      <c r="M23868" s="598"/>
      <c r="N23868" s="598"/>
      <c r="V23868" s="598"/>
      <c r="W23868" s="598"/>
    </row>
    <row r="23869" spans="6:23" x14ac:dyDescent="0.2">
      <c r="F23869" s="610"/>
      <c r="H23869" s="612"/>
      <c r="I23869" s="598"/>
      <c r="J23869" s="598"/>
      <c r="M23869" s="598"/>
      <c r="N23869" s="598"/>
      <c r="V23869" s="598"/>
      <c r="W23869" s="598"/>
    </row>
    <row r="23870" spans="6:23" x14ac:dyDescent="0.2">
      <c r="F23870" s="610"/>
      <c r="H23870" s="612"/>
      <c r="I23870" s="598"/>
      <c r="J23870" s="598"/>
      <c r="M23870" s="598"/>
      <c r="N23870" s="598"/>
      <c r="V23870" s="598"/>
      <c r="W23870" s="598"/>
    </row>
    <row r="23871" spans="6:23" x14ac:dyDescent="0.2">
      <c r="F23871" s="610"/>
      <c r="H23871" s="612"/>
      <c r="I23871" s="598"/>
      <c r="J23871" s="598"/>
      <c r="M23871" s="598"/>
      <c r="N23871" s="598"/>
      <c r="V23871" s="598"/>
      <c r="W23871" s="598"/>
    </row>
    <row r="23872" spans="6:23" x14ac:dyDescent="0.2">
      <c r="F23872" s="610"/>
      <c r="H23872" s="612"/>
      <c r="I23872" s="598"/>
      <c r="J23872" s="598"/>
      <c r="M23872" s="598"/>
      <c r="N23872" s="598"/>
      <c r="V23872" s="598"/>
      <c r="W23872" s="598"/>
    </row>
    <row r="23873" spans="6:23" x14ac:dyDescent="0.2">
      <c r="F23873" s="610"/>
      <c r="H23873" s="612"/>
      <c r="I23873" s="598"/>
      <c r="J23873" s="598"/>
      <c r="M23873" s="598"/>
      <c r="N23873" s="598"/>
      <c r="V23873" s="598"/>
      <c r="W23873" s="598"/>
    </row>
    <row r="23874" spans="6:23" x14ac:dyDescent="0.2">
      <c r="F23874" s="610"/>
      <c r="H23874" s="612"/>
      <c r="I23874" s="598"/>
      <c r="J23874" s="598"/>
      <c r="M23874" s="598"/>
      <c r="N23874" s="598"/>
      <c r="V23874" s="598"/>
      <c r="W23874" s="598"/>
    </row>
    <row r="23875" spans="6:23" x14ac:dyDescent="0.2">
      <c r="F23875" s="610"/>
      <c r="H23875" s="612"/>
      <c r="I23875" s="598"/>
      <c r="J23875" s="598"/>
      <c r="M23875" s="598"/>
      <c r="N23875" s="598"/>
      <c r="V23875" s="598"/>
      <c r="W23875" s="598"/>
    </row>
    <row r="23876" spans="6:23" x14ac:dyDescent="0.2">
      <c r="F23876" s="610"/>
      <c r="H23876" s="612"/>
      <c r="I23876" s="598"/>
      <c r="J23876" s="598"/>
      <c r="M23876" s="598"/>
      <c r="N23876" s="598"/>
      <c r="V23876" s="598"/>
      <c r="W23876" s="598"/>
    </row>
    <row r="23877" spans="6:23" x14ac:dyDescent="0.2">
      <c r="F23877" s="610"/>
      <c r="H23877" s="612"/>
      <c r="I23877" s="598"/>
      <c r="J23877" s="598"/>
      <c r="M23877" s="598"/>
      <c r="N23877" s="598"/>
      <c r="V23877" s="598"/>
      <c r="W23877" s="598"/>
    </row>
    <row r="23878" spans="6:23" x14ac:dyDescent="0.2">
      <c r="F23878" s="610"/>
      <c r="H23878" s="612"/>
      <c r="I23878" s="598"/>
      <c r="J23878" s="598"/>
      <c r="M23878" s="598"/>
      <c r="N23878" s="598"/>
      <c r="V23878" s="598"/>
      <c r="W23878" s="598"/>
    </row>
    <row r="23879" spans="6:23" x14ac:dyDescent="0.2">
      <c r="F23879" s="610"/>
      <c r="H23879" s="612"/>
      <c r="I23879" s="598"/>
      <c r="J23879" s="598"/>
      <c r="M23879" s="598"/>
      <c r="N23879" s="598"/>
      <c r="V23879" s="598"/>
      <c r="W23879" s="598"/>
    </row>
    <row r="23880" spans="6:23" x14ac:dyDescent="0.2">
      <c r="F23880" s="610"/>
      <c r="H23880" s="612"/>
      <c r="I23880" s="598"/>
      <c r="J23880" s="598"/>
      <c r="M23880" s="598"/>
      <c r="N23880" s="598"/>
      <c r="V23880" s="598"/>
      <c r="W23880" s="598"/>
    </row>
    <row r="23881" spans="6:23" x14ac:dyDescent="0.2">
      <c r="F23881" s="610"/>
      <c r="H23881" s="612"/>
      <c r="I23881" s="598"/>
      <c r="J23881" s="598"/>
      <c r="M23881" s="598"/>
      <c r="N23881" s="598"/>
      <c r="V23881" s="598"/>
      <c r="W23881" s="598"/>
    </row>
    <row r="23882" spans="6:23" x14ac:dyDescent="0.2">
      <c r="F23882" s="610"/>
      <c r="H23882" s="612"/>
      <c r="I23882" s="598"/>
      <c r="J23882" s="598"/>
      <c r="M23882" s="598"/>
      <c r="N23882" s="598"/>
      <c r="V23882" s="598"/>
      <c r="W23882" s="598"/>
    </row>
    <row r="23883" spans="6:23" x14ac:dyDescent="0.2">
      <c r="F23883" s="610"/>
      <c r="H23883" s="612"/>
      <c r="I23883" s="598"/>
      <c r="J23883" s="598"/>
      <c r="M23883" s="598"/>
      <c r="N23883" s="598"/>
      <c r="V23883" s="598"/>
      <c r="W23883" s="598"/>
    </row>
    <row r="23884" spans="6:23" x14ac:dyDescent="0.2">
      <c r="F23884" s="610"/>
      <c r="H23884" s="612"/>
      <c r="I23884" s="598"/>
      <c r="J23884" s="598"/>
      <c r="M23884" s="598"/>
      <c r="N23884" s="598"/>
      <c r="V23884" s="598"/>
      <c r="W23884" s="598"/>
    </row>
    <row r="23885" spans="6:23" x14ac:dyDescent="0.2">
      <c r="F23885" s="610"/>
      <c r="H23885" s="612"/>
      <c r="I23885" s="598"/>
      <c r="J23885" s="598"/>
      <c r="M23885" s="598"/>
      <c r="N23885" s="598"/>
      <c r="V23885" s="598"/>
      <c r="W23885" s="598"/>
    </row>
    <row r="23886" spans="6:23" x14ac:dyDescent="0.2">
      <c r="F23886" s="610"/>
      <c r="H23886" s="612"/>
      <c r="I23886" s="598"/>
      <c r="J23886" s="598"/>
      <c r="M23886" s="598"/>
      <c r="N23886" s="598"/>
      <c r="V23886" s="598"/>
      <c r="W23886" s="598"/>
    </row>
    <row r="23887" spans="6:23" x14ac:dyDescent="0.2">
      <c r="F23887" s="610"/>
      <c r="H23887" s="612"/>
      <c r="I23887" s="598"/>
      <c r="J23887" s="598"/>
      <c r="M23887" s="598"/>
      <c r="N23887" s="598"/>
      <c r="V23887" s="598"/>
      <c r="W23887" s="598"/>
    </row>
    <row r="23888" spans="6:23" x14ac:dyDescent="0.2">
      <c r="F23888" s="610"/>
      <c r="H23888" s="612"/>
      <c r="I23888" s="598"/>
      <c r="J23888" s="598"/>
      <c r="M23888" s="598"/>
      <c r="N23888" s="598"/>
      <c r="V23888" s="598"/>
      <c r="W23888" s="598"/>
    </row>
    <row r="23889" spans="6:23" x14ac:dyDescent="0.2">
      <c r="F23889" s="610"/>
      <c r="H23889" s="612"/>
      <c r="I23889" s="598"/>
      <c r="J23889" s="598"/>
      <c r="M23889" s="598"/>
      <c r="N23889" s="598"/>
      <c r="V23889" s="598"/>
      <c r="W23889" s="598"/>
    </row>
    <row r="23890" spans="6:23" x14ac:dyDescent="0.2">
      <c r="F23890" s="610"/>
      <c r="H23890" s="612"/>
      <c r="I23890" s="598"/>
      <c r="J23890" s="598"/>
      <c r="M23890" s="598"/>
      <c r="N23890" s="598"/>
      <c r="V23890" s="598"/>
      <c r="W23890" s="598"/>
    </row>
    <row r="23891" spans="6:23" x14ac:dyDescent="0.2">
      <c r="F23891" s="610"/>
      <c r="H23891" s="612"/>
      <c r="I23891" s="598"/>
      <c r="J23891" s="598"/>
      <c r="M23891" s="598"/>
      <c r="N23891" s="598"/>
      <c r="V23891" s="598"/>
      <c r="W23891" s="598"/>
    </row>
    <row r="23892" spans="6:23" x14ac:dyDescent="0.2">
      <c r="F23892" s="610"/>
      <c r="H23892" s="612"/>
      <c r="I23892" s="598"/>
      <c r="J23892" s="598"/>
      <c r="M23892" s="598"/>
      <c r="N23892" s="598"/>
      <c r="V23892" s="598"/>
      <c r="W23892" s="598"/>
    </row>
    <row r="23893" spans="6:23" x14ac:dyDescent="0.2">
      <c r="F23893" s="610"/>
      <c r="H23893" s="612"/>
      <c r="I23893" s="598"/>
      <c r="J23893" s="598"/>
      <c r="M23893" s="598"/>
      <c r="N23893" s="598"/>
      <c r="V23893" s="598"/>
      <c r="W23893" s="598"/>
    </row>
    <row r="23894" spans="6:23" x14ac:dyDescent="0.2">
      <c r="F23894" s="610"/>
      <c r="H23894" s="612"/>
      <c r="I23894" s="598"/>
      <c r="J23894" s="598"/>
      <c r="M23894" s="598"/>
      <c r="N23894" s="598"/>
      <c r="V23894" s="598"/>
      <c r="W23894" s="598"/>
    </row>
    <row r="23895" spans="6:23" x14ac:dyDescent="0.2">
      <c r="F23895" s="610"/>
      <c r="H23895" s="612"/>
      <c r="I23895" s="598"/>
      <c r="J23895" s="598"/>
      <c r="M23895" s="598"/>
      <c r="N23895" s="598"/>
      <c r="V23895" s="598"/>
      <c r="W23895" s="598"/>
    </row>
    <row r="23896" spans="6:23" x14ac:dyDescent="0.2">
      <c r="F23896" s="610"/>
      <c r="H23896" s="612"/>
      <c r="I23896" s="598"/>
      <c r="J23896" s="598"/>
      <c r="M23896" s="598"/>
      <c r="N23896" s="598"/>
      <c r="V23896" s="598"/>
      <c r="W23896" s="598"/>
    </row>
    <row r="23897" spans="6:23" x14ac:dyDescent="0.2">
      <c r="F23897" s="610"/>
      <c r="H23897" s="612"/>
      <c r="I23897" s="598"/>
      <c r="J23897" s="598"/>
      <c r="M23897" s="598"/>
      <c r="N23897" s="598"/>
      <c r="V23897" s="598"/>
      <c r="W23897" s="598"/>
    </row>
    <row r="23898" spans="6:23" x14ac:dyDescent="0.2">
      <c r="F23898" s="610"/>
      <c r="H23898" s="612"/>
      <c r="I23898" s="598"/>
      <c r="J23898" s="598"/>
      <c r="M23898" s="598"/>
      <c r="N23898" s="598"/>
      <c r="V23898" s="598"/>
      <c r="W23898" s="598"/>
    </row>
    <row r="23899" spans="6:23" x14ac:dyDescent="0.2">
      <c r="F23899" s="610"/>
      <c r="H23899" s="612"/>
      <c r="I23899" s="598"/>
      <c r="J23899" s="598"/>
      <c r="M23899" s="598"/>
      <c r="N23899" s="598"/>
      <c r="V23899" s="598"/>
      <c r="W23899" s="598"/>
    </row>
    <row r="23900" spans="6:23" x14ac:dyDescent="0.2">
      <c r="F23900" s="610"/>
      <c r="H23900" s="612"/>
      <c r="I23900" s="598"/>
      <c r="J23900" s="598"/>
      <c r="M23900" s="598"/>
      <c r="N23900" s="598"/>
      <c r="V23900" s="598"/>
      <c r="W23900" s="598"/>
    </row>
    <row r="23901" spans="6:23" x14ac:dyDescent="0.2">
      <c r="F23901" s="610"/>
      <c r="H23901" s="612"/>
      <c r="I23901" s="598"/>
      <c r="J23901" s="598"/>
      <c r="M23901" s="598"/>
      <c r="N23901" s="598"/>
      <c r="V23901" s="598"/>
      <c r="W23901" s="598"/>
    </row>
    <row r="23902" spans="6:23" x14ac:dyDescent="0.2">
      <c r="F23902" s="610"/>
      <c r="H23902" s="612"/>
      <c r="I23902" s="598"/>
      <c r="J23902" s="598"/>
      <c r="M23902" s="598"/>
      <c r="N23902" s="598"/>
      <c r="V23902" s="598"/>
      <c r="W23902" s="598"/>
    </row>
    <row r="23903" spans="6:23" x14ac:dyDescent="0.2">
      <c r="F23903" s="610"/>
      <c r="H23903" s="612"/>
      <c r="I23903" s="598"/>
      <c r="J23903" s="598"/>
      <c r="M23903" s="598"/>
      <c r="N23903" s="598"/>
      <c r="V23903" s="598"/>
      <c r="W23903" s="598"/>
    </row>
    <row r="23904" spans="6:23" x14ac:dyDescent="0.2">
      <c r="F23904" s="610"/>
      <c r="H23904" s="612"/>
      <c r="I23904" s="598"/>
      <c r="J23904" s="598"/>
      <c r="M23904" s="598"/>
      <c r="N23904" s="598"/>
      <c r="V23904" s="598"/>
      <c r="W23904" s="598"/>
    </row>
    <row r="23905" spans="6:23" x14ac:dyDescent="0.2">
      <c r="F23905" s="610"/>
      <c r="H23905" s="612"/>
      <c r="I23905" s="598"/>
      <c r="J23905" s="598"/>
      <c r="M23905" s="598"/>
      <c r="N23905" s="598"/>
      <c r="V23905" s="598"/>
      <c r="W23905" s="598"/>
    </row>
    <row r="23906" spans="6:23" x14ac:dyDescent="0.2">
      <c r="F23906" s="610"/>
      <c r="H23906" s="612"/>
      <c r="I23906" s="598"/>
      <c r="J23906" s="598"/>
      <c r="M23906" s="598"/>
      <c r="N23906" s="598"/>
      <c r="V23906" s="598"/>
      <c r="W23906" s="598"/>
    </row>
    <row r="23907" spans="6:23" x14ac:dyDescent="0.2">
      <c r="F23907" s="610"/>
      <c r="H23907" s="612"/>
      <c r="I23907" s="598"/>
      <c r="J23907" s="598"/>
      <c r="M23907" s="598"/>
      <c r="N23907" s="598"/>
      <c r="V23907" s="598"/>
      <c r="W23907" s="598"/>
    </row>
    <row r="23908" spans="6:23" x14ac:dyDescent="0.2">
      <c r="F23908" s="610"/>
      <c r="H23908" s="612"/>
      <c r="I23908" s="598"/>
      <c r="J23908" s="598"/>
      <c r="M23908" s="598"/>
      <c r="N23908" s="598"/>
      <c r="V23908" s="598"/>
      <c r="W23908" s="598"/>
    </row>
    <row r="23909" spans="6:23" x14ac:dyDescent="0.2">
      <c r="F23909" s="610"/>
      <c r="H23909" s="612"/>
      <c r="I23909" s="598"/>
      <c r="J23909" s="598"/>
      <c r="M23909" s="598"/>
      <c r="N23909" s="598"/>
      <c r="V23909" s="598"/>
      <c r="W23909" s="598"/>
    </row>
    <row r="23910" spans="6:23" x14ac:dyDescent="0.2">
      <c r="F23910" s="610"/>
      <c r="H23910" s="612"/>
      <c r="I23910" s="598"/>
      <c r="J23910" s="598"/>
      <c r="M23910" s="598"/>
      <c r="N23910" s="598"/>
      <c r="V23910" s="598"/>
      <c r="W23910" s="598"/>
    </row>
    <row r="23911" spans="6:23" x14ac:dyDescent="0.2">
      <c r="F23911" s="610"/>
      <c r="H23911" s="612"/>
      <c r="I23911" s="598"/>
      <c r="J23911" s="598"/>
      <c r="M23911" s="598"/>
      <c r="N23911" s="598"/>
      <c r="V23911" s="598"/>
      <c r="W23911" s="598"/>
    </row>
    <row r="23912" spans="6:23" x14ac:dyDescent="0.2">
      <c r="F23912" s="610"/>
      <c r="H23912" s="612"/>
      <c r="I23912" s="598"/>
      <c r="J23912" s="598"/>
      <c r="M23912" s="598"/>
      <c r="N23912" s="598"/>
      <c r="V23912" s="598"/>
      <c r="W23912" s="598"/>
    </row>
    <row r="23913" spans="6:23" x14ac:dyDescent="0.2">
      <c r="F23913" s="610"/>
      <c r="H23913" s="612"/>
      <c r="I23913" s="598"/>
      <c r="J23913" s="598"/>
      <c r="M23913" s="598"/>
      <c r="N23913" s="598"/>
      <c r="V23913" s="598"/>
      <c r="W23913" s="598"/>
    </row>
    <row r="23914" spans="6:23" x14ac:dyDescent="0.2">
      <c r="F23914" s="610"/>
      <c r="H23914" s="612"/>
      <c r="I23914" s="598"/>
      <c r="J23914" s="598"/>
      <c r="M23914" s="598"/>
      <c r="N23914" s="598"/>
      <c r="V23914" s="598"/>
      <c r="W23914" s="598"/>
    </row>
    <row r="23915" spans="6:23" x14ac:dyDescent="0.2">
      <c r="F23915" s="610"/>
      <c r="H23915" s="612"/>
      <c r="I23915" s="598"/>
      <c r="J23915" s="598"/>
      <c r="M23915" s="598"/>
      <c r="N23915" s="598"/>
      <c r="V23915" s="598"/>
      <c r="W23915" s="598"/>
    </row>
    <row r="23916" spans="6:23" x14ac:dyDescent="0.2">
      <c r="F23916" s="610"/>
      <c r="H23916" s="612"/>
      <c r="I23916" s="598"/>
      <c r="J23916" s="598"/>
      <c r="M23916" s="598"/>
      <c r="N23916" s="598"/>
      <c r="V23916" s="598"/>
      <c r="W23916" s="598"/>
    </row>
    <row r="23917" spans="6:23" x14ac:dyDescent="0.2">
      <c r="F23917" s="610"/>
      <c r="H23917" s="612"/>
      <c r="I23917" s="598"/>
      <c r="J23917" s="598"/>
      <c r="M23917" s="598"/>
      <c r="N23917" s="598"/>
      <c r="V23917" s="598"/>
      <c r="W23917" s="598"/>
    </row>
    <row r="23918" spans="6:23" x14ac:dyDescent="0.2">
      <c r="F23918" s="610"/>
      <c r="H23918" s="612"/>
      <c r="I23918" s="598"/>
      <c r="J23918" s="598"/>
      <c r="M23918" s="598"/>
      <c r="N23918" s="598"/>
      <c r="V23918" s="598"/>
      <c r="W23918" s="598"/>
    </row>
    <row r="23919" spans="6:23" x14ac:dyDescent="0.2">
      <c r="F23919" s="610"/>
      <c r="H23919" s="612"/>
      <c r="I23919" s="598"/>
      <c r="J23919" s="598"/>
      <c r="M23919" s="598"/>
      <c r="N23919" s="598"/>
      <c r="V23919" s="598"/>
      <c r="W23919" s="598"/>
    </row>
    <row r="23920" spans="6:23" x14ac:dyDescent="0.2">
      <c r="F23920" s="610"/>
      <c r="H23920" s="612"/>
      <c r="I23920" s="598"/>
      <c r="J23920" s="598"/>
      <c r="M23920" s="598"/>
      <c r="N23920" s="598"/>
      <c r="V23920" s="598"/>
      <c r="W23920" s="598"/>
    </row>
    <row r="23921" spans="6:23" x14ac:dyDescent="0.2">
      <c r="F23921" s="610"/>
      <c r="H23921" s="612"/>
      <c r="I23921" s="598"/>
      <c r="J23921" s="598"/>
      <c r="M23921" s="598"/>
      <c r="N23921" s="598"/>
      <c r="V23921" s="598"/>
      <c r="W23921" s="598"/>
    </row>
    <row r="23922" spans="6:23" x14ac:dyDescent="0.2">
      <c r="F23922" s="610"/>
      <c r="H23922" s="612"/>
      <c r="I23922" s="598"/>
      <c r="J23922" s="598"/>
      <c r="M23922" s="598"/>
      <c r="N23922" s="598"/>
      <c r="V23922" s="598"/>
      <c r="W23922" s="598"/>
    </row>
    <row r="23923" spans="6:23" x14ac:dyDescent="0.2">
      <c r="F23923" s="610"/>
      <c r="H23923" s="612"/>
      <c r="I23923" s="598"/>
      <c r="J23923" s="598"/>
      <c r="M23923" s="598"/>
      <c r="N23923" s="598"/>
      <c r="V23923" s="598"/>
      <c r="W23923" s="598"/>
    </row>
    <row r="23924" spans="6:23" x14ac:dyDescent="0.2">
      <c r="F23924" s="610"/>
      <c r="H23924" s="612"/>
      <c r="I23924" s="598"/>
      <c r="J23924" s="598"/>
      <c r="M23924" s="598"/>
      <c r="N23924" s="598"/>
      <c r="V23924" s="598"/>
      <c r="W23924" s="598"/>
    </row>
    <row r="23925" spans="6:23" x14ac:dyDescent="0.2">
      <c r="F23925" s="610"/>
      <c r="H23925" s="612"/>
      <c r="I23925" s="598"/>
      <c r="J23925" s="598"/>
      <c r="M23925" s="598"/>
      <c r="N23925" s="598"/>
      <c r="V23925" s="598"/>
      <c r="W23925" s="598"/>
    </row>
    <row r="23926" spans="6:23" x14ac:dyDescent="0.2">
      <c r="F23926" s="610"/>
      <c r="H23926" s="612"/>
      <c r="I23926" s="598"/>
      <c r="J23926" s="598"/>
      <c r="M23926" s="598"/>
      <c r="N23926" s="598"/>
      <c r="V23926" s="598"/>
      <c r="W23926" s="598"/>
    </row>
    <row r="23927" spans="6:23" x14ac:dyDescent="0.2">
      <c r="F23927" s="610"/>
      <c r="H23927" s="612"/>
      <c r="I23927" s="598"/>
      <c r="J23927" s="598"/>
      <c r="M23927" s="598"/>
      <c r="N23927" s="598"/>
      <c r="V23927" s="598"/>
      <c r="W23927" s="598"/>
    </row>
    <row r="23928" spans="6:23" x14ac:dyDescent="0.2">
      <c r="F23928" s="610"/>
      <c r="H23928" s="612"/>
      <c r="I23928" s="598"/>
      <c r="J23928" s="598"/>
      <c r="M23928" s="598"/>
      <c r="N23928" s="598"/>
      <c r="V23928" s="598"/>
      <c r="W23928" s="598"/>
    </row>
    <row r="23929" spans="6:23" x14ac:dyDescent="0.2">
      <c r="F23929" s="610"/>
      <c r="H23929" s="612"/>
      <c r="I23929" s="598"/>
      <c r="J23929" s="598"/>
      <c r="M23929" s="598"/>
      <c r="N23929" s="598"/>
      <c r="V23929" s="598"/>
      <c r="W23929" s="598"/>
    </row>
    <row r="23930" spans="6:23" x14ac:dyDescent="0.2">
      <c r="F23930" s="610"/>
      <c r="H23930" s="612"/>
      <c r="I23930" s="598"/>
      <c r="J23930" s="598"/>
      <c r="M23930" s="598"/>
      <c r="N23930" s="598"/>
      <c r="V23930" s="598"/>
      <c r="W23930" s="598"/>
    </row>
    <row r="23931" spans="6:23" x14ac:dyDescent="0.2">
      <c r="F23931" s="610"/>
      <c r="H23931" s="612"/>
      <c r="I23931" s="598"/>
      <c r="J23931" s="598"/>
      <c r="M23931" s="598"/>
      <c r="N23931" s="598"/>
      <c r="V23931" s="598"/>
      <c r="W23931" s="598"/>
    </row>
    <row r="23932" spans="6:23" x14ac:dyDescent="0.2">
      <c r="F23932" s="610"/>
      <c r="H23932" s="612"/>
      <c r="I23932" s="598"/>
      <c r="J23932" s="598"/>
      <c r="M23932" s="598"/>
      <c r="N23932" s="598"/>
      <c r="V23932" s="598"/>
      <c r="W23932" s="598"/>
    </row>
    <row r="23933" spans="6:23" x14ac:dyDescent="0.2">
      <c r="F23933" s="610"/>
      <c r="H23933" s="612"/>
      <c r="I23933" s="598"/>
      <c r="J23933" s="598"/>
      <c r="M23933" s="598"/>
      <c r="N23933" s="598"/>
      <c r="V23933" s="598"/>
      <c r="W23933" s="598"/>
    </row>
    <row r="23934" spans="6:23" x14ac:dyDescent="0.2">
      <c r="F23934" s="610"/>
      <c r="H23934" s="612"/>
      <c r="I23934" s="598"/>
      <c r="J23934" s="598"/>
      <c r="M23934" s="598"/>
      <c r="N23934" s="598"/>
      <c r="V23934" s="598"/>
      <c r="W23934" s="598"/>
    </row>
    <row r="23935" spans="6:23" x14ac:dyDescent="0.2">
      <c r="F23935" s="610"/>
      <c r="H23935" s="612"/>
      <c r="I23935" s="598"/>
      <c r="J23935" s="598"/>
      <c r="M23935" s="598"/>
      <c r="N23935" s="598"/>
      <c r="V23935" s="598"/>
      <c r="W23935" s="598"/>
    </row>
    <row r="23936" spans="6:23" x14ac:dyDescent="0.2">
      <c r="F23936" s="610"/>
      <c r="H23936" s="612"/>
      <c r="I23936" s="598"/>
      <c r="J23936" s="598"/>
      <c r="M23936" s="598"/>
      <c r="N23936" s="598"/>
      <c r="V23936" s="598"/>
      <c r="W23936" s="598"/>
    </row>
    <row r="23937" spans="6:23" x14ac:dyDescent="0.2">
      <c r="F23937" s="610"/>
      <c r="H23937" s="612"/>
      <c r="I23937" s="598"/>
      <c r="J23937" s="598"/>
      <c r="M23937" s="598"/>
      <c r="N23937" s="598"/>
      <c r="V23937" s="598"/>
      <c r="W23937" s="598"/>
    </row>
    <row r="23938" spans="6:23" x14ac:dyDescent="0.2">
      <c r="F23938" s="610"/>
      <c r="H23938" s="612"/>
      <c r="I23938" s="598"/>
      <c r="J23938" s="598"/>
      <c r="M23938" s="598"/>
      <c r="N23938" s="598"/>
      <c r="V23938" s="598"/>
      <c r="W23938" s="598"/>
    </row>
    <row r="23939" spans="6:23" x14ac:dyDescent="0.2">
      <c r="F23939" s="610"/>
      <c r="H23939" s="612"/>
      <c r="I23939" s="598"/>
      <c r="J23939" s="598"/>
      <c r="M23939" s="598"/>
      <c r="N23939" s="598"/>
      <c r="V23939" s="598"/>
      <c r="W23939" s="598"/>
    </row>
    <row r="23940" spans="6:23" x14ac:dyDescent="0.2">
      <c r="F23940" s="610"/>
      <c r="H23940" s="612"/>
      <c r="I23940" s="598"/>
      <c r="J23940" s="598"/>
      <c r="M23940" s="598"/>
      <c r="N23940" s="598"/>
      <c r="V23940" s="598"/>
      <c r="W23940" s="598"/>
    </row>
    <row r="23941" spans="6:23" x14ac:dyDescent="0.2">
      <c r="F23941" s="610"/>
      <c r="H23941" s="612"/>
      <c r="I23941" s="598"/>
      <c r="J23941" s="598"/>
      <c r="M23941" s="598"/>
      <c r="N23941" s="598"/>
      <c r="V23941" s="598"/>
      <c r="W23941" s="598"/>
    </row>
    <row r="23942" spans="6:23" x14ac:dyDescent="0.2">
      <c r="F23942" s="610"/>
      <c r="H23942" s="612"/>
      <c r="I23942" s="598"/>
      <c r="J23942" s="598"/>
      <c r="M23942" s="598"/>
      <c r="N23942" s="598"/>
      <c r="V23942" s="598"/>
      <c r="W23942" s="598"/>
    </row>
    <row r="23943" spans="6:23" x14ac:dyDescent="0.2">
      <c r="F23943" s="610"/>
      <c r="H23943" s="612"/>
      <c r="I23943" s="598"/>
      <c r="J23943" s="598"/>
      <c r="M23943" s="598"/>
      <c r="N23943" s="598"/>
      <c r="V23943" s="598"/>
      <c r="W23943" s="598"/>
    </row>
    <row r="23944" spans="6:23" x14ac:dyDescent="0.2">
      <c r="F23944" s="610"/>
      <c r="H23944" s="612"/>
      <c r="I23944" s="598"/>
      <c r="J23944" s="598"/>
      <c r="M23944" s="598"/>
      <c r="N23944" s="598"/>
      <c r="V23944" s="598"/>
      <c r="W23944" s="598"/>
    </row>
    <row r="23945" spans="6:23" x14ac:dyDescent="0.2">
      <c r="F23945" s="610"/>
      <c r="H23945" s="612"/>
      <c r="I23945" s="598"/>
      <c r="J23945" s="598"/>
      <c r="M23945" s="598"/>
      <c r="N23945" s="598"/>
      <c r="V23945" s="598"/>
      <c r="W23945" s="598"/>
    </row>
    <row r="23946" spans="6:23" x14ac:dyDescent="0.2">
      <c r="F23946" s="610"/>
      <c r="H23946" s="612"/>
      <c r="I23946" s="598"/>
      <c r="J23946" s="598"/>
      <c r="M23946" s="598"/>
      <c r="N23946" s="598"/>
      <c r="V23946" s="598"/>
      <c r="W23946" s="598"/>
    </row>
    <row r="23947" spans="6:23" x14ac:dyDescent="0.2">
      <c r="F23947" s="610"/>
      <c r="H23947" s="612"/>
      <c r="I23947" s="598"/>
      <c r="J23947" s="598"/>
      <c r="M23947" s="598"/>
      <c r="N23947" s="598"/>
      <c r="V23947" s="598"/>
      <c r="W23947" s="598"/>
    </row>
    <row r="23948" spans="6:23" x14ac:dyDescent="0.2">
      <c r="F23948" s="610"/>
      <c r="H23948" s="612"/>
      <c r="I23948" s="598"/>
      <c r="J23948" s="598"/>
      <c r="M23948" s="598"/>
      <c r="N23948" s="598"/>
      <c r="V23948" s="598"/>
      <c r="W23948" s="598"/>
    </row>
    <row r="23949" spans="6:23" x14ac:dyDescent="0.2">
      <c r="F23949" s="610"/>
      <c r="H23949" s="612"/>
      <c r="I23949" s="598"/>
      <c r="J23949" s="598"/>
      <c r="M23949" s="598"/>
      <c r="N23949" s="598"/>
      <c r="V23949" s="598"/>
      <c r="W23949" s="598"/>
    </row>
    <row r="23950" spans="6:23" x14ac:dyDescent="0.2">
      <c r="F23950" s="610"/>
      <c r="H23950" s="612"/>
      <c r="I23950" s="598"/>
      <c r="J23950" s="598"/>
      <c r="M23950" s="598"/>
      <c r="N23950" s="598"/>
      <c r="V23950" s="598"/>
      <c r="W23950" s="598"/>
    </row>
    <row r="23951" spans="6:23" x14ac:dyDescent="0.2">
      <c r="F23951" s="610"/>
      <c r="H23951" s="612"/>
      <c r="I23951" s="598"/>
      <c r="J23951" s="598"/>
      <c r="M23951" s="598"/>
      <c r="N23951" s="598"/>
      <c r="V23951" s="598"/>
      <c r="W23951" s="598"/>
    </row>
    <row r="23952" spans="6:23" x14ac:dyDescent="0.2">
      <c r="F23952" s="610"/>
      <c r="H23952" s="612"/>
      <c r="I23952" s="598"/>
      <c r="J23952" s="598"/>
      <c r="M23952" s="598"/>
      <c r="N23952" s="598"/>
      <c r="V23952" s="598"/>
      <c r="W23952" s="598"/>
    </row>
    <row r="23953" spans="6:23" x14ac:dyDescent="0.2">
      <c r="F23953" s="610"/>
      <c r="H23953" s="612"/>
      <c r="I23953" s="598"/>
      <c r="J23953" s="598"/>
      <c r="M23953" s="598"/>
      <c r="N23953" s="598"/>
      <c r="V23953" s="598"/>
      <c r="W23953" s="598"/>
    </row>
    <row r="23954" spans="6:23" x14ac:dyDescent="0.2">
      <c r="F23954" s="610"/>
      <c r="H23954" s="612"/>
      <c r="I23954" s="598"/>
      <c r="J23954" s="598"/>
      <c r="M23954" s="598"/>
      <c r="N23954" s="598"/>
      <c r="V23954" s="598"/>
      <c r="W23954" s="598"/>
    </row>
    <row r="23955" spans="6:23" x14ac:dyDescent="0.2">
      <c r="F23955" s="610"/>
      <c r="H23955" s="612"/>
      <c r="I23955" s="598"/>
      <c r="J23955" s="598"/>
      <c r="M23955" s="598"/>
      <c r="N23955" s="598"/>
      <c r="V23955" s="598"/>
      <c r="W23955" s="598"/>
    </row>
    <row r="23956" spans="6:23" x14ac:dyDescent="0.2">
      <c r="F23956" s="610"/>
      <c r="H23956" s="612"/>
      <c r="I23956" s="598"/>
      <c r="J23956" s="598"/>
      <c r="M23956" s="598"/>
      <c r="N23956" s="598"/>
      <c r="V23956" s="598"/>
      <c r="W23956" s="598"/>
    </row>
    <row r="23957" spans="6:23" x14ac:dyDescent="0.2">
      <c r="F23957" s="610"/>
      <c r="H23957" s="612"/>
      <c r="I23957" s="598"/>
      <c r="J23957" s="598"/>
      <c r="M23957" s="598"/>
      <c r="N23957" s="598"/>
      <c r="V23957" s="598"/>
      <c r="W23957" s="598"/>
    </row>
    <row r="23958" spans="6:23" x14ac:dyDescent="0.2">
      <c r="F23958" s="610"/>
      <c r="H23958" s="612"/>
      <c r="I23958" s="598"/>
      <c r="J23958" s="598"/>
      <c r="M23958" s="598"/>
      <c r="N23958" s="598"/>
      <c r="V23958" s="598"/>
      <c r="W23958" s="598"/>
    </row>
    <row r="23959" spans="6:23" x14ac:dyDescent="0.2">
      <c r="F23959" s="610"/>
      <c r="H23959" s="612"/>
      <c r="I23959" s="598"/>
      <c r="J23959" s="598"/>
      <c r="M23959" s="598"/>
      <c r="N23959" s="598"/>
      <c r="V23959" s="598"/>
      <c r="W23959" s="598"/>
    </row>
    <row r="23960" spans="6:23" x14ac:dyDescent="0.2">
      <c r="F23960" s="610"/>
      <c r="H23960" s="612"/>
      <c r="I23960" s="598"/>
      <c r="J23960" s="598"/>
      <c r="M23960" s="598"/>
      <c r="N23960" s="598"/>
      <c r="V23960" s="598"/>
      <c r="W23960" s="598"/>
    </row>
    <row r="23961" spans="6:23" x14ac:dyDescent="0.2">
      <c r="F23961" s="610"/>
      <c r="H23961" s="612"/>
      <c r="I23961" s="598"/>
      <c r="J23961" s="598"/>
      <c r="M23961" s="598"/>
      <c r="N23961" s="598"/>
      <c r="V23961" s="598"/>
      <c r="W23961" s="598"/>
    </row>
    <row r="23962" spans="6:23" x14ac:dyDescent="0.2">
      <c r="F23962" s="610"/>
      <c r="H23962" s="612"/>
      <c r="I23962" s="598"/>
      <c r="J23962" s="598"/>
      <c r="M23962" s="598"/>
      <c r="N23962" s="598"/>
      <c r="V23962" s="598"/>
      <c r="W23962" s="598"/>
    </row>
    <row r="23963" spans="6:23" x14ac:dyDescent="0.2">
      <c r="F23963" s="610"/>
      <c r="H23963" s="612"/>
      <c r="I23963" s="598"/>
      <c r="J23963" s="598"/>
      <c r="M23963" s="598"/>
      <c r="N23963" s="598"/>
      <c r="V23963" s="598"/>
      <c r="W23963" s="598"/>
    </row>
    <row r="23964" spans="6:23" x14ac:dyDescent="0.2">
      <c r="F23964" s="610"/>
      <c r="H23964" s="612"/>
      <c r="I23964" s="598"/>
      <c r="J23964" s="598"/>
      <c r="M23964" s="598"/>
      <c r="N23964" s="598"/>
      <c r="V23964" s="598"/>
      <c r="W23964" s="598"/>
    </row>
    <row r="23965" spans="6:23" x14ac:dyDescent="0.2">
      <c r="F23965" s="610"/>
      <c r="H23965" s="612"/>
      <c r="I23965" s="598"/>
      <c r="J23965" s="598"/>
      <c r="M23965" s="598"/>
      <c r="N23965" s="598"/>
      <c r="V23965" s="598"/>
      <c r="W23965" s="598"/>
    </row>
    <row r="23966" spans="6:23" x14ac:dyDescent="0.2">
      <c r="F23966" s="610"/>
      <c r="H23966" s="612"/>
      <c r="I23966" s="598"/>
      <c r="J23966" s="598"/>
      <c r="M23966" s="598"/>
      <c r="N23966" s="598"/>
      <c r="V23966" s="598"/>
      <c r="W23966" s="598"/>
    </row>
    <row r="23967" spans="6:23" x14ac:dyDescent="0.2">
      <c r="F23967" s="610"/>
      <c r="H23967" s="612"/>
      <c r="I23967" s="598"/>
      <c r="J23967" s="598"/>
      <c r="M23967" s="598"/>
      <c r="N23967" s="598"/>
      <c r="V23967" s="598"/>
      <c r="W23967" s="598"/>
    </row>
    <row r="23968" spans="6:23" x14ac:dyDescent="0.2">
      <c r="F23968" s="610"/>
      <c r="H23968" s="612"/>
      <c r="I23968" s="598"/>
      <c r="J23968" s="598"/>
      <c r="M23968" s="598"/>
      <c r="N23968" s="598"/>
      <c r="V23968" s="598"/>
      <c r="W23968" s="598"/>
    </row>
    <row r="23969" spans="6:23" x14ac:dyDescent="0.2">
      <c r="F23969" s="610"/>
      <c r="H23969" s="612"/>
      <c r="I23969" s="598"/>
      <c r="J23969" s="598"/>
      <c r="M23969" s="598"/>
      <c r="N23969" s="598"/>
      <c r="V23969" s="598"/>
      <c r="W23969" s="598"/>
    </row>
    <row r="23970" spans="6:23" x14ac:dyDescent="0.2">
      <c r="F23970" s="610"/>
      <c r="H23970" s="612"/>
      <c r="I23970" s="598"/>
      <c r="J23970" s="598"/>
      <c r="M23970" s="598"/>
      <c r="N23970" s="598"/>
      <c r="V23970" s="598"/>
      <c r="W23970" s="598"/>
    </row>
    <row r="23971" spans="6:23" x14ac:dyDescent="0.2">
      <c r="F23971" s="610"/>
      <c r="H23971" s="612"/>
      <c r="I23971" s="598"/>
      <c r="J23971" s="598"/>
      <c r="M23971" s="598"/>
      <c r="N23971" s="598"/>
      <c r="V23971" s="598"/>
      <c r="W23971" s="598"/>
    </row>
    <row r="23972" spans="6:23" x14ac:dyDescent="0.2">
      <c r="F23972" s="610"/>
      <c r="H23972" s="612"/>
      <c r="I23972" s="598"/>
      <c r="J23972" s="598"/>
      <c r="M23972" s="598"/>
      <c r="N23972" s="598"/>
      <c r="V23972" s="598"/>
      <c r="W23972" s="598"/>
    </row>
    <row r="23973" spans="6:23" x14ac:dyDescent="0.2">
      <c r="F23973" s="610"/>
      <c r="H23973" s="612"/>
      <c r="I23973" s="598"/>
      <c r="J23973" s="598"/>
      <c r="M23973" s="598"/>
      <c r="N23973" s="598"/>
      <c r="V23973" s="598"/>
      <c r="W23973" s="598"/>
    </row>
    <row r="23974" spans="6:23" x14ac:dyDescent="0.2">
      <c r="F23974" s="610"/>
      <c r="H23974" s="612"/>
      <c r="I23974" s="598"/>
      <c r="J23974" s="598"/>
      <c r="M23974" s="598"/>
      <c r="N23974" s="598"/>
      <c r="V23974" s="598"/>
      <c r="W23974" s="598"/>
    </row>
    <row r="23975" spans="6:23" x14ac:dyDescent="0.2">
      <c r="F23975" s="610"/>
      <c r="H23975" s="612"/>
      <c r="I23975" s="598"/>
      <c r="J23975" s="598"/>
      <c r="M23975" s="598"/>
      <c r="N23975" s="598"/>
      <c r="V23975" s="598"/>
      <c r="W23975" s="598"/>
    </row>
    <row r="23976" spans="6:23" x14ac:dyDescent="0.2">
      <c r="F23976" s="610"/>
      <c r="H23976" s="612"/>
      <c r="I23976" s="598"/>
      <c r="J23976" s="598"/>
      <c r="M23976" s="598"/>
      <c r="N23976" s="598"/>
      <c r="V23976" s="598"/>
      <c r="W23976" s="598"/>
    </row>
    <row r="23977" spans="6:23" x14ac:dyDescent="0.2">
      <c r="F23977" s="610"/>
      <c r="H23977" s="612"/>
      <c r="I23977" s="598"/>
      <c r="J23977" s="598"/>
      <c r="M23977" s="598"/>
      <c r="N23977" s="598"/>
      <c r="V23977" s="598"/>
      <c r="W23977" s="598"/>
    </row>
    <row r="23978" spans="6:23" x14ac:dyDescent="0.2">
      <c r="F23978" s="610"/>
      <c r="H23978" s="612"/>
      <c r="I23978" s="598"/>
      <c r="J23978" s="598"/>
      <c r="M23978" s="598"/>
      <c r="N23978" s="598"/>
      <c r="V23978" s="598"/>
      <c r="W23978" s="598"/>
    </row>
    <row r="23979" spans="6:23" x14ac:dyDescent="0.2">
      <c r="F23979" s="610"/>
      <c r="H23979" s="612"/>
      <c r="I23979" s="598"/>
      <c r="J23979" s="598"/>
      <c r="M23979" s="598"/>
      <c r="N23979" s="598"/>
      <c r="V23979" s="598"/>
      <c r="W23979" s="598"/>
    </row>
    <row r="23980" spans="6:23" x14ac:dyDescent="0.2">
      <c r="F23980" s="610"/>
      <c r="H23980" s="612"/>
      <c r="I23980" s="598"/>
      <c r="J23980" s="598"/>
      <c r="M23980" s="598"/>
      <c r="N23980" s="598"/>
      <c r="V23980" s="598"/>
      <c r="W23980" s="598"/>
    </row>
    <row r="23981" spans="6:23" x14ac:dyDescent="0.2">
      <c r="F23981" s="610"/>
      <c r="H23981" s="612"/>
      <c r="I23981" s="598"/>
      <c r="J23981" s="598"/>
      <c r="M23981" s="598"/>
      <c r="N23981" s="598"/>
      <c r="V23981" s="598"/>
      <c r="W23981" s="598"/>
    </row>
    <row r="23982" spans="6:23" x14ac:dyDescent="0.2">
      <c r="F23982" s="610"/>
      <c r="H23982" s="612"/>
      <c r="I23982" s="598"/>
      <c r="J23982" s="598"/>
      <c r="M23982" s="598"/>
      <c r="N23982" s="598"/>
      <c r="V23982" s="598"/>
      <c r="W23982" s="598"/>
    </row>
    <row r="23983" spans="6:23" x14ac:dyDescent="0.2">
      <c r="F23983" s="610"/>
      <c r="H23983" s="612"/>
      <c r="I23983" s="598"/>
      <c r="J23983" s="598"/>
      <c r="M23983" s="598"/>
      <c r="N23983" s="598"/>
      <c r="V23983" s="598"/>
      <c r="W23983" s="598"/>
    </row>
    <row r="23984" spans="6:23" x14ac:dyDescent="0.2">
      <c r="F23984" s="610"/>
      <c r="H23984" s="612"/>
      <c r="I23984" s="598"/>
      <c r="J23984" s="598"/>
      <c r="M23984" s="598"/>
      <c r="N23984" s="598"/>
      <c r="V23984" s="598"/>
      <c r="W23984" s="598"/>
    </row>
    <row r="23985" spans="6:23" x14ac:dyDescent="0.2">
      <c r="F23985" s="610"/>
      <c r="H23985" s="612"/>
      <c r="I23985" s="598"/>
      <c r="J23985" s="598"/>
      <c r="M23985" s="598"/>
      <c r="N23985" s="598"/>
      <c r="V23985" s="598"/>
      <c r="W23985" s="598"/>
    </row>
    <row r="23986" spans="6:23" x14ac:dyDescent="0.2">
      <c r="F23986" s="610"/>
      <c r="H23986" s="612"/>
      <c r="I23986" s="598"/>
      <c r="J23986" s="598"/>
      <c r="M23986" s="598"/>
      <c r="N23986" s="598"/>
      <c r="V23986" s="598"/>
      <c r="W23986" s="598"/>
    </row>
    <row r="23987" spans="6:23" x14ac:dyDescent="0.2">
      <c r="F23987" s="610"/>
      <c r="H23987" s="612"/>
      <c r="I23987" s="598"/>
      <c r="J23987" s="598"/>
      <c r="M23987" s="598"/>
      <c r="N23987" s="598"/>
      <c r="V23987" s="598"/>
      <c r="W23987" s="598"/>
    </row>
    <row r="23988" spans="6:23" x14ac:dyDescent="0.2">
      <c r="F23988" s="610"/>
      <c r="H23988" s="612"/>
      <c r="I23988" s="598"/>
      <c r="J23988" s="598"/>
      <c r="M23988" s="598"/>
      <c r="N23988" s="598"/>
      <c r="V23988" s="598"/>
      <c r="W23988" s="598"/>
    </row>
    <row r="23989" spans="6:23" x14ac:dyDescent="0.2">
      <c r="F23989" s="610"/>
      <c r="H23989" s="612"/>
      <c r="I23989" s="598"/>
      <c r="J23989" s="598"/>
      <c r="M23989" s="598"/>
      <c r="N23989" s="598"/>
      <c r="V23989" s="598"/>
      <c r="W23989" s="598"/>
    </row>
    <row r="23990" spans="6:23" x14ac:dyDescent="0.2">
      <c r="F23990" s="610"/>
      <c r="H23990" s="612"/>
      <c r="I23990" s="598"/>
      <c r="J23990" s="598"/>
      <c r="M23990" s="598"/>
      <c r="N23990" s="598"/>
      <c r="V23990" s="598"/>
      <c r="W23990" s="598"/>
    </row>
    <row r="23991" spans="6:23" x14ac:dyDescent="0.2">
      <c r="F23991" s="610"/>
      <c r="H23991" s="612"/>
      <c r="I23991" s="598"/>
      <c r="J23991" s="598"/>
      <c r="M23991" s="598"/>
      <c r="N23991" s="598"/>
      <c r="V23991" s="598"/>
      <c r="W23991" s="598"/>
    </row>
    <row r="23992" spans="6:23" x14ac:dyDescent="0.2">
      <c r="F23992" s="610"/>
      <c r="H23992" s="612"/>
      <c r="I23992" s="598"/>
      <c r="J23992" s="598"/>
      <c r="M23992" s="598"/>
      <c r="N23992" s="598"/>
      <c r="V23992" s="598"/>
      <c r="W23992" s="598"/>
    </row>
    <row r="23993" spans="6:23" x14ac:dyDescent="0.2">
      <c r="F23993" s="610"/>
      <c r="H23993" s="612"/>
      <c r="I23993" s="598"/>
      <c r="J23993" s="598"/>
      <c r="M23993" s="598"/>
      <c r="N23993" s="598"/>
      <c r="V23993" s="598"/>
      <c r="W23993" s="598"/>
    </row>
    <row r="23994" spans="6:23" x14ac:dyDescent="0.2">
      <c r="F23994" s="610"/>
      <c r="H23994" s="612"/>
      <c r="I23994" s="598"/>
      <c r="J23994" s="598"/>
      <c r="M23994" s="598"/>
      <c r="N23994" s="598"/>
      <c r="V23994" s="598"/>
      <c r="W23994" s="598"/>
    </row>
    <row r="23995" spans="6:23" x14ac:dyDescent="0.2">
      <c r="F23995" s="610"/>
      <c r="H23995" s="612"/>
      <c r="I23995" s="598"/>
      <c r="J23995" s="598"/>
      <c r="M23995" s="598"/>
      <c r="N23995" s="598"/>
      <c r="V23995" s="598"/>
      <c r="W23995" s="598"/>
    </row>
    <row r="23996" spans="6:23" x14ac:dyDescent="0.2">
      <c r="F23996" s="610"/>
      <c r="H23996" s="612"/>
      <c r="I23996" s="598"/>
      <c r="J23996" s="598"/>
      <c r="M23996" s="598"/>
      <c r="N23996" s="598"/>
      <c r="V23996" s="598"/>
      <c r="W23996" s="598"/>
    </row>
    <row r="23997" spans="6:23" x14ac:dyDescent="0.2">
      <c r="F23997" s="610"/>
      <c r="H23997" s="612"/>
      <c r="I23997" s="598"/>
      <c r="J23997" s="598"/>
      <c r="M23997" s="598"/>
      <c r="N23997" s="598"/>
      <c r="V23997" s="598"/>
      <c r="W23997" s="598"/>
    </row>
    <row r="23998" spans="6:23" x14ac:dyDescent="0.2">
      <c r="F23998" s="610"/>
      <c r="H23998" s="612"/>
      <c r="I23998" s="598"/>
      <c r="J23998" s="598"/>
      <c r="M23998" s="598"/>
      <c r="N23998" s="598"/>
      <c r="V23998" s="598"/>
      <c r="W23998" s="598"/>
    </row>
    <row r="23999" spans="6:23" x14ac:dyDescent="0.2">
      <c r="F23999" s="610"/>
      <c r="H23999" s="612"/>
      <c r="I23999" s="598"/>
      <c r="J23999" s="598"/>
      <c r="M23999" s="598"/>
      <c r="N23999" s="598"/>
      <c r="V23999" s="598"/>
      <c r="W23999" s="598"/>
    </row>
    <row r="24000" spans="6:23" x14ac:dyDescent="0.2">
      <c r="F24000" s="610"/>
      <c r="H24000" s="612"/>
      <c r="I24000" s="598"/>
      <c r="J24000" s="598"/>
      <c r="M24000" s="598"/>
      <c r="N24000" s="598"/>
      <c r="V24000" s="598"/>
      <c r="W24000" s="598"/>
    </row>
    <row r="24001" spans="6:23" x14ac:dyDescent="0.2">
      <c r="F24001" s="610"/>
      <c r="H24001" s="612"/>
      <c r="I24001" s="598"/>
      <c r="J24001" s="598"/>
      <c r="M24001" s="598"/>
      <c r="N24001" s="598"/>
      <c r="V24001" s="598"/>
      <c r="W24001" s="598"/>
    </row>
    <row r="24002" spans="6:23" x14ac:dyDescent="0.2">
      <c r="F24002" s="610"/>
      <c r="H24002" s="612"/>
      <c r="I24002" s="598"/>
      <c r="J24002" s="598"/>
      <c r="M24002" s="598"/>
      <c r="N24002" s="598"/>
      <c r="V24002" s="598"/>
      <c r="W24002" s="598"/>
    </row>
    <row r="24003" spans="6:23" x14ac:dyDescent="0.2">
      <c r="F24003" s="610"/>
      <c r="H24003" s="612"/>
      <c r="I24003" s="598"/>
      <c r="J24003" s="598"/>
      <c r="M24003" s="598"/>
      <c r="N24003" s="598"/>
      <c r="V24003" s="598"/>
      <c r="W24003" s="598"/>
    </row>
    <row r="24004" spans="6:23" x14ac:dyDescent="0.2">
      <c r="F24004" s="610"/>
      <c r="H24004" s="612"/>
      <c r="I24004" s="598"/>
      <c r="J24004" s="598"/>
      <c r="M24004" s="598"/>
      <c r="N24004" s="598"/>
      <c r="V24004" s="598"/>
      <c r="W24004" s="598"/>
    </row>
    <row r="24005" spans="6:23" x14ac:dyDescent="0.2">
      <c r="F24005" s="610"/>
      <c r="H24005" s="612"/>
      <c r="I24005" s="598"/>
      <c r="J24005" s="598"/>
      <c r="M24005" s="598"/>
      <c r="N24005" s="598"/>
      <c r="V24005" s="598"/>
      <c r="W24005" s="598"/>
    </row>
    <row r="24006" spans="6:23" x14ac:dyDescent="0.2">
      <c r="F24006" s="610"/>
      <c r="H24006" s="612"/>
      <c r="I24006" s="598"/>
      <c r="J24006" s="598"/>
      <c r="M24006" s="598"/>
      <c r="N24006" s="598"/>
      <c r="V24006" s="598"/>
      <c r="W24006" s="598"/>
    </row>
    <row r="24007" spans="6:23" x14ac:dyDescent="0.2">
      <c r="F24007" s="610"/>
      <c r="H24007" s="612"/>
      <c r="I24007" s="598"/>
      <c r="J24007" s="598"/>
      <c r="M24007" s="598"/>
      <c r="N24007" s="598"/>
      <c r="V24007" s="598"/>
      <c r="W24007" s="598"/>
    </row>
    <row r="24008" spans="6:23" x14ac:dyDescent="0.2">
      <c r="F24008" s="610"/>
      <c r="H24008" s="612"/>
      <c r="I24008" s="598"/>
      <c r="J24008" s="598"/>
      <c r="M24008" s="598"/>
      <c r="N24008" s="598"/>
      <c r="V24008" s="598"/>
      <c r="W24008" s="598"/>
    </row>
    <row r="24009" spans="6:23" x14ac:dyDescent="0.2">
      <c r="F24009" s="610"/>
      <c r="H24009" s="612"/>
      <c r="I24009" s="598"/>
      <c r="J24009" s="598"/>
      <c r="M24009" s="598"/>
      <c r="N24009" s="598"/>
      <c r="V24009" s="598"/>
      <c r="W24009" s="598"/>
    </row>
    <row r="24010" spans="6:23" x14ac:dyDescent="0.2">
      <c r="F24010" s="610"/>
      <c r="H24010" s="612"/>
      <c r="I24010" s="598"/>
      <c r="J24010" s="598"/>
      <c r="M24010" s="598"/>
      <c r="N24010" s="598"/>
      <c r="V24010" s="598"/>
      <c r="W24010" s="598"/>
    </row>
    <row r="24011" spans="6:23" x14ac:dyDescent="0.2">
      <c r="F24011" s="610"/>
      <c r="H24011" s="612"/>
      <c r="I24011" s="598"/>
      <c r="J24011" s="598"/>
      <c r="M24011" s="598"/>
      <c r="N24011" s="598"/>
      <c r="V24011" s="598"/>
      <c r="W24011" s="598"/>
    </row>
    <row r="24012" spans="6:23" x14ac:dyDescent="0.2">
      <c r="F24012" s="610"/>
      <c r="H24012" s="612"/>
      <c r="I24012" s="598"/>
      <c r="J24012" s="598"/>
      <c r="M24012" s="598"/>
      <c r="N24012" s="598"/>
      <c r="V24012" s="598"/>
      <c r="W24012" s="598"/>
    </row>
    <row r="24013" spans="6:23" x14ac:dyDescent="0.2">
      <c r="F24013" s="610"/>
      <c r="H24013" s="612"/>
      <c r="I24013" s="598"/>
      <c r="J24013" s="598"/>
      <c r="M24013" s="598"/>
      <c r="N24013" s="598"/>
      <c r="V24013" s="598"/>
      <c r="W24013" s="598"/>
    </row>
    <row r="24014" spans="6:23" x14ac:dyDescent="0.2">
      <c r="F24014" s="610"/>
      <c r="H24014" s="612"/>
      <c r="I24014" s="598"/>
      <c r="J24014" s="598"/>
      <c r="M24014" s="598"/>
      <c r="N24014" s="598"/>
      <c r="V24014" s="598"/>
      <c r="W24014" s="598"/>
    </row>
    <row r="24015" spans="6:23" x14ac:dyDescent="0.2">
      <c r="F24015" s="610"/>
      <c r="H24015" s="612"/>
      <c r="I24015" s="598"/>
      <c r="J24015" s="598"/>
      <c r="M24015" s="598"/>
      <c r="N24015" s="598"/>
      <c r="V24015" s="598"/>
      <c r="W24015" s="598"/>
    </row>
    <row r="24016" spans="6:23" x14ac:dyDescent="0.2">
      <c r="F24016" s="610"/>
      <c r="H24016" s="612"/>
      <c r="I24016" s="598"/>
      <c r="J24016" s="598"/>
      <c r="M24016" s="598"/>
      <c r="N24016" s="598"/>
      <c r="V24016" s="598"/>
      <c r="W24016" s="598"/>
    </row>
    <row r="24017" spans="6:23" x14ac:dyDescent="0.2">
      <c r="F24017" s="610"/>
      <c r="H24017" s="612"/>
      <c r="I24017" s="598"/>
      <c r="J24017" s="598"/>
      <c r="M24017" s="598"/>
      <c r="N24017" s="598"/>
      <c r="V24017" s="598"/>
      <c r="W24017" s="598"/>
    </row>
    <row r="24018" spans="6:23" x14ac:dyDescent="0.2">
      <c r="F24018" s="610"/>
      <c r="H24018" s="612"/>
      <c r="I24018" s="598"/>
      <c r="J24018" s="598"/>
      <c r="M24018" s="598"/>
      <c r="N24018" s="598"/>
      <c r="V24018" s="598"/>
      <c r="W24018" s="598"/>
    </row>
    <row r="24019" spans="6:23" x14ac:dyDescent="0.2">
      <c r="F24019" s="610"/>
      <c r="H24019" s="612"/>
      <c r="I24019" s="598"/>
      <c r="J24019" s="598"/>
      <c r="M24019" s="598"/>
      <c r="N24019" s="598"/>
      <c r="V24019" s="598"/>
      <c r="W24019" s="598"/>
    </row>
    <row r="24020" spans="6:23" x14ac:dyDescent="0.2">
      <c r="F24020" s="610"/>
      <c r="H24020" s="612"/>
      <c r="I24020" s="598"/>
      <c r="J24020" s="598"/>
      <c r="M24020" s="598"/>
      <c r="N24020" s="598"/>
      <c r="V24020" s="598"/>
      <c r="W24020" s="598"/>
    </row>
    <row r="24021" spans="6:23" x14ac:dyDescent="0.2">
      <c r="F24021" s="610"/>
      <c r="H24021" s="612"/>
      <c r="I24021" s="598"/>
      <c r="J24021" s="598"/>
      <c r="M24021" s="598"/>
      <c r="N24021" s="598"/>
      <c r="V24021" s="598"/>
      <c r="W24021" s="598"/>
    </row>
    <row r="24022" spans="6:23" x14ac:dyDescent="0.2">
      <c r="F24022" s="610"/>
      <c r="H24022" s="612"/>
      <c r="I24022" s="598"/>
      <c r="J24022" s="598"/>
      <c r="M24022" s="598"/>
      <c r="N24022" s="598"/>
      <c r="V24022" s="598"/>
      <c r="W24022" s="598"/>
    </row>
    <row r="24023" spans="6:23" x14ac:dyDescent="0.2">
      <c r="F24023" s="610"/>
      <c r="H24023" s="612"/>
      <c r="I24023" s="598"/>
      <c r="J24023" s="598"/>
      <c r="M24023" s="598"/>
      <c r="N24023" s="598"/>
      <c r="V24023" s="598"/>
      <c r="W24023" s="598"/>
    </row>
    <row r="24024" spans="6:23" x14ac:dyDescent="0.2">
      <c r="F24024" s="610"/>
      <c r="H24024" s="612"/>
      <c r="I24024" s="598"/>
      <c r="J24024" s="598"/>
      <c r="M24024" s="598"/>
      <c r="N24024" s="598"/>
      <c r="V24024" s="598"/>
      <c r="W24024" s="598"/>
    </row>
    <row r="24025" spans="6:23" x14ac:dyDescent="0.2">
      <c r="F24025" s="610"/>
      <c r="H24025" s="612"/>
      <c r="I24025" s="598"/>
      <c r="J24025" s="598"/>
      <c r="M24025" s="598"/>
      <c r="N24025" s="598"/>
      <c r="V24025" s="598"/>
      <c r="W24025" s="598"/>
    </row>
    <row r="24026" spans="6:23" x14ac:dyDescent="0.2">
      <c r="F24026" s="610"/>
      <c r="H24026" s="612"/>
      <c r="I24026" s="598"/>
      <c r="J24026" s="598"/>
      <c r="M24026" s="598"/>
      <c r="N24026" s="598"/>
      <c r="V24026" s="598"/>
      <c r="W24026" s="598"/>
    </row>
    <row r="24027" spans="6:23" x14ac:dyDescent="0.2">
      <c r="F24027" s="610"/>
      <c r="H24027" s="612"/>
      <c r="I24027" s="598"/>
      <c r="J24027" s="598"/>
      <c r="M24027" s="598"/>
      <c r="N24027" s="598"/>
      <c r="V24027" s="598"/>
      <c r="W24027" s="598"/>
    </row>
    <row r="24028" spans="6:23" x14ac:dyDescent="0.2">
      <c r="F24028" s="610"/>
      <c r="H24028" s="612"/>
      <c r="I24028" s="598"/>
      <c r="J24028" s="598"/>
      <c r="M24028" s="598"/>
      <c r="N24028" s="598"/>
      <c r="V24028" s="598"/>
      <c r="W24028" s="598"/>
    </row>
    <row r="24029" spans="6:23" x14ac:dyDescent="0.2">
      <c r="F24029" s="610"/>
      <c r="H24029" s="612"/>
      <c r="I24029" s="598"/>
      <c r="J24029" s="598"/>
      <c r="M24029" s="598"/>
      <c r="N24029" s="598"/>
      <c r="V24029" s="598"/>
      <c r="W24029" s="598"/>
    </row>
    <row r="24030" spans="6:23" x14ac:dyDescent="0.2">
      <c r="F24030" s="610"/>
      <c r="H24030" s="612"/>
      <c r="I24030" s="598"/>
      <c r="J24030" s="598"/>
      <c r="M24030" s="598"/>
      <c r="N24030" s="598"/>
      <c r="V24030" s="598"/>
      <c r="W24030" s="598"/>
    </row>
    <row r="24031" spans="6:23" x14ac:dyDescent="0.2">
      <c r="F24031" s="610"/>
      <c r="H24031" s="612"/>
      <c r="I24031" s="598"/>
      <c r="J24031" s="598"/>
      <c r="M24031" s="598"/>
      <c r="N24031" s="598"/>
      <c r="V24031" s="598"/>
      <c r="W24031" s="598"/>
    </row>
    <row r="24032" spans="6:23" x14ac:dyDescent="0.2">
      <c r="F24032" s="610"/>
      <c r="H24032" s="612"/>
      <c r="I24032" s="598"/>
      <c r="J24032" s="598"/>
      <c r="M24032" s="598"/>
      <c r="N24032" s="598"/>
      <c r="V24032" s="598"/>
      <c r="W24032" s="598"/>
    </row>
    <row r="24033" spans="6:23" x14ac:dyDescent="0.2">
      <c r="F24033" s="610"/>
      <c r="H24033" s="612"/>
      <c r="I24033" s="598"/>
      <c r="J24033" s="598"/>
      <c r="M24033" s="598"/>
      <c r="N24033" s="598"/>
      <c r="V24033" s="598"/>
      <c r="W24033" s="598"/>
    </row>
    <row r="24034" spans="6:23" x14ac:dyDescent="0.2">
      <c r="F24034" s="610"/>
      <c r="H24034" s="612"/>
      <c r="I24034" s="598"/>
      <c r="J24034" s="598"/>
      <c r="M24034" s="598"/>
      <c r="N24034" s="598"/>
      <c r="V24034" s="598"/>
      <c r="W24034" s="598"/>
    </row>
    <row r="24035" spans="6:23" x14ac:dyDescent="0.2">
      <c r="F24035" s="610"/>
      <c r="H24035" s="612"/>
      <c r="I24035" s="598"/>
      <c r="J24035" s="598"/>
      <c r="M24035" s="598"/>
      <c r="N24035" s="598"/>
      <c r="V24035" s="598"/>
      <c r="W24035" s="598"/>
    </row>
    <row r="24036" spans="6:23" x14ac:dyDescent="0.2">
      <c r="F24036" s="610"/>
      <c r="H24036" s="612"/>
      <c r="I24036" s="598"/>
      <c r="J24036" s="598"/>
      <c r="M24036" s="598"/>
      <c r="N24036" s="598"/>
      <c r="V24036" s="598"/>
      <c r="W24036" s="598"/>
    </row>
    <row r="24037" spans="6:23" x14ac:dyDescent="0.2">
      <c r="F24037" s="610"/>
      <c r="H24037" s="612"/>
      <c r="I24037" s="598"/>
      <c r="J24037" s="598"/>
      <c r="M24037" s="598"/>
      <c r="N24037" s="598"/>
      <c r="V24037" s="598"/>
      <c r="W24037" s="598"/>
    </row>
    <row r="24038" spans="6:23" x14ac:dyDescent="0.2">
      <c r="F24038" s="610"/>
      <c r="H24038" s="612"/>
      <c r="I24038" s="598"/>
      <c r="J24038" s="598"/>
      <c r="M24038" s="598"/>
      <c r="N24038" s="598"/>
      <c r="V24038" s="598"/>
      <c r="W24038" s="598"/>
    </row>
    <row r="24039" spans="6:23" x14ac:dyDescent="0.2">
      <c r="F24039" s="610"/>
      <c r="H24039" s="612"/>
      <c r="I24039" s="598"/>
      <c r="J24039" s="598"/>
      <c r="M24039" s="598"/>
      <c r="N24039" s="598"/>
      <c r="V24039" s="598"/>
      <c r="W24039" s="598"/>
    </row>
    <row r="24040" spans="6:23" x14ac:dyDescent="0.2">
      <c r="F24040" s="610"/>
      <c r="H24040" s="612"/>
      <c r="I24040" s="598"/>
      <c r="J24040" s="598"/>
      <c r="M24040" s="598"/>
      <c r="N24040" s="598"/>
      <c r="V24040" s="598"/>
      <c r="W24040" s="598"/>
    </row>
    <row r="24041" spans="6:23" x14ac:dyDescent="0.2">
      <c r="F24041" s="610"/>
      <c r="H24041" s="612"/>
      <c r="I24041" s="598"/>
      <c r="J24041" s="598"/>
      <c r="M24041" s="598"/>
      <c r="N24041" s="598"/>
      <c r="V24041" s="598"/>
      <c r="W24041" s="598"/>
    </row>
    <row r="24042" spans="6:23" x14ac:dyDescent="0.2">
      <c r="F24042" s="610"/>
      <c r="H24042" s="612"/>
      <c r="I24042" s="598"/>
      <c r="J24042" s="598"/>
      <c r="M24042" s="598"/>
      <c r="N24042" s="598"/>
      <c r="V24042" s="598"/>
      <c r="W24042" s="598"/>
    </row>
    <row r="24043" spans="6:23" x14ac:dyDescent="0.2">
      <c r="F24043" s="610"/>
      <c r="H24043" s="612"/>
      <c r="I24043" s="598"/>
      <c r="J24043" s="598"/>
      <c r="M24043" s="598"/>
      <c r="N24043" s="598"/>
      <c r="V24043" s="598"/>
      <c r="W24043" s="598"/>
    </row>
    <row r="24044" spans="6:23" x14ac:dyDescent="0.2">
      <c r="F24044" s="610"/>
      <c r="H24044" s="612"/>
      <c r="I24044" s="598"/>
      <c r="J24044" s="598"/>
      <c r="M24044" s="598"/>
      <c r="N24044" s="598"/>
      <c r="V24044" s="598"/>
      <c r="W24044" s="598"/>
    </row>
    <row r="24045" spans="6:23" x14ac:dyDescent="0.2">
      <c r="F24045" s="610"/>
      <c r="H24045" s="612"/>
      <c r="I24045" s="598"/>
      <c r="J24045" s="598"/>
      <c r="M24045" s="598"/>
      <c r="N24045" s="598"/>
      <c r="V24045" s="598"/>
      <c r="W24045" s="598"/>
    </row>
    <row r="24046" spans="6:23" x14ac:dyDescent="0.2">
      <c r="F24046" s="610"/>
      <c r="H24046" s="612"/>
      <c r="I24046" s="598"/>
      <c r="J24046" s="598"/>
      <c r="M24046" s="598"/>
      <c r="N24046" s="598"/>
      <c r="V24046" s="598"/>
      <c r="W24046" s="598"/>
    </row>
    <row r="24047" spans="6:23" x14ac:dyDescent="0.2">
      <c r="F24047" s="610"/>
      <c r="H24047" s="612"/>
      <c r="I24047" s="598"/>
      <c r="J24047" s="598"/>
      <c r="M24047" s="598"/>
      <c r="N24047" s="598"/>
      <c r="V24047" s="598"/>
      <c r="W24047" s="598"/>
    </row>
    <row r="24048" spans="6:23" x14ac:dyDescent="0.2">
      <c r="F24048" s="610"/>
      <c r="H24048" s="612"/>
      <c r="I24048" s="598"/>
      <c r="J24048" s="598"/>
      <c r="M24048" s="598"/>
      <c r="N24048" s="598"/>
      <c r="V24048" s="598"/>
      <c r="W24048" s="598"/>
    </row>
    <row r="24049" spans="6:23" x14ac:dyDescent="0.2">
      <c r="F24049" s="610"/>
      <c r="H24049" s="612"/>
      <c r="I24049" s="598"/>
      <c r="J24049" s="598"/>
      <c r="M24049" s="598"/>
      <c r="N24049" s="598"/>
      <c r="V24049" s="598"/>
      <c r="W24049" s="598"/>
    </row>
    <row r="24050" spans="6:23" x14ac:dyDescent="0.2">
      <c r="F24050" s="610"/>
      <c r="H24050" s="612"/>
      <c r="I24050" s="598"/>
      <c r="J24050" s="598"/>
      <c r="M24050" s="598"/>
      <c r="N24050" s="598"/>
      <c r="V24050" s="598"/>
      <c r="W24050" s="598"/>
    </row>
    <row r="24051" spans="6:23" x14ac:dyDescent="0.2">
      <c r="F24051" s="610"/>
      <c r="H24051" s="612"/>
      <c r="I24051" s="598"/>
      <c r="J24051" s="598"/>
      <c r="M24051" s="598"/>
      <c r="N24051" s="598"/>
      <c r="V24051" s="598"/>
      <c r="W24051" s="598"/>
    </row>
    <row r="24052" spans="6:23" x14ac:dyDescent="0.2">
      <c r="F24052" s="610"/>
      <c r="H24052" s="612"/>
      <c r="I24052" s="598"/>
      <c r="J24052" s="598"/>
      <c r="M24052" s="598"/>
      <c r="N24052" s="598"/>
      <c r="V24052" s="598"/>
      <c r="W24052" s="598"/>
    </row>
    <row r="24053" spans="6:23" x14ac:dyDescent="0.2">
      <c r="F24053" s="610"/>
      <c r="H24053" s="612"/>
      <c r="I24053" s="598"/>
      <c r="J24053" s="598"/>
      <c r="M24053" s="598"/>
      <c r="N24053" s="598"/>
      <c r="V24053" s="598"/>
      <c r="W24053" s="598"/>
    </row>
    <row r="24054" spans="6:23" x14ac:dyDescent="0.2">
      <c r="F24054" s="610"/>
      <c r="H24054" s="612"/>
      <c r="I24054" s="598"/>
      <c r="J24054" s="598"/>
      <c r="M24054" s="598"/>
      <c r="N24054" s="598"/>
      <c r="V24054" s="598"/>
      <c r="W24054" s="598"/>
    </row>
    <row r="24055" spans="6:23" x14ac:dyDescent="0.2">
      <c r="F24055" s="610"/>
      <c r="H24055" s="612"/>
      <c r="I24055" s="598"/>
      <c r="J24055" s="598"/>
      <c r="M24055" s="598"/>
      <c r="N24055" s="598"/>
      <c r="V24055" s="598"/>
      <c r="W24055" s="598"/>
    </row>
    <row r="24056" spans="6:23" x14ac:dyDescent="0.2">
      <c r="F24056" s="610"/>
      <c r="H24056" s="612"/>
      <c r="I24056" s="598"/>
      <c r="J24056" s="598"/>
      <c r="M24056" s="598"/>
      <c r="N24056" s="598"/>
      <c r="V24056" s="598"/>
      <c r="W24056" s="598"/>
    </row>
    <row r="24057" spans="6:23" x14ac:dyDescent="0.2">
      <c r="F24057" s="610"/>
      <c r="H24057" s="612"/>
      <c r="I24057" s="598"/>
      <c r="J24057" s="598"/>
      <c r="M24057" s="598"/>
      <c r="N24057" s="598"/>
      <c r="V24057" s="598"/>
      <c r="W24057" s="598"/>
    </row>
    <row r="24058" spans="6:23" x14ac:dyDescent="0.2">
      <c r="F24058" s="610"/>
      <c r="H24058" s="612"/>
      <c r="I24058" s="598"/>
      <c r="J24058" s="598"/>
      <c r="M24058" s="598"/>
      <c r="N24058" s="598"/>
      <c r="V24058" s="598"/>
      <c r="W24058" s="598"/>
    </row>
    <row r="24059" spans="6:23" x14ac:dyDescent="0.2">
      <c r="F24059" s="610"/>
      <c r="H24059" s="612"/>
      <c r="I24059" s="598"/>
      <c r="J24059" s="598"/>
      <c r="M24059" s="598"/>
      <c r="N24059" s="598"/>
      <c r="V24059" s="598"/>
      <c r="W24059" s="598"/>
    </row>
    <row r="24060" spans="6:23" x14ac:dyDescent="0.2">
      <c r="F24060" s="610"/>
      <c r="H24060" s="612"/>
      <c r="I24060" s="598"/>
      <c r="J24060" s="598"/>
      <c r="M24060" s="598"/>
      <c r="N24060" s="598"/>
      <c r="V24060" s="598"/>
      <c r="W24060" s="598"/>
    </row>
    <row r="24061" spans="6:23" x14ac:dyDescent="0.2">
      <c r="F24061" s="610"/>
      <c r="H24061" s="612"/>
      <c r="I24061" s="598"/>
      <c r="J24061" s="598"/>
      <c r="M24061" s="598"/>
      <c r="N24061" s="598"/>
      <c r="V24061" s="598"/>
      <c r="W24061" s="598"/>
    </row>
    <row r="24062" spans="6:23" x14ac:dyDescent="0.2">
      <c r="F24062" s="610"/>
      <c r="H24062" s="612"/>
      <c r="I24062" s="598"/>
      <c r="J24062" s="598"/>
      <c r="M24062" s="598"/>
      <c r="N24062" s="598"/>
      <c r="V24062" s="598"/>
      <c r="W24062" s="598"/>
    </row>
    <row r="24063" spans="6:23" x14ac:dyDescent="0.2">
      <c r="F24063" s="610"/>
      <c r="H24063" s="612"/>
      <c r="I24063" s="598"/>
      <c r="J24063" s="598"/>
      <c r="M24063" s="598"/>
      <c r="N24063" s="598"/>
      <c r="V24063" s="598"/>
      <c r="W24063" s="598"/>
    </row>
    <row r="24064" spans="6:23" x14ac:dyDescent="0.2">
      <c r="F24064" s="610"/>
      <c r="H24064" s="612"/>
      <c r="I24064" s="598"/>
      <c r="J24064" s="598"/>
      <c r="M24064" s="598"/>
      <c r="N24064" s="598"/>
      <c r="V24064" s="598"/>
      <c r="W24064" s="598"/>
    </row>
    <row r="24065" spans="6:23" x14ac:dyDescent="0.2">
      <c r="F24065" s="610"/>
      <c r="H24065" s="612"/>
      <c r="I24065" s="598"/>
      <c r="J24065" s="598"/>
      <c r="M24065" s="598"/>
      <c r="N24065" s="598"/>
      <c r="V24065" s="598"/>
      <c r="W24065" s="598"/>
    </row>
    <row r="24066" spans="6:23" x14ac:dyDescent="0.2">
      <c r="F24066" s="610"/>
      <c r="H24066" s="612"/>
      <c r="I24066" s="598"/>
      <c r="J24066" s="598"/>
      <c r="M24066" s="598"/>
      <c r="N24066" s="598"/>
      <c r="V24066" s="598"/>
      <c r="W24066" s="598"/>
    </row>
    <row r="24067" spans="6:23" x14ac:dyDescent="0.2">
      <c r="F24067" s="610"/>
      <c r="H24067" s="612"/>
      <c r="I24067" s="598"/>
      <c r="J24067" s="598"/>
      <c r="M24067" s="598"/>
      <c r="N24067" s="598"/>
      <c r="V24067" s="598"/>
      <c r="W24067" s="598"/>
    </row>
    <row r="24068" spans="6:23" x14ac:dyDescent="0.2">
      <c r="F24068" s="610"/>
      <c r="H24068" s="612"/>
      <c r="I24068" s="598"/>
      <c r="J24068" s="598"/>
      <c r="M24068" s="598"/>
      <c r="N24068" s="598"/>
      <c r="V24068" s="598"/>
      <c r="W24068" s="598"/>
    </row>
    <row r="24069" spans="6:23" x14ac:dyDescent="0.2">
      <c r="F24069" s="610"/>
      <c r="H24069" s="612"/>
      <c r="I24069" s="598"/>
      <c r="J24069" s="598"/>
      <c r="M24069" s="598"/>
      <c r="N24069" s="598"/>
      <c r="V24069" s="598"/>
      <c r="W24069" s="598"/>
    </row>
    <row r="24070" spans="6:23" x14ac:dyDescent="0.2">
      <c r="F24070" s="610"/>
      <c r="H24070" s="612"/>
      <c r="I24070" s="598"/>
      <c r="J24070" s="598"/>
      <c r="M24070" s="598"/>
      <c r="N24070" s="598"/>
      <c r="V24070" s="598"/>
      <c r="W24070" s="598"/>
    </row>
    <row r="24071" spans="6:23" x14ac:dyDescent="0.2">
      <c r="F24071" s="610"/>
      <c r="H24071" s="612"/>
      <c r="I24071" s="598"/>
      <c r="J24071" s="598"/>
      <c r="M24071" s="598"/>
      <c r="N24071" s="598"/>
      <c r="V24071" s="598"/>
      <c r="W24071" s="598"/>
    </row>
    <row r="24072" spans="6:23" x14ac:dyDescent="0.2">
      <c r="F24072" s="610"/>
      <c r="H24072" s="612"/>
      <c r="I24072" s="598"/>
      <c r="J24072" s="598"/>
      <c r="M24072" s="598"/>
      <c r="N24072" s="598"/>
      <c r="V24072" s="598"/>
      <c r="W24072" s="598"/>
    </row>
    <row r="24073" spans="6:23" x14ac:dyDescent="0.2">
      <c r="F24073" s="610"/>
      <c r="H24073" s="612"/>
      <c r="I24073" s="598"/>
      <c r="J24073" s="598"/>
      <c r="M24073" s="598"/>
      <c r="N24073" s="598"/>
      <c r="V24073" s="598"/>
      <c r="W24073" s="598"/>
    </row>
    <row r="24074" spans="6:23" x14ac:dyDescent="0.2">
      <c r="F24074" s="610"/>
      <c r="H24074" s="612"/>
      <c r="I24074" s="598"/>
      <c r="J24074" s="598"/>
      <c r="M24074" s="598"/>
      <c r="N24074" s="598"/>
      <c r="V24074" s="598"/>
      <c r="W24074" s="598"/>
    </row>
    <row r="24075" spans="6:23" x14ac:dyDescent="0.2">
      <c r="F24075" s="610"/>
      <c r="H24075" s="612"/>
      <c r="I24075" s="598"/>
      <c r="J24075" s="598"/>
      <c r="M24075" s="598"/>
      <c r="N24075" s="598"/>
      <c r="V24075" s="598"/>
      <c r="W24075" s="598"/>
    </row>
    <row r="24076" spans="6:23" x14ac:dyDescent="0.2">
      <c r="F24076" s="610"/>
      <c r="H24076" s="612"/>
      <c r="I24076" s="598"/>
      <c r="J24076" s="598"/>
      <c r="M24076" s="598"/>
      <c r="N24076" s="598"/>
      <c r="V24076" s="598"/>
      <c r="W24076" s="598"/>
    </row>
    <row r="24077" spans="6:23" x14ac:dyDescent="0.2">
      <c r="F24077" s="610"/>
      <c r="H24077" s="612"/>
      <c r="I24077" s="598"/>
      <c r="J24077" s="598"/>
      <c r="M24077" s="598"/>
      <c r="N24077" s="598"/>
      <c r="V24077" s="598"/>
      <c r="W24077" s="598"/>
    </row>
    <row r="24078" spans="6:23" x14ac:dyDescent="0.2">
      <c r="F24078" s="610"/>
      <c r="H24078" s="612"/>
      <c r="I24078" s="598"/>
      <c r="J24078" s="598"/>
      <c r="M24078" s="598"/>
      <c r="N24078" s="598"/>
      <c r="V24078" s="598"/>
      <c r="W24078" s="598"/>
    </row>
    <row r="24079" spans="6:23" x14ac:dyDescent="0.2">
      <c r="F24079" s="610"/>
      <c r="H24079" s="612"/>
      <c r="I24079" s="598"/>
      <c r="J24079" s="598"/>
      <c r="M24079" s="598"/>
      <c r="N24079" s="598"/>
      <c r="V24079" s="598"/>
      <c r="W24079" s="598"/>
    </row>
    <row r="24080" spans="6:23" x14ac:dyDescent="0.2">
      <c r="F24080" s="610"/>
      <c r="H24080" s="612"/>
      <c r="I24080" s="598"/>
      <c r="J24080" s="598"/>
      <c r="M24080" s="598"/>
      <c r="N24080" s="598"/>
      <c r="V24080" s="598"/>
      <c r="W24080" s="598"/>
    </row>
    <row r="24081" spans="6:23" x14ac:dyDescent="0.2">
      <c r="F24081" s="610"/>
      <c r="H24081" s="612"/>
      <c r="I24081" s="598"/>
      <c r="J24081" s="598"/>
      <c r="M24081" s="598"/>
      <c r="N24081" s="598"/>
      <c r="V24081" s="598"/>
      <c r="W24081" s="598"/>
    </row>
    <row r="24082" spans="6:23" x14ac:dyDescent="0.2">
      <c r="F24082" s="610"/>
      <c r="H24082" s="612"/>
      <c r="I24082" s="598"/>
      <c r="J24082" s="598"/>
      <c r="M24082" s="598"/>
      <c r="N24082" s="598"/>
      <c r="V24082" s="598"/>
      <c r="W24082" s="598"/>
    </row>
    <row r="24083" spans="6:23" x14ac:dyDescent="0.2">
      <c r="F24083" s="610"/>
      <c r="H24083" s="612"/>
      <c r="I24083" s="598"/>
      <c r="J24083" s="598"/>
      <c r="M24083" s="598"/>
      <c r="N24083" s="598"/>
      <c r="V24083" s="598"/>
      <c r="W24083" s="598"/>
    </row>
    <row r="24084" spans="6:23" x14ac:dyDescent="0.2">
      <c r="F24084" s="610"/>
      <c r="H24084" s="612"/>
      <c r="I24084" s="598"/>
      <c r="J24084" s="598"/>
      <c r="M24084" s="598"/>
      <c r="N24084" s="598"/>
      <c r="V24084" s="598"/>
      <c r="W24084" s="598"/>
    </row>
    <row r="24085" spans="6:23" x14ac:dyDescent="0.2">
      <c r="F24085" s="610"/>
      <c r="H24085" s="612"/>
      <c r="I24085" s="598"/>
      <c r="J24085" s="598"/>
      <c r="M24085" s="598"/>
      <c r="N24085" s="598"/>
      <c r="V24085" s="598"/>
      <c r="W24085" s="598"/>
    </row>
    <row r="24086" spans="6:23" x14ac:dyDescent="0.2">
      <c r="F24086" s="610"/>
      <c r="H24086" s="612"/>
      <c r="I24086" s="598"/>
      <c r="J24086" s="598"/>
      <c r="M24086" s="598"/>
      <c r="N24086" s="598"/>
      <c r="V24086" s="598"/>
      <c r="W24086" s="598"/>
    </row>
    <row r="24087" spans="6:23" x14ac:dyDescent="0.2">
      <c r="F24087" s="610"/>
      <c r="H24087" s="612"/>
      <c r="I24087" s="598"/>
      <c r="J24087" s="598"/>
      <c r="M24087" s="598"/>
      <c r="N24087" s="598"/>
      <c r="V24087" s="598"/>
      <c r="W24087" s="598"/>
    </row>
    <row r="24088" spans="6:23" x14ac:dyDescent="0.2">
      <c r="F24088" s="610"/>
      <c r="H24088" s="612"/>
      <c r="I24088" s="598"/>
      <c r="J24088" s="598"/>
      <c r="M24088" s="598"/>
      <c r="N24088" s="598"/>
      <c r="V24088" s="598"/>
      <c r="W24088" s="598"/>
    </row>
    <row r="24089" spans="6:23" x14ac:dyDescent="0.2">
      <c r="F24089" s="610"/>
      <c r="H24089" s="612"/>
      <c r="I24089" s="598"/>
      <c r="J24089" s="598"/>
      <c r="M24089" s="598"/>
      <c r="N24089" s="598"/>
      <c r="V24089" s="598"/>
      <c r="W24089" s="598"/>
    </row>
    <row r="24090" spans="6:23" x14ac:dyDescent="0.2">
      <c r="F24090" s="610"/>
      <c r="H24090" s="612"/>
      <c r="I24090" s="598"/>
      <c r="J24090" s="598"/>
      <c r="M24090" s="598"/>
      <c r="N24090" s="598"/>
      <c r="V24090" s="598"/>
      <c r="W24090" s="598"/>
    </row>
    <row r="24091" spans="6:23" x14ac:dyDescent="0.2">
      <c r="F24091" s="610"/>
      <c r="H24091" s="612"/>
      <c r="I24091" s="598"/>
      <c r="J24091" s="598"/>
      <c r="M24091" s="598"/>
      <c r="N24091" s="598"/>
      <c r="V24091" s="598"/>
      <c r="W24091" s="598"/>
    </row>
    <row r="24092" spans="6:23" x14ac:dyDescent="0.2">
      <c r="F24092" s="610"/>
      <c r="H24092" s="612"/>
      <c r="I24092" s="598"/>
      <c r="J24092" s="598"/>
      <c r="M24092" s="598"/>
      <c r="N24092" s="598"/>
      <c r="V24092" s="598"/>
      <c r="W24092" s="598"/>
    </row>
    <row r="24093" spans="6:23" x14ac:dyDescent="0.2">
      <c r="F24093" s="610"/>
      <c r="H24093" s="612"/>
      <c r="I24093" s="598"/>
      <c r="J24093" s="598"/>
      <c r="M24093" s="598"/>
      <c r="N24093" s="598"/>
      <c r="V24093" s="598"/>
      <c r="W24093" s="598"/>
    </row>
    <row r="24094" spans="6:23" x14ac:dyDescent="0.2">
      <c r="F24094" s="610"/>
      <c r="H24094" s="612"/>
      <c r="I24094" s="598"/>
      <c r="J24094" s="598"/>
      <c r="M24094" s="598"/>
      <c r="N24094" s="598"/>
      <c r="V24094" s="598"/>
      <c r="W24094" s="598"/>
    </row>
    <row r="24095" spans="6:23" x14ac:dyDescent="0.2">
      <c r="F24095" s="610"/>
      <c r="H24095" s="612"/>
      <c r="I24095" s="598"/>
      <c r="J24095" s="598"/>
      <c r="M24095" s="598"/>
      <c r="N24095" s="598"/>
      <c r="V24095" s="598"/>
      <c r="W24095" s="598"/>
    </row>
    <row r="24096" spans="6:23" x14ac:dyDescent="0.2">
      <c r="F24096" s="610"/>
      <c r="H24096" s="612"/>
      <c r="I24096" s="598"/>
      <c r="J24096" s="598"/>
      <c r="M24096" s="598"/>
      <c r="N24096" s="598"/>
      <c r="V24096" s="598"/>
      <c r="W24096" s="598"/>
    </row>
    <row r="24097" spans="6:23" x14ac:dyDescent="0.2">
      <c r="F24097" s="610"/>
      <c r="H24097" s="612"/>
      <c r="I24097" s="598"/>
      <c r="J24097" s="598"/>
      <c r="M24097" s="598"/>
      <c r="N24097" s="598"/>
      <c r="V24097" s="598"/>
      <c r="W24097" s="598"/>
    </row>
    <row r="24098" spans="6:23" x14ac:dyDescent="0.2">
      <c r="F24098" s="610"/>
      <c r="H24098" s="612"/>
      <c r="I24098" s="598"/>
      <c r="J24098" s="598"/>
      <c r="M24098" s="598"/>
      <c r="N24098" s="598"/>
      <c r="V24098" s="598"/>
      <c r="W24098" s="598"/>
    </row>
    <row r="24099" spans="6:23" x14ac:dyDescent="0.2">
      <c r="F24099" s="610"/>
      <c r="H24099" s="612"/>
      <c r="I24099" s="598"/>
      <c r="J24099" s="598"/>
      <c r="M24099" s="598"/>
      <c r="N24099" s="598"/>
      <c r="V24099" s="598"/>
      <c r="W24099" s="598"/>
    </row>
    <row r="24100" spans="6:23" x14ac:dyDescent="0.2">
      <c r="F24100" s="610"/>
      <c r="H24100" s="612"/>
      <c r="I24100" s="598"/>
      <c r="J24100" s="598"/>
      <c r="M24100" s="598"/>
      <c r="N24100" s="598"/>
      <c r="V24100" s="598"/>
      <c r="W24100" s="598"/>
    </row>
    <row r="24101" spans="6:23" x14ac:dyDescent="0.2">
      <c r="F24101" s="610"/>
      <c r="H24101" s="612"/>
      <c r="I24101" s="598"/>
      <c r="J24101" s="598"/>
      <c r="M24101" s="598"/>
      <c r="N24101" s="598"/>
      <c r="V24101" s="598"/>
      <c r="W24101" s="598"/>
    </row>
    <row r="24102" spans="6:23" x14ac:dyDescent="0.2">
      <c r="F24102" s="610"/>
      <c r="H24102" s="612"/>
      <c r="I24102" s="598"/>
      <c r="J24102" s="598"/>
      <c r="M24102" s="598"/>
      <c r="N24102" s="598"/>
      <c r="V24102" s="598"/>
      <c r="W24102" s="598"/>
    </row>
    <row r="24103" spans="6:23" x14ac:dyDescent="0.2">
      <c r="F24103" s="610"/>
      <c r="H24103" s="612"/>
      <c r="I24103" s="598"/>
      <c r="J24103" s="598"/>
      <c r="M24103" s="598"/>
      <c r="N24103" s="598"/>
      <c r="V24103" s="598"/>
      <c r="W24103" s="598"/>
    </row>
    <row r="24104" spans="6:23" x14ac:dyDescent="0.2">
      <c r="F24104" s="610"/>
      <c r="H24104" s="612"/>
      <c r="I24104" s="598"/>
      <c r="J24104" s="598"/>
      <c r="M24104" s="598"/>
      <c r="N24104" s="598"/>
      <c r="V24104" s="598"/>
      <c r="W24104" s="598"/>
    </row>
    <row r="24105" spans="6:23" x14ac:dyDescent="0.2">
      <c r="F24105" s="610"/>
      <c r="H24105" s="612"/>
      <c r="I24105" s="598"/>
      <c r="J24105" s="598"/>
      <c r="M24105" s="598"/>
      <c r="N24105" s="598"/>
      <c r="V24105" s="598"/>
      <c r="W24105" s="598"/>
    </row>
    <row r="24106" spans="6:23" x14ac:dyDescent="0.2">
      <c r="F24106" s="610"/>
      <c r="H24106" s="612"/>
      <c r="I24106" s="598"/>
      <c r="J24106" s="598"/>
      <c r="M24106" s="598"/>
      <c r="N24106" s="598"/>
      <c r="V24106" s="598"/>
      <c r="W24106" s="598"/>
    </row>
    <row r="24107" spans="6:23" x14ac:dyDescent="0.2">
      <c r="F24107" s="610"/>
      <c r="H24107" s="612"/>
      <c r="I24107" s="598"/>
      <c r="J24107" s="598"/>
      <c r="M24107" s="598"/>
      <c r="N24107" s="598"/>
      <c r="V24107" s="598"/>
      <c r="W24107" s="598"/>
    </row>
    <row r="24108" spans="6:23" x14ac:dyDescent="0.2">
      <c r="F24108" s="610"/>
      <c r="H24108" s="612"/>
      <c r="I24108" s="598"/>
      <c r="J24108" s="598"/>
      <c r="M24108" s="598"/>
      <c r="N24108" s="598"/>
      <c r="V24108" s="598"/>
      <c r="W24108" s="598"/>
    </row>
    <row r="24109" spans="6:23" x14ac:dyDescent="0.2">
      <c r="F24109" s="610"/>
      <c r="H24109" s="612"/>
      <c r="I24109" s="598"/>
      <c r="J24109" s="598"/>
      <c r="M24109" s="598"/>
      <c r="N24109" s="598"/>
      <c r="V24109" s="598"/>
      <c r="W24109" s="598"/>
    </row>
    <row r="24110" spans="6:23" x14ac:dyDescent="0.2">
      <c r="F24110" s="610"/>
      <c r="H24110" s="612"/>
      <c r="I24110" s="598"/>
      <c r="J24110" s="598"/>
      <c r="M24110" s="598"/>
      <c r="N24110" s="598"/>
      <c r="V24110" s="598"/>
      <c r="W24110" s="598"/>
    </row>
    <row r="24111" spans="6:23" x14ac:dyDescent="0.2">
      <c r="F24111" s="610"/>
      <c r="H24111" s="612"/>
      <c r="I24111" s="598"/>
      <c r="J24111" s="598"/>
      <c r="M24111" s="598"/>
      <c r="N24111" s="598"/>
      <c r="V24111" s="598"/>
      <c r="W24111" s="598"/>
    </row>
    <row r="24112" spans="6:23" x14ac:dyDescent="0.2">
      <c r="F24112" s="610"/>
      <c r="H24112" s="612"/>
      <c r="I24112" s="598"/>
      <c r="J24112" s="598"/>
      <c r="M24112" s="598"/>
      <c r="N24112" s="598"/>
      <c r="V24112" s="598"/>
      <c r="W24112" s="598"/>
    </row>
    <row r="24113" spans="6:23" x14ac:dyDescent="0.2">
      <c r="F24113" s="610"/>
      <c r="H24113" s="612"/>
      <c r="I24113" s="598"/>
      <c r="J24113" s="598"/>
      <c r="M24113" s="598"/>
      <c r="N24113" s="598"/>
      <c r="V24113" s="598"/>
      <c r="W24113" s="598"/>
    </row>
    <row r="24114" spans="6:23" x14ac:dyDescent="0.2">
      <c r="F24114" s="610"/>
      <c r="H24114" s="612"/>
      <c r="I24114" s="598"/>
      <c r="J24114" s="598"/>
      <c r="M24114" s="598"/>
      <c r="N24114" s="598"/>
      <c r="V24114" s="598"/>
      <c r="W24114" s="598"/>
    </row>
    <row r="24115" spans="6:23" x14ac:dyDescent="0.2">
      <c r="F24115" s="610"/>
      <c r="H24115" s="612"/>
      <c r="I24115" s="598"/>
      <c r="J24115" s="598"/>
      <c r="M24115" s="598"/>
      <c r="N24115" s="598"/>
      <c r="V24115" s="598"/>
      <c r="W24115" s="598"/>
    </row>
    <row r="24116" spans="6:23" x14ac:dyDescent="0.2">
      <c r="F24116" s="610"/>
      <c r="H24116" s="612"/>
      <c r="I24116" s="598"/>
      <c r="J24116" s="598"/>
      <c r="M24116" s="598"/>
      <c r="N24116" s="598"/>
      <c r="V24116" s="598"/>
      <c r="W24116" s="598"/>
    </row>
    <row r="24117" spans="6:23" x14ac:dyDescent="0.2">
      <c r="F24117" s="610"/>
      <c r="H24117" s="612"/>
      <c r="I24117" s="598"/>
      <c r="J24117" s="598"/>
      <c r="M24117" s="598"/>
      <c r="N24117" s="598"/>
      <c r="V24117" s="598"/>
      <c r="W24117" s="598"/>
    </row>
    <row r="24118" spans="6:23" x14ac:dyDescent="0.2">
      <c r="F24118" s="610"/>
      <c r="H24118" s="612"/>
      <c r="I24118" s="598"/>
      <c r="J24118" s="598"/>
      <c r="M24118" s="598"/>
      <c r="N24118" s="598"/>
      <c r="V24118" s="598"/>
      <c r="W24118" s="598"/>
    </row>
    <row r="24119" spans="6:23" x14ac:dyDescent="0.2">
      <c r="F24119" s="610"/>
      <c r="H24119" s="612"/>
      <c r="I24119" s="598"/>
      <c r="J24119" s="598"/>
      <c r="M24119" s="598"/>
      <c r="N24119" s="598"/>
      <c r="V24119" s="598"/>
      <c r="W24119" s="598"/>
    </row>
    <row r="24120" spans="6:23" x14ac:dyDescent="0.2">
      <c r="F24120" s="610"/>
      <c r="H24120" s="612"/>
      <c r="I24120" s="598"/>
      <c r="J24120" s="598"/>
      <c r="M24120" s="598"/>
      <c r="N24120" s="598"/>
      <c r="V24120" s="598"/>
      <c r="W24120" s="598"/>
    </row>
    <row r="24121" spans="6:23" x14ac:dyDescent="0.2">
      <c r="F24121" s="610"/>
      <c r="H24121" s="612"/>
      <c r="I24121" s="598"/>
      <c r="J24121" s="598"/>
      <c r="M24121" s="598"/>
      <c r="N24121" s="598"/>
      <c r="V24121" s="598"/>
      <c r="W24121" s="598"/>
    </row>
    <row r="24122" spans="6:23" x14ac:dyDescent="0.2">
      <c r="F24122" s="610"/>
      <c r="H24122" s="612"/>
      <c r="I24122" s="598"/>
      <c r="J24122" s="598"/>
      <c r="M24122" s="598"/>
      <c r="N24122" s="598"/>
      <c r="V24122" s="598"/>
      <c r="W24122" s="598"/>
    </row>
    <row r="24123" spans="6:23" x14ac:dyDescent="0.2">
      <c r="F24123" s="610"/>
      <c r="H24123" s="612"/>
      <c r="I24123" s="598"/>
      <c r="J24123" s="598"/>
      <c r="M24123" s="598"/>
      <c r="N24123" s="598"/>
      <c r="V24123" s="598"/>
      <c r="W24123" s="598"/>
    </row>
    <row r="24124" spans="6:23" x14ac:dyDescent="0.2">
      <c r="F24124" s="610"/>
      <c r="H24124" s="612"/>
      <c r="I24124" s="598"/>
      <c r="J24124" s="598"/>
      <c r="M24124" s="598"/>
      <c r="N24124" s="598"/>
      <c r="V24124" s="598"/>
      <c r="W24124" s="598"/>
    </row>
    <row r="24125" spans="6:23" x14ac:dyDescent="0.2">
      <c r="F24125" s="610"/>
      <c r="H24125" s="612"/>
      <c r="I24125" s="598"/>
      <c r="J24125" s="598"/>
      <c r="M24125" s="598"/>
      <c r="N24125" s="598"/>
      <c r="V24125" s="598"/>
      <c r="W24125" s="598"/>
    </row>
    <row r="24126" spans="6:23" x14ac:dyDescent="0.2">
      <c r="F24126" s="610"/>
      <c r="H24126" s="612"/>
      <c r="I24126" s="598"/>
      <c r="J24126" s="598"/>
      <c r="M24126" s="598"/>
      <c r="N24126" s="598"/>
      <c r="V24126" s="598"/>
      <c r="W24126" s="598"/>
    </row>
    <row r="24127" spans="6:23" x14ac:dyDescent="0.2">
      <c r="F24127" s="610"/>
      <c r="H24127" s="612"/>
      <c r="I24127" s="598"/>
      <c r="J24127" s="598"/>
      <c r="M24127" s="598"/>
      <c r="N24127" s="598"/>
      <c r="V24127" s="598"/>
      <c r="W24127" s="598"/>
    </row>
    <row r="24128" spans="6:23" x14ac:dyDescent="0.2">
      <c r="F24128" s="610"/>
      <c r="H24128" s="612"/>
      <c r="I24128" s="598"/>
      <c r="J24128" s="598"/>
      <c r="M24128" s="598"/>
      <c r="N24128" s="598"/>
      <c r="V24128" s="598"/>
      <c r="W24128" s="598"/>
    </row>
    <row r="24129" spans="6:23" x14ac:dyDescent="0.2">
      <c r="F24129" s="610"/>
      <c r="H24129" s="612"/>
      <c r="I24129" s="598"/>
      <c r="J24129" s="598"/>
      <c r="M24129" s="598"/>
      <c r="N24129" s="598"/>
      <c r="V24129" s="598"/>
      <c r="W24129" s="598"/>
    </row>
    <row r="24130" spans="6:23" x14ac:dyDescent="0.2">
      <c r="F24130" s="610"/>
      <c r="H24130" s="612"/>
      <c r="I24130" s="598"/>
      <c r="J24130" s="598"/>
      <c r="M24130" s="598"/>
      <c r="N24130" s="598"/>
      <c r="V24130" s="598"/>
      <c r="W24130" s="598"/>
    </row>
    <row r="24131" spans="6:23" x14ac:dyDescent="0.2">
      <c r="F24131" s="610"/>
      <c r="H24131" s="612"/>
      <c r="I24131" s="598"/>
      <c r="J24131" s="598"/>
      <c r="M24131" s="598"/>
      <c r="N24131" s="598"/>
      <c r="V24131" s="598"/>
      <c r="W24131" s="598"/>
    </row>
    <row r="24132" spans="6:23" x14ac:dyDescent="0.2">
      <c r="F24132" s="610"/>
      <c r="H24132" s="612"/>
      <c r="I24132" s="598"/>
      <c r="J24132" s="598"/>
      <c r="M24132" s="598"/>
      <c r="N24132" s="598"/>
      <c r="V24132" s="598"/>
      <c r="W24132" s="598"/>
    </row>
    <row r="24133" spans="6:23" x14ac:dyDescent="0.2">
      <c r="F24133" s="610"/>
      <c r="H24133" s="612"/>
      <c r="I24133" s="598"/>
      <c r="J24133" s="598"/>
      <c r="M24133" s="598"/>
      <c r="N24133" s="598"/>
      <c r="V24133" s="598"/>
      <c r="W24133" s="598"/>
    </row>
    <row r="24134" spans="6:23" x14ac:dyDescent="0.2">
      <c r="F24134" s="610"/>
      <c r="H24134" s="612"/>
      <c r="I24134" s="598"/>
      <c r="J24134" s="598"/>
      <c r="M24134" s="598"/>
      <c r="N24134" s="598"/>
      <c r="V24134" s="598"/>
      <c r="W24134" s="598"/>
    </row>
    <row r="24135" spans="6:23" x14ac:dyDescent="0.2">
      <c r="F24135" s="610"/>
      <c r="H24135" s="612"/>
      <c r="I24135" s="598"/>
      <c r="J24135" s="598"/>
      <c r="M24135" s="598"/>
      <c r="N24135" s="598"/>
      <c r="V24135" s="598"/>
      <c r="W24135" s="598"/>
    </row>
    <row r="24136" spans="6:23" x14ac:dyDescent="0.2">
      <c r="F24136" s="610"/>
      <c r="H24136" s="612"/>
      <c r="I24136" s="598"/>
      <c r="J24136" s="598"/>
      <c r="M24136" s="598"/>
      <c r="N24136" s="598"/>
      <c r="V24136" s="598"/>
      <c r="W24136" s="598"/>
    </row>
    <row r="24137" spans="6:23" x14ac:dyDescent="0.2">
      <c r="F24137" s="610"/>
      <c r="H24137" s="612"/>
      <c r="I24137" s="598"/>
      <c r="J24137" s="598"/>
      <c r="M24137" s="598"/>
      <c r="N24137" s="598"/>
      <c r="V24137" s="598"/>
      <c r="W24137" s="598"/>
    </row>
    <row r="24138" spans="6:23" x14ac:dyDescent="0.2">
      <c r="F24138" s="610"/>
      <c r="H24138" s="612"/>
      <c r="I24138" s="598"/>
      <c r="J24138" s="598"/>
      <c r="M24138" s="598"/>
      <c r="N24138" s="598"/>
      <c r="V24138" s="598"/>
      <c r="W24138" s="598"/>
    </row>
    <row r="24139" spans="6:23" x14ac:dyDescent="0.2">
      <c r="F24139" s="610"/>
      <c r="H24139" s="612"/>
      <c r="I24139" s="598"/>
      <c r="J24139" s="598"/>
      <c r="M24139" s="598"/>
      <c r="N24139" s="598"/>
      <c r="V24139" s="598"/>
      <c r="W24139" s="598"/>
    </row>
    <row r="24140" spans="6:23" x14ac:dyDescent="0.2">
      <c r="F24140" s="610"/>
      <c r="H24140" s="612"/>
      <c r="I24140" s="598"/>
      <c r="J24140" s="598"/>
      <c r="M24140" s="598"/>
      <c r="N24140" s="598"/>
      <c r="V24140" s="598"/>
      <c r="W24140" s="598"/>
    </row>
    <row r="24141" spans="6:23" x14ac:dyDescent="0.2">
      <c r="F24141" s="610"/>
      <c r="H24141" s="612"/>
      <c r="I24141" s="598"/>
      <c r="J24141" s="598"/>
      <c r="M24141" s="598"/>
      <c r="N24141" s="598"/>
      <c r="V24141" s="598"/>
      <c r="W24141" s="598"/>
    </row>
    <row r="24142" spans="6:23" x14ac:dyDescent="0.2">
      <c r="F24142" s="610"/>
      <c r="H24142" s="612"/>
      <c r="I24142" s="598"/>
      <c r="J24142" s="598"/>
      <c r="M24142" s="598"/>
      <c r="N24142" s="598"/>
      <c r="V24142" s="598"/>
      <c r="W24142" s="598"/>
    </row>
    <row r="24143" spans="6:23" x14ac:dyDescent="0.2">
      <c r="F24143" s="610"/>
      <c r="H24143" s="612"/>
      <c r="I24143" s="598"/>
      <c r="J24143" s="598"/>
      <c r="M24143" s="598"/>
      <c r="N24143" s="598"/>
      <c r="V24143" s="598"/>
      <c r="W24143" s="598"/>
    </row>
    <row r="24144" spans="6:23" x14ac:dyDescent="0.2">
      <c r="F24144" s="610"/>
      <c r="H24144" s="612"/>
      <c r="I24144" s="598"/>
      <c r="J24144" s="598"/>
      <c r="M24144" s="598"/>
      <c r="N24144" s="598"/>
      <c r="V24144" s="598"/>
      <c r="W24144" s="598"/>
    </row>
    <row r="24145" spans="6:23" x14ac:dyDescent="0.2">
      <c r="F24145" s="610"/>
      <c r="H24145" s="612"/>
      <c r="I24145" s="598"/>
      <c r="J24145" s="598"/>
      <c r="M24145" s="598"/>
      <c r="N24145" s="598"/>
      <c r="V24145" s="598"/>
      <c r="W24145" s="598"/>
    </row>
    <row r="24146" spans="6:23" x14ac:dyDescent="0.2">
      <c r="F24146" s="610"/>
      <c r="H24146" s="612"/>
      <c r="I24146" s="598"/>
      <c r="J24146" s="598"/>
      <c r="M24146" s="598"/>
      <c r="N24146" s="598"/>
      <c r="V24146" s="598"/>
      <c r="W24146" s="598"/>
    </row>
    <row r="24147" spans="6:23" x14ac:dyDescent="0.2">
      <c r="F24147" s="610"/>
      <c r="H24147" s="612"/>
      <c r="I24147" s="598"/>
      <c r="J24147" s="598"/>
      <c r="M24147" s="598"/>
      <c r="N24147" s="598"/>
      <c r="V24147" s="598"/>
      <c r="W24147" s="598"/>
    </row>
    <row r="24148" spans="6:23" x14ac:dyDescent="0.2">
      <c r="F24148" s="610"/>
      <c r="H24148" s="612"/>
      <c r="I24148" s="598"/>
      <c r="J24148" s="598"/>
      <c r="M24148" s="598"/>
      <c r="N24148" s="598"/>
      <c r="V24148" s="598"/>
      <c r="W24148" s="598"/>
    </row>
    <row r="24149" spans="6:23" x14ac:dyDescent="0.2">
      <c r="F24149" s="610"/>
      <c r="H24149" s="612"/>
      <c r="I24149" s="598"/>
      <c r="J24149" s="598"/>
      <c r="M24149" s="598"/>
      <c r="N24149" s="598"/>
      <c r="V24149" s="598"/>
      <c r="W24149" s="598"/>
    </row>
    <row r="24150" spans="6:23" x14ac:dyDescent="0.2">
      <c r="F24150" s="610"/>
      <c r="H24150" s="612"/>
      <c r="I24150" s="598"/>
      <c r="J24150" s="598"/>
      <c r="M24150" s="598"/>
      <c r="N24150" s="598"/>
      <c r="V24150" s="598"/>
      <c r="W24150" s="598"/>
    </row>
    <row r="24151" spans="6:23" x14ac:dyDescent="0.2">
      <c r="F24151" s="610"/>
      <c r="H24151" s="612"/>
      <c r="I24151" s="598"/>
      <c r="J24151" s="598"/>
      <c r="M24151" s="598"/>
      <c r="N24151" s="598"/>
      <c r="V24151" s="598"/>
      <c r="W24151" s="598"/>
    </row>
    <row r="24152" spans="6:23" x14ac:dyDescent="0.2">
      <c r="F24152" s="610"/>
      <c r="H24152" s="612"/>
      <c r="I24152" s="598"/>
      <c r="J24152" s="598"/>
      <c r="M24152" s="598"/>
      <c r="N24152" s="598"/>
      <c r="V24152" s="598"/>
      <c r="W24152" s="598"/>
    </row>
    <row r="24153" spans="6:23" x14ac:dyDescent="0.2">
      <c r="F24153" s="610"/>
      <c r="H24153" s="612"/>
      <c r="I24153" s="598"/>
      <c r="J24153" s="598"/>
      <c r="M24153" s="598"/>
      <c r="N24153" s="598"/>
      <c r="V24153" s="598"/>
      <c r="W24153" s="598"/>
    </row>
    <row r="24154" spans="6:23" x14ac:dyDescent="0.2">
      <c r="F24154" s="610"/>
      <c r="H24154" s="612"/>
      <c r="I24154" s="598"/>
      <c r="J24154" s="598"/>
      <c r="M24154" s="598"/>
      <c r="N24154" s="598"/>
      <c r="V24154" s="598"/>
      <c r="W24154" s="598"/>
    </row>
    <row r="24155" spans="6:23" x14ac:dyDescent="0.2">
      <c r="F24155" s="610"/>
      <c r="H24155" s="612"/>
      <c r="I24155" s="598"/>
      <c r="J24155" s="598"/>
      <c r="M24155" s="598"/>
      <c r="N24155" s="598"/>
      <c r="V24155" s="598"/>
      <c r="W24155" s="598"/>
    </row>
    <row r="24156" spans="6:23" x14ac:dyDescent="0.2">
      <c r="F24156" s="610"/>
      <c r="H24156" s="612"/>
      <c r="I24156" s="598"/>
      <c r="J24156" s="598"/>
      <c r="M24156" s="598"/>
      <c r="N24156" s="598"/>
      <c r="V24156" s="598"/>
      <c r="W24156" s="598"/>
    </row>
    <row r="24157" spans="6:23" x14ac:dyDescent="0.2">
      <c r="F24157" s="610"/>
      <c r="H24157" s="612"/>
      <c r="I24157" s="598"/>
      <c r="J24157" s="598"/>
      <c r="M24157" s="598"/>
      <c r="N24157" s="598"/>
      <c r="V24157" s="598"/>
      <c r="W24157" s="598"/>
    </row>
    <row r="24158" spans="6:23" x14ac:dyDescent="0.2">
      <c r="F24158" s="610"/>
      <c r="H24158" s="612"/>
      <c r="I24158" s="598"/>
      <c r="J24158" s="598"/>
      <c r="M24158" s="598"/>
      <c r="N24158" s="598"/>
      <c r="V24158" s="598"/>
      <c r="W24158" s="598"/>
    </row>
    <row r="24159" spans="6:23" x14ac:dyDescent="0.2">
      <c r="F24159" s="610"/>
      <c r="H24159" s="612"/>
      <c r="I24159" s="598"/>
      <c r="J24159" s="598"/>
      <c r="M24159" s="598"/>
      <c r="N24159" s="598"/>
      <c r="V24159" s="598"/>
      <c r="W24159" s="598"/>
    </row>
    <row r="24160" spans="6:23" x14ac:dyDescent="0.2">
      <c r="F24160" s="610"/>
      <c r="H24160" s="612"/>
      <c r="I24160" s="598"/>
      <c r="J24160" s="598"/>
      <c r="M24160" s="598"/>
      <c r="N24160" s="598"/>
      <c r="V24160" s="598"/>
      <c r="W24160" s="598"/>
    </row>
    <row r="24161" spans="6:23" x14ac:dyDescent="0.2">
      <c r="F24161" s="610"/>
      <c r="H24161" s="612"/>
      <c r="I24161" s="598"/>
      <c r="J24161" s="598"/>
      <c r="M24161" s="598"/>
      <c r="N24161" s="598"/>
      <c r="V24161" s="598"/>
      <c r="W24161" s="598"/>
    </row>
    <row r="24162" spans="6:23" x14ac:dyDescent="0.2">
      <c r="F24162" s="610"/>
      <c r="H24162" s="612"/>
      <c r="I24162" s="598"/>
      <c r="J24162" s="598"/>
      <c r="M24162" s="598"/>
      <c r="N24162" s="598"/>
      <c r="V24162" s="598"/>
      <c r="W24162" s="598"/>
    </row>
    <row r="24163" spans="6:23" x14ac:dyDescent="0.2">
      <c r="F24163" s="610"/>
      <c r="H24163" s="612"/>
      <c r="I24163" s="598"/>
      <c r="J24163" s="598"/>
      <c r="M24163" s="598"/>
      <c r="N24163" s="598"/>
      <c r="V24163" s="598"/>
      <c r="W24163" s="598"/>
    </row>
    <row r="24164" spans="6:23" x14ac:dyDescent="0.2">
      <c r="F24164" s="610"/>
      <c r="H24164" s="612"/>
      <c r="I24164" s="598"/>
      <c r="J24164" s="598"/>
      <c r="M24164" s="598"/>
      <c r="N24164" s="598"/>
      <c r="V24164" s="598"/>
      <c r="W24164" s="598"/>
    </row>
    <row r="24165" spans="6:23" x14ac:dyDescent="0.2">
      <c r="F24165" s="610"/>
      <c r="H24165" s="612"/>
      <c r="I24165" s="598"/>
      <c r="J24165" s="598"/>
      <c r="M24165" s="598"/>
      <c r="N24165" s="598"/>
      <c r="V24165" s="598"/>
      <c r="W24165" s="598"/>
    </row>
    <row r="24166" spans="6:23" x14ac:dyDescent="0.2">
      <c r="F24166" s="610"/>
      <c r="H24166" s="612"/>
      <c r="I24166" s="598"/>
      <c r="J24166" s="598"/>
      <c r="M24166" s="598"/>
      <c r="N24166" s="598"/>
      <c r="V24166" s="598"/>
      <c r="W24166" s="598"/>
    </row>
    <row r="24167" spans="6:23" x14ac:dyDescent="0.2">
      <c r="F24167" s="610"/>
      <c r="H24167" s="612"/>
      <c r="I24167" s="598"/>
      <c r="J24167" s="598"/>
      <c r="M24167" s="598"/>
      <c r="N24167" s="598"/>
      <c r="V24167" s="598"/>
      <c r="W24167" s="598"/>
    </row>
    <row r="24168" spans="6:23" x14ac:dyDescent="0.2">
      <c r="F24168" s="610"/>
      <c r="H24168" s="612"/>
      <c r="I24168" s="598"/>
      <c r="J24168" s="598"/>
      <c r="M24168" s="598"/>
      <c r="N24168" s="598"/>
      <c r="V24168" s="598"/>
      <c r="W24168" s="598"/>
    </row>
    <row r="24169" spans="6:23" x14ac:dyDescent="0.2">
      <c r="F24169" s="610"/>
      <c r="H24169" s="612"/>
      <c r="I24169" s="598"/>
      <c r="J24169" s="598"/>
      <c r="M24169" s="598"/>
      <c r="N24169" s="598"/>
      <c r="V24169" s="598"/>
      <c r="W24169" s="598"/>
    </row>
    <row r="24170" spans="6:23" x14ac:dyDescent="0.2">
      <c r="F24170" s="610"/>
      <c r="H24170" s="612"/>
      <c r="I24170" s="598"/>
      <c r="J24170" s="598"/>
      <c r="M24170" s="598"/>
      <c r="N24170" s="598"/>
      <c r="V24170" s="598"/>
      <c r="W24170" s="598"/>
    </row>
    <row r="24171" spans="6:23" x14ac:dyDescent="0.2">
      <c r="F24171" s="610"/>
      <c r="H24171" s="612"/>
      <c r="I24171" s="598"/>
      <c r="J24171" s="598"/>
      <c r="M24171" s="598"/>
      <c r="N24171" s="598"/>
      <c r="V24171" s="598"/>
      <c r="W24171" s="598"/>
    </row>
    <row r="24172" spans="6:23" x14ac:dyDescent="0.2">
      <c r="F24172" s="610"/>
      <c r="H24172" s="612"/>
      <c r="I24172" s="598"/>
      <c r="J24172" s="598"/>
      <c r="M24172" s="598"/>
      <c r="N24172" s="598"/>
      <c r="V24172" s="598"/>
      <c r="W24172" s="598"/>
    </row>
    <row r="24173" spans="6:23" x14ac:dyDescent="0.2">
      <c r="F24173" s="610"/>
      <c r="H24173" s="612"/>
      <c r="I24173" s="598"/>
      <c r="J24173" s="598"/>
      <c r="M24173" s="598"/>
      <c r="N24173" s="598"/>
      <c r="V24173" s="598"/>
      <c r="W24173" s="598"/>
    </row>
    <row r="24174" spans="6:23" x14ac:dyDescent="0.2">
      <c r="F24174" s="610"/>
      <c r="H24174" s="612"/>
      <c r="I24174" s="598"/>
      <c r="J24174" s="598"/>
      <c r="M24174" s="598"/>
      <c r="N24174" s="598"/>
      <c r="V24174" s="598"/>
      <c r="W24174" s="598"/>
    </row>
    <row r="24175" spans="6:23" x14ac:dyDescent="0.2">
      <c r="F24175" s="610"/>
      <c r="H24175" s="612"/>
      <c r="I24175" s="598"/>
      <c r="J24175" s="598"/>
      <c r="M24175" s="598"/>
      <c r="N24175" s="598"/>
      <c r="V24175" s="598"/>
      <c r="W24175" s="598"/>
    </row>
    <row r="24176" spans="6:23" x14ac:dyDescent="0.2">
      <c r="F24176" s="610"/>
      <c r="H24176" s="612"/>
      <c r="I24176" s="598"/>
      <c r="J24176" s="598"/>
      <c r="M24176" s="598"/>
      <c r="N24176" s="598"/>
      <c r="V24176" s="598"/>
      <c r="W24176" s="598"/>
    </row>
    <row r="24177" spans="6:23" x14ac:dyDescent="0.2">
      <c r="F24177" s="610"/>
      <c r="H24177" s="612"/>
      <c r="I24177" s="598"/>
      <c r="J24177" s="598"/>
      <c r="M24177" s="598"/>
      <c r="N24177" s="598"/>
      <c r="V24177" s="598"/>
      <c r="W24177" s="598"/>
    </row>
    <row r="24178" spans="6:23" x14ac:dyDescent="0.2">
      <c r="F24178" s="610"/>
      <c r="H24178" s="612"/>
      <c r="I24178" s="598"/>
      <c r="J24178" s="598"/>
      <c r="M24178" s="598"/>
      <c r="N24178" s="598"/>
      <c r="V24178" s="598"/>
      <c r="W24178" s="598"/>
    </row>
    <row r="24179" spans="6:23" x14ac:dyDescent="0.2">
      <c r="F24179" s="610"/>
      <c r="H24179" s="612"/>
      <c r="I24179" s="598"/>
      <c r="J24179" s="598"/>
      <c r="M24179" s="598"/>
      <c r="N24179" s="598"/>
      <c r="V24179" s="598"/>
      <c r="W24179" s="598"/>
    </row>
    <row r="24180" spans="6:23" x14ac:dyDescent="0.2">
      <c r="F24180" s="610"/>
      <c r="H24180" s="612"/>
      <c r="I24180" s="598"/>
      <c r="J24180" s="598"/>
      <c r="M24180" s="598"/>
      <c r="N24180" s="598"/>
      <c r="V24180" s="598"/>
      <c r="W24180" s="598"/>
    </row>
    <row r="24181" spans="6:23" x14ac:dyDescent="0.2">
      <c r="F24181" s="610"/>
      <c r="H24181" s="612"/>
      <c r="I24181" s="598"/>
      <c r="J24181" s="598"/>
      <c r="M24181" s="598"/>
      <c r="N24181" s="598"/>
      <c r="V24181" s="598"/>
      <c r="W24181" s="598"/>
    </row>
    <row r="24182" spans="6:23" x14ac:dyDescent="0.2">
      <c r="F24182" s="610"/>
      <c r="H24182" s="612"/>
      <c r="I24182" s="598"/>
      <c r="J24182" s="598"/>
      <c r="M24182" s="598"/>
      <c r="N24182" s="598"/>
      <c r="V24182" s="598"/>
      <c r="W24182" s="598"/>
    </row>
    <row r="24183" spans="6:23" x14ac:dyDescent="0.2">
      <c r="F24183" s="610"/>
      <c r="H24183" s="612"/>
      <c r="I24183" s="598"/>
      <c r="J24183" s="598"/>
      <c r="M24183" s="598"/>
      <c r="N24183" s="598"/>
      <c r="V24183" s="598"/>
      <c r="W24183" s="598"/>
    </row>
    <row r="24184" spans="6:23" x14ac:dyDescent="0.2">
      <c r="F24184" s="610"/>
      <c r="H24184" s="612"/>
      <c r="I24184" s="598"/>
      <c r="J24184" s="598"/>
      <c r="M24184" s="598"/>
      <c r="N24184" s="598"/>
      <c r="V24184" s="598"/>
      <c r="W24184" s="598"/>
    </row>
    <row r="24185" spans="6:23" x14ac:dyDescent="0.2">
      <c r="F24185" s="610"/>
      <c r="H24185" s="612"/>
      <c r="I24185" s="598"/>
      <c r="J24185" s="598"/>
      <c r="M24185" s="598"/>
      <c r="N24185" s="598"/>
      <c r="V24185" s="598"/>
      <c r="W24185" s="598"/>
    </row>
    <row r="24186" spans="6:23" x14ac:dyDescent="0.2">
      <c r="F24186" s="610"/>
      <c r="H24186" s="612"/>
      <c r="I24186" s="598"/>
      <c r="J24186" s="598"/>
      <c r="M24186" s="598"/>
      <c r="N24186" s="598"/>
      <c r="V24186" s="598"/>
      <c r="W24186" s="598"/>
    </row>
    <row r="24187" spans="6:23" x14ac:dyDescent="0.2">
      <c r="F24187" s="610"/>
      <c r="H24187" s="612"/>
      <c r="I24187" s="598"/>
      <c r="J24187" s="598"/>
      <c r="M24187" s="598"/>
      <c r="N24187" s="598"/>
      <c r="V24187" s="598"/>
      <c r="W24187" s="598"/>
    </row>
    <row r="24188" spans="6:23" x14ac:dyDescent="0.2">
      <c r="F24188" s="610"/>
      <c r="H24188" s="612"/>
      <c r="I24188" s="598"/>
      <c r="J24188" s="598"/>
      <c r="M24188" s="598"/>
      <c r="N24188" s="598"/>
      <c r="V24188" s="598"/>
      <c r="W24188" s="598"/>
    </row>
    <row r="24189" spans="6:23" x14ac:dyDescent="0.2">
      <c r="F24189" s="610"/>
      <c r="H24189" s="612"/>
      <c r="I24189" s="598"/>
      <c r="J24189" s="598"/>
      <c r="M24189" s="598"/>
      <c r="N24189" s="598"/>
      <c r="V24189" s="598"/>
      <c r="W24189" s="598"/>
    </row>
    <row r="24190" spans="6:23" x14ac:dyDescent="0.2">
      <c r="F24190" s="610"/>
      <c r="H24190" s="612"/>
      <c r="I24190" s="598"/>
      <c r="J24190" s="598"/>
      <c r="M24190" s="598"/>
      <c r="N24190" s="598"/>
      <c r="V24190" s="598"/>
      <c r="W24190" s="598"/>
    </row>
    <row r="24191" spans="6:23" x14ac:dyDescent="0.2">
      <c r="F24191" s="610"/>
      <c r="H24191" s="612"/>
      <c r="I24191" s="598"/>
      <c r="J24191" s="598"/>
      <c r="M24191" s="598"/>
      <c r="N24191" s="598"/>
      <c r="V24191" s="598"/>
      <c r="W24191" s="598"/>
    </row>
    <row r="24192" spans="6:23" x14ac:dyDescent="0.2">
      <c r="F24192" s="610"/>
      <c r="H24192" s="612"/>
      <c r="I24192" s="598"/>
      <c r="J24192" s="598"/>
      <c r="M24192" s="598"/>
      <c r="N24192" s="598"/>
      <c r="V24192" s="598"/>
      <c r="W24192" s="598"/>
    </row>
    <row r="24193" spans="6:23" x14ac:dyDescent="0.2">
      <c r="F24193" s="610"/>
      <c r="H24193" s="612"/>
      <c r="I24193" s="598"/>
      <c r="J24193" s="598"/>
      <c r="M24193" s="598"/>
      <c r="N24193" s="598"/>
      <c r="V24193" s="598"/>
      <c r="W24193" s="598"/>
    </row>
    <row r="24194" spans="6:23" x14ac:dyDescent="0.2">
      <c r="F24194" s="610"/>
      <c r="H24194" s="612"/>
      <c r="I24194" s="598"/>
      <c r="J24194" s="598"/>
      <c r="M24194" s="598"/>
      <c r="N24194" s="598"/>
      <c r="V24194" s="598"/>
      <c r="W24194" s="598"/>
    </row>
    <row r="24195" spans="6:23" x14ac:dyDescent="0.2">
      <c r="F24195" s="610"/>
      <c r="H24195" s="612"/>
      <c r="I24195" s="598"/>
      <c r="J24195" s="598"/>
      <c r="M24195" s="598"/>
      <c r="N24195" s="598"/>
      <c r="V24195" s="598"/>
      <c r="W24195" s="598"/>
    </row>
    <row r="24196" spans="6:23" x14ac:dyDescent="0.2">
      <c r="F24196" s="610"/>
      <c r="H24196" s="612"/>
      <c r="I24196" s="598"/>
      <c r="J24196" s="598"/>
      <c r="M24196" s="598"/>
      <c r="N24196" s="598"/>
      <c r="V24196" s="598"/>
      <c r="W24196" s="598"/>
    </row>
    <row r="24197" spans="6:23" x14ac:dyDescent="0.2">
      <c r="F24197" s="610"/>
      <c r="H24197" s="612"/>
      <c r="I24197" s="598"/>
      <c r="J24197" s="598"/>
      <c r="M24197" s="598"/>
      <c r="N24197" s="598"/>
      <c r="V24197" s="598"/>
      <c r="W24197" s="598"/>
    </row>
    <row r="24198" spans="6:23" x14ac:dyDescent="0.2">
      <c r="F24198" s="610"/>
      <c r="H24198" s="612"/>
      <c r="I24198" s="598"/>
      <c r="J24198" s="598"/>
      <c r="M24198" s="598"/>
      <c r="N24198" s="598"/>
      <c r="V24198" s="598"/>
      <c r="W24198" s="598"/>
    </row>
    <row r="24199" spans="6:23" x14ac:dyDescent="0.2">
      <c r="F24199" s="610"/>
      <c r="H24199" s="612"/>
      <c r="I24199" s="598"/>
      <c r="J24199" s="598"/>
      <c r="M24199" s="598"/>
      <c r="N24199" s="598"/>
      <c r="V24199" s="598"/>
      <c r="W24199" s="598"/>
    </row>
    <row r="24200" spans="6:23" x14ac:dyDescent="0.2">
      <c r="F24200" s="610"/>
      <c r="H24200" s="612"/>
      <c r="I24200" s="598"/>
      <c r="J24200" s="598"/>
      <c r="M24200" s="598"/>
      <c r="N24200" s="598"/>
      <c r="V24200" s="598"/>
      <c r="W24200" s="598"/>
    </row>
    <row r="24201" spans="6:23" x14ac:dyDescent="0.2">
      <c r="F24201" s="610"/>
      <c r="H24201" s="612"/>
      <c r="I24201" s="598"/>
      <c r="J24201" s="598"/>
      <c r="M24201" s="598"/>
      <c r="N24201" s="598"/>
      <c r="V24201" s="598"/>
      <c r="W24201" s="598"/>
    </row>
    <row r="24202" spans="6:23" x14ac:dyDescent="0.2">
      <c r="F24202" s="610"/>
      <c r="H24202" s="612"/>
      <c r="I24202" s="598"/>
      <c r="J24202" s="598"/>
      <c r="M24202" s="598"/>
      <c r="N24202" s="598"/>
      <c r="V24202" s="598"/>
      <c r="W24202" s="598"/>
    </row>
    <row r="24203" spans="6:23" x14ac:dyDescent="0.2">
      <c r="F24203" s="610"/>
      <c r="H24203" s="612"/>
      <c r="I24203" s="598"/>
      <c r="J24203" s="598"/>
      <c r="M24203" s="598"/>
      <c r="N24203" s="598"/>
      <c r="V24203" s="598"/>
      <c r="W24203" s="598"/>
    </row>
    <row r="24204" spans="6:23" x14ac:dyDescent="0.2">
      <c r="F24204" s="610"/>
      <c r="H24204" s="612"/>
      <c r="I24204" s="598"/>
      <c r="J24204" s="598"/>
      <c r="M24204" s="598"/>
      <c r="N24204" s="598"/>
      <c r="V24204" s="598"/>
      <c r="W24204" s="598"/>
    </row>
    <row r="24205" spans="6:23" x14ac:dyDescent="0.2">
      <c r="F24205" s="610"/>
      <c r="H24205" s="612"/>
      <c r="I24205" s="598"/>
      <c r="J24205" s="598"/>
      <c r="M24205" s="598"/>
      <c r="N24205" s="598"/>
      <c r="V24205" s="598"/>
      <c r="W24205" s="598"/>
    </row>
    <row r="24206" spans="6:23" x14ac:dyDescent="0.2">
      <c r="F24206" s="610"/>
      <c r="H24206" s="612"/>
      <c r="I24206" s="598"/>
      <c r="J24206" s="598"/>
      <c r="M24206" s="598"/>
      <c r="N24206" s="598"/>
      <c r="V24206" s="598"/>
      <c r="W24206" s="598"/>
    </row>
    <row r="24207" spans="6:23" x14ac:dyDescent="0.2">
      <c r="F24207" s="610"/>
      <c r="H24207" s="612"/>
      <c r="I24207" s="598"/>
      <c r="J24207" s="598"/>
      <c r="M24207" s="598"/>
      <c r="N24207" s="598"/>
      <c r="V24207" s="598"/>
      <c r="W24207" s="598"/>
    </row>
    <row r="24208" spans="6:23" x14ac:dyDescent="0.2">
      <c r="F24208" s="610"/>
      <c r="H24208" s="612"/>
      <c r="I24208" s="598"/>
      <c r="J24208" s="598"/>
      <c r="M24208" s="598"/>
      <c r="N24208" s="598"/>
      <c r="V24208" s="598"/>
      <c r="W24208" s="598"/>
    </row>
    <row r="24209" spans="6:23" x14ac:dyDescent="0.2">
      <c r="F24209" s="610"/>
      <c r="H24209" s="612"/>
      <c r="I24209" s="598"/>
      <c r="J24209" s="598"/>
      <c r="M24209" s="598"/>
      <c r="N24209" s="598"/>
      <c r="V24209" s="598"/>
      <c r="W24209" s="598"/>
    </row>
    <row r="24210" spans="6:23" x14ac:dyDescent="0.2">
      <c r="F24210" s="610"/>
      <c r="H24210" s="612"/>
      <c r="I24210" s="598"/>
      <c r="J24210" s="598"/>
      <c r="M24210" s="598"/>
      <c r="N24210" s="598"/>
      <c r="V24210" s="598"/>
      <c r="W24210" s="598"/>
    </row>
    <row r="24211" spans="6:23" x14ac:dyDescent="0.2">
      <c r="F24211" s="610"/>
      <c r="H24211" s="612"/>
      <c r="I24211" s="598"/>
      <c r="J24211" s="598"/>
      <c r="M24211" s="598"/>
      <c r="N24211" s="598"/>
      <c r="V24211" s="598"/>
      <c r="W24211" s="598"/>
    </row>
    <row r="24212" spans="6:23" x14ac:dyDescent="0.2">
      <c r="F24212" s="610"/>
      <c r="H24212" s="612"/>
      <c r="I24212" s="598"/>
      <c r="J24212" s="598"/>
      <c r="M24212" s="598"/>
      <c r="N24212" s="598"/>
      <c r="V24212" s="598"/>
      <c r="W24212" s="598"/>
    </row>
    <row r="24213" spans="6:23" x14ac:dyDescent="0.2">
      <c r="F24213" s="610"/>
      <c r="H24213" s="612"/>
      <c r="I24213" s="598"/>
      <c r="J24213" s="598"/>
      <c r="M24213" s="598"/>
      <c r="N24213" s="598"/>
      <c r="V24213" s="598"/>
      <c r="W24213" s="598"/>
    </row>
    <row r="24214" spans="6:23" x14ac:dyDescent="0.2">
      <c r="F24214" s="610"/>
      <c r="H24214" s="612"/>
      <c r="I24214" s="598"/>
      <c r="J24214" s="598"/>
      <c r="M24214" s="598"/>
      <c r="N24214" s="598"/>
      <c r="V24214" s="598"/>
      <c r="W24214" s="598"/>
    </row>
    <row r="24215" spans="6:23" x14ac:dyDescent="0.2">
      <c r="F24215" s="610"/>
      <c r="H24215" s="612"/>
      <c r="I24215" s="598"/>
      <c r="J24215" s="598"/>
      <c r="M24215" s="598"/>
      <c r="N24215" s="598"/>
      <c r="V24215" s="598"/>
      <c r="W24215" s="598"/>
    </row>
    <row r="24216" spans="6:23" x14ac:dyDescent="0.2">
      <c r="F24216" s="610"/>
      <c r="H24216" s="612"/>
      <c r="I24216" s="598"/>
      <c r="J24216" s="598"/>
      <c r="M24216" s="598"/>
      <c r="N24216" s="598"/>
      <c r="V24216" s="598"/>
      <c r="W24216" s="598"/>
    </row>
    <row r="24217" spans="6:23" x14ac:dyDescent="0.2">
      <c r="F24217" s="610"/>
      <c r="H24217" s="612"/>
      <c r="I24217" s="598"/>
      <c r="J24217" s="598"/>
      <c r="M24217" s="598"/>
      <c r="N24217" s="598"/>
      <c r="V24217" s="598"/>
      <c r="W24217" s="598"/>
    </row>
    <row r="24218" spans="6:23" x14ac:dyDescent="0.2">
      <c r="F24218" s="610"/>
      <c r="H24218" s="612"/>
      <c r="I24218" s="598"/>
      <c r="J24218" s="598"/>
      <c r="M24218" s="598"/>
      <c r="N24218" s="598"/>
      <c r="V24218" s="598"/>
      <c r="W24218" s="598"/>
    </row>
    <row r="24219" spans="6:23" x14ac:dyDescent="0.2">
      <c r="F24219" s="610"/>
      <c r="H24219" s="612"/>
      <c r="I24219" s="598"/>
      <c r="J24219" s="598"/>
      <c r="M24219" s="598"/>
      <c r="N24219" s="598"/>
      <c r="V24219" s="598"/>
      <c r="W24219" s="598"/>
    </row>
    <row r="24220" spans="6:23" x14ac:dyDescent="0.2">
      <c r="F24220" s="610"/>
      <c r="H24220" s="612"/>
      <c r="I24220" s="598"/>
      <c r="J24220" s="598"/>
      <c r="M24220" s="598"/>
      <c r="N24220" s="598"/>
      <c r="V24220" s="598"/>
      <c r="W24220" s="598"/>
    </row>
    <row r="24221" spans="6:23" x14ac:dyDescent="0.2">
      <c r="F24221" s="610"/>
      <c r="H24221" s="612"/>
      <c r="I24221" s="598"/>
      <c r="J24221" s="598"/>
      <c r="M24221" s="598"/>
      <c r="N24221" s="598"/>
      <c r="V24221" s="598"/>
      <c r="W24221" s="598"/>
    </row>
    <row r="24222" spans="6:23" x14ac:dyDescent="0.2">
      <c r="F24222" s="610"/>
      <c r="H24222" s="612"/>
      <c r="I24222" s="598"/>
      <c r="J24222" s="598"/>
      <c r="M24222" s="598"/>
      <c r="N24222" s="598"/>
      <c r="V24222" s="598"/>
      <c r="W24222" s="598"/>
    </row>
    <row r="24223" spans="6:23" x14ac:dyDescent="0.2">
      <c r="F24223" s="610"/>
      <c r="H24223" s="612"/>
      <c r="I24223" s="598"/>
      <c r="J24223" s="598"/>
      <c r="M24223" s="598"/>
      <c r="N24223" s="598"/>
      <c r="V24223" s="598"/>
      <c r="W24223" s="598"/>
    </row>
    <row r="24224" spans="6:23" x14ac:dyDescent="0.2">
      <c r="F24224" s="610"/>
      <c r="H24224" s="612"/>
      <c r="I24224" s="598"/>
      <c r="J24224" s="598"/>
      <c r="M24224" s="598"/>
      <c r="N24224" s="598"/>
      <c r="V24224" s="598"/>
      <c r="W24224" s="598"/>
    </row>
    <row r="24225" spans="6:23" x14ac:dyDescent="0.2">
      <c r="F24225" s="610"/>
      <c r="H24225" s="612"/>
      <c r="I24225" s="598"/>
      <c r="J24225" s="598"/>
      <c r="M24225" s="598"/>
      <c r="N24225" s="598"/>
      <c r="V24225" s="598"/>
      <c r="W24225" s="598"/>
    </row>
    <row r="24226" spans="6:23" x14ac:dyDescent="0.2">
      <c r="F24226" s="610"/>
      <c r="H24226" s="612"/>
      <c r="I24226" s="598"/>
      <c r="J24226" s="598"/>
      <c r="M24226" s="598"/>
      <c r="N24226" s="598"/>
      <c r="V24226" s="598"/>
      <c r="W24226" s="598"/>
    </row>
    <row r="24227" spans="6:23" x14ac:dyDescent="0.2">
      <c r="F24227" s="610"/>
      <c r="H24227" s="612"/>
      <c r="I24227" s="598"/>
      <c r="J24227" s="598"/>
      <c r="M24227" s="598"/>
      <c r="N24227" s="598"/>
      <c r="V24227" s="598"/>
      <c r="W24227" s="598"/>
    </row>
    <row r="24228" spans="6:23" x14ac:dyDescent="0.2">
      <c r="F24228" s="610"/>
      <c r="H24228" s="612"/>
      <c r="I24228" s="598"/>
      <c r="J24228" s="598"/>
      <c r="M24228" s="598"/>
      <c r="N24228" s="598"/>
      <c r="V24228" s="598"/>
      <c r="W24228" s="598"/>
    </row>
    <row r="24229" spans="6:23" x14ac:dyDescent="0.2">
      <c r="F24229" s="610"/>
      <c r="H24229" s="612"/>
      <c r="I24229" s="598"/>
      <c r="J24229" s="598"/>
      <c r="M24229" s="598"/>
      <c r="N24229" s="598"/>
      <c r="V24229" s="598"/>
      <c r="W24229" s="598"/>
    </row>
    <row r="24230" spans="6:23" x14ac:dyDescent="0.2">
      <c r="F24230" s="610"/>
      <c r="H24230" s="612"/>
      <c r="I24230" s="598"/>
      <c r="J24230" s="598"/>
      <c r="M24230" s="598"/>
      <c r="N24230" s="598"/>
      <c r="V24230" s="598"/>
      <c r="W24230" s="598"/>
    </row>
    <row r="24231" spans="6:23" x14ac:dyDescent="0.2">
      <c r="F24231" s="610"/>
      <c r="H24231" s="612"/>
      <c r="I24231" s="598"/>
      <c r="J24231" s="598"/>
      <c r="M24231" s="598"/>
      <c r="N24231" s="598"/>
      <c r="V24231" s="598"/>
      <c r="W24231" s="598"/>
    </row>
    <row r="24232" spans="6:23" x14ac:dyDescent="0.2">
      <c r="F24232" s="610"/>
      <c r="H24232" s="612"/>
      <c r="I24232" s="598"/>
      <c r="J24232" s="598"/>
      <c r="M24232" s="598"/>
      <c r="N24232" s="598"/>
      <c r="V24232" s="598"/>
      <c r="W24232" s="598"/>
    </row>
    <row r="24233" spans="6:23" x14ac:dyDescent="0.2">
      <c r="F24233" s="610"/>
      <c r="H24233" s="612"/>
      <c r="I24233" s="598"/>
      <c r="J24233" s="598"/>
      <c r="M24233" s="598"/>
      <c r="N24233" s="598"/>
      <c r="V24233" s="598"/>
      <c r="W24233" s="598"/>
    </row>
    <row r="24234" spans="6:23" x14ac:dyDescent="0.2">
      <c r="F24234" s="610"/>
      <c r="H24234" s="612"/>
      <c r="I24234" s="598"/>
      <c r="J24234" s="598"/>
      <c r="M24234" s="598"/>
      <c r="N24234" s="598"/>
      <c r="V24234" s="598"/>
      <c r="W24234" s="598"/>
    </row>
    <row r="24235" spans="6:23" x14ac:dyDescent="0.2">
      <c r="F24235" s="610"/>
      <c r="H24235" s="612"/>
      <c r="I24235" s="598"/>
      <c r="J24235" s="598"/>
      <c r="M24235" s="598"/>
      <c r="N24235" s="598"/>
      <c r="V24235" s="598"/>
      <c r="W24235" s="598"/>
    </row>
    <row r="24236" spans="6:23" x14ac:dyDescent="0.2">
      <c r="F24236" s="610"/>
      <c r="H24236" s="612"/>
      <c r="I24236" s="598"/>
      <c r="J24236" s="598"/>
      <c r="M24236" s="598"/>
      <c r="N24236" s="598"/>
      <c r="V24236" s="598"/>
      <c r="W24236" s="598"/>
    </row>
    <row r="24237" spans="6:23" x14ac:dyDescent="0.2">
      <c r="F24237" s="610"/>
      <c r="H24237" s="612"/>
      <c r="I24237" s="598"/>
      <c r="J24237" s="598"/>
      <c r="M24237" s="598"/>
      <c r="N24237" s="598"/>
      <c r="V24237" s="598"/>
      <c r="W24237" s="598"/>
    </row>
    <row r="24238" spans="6:23" x14ac:dyDescent="0.2">
      <c r="F24238" s="610"/>
      <c r="H24238" s="612"/>
      <c r="I24238" s="598"/>
      <c r="J24238" s="598"/>
      <c r="M24238" s="598"/>
      <c r="N24238" s="598"/>
      <c r="V24238" s="598"/>
      <c r="W24238" s="598"/>
    </row>
    <row r="24239" spans="6:23" x14ac:dyDescent="0.2">
      <c r="F24239" s="610"/>
      <c r="H24239" s="612"/>
      <c r="I24239" s="598"/>
      <c r="J24239" s="598"/>
      <c r="M24239" s="598"/>
      <c r="N24239" s="598"/>
      <c r="V24239" s="598"/>
      <c r="W24239" s="598"/>
    </row>
    <row r="24240" spans="6:23" x14ac:dyDescent="0.2">
      <c r="F24240" s="610"/>
      <c r="H24240" s="612"/>
      <c r="I24240" s="598"/>
      <c r="J24240" s="598"/>
      <c r="M24240" s="598"/>
      <c r="N24240" s="598"/>
      <c r="V24240" s="598"/>
      <c r="W24240" s="598"/>
    </row>
    <row r="24241" spans="6:23" x14ac:dyDescent="0.2">
      <c r="F24241" s="610"/>
      <c r="H24241" s="612"/>
      <c r="I24241" s="598"/>
      <c r="J24241" s="598"/>
      <c r="M24241" s="598"/>
      <c r="N24241" s="598"/>
      <c r="V24241" s="598"/>
      <c r="W24241" s="598"/>
    </row>
    <row r="24242" spans="6:23" x14ac:dyDescent="0.2">
      <c r="F24242" s="610"/>
      <c r="H24242" s="612"/>
      <c r="I24242" s="598"/>
      <c r="J24242" s="598"/>
      <c r="M24242" s="598"/>
      <c r="N24242" s="598"/>
      <c r="V24242" s="598"/>
      <c r="W24242" s="598"/>
    </row>
    <row r="24243" spans="6:23" x14ac:dyDescent="0.2">
      <c r="F24243" s="610"/>
      <c r="H24243" s="612"/>
      <c r="I24243" s="598"/>
      <c r="J24243" s="598"/>
      <c r="M24243" s="598"/>
      <c r="N24243" s="598"/>
      <c r="V24243" s="598"/>
      <c r="W24243" s="598"/>
    </row>
    <row r="24244" spans="6:23" x14ac:dyDescent="0.2">
      <c r="F24244" s="610"/>
      <c r="H24244" s="612"/>
      <c r="I24244" s="598"/>
      <c r="J24244" s="598"/>
      <c r="M24244" s="598"/>
      <c r="N24244" s="598"/>
      <c r="V24244" s="598"/>
      <c r="W24244" s="598"/>
    </row>
    <row r="24245" spans="6:23" x14ac:dyDescent="0.2">
      <c r="F24245" s="610"/>
      <c r="H24245" s="612"/>
      <c r="I24245" s="598"/>
      <c r="J24245" s="598"/>
      <c r="M24245" s="598"/>
      <c r="N24245" s="598"/>
      <c r="V24245" s="598"/>
      <c r="W24245" s="598"/>
    </row>
    <row r="24246" spans="6:23" x14ac:dyDescent="0.2">
      <c r="F24246" s="610"/>
      <c r="H24246" s="612"/>
      <c r="I24246" s="598"/>
      <c r="J24246" s="598"/>
      <c r="M24246" s="598"/>
      <c r="N24246" s="598"/>
      <c r="V24246" s="598"/>
      <c r="W24246" s="598"/>
    </row>
    <row r="24247" spans="6:23" x14ac:dyDescent="0.2">
      <c r="F24247" s="610"/>
      <c r="H24247" s="612"/>
      <c r="I24247" s="598"/>
      <c r="J24247" s="598"/>
      <c r="M24247" s="598"/>
      <c r="N24247" s="598"/>
      <c r="V24247" s="598"/>
      <c r="W24247" s="598"/>
    </row>
    <row r="24248" spans="6:23" x14ac:dyDescent="0.2">
      <c r="F24248" s="610"/>
      <c r="H24248" s="612"/>
      <c r="I24248" s="598"/>
      <c r="J24248" s="598"/>
      <c r="M24248" s="598"/>
      <c r="N24248" s="598"/>
      <c r="V24248" s="598"/>
      <c r="W24248" s="598"/>
    </row>
    <row r="24249" spans="6:23" x14ac:dyDescent="0.2">
      <c r="F24249" s="610"/>
      <c r="H24249" s="612"/>
      <c r="I24249" s="598"/>
      <c r="J24249" s="598"/>
      <c r="M24249" s="598"/>
      <c r="N24249" s="598"/>
      <c r="V24249" s="598"/>
      <c r="W24249" s="598"/>
    </row>
    <row r="24250" spans="6:23" x14ac:dyDescent="0.2">
      <c r="F24250" s="610"/>
      <c r="H24250" s="612"/>
      <c r="I24250" s="598"/>
      <c r="J24250" s="598"/>
      <c r="M24250" s="598"/>
      <c r="N24250" s="598"/>
      <c r="V24250" s="598"/>
      <c r="W24250" s="598"/>
    </row>
    <row r="24251" spans="6:23" x14ac:dyDescent="0.2">
      <c r="F24251" s="610"/>
      <c r="H24251" s="612"/>
      <c r="I24251" s="598"/>
      <c r="J24251" s="598"/>
      <c r="M24251" s="598"/>
      <c r="N24251" s="598"/>
      <c r="V24251" s="598"/>
      <c r="W24251" s="598"/>
    </row>
    <row r="24252" spans="6:23" x14ac:dyDescent="0.2">
      <c r="F24252" s="610"/>
      <c r="H24252" s="612"/>
      <c r="I24252" s="598"/>
      <c r="J24252" s="598"/>
      <c r="M24252" s="598"/>
      <c r="N24252" s="598"/>
      <c r="V24252" s="598"/>
      <c r="W24252" s="598"/>
    </row>
    <row r="24253" spans="6:23" x14ac:dyDescent="0.2">
      <c r="F24253" s="610"/>
      <c r="H24253" s="612"/>
      <c r="I24253" s="598"/>
      <c r="J24253" s="598"/>
      <c r="M24253" s="598"/>
      <c r="N24253" s="598"/>
      <c r="V24253" s="598"/>
      <c r="W24253" s="598"/>
    </row>
    <row r="24254" spans="6:23" x14ac:dyDescent="0.2">
      <c r="F24254" s="610"/>
      <c r="H24254" s="612"/>
      <c r="I24254" s="598"/>
      <c r="J24254" s="598"/>
      <c r="M24254" s="598"/>
      <c r="N24254" s="598"/>
      <c r="V24254" s="598"/>
      <c r="W24254" s="598"/>
    </row>
    <row r="24255" spans="6:23" x14ac:dyDescent="0.2">
      <c r="F24255" s="610"/>
      <c r="H24255" s="612"/>
      <c r="I24255" s="598"/>
      <c r="J24255" s="598"/>
      <c r="M24255" s="598"/>
      <c r="N24255" s="598"/>
      <c r="V24255" s="598"/>
      <c r="W24255" s="598"/>
    </row>
    <row r="24256" spans="6:23" x14ac:dyDescent="0.2">
      <c r="F24256" s="610"/>
      <c r="H24256" s="612"/>
      <c r="I24256" s="598"/>
      <c r="J24256" s="598"/>
      <c r="M24256" s="598"/>
      <c r="N24256" s="598"/>
      <c r="V24256" s="598"/>
      <c r="W24256" s="598"/>
    </row>
    <row r="24257" spans="6:23" x14ac:dyDescent="0.2">
      <c r="F24257" s="610"/>
      <c r="H24257" s="612"/>
      <c r="I24257" s="598"/>
      <c r="J24257" s="598"/>
      <c r="M24257" s="598"/>
      <c r="N24257" s="598"/>
      <c r="V24257" s="598"/>
      <c r="W24257" s="598"/>
    </row>
    <row r="24258" spans="6:23" x14ac:dyDescent="0.2">
      <c r="F24258" s="610"/>
      <c r="H24258" s="612"/>
      <c r="I24258" s="598"/>
      <c r="J24258" s="598"/>
      <c r="M24258" s="598"/>
      <c r="N24258" s="598"/>
      <c r="V24258" s="598"/>
      <c r="W24258" s="598"/>
    </row>
    <row r="24259" spans="6:23" x14ac:dyDescent="0.2">
      <c r="F24259" s="610"/>
      <c r="H24259" s="612"/>
      <c r="I24259" s="598"/>
      <c r="J24259" s="598"/>
      <c r="M24259" s="598"/>
      <c r="N24259" s="598"/>
      <c r="V24259" s="598"/>
      <c r="W24259" s="598"/>
    </row>
    <row r="24260" spans="6:23" x14ac:dyDescent="0.2">
      <c r="F24260" s="610"/>
      <c r="H24260" s="612"/>
      <c r="I24260" s="598"/>
      <c r="J24260" s="598"/>
      <c r="M24260" s="598"/>
      <c r="N24260" s="598"/>
      <c r="V24260" s="598"/>
      <c r="W24260" s="598"/>
    </row>
    <row r="24261" spans="6:23" x14ac:dyDescent="0.2">
      <c r="F24261" s="610"/>
      <c r="H24261" s="612"/>
      <c r="I24261" s="598"/>
      <c r="J24261" s="598"/>
      <c r="M24261" s="598"/>
      <c r="N24261" s="598"/>
      <c r="V24261" s="598"/>
      <c r="W24261" s="598"/>
    </row>
    <row r="24262" spans="6:23" x14ac:dyDescent="0.2">
      <c r="F24262" s="610"/>
      <c r="H24262" s="612"/>
      <c r="I24262" s="598"/>
      <c r="J24262" s="598"/>
      <c r="M24262" s="598"/>
      <c r="N24262" s="598"/>
      <c r="V24262" s="598"/>
      <c r="W24262" s="598"/>
    </row>
    <row r="24263" spans="6:23" x14ac:dyDescent="0.2">
      <c r="F24263" s="610"/>
      <c r="H24263" s="612"/>
      <c r="I24263" s="598"/>
      <c r="J24263" s="598"/>
      <c r="M24263" s="598"/>
      <c r="N24263" s="598"/>
      <c r="V24263" s="598"/>
      <c r="W24263" s="598"/>
    </row>
    <row r="24264" spans="6:23" x14ac:dyDescent="0.2">
      <c r="F24264" s="610"/>
      <c r="H24264" s="612"/>
      <c r="I24264" s="598"/>
      <c r="J24264" s="598"/>
      <c r="M24264" s="598"/>
      <c r="N24264" s="598"/>
      <c r="V24264" s="598"/>
      <c r="W24264" s="598"/>
    </row>
    <row r="24265" spans="6:23" x14ac:dyDescent="0.2">
      <c r="F24265" s="610"/>
      <c r="H24265" s="612"/>
      <c r="I24265" s="598"/>
      <c r="J24265" s="598"/>
      <c r="M24265" s="598"/>
      <c r="N24265" s="598"/>
      <c r="V24265" s="598"/>
      <c r="W24265" s="598"/>
    </row>
    <row r="24266" spans="6:23" x14ac:dyDescent="0.2">
      <c r="F24266" s="610"/>
      <c r="H24266" s="612"/>
      <c r="I24266" s="598"/>
      <c r="J24266" s="598"/>
      <c r="M24266" s="598"/>
      <c r="N24266" s="598"/>
      <c r="V24266" s="598"/>
      <c r="W24266" s="598"/>
    </row>
    <row r="24267" spans="6:23" x14ac:dyDescent="0.2">
      <c r="F24267" s="610"/>
      <c r="H24267" s="612"/>
      <c r="I24267" s="598"/>
      <c r="J24267" s="598"/>
      <c r="M24267" s="598"/>
      <c r="N24267" s="598"/>
      <c r="V24267" s="598"/>
      <c r="W24267" s="598"/>
    </row>
    <row r="24268" spans="6:23" x14ac:dyDescent="0.2">
      <c r="F24268" s="610"/>
      <c r="H24268" s="612"/>
      <c r="I24268" s="598"/>
      <c r="J24268" s="598"/>
      <c r="M24268" s="598"/>
      <c r="N24268" s="598"/>
      <c r="V24268" s="598"/>
      <c r="W24268" s="598"/>
    </row>
    <row r="24269" spans="6:23" x14ac:dyDescent="0.2">
      <c r="F24269" s="610"/>
      <c r="H24269" s="612"/>
      <c r="I24269" s="598"/>
      <c r="J24269" s="598"/>
      <c r="M24269" s="598"/>
      <c r="N24269" s="598"/>
      <c r="V24269" s="598"/>
      <c r="W24269" s="598"/>
    </row>
    <row r="24270" spans="6:23" x14ac:dyDescent="0.2">
      <c r="F24270" s="610"/>
      <c r="H24270" s="612"/>
      <c r="I24270" s="598"/>
      <c r="J24270" s="598"/>
      <c r="M24270" s="598"/>
      <c r="N24270" s="598"/>
      <c r="V24270" s="598"/>
      <c r="W24270" s="598"/>
    </row>
    <row r="24271" spans="6:23" x14ac:dyDescent="0.2">
      <c r="F24271" s="610"/>
      <c r="H24271" s="612"/>
      <c r="I24271" s="598"/>
      <c r="J24271" s="598"/>
      <c r="M24271" s="598"/>
      <c r="N24271" s="598"/>
      <c r="V24271" s="598"/>
      <c r="W24271" s="598"/>
    </row>
    <row r="24272" spans="6:23" x14ac:dyDescent="0.2">
      <c r="F24272" s="610"/>
      <c r="H24272" s="612"/>
      <c r="I24272" s="598"/>
      <c r="J24272" s="598"/>
      <c r="M24272" s="598"/>
      <c r="N24272" s="598"/>
      <c r="V24272" s="598"/>
      <c r="W24272" s="598"/>
    </row>
    <row r="24273" spans="6:23" x14ac:dyDescent="0.2">
      <c r="F24273" s="610"/>
      <c r="H24273" s="612"/>
      <c r="I24273" s="598"/>
      <c r="J24273" s="598"/>
      <c r="M24273" s="598"/>
      <c r="N24273" s="598"/>
      <c r="V24273" s="598"/>
      <c r="W24273" s="598"/>
    </row>
    <row r="24274" spans="6:23" x14ac:dyDescent="0.2">
      <c r="F24274" s="610"/>
      <c r="H24274" s="612"/>
      <c r="I24274" s="598"/>
      <c r="J24274" s="598"/>
      <c r="M24274" s="598"/>
      <c r="N24274" s="598"/>
      <c r="V24274" s="598"/>
      <c r="W24274" s="598"/>
    </row>
    <row r="24275" spans="6:23" x14ac:dyDescent="0.2">
      <c r="F24275" s="610"/>
      <c r="H24275" s="612"/>
      <c r="I24275" s="598"/>
      <c r="J24275" s="598"/>
      <c r="M24275" s="598"/>
      <c r="N24275" s="598"/>
      <c r="V24275" s="598"/>
      <c r="W24275" s="598"/>
    </row>
    <row r="24276" spans="6:23" x14ac:dyDescent="0.2">
      <c r="F24276" s="610"/>
      <c r="H24276" s="612"/>
      <c r="I24276" s="598"/>
      <c r="J24276" s="598"/>
      <c r="M24276" s="598"/>
      <c r="N24276" s="598"/>
      <c r="V24276" s="598"/>
      <c r="W24276" s="598"/>
    </row>
    <row r="24277" spans="6:23" x14ac:dyDescent="0.2">
      <c r="F24277" s="610"/>
      <c r="H24277" s="612"/>
      <c r="I24277" s="598"/>
      <c r="J24277" s="598"/>
      <c r="M24277" s="598"/>
      <c r="N24277" s="598"/>
      <c r="V24277" s="598"/>
      <c r="W24277" s="598"/>
    </row>
    <row r="24278" spans="6:23" x14ac:dyDescent="0.2">
      <c r="F24278" s="610"/>
      <c r="H24278" s="612"/>
      <c r="I24278" s="598"/>
      <c r="J24278" s="598"/>
      <c r="M24278" s="598"/>
      <c r="N24278" s="598"/>
      <c r="V24278" s="598"/>
      <c r="W24278" s="598"/>
    </row>
    <row r="24279" spans="6:23" x14ac:dyDescent="0.2">
      <c r="F24279" s="610"/>
      <c r="H24279" s="612"/>
      <c r="I24279" s="598"/>
      <c r="J24279" s="598"/>
      <c r="M24279" s="598"/>
      <c r="N24279" s="598"/>
      <c r="V24279" s="598"/>
      <c r="W24279" s="598"/>
    </row>
    <row r="24280" spans="6:23" x14ac:dyDescent="0.2">
      <c r="F24280" s="610"/>
      <c r="H24280" s="612"/>
      <c r="I24280" s="598"/>
      <c r="J24280" s="598"/>
      <c r="M24280" s="598"/>
      <c r="N24280" s="598"/>
      <c r="V24280" s="598"/>
      <c r="W24280" s="598"/>
    </row>
    <row r="24281" spans="6:23" x14ac:dyDescent="0.2">
      <c r="F24281" s="610"/>
      <c r="H24281" s="612"/>
      <c r="I24281" s="598"/>
      <c r="J24281" s="598"/>
      <c r="M24281" s="598"/>
      <c r="N24281" s="598"/>
      <c r="V24281" s="598"/>
      <c r="W24281" s="598"/>
    </row>
    <row r="24282" spans="6:23" x14ac:dyDescent="0.2">
      <c r="F24282" s="610"/>
      <c r="H24282" s="612"/>
      <c r="I24282" s="598"/>
      <c r="J24282" s="598"/>
      <c r="M24282" s="598"/>
      <c r="N24282" s="598"/>
      <c r="V24282" s="598"/>
      <c r="W24282" s="598"/>
    </row>
    <row r="24283" spans="6:23" x14ac:dyDescent="0.2">
      <c r="F24283" s="610"/>
      <c r="H24283" s="612"/>
      <c r="I24283" s="598"/>
      <c r="J24283" s="598"/>
      <c r="M24283" s="598"/>
      <c r="N24283" s="598"/>
      <c r="V24283" s="598"/>
      <c r="W24283" s="598"/>
    </row>
    <row r="24284" spans="6:23" x14ac:dyDescent="0.2">
      <c r="F24284" s="610"/>
      <c r="H24284" s="612"/>
      <c r="I24284" s="598"/>
      <c r="J24284" s="598"/>
      <c r="M24284" s="598"/>
      <c r="N24284" s="598"/>
      <c r="V24284" s="598"/>
      <c r="W24284" s="598"/>
    </row>
    <row r="24285" spans="6:23" x14ac:dyDescent="0.2">
      <c r="F24285" s="610"/>
      <c r="H24285" s="612"/>
      <c r="I24285" s="598"/>
      <c r="J24285" s="598"/>
      <c r="M24285" s="598"/>
      <c r="N24285" s="598"/>
      <c r="V24285" s="598"/>
      <c r="W24285" s="598"/>
    </row>
    <row r="24286" spans="6:23" x14ac:dyDescent="0.2">
      <c r="F24286" s="610"/>
      <c r="H24286" s="612"/>
      <c r="I24286" s="598"/>
      <c r="J24286" s="598"/>
      <c r="M24286" s="598"/>
      <c r="N24286" s="598"/>
      <c r="V24286" s="598"/>
      <c r="W24286" s="598"/>
    </row>
    <row r="24287" spans="6:23" x14ac:dyDescent="0.2">
      <c r="F24287" s="610"/>
      <c r="H24287" s="612"/>
      <c r="I24287" s="598"/>
      <c r="J24287" s="598"/>
      <c r="M24287" s="598"/>
      <c r="N24287" s="598"/>
      <c r="V24287" s="598"/>
      <c r="W24287" s="598"/>
    </row>
    <row r="24288" spans="6:23" x14ac:dyDescent="0.2">
      <c r="F24288" s="610"/>
      <c r="H24288" s="612"/>
      <c r="I24288" s="598"/>
      <c r="J24288" s="598"/>
      <c r="M24288" s="598"/>
      <c r="N24288" s="598"/>
      <c r="V24288" s="598"/>
      <c r="W24288" s="598"/>
    </row>
    <row r="24289" spans="6:23" x14ac:dyDescent="0.2">
      <c r="F24289" s="610"/>
      <c r="H24289" s="612"/>
      <c r="I24289" s="598"/>
      <c r="J24289" s="598"/>
      <c r="M24289" s="598"/>
      <c r="N24289" s="598"/>
      <c r="V24289" s="598"/>
      <c r="W24289" s="598"/>
    </row>
    <row r="24290" spans="6:23" x14ac:dyDescent="0.2">
      <c r="F24290" s="610"/>
      <c r="H24290" s="612"/>
      <c r="I24290" s="598"/>
      <c r="J24290" s="598"/>
      <c r="M24290" s="598"/>
      <c r="N24290" s="598"/>
      <c r="V24290" s="598"/>
      <c r="W24290" s="598"/>
    </row>
    <row r="24291" spans="6:23" x14ac:dyDescent="0.2">
      <c r="F24291" s="610"/>
      <c r="H24291" s="612"/>
      <c r="I24291" s="598"/>
      <c r="J24291" s="598"/>
      <c r="M24291" s="598"/>
      <c r="N24291" s="598"/>
      <c r="V24291" s="598"/>
      <c r="W24291" s="598"/>
    </row>
    <row r="24292" spans="6:23" x14ac:dyDescent="0.2">
      <c r="F24292" s="610"/>
      <c r="H24292" s="612"/>
      <c r="I24292" s="598"/>
      <c r="J24292" s="598"/>
      <c r="M24292" s="598"/>
      <c r="N24292" s="598"/>
      <c r="V24292" s="598"/>
      <c r="W24292" s="598"/>
    </row>
    <row r="24293" spans="6:23" x14ac:dyDescent="0.2">
      <c r="F24293" s="610"/>
      <c r="H24293" s="612"/>
      <c r="I24293" s="598"/>
      <c r="J24293" s="598"/>
      <c r="M24293" s="598"/>
      <c r="N24293" s="598"/>
      <c r="V24293" s="598"/>
      <c r="W24293" s="598"/>
    </row>
    <row r="24294" spans="6:23" x14ac:dyDescent="0.2">
      <c r="F24294" s="610"/>
      <c r="H24294" s="612"/>
      <c r="I24294" s="598"/>
      <c r="J24294" s="598"/>
      <c r="M24294" s="598"/>
      <c r="N24294" s="598"/>
      <c r="V24294" s="598"/>
      <c r="W24294" s="598"/>
    </row>
    <row r="24295" spans="6:23" x14ac:dyDescent="0.2">
      <c r="F24295" s="610"/>
      <c r="H24295" s="612"/>
      <c r="I24295" s="598"/>
      <c r="J24295" s="598"/>
      <c r="M24295" s="598"/>
      <c r="N24295" s="598"/>
      <c r="V24295" s="598"/>
      <c r="W24295" s="598"/>
    </row>
    <row r="24296" spans="6:23" x14ac:dyDescent="0.2">
      <c r="F24296" s="610"/>
      <c r="H24296" s="612"/>
      <c r="I24296" s="598"/>
      <c r="J24296" s="598"/>
      <c r="M24296" s="598"/>
      <c r="N24296" s="598"/>
      <c r="V24296" s="598"/>
      <c r="W24296" s="598"/>
    </row>
    <row r="24297" spans="6:23" x14ac:dyDescent="0.2">
      <c r="F24297" s="610"/>
      <c r="H24297" s="612"/>
      <c r="I24297" s="598"/>
      <c r="J24297" s="598"/>
      <c r="M24297" s="598"/>
      <c r="N24297" s="598"/>
      <c r="V24297" s="598"/>
      <c r="W24297" s="598"/>
    </row>
    <row r="24298" spans="6:23" x14ac:dyDescent="0.2">
      <c r="F24298" s="610"/>
      <c r="H24298" s="612"/>
      <c r="I24298" s="598"/>
      <c r="J24298" s="598"/>
      <c r="M24298" s="598"/>
      <c r="N24298" s="598"/>
      <c r="V24298" s="598"/>
      <c r="W24298" s="598"/>
    </row>
    <row r="24299" spans="6:23" x14ac:dyDescent="0.2">
      <c r="F24299" s="610"/>
      <c r="H24299" s="612"/>
      <c r="I24299" s="598"/>
      <c r="J24299" s="598"/>
      <c r="M24299" s="598"/>
      <c r="N24299" s="598"/>
      <c r="V24299" s="598"/>
      <c r="W24299" s="598"/>
    </row>
    <row r="24300" spans="6:23" x14ac:dyDescent="0.2">
      <c r="F24300" s="610"/>
      <c r="H24300" s="612"/>
      <c r="I24300" s="598"/>
      <c r="J24300" s="598"/>
      <c r="M24300" s="598"/>
      <c r="N24300" s="598"/>
      <c r="V24300" s="598"/>
      <c r="W24300" s="598"/>
    </row>
    <row r="24301" spans="6:23" x14ac:dyDescent="0.2">
      <c r="F24301" s="610"/>
      <c r="H24301" s="612"/>
      <c r="I24301" s="598"/>
      <c r="J24301" s="598"/>
      <c r="M24301" s="598"/>
      <c r="N24301" s="598"/>
      <c r="V24301" s="598"/>
      <c r="W24301" s="598"/>
    </row>
    <row r="24302" spans="6:23" x14ac:dyDescent="0.2">
      <c r="F24302" s="610"/>
      <c r="H24302" s="612"/>
      <c r="I24302" s="598"/>
      <c r="J24302" s="598"/>
      <c r="M24302" s="598"/>
      <c r="N24302" s="598"/>
      <c r="V24302" s="598"/>
      <c r="W24302" s="598"/>
    </row>
    <row r="24303" spans="6:23" x14ac:dyDescent="0.2">
      <c r="F24303" s="610"/>
      <c r="H24303" s="612"/>
      <c r="I24303" s="598"/>
      <c r="J24303" s="598"/>
      <c r="M24303" s="598"/>
      <c r="N24303" s="598"/>
      <c r="V24303" s="598"/>
      <c r="W24303" s="598"/>
    </row>
    <row r="24304" spans="6:23" x14ac:dyDescent="0.2">
      <c r="F24304" s="610"/>
      <c r="H24304" s="612"/>
      <c r="I24304" s="598"/>
      <c r="J24304" s="598"/>
      <c r="M24304" s="598"/>
      <c r="N24304" s="598"/>
      <c r="V24304" s="598"/>
      <c r="W24304" s="598"/>
    </row>
    <row r="24305" spans="6:23" x14ac:dyDescent="0.2">
      <c r="F24305" s="610"/>
      <c r="H24305" s="612"/>
      <c r="I24305" s="598"/>
      <c r="J24305" s="598"/>
      <c r="M24305" s="598"/>
      <c r="N24305" s="598"/>
      <c r="V24305" s="598"/>
      <c r="W24305" s="598"/>
    </row>
    <row r="24306" spans="6:23" x14ac:dyDescent="0.2">
      <c r="F24306" s="610"/>
      <c r="H24306" s="612"/>
      <c r="I24306" s="598"/>
      <c r="J24306" s="598"/>
      <c r="M24306" s="598"/>
      <c r="N24306" s="598"/>
      <c r="V24306" s="598"/>
      <c r="W24306" s="598"/>
    </row>
    <row r="24307" spans="6:23" x14ac:dyDescent="0.2">
      <c r="F24307" s="610"/>
      <c r="H24307" s="612"/>
      <c r="I24307" s="598"/>
      <c r="J24307" s="598"/>
      <c r="M24307" s="598"/>
      <c r="N24307" s="598"/>
      <c r="V24307" s="598"/>
      <c r="W24307" s="598"/>
    </row>
    <row r="24308" spans="6:23" x14ac:dyDescent="0.2">
      <c r="F24308" s="610"/>
      <c r="H24308" s="612"/>
      <c r="I24308" s="598"/>
      <c r="J24308" s="598"/>
      <c r="M24308" s="598"/>
      <c r="N24308" s="598"/>
      <c r="V24308" s="598"/>
      <c r="W24308" s="598"/>
    </row>
    <row r="24309" spans="6:23" x14ac:dyDescent="0.2">
      <c r="F24309" s="610"/>
      <c r="H24309" s="612"/>
      <c r="I24309" s="598"/>
      <c r="J24309" s="598"/>
      <c r="M24309" s="598"/>
      <c r="N24309" s="598"/>
      <c r="V24309" s="598"/>
      <c r="W24309" s="598"/>
    </row>
    <row r="24310" spans="6:23" x14ac:dyDescent="0.2">
      <c r="F24310" s="610"/>
      <c r="H24310" s="612"/>
      <c r="I24310" s="598"/>
      <c r="J24310" s="598"/>
      <c r="M24310" s="598"/>
      <c r="N24310" s="598"/>
      <c r="V24310" s="598"/>
      <c r="W24310" s="598"/>
    </row>
    <row r="24311" spans="6:23" x14ac:dyDescent="0.2">
      <c r="F24311" s="610"/>
      <c r="H24311" s="612"/>
      <c r="I24311" s="598"/>
      <c r="J24311" s="598"/>
      <c r="M24311" s="598"/>
      <c r="N24311" s="598"/>
      <c r="V24311" s="598"/>
      <c r="W24311" s="598"/>
    </row>
    <row r="24312" spans="6:23" x14ac:dyDescent="0.2">
      <c r="F24312" s="610"/>
      <c r="H24312" s="612"/>
      <c r="I24312" s="598"/>
      <c r="J24312" s="598"/>
      <c r="M24312" s="598"/>
      <c r="N24312" s="598"/>
      <c r="V24312" s="598"/>
      <c r="W24312" s="598"/>
    </row>
    <row r="24313" spans="6:23" x14ac:dyDescent="0.2">
      <c r="F24313" s="610"/>
      <c r="H24313" s="612"/>
      <c r="I24313" s="598"/>
      <c r="J24313" s="598"/>
      <c r="M24313" s="598"/>
      <c r="N24313" s="598"/>
      <c r="V24313" s="598"/>
      <c r="W24313" s="598"/>
    </row>
    <row r="24314" spans="6:23" x14ac:dyDescent="0.2">
      <c r="F24314" s="610"/>
      <c r="H24314" s="612"/>
      <c r="I24314" s="598"/>
      <c r="J24314" s="598"/>
      <c r="M24314" s="598"/>
      <c r="N24314" s="598"/>
      <c r="V24314" s="598"/>
      <c r="W24314" s="598"/>
    </row>
    <row r="24315" spans="6:23" x14ac:dyDescent="0.2">
      <c r="F24315" s="610"/>
      <c r="H24315" s="612"/>
      <c r="I24315" s="598"/>
      <c r="J24315" s="598"/>
      <c r="M24315" s="598"/>
      <c r="N24315" s="598"/>
      <c r="V24315" s="598"/>
      <c r="W24315" s="598"/>
    </row>
    <row r="24316" spans="6:23" x14ac:dyDescent="0.2">
      <c r="F24316" s="610"/>
      <c r="H24316" s="612"/>
      <c r="I24316" s="598"/>
      <c r="J24316" s="598"/>
      <c r="M24316" s="598"/>
      <c r="N24316" s="598"/>
      <c r="V24316" s="598"/>
      <c r="W24316" s="598"/>
    </row>
    <row r="24317" spans="6:23" x14ac:dyDescent="0.2">
      <c r="F24317" s="610"/>
      <c r="H24317" s="612"/>
      <c r="I24317" s="598"/>
      <c r="J24317" s="598"/>
      <c r="M24317" s="598"/>
      <c r="N24317" s="598"/>
      <c r="V24317" s="598"/>
      <c r="W24317" s="598"/>
    </row>
    <row r="24318" spans="6:23" x14ac:dyDescent="0.2">
      <c r="F24318" s="610"/>
      <c r="H24318" s="612"/>
      <c r="I24318" s="598"/>
      <c r="J24318" s="598"/>
      <c r="M24318" s="598"/>
      <c r="N24318" s="598"/>
      <c r="V24318" s="598"/>
      <c r="W24318" s="598"/>
    </row>
    <row r="24319" spans="6:23" x14ac:dyDescent="0.2">
      <c r="F24319" s="610"/>
      <c r="H24319" s="612"/>
      <c r="I24319" s="598"/>
      <c r="J24319" s="598"/>
      <c r="M24319" s="598"/>
      <c r="N24319" s="598"/>
      <c r="V24319" s="598"/>
      <c r="W24319" s="598"/>
    </row>
    <row r="24320" spans="6:23" x14ac:dyDescent="0.2">
      <c r="F24320" s="610"/>
      <c r="H24320" s="612"/>
      <c r="I24320" s="598"/>
      <c r="J24320" s="598"/>
      <c r="M24320" s="598"/>
      <c r="N24320" s="598"/>
      <c r="V24320" s="598"/>
      <c r="W24320" s="598"/>
    </row>
    <row r="24321" spans="6:23" x14ac:dyDescent="0.2">
      <c r="F24321" s="610"/>
      <c r="H24321" s="612"/>
      <c r="I24321" s="598"/>
      <c r="J24321" s="598"/>
      <c r="M24321" s="598"/>
      <c r="N24321" s="598"/>
      <c r="V24321" s="598"/>
      <c r="W24321" s="598"/>
    </row>
    <row r="24322" spans="6:23" x14ac:dyDescent="0.2">
      <c r="F24322" s="610"/>
      <c r="H24322" s="612"/>
      <c r="I24322" s="598"/>
      <c r="J24322" s="598"/>
      <c r="M24322" s="598"/>
      <c r="N24322" s="598"/>
      <c r="V24322" s="598"/>
      <c r="W24322" s="598"/>
    </row>
    <row r="24323" spans="6:23" x14ac:dyDescent="0.2">
      <c r="F24323" s="610"/>
      <c r="H24323" s="612"/>
      <c r="I24323" s="598"/>
      <c r="J24323" s="598"/>
      <c r="M24323" s="598"/>
      <c r="N24323" s="598"/>
      <c r="V24323" s="598"/>
      <c r="W24323" s="598"/>
    </row>
    <row r="24324" spans="6:23" x14ac:dyDescent="0.2">
      <c r="F24324" s="610"/>
      <c r="H24324" s="612"/>
      <c r="I24324" s="598"/>
      <c r="J24324" s="598"/>
      <c r="M24324" s="598"/>
      <c r="N24324" s="598"/>
      <c r="V24324" s="598"/>
      <c r="W24324" s="598"/>
    </row>
    <row r="24325" spans="6:23" x14ac:dyDescent="0.2">
      <c r="F24325" s="610"/>
      <c r="H24325" s="612"/>
      <c r="I24325" s="598"/>
      <c r="J24325" s="598"/>
      <c r="M24325" s="598"/>
      <c r="N24325" s="598"/>
      <c r="V24325" s="598"/>
      <c r="W24325" s="598"/>
    </row>
    <row r="24326" spans="6:23" x14ac:dyDescent="0.2">
      <c r="F24326" s="610"/>
      <c r="H24326" s="612"/>
      <c r="I24326" s="598"/>
      <c r="J24326" s="598"/>
      <c r="M24326" s="598"/>
      <c r="N24326" s="598"/>
      <c r="V24326" s="598"/>
      <c r="W24326" s="598"/>
    </row>
    <row r="24327" spans="6:23" x14ac:dyDescent="0.2">
      <c r="F24327" s="610"/>
      <c r="H24327" s="612"/>
      <c r="I24327" s="598"/>
      <c r="J24327" s="598"/>
      <c r="M24327" s="598"/>
      <c r="N24327" s="598"/>
      <c r="V24327" s="598"/>
      <c r="W24327" s="598"/>
    </row>
    <row r="24328" spans="6:23" x14ac:dyDescent="0.2">
      <c r="F24328" s="610"/>
      <c r="H24328" s="612"/>
      <c r="I24328" s="598"/>
      <c r="J24328" s="598"/>
      <c r="M24328" s="598"/>
      <c r="N24328" s="598"/>
      <c r="V24328" s="598"/>
      <c r="W24328" s="598"/>
    </row>
    <row r="24329" spans="6:23" x14ac:dyDescent="0.2">
      <c r="F24329" s="610"/>
      <c r="H24329" s="612"/>
      <c r="I24329" s="598"/>
      <c r="J24329" s="598"/>
      <c r="M24329" s="598"/>
      <c r="N24329" s="598"/>
      <c r="V24329" s="598"/>
      <c r="W24329" s="598"/>
    </row>
    <row r="24330" spans="6:23" x14ac:dyDescent="0.2">
      <c r="F24330" s="610"/>
      <c r="H24330" s="612"/>
      <c r="I24330" s="598"/>
      <c r="J24330" s="598"/>
      <c r="M24330" s="598"/>
      <c r="N24330" s="598"/>
      <c r="V24330" s="598"/>
      <c r="W24330" s="598"/>
    </row>
    <row r="24331" spans="6:23" x14ac:dyDescent="0.2">
      <c r="F24331" s="610"/>
      <c r="H24331" s="612"/>
      <c r="I24331" s="598"/>
      <c r="J24331" s="598"/>
      <c r="M24331" s="598"/>
      <c r="N24331" s="598"/>
      <c r="V24331" s="598"/>
      <c r="W24331" s="598"/>
    </row>
    <row r="24332" spans="6:23" x14ac:dyDescent="0.2">
      <c r="F24332" s="610"/>
      <c r="H24332" s="612"/>
      <c r="I24332" s="598"/>
      <c r="J24332" s="598"/>
      <c r="M24332" s="598"/>
      <c r="N24332" s="598"/>
      <c r="V24332" s="598"/>
      <c r="W24332" s="598"/>
    </row>
    <row r="24333" spans="6:23" x14ac:dyDescent="0.2">
      <c r="F24333" s="610"/>
      <c r="H24333" s="612"/>
      <c r="I24333" s="598"/>
      <c r="J24333" s="598"/>
      <c r="M24333" s="598"/>
      <c r="N24333" s="598"/>
      <c r="V24333" s="598"/>
      <c r="W24333" s="598"/>
    </row>
    <row r="24334" spans="6:23" x14ac:dyDescent="0.2">
      <c r="F24334" s="610"/>
      <c r="H24334" s="612"/>
      <c r="I24334" s="598"/>
      <c r="J24334" s="598"/>
      <c r="M24334" s="598"/>
      <c r="N24334" s="598"/>
      <c r="V24334" s="598"/>
      <c r="W24334" s="598"/>
    </row>
    <row r="24335" spans="6:23" x14ac:dyDescent="0.2">
      <c r="F24335" s="610"/>
      <c r="H24335" s="612"/>
      <c r="I24335" s="598"/>
      <c r="J24335" s="598"/>
      <c r="M24335" s="598"/>
      <c r="N24335" s="598"/>
      <c r="V24335" s="598"/>
      <c r="W24335" s="598"/>
    </row>
    <row r="24336" spans="6:23" x14ac:dyDescent="0.2">
      <c r="F24336" s="610"/>
      <c r="H24336" s="612"/>
      <c r="I24336" s="598"/>
      <c r="J24336" s="598"/>
      <c r="M24336" s="598"/>
      <c r="N24336" s="598"/>
      <c r="V24336" s="598"/>
      <c r="W24336" s="598"/>
    </row>
    <row r="24337" spans="6:23" x14ac:dyDescent="0.2">
      <c r="F24337" s="610"/>
      <c r="H24337" s="612"/>
      <c r="I24337" s="598"/>
      <c r="J24337" s="598"/>
      <c r="M24337" s="598"/>
      <c r="N24337" s="598"/>
      <c r="V24337" s="598"/>
      <c r="W24337" s="598"/>
    </row>
    <row r="24338" spans="6:23" x14ac:dyDescent="0.2">
      <c r="F24338" s="610"/>
      <c r="H24338" s="612"/>
      <c r="I24338" s="598"/>
      <c r="J24338" s="598"/>
      <c r="M24338" s="598"/>
      <c r="N24338" s="598"/>
      <c r="V24338" s="598"/>
      <c r="W24338" s="598"/>
    </row>
    <row r="24339" spans="6:23" x14ac:dyDescent="0.2">
      <c r="F24339" s="610"/>
      <c r="H24339" s="612"/>
      <c r="I24339" s="598"/>
      <c r="J24339" s="598"/>
      <c r="M24339" s="598"/>
      <c r="N24339" s="598"/>
      <c r="V24339" s="598"/>
      <c r="W24339" s="598"/>
    </row>
    <row r="24340" spans="6:23" x14ac:dyDescent="0.2">
      <c r="F24340" s="610"/>
      <c r="H24340" s="612"/>
      <c r="I24340" s="598"/>
      <c r="J24340" s="598"/>
      <c r="M24340" s="598"/>
      <c r="N24340" s="598"/>
      <c r="V24340" s="598"/>
      <c r="W24340" s="598"/>
    </row>
    <row r="24341" spans="6:23" x14ac:dyDescent="0.2">
      <c r="F24341" s="610"/>
      <c r="H24341" s="612"/>
      <c r="I24341" s="598"/>
      <c r="J24341" s="598"/>
      <c r="M24341" s="598"/>
      <c r="N24341" s="598"/>
      <c r="V24341" s="598"/>
      <c r="W24341" s="598"/>
    </row>
    <row r="24342" spans="6:23" x14ac:dyDescent="0.2">
      <c r="F24342" s="610"/>
      <c r="H24342" s="612"/>
      <c r="I24342" s="598"/>
      <c r="J24342" s="598"/>
      <c r="M24342" s="598"/>
      <c r="N24342" s="598"/>
      <c r="V24342" s="598"/>
      <c r="W24342" s="598"/>
    </row>
    <row r="24343" spans="6:23" x14ac:dyDescent="0.2">
      <c r="F24343" s="610"/>
      <c r="H24343" s="612"/>
      <c r="I24343" s="598"/>
      <c r="J24343" s="598"/>
      <c r="M24343" s="598"/>
      <c r="N24343" s="598"/>
      <c r="V24343" s="598"/>
      <c r="W24343" s="598"/>
    </row>
    <row r="24344" spans="6:23" x14ac:dyDescent="0.2">
      <c r="F24344" s="610"/>
      <c r="H24344" s="612"/>
      <c r="I24344" s="598"/>
      <c r="J24344" s="598"/>
      <c r="M24344" s="598"/>
      <c r="N24344" s="598"/>
      <c r="V24344" s="598"/>
      <c r="W24344" s="598"/>
    </row>
    <row r="24345" spans="6:23" x14ac:dyDescent="0.2">
      <c r="F24345" s="610"/>
      <c r="H24345" s="612"/>
      <c r="I24345" s="598"/>
      <c r="J24345" s="598"/>
      <c r="M24345" s="598"/>
      <c r="N24345" s="598"/>
      <c r="V24345" s="598"/>
      <c r="W24345" s="598"/>
    </row>
    <row r="24346" spans="6:23" x14ac:dyDescent="0.2">
      <c r="F24346" s="610"/>
      <c r="H24346" s="612"/>
      <c r="I24346" s="598"/>
      <c r="J24346" s="598"/>
      <c r="M24346" s="598"/>
      <c r="N24346" s="598"/>
      <c r="V24346" s="598"/>
      <c r="W24346" s="598"/>
    </row>
    <row r="24347" spans="6:23" x14ac:dyDescent="0.2">
      <c r="F24347" s="610"/>
      <c r="H24347" s="612"/>
      <c r="I24347" s="598"/>
      <c r="J24347" s="598"/>
      <c r="M24347" s="598"/>
      <c r="N24347" s="598"/>
      <c r="V24347" s="598"/>
      <c r="W24347" s="598"/>
    </row>
    <row r="24348" spans="6:23" x14ac:dyDescent="0.2">
      <c r="F24348" s="610"/>
      <c r="H24348" s="612"/>
      <c r="I24348" s="598"/>
      <c r="J24348" s="598"/>
      <c r="M24348" s="598"/>
      <c r="N24348" s="598"/>
      <c r="V24348" s="598"/>
      <c r="W24348" s="598"/>
    </row>
    <row r="24349" spans="6:23" x14ac:dyDescent="0.2">
      <c r="F24349" s="610"/>
      <c r="H24349" s="612"/>
      <c r="I24349" s="598"/>
      <c r="J24349" s="598"/>
      <c r="M24349" s="598"/>
      <c r="N24349" s="598"/>
      <c r="V24349" s="598"/>
      <c r="W24349" s="598"/>
    </row>
    <row r="24350" spans="6:23" x14ac:dyDescent="0.2">
      <c r="F24350" s="610"/>
      <c r="H24350" s="612"/>
      <c r="I24350" s="598"/>
      <c r="J24350" s="598"/>
      <c r="M24350" s="598"/>
      <c r="N24350" s="598"/>
      <c r="V24350" s="598"/>
      <c r="W24350" s="598"/>
    </row>
    <row r="24351" spans="6:23" x14ac:dyDescent="0.2">
      <c r="F24351" s="610"/>
      <c r="H24351" s="612"/>
      <c r="I24351" s="598"/>
      <c r="J24351" s="598"/>
      <c r="M24351" s="598"/>
      <c r="N24351" s="598"/>
      <c r="V24351" s="598"/>
      <c r="W24351" s="598"/>
    </row>
    <row r="24352" spans="6:23" x14ac:dyDescent="0.2">
      <c r="F24352" s="610"/>
      <c r="H24352" s="612"/>
      <c r="I24352" s="598"/>
      <c r="J24352" s="598"/>
      <c r="M24352" s="598"/>
      <c r="N24352" s="598"/>
      <c r="V24352" s="598"/>
      <c r="W24352" s="598"/>
    </row>
    <row r="24353" spans="6:23" x14ac:dyDescent="0.2">
      <c r="F24353" s="610"/>
      <c r="H24353" s="612"/>
      <c r="I24353" s="598"/>
      <c r="J24353" s="598"/>
      <c r="M24353" s="598"/>
      <c r="N24353" s="598"/>
      <c r="V24353" s="598"/>
      <c r="W24353" s="598"/>
    </row>
    <row r="24354" spans="6:23" x14ac:dyDescent="0.2">
      <c r="F24354" s="610"/>
      <c r="H24354" s="612"/>
      <c r="I24354" s="598"/>
      <c r="J24354" s="598"/>
      <c r="M24354" s="598"/>
      <c r="N24354" s="598"/>
      <c r="V24354" s="598"/>
      <c r="W24354" s="598"/>
    </row>
    <row r="24355" spans="6:23" x14ac:dyDescent="0.2">
      <c r="F24355" s="610"/>
      <c r="H24355" s="612"/>
      <c r="I24355" s="598"/>
      <c r="J24355" s="598"/>
      <c r="M24355" s="598"/>
      <c r="N24355" s="598"/>
      <c r="V24355" s="598"/>
      <c r="W24355" s="598"/>
    </row>
    <row r="24356" spans="6:23" x14ac:dyDescent="0.2">
      <c r="F24356" s="610"/>
      <c r="H24356" s="612"/>
      <c r="I24356" s="598"/>
      <c r="J24356" s="598"/>
      <c r="M24356" s="598"/>
      <c r="N24356" s="598"/>
      <c r="V24356" s="598"/>
      <c r="W24356" s="598"/>
    </row>
    <row r="24357" spans="6:23" x14ac:dyDescent="0.2">
      <c r="F24357" s="610"/>
      <c r="H24357" s="612"/>
      <c r="I24357" s="598"/>
      <c r="J24357" s="598"/>
      <c r="M24357" s="598"/>
      <c r="N24357" s="598"/>
      <c r="V24357" s="598"/>
      <c r="W24357" s="598"/>
    </row>
    <row r="24358" spans="6:23" x14ac:dyDescent="0.2">
      <c r="F24358" s="610"/>
      <c r="H24358" s="612"/>
      <c r="I24358" s="598"/>
      <c r="J24358" s="598"/>
      <c r="M24358" s="598"/>
      <c r="N24358" s="598"/>
      <c r="V24358" s="598"/>
      <c r="W24358" s="598"/>
    </row>
    <row r="24359" spans="6:23" x14ac:dyDescent="0.2">
      <c r="F24359" s="610"/>
      <c r="H24359" s="612"/>
      <c r="I24359" s="598"/>
      <c r="J24359" s="598"/>
      <c r="M24359" s="598"/>
      <c r="N24359" s="598"/>
      <c r="V24359" s="598"/>
      <c r="W24359" s="598"/>
    </row>
    <row r="24360" spans="6:23" x14ac:dyDescent="0.2">
      <c r="F24360" s="610"/>
      <c r="H24360" s="612"/>
      <c r="I24360" s="598"/>
      <c r="J24360" s="598"/>
      <c r="M24360" s="598"/>
      <c r="N24360" s="598"/>
      <c r="V24360" s="598"/>
      <c r="W24360" s="598"/>
    </row>
    <row r="24361" spans="6:23" x14ac:dyDescent="0.2">
      <c r="F24361" s="610"/>
      <c r="H24361" s="612"/>
      <c r="I24361" s="598"/>
      <c r="J24361" s="598"/>
      <c r="M24361" s="598"/>
      <c r="N24361" s="598"/>
      <c r="V24361" s="598"/>
      <c r="W24361" s="598"/>
    </row>
    <row r="24362" spans="6:23" x14ac:dyDescent="0.2">
      <c r="F24362" s="610"/>
      <c r="H24362" s="612"/>
      <c r="I24362" s="598"/>
      <c r="J24362" s="598"/>
      <c r="M24362" s="598"/>
      <c r="N24362" s="598"/>
      <c r="V24362" s="598"/>
      <c r="W24362" s="598"/>
    </row>
    <row r="24363" spans="6:23" x14ac:dyDescent="0.2">
      <c r="F24363" s="610"/>
      <c r="H24363" s="612"/>
      <c r="I24363" s="598"/>
      <c r="J24363" s="598"/>
      <c r="M24363" s="598"/>
      <c r="N24363" s="598"/>
      <c r="V24363" s="598"/>
      <c r="W24363" s="598"/>
    </row>
    <row r="24364" spans="6:23" x14ac:dyDescent="0.2">
      <c r="F24364" s="610"/>
      <c r="H24364" s="612"/>
      <c r="I24364" s="598"/>
      <c r="J24364" s="598"/>
      <c r="M24364" s="598"/>
      <c r="N24364" s="598"/>
      <c r="V24364" s="598"/>
      <c r="W24364" s="598"/>
    </row>
    <row r="24365" spans="6:23" x14ac:dyDescent="0.2">
      <c r="F24365" s="610"/>
      <c r="H24365" s="612"/>
      <c r="I24365" s="598"/>
      <c r="J24365" s="598"/>
      <c r="M24365" s="598"/>
      <c r="N24365" s="598"/>
      <c r="V24365" s="598"/>
      <c r="W24365" s="598"/>
    </row>
    <row r="24366" spans="6:23" x14ac:dyDescent="0.2">
      <c r="F24366" s="610"/>
      <c r="H24366" s="612"/>
      <c r="I24366" s="598"/>
      <c r="J24366" s="598"/>
      <c r="M24366" s="598"/>
      <c r="N24366" s="598"/>
      <c r="V24366" s="598"/>
      <c r="W24366" s="598"/>
    </row>
    <row r="24367" spans="6:23" x14ac:dyDescent="0.2">
      <c r="F24367" s="610"/>
      <c r="H24367" s="612"/>
      <c r="I24367" s="598"/>
      <c r="J24367" s="598"/>
      <c r="M24367" s="598"/>
      <c r="N24367" s="598"/>
      <c r="V24367" s="598"/>
      <c r="W24367" s="598"/>
    </row>
    <row r="24368" spans="6:23" x14ac:dyDescent="0.2">
      <c r="F24368" s="610"/>
      <c r="H24368" s="612"/>
      <c r="I24368" s="598"/>
      <c r="J24368" s="598"/>
      <c r="M24368" s="598"/>
      <c r="N24368" s="598"/>
      <c r="V24368" s="598"/>
      <c r="W24368" s="598"/>
    </row>
    <row r="24369" spans="6:23" x14ac:dyDescent="0.2">
      <c r="F24369" s="610"/>
      <c r="H24369" s="612"/>
      <c r="I24369" s="598"/>
      <c r="J24369" s="598"/>
      <c r="M24369" s="598"/>
      <c r="N24369" s="598"/>
      <c r="V24369" s="598"/>
      <c r="W24369" s="598"/>
    </row>
    <row r="24370" spans="6:23" x14ac:dyDescent="0.2">
      <c r="F24370" s="610"/>
      <c r="H24370" s="612"/>
      <c r="I24370" s="598"/>
      <c r="J24370" s="598"/>
      <c r="M24370" s="598"/>
      <c r="N24370" s="598"/>
      <c r="V24370" s="598"/>
      <c r="W24370" s="598"/>
    </row>
    <row r="24371" spans="6:23" x14ac:dyDescent="0.2">
      <c r="F24371" s="610"/>
      <c r="H24371" s="612"/>
      <c r="I24371" s="598"/>
      <c r="J24371" s="598"/>
      <c r="M24371" s="598"/>
      <c r="N24371" s="598"/>
      <c r="V24371" s="598"/>
      <c r="W24371" s="598"/>
    </row>
    <row r="24372" spans="6:23" x14ac:dyDescent="0.2">
      <c r="F24372" s="610"/>
      <c r="H24372" s="612"/>
      <c r="I24372" s="598"/>
      <c r="J24372" s="598"/>
      <c r="M24372" s="598"/>
      <c r="N24372" s="598"/>
      <c r="V24372" s="598"/>
      <c r="W24372" s="598"/>
    </row>
    <row r="24373" spans="6:23" x14ac:dyDescent="0.2">
      <c r="F24373" s="610"/>
      <c r="H24373" s="612"/>
      <c r="I24373" s="598"/>
      <c r="J24373" s="598"/>
      <c r="M24373" s="598"/>
      <c r="N24373" s="598"/>
      <c r="V24373" s="598"/>
      <c r="W24373" s="598"/>
    </row>
    <row r="24374" spans="6:23" x14ac:dyDescent="0.2">
      <c r="F24374" s="610"/>
      <c r="H24374" s="612"/>
      <c r="I24374" s="598"/>
      <c r="J24374" s="598"/>
      <c r="M24374" s="598"/>
      <c r="N24374" s="598"/>
      <c r="V24374" s="598"/>
      <c r="W24374" s="598"/>
    </row>
    <row r="24375" spans="6:23" x14ac:dyDescent="0.2">
      <c r="F24375" s="610"/>
      <c r="H24375" s="612"/>
      <c r="I24375" s="598"/>
      <c r="J24375" s="598"/>
      <c r="M24375" s="598"/>
      <c r="N24375" s="598"/>
      <c r="V24375" s="598"/>
      <c r="W24375" s="598"/>
    </row>
    <row r="24376" spans="6:23" x14ac:dyDescent="0.2">
      <c r="F24376" s="610"/>
      <c r="H24376" s="612"/>
      <c r="I24376" s="598"/>
      <c r="J24376" s="598"/>
      <c r="M24376" s="598"/>
      <c r="N24376" s="598"/>
      <c r="V24376" s="598"/>
      <c r="W24376" s="598"/>
    </row>
    <row r="24377" spans="6:23" x14ac:dyDescent="0.2">
      <c r="F24377" s="610"/>
      <c r="H24377" s="612"/>
      <c r="I24377" s="598"/>
      <c r="J24377" s="598"/>
      <c r="M24377" s="598"/>
      <c r="N24377" s="598"/>
      <c r="V24377" s="598"/>
      <c r="W24377" s="598"/>
    </row>
    <row r="24378" spans="6:23" x14ac:dyDescent="0.2">
      <c r="F24378" s="610"/>
      <c r="H24378" s="612"/>
      <c r="I24378" s="598"/>
      <c r="J24378" s="598"/>
      <c r="M24378" s="598"/>
      <c r="N24378" s="598"/>
      <c r="V24378" s="598"/>
      <c r="W24378" s="598"/>
    </row>
    <row r="24379" spans="6:23" x14ac:dyDescent="0.2">
      <c r="F24379" s="610"/>
      <c r="H24379" s="612"/>
      <c r="I24379" s="598"/>
      <c r="J24379" s="598"/>
      <c r="M24379" s="598"/>
      <c r="N24379" s="598"/>
      <c r="V24379" s="598"/>
      <c r="W24379" s="598"/>
    </row>
    <row r="24380" spans="6:23" x14ac:dyDescent="0.2">
      <c r="F24380" s="610"/>
      <c r="H24380" s="612"/>
      <c r="I24380" s="598"/>
      <c r="J24380" s="598"/>
      <c r="M24380" s="598"/>
      <c r="N24380" s="598"/>
      <c r="V24380" s="598"/>
      <c r="W24380" s="598"/>
    </row>
    <row r="24381" spans="6:23" x14ac:dyDescent="0.2">
      <c r="F24381" s="610"/>
      <c r="H24381" s="612"/>
      <c r="I24381" s="598"/>
      <c r="J24381" s="598"/>
      <c r="M24381" s="598"/>
      <c r="N24381" s="598"/>
      <c r="V24381" s="598"/>
      <c r="W24381" s="598"/>
    </row>
    <row r="24382" spans="6:23" x14ac:dyDescent="0.2">
      <c r="F24382" s="610"/>
      <c r="H24382" s="612"/>
      <c r="I24382" s="598"/>
      <c r="J24382" s="598"/>
      <c r="M24382" s="598"/>
      <c r="N24382" s="598"/>
      <c r="V24382" s="598"/>
      <c r="W24382" s="598"/>
    </row>
    <row r="24383" spans="6:23" x14ac:dyDescent="0.2">
      <c r="F24383" s="610"/>
      <c r="H24383" s="612"/>
      <c r="I24383" s="598"/>
      <c r="J24383" s="598"/>
      <c r="M24383" s="598"/>
      <c r="N24383" s="598"/>
      <c r="V24383" s="598"/>
      <c r="W24383" s="598"/>
    </row>
    <row r="24384" spans="6:23" x14ac:dyDescent="0.2">
      <c r="F24384" s="610"/>
      <c r="H24384" s="612"/>
      <c r="I24384" s="598"/>
      <c r="J24384" s="598"/>
      <c r="M24384" s="598"/>
      <c r="N24384" s="598"/>
      <c r="V24384" s="598"/>
      <c r="W24384" s="598"/>
    </row>
    <row r="24385" spans="6:23" x14ac:dyDescent="0.2">
      <c r="F24385" s="610"/>
      <c r="H24385" s="612"/>
      <c r="I24385" s="598"/>
      <c r="J24385" s="598"/>
      <c r="M24385" s="598"/>
      <c r="N24385" s="598"/>
      <c r="V24385" s="598"/>
      <c r="W24385" s="598"/>
    </row>
    <row r="24386" spans="6:23" x14ac:dyDescent="0.2">
      <c r="F24386" s="610"/>
      <c r="H24386" s="612"/>
      <c r="I24386" s="598"/>
      <c r="J24386" s="598"/>
      <c r="M24386" s="598"/>
      <c r="N24386" s="598"/>
      <c r="V24386" s="598"/>
      <c r="W24386" s="598"/>
    </row>
    <row r="24387" spans="6:23" x14ac:dyDescent="0.2">
      <c r="F24387" s="610"/>
      <c r="H24387" s="612"/>
      <c r="I24387" s="598"/>
      <c r="J24387" s="598"/>
      <c r="M24387" s="598"/>
      <c r="N24387" s="598"/>
      <c r="V24387" s="598"/>
      <c r="W24387" s="598"/>
    </row>
    <row r="24388" spans="6:23" x14ac:dyDescent="0.2">
      <c r="F24388" s="610"/>
      <c r="H24388" s="612"/>
      <c r="I24388" s="598"/>
      <c r="J24388" s="598"/>
      <c r="M24388" s="598"/>
      <c r="N24388" s="598"/>
      <c r="V24388" s="598"/>
      <c r="W24388" s="598"/>
    </row>
    <row r="24389" spans="6:23" x14ac:dyDescent="0.2">
      <c r="F24389" s="610"/>
      <c r="H24389" s="612"/>
      <c r="I24389" s="598"/>
      <c r="J24389" s="598"/>
      <c r="M24389" s="598"/>
      <c r="N24389" s="598"/>
      <c r="V24389" s="598"/>
      <c r="W24389" s="598"/>
    </row>
    <row r="24390" spans="6:23" x14ac:dyDescent="0.2">
      <c r="F24390" s="610"/>
      <c r="H24390" s="612"/>
      <c r="I24390" s="598"/>
      <c r="J24390" s="598"/>
      <c r="M24390" s="598"/>
      <c r="N24390" s="598"/>
      <c r="V24390" s="598"/>
      <c r="W24390" s="598"/>
    </row>
    <row r="24391" spans="6:23" x14ac:dyDescent="0.2">
      <c r="F24391" s="610"/>
      <c r="H24391" s="612"/>
      <c r="I24391" s="598"/>
      <c r="J24391" s="598"/>
      <c r="M24391" s="598"/>
      <c r="N24391" s="598"/>
      <c r="V24391" s="598"/>
      <c r="W24391" s="598"/>
    </row>
    <row r="24392" spans="6:23" x14ac:dyDescent="0.2">
      <c r="F24392" s="610"/>
      <c r="H24392" s="612"/>
      <c r="I24392" s="598"/>
      <c r="J24392" s="598"/>
      <c r="M24392" s="598"/>
      <c r="N24392" s="598"/>
      <c r="V24392" s="598"/>
      <c r="W24392" s="598"/>
    </row>
    <row r="24393" spans="6:23" x14ac:dyDescent="0.2">
      <c r="F24393" s="610"/>
      <c r="H24393" s="612"/>
      <c r="I24393" s="598"/>
      <c r="J24393" s="598"/>
      <c r="M24393" s="598"/>
      <c r="N24393" s="598"/>
      <c r="V24393" s="598"/>
      <c r="W24393" s="598"/>
    </row>
    <row r="24394" spans="6:23" x14ac:dyDescent="0.2">
      <c r="F24394" s="610"/>
      <c r="H24394" s="612"/>
      <c r="I24394" s="598"/>
      <c r="J24394" s="598"/>
      <c r="M24394" s="598"/>
      <c r="N24394" s="598"/>
      <c r="V24394" s="598"/>
      <c r="W24394" s="598"/>
    </row>
    <row r="24395" spans="6:23" x14ac:dyDescent="0.2">
      <c r="F24395" s="610"/>
      <c r="H24395" s="612"/>
      <c r="I24395" s="598"/>
      <c r="J24395" s="598"/>
      <c r="M24395" s="598"/>
      <c r="N24395" s="598"/>
      <c r="V24395" s="598"/>
      <c r="W24395" s="598"/>
    </row>
    <row r="24396" spans="6:23" x14ac:dyDescent="0.2">
      <c r="F24396" s="610"/>
      <c r="H24396" s="612"/>
      <c r="I24396" s="598"/>
      <c r="J24396" s="598"/>
      <c r="M24396" s="598"/>
      <c r="N24396" s="598"/>
      <c r="V24396" s="598"/>
      <c r="W24396" s="598"/>
    </row>
    <row r="24397" spans="6:23" x14ac:dyDescent="0.2">
      <c r="F24397" s="610"/>
      <c r="H24397" s="612"/>
      <c r="I24397" s="598"/>
      <c r="J24397" s="598"/>
      <c r="M24397" s="598"/>
      <c r="N24397" s="598"/>
      <c r="V24397" s="598"/>
      <c r="W24397" s="598"/>
    </row>
    <row r="24398" spans="6:23" x14ac:dyDescent="0.2">
      <c r="F24398" s="610"/>
      <c r="H24398" s="612"/>
      <c r="I24398" s="598"/>
      <c r="J24398" s="598"/>
      <c r="M24398" s="598"/>
      <c r="N24398" s="598"/>
      <c r="V24398" s="598"/>
      <c r="W24398" s="598"/>
    </row>
    <row r="24399" spans="6:23" x14ac:dyDescent="0.2">
      <c r="F24399" s="610"/>
      <c r="H24399" s="612"/>
      <c r="I24399" s="598"/>
      <c r="J24399" s="598"/>
      <c r="M24399" s="598"/>
      <c r="N24399" s="598"/>
      <c r="V24399" s="598"/>
      <c r="W24399" s="598"/>
    </row>
    <row r="24400" spans="6:23" x14ac:dyDescent="0.2">
      <c r="F24400" s="610"/>
      <c r="H24400" s="612"/>
      <c r="I24400" s="598"/>
      <c r="J24400" s="598"/>
      <c r="M24400" s="598"/>
      <c r="N24400" s="598"/>
      <c r="V24400" s="598"/>
      <c r="W24400" s="598"/>
    </row>
    <row r="24401" spans="6:23" x14ac:dyDescent="0.2">
      <c r="F24401" s="610"/>
      <c r="H24401" s="612"/>
      <c r="I24401" s="598"/>
      <c r="J24401" s="598"/>
      <c r="M24401" s="598"/>
      <c r="N24401" s="598"/>
      <c r="V24401" s="598"/>
      <c r="W24401" s="598"/>
    </row>
    <row r="24402" spans="6:23" x14ac:dyDescent="0.2">
      <c r="F24402" s="610"/>
      <c r="H24402" s="612"/>
      <c r="I24402" s="598"/>
      <c r="J24402" s="598"/>
      <c r="M24402" s="598"/>
      <c r="N24402" s="598"/>
      <c r="V24402" s="598"/>
      <c r="W24402" s="598"/>
    </row>
    <row r="24403" spans="6:23" x14ac:dyDescent="0.2">
      <c r="F24403" s="610"/>
      <c r="H24403" s="612"/>
      <c r="I24403" s="598"/>
      <c r="J24403" s="598"/>
      <c r="M24403" s="598"/>
      <c r="N24403" s="598"/>
      <c r="V24403" s="598"/>
      <c r="W24403" s="598"/>
    </row>
    <row r="24404" spans="6:23" x14ac:dyDescent="0.2">
      <c r="F24404" s="610"/>
      <c r="H24404" s="612"/>
      <c r="I24404" s="598"/>
      <c r="J24404" s="598"/>
      <c r="M24404" s="598"/>
      <c r="N24404" s="598"/>
      <c r="V24404" s="598"/>
      <c r="W24404" s="598"/>
    </row>
    <row r="24405" spans="6:23" x14ac:dyDescent="0.2">
      <c r="F24405" s="610"/>
      <c r="H24405" s="612"/>
      <c r="I24405" s="598"/>
      <c r="J24405" s="598"/>
      <c r="M24405" s="598"/>
      <c r="N24405" s="598"/>
      <c r="V24405" s="598"/>
      <c r="W24405" s="598"/>
    </row>
    <row r="24406" spans="6:23" x14ac:dyDescent="0.2">
      <c r="F24406" s="610"/>
      <c r="H24406" s="612"/>
      <c r="I24406" s="598"/>
      <c r="J24406" s="598"/>
      <c r="M24406" s="598"/>
      <c r="N24406" s="598"/>
      <c r="V24406" s="598"/>
      <c r="W24406" s="598"/>
    </row>
    <row r="24407" spans="6:23" x14ac:dyDescent="0.2">
      <c r="F24407" s="610"/>
      <c r="H24407" s="612"/>
      <c r="I24407" s="598"/>
      <c r="J24407" s="598"/>
      <c r="M24407" s="598"/>
      <c r="N24407" s="598"/>
      <c r="V24407" s="598"/>
      <c r="W24407" s="598"/>
    </row>
    <row r="24408" spans="6:23" x14ac:dyDescent="0.2">
      <c r="F24408" s="610"/>
      <c r="H24408" s="612"/>
      <c r="I24408" s="598"/>
      <c r="J24408" s="598"/>
      <c r="M24408" s="598"/>
      <c r="N24408" s="598"/>
      <c r="V24408" s="598"/>
      <c r="W24408" s="598"/>
    </row>
    <row r="24409" spans="6:23" x14ac:dyDescent="0.2">
      <c r="F24409" s="610"/>
      <c r="H24409" s="612"/>
      <c r="I24409" s="598"/>
      <c r="J24409" s="598"/>
      <c r="M24409" s="598"/>
      <c r="N24409" s="598"/>
      <c r="V24409" s="598"/>
      <c r="W24409" s="598"/>
    </row>
    <row r="24410" spans="6:23" x14ac:dyDescent="0.2">
      <c r="F24410" s="610"/>
      <c r="H24410" s="612"/>
      <c r="I24410" s="598"/>
      <c r="J24410" s="598"/>
      <c r="M24410" s="598"/>
      <c r="N24410" s="598"/>
      <c r="V24410" s="598"/>
      <c r="W24410" s="598"/>
    </row>
    <row r="24411" spans="6:23" x14ac:dyDescent="0.2">
      <c r="F24411" s="610"/>
      <c r="H24411" s="612"/>
      <c r="I24411" s="598"/>
      <c r="J24411" s="598"/>
      <c r="M24411" s="598"/>
      <c r="N24411" s="598"/>
      <c r="V24411" s="598"/>
      <c r="W24411" s="598"/>
    </row>
    <row r="24412" spans="6:23" x14ac:dyDescent="0.2">
      <c r="F24412" s="610"/>
      <c r="H24412" s="612"/>
      <c r="I24412" s="598"/>
      <c r="J24412" s="598"/>
      <c r="M24412" s="598"/>
      <c r="N24412" s="598"/>
      <c r="V24412" s="598"/>
      <c r="W24412" s="598"/>
    </row>
    <row r="24413" spans="6:23" x14ac:dyDescent="0.2">
      <c r="F24413" s="610"/>
      <c r="H24413" s="612"/>
      <c r="I24413" s="598"/>
      <c r="J24413" s="598"/>
      <c r="M24413" s="598"/>
      <c r="N24413" s="598"/>
      <c r="V24413" s="598"/>
      <c r="W24413" s="598"/>
    </row>
    <row r="24414" spans="6:23" x14ac:dyDescent="0.2">
      <c r="F24414" s="610"/>
      <c r="H24414" s="612"/>
      <c r="I24414" s="598"/>
      <c r="J24414" s="598"/>
      <c r="M24414" s="598"/>
      <c r="N24414" s="598"/>
      <c r="V24414" s="598"/>
      <c r="W24414" s="598"/>
    </row>
    <row r="24415" spans="6:23" x14ac:dyDescent="0.2">
      <c r="F24415" s="610"/>
      <c r="H24415" s="612"/>
      <c r="I24415" s="598"/>
      <c r="J24415" s="598"/>
      <c r="M24415" s="598"/>
      <c r="N24415" s="598"/>
      <c r="V24415" s="598"/>
      <c r="W24415" s="598"/>
    </row>
    <row r="24416" spans="6:23" x14ac:dyDescent="0.2">
      <c r="F24416" s="610"/>
      <c r="H24416" s="612"/>
      <c r="I24416" s="598"/>
      <c r="J24416" s="598"/>
      <c r="M24416" s="598"/>
      <c r="N24416" s="598"/>
      <c r="V24416" s="598"/>
      <c r="W24416" s="598"/>
    </row>
    <row r="24417" spans="6:23" x14ac:dyDescent="0.2">
      <c r="F24417" s="610"/>
      <c r="H24417" s="612"/>
      <c r="I24417" s="598"/>
      <c r="J24417" s="598"/>
      <c r="M24417" s="598"/>
      <c r="N24417" s="598"/>
      <c r="V24417" s="598"/>
      <c r="W24417" s="598"/>
    </row>
    <row r="24418" spans="6:23" x14ac:dyDescent="0.2">
      <c r="F24418" s="610"/>
      <c r="H24418" s="612"/>
      <c r="I24418" s="598"/>
      <c r="J24418" s="598"/>
      <c r="M24418" s="598"/>
      <c r="N24418" s="598"/>
      <c r="V24418" s="598"/>
      <c r="W24418" s="598"/>
    </row>
    <row r="24419" spans="6:23" x14ac:dyDescent="0.2">
      <c r="F24419" s="610"/>
      <c r="H24419" s="612"/>
      <c r="I24419" s="598"/>
      <c r="J24419" s="598"/>
      <c r="M24419" s="598"/>
      <c r="N24419" s="598"/>
      <c r="V24419" s="598"/>
      <c r="W24419" s="598"/>
    </row>
    <row r="24420" spans="6:23" x14ac:dyDescent="0.2">
      <c r="F24420" s="610"/>
      <c r="H24420" s="612"/>
      <c r="I24420" s="598"/>
      <c r="J24420" s="598"/>
      <c r="M24420" s="598"/>
      <c r="N24420" s="598"/>
      <c r="V24420" s="598"/>
      <c r="W24420" s="598"/>
    </row>
    <row r="24421" spans="6:23" x14ac:dyDescent="0.2">
      <c r="F24421" s="610"/>
      <c r="H24421" s="612"/>
      <c r="I24421" s="598"/>
      <c r="J24421" s="598"/>
      <c r="M24421" s="598"/>
      <c r="N24421" s="598"/>
      <c r="V24421" s="598"/>
      <c r="W24421" s="598"/>
    </row>
    <row r="24422" spans="6:23" x14ac:dyDescent="0.2">
      <c r="F24422" s="610"/>
      <c r="H24422" s="612"/>
      <c r="I24422" s="598"/>
      <c r="J24422" s="598"/>
      <c r="M24422" s="598"/>
      <c r="N24422" s="598"/>
      <c r="V24422" s="598"/>
      <c r="W24422" s="598"/>
    </row>
    <row r="24423" spans="6:23" x14ac:dyDescent="0.2">
      <c r="F24423" s="610"/>
      <c r="H24423" s="612"/>
      <c r="I24423" s="598"/>
      <c r="J24423" s="598"/>
      <c r="M24423" s="598"/>
      <c r="N24423" s="598"/>
      <c r="V24423" s="598"/>
      <c r="W24423" s="598"/>
    </row>
    <row r="24424" spans="6:23" x14ac:dyDescent="0.2">
      <c r="F24424" s="610"/>
      <c r="H24424" s="612"/>
      <c r="I24424" s="598"/>
      <c r="J24424" s="598"/>
      <c r="M24424" s="598"/>
      <c r="N24424" s="598"/>
      <c r="V24424" s="598"/>
      <c r="W24424" s="598"/>
    </row>
    <row r="24425" spans="6:23" x14ac:dyDescent="0.2">
      <c r="F24425" s="610"/>
      <c r="H24425" s="612"/>
      <c r="I24425" s="598"/>
      <c r="J24425" s="598"/>
      <c r="M24425" s="598"/>
      <c r="N24425" s="598"/>
      <c r="V24425" s="598"/>
      <c r="W24425" s="598"/>
    </row>
    <row r="24426" spans="6:23" x14ac:dyDescent="0.2">
      <c r="F24426" s="610"/>
      <c r="H24426" s="612"/>
      <c r="I24426" s="598"/>
      <c r="J24426" s="598"/>
      <c r="M24426" s="598"/>
      <c r="N24426" s="598"/>
      <c r="V24426" s="598"/>
      <c r="W24426" s="598"/>
    </row>
    <row r="24427" spans="6:23" x14ac:dyDescent="0.2">
      <c r="F24427" s="610"/>
      <c r="H24427" s="612"/>
      <c r="I24427" s="598"/>
      <c r="J24427" s="598"/>
      <c r="M24427" s="598"/>
      <c r="N24427" s="598"/>
      <c r="V24427" s="598"/>
      <c r="W24427" s="598"/>
    </row>
    <row r="24428" spans="6:23" x14ac:dyDescent="0.2">
      <c r="F24428" s="610"/>
      <c r="H24428" s="612"/>
      <c r="I24428" s="598"/>
      <c r="J24428" s="598"/>
      <c r="M24428" s="598"/>
      <c r="N24428" s="598"/>
      <c r="V24428" s="598"/>
      <c r="W24428" s="598"/>
    </row>
    <row r="24429" spans="6:23" x14ac:dyDescent="0.2">
      <c r="F24429" s="610"/>
      <c r="H24429" s="612"/>
      <c r="I24429" s="598"/>
      <c r="J24429" s="598"/>
      <c r="M24429" s="598"/>
      <c r="N24429" s="598"/>
      <c r="V24429" s="598"/>
      <c r="W24429" s="598"/>
    </row>
    <row r="24430" spans="6:23" x14ac:dyDescent="0.2">
      <c r="F24430" s="610"/>
      <c r="H24430" s="612"/>
      <c r="I24430" s="598"/>
      <c r="J24430" s="598"/>
      <c r="M24430" s="598"/>
      <c r="N24430" s="598"/>
      <c r="V24430" s="598"/>
      <c r="W24430" s="598"/>
    </row>
    <row r="24431" spans="6:23" x14ac:dyDescent="0.2">
      <c r="F24431" s="610"/>
      <c r="H24431" s="612"/>
      <c r="I24431" s="598"/>
      <c r="J24431" s="598"/>
      <c r="M24431" s="598"/>
      <c r="N24431" s="598"/>
      <c r="V24431" s="598"/>
      <c r="W24431" s="598"/>
    </row>
    <row r="24432" spans="6:23" x14ac:dyDescent="0.2">
      <c r="F24432" s="610"/>
      <c r="H24432" s="612"/>
      <c r="I24432" s="598"/>
      <c r="J24432" s="598"/>
      <c r="M24432" s="598"/>
      <c r="N24432" s="598"/>
      <c r="V24432" s="598"/>
      <c r="W24432" s="598"/>
    </row>
    <row r="24433" spans="6:23" x14ac:dyDescent="0.2">
      <c r="F24433" s="610"/>
      <c r="H24433" s="612"/>
      <c r="I24433" s="598"/>
      <c r="J24433" s="598"/>
      <c r="M24433" s="598"/>
      <c r="N24433" s="598"/>
      <c r="V24433" s="598"/>
      <c r="W24433" s="598"/>
    </row>
    <row r="24434" spans="6:23" x14ac:dyDescent="0.2">
      <c r="F24434" s="610"/>
      <c r="H24434" s="612"/>
      <c r="I24434" s="598"/>
      <c r="J24434" s="598"/>
      <c r="M24434" s="598"/>
      <c r="N24434" s="598"/>
      <c r="V24434" s="598"/>
      <c r="W24434" s="598"/>
    </row>
    <row r="24435" spans="6:23" x14ac:dyDescent="0.2">
      <c r="F24435" s="610"/>
      <c r="H24435" s="612"/>
      <c r="I24435" s="598"/>
      <c r="J24435" s="598"/>
      <c r="M24435" s="598"/>
      <c r="N24435" s="598"/>
      <c r="V24435" s="598"/>
      <c r="W24435" s="598"/>
    </row>
    <row r="24436" spans="6:23" x14ac:dyDescent="0.2">
      <c r="F24436" s="610"/>
      <c r="H24436" s="612"/>
      <c r="I24436" s="598"/>
      <c r="J24436" s="598"/>
      <c r="M24436" s="598"/>
      <c r="N24436" s="598"/>
      <c r="V24436" s="598"/>
      <c r="W24436" s="598"/>
    </row>
    <row r="24437" spans="6:23" x14ac:dyDescent="0.2">
      <c r="F24437" s="610"/>
      <c r="H24437" s="612"/>
      <c r="I24437" s="598"/>
      <c r="J24437" s="598"/>
      <c r="M24437" s="598"/>
      <c r="N24437" s="598"/>
      <c r="V24437" s="598"/>
      <c r="W24437" s="598"/>
    </row>
    <row r="24438" spans="6:23" x14ac:dyDescent="0.2">
      <c r="F24438" s="610"/>
      <c r="H24438" s="612"/>
      <c r="I24438" s="598"/>
      <c r="J24438" s="598"/>
      <c r="M24438" s="598"/>
      <c r="N24438" s="598"/>
      <c r="V24438" s="598"/>
      <c r="W24438" s="598"/>
    </row>
    <row r="24439" spans="6:23" x14ac:dyDescent="0.2">
      <c r="F24439" s="610"/>
      <c r="H24439" s="612"/>
      <c r="I24439" s="598"/>
      <c r="J24439" s="598"/>
      <c r="M24439" s="598"/>
      <c r="N24439" s="598"/>
      <c r="V24439" s="598"/>
      <c r="W24439" s="598"/>
    </row>
    <row r="24440" spans="6:23" x14ac:dyDescent="0.2">
      <c r="F24440" s="610"/>
      <c r="H24440" s="612"/>
      <c r="I24440" s="598"/>
      <c r="J24440" s="598"/>
      <c r="M24440" s="598"/>
      <c r="N24440" s="598"/>
      <c r="V24440" s="598"/>
      <c r="W24440" s="598"/>
    </row>
    <row r="24441" spans="6:23" x14ac:dyDescent="0.2">
      <c r="F24441" s="610"/>
      <c r="H24441" s="612"/>
      <c r="I24441" s="598"/>
      <c r="J24441" s="598"/>
      <c r="M24441" s="598"/>
      <c r="N24441" s="598"/>
      <c r="V24441" s="598"/>
      <c r="W24441" s="598"/>
    </row>
    <row r="24442" spans="6:23" x14ac:dyDescent="0.2">
      <c r="F24442" s="610"/>
      <c r="H24442" s="612"/>
      <c r="I24442" s="598"/>
      <c r="J24442" s="598"/>
      <c r="M24442" s="598"/>
      <c r="N24442" s="598"/>
      <c r="V24442" s="598"/>
      <c r="W24442" s="598"/>
    </row>
    <row r="24443" spans="6:23" x14ac:dyDescent="0.2">
      <c r="F24443" s="610"/>
      <c r="H24443" s="612"/>
      <c r="I24443" s="598"/>
      <c r="J24443" s="598"/>
      <c r="M24443" s="598"/>
      <c r="N24443" s="598"/>
      <c r="V24443" s="598"/>
      <c r="W24443" s="598"/>
    </row>
    <row r="24444" spans="6:23" x14ac:dyDescent="0.2">
      <c r="F24444" s="610"/>
      <c r="H24444" s="612"/>
      <c r="I24444" s="598"/>
      <c r="J24444" s="598"/>
      <c r="M24444" s="598"/>
      <c r="N24444" s="598"/>
      <c r="V24444" s="598"/>
      <c r="W24444" s="598"/>
    </row>
    <row r="24445" spans="6:23" x14ac:dyDescent="0.2">
      <c r="F24445" s="610"/>
      <c r="H24445" s="612"/>
      <c r="I24445" s="598"/>
      <c r="J24445" s="598"/>
      <c r="M24445" s="598"/>
      <c r="N24445" s="598"/>
      <c r="V24445" s="598"/>
      <c r="W24445" s="598"/>
    </row>
    <row r="24446" spans="6:23" x14ac:dyDescent="0.2">
      <c r="F24446" s="610"/>
      <c r="H24446" s="612"/>
      <c r="I24446" s="598"/>
      <c r="J24446" s="598"/>
      <c r="M24446" s="598"/>
      <c r="N24446" s="598"/>
      <c r="V24446" s="598"/>
      <c r="W24446" s="598"/>
    </row>
    <row r="24447" spans="6:23" x14ac:dyDescent="0.2">
      <c r="F24447" s="610"/>
      <c r="H24447" s="612"/>
      <c r="I24447" s="598"/>
      <c r="J24447" s="598"/>
      <c r="M24447" s="598"/>
      <c r="N24447" s="598"/>
      <c r="V24447" s="598"/>
      <c r="W24447" s="598"/>
    </row>
    <row r="24448" spans="6:23" x14ac:dyDescent="0.2">
      <c r="F24448" s="610"/>
      <c r="H24448" s="612"/>
      <c r="I24448" s="598"/>
      <c r="J24448" s="598"/>
      <c r="M24448" s="598"/>
      <c r="N24448" s="598"/>
      <c r="V24448" s="598"/>
      <c r="W24448" s="598"/>
    </row>
    <row r="24449" spans="6:23" x14ac:dyDescent="0.2">
      <c r="F24449" s="610"/>
      <c r="H24449" s="612"/>
      <c r="I24449" s="598"/>
      <c r="J24449" s="598"/>
      <c r="M24449" s="598"/>
      <c r="N24449" s="598"/>
      <c r="V24449" s="598"/>
      <c r="W24449" s="598"/>
    </row>
    <row r="24450" spans="6:23" x14ac:dyDescent="0.2">
      <c r="F24450" s="610"/>
      <c r="H24450" s="612"/>
      <c r="I24450" s="598"/>
      <c r="J24450" s="598"/>
      <c r="M24450" s="598"/>
      <c r="N24450" s="598"/>
      <c r="V24450" s="598"/>
      <c r="W24450" s="598"/>
    </row>
    <row r="24451" spans="6:23" x14ac:dyDescent="0.2">
      <c r="F24451" s="610"/>
      <c r="H24451" s="612"/>
      <c r="I24451" s="598"/>
      <c r="J24451" s="598"/>
      <c r="M24451" s="598"/>
      <c r="N24451" s="598"/>
      <c r="V24451" s="598"/>
      <c r="W24451" s="598"/>
    </row>
    <row r="24452" spans="6:23" x14ac:dyDescent="0.2">
      <c r="F24452" s="610"/>
      <c r="H24452" s="612"/>
      <c r="I24452" s="598"/>
      <c r="J24452" s="598"/>
      <c r="M24452" s="598"/>
      <c r="N24452" s="598"/>
      <c r="V24452" s="598"/>
      <c r="W24452" s="598"/>
    </row>
    <row r="24453" spans="6:23" x14ac:dyDescent="0.2">
      <c r="F24453" s="610"/>
      <c r="H24453" s="612"/>
      <c r="I24453" s="598"/>
      <c r="J24453" s="598"/>
      <c r="M24453" s="598"/>
      <c r="N24453" s="598"/>
      <c r="V24453" s="598"/>
      <c r="W24453" s="598"/>
    </row>
    <row r="24454" spans="6:23" x14ac:dyDescent="0.2">
      <c r="F24454" s="610"/>
      <c r="H24454" s="612"/>
      <c r="I24454" s="598"/>
      <c r="J24454" s="598"/>
      <c r="M24454" s="598"/>
      <c r="N24454" s="598"/>
      <c r="V24454" s="598"/>
      <c r="W24454" s="598"/>
    </row>
    <row r="24455" spans="6:23" x14ac:dyDescent="0.2">
      <c r="F24455" s="610"/>
      <c r="H24455" s="612"/>
      <c r="I24455" s="598"/>
      <c r="J24455" s="598"/>
      <c r="M24455" s="598"/>
      <c r="N24455" s="598"/>
      <c r="V24455" s="598"/>
      <c r="W24455" s="598"/>
    </row>
    <row r="24456" spans="6:23" x14ac:dyDescent="0.2">
      <c r="F24456" s="610"/>
      <c r="H24456" s="612"/>
      <c r="I24456" s="598"/>
      <c r="J24456" s="598"/>
      <c r="M24456" s="598"/>
      <c r="N24456" s="598"/>
      <c r="V24456" s="598"/>
      <c r="W24456" s="598"/>
    </row>
    <row r="24457" spans="6:23" x14ac:dyDescent="0.2">
      <c r="F24457" s="610"/>
      <c r="H24457" s="612"/>
      <c r="I24457" s="598"/>
      <c r="J24457" s="598"/>
      <c r="M24457" s="598"/>
      <c r="N24457" s="598"/>
      <c r="V24457" s="598"/>
      <c r="W24457" s="598"/>
    </row>
    <row r="24458" spans="6:23" x14ac:dyDescent="0.2">
      <c r="F24458" s="610"/>
      <c r="H24458" s="612"/>
      <c r="I24458" s="598"/>
      <c r="J24458" s="598"/>
      <c r="M24458" s="598"/>
      <c r="N24458" s="598"/>
      <c r="V24458" s="598"/>
      <c r="W24458" s="598"/>
    </row>
    <row r="24459" spans="6:23" x14ac:dyDescent="0.2">
      <c r="F24459" s="610"/>
      <c r="H24459" s="612"/>
      <c r="I24459" s="598"/>
      <c r="J24459" s="598"/>
      <c r="M24459" s="598"/>
      <c r="N24459" s="598"/>
      <c r="V24459" s="598"/>
      <c r="W24459" s="598"/>
    </row>
    <row r="24460" spans="6:23" x14ac:dyDescent="0.2">
      <c r="F24460" s="610"/>
      <c r="H24460" s="612"/>
      <c r="I24460" s="598"/>
      <c r="J24460" s="598"/>
      <c r="M24460" s="598"/>
      <c r="N24460" s="598"/>
      <c r="V24460" s="598"/>
      <c r="W24460" s="598"/>
    </row>
    <row r="24461" spans="6:23" x14ac:dyDescent="0.2">
      <c r="F24461" s="610"/>
      <c r="H24461" s="612"/>
      <c r="I24461" s="598"/>
      <c r="J24461" s="598"/>
      <c r="M24461" s="598"/>
      <c r="N24461" s="598"/>
      <c r="V24461" s="598"/>
      <c r="W24461" s="598"/>
    </row>
    <row r="24462" spans="6:23" x14ac:dyDescent="0.2">
      <c r="F24462" s="610"/>
      <c r="H24462" s="612"/>
      <c r="I24462" s="598"/>
      <c r="J24462" s="598"/>
      <c r="M24462" s="598"/>
      <c r="N24462" s="598"/>
      <c r="V24462" s="598"/>
      <c r="W24462" s="598"/>
    </row>
    <row r="24463" spans="6:23" x14ac:dyDescent="0.2">
      <c r="F24463" s="610"/>
      <c r="H24463" s="612"/>
      <c r="I24463" s="598"/>
      <c r="J24463" s="598"/>
      <c r="M24463" s="598"/>
      <c r="N24463" s="598"/>
      <c r="V24463" s="598"/>
      <c r="W24463" s="598"/>
    </row>
    <row r="24464" spans="6:23" x14ac:dyDescent="0.2">
      <c r="F24464" s="610"/>
      <c r="H24464" s="612"/>
      <c r="I24464" s="598"/>
      <c r="J24464" s="598"/>
      <c r="M24464" s="598"/>
      <c r="N24464" s="598"/>
      <c r="V24464" s="598"/>
      <c r="W24464" s="598"/>
    </row>
    <row r="24465" spans="6:23" x14ac:dyDescent="0.2">
      <c r="F24465" s="610"/>
      <c r="H24465" s="612"/>
      <c r="I24465" s="598"/>
      <c r="J24465" s="598"/>
      <c r="M24465" s="598"/>
      <c r="N24465" s="598"/>
      <c r="V24465" s="598"/>
      <c r="W24465" s="598"/>
    </row>
    <row r="24466" spans="6:23" x14ac:dyDescent="0.2">
      <c r="F24466" s="610"/>
      <c r="H24466" s="612"/>
      <c r="I24466" s="598"/>
      <c r="J24466" s="598"/>
      <c r="M24466" s="598"/>
      <c r="N24466" s="598"/>
      <c r="V24466" s="598"/>
      <c r="W24466" s="598"/>
    </row>
    <row r="24467" spans="6:23" x14ac:dyDescent="0.2">
      <c r="F24467" s="610"/>
      <c r="H24467" s="612"/>
      <c r="I24467" s="598"/>
      <c r="J24467" s="598"/>
      <c r="M24467" s="598"/>
      <c r="N24467" s="598"/>
      <c r="V24467" s="598"/>
      <c r="W24467" s="598"/>
    </row>
    <row r="24468" spans="6:23" x14ac:dyDescent="0.2">
      <c r="F24468" s="610"/>
      <c r="H24468" s="612"/>
      <c r="I24468" s="598"/>
      <c r="J24468" s="598"/>
      <c r="M24468" s="598"/>
      <c r="N24468" s="598"/>
      <c r="V24468" s="598"/>
      <c r="W24468" s="598"/>
    </row>
    <row r="24469" spans="6:23" x14ac:dyDescent="0.2">
      <c r="F24469" s="610"/>
      <c r="H24469" s="612"/>
      <c r="I24469" s="598"/>
      <c r="J24469" s="598"/>
      <c r="M24469" s="598"/>
      <c r="N24469" s="598"/>
      <c r="V24469" s="598"/>
      <c r="W24469" s="598"/>
    </row>
    <row r="24470" spans="6:23" x14ac:dyDescent="0.2">
      <c r="F24470" s="610"/>
      <c r="H24470" s="612"/>
      <c r="I24470" s="598"/>
      <c r="J24470" s="598"/>
      <c r="M24470" s="598"/>
      <c r="N24470" s="598"/>
      <c r="V24470" s="598"/>
      <c r="W24470" s="598"/>
    </row>
    <row r="24471" spans="6:23" x14ac:dyDescent="0.2">
      <c r="F24471" s="610"/>
      <c r="H24471" s="612"/>
      <c r="I24471" s="598"/>
      <c r="J24471" s="598"/>
      <c r="M24471" s="598"/>
      <c r="N24471" s="598"/>
      <c r="V24471" s="598"/>
      <c r="W24471" s="598"/>
    </row>
    <row r="24472" spans="6:23" x14ac:dyDescent="0.2">
      <c r="F24472" s="610"/>
      <c r="H24472" s="612"/>
      <c r="I24472" s="598"/>
      <c r="J24472" s="598"/>
      <c r="M24472" s="598"/>
      <c r="N24472" s="598"/>
      <c r="V24472" s="598"/>
      <c r="W24472" s="598"/>
    </row>
    <row r="24473" spans="6:23" x14ac:dyDescent="0.2">
      <c r="F24473" s="610"/>
      <c r="H24473" s="612"/>
      <c r="I24473" s="598"/>
      <c r="J24473" s="598"/>
      <c r="M24473" s="598"/>
      <c r="N24473" s="598"/>
      <c r="V24473" s="598"/>
      <c r="W24473" s="598"/>
    </row>
    <row r="24474" spans="6:23" x14ac:dyDescent="0.2">
      <c r="F24474" s="610"/>
      <c r="H24474" s="612"/>
      <c r="I24474" s="598"/>
      <c r="J24474" s="598"/>
      <c r="M24474" s="598"/>
      <c r="N24474" s="598"/>
      <c r="V24474" s="598"/>
      <c r="W24474" s="598"/>
    </row>
    <row r="24475" spans="6:23" x14ac:dyDescent="0.2">
      <c r="F24475" s="610"/>
      <c r="H24475" s="612"/>
      <c r="I24475" s="598"/>
      <c r="J24475" s="598"/>
      <c r="M24475" s="598"/>
      <c r="N24475" s="598"/>
      <c r="V24475" s="598"/>
      <c r="W24475" s="598"/>
    </row>
    <row r="24476" spans="6:23" x14ac:dyDescent="0.2">
      <c r="F24476" s="610"/>
      <c r="H24476" s="612"/>
      <c r="I24476" s="598"/>
      <c r="J24476" s="598"/>
      <c r="M24476" s="598"/>
      <c r="N24476" s="598"/>
      <c r="V24476" s="598"/>
      <c r="W24476" s="598"/>
    </row>
    <row r="24477" spans="6:23" x14ac:dyDescent="0.2">
      <c r="F24477" s="610"/>
      <c r="H24477" s="612"/>
      <c r="I24477" s="598"/>
      <c r="J24477" s="598"/>
      <c r="M24477" s="598"/>
      <c r="N24477" s="598"/>
      <c r="V24477" s="598"/>
      <c r="W24477" s="598"/>
    </row>
    <row r="24478" spans="6:23" x14ac:dyDescent="0.2">
      <c r="F24478" s="610"/>
      <c r="H24478" s="612"/>
      <c r="I24478" s="598"/>
      <c r="J24478" s="598"/>
      <c r="M24478" s="598"/>
      <c r="N24478" s="598"/>
      <c r="V24478" s="598"/>
      <c r="W24478" s="598"/>
    </row>
    <row r="24479" spans="6:23" x14ac:dyDescent="0.2">
      <c r="F24479" s="610"/>
      <c r="H24479" s="612"/>
      <c r="I24479" s="598"/>
      <c r="J24479" s="598"/>
      <c r="M24479" s="598"/>
      <c r="N24479" s="598"/>
      <c r="V24479" s="598"/>
      <c r="W24479" s="598"/>
    </row>
    <row r="24480" spans="6:23" x14ac:dyDescent="0.2">
      <c r="F24480" s="610"/>
      <c r="H24480" s="612"/>
      <c r="I24480" s="598"/>
      <c r="J24480" s="598"/>
      <c r="M24480" s="598"/>
      <c r="N24480" s="598"/>
      <c r="V24480" s="598"/>
      <c r="W24480" s="598"/>
    </row>
    <row r="24481" spans="6:23" x14ac:dyDescent="0.2">
      <c r="F24481" s="610"/>
      <c r="H24481" s="612"/>
      <c r="I24481" s="598"/>
      <c r="J24481" s="598"/>
      <c r="M24481" s="598"/>
      <c r="N24481" s="598"/>
      <c r="V24481" s="598"/>
      <c r="W24481" s="598"/>
    </row>
    <row r="24482" spans="6:23" x14ac:dyDescent="0.2">
      <c r="F24482" s="610"/>
      <c r="H24482" s="612"/>
      <c r="I24482" s="598"/>
      <c r="J24482" s="598"/>
      <c r="M24482" s="598"/>
      <c r="N24482" s="598"/>
      <c r="V24482" s="598"/>
      <c r="W24482" s="598"/>
    </row>
    <row r="24483" spans="6:23" x14ac:dyDescent="0.2">
      <c r="F24483" s="610"/>
      <c r="H24483" s="612"/>
      <c r="I24483" s="598"/>
      <c r="J24483" s="598"/>
      <c r="M24483" s="598"/>
      <c r="N24483" s="598"/>
      <c r="V24483" s="598"/>
      <c r="W24483" s="598"/>
    </row>
    <row r="24484" spans="6:23" x14ac:dyDescent="0.2">
      <c r="F24484" s="610"/>
      <c r="H24484" s="612"/>
      <c r="I24484" s="598"/>
      <c r="J24484" s="598"/>
      <c r="M24484" s="598"/>
      <c r="N24484" s="598"/>
      <c r="V24484" s="598"/>
      <c r="W24484" s="598"/>
    </row>
    <row r="24485" spans="6:23" x14ac:dyDescent="0.2">
      <c r="F24485" s="610"/>
      <c r="H24485" s="612"/>
      <c r="I24485" s="598"/>
      <c r="J24485" s="598"/>
      <c r="M24485" s="598"/>
      <c r="N24485" s="598"/>
      <c r="V24485" s="598"/>
      <c r="W24485" s="598"/>
    </row>
    <row r="24486" spans="6:23" x14ac:dyDescent="0.2">
      <c r="F24486" s="610"/>
      <c r="H24486" s="612"/>
      <c r="I24486" s="598"/>
      <c r="J24486" s="598"/>
      <c r="M24486" s="598"/>
      <c r="N24486" s="598"/>
      <c r="V24486" s="598"/>
      <c r="W24486" s="598"/>
    </row>
    <row r="24487" spans="6:23" x14ac:dyDescent="0.2">
      <c r="F24487" s="610"/>
      <c r="H24487" s="612"/>
      <c r="I24487" s="598"/>
      <c r="J24487" s="598"/>
      <c r="M24487" s="598"/>
      <c r="N24487" s="598"/>
      <c r="V24487" s="598"/>
      <c r="W24487" s="598"/>
    </row>
    <row r="24488" spans="6:23" x14ac:dyDescent="0.2">
      <c r="F24488" s="610"/>
      <c r="H24488" s="612"/>
      <c r="I24488" s="598"/>
      <c r="J24488" s="598"/>
      <c r="M24488" s="598"/>
      <c r="N24488" s="598"/>
      <c r="V24488" s="598"/>
      <c r="W24488" s="598"/>
    </row>
    <row r="24489" spans="6:23" x14ac:dyDescent="0.2">
      <c r="F24489" s="610"/>
      <c r="H24489" s="612"/>
      <c r="I24489" s="598"/>
      <c r="J24489" s="598"/>
      <c r="M24489" s="598"/>
      <c r="N24489" s="598"/>
      <c r="V24489" s="598"/>
      <c r="W24489" s="598"/>
    </row>
    <row r="24490" spans="6:23" x14ac:dyDescent="0.2">
      <c r="F24490" s="610"/>
      <c r="H24490" s="612"/>
      <c r="I24490" s="598"/>
      <c r="J24490" s="598"/>
      <c r="M24490" s="598"/>
      <c r="N24490" s="598"/>
      <c r="V24490" s="598"/>
      <c r="W24490" s="598"/>
    </row>
    <row r="24491" spans="6:23" x14ac:dyDescent="0.2">
      <c r="F24491" s="610"/>
      <c r="H24491" s="612"/>
      <c r="I24491" s="598"/>
      <c r="J24491" s="598"/>
      <c r="M24491" s="598"/>
      <c r="N24491" s="598"/>
      <c r="V24491" s="598"/>
      <c r="W24491" s="598"/>
    </row>
    <row r="24492" spans="6:23" x14ac:dyDescent="0.2">
      <c r="F24492" s="610"/>
      <c r="H24492" s="612"/>
      <c r="I24492" s="598"/>
      <c r="J24492" s="598"/>
      <c r="M24492" s="598"/>
      <c r="N24492" s="598"/>
      <c r="V24492" s="598"/>
      <c r="W24492" s="598"/>
    </row>
    <row r="24493" spans="6:23" x14ac:dyDescent="0.2">
      <c r="F24493" s="610"/>
      <c r="H24493" s="612"/>
      <c r="I24493" s="598"/>
      <c r="J24493" s="598"/>
      <c r="M24493" s="598"/>
      <c r="N24493" s="598"/>
      <c r="V24493" s="598"/>
      <c r="W24493" s="598"/>
    </row>
    <row r="24494" spans="6:23" x14ac:dyDescent="0.2">
      <c r="F24494" s="610"/>
      <c r="H24494" s="612"/>
      <c r="I24494" s="598"/>
      <c r="J24494" s="598"/>
      <c r="M24494" s="598"/>
      <c r="N24494" s="598"/>
      <c r="V24494" s="598"/>
      <c r="W24494" s="598"/>
    </row>
    <row r="24495" spans="6:23" x14ac:dyDescent="0.2">
      <c r="F24495" s="610"/>
      <c r="H24495" s="612"/>
      <c r="I24495" s="598"/>
      <c r="J24495" s="598"/>
      <c r="M24495" s="598"/>
      <c r="N24495" s="598"/>
      <c r="V24495" s="598"/>
      <c r="W24495" s="598"/>
    </row>
    <row r="24496" spans="6:23" x14ac:dyDescent="0.2">
      <c r="F24496" s="610"/>
      <c r="H24496" s="612"/>
      <c r="I24496" s="598"/>
      <c r="J24496" s="598"/>
      <c r="M24496" s="598"/>
      <c r="N24496" s="598"/>
      <c r="V24496" s="598"/>
      <c r="W24496" s="598"/>
    </row>
    <row r="24497" spans="6:23" x14ac:dyDescent="0.2">
      <c r="F24497" s="610"/>
      <c r="H24497" s="612"/>
      <c r="I24497" s="598"/>
      <c r="J24497" s="598"/>
      <c r="M24497" s="598"/>
      <c r="N24497" s="598"/>
      <c r="V24497" s="598"/>
      <c r="W24497" s="598"/>
    </row>
    <row r="24498" spans="6:23" x14ac:dyDescent="0.2">
      <c r="F24498" s="610"/>
      <c r="H24498" s="612"/>
      <c r="I24498" s="598"/>
      <c r="J24498" s="598"/>
      <c r="M24498" s="598"/>
      <c r="N24498" s="598"/>
      <c r="V24498" s="598"/>
      <c r="W24498" s="598"/>
    </row>
    <row r="24499" spans="6:23" x14ac:dyDescent="0.2">
      <c r="F24499" s="610"/>
      <c r="H24499" s="612"/>
      <c r="I24499" s="598"/>
      <c r="J24499" s="598"/>
      <c r="M24499" s="598"/>
      <c r="N24499" s="598"/>
      <c r="V24499" s="598"/>
      <c r="W24499" s="598"/>
    </row>
    <row r="24500" spans="6:23" x14ac:dyDescent="0.2">
      <c r="F24500" s="610"/>
      <c r="H24500" s="612"/>
      <c r="I24500" s="598"/>
      <c r="J24500" s="598"/>
      <c r="M24500" s="598"/>
      <c r="N24500" s="598"/>
      <c r="V24500" s="598"/>
      <c r="W24500" s="598"/>
    </row>
    <row r="24501" spans="6:23" x14ac:dyDescent="0.2">
      <c r="F24501" s="610"/>
      <c r="H24501" s="612"/>
      <c r="I24501" s="598"/>
      <c r="J24501" s="598"/>
      <c r="M24501" s="598"/>
      <c r="N24501" s="598"/>
      <c r="V24501" s="598"/>
      <c r="W24501" s="598"/>
    </row>
    <row r="24502" spans="6:23" x14ac:dyDescent="0.2">
      <c r="F24502" s="610"/>
      <c r="H24502" s="612"/>
      <c r="I24502" s="598"/>
      <c r="J24502" s="598"/>
      <c r="M24502" s="598"/>
      <c r="N24502" s="598"/>
      <c r="V24502" s="598"/>
      <c r="W24502" s="598"/>
    </row>
    <row r="24503" spans="6:23" x14ac:dyDescent="0.2">
      <c r="F24503" s="610"/>
      <c r="H24503" s="612"/>
      <c r="I24503" s="598"/>
      <c r="J24503" s="598"/>
      <c r="M24503" s="598"/>
      <c r="N24503" s="598"/>
      <c r="V24503" s="598"/>
      <c r="W24503" s="598"/>
    </row>
    <row r="24504" spans="6:23" x14ac:dyDescent="0.2">
      <c r="F24504" s="610"/>
      <c r="H24504" s="612"/>
      <c r="I24504" s="598"/>
      <c r="J24504" s="598"/>
      <c r="M24504" s="598"/>
      <c r="N24504" s="598"/>
      <c r="V24504" s="598"/>
      <c r="W24504" s="598"/>
    </row>
    <row r="24505" spans="6:23" x14ac:dyDescent="0.2">
      <c r="F24505" s="610"/>
      <c r="H24505" s="612"/>
      <c r="I24505" s="598"/>
      <c r="J24505" s="598"/>
      <c r="M24505" s="598"/>
      <c r="N24505" s="598"/>
      <c r="V24505" s="598"/>
      <c r="W24505" s="598"/>
    </row>
    <row r="24506" spans="6:23" x14ac:dyDescent="0.2">
      <c r="F24506" s="610"/>
      <c r="H24506" s="612"/>
      <c r="I24506" s="598"/>
      <c r="J24506" s="598"/>
      <c r="M24506" s="598"/>
      <c r="N24506" s="598"/>
      <c r="V24506" s="598"/>
      <c r="W24506" s="598"/>
    </row>
    <row r="24507" spans="6:23" x14ac:dyDescent="0.2">
      <c r="F24507" s="610"/>
      <c r="H24507" s="612"/>
      <c r="I24507" s="598"/>
      <c r="J24507" s="598"/>
      <c r="M24507" s="598"/>
      <c r="N24507" s="598"/>
      <c r="V24507" s="598"/>
      <c r="W24507" s="598"/>
    </row>
    <row r="24508" spans="6:23" x14ac:dyDescent="0.2">
      <c r="F24508" s="610"/>
      <c r="H24508" s="612"/>
      <c r="I24508" s="598"/>
      <c r="J24508" s="598"/>
      <c r="M24508" s="598"/>
      <c r="N24508" s="598"/>
      <c r="V24508" s="598"/>
      <c r="W24508" s="598"/>
    </row>
    <row r="24509" spans="6:23" x14ac:dyDescent="0.2">
      <c r="F24509" s="610"/>
      <c r="H24509" s="612"/>
      <c r="I24509" s="598"/>
      <c r="J24509" s="598"/>
      <c r="M24509" s="598"/>
      <c r="N24509" s="598"/>
      <c r="V24509" s="598"/>
      <c r="W24509" s="598"/>
    </row>
    <row r="24510" spans="6:23" x14ac:dyDescent="0.2">
      <c r="F24510" s="610"/>
      <c r="H24510" s="612"/>
      <c r="I24510" s="598"/>
      <c r="J24510" s="598"/>
      <c r="M24510" s="598"/>
      <c r="N24510" s="598"/>
      <c r="V24510" s="598"/>
      <c r="W24510" s="598"/>
    </row>
    <row r="24511" spans="6:23" x14ac:dyDescent="0.2">
      <c r="F24511" s="610"/>
      <c r="H24511" s="612"/>
      <c r="I24511" s="598"/>
      <c r="J24511" s="598"/>
      <c r="M24511" s="598"/>
      <c r="N24511" s="598"/>
      <c r="V24511" s="598"/>
      <c r="W24511" s="598"/>
    </row>
    <row r="24512" spans="6:23" x14ac:dyDescent="0.2">
      <c r="F24512" s="610"/>
      <c r="H24512" s="612"/>
      <c r="I24512" s="598"/>
      <c r="J24512" s="598"/>
      <c r="M24512" s="598"/>
      <c r="N24512" s="598"/>
      <c r="V24512" s="598"/>
      <c r="W24512" s="598"/>
    </row>
    <row r="24513" spans="6:23" x14ac:dyDescent="0.2">
      <c r="F24513" s="610"/>
      <c r="H24513" s="612"/>
      <c r="I24513" s="598"/>
      <c r="J24513" s="598"/>
      <c r="M24513" s="598"/>
      <c r="N24513" s="598"/>
      <c r="V24513" s="598"/>
      <c r="W24513" s="598"/>
    </row>
    <row r="24514" spans="6:23" x14ac:dyDescent="0.2">
      <c r="F24514" s="610"/>
      <c r="H24514" s="612"/>
      <c r="I24514" s="598"/>
      <c r="J24514" s="598"/>
      <c r="M24514" s="598"/>
      <c r="N24514" s="598"/>
      <c r="V24514" s="598"/>
      <c r="W24514" s="598"/>
    </row>
    <row r="24515" spans="6:23" x14ac:dyDescent="0.2">
      <c r="F24515" s="610"/>
      <c r="H24515" s="612"/>
      <c r="I24515" s="598"/>
      <c r="J24515" s="598"/>
      <c r="M24515" s="598"/>
      <c r="N24515" s="598"/>
      <c r="V24515" s="598"/>
      <c r="W24515" s="598"/>
    </row>
    <row r="24516" spans="6:23" x14ac:dyDescent="0.2">
      <c r="F24516" s="610"/>
      <c r="H24516" s="612"/>
      <c r="I24516" s="598"/>
      <c r="J24516" s="598"/>
      <c r="M24516" s="598"/>
      <c r="N24516" s="598"/>
      <c r="V24516" s="598"/>
      <c r="W24516" s="598"/>
    </row>
    <row r="24517" spans="6:23" x14ac:dyDescent="0.2">
      <c r="F24517" s="610"/>
      <c r="H24517" s="612"/>
      <c r="I24517" s="598"/>
      <c r="J24517" s="598"/>
      <c r="M24517" s="598"/>
      <c r="N24517" s="598"/>
      <c r="V24517" s="598"/>
      <c r="W24517" s="598"/>
    </row>
    <row r="24518" spans="6:23" x14ac:dyDescent="0.2">
      <c r="F24518" s="610"/>
      <c r="H24518" s="612"/>
      <c r="I24518" s="598"/>
      <c r="J24518" s="598"/>
      <c r="M24518" s="598"/>
      <c r="N24518" s="598"/>
      <c r="V24518" s="598"/>
      <c r="W24518" s="598"/>
    </row>
    <row r="24519" spans="6:23" x14ac:dyDescent="0.2">
      <c r="F24519" s="610"/>
      <c r="H24519" s="612"/>
      <c r="I24519" s="598"/>
      <c r="J24519" s="598"/>
      <c r="M24519" s="598"/>
      <c r="N24519" s="598"/>
      <c r="V24519" s="598"/>
      <c r="W24519" s="598"/>
    </row>
    <row r="24520" spans="6:23" x14ac:dyDescent="0.2">
      <c r="F24520" s="610"/>
      <c r="H24520" s="612"/>
      <c r="I24520" s="598"/>
      <c r="J24520" s="598"/>
      <c r="M24520" s="598"/>
      <c r="N24520" s="598"/>
      <c r="V24520" s="598"/>
      <c r="W24520" s="598"/>
    </row>
    <row r="24521" spans="6:23" x14ac:dyDescent="0.2">
      <c r="F24521" s="610"/>
      <c r="H24521" s="612"/>
      <c r="I24521" s="598"/>
      <c r="J24521" s="598"/>
      <c r="M24521" s="598"/>
      <c r="N24521" s="598"/>
      <c r="V24521" s="598"/>
      <c r="W24521" s="598"/>
    </row>
    <row r="24522" spans="6:23" x14ac:dyDescent="0.2">
      <c r="F24522" s="610"/>
      <c r="H24522" s="612"/>
      <c r="I24522" s="598"/>
      <c r="J24522" s="598"/>
      <c r="M24522" s="598"/>
      <c r="N24522" s="598"/>
      <c r="V24522" s="598"/>
      <c r="W24522" s="598"/>
    </row>
    <row r="24523" spans="6:23" x14ac:dyDescent="0.2">
      <c r="F24523" s="610"/>
      <c r="H24523" s="612"/>
      <c r="I24523" s="598"/>
      <c r="J24523" s="598"/>
      <c r="M24523" s="598"/>
      <c r="N24523" s="598"/>
      <c r="V24523" s="598"/>
      <c r="W24523" s="598"/>
    </row>
    <row r="24524" spans="6:23" x14ac:dyDescent="0.2">
      <c r="F24524" s="610"/>
      <c r="H24524" s="612"/>
      <c r="I24524" s="598"/>
      <c r="J24524" s="598"/>
      <c r="M24524" s="598"/>
      <c r="N24524" s="598"/>
      <c r="V24524" s="598"/>
      <c r="W24524" s="598"/>
    </row>
    <row r="24525" spans="6:23" x14ac:dyDescent="0.2">
      <c r="F24525" s="610"/>
      <c r="H24525" s="612"/>
      <c r="I24525" s="598"/>
      <c r="J24525" s="598"/>
      <c r="M24525" s="598"/>
      <c r="N24525" s="598"/>
      <c r="V24525" s="598"/>
      <c r="W24525" s="598"/>
    </row>
    <row r="24526" spans="6:23" x14ac:dyDescent="0.2">
      <c r="F24526" s="610"/>
      <c r="H24526" s="612"/>
      <c r="I24526" s="598"/>
      <c r="J24526" s="598"/>
      <c r="M24526" s="598"/>
      <c r="N24526" s="598"/>
      <c r="V24526" s="598"/>
      <c r="W24526" s="598"/>
    </row>
    <row r="24527" spans="6:23" x14ac:dyDescent="0.2">
      <c r="F24527" s="610"/>
      <c r="H24527" s="612"/>
      <c r="I24527" s="598"/>
      <c r="J24527" s="598"/>
      <c r="M24527" s="598"/>
      <c r="N24527" s="598"/>
      <c r="V24527" s="598"/>
      <c r="W24527" s="598"/>
    </row>
    <row r="24528" spans="6:23" x14ac:dyDescent="0.2">
      <c r="F24528" s="610"/>
      <c r="H24528" s="612"/>
      <c r="I24528" s="598"/>
      <c r="J24528" s="598"/>
      <c r="M24528" s="598"/>
      <c r="N24528" s="598"/>
      <c r="V24528" s="598"/>
      <c r="W24528" s="598"/>
    </row>
    <row r="24529" spans="6:23" x14ac:dyDescent="0.2">
      <c r="F24529" s="610"/>
      <c r="H24529" s="612"/>
      <c r="I24529" s="598"/>
      <c r="J24529" s="598"/>
      <c r="M24529" s="598"/>
      <c r="N24529" s="598"/>
      <c r="V24529" s="598"/>
      <c r="W24529" s="598"/>
    </row>
    <row r="24530" spans="6:23" x14ac:dyDescent="0.2">
      <c r="F24530" s="610"/>
      <c r="H24530" s="612"/>
      <c r="I24530" s="598"/>
      <c r="J24530" s="598"/>
      <c r="M24530" s="598"/>
      <c r="N24530" s="598"/>
      <c r="V24530" s="598"/>
      <c r="W24530" s="598"/>
    </row>
    <row r="24531" spans="6:23" x14ac:dyDescent="0.2">
      <c r="F24531" s="610"/>
      <c r="H24531" s="612"/>
      <c r="I24531" s="598"/>
      <c r="J24531" s="598"/>
      <c r="M24531" s="598"/>
      <c r="N24531" s="598"/>
      <c r="V24531" s="598"/>
      <c r="W24531" s="598"/>
    </row>
    <row r="24532" spans="6:23" x14ac:dyDescent="0.2">
      <c r="F24532" s="610"/>
      <c r="H24532" s="612"/>
      <c r="I24532" s="598"/>
      <c r="J24532" s="598"/>
      <c r="M24532" s="598"/>
      <c r="N24532" s="598"/>
      <c r="V24532" s="598"/>
      <c r="W24532" s="598"/>
    </row>
    <row r="24533" spans="6:23" x14ac:dyDescent="0.2">
      <c r="F24533" s="610"/>
      <c r="H24533" s="612"/>
      <c r="I24533" s="598"/>
      <c r="J24533" s="598"/>
      <c r="M24533" s="598"/>
      <c r="N24533" s="598"/>
      <c r="V24533" s="598"/>
      <c r="W24533" s="598"/>
    </row>
    <row r="24534" spans="6:23" x14ac:dyDescent="0.2">
      <c r="F24534" s="610"/>
      <c r="H24534" s="612"/>
      <c r="I24534" s="598"/>
      <c r="J24534" s="598"/>
      <c r="M24534" s="598"/>
      <c r="N24534" s="598"/>
      <c r="V24534" s="598"/>
      <c r="W24534" s="598"/>
    </row>
    <row r="24535" spans="6:23" x14ac:dyDescent="0.2">
      <c r="F24535" s="610"/>
      <c r="H24535" s="612"/>
      <c r="I24535" s="598"/>
      <c r="J24535" s="598"/>
      <c r="M24535" s="598"/>
      <c r="N24535" s="598"/>
      <c r="V24535" s="598"/>
      <c r="W24535" s="598"/>
    </row>
    <row r="24536" spans="6:23" x14ac:dyDescent="0.2">
      <c r="F24536" s="610"/>
      <c r="H24536" s="612"/>
      <c r="I24536" s="598"/>
      <c r="J24536" s="598"/>
      <c r="M24536" s="598"/>
      <c r="N24536" s="598"/>
      <c r="V24536" s="598"/>
      <c r="W24536" s="598"/>
    </row>
    <row r="24537" spans="6:23" x14ac:dyDescent="0.2">
      <c r="F24537" s="610"/>
      <c r="H24537" s="612"/>
      <c r="I24537" s="598"/>
      <c r="J24537" s="598"/>
      <c r="M24537" s="598"/>
      <c r="N24537" s="598"/>
      <c r="V24537" s="598"/>
      <c r="W24537" s="598"/>
    </row>
    <row r="24538" spans="6:23" x14ac:dyDescent="0.2">
      <c r="F24538" s="610"/>
      <c r="H24538" s="612"/>
      <c r="I24538" s="598"/>
      <c r="J24538" s="598"/>
      <c r="M24538" s="598"/>
      <c r="N24538" s="598"/>
      <c r="V24538" s="598"/>
      <c r="W24538" s="598"/>
    </row>
    <row r="24539" spans="6:23" x14ac:dyDescent="0.2">
      <c r="F24539" s="610"/>
      <c r="H24539" s="612"/>
      <c r="I24539" s="598"/>
      <c r="J24539" s="598"/>
      <c r="M24539" s="598"/>
      <c r="N24539" s="598"/>
      <c r="V24539" s="598"/>
      <c r="W24539" s="598"/>
    </row>
    <row r="24540" spans="6:23" x14ac:dyDescent="0.2">
      <c r="F24540" s="610"/>
      <c r="H24540" s="612"/>
      <c r="I24540" s="598"/>
      <c r="J24540" s="598"/>
      <c r="M24540" s="598"/>
      <c r="N24540" s="598"/>
      <c r="V24540" s="598"/>
      <c r="W24540" s="598"/>
    </row>
    <row r="24541" spans="6:23" x14ac:dyDescent="0.2">
      <c r="F24541" s="610"/>
      <c r="H24541" s="612"/>
      <c r="I24541" s="598"/>
      <c r="J24541" s="598"/>
      <c r="M24541" s="598"/>
      <c r="N24541" s="598"/>
      <c r="V24541" s="598"/>
      <c r="W24541" s="598"/>
    </row>
    <row r="24542" spans="6:23" x14ac:dyDescent="0.2">
      <c r="F24542" s="610"/>
      <c r="H24542" s="612"/>
      <c r="I24542" s="598"/>
      <c r="J24542" s="598"/>
      <c r="M24542" s="598"/>
      <c r="N24542" s="598"/>
      <c r="V24542" s="598"/>
      <c r="W24542" s="598"/>
    </row>
    <row r="24543" spans="6:23" x14ac:dyDescent="0.2">
      <c r="F24543" s="610"/>
      <c r="H24543" s="612"/>
      <c r="I24543" s="598"/>
      <c r="J24543" s="598"/>
      <c r="M24543" s="598"/>
      <c r="N24543" s="598"/>
      <c r="V24543" s="598"/>
      <c r="W24543" s="598"/>
    </row>
    <row r="24544" spans="6:23" x14ac:dyDescent="0.2">
      <c r="F24544" s="610"/>
      <c r="H24544" s="612"/>
      <c r="I24544" s="598"/>
      <c r="J24544" s="598"/>
      <c r="M24544" s="598"/>
      <c r="N24544" s="598"/>
      <c r="V24544" s="598"/>
      <c r="W24544" s="598"/>
    </row>
    <row r="24545" spans="6:23" x14ac:dyDescent="0.2">
      <c r="F24545" s="610"/>
      <c r="H24545" s="612"/>
      <c r="I24545" s="598"/>
      <c r="J24545" s="598"/>
      <c r="M24545" s="598"/>
      <c r="N24545" s="598"/>
      <c r="V24545" s="598"/>
      <c r="W24545" s="598"/>
    </row>
    <row r="24546" spans="6:23" x14ac:dyDescent="0.2">
      <c r="F24546" s="610"/>
      <c r="H24546" s="612"/>
      <c r="I24546" s="598"/>
      <c r="J24546" s="598"/>
      <c r="M24546" s="598"/>
      <c r="N24546" s="598"/>
      <c r="V24546" s="598"/>
      <c r="W24546" s="598"/>
    </row>
    <row r="24547" spans="6:23" x14ac:dyDescent="0.2">
      <c r="F24547" s="610"/>
      <c r="H24547" s="612"/>
      <c r="I24547" s="598"/>
      <c r="J24547" s="598"/>
      <c r="M24547" s="598"/>
      <c r="N24547" s="598"/>
      <c r="V24547" s="598"/>
      <c r="W24547" s="598"/>
    </row>
    <row r="24548" spans="6:23" x14ac:dyDescent="0.2">
      <c r="F24548" s="610"/>
      <c r="H24548" s="612"/>
      <c r="I24548" s="598"/>
      <c r="J24548" s="598"/>
      <c r="M24548" s="598"/>
      <c r="N24548" s="598"/>
      <c r="V24548" s="598"/>
      <c r="W24548" s="598"/>
    </row>
    <row r="24549" spans="6:23" x14ac:dyDescent="0.2">
      <c r="F24549" s="610"/>
      <c r="H24549" s="612"/>
      <c r="I24549" s="598"/>
      <c r="J24549" s="598"/>
      <c r="M24549" s="598"/>
      <c r="N24549" s="598"/>
      <c r="V24549" s="598"/>
      <c r="W24549" s="598"/>
    </row>
    <row r="24550" spans="6:23" x14ac:dyDescent="0.2">
      <c r="F24550" s="610"/>
      <c r="H24550" s="612"/>
      <c r="I24550" s="598"/>
      <c r="J24550" s="598"/>
      <c r="M24550" s="598"/>
      <c r="N24550" s="598"/>
      <c r="V24550" s="598"/>
      <c r="W24550" s="598"/>
    </row>
    <row r="24551" spans="6:23" x14ac:dyDescent="0.2">
      <c r="F24551" s="610"/>
      <c r="H24551" s="612"/>
      <c r="I24551" s="598"/>
      <c r="J24551" s="598"/>
      <c r="M24551" s="598"/>
      <c r="N24551" s="598"/>
      <c r="V24551" s="598"/>
      <c r="W24551" s="598"/>
    </row>
    <row r="24552" spans="6:23" x14ac:dyDescent="0.2">
      <c r="F24552" s="610"/>
      <c r="H24552" s="612"/>
      <c r="I24552" s="598"/>
      <c r="J24552" s="598"/>
      <c r="M24552" s="598"/>
      <c r="N24552" s="598"/>
      <c r="V24552" s="598"/>
      <c r="W24552" s="598"/>
    </row>
    <row r="24553" spans="6:23" x14ac:dyDescent="0.2">
      <c r="F24553" s="610"/>
      <c r="H24553" s="612"/>
      <c r="I24553" s="598"/>
      <c r="J24553" s="598"/>
      <c r="M24553" s="598"/>
      <c r="N24553" s="598"/>
      <c r="V24553" s="598"/>
      <c r="W24553" s="598"/>
    </row>
    <row r="24554" spans="6:23" x14ac:dyDescent="0.2">
      <c r="F24554" s="610"/>
      <c r="H24554" s="612"/>
      <c r="I24554" s="598"/>
      <c r="J24554" s="598"/>
      <c r="M24554" s="598"/>
      <c r="N24554" s="598"/>
      <c r="V24554" s="598"/>
      <c r="W24554" s="598"/>
    </row>
    <row r="24555" spans="6:23" x14ac:dyDescent="0.2">
      <c r="F24555" s="610"/>
      <c r="H24555" s="612"/>
      <c r="I24555" s="598"/>
      <c r="J24555" s="598"/>
      <c r="M24555" s="598"/>
      <c r="N24555" s="598"/>
      <c r="V24555" s="598"/>
      <c r="W24555" s="598"/>
    </row>
    <row r="24556" spans="6:23" x14ac:dyDescent="0.2">
      <c r="F24556" s="610"/>
      <c r="H24556" s="612"/>
      <c r="I24556" s="598"/>
      <c r="J24556" s="598"/>
      <c r="M24556" s="598"/>
      <c r="N24556" s="598"/>
      <c r="V24556" s="598"/>
      <c r="W24556" s="598"/>
    </row>
    <row r="24557" spans="6:23" x14ac:dyDescent="0.2">
      <c r="F24557" s="610"/>
      <c r="H24557" s="612"/>
      <c r="I24557" s="598"/>
      <c r="J24557" s="598"/>
      <c r="M24557" s="598"/>
      <c r="N24557" s="598"/>
      <c r="V24557" s="598"/>
      <c r="W24557" s="598"/>
    </row>
    <row r="24558" spans="6:23" x14ac:dyDescent="0.2">
      <c r="F24558" s="610"/>
      <c r="H24558" s="612"/>
      <c r="I24558" s="598"/>
      <c r="J24558" s="598"/>
      <c r="M24558" s="598"/>
      <c r="N24558" s="598"/>
      <c r="V24558" s="598"/>
      <c r="W24558" s="598"/>
    </row>
    <row r="24559" spans="6:23" x14ac:dyDescent="0.2">
      <c r="F24559" s="610"/>
      <c r="H24559" s="612"/>
      <c r="I24559" s="598"/>
      <c r="J24559" s="598"/>
      <c r="M24559" s="598"/>
      <c r="N24559" s="598"/>
      <c r="V24559" s="598"/>
      <c r="W24559" s="598"/>
    </row>
    <row r="24560" spans="6:23" x14ac:dyDescent="0.2">
      <c r="F24560" s="610"/>
      <c r="H24560" s="612"/>
      <c r="I24560" s="598"/>
      <c r="J24560" s="598"/>
      <c r="M24560" s="598"/>
      <c r="N24560" s="598"/>
      <c r="V24560" s="598"/>
      <c r="W24560" s="598"/>
    </row>
    <row r="24561" spans="6:23" x14ac:dyDescent="0.2">
      <c r="F24561" s="610"/>
      <c r="H24561" s="612"/>
      <c r="I24561" s="598"/>
      <c r="J24561" s="598"/>
      <c r="M24561" s="598"/>
      <c r="N24561" s="598"/>
      <c r="V24561" s="598"/>
      <c r="W24561" s="598"/>
    </row>
    <row r="24562" spans="6:23" x14ac:dyDescent="0.2">
      <c r="F24562" s="610"/>
      <c r="H24562" s="612"/>
      <c r="I24562" s="598"/>
      <c r="J24562" s="598"/>
      <c r="M24562" s="598"/>
      <c r="N24562" s="598"/>
      <c r="V24562" s="598"/>
      <c r="W24562" s="598"/>
    </row>
    <row r="24563" spans="6:23" x14ac:dyDescent="0.2">
      <c r="F24563" s="610"/>
      <c r="H24563" s="612"/>
      <c r="I24563" s="598"/>
      <c r="J24563" s="598"/>
      <c r="M24563" s="598"/>
      <c r="N24563" s="598"/>
      <c r="V24563" s="598"/>
      <c r="W24563" s="598"/>
    </row>
    <row r="24564" spans="6:23" x14ac:dyDescent="0.2">
      <c r="F24564" s="610"/>
      <c r="H24564" s="612"/>
      <c r="I24564" s="598"/>
      <c r="J24564" s="598"/>
      <c r="M24564" s="598"/>
      <c r="N24564" s="598"/>
      <c r="V24564" s="598"/>
      <c r="W24564" s="598"/>
    </row>
    <row r="24565" spans="6:23" x14ac:dyDescent="0.2">
      <c r="F24565" s="610"/>
      <c r="H24565" s="612"/>
      <c r="I24565" s="598"/>
      <c r="J24565" s="598"/>
      <c r="M24565" s="598"/>
      <c r="N24565" s="598"/>
      <c r="V24565" s="598"/>
      <c r="W24565" s="598"/>
    </row>
    <row r="24566" spans="6:23" x14ac:dyDescent="0.2">
      <c r="F24566" s="610"/>
      <c r="H24566" s="612"/>
      <c r="I24566" s="598"/>
      <c r="J24566" s="598"/>
      <c r="M24566" s="598"/>
      <c r="N24566" s="598"/>
      <c r="V24566" s="598"/>
      <c r="W24566" s="598"/>
    </row>
    <row r="24567" spans="6:23" x14ac:dyDescent="0.2">
      <c r="F24567" s="610"/>
      <c r="H24567" s="612"/>
      <c r="I24567" s="598"/>
      <c r="J24567" s="598"/>
      <c r="M24567" s="598"/>
      <c r="N24567" s="598"/>
      <c r="V24567" s="598"/>
      <c r="W24567" s="598"/>
    </row>
    <row r="24568" spans="6:23" x14ac:dyDescent="0.2">
      <c r="F24568" s="610"/>
      <c r="H24568" s="612"/>
      <c r="I24568" s="598"/>
      <c r="J24568" s="598"/>
      <c r="M24568" s="598"/>
      <c r="N24568" s="598"/>
      <c r="V24568" s="598"/>
      <c r="W24568" s="598"/>
    </row>
    <row r="24569" spans="6:23" x14ac:dyDescent="0.2">
      <c r="F24569" s="610"/>
      <c r="H24569" s="612"/>
      <c r="I24569" s="598"/>
      <c r="J24569" s="598"/>
      <c r="M24569" s="598"/>
      <c r="N24569" s="598"/>
      <c r="V24569" s="598"/>
      <c r="W24569" s="598"/>
    </row>
    <row r="24570" spans="6:23" x14ac:dyDescent="0.2">
      <c r="F24570" s="610"/>
      <c r="H24570" s="612"/>
      <c r="I24570" s="598"/>
      <c r="J24570" s="598"/>
      <c r="M24570" s="598"/>
      <c r="N24570" s="598"/>
      <c r="V24570" s="598"/>
      <c r="W24570" s="598"/>
    </row>
    <row r="24571" spans="6:23" x14ac:dyDescent="0.2">
      <c r="F24571" s="610"/>
      <c r="H24571" s="612"/>
      <c r="I24571" s="598"/>
      <c r="J24571" s="598"/>
      <c r="M24571" s="598"/>
      <c r="N24571" s="598"/>
      <c r="V24571" s="598"/>
      <c r="W24571" s="598"/>
    </row>
    <row r="24572" spans="6:23" x14ac:dyDescent="0.2">
      <c r="F24572" s="610"/>
      <c r="H24572" s="612"/>
      <c r="I24572" s="598"/>
      <c r="J24572" s="598"/>
      <c r="M24572" s="598"/>
      <c r="N24572" s="598"/>
      <c r="V24572" s="598"/>
      <c r="W24572" s="598"/>
    </row>
    <row r="24573" spans="6:23" x14ac:dyDescent="0.2">
      <c r="F24573" s="610"/>
      <c r="H24573" s="612"/>
      <c r="I24573" s="598"/>
      <c r="J24573" s="598"/>
      <c r="M24573" s="598"/>
      <c r="N24573" s="598"/>
      <c r="V24573" s="598"/>
      <c r="W24573" s="598"/>
    </row>
    <row r="24574" spans="6:23" x14ac:dyDescent="0.2">
      <c r="F24574" s="610"/>
      <c r="H24574" s="612"/>
      <c r="I24574" s="598"/>
      <c r="J24574" s="598"/>
      <c r="M24574" s="598"/>
      <c r="N24574" s="598"/>
      <c r="V24574" s="598"/>
      <c r="W24574" s="598"/>
    </row>
    <row r="24575" spans="6:23" x14ac:dyDescent="0.2">
      <c r="F24575" s="610"/>
      <c r="H24575" s="612"/>
      <c r="I24575" s="598"/>
      <c r="J24575" s="598"/>
      <c r="M24575" s="598"/>
      <c r="N24575" s="598"/>
      <c r="V24575" s="598"/>
      <c r="W24575" s="598"/>
    </row>
    <row r="24576" spans="6:23" x14ac:dyDescent="0.2">
      <c r="F24576" s="610"/>
      <c r="H24576" s="612"/>
      <c r="I24576" s="598"/>
      <c r="J24576" s="598"/>
      <c r="M24576" s="598"/>
      <c r="N24576" s="598"/>
      <c r="V24576" s="598"/>
      <c r="W24576" s="598"/>
    </row>
    <row r="24577" spans="6:23" x14ac:dyDescent="0.2">
      <c r="F24577" s="610"/>
      <c r="H24577" s="612"/>
      <c r="I24577" s="598"/>
      <c r="J24577" s="598"/>
      <c r="M24577" s="598"/>
      <c r="N24577" s="598"/>
      <c r="V24577" s="598"/>
      <c r="W24577" s="598"/>
    </row>
    <row r="24578" spans="6:23" x14ac:dyDescent="0.2">
      <c r="F24578" s="610"/>
      <c r="H24578" s="612"/>
      <c r="I24578" s="598"/>
      <c r="J24578" s="598"/>
      <c r="M24578" s="598"/>
      <c r="N24578" s="598"/>
      <c r="V24578" s="598"/>
      <c r="W24578" s="598"/>
    </row>
    <row r="24579" spans="6:23" x14ac:dyDescent="0.2">
      <c r="F24579" s="610"/>
      <c r="H24579" s="612"/>
      <c r="I24579" s="598"/>
      <c r="J24579" s="598"/>
      <c r="M24579" s="598"/>
      <c r="N24579" s="598"/>
      <c r="V24579" s="598"/>
      <c r="W24579" s="598"/>
    </row>
    <row r="24580" spans="6:23" x14ac:dyDescent="0.2">
      <c r="F24580" s="610"/>
      <c r="H24580" s="612"/>
      <c r="I24580" s="598"/>
      <c r="J24580" s="598"/>
      <c r="M24580" s="598"/>
      <c r="N24580" s="598"/>
      <c r="V24580" s="598"/>
      <c r="W24580" s="598"/>
    </row>
    <row r="24581" spans="6:23" x14ac:dyDescent="0.2">
      <c r="F24581" s="610"/>
      <c r="H24581" s="612"/>
      <c r="I24581" s="598"/>
      <c r="J24581" s="598"/>
      <c r="M24581" s="598"/>
      <c r="N24581" s="598"/>
      <c r="V24581" s="598"/>
      <c r="W24581" s="598"/>
    </row>
    <row r="24582" spans="6:23" x14ac:dyDescent="0.2">
      <c r="F24582" s="610"/>
      <c r="H24582" s="612"/>
      <c r="I24582" s="598"/>
      <c r="J24582" s="598"/>
      <c r="M24582" s="598"/>
      <c r="N24582" s="598"/>
      <c r="V24582" s="598"/>
      <c r="W24582" s="598"/>
    </row>
    <row r="24583" spans="6:23" x14ac:dyDescent="0.2">
      <c r="F24583" s="610"/>
      <c r="H24583" s="612"/>
      <c r="I24583" s="598"/>
      <c r="J24583" s="598"/>
      <c r="M24583" s="598"/>
      <c r="N24583" s="598"/>
      <c r="V24583" s="598"/>
      <c r="W24583" s="598"/>
    </row>
    <row r="24584" spans="6:23" x14ac:dyDescent="0.2">
      <c r="F24584" s="610"/>
      <c r="H24584" s="612"/>
      <c r="I24584" s="598"/>
      <c r="J24584" s="598"/>
      <c r="M24584" s="598"/>
      <c r="N24584" s="598"/>
      <c r="V24584" s="598"/>
      <c r="W24584" s="598"/>
    </row>
    <row r="24585" spans="6:23" x14ac:dyDescent="0.2">
      <c r="F24585" s="610"/>
      <c r="H24585" s="612"/>
      <c r="I24585" s="598"/>
      <c r="J24585" s="598"/>
      <c r="M24585" s="598"/>
      <c r="N24585" s="598"/>
      <c r="V24585" s="598"/>
      <c r="W24585" s="598"/>
    </row>
    <row r="24586" spans="6:23" x14ac:dyDescent="0.2">
      <c r="F24586" s="610"/>
      <c r="H24586" s="612"/>
      <c r="I24586" s="598"/>
      <c r="J24586" s="598"/>
      <c r="M24586" s="598"/>
      <c r="N24586" s="598"/>
      <c r="V24586" s="598"/>
      <c r="W24586" s="598"/>
    </row>
    <row r="24587" spans="6:23" x14ac:dyDescent="0.2">
      <c r="F24587" s="610"/>
      <c r="H24587" s="612"/>
      <c r="I24587" s="598"/>
      <c r="J24587" s="598"/>
      <c r="M24587" s="598"/>
      <c r="N24587" s="598"/>
      <c r="V24587" s="598"/>
      <c r="W24587" s="598"/>
    </row>
    <row r="24588" spans="6:23" x14ac:dyDescent="0.2">
      <c r="F24588" s="610"/>
      <c r="H24588" s="612"/>
      <c r="I24588" s="598"/>
      <c r="J24588" s="598"/>
      <c r="M24588" s="598"/>
      <c r="N24588" s="598"/>
      <c r="V24588" s="598"/>
      <c r="W24588" s="598"/>
    </row>
    <row r="24589" spans="6:23" x14ac:dyDescent="0.2">
      <c r="F24589" s="610"/>
      <c r="H24589" s="612"/>
      <c r="I24589" s="598"/>
      <c r="J24589" s="598"/>
      <c r="M24589" s="598"/>
      <c r="N24589" s="598"/>
      <c r="V24589" s="598"/>
      <c r="W24589" s="598"/>
    </row>
    <row r="24590" spans="6:23" x14ac:dyDescent="0.2">
      <c r="F24590" s="610"/>
      <c r="H24590" s="612"/>
      <c r="I24590" s="598"/>
      <c r="J24590" s="598"/>
      <c r="M24590" s="598"/>
      <c r="N24590" s="598"/>
      <c r="V24590" s="598"/>
      <c r="W24590" s="598"/>
    </row>
    <row r="24591" spans="6:23" x14ac:dyDescent="0.2">
      <c r="F24591" s="610"/>
      <c r="H24591" s="612"/>
      <c r="I24591" s="598"/>
      <c r="J24591" s="598"/>
      <c r="M24591" s="598"/>
      <c r="N24591" s="598"/>
      <c r="V24591" s="598"/>
      <c r="W24591" s="598"/>
    </row>
    <row r="24592" spans="6:23" x14ac:dyDescent="0.2">
      <c r="F24592" s="610"/>
      <c r="H24592" s="612"/>
      <c r="I24592" s="598"/>
      <c r="J24592" s="598"/>
      <c r="M24592" s="598"/>
      <c r="N24592" s="598"/>
      <c r="V24592" s="598"/>
      <c r="W24592" s="598"/>
    </row>
    <row r="24593" spans="6:23" x14ac:dyDescent="0.2">
      <c r="F24593" s="610"/>
      <c r="H24593" s="612"/>
      <c r="I24593" s="598"/>
      <c r="J24593" s="598"/>
      <c r="M24593" s="598"/>
      <c r="N24593" s="598"/>
      <c r="V24593" s="598"/>
      <c r="W24593" s="598"/>
    </row>
    <row r="24594" spans="6:23" x14ac:dyDescent="0.2">
      <c r="F24594" s="610"/>
      <c r="H24594" s="612"/>
      <c r="I24594" s="598"/>
      <c r="J24594" s="598"/>
      <c r="M24594" s="598"/>
      <c r="N24594" s="598"/>
      <c r="V24594" s="598"/>
      <c r="W24594" s="598"/>
    </row>
    <row r="24595" spans="6:23" x14ac:dyDescent="0.2">
      <c r="F24595" s="610"/>
      <c r="H24595" s="612"/>
      <c r="I24595" s="598"/>
      <c r="J24595" s="598"/>
      <c r="M24595" s="598"/>
      <c r="N24595" s="598"/>
      <c r="V24595" s="598"/>
      <c r="W24595" s="598"/>
    </row>
    <row r="24596" spans="6:23" x14ac:dyDescent="0.2">
      <c r="F24596" s="610"/>
      <c r="H24596" s="612"/>
      <c r="I24596" s="598"/>
      <c r="J24596" s="598"/>
      <c r="M24596" s="598"/>
      <c r="N24596" s="598"/>
      <c r="V24596" s="598"/>
      <c r="W24596" s="598"/>
    </row>
    <row r="24597" spans="6:23" x14ac:dyDescent="0.2">
      <c r="F24597" s="610"/>
      <c r="H24597" s="612"/>
      <c r="I24597" s="598"/>
      <c r="J24597" s="598"/>
      <c r="M24597" s="598"/>
      <c r="N24597" s="598"/>
      <c r="V24597" s="598"/>
      <c r="W24597" s="598"/>
    </row>
    <row r="24598" spans="6:23" x14ac:dyDescent="0.2">
      <c r="F24598" s="610"/>
      <c r="H24598" s="612"/>
      <c r="I24598" s="598"/>
      <c r="J24598" s="598"/>
      <c r="M24598" s="598"/>
      <c r="N24598" s="598"/>
      <c r="V24598" s="598"/>
      <c r="W24598" s="598"/>
    </row>
    <row r="24599" spans="6:23" x14ac:dyDescent="0.2">
      <c r="F24599" s="610"/>
      <c r="H24599" s="612"/>
      <c r="I24599" s="598"/>
      <c r="J24599" s="598"/>
      <c r="M24599" s="598"/>
      <c r="N24599" s="598"/>
      <c r="V24599" s="598"/>
      <c r="W24599" s="598"/>
    </row>
    <row r="24600" spans="6:23" x14ac:dyDescent="0.2">
      <c r="F24600" s="610"/>
      <c r="H24600" s="612"/>
      <c r="I24600" s="598"/>
      <c r="J24600" s="598"/>
      <c r="M24600" s="598"/>
      <c r="N24600" s="598"/>
      <c r="V24600" s="598"/>
      <c r="W24600" s="598"/>
    </row>
    <row r="24601" spans="6:23" x14ac:dyDescent="0.2">
      <c r="F24601" s="610"/>
      <c r="H24601" s="612"/>
      <c r="I24601" s="598"/>
      <c r="J24601" s="598"/>
      <c r="M24601" s="598"/>
      <c r="N24601" s="598"/>
      <c r="V24601" s="598"/>
      <c r="W24601" s="598"/>
    </row>
    <row r="24602" spans="6:23" x14ac:dyDescent="0.2">
      <c r="F24602" s="610"/>
      <c r="H24602" s="612"/>
      <c r="I24602" s="598"/>
      <c r="J24602" s="598"/>
      <c r="M24602" s="598"/>
      <c r="N24602" s="598"/>
      <c r="V24602" s="598"/>
      <c r="W24602" s="598"/>
    </row>
    <row r="24603" spans="6:23" x14ac:dyDescent="0.2">
      <c r="F24603" s="610"/>
      <c r="H24603" s="612"/>
      <c r="I24603" s="598"/>
      <c r="J24603" s="598"/>
      <c r="M24603" s="598"/>
      <c r="N24603" s="598"/>
      <c r="V24603" s="598"/>
      <c r="W24603" s="598"/>
    </row>
    <row r="24604" spans="6:23" x14ac:dyDescent="0.2">
      <c r="F24604" s="610"/>
      <c r="H24604" s="612"/>
      <c r="I24604" s="598"/>
      <c r="J24604" s="598"/>
      <c r="M24604" s="598"/>
      <c r="N24604" s="598"/>
      <c r="V24604" s="598"/>
      <c r="W24604" s="598"/>
    </row>
    <row r="24605" spans="6:23" x14ac:dyDescent="0.2">
      <c r="F24605" s="610"/>
      <c r="H24605" s="612"/>
      <c r="I24605" s="598"/>
      <c r="J24605" s="598"/>
      <c r="M24605" s="598"/>
      <c r="N24605" s="598"/>
      <c r="V24605" s="598"/>
      <c r="W24605" s="598"/>
    </row>
    <row r="24606" spans="6:23" x14ac:dyDescent="0.2">
      <c r="F24606" s="610"/>
      <c r="H24606" s="612"/>
      <c r="I24606" s="598"/>
      <c r="J24606" s="598"/>
      <c r="M24606" s="598"/>
      <c r="N24606" s="598"/>
      <c r="V24606" s="598"/>
      <c r="W24606" s="598"/>
    </row>
    <row r="24607" spans="6:23" x14ac:dyDescent="0.2">
      <c r="F24607" s="610"/>
      <c r="H24607" s="612"/>
      <c r="I24607" s="598"/>
      <c r="J24607" s="598"/>
      <c r="M24607" s="598"/>
      <c r="N24607" s="598"/>
      <c r="V24607" s="598"/>
      <c r="W24607" s="598"/>
    </row>
    <row r="24608" spans="6:23" x14ac:dyDescent="0.2">
      <c r="F24608" s="610"/>
      <c r="H24608" s="612"/>
      <c r="I24608" s="598"/>
      <c r="J24608" s="598"/>
      <c r="M24608" s="598"/>
      <c r="N24608" s="598"/>
      <c r="V24608" s="598"/>
      <c r="W24608" s="598"/>
    </row>
    <row r="24609" spans="6:23" x14ac:dyDescent="0.2">
      <c r="F24609" s="610"/>
      <c r="H24609" s="612"/>
      <c r="I24609" s="598"/>
      <c r="J24609" s="598"/>
      <c r="M24609" s="598"/>
      <c r="N24609" s="598"/>
      <c r="V24609" s="598"/>
      <c r="W24609" s="598"/>
    </row>
    <row r="24610" spans="6:23" x14ac:dyDescent="0.2">
      <c r="F24610" s="610"/>
      <c r="H24610" s="612"/>
      <c r="I24610" s="598"/>
      <c r="J24610" s="598"/>
      <c r="M24610" s="598"/>
      <c r="N24610" s="598"/>
      <c r="V24610" s="598"/>
      <c r="W24610" s="598"/>
    </row>
    <row r="24611" spans="6:23" x14ac:dyDescent="0.2">
      <c r="F24611" s="610"/>
      <c r="H24611" s="612"/>
      <c r="I24611" s="598"/>
      <c r="J24611" s="598"/>
      <c r="M24611" s="598"/>
      <c r="N24611" s="598"/>
      <c r="V24611" s="598"/>
      <c r="W24611" s="598"/>
    </row>
    <row r="24612" spans="6:23" x14ac:dyDescent="0.2">
      <c r="F24612" s="610"/>
      <c r="H24612" s="612"/>
      <c r="I24612" s="598"/>
      <c r="J24612" s="598"/>
      <c r="M24612" s="598"/>
      <c r="N24612" s="598"/>
      <c r="V24612" s="598"/>
      <c r="W24612" s="598"/>
    </row>
    <row r="24613" spans="6:23" x14ac:dyDescent="0.2">
      <c r="F24613" s="610"/>
      <c r="H24613" s="612"/>
      <c r="I24613" s="598"/>
      <c r="J24613" s="598"/>
      <c r="M24613" s="598"/>
      <c r="N24613" s="598"/>
      <c r="V24613" s="598"/>
      <c r="W24613" s="598"/>
    </row>
    <row r="24614" spans="6:23" x14ac:dyDescent="0.2">
      <c r="F24614" s="610"/>
      <c r="H24614" s="612"/>
      <c r="I24614" s="598"/>
      <c r="J24614" s="598"/>
      <c r="M24614" s="598"/>
      <c r="N24614" s="598"/>
      <c r="V24614" s="598"/>
      <c r="W24614" s="598"/>
    </row>
    <row r="24615" spans="6:23" x14ac:dyDescent="0.2">
      <c r="F24615" s="610"/>
      <c r="H24615" s="612"/>
      <c r="I24615" s="598"/>
      <c r="J24615" s="598"/>
      <c r="M24615" s="598"/>
      <c r="N24615" s="598"/>
      <c r="V24615" s="598"/>
      <c r="W24615" s="598"/>
    </row>
    <row r="24616" spans="6:23" x14ac:dyDescent="0.2">
      <c r="F24616" s="610"/>
      <c r="H24616" s="612"/>
      <c r="I24616" s="598"/>
      <c r="J24616" s="598"/>
      <c r="M24616" s="598"/>
      <c r="N24616" s="598"/>
      <c r="V24616" s="598"/>
      <c r="W24616" s="598"/>
    </row>
    <row r="24617" spans="6:23" x14ac:dyDescent="0.2">
      <c r="F24617" s="610"/>
      <c r="H24617" s="612"/>
      <c r="I24617" s="598"/>
      <c r="J24617" s="598"/>
      <c r="M24617" s="598"/>
      <c r="N24617" s="598"/>
      <c r="V24617" s="598"/>
      <c r="W24617" s="598"/>
    </row>
    <row r="24618" spans="6:23" x14ac:dyDescent="0.2">
      <c r="F24618" s="610"/>
      <c r="H24618" s="612"/>
      <c r="I24618" s="598"/>
      <c r="J24618" s="598"/>
      <c r="M24618" s="598"/>
      <c r="N24618" s="598"/>
      <c r="V24618" s="598"/>
      <c r="W24618" s="598"/>
    </row>
    <row r="24619" spans="6:23" x14ac:dyDescent="0.2">
      <c r="F24619" s="610"/>
      <c r="H24619" s="612"/>
      <c r="I24619" s="598"/>
      <c r="J24619" s="598"/>
      <c r="M24619" s="598"/>
      <c r="N24619" s="598"/>
      <c r="V24619" s="598"/>
      <c r="W24619" s="598"/>
    </row>
    <row r="24620" spans="6:23" x14ac:dyDescent="0.2">
      <c r="F24620" s="610"/>
      <c r="H24620" s="612"/>
      <c r="I24620" s="598"/>
      <c r="J24620" s="598"/>
      <c r="M24620" s="598"/>
      <c r="N24620" s="598"/>
      <c r="V24620" s="598"/>
      <c r="W24620" s="598"/>
    </row>
    <row r="24621" spans="6:23" x14ac:dyDescent="0.2">
      <c r="F24621" s="610"/>
      <c r="H24621" s="612"/>
      <c r="I24621" s="598"/>
      <c r="J24621" s="598"/>
      <c r="M24621" s="598"/>
      <c r="N24621" s="598"/>
      <c r="V24621" s="598"/>
      <c r="W24621" s="598"/>
    </row>
    <row r="24622" spans="6:23" x14ac:dyDescent="0.2">
      <c r="F24622" s="610"/>
      <c r="H24622" s="612"/>
      <c r="I24622" s="598"/>
      <c r="J24622" s="598"/>
      <c r="M24622" s="598"/>
      <c r="N24622" s="598"/>
      <c r="V24622" s="598"/>
      <c r="W24622" s="598"/>
    </row>
    <row r="24623" spans="6:23" x14ac:dyDescent="0.2">
      <c r="F24623" s="610"/>
      <c r="H24623" s="612"/>
      <c r="I24623" s="598"/>
      <c r="J24623" s="598"/>
      <c r="M24623" s="598"/>
      <c r="N24623" s="598"/>
      <c r="V24623" s="598"/>
      <c r="W24623" s="598"/>
    </row>
    <row r="24624" spans="6:23" x14ac:dyDescent="0.2">
      <c r="F24624" s="610"/>
      <c r="H24624" s="612"/>
      <c r="I24624" s="598"/>
      <c r="J24624" s="598"/>
      <c r="M24624" s="598"/>
      <c r="N24624" s="598"/>
      <c r="V24624" s="598"/>
      <c r="W24624" s="598"/>
    </row>
    <row r="24625" spans="6:23" x14ac:dyDescent="0.2">
      <c r="F24625" s="610"/>
      <c r="H24625" s="612"/>
      <c r="I24625" s="598"/>
      <c r="J24625" s="598"/>
      <c r="M24625" s="598"/>
      <c r="N24625" s="598"/>
      <c r="V24625" s="598"/>
      <c r="W24625" s="598"/>
    </row>
    <row r="24626" spans="6:23" x14ac:dyDescent="0.2">
      <c r="F24626" s="610"/>
      <c r="H24626" s="612"/>
      <c r="I24626" s="598"/>
      <c r="J24626" s="598"/>
      <c r="M24626" s="598"/>
      <c r="N24626" s="598"/>
      <c r="V24626" s="598"/>
      <c r="W24626" s="598"/>
    </row>
    <row r="24627" spans="6:23" x14ac:dyDescent="0.2">
      <c r="F24627" s="610"/>
      <c r="H24627" s="612"/>
      <c r="I24627" s="598"/>
      <c r="J24627" s="598"/>
      <c r="M24627" s="598"/>
      <c r="N24627" s="598"/>
      <c r="V24627" s="598"/>
      <c r="W24627" s="598"/>
    </row>
    <row r="24628" spans="6:23" x14ac:dyDescent="0.2">
      <c r="F24628" s="610"/>
      <c r="H24628" s="612"/>
      <c r="I24628" s="598"/>
      <c r="J24628" s="598"/>
      <c r="M24628" s="598"/>
      <c r="N24628" s="598"/>
      <c r="V24628" s="598"/>
      <c r="W24628" s="598"/>
    </row>
    <row r="24629" spans="6:23" x14ac:dyDescent="0.2">
      <c r="F24629" s="610"/>
      <c r="H24629" s="612"/>
      <c r="I24629" s="598"/>
      <c r="J24629" s="598"/>
      <c r="M24629" s="598"/>
      <c r="N24629" s="598"/>
      <c r="V24629" s="598"/>
      <c r="W24629" s="598"/>
    </row>
    <row r="24630" spans="6:23" x14ac:dyDescent="0.2">
      <c r="F24630" s="610"/>
      <c r="H24630" s="612"/>
      <c r="I24630" s="598"/>
      <c r="J24630" s="598"/>
      <c r="M24630" s="598"/>
      <c r="N24630" s="598"/>
      <c r="V24630" s="598"/>
      <c r="W24630" s="598"/>
    </row>
    <row r="24631" spans="6:23" x14ac:dyDescent="0.2">
      <c r="F24631" s="610"/>
      <c r="H24631" s="612"/>
      <c r="I24631" s="598"/>
      <c r="J24631" s="598"/>
      <c r="M24631" s="598"/>
      <c r="N24631" s="598"/>
      <c r="V24631" s="598"/>
      <c r="W24631" s="598"/>
    </row>
    <row r="24632" spans="6:23" x14ac:dyDescent="0.2">
      <c r="F24632" s="610"/>
      <c r="H24632" s="612"/>
      <c r="I24632" s="598"/>
      <c r="J24632" s="598"/>
      <c r="M24632" s="598"/>
      <c r="N24632" s="598"/>
      <c r="V24632" s="598"/>
      <c r="W24632" s="598"/>
    </row>
    <row r="24633" spans="6:23" x14ac:dyDescent="0.2">
      <c r="F24633" s="610"/>
      <c r="H24633" s="612"/>
      <c r="I24633" s="598"/>
      <c r="J24633" s="598"/>
      <c r="M24633" s="598"/>
      <c r="N24633" s="598"/>
      <c r="V24633" s="598"/>
      <c r="W24633" s="598"/>
    </row>
    <row r="24634" spans="6:23" x14ac:dyDescent="0.2">
      <c r="F24634" s="610"/>
      <c r="H24634" s="612"/>
      <c r="I24634" s="598"/>
      <c r="J24634" s="598"/>
      <c r="M24634" s="598"/>
      <c r="N24634" s="598"/>
      <c r="V24634" s="598"/>
      <c r="W24634" s="598"/>
    </row>
    <row r="24635" spans="6:23" x14ac:dyDescent="0.2">
      <c r="F24635" s="610"/>
      <c r="H24635" s="612"/>
      <c r="I24635" s="598"/>
      <c r="J24635" s="598"/>
      <c r="M24635" s="598"/>
      <c r="N24635" s="598"/>
      <c r="V24635" s="598"/>
      <c r="W24635" s="598"/>
    </row>
    <row r="24636" spans="6:23" x14ac:dyDescent="0.2">
      <c r="F24636" s="610"/>
      <c r="H24636" s="612"/>
      <c r="I24636" s="598"/>
      <c r="J24636" s="598"/>
      <c r="M24636" s="598"/>
      <c r="N24636" s="598"/>
      <c r="V24636" s="598"/>
      <c r="W24636" s="598"/>
    </row>
    <row r="24637" spans="6:23" x14ac:dyDescent="0.2">
      <c r="F24637" s="610"/>
      <c r="H24637" s="612"/>
      <c r="I24637" s="598"/>
      <c r="J24637" s="598"/>
      <c r="M24637" s="598"/>
      <c r="N24637" s="598"/>
      <c r="V24637" s="598"/>
      <c r="W24637" s="598"/>
    </row>
    <row r="24638" spans="6:23" x14ac:dyDescent="0.2">
      <c r="F24638" s="610"/>
      <c r="H24638" s="612"/>
      <c r="I24638" s="598"/>
      <c r="J24638" s="598"/>
      <c r="M24638" s="598"/>
      <c r="N24638" s="598"/>
      <c r="V24638" s="598"/>
      <c r="W24638" s="598"/>
    </row>
    <row r="24639" spans="6:23" x14ac:dyDescent="0.2">
      <c r="F24639" s="610"/>
      <c r="H24639" s="612"/>
      <c r="I24639" s="598"/>
      <c r="J24639" s="598"/>
      <c r="M24639" s="598"/>
      <c r="N24639" s="598"/>
      <c r="V24639" s="598"/>
      <c r="W24639" s="598"/>
    </row>
    <row r="24640" spans="6:23" x14ac:dyDescent="0.2">
      <c r="F24640" s="610"/>
      <c r="H24640" s="612"/>
      <c r="I24640" s="598"/>
      <c r="J24640" s="598"/>
      <c r="M24640" s="598"/>
      <c r="N24640" s="598"/>
      <c r="V24640" s="598"/>
      <c r="W24640" s="598"/>
    </row>
    <row r="24641" spans="6:23" x14ac:dyDescent="0.2">
      <c r="F24641" s="610"/>
      <c r="H24641" s="612"/>
      <c r="I24641" s="598"/>
      <c r="J24641" s="598"/>
      <c r="M24641" s="598"/>
      <c r="N24641" s="598"/>
      <c r="V24641" s="598"/>
      <c r="W24641" s="598"/>
    </row>
    <row r="24642" spans="6:23" x14ac:dyDescent="0.2">
      <c r="F24642" s="610"/>
      <c r="H24642" s="612"/>
      <c r="I24642" s="598"/>
      <c r="J24642" s="598"/>
      <c r="M24642" s="598"/>
      <c r="N24642" s="598"/>
      <c r="V24642" s="598"/>
      <c r="W24642" s="598"/>
    </row>
    <row r="24643" spans="6:23" x14ac:dyDescent="0.2">
      <c r="F24643" s="610"/>
      <c r="H24643" s="612"/>
      <c r="I24643" s="598"/>
      <c r="J24643" s="598"/>
      <c r="M24643" s="598"/>
      <c r="N24643" s="598"/>
      <c r="V24643" s="598"/>
      <c r="W24643" s="598"/>
    </row>
    <row r="24644" spans="6:23" x14ac:dyDescent="0.2">
      <c r="F24644" s="610"/>
      <c r="H24644" s="612"/>
      <c r="I24644" s="598"/>
      <c r="J24644" s="598"/>
      <c r="M24644" s="598"/>
      <c r="N24644" s="598"/>
      <c r="V24644" s="598"/>
      <c r="W24644" s="598"/>
    </row>
    <row r="24645" spans="6:23" x14ac:dyDescent="0.2">
      <c r="F24645" s="610"/>
      <c r="H24645" s="612"/>
      <c r="I24645" s="598"/>
      <c r="J24645" s="598"/>
      <c r="M24645" s="598"/>
      <c r="N24645" s="598"/>
      <c r="V24645" s="598"/>
      <c r="W24645" s="598"/>
    </row>
    <row r="24646" spans="6:23" x14ac:dyDescent="0.2">
      <c r="F24646" s="610"/>
      <c r="H24646" s="612"/>
      <c r="I24646" s="598"/>
      <c r="J24646" s="598"/>
      <c r="M24646" s="598"/>
      <c r="N24646" s="598"/>
      <c r="V24646" s="598"/>
      <c r="W24646" s="598"/>
    </row>
    <row r="24647" spans="6:23" x14ac:dyDescent="0.2">
      <c r="F24647" s="610"/>
      <c r="H24647" s="612"/>
      <c r="I24647" s="598"/>
      <c r="J24647" s="598"/>
      <c r="M24647" s="598"/>
      <c r="N24647" s="598"/>
      <c r="V24647" s="598"/>
      <c r="W24647" s="598"/>
    </row>
    <row r="24648" spans="6:23" x14ac:dyDescent="0.2">
      <c r="F24648" s="610"/>
      <c r="H24648" s="612"/>
      <c r="I24648" s="598"/>
      <c r="J24648" s="598"/>
      <c r="M24648" s="598"/>
      <c r="N24648" s="598"/>
      <c r="V24648" s="598"/>
      <c r="W24648" s="598"/>
    </row>
    <row r="24649" spans="6:23" x14ac:dyDescent="0.2">
      <c r="F24649" s="610"/>
      <c r="H24649" s="612"/>
      <c r="I24649" s="598"/>
      <c r="J24649" s="598"/>
      <c r="M24649" s="598"/>
      <c r="N24649" s="598"/>
      <c r="V24649" s="598"/>
      <c r="W24649" s="598"/>
    </row>
    <row r="24650" spans="6:23" x14ac:dyDescent="0.2">
      <c r="F24650" s="610"/>
      <c r="H24650" s="612"/>
      <c r="I24650" s="598"/>
      <c r="J24650" s="598"/>
      <c r="M24650" s="598"/>
      <c r="N24650" s="598"/>
      <c r="V24650" s="598"/>
      <c r="W24650" s="598"/>
    </row>
    <row r="24651" spans="6:23" x14ac:dyDescent="0.2">
      <c r="F24651" s="610"/>
      <c r="H24651" s="612"/>
      <c r="I24651" s="598"/>
      <c r="J24651" s="598"/>
      <c r="M24651" s="598"/>
      <c r="N24651" s="598"/>
      <c r="V24651" s="598"/>
      <c r="W24651" s="598"/>
    </row>
    <row r="24652" spans="6:23" x14ac:dyDescent="0.2">
      <c r="F24652" s="610"/>
      <c r="H24652" s="612"/>
      <c r="I24652" s="598"/>
      <c r="J24652" s="598"/>
      <c r="M24652" s="598"/>
      <c r="N24652" s="598"/>
      <c r="V24652" s="598"/>
      <c r="W24652" s="598"/>
    </row>
    <row r="24653" spans="6:23" x14ac:dyDescent="0.2">
      <c r="F24653" s="610"/>
      <c r="H24653" s="612"/>
      <c r="I24653" s="598"/>
      <c r="J24653" s="598"/>
      <c r="M24653" s="598"/>
      <c r="N24653" s="598"/>
      <c r="V24653" s="598"/>
      <c r="W24653" s="598"/>
    </row>
    <row r="24654" spans="6:23" x14ac:dyDescent="0.2">
      <c r="F24654" s="610"/>
      <c r="H24654" s="612"/>
      <c r="I24654" s="598"/>
      <c r="J24654" s="598"/>
      <c r="M24654" s="598"/>
      <c r="N24654" s="598"/>
      <c r="V24654" s="598"/>
      <c r="W24654" s="598"/>
    </row>
    <row r="24655" spans="6:23" x14ac:dyDescent="0.2">
      <c r="F24655" s="610"/>
      <c r="H24655" s="612"/>
      <c r="I24655" s="598"/>
      <c r="J24655" s="598"/>
      <c r="M24655" s="598"/>
      <c r="N24655" s="598"/>
      <c r="V24655" s="598"/>
      <c r="W24655" s="598"/>
    </row>
    <row r="24656" spans="6:23" x14ac:dyDescent="0.2">
      <c r="F24656" s="610"/>
      <c r="H24656" s="612"/>
      <c r="I24656" s="598"/>
      <c r="J24656" s="598"/>
      <c r="M24656" s="598"/>
      <c r="N24656" s="598"/>
      <c r="V24656" s="598"/>
      <c r="W24656" s="598"/>
    </row>
    <row r="24657" spans="6:23" x14ac:dyDescent="0.2">
      <c r="F24657" s="610"/>
      <c r="H24657" s="612"/>
      <c r="I24657" s="598"/>
      <c r="J24657" s="598"/>
      <c r="M24657" s="598"/>
      <c r="N24657" s="598"/>
      <c r="V24657" s="598"/>
      <c r="W24657" s="598"/>
    </row>
    <row r="24658" spans="6:23" x14ac:dyDescent="0.2">
      <c r="F24658" s="610"/>
      <c r="H24658" s="612"/>
      <c r="I24658" s="598"/>
      <c r="J24658" s="598"/>
      <c r="M24658" s="598"/>
      <c r="N24658" s="598"/>
      <c r="V24658" s="598"/>
      <c r="W24658" s="598"/>
    </row>
    <row r="24659" spans="6:23" x14ac:dyDescent="0.2">
      <c r="F24659" s="610"/>
      <c r="H24659" s="612"/>
      <c r="I24659" s="598"/>
      <c r="J24659" s="598"/>
      <c r="M24659" s="598"/>
      <c r="N24659" s="598"/>
      <c r="V24659" s="598"/>
      <c r="W24659" s="598"/>
    </row>
    <row r="24660" spans="6:23" x14ac:dyDescent="0.2">
      <c r="F24660" s="610"/>
      <c r="H24660" s="612"/>
      <c r="I24660" s="598"/>
      <c r="J24660" s="598"/>
      <c r="M24660" s="598"/>
      <c r="N24660" s="598"/>
      <c r="V24660" s="598"/>
      <c r="W24660" s="598"/>
    </row>
    <row r="24661" spans="6:23" x14ac:dyDescent="0.2">
      <c r="F24661" s="610"/>
      <c r="H24661" s="612"/>
      <c r="I24661" s="598"/>
      <c r="J24661" s="598"/>
      <c r="M24661" s="598"/>
      <c r="N24661" s="598"/>
      <c r="V24661" s="598"/>
      <c r="W24661" s="598"/>
    </row>
    <row r="24662" spans="6:23" x14ac:dyDescent="0.2">
      <c r="F24662" s="610"/>
      <c r="H24662" s="612"/>
      <c r="I24662" s="598"/>
      <c r="J24662" s="598"/>
      <c r="M24662" s="598"/>
      <c r="N24662" s="598"/>
      <c r="V24662" s="598"/>
      <c r="W24662" s="598"/>
    </row>
    <row r="24663" spans="6:23" x14ac:dyDescent="0.2">
      <c r="F24663" s="610"/>
      <c r="H24663" s="612"/>
      <c r="I24663" s="598"/>
      <c r="J24663" s="598"/>
      <c r="M24663" s="598"/>
      <c r="N24663" s="598"/>
      <c r="V24663" s="598"/>
      <c r="W24663" s="598"/>
    </row>
    <row r="24664" spans="6:23" x14ac:dyDescent="0.2">
      <c r="F24664" s="610"/>
      <c r="H24664" s="612"/>
      <c r="I24664" s="598"/>
      <c r="J24664" s="598"/>
      <c r="M24664" s="598"/>
      <c r="N24664" s="598"/>
      <c r="V24664" s="598"/>
      <c r="W24664" s="598"/>
    </row>
    <row r="24665" spans="6:23" x14ac:dyDescent="0.2">
      <c r="F24665" s="610"/>
      <c r="H24665" s="612"/>
      <c r="I24665" s="598"/>
      <c r="J24665" s="598"/>
      <c r="M24665" s="598"/>
      <c r="N24665" s="598"/>
      <c r="V24665" s="598"/>
      <c r="W24665" s="598"/>
    </row>
    <row r="24666" spans="6:23" x14ac:dyDescent="0.2">
      <c r="F24666" s="610"/>
      <c r="H24666" s="612"/>
      <c r="I24666" s="598"/>
      <c r="J24666" s="598"/>
      <c r="M24666" s="598"/>
      <c r="N24666" s="598"/>
      <c r="V24666" s="598"/>
      <c r="W24666" s="598"/>
    </row>
    <row r="24667" spans="6:23" x14ac:dyDescent="0.2">
      <c r="F24667" s="610"/>
      <c r="H24667" s="612"/>
      <c r="I24667" s="598"/>
      <c r="J24667" s="598"/>
      <c r="M24667" s="598"/>
      <c r="N24667" s="598"/>
      <c r="V24667" s="598"/>
      <c r="W24667" s="598"/>
    </row>
    <row r="24668" spans="6:23" x14ac:dyDescent="0.2">
      <c r="F24668" s="610"/>
      <c r="H24668" s="612"/>
      <c r="I24668" s="598"/>
      <c r="J24668" s="598"/>
      <c r="M24668" s="598"/>
      <c r="N24668" s="598"/>
      <c r="V24668" s="598"/>
      <c r="W24668" s="598"/>
    </row>
    <row r="24669" spans="6:23" x14ac:dyDescent="0.2">
      <c r="F24669" s="610"/>
      <c r="H24669" s="612"/>
      <c r="I24669" s="598"/>
      <c r="J24669" s="598"/>
      <c r="M24669" s="598"/>
      <c r="N24669" s="598"/>
      <c r="V24669" s="598"/>
      <c r="W24669" s="598"/>
    </row>
    <row r="24670" spans="6:23" x14ac:dyDescent="0.2">
      <c r="F24670" s="610"/>
      <c r="H24670" s="612"/>
      <c r="I24670" s="598"/>
      <c r="J24670" s="598"/>
      <c r="M24670" s="598"/>
      <c r="N24670" s="598"/>
      <c r="V24670" s="598"/>
      <c r="W24670" s="598"/>
    </row>
    <row r="24671" spans="6:23" x14ac:dyDescent="0.2">
      <c r="F24671" s="610"/>
      <c r="H24671" s="612"/>
      <c r="I24671" s="598"/>
      <c r="J24671" s="598"/>
      <c r="M24671" s="598"/>
      <c r="N24671" s="598"/>
      <c r="V24671" s="598"/>
      <c r="W24671" s="598"/>
    </row>
    <row r="24672" spans="6:23" x14ac:dyDescent="0.2">
      <c r="F24672" s="610"/>
      <c r="H24672" s="612"/>
      <c r="I24672" s="598"/>
      <c r="J24672" s="598"/>
      <c r="M24672" s="598"/>
      <c r="N24672" s="598"/>
      <c r="V24672" s="598"/>
      <c r="W24672" s="598"/>
    </row>
    <row r="24673" spans="6:23" x14ac:dyDescent="0.2">
      <c r="F24673" s="610"/>
      <c r="H24673" s="612"/>
      <c r="I24673" s="598"/>
      <c r="J24673" s="598"/>
      <c r="M24673" s="598"/>
      <c r="N24673" s="598"/>
      <c r="V24673" s="598"/>
      <c r="W24673" s="598"/>
    </row>
    <row r="24674" spans="6:23" x14ac:dyDescent="0.2">
      <c r="F24674" s="610"/>
      <c r="H24674" s="612"/>
      <c r="I24674" s="598"/>
      <c r="J24674" s="598"/>
      <c r="M24674" s="598"/>
      <c r="N24674" s="598"/>
      <c r="V24674" s="598"/>
      <c r="W24674" s="598"/>
    </row>
    <row r="24675" spans="6:23" x14ac:dyDescent="0.2">
      <c r="F24675" s="610"/>
      <c r="H24675" s="612"/>
      <c r="I24675" s="598"/>
      <c r="J24675" s="598"/>
      <c r="M24675" s="598"/>
      <c r="N24675" s="598"/>
      <c r="V24675" s="598"/>
      <c r="W24675" s="598"/>
    </row>
    <row r="24676" spans="6:23" x14ac:dyDescent="0.2">
      <c r="F24676" s="610"/>
      <c r="H24676" s="612"/>
      <c r="I24676" s="598"/>
      <c r="J24676" s="598"/>
      <c r="M24676" s="598"/>
      <c r="N24676" s="598"/>
      <c r="V24676" s="598"/>
      <c r="W24676" s="598"/>
    </row>
    <row r="24677" spans="6:23" x14ac:dyDescent="0.2">
      <c r="F24677" s="610"/>
      <c r="H24677" s="612"/>
      <c r="I24677" s="598"/>
      <c r="J24677" s="598"/>
      <c r="M24677" s="598"/>
      <c r="N24677" s="598"/>
      <c r="V24677" s="598"/>
      <c r="W24677" s="598"/>
    </row>
    <row r="24678" spans="6:23" x14ac:dyDescent="0.2">
      <c r="F24678" s="610"/>
      <c r="H24678" s="612"/>
      <c r="I24678" s="598"/>
      <c r="J24678" s="598"/>
      <c r="M24678" s="598"/>
      <c r="N24678" s="598"/>
      <c r="V24678" s="598"/>
      <c r="W24678" s="598"/>
    </row>
    <row r="24679" spans="6:23" x14ac:dyDescent="0.2">
      <c r="F24679" s="610"/>
      <c r="H24679" s="612"/>
      <c r="I24679" s="598"/>
      <c r="J24679" s="598"/>
      <c r="M24679" s="598"/>
      <c r="N24679" s="598"/>
      <c r="V24679" s="598"/>
      <c r="W24679" s="598"/>
    </row>
    <row r="24680" spans="6:23" x14ac:dyDescent="0.2">
      <c r="F24680" s="610"/>
      <c r="H24680" s="612"/>
      <c r="I24680" s="598"/>
      <c r="J24680" s="598"/>
      <c r="M24680" s="598"/>
      <c r="N24680" s="598"/>
      <c r="V24680" s="598"/>
      <c r="W24680" s="598"/>
    </row>
    <row r="24681" spans="6:23" x14ac:dyDescent="0.2">
      <c r="F24681" s="610"/>
      <c r="H24681" s="612"/>
      <c r="I24681" s="598"/>
      <c r="J24681" s="598"/>
      <c r="M24681" s="598"/>
      <c r="N24681" s="598"/>
      <c r="V24681" s="598"/>
      <c r="W24681" s="598"/>
    </row>
    <row r="24682" spans="6:23" x14ac:dyDescent="0.2">
      <c r="F24682" s="610"/>
      <c r="H24682" s="612"/>
      <c r="I24682" s="598"/>
      <c r="J24682" s="598"/>
      <c r="M24682" s="598"/>
      <c r="N24682" s="598"/>
      <c r="V24682" s="598"/>
      <c r="W24682" s="598"/>
    </row>
    <row r="24683" spans="6:23" x14ac:dyDescent="0.2">
      <c r="F24683" s="610"/>
      <c r="H24683" s="612"/>
      <c r="I24683" s="598"/>
      <c r="J24683" s="598"/>
      <c r="M24683" s="598"/>
      <c r="N24683" s="598"/>
      <c r="V24683" s="598"/>
      <c r="W24683" s="598"/>
    </row>
    <row r="24684" spans="6:23" x14ac:dyDescent="0.2">
      <c r="F24684" s="610"/>
      <c r="H24684" s="612"/>
      <c r="I24684" s="598"/>
      <c r="J24684" s="598"/>
      <c r="M24684" s="598"/>
      <c r="N24684" s="598"/>
      <c r="V24684" s="598"/>
      <c r="W24684" s="598"/>
    </row>
    <row r="24685" spans="6:23" x14ac:dyDescent="0.2">
      <c r="F24685" s="610"/>
      <c r="H24685" s="612"/>
      <c r="I24685" s="598"/>
      <c r="J24685" s="598"/>
      <c r="M24685" s="598"/>
      <c r="N24685" s="598"/>
      <c r="V24685" s="598"/>
      <c r="W24685" s="598"/>
    </row>
    <row r="24686" spans="6:23" x14ac:dyDescent="0.2">
      <c r="F24686" s="610"/>
      <c r="H24686" s="612"/>
      <c r="I24686" s="598"/>
      <c r="J24686" s="598"/>
      <c r="M24686" s="598"/>
      <c r="N24686" s="598"/>
      <c r="V24686" s="598"/>
      <c r="W24686" s="598"/>
    </row>
    <row r="24687" spans="6:23" x14ac:dyDescent="0.2">
      <c r="F24687" s="610"/>
      <c r="H24687" s="612"/>
      <c r="I24687" s="598"/>
      <c r="J24687" s="598"/>
      <c r="M24687" s="598"/>
      <c r="N24687" s="598"/>
      <c r="V24687" s="598"/>
      <c r="W24687" s="598"/>
    </row>
    <row r="24688" spans="6:23" x14ac:dyDescent="0.2">
      <c r="F24688" s="610"/>
      <c r="H24688" s="612"/>
      <c r="I24688" s="598"/>
      <c r="J24688" s="598"/>
      <c r="M24688" s="598"/>
      <c r="N24688" s="598"/>
      <c r="V24688" s="598"/>
      <c r="W24688" s="598"/>
    </row>
    <row r="24689" spans="6:23" x14ac:dyDescent="0.2">
      <c r="F24689" s="610"/>
      <c r="H24689" s="612"/>
      <c r="I24689" s="598"/>
      <c r="J24689" s="598"/>
      <c r="M24689" s="598"/>
      <c r="N24689" s="598"/>
      <c r="V24689" s="598"/>
      <c r="W24689" s="598"/>
    </row>
    <row r="24690" spans="6:23" x14ac:dyDescent="0.2">
      <c r="F24690" s="610"/>
      <c r="H24690" s="612"/>
      <c r="I24690" s="598"/>
      <c r="J24690" s="598"/>
      <c r="M24690" s="598"/>
      <c r="N24690" s="598"/>
      <c r="V24690" s="598"/>
      <c r="W24690" s="598"/>
    </row>
    <row r="24691" spans="6:23" x14ac:dyDescent="0.2">
      <c r="F24691" s="610"/>
      <c r="H24691" s="612"/>
      <c r="I24691" s="598"/>
      <c r="J24691" s="598"/>
      <c r="M24691" s="598"/>
      <c r="N24691" s="598"/>
      <c r="V24691" s="598"/>
      <c r="W24691" s="598"/>
    </row>
    <row r="24692" spans="6:23" x14ac:dyDescent="0.2">
      <c r="F24692" s="610"/>
      <c r="H24692" s="612"/>
      <c r="I24692" s="598"/>
      <c r="J24692" s="598"/>
      <c r="M24692" s="598"/>
      <c r="N24692" s="598"/>
      <c r="V24692" s="598"/>
      <c r="W24692" s="598"/>
    </row>
    <row r="24693" spans="6:23" x14ac:dyDescent="0.2">
      <c r="F24693" s="610"/>
      <c r="H24693" s="612"/>
      <c r="I24693" s="598"/>
      <c r="J24693" s="598"/>
      <c r="M24693" s="598"/>
      <c r="N24693" s="598"/>
      <c r="V24693" s="598"/>
      <c r="W24693" s="598"/>
    </row>
    <row r="24694" spans="6:23" x14ac:dyDescent="0.2">
      <c r="F24694" s="610"/>
      <c r="H24694" s="612"/>
      <c r="I24694" s="598"/>
      <c r="J24694" s="598"/>
      <c r="M24694" s="598"/>
      <c r="N24694" s="598"/>
      <c r="V24694" s="598"/>
      <c r="W24694" s="598"/>
    </row>
    <row r="24695" spans="6:23" x14ac:dyDescent="0.2">
      <c r="F24695" s="610"/>
      <c r="H24695" s="612"/>
      <c r="I24695" s="598"/>
      <c r="J24695" s="598"/>
      <c r="M24695" s="598"/>
      <c r="N24695" s="598"/>
      <c r="V24695" s="598"/>
      <c r="W24695" s="598"/>
    </row>
    <row r="24696" spans="6:23" x14ac:dyDescent="0.2">
      <c r="F24696" s="610"/>
      <c r="H24696" s="612"/>
      <c r="I24696" s="598"/>
      <c r="J24696" s="598"/>
      <c r="M24696" s="598"/>
      <c r="N24696" s="598"/>
      <c r="V24696" s="598"/>
      <c r="W24696" s="598"/>
    </row>
    <row r="24697" spans="6:23" x14ac:dyDescent="0.2">
      <c r="F24697" s="610"/>
      <c r="H24697" s="612"/>
      <c r="I24697" s="598"/>
      <c r="J24697" s="598"/>
      <c r="M24697" s="598"/>
      <c r="N24697" s="598"/>
      <c r="V24697" s="598"/>
      <c r="W24697" s="598"/>
    </row>
    <row r="24698" spans="6:23" x14ac:dyDescent="0.2">
      <c r="F24698" s="610"/>
      <c r="H24698" s="612"/>
      <c r="I24698" s="598"/>
      <c r="J24698" s="598"/>
      <c r="M24698" s="598"/>
      <c r="N24698" s="598"/>
      <c r="V24698" s="598"/>
      <c r="W24698" s="598"/>
    </row>
    <row r="24699" spans="6:23" x14ac:dyDescent="0.2">
      <c r="F24699" s="610"/>
      <c r="H24699" s="612"/>
      <c r="I24699" s="598"/>
      <c r="J24699" s="598"/>
      <c r="M24699" s="598"/>
      <c r="N24699" s="598"/>
      <c r="V24699" s="598"/>
      <c r="W24699" s="598"/>
    </row>
    <row r="24700" spans="6:23" x14ac:dyDescent="0.2">
      <c r="F24700" s="610"/>
      <c r="H24700" s="612"/>
      <c r="I24700" s="598"/>
      <c r="J24700" s="598"/>
      <c r="M24700" s="598"/>
      <c r="N24700" s="598"/>
      <c r="V24700" s="598"/>
      <c r="W24700" s="598"/>
    </row>
    <row r="24701" spans="6:23" x14ac:dyDescent="0.2">
      <c r="F24701" s="610"/>
      <c r="H24701" s="612"/>
      <c r="I24701" s="598"/>
      <c r="J24701" s="598"/>
      <c r="M24701" s="598"/>
      <c r="N24701" s="598"/>
      <c r="V24701" s="598"/>
      <c r="W24701" s="598"/>
    </row>
    <row r="24702" spans="6:23" x14ac:dyDescent="0.2">
      <c r="F24702" s="610"/>
      <c r="H24702" s="612"/>
      <c r="I24702" s="598"/>
      <c r="J24702" s="598"/>
      <c r="M24702" s="598"/>
      <c r="N24702" s="598"/>
      <c r="V24702" s="598"/>
      <c r="W24702" s="598"/>
    </row>
    <row r="24703" spans="6:23" x14ac:dyDescent="0.2">
      <c r="F24703" s="610"/>
      <c r="H24703" s="612"/>
      <c r="I24703" s="598"/>
      <c r="J24703" s="598"/>
      <c r="M24703" s="598"/>
      <c r="N24703" s="598"/>
      <c r="V24703" s="598"/>
      <c r="W24703" s="598"/>
    </row>
    <row r="24704" spans="6:23" x14ac:dyDescent="0.2">
      <c r="F24704" s="610"/>
      <c r="H24704" s="612"/>
      <c r="I24704" s="598"/>
      <c r="J24704" s="598"/>
      <c r="M24704" s="598"/>
      <c r="N24704" s="598"/>
      <c r="V24704" s="598"/>
      <c r="W24704" s="598"/>
    </row>
    <row r="24705" spans="6:23" x14ac:dyDescent="0.2">
      <c r="F24705" s="610"/>
      <c r="H24705" s="612"/>
      <c r="I24705" s="598"/>
      <c r="J24705" s="598"/>
      <c r="M24705" s="598"/>
      <c r="N24705" s="598"/>
      <c r="V24705" s="598"/>
      <c r="W24705" s="598"/>
    </row>
    <row r="24706" spans="6:23" x14ac:dyDescent="0.2">
      <c r="F24706" s="610"/>
      <c r="H24706" s="612"/>
      <c r="I24706" s="598"/>
      <c r="J24706" s="598"/>
      <c r="M24706" s="598"/>
      <c r="N24706" s="598"/>
      <c r="V24706" s="598"/>
      <c r="W24706" s="598"/>
    </row>
    <row r="24707" spans="6:23" x14ac:dyDescent="0.2">
      <c r="F24707" s="610"/>
      <c r="H24707" s="612"/>
      <c r="I24707" s="598"/>
      <c r="J24707" s="598"/>
      <c r="M24707" s="598"/>
      <c r="N24707" s="598"/>
      <c r="V24707" s="598"/>
      <c r="W24707" s="598"/>
    </row>
    <row r="24708" spans="6:23" x14ac:dyDescent="0.2">
      <c r="F24708" s="610"/>
      <c r="H24708" s="612"/>
      <c r="I24708" s="598"/>
      <c r="J24708" s="598"/>
      <c r="M24708" s="598"/>
      <c r="N24708" s="598"/>
      <c r="V24708" s="598"/>
      <c r="W24708" s="598"/>
    </row>
    <row r="24709" spans="6:23" x14ac:dyDescent="0.2">
      <c r="F24709" s="610"/>
      <c r="H24709" s="612"/>
      <c r="I24709" s="598"/>
      <c r="J24709" s="598"/>
      <c r="M24709" s="598"/>
      <c r="N24709" s="598"/>
      <c r="V24709" s="598"/>
      <c r="W24709" s="598"/>
    </row>
    <row r="24710" spans="6:23" x14ac:dyDescent="0.2">
      <c r="F24710" s="610"/>
      <c r="H24710" s="612"/>
      <c r="I24710" s="598"/>
      <c r="J24710" s="598"/>
      <c r="M24710" s="598"/>
      <c r="N24710" s="598"/>
      <c r="V24710" s="598"/>
      <c r="W24710" s="598"/>
    </row>
    <row r="24711" spans="6:23" x14ac:dyDescent="0.2">
      <c r="F24711" s="610"/>
      <c r="H24711" s="612"/>
      <c r="I24711" s="598"/>
      <c r="J24711" s="598"/>
      <c r="M24711" s="598"/>
      <c r="N24711" s="598"/>
      <c r="V24711" s="598"/>
      <c r="W24711" s="598"/>
    </row>
    <row r="24712" spans="6:23" x14ac:dyDescent="0.2">
      <c r="F24712" s="610"/>
      <c r="H24712" s="612"/>
      <c r="I24712" s="598"/>
      <c r="J24712" s="598"/>
      <c r="M24712" s="598"/>
      <c r="N24712" s="598"/>
      <c r="V24712" s="598"/>
      <c r="W24712" s="598"/>
    </row>
    <row r="24713" spans="6:23" x14ac:dyDescent="0.2">
      <c r="F24713" s="610"/>
      <c r="H24713" s="612"/>
      <c r="I24713" s="598"/>
      <c r="J24713" s="598"/>
      <c r="M24713" s="598"/>
      <c r="N24713" s="598"/>
      <c r="V24713" s="598"/>
      <c r="W24713" s="598"/>
    </row>
    <row r="24714" spans="6:23" x14ac:dyDescent="0.2">
      <c r="F24714" s="610"/>
      <c r="H24714" s="612"/>
      <c r="I24714" s="598"/>
      <c r="J24714" s="598"/>
      <c r="M24714" s="598"/>
      <c r="N24714" s="598"/>
      <c r="V24714" s="598"/>
      <c r="W24714" s="598"/>
    </row>
    <row r="24715" spans="6:23" x14ac:dyDescent="0.2">
      <c r="F24715" s="610"/>
      <c r="H24715" s="612"/>
      <c r="I24715" s="598"/>
      <c r="J24715" s="598"/>
      <c r="M24715" s="598"/>
      <c r="N24715" s="598"/>
      <c r="V24715" s="598"/>
      <c r="W24715" s="598"/>
    </row>
    <row r="24716" spans="6:23" x14ac:dyDescent="0.2">
      <c r="F24716" s="610"/>
      <c r="H24716" s="612"/>
      <c r="I24716" s="598"/>
      <c r="J24716" s="598"/>
      <c r="M24716" s="598"/>
      <c r="N24716" s="598"/>
      <c r="V24716" s="598"/>
      <c r="W24716" s="598"/>
    </row>
    <row r="24717" spans="6:23" x14ac:dyDescent="0.2">
      <c r="F24717" s="610"/>
      <c r="H24717" s="612"/>
      <c r="I24717" s="598"/>
      <c r="J24717" s="598"/>
      <c r="M24717" s="598"/>
      <c r="N24717" s="598"/>
      <c r="V24717" s="598"/>
      <c r="W24717" s="598"/>
    </row>
    <row r="24718" spans="6:23" x14ac:dyDescent="0.2">
      <c r="F24718" s="610"/>
      <c r="H24718" s="612"/>
      <c r="I24718" s="598"/>
      <c r="J24718" s="598"/>
      <c r="M24718" s="598"/>
      <c r="N24718" s="598"/>
      <c r="V24718" s="598"/>
      <c r="W24718" s="598"/>
    </row>
    <row r="24719" spans="6:23" x14ac:dyDescent="0.2">
      <c r="F24719" s="610"/>
      <c r="H24719" s="612"/>
      <c r="I24719" s="598"/>
      <c r="J24719" s="598"/>
      <c r="M24719" s="598"/>
      <c r="N24719" s="598"/>
      <c r="V24719" s="598"/>
      <c r="W24719" s="598"/>
    </row>
    <row r="24720" spans="6:23" x14ac:dyDescent="0.2">
      <c r="F24720" s="610"/>
      <c r="H24720" s="612"/>
      <c r="I24720" s="598"/>
      <c r="J24720" s="598"/>
      <c r="M24720" s="598"/>
      <c r="N24720" s="598"/>
      <c r="V24720" s="598"/>
      <c r="W24720" s="598"/>
    </row>
    <row r="24721" spans="6:23" x14ac:dyDescent="0.2">
      <c r="F24721" s="610"/>
      <c r="H24721" s="612"/>
      <c r="I24721" s="598"/>
      <c r="J24721" s="598"/>
      <c r="M24721" s="598"/>
      <c r="N24721" s="598"/>
      <c r="V24721" s="598"/>
      <c r="W24721" s="598"/>
    </row>
    <row r="24722" spans="6:23" x14ac:dyDescent="0.2">
      <c r="F24722" s="610"/>
      <c r="H24722" s="612"/>
      <c r="I24722" s="598"/>
      <c r="J24722" s="598"/>
      <c r="M24722" s="598"/>
      <c r="N24722" s="598"/>
      <c r="V24722" s="598"/>
      <c r="W24722" s="598"/>
    </row>
    <row r="24723" spans="6:23" x14ac:dyDescent="0.2">
      <c r="F24723" s="610"/>
      <c r="H24723" s="612"/>
      <c r="I24723" s="598"/>
      <c r="J24723" s="598"/>
      <c r="M24723" s="598"/>
      <c r="N24723" s="598"/>
      <c r="V24723" s="598"/>
      <c r="W24723" s="598"/>
    </row>
    <row r="24724" spans="6:23" x14ac:dyDescent="0.2">
      <c r="F24724" s="610"/>
      <c r="H24724" s="612"/>
      <c r="I24724" s="598"/>
      <c r="J24724" s="598"/>
      <c r="M24724" s="598"/>
      <c r="N24724" s="598"/>
      <c r="V24724" s="598"/>
      <c r="W24724" s="598"/>
    </row>
    <row r="24725" spans="6:23" x14ac:dyDescent="0.2">
      <c r="F24725" s="610"/>
      <c r="H24725" s="612"/>
      <c r="I24725" s="598"/>
      <c r="J24725" s="598"/>
      <c r="M24725" s="598"/>
      <c r="N24725" s="598"/>
      <c r="V24725" s="598"/>
      <c r="W24725" s="598"/>
    </row>
    <row r="24726" spans="6:23" x14ac:dyDescent="0.2">
      <c r="F24726" s="610"/>
      <c r="H24726" s="612"/>
      <c r="I24726" s="598"/>
      <c r="J24726" s="598"/>
      <c r="M24726" s="598"/>
      <c r="N24726" s="598"/>
      <c r="V24726" s="598"/>
      <c r="W24726" s="598"/>
    </row>
    <row r="24727" spans="6:23" x14ac:dyDescent="0.2">
      <c r="F24727" s="610"/>
      <c r="H24727" s="612"/>
      <c r="I24727" s="598"/>
      <c r="J24727" s="598"/>
      <c r="M24727" s="598"/>
      <c r="N24727" s="598"/>
      <c r="V24727" s="598"/>
      <c r="W24727" s="598"/>
    </row>
    <row r="24728" spans="6:23" x14ac:dyDescent="0.2">
      <c r="F24728" s="610"/>
      <c r="H24728" s="612"/>
      <c r="I24728" s="598"/>
      <c r="J24728" s="598"/>
      <c r="M24728" s="598"/>
      <c r="N24728" s="598"/>
      <c r="V24728" s="598"/>
      <c r="W24728" s="598"/>
    </row>
    <row r="24729" spans="6:23" x14ac:dyDescent="0.2">
      <c r="F24729" s="610"/>
      <c r="H24729" s="612"/>
      <c r="I24729" s="598"/>
      <c r="J24729" s="598"/>
      <c r="M24729" s="598"/>
      <c r="N24729" s="598"/>
      <c r="V24729" s="598"/>
      <c r="W24729" s="598"/>
    </row>
    <row r="24730" spans="6:23" x14ac:dyDescent="0.2">
      <c r="F24730" s="610"/>
      <c r="H24730" s="612"/>
      <c r="I24730" s="598"/>
      <c r="J24730" s="598"/>
      <c r="M24730" s="598"/>
      <c r="N24730" s="598"/>
      <c r="V24730" s="598"/>
      <c r="W24730" s="598"/>
    </row>
    <row r="24731" spans="6:23" x14ac:dyDescent="0.2">
      <c r="F24731" s="610"/>
      <c r="H24731" s="612"/>
      <c r="I24731" s="598"/>
      <c r="J24731" s="598"/>
      <c r="M24731" s="598"/>
      <c r="N24731" s="598"/>
      <c r="V24731" s="598"/>
      <c r="W24731" s="598"/>
    </row>
    <row r="24732" spans="6:23" x14ac:dyDescent="0.2">
      <c r="F24732" s="610"/>
      <c r="H24732" s="612"/>
      <c r="I24732" s="598"/>
      <c r="J24732" s="598"/>
      <c r="M24732" s="598"/>
      <c r="N24732" s="598"/>
      <c r="V24732" s="598"/>
      <c r="W24732" s="598"/>
    </row>
    <row r="24733" spans="6:23" x14ac:dyDescent="0.2">
      <c r="F24733" s="610"/>
      <c r="H24733" s="612"/>
      <c r="I24733" s="598"/>
      <c r="J24733" s="598"/>
      <c r="M24733" s="598"/>
      <c r="N24733" s="598"/>
      <c r="V24733" s="598"/>
      <c r="W24733" s="598"/>
    </row>
    <row r="24734" spans="6:23" x14ac:dyDescent="0.2">
      <c r="F24734" s="610"/>
      <c r="H24734" s="612"/>
      <c r="I24734" s="598"/>
      <c r="J24734" s="598"/>
      <c r="M24734" s="598"/>
      <c r="N24734" s="598"/>
      <c r="V24734" s="598"/>
      <c r="W24734" s="598"/>
    </row>
    <row r="24735" spans="6:23" x14ac:dyDescent="0.2">
      <c r="F24735" s="610"/>
      <c r="H24735" s="612"/>
      <c r="I24735" s="598"/>
      <c r="J24735" s="598"/>
      <c r="M24735" s="598"/>
      <c r="N24735" s="598"/>
      <c r="V24735" s="598"/>
      <c r="W24735" s="598"/>
    </row>
    <row r="24736" spans="6:23" x14ac:dyDescent="0.2">
      <c r="F24736" s="610"/>
      <c r="H24736" s="612"/>
      <c r="I24736" s="598"/>
      <c r="J24736" s="598"/>
      <c r="M24736" s="598"/>
      <c r="N24736" s="598"/>
      <c r="V24736" s="598"/>
      <c r="W24736" s="598"/>
    </row>
    <row r="24737" spans="6:23" x14ac:dyDescent="0.2">
      <c r="F24737" s="610"/>
      <c r="H24737" s="612"/>
      <c r="I24737" s="598"/>
      <c r="J24737" s="598"/>
      <c r="M24737" s="598"/>
      <c r="N24737" s="598"/>
      <c r="V24737" s="598"/>
      <c r="W24737" s="598"/>
    </row>
    <row r="24738" spans="6:23" x14ac:dyDescent="0.2">
      <c r="F24738" s="610"/>
      <c r="H24738" s="612"/>
      <c r="I24738" s="598"/>
      <c r="J24738" s="598"/>
      <c r="M24738" s="598"/>
      <c r="N24738" s="598"/>
      <c r="V24738" s="598"/>
      <c r="W24738" s="598"/>
    </row>
    <row r="24739" spans="6:23" x14ac:dyDescent="0.2">
      <c r="F24739" s="610"/>
      <c r="H24739" s="612"/>
      <c r="I24739" s="598"/>
      <c r="J24739" s="598"/>
      <c r="M24739" s="598"/>
      <c r="N24739" s="598"/>
      <c r="V24739" s="598"/>
      <c r="W24739" s="598"/>
    </row>
    <row r="24740" spans="6:23" x14ac:dyDescent="0.2">
      <c r="F24740" s="610"/>
      <c r="H24740" s="612"/>
      <c r="I24740" s="598"/>
      <c r="J24740" s="598"/>
      <c r="M24740" s="598"/>
      <c r="N24740" s="598"/>
      <c r="V24740" s="598"/>
      <c r="W24740" s="598"/>
    </row>
    <row r="24741" spans="6:23" x14ac:dyDescent="0.2">
      <c r="F24741" s="610"/>
      <c r="H24741" s="612"/>
      <c r="I24741" s="598"/>
      <c r="J24741" s="598"/>
      <c r="M24741" s="598"/>
      <c r="N24741" s="598"/>
      <c r="V24741" s="598"/>
      <c r="W24741" s="598"/>
    </row>
    <row r="24742" spans="6:23" x14ac:dyDescent="0.2">
      <c r="F24742" s="610"/>
      <c r="H24742" s="612"/>
      <c r="I24742" s="598"/>
      <c r="J24742" s="598"/>
      <c r="M24742" s="598"/>
      <c r="N24742" s="598"/>
      <c r="V24742" s="598"/>
      <c r="W24742" s="598"/>
    </row>
    <row r="24743" spans="6:23" x14ac:dyDescent="0.2">
      <c r="F24743" s="610"/>
      <c r="H24743" s="612"/>
      <c r="I24743" s="598"/>
      <c r="J24743" s="598"/>
      <c r="M24743" s="598"/>
      <c r="N24743" s="598"/>
      <c r="V24743" s="598"/>
      <c r="W24743" s="598"/>
    </row>
    <row r="24744" spans="6:23" x14ac:dyDescent="0.2">
      <c r="F24744" s="610"/>
      <c r="H24744" s="612"/>
      <c r="I24744" s="598"/>
      <c r="J24744" s="598"/>
      <c r="M24744" s="598"/>
      <c r="N24744" s="598"/>
      <c r="V24744" s="598"/>
      <c r="W24744" s="598"/>
    </row>
    <row r="24745" spans="6:23" x14ac:dyDescent="0.2">
      <c r="F24745" s="610"/>
      <c r="H24745" s="612"/>
      <c r="I24745" s="598"/>
      <c r="J24745" s="598"/>
      <c r="M24745" s="598"/>
      <c r="N24745" s="598"/>
      <c r="V24745" s="598"/>
      <c r="W24745" s="598"/>
    </row>
    <row r="24746" spans="6:23" x14ac:dyDescent="0.2">
      <c r="F24746" s="610"/>
      <c r="H24746" s="612"/>
      <c r="I24746" s="598"/>
      <c r="J24746" s="598"/>
      <c r="M24746" s="598"/>
      <c r="N24746" s="598"/>
      <c r="V24746" s="598"/>
      <c r="W24746" s="598"/>
    </row>
    <row r="24747" spans="6:23" x14ac:dyDescent="0.2">
      <c r="F24747" s="610"/>
      <c r="H24747" s="612"/>
      <c r="I24747" s="598"/>
      <c r="J24747" s="598"/>
      <c r="M24747" s="598"/>
      <c r="N24747" s="598"/>
      <c r="V24747" s="598"/>
      <c r="W24747" s="598"/>
    </row>
    <row r="24748" spans="6:23" x14ac:dyDescent="0.2">
      <c r="F24748" s="610"/>
      <c r="H24748" s="612"/>
      <c r="I24748" s="598"/>
      <c r="J24748" s="598"/>
      <c r="M24748" s="598"/>
      <c r="N24748" s="598"/>
      <c r="V24748" s="598"/>
      <c r="W24748" s="598"/>
    </row>
    <row r="24749" spans="6:23" x14ac:dyDescent="0.2">
      <c r="F24749" s="610"/>
      <c r="H24749" s="612"/>
      <c r="I24749" s="598"/>
      <c r="J24749" s="598"/>
      <c r="M24749" s="598"/>
      <c r="N24749" s="598"/>
      <c r="V24749" s="598"/>
      <c r="W24749" s="598"/>
    </row>
    <row r="24750" spans="6:23" x14ac:dyDescent="0.2">
      <c r="F24750" s="610"/>
      <c r="H24750" s="612"/>
      <c r="I24750" s="598"/>
      <c r="J24750" s="598"/>
      <c r="M24750" s="598"/>
      <c r="N24750" s="598"/>
      <c r="V24750" s="598"/>
      <c r="W24750" s="598"/>
    </row>
    <row r="24751" spans="6:23" x14ac:dyDescent="0.2">
      <c r="F24751" s="610"/>
      <c r="H24751" s="612"/>
      <c r="I24751" s="598"/>
      <c r="J24751" s="598"/>
      <c r="M24751" s="598"/>
      <c r="N24751" s="598"/>
      <c r="V24751" s="598"/>
      <c r="W24751" s="598"/>
    </row>
    <row r="24752" spans="6:23" x14ac:dyDescent="0.2">
      <c r="F24752" s="610"/>
      <c r="H24752" s="612"/>
      <c r="I24752" s="598"/>
      <c r="J24752" s="598"/>
      <c r="M24752" s="598"/>
      <c r="N24752" s="598"/>
      <c r="V24752" s="598"/>
      <c r="W24752" s="598"/>
    </row>
    <row r="24753" spans="6:23" x14ac:dyDescent="0.2">
      <c r="F24753" s="610"/>
      <c r="H24753" s="612"/>
      <c r="I24753" s="598"/>
      <c r="J24753" s="598"/>
      <c r="M24753" s="598"/>
      <c r="N24753" s="598"/>
      <c r="V24753" s="598"/>
      <c r="W24753" s="598"/>
    </row>
    <row r="24754" spans="6:23" x14ac:dyDescent="0.2">
      <c r="F24754" s="610"/>
      <c r="H24754" s="612"/>
      <c r="I24754" s="598"/>
      <c r="J24754" s="598"/>
      <c r="M24754" s="598"/>
      <c r="N24754" s="598"/>
      <c r="V24754" s="598"/>
      <c r="W24754" s="598"/>
    </row>
    <row r="24755" spans="6:23" x14ac:dyDescent="0.2">
      <c r="F24755" s="610"/>
      <c r="H24755" s="612"/>
      <c r="I24755" s="598"/>
      <c r="J24755" s="598"/>
      <c r="M24755" s="598"/>
      <c r="N24755" s="598"/>
      <c r="V24755" s="598"/>
      <c r="W24755" s="598"/>
    </row>
    <row r="24756" spans="6:23" x14ac:dyDescent="0.2">
      <c r="F24756" s="610"/>
      <c r="H24756" s="612"/>
      <c r="I24756" s="598"/>
      <c r="J24756" s="598"/>
      <c r="M24756" s="598"/>
      <c r="N24756" s="598"/>
      <c r="V24756" s="598"/>
      <c r="W24756" s="598"/>
    </row>
    <row r="24757" spans="6:23" x14ac:dyDescent="0.2">
      <c r="F24757" s="610"/>
      <c r="H24757" s="612"/>
      <c r="I24757" s="598"/>
      <c r="J24757" s="598"/>
      <c r="M24757" s="598"/>
      <c r="N24757" s="598"/>
      <c r="V24757" s="598"/>
      <c r="W24757" s="598"/>
    </row>
    <row r="24758" spans="6:23" x14ac:dyDescent="0.2">
      <c r="F24758" s="610"/>
      <c r="H24758" s="612"/>
      <c r="I24758" s="598"/>
      <c r="J24758" s="598"/>
      <c r="M24758" s="598"/>
      <c r="N24758" s="598"/>
      <c r="V24758" s="598"/>
      <c r="W24758" s="598"/>
    </row>
    <row r="24759" spans="6:23" x14ac:dyDescent="0.2">
      <c r="F24759" s="610"/>
      <c r="H24759" s="612"/>
      <c r="I24759" s="598"/>
      <c r="J24759" s="598"/>
      <c r="M24759" s="598"/>
      <c r="N24759" s="598"/>
      <c r="V24759" s="598"/>
      <c r="W24759" s="598"/>
    </row>
    <row r="24760" spans="6:23" x14ac:dyDescent="0.2">
      <c r="F24760" s="610"/>
      <c r="H24760" s="612"/>
      <c r="I24760" s="598"/>
      <c r="J24760" s="598"/>
      <c r="M24760" s="598"/>
      <c r="N24760" s="598"/>
      <c r="V24760" s="598"/>
      <c r="W24760" s="598"/>
    </row>
    <row r="24761" spans="6:23" x14ac:dyDescent="0.2">
      <c r="F24761" s="610"/>
      <c r="H24761" s="612"/>
      <c r="I24761" s="598"/>
      <c r="J24761" s="598"/>
      <c r="M24761" s="598"/>
      <c r="N24761" s="598"/>
      <c r="V24761" s="598"/>
      <c r="W24761" s="598"/>
    </row>
    <row r="24762" spans="6:23" x14ac:dyDescent="0.2">
      <c r="F24762" s="610"/>
      <c r="H24762" s="612"/>
      <c r="I24762" s="598"/>
      <c r="J24762" s="598"/>
      <c r="M24762" s="598"/>
      <c r="N24762" s="598"/>
      <c r="V24762" s="598"/>
      <c r="W24762" s="598"/>
    </row>
    <row r="24763" spans="6:23" x14ac:dyDescent="0.2">
      <c r="F24763" s="610"/>
      <c r="H24763" s="612"/>
      <c r="I24763" s="598"/>
      <c r="J24763" s="598"/>
      <c r="M24763" s="598"/>
      <c r="N24763" s="598"/>
      <c r="V24763" s="598"/>
      <c r="W24763" s="598"/>
    </row>
    <row r="24764" spans="6:23" x14ac:dyDescent="0.2">
      <c r="F24764" s="610"/>
      <c r="H24764" s="612"/>
      <c r="I24764" s="598"/>
      <c r="J24764" s="598"/>
      <c r="M24764" s="598"/>
      <c r="N24764" s="598"/>
      <c r="V24764" s="598"/>
      <c r="W24764" s="598"/>
    </row>
    <row r="24765" spans="6:23" x14ac:dyDescent="0.2">
      <c r="F24765" s="610"/>
      <c r="H24765" s="612"/>
      <c r="I24765" s="598"/>
      <c r="J24765" s="598"/>
      <c r="M24765" s="598"/>
      <c r="N24765" s="598"/>
      <c r="V24765" s="598"/>
      <c r="W24765" s="598"/>
    </row>
    <row r="24766" spans="6:23" x14ac:dyDescent="0.2">
      <c r="F24766" s="610"/>
      <c r="H24766" s="612"/>
      <c r="I24766" s="598"/>
      <c r="J24766" s="598"/>
      <c r="M24766" s="598"/>
      <c r="N24766" s="598"/>
      <c r="V24766" s="598"/>
      <c r="W24766" s="598"/>
    </row>
    <row r="24767" spans="6:23" x14ac:dyDescent="0.2">
      <c r="F24767" s="610"/>
      <c r="H24767" s="612"/>
      <c r="I24767" s="598"/>
      <c r="J24767" s="598"/>
      <c r="M24767" s="598"/>
      <c r="N24767" s="598"/>
      <c r="V24767" s="598"/>
      <c r="W24767" s="598"/>
    </row>
    <row r="24768" spans="6:23" x14ac:dyDescent="0.2">
      <c r="F24768" s="610"/>
      <c r="H24768" s="612"/>
      <c r="I24768" s="598"/>
      <c r="J24768" s="598"/>
      <c r="M24768" s="598"/>
      <c r="N24768" s="598"/>
      <c r="V24768" s="598"/>
      <c r="W24768" s="598"/>
    </row>
    <row r="24769" spans="6:23" x14ac:dyDescent="0.2">
      <c r="F24769" s="610"/>
      <c r="H24769" s="612"/>
      <c r="I24769" s="598"/>
      <c r="J24769" s="598"/>
      <c r="M24769" s="598"/>
      <c r="N24769" s="598"/>
      <c r="V24769" s="598"/>
      <c r="W24769" s="598"/>
    </row>
    <row r="24770" spans="6:23" x14ac:dyDescent="0.2">
      <c r="F24770" s="610"/>
      <c r="H24770" s="612"/>
      <c r="I24770" s="598"/>
      <c r="J24770" s="598"/>
      <c r="M24770" s="598"/>
      <c r="N24770" s="598"/>
      <c r="V24770" s="598"/>
      <c r="W24770" s="598"/>
    </row>
    <row r="24771" spans="6:23" x14ac:dyDescent="0.2">
      <c r="F24771" s="610"/>
      <c r="H24771" s="612"/>
      <c r="I24771" s="598"/>
      <c r="J24771" s="598"/>
      <c r="M24771" s="598"/>
      <c r="N24771" s="598"/>
      <c r="V24771" s="598"/>
      <c r="W24771" s="598"/>
    </row>
    <row r="24772" spans="6:23" x14ac:dyDescent="0.2">
      <c r="F24772" s="610"/>
      <c r="H24772" s="612"/>
      <c r="I24772" s="598"/>
      <c r="J24772" s="598"/>
      <c r="M24772" s="598"/>
      <c r="N24772" s="598"/>
      <c r="V24772" s="598"/>
      <c r="W24772" s="598"/>
    </row>
    <row r="24773" spans="6:23" x14ac:dyDescent="0.2">
      <c r="F24773" s="610"/>
      <c r="H24773" s="612"/>
      <c r="I24773" s="598"/>
      <c r="J24773" s="598"/>
      <c r="M24773" s="598"/>
      <c r="N24773" s="598"/>
      <c r="V24773" s="598"/>
      <c r="W24773" s="598"/>
    </row>
    <row r="24774" spans="6:23" x14ac:dyDescent="0.2">
      <c r="F24774" s="610"/>
      <c r="H24774" s="612"/>
      <c r="I24774" s="598"/>
      <c r="J24774" s="598"/>
      <c r="M24774" s="598"/>
      <c r="N24774" s="598"/>
      <c r="V24774" s="598"/>
      <c r="W24774" s="598"/>
    </row>
    <row r="24775" spans="6:23" x14ac:dyDescent="0.2">
      <c r="F24775" s="610"/>
      <c r="H24775" s="612"/>
      <c r="I24775" s="598"/>
      <c r="J24775" s="598"/>
      <c r="M24775" s="598"/>
      <c r="N24775" s="598"/>
      <c r="V24775" s="598"/>
      <c r="W24775" s="598"/>
    </row>
    <row r="24776" spans="6:23" x14ac:dyDescent="0.2">
      <c r="F24776" s="610"/>
      <c r="H24776" s="612"/>
      <c r="I24776" s="598"/>
      <c r="J24776" s="598"/>
      <c r="M24776" s="598"/>
      <c r="N24776" s="598"/>
      <c r="V24776" s="598"/>
      <c r="W24776" s="598"/>
    </row>
    <row r="24777" spans="6:23" x14ac:dyDescent="0.2">
      <c r="F24777" s="610"/>
      <c r="H24777" s="612"/>
      <c r="I24777" s="598"/>
      <c r="J24777" s="598"/>
      <c r="M24777" s="598"/>
      <c r="N24777" s="598"/>
      <c r="V24777" s="598"/>
      <c r="W24777" s="598"/>
    </row>
    <row r="24778" spans="6:23" x14ac:dyDescent="0.2">
      <c r="F24778" s="610"/>
      <c r="H24778" s="612"/>
      <c r="I24778" s="598"/>
      <c r="J24778" s="598"/>
      <c r="M24778" s="598"/>
      <c r="N24778" s="598"/>
      <c r="V24778" s="598"/>
      <c r="W24778" s="598"/>
    </row>
    <row r="24779" spans="6:23" x14ac:dyDescent="0.2">
      <c r="F24779" s="610"/>
      <c r="H24779" s="612"/>
      <c r="I24779" s="598"/>
      <c r="J24779" s="598"/>
      <c r="M24779" s="598"/>
      <c r="N24779" s="598"/>
      <c r="V24779" s="598"/>
      <c r="W24779" s="598"/>
    </row>
    <row r="24780" spans="6:23" x14ac:dyDescent="0.2">
      <c r="F24780" s="610"/>
      <c r="H24780" s="612"/>
      <c r="I24780" s="598"/>
      <c r="J24780" s="598"/>
      <c r="M24780" s="598"/>
      <c r="N24780" s="598"/>
      <c r="V24780" s="598"/>
      <c r="W24780" s="598"/>
    </row>
    <row r="24781" spans="6:23" x14ac:dyDescent="0.2">
      <c r="F24781" s="610"/>
      <c r="H24781" s="612"/>
      <c r="I24781" s="598"/>
      <c r="J24781" s="598"/>
      <c r="M24781" s="598"/>
      <c r="N24781" s="598"/>
      <c r="V24781" s="598"/>
      <c r="W24781" s="598"/>
    </row>
    <row r="24782" spans="6:23" x14ac:dyDescent="0.2">
      <c r="F24782" s="610"/>
      <c r="H24782" s="612"/>
      <c r="I24782" s="598"/>
      <c r="J24782" s="598"/>
      <c r="M24782" s="598"/>
      <c r="N24782" s="598"/>
      <c r="V24782" s="598"/>
      <c r="W24782" s="598"/>
    </row>
    <row r="24783" spans="6:23" x14ac:dyDescent="0.2">
      <c r="F24783" s="610"/>
      <c r="H24783" s="612"/>
      <c r="I24783" s="598"/>
      <c r="J24783" s="598"/>
      <c r="M24783" s="598"/>
      <c r="N24783" s="598"/>
      <c r="V24783" s="598"/>
      <c r="W24783" s="598"/>
    </row>
    <row r="24784" spans="6:23" x14ac:dyDescent="0.2">
      <c r="F24784" s="610"/>
      <c r="H24784" s="612"/>
      <c r="I24784" s="598"/>
      <c r="J24784" s="598"/>
      <c r="M24784" s="598"/>
      <c r="N24784" s="598"/>
      <c r="V24784" s="598"/>
      <c r="W24784" s="598"/>
    </row>
    <row r="24785" spans="6:23" x14ac:dyDescent="0.2">
      <c r="F24785" s="610"/>
      <c r="H24785" s="612"/>
      <c r="I24785" s="598"/>
      <c r="J24785" s="598"/>
      <c r="M24785" s="598"/>
      <c r="N24785" s="598"/>
      <c r="V24785" s="598"/>
      <c r="W24785" s="598"/>
    </row>
    <row r="24786" spans="6:23" x14ac:dyDescent="0.2">
      <c r="F24786" s="610"/>
      <c r="H24786" s="612"/>
      <c r="I24786" s="598"/>
      <c r="J24786" s="598"/>
      <c r="M24786" s="598"/>
      <c r="N24786" s="598"/>
      <c r="V24786" s="598"/>
      <c r="W24786" s="598"/>
    </row>
    <row r="24787" spans="6:23" x14ac:dyDescent="0.2">
      <c r="F24787" s="610"/>
      <c r="H24787" s="612"/>
      <c r="I24787" s="598"/>
      <c r="J24787" s="598"/>
      <c r="M24787" s="598"/>
      <c r="N24787" s="598"/>
      <c r="V24787" s="598"/>
      <c r="W24787" s="598"/>
    </row>
    <row r="24788" spans="6:23" x14ac:dyDescent="0.2">
      <c r="F24788" s="610"/>
      <c r="H24788" s="612"/>
      <c r="I24788" s="598"/>
      <c r="J24788" s="598"/>
      <c r="M24788" s="598"/>
      <c r="N24788" s="598"/>
      <c r="V24788" s="598"/>
      <c r="W24788" s="598"/>
    </row>
    <row r="24789" spans="6:23" x14ac:dyDescent="0.2">
      <c r="F24789" s="610"/>
      <c r="H24789" s="612"/>
      <c r="I24789" s="598"/>
      <c r="J24789" s="598"/>
      <c r="M24789" s="598"/>
      <c r="N24789" s="598"/>
      <c r="V24789" s="598"/>
      <c r="W24789" s="598"/>
    </row>
    <row r="24790" spans="6:23" x14ac:dyDescent="0.2">
      <c r="F24790" s="610"/>
      <c r="H24790" s="612"/>
      <c r="I24790" s="598"/>
      <c r="J24790" s="598"/>
      <c r="M24790" s="598"/>
      <c r="N24790" s="598"/>
      <c r="V24790" s="598"/>
      <c r="W24790" s="598"/>
    </row>
    <row r="24791" spans="6:23" x14ac:dyDescent="0.2">
      <c r="F24791" s="610"/>
      <c r="H24791" s="612"/>
      <c r="I24791" s="598"/>
      <c r="J24791" s="598"/>
      <c r="M24791" s="598"/>
      <c r="N24791" s="598"/>
      <c r="V24791" s="598"/>
      <c r="W24791" s="598"/>
    </row>
    <row r="24792" spans="6:23" x14ac:dyDescent="0.2">
      <c r="F24792" s="610"/>
      <c r="H24792" s="612"/>
      <c r="I24792" s="598"/>
      <c r="J24792" s="598"/>
      <c r="M24792" s="598"/>
      <c r="N24792" s="598"/>
      <c r="V24792" s="598"/>
      <c r="W24792" s="598"/>
    </row>
    <row r="24793" spans="6:23" x14ac:dyDescent="0.2">
      <c r="F24793" s="610"/>
      <c r="H24793" s="612"/>
      <c r="I24793" s="598"/>
      <c r="J24793" s="598"/>
      <c r="M24793" s="598"/>
      <c r="N24793" s="598"/>
      <c r="V24793" s="598"/>
      <c r="W24793" s="598"/>
    </row>
    <row r="24794" spans="6:23" x14ac:dyDescent="0.2">
      <c r="F24794" s="610"/>
      <c r="H24794" s="612"/>
      <c r="I24794" s="598"/>
      <c r="J24794" s="598"/>
      <c r="M24794" s="598"/>
      <c r="N24794" s="598"/>
      <c r="V24794" s="598"/>
      <c r="W24794" s="598"/>
    </row>
    <row r="24795" spans="6:23" x14ac:dyDescent="0.2">
      <c r="F24795" s="610"/>
      <c r="H24795" s="612"/>
      <c r="I24795" s="598"/>
      <c r="J24795" s="598"/>
      <c r="M24795" s="598"/>
      <c r="N24795" s="598"/>
      <c r="V24795" s="598"/>
      <c r="W24795" s="598"/>
    </row>
    <row r="24796" spans="6:23" x14ac:dyDescent="0.2">
      <c r="F24796" s="610"/>
      <c r="H24796" s="612"/>
      <c r="I24796" s="598"/>
      <c r="J24796" s="598"/>
      <c r="M24796" s="598"/>
      <c r="N24796" s="598"/>
      <c r="V24796" s="598"/>
      <c r="W24796" s="598"/>
    </row>
    <row r="24797" spans="6:23" x14ac:dyDescent="0.2">
      <c r="F24797" s="610"/>
      <c r="H24797" s="612"/>
      <c r="I24797" s="598"/>
      <c r="J24797" s="598"/>
      <c r="M24797" s="598"/>
      <c r="N24797" s="598"/>
      <c r="V24797" s="598"/>
      <c r="W24797" s="598"/>
    </row>
    <row r="24798" spans="6:23" x14ac:dyDescent="0.2">
      <c r="F24798" s="610"/>
      <c r="H24798" s="612"/>
      <c r="I24798" s="598"/>
      <c r="J24798" s="598"/>
      <c r="M24798" s="598"/>
      <c r="N24798" s="598"/>
      <c r="V24798" s="598"/>
      <c r="W24798" s="598"/>
    </row>
    <row r="24799" spans="6:23" x14ac:dyDescent="0.2">
      <c r="F24799" s="610"/>
      <c r="H24799" s="612"/>
      <c r="I24799" s="598"/>
      <c r="J24799" s="598"/>
      <c r="M24799" s="598"/>
      <c r="N24799" s="598"/>
      <c r="V24799" s="598"/>
      <c r="W24799" s="598"/>
    </row>
    <row r="24800" spans="6:23" x14ac:dyDescent="0.2">
      <c r="F24800" s="610"/>
      <c r="H24800" s="612"/>
      <c r="I24800" s="598"/>
      <c r="J24800" s="598"/>
      <c r="M24800" s="598"/>
      <c r="N24800" s="598"/>
      <c r="V24800" s="598"/>
      <c r="W24800" s="598"/>
    </row>
    <row r="24801" spans="6:23" x14ac:dyDescent="0.2">
      <c r="F24801" s="610"/>
      <c r="H24801" s="612"/>
      <c r="I24801" s="598"/>
      <c r="J24801" s="598"/>
      <c r="M24801" s="598"/>
      <c r="N24801" s="598"/>
      <c r="V24801" s="598"/>
      <c r="W24801" s="598"/>
    </row>
    <row r="24802" spans="6:23" x14ac:dyDescent="0.2">
      <c r="F24802" s="610"/>
      <c r="H24802" s="612"/>
      <c r="I24802" s="598"/>
      <c r="J24802" s="598"/>
      <c r="M24802" s="598"/>
      <c r="N24802" s="598"/>
      <c r="V24802" s="598"/>
      <c r="W24802" s="598"/>
    </row>
    <row r="24803" spans="6:23" x14ac:dyDescent="0.2">
      <c r="F24803" s="610"/>
      <c r="H24803" s="612"/>
      <c r="I24803" s="598"/>
      <c r="J24803" s="598"/>
      <c r="M24803" s="598"/>
      <c r="N24803" s="598"/>
      <c r="V24803" s="598"/>
      <c r="W24803" s="598"/>
    </row>
    <row r="24804" spans="6:23" x14ac:dyDescent="0.2">
      <c r="F24804" s="610"/>
      <c r="H24804" s="612"/>
      <c r="I24804" s="598"/>
      <c r="J24804" s="598"/>
      <c r="M24804" s="598"/>
      <c r="N24804" s="598"/>
      <c r="V24804" s="598"/>
      <c r="W24804" s="598"/>
    </row>
    <row r="24805" spans="6:23" x14ac:dyDescent="0.2">
      <c r="F24805" s="610"/>
      <c r="H24805" s="612"/>
      <c r="I24805" s="598"/>
      <c r="J24805" s="598"/>
      <c r="M24805" s="598"/>
      <c r="N24805" s="598"/>
      <c r="V24805" s="598"/>
      <c r="W24805" s="598"/>
    </row>
    <row r="24806" spans="6:23" x14ac:dyDescent="0.2">
      <c r="F24806" s="610"/>
      <c r="H24806" s="612"/>
      <c r="I24806" s="598"/>
      <c r="J24806" s="598"/>
      <c r="M24806" s="598"/>
      <c r="N24806" s="598"/>
      <c r="V24806" s="598"/>
      <c r="W24806" s="598"/>
    </row>
    <row r="24807" spans="6:23" x14ac:dyDescent="0.2">
      <c r="F24807" s="610"/>
      <c r="H24807" s="612"/>
      <c r="I24807" s="598"/>
      <c r="J24807" s="598"/>
      <c r="M24807" s="598"/>
      <c r="N24807" s="598"/>
      <c r="V24807" s="598"/>
      <c r="W24807" s="598"/>
    </row>
    <row r="24808" spans="6:23" x14ac:dyDescent="0.2">
      <c r="F24808" s="610"/>
      <c r="H24808" s="612"/>
      <c r="I24808" s="598"/>
      <c r="J24808" s="598"/>
      <c r="M24808" s="598"/>
      <c r="N24808" s="598"/>
      <c r="V24808" s="598"/>
      <c r="W24808" s="598"/>
    </row>
    <row r="24809" spans="6:23" x14ac:dyDescent="0.2">
      <c r="F24809" s="610"/>
      <c r="H24809" s="612"/>
      <c r="I24809" s="598"/>
      <c r="J24809" s="598"/>
      <c r="M24809" s="598"/>
      <c r="N24809" s="598"/>
      <c r="V24809" s="598"/>
      <c r="W24809" s="598"/>
    </row>
    <row r="24810" spans="6:23" x14ac:dyDescent="0.2">
      <c r="F24810" s="610"/>
      <c r="H24810" s="612"/>
      <c r="I24810" s="598"/>
      <c r="J24810" s="598"/>
      <c r="M24810" s="598"/>
      <c r="N24810" s="598"/>
      <c r="V24810" s="598"/>
      <c r="W24810" s="598"/>
    </row>
    <row r="24811" spans="6:23" x14ac:dyDescent="0.2">
      <c r="F24811" s="610"/>
      <c r="H24811" s="612"/>
      <c r="I24811" s="598"/>
      <c r="J24811" s="598"/>
      <c r="M24811" s="598"/>
      <c r="N24811" s="598"/>
      <c r="V24811" s="598"/>
      <c r="W24811" s="598"/>
    </row>
    <row r="24812" spans="6:23" x14ac:dyDescent="0.2">
      <c r="F24812" s="610"/>
      <c r="H24812" s="612"/>
      <c r="I24812" s="598"/>
      <c r="J24812" s="598"/>
      <c r="M24812" s="598"/>
      <c r="N24812" s="598"/>
      <c r="V24812" s="598"/>
      <c r="W24812" s="598"/>
    </row>
    <row r="24813" spans="6:23" x14ac:dyDescent="0.2">
      <c r="F24813" s="610"/>
      <c r="H24813" s="612"/>
      <c r="I24813" s="598"/>
      <c r="J24813" s="598"/>
      <c r="M24813" s="598"/>
      <c r="N24813" s="598"/>
      <c r="V24813" s="598"/>
      <c r="W24813" s="598"/>
    </row>
    <row r="24814" spans="6:23" x14ac:dyDescent="0.2">
      <c r="F24814" s="610"/>
      <c r="H24814" s="612"/>
      <c r="I24814" s="598"/>
      <c r="J24814" s="598"/>
      <c r="M24814" s="598"/>
      <c r="N24814" s="598"/>
      <c r="V24814" s="598"/>
      <c r="W24814" s="598"/>
    </row>
    <row r="24815" spans="6:23" x14ac:dyDescent="0.2">
      <c r="F24815" s="610"/>
      <c r="H24815" s="612"/>
      <c r="I24815" s="598"/>
      <c r="J24815" s="598"/>
      <c r="M24815" s="598"/>
      <c r="N24815" s="598"/>
      <c r="V24815" s="598"/>
      <c r="W24815" s="598"/>
    </row>
    <row r="24816" spans="6:23" x14ac:dyDescent="0.2">
      <c r="F24816" s="610"/>
      <c r="H24816" s="612"/>
      <c r="I24816" s="598"/>
      <c r="J24816" s="598"/>
      <c r="M24816" s="598"/>
      <c r="N24816" s="598"/>
      <c r="V24816" s="598"/>
      <c r="W24816" s="598"/>
    </row>
    <row r="24817" spans="6:23" x14ac:dyDescent="0.2">
      <c r="F24817" s="610"/>
      <c r="H24817" s="612"/>
      <c r="I24817" s="598"/>
      <c r="J24817" s="598"/>
      <c r="M24817" s="598"/>
      <c r="N24817" s="598"/>
      <c r="V24817" s="598"/>
      <c r="W24817" s="598"/>
    </row>
    <row r="24818" spans="6:23" x14ac:dyDescent="0.2">
      <c r="F24818" s="610"/>
      <c r="H24818" s="612"/>
      <c r="I24818" s="598"/>
      <c r="J24818" s="598"/>
      <c r="M24818" s="598"/>
      <c r="N24818" s="598"/>
      <c r="V24818" s="598"/>
      <c r="W24818" s="598"/>
    </row>
    <row r="24819" spans="6:23" x14ac:dyDescent="0.2">
      <c r="F24819" s="610"/>
      <c r="H24819" s="612"/>
      <c r="I24819" s="598"/>
      <c r="J24819" s="598"/>
      <c r="M24819" s="598"/>
      <c r="N24819" s="598"/>
      <c r="V24819" s="598"/>
      <c r="W24819" s="598"/>
    </row>
    <row r="24820" spans="6:23" x14ac:dyDescent="0.2">
      <c r="F24820" s="610"/>
      <c r="H24820" s="612"/>
      <c r="I24820" s="598"/>
      <c r="J24820" s="598"/>
      <c r="M24820" s="598"/>
      <c r="N24820" s="598"/>
      <c r="V24820" s="598"/>
      <c r="W24820" s="598"/>
    </row>
    <row r="24821" spans="6:23" x14ac:dyDescent="0.2">
      <c r="F24821" s="610"/>
      <c r="H24821" s="612"/>
      <c r="I24821" s="598"/>
      <c r="J24821" s="598"/>
      <c r="M24821" s="598"/>
      <c r="N24821" s="598"/>
      <c r="V24821" s="598"/>
      <c r="W24821" s="598"/>
    </row>
    <row r="24822" spans="6:23" x14ac:dyDescent="0.2">
      <c r="F24822" s="610"/>
      <c r="H24822" s="612"/>
      <c r="I24822" s="598"/>
      <c r="J24822" s="598"/>
      <c r="M24822" s="598"/>
      <c r="N24822" s="598"/>
      <c r="V24822" s="598"/>
      <c r="W24822" s="598"/>
    </row>
    <row r="24823" spans="6:23" x14ac:dyDescent="0.2">
      <c r="F24823" s="610"/>
      <c r="H24823" s="612"/>
      <c r="I24823" s="598"/>
      <c r="J24823" s="598"/>
      <c r="M24823" s="598"/>
      <c r="N24823" s="598"/>
      <c r="V24823" s="598"/>
      <c r="W24823" s="598"/>
    </row>
    <row r="24824" spans="6:23" x14ac:dyDescent="0.2">
      <c r="F24824" s="610"/>
      <c r="H24824" s="612"/>
      <c r="I24824" s="598"/>
      <c r="J24824" s="598"/>
      <c r="M24824" s="598"/>
      <c r="N24824" s="598"/>
      <c r="V24824" s="598"/>
      <c r="W24824" s="598"/>
    </row>
    <row r="24825" spans="6:23" x14ac:dyDescent="0.2">
      <c r="F24825" s="610"/>
      <c r="H24825" s="612"/>
      <c r="I24825" s="598"/>
      <c r="J24825" s="598"/>
      <c r="M24825" s="598"/>
      <c r="N24825" s="598"/>
      <c r="V24825" s="598"/>
      <c r="W24825" s="598"/>
    </row>
    <row r="24826" spans="6:23" x14ac:dyDescent="0.2">
      <c r="F24826" s="610"/>
      <c r="H24826" s="612"/>
      <c r="I24826" s="598"/>
      <c r="J24826" s="598"/>
      <c r="M24826" s="598"/>
      <c r="N24826" s="598"/>
      <c r="V24826" s="598"/>
      <c r="W24826" s="598"/>
    </row>
    <row r="24827" spans="6:23" x14ac:dyDescent="0.2">
      <c r="F24827" s="610"/>
      <c r="H24827" s="612"/>
      <c r="I24827" s="598"/>
      <c r="J24827" s="598"/>
      <c r="M24827" s="598"/>
      <c r="N24827" s="598"/>
      <c r="V24827" s="598"/>
      <c r="W24827" s="598"/>
    </row>
    <row r="24828" spans="6:23" x14ac:dyDescent="0.2">
      <c r="F24828" s="610"/>
      <c r="H24828" s="612"/>
      <c r="I24828" s="598"/>
      <c r="J24828" s="598"/>
      <c r="M24828" s="598"/>
      <c r="N24828" s="598"/>
      <c r="V24828" s="598"/>
      <c r="W24828" s="598"/>
    </row>
    <row r="24829" spans="6:23" x14ac:dyDescent="0.2">
      <c r="F24829" s="610"/>
      <c r="H24829" s="612"/>
      <c r="I24829" s="598"/>
      <c r="J24829" s="598"/>
      <c r="M24829" s="598"/>
      <c r="N24829" s="598"/>
      <c r="V24829" s="598"/>
      <c r="W24829" s="598"/>
    </row>
    <row r="24830" spans="6:23" x14ac:dyDescent="0.2">
      <c r="F24830" s="610"/>
      <c r="H24830" s="612"/>
      <c r="I24830" s="598"/>
      <c r="J24830" s="598"/>
      <c r="M24830" s="598"/>
      <c r="N24830" s="598"/>
      <c r="V24830" s="598"/>
      <c r="W24830" s="598"/>
    </row>
    <row r="24831" spans="6:23" x14ac:dyDescent="0.2">
      <c r="F24831" s="610"/>
      <c r="H24831" s="612"/>
      <c r="I24831" s="598"/>
      <c r="J24831" s="598"/>
      <c r="M24831" s="598"/>
      <c r="N24831" s="598"/>
      <c r="V24831" s="598"/>
      <c r="W24831" s="598"/>
    </row>
    <row r="24832" spans="6:23" x14ac:dyDescent="0.2">
      <c r="F24832" s="610"/>
      <c r="H24832" s="612"/>
      <c r="I24832" s="598"/>
      <c r="J24832" s="598"/>
      <c r="M24832" s="598"/>
      <c r="N24832" s="598"/>
      <c r="V24832" s="598"/>
      <c r="W24832" s="598"/>
    </row>
    <row r="24833" spans="6:23" x14ac:dyDescent="0.2">
      <c r="F24833" s="610"/>
      <c r="H24833" s="612"/>
      <c r="I24833" s="598"/>
      <c r="J24833" s="598"/>
      <c r="M24833" s="598"/>
      <c r="N24833" s="598"/>
      <c r="V24833" s="598"/>
      <c r="W24833" s="598"/>
    </row>
    <row r="24834" spans="6:23" x14ac:dyDescent="0.2">
      <c r="F24834" s="610"/>
      <c r="H24834" s="612"/>
      <c r="I24834" s="598"/>
      <c r="J24834" s="598"/>
      <c r="M24834" s="598"/>
      <c r="N24834" s="598"/>
      <c r="V24834" s="598"/>
      <c r="W24834" s="598"/>
    </row>
    <row r="24835" spans="6:23" x14ac:dyDescent="0.2">
      <c r="F24835" s="610"/>
      <c r="H24835" s="612"/>
      <c r="I24835" s="598"/>
      <c r="J24835" s="598"/>
      <c r="M24835" s="598"/>
      <c r="N24835" s="598"/>
      <c r="V24835" s="598"/>
      <c r="W24835" s="598"/>
    </row>
    <row r="24836" spans="6:23" x14ac:dyDescent="0.2">
      <c r="F24836" s="610"/>
      <c r="H24836" s="612"/>
      <c r="I24836" s="598"/>
      <c r="J24836" s="598"/>
      <c r="M24836" s="598"/>
      <c r="N24836" s="598"/>
      <c r="V24836" s="598"/>
      <c r="W24836" s="598"/>
    </row>
    <row r="24837" spans="6:23" x14ac:dyDescent="0.2">
      <c r="F24837" s="610"/>
      <c r="H24837" s="612"/>
      <c r="I24837" s="598"/>
      <c r="J24837" s="598"/>
      <c r="M24837" s="598"/>
      <c r="N24837" s="598"/>
      <c r="V24837" s="598"/>
      <c r="W24837" s="598"/>
    </row>
    <row r="24838" spans="6:23" x14ac:dyDescent="0.2">
      <c r="F24838" s="610"/>
      <c r="H24838" s="612"/>
      <c r="I24838" s="598"/>
      <c r="J24838" s="598"/>
      <c r="M24838" s="598"/>
      <c r="N24838" s="598"/>
      <c r="V24838" s="598"/>
      <c r="W24838" s="598"/>
    </row>
    <row r="24839" spans="6:23" x14ac:dyDescent="0.2">
      <c r="F24839" s="610"/>
      <c r="H24839" s="612"/>
      <c r="I24839" s="598"/>
      <c r="J24839" s="598"/>
      <c r="M24839" s="598"/>
      <c r="N24839" s="598"/>
      <c r="V24839" s="598"/>
      <c r="W24839" s="598"/>
    </row>
    <row r="24840" spans="6:23" x14ac:dyDescent="0.2">
      <c r="F24840" s="610"/>
      <c r="H24840" s="612"/>
      <c r="I24840" s="598"/>
      <c r="J24840" s="598"/>
      <c r="M24840" s="598"/>
      <c r="N24840" s="598"/>
      <c r="V24840" s="598"/>
      <c r="W24840" s="598"/>
    </row>
    <row r="24841" spans="6:23" x14ac:dyDescent="0.2">
      <c r="F24841" s="610"/>
      <c r="H24841" s="612"/>
      <c r="I24841" s="598"/>
      <c r="J24841" s="598"/>
      <c r="M24841" s="598"/>
      <c r="N24841" s="598"/>
      <c r="V24841" s="598"/>
      <c r="W24841" s="598"/>
    </row>
    <row r="24842" spans="6:23" x14ac:dyDescent="0.2">
      <c r="F24842" s="610"/>
      <c r="H24842" s="612"/>
      <c r="I24842" s="598"/>
      <c r="J24842" s="598"/>
      <c r="M24842" s="598"/>
      <c r="N24842" s="598"/>
      <c r="V24842" s="598"/>
      <c r="W24842" s="598"/>
    </row>
    <row r="24843" spans="6:23" x14ac:dyDescent="0.2">
      <c r="F24843" s="610"/>
      <c r="H24843" s="612"/>
      <c r="I24843" s="598"/>
      <c r="J24843" s="598"/>
      <c r="M24843" s="598"/>
      <c r="N24843" s="598"/>
      <c r="V24843" s="598"/>
      <c r="W24843" s="598"/>
    </row>
    <row r="24844" spans="6:23" x14ac:dyDescent="0.2">
      <c r="F24844" s="610"/>
      <c r="H24844" s="612"/>
      <c r="I24844" s="598"/>
      <c r="J24844" s="598"/>
      <c r="M24844" s="598"/>
      <c r="N24844" s="598"/>
      <c r="V24844" s="598"/>
      <c r="W24844" s="598"/>
    </row>
    <row r="24845" spans="6:23" x14ac:dyDescent="0.2">
      <c r="F24845" s="610"/>
      <c r="H24845" s="612"/>
      <c r="I24845" s="598"/>
      <c r="J24845" s="598"/>
      <c r="M24845" s="598"/>
      <c r="N24845" s="598"/>
      <c r="V24845" s="598"/>
      <c r="W24845" s="598"/>
    </row>
    <row r="24846" spans="6:23" x14ac:dyDescent="0.2">
      <c r="F24846" s="610"/>
      <c r="H24846" s="612"/>
      <c r="I24846" s="598"/>
      <c r="J24846" s="598"/>
      <c r="M24846" s="598"/>
      <c r="N24846" s="598"/>
      <c r="V24846" s="598"/>
      <c r="W24846" s="598"/>
    </row>
    <row r="24847" spans="6:23" x14ac:dyDescent="0.2">
      <c r="F24847" s="610"/>
      <c r="H24847" s="612"/>
      <c r="I24847" s="598"/>
      <c r="J24847" s="598"/>
      <c r="M24847" s="598"/>
      <c r="N24847" s="598"/>
      <c r="V24847" s="598"/>
      <c r="W24847" s="598"/>
    </row>
    <row r="24848" spans="6:23" x14ac:dyDescent="0.2">
      <c r="F24848" s="610"/>
      <c r="H24848" s="612"/>
      <c r="I24848" s="598"/>
      <c r="J24848" s="598"/>
      <c r="M24848" s="598"/>
      <c r="N24848" s="598"/>
      <c r="V24848" s="598"/>
      <c r="W24848" s="598"/>
    </row>
    <row r="24849" spans="6:23" x14ac:dyDescent="0.2">
      <c r="F24849" s="610"/>
      <c r="H24849" s="612"/>
      <c r="I24849" s="598"/>
      <c r="J24849" s="598"/>
      <c r="M24849" s="598"/>
      <c r="N24849" s="598"/>
      <c r="V24849" s="598"/>
      <c r="W24849" s="598"/>
    </row>
    <row r="24850" spans="6:23" x14ac:dyDescent="0.2">
      <c r="F24850" s="610"/>
      <c r="H24850" s="612"/>
      <c r="I24850" s="598"/>
      <c r="J24850" s="598"/>
      <c r="M24850" s="598"/>
      <c r="N24850" s="598"/>
      <c r="V24850" s="598"/>
      <c r="W24850" s="598"/>
    </row>
    <row r="24851" spans="6:23" x14ac:dyDescent="0.2">
      <c r="F24851" s="610"/>
      <c r="H24851" s="612"/>
      <c r="I24851" s="598"/>
      <c r="J24851" s="598"/>
      <c r="M24851" s="598"/>
      <c r="N24851" s="598"/>
      <c r="V24851" s="598"/>
      <c r="W24851" s="598"/>
    </row>
    <row r="24852" spans="6:23" x14ac:dyDescent="0.2">
      <c r="F24852" s="610"/>
      <c r="H24852" s="612"/>
      <c r="I24852" s="598"/>
      <c r="J24852" s="598"/>
      <c r="M24852" s="598"/>
      <c r="N24852" s="598"/>
      <c r="V24852" s="598"/>
      <c r="W24852" s="598"/>
    </row>
    <row r="24853" spans="6:23" x14ac:dyDescent="0.2">
      <c r="F24853" s="610"/>
      <c r="H24853" s="612"/>
      <c r="I24853" s="598"/>
      <c r="J24853" s="598"/>
      <c r="M24853" s="598"/>
      <c r="N24853" s="598"/>
      <c r="V24853" s="598"/>
      <c r="W24853" s="598"/>
    </row>
    <row r="24854" spans="6:23" x14ac:dyDescent="0.2">
      <c r="F24854" s="610"/>
      <c r="H24854" s="612"/>
      <c r="I24854" s="598"/>
      <c r="J24854" s="598"/>
      <c r="M24854" s="598"/>
      <c r="N24854" s="598"/>
      <c r="V24854" s="598"/>
      <c r="W24854" s="598"/>
    </row>
    <row r="24855" spans="6:23" x14ac:dyDescent="0.2">
      <c r="F24855" s="610"/>
      <c r="H24855" s="612"/>
      <c r="I24855" s="598"/>
      <c r="J24855" s="598"/>
      <c r="M24855" s="598"/>
      <c r="N24855" s="598"/>
      <c r="V24855" s="598"/>
      <c r="W24855" s="598"/>
    </row>
    <row r="24856" spans="6:23" x14ac:dyDescent="0.2">
      <c r="F24856" s="610"/>
      <c r="H24856" s="612"/>
      <c r="I24856" s="598"/>
      <c r="J24856" s="598"/>
      <c r="M24856" s="598"/>
      <c r="N24856" s="598"/>
      <c r="V24856" s="598"/>
      <c r="W24856" s="598"/>
    </row>
    <row r="24857" spans="6:23" x14ac:dyDescent="0.2">
      <c r="F24857" s="610"/>
      <c r="H24857" s="612"/>
      <c r="I24857" s="598"/>
      <c r="J24857" s="598"/>
      <c r="M24857" s="598"/>
      <c r="N24857" s="598"/>
      <c r="V24857" s="598"/>
      <c r="W24857" s="598"/>
    </row>
    <row r="24858" spans="6:23" x14ac:dyDescent="0.2">
      <c r="F24858" s="610"/>
      <c r="H24858" s="612"/>
      <c r="I24858" s="598"/>
      <c r="J24858" s="598"/>
      <c r="M24858" s="598"/>
      <c r="N24858" s="598"/>
      <c r="V24858" s="598"/>
      <c r="W24858" s="598"/>
    </row>
    <row r="24859" spans="6:23" x14ac:dyDescent="0.2">
      <c r="F24859" s="610"/>
      <c r="H24859" s="612"/>
      <c r="I24859" s="598"/>
      <c r="J24859" s="598"/>
      <c r="M24859" s="598"/>
      <c r="N24859" s="598"/>
      <c r="V24859" s="598"/>
      <c r="W24859" s="598"/>
    </row>
    <row r="24860" spans="6:23" x14ac:dyDescent="0.2">
      <c r="F24860" s="610"/>
      <c r="H24860" s="612"/>
      <c r="I24860" s="598"/>
      <c r="J24860" s="598"/>
      <c r="M24860" s="598"/>
      <c r="N24860" s="598"/>
      <c r="V24860" s="598"/>
      <c r="W24860" s="598"/>
    </row>
    <row r="24861" spans="6:23" x14ac:dyDescent="0.2">
      <c r="F24861" s="610"/>
      <c r="H24861" s="612"/>
      <c r="I24861" s="598"/>
      <c r="J24861" s="598"/>
      <c r="M24861" s="598"/>
      <c r="N24861" s="598"/>
      <c r="V24861" s="598"/>
      <c r="W24861" s="598"/>
    </row>
    <row r="24862" spans="6:23" x14ac:dyDescent="0.2">
      <c r="F24862" s="610"/>
      <c r="H24862" s="612"/>
      <c r="I24862" s="598"/>
      <c r="J24862" s="598"/>
      <c r="M24862" s="598"/>
      <c r="N24862" s="598"/>
      <c r="V24862" s="598"/>
      <c r="W24862" s="598"/>
    </row>
    <row r="24863" spans="6:23" x14ac:dyDescent="0.2">
      <c r="F24863" s="610"/>
      <c r="H24863" s="612"/>
      <c r="I24863" s="598"/>
      <c r="J24863" s="598"/>
      <c r="M24863" s="598"/>
      <c r="N24863" s="598"/>
      <c r="V24863" s="598"/>
      <c r="W24863" s="598"/>
    </row>
    <row r="24864" spans="6:23" x14ac:dyDescent="0.2">
      <c r="F24864" s="610"/>
      <c r="H24864" s="612"/>
      <c r="I24864" s="598"/>
      <c r="J24864" s="598"/>
      <c r="M24864" s="598"/>
      <c r="N24864" s="598"/>
      <c r="V24864" s="598"/>
      <c r="W24864" s="598"/>
    </row>
    <row r="24865" spans="6:23" x14ac:dyDescent="0.2">
      <c r="F24865" s="610"/>
      <c r="H24865" s="612"/>
      <c r="I24865" s="598"/>
      <c r="J24865" s="598"/>
      <c r="M24865" s="598"/>
      <c r="N24865" s="598"/>
      <c r="V24865" s="598"/>
      <c r="W24865" s="598"/>
    </row>
    <row r="24866" spans="6:23" x14ac:dyDescent="0.2">
      <c r="F24866" s="610"/>
      <c r="H24866" s="612"/>
      <c r="I24866" s="598"/>
      <c r="J24866" s="598"/>
      <c r="M24866" s="598"/>
      <c r="N24866" s="598"/>
      <c r="V24866" s="598"/>
      <c r="W24866" s="598"/>
    </row>
    <row r="24867" spans="6:23" x14ac:dyDescent="0.2">
      <c r="F24867" s="610"/>
      <c r="H24867" s="612"/>
      <c r="I24867" s="598"/>
      <c r="J24867" s="598"/>
      <c r="M24867" s="598"/>
      <c r="N24867" s="598"/>
      <c r="V24867" s="598"/>
      <c r="W24867" s="598"/>
    </row>
    <row r="24868" spans="6:23" x14ac:dyDescent="0.2">
      <c r="F24868" s="610"/>
      <c r="H24868" s="612"/>
      <c r="I24868" s="598"/>
      <c r="J24868" s="598"/>
      <c r="M24868" s="598"/>
      <c r="N24868" s="598"/>
      <c r="V24868" s="598"/>
      <c r="W24868" s="598"/>
    </row>
    <row r="24869" spans="6:23" x14ac:dyDescent="0.2">
      <c r="F24869" s="610"/>
      <c r="H24869" s="612"/>
      <c r="I24869" s="598"/>
      <c r="J24869" s="598"/>
      <c r="M24869" s="598"/>
      <c r="N24869" s="598"/>
      <c r="V24869" s="598"/>
      <c r="W24869" s="598"/>
    </row>
    <row r="24870" spans="6:23" x14ac:dyDescent="0.2">
      <c r="F24870" s="610"/>
      <c r="H24870" s="612"/>
      <c r="I24870" s="598"/>
      <c r="J24870" s="598"/>
      <c r="M24870" s="598"/>
      <c r="N24870" s="598"/>
      <c r="V24870" s="598"/>
      <c r="W24870" s="598"/>
    </row>
    <row r="24871" spans="6:23" x14ac:dyDescent="0.2">
      <c r="F24871" s="610"/>
      <c r="H24871" s="612"/>
      <c r="I24871" s="598"/>
      <c r="J24871" s="598"/>
      <c r="M24871" s="598"/>
      <c r="N24871" s="598"/>
      <c r="V24871" s="598"/>
      <c r="W24871" s="598"/>
    </row>
    <row r="24872" spans="6:23" x14ac:dyDescent="0.2">
      <c r="F24872" s="610"/>
      <c r="H24872" s="612"/>
      <c r="I24872" s="598"/>
      <c r="J24872" s="598"/>
      <c r="M24872" s="598"/>
      <c r="N24872" s="598"/>
      <c r="V24872" s="598"/>
      <c r="W24872" s="598"/>
    </row>
    <row r="24873" spans="6:23" x14ac:dyDescent="0.2">
      <c r="F24873" s="610"/>
      <c r="H24873" s="612"/>
      <c r="I24873" s="598"/>
      <c r="J24873" s="598"/>
      <c r="M24873" s="598"/>
      <c r="N24873" s="598"/>
      <c r="V24873" s="598"/>
      <c r="W24873" s="598"/>
    </row>
    <row r="24874" spans="6:23" x14ac:dyDescent="0.2">
      <c r="F24874" s="610"/>
      <c r="H24874" s="612"/>
      <c r="I24874" s="598"/>
      <c r="J24874" s="598"/>
      <c r="M24874" s="598"/>
      <c r="N24874" s="598"/>
      <c r="V24874" s="598"/>
      <c r="W24874" s="598"/>
    </row>
    <row r="24875" spans="6:23" x14ac:dyDescent="0.2">
      <c r="F24875" s="610"/>
      <c r="H24875" s="612"/>
      <c r="I24875" s="598"/>
      <c r="J24875" s="598"/>
      <c r="M24875" s="598"/>
      <c r="N24875" s="598"/>
      <c r="V24875" s="598"/>
      <c r="W24875" s="598"/>
    </row>
    <row r="24876" spans="6:23" x14ac:dyDescent="0.2">
      <c r="F24876" s="610"/>
      <c r="H24876" s="612"/>
      <c r="I24876" s="598"/>
      <c r="J24876" s="598"/>
      <c r="M24876" s="598"/>
      <c r="N24876" s="598"/>
      <c r="V24876" s="598"/>
      <c r="W24876" s="598"/>
    </row>
    <row r="24877" spans="6:23" x14ac:dyDescent="0.2">
      <c r="F24877" s="610"/>
      <c r="H24877" s="612"/>
      <c r="I24877" s="598"/>
      <c r="J24877" s="598"/>
      <c r="M24877" s="598"/>
      <c r="N24877" s="598"/>
      <c r="V24877" s="598"/>
      <c r="W24877" s="598"/>
    </row>
    <row r="24878" spans="6:23" x14ac:dyDescent="0.2">
      <c r="F24878" s="610"/>
      <c r="H24878" s="612"/>
      <c r="I24878" s="598"/>
      <c r="J24878" s="598"/>
      <c r="M24878" s="598"/>
      <c r="N24878" s="598"/>
      <c r="V24878" s="598"/>
      <c r="W24878" s="598"/>
    </row>
    <row r="24879" spans="6:23" x14ac:dyDescent="0.2">
      <c r="F24879" s="610"/>
      <c r="H24879" s="612"/>
      <c r="I24879" s="598"/>
      <c r="J24879" s="598"/>
      <c r="M24879" s="598"/>
      <c r="N24879" s="598"/>
      <c r="V24879" s="598"/>
      <c r="W24879" s="598"/>
    </row>
    <row r="24880" spans="6:23" x14ac:dyDescent="0.2">
      <c r="F24880" s="610"/>
      <c r="H24880" s="612"/>
      <c r="I24880" s="598"/>
      <c r="J24880" s="598"/>
      <c r="M24880" s="598"/>
      <c r="N24880" s="598"/>
      <c r="V24880" s="598"/>
      <c r="W24880" s="598"/>
    </row>
    <row r="24881" spans="6:23" x14ac:dyDescent="0.2">
      <c r="F24881" s="610"/>
      <c r="H24881" s="612"/>
      <c r="I24881" s="598"/>
      <c r="J24881" s="598"/>
      <c r="M24881" s="598"/>
      <c r="N24881" s="598"/>
      <c r="V24881" s="598"/>
      <c r="W24881" s="598"/>
    </row>
    <row r="24882" spans="6:23" x14ac:dyDescent="0.2">
      <c r="F24882" s="610"/>
      <c r="H24882" s="612"/>
      <c r="I24882" s="598"/>
      <c r="J24882" s="598"/>
      <c r="M24882" s="598"/>
      <c r="N24882" s="598"/>
      <c r="V24882" s="598"/>
      <c r="W24882" s="598"/>
    </row>
    <row r="24883" spans="6:23" x14ac:dyDescent="0.2">
      <c r="F24883" s="610"/>
      <c r="H24883" s="612"/>
      <c r="I24883" s="598"/>
      <c r="J24883" s="598"/>
      <c r="M24883" s="598"/>
      <c r="N24883" s="598"/>
      <c r="V24883" s="598"/>
      <c r="W24883" s="598"/>
    </row>
    <row r="24884" spans="6:23" x14ac:dyDescent="0.2">
      <c r="F24884" s="610"/>
      <c r="H24884" s="612"/>
      <c r="I24884" s="598"/>
      <c r="J24884" s="598"/>
      <c r="M24884" s="598"/>
      <c r="N24884" s="598"/>
      <c r="V24884" s="598"/>
      <c r="W24884" s="598"/>
    </row>
    <row r="24885" spans="6:23" x14ac:dyDescent="0.2">
      <c r="F24885" s="610"/>
      <c r="H24885" s="612"/>
      <c r="I24885" s="598"/>
      <c r="J24885" s="598"/>
      <c r="M24885" s="598"/>
      <c r="N24885" s="598"/>
      <c r="V24885" s="598"/>
      <c r="W24885" s="598"/>
    </row>
    <row r="24886" spans="6:23" x14ac:dyDescent="0.2">
      <c r="F24886" s="610"/>
      <c r="H24886" s="612"/>
      <c r="I24886" s="598"/>
      <c r="J24886" s="598"/>
      <c r="M24886" s="598"/>
      <c r="N24886" s="598"/>
      <c r="V24886" s="598"/>
      <c r="W24886" s="598"/>
    </row>
    <row r="24887" spans="6:23" x14ac:dyDescent="0.2">
      <c r="F24887" s="610"/>
      <c r="H24887" s="612"/>
      <c r="I24887" s="598"/>
      <c r="J24887" s="598"/>
      <c r="M24887" s="598"/>
      <c r="N24887" s="598"/>
      <c r="V24887" s="598"/>
      <c r="W24887" s="598"/>
    </row>
    <row r="24888" spans="6:23" x14ac:dyDescent="0.2">
      <c r="F24888" s="610"/>
      <c r="H24888" s="612"/>
      <c r="I24888" s="598"/>
      <c r="J24888" s="598"/>
      <c r="M24888" s="598"/>
      <c r="N24888" s="598"/>
      <c r="V24888" s="598"/>
      <c r="W24888" s="598"/>
    </row>
    <row r="24889" spans="6:23" x14ac:dyDescent="0.2">
      <c r="F24889" s="610"/>
      <c r="H24889" s="612"/>
      <c r="I24889" s="598"/>
      <c r="J24889" s="598"/>
      <c r="M24889" s="598"/>
      <c r="N24889" s="598"/>
      <c r="V24889" s="598"/>
      <c r="W24889" s="598"/>
    </row>
    <row r="24890" spans="6:23" x14ac:dyDescent="0.2">
      <c r="F24890" s="610"/>
      <c r="H24890" s="612"/>
      <c r="I24890" s="598"/>
      <c r="J24890" s="598"/>
      <c r="M24890" s="598"/>
      <c r="N24890" s="598"/>
      <c r="V24890" s="598"/>
      <c r="W24890" s="598"/>
    </row>
    <row r="24891" spans="6:23" x14ac:dyDescent="0.2">
      <c r="F24891" s="610"/>
      <c r="H24891" s="612"/>
      <c r="I24891" s="598"/>
      <c r="J24891" s="598"/>
      <c r="M24891" s="598"/>
      <c r="N24891" s="598"/>
      <c r="V24891" s="598"/>
      <c r="W24891" s="598"/>
    </row>
    <row r="24892" spans="6:23" x14ac:dyDescent="0.2">
      <c r="F24892" s="610"/>
      <c r="H24892" s="612"/>
      <c r="I24892" s="598"/>
      <c r="J24892" s="598"/>
      <c r="M24892" s="598"/>
      <c r="N24892" s="598"/>
      <c r="V24892" s="598"/>
      <c r="W24892" s="598"/>
    </row>
    <row r="24893" spans="6:23" x14ac:dyDescent="0.2">
      <c r="F24893" s="610"/>
      <c r="H24893" s="612"/>
      <c r="I24893" s="598"/>
      <c r="J24893" s="598"/>
      <c r="M24893" s="598"/>
      <c r="N24893" s="598"/>
      <c r="V24893" s="598"/>
      <c r="W24893" s="598"/>
    </row>
    <row r="24894" spans="6:23" x14ac:dyDescent="0.2">
      <c r="F24894" s="610"/>
      <c r="H24894" s="612"/>
      <c r="I24894" s="598"/>
      <c r="J24894" s="598"/>
      <c r="M24894" s="598"/>
      <c r="N24894" s="598"/>
      <c r="V24894" s="598"/>
      <c r="W24894" s="598"/>
    </row>
    <row r="24895" spans="6:23" x14ac:dyDescent="0.2">
      <c r="F24895" s="610"/>
      <c r="H24895" s="612"/>
      <c r="I24895" s="598"/>
      <c r="J24895" s="598"/>
      <c r="M24895" s="598"/>
      <c r="N24895" s="598"/>
      <c r="V24895" s="598"/>
      <c r="W24895" s="598"/>
    </row>
    <row r="24896" spans="6:23" x14ac:dyDescent="0.2">
      <c r="F24896" s="610"/>
      <c r="H24896" s="612"/>
      <c r="I24896" s="598"/>
      <c r="J24896" s="598"/>
      <c r="M24896" s="598"/>
      <c r="N24896" s="598"/>
      <c r="V24896" s="598"/>
      <c r="W24896" s="598"/>
    </row>
    <row r="24897" spans="6:23" x14ac:dyDescent="0.2">
      <c r="F24897" s="610"/>
      <c r="H24897" s="612"/>
      <c r="I24897" s="598"/>
      <c r="J24897" s="598"/>
      <c r="M24897" s="598"/>
      <c r="N24897" s="598"/>
      <c r="V24897" s="598"/>
      <c r="W24897" s="598"/>
    </row>
    <row r="24898" spans="6:23" x14ac:dyDescent="0.2">
      <c r="F24898" s="610"/>
      <c r="H24898" s="612"/>
      <c r="I24898" s="598"/>
      <c r="J24898" s="598"/>
      <c r="M24898" s="598"/>
      <c r="N24898" s="598"/>
      <c r="V24898" s="598"/>
      <c r="W24898" s="598"/>
    </row>
    <row r="24899" spans="6:23" x14ac:dyDescent="0.2">
      <c r="F24899" s="610"/>
      <c r="H24899" s="612"/>
      <c r="I24899" s="598"/>
      <c r="J24899" s="598"/>
      <c r="M24899" s="598"/>
      <c r="N24899" s="598"/>
      <c r="V24899" s="598"/>
      <c r="W24899" s="598"/>
    </row>
    <row r="24900" spans="6:23" x14ac:dyDescent="0.2">
      <c r="F24900" s="610"/>
      <c r="H24900" s="612"/>
      <c r="I24900" s="598"/>
      <c r="J24900" s="598"/>
      <c r="M24900" s="598"/>
      <c r="N24900" s="598"/>
      <c r="V24900" s="598"/>
      <c r="W24900" s="598"/>
    </row>
    <row r="24901" spans="6:23" x14ac:dyDescent="0.2">
      <c r="F24901" s="610"/>
      <c r="H24901" s="612"/>
      <c r="I24901" s="598"/>
      <c r="J24901" s="598"/>
      <c r="M24901" s="598"/>
      <c r="N24901" s="598"/>
      <c r="V24901" s="598"/>
      <c r="W24901" s="598"/>
    </row>
    <row r="24902" spans="6:23" x14ac:dyDescent="0.2">
      <c r="F24902" s="610"/>
      <c r="H24902" s="612"/>
      <c r="I24902" s="598"/>
      <c r="J24902" s="598"/>
      <c r="M24902" s="598"/>
      <c r="N24902" s="598"/>
      <c r="V24902" s="598"/>
      <c r="W24902" s="598"/>
    </row>
    <row r="24903" spans="6:23" x14ac:dyDescent="0.2">
      <c r="F24903" s="610"/>
      <c r="H24903" s="612"/>
      <c r="I24903" s="598"/>
      <c r="J24903" s="598"/>
      <c r="M24903" s="598"/>
      <c r="N24903" s="598"/>
      <c r="V24903" s="598"/>
      <c r="W24903" s="598"/>
    </row>
    <row r="24904" spans="6:23" x14ac:dyDescent="0.2">
      <c r="F24904" s="610"/>
      <c r="H24904" s="612"/>
      <c r="I24904" s="598"/>
      <c r="J24904" s="598"/>
      <c r="M24904" s="598"/>
      <c r="N24904" s="598"/>
      <c r="V24904" s="598"/>
      <c r="W24904" s="598"/>
    </row>
    <row r="24905" spans="6:23" x14ac:dyDescent="0.2">
      <c r="F24905" s="610"/>
      <c r="H24905" s="612"/>
      <c r="I24905" s="598"/>
      <c r="J24905" s="598"/>
      <c r="M24905" s="598"/>
      <c r="N24905" s="598"/>
      <c r="V24905" s="598"/>
      <c r="W24905" s="598"/>
    </row>
    <row r="24906" spans="6:23" x14ac:dyDescent="0.2">
      <c r="F24906" s="610"/>
      <c r="H24906" s="612"/>
      <c r="I24906" s="598"/>
      <c r="J24906" s="598"/>
      <c r="M24906" s="598"/>
      <c r="N24906" s="598"/>
      <c r="V24906" s="598"/>
      <c r="W24906" s="598"/>
    </row>
    <row r="24907" spans="6:23" x14ac:dyDescent="0.2">
      <c r="F24907" s="610"/>
      <c r="H24907" s="612"/>
      <c r="I24907" s="598"/>
      <c r="J24907" s="598"/>
      <c r="M24907" s="598"/>
      <c r="N24907" s="598"/>
      <c r="V24907" s="598"/>
      <c r="W24907" s="598"/>
    </row>
    <row r="24908" spans="6:23" x14ac:dyDescent="0.2">
      <c r="F24908" s="610"/>
      <c r="H24908" s="612"/>
      <c r="I24908" s="598"/>
      <c r="J24908" s="598"/>
      <c r="M24908" s="598"/>
      <c r="N24908" s="598"/>
      <c r="V24908" s="598"/>
      <c r="W24908" s="598"/>
    </row>
    <row r="24909" spans="6:23" x14ac:dyDescent="0.2">
      <c r="F24909" s="610"/>
      <c r="H24909" s="612"/>
      <c r="I24909" s="598"/>
      <c r="J24909" s="598"/>
      <c r="M24909" s="598"/>
      <c r="N24909" s="598"/>
      <c r="V24909" s="598"/>
      <c r="W24909" s="598"/>
    </row>
    <row r="24910" spans="6:23" x14ac:dyDescent="0.2">
      <c r="F24910" s="610"/>
      <c r="H24910" s="612"/>
      <c r="I24910" s="598"/>
      <c r="J24910" s="598"/>
      <c r="M24910" s="598"/>
      <c r="N24910" s="598"/>
      <c r="V24910" s="598"/>
      <c r="W24910" s="598"/>
    </row>
    <row r="24911" spans="6:23" x14ac:dyDescent="0.2">
      <c r="F24911" s="610"/>
      <c r="H24911" s="612"/>
      <c r="I24911" s="598"/>
      <c r="J24911" s="598"/>
      <c r="M24911" s="598"/>
      <c r="N24911" s="598"/>
      <c r="V24911" s="598"/>
      <c r="W24911" s="598"/>
    </row>
    <row r="24912" spans="6:23" x14ac:dyDescent="0.2">
      <c r="F24912" s="610"/>
      <c r="H24912" s="612"/>
      <c r="I24912" s="598"/>
      <c r="J24912" s="598"/>
      <c r="M24912" s="598"/>
      <c r="N24912" s="598"/>
      <c r="V24912" s="598"/>
      <c r="W24912" s="598"/>
    </row>
    <row r="24913" spans="6:23" x14ac:dyDescent="0.2">
      <c r="F24913" s="610"/>
      <c r="H24913" s="612"/>
      <c r="I24913" s="598"/>
      <c r="J24913" s="598"/>
      <c r="M24913" s="598"/>
      <c r="N24913" s="598"/>
      <c r="V24913" s="598"/>
      <c r="W24913" s="598"/>
    </row>
    <row r="24914" spans="6:23" x14ac:dyDescent="0.2">
      <c r="F24914" s="610"/>
      <c r="H24914" s="612"/>
      <c r="I24914" s="598"/>
      <c r="J24914" s="598"/>
      <c r="M24914" s="598"/>
      <c r="N24914" s="598"/>
      <c r="V24914" s="598"/>
      <c r="W24914" s="598"/>
    </row>
    <row r="24915" spans="6:23" x14ac:dyDescent="0.2">
      <c r="F24915" s="610"/>
      <c r="H24915" s="612"/>
      <c r="I24915" s="598"/>
      <c r="J24915" s="598"/>
      <c r="M24915" s="598"/>
      <c r="N24915" s="598"/>
      <c r="V24915" s="598"/>
      <c r="W24915" s="598"/>
    </row>
    <row r="24916" spans="6:23" x14ac:dyDescent="0.2">
      <c r="F24916" s="610"/>
      <c r="H24916" s="612"/>
      <c r="I24916" s="598"/>
      <c r="J24916" s="598"/>
      <c r="M24916" s="598"/>
      <c r="N24916" s="598"/>
      <c r="V24916" s="598"/>
      <c r="W24916" s="598"/>
    </row>
    <row r="24917" spans="6:23" x14ac:dyDescent="0.2">
      <c r="F24917" s="610"/>
      <c r="H24917" s="612"/>
      <c r="I24917" s="598"/>
      <c r="J24917" s="598"/>
      <c r="M24917" s="598"/>
      <c r="N24917" s="598"/>
      <c r="V24917" s="598"/>
      <c r="W24917" s="598"/>
    </row>
    <row r="24918" spans="6:23" x14ac:dyDescent="0.2">
      <c r="F24918" s="610"/>
      <c r="H24918" s="612"/>
      <c r="I24918" s="598"/>
      <c r="J24918" s="598"/>
      <c r="M24918" s="598"/>
      <c r="N24918" s="598"/>
      <c r="V24918" s="598"/>
      <c r="W24918" s="598"/>
    </row>
    <row r="24919" spans="6:23" x14ac:dyDescent="0.2">
      <c r="F24919" s="610"/>
      <c r="H24919" s="612"/>
      <c r="I24919" s="598"/>
      <c r="J24919" s="598"/>
      <c r="M24919" s="598"/>
      <c r="N24919" s="598"/>
      <c r="V24919" s="598"/>
      <c r="W24919" s="598"/>
    </row>
    <row r="24920" spans="6:23" x14ac:dyDescent="0.2">
      <c r="F24920" s="610"/>
      <c r="H24920" s="612"/>
      <c r="I24920" s="598"/>
      <c r="J24920" s="598"/>
      <c r="M24920" s="598"/>
      <c r="N24920" s="598"/>
      <c r="V24920" s="598"/>
      <c r="W24920" s="598"/>
    </row>
    <row r="24921" spans="6:23" x14ac:dyDescent="0.2">
      <c r="F24921" s="610"/>
      <c r="H24921" s="612"/>
      <c r="I24921" s="598"/>
      <c r="J24921" s="598"/>
      <c r="M24921" s="598"/>
      <c r="N24921" s="598"/>
      <c r="V24921" s="598"/>
      <c r="W24921" s="598"/>
    </row>
    <row r="24922" spans="6:23" x14ac:dyDescent="0.2">
      <c r="F24922" s="610"/>
      <c r="H24922" s="612"/>
      <c r="I24922" s="598"/>
      <c r="J24922" s="598"/>
      <c r="M24922" s="598"/>
      <c r="N24922" s="598"/>
      <c r="V24922" s="598"/>
      <c r="W24922" s="598"/>
    </row>
    <row r="24923" spans="6:23" x14ac:dyDescent="0.2">
      <c r="F24923" s="610"/>
      <c r="H24923" s="612"/>
      <c r="I24923" s="598"/>
      <c r="J24923" s="598"/>
      <c r="M24923" s="598"/>
      <c r="N24923" s="598"/>
      <c r="V24923" s="598"/>
      <c r="W24923" s="598"/>
    </row>
    <row r="24924" spans="6:23" x14ac:dyDescent="0.2">
      <c r="F24924" s="610"/>
      <c r="H24924" s="612"/>
      <c r="I24924" s="598"/>
      <c r="J24924" s="598"/>
      <c r="M24924" s="598"/>
      <c r="N24924" s="598"/>
      <c r="V24924" s="598"/>
      <c r="W24924" s="598"/>
    </row>
    <row r="24925" spans="6:23" x14ac:dyDescent="0.2">
      <c r="F24925" s="610"/>
      <c r="H24925" s="612"/>
      <c r="I24925" s="598"/>
      <c r="J24925" s="598"/>
      <c r="M24925" s="598"/>
      <c r="N24925" s="598"/>
      <c r="V24925" s="598"/>
      <c r="W24925" s="598"/>
    </row>
    <row r="24926" spans="6:23" x14ac:dyDescent="0.2">
      <c r="F24926" s="610"/>
      <c r="H24926" s="612"/>
      <c r="I24926" s="598"/>
      <c r="J24926" s="598"/>
      <c r="M24926" s="598"/>
      <c r="N24926" s="598"/>
      <c r="V24926" s="598"/>
      <c r="W24926" s="598"/>
    </row>
    <row r="24927" spans="6:23" x14ac:dyDescent="0.2">
      <c r="F24927" s="610"/>
      <c r="H24927" s="612"/>
      <c r="I24927" s="598"/>
      <c r="J24927" s="598"/>
      <c r="M24927" s="598"/>
      <c r="N24927" s="598"/>
      <c r="V24927" s="598"/>
      <c r="W24927" s="598"/>
    </row>
    <row r="24928" spans="6:23" x14ac:dyDescent="0.2">
      <c r="F24928" s="610"/>
      <c r="H24928" s="612"/>
      <c r="I24928" s="598"/>
      <c r="J24928" s="598"/>
      <c r="M24928" s="598"/>
      <c r="N24928" s="598"/>
      <c r="V24928" s="598"/>
      <c r="W24928" s="598"/>
    </row>
    <row r="24929" spans="6:23" x14ac:dyDescent="0.2">
      <c r="F24929" s="610"/>
      <c r="H24929" s="612"/>
      <c r="I24929" s="598"/>
      <c r="J24929" s="598"/>
      <c r="M24929" s="598"/>
      <c r="N24929" s="598"/>
      <c r="V24929" s="598"/>
      <c r="W24929" s="598"/>
    </row>
    <row r="24930" spans="6:23" x14ac:dyDescent="0.2">
      <c r="F24930" s="610"/>
      <c r="H24930" s="612"/>
      <c r="I24930" s="598"/>
      <c r="J24930" s="598"/>
      <c r="M24930" s="598"/>
      <c r="N24930" s="598"/>
      <c r="V24930" s="598"/>
      <c r="W24930" s="598"/>
    </row>
    <row r="24931" spans="6:23" x14ac:dyDescent="0.2">
      <c r="F24931" s="610"/>
      <c r="H24931" s="612"/>
      <c r="I24931" s="598"/>
      <c r="J24931" s="598"/>
      <c r="M24931" s="598"/>
      <c r="N24931" s="598"/>
      <c r="V24931" s="598"/>
      <c r="W24931" s="598"/>
    </row>
    <row r="24932" spans="6:23" x14ac:dyDescent="0.2">
      <c r="F24932" s="610"/>
      <c r="H24932" s="612"/>
      <c r="I24932" s="598"/>
      <c r="J24932" s="598"/>
      <c r="M24932" s="598"/>
      <c r="N24932" s="598"/>
      <c r="V24932" s="598"/>
      <c r="W24932" s="598"/>
    </row>
    <row r="24933" spans="6:23" x14ac:dyDescent="0.2">
      <c r="F24933" s="610"/>
      <c r="H24933" s="612"/>
      <c r="I24933" s="598"/>
      <c r="J24933" s="598"/>
      <c r="M24933" s="598"/>
      <c r="N24933" s="598"/>
      <c r="V24933" s="598"/>
      <c r="W24933" s="598"/>
    </row>
    <row r="24934" spans="6:23" x14ac:dyDescent="0.2">
      <c r="F24934" s="610"/>
      <c r="H24934" s="612"/>
      <c r="I24934" s="598"/>
      <c r="J24934" s="598"/>
      <c r="M24934" s="598"/>
      <c r="N24934" s="598"/>
      <c r="V24934" s="598"/>
      <c r="W24934" s="598"/>
    </row>
    <row r="24935" spans="6:23" x14ac:dyDescent="0.2">
      <c r="F24935" s="610"/>
      <c r="H24935" s="612"/>
      <c r="I24935" s="598"/>
      <c r="J24935" s="598"/>
      <c r="M24935" s="598"/>
      <c r="N24935" s="598"/>
      <c r="V24935" s="598"/>
      <c r="W24935" s="598"/>
    </row>
    <row r="24936" spans="6:23" x14ac:dyDescent="0.2">
      <c r="F24936" s="610"/>
      <c r="H24936" s="612"/>
      <c r="I24936" s="598"/>
      <c r="J24936" s="598"/>
      <c r="M24936" s="598"/>
      <c r="N24936" s="598"/>
      <c r="V24936" s="598"/>
      <c r="W24936" s="598"/>
    </row>
    <row r="24937" spans="6:23" x14ac:dyDescent="0.2">
      <c r="F24937" s="610"/>
      <c r="H24937" s="612"/>
      <c r="I24937" s="598"/>
      <c r="J24937" s="598"/>
      <c r="M24937" s="598"/>
      <c r="N24937" s="598"/>
      <c r="V24937" s="598"/>
      <c r="W24937" s="598"/>
    </row>
    <row r="24938" spans="6:23" x14ac:dyDescent="0.2">
      <c r="F24938" s="610"/>
      <c r="H24938" s="612"/>
      <c r="I24938" s="598"/>
      <c r="J24938" s="598"/>
      <c r="M24938" s="598"/>
      <c r="N24938" s="598"/>
      <c r="V24938" s="598"/>
      <c r="W24938" s="598"/>
    </row>
    <row r="24939" spans="6:23" x14ac:dyDescent="0.2">
      <c r="F24939" s="610"/>
      <c r="H24939" s="612"/>
      <c r="I24939" s="598"/>
      <c r="J24939" s="598"/>
      <c r="M24939" s="598"/>
      <c r="N24939" s="598"/>
      <c r="V24939" s="598"/>
      <c r="W24939" s="598"/>
    </row>
    <row r="24940" spans="6:23" x14ac:dyDescent="0.2">
      <c r="F24940" s="610"/>
      <c r="H24940" s="612"/>
      <c r="I24940" s="598"/>
      <c r="J24940" s="598"/>
      <c r="M24940" s="598"/>
      <c r="N24940" s="598"/>
      <c r="V24940" s="598"/>
      <c r="W24940" s="598"/>
    </row>
    <row r="24941" spans="6:23" x14ac:dyDescent="0.2">
      <c r="F24941" s="610"/>
      <c r="H24941" s="612"/>
      <c r="I24941" s="598"/>
      <c r="J24941" s="598"/>
      <c r="M24941" s="598"/>
      <c r="N24941" s="598"/>
      <c r="V24941" s="598"/>
      <c r="W24941" s="598"/>
    </row>
    <row r="24942" spans="6:23" x14ac:dyDescent="0.2">
      <c r="F24942" s="610"/>
      <c r="H24942" s="612"/>
      <c r="I24942" s="598"/>
      <c r="J24942" s="598"/>
      <c r="M24942" s="598"/>
      <c r="N24942" s="598"/>
      <c r="V24942" s="598"/>
      <c r="W24942" s="598"/>
    </row>
    <row r="24943" spans="6:23" x14ac:dyDescent="0.2">
      <c r="F24943" s="610"/>
      <c r="H24943" s="612"/>
      <c r="I24943" s="598"/>
      <c r="J24943" s="598"/>
      <c r="M24943" s="598"/>
      <c r="N24943" s="598"/>
      <c r="V24943" s="598"/>
      <c r="W24943" s="598"/>
    </row>
    <row r="24944" spans="6:23" x14ac:dyDescent="0.2">
      <c r="F24944" s="610"/>
      <c r="H24944" s="612"/>
      <c r="I24944" s="598"/>
      <c r="J24944" s="598"/>
      <c r="M24944" s="598"/>
      <c r="N24944" s="598"/>
      <c r="V24944" s="598"/>
      <c r="W24944" s="598"/>
    </row>
    <row r="24945" spans="6:23" x14ac:dyDescent="0.2">
      <c r="F24945" s="610"/>
      <c r="H24945" s="612"/>
      <c r="I24945" s="598"/>
      <c r="J24945" s="598"/>
      <c r="M24945" s="598"/>
      <c r="N24945" s="598"/>
      <c r="V24945" s="598"/>
      <c r="W24945" s="598"/>
    </row>
    <row r="24946" spans="6:23" x14ac:dyDescent="0.2">
      <c r="F24946" s="610"/>
      <c r="H24946" s="612"/>
      <c r="I24946" s="598"/>
      <c r="J24946" s="598"/>
      <c r="M24946" s="598"/>
      <c r="N24946" s="598"/>
      <c r="V24946" s="598"/>
      <c r="W24946" s="598"/>
    </row>
    <row r="24947" spans="6:23" x14ac:dyDescent="0.2">
      <c r="F24947" s="610"/>
      <c r="H24947" s="612"/>
      <c r="I24947" s="598"/>
      <c r="J24947" s="598"/>
      <c r="M24947" s="598"/>
      <c r="N24947" s="598"/>
      <c r="V24947" s="598"/>
      <c r="W24947" s="598"/>
    </row>
    <row r="24948" spans="6:23" x14ac:dyDescent="0.2">
      <c r="F24948" s="610"/>
      <c r="H24948" s="612"/>
      <c r="I24948" s="598"/>
      <c r="J24948" s="598"/>
      <c r="M24948" s="598"/>
      <c r="N24948" s="598"/>
      <c r="V24948" s="598"/>
      <c r="W24948" s="598"/>
    </row>
    <row r="24949" spans="6:23" x14ac:dyDescent="0.2">
      <c r="F24949" s="610"/>
      <c r="H24949" s="612"/>
      <c r="I24949" s="598"/>
      <c r="J24949" s="598"/>
      <c r="M24949" s="598"/>
      <c r="N24949" s="598"/>
      <c r="V24949" s="598"/>
      <c r="W24949" s="598"/>
    </row>
    <row r="24950" spans="6:23" x14ac:dyDescent="0.2">
      <c r="F24950" s="610"/>
      <c r="H24950" s="612"/>
      <c r="I24950" s="598"/>
      <c r="J24950" s="598"/>
      <c r="M24950" s="598"/>
      <c r="N24950" s="598"/>
      <c r="V24950" s="598"/>
      <c r="W24950" s="598"/>
    </row>
    <row r="24951" spans="6:23" x14ac:dyDescent="0.2">
      <c r="F24951" s="610"/>
      <c r="H24951" s="612"/>
      <c r="I24951" s="598"/>
      <c r="J24951" s="598"/>
      <c r="M24951" s="598"/>
      <c r="N24951" s="598"/>
      <c r="V24951" s="598"/>
      <c r="W24951" s="598"/>
    </row>
    <row r="24952" spans="6:23" x14ac:dyDescent="0.2">
      <c r="F24952" s="610"/>
      <c r="H24952" s="612"/>
      <c r="I24952" s="598"/>
      <c r="J24952" s="598"/>
      <c r="M24952" s="598"/>
      <c r="N24952" s="598"/>
      <c r="V24952" s="598"/>
      <c r="W24952" s="598"/>
    </row>
    <row r="24953" spans="6:23" x14ac:dyDescent="0.2">
      <c r="F24953" s="610"/>
      <c r="H24953" s="612"/>
      <c r="I24953" s="598"/>
      <c r="J24953" s="598"/>
      <c r="M24953" s="598"/>
      <c r="N24953" s="598"/>
      <c r="V24953" s="598"/>
      <c r="W24953" s="598"/>
    </row>
    <row r="24954" spans="6:23" x14ac:dyDescent="0.2">
      <c r="F24954" s="610"/>
      <c r="H24954" s="612"/>
      <c r="I24954" s="598"/>
      <c r="J24954" s="598"/>
      <c r="M24954" s="598"/>
      <c r="N24954" s="598"/>
      <c r="V24954" s="598"/>
      <c r="W24954" s="598"/>
    </row>
    <row r="24955" spans="6:23" x14ac:dyDescent="0.2">
      <c r="F24955" s="610"/>
      <c r="H24955" s="612"/>
      <c r="I24955" s="598"/>
      <c r="J24955" s="598"/>
      <c r="M24955" s="598"/>
      <c r="N24955" s="598"/>
      <c r="V24955" s="598"/>
      <c r="W24955" s="598"/>
    </row>
    <row r="24956" spans="6:23" x14ac:dyDescent="0.2">
      <c r="F24956" s="610"/>
      <c r="H24956" s="612"/>
      <c r="I24956" s="598"/>
      <c r="J24956" s="598"/>
      <c r="M24956" s="598"/>
      <c r="N24956" s="598"/>
      <c r="V24956" s="598"/>
      <c r="W24956" s="598"/>
    </row>
    <row r="24957" spans="6:23" x14ac:dyDescent="0.2">
      <c r="F24957" s="610"/>
      <c r="H24957" s="612"/>
      <c r="I24957" s="598"/>
      <c r="J24957" s="598"/>
      <c r="M24957" s="598"/>
      <c r="N24957" s="598"/>
      <c r="V24957" s="598"/>
      <c r="W24957" s="598"/>
    </row>
    <row r="24958" spans="6:23" x14ac:dyDescent="0.2">
      <c r="F24958" s="610"/>
      <c r="H24958" s="612"/>
      <c r="I24958" s="598"/>
      <c r="J24958" s="598"/>
      <c r="M24958" s="598"/>
      <c r="N24958" s="598"/>
      <c r="V24958" s="598"/>
      <c r="W24958" s="598"/>
    </row>
    <row r="24959" spans="6:23" x14ac:dyDescent="0.2">
      <c r="F24959" s="610"/>
      <c r="H24959" s="612"/>
      <c r="I24959" s="598"/>
      <c r="J24959" s="598"/>
      <c r="M24959" s="598"/>
      <c r="N24959" s="598"/>
      <c r="V24959" s="598"/>
      <c r="W24959" s="598"/>
    </row>
    <row r="24960" spans="6:23" x14ac:dyDescent="0.2">
      <c r="F24960" s="610"/>
      <c r="H24960" s="612"/>
      <c r="I24960" s="598"/>
      <c r="J24960" s="598"/>
      <c r="M24960" s="598"/>
      <c r="N24960" s="598"/>
      <c r="V24960" s="598"/>
      <c r="W24960" s="598"/>
    </row>
    <row r="24961" spans="6:23" x14ac:dyDescent="0.2">
      <c r="F24961" s="610"/>
      <c r="H24961" s="612"/>
      <c r="I24961" s="598"/>
      <c r="J24961" s="598"/>
      <c r="M24961" s="598"/>
      <c r="N24961" s="598"/>
      <c r="V24961" s="598"/>
      <c r="W24961" s="598"/>
    </row>
    <row r="24962" spans="6:23" x14ac:dyDescent="0.2">
      <c r="F24962" s="610"/>
      <c r="H24962" s="612"/>
      <c r="I24962" s="598"/>
      <c r="J24962" s="598"/>
      <c r="M24962" s="598"/>
      <c r="N24962" s="598"/>
      <c r="V24962" s="598"/>
      <c r="W24962" s="598"/>
    </row>
    <row r="24963" spans="6:23" x14ac:dyDescent="0.2">
      <c r="F24963" s="610"/>
      <c r="H24963" s="612"/>
      <c r="I24963" s="598"/>
      <c r="J24963" s="598"/>
      <c r="M24963" s="598"/>
      <c r="N24963" s="598"/>
      <c r="V24963" s="598"/>
      <c r="W24963" s="598"/>
    </row>
    <row r="24964" spans="6:23" x14ac:dyDescent="0.2">
      <c r="F24964" s="610"/>
      <c r="H24964" s="612"/>
      <c r="I24964" s="598"/>
      <c r="J24964" s="598"/>
      <c r="M24964" s="598"/>
      <c r="N24964" s="598"/>
      <c r="V24964" s="598"/>
      <c r="W24964" s="598"/>
    </row>
    <row r="24965" spans="6:23" x14ac:dyDescent="0.2">
      <c r="F24965" s="610"/>
      <c r="H24965" s="612"/>
      <c r="I24965" s="598"/>
      <c r="J24965" s="598"/>
      <c r="M24965" s="598"/>
      <c r="N24965" s="598"/>
      <c r="V24965" s="598"/>
      <c r="W24965" s="598"/>
    </row>
    <row r="24966" spans="6:23" x14ac:dyDescent="0.2">
      <c r="F24966" s="610"/>
      <c r="H24966" s="612"/>
      <c r="I24966" s="598"/>
      <c r="J24966" s="598"/>
      <c r="M24966" s="598"/>
      <c r="N24966" s="598"/>
      <c r="V24966" s="598"/>
      <c r="W24966" s="598"/>
    </row>
    <row r="24967" spans="6:23" x14ac:dyDescent="0.2">
      <c r="F24967" s="610"/>
      <c r="H24967" s="612"/>
      <c r="I24967" s="598"/>
      <c r="J24967" s="598"/>
      <c r="M24967" s="598"/>
      <c r="N24967" s="598"/>
      <c r="V24967" s="598"/>
      <c r="W24967" s="598"/>
    </row>
    <row r="24968" spans="6:23" x14ac:dyDescent="0.2">
      <c r="F24968" s="610"/>
      <c r="H24968" s="612"/>
      <c r="I24968" s="598"/>
      <c r="J24968" s="598"/>
      <c r="M24968" s="598"/>
      <c r="N24968" s="598"/>
      <c r="V24968" s="598"/>
      <c r="W24968" s="598"/>
    </row>
    <row r="24969" spans="6:23" x14ac:dyDescent="0.2">
      <c r="F24969" s="610"/>
      <c r="H24969" s="612"/>
      <c r="I24969" s="598"/>
      <c r="J24969" s="598"/>
      <c r="M24969" s="598"/>
      <c r="N24969" s="598"/>
      <c r="V24969" s="598"/>
      <c r="W24969" s="598"/>
    </row>
    <row r="24970" spans="6:23" x14ac:dyDescent="0.2">
      <c r="F24970" s="610"/>
      <c r="H24970" s="612"/>
      <c r="I24970" s="598"/>
      <c r="J24970" s="598"/>
      <c r="M24970" s="598"/>
      <c r="N24970" s="598"/>
      <c r="V24970" s="598"/>
      <c r="W24970" s="598"/>
    </row>
    <row r="24971" spans="6:23" x14ac:dyDescent="0.2">
      <c r="F24971" s="610"/>
      <c r="H24971" s="612"/>
      <c r="I24971" s="598"/>
      <c r="J24971" s="598"/>
      <c r="M24971" s="598"/>
      <c r="N24971" s="598"/>
      <c r="V24971" s="598"/>
      <c r="W24971" s="598"/>
    </row>
    <row r="24972" spans="6:23" x14ac:dyDescent="0.2">
      <c r="F24972" s="610"/>
      <c r="H24972" s="612"/>
      <c r="I24972" s="598"/>
      <c r="J24972" s="598"/>
      <c r="M24972" s="598"/>
      <c r="N24972" s="598"/>
      <c r="V24972" s="598"/>
      <c r="W24972" s="598"/>
    </row>
    <row r="24973" spans="6:23" x14ac:dyDescent="0.2">
      <c r="F24973" s="610"/>
      <c r="H24973" s="612"/>
      <c r="I24973" s="598"/>
      <c r="J24973" s="598"/>
      <c r="M24973" s="598"/>
      <c r="N24973" s="598"/>
      <c r="V24973" s="598"/>
      <c r="W24973" s="598"/>
    </row>
    <row r="24974" spans="6:23" x14ac:dyDescent="0.2">
      <c r="F24974" s="610"/>
      <c r="H24974" s="612"/>
      <c r="I24974" s="598"/>
      <c r="J24974" s="598"/>
      <c r="M24974" s="598"/>
      <c r="N24974" s="598"/>
      <c r="V24974" s="598"/>
      <c r="W24974" s="598"/>
    </row>
    <row r="24975" spans="6:23" x14ac:dyDescent="0.2">
      <c r="F24975" s="610"/>
      <c r="H24975" s="612"/>
      <c r="I24975" s="598"/>
      <c r="J24975" s="598"/>
      <c r="M24975" s="598"/>
      <c r="N24975" s="598"/>
      <c r="V24975" s="598"/>
      <c r="W24975" s="598"/>
    </row>
    <row r="24976" spans="6:23" x14ac:dyDescent="0.2">
      <c r="F24976" s="610"/>
      <c r="H24976" s="612"/>
      <c r="I24976" s="598"/>
      <c r="J24976" s="598"/>
      <c r="M24976" s="598"/>
      <c r="N24976" s="598"/>
      <c r="V24976" s="598"/>
      <c r="W24976" s="598"/>
    </row>
    <row r="24977" spans="6:23" x14ac:dyDescent="0.2">
      <c r="F24977" s="610"/>
      <c r="H24977" s="612"/>
      <c r="I24977" s="598"/>
      <c r="J24977" s="598"/>
      <c r="M24977" s="598"/>
      <c r="N24977" s="598"/>
      <c r="V24977" s="598"/>
      <c r="W24977" s="598"/>
    </row>
    <row r="24978" spans="6:23" x14ac:dyDescent="0.2">
      <c r="F24978" s="610"/>
      <c r="H24978" s="612"/>
      <c r="I24978" s="598"/>
      <c r="J24978" s="598"/>
      <c r="M24978" s="598"/>
      <c r="N24978" s="598"/>
      <c r="V24978" s="598"/>
      <c r="W24978" s="598"/>
    </row>
    <row r="24979" spans="6:23" x14ac:dyDescent="0.2">
      <c r="F24979" s="610"/>
      <c r="H24979" s="612"/>
      <c r="I24979" s="598"/>
      <c r="J24979" s="598"/>
      <c r="M24979" s="598"/>
      <c r="N24979" s="598"/>
      <c r="V24979" s="598"/>
      <c r="W24979" s="598"/>
    </row>
    <row r="24980" spans="6:23" x14ac:dyDescent="0.2">
      <c r="F24980" s="610"/>
      <c r="H24980" s="612"/>
      <c r="I24980" s="598"/>
      <c r="J24980" s="598"/>
      <c r="M24980" s="598"/>
      <c r="N24980" s="598"/>
      <c r="V24980" s="598"/>
      <c r="W24980" s="598"/>
    </row>
    <row r="24981" spans="6:23" x14ac:dyDescent="0.2">
      <c r="F24981" s="610"/>
      <c r="H24981" s="612"/>
      <c r="I24981" s="598"/>
      <c r="J24981" s="598"/>
      <c r="M24981" s="598"/>
      <c r="N24981" s="598"/>
      <c r="V24981" s="598"/>
      <c r="W24981" s="598"/>
    </row>
    <row r="24982" spans="6:23" x14ac:dyDescent="0.2">
      <c r="F24982" s="610"/>
      <c r="H24982" s="612"/>
      <c r="I24982" s="598"/>
      <c r="J24982" s="598"/>
      <c r="M24982" s="598"/>
      <c r="N24982" s="598"/>
      <c r="V24982" s="598"/>
      <c r="W24982" s="598"/>
    </row>
    <row r="24983" spans="6:23" x14ac:dyDescent="0.2">
      <c r="F24983" s="610"/>
      <c r="H24983" s="612"/>
      <c r="I24983" s="598"/>
      <c r="J24983" s="598"/>
      <c r="M24983" s="598"/>
      <c r="N24983" s="598"/>
      <c r="V24983" s="598"/>
      <c r="W24983" s="598"/>
    </row>
    <row r="24984" spans="6:23" x14ac:dyDescent="0.2">
      <c r="F24984" s="610"/>
      <c r="H24984" s="612"/>
      <c r="I24984" s="598"/>
      <c r="J24984" s="598"/>
      <c r="M24984" s="598"/>
      <c r="N24984" s="598"/>
      <c r="V24984" s="598"/>
      <c r="W24984" s="598"/>
    </row>
    <row r="24985" spans="6:23" x14ac:dyDescent="0.2">
      <c r="F24985" s="610"/>
      <c r="H24985" s="612"/>
      <c r="I24985" s="598"/>
      <c r="J24985" s="598"/>
      <c r="M24985" s="598"/>
      <c r="N24985" s="598"/>
      <c r="V24985" s="598"/>
      <c r="W24985" s="598"/>
    </row>
    <row r="24986" spans="6:23" x14ac:dyDescent="0.2">
      <c r="F24986" s="610"/>
      <c r="H24986" s="612"/>
      <c r="I24986" s="598"/>
      <c r="J24986" s="598"/>
      <c r="M24986" s="598"/>
      <c r="N24986" s="598"/>
      <c r="V24986" s="598"/>
      <c r="W24986" s="598"/>
    </row>
    <row r="24987" spans="6:23" x14ac:dyDescent="0.2">
      <c r="F24987" s="610"/>
      <c r="H24987" s="612"/>
      <c r="I24987" s="598"/>
      <c r="J24987" s="598"/>
      <c r="M24987" s="598"/>
      <c r="N24987" s="598"/>
      <c r="V24987" s="598"/>
      <c r="W24987" s="598"/>
    </row>
    <row r="24988" spans="6:23" x14ac:dyDescent="0.2">
      <c r="F24988" s="610"/>
      <c r="H24988" s="612"/>
      <c r="I24988" s="598"/>
      <c r="J24988" s="598"/>
      <c r="M24988" s="598"/>
      <c r="N24988" s="598"/>
      <c r="V24988" s="598"/>
      <c r="W24988" s="598"/>
    </row>
    <row r="24989" spans="6:23" x14ac:dyDescent="0.2">
      <c r="F24989" s="610"/>
      <c r="H24989" s="612"/>
      <c r="I24989" s="598"/>
      <c r="J24989" s="598"/>
      <c r="M24989" s="598"/>
      <c r="N24989" s="598"/>
      <c r="V24989" s="598"/>
      <c r="W24989" s="598"/>
    </row>
    <row r="24990" spans="6:23" x14ac:dyDescent="0.2">
      <c r="F24990" s="610"/>
      <c r="H24990" s="612"/>
      <c r="I24990" s="598"/>
      <c r="J24990" s="598"/>
      <c r="M24990" s="598"/>
      <c r="N24990" s="598"/>
      <c r="V24990" s="598"/>
      <c r="W24990" s="598"/>
    </row>
    <row r="24991" spans="6:23" x14ac:dyDescent="0.2">
      <c r="F24991" s="610"/>
      <c r="H24991" s="612"/>
      <c r="I24991" s="598"/>
      <c r="J24991" s="598"/>
      <c r="M24991" s="598"/>
      <c r="N24991" s="598"/>
      <c r="V24991" s="598"/>
      <c r="W24991" s="598"/>
    </row>
    <row r="24992" spans="6:23" x14ac:dyDescent="0.2">
      <c r="F24992" s="610"/>
      <c r="H24992" s="612"/>
      <c r="I24992" s="598"/>
      <c r="J24992" s="598"/>
      <c r="M24992" s="598"/>
      <c r="N24992" s="598"/>
      <c r="V24992" s="598"/>
      <c r="W24992" s="598"/>
    </row>
    <row r="24993" spans="6:23" x14ac:dyDescent="0.2">
      <c r="F24993" s="610"/>
      <c r="H24993" s="612"/>
      <c r="I24993" s="598"/>
      <c r="J24993" s="598"/>
      <c r="M24993" s="598"/>
      <c r="N24993" s="598"/>
      <c r="V24993" s="598"/>
      <c r="W24993" s="598"/>
    </row>
    <row r="24994" spans="6:23" x14ac:dyDescent="0.2">
      <c r="F24994" s="610"/>
      <c r="H24994" s="612"/>
      <c r="I24994" s="598"/>
      <c r="J24994" s="598"/>
      <c r="M24994" s="598"/>
      <c r="N24994" s="598"/>
      <c r="V24994" s="598"/>
      <c r="W24994" s="598"/>
    </row>
    <row r="24995" spans="6:23" x14ac:dyDescent="0.2">
      <c r="F24995" s="610"/>
      <c r="H24995" s="612"/>
      <c r="I24995" s="598"/>
      <c r="J24995" s="598"/>
      <c r="M24995" s="598"/>
      <c r="N24995" s="598"/>
      <c r="V24995" s="598"/>
      <c r="W24995" s="598"/>
    </row>
    <row r="24996" spans="6:23" x14ac:dyDescent="0.2">
      <c r="F24996" s="610"/>
      <c r="H24996" s="612"/>
      <c r="I24996" s="598"/>
      <c r="J24996" s="598"/>
      <c r="M24996" s="598"/>
      <c r="N24996" s="598"/>
      <c r="V24996" s="598"/>
      <c r="W24996" s="598"/>
    </row>
    <row r="24997" spans="6:23" x14ac:dyDescent="0.2">
      <c r="F24997" s="610"/>
      <c r="H24997" s="612"/>
      <c r="I24997" s="598"/>
      <c r="J24997" s="598"/>
      <c r="M24997" s="598"/>
      <c r="N24997" s="598"/>
      <c r="V24997" s="598"/>
      <c r="W24997" s="598"/>
    </row>
    <row r="24998" spans="6:23" x14ac:dyDescent="0.2">
      <c r="F24998" s="610"/>
      <c r="H24998" s="612"/>
      <c r="I24998" s="598"/>
      <c r="J24998" s="598"/>
      <c r="M24998" s="598"/>
      <c r="N24998" s="598"/>
      <c r="V24998" s="598"/>
      <c r="W24998" s="598"/>
    </row>
    <row r="24999" spans="6:23" x14ac:dyDescent="0.2">
      <c r="F24999" s="610"/>
      <c r="H24999" s="612"/>
      <c r="I24999" s="598"/>
      <c r="J24999" s="598"/>
      <c r="M24999" s="598"/>
      <c r="N24999" s="598"/>
      <c r="V24999" s="598"/>
      <c r="W24999" s="598"/>
    </row>
    <row r="25000" spans="6:23" x14ac:dyDescent="0.2">
      <c r="F25000" s="610"/>
      <c r="H25000" s="612"/>
      <c r="I25000" s="598"/>
      <c r="J25000" s="598"/>
      <c r="M25000" s="598"/>
      <c r="N25000" s="598"/>
      <c r="V25000" s="598"/>
      <c r="W25000" s="598"/>
    </row>
    <row r="25001" spans="6:23" x14ac:dyDescent="0.2">
      <c r="F25001" s="610"/>
      <c r="H25001" s="612"/>
      <c r="I25001" s="598"/>
      <c r="J25001" s="598"/>
      <c r="M25001" s="598"/>
      <c r="N25001" s="598"/>
      <c r="V25001" s="598"/>
      <c r="W25001" s="598"/>
    </row>
    <row r="25002" spans="6:23" x14ac:dyDescent="0.2">
      <c r="F25002" s="610"/>
      <c r="H25002" s="612"/>
      <c r="I25002" s="598"/>
      <c r="J25002" s="598"/>
      <c r="M25002" s="598"/>
      <c r="N25002" s="598"/>
      <c r="V25002" s="598"/>
      <c r="W25002" s="598"/>
    </row>
    <row r="25003" spans="6:23" x14ac:dyDescent="0.2">
      <c r="F25003" s="610"/>
      <c r="H25003" s="612"/>
      <c r="I25003" s="598"/>
      <c r="J25003" s="598"/>
      <c r="M25003" s="598"/>
      <c r="N25003" s="598"/>
      <c r="V25003" s="598"/>
      <c r="W25003" s="598"/>
    </row>
    <row r="25004" spans="6:23" x14ac:dyDescent="0.2">
      <c r="F25004" s="610"/>
      <c r="H25004" s="612"/>
      <c r="I25004" s="598"/>
      <c r="J25004" s="598"/>
      <c r="M25004" s="598"/>
      <c r="N25004" s="598"/>
      <c r="V25004" s="598"/>
      <c r="W25004" s="598"/>
    </row>
    <row r="25005" spans="6:23" x14ac:dyDescent="0.2">
      <c r="F25005" s="610"/>
      <c r="H25005" s="612"/>
      <c r="I25005" s="598"/>
      <c r="J25005" s="598"/>
      <c r="M25005" s="598"/>
      <c r="N25005" s="598"/>
      <c r="V25005" s="598"/>
      <c r="W25005" s="598"/>
    </row>
    <row r="25006" spans="6:23" x14ac:dyDescent="0.2">
      <c r="F25006" s="610"/>
      <c r="H25006" s="612"/>
      <c r="I25006" s="598"/>
      <c r="J25006" s="598"/>
      <c r="M25006" s="598"/>
      <c r="N25006" s="598"/>
      <c r="V25006" s="598"/>
      <c r="W25006" s="598"/>
    </row>
    <row r="25007" spans="6:23" x14ac:dyDescent="0.2">
      <c r="F25007" s="610"/>
      <c r="H25007" s="612"/>
      <c r="I25007" s="598"/>
      <c r="J25007" s="598"/>
      <c r="M25007" s="598"/>
      <c r="N25007" s="598"/>
      <c r="V25007" s="598"/>
      <c r="W25007" s="598"/>
    </row>
    <row r="25008" spans="6:23" x14ac:dyDescent="0.2">
      <c r="F25008" s="610"/>
      <c r="H25008" s="612"/>
      <c r="I25008" s="598"/>
      <c r="J25008" s="598"/>
      <c r="M25008" s="598"/>
      <c r="N25008" s="598"/>
      <c r="V25008" s="598"/>
      <c r="W25008" s="598"/>
    </row>
    <row r="25009" spans="6:23" x14ac:dyDescent="0.2">
      <c r="F25009" s="610"/>
      <c r="H25009" s="612"/>
      <c r="I25009" s="598"/>
      <c r="J25009" s="598"/>
      <c r="M25009" s="598"/>
      <c r="N25009" s="598"/>
      <c r="V25009" s="598"/>
      <c r="W25009" s="598"/>
    </row>
    <row r="25010" spans="6:23" x14ac:dyDescent="0.2">
      <c r="F25010" s="610"/>
      <c r="H25010" s="612"/>
      <c r="I25010" s="598"/>
      <c r="J25010" s="598"/>
      <c r="M25010" s="598"/>
      <c r="N25010" s="598"/>
      <c r="V25010" s="598"/>
      <c r="W25010" s="598"/>
    </row>
    <row r="25011" spans="6:23" x14ac:dyDescent="0.2">
      <c r="F25011" s="610"/>
      <c r="H25011" s="612"/>
      <c r="I25011" s="598"/>
      <c r="J25011" s="598"/>
      <c r="M25011" s="598"/>
      <c r="N25011" s="598"/>
      <c r="V25011" s="598"/>
      <c r="W25011" s="598"/>
    </row>
    <row r="25012" spans="6:23" x14ac:dyDescent="0.2">
      <c r="F25012" s="610"/>
      <c r="H25012" s="612"/>
      <c r="I25012" s="598"/>
      <c r="J25012" s="598"/>
      <c r="M25012" s="598"/>
      <c r="N25012" s="598"/>
      <c r="V25012" s="598"/>
      <c r="W25012" s="598"/>
    </row>
    <row r="25013" spans="6:23" x14ac:dyDescent="0.2">
      <c r="F25013" s="610"/>
      <c r="H25013" s="612"/>
      <c r="I25013" s="598"/>
      <c r="J25013" s="598"/>
      <c r="M25013" s="598"/>
      <c r="N25013" s="598"/>
      <c r="V25013" s="598"/>
      <c r="W25013" s="598"/>
    </row>
    <row r="25014" spans="6:23" x14ac:dyDescent="0.2">
      <c r="F25014" s="610"/>
      <c r="H25014" s="612"/>
      <c r="I25014" s="598"/>
      <c r="J25014" s="598"/>
      <c r="M25014" s="598"/>
      <c r="N25014" s="598"/>
      <c r="V25014" s="598"/>
      <c r="W25014" s="598"/>
    </row>
    <row r="25015" spans="6:23" x14ac:dyDescent="0.2">
      <c r="F25015" s="610"/>
      <c r="H25015" s="612"/>
      <c r="I25015" s="598"/>
      <c r="J25015" s="598"/>
      <c r="M25015" s="598"/>
      <c r="N25015" s="598"/>
      <c r="V25015" s="598"/>
      <c r="W25015" s="598"/>
    </row>
    <row r="25016" spans="6:23" x14ac:dyDescent="0.2">
      <c r="F25016" s="610"/>
      <c r="H25016" s="612"/>
      <c r="I25016" s="598"/>
      <c r="J25016" s="598"/>
      <c r="M25016" s="598"/>
      <c r="N25016" s="598"/>
      <c r="V25016" s="598"/>
      <c r="W25016" s="598"/>
    </row>
    <row r="25017" spans="6:23" x14ac:dyDescent="0.2">
      <c r="F25017" s="610"/>
      <c r="H25017" s="612"/>
      <c r="I25017" s="598"/>
      <c r="J25017" s="598"/>
      <c r="M25017" s="598"/>
      <c r="N25017" s="598"/>
      <c r="V25017" s="598"/>
      <c r="W25017" s="598"/>
    </row>
    <row r="25018" spans="6:23" x14ac:dyDescent="0.2">
      <c r="F25018" s="610"/>
      <c r="H25018" s="612"/>
      <c r="I25018" s="598"/>
      <c r="J25018" s="598"/>
      <c r="M25018" s="598"/>
      <c r="N25018" s="598"/>
      <c r="V25018" s="598"/>
      <c r="W25018" s="598"/>
    </row>
    <row r="25019" spans="6:23" x14ac:dyDescent="0.2">
      <c r="F25019" s="610"/>
      <c r="H25019" s="612"/>
      <c r="I25019" s="598"/>
      <c r="J25019" s="598"/>
      <c r="M25019" s="598"/>
      <c r="N25019" s="598"/>
      <c r="V25019" s="598"/>
      <c r="W25019" s="598"/>
    </row>
    <row r="25020" spans="6:23" x14ac:dyDescent="0.2">
      <c r="F25020" s="610"/>
      <c r="H25020" s="612"/>
      <c r="I25020" s="598"/>
      <c r="J25020" s="598"/>
      <c r="M25020" s="598"/>
      <c r="N25020" s="598"/>
      <c r="V25020" s="598"/>
      <c r="W25020" s="598"/>
    </row>
    <row r="25021" spans="6:23" x14ac:dyDescent="0.2">
      <c r="F25021" s="610"/>
      <c r="H25021" s="612"/>
      <c r="I25021" s="598"/>
      <c r="J25021" s="598"/>
      <c r="M25021" s="598"/>
      <c r="N25021" s="598"/>
      <c r="V25021" s="598"/>
      <c r="W25021" s="598"/>
    </row>
    <row r="25022" spans="6:23" x14ac:dyDescent="0.2">
      <c r="F25022" s="610"/>
      <c r="H25022" s="612"/>
      <c r="I25022" s="598"/>
      <c r="J25022" s="598"/>
      <c r="M25022" s="598"/>
      <c r="N25022" s="598"/>
      <c r="V25022" s="598"/>
      <c r="W25022" s="598"/>
    </row>
    <row r="25023" spans="6:23" x14ac:dyDescent="0.2">
      <c r="F25023" s="610"/>
      <c r="H25023" s="612"/>
      <c r="I25023" s="598"/>
      <c r="J25023" s="598"/>
      <c r="M25023" s="598"/>
      <c r="N25023" s="598"/>
      <c r="V25023" s="598"/>
      <c r="W25023" s="598"/>
    </row>
    <row r="25024" spans="6:23" x14ac:dyDescent="0.2">
      <c r="F25024" s="610"/>
      <c r="H25024" s="612"/>
      <c r="I25024" s="598"/>
      <c r="J25024" s="598"/>
      <c r="M25024" s="598"/>
      <c r="N25024" s="598"/>
      <c r="V25024" s="598"/>
      <c r="W25024" s="598"/>
    </row>
    <row r="25025" spans="6:23" x14ac:dyDescent="0.2">
      <c r="F25025" s="610"/>
      <c r="H25025" s="612"/>
      <c r="I25025" s="598"/>
      <c r="J25025" s="598"/>
      <c r="M25025" s="598"/>
      <c r="N25025" s="598"/>
      <c r="V25025" s="598"/>
      <c r="W25025" s="598"/>
    </row>
    <row r="25026" spans="6:23" x14ac:dyDescent="0.2">
      <c r="F25026" s="610"/>
      <c r="H25026" s="612"/>
      <c r="I25026" s="598"/>
      <c r="J25026" s="598"/>
      <c r="M25026" s="598"/>
      <c r="N25026" s="598"/>
      <c r="V25026" s="598"/>
      <c r="W25026" s="598"/>
    </row>
    <row r="25027" spans="6:23" x14ac:dyDescent="0.2">
      <c r="F25027" s="610"/>
      <c r="H25027" s="612"/>
      <c r="I25027" s="598"/>
      <c r="J25027" s="598"/>
      <c r="M25027" s="598"/>
      <c r="N25027" s="598"/>
      <c r="V25027" s="598"/>
      <c r="W25027" s="598"/>
    </row>
    <row r="25028" spans="6:23" x14ac:dyDescent="0.2">
      <c r="F25028" s="610"/>
      <c r="H25028" s="612"/>
      <c r="I25028" s="598"/>
      <c r="J25028" s="598"/>
      <c r="M25028" s="598"/>
      <c r="N25028" s="598"/>
      <c r="V25028" s="598"/>
      <c r="W25028" s="598"/>
    </row>
    <row r="25029" spans="6:23" x14ac:dyDescent="0.2">
      <c r="F25029" s="610"/>
      <c r="H25029" s="612"/>
      <c r="I25029" s="598"/>
      <c r="J25029" s="598"/>
      <c r="M25029" s="598"/>
      <c r="N25029" s="598"/>
      <c r="V25029" s="598"/>
      <c r="W25029" s="598"/>
    </row>
    <row r="25030" spans="6:23" x14ac:dyDescent="0.2">
      <c r="F25030" s="610"/>
      <c r="H25030" s="612"/>
      <c r="I25030" s="598"/>
      <c r="J25030" s="598"/>
      <c r="M25030" s="598"/>
      <c r="N25030" s="598"/>
      <c r="V25030" s="598"/>
      <c r="W25030" s="598"/>
    </row>
    <row r="25031" spans="6:23" x14ac:dyDescent="0.2">
      <c r="F25031" s="610"/>
      <c r="H25031" s="612"/>
      <c r="I25031" s="598"/>
      <c r="J25031" s="598"/>
      <c r="M25031" s="598"/>
      <c r="N25031" s="598"/>
      <c r="V25031" s="598"/>
      <c r="W25031" s="598"/>
    </row>
    <row r="25032" spans="6:23" x14ac:dyDescent="0.2">
      <c r="F25032" s="610"/>
      <c r="H25032" s="612"/>
      <c r="I25032" s="598"/>
      <c r="J25032" s="598"/>
      <c r="M25032" s="598"/>
      <c r="N25032" s="598"/>
      <c r="V25032" s="598"/>
      <c r="W25032" s="598"/>
    </row>
    <row r="25033" spans="6:23" x14ac:dyDescent="0.2">
      <c r="F25033" s="610"/>
      <c r="H25033" s="612"/>
      <c r="I25033" s="598"/>
      <c r="J25033" s="598"/>
      <c r="M25033" s="598"/>
      <c r="N25033" s="598"/>
      <c r="V25033" s="598"/>
      <c r="W25033" s="598"/>
    </row>
    <row r="25034" spans="6:23" x14ac:dyDescent="0.2">
      <c r="F25034" s="610"/>
      <c r="H25034" s="612"/>
      <c r="I25034" s="598"/>
      <c r="J25034" s="598"/>
      <c r="M25034" s="598"/>
      <c r="N25034" s="598"/>
      <c r="V25034" s="598"/>
      <c r="W25034" s="598"/>
    </row>
    <row r="25035" spans="6:23" x14ac:dyDescent="0.2">
      <c r="F25035" s="610"/>
      <c r="H25035" s="612"/>
      <c r="I25035" s="598"/>
      <c r="J25035" s="598"/>
      <c r="M25035" s="598"/>
      <c r="N25035" s="598"/>
      <c r="V25035" s="598"/>
      <c r="W25035" s="598"/>
    </row>
    <row r="25036" spans="6:23" x14ac:dyDescent="0.2">
      <c r="F25036" s="610"/>
      <c r="H25036" s="612"/>
      <c r="I25036" s="598"/>
      <c r="J25036" s="598"/>
      <c r="M25036" s="598"/>
      <c r="N25036" s="598"/>
      <c r="V25036" s="598"/>
      <c r="W25036" s="598"/>
    </row>
    <row r="25037" spans="6:23" x14ac:dyDescent="0.2">
      <c r="F25037" s="610"/>
      <c r="H25037" s="612"/>
      <c r="I25037" s="598"/>
      <c r="J25037" s="598"/>
      <c r="M25037" s="598"/>
      <c r="N25037" s="598"/>
      <c r="V25037" s="598"/>
      <c r="W25037" s="598"/>
    </row>
    <row r="25038" spans="6:23" x14ac:dyDescent="0.2">
      <c r="F25038" s="610"/>
      <c r="H25038" s="612"/>
      <c r="I25038" s="598"/>
      <c r="J25038" s="598"/>
      <c r="M25038" s="598"/>
      <c r="N25038" s="598"/>
      <c r="V25038" s="598"/>
      <c r="W25038" s="598"/>
    </row>
    <row r="25039" spans="6:23" x14ac:dyDescent="0.2">
      <c r="F25039" s="610"/>
      <c r="H25039" s="612"/>
      <c r="I25039" s="598"/>
      <c r="J25039" s="598"/>
      <c r="M25039" s="598"/>
      <c r="N25039" s="598"/>
      <c r="V25039" s="598"/>
      <c r="W25039" s="598"/>
    </row>
    <row r="25040" spans="6:23" x14ac:dyDescent="0.2">
      <c r="F25040" s="610"/>
      <c r="H25040" s="612"/>
      <c r="I25040" s="598"/>
      <c r="J25040" s="598"/>
      <c r="M25040" s="598"/>
      <c r="N25040" s="598"/>
      <c r="V25040" s="598"/>
      <c r="W25040" s="598"/>
    </row>
    <row r="25041" spans="6:23" x14ac:dyDescent="0.2">
      <c r="F25041" s="610"/>
      <c r="H25041" s="612"/>
      <c r="I25041" s="598"/>
      <c r="J25041" s="598"/>
      <c r="M25041" s="598"/>
      <c r="N25041" s="598"/>
      <c r="V25041" s="598"/>
      <c r="W25041" s="598"/>
    </row>
    <row r="25042" spans="6:23" x14ac:dyDescent="0.2">
      <c r="F25042" s="610"/>
      <c r="H25042" s="612"/>
      <c r="I25042" s="598"/>
      <c r="J25042" s="598"/>
      <c r="M25042" s="598"/>
      <c r="N25042" s="598"/>
      <c r="V25042" s="598"/>
      <c r="W25042" s="598"/>
    </row>
    <row r="25043" spans="6:23" x14ac:dyDescent="0.2">
      <c r="F25043" s="610"/>
      <c r="H25043" s="612"/>
      <c r="I25043" s="598"/>
      <c r="J25043" s="598"/>
      <c r="M25043" s="598"/>
      <c r="N25043" s="598"/>
      <c r="V25043" s="598"/>
      <c r="W25043" s="598"/>
    </row>
    <row r="25044" spans="6:23" x14ac:dyDescent="0.2">
      <c r="F25044" s="610"/>
      <c r="H25044" s="612"/>
      <c r="I25044" s="598"/>
      <c r="J25044" s="598"/>
      <c r="M25044" s="598"/>
      <c r="N25044" s="598"/>
      <c r="V25044" s="598"/>
      <c r="W25044" s="598"/>
    </row>
    <row r="25045" spans="6:23" x14ac:dyDescent="0.2">
      <c r="F25045" s="610"/>
      <c r="H25045" s="612"/>
      <c r="I25045" s="598"/>
      <c r="J25045" s="598"/>
      <c r="M25045" s="598"/>
      <c r="N25045" s="598"/>
      <c r="V25045" s="598"/>
      <c r="W25045" s="598"/>
    </row>
    <row r="25046" spans="6:23" x14ac:dyDescent="0.2">
      <c r="F25046" s="610"/>
      <c r="H25046" s="612"/>
      <c r="I25046" s="598"/>
      <c r="J25046" s="598"/>
      <c r="M25046" s="598"/>
      <c r="N25046" s="598"/>
      <c r="V25046" s="598"/>
      <c r="W25046" s="598"/>
    </row>
    <row r="25047" spans="6:23" x14ac:dyDescent="0.2">
      <c r="F25047" s="610"/>
      <c r="H25047" s="612"/>
      <c r="I25047" s="598"/>
      <c r="J25047" s="598"/>
      <c r="M25047" s="598"/>
      <c r="N25047" s="598"/>
      <c r="V25047" s="598"/>
      <c r="W25047" s="598"/>
    </row>
    <row r="25048" spans="6:23" x14ac:dyDescent="0.2">
      <c r="F25048" s="610"/>
      <c r="H25048" s="612"/>
      <c r="I25048" s="598"/>
      <c r="J25048" s="598"/>
      <c r="M25048" s="598"/>
      <c r="N25048" s="598"/>
      <c r="V25048" s="598"/>
      <c r="W25048" s="598"/>
    </row>
    <row r="25049" spans="6:23" x14ac:dyDescent="0.2">
      <c r="F25049" s="610"/>
      <c r="H25049" s="612"/>
      <c r="I25049" s="598"/>
      <c r="J25049" s="598"/>
      <c r="M25049" s="598"/>
      <c r="N25049" s="598"/>
      <c r="V25049" s="598"/>
      <c r="W25049" s="598"/>
    </row>
    <row r="25050" spans="6:23" x14ac:dyDescent="0.2">
      <c r="F25050" s="610"/>
      <c r="H25050" s="612"/>
      <c r="I25050" s="598"/>
      <c r="J25050" s="598"/>
      <c r="M25050" s="598"/>
      <c r="N25050" s="598"/>
      <c r="V25050" s="598"/>
      <c r="W25050" s="598"/>
    </row>
    <row r="25051" spans="6:23" x14ac:dyDescent="0.2">
      <c r="F25051" s="610"/>
      <c r="H25051" s="612"/>
      <c r="I25051" s="598"/>
      <c r="J25051" s="598"/>
      <c r="M25051" s="598"/>
      <c r="N25051" s="598"/>
      <c r="V25051" s="598"/>
      <c r="W25051" s="598"/>
    </row>
    <row r="25052" spans="6:23" x14ac:dyDescent="0.2">
      <c r="F25052" s="610"/>
      <c r="H25052" s="612"/>
      <c r="I25052" s="598"/>
      <c r="J25052" s="598"/>
      <c r="M25052" s="598"/>
      <c r="N25052" s="598"/>
      <c r="V25052" s="598"/>
      <c r="W25052" s="598"/>
    </row>
    <row r="25053" spans="6:23" x14ac:dyDescent="0.2">
      <c r="F25053" s="610"/>
      <c r="H25053" s="612"/>
      <c r="I25053" s="598"/>
      <c r="J25053" s="598"/>
      <c r="M25053" s="598"/>
      <c r="N25053" s="598"/>
      <c r="V25053" s="598"/>
      <c r="W25053" s="598"/>
    </row>
    <row r="25054" spans="6:23" x14ac:dyDescent="0.2">
      <c r="F25054" s="610"/>
      <c r="H25054" s="612"/>
      <c r="I25054" s="598"/>
      <c r="J25054" s="598"/>
      <c r="M25054" s="598"/>
      <c r="N25054" s="598"/>
      <c r="V25054" s="598"/>
      <c r="W25054" s="598"/>
    </row>
    <row r="25055" spans="6:23" x14ac:dyDescent="0.2">
      <c r="F25055" s="610"/>
      <c r="H25055" s="612"/>
      <c r="I25055" s="598"/>
      <c r="J25055" s="598"/>
      <c r="M25055" s="598"/>
      <c r="N25055" s="598"/>
      <c r="V25055" s="598"/>
      <c r="W25055" s="598"/>
    </row>
    <row r="25056" spans="6:23" x14ac:dyDescent="0.2">
      <c r="F25056" s="610"/>
      <c r="H25056" s="612"/>
      <c r="I25056" s="598"/>
      <c r="J25056" s="598"/>
      <c r="M25056" s="598"/>
      <c r="N25056" s="598"/>
      <c r="V25056" s="598"/>
      <c r="W25056" s="598"/>
    </row>
    <row r="25057" spans="6:23" x14ac:dyDescent="0.2">
      <c r="F25057" s="610"/>
      <c r="H25057" s="612"/>
      <c r="I25057" s="598"/>
      <c r="J25057" s="598"/>
      <c r="M25057" s="598"/>
      <c r="N25057" s="598"/>
      <c r="V25057" s="598"/>
      <c r="W25057" s="598"/>
    </row>
    <row r="25058" spans="6:23" x14ac:dyDescent="0.2">
      <c r="F25058" s="610"/>
      <c r="H25058" s="612"/>
      <c r="I25058" s="598"/>
      <c r="J25058" s="598"/>
      <c r="M25058" s="598"/>
      <c r="N25058" s="598"/>
      <c r="V25058" s="598"/>
      <c r="W25058" s="598"/>
    </row>
    <row r="25059" spans="6:23" x14ac:dyDescent="0.2">
      <c r="F25059" s="610"/>
      <c r="H25059" s="612"/>
      <c r="I25059" s="598"/>
      <c r="J25059" s="598"/>
      <c r="M25059" s="598"/>
      <c r="N25059" s="598"/>
      <c r="V25059" s="598"/>
      <c r="W25059" s="598"/>
    </row>
    <row r="25060" spans="6:23" x14ac:dyDescent="0.2">
      <c r="F25060" s="610"/>
      <c r="H25060" s="612"/>
      <c r="I25060" s="598"/>
      <c r="J25060" s="598"/>
      <c r="M25060" s="598"/>
      <c r="N25060" s="598"/>
      <c r="V25060" s="598"/>
      <c r="W25060" s="598"/>
    </row>
    <row r="25061" spans="6:23" x14ac:dyDescent="0.2">
      <c r="F25061" s="610"/>
      <c r="H25061" s="612"/>
      <c r="I25061" s="598"/>
      <c r="J25061" s="598"/>
      <c r="M25061" s="598"/>
      <c r="N25061" s="598"/>
      <c r="V25061" s="598"/>
      <c r="W25061" s="598"/>
    </row>
    <row r="25062" spans="6:23" x14ac:dyDescent="0.2">
      <c r="F25062" s="610"/>
      <c r="H25062" s="612"/>
      <c r="I25062" s="598"/>
      <c r="J25062" s="598"/>
      <c r="M25062" s="598"/>
      <c r="N25062" s="598"/>
      <c r="V25062" s="598"/>
      <c r="W25062" s="598"/>
    </row>
    <row r="25063" spans="6:23" x14ac:dyDescent="0.2">
      <c r="F25063" s="610"/>
      <c r="H25063" s="612"/>
      <c r="I25063" s="598"/>
      <c r="J25063" s="598"/>
      <c r="M25063" s="598"/>
      <c r="N25063" s="598"/>
      <c r="V25063" s="598"/>
      <c r="W25063" s="598"/>
    </row>
    <row r="25064" spans="6:23" x14ac:dyDescent="0.2">
      <c r="F25064" s="610"/>
      <c r="H25064" s="612"/>
      <c r="I25064" s="598"/>
      <c r="J25064" s="598"/>
      <c r="M25064" s="598"/>
      <c r="N25064" s="598"/>
      <c r="V25064" s="598"/>
      <c r="W25064" s="598"/>
    </row>
    <row r="25065" spans="6:23" x14ac:dyDescent="0.2">
      <c r="F25065" s="610"/>
      <c r="H25065" s="612"/>
      <c r="I25065" s="598"/>
      <c r="J25065" s="598"/>
      <c r="M25065" s="598"/>
      <c r="N25065" s="598"/>
      <c r="V25065" s="598"/>
      <c r="W25065" s="598"/>
    </row>
    <row r="25066" spans="6:23" x14ac:dyDescent="0.2">
      <c r="F25066" s="610"/>
      <c r="H25066" s="612"/>
      <c r="I25066" s="598"/>
      <c r="J25066" s="598"/>
      <c r="M25066" s="598"/>
      <c r="N25066" s="598"/>
      <c r="V25066" s="598"/>
      <c r="W25066" s="598"/>
    </row>
    <row r="25067" spans="6:23" x14ac:dyDescent="0.2">
      <c r="F25067" s="610"/>
      <c r="H25067" s="612"/>
      <c r="I25067" s="598"/>
      <c r="J25067" s="598"/>
      <c r="M25067" s="598"/>
      <c r="N25067" s="598"/>
      <c r="V25067" s="598"/>
      <c r="W25067" s="598"/>
    </row>
    <row r="25068" spans="6:23" x14ac:dyDescent="0.2">
      <c r="F25068" s="610"/>
      <c r="H25068" s="612"/>
      <c r="I25068" s="598"/>
      <c r="J25068" s="598"/>
      <c r="M25068" s="598"/>
      <c r="N25068" s="598"/>
      <c r="V25068" s="598"/>
      <c r="W25068" s="598"/>
    </row>
    <row r="25069" spans="6:23" x14ac:dyDescent="0.2">
      <c r="F25069" s="610"/>
      <c r="H25069" s="612"/>
      <c r="I25069" s="598"/>
      <c r="J25069" s="598"/>
      <c r="M25069" s="598"/>
      <c r="N25069" s="598"/>
      <c r="V25069" s="598"/>
      <c r="W25069" s="598"/>
    </row>
    <row r="25070" spans="6:23" x14ac:dyDescent="0.2">
      <c r="F25070" s="610"/>
      <c r="H25070" s="612"/>
      <c r="I25070" s="598"/>
      <c r="J25070" s="598"/>
      <c r="M25070" s="598"/>
      <c r="N25070" s="598"/>
      <c r="V25070" s="598"/>
      <c r="W25070" s="598"/>
    </row>
    <row r="25071" spans="6:23" x14ac:dyDescent="0.2">
      <c r="F25071" s="610"/>
      <c r="H25071" s="612"/>
      <c r="I25071" s="598"/>
      <c r="J25071" s="598"/>
      <c r="M25071" s="598"/>
      <c r="N25071" s="598"/>
      <c r="V25071" s="598"/>
      <c r="W25071" s="598"/>
    </row>
    <row r="25072" spans="6:23" x14ac:dyDescent="0.2">
      <c r="F25072" s="610"/>
      <c r="H25072" s="612"/>
      <c r="I25072" s="598"/>
      <c r="J25072" s="598"/>
      <c r="M25072" s="598"/>
      <c r="N25072" s="598"/>
      <c r="V25072" s="598"/>
      <c r="W25072" s="598"/>
    </row>
    <row r="25073" spans="6:23" x14ac:dyDescent="0.2">
      <c r="F25073" s="610"/>
      <c r="H25073" s="612"/>
      <c r="I25073" s="598"/>
      <c r="J25073" s="598"/>
      <c r="M25073" s="598"/>
      <c r="N25073" s="598"/>
      <c r="V25073" s="598"/>
      <c r="W25073" s="598"/>
    </row>
    <row r="25074" spans="6:23" x14ac:dyDescent="0.2">
      <c r="F25074" s="610"/>
      <c r="H25074" s="612"/>
      <c r="I25074" s="598"/>
      <c r="J25074" s="598"/>
      <c r="M25074" s="598"/>
      <c r="N25074" s="598"/>
      <c r="V25074" s="598"/>
      <c r="W25074" s="598"/>
    </row>
    <row r="25075" spans="6:23" x14ac:dyDescent="0.2">
      <c r="F25075" s="610"/>
      <c r="H25075" s="612"/>
      <c r="I25075" s="598"/>
      <c r="J25075" s="598"/>
      <c r="M25075" s="598"/>
      <c r="N25075" s="598"/>
      <c r="V25075" s="598"/>
      <c r="W25075" s="598"/>
    </row>
    <row r="25076" spans="6:23" x14ac:dyDescent="0.2">
      <c r="F25076" s="610"/>
      <c r="H25076" s="612"/>
      <c r="I25076" s="598"/>
      <c r="J25076" s="598"/>
      <c r="M25076" s="598"/>
      <c r="N25076" s="598"/>
      <c r="V25076" s="598"/>
      <c r="W25076" s="598"/>
    </row>
    <row r="25077" spans="6:23" x14ac:dyDescent="0.2">
      <c r="F25077" s="610"/>
      <c r="H25077" s="612"/>
      <c r="I25077" s="598"/>
      <c r="J25077" s="598"/>
      <c r="M25077" s="598"/>
      <c r="N25077" s="598"/>
      <c r="V25077" s="598"/>
      <c r="W25077" s="598"/>
    </row>
    <row r="25078" spans="6:23" x14ac:dyDescent="0.2">
      <c r="F25078" s="610"/>
      <c r="H25078" s="612"/>
      <c r="I25078" s="598"/>
      <c r="J25078" s="598"/>
      <c r="M25078" s="598"/>
      <c r="N25078" s="598"/>
      <c r="V25078" s="598"/>
      <c r="W25078" s="598"/>
    </row>
    <row r="25079" spans="6:23" x14ac:dyDescent="0.2">
      <c r="F25079" s="610"/>
      <c r="H25079" s="612"/>
      <c r="I25079" s="598"/>
      <c r="J25079" s="598"/>
      <c r="M25079" s="598"/>
      <c r="N25079" s="598"/>
      <c r="V25079" s="598"/>
      <c r="W25079" s="598"/>
    </row>
    <row r="25080" spans="6:23" x14ac:dyDescent="0.2">
      <c r="F25080" s="610"/>
      <c r="H25080" s="612"/>
      <c r="I25080" s="598"/>
      <c r="J25080" s="598"/>
      <c r="M25080" s="598"/>
      <c r="N25080" s="598"/>
      <c r="V25080" s="598"/>
      <c r="W25080" s="598"/>
    </row>
    <row r="25081" spans="6:23" x14ac:dyDescent="0.2">
      <c r="F25081" s="610"/>
      <c r="H25081" s="612"/>
      <c r="I25081" s="598"/>
      <c r="J25081" s="598"/>
      <c r="M25081" s="598"/>
      <c r="N25081" s="598"/>
      <c r="V25081" s="598"/>
      <c r="W25081" s="598"/>
    </row>
    <row r="25082" spans="6:23" x14ac:dyDescent="0.2">
      <c r="F25082" s="610"/>
      <c r="H25082" s="612"/>
      <c r="I25082" s="598"/>
      <c r="J25082" s="598"/>
      <c r="M25082" s="598"/>
      <c r="N25082" s="598"/>
      <c r="V25082" s="598"/>
      <c r="W25082" s="598"/>
    </row>
    <row r="25083" spans="6:23" x14ac:dyDescent="0.2">
      <c r="F25083" s="610"/>
      <c r="H25083" s="612"/>
      <c r="I25083" s="598"/>
      <c r="J25083" s="598"/>
      <c r="M25083" s="598"/>
      <c r="N25083" s="598"/>
      <c r="V25083" s="598"/>
      <c r="W25083" s="598"/>
    </row>
    <row r="25084" spans="6:23" x14ac:dyDescent="0.2">
      <c r="F25084" s="610"/>
      <c r="H25084" s="612"/>
      <c r="I25084" s="598"/>
      <c r="J25084" s="598"/>
      <c r="M25084" s="598"/>
      <c r="N25084" s="598"/>
      <c r="V25084" s="598"/>
      <c r="W25084" s="598"/>
    </row>
    <row r="25085" spans="6:23" x14ac:dyDescent="0.2">
      <c r="F25085" s="610"/>
      <c r="H25085" s="612"/>
      <c r="I25085" s="598"/>
      <c r="J25085" s="598"/>
      <c r="M25085" s="598"/>
      <c r="N25085" s="598"/>
      <c r="V25085" s="598"/>
      <c r="W25085" s="598"/>
    </row>
    <row r="25086" spans="6:23" x14ac:dyDescent="0.2">
      <c r="F25086" s="610"/>
      <c r="H25086" s="612"/>
      <c r="I25086" s="598"/>
      <c r="J25086" s="598"/>
      <c r="M25086" s="598"/>
      <c r="N25086" s="598"/>
      <c r="V25086" s="598"/>
      <c r="W25086" s="598"/>
    </row>
    <row r="25087" spans="6:23" x14ac:dyDescent="0.2">
      <c r="F25087" s="610"/>
      <c r="H25087" s="612"/>
      <c r="I25087" s="598"/>
      <c r="J25087" s="598"/>
      <c r="M25087" s="598"/>
      <c r="N25087" s="598"/>
      <c r="V25087" s="598"/>
      <c r="W25087" s="598"/>
    </row>
    <row r="25088" spans="6:23" x14ac:dyDescent="0.2">
      <c r="F25088" s="610"/>
      <c r="H25088" s="612"/>
      <c r="I25088" s="598"/>
      <c r="J25088" s="598"/>
      <c r="M25088" s="598"/>
      <c r="N25088" s="598"/>
      <c r="V25088" s="598"/>
      <c r="W25088" s="598"/>
    </row>
    <row r="25089" spans="6:23" x14ac:dyDescent="0.2">
      <c r="F25089" s="610"/>
      <c r="H25089" s="612"/>
      <c r="I25089" s="598"/>
      <c r="J25089" s="598"/>
      <c r="M25089" s="598"/>
      <c r="N25089" s="598"/>
      <c r="V25089" s="598"/>
      <c r="W25089" s="598"/>
    </row>
    <row r="25090" spans="6:23" x14ac:dyDescent="0.2">
      <c r="F25090" s="610"/>
      <c r="H25090" s="612"/>
      <c r="I25090" s="598"/>
      <c r="J25090" s="598"/>
      <c r="M25090" s="598"/>
      <c r="N25090" s="598"/>
      <c r="V25090" s="598"/>
      <c r="W25090" s="598"/>
    </row>
    <row r="25091" spans="6:23" x14ac:dyDescent="0.2">
      <c r="F25091" s="610"/>
      <c r="H25091" s="612"/>
      <c r="I25091" s="598"/>
      <c r="J25091" s="598"/>
      <c r="M25091" s="598"/>
      <c r="N25091" s="598"/>
      <c r="V25091" s="598"/>
      <c r="W25091" s="598"/>
    </row>
    <row r="25092" spans="6:23" x14ac:dyDescent="0.2">
      <c r="F25092" s="610"/>
      <c r="H25092" s="612"/>
      <c r="I25092" s="598"/>
      <c r="J25092" s="598"/>
      <c r="M25092" s="598"/>
      <c r="N25092" s="598"/>
      <c r="V25092" s="598"/>
      <c r="W25092" s="598"/>
    </row>
    <row r="25093" spans="6:23" x14ac:dyDescent="0.2">
      <c r="F25093" s="610"/>
      <c r="H25093" s="612"/>
      <c r="I25093" s="598"/>
      <c r="J25093" s="598"/>
      <c r="M25093" s="598"/>
      <c r="N25093" s="598"/>
      <c r="V25093" s="598"/>
      <c r="W25093" s="598"/>
    </row>
    <row r="25094" spans="6:23" x14ac:dyDescent="0.2">
      <c r="F25094" s="610"/>
      <c r="H25094" s="612"/>
      <c r="I25094" s="598"/>
      <c r="J25094" s="598"/>
      <c r="M25094" s="598"/>
      <c r="N25094" s="598"/>
      <c r="V25094" s="598"/>
      <c r="W25094" s="598"/>
    </row>
    <row r="25095" spans="6:23" x14ac:dyDescent="0.2">
      <c r="F25095" s="610"/>
      <c r="H25095" s="612"/>
      <c r="I25095" s="598"/>
      <c r="J25095" s="598"/>
      <c r="M25095" s="598"/>
      <c r="N25095" s="598"/>
      <c r="V25095" s="598"/>
      <c r="W25095" s="598"/>
    </row>
    <row r="25096" spans="6:23" x14ac:dyDescent="0.2">
      <c r="F25096" s="610"/>
      <c r="H25096" s="612"/>
      <c r="I25096" s="598"/>
      <c r="J25096" s="598"/>
      <c r="M25096" s="598"/>
      <c r="N25096" s="598"/>
      <c r="V25096" s="598"/>
      <c r="W25096" s="598"/>
    </row>
    <row r="25097" spans="6:23" x14ac:dyDescent="0.2">
      <c r="F25097" s="610"/>
      <c r="H25097" s="612"/>
      <c r="I25097" s="598"/>
      <c r="J25097" s="598"/>
      <c r="M25097" s="598"/>
      <c r="N25097" s="598"/>
      <c r="V25097" s="598"/>
      <c r="W25097" s="598"/>
    </row>
    <row r="25098" spans="6:23" x14ac:dyDescent="0.2">
      <c r="F25098" s="610"/>
      <c r="H25098" s="612"/>
      <c r="I25098" s="598"/>
      <c r="J25098" s="598"/>
      <c r="M25098" s="598"/>
      <c r="N25098" s="598"/>
      <c r="V25098" s="598"/>
      <c r="W25098" s="598"/>
    </row>
    <row r="25099" spans="6:23" x14ac:dyDescent="0.2">
      <c r="F25099" s="610"/>
      <c r="H25099" s="612"/>
      <c r="I25099" s="598"/>
      <c r="J25099" s="598"/>
      <c r="M25099" s="598"/>
      <c r="N25099" s="598"/>
      <c r="V25099" s="598"/>
      <c r="W25099" s="598"/>
    </row>
    <row r="25100" spans="6:23" x14ac:dyDescent="0.2">
      <c r="F25100" s="610"/>
      <c r="H25100" s="612"/>
      <c r="I25100" s="598"/>
      <c r="J25100" s="598"/>
      <c r="M25100" s="598"/>
      <c r="N25100" s="598"/>
      <c r="V25100" s="598"/>
      <c r="W25100" s="598"/>
    </row>
    <row r="25101" spans="6:23" x14ac:dyDescent="0.2">
      <c r="F25101" s="610"/>
      <c r="H25101" s="612"/>
      <c r="I25101" s="598"/>
      <c r="J25101" s="598"/>
      <c r="M25101" s="598"/>
      <c r="N25101" s="598"/>
      <c r="V25101" s="598"/>
      <c r="W25101" s="598"/>
    </row>
    <row r="25102" spans="6:23" x14ac:dyDescent="0.2">
      <c r="F25102" s="610"/>
      <c r="H25102" s="612"/>
      <c r="I25102" s="598"/>
      <c r="J25102" s="598"/>
      <c r="M25102" s="598"/>
      <c r="N25102" s="598"/>
      <c r="V25102" s="598"/>
      <c r="W25102" s="598"/>
    </row>
    <row r="25103" spans="6:23" x14ac:dyDescent="0.2">
      <c r="F25103" s="610"/>
      <c r="H25103" s="612"/>
      <c r="I25103" s="598"/>
      <c r="J25103" s="598"/>
      <c r="M25103" s="598"/>
      <c r="N25103" s="598"/>
      <c r="V25103" s="598"/>
      <c r="W25103" s="598"/>
    </row>
    <row r="25104" spans="6:23" x14ac:dyDescent="0.2">
      <c r="F25104" s="610"/>
      <c r="H25104" s="612"/>
      <c r="I25104" s="598"/>
      <c r="J25104" s="598"/>
      <c r="M25104" s="598"/>
      <c r="N25104" s="598"/>
      <c r="V25104" s="598"/>
      <c r="W25104" s="598"/>
    </row>
    <row r="25105" spans="6:23" x14ac:dyDescent="0.2">
      <c r="F25105" s="610"/>
      <c r="H25105" s="612"/>
      <c r="I25105" s="598"/>
      <c r="J25105" s="598"/>
      <c r="M25105" s="598"/>
      <c r="N25105" s="598"/>
      <c r="V25105" s="598"/>
      <c r="W25105" s="598"/>
    </row>
    <row r="25106" spans="6:23" x14ac:dyDescent="0.2">
      <c r="F25106" s="610"/>
      <c r="H25106" s="612"/>
      <c r="I25106" s="598"/>
      <c r="J25106" s="598"/>
      <c r="M25106" s="598"/>
      <c r="N25106" s="598"/>
      <c r="V25106" s="598"/>
      <c r="W25106" s="598"/>
    </row>
    <row r="25107" spans="6:23" x14ac:dyDescent="0.2">
      <c r="F25107" s="610"/>
      <c r="H25107" s="612"/>
      <c r="I25107" s="598"/>
      <c r="J25107" s="598"/>
      <c r="M25107" s="598"/>
      <c r="N25107" s="598"/>
      <c r="V25107" s="598"/>
      <c r="W25107" s="598"/>
    </row>
    <row r="25108" spans="6:23" x14ac:dyDescent="0.2">
      <c r="F25108" s="610"/>
      <c r="H25108" s="612"/>
      <c r="I25108" s="598"/>
      <c r="J25108" s="598"/>
      <c r="M25108" s="598"/>
      <c r="N25108" s="598"/>
      <c r="V25108" s="598"/>
      <c r="W25108" s="598"/>
    </row>
    <row r="25109" spans="6:23" x14ac:dyDescent="0.2">
      <c r="F25109" s="610"/>
      <c r="H25109" s="612"/>
      <c r="I25109" s="598"/>
      <c r="J25109" s="598"/>
      <c r="M25109" s="598"/>
      <c r="N25109" s="598"/>
      <c r="V25109" s="598"/>
      <c r="W25109" s="598"/>
    </row>
    <row r="25110" spans="6:23" x14ac:dyDescent="0.2">
      <c r="F25110" s="610"/>
      <c r="H25110" s="612"/>
      <c r="I25110" s="598"/>
      <c r="J25110" s="598"/>
      <c r="M25110" s="598"/>
      <c r="N25110" s="598"/>
      <c r="V25110" s="598"/>
      <c r="W25110" s="598"/>
    </row>
    <row r="25111" spans="6:23" x14ac:dyDescent="0.2">
      <c r="F25111" s="610"/>
      <c r="H25111" s="612"/>
      <c r="I25111" s="598"/>
      <c r="J25111" s="598"/>
      <c r="M25111" s="598"/>
      <c r="N25111" s="598"/>
      <c r="V25111" s="598"/>
      <c r="W25111" s="598"/>
    </row>
    <row r="25112" spans="6:23" x14ac:dyDescent="0.2">
      <c r="F25112" s="610"/>
      <c r="H25112" s="612"/>
      <c r="I25112" s="598"/>
      <c r="J25112" s="598"/>
      <c r="M25112" s="598"/>
      <c r="N25112" s="598"/>
      <c r="V25112" s="598"/>
      <c r="W25112" s="598"/>
    </row>
    <row r="25113" spans="6:23" x14ac:dyDescent="0.2">
      <c r="F25113" s="610"/>
      <c r="H25113" s="612"/>
      <c r="I25113" s="598"/>
      <c r="J25113" s="598"/>
      <c r="M25113" s="598"/>
      <c r="N25113" s="598"/>
      <c r="V25113" s="598"/>
      <c r="W25113" s="598"/>
    </row>
    <row r="25114" spans="6:23" x14ac:dyDescent="0.2">
      <c r="F25114" s="610"/>
      <c r="H25114" s="612"/>
      <c r="I25114" s="598"/>
      <c r="J25114" s="598"/>
      <c r="M25114" s="598"/>
      <c r="N25114" s="598"/>
      <c r="V25114" s="598"/>
      <c r="W25114" s="598"/>
    </row>
    <row r="25115" spans="6:23" x14ac:dyDescent="0.2">
      <c r="F25115" s="610"/>
      <c r="H25115" s="612"/>
      <c r="I25115" s="598"/>
      <c r="J25115" s="598"/>
      <c r="M25115" s="598"/>
      <c r="N25115" s="598"/>
      <c r="V25115" s="598"/>
      <c r="W25115" s="598"/>
    </row>
    <row r="25116" spans="6:23" x14ac:dyDescent="0.2">
      <c r="F25116" s="610"/>
      <c r="H25116" s="612"/>
      <c r="I25116" s="598"/>
      <c r="J25116" s="598"/>
      <c r="M25116" s="598"/>
      <c r="N25116" s="598"/>
      <c r="V25116" s="598"/>
      <c r="W25116" s="598"/>
    </row>
    <row r="25117" spans="6:23" x14ac:dyDescent="0.2">
      <c r="F25117" s="610"/>
      <c r="H25117" s="612"/>
      <c r="I25117" s="598"/>
      <c r="J25117" s="598"/>
      <c r="M25117" s="598"/>
      <c r="N25117" s="598"/>
      <c r="V25117" s="598"/>
      <c r="W25117" s="598"/>
    </row>
    <row r="25118" spans="6:23" x14ac:dyDescent="0.2">
      <c r="F25118" s="610"/>
      <c r="H25118" s="612"/>
      <c r="I25118" s="598"/>
      <c r="J25118" s="598"/>
      <c r="M25118" s="598"/>
      <c r="N25118" s="598"/>
      <c r="V25118" s="598"/>
      <c r="W25118" s="598"/>
    </row>
    <row r="25119" spans="6:23" x14ac:dyDescent="0.2">
      <c r="F25119" s="610"/>
      <c r="H25119" s="612"/>
      <c r="I25119" s="598"/>
      <c r="J25119" s="598"/>
      <c r="M25119" s="598"/>
      <c r="N25119" s="598"/>
      <c r="V25119" s="598"/>
      <c r="W25119" s="598"/>
    </row>
    <row r="25120" spans="6:23" x14ac:dyDescent="0.2">
      <c r="F25120" s="610"/>
      <c r="H25120" s="612"/>
      <c r="I25120" s="598"/>
      <c r="J25120" s="598"/>
      <c r="M25120" s="598"/>
      <c r="N25120" s="598"/>
      <c r="V25120" s="598"/>
      <c r="W25120" s="598"/>
    </row>
    <row r="25121" spans="6:23" x14ac:dyDescent="0.2">
      <c r="F25121" s="610"/>
      <c r="H25121" s="612"/>
      <c r="I25121" s="598"/>
      <c r="J25121" s="598"/>
      <c r="M25121" s="598"/>
      <c r="N25121" s="598"/>
      <c r="V25121" s="598"/>
      <c r="W25121" s="598"/>
    </row>
    <row r="25122" spans="6:23" x14ac:dyDescent="0.2">
      <c r="F25122" s="610"/>
      <c r="H25122" s="612"/>
      <c r="I25122" s="598"/>
      <c r="J25122" s="598"/>
      <c r="M25122" s="598"/>
      <c r="N25122" s="598"/>
      <c r="V25122" s="598"/>
      <c r="W25122" s="598"/>
    </row>
    <row r="25123" spans="6:23" x14ac:dyDescent="0.2">
      <c r="F25123" s="610"/>
      <c r="H25123" s="612"/>
      <c r="I25123" s="598"/>
      <c r="J25123" s="598"/>
      <c r="M25123" s="598"/>
      <c r="N25123" s="598"/>
      <c r="V25123" s="598"/>
      <c r="W25123" s="598"/>
    </row>
    <row r="25124" spans="6:23" x14ac:dyDescent="0.2">
      <c r="F25124" s="610"/>
      <c r="H25124" s="612"/>
      <c r="I25124" s="598"/>
      <c r="J25124" s="598"/>
      <c r="M25124" s="598"/>
      <c r="N25124" s="598"/>
      <c r="V25124" s="598"/>
      <c r="W25124" s="598"/>
    </row>
    <row r="25125" spans="6:23" x14ac:dyDescent="0.2">
      <c r="F25125" s="610"/>
      <c r="H25125" s="612"/>
      <c r="I25125" s="598"/>
      <c r="J25125" s="598"/>
      <c r="M25125" s="598"/>
      <c r="N25125" s="598"/>
      <c r="V25125" s="598"/>
      <c r="W25125" s="598"/>
    </row>
    <row r="25126" spans="6:23" x14ac:dyDescent="0.2">
      <c r="F25126" s="610"/>
      <c r="H25126" s="612"/>
      <c r="I25126" s="598"/>
      <c r="J25126" s="598"/>
      <c r="M25126" s="598"/>
      <c r="N25126" s="598"/>
      <c r="V25126" s="598"/>
      <c r="W25126" s="598"/>
    </row>
    <row r="25127" spans="6:23" x14ac:dyDescent="0.2">
      <c r="F25127" s="610"/>
      <c r="H25127" s="612"/>
      <c r="I25127" s="598"/>
      <c r="J25127" s="598"/>
      <c r="M25127" s="598"/>
      <c r="N25127" s="598"/>
      <c r="V25127" s="598"/>
      <c r="W25127" s="598"/>
    </row>
    <row r="25128" spans="6:23" x14ac:dyDescent="0.2">
      <c r="F25128" s="610"/>
      <c r="H25128" s="612"/>
      <c r="I25128" s="598"/>
      <c r="J25128" s="598"/>
      <c r="M25128" s="598"/>
      <c r="N25128" s="598"/>
      <c r="V25128" s="598"/>
      <c r="W25128" s="598"/>
    </row>
    <row r="25129" spans="6:23" x14ac:dyDescent="0.2">
      <c r="F25129" s="610"/>
      <c r="H25129" s="612"/>
      <c r="I25129" s="598"/>
      <c r="J25129" s="598"/>
      <c r="M25129" s="598"/>
      <c r="N25129" s="598"/>
      <c r="V25129" s="598"/>
      <c r="W25129" s="598"/>
    </row>
    <row r="25130" spans="6:23" x14ac:dyDescent="0.2">
      <c r="F25130" s="610"/>
      <c r="H25130" s="612"/>
      <c r="I25130" s="598"/>
      <c r="J25130" s="598"/>
      <c r="M25130" s="598"/>
      <c r="N25130" s="598"/>
      <c r="V25130" s="598"/>
      <c r="W25130" s="598"/>
    </row>
    <row r="25131" spans="6:23" x14ac:dyDescent="0.2">
      <c r="F25131" s="610"/>
      <c r="H25131" s="612"/>
      <c r="I25131" s="598"/>
      <c r="J25131" s="598"/>
      <c r="M25131" s="598"/>
      <c r="N25131" s="598"/>
      <c r="V25131" s="598"/>
      <c r="W25131" s="598"/>
    </row>
    <row r="25132" spans="6:23" x14ac:dyDescent="0.2">
      <c r="F25132" s="610"/>
      <c r="H25132" s="612"/>
      <c r="I25132" s="598"/>
      <c r="J25132" s="598"/>
      <c r="M25132" s="598"/>
      <c r="N25132" s="598"/>
      <c r="V25132" s="598"/>
      <c r="W25132" s="598"/>
    </row>
    <row r="25133" spans="6:23" x14ac:dyDescent="0.2">
      <c r="F25133" s="610"/>
      <c r="H25133" s="612"/>
      <c r="I25133" s="598"/>
      <c r="J25133" s="598"/>
      <c r="M25133" s="598"/>
      <c r="N25133" s="598"/>
      <c r="V25133" s="598"/>
      <c r="W25133" s="598"/>
    </row>
    <row r="25134" spans="6:23" x14ac:dyDescent="0.2">
      <c r="F25134" s="610"/>
      <c r="H25134" s="612"/>
      <c r="I25134" s="598"/>
      <c r="J25134" s="598"/>
      <c r="M25134" s="598"/>
      <c r="N25134" s="598"/>
      <c r="V25134" s="598"/>
      <c r="W25134" s="598"/>
    </row>
    <row r="25135" spans="6:23" x14ac:dyDescent="0.2">
      <c r="F25135" s="610"/>
      <c r="H25135" s="612"/>
      <c r="I25135" s="598"/>
      <c r="J25135" s="598"/>
      <c r="M25135" s="598"/>
      <c r="N25135" s="598"/>
      <c r="V25135" s="598"/>
      <c r="W25135" s="598"/>
    </row>
    <row r="25136" spans="6:23" x14ac:dyDescent="0.2">
      <c r="F25136" s="610"/>
      <c r="H25136" s="612"/>
      <c r="I25136" s="598"/>
      <c r="J25136" s="598"/>
      <c r="M25136" s="598"/>
      <c r="N25136" s="598"/>
      <c r="V25136" s="598"/>
      <c r="W25136" s="598"/>
    </row>
    <row r="25137" spans="6:23" x14ac:dyDescent="0.2">
      <c r="F25137" s="610"/>
      <c r="H25137" s="612"/>
      <c r="I25137" s="598"/>
      <c r="J25137" s="598"/>
      <c r="M25137" s="598"/>
      <c r="N25137" s="598"/>
      <c r="V25137" s="598"/>
      <c r="W25137" s="598"/>
    </row>
    <row r="25138" spans="6:23" x14ac:dyDescent="0.2">
      <c r="F25138" s="610"/>
      <c r="H25138" s="612"/>
      <c r="I25138" s="598"/>
      <c r="J25138" s="598"/>
      <c r="M25138" s="598"/>
      <c r="N25138" s="598"/>
      <c r="V25138" s="598"/>
      <c r="W25138" s="598"/>
    </row>
    <row r="25139" spans="6:23" x14ac:dyDescent="0.2">
      <c r="F25139" s="610"/>
      <c r="H25139" s="612"/>
      <c r="I25139" s="598"/>
      <c r="J25139" s="598"/>
      <c r="M25139" s="598"/>
      <c r="N25139" s="598"/>
      <c r="V25139" s="598"/>
      <c r="W25139" s="598"/>
    </row>
    <row r="25140" spans="6:23" x14ac:dyDescent="0.2">
      <c r="F25140" s="610"/>
      <c r="H25140" s="612"/>
      <c r="I25140" s="598"/>
      <c r="J25140" s="598"/>
      <c r="M25140" s="598"/>
      <c r="N25140" s="598"/>
      <c r="V25140" s="598"/>
      <c r="W25140" s="598"/>
    </row>
    <row r="25141" spans="6:23" x14ac:dyDescent="0.2">
      <c r="F25141" s="610"/>
      <c r="H25141" s="612"/>
      <c r="I25141" s="598"/>
      <c r="J25141" s="598"/>
      <c r="M25141" s="598"/>
      <c r="N25141" s="598"/>
      <c r="V25141" s="598"/>
      <c r="W25141" s="598"/>
    </row>
    <row r="25142" spans="6:23" x14ac:dyDescent="0.2">
      <c r="F25142" s="610"/>
      <c r="H25142" s="612"/>
      <c r="I25142" s="598"/>
      <c r="J25142" s="598"/>
      <c r="M25142" s="598"/>
      <c r="N25142" s="598"/>
      <c r="V25142" s="598"/>
      <c r="W25142" s="598"/>
    </row>
    <row r="25143" spans="6:23" x14ac:dyDescent="0.2">
      <c r="F25143" s="610"/>
      <c r="H25143" s="612"/>
      <c r="I25143" s="598"/>
      <c r="J25143" s="598"/>
      <c r="M25143" s="598"/>
      <c r="N25143" s="598"/>
      <c r="V25143" s="598"/>
      <c r="W25143" s="598"/>
    </row>
    <row r="25144" spans="6:23" x14ac:dyDescent="0.2">
      <c r="F25144" s="610"/>
      <c r="H25144" s="612"/>
      <c r="I25144" s="598"/>
      <c r="J25144" s="598"/>
      <c r="M25144" s="598"/>
      <c r="N25144" s="598"/>
      <c r="V25144" s="598"/>
      <c r="W25144" s="598"/>
    </row>
    <row r="25145" spans="6:23" x14ac:dyDescent="0.2">
      <c r="F25145" s="610"/>
      <c r="H25145" s="612"/>
      <c r="I25145" s="598"/>
      <c r="J25145" s="598"/>
      <c r="M25145" s="598"/>
      <c r="N25145" s="598"/>
      <c r="V25145" s="598"/>
      <c r="W25145" s="598"/>
    </row>
    <row r="25146" spans="6:23" x14ac:dyDescent="0.2">
      <c r="F25146" s="610"/>
      <c r="H25146" s="612"/>
      <c r="I25146" s="598"/>
      <c r="J25146" s="598"/>
      <c r="M25146" s="598"/>
      <c r="N25146" s="598"/>
      <c r="V25146" s="598"/>
      <c r="W25146" s="598"/>
    </row>
    <row r="25147" spans="6:23" x14ac:dyDescent="0.2">
      <c r="F25147" s="610"/>
      <c r="H25147" s="612"/>
      <c r="I25147" s="598"/>
      <c r="J25147" s="598"/>
      <c r="M25147" s="598"/>
      <c r="N25147" s="598"/>
      <c r="V25147" s="598"/>
      <c r="W25147" s="598"/>
    </row>
    <row r="25148" spans="6:23" x14ac:dyDescent="0.2">
      <c r="F25148" s="610"/>
      <c r="H25148" s="612"/>
      <c r="I25148" s="598"/>
      <c r="J25148" s="598"/>
      <c r="M25148" s="598"/>
      <c r="N25148" s="598"/>
      <c r="V25148" s="598"/>
      <c r="W25148" s="598"/>
    </row>
    <row r="25149" spans="6:23" x14ac:dyDescent="0.2">
      <c r="F25149" s="610"/>
      <c r="H25149" s="612"/>
      <c r="I25149" s="598"/>
      <c r="J25149" s="598"/>
      <c r="M25149" s="598"/>
      <c r="N25149" s="598"/>
      <c r="V25149" s="598"/>
      <c r="W25149" s="598"/>
    </row>
    <row r="25150" spans="6:23" x14ac:dyDescent="0.2">
      <c r="F25150" s="610"/>
      <c r="H25150" s="612"/>
      <c r="I25150" s="598"/>
      <c r="J25150" s="598"/>
      <c r="M25150" s="598"/>
      <c r="N25150" s="598"/>
      <c r="V25150" s="598"/>
      <c r="W25150" s="598"/>
    </row>
    <row r="25151" spans="6:23" x14ac:dyDescent="0.2">
      <c r="F25151" s="610"/>
      <c r="H25151" s="612"/>
      <c r="I25151" s="598"/>
      <c r="J25151" s="598"/>
      <c r="M25151" s="598"/>
      <c r="N25151" s="598"/>
      <c r="V25151" s="598"/>
      <c r="W25151" s="598"/>
    </row>
    <row r="25152" spans="6:23" x14ac:dyDescent="0.2">
      <c r="F25152" s="610"/>
      <c r="H25152" s="612"/>
      <c r="I25152" s="598"/>
      <c r="J25152" s="598"/>
      <c r="M25152" s="598"/>
      <c r="N25152" s="598"/>
      <c r="V25152" s="598"/>
      <c r="W25152" s="598"/>
    </row>
    <row r="25153" spans="6:23" x14ac:dyDescent="0.2">
      <c r="F25153" s="610"/>
      <c r="H25153" s="612"/>
      <c r="I25153" s="598"/>
      <c r="J25153" s="598"/>
      <c r="M25153" s="598"/>
      <c r="N25153" s="598"/>
      <c r="V25153" s="598"/>
      <c r="W25153" s="598"/>
    </row>
    <row r="25154" spans="6:23" x14ac:dyDescent="0.2">
      <c r="F25154" s="610"/>
      <c r="H25154" s="612"/>
      <c r="I25154" s="598"/>
      <c r="J25154" s="598"/>
      <c r="M25154" s="598"/>
      <c r="N25154" s="598"/>
      <c r="V25154" s="598"/>
      <c r="W25154" s="598"/>
    </row>
    <row r="25155" spans="6:23" x14ac:dyDescent="0.2">
      <c r="F25155" s="610"/>
      <c r="H25155" s="612"/>
      <c r="I25155" s="598"/>
      <c r="J25155" s="598"/>
      <c r="M25155" s="598"/>
      <c r="N25155" s="598"/>
      <c r="V25155" s="598"/>
      <c r="W25155" s="598"/>
    </row>
    <row r="25156" spans="6:23" x14ac:dyDescent="0.2">
      <c r="F25156" s="610"/>
      <c r="H25156" s="612"/>
      <c r="I25156" s="598"/>
      <c r="J25156" s="598"/>
      <c r="M25156" s="598"/>
      <c r="N25156" s="598"/>
      <c r="V25156" s="598"/>
      <c r="W25156" s="598"/>
    </row>
    <row r="25157" spans="6:23" x14ac:dyDescent="0.2">
      <c r="F25157" s="610"/>
      <c r="H25157" s="612"/>
      <c r="I25157" s="598"/>
      <c r="J25157" s="598"/>
      <c r="M25157" s="598"/>
      <c r="N25157" s="598"/>
      <c r="V25157" s="598"/>
      <c r="W25157" s="598"/>
    </row>
    <row r="25158" spans="6:23" x14ac:dyDescent="0.2">
      <c r="F25158" s="610"/>
      <c r="H25158" s="612"/>
      <c r="I25158" s="598"/>
      <c r="J25158" s="598"/>
      <c r="M25158" s="598"/>
      <c r="N25158" s="598"/>
      <c r="V25158" s="598"/>
      <c r="W25158" s="598"/>
    </row>
    <row r="25159" spans="6:23" x14ac:dyDescent="0.2">
      <c r="F25159" s="610"/>
      <c r="H25159" s="612"/>
      <c r="I25159" s="598"/>
      <c r="J25159" s="598"/>
      <c r="M25159" s="598"/>
      <c r="N25159" s="598"/>
      <c r="V25159" s="598"/>
      <c r="W25159" s="598"/>
    </row>
    <row r="25160" spans="6:23" x14ac:dyDescent="0.2">
      <c r="F25160" s="610"/>
      <c r="H25160" s="612"/>
      <c r="I25160" s="598"/>
      <c r="J25160" s="598"/>
      <c r="M25160" s="598"/>
      <c r="N25160" s="598"/>
      <c r="V25160" s="598"/>
      <c r="W25160" s="598"/>
    </row>
    <row r="25161" spans="6:23" x14ac:dyDescent="0.2">
      <c r="F25161" s="610"/>
      <c r="H25161" s="612"/>
      <c r="I25161" s="598"/>
      <c r="J25161" s="598"/>
      <c r="M25161" s="598"/>
      <c r="N25161" s="598"/>
      <c r="V25161" s="598"/>
      <c r="W25161" s="598"/>
    </row>
    <row r="25162" spans="6:23" x14ac:dyDescent="0.2">
      <c r="F25162" s="610"/>
      <c r="H25162" s="612"/>
      <c r="I25162" s="598"/>
      <c r="J25162" s="598"/>
      <c r="M25162" s="598"/>
      <c r="N25162" s="598"/>
      <c r="V25162" s="598"/>
      <c r="W25162" s="598"/>
    </row>
    <row r="25163" spans="6:23" x14ac:dyDescent="0.2">
      <c r="F25163" s="610"/>
      <c r="H25163" s="612"/>
      <c r="I25163" s="598"/>
      <c r="J25163" s="598"/>
      <c r="M25163" s="598"/>
      <c r="N25163" s="598"/>
      <c r="V25163" s="598"/>
      <c r="W25163" s="598"/>
    </row>
    <row r="25164" spans="6:23" x14ac:dyDescent="0.2">
      <c r="F25164" s="610"/>
      <c r="H25164" s="612"/>
      <c r="I25164" s="598"/>
      <c r="J25164" s="598"/>
      <c r="M25164" s="598"/>
      <c r="N25164" s="598"/>
      <c r="V25164" s="598"/>
      <c r="W25164" s="598"/>
    </row>
    <row r="25165" spans="6:23" x14ac:dyDescent="0.2">
      <c r="F25165" s="610"/>
      <c r="H25165" s="612"/>
      <c r="I25165" s="598"/>
      <c r="J25165" s="598"/>
      <c r="M25165" s="598"/>
      <c r="N25165" s="598"/>
      <c r="V25165" s="598"/>
      <c r="W25165" s="598"/>
    </row>
    <row r="25166" spans="6:23" x14ac:dyDescent="0.2">
      <c r="F25166" s="610"/>
      <c r="H25166" s="612"/>
      <c r="I25166" s="598"/>
      <c r="J25166" s="598"/>
      <c r="M25166" s="598"/>
      <c r="N25166" s="598"/>
      <c r="V25166" s="598"/>
      <c r="W25166" s="598"/>
    </row>
    <row r="25167" spans="6:23" x14ac:dyDescent="0.2">
      <c r="F25167" s="610"/>
      <c r="H25167" s="612"/>
      <c r="I25167" s="598"/>
      <c r="J25167" s="598"/>
      <c r="M25167" s="598"/>
      <c r="N25167" s="598"/>
      <c r="V25167" s="598"/>
      <c r="W25167" s="598"/>
    </row>
    <row r="25168" spans="6:23" x14ac:dyDescent="0.2">
      <c r="F25168" s="610"/>
      <c r="H25168" s="612"/>
      <c r="I25168" s="598"/>
      <c r="J25168" s="598"/>
      <c r="M25168" s="598"/>
      <c r="N25168" s="598"/>
      <c r="V25168" s="598"/>
      <c r="W25168" s="598"/>
    </row>
    <row r="25169" spans="6:23" x14ac:dyDescent="0.2">
      <c r="F25169" s="610"/>
      <c r="H25169" s="612"/>
      <c r="I25169" s="598"/>
      <c r="J25169" s="598"/>
      <c r="M25169" s="598"/>
      <c r="N25169" s="598"/>
      <c r="V25169" s="598"/>
      <c r="W25169" s="598"/>
    </row>
    <row r="25170" spans="6:23" x14ac:dyDescent="0.2">
      <c r="F25170" s="610"/>
      <c r="H25170" s="612"/>
      <c r="I25170" s="598"/>
      <c r="J25170" s="598"/>
      <c r="M25170" s="598"/>
      <c r="N25170" s="598"/>
      <c r="V25170" s="598"/>
      <c r="W25170" s="598"/>
    </row>
    <row r="25171" spans="6:23" x14ac:dyDescent="0.2">
      <c r="F25171" s="610"/>
      <c r="H25171" s="612"/>
      <c r="I25171" s="598"/>
      <c r="J25171" s="598"/>
      <c r="M25171" s="598"/>
      <c r="N25171" s="598"/>
      <c r="V25171" s="598"/>
      <c r="W25171" s="598"/>
    </row>
    <row r="25172" spans="6:23" x14ac:dyDescent="0.2">
      <c r="F25172" s="610"/>
      <c r="H25172" s="612"/>
      <c r="I25172" s="598"/>
      <c r="J25172" s="598"/>
      <c r="M25172" s="598"/>
      <c r="N25172" s="598"/>
      <c r="V25172" s="598"/>
      <c r="W25172" s="598"/>
    </row>
    <row r="25173" spans="6:23" x14ac:dyDescent="0.2">
      <c r="F25173" s="610"/>
      <c r="H25173" s="612"/>
      <c r="I25173" s="598"/>
      <c r="J25173" s="598"/>
      <c r="M25173" s="598"/>
      <c r="N25173" s="598"/>
      <c r="V25173" s="598"/>
      <c r="W25173" s="598"/>
    </row>
    <row r="25174" spans="6:23" x14ac:dyDescent="0.2">
      <c r="F25174" s="610"/>
      <c r="H25174" s="612"/>
      <c r="I25174" s="598"/>
      <c r="J25174" s="598"/>
      <c r="M25174" s="598"/>
      <c r="N25174" s="598"/>
      <c r="V25174" s="598"/>
      <c r="W25174" s="598"/>
    </row>
    <row r="25175" spans="6:23" x14ac:dyDescent="0.2">
      <c r="F25175" s="610"/>
      <c r="H25175" s="612"/>
      <c r="I25175" s="598"/>
      <c r="J25175" s="598"/>
      <c r="M25175" s="598"/>
      <c r="N25175" s="598"/>
      <c r="V25175" s="598"/>
      <c r="W25175" s="598"/>
    </row>
    <row r="25176" spans="6:23" x14ac:dyDescent="0.2">
      <c r="F25176" s="610"/>
      <c r="H25176" s="612"/>
      <c r="I25176" s="598"/>
      <c r="J25176" s="598"/>
      <c r="M25176" s="598"/>
      <c r="N25176" s="598"/>
      <c r="V25176" s="598"/>
      <c r="W25176" s="598"/>
    </row>
    <row r="25177" spans="6:23" x14ac:dyDescent="0.2">
      <c r="F25177" s="610"/>
      <c r="H25177" s="612"/>
      <c r="I25177" s="598"/>
      <c r="J25177" s="598"/>
      <c r="M25177" s="598"/>
      <c r="N25177" s="598"/>
      <c r="V25177" s="598"/>
      <c r="W25177" s="598"/>
    </row>
    <row r="25178" spans="6:23" x14ac:dyDescent="0.2">
      <c r="F25178" s="610"/>
      <c r="H25178" s="612"/>
      <c r="I25178" s="598"/>
      <c r="J25178" s="598"/>
      <c r="M25178" s="598"/>
      <c r="N25178" s="598"/>
      <c r="V25178" s="598"/>
      <c r="W25178" s="598"/>
    </row>
    <row r="25179" spans="6:23" x14ac:dyDescent="0.2">
      <c r="F25179" s="610"/>
      <c r="H25179" s="612"/>
      <c r="I25179" s="598"/>
      <c r="J25179" s="598"/>
      <c r="M25179" s="598"/>
      <c r="N25179" s="598"/>
      <c r="V25179" s="598"/>
      <c r="W25179" s="598"/>
    </row>
    <row r="25180" spans="6:23" x14ac:dyDescent="0.2">
      <c r="F25180" s="610"/>
      <c r="H25180" s="612"/>
      <c r="I25180" s="598"/>
      <c r="J25180" s="598"/>
      <c r="M25180" s="598"/>
      <c r="N25180" s="598"/>
      <c r="V25180" s="598"/>
      <c r="W25180" s="598"/>
    </row>
    <row r="25181" spans="6:23" x14ac:dyDescent="0.2">
      <c r="F25181" s="610"/>
      <c r="H25181" s="612"/>
      <c r="I25181" s="598"/>
      <c r="J25181" s="598"/>
      <c r="M25181" s="598"/>
      <c r="N25181" s="598"/>
      <c r="V25181" s="598"/>
      <c r="W25181" s="598"/>
    </row>
    <row r="25182" spans="6:23" x14ac:dyDescent="0.2">
      <c r="F25182" s="610"/>
      <c r="H25182" s="612"/>
      <c r="I25182" s="598"/>
      <c r="J25182" s="598"/>
      <c r="M25182" s="598"/>
      <c r="N25182" s="598"/>
      <c r="V25182" s="598"/>
      <c r="W25182" s="598"/>
    </row>
    <row r="25183" spans="6:23" x14ac:dyDescent="0.2">
      <c r="F25183" s="610"/>
      <c r="H25183" s="612"/>
      <c r="I25183" s="598"/>
      <c r="J25183" s="598"/>
      <c r="M25183" s="598"/>
      <c r="N25183" s="598"/>
      <c r="V25183" s="598"/>
      <c r="W25183" s="598"/>
    </row>
    <row r="25184" spans="6:23" x14ac:dyDescent="0.2">
      <c r="F25184" s="610"/>
      <c r="H25184" s="612"/>
      <c r="I25184" s="598"/>
      <c r="J25184" s="598"/>
      <c r="M25184" s="598"/>
      <c r="N25184" s="598"/>
      <c r="V25184" s="598"/>
      <c r="W25184" s="598"/>
    </row>
    <row r="25185" spans="6:23" x14ac:dyDescent="0.2">
      <c r="F25185" s="610"/>
      <c r="H25185" s="612"/>
      <c r="I25185" s="598"/>
      <c r="J25185" s="598"/>
      <c r="M25185" s="598"/>
      <c r="N25185" s="598"/>
      <c r="V25185" s="598"/>
      <c r="W25185" s="598"/>
    </row>
    <row r="25186" spans="6:23" x14ac:dyDescent="0.2">
      <c r="F25186" s="610"/>
      <c r="H25186" s="612"/>
      <c r="I25186" s="598"/>
      <c r="J25186" s="598"/>
      <c r="M25186" s="598"/>
      <c r="N25186" s="598"/>
      <c r="V25186" s="598"/>
      <c r="W25186" s="598"/>
    </row>
    <row r="25187" spans="6:23" x14ac:dyDescent="0.2">
      <c r="F25187" s="610"/>
      <c r="H25187" s="612"/>
      <c r="I25187" s="598"/>
      <c r="J25187" s="598"/>
      <c r="M25187" s="598"/>
      <c r="N25187" s="598"/>
      <c r="V25187" s="598"/>
      <c r="W25187" s="598"/>
    </row>
    <row r="25188" spans="6:23" x14ac:dyDescent="0.2">
      <c r="F25188" s="610"/>
      <c r="H25188" s="612"/>
      <c r="I25188" s="598"/>
      <c r="J25188" s="598"/>
      <c r="M25188" s="598"/>
      <c r="N25188" s="598"/>
      <c r="V25188" s="598"/>
      <c r="W25188" s="598"/>
    </row>
    <row r="25189" spans="6:23" x14ac:dyDescent="0.2">
      <c r="F25189" s="610"/>
      <c r="H25189" s="612"/>
      <c r="I25189" s="598"/>
      <c r="J25189" s="598"/>
      <c r="M25189" s="598"/>
      <c r="N25189" s="598"/>
      <c r="V25189" s="598"/>
      <c r="W25189" s="598"/>
    </row>
    <row r="25190" spans="6:23" x14ac:dyDescent="0.2">
      <c r="F25190" s="610"/>
      <c r="H25190" s="612"/>
      <c r="I25190" s="598"/>
      <c r="J25190" s="598"/>
      <c r="M25190" s="598"/>
      <c r="N25190" s="598"/>
      <c r="V25190" s="598"/>
      <c r="W25190" s="598"/>
    </row>
    <row r="25191" spans="6:23" x14ac:dyDescent="0.2">
      <c r="F25191" s="610"/>
      <c r="H25191" s="612"/>
      <c r="I25191" s="598"/>
      <c r="J25191" s="598"/>
      <c r="M25191" s="598"/>
      <c r="N25191" s="598"/>
      <c r="V25191" s="598"/>
      <c r="W25191" s="598"/>
    </row>
    <row r="25192" spans="6:23" x14ac:dyDescent="0.2">
      <c r="F25192" s="610"/>
      <c r="H25192" s="612"/>
      <c r="I25192" s="598"/>
      <c r="J25192" s="598"/>
      <c r="M25192" s="598"/>
      <c r="N25192" s="598"/>
      <c r="V25192" s="598"/>
      <c r="W25192" s="598"/>
    </row>
    <row r="25193" spans="6:23" x14ac:dyDescent="0.2">
      <c r="F25193" s="610"/>
      <c r="H25193" s="612"/>
      <c r="I25193" s="598"/>
      <c r="J25193" s="598"/>
      <c r="M25193" s="598"/>
      <c r="N25193" s="598"/>
      <c r="V25193" s="598"/>
      <c r="W25193" s="598"/>
    </row>
    <row r="25194" spans="6:23" x14ac:dyDescent="0.2">
      <c r="F25194" s="610"/>
      <c r="H25194" s="612"/>
      <c r="I25194" s="598"/>
      <c r="J25194" s="598"/>
      <c r="M25194" s="598"/>
      <c r="N25194" s="598"/>
      <c r="V25194" s="598"/>
      <c r="W25194" s="598"/>
    </row>
    <row r="25195" spans="6:23" x14ac:dyDescent="0.2">
      <c r="F25195" s="610"/>
      <c r="H25195" s="612"/>
      <c r="I25195" s="598"/>
      <c r="J25195" s="598"/>
      <c r="M25195" s="598"/>
      <c r="N25195" s="598"/>
      <c r="V25195" s="598"/>
      <c r="W25195" s="598"/>
    </row>
    <row r="25196" spans="6:23" x14ac:dyDescent="0.2">
      <c r="F25196" s="610"/>
      <c r="H25196" s="612"/>
      <c r="I25196" s="598"/>
      <c r="J25196" s="598"/>
      <c r="M25196" s="598"/>
      <c r="N25196" s="598"/>
      <c r="V25196" s="598"/>
      <c r="W25196" s="598"/>
    </row>
    <row r="25197" spans="6:23" x14ac:dyDescent="0.2">
      <c r="F25197" s="610"/>
      <c r="H25197" s="612"/>
      <c r="I25197" s="598"/>
      <c r="J25197" s="598"/>
      <c r="M25197" s="598"/>
      <c r="N25197" s="598"/>
      <c r="V25197" s="598"/>
      <c r="W25197" s="598"/>
    </row>
    <row r="25198" spans="6:23" x14ac:dyDescent="0.2">
      <c r="F25198" s="610"/>
      <c r="H25198" s="612"/>
      <c r="I25198" s="598"/>
      <c r="J25198" s="598"/>
      <c r="M25198" s="598"/>
      <c r="N25198" s="598"/>
      <c r="V25198" s="598"/>
      <c r="W25198" s="598"/>
    </row>
    <row r="25199" spans="6:23" x14ac:dyDescent="0.2">
      <c r="F25199" s="610"/>
      <c r="H25199" s="612"/>
      <c r="I25199" s="598"/>
      <c r="J25199" s="598"/>
      <c r="M25199" s="598"/>
      <c r="N25199" s="598"/>
      <c r="V25199" s="598"/>
      <c r="W25199" s="598"/>
    </row>
    <row r="25200" spans="6:23" x14ac:dyDescent="0.2">
      <c r="F25200" s="610"/>
      <c r="H25200" s="612"/>
      <c r="I25200" s="598"/>
      <c r="J25200" s="598"/>
      <c r="M25200" s="598"/>
      <c r="N25200" s="598"/>
      <c r="V25200" s="598"/>
      <c r="W25200" s="598"/>
    </row>
    <row r="25201" spans="6:23" x14ac:dyDescent="0.2">
      <c r="F25201" s="610"/>
      <c r="H25201" s="612"/>
      <c r="I25201" s="598"/>
      <c r="J25201" s="598"/>
      <c r="M25201" s="598"/>
      <c r="N25201" s="598"/>
      <c r="V25201" s="598"/>
      <c r="W25201" s="598"/>
    </row>
    <row r="25202" spans="6:23" x14ac:dyDescent="0.2">
      <c r="F25202" s="610"/>
      <c r="H25202" s="612"/>
      <c r="I25202" s="598"/>
      <c r="J25202" s="598"/>
      <c r="M25202" s="598"/>
      <c r="N25202" s="598"/>
      <c r="V25202" s="598"/>
      <c r="W25202" s="598"/>
    </row>
    <row r="25203" spans="6:23" x14ac:dyDescent="0.2">
      <c r="F25203" s="610"/>
      <c r="H25203" s="612"/>
      <c r="I25203" s="598"/>
      <c r="J25203" s="598"/>
      <c r="M25203" s="598"/>
      <c r="N25203" s="598"/>
      <c r="V25203" s="598"/>
      <c r="W25203" s="598"/>
    </row>
    <row r="25204" spans="6:23" x14ac:dyDescent="0.2">
      <c r="F25204" s="610"/>
      <c r="H25204" s="612"/>
      <c r="I25204" s="598"/>
      <c r="J25204" s="598"/>
      <c r="M25204" s="598"/>
      <c r="N25204" s="598"/>
      <c r="V25204" s="598"/>
      <c r="W25204" s="598"/>
    </row>
    <row r="25205" spans="6:23" x14ac:dyDescent="0.2">
      <c r="F25205" s="610"/>
      <c r="H25205" s="612"/>
      <c r="I25205" s="598"/>
      <c r="J25205" s="598"/>
      <c r="M25205" s="598"/>
      <c r="N25205" s="598"/>
      <c r="V25205" s="598"/>
      <c r="W25205" s="598"/>
    </row>
    <row r="25206" spans="6:23" x14ac:dyDescent="0.2">
      <c r="F25206" s="610"/>
      <c r="H25206" s="612"/>
      <c r="I25206" s="598"/>
      <c r="J25206" s="598"/>
      <c r="M25206" s="598"/>
      <c r="N25206" s="598"/>
      <c r="V25206" s="598"/>
      <c r="W25206" s="598"/>
    </row>
    <row r="25207" spans="6:23" x14ac:dyDescent="0.2">
      <c r="F25207" s="610"/>
      <c r="H25207" s="612"/>
      <c r="I25207" s="598"/>
      <c r="J25207" s="598"/>
      <c r="M25207" s="598"/>
      <c r="N25207" s="598"/>
      <c r="V25207" s="598"/>
      <c r="W25207" s="598"/>
    </row>
    <row r="25208" spans="6:23" x14ac:dyDescent="0.2">
      <c r="F25208" s="610"/>
      <c r="H25208" s="612"/>
      <c r="I25208" s="598"/>
      <c r="J25208" s="598"/>
      <c r="M25208" s="598"/>
      <c r="N25208" s="598"/>
      <c r="V25208" s="598"/>
      <c r="W25208" s="598"/>
    </row>
    <row r="25209" spans="6:23" x14ac:dyDescent="0.2">
      <c r="F25209" s="610"/>
      <c r="H25209" s="612"/>
      <c r="I25209" s="598"/>
      <c r="J25209" s="598"/>
      <c r="M25209" s="598"/>
      <c r="N25209" s="598"/>
      <c r="V25209" s="598"/>
      <c r="W25209" s="598"/>
    </row>
    <row r="25210" spans="6:23" x14ac:dyDescent="0.2">
      <c r="F25210" s="610"/>
      <c r="H25210" s="612"/>
      <c r="I25210" s="598"/>
      <c r="J25210" s="598"/>
      <c r="M25210" s="598"/>
      <c r="N25210" s="598"/>
      <c r="V25210" s="598"/>
      <c r="W25210" s="598"/>
    </row>
    <row r="25211" spans="6:23" x14ac:dyDescent="0.2">
      <c r="F25211" s="610"/>
      <c r="H25211" s="612"/>
      <c r="I25211" s="598"/>
      <c r="J25211" s="598"/>
      <c r="M25211" s="598"/>
      <c r="N25211" s="598"/>
      <c r="V25211" s="598"/>
      <c r="W25211" s="598"/>
    </row>
    <row r="25212" spans="6:23" x14ac:dyDescent="0.2">
      <c r="F25212" s="610"/>
      <c r="H25212" s="612"/>
      <c r="I25212" s="598"/>
      <c r="J25212" s="598"/>
      <c r="M25212" s="598"/>
      <c r="N25212" s="598"/>
      <c r="V25212" s="598"/>
      <c r="W25212" s="598"/>
    </row>
    <row r="25213" spans="6:23" x14ac:dyDescent="0.2">
      <c r="F25213" s="610"/>
      <c r="H25213" s="612"/>
      <c r="I25213" s="598"/>
      <c r="J25213" s="598"/>
      <c r="M25213" s="598"/>
      <c r="N25213" s="598"/>
      <c r="V25213" s="598"/>
      <c r="W25213" s="598"/>
    </row>
    <row r="25214" spans="6:23" x14ac:dyDescent="0.2">
      <c r="F25214" s="610"/>
      <c r="H25214" s="612"/>
      <c r="I25214" s="598"/>
      <c r="J25214" s="598"/>
      <c r="M25214" s="598"/>
      <c r="N25214" s="598"/>
      <c r="V25214" s="598"/>
      <c r="W25214" s="598"/>
    </row>
    <row r="25215" spans="6:23" x14ac:dyDescent="0.2">
      <c r="F25215" s="610"/>
      <c r="H25215" s="612"/>
      <c r="I25215" s="598"/>
      <c r="J25215" s="598"/>
      <c r="M25215" s="598"/>
      <c r="N25215" s="598"/>
      <c r="V25215" s="598"/>
      <c r="W25215" s="598"/>
    </row>
    <row r="25216" spans="6:23" x14ac:dyDescent="0.2">
      <c r="F25216" s="610"/>
      <c r="H25216" s="612"/>
      <c r="I25216" s="598"/>
      <c r="J25216" s="598"/>
      <c r="M25216" s="598"/>
      <c r="N25216" s="598"/>
      <c r="V25216" s="598"/>
      <c r="W25216" s="598"/>
    </row>
    <row r="25217" spans="6:23" x14ac:dyDescent="0.2">
      <c r="F25217" s="610"/>
      <c r="H25217" s="612"/>
      <c r="I25217" s="598"/>
      <c r="J25217" s="598"/>
      <c r="M25217" s="598"/>
      <c r="N25217" s="598"/>
      <c r="V25217" s="598"/>
      <c r="W25217" s="598"/>
    </row>
    <row r="25218" spans="6:23" x14ac:dyDescent="0.2">
      <c r="F25218" s="610"/>
      <c r="H25218" s="612"/>
      <c r="I25218" s="598"/>
      <c r="J25218" s="598"/>
      <c r="M25218" s="598"/>
      <c r="N25218" s="598"/>
      <c r="V25218" s="598"/>
      <c r="W25218" s="598"/>
    </row>
    <row r="25219" spans="6:23" x14ac:dyDescent="0.2">
      <c r="F25219" s="610"/>
      <c r="H25219" s="612"/>
      <c r="I25219" s="598"/>
      <c r="J25219" s="598"/>
      <c r="M25219" s="598"/>
      <c r="N25219" s="598"/>
      <c r="V25219" s="598"/>
      <c r="W25219" s="598"/>
    </row>
    <row r="25220" spans="6:23" x14ac:dyDescent="0.2">
      <c r="F25220" s="610"/>
      <c r="H25220" s="612"/>
      <c r="I25220" s="598"/>
      <c r="J25220" s="598"/>
      <c r="M25220" s="598"/>
      <c r="N25220" s="598"/>
      <c r="V25220" s="598"/>
      <c r="W25220" s="598"/>
    </row>
    <row r="25221" spans="6:23" x14ac:dyDescent="0.2">
      <c r="F25221" s="610"/>
      <c r="H25221" s="612"/>
      <c r="I25221" s="598"/>
      <c r="J25221" s="598"/>
      <c r="M25221" s="598"/>
      <c r="N25221" s="598"/>
      <c r="V25221" s="598"/>
      <c r="W25221" s="598"/>
    </row>
    <row r="25222" spans="6:23" x14ac:dyDescent="0.2">
      <c r="F25222" s="610"/>
      <c r="H25222" s="612"/>
      <c r="I25222" s="598"/>
      <c r="J25222" s="598"/>
      <c r="M25222" s="598"/>
      <c r="N25222" s="598"/>
      <c r="V25222" s="598"/>
      <c r="W25222" s="598"/>
    </row>
    <row r="25223" spans="6:23" x14ac:dyDescent="0.2">
      <c r="F25223" s="610"/>
      <c r="H25223" s="612"/>
      <c r="I25223" s="598"/>
      <c r="J25223" s="598"/>
      <c r="M25223" s="598"/>
      <c r="N25223" s="598"/>
      <c r="V25223" s="598"/>
      <c r="W25223" s="598"/>
    </row>
    <row r="25224" spans="6:23" x14ac:dyDescent="0.2">
      <c r="F25224" s="610"/>
      <c r="H25224" s="612"/>
      <c r="I25224" s="598"/>
      <c r="J25224" s="598"/>
      <c r="M25224" s="598"/>
      <c r="N25224" s="598"/>
      <c r="V25224" s="598"/>
      <c r="W25224" s="598"/>
    </row>
    <row r="25225" spans="6:23" x14ac:dyDescent="0.2">
      <c r="F25225" s="610"/>
      <c r="H25225" s="612"/>
      <c r="I25225" s="598"/>
      <c r="J25225" s="598"/>
      <c r="M25225" s="598"/>
      <c r="N25225" s="598"/>
      <c r="V25225" s="598"/>
      <c r="W25225" s="598"/>
    </row>
    <row r="25226" spans="6:23" x14ac:dyDescent="0.2">
      <c r="F25226" s="610"/>
      <c r="H25226" s="612"/>
      <c r="I25226" s="598"/>
      <c r="J25226" s="598"/>
      <c r="M25226" s="598"/>
      <c r="N25226" s="598"/>
      <c r="V25226" s="598"/>
      <c r="W25226" s="598"/>
    </row>
    <row r="25227" spans="6:23" x14ac:dyDescent="0.2">
      <c r="F25227" s="610"/>
      <c r="H25227" s="612"/>
      <c r="I25227" s="598"/>
      <c r="J25227" s="598"/>
      <c r="M25227" s="598"/>
      <c r="N25227" s="598"/>
      <c r="V25227" s="598"/>
      <c r="W25227" s="598"/>
    </row>
    <row r="25228" spans="6:23" x14ac:dyDescent="0.2">
      <c r="F25228" s="610"/>
      <c r="H25228" s="612"/>
      <c r="I25228" s="598"/>
      <c r="J25228" s="598"/>
      <c r="M25228" s="598"/>
      <c r="N25228" s="598"/>
      <c r="V25228" s="598"/>
      <c r="W25228" s="598"/>
    </row>
    <row r="25229" spans="6:23" x14ac:dyDescent="0.2">
      <c r="F25229" s="610"/>
      <c r="H25229" s="612"/>
      <c r="I25229" s="598"/>
      <c r="J25229" s="598"/>
      <c r="M25229" s="598"/>
      <c r="N25229" s="598"/>
      <c r="V25229" s="598"/>
      <c r="W25229" s="598"/>
    </row>
    <row r="25230" spans="6:23" x14ac:dyDescent="0.2">
      <c r="F25230" s="610"/>
      <c r="H25230" s="612"/>
      <c r="I25230" s="598"/>
      <c r="J25230" s="598"/>
      <c r="M25230" s="598"/>
      <c r="N25230" s="598"/>
      <c r="V25230" s="598"/>
      <c r="W25230" s="598"/>
    </row>
    <row r="25231" spans="6:23" x14ac:dyDescent="0.2">
      <c r="F25231" s="610"/>
      <c r="H25231" s="612"/>
      <c r="I25231" s="598"/>
      <c r="J25231" s="598"/>
      <c r="M25231" s="598"/>
      <c r="N25231" s="598"/>
      <c r="V25231" s="598"/>
      <c r="W25231" s="598"/>
    </row>
    <row r="25232" spans="6:23" x14ac:dyDescent="0.2">
      <c r="F25232" s="610"/>
      <c r="H25232" s="612"/>
      <c r="I25232" s="598"/>
      <c r="J25232" s="598"/>
      <c r="M25232" s="598"/>
      <c r="N25232" s="598"/>
      <c r="V25232" s="598"/>
      <c r="W25232" s="598"/>
    </row>
    <row r="25233" spans="6:23" x14ac:dyDescent="0.2">
      <c r="F25233" s="610"/>
      <c r="H25233" s="612"/>
      <c r="I25233" s="598"/>
      <c r="J25233" s="598"/>
      <c r="M25233" s="598"/>
      <c r="N25233" s="598"/>
      <c r="V25233" s="598"/>
      <c r="W25233" s="598"/>
    </row>
    <row r="25234" spans="6:23" x14ac:dyDescent="0.2">
      <c r="F25234" s="610"/>
      <c r="H25234" s="612"/>
      <c r="I25234" s="598"/>
      <c r="J25234" s="598"/>
      <c r="M25234" s="598"/>
      <c r="N25234" s="598"/>
      <c r="V25234" s="598"/>
      <c r="W25234" s="598"/>
    </row>
    <row r="25235" spans="6:23" x14ac:dyDescent="0.2">
      <c r="F25235" s="610"/>
      <c r="H25235" s="612"/>
      <c r="I25235" s="598"/>
      <c r="J25235" s="598"/>
      <c r="M25235" s="598"/>
      <c r="N25235" s="598"/>
      <c r="V25235" s="598"/>
      <c r="W25235" s="598"/>
    </row>
    <row r="25236" spans="6:23" x14ac:dyDescent="0.2">
      <c r="F25236" s="610"/>
      <c r="H25236" s="612"/>
      <c r="I25236" s="598"/>
      <c r="J25236" s="598"/>
      <c r="M25236" s="598"/>
      <c r="N25236" s="598"/>
      <c r="V25236" s="598"/>
      <c r="W25236" s="598"/>
    </row>
    <row r="25237" spans="6:23" x14ac:dyDescent="0.2">
      <c r="F25237" s="610"/>
      <c r="H25237" s="612"/>
      <c r="I25237" s="598"/>
      <c r="J25237" s="598"/>
      <c r="M25237" s="598"/>
      <c r="N25237" s="598"/>
      <c r="V25237" s="598"/>
      <c r="W25237" s="598"/>
    </row>
    <row r="25238" spans="6:23" x14ac:dyDescent="0.2">
      <c r="F25238" s="610"/>
      <c r="H25238" s="612"/>
      <c r="I25238" s="598"/>
      <c r="J25238" s="598"/>
      <c r="M25238" s="598"/>
      <c r="N25238" s="598"/>
      <c r="V25238" s="598"/>
      <c r="W25238" s="598"/>
    </row>
    <row r="25239" spans="6:23" x14ac:dyDescent="0.2">
      <c r="F25239" s="610"/>
      <c r="H25239" s="612"/>
      <c r="I25239" s="598"/>
      <c r="J25239" s="598"/>
      <c r="M25239" s="598"/>
      <c r="N25239" s="598"/>
      <c r="V25239" s="598"/>
      <c r="W25239" s="598"/>
    </row>
    <row r="25240" spans="6:23" x14ac:dyDescent="0.2">
      <c r="F25240" s="610"/>
      <c r="H25240" s="612"/>
      <c r="I25240" s="598"/>
      <c r="J25240" s="598"/>
      <c r="M25240" s="598"/>
      <c r="N25240" s="598"/>
      <c r="V25240" s="598"/>
      <c r="W25240" s="598"/>
    </row>
    <row r="25241" spans="6:23" x14ac:dyDescent="0.2">
      <c r="F25241" s="610"/>
      <c r="H25241" s="612"/>
      <c r="I25241" s="598"/>
      <c r="J25241" s="598"/>
      <c r="M25241" s="598"/>
      <c r="N25241" s="598"/>
      <c r="V25241" s="598"/>
      <c r="W25241" s="598"/>
    </row>
    <row r="25242" spans="6:23" x14ac:dyDescent="0.2">
      <c r="F25242" s="610"/>
      <c r="H25242" s="612"/>
      <c r="I25242" s="598"/>
      <c r="J25242" s="598"/>
      <c r="M25242" s="598"/>
      <c r="N25242" s="598"/>
      <c r="V25242" s="598"/>
      <c r="W25242" s="598"/>
    </row>
    <row r="25243" spans="6:23" x14ac:dyDescent="0.2">
      <c r="F25243" s="610"/>
      <c r="H25243" s="612"/>
      <c r="I25243" s="598"/>
      <c r="J25243" s="598"/>
      <c r="M25243" s="598"/>
      <c r="N25243" s="598"/>
      <c r="V25243" s="598"/>
      <c r="W25243" s="598"/>
    </row>
    <row r="25244" spans="6:23" x14ac:dyDescent="0.2">
      <c r="F25244" s="610"/>
      <c r="H25244" s="612"/>
      <c r="I25244" s="598"/>
      <c r="J25244" s="598"/>
      <c r="M25244" s="598"/>
      <c r="N25244" s="598"/>
      <c r="V25244" s="598"/>
      <c r="W25244" s="598"/>
    </row>
    <row r="25245" spans="6:23" x14ac:dyDescent="0.2">
      <c r="F25245" s="610"/>
      <c r="H25245" s="612"/>
      <c r="I25245" s="598"/>
      <c r="J25245" s="598"/>
      <c r="M25245" s="598"/>
      <c r="N25245" s="598"/>
      <c r="V25245" s="598"/>
      <c r="W25245" s="598"/>
    </row>
    <row r="25246" spans="6:23" x14ac:dyDescent="0.2">
      <c r="F25246" s="610"/>
      <c r="H25246" s="612"/>
      <c r="I25246" s="598"/>
      <c r="J25246" s="598"/>
      <c r="M25246" s="598"/>
      <c r="N25246" s="598"/>
      <c r="V25246" s="598"/>
      <c r="W25246" s="598"/>
    </row>
    <row r="25247" spans="6:23" x14ac:dyDescent="0.2">
      <c r="F25247" s="610"/>
      <c r="H25247" s="612"/>
      <c r="I25247" s="598"/>
      <c r="J25247" s="598"/>
      <c r="M25247" s="598"/>
      <c r="N25247" s="598"/>
      <c r="V25247" s="598"/>
      <c r="W25247" s="598"/>
    </row>
    <row r="25248" spans="6:23" x14ac:dyDescent="0.2">
      <c r="F25248" s="610"/>
      <c r="H25248" s="612"/>
      <c r="I25248" s="598"/>
      <c r="J25248" s="598"/>
      <c r="M25248" s="598"/>
      <c r="N25248" s="598"/>
      <c r="V25248" s="598"/>
      <c r="W25248" s="598"/>
    </row>
    <row r="25249" spans="6:23" x14ac:dyDescent="0.2">
      <c r="F25249" s="610"/>
      <c r="H25249" s="612"/>
      <c r="I25249" s="598"/>
      <c r="J25249" s="598"/>
      <c r="M25249" s="598"/>
      <c r="N25249" s="598"/>
      <c r="V25249" s="598"/>
      <c r="W25249" s="598"/>
    </row>
    <row r="25250" spans="6:23" x14ac:dyDescent="0.2">
      <c r="F25250" s="610"/>
      <c r="H25250" s="612"/>
      <c r="I25250" s="598"/>
      <c r="J25250" s="598"/>
      <c r="M25250" s="598"/>
      <c r="N25250" s="598"/>
      <c r="V25250" s="598"/>
      <c r="W25250" s="598"/>
    </row>
    <row r="25251" spans="6:23" x14ac:dyDescent="0.2">
      <c r="F25251" s="610"/>
      <c r="H25251" s="612"/>
      <c r="I25251" s="598"/>
      <c r="J25251" s="598"/>
      <c r="M25251" s="598"/>
      <c r="N25251" s="598"/>
      <c r="V25251" s="598"/>
      <c r="W25251" s="598"/>
    </row>
    <row r="25252" spans="6:23" x14ac:dyDescent="0.2">
      <c r="F25252" s="610"/>
      <c r="H25252" s="612"/>
      <c r="I25252" s="598"/>
      <c r="J25252" s="598"/>
      <c r="M25252" s="598"/>
      <c r="N25252" s="598"/>
      <c r="V25252" s="598"/>
      <c r="W25252" s="598"/>
    </row>
    <row r="25253" spans="6:23" x14ac:dyDescent="0.2">
      <c r="F25253" s="610"/>
      <c r="H25253" s="612"/>
      <c r="I25253" s="598"/>
      <c r="J25253" s="598"/>
      <c r="M25253" s="598"/>
      <c r="N25253" s="598"/>
      <c r="V25253" s="598"/>
      <c r="W25253" s="598"/>
    </row>
    <row r="25254" spans="6:23" x14ac:dyDescent="0.2">
      <c r="F25254" s="610"/>
      <c r="H25254" s="612"/>
      <c r="I25254" s="598"/>
      <c r="J25254" s="598"/>
      <c r="M25254" s="598"/>
      <c r="N25254" s="598"/>
      <c r="V25254" s="598"/>
      <c r="W25254" s="598"/>
    </row>
    <row r="25255" spans="6:23" x14ac:dyDescent="0.2">
      <c r="F25255" s="610"/>
      <c r="H25255" s="612"/>
      <c r="I25255" s="598"/>
      <c r="J25255" s="598"/>
      <c r="M25255" s="598"/>
      <c r="N25255" s="598"/>
      <c r="V25255" s="598"/>
      <c r="W25255" s="598"/>
    </row>
    <row r="25256" spans="6:23" x14ac:dyDescent="0.2">
      <c r="F25256" s="610"/>
      <c r="H25256" s="612"/>
      <c r="I25256" s="598"/>
      <c r="J25256" s="598"/>
      <c r="M25256" s="598"/>
      <c r="N25256" s="598"/>
      <c r="V25256" s="598"/>
      <c r="W25256" s="598"/>
    </row>
    <row r="25257" spans="6:23" x14ac:dyDescent="0.2">
      <c r="F25257" s="610"/>
      <c r="H25257" s="612"/>
      <c r="I25257" s="598"/>
      <c r="J25257" s="598"/>
      <c r="M25257" s="598"/>
      <c r="N25257" s="598"/>
      <c r="V25257" s="598"/>
      <c r="W25257" s="598"/>
    </row>
    <row r="25258" spans="6:23" x14ac:dyDescent="0.2">
      <c r="F25258" s="610"/>
      <c r="H25258" s="612"/>
      <c r="I25258" s="598"/>
      <c r="J25258" s="598"/>
      <c r="M25258" s="598"/>
      <c r="N25258" s="598"/>
      <c r="V25258" s="598"/>
      <c r="W25258" s="598"/>
    </row>
    <row r="25259" spans="6:23" x14ac:dyDescent="0.2">
      <c r="F25259" s="610"/>
      <c r="H25259" s="612"/>
      <c r="I25259" s="598"/>
      <c r="J25259" s="598"/>
      <c r="M25259" s="598"/>
      <c r="N25259" s="598"/>
      <c r="V25259" s="598"/>
      <c r="W25259" s="598"/>
    </row>
    <row r="25260" spans="6:23" x14ac:dyDescent="0.2">
      <c r="F25260" s="610"/>
      <c r="H25260" s="612"/>
      <c r="I25260" s="598"/>
      <c r="J25260" s="598"/>
      <c r="M25260" s="598"/>
      <c r="N25260" s="598"/>
      <c r="V25260" s="598"/>
      <c r="W25260" s="598"/>
    </row>
    <row r="25261" spans="6:23" x14ac:dyDescent="0.2">
      <c r="F25261" s="610"/>
      <c r="H25261" s="612"/>
      <c r="I25261" s="598"/>
      <c r="J25261" s="598"/>
      <c r="M25261" s="598"/>
      <c r="N25261" s="598"/>
      <c r="V25261" s="598"/>
      <c r="W25261" s="598"/>
    </row>
    <row r="25262" spans="6:23" x14ac:dyDescent="0.2">
      <c r="F25262" s="610"/>
      <c r="H25262" s="612"/>
      <c r="I25262" s="598"/>
      <c r="J25262" s="598"/>
      <c r="M25262" s="598"/>
      <c r="N25262" s="598"/>
      <c r="V25262" s="598"/>
      <c r="W25262" s="598"/>
    </row>
    <row r="25263" spans="6:23" x14ac:dyDescent="0.2">
      <c r="F25263" s="610"/>
      <c r="H25263" s="612"/>
      <c r="I25263" s="598"/>
      <c r="J25263" s="598"/>
      <c r="M25263" s="598"/>
      <c r="N25263" s="598"/>
      <c r="V25263" s="598"/>
      <c r="W25263" s="598"/>
    </row>
    <row r="25264" spans="6:23" x14ac:dyDescent="0.2">
      <c r="F25264" s="610"/>
      <c r="H25264" s="612"/>
      <c r="I25264" s="598"/>
      <c r="J25264" s="598"/>
      <c r="M25264" s="598"/>
      <c r="N25264" s="598"/>
      <c r="V25264" s="598"/>
      <c r="W25264" s="598"/>
    </row>
    <row r="25265" spans="6:23" x14ac:dyDescent="0.2">
      <c r="F25265" s="610"/>
      <c r="H25265" s="612"/>
      <c r="I25265" s="598"/>
      <c r="J25265" s="598"/>
      <c r="M25265" s="598"/>
      <c r="N25265" s="598"/>
      <c r="V25265" s="598"/>
      <c r="W25265" s="598"/>
    </row>
    <row r="25266" spans="6:23" x14ac:dyDescent="0.2">
      <c r="F25266" s="610"/>
      <c r="H25266" s="612"/>
      <c r="I25266" s="598"/>
      <c r="J25266" s="598"/>
      <c r="M25266" s="598"/>
      <c r="N25266" s="598"/>
      <c r="V25266" s="598"/>
      <c r="W25266" s="598"/>
    </row>
    <row r="25267" spans="6:23" x14ac:dyDescent="0.2">
      <c r="F25267" s="610"/>
      <c r="H25267" s="612"/>
      <c r="I25267" s="598"/>
      <c r="J25267" s="598"/>
      <c r="M25267" s="598"/>
      <c r="N25267" s="598"/>
      <c r="V25267" s="598"/>
      <c r="W25267" s="598"/>
    </row>
    <row r="25268" spans="6:23" x14ac:dyDescent="0.2">
      <c r="F25268" s="610"/>
      <c r="H25268" s="612"/>
      <c r="I25268" s="598"/>
      <c r="J25268" s="598"/>
      <c r="M25268" s="598"/>
      <c r="N25268" s="598"/>
      <c r="V25268" s="598"/>
      <c r="W25268" s="598"/>
    </row>
    <row r="25269" spans="6:23" x14ac:dyDescent="0.2">
      <c r="F25269" s="610"/>
      <c r="H25269" s="612"/>
      <c r="I25269" s="598"/>
      <c r="J25269" s="598"/>
      <c r="M25269" s="598"/>
      <c r="N25269" s="598"/>
      <c r="V25269" s="598"/>
      <c r="W25269" s="598"/>
    </row>
    <row r="25270" spans="6:23" x14ac:dyDescent="0.2">
      <c r="F25270" s="610"/>
      <c r="H25270" s="612"/>
      <c r="I25270" s="598"/>
      <c r="J25270" s="598"/>
      <c r="M25270" s="598"/>
      <c r="N25270" s="598"/>
      <c r="V25270" s="598"/>
      <c r="W25270" s="598"/>
    </row>
    <row r="25271" spans="6:23" x14ac:dyDescent="0.2">
      <c r="F25271" s="610"/>
      <c r="H25271" s="612"/>
      <c r="I25271" s="598"/>
      <c r="J25271" s="598"/>
      <c r="M25271" s="598"/>
      <c r="N25271" s="598"/>
      <c r="V25271" s="598"/>
      <c r="W25271" s="598"/>
    </row>
    <row r="25272" spans="6:23" x14ac:dyDescent="0.2">
      <c r="F25272" s="610"/>
      <c r="H25272" s="612"/>
      <c r="I25272" s="598"/>
      <c r="J25272" s="598"/>
      <c r="M25272" s="598"/>
      <c r="N25272" s="598"/>
      <c r="V25272" s="598"/>
      <c r="W25272" s="598"/>
    </row>
    <row r="25273" spans="6:23" x14ac:dyDescent="0.2">
      <c r="F25273" s="610"/>
      <c r="H25273" s="612"/>
      <c r="I25273" s="598"/>
      <c r="J25273" s="598"/>
      <c r="M25273" s="598"/>
      <c r="N25273" s="598"/>
      <c r="V25273" s="598"/>
      <c r="W25273" s="598"/>
    </row>
    <row r="25274" spans="6:23" x14ac:dyDescent="0.2">
      <c r="F25274" s="610"/>
      <c r="H25274" s="612"/>
      <c r="I25274" s="598"/>
      <c r="J25274" s="598"/>
      <c r="M25274" s="598"/>
      <c r="N25274" s="598"/>
      <c r="V25274" s="598"/>
      <c r="W25274" s="598"/>
    </row>
    <row r="25275" spans="6:23" x14ac:dyDescent="0.2">
      <c r="F25275" s="610"/>
      <c r="H25275" s="612"/>
      <c r="I25275" s="598"/>
      <c r="J25275" s="598"/>
      <c r="M25275" s="598"/>
      <c r="N25275" s="598"/>
      <c r="V25275" s="598"/>
      <c r="W25275" s="598"/>
    </row>
    <row r="25276" spans="6:23" x14ac:dyDescent="0.2">
      <c r="F25276" s="610"/>
      <c r="H25276" s="612"/>
      <c r="I25276" s="598"/>
      <c r="J25276" s="598"/>
      <c r="M25276" s="598"/>
      <c r="N25276" s="598"/>
      <c r="V25276" s="598"/>
      <c r="W25276" s="598"/>
    </row>
    <row r="25277" spans="6:23" x14ac:dyDescent="0.2">
      <c r="F25277" s="610"/>
      <c r="H25277" s="612"/>
      <c r="I25277" s="598"/>
      <c r="J25277" s="598"/>
      <c r="M25277" s="598"/>
      <c r="N25277" s="598"/>
      <c r="V25277" s="598"/>
      <c r="W25277" s="598"/>
    </row>
    <row r="25278" spans="6:23" x14ac:dyDescent="0.2">
      <c r="F25278" s="610"/>
      <c r="H25278" s="612"/>
      <c r="I25278" s="598"/>
      <c r="J25278" s="598"/>
      <c r="M25278" s="598"/>
      <c r="N25278" s="598"/>
      <c r="V25278" s="598"/>
      <c r="W25278" s="598"/>
    </row>
    <row r="25279" spans="6:23" x14ac:dyDescent="0.2">
      <c r="F25279" s="610"/>
      <c r="H25279" s="612"/>
      <c r="I25279" s="598"/>
      <c r="J25279" s="598"/>
      <c r="M25279" s="598"/>
      <c r="N25279" s="598"/>
      <c r="V25279" s="598"/>
      <c r="W25279" s="598"/>
    </row>
    <row r="25280" spans="6:23" x14ac:dyDescent="0.2">
      <c r="F25280" s="610"/>
      <c r="H25280" s="612"/>
      <c r="I25280" s="598"/>
      <c r="J25280" s="598"/>
      <c r="M25280" s="598"/>
      <c r="N25280" s="598"/>
      <c r="V25280" s="598"/>
      <c r="W25280" s="598"/>
    </row>
    <row r="25281" spans="6:23" x14ac:dyDescent="0.2">
      <c r="F25281" s="610"/>
      <c r="H25281" s="612"/>
      <c r="I25281" s="598"/>
      <c r="J25281" s="598"/>
      <c r="M25281" s="598"/>
      <c r="N25281" s="598"/>
      <c r="V25281" s="598"/>
      <c r="W25281" s="598"/>
    </row>
    <row r="25282" spans="6:23" x14ac:dyDescent="0.2">
      <c r="F25282" s="610"/>
      <c r="H25282" s="612"/>
      <c r="I25282" s="598"/>
      <c r="J25282" s="598"/>
      <c r="M25282" s="598"/>
      <c r="N25282" s="598"/>
      <c r="V25282" s="598"/>
      <c r="W25282" s="598"/>
    </row>
    <row r="25283" spans="6:23" x14ac:dyDescent="0.2">
      <c r="F25283" s="610"/>
      <c r="H25283" s="612"/>
      <c r="I25283" s="598"/>
      <c r="J25283" s="598"/>
      <c r="M25283" s="598"/>
      <c r="N25283" s="598"/>
      <c r="V25283" s="598"/>
      <c r="W25283" s="598"/>
    </row>
    <row r="25284" spans="6:23" x14ac:dyDescent="0.2">
      <c r="F25284" s="610"/>
      <c r="H25284" s="612"/>
      <c r="I25284" s="598"/>
      <c r="J25284" s="598"/>
      <c r="M25284" s="598"/>
      <c r="N25284" s="598"/>
      <c r="V25284" s="598"/>
      <c r="W25284" s="598"/>
    </row>
    <row r="25285" spans="6:23" x14ac:dyDescent="0.2">
      <c r="F25285" s="610"/>
      <c r="H25285" s="612"/>
      <c r="I25285" s="598"/>
      <c r="J25285" s="598"/>
      <c r="M25285" s="598"/>
      <c r="N25285" s="598"/>
      <c r="V25285" s="598"/>
      <c r="W25285" s="598"/>
    </row>
    <row r="25286" spans="6:23" x14ac:dyDescent="0.2">
      <c r="F25286" s="610"/>
      <c r="H25286" s="612"/>
      <c r="I25286" s="598"/>
      <c r="J25286" s="598"/>
      <c r="M25286" s="598"/>
      <c r="N25286" s="598"/>
      <c r="V25286" s="598"/>
      <c r="W25286" s="598"/>
    </row>
    <row r="25287" spans="6:23" x14ac:dyDescent="0.2">
      <c r="F25287" s="610"/>
      <c r="H25287" s="612"/>
      <c r="I25287" s="598"/>
      <c r="J25287" s="598"/>
      <c r="M25287" s="598"/>
      <c r="N25287" s="598"/>
      <c r="V25287" s="598"/>
      <c r="W25287" s="598"/>
    </row>
    <row r="25288" spans="6:23" x14ac:dyDescent="0.2">
      <c r="F25288" s="610"/>
      <c r="H25288" s="612"/>
      <c r="I25288" s="598"/>
      <c r="J25288" s="598"/>
      <c r="M25288" s="598"/>
      <c r="N25288" s="598"/>
      <c r="V25288" s="598"/>
      <c r="W25288" s="598"/>
    </row>
    <row r="25289" spans="6:23" x14ac:dyDescent="0.2">
      <c r="F25289" s="610"/>
      <c r="H25289" s="612"/>
      <c r="I25289" s="598"/>
      <c r="J25289" s="598"/>
      <c r="M25289" s="598"/>
      <c r="N25289" s="598"/>
      <c r="V25289" s="598"/>
      <c r="W25289" s="598"/>
    </row>
    <row r="25290" spans="6:23" x14ac:dyDescent="0.2">
      <c r="F25290" s="610"/>
      <c r="H25290" s="612"/>
      <c r="I25290" s="598"/>
      <c r="J25290" s="598"/>
      <c r="M25290" s="598"/>
      <c r="N25290" s="598"/>
      <c r="V25290" s="598"/>
      <c r="W25290" s="598"/>
    </row>
    <row r="25291" spans="6:23" x14ac:dyDescent="0.2">
      <c r="F25291" s="610"/>
      <c r="H25291" s="612"/>
      <c r="I25291" s="598"/>
      <c r="J25291" s="598"/>
      <c r="M25291" s="598"/>
      <c r="N25291" s="598"/>
      <c r="V25291" s="598"/>
      <c r="W25291" s="598"/>
    </row>
    <row r="25292" spans="6:23" x14ac:dyDescent="0.2">
      <c r="F25292" s="610"/>
      <c r="H25292" s="612"/>
      <c r="I25292" s="598"/>
      <c r="J25292" s="598"/>
      <c r="M25292" s="598"/>
      <c r="N25292" s="598"/>
      <c r="V25292" s="598"/>
      <c r="W25292" s="598"/>
    </row>
    <row r="25293" spans="6:23" x14ac:dyDescent="0.2">
      <c r="F25293" s="610"/>
      <c r="H25293" s="612"/>
      <c r="I25293" s="598"/>
      <c r="J25293" s="598"/>
      <c r="M25293" s="598"/>
      <c r="N25293" s="598"/>
      <c r="V25293" s="598"/>
      <c r="W25293" s="598"/>
    </row>
    <row r="25294" spans="6:23" x14ac:dyDescent="0.2">
      <c r="F25294" s="610"/>
      <c r="H25294" s="612"/>
      <c r="I25294" s="598"/>
      <c r="J25294" s="598"/>
      <c r="M25294" s="598"/>
      <c r="N25294" s="598"/>
      <c r="V25294" s="598"/>
      <c r="W25294" s="598"/>
    </row>
    <row r="25295" spans="6:23" x14ac:dyDescent="0.2">
      <c r="F25295" s="610"/>
      <c r="H25295" s="612"/>
      <c r="I25295" s="598"/>
      <c r="J25295" s="598"/>
      <c r="M25295" s="598"/>
      <c r="N25295" s="598"/>
      <c r="V25295" s="598"/>
      <c r="W25295" s="598"/>
    </row>
    <row r="25296" spans="6:23" x14ac:dyDescent="0.2">
      <c r="F25296" s="610"/>
      <c r="H25296" s="612"/>
      <c r="I25296" s="598"/>
      <c r="J25296" s="598"/>
      <c r="M25296" s="598"/>
      <c r="N25296" s="598"/>
      <c r="V25296" s="598"/>
      <c r="W25296" s="598"/>
    </row>
    <row r="25297" spans="6:23" x14ac:dyDescent="0.2">
      <c r="F25297" s="610"/>
      <c r="H25297" s="612"/>
      <c r="I25297" s="598"/>
      <c r="J25297" s="598"/>
      <c r="M25297" s="598"/>
      <c r="N25297" s="598"/>
      <c r="V25297" s="598"/>
      <c r="W25297" s="598"/>
    </row>
    <row r="25298" spans="6:23" x14ac:dyDescent="0.2">
      <c r="F25298" s="610"/>
      <c r="H25298" s="612"/>
      <c r="I25298" s="598"/>
      <c r="J25298" s="598"/>
      <c r="M25298" s="598"/>
      <c r="N25298" s="598"/>
      <c r="V25298" s="598"/>
      <c r="W25298" s="598"/>
    </row>
    <row r="25299" spans="6:23" x14ac:dyDescent="0.2">
      <c r="F25299" s="610"/>
      <c r="H25299" s="612"/>
      <c r="I25299" s="598"/>
      <c r="J25299" s="598"/>
      <c r="M25299" s="598"/>
      <c r="N25299" s="598"/>
      <c r="V25299" s="598"/>
      <c r="W25299" s="598"/>
    </row>
    <row r="25300" spans="6:23" x14ac:dyDescent="0.2">
      <c r="F25300" s="610"/>
      <c r="H25300" s="612"/>
      <c r="I25300" s="598"/>
      <c r="J25300" s="598"/>
      <c r="M25300" s="598"/>
      <c r="N25300" s="598"/>
      <c r="V25300" s="598"/>
      <c r="W25300" s="598"/>
    </row>
    <row r="25301" spans="6:23" x14ac:dyDescent="0.2">
      <c r="F25301" s="610"/>
      <c r="H25301" s="612"/>
      <c r="I25301" s="598"/>
      <c r="J25301" s="598"/>
      <c r="M25301" s="598"/>
      <c r="N25301" s="598"/>
      <c r="V25301" s="598"/>
      <c r="W25301" s="598"/>
    </row>
    <row r="25302" spans="6:23" x14ac:dyDescent="0.2">
      <c r="F25302" s="610"/>
      <c r="H25302" s="612"/>
      <c r="I25302" s="598"/>
      <c r="J25302" s="598"/>
      <c r="M25302" s="598"/>
      <c r="N25302" s="598"/>
      <c r="V25302" s="598"/>
      <c r="W25302" s="598"/>
    </row>
    <row r="25303" spans="6:23" x14ac:dyDescent="0.2">
      <c r="F25303" s="610"/>
      <c r="H25303" s="612"/>
      <c r="I25303" s="598"/>
      <c r="J25303" s="598"/>
      <c r="M25303" s="598"/>
      <c r="N25303" s="598"/>
      <c r="V25303" s="598"/>
      <c r="W25303" s="598"/>
    </row>
    <row r="25304" spans="6:23" x14ac:dyDescent="0.2">
      <c r="F25304" s="610"/>
      <c r="H25304" s="612"/>
      <c r="I25304" s="598"/>
      <c r="J25304" s="598"/>
      <c r="M25304" s="598"/>
      <c r="N25304" s="598"/>
      <c r="V25304" s="598"/>
      <c r="W25304" s="598"/>
    </row>
    <row r="25305" spans="6:23" x14ac:dyDescent="0.2">
      <c r="F25305" s="610"/>
      <c r="H25305" s="612"/>
      <c r="I25305" s="598"/>
      <c r="J25305" s="598"/>
      <c r="M25305" s="598"/>
      <c r="N25305" s="598"/>
      <c r="V25305" s="598"/>
      <c r="W25305" s="598"/>
    </row>
    <row r="25306" spans="6:23" x14ac:dyDescent="0.2">
      <c r="F25306" s="610"/>
      <c r="H25306" s="612"/>
      <c r="I25306" s="598"/>
      <c r="J25306" s="598"/>
      <c r="M25306" s="598"/>
      <c r="N25306" s="598"/>
      <c r="V25306" s="598"/>
      <c r="W25306" s="598"/>
    </row>
    <row r="25307" spans="6:23" x14ac:dyDescent="0.2">
      <c r="F25307" s="610"/>
      <c r="H25307" s="612"/>
      <c r="I25307" s="598"/>
      <c r="J25307" s="598"/>
      <c r="M25307" s="598"/>
      <c r="N25307" s="598"/>
      <c r="V25307" s="598"/>
      <c r="W25307" s="598"/>
    </row>
    <row r="25308" spans="6:23" x14ac:dyDescent="0.2">
      <c r="F25308" s="610"/>
      <c r="H25308" s="612"/>
      <c r="I25308" s="598"/>
      <c r="J25308" s="598"/>
      <c r="M25308" s="598"/>
      <c r="N25308" s="598"/>
      <c r="V25308" s="598"/>
      <c r="W25308" s="598"/>
    </row>
    <row r="25309" spans="6:23" x14ac:dyDescent="0.2">
      <c r="F25309" s="610"/>
      <c r="H25309" s="612"/>
      <c r="I25309" s="598"/>
      <c r="J25309" s="598"/>
      <c r="M25309" s="598"/>
      <c r="N25309" s="598"/>
      <c r="V25309" s="598"/>
      <c r="W25309" s="598"/>
    </row>
    <row r="25310" spans="6:23" x14ac:dyDescent="0.2">
      <c r="F25310" s="610"/>
      <c r="H25310" s="612"/>
      <c r="I25310" s="598"/>
      <c r="J25310" s="598"/>
      <c r="M25310" s="598"/>
      <c r="N25310" s="598"/>
      <c r="V25310" s="598"/>
      <c r="W25310" s="598"/>
    </row>
    <row r="25311" spans="6:23" x14ac:dyDescent="0.2">
      <c r="F25311" s="610"/>
      <c r="H25311" s="612"/>
      <c r="I25311" s="598"/>
      <c r="J25311" s="598"/>
      <c r="M25311" s="598"/>
      <c r="N25311" s="598"/>
      <c r="V25311" s="598"/>
      <c r="W25311" s="598"/>
    </row>
    <row r="25312" spans="6:23" x14ac:dyDescent="0.2">
      <c r="F25312" s="610"/>
      <c r="H25312" s="612"/>
      <c r="I25312" s="598"/>
      <c r="J25312" s="598"/>
      <c r="M25312" s="598"/>
      <c r="N25312" s="598"/>
      <c r="V25312" s="598"/>
      <c r="W25312" s="598"/>
    </row>
    <row r="25313" spans="6:23" x14ac:dyDescent="0.2">
      <c r="F25313" s="610"/>
      <c r="H25313" s="612"/>
      <c r="I25313" s="598"/>
      <c r="J25313" s="598"/>
      <c r="M25313" s="598"/>
      <c r="N25313" s="598"/>
      <c r="V25313" s="598"/>
      <c r="W25313" s="598"/>
    </row>
    <row r="25314" spans="6:23" x14ac:dyDescent="0.2">
      <c r="F25314" s="610"/>
      <c r="H25314" s="612"/>
      <c r="I25314" s="598"/>
      <c r="J25314" s="598"/>
      <c r="M25314" s="598"/>
      <c r="N25314" s="598"/>
      <c r="V25314" s="598"/>
      <c r="W25314" s="598"/>
    </row>
    <row r="25315" spans="6:23" x14ac:dyDescent="0.2">
      <c r="F25315" s="610"/>
      <c r="H25315" s="612"/>
      <c r="I25315" s="598"/>
      <c r="J25315" s="598"/>
      <c r="M25315" s="598"/>
      <c r="N25315" s="598"/>
      <c r="V25315" s="598"/>
      <c r="W25315" s="598"/>
    </row>
    <row r="25316" spans="6:23" x14ac:dyDescent="0.2">
      <c r="F25316" s="610"/>
      <c r="H25316" s="612"/>
      <c r="I25316" s="598"/>
      <c r="J25316" s="598"/>
      <c r="M25316" s="598"/>
      <c r="N25316" s="598"/>
      <c r="V25316" s="598"/>
      <c r="W25316" s="598"/>
    </row>
    <row r="25317" spans="6:23" x14ac:dyDescent="0.2">
      <c r="F25317" s="610"/>
      <c r="H25317" s="612"/>
      <c r="I25317" s="598"/>
      <c r="J25317" s="598"/>
      <c r="M25317" s="598"/>
      <c r="N25317" s="598"/>
      <c r="V25317" s="598"/>
      <c r="W25317" s="598"/>
    </row>
    <row r="25318" spans="6:23" x14ac:dyDescent="0.2">
      <c r="F25318" s="610"/>
      <c r="H25318" s="612"/>
      <c r="I25318" s="598"/>
      <c r="J25318" s="598"/>
      <c r="M25318" s="598"/>
      <c r="N25318" s="598"/>
      <c r="V25318" s="598"/>
      <c r="W25318" s="598"/>
    </row>
    <row r="25319" spans="6:23" x14ac:dyDescent="0.2">
      <c r="F25319" s="610"/>
      <c r="H25319" s="612"/>
      <c r="I25319" s="598"/>
      <c r="J25319" s="598"/>
      <c r="M25319" s="598"/>
      <c r="N25319" s="598"/>
      <c r="V25319" s="598"/>
      <c r="W25319" s="598"/>
    </row>
    <row r="25320" spans="6:23" x14ac:dyDescent="0.2">
      <c r="F25320" s="610"/>
      <c r="H25320" s="612"/>
      <c r="I25320" s="598"/>
      <c r="J25320" s="598"/>
      <c r="M25320" s="598"/>
      <c r="N25320" s="598"/>
      <c r="V25320" s="598"/>
      <c r="W25320" s="598"/>
    </row>
    <row r="25321" spans="6:23" x14ac:dyDescent="0.2">
      <c r="F25321" s="610"/>
      <c r="H25321" s="612"/>
      <c r="I25321" s="598"/>
      <c r="J25321" s="598"/>
      <c r="M25321" s="598"/>
      <c r="N25321" s="598"/>
      <c r="V25321" s="598"/>
      <c r="W25321" s="598"/>
    </row>
    <row r="25322" spans="6:23" x14ac:dyDescent="0.2">
      <c r="F25322" s="610"/>
      <c r="H25322" s="612"/>
      <c r="I25322" s="598"/>
      <c r="J25322" s="598"/>
      <c r="M25322" s="598"/>
      <c r="N25322" s="598"/>
      <c r="V25322" s="598"/>
      <c r="W25322" s="598"/>
    </row>
    <row r="25323" spans="6:23" x14ac:dyDescent="0.2">
      <c r="F25323" s="610"/>
      <c r="H25323" s="612"/>
      <c r="I25323" s="598"/>
      <c r="J25323" s="598"/>
      <c r="M25323" s="598"/>
      <c r="N25323" s="598"/>
      <c r="V25323" s="598"/>
      <c r="W25323" s="598"/>
    </row>
    <row r="25324" spans="6:23" x14ac:dyDescent="0.2">
      <c r="F25324" s="610"/>
      <c r="H25324" s="612"/>
      <c r="I25324" s="598"/>
      <c r="J25324" s="598"/>
      <c r="M25324" s="598"/>
      <c r="N25324" s="598"/>
      <c r="V25324" s="598"/>
      <c r="W25324" s="598"/>
    </row>
    <row r="25325" spans="6:23" x14ac:dyDescent="0.2">
      <c r="F25325" s="610"/>
      <c r="H25325" s="612"/>
      <c r="I25325" s="598"/>
      <c r="J25325" s="598"/>
      <c r="M25325" s="598"/>
      <c r="N25325" s="598"/>
      <c r="V25325" s="598"/>
      <c r="W25325" s="598"/>
    </row>
    <row r="25326" spans="6:23" x14ac:dyDescent="0.2">
      <c r="F25326" s="610"/>
      <c r="H25326" s="612"/>
      <c r="I25326" s="598"/>
      <c r="J25326" s="598"/>
      <c r="M25326" s="598"/>
      <c r="N25326" s="598"/>
      <c r="V25326" s="598"/>
      <c r="W25326" s="598"/>
    </row>
    <row r="25327" spans="6:23" x14ac:dyDescent="0.2">
      <c r="F25327" s="610"/>
      <c r="H25327" s="612"/>
      <c r="I25327" s="598"/>
      <c r="J25327" s="598"/>
      <c r="M25327" s="598"/>
      <c r="N25327" s="598"/>
      <c r="V25327" s="598"/>
      <c r="W25327" s="598"/>
    </row>
    <row r="25328" spans="6:23" x14ac:dyDescent="0.2">
      <c r="F25328" s="610"/>
      <c r="H25328" s="612"/>
      <c r="I25328" s="598"/>
      <c r="J25328" s="598"/>
      <c r="M25328" s="598"/>
      <c r="N25328" s="598"/>
      <c r="V25328" s="598"/>
      <c r="W25328" s="598"/>
    </row>
    <row r="25329" spans="6:23" x14ac:dyDescent="0.2">
      <c r="F25329" s="610"/>
      <c r="H25329" s="612"/>
      <c r="I25329" s="598"/>
      <c r="J25329" s="598"/>
      <c r="M25329" s="598"/>
      <c r="N25329" s="598"/>
      <c r="V25329" s="598"/>
      <c r="W25329" s="598"/>
    </row>
    <row r="25330" spans="6:23" x14ac:dyDescent="0.2">
      <c r="F25330" s="610"/>
      <c r="H25330" s="612"/>
      <c r="I25330" s="598"/>
      <c r="J25330" s="598"/>
      <c r="M25330" s="598"/>
      <c r="N25330" s="598"/>
      <c r="V25330" s="598"/>
      <c r="W25330" s="598"/>
    </row>
    <row r="25331" spans="6:23" x14ac:dyDescent="0.2">
      <c r="F25331" s="610"/>
      <c r="H25331" s="612"/>
      <c r="I25331" s="598"/>
      <c r="J25331" s="598"/>
      <c r="M25331" s="598"/>
      <c r="N25331" s="598"/>
      <c r="V25331" s="598"/>
      <c r="W25331" s="598"/>
    </row>
    <row r="25332" spans="6:23" x14ac:dyDescent="0.2">
      <c r="F25332" s="610"/>
      <c r="H25332" s="612"/>
      <c r="I25332" s="598"/>
      <c r="J25332" s="598"/>
      <c r="M25332" s="598"/>
      <c r="N25332" s="598"/>
      <c r="V25332" s="598"/>
      <c r="W25332" s="598"/>
    </row>
    <row r="25333" spans="6:23" x14ac:dyDescent="0.2">
      <c r="F25333" s="610"/>
      <c r="H25333" s="612"/>
      <c r="I25333" s="598"/>
      <c r="J25333" s="598"/>
      <c r="M25333" s="598"/>
      <c r="N25333" s="598"/>
      <c r="V25333" s="598"/>
      <c r="W25333" s="598"/>
    </row>
    <row r="25334" spans="6:23" x14ac:dyDescent="0.2">
      <c r="F25334" s="610"/>
      <c r="H25334" s="612"/>
      <c r="I25334" s="598"/>
      <c r="J25334" s="598"/>
      <c r="M25334" s="598"/>
      <c r="N25334" s="598"/>
      <c r="V25334" s="598"/>
      <c r="W25334" s="598"/>
    </row>
    <row r="25335" spans="6:23" x14ac:dyDescent="0.2">
      <c r="F25335" s="610"/>
      <c r="H25335" s="612"/>
      <c r="I25335" s="598"/>
      <c r="J25335" s="598"/>
      <c r="M25335" s="598"/>
      <c r="N25335" s="598"/>
      <c r="V25335" s="598"/>
      <c r="W25335" s="598"/>
    </row>
    <row r="25336" spans="6:23" x14ac:dyDescent="0.2">
      <c r="F25336" s="610"/>
      <c r="H25336" s="612"/>
      <c r="I25336" s="598"/>
      <c r="J25336" s="598"/>
      <c r="M25336" s="598"/>
      <c r="N25336" s="598"/>
      <c r="V25336" s="598"/>
      <c r="W25336" s="598"/>
    </row>
    <row r="25337" spans="6:23" x14ac:dyDescent="0.2">
      <c r="F25337" s="610"/>
      <c r="H25337" s="612"/>
      <c r="I25337" s="598"/>
      <c r="J25337" s="598"/>
      <c r="M25337" s="598"/>
      <c r="N25337" s="598"/>
      <c r="V25337" s="598"/>
      <c r="W25337" s="598"/>
    </row>
    <row r="25338" spans="6:23" x14ac:dyDescent="0.2">
      <c r="F25338" s="610"/>
      <c r="H25338" s="612"/>
      <c r="I25338" s="598"/>
      <c r="J25338" s="598"/>
      <c r="M25338" s="598"/>
      <c r="N25338" s="598"/>
      <c r="V25338" s="598"/>
      <c r="W25338" s="598"/>
    </row>
    <row r="25339" spans="6:23" x14ac:dyDescent="0.2">
      <c r="F25339" s="610"/>
      <c r="H25339" s="612"/>
      <c r="I25339" s="598"/>
      <c r="J25339" s="598"/>
      <c r="M25339" s="598"/>
      <c r="N25339" s="598"/>
      <c r="V25339" s="598"/>
      <c r="W25339" s="598"/>
    </row>
    <row r="25340" spans="6:23" x14ac:dyDescent="0.2">
      <c r="F25340" s="610"/>
      <c r="H25340" s="612"/>
      <c r="I25340" s="598"/>
      <c r="J25340" s="598"/>
      <c r="M25340" s="598"/>
      <c r="N25340" s="598"/>
      <c r="V25340" s="598"/>
      <c r="W25340" s="598"/>
    </row>
    <row r="25341" spans="6:23" x14ac:dyDescent="0.2">
      <c r="F25341" s="610"/>
      <c r="H25341" s="612"/>
      <c r="I25341" s="598"/>
      <c r="J25341" s="598"/>
      <c r="M25341" s="598"/>
      <c r="N25341" s="598"/>
      <c r="V25341" s="598"/>
      <c r="W25341" s="598"/>
    </row>
    <row r="25342" spans="6:23" x14ac:dyDescent="0.2">
      <c r="F25342" s="610"/>
      <c r="H25342" s="612"/>
      <c r="I25342" s="598"/>
      <c r="J25342" s="598"/>
      <c r="M25342" s="598"/>
      <c r="N25342" s="598"/>
      <c r="V25342" s="598"/>
      <c r="W25342" s="598"/>
    </row>
    <row r="25343" spans="6:23" x14ac:dyDescent="0.2">
      <c r="F25343" s="610"/>
      <c r="H25343" s="612"/>
      <c r="I25343" s="598"/>
      <c r="J25343" s="598"/>
      <c r="M25343" s="598"/>
      <c r="N25343" s="598"/>
      <c r="V25343" s="598"/>
      <c r="W25343" s="598"/>
    </row>
    <row r="25344" spans="6:23" x14ac:dyDescent="0.2">
      <c r="F25344" s="610"/>
      <c r="H25344" s="612"/>
      <c r="I25344" s="598"/>
      <c r="J25344" s="598"/>
      <c r="M25344" s="598"/>
      <c r="N25344" s="598"/>
      <c r="V25344" s="598"/>
      <c r="W25344" s="598"/>
    </row>
    <row r="25345" spans="6:23" x14ac:dyDescent="0.2">
      <c r="F25345" s="610"/>
      <c r="H25345" s="612"/>
      <c r="I25345" s="598"/>
      <c r="J25345" s="598"/>
      <c r="M25345" s="598"/>
      <c r="N25345" s="598"/>
      <c r="V25345" s="598"/>
      <c r="W25345" s="598"/>
    </row>
    <row r="25346" spans="6:23" x14ac:dyDescent="0.2">
      <c r="F25346" s="610"/>
      <c r="H25346" s="612"/>
      <c r="I25346" s="598"/>
      <c r="J25346" s="598"/>
      <c r="M25346" s="598"/>
      <c r="N25346" s="598"/>
      <c r="V25346" s="598"/>
      <c r="W25346" s="598"/>
    </row>
    <row r="25347" spans="6:23" x14ac:dyDescent="0.2">
      <c r="F25347" s="610"/>
      <c r="H25347" s="612"/>
      <c r="I25347" s="598"/>
      <c r="J25347" s="598"/>
      <c r="M25347" s="598"/>
      <c r="N25347" s="598"/>
      <c r="V25347" s="598"/>
      <c r="W25347" s="598"/>
    </row>
    <row r="25348" spans="6:23" x14ac:dyDescent="0.2">
      <c r="F25348" s="610"/>
      <c r="H25348" s="612"/>
      <c r="I25348" s="598"/>
      <c r="J25348" s="598"/>
      <c r="M25348" s="598"/>
      <c r="N25348" s="598"/>
      <c r="V25348" s="598"/>
      <c r="W25348" s="598"/>
    </row>
    <row r="25349" spans="6:23" x14ac:dyDescent="0.2">
      <c r="F25349" s="610"/>
      <c r="H25349" s="612"/>
      <c r="I25349" s="598"/>
      <c r="J25349" s="598"/>
      <c r="M25349" s="598"/>
      <c r="N25349" s="598"/>
      <c r="V25349" s="598"/>
      <c r="W25349" s="598"/>
    </row>
    <row r="25350" spans="6:23" x14ac:dyDescent="0.2">
      <c r="F25350" s="610"/>
      <c r="H25350" s="612"/>
      <c r="I25350" s="598"/>
      <c r="J25350" s="598"/>
      <c r="M25350" s="598"/>
      <c r="N25350" s="598"/>
      <c r="V25350" s="598"/>
      <c r="W25350" s="598"/>
    </row>
    <row r="25351" spans="6:23" x14ac:dyDescent="0.2">
      <c r="F25351" s="610"/>
      <c r="H25351" s="612"/>
      <c r="I25351" s="598"/>
      <c r="J25351" s="598"/>
      <c r="M25351" s="598"/>
      <c r="N25351" s="598"/>
      <c r="V25351" s="598"/>
      <c r="W25351" s="598"/>
    </row>
    <row r="25352" spans="6:23" x14ac:dyDescent="0.2">
      <c r="F25352" s="610"/>
      <c r="H25352" s="612"/>
      <c r="I25352" s="598"/>
      <c r="J25352" s="598"/>
      <c r="M25352" s="598"/>
      <c r="N25352" s="598"/>
      <c r="V25352" s="598"/>
      <c r="W25352" s="598"/>
    </row>
    <row r="25353" spans="6:23" x14ac:dyDescent="0.2">
      <c r="F25353" s="610"/>
      <c r="H25353" s="612"/>
      <c r="I25353" s="598"/>
      <c r="J25353" s="598"/>
      <c r="M25353" s="598"/>
      <c r="N25353" s="598"/>
      <c r="V25353" s="598"/>
      <c r="W25353" s="598"/>
    </row>
    <row r="25354" spans="6:23" x14ac:dyDescent="0.2">
      <c r="F25354" s="610"/>
      <c r="H25354" s="612"/>
      <c r="I25354" s="598"/>
      <c r="J25354" s="598"/>
      <c r="M25354" s="598"/>
      <c r="N25354" s="598"/>
      <c r="V25354" s="598"/>
      <c r="W25354" s="598"/>
    </row>
    <row r="25355" spans="6:23" x14ac:dyDescent="0.2">
      <c r="F25355" s="610"/>
      <c r="H25355" s="612"/>
      <c r="I25355" s="598"/>
      <c r="J25355" s="598"/>
      <c r="M25355" s="598"/>
      <c r="N25355" s="598"/>
      <c r="V25355" s="598"/>
      <c r="W25355" s="598"/>
    </row>
    <row r="25356" spans="6:23" x14ac:dyDescent="0.2">
      <c r="F25356" s="610"/>
      <c r="H25356" s="612"/>
      <c r="I25356" s="598"/>
      <c r="J25356" s="598"/>
      <c r="M25356" s="598"/>
      <c r="N25356" s="598"/>
      <c r="V25356" s="598"/>
      <c r="W25356" s="598"/>
    </row>
    <row r="25357" spans="6:23" x14ac:dyDescent="0.2">
      <c r="F25357" s="610"/>
      <c r="H25357" s="612"/>
      <c r="I25357" s="598"/>
      <c r="J25357" s="598"/>
      <c r="M25357" s="598"/>
      <c r="N25357" s="598"/>
      <c r="V25357" s="598"/>
      <c r="W25357" s="598"/>
    </row>
    <row r="25358" spans="6:23" x14ac:dyDescent="0.2">
      <c r="F25358" s="610"/>
      <c r="H25358" s="612"/>
      <c r="I25358" s="598"/>
      <c r="J25358" s="598"/>
      <c r="M25358" s="598"/>
      <c r="N25358" s="598"/>
      <c r="V25358" s="598"/>
      <c r="W25358" s="598"/>
    </row>
    <row r="25359" spans="6:23" x14ac:dyDescent="0.2">
      <c r="F25359" s="610"/>
      <c r="H25359" s="612"/>
      <c r="I25359" s="598"/>
      <c r="J25359" s="598"/>
      <c r="M25359" s="598"/>
      <c r="N25359" s="598"/>
      <c r="V25359" s="598"/>
      <c r="W25359" s="598"/>
    </row>
    <row r="25360" spans="6:23" x14ac:dyDescent="0.2">
      <c r="F25360" s="610"/>
      <c r="H25360" s="612"/>
      <c r="I25360" s="598"/>
      <c r="J25360" s="598"/>
      <c r="M25360" s="598"/>
      <c r="N25360" s="598"/>
      <c r="V25360" s="598"/>
      <c r="W25360" s="598"/>
    </row>
    <row r="25361" spans="6:23" x14ac:dyDescent="0.2">
      <c r="F25361" s="610"/>
      <c r="H25361" s="612"/>
      <c r="I25361" s="598"/>
      <c r="J25361" s="598"/>
      <c r="M25361" s="598"/>
      <c r="N25361" s="598"/>
      <c r="V25361" s="598"/>
      <c r="W25361" s="598"/>
    </row>
    <row r="25362" spans="6:23" x14ac:dyDescent="0.2">
      <c r="F25362" s="610"/>
      <c r="H25362" s="612"/>
      <c r="I25362" s="598"/>
      <c r="J25362" s="598"/>
      <c r="M25362" s="598"/>
      <c r="N25362" s="598"/>
      <c r="V25362" s="598"/>
      <c r="W25362" s="598"/>
    </row>
    <row r="25363" spans="6:23" x14ac:dyDescent="0.2">
      <c r="F25363" s="610"/>
      <c r="H25363" s="612"/>
      <c r="I25363" s="598"/>
      <c r="J25363" s="598"/>
      <c r="M25363" s="598"/>
      <c r="N25363" s="598"/>
      <c r="V25363" s="598"/>
      <c r="W25363" s="598"/>
    </row>
    <row r="25364" spans="6:23" x14ac:dyDescent="0.2">
      <c r="F25364" s="610"/>
      <c r="H25364" s="612"/>
      <c r="I25364" s="598"/>
      <c r="J25364" s="598"/>
      <c r="M25364" s="598"/>
      <c r="N25364" s="598"/>
      <c r="V25364" s="598"/>
      <c r="W25364" s="598"/>
    </row>
    <row r="25365" spans="6:23" x14ac:dyDescent="0.2">
      <c r="F25365" s="610"/>
      <c r="H25365" s="612"/>
      <c r="I25365" s="598"/>
      <c r="J25365" s="598"/>
      <c r="M25365" s="598"/>
      <c r="N25365" s="598"/>
      <c r="V25365" s="598"/>
      <c r="W25365" s="598"/>
    </row>
    <row r="25366" spans="6:23" x14ac:dyDescent="0.2">
      <c r="F25366" s="610"/>
      <c r="H25366" s="612"/>
      <c r="I25366" s="598"/>
      <c r="J25366" s="598"/>
      <c r="M25366" s="598"/>
      <c r="N25366" s="598"/>
      <c r="V25366" s="598"/>
      <c r="W25366" s="598"/>
    </row>
    <row r="25367" spans="6:23" x14ac:dyDescent="0.2">
      <c r="F25367" s="610"/>
      <c r="H25367" s="612"/>
      <c r="I25367" s="598"/>
      <c r="J25367" s="598"/>
      <c r="M25367" s="598"/>
      <c r="N25367" s="598"/>
      <c r="V25367" s="598"/>
      <c r="W25367" s="598"/>
    </row>
    <row r="25368" spans="6:23" x14ac:dyDescent="0.2">
      <c r="F25368" s="610"/>
      <c r="H25368" s="612"/>
      <c r="I25368" s="598"/>
      <c r="J25368" s="598"/>
      <c r="M25368" s="598"/>
      <c r="N25368" s="598"/>
      <c r="V25368" s="598"/>
      <c r="W25368" s="598"/>
    </row>
    <row r="25369" spans="6:23" x14ac:dyDescent="0.2">
      <c r="F25369" s="610"/>
      <c r="H25369" s="612"/>
      <c r="I25369" s="598"/>
      <c r="J25369" s="598"/>
      <c r="M25369" s="598"/>
      <c r="N25369" s="598"/>
      <c r="V25369" s="598"/>
      <c r="W25369" s="598"/>
    </row>
    <row r="25370" spans="6:23" x14ac:dyDescent="0.2">
      <c r="F25370" s="610"/>
      <c r="H25370" s="612"/>
      <c r="I25370" s="598"/>
      <c r="J25370" s="598"/>
      <c r="M25370" s="598"/>
      <c r="N25370" s="598"/>
      <c r="V25370" s="598"/>
      <c r="W25370" s="598"/>
    </row>
    <row r="25371" spans="6:23" x14ac:dyDescent="0.2">
      <c r="F25371" s="610"/>
      <c r="H25371" s="612"/>
      <c r="I25371" s="598"/>
      <c r="J25371" s="598"/>
      <c r="M25371" s="598"/>
      <c r="N25371" s="598"/>
      <c r="V25371" s="598"/>
      <c r="W25371" s="598"/>
    </row>
    <row r="25372" spans="6:23" x14ac:dyDescent="0.2">
      <c r="F25372" s="610"/>
      <c r="H25372" s="612"/>
      <c r="I25372" s="598"/>
      <c r="J25372" s="598"/>
      <c r="M25372" s="598"/>
      <c r="N25372" s="598"/>
      <c r="V25372" s="598"/>
      <c r="W25372" s="598"/>
    </row>
    <row r="25373" spans="6:23" x14ac:dyDescent="0.2">
      <c r="F25373" s="610"/>
      <c r="H25373" s="612"/>
      <c r="I25373" s="598"/>
      <c r="J25373" s="598"/>
      <c r="M25373" s="598"/>
      <c r="N25373" s="598"/>
      <c r="V25373" s="598"/>
      <c r="W25373" s="598"/>
    </row>
    <row r="25374" spans="6:23" x14ac:dyDescent="0.2">
      <c r="F25374" s="610"/>
      <c r="H25374" s="612"/>
      <c r="I25374" s="598"/>
      <c r="J25374" s="598"/>
      <c r="M25374" s="598"/>
      <c r="N25374" s="598"/>
      <c r="V25374" s="598"/>
      <c r="W25374" s="598"/>
    </row>
    <row r="25375" spans="6:23" x14ac:dyDescent="0.2">
      <c r="F25375" s="610"/>
      <c r="H25375" s="612"/>
      <c r="I25375" s="598"/>
      <c r="J25375" s="598"/>
      <c r="M25375" s="598"/>
      <c r="N25375" s="598"/>
      <c r="V25375" s="598"/>
      <c r="W25375" s="598"/>
    </row>
    <row r="25376" spans="6:23" x14ac:dyDescent="0.2">
      <c r="F25376" s="610"/>
      <c r="H25376" s="612"/>
      <c r="I25376" s="598"/>
      <c r="J25376" s="598"/>
      <c r="M25376" s="598"/>
      <c r="N25376" s="598"/>
      <c r="V25376" s="598"/>
      <c r="W25376" s="598"/>
    </row>
    <row r="25377" spans="6:23" x14ac:dyDescent="0.2">
      <c r="F25377" s="610"/>
      <c r="H25377" s="612"/>
      <c r="I25377" s="598"/>
      <c r="J25377" s="598"/>
      <c r="M25377" s="598"/>
      <c r="N25377" s="598"/>
      <c r="V25377" s="598"/>
      <c r="W25377" s="598"/>
    </row>
    <row r="25378" spans="6:23" x14ac:dyDescent="0.2">
      <c r="F25378" s="610"/>
      <c r="H25378" s="612"/>
      <c r="I25378" s="598"/>
      <c r="J25378" s="598"/>
      <c r="M25378" s="598"/>
      <c r="N25378" s="598"/>
      <c r="V25378" s="598"/>
      <c r="W25378" s="598"/>
    </row>
    <row r="25379" spans="6:23" x14ac:dyDescent="0.2">
      <c r="F25379" s="610"/>
      <c r="H25379" s="612"/>
      <c r="I25379" s="598"/>
      <c r="J25379" s="598"/>
      <c r="M25379" s="598"/>
      <c r="N25379" s="598"/>
      <c r="V25379" s="598"/>
      <c r="W25379" s="598"/>
    </row>
    <row r="25380" spans="6:23" x14ac:dyDescent="0.2">
      <c r="F25380" s="610"/>
      <c r="H25380" s="612"/>
      <c r="I25380" s="598"/>
      <c r="J25380" s="598"/>
      <c r="M25380" s="598"/>
      <c r="N25380" s="598"/>
      <c r="V25380" s="598"/>
      <c r="W25380" s="598"/>
    </row>
    <row r="25381" spans="6:23" x14ac:dyDescent="0.2">
      <c r="F25381" s="610"/>
      <c r="H25381" s="612"/>
      <c r="I25381" s="598"/>
      <c r="J25381" s="598"/>
      <c r="M25381" s="598"/>
      <c r="N25381" s="598"/>
      <c r="V25381" s="598"/>
      <c r="W25381" s="598"/>
    </row>
    <row r="25382" spans="6:23" x14ac:dyDescent="0.2">
      <c r="F25382" s="610"/>
      <c r="H25382" s="612"/>
      <c r="I25382" s="598"/>
      <c r="J25382" s="598"/>
      <c r="M25382" s="598"/>
      <c r="N25382" s="598"/>
      <c r="V25382" s="598"/>
      <c r="W25382" s="598"/>
    </row>
    <row r="25383" spans="6:23" x14ac:dyDescent="0.2">
      <c r="F25383" s="610"/>
      <c r="H25383" s="612"/>
      <c r="I25383" s="598"/>
      <c r="J25383" s="598"/>
      <c r="M25383" s="598"/>
      <c r="N25383" s="598"/>
      <c r="V25383" s="598"/>
      <c r="W25383" s="598"/>
    </row>
    <row r="25384" spans="6:23" x14ac:dyDescent="0.2">
      <c r="F25384" s="610"/>
      <c r="H25384" s="612"/>
      <c r="I25384" s="598"/>
      <c r="J25384" s="598"/>
      <c r="M25384" s="598"/>
      <c r="N25384" s="598"/>
      <c r="V25384" s="598"/>
      <c r="W25384" s="598"/>
    </row>
    <row r="25385" spans="6:23" x14ac:dyDescent="0.2">
      <c r="F25385" s="610"/>
      <c r="H25385" s="612"/>
      <c r="I25385" s="598"/>
      <c r="J25385" s="598"/>
      <c r="M25385" s="598"/>
      <c r="N25385" s="598"/>
      <c r="V25385" s="598"/>
      <c r="W25385" s="598"/>
    </row>
    <row r="25386" spans="6:23" x14ac:dyDescent="0.2">
      <c r="F25386" s="610"/>
      <c r="H25386" s="612"/>
      <c r="I25386" s="598"/>
      <c r="J25386" s="598"/>
      <c r="M25386" s="598"/>
      <c r="N25386" s="598"/>
      <c r="V25386" s="598"/>
      <c r="W25386" s="598"/>
    </row>
    <row r="25387" spans="6:23" x14ac:dyDescent="0.2">
      <c r="F25387" s="610"/>
      <c r="H25387" s="612"/>
      <c r="I25387" s="598"/>
      <c r="J25387" s="598"/>
      <c r="M25387" s="598"/>
      <c r="N25387" s="598"/>
      <c r="V25387" s="598"/>
      <c r="W25387" s="598"/>
    </row>
    <row r="25388" spans="6:23" x14ac:dyDescent="0.2">
      <c r="F25388" s="610"/>
      <c r="H25388" s="612"/>
      <c r="I25388" s="598"/>
      <c r="J25388" s="598"/>
      <c r="M25388" s="598"/>
      <c r="N25388" s="598"/>
      <c r="V25388" s="598"/>
      <c r="W25388" s="598"/>
    </row>
    <row r="25389" spans="6:23" x14ac:dyDescent="0.2">
      <c r="F25389" s="610"/>
      <c r="H25389" s="612"/>
      <c r="I25389" s="598"/>
      <c r="J25389" s="598"/>
      <c r="M25389" s="598"/>
      <c r="N25389" s="598"/>
      <c r="V25389" s="598"/>
      <c r="W25389" s="598"/>
    </row>
    <row r="25390" spans="6:23" x14ac:dyDescent="0.2">
      <c r="F25390" s="610"/>
      <c r="H25390" s="612"/>
      <c r="I25390" s="598"/>
      <c r="J25390" s="598"/>
      <c r="M25390" s="598"/>
      <c r="N25390" s="598"/>
      <c r="V25390" s="598"/>
      <c r="W25390" s="598"/>
    </row>
    <row r="25391" spans="6:23" x14ac:dyDescent="0.2">
      <c r="F25391" s="610"/>
      <c r="H25391" s="612"/>
      <c r="I25391" s="598"/>
      <c r="J25391" s="598"/>
      <c r="M25391" s="598"/>
      <c r="N25391" s="598"/>
      <c r="V25391" s="598"/>
      <c r="W25391" s="598"/>
    </row>
    <row r="25392" spans="6:23" x14ac:dyDescent="0.2">
      <c r="F25392" s="610"/>
      <c r="H25392" s="612"/>
      <c r="I25392" s="598"/>
      <c r="J25392" s="598"/>
      <c r="M25392" s="598"/>
      <c r="N25392" s="598"/>
      <c r="V25392" s="598"/>
      <c r="W25392" s="598"/>
    </row>
    <row r="25393" spans="6:23" x14ac:dyDescent="0.2">
      <c r="F25393" s="610"/>
      <c r="H25393" s="612"/>
      <c r="I25393" s="598"/>
      <c r="J25393" s="598"/>
      <c r="M25393" s="598"/>
      <c r="N25393" s="598"/>
      <c r="V25393" s="598"/>
      <c r="W25393" s="598"/>
    </row>
    <row r="25394" spans="6:23" x14ac:dyDescent="0.2">
      <c r="F25394" s="610"/>
      <c r="H25394" s="612"/>
      <c r="I25394" s="598"/>
      <c r="J25394" s="598"/>
      <c r="M25394" s="598"/>
      <c r="N25394" s="598"/>
      <c r="V25394" s="598"/>
      <c r="W25394" s="598"/>
    </row>
    <row r="25395" spans="6:23" x14ac:dyDescent="0.2">
      <c r="F25395" s="610"/>
      <c r="H25395" s="612"/>
      <c r="I25395" s="598"/>
      <c r="J25395" s="598"/>
      <c r="M25395" s="598"/>
      <c r="N25395" s="598"/>
      <c r="V25395" s="598"/>
      <c r="W25395" s="598"/>
    </row>
    <row r="25396" spans="6:23" x14ac:dyDescent="0.2">
      <c r="F25396" s="610"/>
      <c r="H25396" s="612"/>
      <c r="I25396" s="598"/>
      <c r="J25396" s="598"/>
      <c r="M25396" s="598"/>
      <c r="N25396" s="598"/>
      <c r="V25396" s="598"/>
      <c r="W25396" s="598"/>
    </row>
    <row r="25397" spans="6:23" x14ac:dyDescent="0.2">
      <c r="F25397" s="610"/>
      <c r="H25397" s="612"/>
      <c r="I25397" s="598"/>
      <c r="J25397" s="598"/>
      <c r="M25397" s="598"/>
      <c r="N25397" s="598"/>
      <c r="V25397" s="598"/>
      <c r="W25397" s="598"/>
    </row>
    <row r="25398" spans="6:23" x14ac:dyDescent="0.2">
      <c r="F25398" s="610"/>
      <c r="H25398" s="612"/>
      <c r="I25398" s="598"/>
      <c r="J25398" s="598"/>
      <c r="M25398" s="598"/>
      <c r="N25398" s="598"/>
      <c r="V25398" s="598"/>
      <c r="W25398" s="598"/>
    </row>
    <row r="25399" spans="6:23" x14ac:dyDescent="0.2">
      <c r="F25399" s="610"/>
      <c r="H25399" s="612"/>
      <c r="I25399" s="598"/>
      <c r="J25399" s="598"/>
      <c r="M25399" s="598"/>
      <c r="N25399" s="598"/>
      <c r="V25399" s="598"/>
      <c r="W25399" s="598"/>
    </row>
    <row r="25400" spans="6:23" x14ac:dyDescent="0.2">
      <c r="F25400" s="610"/>
      <c r="H25400" s="612"/>
      <c r="I25400" s="598"/>
      <c r="J25400" s="598"/>
      <c r="M25400" s="598"/>
      <c r="N25400" s="598"/>
      <c r="V25400" s="598"/>
      <c r="W25400" s="598"/>
    </row>
    <row r="25401" spans="6:23" x14ac:dyDescent="0.2">
      <c r="F25401" s="610"/>
      <c r="H25401" s="612"/>
      <c r="I25401" s="598"/>
      <c r="J25401" s="598"/>
      <c r="M25401" s="598"/>
      <c r="N25401" s="598"/>
      <c r="V25401" s="598"/>
      <c r="W25401" s="598"/>
    </row>
    <row r="25402" spans="6:23" x14ac:dyDescent="0.2">
      <c r="F25402" s="610"/>
      <c r="H25402" s="612"/>
      <c r="I25402" s="598"/>
      <c r="J25402" s="598"/>
      <c r="M25402" s="598"/>
      <c r="N25402" s="598"/>
      <c r="V25402" s="598"/>
      <c r="W25402" s="598"/>
    </row>
    <row r="25403" spans="6:23" x14ac:dyDescent="0.2">
      <c r="F25403" s="610"/>
      <c r="H25403" s="612"/>
      <c r="I25403" s="598"/>
      <c r="J25403" s="598"/>
      <c r="M25403" s="598"/>
      <c r="N25403" s="598"/>
      <c r="V25403" s="598"/>
      <c r="W25403" s="598"/>
    </row>
    <row r="25404" spans="6:23" x14ac:dyDescent="0.2">
      <c r="F25404" s="610"/>
      <c r="H25404" s="612"/>
      <c r="I25404" s="598"/>
      <c r="J25404" s="598"/>
      <c r="M25404" s="598"/>
      <c r="N25404" s="598"/>
      <c r="V25404" s="598"/>
      <c r="W25404" s="598"/>
    </row>
    <row r="25405" spans="6:23" x14ac:dyDescent="0.2">
      <c r="F25405" s="610"/>
      <c r="H25405" s="612"/>
      <c r="I25405" s="598"/>
      <c r="J25405" s="598"/>
      <c r="M25405" s="598"/>
      <c r="N25405" s="598"/>
      <c r="V25405" s="598"/>
      <c r="W25405" s="598"/>
    </row>
    <row r="25406" spans="6:23" x14ac:dyDescent="0.2">
      <c r="F25406" s="610"/>
      <c r="H25406" s="612"/>
      <c r="I25406" s="598"/>
      <c r="J25406" s="598"/>
      <c r="M25406" s="598"/>
      <c r="N25406" s="598"/>
      <c r="V25406" s="598"/>
      <c r="W25406" s="598"/>
    </row>
    <row r="25407" spans="6:23" x14ac:dyDescent="0.2">
      <c r="F25407" s="610"/>
      <c r="H25407" s="612"/>
      <c r="I25407" s="598"/>
      <c r="J25407" s="598"/>
      <c r="M25407" s="598"/>
      <c r="N25407" s="598"/>
      <c r="V25407" s="598"/>
      <c r="W25407" s="598"/>
    </row>
    <row r="25408" spans="6:23" x14ac:dyDescent="0.2">
      <c r="F25408" s="610"/>
      <c r="H25408" s="612"/>
      <c r="I25408" s="598"/>
      <c r="J25408" s="598"/>
      <c r="M25408" s="598"/>
      <c r="N25408" s="598"/>
      <c r="V25408" s="598"/>
      <c r="W25408" s="598"/>
    </row>
    <row r="25409" spans="6:23" x14ac:dyDescent="0.2">
      <c r="F25409" s="610"/>
      <c r="H25409" s="612"/>
      <c r="I25409" s="598"/>
      <c r="J25409" s="598"/>
      <c r="M25409" s="598"/>
      <c r="N25409" s="598"/>
      <c r="V25409" s="598"/>
      <c r="W25409" s="598"/>
    </row>
    <row r="25410" spans="6:23" x14ac:dyDescent="0.2">
      <c r="F25410" s="610"/>
      <c r="H25410" s="612"/>
      <c r="I25410" s="598"/>
      <c r="J25410" s="598"/>
      <c r="M25410" s="598"/>
      <c r="N25410" s="598"/>
      <c r="V25410" s="598"/>
      <c r="W25410" s="598"/>
    </row>
    <row r="25411" spans="6:23" x14ac:dyDescent="0.2">
      <c r="F25411" s="610"/>
      <c r="H25411" s="612"/>
      <c r="I25411" s="598"/>
      <c r="J25411" s="598"/>
      <c r="M25411" s="598"/>
      <c r="N25411" s="598"/>
      <c r="V25411" s="598"/>
      <c r="W25411" s="598"/>
    </row>
    <row r="25412" spans="6:23" x14ac:dyDescent="0.2">
      <c r="F25412" s="610"/>
      <c r="H25412" s="612"/>
      <c r="I25412" s="598"/>
      <c r="J25412" s="598"/>
      <c r="M25412" s="598"/>
      <c r="N25412" s="598"/>
      <c r="V25412" s="598"/>
      <c r="W25412" s="598"/>
    </row>
    <row r="25413" spans="6:23" x14ac:dyDescent="0.2">
      <c r="F25413" s="610"/>
      <c r="H25413" s="612"/>
      <c r="I25413" s="598"/>
      <c r="J25413" s="598"/>
      <c r="M25413" s="598"/>
      <c r="N25413" s="598"/>
      <c r="V25413" s="598"/>
      <c r="W25413" s="598"/>
    </row>
    <row r="25414" spans="6:23" x14ac:dyDescent="0.2">
      <c r="F25414" s="610"/>
      <c r="H25414" s="612"/>
      <c r="I25414" s="598"/>
      <c r="J25414" s="598"/>
      <c r="M25414" s="598"/>
      <c r="N25414" s="598"/>
      <c r="V25414" s="598"/>
      <c r="W25414" s="598"/>
    </row>
    <row r="25415" spans="6:23" x14ac:dyDescent="0.2">
      <c r="F25415" s="610"/>
      <c r="H25415" s="612"/>
      <c r="I25415" s="598"/>
      <c r="J25415" s="598"/>
      <c r="M25415" s="598"/>
      <c r="N25415" s="598"/>
      <c r="V25415" s="598"/>
      <c r="W25415" s="598"/>
    </row>
    <row r="25416" spans="6:23" x14ac:dyDescent="0.2">
      <c r="F25416" s="610"/>
      <c r="H25416" s="612"/>
      <c r="I25416" s="598"/>
      <c r="J25416" s="598"/>
      <c r="M25416" s="598"/>
      <c r="N25416" s="598"/>
      <c r="V25416" s="598"/>
      <c r="W25416" s="598"/>
    </row>
    <row r="25417" spans="6:23" x14ac:dyDescent="0.2">
      <c r="F25417" s="610"/>
      <c r="H25417" s="612"/>
      <c r="I25417" s="598"/>
      <c r="J25417" s="598"/>
      <c r="M25417" s="598"/>
      <c r="N25417" s="598"/>
      <c r="V25417" s="598"/>
      <c r="W25417" s="598"/>
    </row>
    <row r="25418" spans="6:23" x14ac:dyDescent="0.2">
      <c r="F25418" s="610"/>
      <c r="H25418" s="612"/>
      <c r="I25418" s="598"/>
      <c r="J25418" s="598"/>
      <c r="M25418" s="598"/>
      <c r="N25418" s="598"/>
      <c r="V25418" s="598"/>
      <c r="W25418" s="598"/>
    </row>
    <row r="25419" spans="6:23" x14ac:dyDescent="0.2">
      <c r="F25419" s="610"/>
      <c r="H25419" s="612"/>
      <c r="I25419" s="598"/>
      <c r="J25419" s="598"/>
      <c r="M25419" s="598"/>
      <c r="N25419" s="598"/>
      <c r="V25419" s="598"/>
      <c r="W25419" s="598"/>
    </row>
    <row r="25420" spans="6:23" x14ac:dyDescent="0.2">
      <c r="F25420" s="610"/>
      <c r="H25420" s="612"/>
      <c r="I25420" s="598"/>
      <c r="J25420" s="598"/>
      <c r="M25420" s="598"/>
      <c r="N25420" s="598"/>
      <c r="V25420" s="598"/>
      <c r="W25420" s="598"/>
    </row>
    <row r="25421" spans="6:23" x14ac:dyDescent="0.2">
      <c r="F25421" s="610"/>
      <c r="H25421" s="612"/>
      <c r="I25421" s="598"/>
      <c r="J25421" s="598"/>
      <c r="M25421" s="598"/>
      <c r="N25421" s="598"/>
      <c r="V25421" s="598"/>
      <c r="W25421" s="598"/>
    </row>
    <row r="25422" spans="6:23" x14ac:dyDescent="0.2">
      <c r="F25422" s="610"/>
      <c r="H25422" s="612"/>
      <c r="I25422" s="598"/>
      <c r="J25422" s="598"/>
      <c r="M25422" s="598"/>
      <c r="N25422" s="598"/>
      <c r="V25422" s="598"/>
      <c r="W25422" s="598"/>
    </row>
    <row r="25423" spans="6:23" x14ac:dyDescent="0.2">
      <c r="F25423" s="610"/>
      <c r="H25423" s="612"/>
      <c r="I25423" s="598"/>
      <c r="J25423" s="598"/>
      <c r="M25423" s="598"/>
      <c r="N25423" s="598"/>
      <c r="V25423" s="598"/>
      <c r="W25423" s="598"/>
    </row>
    <row r="25424" spans="6:23" x14ac:dyDescent="0.2">
      <c r="F25424" s="610"/>
      <c r="H25424" s="612"/>
      <c r="I25424" s="598"/>
      <c r="J25424" s="598"/>
      <c r="M25424" s="598"/>
      <c r="N25424" s="598"/>
      <c r="V25424" s="598"/>
      <c r="W25424" s="598"/>
    </row>
    <row r="25425" spans="6:23" x14ac:dyDescent="0.2">
      <c r="F25425" s="610"/>
      <c r="H25425" s="612"/>
      <c r="I25425" s="598"/>
      <c r="J25425" s="598"/>
      <c r="M25425" s="598"/>
      <c r="N25425" s="598"/>
      <c r="V25425" s="598"/>
      <c r="W25425" s="598"/>
    </row>
    <row r="25426" spans="6:23" x14ac:dyDescent="0.2">
      <c r="F25426" s="610"/>
      <c r="H25426" s="612"/>
      <c r="I25426" s="598"/>
      <c r="J25426" s="598"/>
      <c r="M25426" s="598"/>
      <c r="N25426" s="598"/>
      <c r="V25426" s="598"/>
      <c r="W25426" s="598"/>
    </row>
    <row r="25427" spans="6:23" x14ac:dyDescent="0.2">
      <c r="F25427" s="610"/>
      <c r="H25427" s="612"/>
      <c r="I25427" s="598"/>
      <c r="J25427" s="598"/>
      <c r="M25427" s="598"/>
      <c r="N25427" s="598"/>
      <c r="V25427" s="598"/>
      <c r="W25427" s="598"/>
    </row>
    <row r="25428" spans="6:23" x14ac:dyDescent="0.2">
      <c r="F25428" s="610"/>
      <c r="H25428" s="612"/>
      <c r="I25428" s="598"/>
      <c r="J25428" s="598"/>
      <c r="M25428" s="598"/>
      <c r="N25428" s="598"/>
      <c r="V25428" s="598"/>
      <c r="W25428" s="598"/>
    </row>
    <row r="25429" spans="6:23" x14ac:dyDescent="0.2">
      <c r="F25429" s="610"/>
      <c r="H25429" s="612"/>
      <c r="I25429" s="598"/>
      <c r="J25429" s="598"/>
      <c r="M25429" s="598"/>
      <c r="N25429" s="598"/>
      <c r="V25429" s="598"/>
      <c r="W25429" s="598"/>
    </row>
    <row r="25430" spans="6:23" x14ac:dyDescent="0.2">
      <c r="F25430" s="610"/>
      <c r="H25430" s="612"/>
      <c r="I25430" s="598"/>
      <c r="J25430" s="598"/>
      <c r="M25430" s="598"/>
      <c r="N25430" s="598"/>
      <c r="V25430" s="598"/>
      <c r="W25430" s="598"/>
    </row>
    <row r="25431" spans="6:23" x14ac:dyDescent="0.2">
      <c r="F25431" s="610"/>
      <c r="H25431" s="612"/>
      <c r="I25431" s="598"/>
      <c r="J25431" s="598"/>
      <c r="M25431" s="598"/>
      <c r="N25431" s="598"/>
      <c r="V25431" s="598"/>
      <c r="W25431" s="598"/>
    </row>
    <row r="25432" spans="6:23" x14ac:dyDescent="0.2">
      <c r="F25432" s="610"/>
      <c r="H25432" s="612"/>
      <c r="I25432" s="598"/>
      <c r="J25432" s="598"/>
      <c r="M25432" s="598"/>
      <c r="N25432" s="598"/>
      <c r="V25432" s="598"/>
      <c r="W25432" s="598"/>
    </row>
    <row r="25433" spans="6:23" x14ac:dyDescent="0.2">
      <c r="F25433" s="610"/>
      <c r="H25433" s="612"/>
      <c r="I25433" s="598"/>
      <c r="J25433" s="598"/>
      <c r="M25433" s="598"/>
      <c r="N25433" s="598"/>
      <c r="V25433" s="598"/>
      <c r="W25433" s="598"/>
    </row>
    <row r="25434" spans="6:23" x14ac:dyDescent="0.2">
      <c r="F25434" s="610"/>
      <c r="H25434" s="612"/>
      <c r="I25434" s="598"/>
      <c r="J25434" s="598"/>
      <c r="M25434" s="598"/>
      <c r="N25434" s="598"/>
      <c r="V25434" s="598"/>
      <c r="W25434" s="598"/>
    </row>
    <row r="25435" spans="6:23" x14ac:dyDescent="0.2">
      <c r="F25435" s="610"/>
      <c r="H25435" s="612"/>
      <c r="I25435" s="598"/>
      <c r="J25435" s="598"/>
      <c r="M25435" s="598"/>
      <c r="N25435" s="598"/>
      <c r="V25435" s="598"/>
      <c r="W25435" s="598"/>
    </row>
    <row r="25436" spans="6:23" x14ac:dyDescent="0.2">
      <c r="F25436" s="610"/>
      <c r="H25436" s="612"/>
      <c r="I25436" s="598"/>
      <c r="J25436" s="598"/>
      <c r="M25436" s="598"/>
      <c r="N25436" s="598"/>
      <c r="V25436" s="598"/>
      <c r="W25436" s="598"/>
    </row>
    <row r="25437" spans="6:23" x14ac:dyDescent="0.2">
      <c r="F25437" s="610"/>
      <c r="H25437" s="612"/>
      <c r="I25437" s="598"/>
      <c r="J25437" s="598"/>
      <c r="M25437" s="598"/>
      <c r="N25437" s="598"/>
      <c r="V25437" s="598"/>
      <c r="W25437" s="598"/>
    </row>
    <row r="25438" spans="6:23" x14ac:dyDescent="0.2">
      <c r="F25438" s="610"/>
      <c r="H25438" s="612"/>
      <c r="I25438" s="598"/>
      <c r="J25438" s="598"/>
      <c r="M25438" s="598"/>
      <c r="N25438" s="598"/>
      <c r="V25438" s="598"/>
      <c r="W25438" s="598"/>
    </row>
    <row r="25439" spans="6:23" x14ac:dyDescent="0.2">
      <c r="F25439" s="610"/>
      <c r="H25439" s="612"/>
      <c r="I25439" s="598"/>
      <c r="J25439" s="598"/>
      <c r="M25439" s="598"/>
      <c r="N25439" s="598"/>
      <c r="V25439" s="598"/>
      <c r="W25439" s="598"/>
    </row>
    <row r="25440" spans="6:23" x14ac:dyDescent="0.2">
      <c r="F25440" s="610"/>
      <c r="H25440" s="612"/>
      <c r="I25440" s="598"/>
      <c r="J25440" s="598"/>
      <c r="M25440" s="598"/>
      <c r="N25440" s="598"/>
      <c r="V25440" s="598"/>
      <c r="W25440" s="598"/>
    </row>
    <row r="25441" spans="6:23" x14ac:dyDescent="0.2">
      <c r="F25441" s="610"/>
      <c r="H25441" s="612"/>
      <c r="I25441" s="598"/>
      <c r="J25441" s="598"/>
      <c r="M25441" s="598"/>
      <c r="N25441" s="598"/>
      <c r="V25441" s="598"/>
      <c r="W25441" s="598"/>
    </row>
    <row r="25442" spans="6:23" x14ac:dyDescent="0.2">
      <c r="F25442" s="610"/>
      <c r="H25442" s="612"/>
      <c r="I25442" s="598"/>
      <c r="J25442" s="598"/>
      <c r="M25442" s="598"/>
      <c r="N25442" s="598"/>
      <c r="V25442" s="598"/>
      <c r="W25442" s="598"/>
    </row>
    <row r="25443" spans="6:23" x14ac:dyDescent="0.2">
      <c r="F25443" s="610"/>
      <c r="H25443" s="612"/>
      <c r="I25443" s="598"/>
      <c r="J25443" s="598"/>
      <c r="M25443" s="598"/>
      <c r="N25443" s="598"/>
      <c r="V25443" s="598"/>
      <c r="W25443" s="598"/>
    </row>
    <row r="25444" spans="6:23" x14ac:dyDescent="0.2">
      <c r="F25444" s="610"/>
      <c r="H25444" s="612"/>
      <c r="I25444" s="598"/>
      <c r="J25444" s="598"/>
      <c r="M25444" s="598"/>
      <c r="N25444" s="598"/>
      <c r="V25444" s="598"/>
      <c r="W25444" s="598"/>
    </row>
    <row r="25445" spans="6:23" x14ac:dyDescent="0.2">
      <c r="F25445" s="610"/>
      <c r="H25445" s="612"/>
      <c r="I25445" s="598"/>
      <c r="J25445" s="598"/>
      <c r="M25445" s="598"/>
      <c r="N25445" s="598"/>
      <c r="V25445" s="598"/>
      <c r="W25445" s="598"/>
    </row>
    <row r="25446" spans="6:23" x14ac:dyDescent="0.2">
      <c r="F25446" s="610"/>
      <c r="H25446" s="612"/>
      <c r="I25446" s="598"/>
      <c r="J25446" s="598"/>
      <c r="M25446" s="598"/>
      <c r="N25446" s="598"/>
      <c r="V25446" s="598"/>
      <c r="W25446" s="598"/>
    </row>
    <row r="25447" spans="6:23" x14ac:dyDescent="0.2">
      <c r="F25447" s="610"/>
      <c r="H25447" s="612"/>
      <c r="I25447" s="598"/>
      <c r="J25447" s="598"/>
      <c r="M25447" s="598"/>
      <c r="N25447" s="598"/>
      <c r="V25447" s="598"/>
      <c r="W25447" s="598"/>
    </row>
    <row r="25448" spans="6:23" x14ac:dyDescent="0.2">
      <c r="F25448" s="610"/>
      <c r="H25448" s="612"/>
      <c r="I25448" s="598"/>
      <c r="J25448" s="598"/>
      <c r="M25448" s="598"/>
      <c r="N25448" s="598"/>
      <c r="V25448" s="598"/>
      <c r="W25448" s="598"/>
    </row>
    <row r="25449" spans="6:23" x14ac:dyDescent="0.2">
      <c r="F25449" s="610"/>
      <c r="H25449" s="612"/>
      <c r="I25449" s="598"/>
      <c r="J25449" s="598"/>
      <c r="M25449" s="598"/>
      <c r="N25449" s="598"/>
      <c r="V25449" s="598"/>
      <c r="W25449" s="598"/>
    </row>
    <row r="25450" spans="6:23" x14ac:dyDescent="0.2">
      <c r="F25450" s="610"/>
      <c r="H25450" s="612"/>
      <c r="I25450" s="598"/>
      <c r="J25450" s="598"/>
      <c r="M25450" s="598"/>
      <c r="N25450" s="598"/>
      <c r="V25450" s="598"/>
      <c r="W25450" s="598"/>
    </row>
    <row r="25451" spans="6:23" x14ac:dyDescent="0.2">
      <c r="F25451" s="610"/>
      <c r="H25451" s="612"/>
      <c r="I25451" s="598"/>
      <c r="J25451" s="598"/>
      <c r="M25451" s="598"/>
      <c r="N25451" s="598"/>
      <c r="V25451" s="598"/>
      <c r="W25451" s="598"/>
    </row>
    <row r="25452" spans="6:23" x14ac:dyDescent="0.2">
      <c r="F25452" s="610"/>
      <c r="H25452" s="612"/>
      <c r="I25452" s="598"/>
      <c r="J25452" s="598"/>
      <c r="M25452" s="598"/>
      <c r="N25452" s="598"/>
      <c r="V25452" s="598"/>
      <c r="W25452" s="598"/>
    </row>
    <row r="25453" spans="6:23" x14ac:dyDescent="0.2">
      <c r="F25453" s="610"/>
      <c r="H25453" s="612"/>
      <c r="I25453" s="598"/>
      <c r="J25453" s="598"/>
      <c r="M25453" s="598"/>
      <c r="N25453" s="598"/>
      <c r="V25453" s="598"/>
      <c r="W25453" s="598"/>
    </row>
    <row r="25454" spans="6:23" x14ac:dyDescent="0.2">
      <c r="F25454" s="610"/>
      <c r="H25454" s="612"/>
      <c r="I25454" s="598"/>
      <c r="J25454" s="598"/>
      <c r="M25454" s="598"/>
      <c r="N25454" s="598"/>
      <c r="V25454" s="598"/>
      <c r="W25454" s="598"/>
    </row>
    <row r="25455" spans="6:23" x14ac:dyDescent="0.2">
      <c r="F25455" s="610"/>
      <c r="H25455" s="612"/>
      <c r="I25455" s="598"/>
      <c r="J25455" s="598"/>
      <c r="M25455" s="598"/>
      <c r="N25455" s="598"/>
      <c r="V25455" s="598"/>
      <c r="W25455" s="598"/>
    </row>
    <row r="25456" spans="6:23" x14ac:dyDescent="0.2">
      <c r="F25456" s="610"/>
      <c r="H25456" s="612"/>
      <c r="I25456" s="598"/>
      <c r="J25456" s="598"/>
      <c r="M25456" s="598"/>
      <c r="N25456" s="598"/>
      <c r="V25456" s="598"/>
      <c r="W25456" s="598"/>
    </row>
    <row r="25457" spans="6:23" x14ac:dyDescent="0.2">
      <c r="F25457" s="610"/>
      <c r="H25457" s="612"/>
      <c r="I25457" s="598"/>
      <c r="J25457" s="598"/>
      <c r="M25457" s="598"/>
      <c r="N25457" s="598"/>
      <c r="V25457" s="598"/>
      <c r="W25457" s="598"/>
    </row>
    <row r="25458" spans="6:23" x14ac:dyDescent="0.2">
      <c r="F25458" s="610"/>
      <c r="H25458" s="612"/>
      <c r="I25458" s="598"/>
      <c r="J25458" s="598"/>
      <c r="M25458" s="598"/>
      <c r="N25458" s="598"/>
      <c r="V25458" s="598"/>
      <c r="W25458" s="598"/>
    </row>
    <row r="25459" spans="6:23" x14ac:dyDescent="0.2">
      <c r="F25459" s="610"/>
      <c r="H25459" s="612"/>
      <c r="I25459" s="598"/>
      <c r="J25459" s="598"/>
      <c r="M25459" s="598"/>
      <c r="N25459" s="598"/>
      <c r="V25459" s="598"/>
      <c r="W25459" s="598"/>
    </row>
    <row r="25460" spans="6:23" x14ac:dyDescent="0.2">
      <c r="F25460" s="610"/>
      <c r="H25460" s="612"/>
      <c r="I25460" s="598"/>
      <c r="J25460" s="598"/>
      <c r="M25460" s="598"/>
      <c r="N25460" s="598"/>
      <c r="V25460" s="598"/>
      <c r="W25460" s="598"/>
    </row>
    <row r="25461" spans="6:23" x14ac:dyDescent="0.2">
      <c r="F25461" s="610"/>
      <c r="H25461" s="612"/>
      <c r="I25461" s="598"/>
      <c r="J25461" s="598"/>
      <c r="M25461" s="598"/>
      <c r="N25461" s="598"/>
      <c r="V25461" s="598"/>
      <c r="W25461" s="598"/>
    </row>
    <row r="25462" spans="6:23" x14ac:dyDescent="0.2">
      <c r="F25462" s="610"/>
      <c r="H25462" s="612"/>
      <c r="I25462" s="598"/>
      <c r="J25462" s="598"/>
      <c r="M25462" s="598"/>
      <c r="N25462" s="598"/>
      <c r="V25462" s="598"/>
      <c r="W25462" s="598"/>
    </row>
    <row r="25463" spans="6:23" x14ac:dyDescent="0.2">
      <c r="F25463" s="610"/>
      <c r="H25463" s="612"/>
      <c r="I25463" s="598"/>
      <c r="J25463" s="598"/>
      <c r="M25463" s="598"/>
      <c r="N25463" s="598"/>
      <c r="V25463" s="598"/>
      <c r="W25463" s="598"/>
    </row>
    <row r="25464" spans="6:23" x14ac:dyDescent="0.2">
      <c r="F25464" s="610"/>
      <c r="H25464" s="612"/>
      <c r="I25464" s="598"/>
      <c r="J25464" s="598"/>
      <c r="M25464" s="598"/>
      <c r="N25464" s="598"/>
      <c r="V25464" s="598"/>
      <c r="W25464" s="598"/>
    </row>
    <row r="25465" spans="6:23" x14ac:dyDescent="0.2">
      <c r="F25465" s="610"/>
      <c r="H25465" s="612"/>
      <c r="I25465" s="598"/>
      <c r="J25465" s="598"/>
      <c r="M25465" s="598"/>
      <c r="N25465" s="598"/>
      <c r="V25465" s="598"/>
      <c r="W25465" s="598"/>
    </row>
    <row r="25466" spans="6:23" x14ac:dyDescent="0.2">
      <c r="F25466" s="610"/>
      <c r="H25466" s="612"/>
      <c r="I25466" s="598"/>
      <c r="J25466" s="598"/>
      <c r="M25466" s="598"/>
      <c r="N25466" s="598"/>
      <c r="V25466" s="598"/>
      <c r="W25466" s="598"/>
    </row>
    <row r="25467" spans="6:23" x14ac:dyDescent="0.2">
      <c r="F25467" s="610"/>
      <c r="H25467" s="612"/>
      <c r="I25467" s="598"/>
      <c r="J25467" s="598"/>
      <c r="M25467" s="598"/>
      <c r="N25467" s="598"/>
      <c r="V25467" s="598"/>
      <c r="W25467" s="598"/>
    </row>
    <row r="25468" spans="6:23" x14ac:dyDescent="0.2">
      <c r="F25468" s="610"/>
      <c r="H25468" s="612"/>
      <c r="I25468" s="598"/>
      <c r="J25468" s="598"/>
      <c r="M25468" s="598"/>
      <c r="N25468" s="598"/>
      <c r="V25468" s="598"/>
      <c r="W25468" s="598"/>
    </row>
    <row r="25469" spans="6:23" x14ac:dyDescent="0.2">
      <c r="F25469" s="610"/>
      <c r="H25469" s="612"/>
      <c r="I25469" s="598"/>
      <c r="J25469" s="598"/>
      <c r="M25469" s="598"/>
      <c r="N25469" s="598"/>
      <c r="V25469" s="598"/>
      <c r="W25469" s="598"/>
    </row>
    <row r="25470" spans="6:23" x14ac:dyDescent="0.2">
      <c r="F25470" s="610"/>
      <c r="H25470" s="612"/>
      <c r="I25470" s="598"/>
      <c r="J25470" s="598"/>
      <c r="M25470" s="598"/>
      <c r="N25470" s="598"/>
      <c r="V25470" s="598"/>
      <c r="W25470" s="598"/>
    </row>
    <row r="25471" spans="6:23" x14ac:dyDescent="0.2">
      <c r="F25471" s="610"/>
      <c r="H25471" s="612"/>
      <c r="I25471" s="598"/>
      <c r="J25471" s="598"/>
      <c r="M25471" s="598"/>
      <c r="N25471" s="598"/>
      <c r="V25471" s="598"/>
      <c r="W25471" s="598"/>
    </row>
    <row r="25472" spans="6:23" x14ac:dyDescent="0.2">
      <c r="F25472" s="610"/>
      <c r="H25472" s="612"/>
      <c r="I25472" s="598"/>
      <c r="J25472" s="598"/>
      <c r="M25472" s="598"/>
      <c r="N25472" s="598"/>
      <c r="V25472" s="598"/>
      <c r="W25472" s="598"/>
    </row>
    <row r="25473" spans="6:23" x14ac:dyDescent="0.2">
      <c r="F25473" s="610"/>
      <c r="H25473" s="612"/>
      <c r="I25473" s="598"/>
      <c r="J25473" s="598"/>
      <c r="M25473" s="598"/>
      <c r="N25473" s="598"/>
      <c r="V25473" s="598"/>
      <c r="W25473" s="598"/>
    </row>
    <row r="25474" spans="6:23" x14ac:dyDescent="0.2">
      <c r="F25474" s="610"/>
      <c r="H25474" s="612"/>
      <c r="I25474" s="598"/>
      <c r="J25474" s="598"/>
      <c r="M25474" s="598"/>
      <c r="N25474" s="598"/>
      <c r="V25474" s="598"/>
      <c r="W25474" s="598"/>
    </row>
    <row r="25475" spans="6:23" x14ac:dyDescent="0.2">
      <c r="F25475" s="610"/>
      <c r="H25475" s="612"/>
      <c r="I25475" s="598"/>
      <c r="J25475" s="598"/>
      <c r="M25475" s="598"/>
      <c r="N25475" s="598"/>
      <c r="V25475" s="598"/>
      <c r="W25475" s="598"/>
    </row>
    <row r="25476" spans="6:23" x14ac:dyDescent="0.2">
      <c r="F25476" s="610"/>
      <c r="H25476" s="612"/>
      <c r="I25476" s="598"/>
      <c r="J25476" s="598"/>
      <c r="M25476" s="598"/>
      <c r="N25476" s="598"/>
      <c r="V25476" s="598"/>
      <c r="W25476" s="598"/>
    </row>
    <row r="25477" spans="6:23" x14ac:dyDescent="0.2">
      <c r="F25477" s="610"/>
      <c r="H25477" s="612"/>
      <c r="I25477" s="598"/>
      <c r="J25477" s="598"/>
      <c r="M25477" s="598"/>
      <c r="N25477" s="598"/>
      <c r="V25477" s="598"/>
      <c r="W25477" s="598"/>
    </row>
    <row r="25478" spans="6:23" x14ac:dyDescent="0.2">
      <c r="F25478" s="610"/>
      <c r="H25478" s="612"/>
      <c r="I25478" s="598"/>
      <c r="J25478" s="598"/>
      <c r="M25478" s="598"/>
      <c r="N25478" s="598"/>
      <c r="V25478" s="598"/>
      <c r="W25478" s="598"/>
    </row>
    <row r="25479" spans="6:23" x14ac:dyDescent="0.2">
      <c r="F25479" s="610"/>
      <c r="H25479" s="612"/>
      <c r="I25479" s="598"/>
      <c r="J25479" s="598"/>
      <c r="M25479" s="598"/>
      <c r="N25479" s="598"/>
      <c r="V25479" s="598"/>
      <c r="W25479" s="598"/>
    </row>
    <row r="25480" spans="6:23" x14ac:dyDescent="0.2">
      <c r="F25480" s="610"/>
      <c r="H25480" s="612"/>
      <c r="I25480" s="598"/>
      <c r="J25480" s="598"/>
      <c r="M25480" s="598"/>
      <c r="N25480" s="598"/>
      <c r="V25480" s="598"/>
      <c r="W25480" s="598"/>
    </row>
    <row r="25481" spans="6:23" x14ac:dyDescent="0.2">
      <c r="F25481" s="610"/>
      <c r="H25481" s="612"/>
      <c r="I25481" s="598"/>
      <c r="J25481" s="598"/>
      <c r="M25481" s="598"/>
      <c r="N25481" s="598"/>
      <c r="V25481" s="598"/>
      <c r="W25481" s="598"/>
    </row>
    <row r="25482" spans="6:23" x14ac:dyDescent="0.2">
      <c r="F25482" s="610"/>
      <c r="H25482" s="612"/>
      <c r="I25482" s="598"/>
      <c r="J25482" s="598"/>
      <c r="M25482" s="598"/>
      <c r="N25482" s="598"/>
      <c r="V25482" s="598"/>
      <c r="W25482" s="598"/>
    </row>
    <row r="25483" spans="6:23" x14ac:dyDescent="0.2">
      <c r="F25483" s="610"/>
      <c r="H25483" s="612"/>
      <c r="I25483" s="598"/>
      <c r="J25483" s="598"/>
      <c r="M25483" s="598"/>
      <c r="N25483" s="598"/>
      <c r="V25483" s="598"/>
      <c r="W25483" s="598"/>
    </row>
    <row r="25484" spans="6:23" x14ac:dyDescent="0.2">
      <c r="F25484" s="610"/>
      <c r="H25484" s="612"/>
      <c r="I25484" s="598"/>
      <c r="J25484" s="598"/>
      <c r="M25484" s="598"/>
      <c r="N25484" s="598"/>
      <c r="V25484" s="598"/>
      <c r="W25484" s="598"/>
    </row>
    <row r="25485" spans="6:23" x14ac:dyDescent="0.2">
      <c r="F25485" s="610"/>
      <c r="H25485" s="612"/>
      <c r="I25485" s="598"/>
      <c r="J25485" s="598"/>
      <c r="M25485" s="598"/>
      <c r="N25485" s="598"/>
      <c r="V25485" s="598"/>
      <c r="W25485" s="598"/>
    </row>
    <row r="25486" spans="6:23" x14ac:dyDescent="0.2">
      <c r="F25486" s="610"/>
      <c r="H25486" s="612"/>
      <c r="I25486" s="598"/>
      <c r="J25486" s="598"/>
      <c r="M25486" s="598"/>
      <c r="N25486" s="598"/>
      <c r="V25486" s="598"/>
      <c r="W25486" s="598"/>
    </row>
    <row r="25487" spans="6:23" x14ac:dyDescent="0.2">
      <c r="F25487" s="610"/>
      <c r="H25487" s="612"/>
      <c r="I25487" s="598"/>
      <c r="J25487" s="598"/>
      <c r="M25487" s="598"/>
      <c r="N25487" s="598"/>
      <c r="V25487" s="598"/>
      <c r="W25487" s="598"/>
    </row>
    <row r="25488" spans="6:23" x14ac:dyDescent="0.2">
      <c r="F25488" s="610"/>
      <c r="H25488" s="612"/>
      <c r="I25488" s="598"/>
      <c r="J25488" s="598"/>
      <c r="M25488" s="598"/>
      <c r="N25488" s="598"/>
      <c r="V25488" s="598"/>
      <c r="W25488" s="598"/>
    </row>
    <row r="25489" spans="6:23" x14ac:dyDescent="0.2">
      <c r="F25489" s="610"/>
      <c r="H25489" s="612"/>
      <c r="I25489" s="598"/>
      <c r="J25489" s="598"/>
      <c r="M25489" s="598"/>
      <c r="N25489" s="598"/>
      <c r="V25489" s="598"/>
      <c r="W25489" s="598"/>
    </row>
    <row r="25490" spans="6:23" x14ac:dyDescent="0.2">
      <c r="F25490" s="610"/>
      <c r="H25490" s="612"/>
      <c r="I25490" s="598"/>
      <c r="J25490" s="598"/>
      <c r="M25490" s="598"/>
      <c r="N25490" s="598"/>
      <c r="V25490" s="598"/>
      <c r="W25490" s="598"/>
    </row>
    <row r="25491" spans="6:23" x14ac:dyDescent="0.2">
      <c r="F25491" s="610"/>
      <c r="H25491" s="612"/>
      <c r="I25491" s="598"/>
      <c r="J25491" s="598"/>
      <c r="M25491" s="598"/>
      <c r="N25491" s="598"/>
      <c r="V25491" s="598"/>
      <c r="W25491" s="598"/>
    </row>
    <row r="25492" spans="6:23" x14ac:dyDescent="0.2">
      <c r="F25492" s="610"/>
      <c r="H25492" s="612"/>
      <c r="I25492" s="598"/>
      <c r="J25492" s="598"/>
      <c r="M25492" s="598"/>
      <c r="N25492" s="598"/>
      <c r="V25492" s="598"/>
      <c r="W25492" s="598"/>
    </row>
    <row r="25493" spans="6:23" x14ac:dyDescent="0.2">
      <c r="F25493" s="610"/>
      <c r="H25493" s="612"/>
      <c r="I25493" s="598"/>
      <c r="J25493" s="598"/>
      <c r="M25493" s="598"/>
      <c r="N25493" s="598"/>
      <c r="V25493" s="598"/>
      <c r="W25493" s="598"/>
    </row>
    <row r="25494" spans="6:23" x14ac:dyDescent="0.2">
      <c r="F25494" s="610"/>
      <c r="H25494" s="612"/>
      <c r="I25494" s="598"/>
      <c r="J25494" s="598"/>
      <c r="M25494" s="598"/>
      <c r="N25494" s="598"/>
      <c r="V25494" s="598"/>
      <c r="W25494" s="598"/>
    </row>
    <row r="25495" spans="6:23" x14ac:dyDescent="0.2">
      <c r="F25495" s="610"/>
      <c r="H25495" s="612"/>
      <c r="I25495" s="598"/>
      <c r="J25495" s="598"/>
      <c r="M25495" s="598"/>
      <c r="N25495" s="598"/>
      <c r="V25495" s="598"/>
      <c r="W25495" s="598"/>
    </row>
    <row r="25496" spans="6:23" x14ac:dyDescent="0.2">
      <c r="F25496" s="610"/>
      <c r="H25496" s="612"/>
      <c r="I25496" s="598"/>
      <c r="J25496" s="598"/>
      <c r="M25496" s="598"/>
      <c r="N25496" s="598"/>
      <c r="V25496" s="598"/>
      <c r="W25496" s="598"/>
    </row>
    <row r="25497" spans="6:23" x14ac:dyDescent="0.2">
      <c r="F25497" s="610"/>
      <c r="H25497" s="612"/>
      <c r="I25497" s="598"/>
      <c r="J25497" s="598"/>
      <c r="M25497" s="598"/>
      <c r="N25497" s="598"/>
      <c r="V25497" s="598"/>
      <c r="W25497" s="598"/>
    </row>
    <row r="25498" spans="6:23" x14ac:dyDescent="0.2">
      <c r="F25498" s="610"/>
      <c r="H25498" s="612"/>
      <c r="I25498" s="598"/>
      <c r="J25498" s="598"/>
      <c r="M25498" s="598"/>
      <c r="N25498" s="598"/>
      <c r="V25498" s="598"/>
      <c r="W25498" s="598"/>
    </row>
    <row r="25499" spans="6:23" x14ac:dyDescent="0.2">
      <c r="F25499" s="610"/>
      <c r="H25499" s="612"/>
      <c r="I25499" s="598"/>
      <c r="J25499" s="598"/>
      <c r="M25499" s="598"/>
      <c r="N25499" s="598"/>
      <c r="V25499" s="598"/>
      <c r="W25499" s="598"/>
    </row>
    <row r="25500" spans="6:23" x14ac:dyDescent="0.2">
      <c r="F25500" s="610"/>
      <c r="H25500" s="612"/>
      <c r="I25500" s="598"/>
      <c r="J25500" s="598"/>
      <c r="M25500" s="598"/>
      <c r="N25500" s="598"/>
      <c r="V25500" s="598"/>
      <c r="W25500" s="598"/>
    </row>
    <row r="25501" spans="6:23" x14ac:dyDescent="0.2">
      <c r="F25501" s="610"/>
      <c r="H25501" s="612"/>
      <c r="I25501" s="598"/>
      <c r="J25501" s="598"/>
      <c r="M25501" s="598"/>
      <c r="N25501" s="598"/>
      <c r="V25501" s="598"/>
      <c r="W25501" s="598"/>
    </row>
    <row r="25502" spans="6:23" x14ac:dyDescent="0.2">
      <c r="F25502" s="610"/>
      <c r="H25502" s="612"/>
      <c r="I25502" s="598"/>
      <c r="J25502" s="598"/>
      <c r="M25502" s="598"/>
      <c r="N25502" s="598"/>
      <c r="V25502" s="598"/>
      <c r="W25502" s="598"/>
    </row>
    <row r="25503" spans="6:23" x14ac:dyDescent="0.2">
      <c r="F25503" s="610"/>
      <c r="H25503" s="612"/>
      <c r="I25503" s="598"/>
      <c r="J25503" s="598"/>
      <c r="M25503" s="598"/>
      <c r="N25503" s="598"/>
      <c r="V25503" s="598"/>
      <c r="W25503" s="598"/>
    </row>
    <row r="25504" spans="6:23" x14ac:dyDescent="0.2">
      <c r="F25504" s="610"/>
      <c r="H25504" s="612"/>
      <c r="I25504" s="598"/>
      <c r="J25504" s="598"/>
      <c r="M25504" s="598"/>
      <c r="N25504" s="598"/>
      <c r="V25504" s="598"/>
      <c r="W25504" s="598"/>
    </row>
    <row r="25505" spans="6:23" x14ac:dyDescent="0.2">
      <c r="F25505" s="610"/>
      <c r="H25505" s="612"/>
      <c r="I25505" s="598"/>
      <c r="J25505" s="598"/>
      <c r="M25505" s="598"/>
      <c r="N25505" s="598"/>
      <c r="V25505" s="598"/>
      <c r="W25505" s="598"/>
    </row>
    <row r="25506" spans="6:23" x14ac:dyDescent="0.2">
      <c r="F25506" s="610"/>
      <c r="H25506" s="612"/>
      <c r="I25506" s="598"/>
      <c r="J25506" s="598"/>
      <c r="M25506" s="598"/>
      <c r="N25506" s="598"/>
      <c r="V25506" s="598"/>
      <c r="W25506" s="598"/>
    </row>
    <row r="25507" spans="6:23" x14ac:dyDescent="0.2">
      <c r="F25507" s="610"/>
      <c r="H25507" s="612"/>
      <c r="I25507" s="598"/>
      <c r="J25507" s="598"/>
      <c r="M25507" s="598"/>
      <c r="N25507" s="598"/>
      <c r="V25507" s="598"/>
      <c r="W25507" s="598"/>
    </row>
    <row r="25508" spans="6:23" x14ac:dyDescent="0.2">
      <c r="F25508" s="610"/>
      <c r="H25508" s="612"/>
      <c r="I25508" s="598"/>
      <c r="J25508" s="598"/>
      <c r="M25508" s="598"/>
      <c r="N25508" s="598"/>
      <c r="V25508" s="598"/>
      <c r="W25508" s="598"/>
    </row>
    <row r="25509" spans="6:23" x14ac:dyDescent="0.2">
      <c r="F25509" s="610"/>
      <c r="H25509" s="612"/>
      <c r="I25509" s="598"/>
      <c r="J25509" s="598"/>
      <c r="M25509" s="598"/>
      <c r="N25509" s="598"/>
      <c r="V25509" s="598"/>
      <c r="W25509" s="598"/>
    </row>
    <row r="25510" spans="6:23" x14ac:dyDescent="0.2">
      <c r="F25510" s="610"/>
      <c r="H25510" s="612"/>
      <c r="I25510" s="598"/>
      <c r="J25510" s="598"/>
      <c r="M25510" s="598"/>
      <c r="N25510" s="598"/>
      <c r="V25510" s="598"/>
      <c r="W25510" s="598"/>
    </row>
    <row r="25511" spans="6:23" x14ac:dyDescent="0.2">
      <c r="F25511" s="610"/>
      <c r="H25511" s="612"/>
      <c r="I25511" s="598"/>
      <c r="J25511" s="598"/>
      <c r="M25511" s="598"/>
      <c r="N25511" s="598"/>
      <c r="V25511" s="598"/>
      <c r="W25511" s="598"/>
    </row>
    <row r="25512" spans="6:23" x14ac:dyDescent="0.2">
      <c r="F25512" s="610"/>
      <c r="H25512" s="612"/>
      <c r="I25512" s="598"/>
      <c r="J25512" s="598"/>
      <c r="M25512" s="598"/>
      <c r="N25512" s="598"/>
      <c r="V25512" s="598"/>
      <c r="W25512" s="598"/>
    </row>
    <row r="25513" spans="6:23" x14ac:dyDescent="0.2">
      <c r="F25513" s="610"/>
      <c r="H25513" s="612"/>
      <c r="I25513" s="598"/>
      <c r="J25513" s="598"/>
      <c r="M25513" s="598"/>
      <c r="N25513" s="598"/>
      <c r="V25513" s="598"/>
      <c r="W25513" s="598"/>
    </row>
    <row r="25514" spans="6:23" x14ac:dyDescent="0.2">
      <c r="F25514" s="610"/>
      <c r="H25514" s="612"/>
      <c r="I25514" s="598"/>
      <c r="J25514" s="598"/>
      <c r="M25514" s="598"/>
      <c r="N25514" s="598"/>
      <c r="V25514" s="598"/>
      <c r="W25514" s="598"/>
    </row>
    <row r="25515" spans="6:23" x14ac:dyDescent="0.2">
      <c r="F25515" s="610"/>
      <c r="H25515" s="612"/>
      <c r="I25515" s="598"/>
      <c r="J25515" s="598"/>
      <c r="M25515" s="598"/>
      <c r="N25515" s="598"/>
      <c r="V25515" s="598"/>
      <c r="W25515" s="598"/>
    </row>
    <row r="25516" spans="6:23" x14ac:dyDescent="0.2">
      <c r="F25516" s="610"/>
      <c r="H25516" s="612"/>
      <c r="I25516" s="598"/>
      <c r="J25516" s="598"/>
      <c r="M25516" s="598"/>
      <c r="N25516" s="598"/>
      <c r="V25516" s="598"/>
      <c r="W25516" s="598"/>
    </row>
    <row r="25517" spans="6:23" x14ac:dyDescent="0.2">
      <c r="F25517" s="610"/>
      <c r="H25517" s="612"/>
      <c r="I25517" s="598"/>
      <c r="J25517" s="598"/>
      <c r="M25517" s="598"/>
      <c r="N25517" s="598"/>
      <c r="V25517" s="598"/>
      <c r="W25517" s="598"/>
    </row>
    <row r="25518" spans="6:23" x14ac:dyDescent="0.2">
      <c r="F25518" s="610"/>
      <c r="H25518" s="612"/>
      <c r="I25518" s="598"/>
      <c r="J25518" s="598"/>
      <c r="M25518" s="598"/>
      <c r="N25518" s="598"/>
      <c r="V25518" s="598"/>
      <c r="W25518" s="598"/>
    </row>
    <row r="25519" spans="6:23" x14ac:dyDescent="0.2">
      <c r="F25519" s="610"/>
      <c r="H25519" s="612"/>
      <c r="I25519" s="598"/>
      <c r="J25519" s="598"/>
      <c r="M25519" s="598"/>
      <c r="N25519" s="598"/>
      <c r="V25519" s="598"/>
      <c r="W25519" s="598"/>
    </row>
    <row r="25520" spans="6:23" x14ac:dyDescent="0.2">
      <c r="F25520" s="610"/>
      <c r="H25520" s="612"/>
      <c r="I25520" s="598"/>
      <c r="J25520" s="598"/>
      <c r="M25520" s="598"/>
      <c r="N25520" s="598"/>
      <c r="V25520" s="598"/>
      <c r="W25520" s="598"/>
    </row>
    <row r="25521" spans="6:23" x14ac:dyDescent="0.2">
      <c r="F25521" s="610"/>
      <c r="H25521" s="612"/>
      <c r="I25521" s="598"/>
      <c r="J25521" s="598"/>
      <c r="M25521" s="598"/>
      <c r="N25521" s="598"/>
      <c r="V25521" s="598"/>
      <c r="W25521" s="598"/>
    </row>
    <row r="25522" spans="6:23" x14ac:dyDescent="0.2">
      <c r="F25522" s="610"/>
      <c r="H25522" s="612"/>
      <c r="I25522" s="598"/>
      <c r="J25522" s="598"/>
      <c r="M25522" s="598"/>
      <c r="N25522" s="598"/>
      <c r="V25522" s="598"/>
      <c r="W25522" s="598"/>
    </row>
    <row r="25523" spans="6:23" x14ac:dyDescent="0.2">
      <c r="F25523" s="610"/>
      <c r="H25523" s="612"/>
      <c r="I25523" s="598"/>
      <c r="J25523" s="598"/>
      <c r="M25523" s="598"/>
      <c r="N25523" s="598"/>
      <c r="V25523" s="598"/>
      <c r="W25523" s="598"/>
    </row>
    <row r="25524" spans="6:23" x14ac:dyDescent="0.2">
      <c r="F25524" s="610"/>
      <c r="H25524" s="612"/>
      <c r="I25524" s="598"/>
      <c r="J25524" s="598"/>
      <c r="M25524" s="598"/>
      <c r="N25524" s="598"/>
      <c r="V25524" s="598"/>
      <c r="W25524" s="598"/>
    </row>
    <row r="25525" spans="6:23" x14ac:dyDescent="0.2">
      <c r="F25525" s="610"/>
      <c r="H25525" s="612"/>
      <c r="I25525" s="598"/>
      <c r="J25525" s="598"/>
      <c r="M25525" s="598"/>
      <c r="N25525" s="598"/>
      <c r="V25525" s="598"/>
      <c r="W25525" s="598"/>
    </row>
    <row r="25526" spans="6:23" x14ac:dyDescent="0.2">
      <c r="F25526" s="610"/>
      <c r="H25526" s="612"/>
      <c r="I25526" s="598"/>
      <c r="J25526" s="598"/>
      <c r="M25526" s="598"/>
      <c r="N25526" s="598"/>
      <c r="V25526" s="598"/>
      <c r="W25526" s="598"/>
    </row>
    <row r="25527" spans="6:23" x14ac:dyDescent="0.2">
      <c r="F25527" s="610"/>
      <c r="H25527" s="612"/>
      <c r="I25527" s="598"/>
      <c r="J25527" s="598"/>
      <c r="M25527" s="598"/>
      <c r="N25527" s="598"/>
      <c r="V25527" s="598"/>
      <c r="W25527" s="598"/>
    </row>
    <row r="25528" spans="6:23" x14ac:dyDescent="0.2">
      <c r="F25528" s="610"/>
      <c r="H25528" s="612"/>
      <c r="I25528" s="598"/>
      <c r="J25528" s="598"/>
      <c r="M25528" s="598"/>
      <c r="N25528" s="598"/>
      <c r="V25528" s="598"/>
      <c r="W25528" s="598"/>
    </row>
    <row r="25529" spans="6:23" x14ac:dyDescent="0.2">
      <c r="F25529" s="610"/>
      <c r="H25529" s="612"/>
      <c r="I25529" s="598"/>
      <c r="J25529" s="598"/>
      <c r="M25529" s="598"/>
      <c r="N25529" s="598"/>
      <c r="V25529" s="598"/>
      <c r="W25529" s="598"/>
    </row>
    <row r="25530" spans="6:23" x14ac:dyDescent="0.2">
      <c r="F25530" s="610"/>
      <c r="H25530" s="612"/>
      <c r="I25530" s="598"/>
      <c r="J25530" s="598"/>
      <c r="M25530" s="598"/>
      <c r="N25530" s="598"/>
      <c r="V25530" s="598"/>
      <c r="W25530" s="598"/>
    </row>
    <row r="25531" spans="6:23" x14ac:dyDescent="0.2">
      <c r="F25531" s="610"/>
      <c r="H25531" s="612"/>
      <c r="I25531" s="598"/>
      <c r="J25531" s="598"/>
      <c r="M25531" s="598"/>
      <c r="N25531" s="598"/>
      <c r="V25531" s="598"/>
      <c r="W25531" s="598"/>
    </row>
    <row r="25532" spans="6:23" x14ac:dyDescent="0.2">
      <c r="F25532" s="610"/>
      <c r="H25532" s="612"/>
      <c r="I25532" s="598"/>
      <c r="J25532" s="598"/>
      <c r="M25532" s="598"/>
      <c r="N25532" s="598"/>
      <c r="V25532" s="598"/>
      <c r="W25532" s="598"/>
    </row>
    <row r="25533" spans="6:23" x14ac:dyDescent="0.2">
      <c r="F25533" s="610"/>
      <c r="H25533" s="612"/>
      <c r="I25533" s="598"/>
      <c r="J25533" s="598"/>
      <c r="M25533" s="598"/>
      <c r="N25533" s="598"/>
      <c r="V25533" s="598"/>
      <c r="W25533" s="598"/>
    </row>
    <row r="25534" spans="6:23" x14ac:dyDescent="0.2">
      <c r="F25534" s="610"/>
      <c r="H25534" s="612"/>
      <c r="I25534" s="598"/>
      <c r="J25534" s="598"/>
      <c r="M25534" s="598"/>
      <c r="N25534" s="598"/>
      <c r="V25534" s="598"/>
      <c r="W25534" s="598"/>
    </row>
    <row r="25535" spans="6:23" x14ac:dyDescent="0.2">
      <c r="F25535" s="610"/>
      <c r="H25535" s="612"/>
      <c r="I25535" s="598"/>
      <c r="J25535" s="598"/>
      <c r="M25535" s="598"/>
      <c r="N25535" s="598"/>
      <c r="V25535" s="598"/>
      <c r="W25535" s="598"/>
    </row>
    <row r="25536" spans="6:23" x14ac:dyDescent="0.2">
      <c r="F25536" s="610"/>
      <c r="H25536" s="612"/>
      <c r="I25536" s="598"/>
      <c r="J25536" s="598"/>
      <c r="M25536" s="598"/>
      <c r="N25536" s="598"/>
      <c r="V25536" s="598"/>
      <c r="W25536" s="598"/>
    </row>
    <row r="25537" spans="6:23" x14ac:dyDescent="0.2">
      <c r="F25537" s="610"/>
      <c r="H25537" s="612"/>
      <c r="I25537" s="598"/>
      <c r="J25537" s="598"/>
      <c r="M25537" s="598"/>
      <c r="N25537" s="598"/>
      <c r="V25537" s="598"/>
      <c r="W25537" s="598"/>
    </row>
    <row r="25538" spans="6:23" x14ac:dyDescent="0.2">
      <c r="F25538" s="610"/>
      <c r="H25538" s="612"/>
      <c r="I25538" s="598"/>
      <c r="J25538" s="598"/>
      <c r="M25538" s="598"/>
      <c r="N25538" s="598"/>
      <c r="V25538" s="598"/>
      <c r="W25538" s="598"/>
    </row>
    <row r="25539" spans="6:23" x14ac:dyDescent="0.2">
      <c r="F25539" s="610"/>
      <c r="H25539" s="612"/>
      <c r="I25539" s="598"/>
      <c r="J25539" s="598"/>
      <c r="M25539" s="598"/>
      <c r="N25539" s="598"/>
      <c r="V25539" s="598"/>
      <c r="W25539" s="598"/>
    </row>
    <row r="25540" spans="6:23" x14ac:dyDescent="0.2">
      <c r="F25540" s="610"/>
      <c r="H25540" s="612"/>
      <c r="I25540" s="598"/>
      <c r="J25540" s="598"/>
      <c r="M25540" s="598"/>
      <c r="N25540" s="598"/>
      <c r="V25540" s="598"/>
      <c r="W25540" s="598"/>
    </row>
    <row r="25541" spans="6:23" x14ac:dyDescent="0.2">
      <c r="F25541" s="610"/>
      <c r="H25541" s="612"/>
      <c r="I25541" s="598"/>
      <c r="J25541" s="598"/>
      <c r="M25541" s="598"/>
      <c r="N25541" s="598"/>
      <c r="V25541" s="598"/>
      <c r="W25541" s="598"/>
    </row>
    <row r="25542" spans="6:23" x14ac:dyDescent="0.2">
      <c r="F25542" s="610"/>
      <c r="H25542" s="612"/>
      <c r="I25542" s="598"/>
      <c r="J25542" s="598"/>
      <c r="M25542" s="598"/>
      <c r="N25542" s="598"/>
      <c r="V25542" s="598"/>
      <c r="W25542" s="598"/>
    </row>
    <row r="25543" spans="6:23" x14ac:dyDescent="0.2">
      <c r="F25543" s="610"/>
      <c r="H25543" s="612"/>
      <c r="I25543" s="598"/>
      <c r="J25543" s="598"/>
      <c r="M25543" s="598"/>
      <c r="N25543" s="598"/>
      <c r="V25543" s="598"/>
      <c r="W25543" s="598"/>
    </row>
    <row r="25544" spans="6:23" x14ac:dyDescent="0.2">
      <c r="F25544" s="610"/>
      <c r="H25544" s="612"/>
      <c r="I25544" s="598"/>
      <c r="J25544" s="598"/>
      <c r="M25544" s="598"/>
      <c r="N25544" s="598"/>
      <c r="V25544" s="598"/>
      <c r="W25544" s="598"/>
    </row>
    <row r="25545" spans="6:23" x14ac:dyDescent="0.2">
      <c r="F25545" s="610"/>
      <c r="H25545" s="612"/>
      <c r="I25545" s="598"/>
      <c r="J25545" s="598"/>
      <c r="M25545" s="598"/>
      <c r="N25545" s="598"/>
      <c r="V25545" s="598"/>
      <c r="W25545" s="598"/>
    </row>
    <row r="25546" spans="6:23" x14ac:dyDescent="0.2">
      <c r="F25546" s="610"/>
      <c r="H25546" s="612"/>
      <c r="I25546" s="598"/>
      <c r="J25546" s="598"/>
      <c r="M25546" s="598"/>
      <c r="N25546" s="598"/>
      <c r="V25546" s="598"/>
      <c r="W25546" s="598"/>
    </row>
    <row r="25547" spans="6:23" x14ac:dyDescent="0.2">
      <c r="F25547" s="610"/>
      <c r="H25547" s="612"/>
      <c r="I25547" s="598"/>
      <c r="J25547" s="598"/>
      <c r="M25547" s="598"/>
      <c r="N25547" s="598"/>
      <c r="V25547" s="598"/>
      <c r="W25547" s="598"/>
    </row>
    <row r="25548" spans="6:23" x14ac:dyDescent="0.2">
      <c r="F25548" s="610"/>
      <c r="H25548" s="612"/>
      <c r="I25548" s="598"/>
      <c r="J25548" s="598"/>
      <c r="M25548" s="598"/>
      <c r="N25548" s="598"/>
      <c r="V25548" s="598"/>
      <c r="W25548" s="598"/>
    </row>
    <row r="25549" spans="6:23" x14ac:dyDescent="0.2">
      <c r="F25549" s="610"/>
      <c r="H25549" s="612"/>
      <c r="I25549" s="598"/>
      <c r="J25549" s="598"/>
      <c r="M25549" s="598"/>
      <c r="N25549" s="598"/>
      <c r="V25549" s="598"/>
      <c r="W25549" s="598"/>
    </row>
    <row r="25550" spans="6:23" x14ac:dyDescent="0.2">
      <c r="F25550" s="610"/>
      <c r="H25550" s="612"/>
      <c r="I25550" s="598"/>
      <c r="J25550" s="598"/>
      <c r="M25550" s="598"/>
      <c r="N25550" s="598"/>
      <c r="V25550" s="598"/>
      <c r="W25550" s="598"/>
    </row>
    <row r="25551" spans="6:23" x14ac:dyDescent="0.2">
      <c r="F25551" s="610"/>
      <c r="H25551" s="612"/>
      <c r="I25551" s="598"/>
      <c r="J25551" s="598"/>
      <c r="M25551" s="598"/>
      <c r="N25551" s="598"/>
      <c r="V25551" s="598"/>
      <c r="W25551" s="598"/>
    </row>
    <row r="25552" spans="6:23" x14ac:dyDescent="0.2">
      <c r="F25552" s="610"/>
      <c r="H25552" s="612"/>
      <c r="I25552" s="598"/>
      <c r="J25552" s="598"/>
      <c r="M25552" s="598"/>
      <c r="N25552" s="598"/>
      <c r="V25552" s="598"/>
      <c r="W25552" s="598"/>
    </row>
    <row r="25553" spans="6:23" x14ac:dyDescent="0.2">
      <c r="F25553" s="610"/>
      <c r="H25553" s="612"/>
      <c r="I25553" s="598"/>
      <c r="J25553" s="598"/>
      <c r="M25553" s="598"/>
      <c r="N25553" s="598"/>
      <c r="V25553" s="598"/>
      <c r="W25553" s="598"/>
    </row>
    <row r="25554" spans="6:23" x14ac:dyDescent="0.2">
      <c r="F25554" s="610"/>
      <c r="H25554" s="612"/>
      <c r="I25554" s="598"/>
      <c r="J25554" s="598"/>
      <c r="M25554" s="598"/>
      <c r="N25554" s="598"/>
      <c r="V25554" s="598"/>
      <c r="W25554" s="598"/>
    </row>
    <row r="25555" spans="6:23" x14ac:dyDescent="0.2">
      <c r="F25555" s="610"/>
      <c r="H25555" s="612"/>
      <c r="I25555" s="598"/>
      <c r="J25555" s="598"/>
      <c r="M25555" s="598"/>
      <c r="N25555" s="598"/>
      <c r="V25555" s="598"/>
      <c r="W25555" s="598"/>
    </row>
    <row r="25556" spans="6:23" x14ac:dyDescent="0.2">
      <c r="F25556" s="610"/>
      <c r="H25556" s="612"/>
      <c r="I25556" s="598"/>
      <c r="J25556" s="598"/>
      <c r="M25556" s="598"/>
      <c r="N25556" s="598"/>
      <c r="V25556" s="598"/>
      <c r="W25556" s="598"/>
    </row>
    <row r="25557" spans="6:23" x14ac:dyDescent="0.2">
      <c r="F25557" s="610"/>
      <c r="H25557" s="612"/>
      <c r="I25557" s="598"/>
      <c r="J25557" s="598"/>
      <c r="M25557" s="598"/>
      <c r="N25557" s="598"/>
      <c r="V25557" s="598"/>
      <c r="W25557" s="598"/>
    </row>
    <row r="25558" spans="6:23" x14ac:dyDescent="0.2">
      <c r="F25558" s="610"/>
      <c r="H25558" s="612"/>
      <c r="I25558" s="598"/>
      <c r="J25558" s="598"/>
      <c r="M25558" s="598"/>
      <c r="N25558" s="598"/>
      <c r="V25558" s="598"/>
      <c r="W25558" s="598"/>
    </row>
    <row r="25559" spans="6:23" x14ac:dyDescent="0.2">
      <c r="F25559" s="610"/>
      <c r="H25559" s="612"/>
      <c r="I25559" s="598"/>
      <c r="J25559" s="598"/>
      <c r="M25559" s="598"/>
      <c r="N25559" s="598"/>
      <c r="V25559" s="598"/>
      <c r="W25559" s="598"/>
    </row>
    <row r="25560" spans="6:23" x14ac:dyDescent="0.2">
      <c r="F25560" s="610"/>
      <c r="H25560" s="612"/>
      <c r="I25560" s="598"/>
      <c r="J25560" s="598"/>
      <c r="M25560" s="598"/>
      <c r="N25560" s="598"/>
      <c r="V25560" s="598"/>
      <c r="W25560" s="598"/>
    </row>
    <row r="25561" spans="6:23" x14ac:dyDescent="0.2">
      <c r="F25561" s="610"/>
      <c r="H25561" s="612"/>
      <c r="I25561" s="598"/>
      <c r="J25561" s="598"/>
      <c r="M25561" s="598"/>
      <c r="N25561" s="598"/>
      <c r="V25561" s="598"/>
      <c r="W25561" s="598"/>
    </row>
    <row r="25562" spans="6:23" x14ac:dyDescent="0.2">
      <c r="F25562" s="610"/>
      <c r="H25562" s="612"/>
      <c r="I25562" s="598"/>
      <c r="J25562" s="598"/>
      <c r="M25562" s="598"/>
      <c r="N25562" s="598"/>
      <c r="V25562" s="598"/>
      <c r="W25562" s="598"/>
    </row>
    <row r="25563" spans="6:23" x14ac:dyDescent="0.2">
      <c r="F25563" s="610"/>
      <c r="H25563" s="612"/>
      <c r="I25563" s="598"/>
      <c r="J25563" s="598"/>
      <c r="M25563" s="598"/>
      <c r="N25563" s="598"/>
      <c r="V25563" s="598"/>
      <c r="W25563" s="598"/>
    </row>
    <row r="25564" spans="6:23" x14ac:dyDescent="0.2">
      <c r="F25564" s="610"/>
      <c r="H25564" s="612"/>
      <c r="I25564" s="598"/>
      <c r="J25564" s="598"/>
      <c r="M25564" s="598"/>
      <c r="N25564" s="598"/>
      <c r="V25564" s="598"/>
      <c r="W25564" s="598"/>
    </row>
    <row r="25565" spans="6:23" x14ac:dyDescent="0.2">
      <c r="F25565" s="610"/>
      <c r="H25565" s="612"/>
      <c r="I25565" s="598"/>
      <c r="J25565" s="598"/>
      <c r="M25565" s="598"/>
      <c r="N25565" s="598"/>
      <c r="V25565" s="598"/>
      <c r="W25565" s="598"/>
    </row>
    <row r="25566" spans="6:23" x14ac:dyDescent="0.2">
      <c r="F25566" s="610"/>
      <c r="H25566" s="612"/>
      <c r="I25566" s="598"/>
      <c r="J25566" s="598"/>
      <c r="M25566" s="598"/>
      <c r="N25566" s="598"/>
      <c r="V25566" s="598"/>
      <c r="W25566" s="598"/>
    </row>
    <row r="25567" spans="6:23" x14ac:dyDescent="0.2">
      <c r="F25567" s="610"/>
      <c r="H25567" s="612"/>
      <c r="I25567" s="598"/>
      <c r="J25567" s="598"/>
      <c r="M25567" s="598"/>
      <c r="N25567" s="598"/>
      <c r="V25567" s="598"/>
      <c r="W25567" s="598"/>
    </row>
    <row r="25568" spans="6:23" x14ac:dyDescent="0.2">
      <c r="F25568" s="610"/>
      <c r="H25568" s="612"/>
      <c r="I25568" s="598"/>
      <c r="J25568" s="598"/>
      <c r="M25568" s="598"/>
      <c r="N25568" s="598"/>
      <c r="V25568" s="598"/>
      <c r="W25568" s="598"/>
    </row>
    <row r="25569" spans="6:23" x14ac:dyDescent="0.2">
      <c r="F25569" s="610"/>
      <c r="H25569" s="612"/>
      <c r="I25569" s="598"/>
      <c r="J25569" s="598"/>
      <c r="M25569" s="598"/>
      <c r="N25569" s="598"/>
      <c r="V25569" s="598"/>
      <c r="W25569" s="598"/>
    </row>
    <row r="25570" spans="6:23" x14ac:dyDescent="0.2">
      <c r="F25570" s="610"/>
      <c r="H25570" s="612"/>
      <c r="I25570" s="598"/>
      <c r="J25570" s="598"/>
      <c r="M25570" s="598"/>
      <c r="N25570" s="598"/>
      <c r="V25570" s="598"/>
      <c r="W25570" s="598"/>
    </row>
    <row r="25571" spans="6:23" x14ac:dyDescent="0.2">
      <c r="F25571" s="610"/>
      <c r="H25571" s="612"/>
      <c r="I25571" s="598"/>
      <c r="J25571" s="598"/>
      <c r="M25571" s="598"/>
      <c r="N25571" s="598"/>
      <c r="V25571" s="598"/>
      <c r="W25571" s="598"/>
    </row>
    <row r="25572" spans="6:23" x14ac:dyDescent="0.2">
      <c r="F25572" s="610"/>
      <c r="H25572" s="612"/>
      <c r="I25572" s="598"/>
      <c r="J25572" s="598"/>
      <c r="M25572" s="598"/>
      <c r="N25572" s="598"/>
      <c r="V25572" s="598"/>
      <c r="W25572" s="598"/>
    </row>
    <row r="25573" spans="6:23" x14ac:dyDescent="0.2">
      <c r="F25573" s="610"/>
      <c r="H25573" s="612"/>
      <c r="I25573" s="598"/>
      <c r="J25573" s="598"/>
      <c r="M25573" s="598"/>
      <c r="N25573" s="598"/>
      <c r="V25573" s="598"/>
      <c r="W25573" s="598"/>
    </row>
    <row r="25574" spans="6:23" x14ac:dyDescent="0.2">
      <c r="F25574" s="610"/>
      <c r="H25574" s="612"/>
      <c r="I25574" s="598"/>
      <c r="J25574" s="598"/>
      <c r="M25574" s="598"/>
      <c r="N25574" s="598"/>
      <c r="V25574" s="598"/>
      <c r="W25574" s="598"/>
    </row>
    <row r="25575" spans="6:23" x14ac:dyDescent="0.2">
      <c r="F25575" s="610"/>
      <c r="H25575" s="612"/>
      <c r="I25575" s="598"/>
      <c r="J25575" s="598"/>
      <c r="M25575" s="598"/>
      <c r="N25575" s="598"/>
      <c r="V25575" s="598"/>
      <c r="W25575" s="598"/>
    </row>
    <row r="25576" spans="6:23" x14ac:dyDescent="0.2">
      <c r="F25576" s="610"/>
      <c r="H25576" s="612"/>
      <c r="I25576" s="598"/>
      <c r="J25576" s="598"/>
      <c r="M25576" s="598"/>
      <c r="N25576" s="598"/>
      <c r="V25576" s="598"/>
      <c r="W25576" s="598"/>
    </row>
    <row r="25577" spans="6:23" x14ac:dyDescent="0.2">
      <c r="F25577" s="610"/>
      <c r="H25577" s="612"/>
      <c r="I25577" s="598"/>
      <c r="J25577" s="598"/>
      <c r="M25577" s="598"/>
      <c r="N25577" s="598"/>
      <c r="V25577" s="598"/>
      <c r="W25577" s="598"/>
    </row>
    <row r="25578" spans="6:23" x14ac:dyDescent="0.2">
      <c r="F25578" s="610"/>
      <c r="H25578" s="612"/>
      <c r="I25578" s="598"/>
      <c r="J25578" s="598"/>
      <c r="M25578" s="598"/>
      <c r="N25578" s="598"/>
      <c r="V25578" s="598"/>
      <c r="W25578" s="598"/>
    </row>
    <row r="25579" spans="6:23" x14ac:dyDescent="0.2">
      <c r="F25579" s="610"/>
      <c r="H25579" s="612"/>
      <c r="I25579" s="598"/>
      <c r="J25579" s="598"/>
      <c r="M25579" s="598"/>
      <c r="N25579" s="598"/>
      <c r="V25579" s="598"/>
      <c r="W25579" s="598"/>
    </row>
    <row r="25580" spans="6:23" x14ac:dyDescent="0.2">
      <c r="F25580" s="610"/>
      <c r="H25580" s="612"/>
      <c r="I25580" s="598"/>
      <c r="J25580" s="598"/>
      <c r="M25580" s="598"/>
      <c r="N25580" s="598"/>
      <c r="V25580" s="598"/>
      <c r="W25580" s="598"/>
    </row>
    <row r="25581" spans="6:23" x14ac:dyDescent="0.2">
      <c r="F25581" s="610"/>
      <c r="H25581" s="612"/>
      <c r="I25581" s="598"/>
      <c r="J25581" s="598"/>
      <c r="M25581" s="598"/>
      <c r="N25581" s="598"/>
      <c r="V25581" s="598"/>
      <c r="W25581" s="598"/>
    </row>
    <row r="25582" spans="6:23" x14ac:dyDescent="0.2">
      <c r="F25582" s="610"/>
      <c r="H25582" s="612"/>
      <c r="I25582" s="598"/>
      <c r="J25582" s="598"/>
      <c r="M25582" s="598"/>
      <c r="N25582" s="598"/>
      <c r="V25582" s="598"/>
      <c r="W25582" s="598"/>
    </row>
    <row r="25583" spans="6:23" x14ac:dyDescent="0.2">
      <c r="F25583" s="610"/>
      <c r="H25583" s="612"/>
      <c r="I25583" s="598"/>
      <c r="J25583" s="598"/>
      <c r="M25583" s="598"/>
      <c r="N25583" s="598"/>
      <c r="V25583" s="598"/>
      <c r="W25583" s="598"/>
    </row>
    <row r="25584" spans="6:23" x14ac:dyDescent="0.2">
      <c r="F25584" s="610"/>
      <c r="H25584" s="612"/>
      <c r="I25584" s="598"/>
      <c r="J25584" s="598"/>
      <c r="M25584" s="598"/>
      <c r="N25584" s="598"/>
      <c r="V25584" s="598"/>
      <c r="W25584" s="598"/>
    </row>
    <row r="25585" spans="6:23" x14ac:dyDescent="0.2">
      <c r="F25585" s="610"/>
      <c r="H25585" s="612"/>
      <c r="I25585" s="598"/>
      <c r="J25585" s="598"/>
      <c r="M25585" s="598"/>
      <c r="N25585" s="598"/>
      <c r="V25585" s="598"/>
      <c r="W25585" s="598"/>
    </row>
    <row r="25586" spans="6:23" x14ac:dyDescent="0.2">
      <c r="F25586" s="610"/>
      <c r="H25586" s="612"/>
      <c r="I25586" s="598"/>
      <c r="J25586" s="598"/>
      <c r="M25586" s="598"/>
      <c r="N25586" s="598"/>
      <c r="V25586" s="598"/>
      <c r="W25586" s="598"/>
    </row>
    <row r="25587" spans="6:23" x14ac:dyDescent="0.2">
      <c r="F25587" s="610"/>
      <c r="H25587" s="612"/>
      <c r="I25587" s="598"/>
      <c r="J25587" s="598"/>
      <c r="M25587" s="598"/>
      <c r="N25587" s="598"/>
      <c r="V25587" s="598"/>
      <c r="W25587" s="598"/>
    </row>
    <row r="25588" spans="6:23" x14ac:dyDescent="0.2">
      <c r="F25588" s="610"/>
      <c r="H25588" s="612"/>
      <c r="I25588" s="598"/>
      <c r="J25588" s="598"/>
      <c r="M25588" s="598"/>
      <c r="N25588" s="598"/>
      <c r="V25588" s="598"/>
      <c r="W25588" s="598"/>
    </row>
    <row r="25589" spans="6:23" x14ac:dyDescent="0.2">
      <c r="F25589" s="610"/>
      <c r="H25589" s="612"/>
      <c r="I25589" s="598"/>
      <c r="J25589" s="598"/>
      <c r="M25589" s="598"/>
      <c r="N25589" s="598"/>
      <c r="V25589" s="598"/>
      <c r="W25589" s="598"/>
    </row>
    <row r="25590" spans="6:23" x14ac:dyDescent="0.2">
      <c r="F25590" s="610"/>
      <c r="H25590" s="612"/>
      <c r="I25590" s="598"/>
      <c r="J25590" s="598"/>
      <c r="M25590" s="598"/>
      <c r="N25590" s="598"/>
      <c r="V25590" s="598"/>
      <c r="W25590" s="598"/>
    </row>
    <row r="25591" spans="6:23" x14ac:dyDescent="0.2">
      <c r="F25591" s="610"/>
      <c r="H25591" s="612"/>
      <c r="I25591" s="598"/>
      <c r="J25591" s="598"/>
      <c r="M25591" s="598"/>
      <c r="N25591" s="598"/>
      <c r="V25591" s="598"/>
      <c r="W25591" s="598"/>
    </row>
    <row r="25592" spans="6:23" x14ac:dyDescent="0.2">
      <c r="F25592" s="610"/>
      <c r="H25592" s="612"/>
      <c r="I25592" s="598"/>
      <c r="J25592" s="598"/>
      <c r="M25592" s="598"/>
      <c r="N25592" s="598"/>
      <c r="V25592" s="598"/>
      <c r="W25592" s="598"/>
    </row>
    <row r="25593" spans="6:23" x14ac:dyDescent="0.2">
      <c r="F25593" s="610"/>
      <c r="H25593" s="612"/>
      <c r="I25593" s="598"/>
      <c r="J25593" s="598"/>
      <c r="M25593" s="598"/>
      <c r="N25593" s="598"/>
      <c r="V25593" s="598"/>
      <c r="W25593" s="598"/>
    </row>
    <row r="25594" spans="6:23" x14ac:dyDescent="0.2">
      <c r="F25594" s="610"/>
      <c r="H25594" s="612"/>
      <c r="I25594" s="598"/>
      <c r="J25594" s="598"/>
      <c r="M25594" s="598"/>
      <c r="N25594" s="598"/>
      <c r="V25594" s="598"/>
      <c r="W25594" s="598"/>
    </row>
    <row r="25595" spans="6:23" x14ac:dyDescent="0.2">
      <c r="F25595" s="610"/>
      <c r="H25595" s="612"/>
      <c r="I25595" s="598"/>
      <c r="J25595" s="598"/>
      <c r="M25595" s="598"/>
      <c r="N25595" s="598"/>
      <c r="V25595" s="598"/>
      <c r="W25595" s="598"/>
    </row>
    <row r="25596" spans="6:23" x14ac:dyDescent="0.2">
      <c r="F25596" s="610"/>
      <c r="H25596" s="612"/>
      <c r="I25596" s="598"/>
      <c r="J25596" s="598"/>
      <c r="M25596" s="598"/>
      <c r="N25596" s="598"/>
      <c r="V25596" s="598"/>
      <c r="W25596" s="598"/>
    </row>
    <row r="25597" spans="6:23" x14ac:dyDescent="0.2">
      <c r="F25597" s="610"/>
      <c r="H25597" s="612"/>
      <c r="I25597" s="598"/>
      <c r="J25597" s="598"/>
      <c r="M25597" s="598"/>
      <c r="N25597" s="598"/>
      <c r="V25597" s="598"/>
      <c r="W25597" s="598"/>
    </row>
    <row r="25598" spans="6:23" x14ac:dyDescent="0.2">
      <c r="F25598" s="610"/>
      <c r="H25598" s="612"/>
      <c r="I25598" s="598"/>
      <c r="J25598" s="598"/>
      <c r="M25598" s="598"/>
      <c r="N25598" s="598"/>
      <c r="V25598" s="598"/>
      <c r="W25598" s="598"/>
    </row>
    <row r="25599" spans="6:23" x14ac:dyDescent="0.2">
      <c r="F25599" s="610"/>
      <c r="H25599" s="612"/>
      <c r="I25599" s="598"/>
      <c r="J25599" s="598"/>
      <c r="M25599" s="598"/>
      <c r="N25599" s="598"/>
      <c r="V25599" s="598"/>
      <c r="W25599" s="598"/>
    </row>
    <row r="25600" spans="6:23" x14ac:dyDescent="0.2">
      <c r="F25600" s="610"/>
      <c r="H25600" s="612"/>
      <c r="I25600" s="598"/>
      <c r="J25600" s="598"/>
      <c r="M25600" s="598"/>
      <c r="N25600" s="598"/>
      <c r="V25600" s="598"/>
      <c r="W25600" s="598"/>
    </row>
    <row r="25601" spans="6:23" x14ac:dyDescent="0.2">
      <c r="F25601" s="610"/>
      <c r="H25601" s="612"/>
      <c r="I25601" s="598"/>
      <c r="J25601" s="598"/>
      <c r="M25601" s="598"/>
      <c r="N25601" s="598"/>
      <c r="V25601" s="598"/>
      <c r="W25601" s="598"/>
    </row>
    <row r="25602" spans="6:23" x14ac:dyDescent="0.2">
      <c r="F25602" s="610"/>
      <c r="H25602" s="612"/>
      <c r="I25602" s="598"/>
      <c r="J25602" s="598"/>
      <c r="M25602" s="598"/>
      <c r="N25602" s="598"/>
      <c r="V25602" s="598"/>
      <c r="W25602" s="598"/>
    </row>
    <row r="25603" spans="6:23" x14ac:dyDescent="0.2">
      <c r="F25603" s="610"/>
      <c r="H25603" s="612"/>
      <c r="I25603" s="598"/>
      <c r="J25603" s="598"/>
      <c r="M25603" s="598"/>
      <c r="N25603" s="598"/>
      <c r="V25603" s="598"/>
      <c r="W25603" s="598"/>
    </row>
    <row r="25604" spans="6:23" x14ac:dyDescent="0.2">
      <c r="F25604" s="610"/>
      <c r="H25604" s="612"/>
      <c r="I25604" s="598"/>
      <c r="J25604" s="598"/>
      <c r="M25604" s="598"/>
      <c r="N25604" s="598"/>
      <c r="V25604" s="598"/>
      <c r="W25604" s="598"/>
    </row>
    <row r="25605" spans="6:23" x14ac:dyDescent="0.2">
      <c r="F25605" s="610"/>
      <c r="H25605" s="612"/>
      <c r="I25605" s="598"/>
      <c r="J25605" s="598"/>
      <c r="M25605" s="598"/>
      <c r="N25605" s="598"/>
      <c r="V25605" s="598"/>
      <c r="W25605" s="598"/>
    </row>
    <row r="25606" spans="6:23" x14ac:dyDescent="0.2">
      <c r="F25606" s="610"/>
      <c r="H25606" s="612"/>
      <c r="I25606" s="598"/>
      <c r="J25606" s="598"/>
      <c r="M25606" s="598"/>
      <c r="N25606" s="598"/>
      <c r="V25606" s="598"/>
      <c r="W25606" s="598"/>
    </row>
    <row r="25607" spans="6:23" x14ac:dyDescent="0.2">
      <c r="F25607" s="610"/>
      <c r="H25607" s="612"/>
      <c r="I25607" s="598"/>
      <c r="J25607" s="598"/>
      <c r="M25607" s="598"/>
      <c r="N25607" s="598"/>
      <c r="V25607" s="598"/>
      <c r="W25607" s="598"/>
    </row>
    <row r="25608" spans="6:23" x14ac:dyDescent="0.2">
      <c r="F25608" s="610"/>
      <c r="H25608" s="612"/>
      <c r="I25608" s="598"/>
      <c r="J25608" s="598"/>
      <c r="M25608" s="598"/>
      <c r="N25608" s="598"/>
      <c r="V25608" s="598"/>
      <c r="W25608" s="598"/>
    </row>
    <row r="25609" spans="6:23" x14ac:dyDescent="0.2">
      <c r="F25609" s="610"/>
      <c r="H25609" s="612"/>
      <c r="I25609" s="598"/>
      <c r="J25609" s="598"/>
      <c r="M25609" s="598"/>
      <c r="N25609" s="598"/>
      <c r="V25609" s="598"/>
      <c r="W25609" s="598"/>
    </row>
    <row r="25610" spans="6:23" x14ac:dyDescent="0.2">
      <c r="F25610" s="610"/>
      <c r="H25610" s="612"/>
      <c r="I25610" s="598"/>
      <c r="J25610" s="598"/>
      <c r="M25610" s="598"/>
      <c r="N25610" s="598"/>
      <c r="V25610" s="598"/>
      <c r="W25610" s="598"/>
    </row>
    <row r="25611" spans="6:23" x14ac:dyDescent="0.2">
      <c r="F25611" s="610"/>
      <c r="H25611" s="612"/>
      <c r="I25611" s="598"/>
      <c r="J25611" s="598"/>
      <c r="M25611" s="598"/>
      <c r="N25611" s="598"/>
      <c r="V25611" s="598"/>
      <c r="W25611" s="598"/>
    </row>
    <row r="25612" spans="6:23" x14ac:dyDescent="0.2">
      <c r="F25612" s="610"/>
      <c r="H25612" s="612"/>
      <c r="I25612" s="598"/>
      <c r="J25612" s="598"/>
      <c r="M25612" s="598"/>
      <c r="N25612" s="598"/>
      <c r="V25612" s="598"/>
      <c r="W25612" s="598"/>
    </row>
    <row r="25613" spans="6:23" x14ac:dyDescent="0.2">
      <c r="F25613" s="610"/>
      <c r="H25613" s="612"/>
      <c r="I25613" s="598"/>
      <c r="J25613" s="598"/>
      <c r="M25613" s="598"/>
      <c r="N25613" s="598"/>
      <c r="V25613" s="598"/>
      <c r="W25613" s="598"/>
    </row>
    <row r="25614" spans="6:23" x14ac:dyDescent="0.2">
      <c r="F25614" s="610"/>
      <c r="H25614" s="612"/>
      <c r="I25614" s="598"/>
      <c r="J25614" s="598"/>
      <c r="M25614" s="598"/>
      <c r="N25614" s="598"/>
      <c r="V25614" s="598"/>
      <c r="W25614" s="598"/>
    </row>
    <row r="25615" spans="6:23" x14ac:dyDescent="0.2">
      <c r="F25615" s="610"/>
      <c r="H25615" s="612"/>
      <c r="I25615" s="598"/>
      <c r="J25615" s="598"/>
      <c r="M25615" s="598"/>
      <c r="N25615" s="598"/>
      <c r="V25615" s="598"/>
      <c r="W25615" s="598"/>
    </row>
    <row r="25616" spans="6:23" x14ac:dyDescent="0.2">
      <c r="F25616" s="610"/>
      <c r="H25616" s="612"/>
      <c r="I25616" s="598"/>
      <c r="J25616" s="598"/>
      <c r="M25616" s="598"/>
      <c r="N25616" s="598"/>
      <c r="V25616" s="598"/>
      <c r="W25616" s="598"/>
    </row>
    <row r="25617" spans="6:23" x14ac:dyDescent="0.2">
      <c r="F25617" s="610"/>
      <c r="H25617" s="612"/>
      <c r="I25617" s="598"/>
      <c r="J25617" s="598"/>
      <c r="M25617" s="598"/>
      <c r="N25617" s="598"/>
      <c r="V25617" s="598"/>
      <c r="W25617" s="598"/>
    </row>
    <row r="25618" spans="6:23" x14ac:dyDescent="0.2">
      <c r="F25618" s="610"/>
      <c r="H25618" s="612"/>
      <c r="I25618" s="598"/>
      <c r="J25618" s="598"/>
      <c r="M25618" s="598"/>
      <c r="N25618" s="598"/>
      <c r="V25618" s="598"/>
      <c r="W25618" s="598"/>
    </row>
    <row r="25619" spans="6:23" x14ac:dyDescent="0.2">
      <c r="F25619" s="610"/>
      <c r="H25619" s="612"/>
      <c r="I25619" s="598"/>
      <c r="J25619" s="598"/>
      <c r="M25619" s="598"/>
      <c r="N25619" s="598"/>
      <c r="V25619" s="598"/>
      <c r="W25619" s="598"/>
    </row>
    <row r="25620" spans="6:23" x14ac:dyDescent="0.2">
      <c r="F25620" s="610"/>
      <c r="H25620" s="612"/>
      <c r="I25620" s="598"/>
      <c r="J25620" s="598"/>
      <c r="M25620" s="598"/>
      <c r="N25620" s="598"/>
      <c r="V25620" s="598"/>
      <c r="W25620" s="598"/>
    </row>
    <row r="25621" spans="6:23" x14ac:dyDescent="0.2">
      <c r="F25621" s="610"/>
      <c r="H25621" s="612"/>
      <c r="I25621" s="598"/>
      <c r="J25621" s="598"/>
      <c r="M25621" s="598"/>
      <c r="N25621" s="598"/>
      <c r="V25621" s="598"/>
      <c r="W25621" s="598"/>
    </row>
    <row r="25622" spans="6:23" x14ac:dyDescent="0.2">
      <c r="F25622" s="610"/>
      <c r="H25622" s="612"/>
      <c r="I25622" s="598"/>
      <c r="J25622" s="598"/>
      <c r="M25622" s="598"/>
      <c r="N25622" s="598"/>
      <c r="V25622" s="598"/>
      <c r="W25622" s="598"/>
    </row>
    <row r="25623" spans="6:23" x14ac:dyDescent="0.2">
      <c r="F25623" s="610"/>
      <c r="H25623" s="612"/>
      <c r="I25623" s="598"/>
      <c r="J25623" s="598"/>
      <c r="M25623" s="598"/>
      <c r="N25623" s="598"/>
      <c r="V25623" s="598"/>
      <c r="W25623" s="598"/>
    </row>
    <row r="25624" spans="6:23" x14ac:dyDescent="0.2">
      <c r="F25624" s="610"/>
      <c r="H25624" s="612"/>
      <c r="I25624" s="598"/>
      <c r="J25624" s="598"/>
      <c r="M25624" s="598"/>
      <c r="N25624" s="598"/>
      <c r="V25624" s="598"/>
      <c r="W25624" s="598"/>
    </row>
    <row r="25625" spans="6:23" x14ac:dyDescent="0.2">
      <c r="F25625" s="610"/>
      <c r="H25625" s="612"/>
      <c r="I25625" s="598"/>
      <c r="J25625" s="598"/>
      <c r="M25625" s="598"/>
      <c r="N25625" s="598"/>
      <c r="V25625" s="598"/>
      <c r="W25625" s="598"/>
    </row>
    <row r="25626" spans="6:23" x14ac:dyDescent="0.2">
      <c r="F25626" s="610"/>
      <c r="H25626" s="612"/>
      <c r="I25626" s="598"/>
      <c r="J25626" s="598"/>
      <c r="M25626" s="598"/>
      <c r="N25626" s="598"/>
      <c r="V25626" s="598"/>
      <c r="W25626" s="598"/>
    </row>
    <row r="25627" spans="6:23" x14ac:dyDescent="0.2">
      <c r="F25627" s="610"/>
      <c r="H25627" s="612"/>
      <c r="I25627" s="598"/>
      <c r="J25627" s="598"/>
      <c r="M25627" s="598"/>
      <c r="N25627" s="598"/>
      <c r="V25627" s="598"/>
      <c r="W25627" s="598"/>
    </row>
    <row r="25628" spans="6:23" x14ac:dyDescent="0.2">
      <c r="F25628" s="610"/>
      <c r="H25628" s="612"/>
      <c r="I25628" s="598"/>
      <c r="J25628" s="598"/>
      <c r="M25628" s="598"/>
      <c r="N25628" s="598"/>
      <c r="V25628" s="598"/>
      <c r="W25628" s="598"/>
    </row>
    <row r="25629" spans="6:23" x14ac:dyDescent="0.2">
      <c r="F25629" s="610"/>
      <c r="H25629" s="612"/>
      <c r="I25629" s="598"/>
      <c r="J25629" s="598"/>
      <c r="M25629" s="598"/>
      <c r="N25629" s="598"/>
      <c r="V25629" s="598"/>
      <c r="W25629" s="598"/>
    </row>
    <row r="25630" spans="6:23" x14ac:dyDescent="0.2">
      <c r="F25630" s="610"/>
      <c r="H25630" s="612"/>
      <c r="I25630" s="598"/>
      <c r="J25630" s="598"/>
      <c r="M25630" s="598"/>
      <c r="N25630" s="598"/>
      <c r="V25630" s="598"/>
      <c r="W25630" s="598"/>
    </row>
    <row r="25631" spans="6:23" x14ac:dyDescent="0.2">
      <c r="F25631" s="610"/>
      <c r="H25631" s="612"/>
      <c r="I25631" s="598"/>
      <c r="J25631" s="598"/>
      <c r="M25631" s="598"/>
      <c r="N25631" s="598"/>
      <c r="V25631" s="598"/>
      <c r="W25631" s="598"/>
    </row>
    <row r="25632" spans="6:23" x14ac:dyDescent="0.2">
      <c r="F25632" s="610"/>
      <c r="H25632" s="612"/>
      <c r="I25632" s="598"/>
      <c r="J25632" s="598"/>
      <c r="M25632" s="598"/>
      <c r="N25632" s="598"/>
      <c r="V25632" s="598"/>
      <c r="W25632" s="598"/>
    </row>
    <row r="25633" spans="6:23" x14ac:dyDescent="0.2">
      <c r="F25633" s="610"/>
      <c r="H25633" s="612"/>
      <c r="I25633" s="598"/>
      <c r="J25633" s="598"/>
      <c r="M25633" s="598"/>
      <c r="N25633" s="598"/>
      <c r="V25633" s="598"/>
      <c r="W25633" s="598"/>
    </row>
    <row r="25634" spans="6:23" x14ac:dyDescent="0.2">
      <c r="F25634" s="610"/>
      <c r="H25634" s="612"/>
      <c r="I25634" s="598"/>
      <c r="J25634" s="598"/>
      <c r="M25634" s="598"/>
      <c r="N25634" s="598"/>
      <c r="V25634" s="598"/>
      <c r="W25634" s="598"/>
    </row>
    <row r="25635" spans="6:23" x14ac:dyDescent="0.2">
      <c r="F25635" s="610"/>
      <c r="H25635" s="612"/>
      <c r="I25635" s="598"/>
      <c r="J25635" s="598"/>
      <c r="M25635" s="598"/>
      <c r="N25635" s="598"/>
      <c r="V25635" s="598"/>
      <c r="W25635" s="598"/>
    </row>
    <row r="25636" spans="6:23" x14ac:dyDescent="0.2">
      <c r="F25636" s="610"/>
      <c r="H25636" s="612"/>
      <c r="I25636" s="598"/>
      <c r="J25636" s="598"/>
      <c r="M25636" s="598"/>
      <c r="N25636" s="598"/>
      <c r="V25636" s="598"/>
      <c r="W25636" s="598"/>
    </row>
    <row r="25637" spans="6:23" x14ac:dyDescent="0.2">
      <c r="F25637" s="610"/>
      <c r="H25637" s="612"/>
      <c r="I25637" s="598"/>
      <c r="J25637" s="598"/>
      <c r="M25637" s="598"/>
      <c r="N25637" s="598"/>
      <c r="V25637" s="598"/>
      <c r="W25637" s="598"/>
    </row>
    <row r="25638" spans="6:23" x14ac:dyDescent="0.2">
      <c r="F25638" s="610"/>
      <c r="H25638" s="612"/>
      <c r="I25638" s="598"/>
      <c r="J25638" s="598"/>
      <c r="M25638" s="598"/>
      <c r="N25638" s="598"/>
      <c r="V25638" s="598"/>
      <c r="W25638" s="598"/>
    </row>
    <row r="25639" spans="6:23" x14ac:dyDescent="0.2">
      <c r="F25639" s="610"/>
      <c r="H25639" s="612"/>
      <c r="I25639" s="598"/>
      <c r="J25639" s="598"/>
      <c r="M25639" s="598"/>
      <c r="N25639" s="598"/>
      <c r="V25639" s="598"/>
      <c r="W25639" s="598"/>
    </row>
    <row r="25640" spans="6:23" x14ac:dyDescent="0.2">
      <c r="F25640" s="610"/>
      <c r="H25640" s="612"/>
      <c r="I25640" s="598"/>
      <c r="J25640" s="598"/>
      <c r="M25640" s="598"/>
      <c r="N25640" s="598"/>
      <c r="V25640" s="598"/>
      <c r="W25640" s="598"/>
    </row>
    <row r="25641" spans="6:23" x14ac:dyDescent="0.2">
      <c r="F25641" s="610"/>
      <c r="H25641" s="612"/>
      <c r="I25641" s="598"/>
      <c r="J25641" s="598"/>
      <c r="M25641" s="598"/>
      <c r="N25641" s="598"/>
      <c r="V25641" s="598"/>
      <c r="W25641" s="598"/>
    </row>
    <row r="25642" spans="6:23" x14ac:dyDescent="0.2">
      <c r="F25642" s="610"/>
      <c r="H25642" s="612"/>
      <c r="I25642" s="598"/>
      <c r="J25642" s="598"/>
      <c r="M25642" s="598"/>
      <c r="N25642" s="598"/>
      <c r="V25642" s="598"/>
      <c r="W25642" s="598"/>
    </row>
    <row r="25643" spans="6:23" x14ac:dyDescent="0.2">
      <c r="F25643" s="610"/>
      <c r="H25643" s="612"/>
      <c r="I25643" s="598"/>
      <c r="J25643" s="598"/>
      <c r="M25643" s="598"/>
      <c r="N25643" s="598"/>
      <c r="V25643" s="598"/>
      <c r="W25643" s="598"/>
    </row>
    <row r="25644" spans="6:23" x14ac:dyDescent="0.2">
      <c r="F25644" s="610"/>
      <c r="H25644" s="612"/>
      <c r="I25644" s="598"/>
      <c r="J25644" s="598"/>
      <c r="M25644" s="598"/>
      <c r="N25644" s="598"/>
      <c r="V25644" s="598"/>
      <c r="W25644" s="598"/>
    </row>
    <row r="25645" spans="6:23" x14ac:dyDescent="0.2">
      <c r="F25645" s="610"/>
      <c r="H25645" s="612"/>
      <c r="I25645" s="598"/>
      <c r="J25645" s="598"/>
      <c r="M25645" s="598"/>
      <c r="N25645" s="598"/>
      <c r="V25645" s="598"/>
      <c r="W25645" s="598"/>
    </row>
    <row r="25646" spans="6:23" x14ac:dyDescent="0.2">
      <c r="F25646" s="610"/>
      <c r="H25646" s="612"/>
      <c r="I25646" s="598"/>
      <c r="J25646" s="598"/>
      <c r="M25646" s="598"/>
      <c r="N25646" s="598"/>
      <c r="V25646" s="598"/>
      <c r="W25646" s="598"/>
    </row>
    <row r="25647" spans="6:23" x14ac:dyDescent="0.2">
      <c r="F25647" s="610"/>
      <c r="H25647" s="612"/>
      <c r="I25647" s="598"/>
      <c r="J25647" s="598"/>
      <c r="M25647" s="598"/>
      <c r="N25647" s="598"/>
      <c r="V25647" s="598"/>
      <c r="W25647" s="598"/>
    </row>
    <row r="25648" spans="6:23" x14ac:dyDescent="0.2">
      <c r="F25648" s="610"/>
      <c r="H25648" s="612"/>
      <c r="I25648" s="598"/>
      <c r="J25648" s="598"/>
      <c r="M25648" s="598"/>
      <c r="N25648" s="598"/>
      <c r="V25648" s="598"/>
      <c r="W25648" s="598"/>
    </row>
    <row r="25649" spans="6:23" x14ac:dyDescent="0.2">
      <c r="F25649" s="610"/>
      <c r="H25649" s="612"/>
      <c r="I25649" s="598"/>
      <c r="J25649" s="598"/>
      <c r="M25649" s="598"/>
      <c r="N25649" s="598"/>
      <c r="V25649" s="598"/>
      <c r="W25649" s="598"/>
    </row>
    <row r="25650" spans="6:23" x14ac:dyDescent="0.2">
      <c r="F25650" s="610"/>
      <c r="H25650" s="612"/>
      <c r="I25650" s="598"/>
      <c r="J25650" s="598"/>
      <c r="M25650" s="598"/>
      <c r="N25650" s="598"/>
      <c r="V25650" s="598"/>
      <c r="W25650" s="598"/>
    </row>
    <row r="25651" spans="6:23" x14ac:dyDescent="0.2">
      <c r="F25651" s="610"/>
      <c r="H25651" s="612"/>
      <c r="I25651" s="598"/>
      <c r="J25651" s="598"/>
      <c r="M25651" s="598"/>
      <c r="N25651" s="598"/>
      <c r="V25651" s="598"/>
      <c r="W25651" s="598"/>
    </row>
    <row r="25652" spans="6:23" x14ac:dyDescent="0.2">
      <c r="F25652" s="610"/>
      <c r="H25652" s="612"/>
      <c r="I25652" s="598"/>
      <c r="J25652" s="598"/>
      <c r="M25652" s="598"/>
      <c r="N25652" s="598"/>
      <c r="V25652" s="598"/>
      <c r="W25652" s="598"/>
    </row>
    <row r="25653" spans="6:23" x14ac:dyDescent="0.2">
      <c r="F25653" s="610"/>
      <c r="H25653" s="612"/>
      <c r="I25653" s="598"/>
      <c r="J25653" s="598"/>
      <c r="M25653" s="598"/>
      <c r="N25653" s="598"/>
      <c r="V25653" s="598"/>
      <c r="W25653" s="598"/>
    </row>
    <row r="25654" spans="6:23" x14ac:dyDescent="0.2">
      <c r="F25654" s="610"/>
      <c r="H25654" s="612"/>
      <c r="I25654" s="598"/>
      <c r="J25654" s="598"/>
      <c r="M25654" s="598"/>
      <c r="N25654" s="598"/>
      <c r="V25654" s="598"/>
      <c r="W25654" s="598"/>
    </row>
    <row r="25655" spans="6:23" x14ac:dyDescent="0.2">
      <c r="F25655" s="610"/>
      <c r="H25655" s="612"/>
      <c r="I25655" s="598"/>
      <c r="J25655" s="598"/>
      <c r="M25655" s="598"/>
      <c r="N25655" s="598"/>
      <c r="V25655" s="598"/>
      <c r="W25655" s="598"/>
    </row>
    <row r="25656" spans="6:23" x14ac:dyDescent="0.2">
      <c r="F25656" s="610"/>
      <c r="H25656" s="612"/>
      <c r="I25656" s="598"/>
      <c r="J25656" s="598"/>
      <c r="M25656" s="598"/>
      <c r="N25656" s="598"/>
      <c r="V25656" s="598"/>
      <c r="W25656" s="598"/>
    </row>
    <row r="25657" spans="6:23" x14ac:dyDescent="0.2">
      <c r="F25657" s="610"/>
      <c r="H25657" s="612"/>
      <c r="I25657" s="598"/>
      <c r="J25657" s="598"/>
      <c r="M25657" s="598"/>
      <c r="N25657" s="598"/>
      <c r="V25657" s="598"/>
      <c r="W25657" s="598"/>
    </row>
    <row r="25658" spans="6:23" x14ac:dyDescent="0.2">
      <c r="F25658" s="610"/>
      <c r="H25658" s="612"/>
      <c r="I25658" s="598"/>
      <c r="J25658" s="598"/>
      <c r="M25658" s="598"/>
      <c r="N25658" s="598"/>
      <c r="V25658" s="598"/>
      <c r="W25658" s="598"/>
    </row>
    <row r="25659" spans="6:23" x14ac:dyDescent="0.2">
      <c r="F25659" s="610"/>
      <c r="H25659" s="612"/>
      <c r="I25659" s="598"/>
      <c r="J25659" s="598"/>
      <c r="M25659" s="598"/>
      <c r="N25659" s="598"/>
      <c r="V25659" s="598"/>
      <c r="W25659" s="598"/>
    </row>
    <row r="25660" spans="6:23" x14ac:dyDescent="0.2">
      <c r="F25660" s="610"/>
      <c r="H25660" s="612"/>
      <c r="I25660" s="598"/>
      <c r="J25660" s="598"/>
      <c r="M25660" s="598"/>
      <c r="N25660" s="598"/>
      <c r="V25660" s="598"/>
      <c r="W25660" s="598"/>
    </row>
    <row r="25661" spans="6:23" x14ac:dyDescent="0.2">
      <c r="F25661" s="610"/>
      <c r="H25661" s="612"/>
      <c r="I25661" s="598"/>
      <c r="J25661" s="598"/>
      <c r="M25661" s="598"/>
      <c r="N25661" s="598"/>
      <c r="V25661" s="598"/>
      <c r="W25661" s="598"/>
    </row>
    <row r="25662" spans="6:23" x14ac:dyDescent="0.2">
      <c r="F25662" s="610"/>
      <c r="H25662" s="612"/>
      <c r="I25662" s="598"/>
      <c r="J25662" s="598"/>
      <c r="M25662" s="598"/>
      <c r="N25662" s="598"/>
      <c r="V25662" s="598"/>
      <c r="W25662" s="598"/>
    </row>
    <row r="25663" spans="6:23" x14ac:dyDescent="0.2">
      <c r="F25663" s="610"/>
      <c r="H25663" s="612"/>
      <c r="I25663" s="598"/>
      <c r="J25663" s="598"/>
      <c r="M25663" s="598"/>
      <c r="N25663" s="598"/>
      <c r="V25663" s="598"/>
      <c r="W25663" s="598"/>
    </row>
    <row r="25664" spans="6:23" x14ac:dyDescent="0.2">
      <c r="F25664" s="610"/>
      <c r="H25664" s="612"/>
      <c r="I25664" s="598"/>
      <c r="J25664" s="598"/>
      <c r="M25664" s="598"/>
      <c r="N25664" s="598"/>
      <c r="V25664" s="598"/>
      <c r="W25664" s="598"/>
    </row>
    <row r="25665" spans="6:23" x14ac:dyDescent="0.2">
      <c r="F25665" s="610"/>
      <c r="H25665" s="612"/>
      <c r="I25665" s="598"/>
      <c r="J25665" s="598"/>
      <c r="M25665" s="598"/>
      <c r="N25665" s="598"/>
      <c r="V25665" s="598"/>
      <c r="W25665" s="598"/>
    </row>
    <row r="25666" spans="6:23" x14ac:dyDescent="0.2">
      <c r="F25666" s="610"/>
      <c r="H25666" s="612"/>
      <c r="I25666" s="598"/>
      <c r="J25666" s="598"/>
      <c r="M25666" s="598"/>
      <c r="N25666" s="598"/>
      <c r="V25666" s="598"/>
      <c r="W25666" s="598"/>
    </row>
    <row r="25667" spans="6:23" x14ac:dyDescent="0.2">
      <c r="F25667" s="610"/>
      <c r="H25667" s="612"/>
      <c r="I25667" s="598"/>
      <c r="J25667" s="598"/>
      <c r="M25667" s="598"/>
      <c r="N25667" s="598"/>
      <c r="V25667" s="598"/>
      <c r="W25667" s="598"/>
    </row>
    <row r="25668" spans="6:23" x14ac:dyDescent="0.2">
      <c r="F25668" s="610"/>
      <c r="H25668" s="612"/>
      <c r="I25668" s="598"/>
      <c r="J25668" s="598"/>
      <c r="M25668" s="598"/>
      <c r="N25668" s="598"/>
      <c r="V25668" s="598"/>
      <c r="W25668" s="598"/>
    </row>
    <row r="25669" spans="6:23" x14ac:dyDescent="0.2">
      <c r="F25669" s="610"/>
      <c r="H25669" s="612"/>
      <c r="I25669" s="598"/>
      <c r="J25669" s="598"/>
      <c r="M25669" s="598"/>
      <c r="N25669" s="598"/>
      <c r="V25669" s="598"/>
      <c r="W25669" s="598"/>
    </row>
    <row r="25670" spans="6:23" x14ac:dyDescent="0.2">
      <c r="F25670" s="610"/>
      <c r="H25670" s="612"/>
      <c r="I25670" s="598"/>
      <c r="J25670" s="598"/>
      <c r="M25670" s="598"/>
      <c r="N25670" s="598"/>
      <c r="V25670" s="598"/>
      <c r="W25670" s="598"/>
    </row>
    <row r="25671" spans="6:23" x14ac:dyDescent="0.2">
      <c r="F25671" s="610"/>
      <c r="H25671" s="612"/>
      <c r="I25671" s="598"/>
      <c r="J25671" s="598"/>
      <c r="M25671" s="598"/>
      <c r="N25671" s="598"/>
      <c r="V25671" s="598"/>
      <c r="W25671" s="598"/>
    </row>
    <row r="25672" spans="6:23" x14ac:dyDescent="0.2">
      <c r="F25672" s="610"/>
      <c r="H25672" s="612"/>
      <c r="I25672" s="598"/>
      <c r="J25672" s="598"/>
      <c r="M25672" s="598"/>
      <c r="N25672" s="598"/>
      <c r="V25672" s="598"/>
      <c r="W25672" s="598"/>
    </row>
    <row r="25673" spans="6:23" x14ac:dyDescent="0.2">
      <c r="F25673" s="610"/>
      <c r="H25673" s="612"/>
      <c r="I25673" s="598"/>
      <c r="J25673" s="598"/>
      <c r="M25673" s="598"/>
      <c r="N25673" s="598"/>
      <c r="V25673" s="598"/>
      <c r="W25673" s="598"/>
    </row>
    <row r="25674" spans="6:23" x14ac:dyDescent="0.2">
      <c r="F25674" s="610"/>
      <c r="H25674" s="612"/>
      <c r="I25674" s="598"/>
      <c r="J25674" s="598"/>
      <c r="M25674" s="598"/>
      <c r="N25674" s="598"/>
      <c r="V25674" s="598"/>
      <c r="W25674" s="598"/>
    </row>
    <row r="25675" spans="6:23" x14ac:dyDescent="0.2">
      <c r="F25675" s="610"/>
      <c r="H25675" s="612"/>
      <c r="I25675" s="598"/>
      <c r="J25675" s="598"/>
      <c r="M25675" s="598"/>
      <c r="N25675" s="598"/>
      <c r="V25675" s="598"/>
      <c r="W25675" s="598"/>
    </row>
    <row r="25676" spans="6:23" x14ac:dyDescent="0.2">
      <c r="F25676" s="610"/>
      <c r="H25676" s="612"/>
      <c r="I25676" s="598"/>
      <c r="J25676" s="598"/>
      <c r="M25676" s="598"/>
      <c r="N25676" s="598"/>
      <c r="V25676" s="598"/>
      <c r="W25676" s="598"/>
    </row>
    <row r="25677" spans="6:23" x14ac:dyDescent="0.2">
      <c r="F25677" s="610"/>
      <c r="H25677" s="612"/>
      <c r="I25677" s="598"/>
      <c r="J25677" s="598"/>
      <c r="M25677" s="598"/>
      <c r="N25677" s="598"/>
      <c r="V25677" s="598"/>
      <c r="W25677" s="598"/>
    </row>
    <row r="25678" spans="6:23" x14ac:dyDescent="0.2">
      <c r="F25678" s="610"/>
      <c r="H25678" s="612"/>
      <c r="I25678" s="598"/>
      <c r="J25678" s="598"/>
      <c r="M25678" s="598"/>
      <c r="N25678" s="598"/>
      <c r="V25678" s="598"/>
      <c r="W25678" s="598"/>
    </row>
    <row r="25679" spans="6:23" x14ac:dyDescent="0.2">
      <c r="F25679" s="610"/>
      <c r="H25679" s="612"/>
      <c r="I25679" s="598"/>
      <c r="J25679" s="598"/>
      <c r="M25679" s="598"/>
      <c r="N25679" s="598"/>
      <c r="V25679" s="598"/>
      <c r="W25679" s="598"/>
    </row>
    <row r="25680" spans="6:23" x14ac:dyDescent="0.2">
      <c r="F25680" s="610"/>
      <c r="H25680" s="612"/>
      <c r="I25680" s="598"/>
      <c r="J25680" s="598"/>
      <c r="M25680" s="598"/>
      <c r="N25680" s="598"/>
      <c r="V25680" s="598"/>
      <c r="W25680" s="598"/>
    </row>
    <row r="25681" spans="6:23" x14ac:dyDescent="0.2">
      <c r="F25681" s="610"/>
      <c r="H25681" s="612"/>
      <c r="I25681" s="598"/>
      <c r="J25681" s="598"/>
      <c r="M25681" s="598"/>
      <c r="N25681" s="598"/>
      <c r="V25681" s="598"/>
      <c r="W25681" s="598"/>
    </row>
    <row r="25682" spans="6:23" x14ac:dyDescent="0.2">
      <c r="F25682" s="610"/>
      <c r="H25682" s="612"/>
      <c r="I25682" s="598"/>
      <c r="J25682" s="598"/>
      <c r="M25682" s="598"/>
      <c r="N25682" s="598"/>
      <c r="V25682" s="598"/>
      <c r="W25682" s="598"/>
    </row>
    <row r="25683" spans="6:23" x14ac:dyDescent="0.2">
      <c r="F25683" s="610"/>
      <c r="H25683" s="612"/>
      <c r="I25683" s="598"/>
      <c r="J25683" s="598"/>
      <c r="M25683" s="598"/>
      <c r="N25683" s="598"/>
      <c r="V25683" s="598"/>
      <c r="W25683" s="598"/>
    </row>
    <row r="25684" spans="6:23" x14ac:dyDescent="0.2">
      <c r="F25684" s="610"/>
      <c r="H25684" s="612"/>
      <c r="I25684" s="598"/>
      <c r="J25684" s="598"/>
      <c r="M25684" s="598"/>
      <c r="N25684" s="598"/>
      <c r="V25684" s="598"/>
      <c r="W25684" s="598"/>
    </row>
    <row r="25685" spans="6:23" x14ac:dyDescent="0.2">
      <c r="F25685" s="610"/>
      <c r="H25685" s="612"/>
      <c r="I25685" s="598"/>
      <c r="J25685" s="598"/>
      <c r="M25685" s="598"/>
      <c r="N25685" s="598"/>
      <c r="V25685" s="598"/>
      <c r="W25685" s="598"/>
    </row>
    <row r="25686" spans="6:23" x14ac:dyDescent="0.2">
      <c r="F25686" s="610"/>
      <c r="H25686" s="612"/>
      <c r="I25686" s="598"/>
      <c r="J25686" s="598"/>
      <c r="M25686" s="598"/>
      <c r="N25686" s="598"/>
      <c r="V25686" s="598"/>
      <c r="W25686" s="598"/>
    </row>
    <row r="25687" spans="6:23" x14ac:dyDescent="0.2">
      <c r="F25687" s="610"/>
      <c r="H25687" s="612"/>
      <c r="I25687" s="598"/>
      <c r="J25687" s="598"/>
      <c r="M25687" s="598"/>
      <c r="N25687" s="598"/>
      <c r="V25687" s="598"/>
      <c r="W25687" s="598"/>
    </row>
    <row r="25688" spans="6:23" x14ac:dyDescent="0.2">
      <c r="F25688" s="610"/>
      <c r="H25688" s="612"/>
      <c r="I25688" s="598"/>
      <c r="J25688" s="598"/>
      <c r="M25688" s="598"/>
      <c r="N25688" s="598"/>
      <c r="V25688" s="598"/>
      <c r="W25688" s="598"/>
    </row>
    <row r="25689" spans="6:23" x14ac:dyDescent="0.2">
      <c r="F25689" s="610"/>
      <c r="H25689" s="612"/>
      <c r="I25689" s="598"/>
      <c r="J25689" s="598"/>
      <c r="M25689" s="598"/>
      <c r="N25689" s="598"/>
      <c r="V25689" s="598"/>
      <c r="W25689" s="598"/>
    </row>
    <row r="25690" spans="6:23" x14ac:dyDescent="0.2">
      <c r="F25690" s="610"/>
      <c r="H25690" s="612"/>
      <c r="I25690" s="598"/>
      <c r="J25690" s="598"/>
      <c r="M25690" s="598"/>
      <c r="N25690" s="598"/>
      <c r="V25690" s="598"/>
      <c r="W25690" s="598"/>
    </row>
    <row r="25691" spans="6:23" x14ac:dyDescent="0.2">
      <c r="F25691" s="610"/>
      <c r="H25691" s="612"/>
      <c r="I25691" s="598"/>
      <c r="J25691" s="598"/>
      <c r="M25691" s="598"/>
      <c r="N25691" s="598"/>
      <c r="V25691" s="598"/>
      <c r="W25691" s="598"/>
    </row>
    <row r="25692" spans="6:23" x14ac:dyDescent="0.2">
      <c r="F25692" s="610"/>
      <c r="H25692" s="612"/>
      <c r="I25692" s="598"/>
      <c r="J25692" s="598"/>
      <c r="M25692" s="598"/>
      <c r="N25692" s="598"/>
      <c r="V25692" s="598"/>
      <c r="W25692" s="598"/>
    </row>
    <row r="25693" spans="6:23" x14ac:dyDescent="0.2">
      <c r="F25693" s="610"/>
      <c r="H25693" s="612"/>
      <c r="I25693" s="598"/>
      <c r="J25693" s="598"/>
      <c r="M25693" s="598"/>
      <c r="N25693" s="598"/>
      <c r="V25693" s="598"/>
      <c r="W25693" s="598"/>
    </row>
    <row r="25694" spans="6:23" x14ac:dyDescent="0.2">
      <c r="F25694" s="610"/>
      <c r="H25694" s="612"/>
      <c r="I25694" s="598"/>
      <c r="J25694" s="598"/>
      <c r="M25694" s="598"/>
      <c r="N25694" s="598"/>
      <c r="V25694" s="598"/>
      <c r="W25694" s="598"/>
    </row>
    <row r="25695" spans="6:23" x14ac:dyDescent="0.2">
      <c r="F25695" s="610"/>
      <c r="H25695" s="612"/>
      <c r="I25695" s="598"/>
      <c r="J25695" s="598"/>
      <c r="M25695" s="598"/>
      <c r="N25695" s="598"/>
      <c r="V25695" s="598"/>
      <c r="W25695" s="598"/>
    </row>
    <row r="25696" spans="6:23" x14ac:dyDescent="0.2">
      <c r="F25696" s="610"/>
      <c r="H25696" s="612"/>
      <c r="I25696" s="598"/>
      <c r="J25696" s="598"/>
      <c r="M25696" s="598"/>
      <c r="N25696" s="598"/>
      <c r="V25696" s="598"/>
      <c r="W25696" s="598"/>
    </row>
    <row r="25697" spans="6:23" x14ac:dyDescent="0.2">
      <c r="F25697" s="610"/>
      <c r="H25697" s="612"/>
      <c r="I25697" s="598"/>
      <c r="J25697" s="598"/>
      <c r="M25697" s="598"/>
      <c r="N25697" s="598"/>
      <c r="V25697" s="598"/>
      <c r="W25697" s="598"/>
    </row>
    <row r="25698" spans="6:23" x14ac:dyDescent="0.2">
      <c r="F25698" s="610"/>
      <c r="H25698" s="612"/>
      <c r="I25698" s="598"/>
      <c r="J25698" s="598"/>
      <c r="M25698" s="598"/>
      <c r="N25698" s="598"/>
      <c r="V25698" s="598"/>
      <c r="W25698" s="598"/>
    </row>
    <row r="25699" spans="6:23" x14ac:dyDescent="0.2">
      <c r="F25699" s="610"/>
      <c r="H25699" s="612"/>
      <c r="I25699" s="598"/>
      <c r="J25699" s="598"/>
      <c r="M25699" s="598"/>
      <c r="N25699" s="598"/>
      <c r="V25699" s="598"/>
      <c r="W25699" s="598"/>
    </row>
    <row r="25700" spans="6:23" x14ac:dyDescent="0.2">
      <c r="F25700" s="610"/>
      <c r="H25700" s="612"/>
      <c r="I25700" s="598"/>
      <c r="J25700" s="598"/>
      <c r="M25700" s="598"/>
      <c r="N25700" s="598"/>
      <c r="V25700" s="598"/>
      <c r="W25700" s="598"/>
    </row>
    <row r="25701" spans="6:23" x14ac:dyDescent="0.2">
      <c r="F25701" s="610"/>
      <c r="H25701" s="612"/>
      <c r="I25701" s="598"/>
      <c r="J25701" s="598"/>
      <c r="M25701" s="598"/>
      <c r="N25701" s="598"/>
      <c r="V25701" s="598"/>
      <c r="W25701" s="598"/>
    </row>
    <row r="25702" spans="6:23" x14ac:dyDescent="0.2">
      <c r="F25702" s="610"/>
      <c r="H25702" s="612"/>
      <c r="I25702" s="598"/>
      <c r="J25702" s="598"/>
      <c r="M25702" s="598"/>
      <c r="N25702" s="598"/>
      <c r="V25702" s="598"/>
      <c r="W25702" s="598"/>
    </row>
    <row r="25703" spans="6:23" x14ac:dyDescent="0.2">
      <c r="F25703" s="610"/>
      <c r="H25703" s="612"/>
      <c r="I25703" s="598"/>
      <c r="J25703" s="598"/>
      <c r="M25703" s="598"/>
      <c r="N25703" s="598"/>
      <c r="V25703" s="598"/>
      <c r="W25703" s="598"/>
    </row>
    <row r="25704" spans="6:23" x14ac:dyDescent="0.2">
      <c r="F25704" s="610"/>
      <c r="H25704" s="612"/>
      <c r="I25704" s="598"/>
      <c r="J25704" s="598"/>
      <c r="M25704" s="598"/>
      <c r="N25704" s="598"/>
      <c r="V25704" s="598"/>
      <c r="W25704" s="598"/>
    </row>
    <row r="25705" spans="6:23" x14ac:dyDescent="0.2">
      <c r="F25705" s="610"/>
      <c r="H25705" s="612"/>
      <c r="I25705" s="598"/>
      <c r="J25705" s="598"/>
      <c r="M25705" s="598"/>
      <c r="N25705" s="598"/>
      <c r="V25705" s="598"/>
      <c r="W25705" s="598"/>
    </row>
    <row r="25706" spans="6:23" x14ac:dyDescent="0.2">
      <c r="F25706" s="610"/>
      <c r="H25706" s="612"/>
      <c r="I25706" s="598"/>
      <c r="J25706" s="598"/>
      <c r="M25706" s="598"/>
      <c r="N25706" s="598"/>
      <c r="V25706" s="598"/>
      <c r="W25706" s="598"/>
    </row>
    <row r="25707" spans="6:23" x14ac:dyDescent="0.2">
      <c r="F25707" s="610"/>
      <c r="H25707" s="612"/>
      <c r="I25707" s="598"/>
      <c r="J25707" s="598"/>
      <c r="M25707" s="598"/>
      <c r="N25707" s="598"/>
      <c r="V25707" s="598"/>
      <c r="W25707" s="598"/>
    </row>
    <row r="25708" spans="6:23" x14ac:dyDescent="0.2">
      <c r="F25708" s="610"/>
      <c r="H25708" s="612"/>
      <c r="I25708" s="598"/>
      <c r="J25708" s="598"/>
      <c r="M25708" s="598"/>
      <c r="N25708" s="598"/>
      <c r="V25708" s="598"/>
      <c r="W25708" s="598"/>
    </row>
    <row r="25709" spans="6:23" x14ac:dyDescent="0.2">
      <c r="F25709" s="610"/>
      <c r="H25709" s="612"/>
      <c r="I25709" s="598"/>
      <c r="J25709" s="598"/>
      <c r="M25709" s="598"/>
      <c r="N25709" s="598"/>
      <c r="V25709" s="598"/>
      <c r="W25709" s="598"/>
    </row>
    <row r="25710" spans="6:23" x14ac:dyDescent="0.2">
      <c r="F25710" s="610"/>
      <c r="H25710" s="612"/>
      <c r="I25710" s="598"/>
      <c r="J25710" s="598"/>
      <c r="M25710" s="598"/>
      <c r="N25710" s="598"/>
      <c r="V25710" s="598"/>
      <c r="W25710" s="598"/>
    </row>
    <row r="25711" spans="6:23" x14ac:dyDescent="0.2">
      <c r="F25711" s="610"/>
      <c r="H25711" s="612"/>
      <c r="I25711" s="598"/>
      <c r="J25711" s="598"/>
      <c r="M25711" s="598"/>
      <c r="N25711" s="598"/>
      <c r="V25711" s="598"/>
      <c r="W25711" s="598"/>
    </row>
    <row r="25712" spans="6:23" x14ac:dyDescent="0.2">
      <c r="F25712" s="610"/>
      <c r="H25712" s="612"/>
      <c r="I25712" s="598"/>
      <c r="J25712" s="598"/>
      <c r="M25712" s="598"/>
      <c r="N25712" s="598"/>
      <c r="V25712" s="598"/>
      <c r="W25712" s="598"/>
    </row>
    <row r="25713" spans="6:23" x14ac:dyDescent="0.2">
      <c r="F25713" s="610"/>
      <c r="H25713" s="612"/>
      <c r="I25713" s="598"/>
      <c r="J25713" s="598"/>
      <c r="M25713" s="598"/>
      <c r="N25713" s="598"/>
      <c r="V25713" s="598"/>
      <c r="W25713" s="598"/>
    </row>
    <row r="25714" spans="6:23" x14ac:dyDescent="0.2">
      <c r="F25714" s="610"/>
      <c r="H25714" s="612"/>
      <c r="I25714" s="598"/>
      <c r="J25714" s="598"/>
      <c r="M25714" s="598"/>
      <c r="N25714" s="598"/>
      <c r="V25714" s="598"/>
      <c r="W25714" s="598"/>
    </row>
    <row r="25715" spans="6:23" x14ac:dyDescent="0.2">
      <c r="F25715" s="610"/>
      <c r="H25715" s="612"/>
      <c r="I25715" s="598"/>
      <c r="J25715" s="598"/>
      <c r="M25715" s="598"/>
      <c r="N25715" s="598"/>
      <c r="V25715" s="598"/>
      <c r="W25715" s="598"/>
    </row>
    <row r="25716" spans="6:23" x14ac:dyDescent="0.2">
      <c r="F25716" s="610"/>
      <c r="H25716" s="612"/>
      <c r="I25716" s="598"/>
      <c r="J25716" s="598"/>
      <c r="M25716" s="598"/>
      <c r="N25716" s="598"/>
      <c r="V25716" s="598"/>
      <c r="W25716" s="598"/>
    </row>
    <row r="25717" spans="6:23" x14ac:dyDescent="0.2">
      <c r="F25717" s="610"/>
      <c r="H25717" s="612"/>
      <c r="I25717" s="598"/>
      <c r="J25717" s="598"/>
      <c r="M25717" s="598"/>
      <c r="N25717" s="598"/>
      <c r="V25717" s="598"/>
      <c r="W25717" s="598"/>
    </row>
    <row r="25718" spans="6:23" x14ac:dyDescent="0.2">
      <c r="F25718" s="610"/>
      <c r="H25718" s="612"/>
      <c r="I25718" s="598"/>
      <c r="J25718" s="598"/>
      <c r="M25718" s="598"/>
      <c r="N25718" s="598"/>
      <c r="V25718" s="598"/>
      <c r="W25718" s="598"/>
    </row>
    <row r="25719" spans="6:23" x14ac:dyDescent="0.2">
      <c r="F25719" s="610"/>
      <c r="H25719" s="612"/>
      <c r="I25719" s="598"/>
      <c r="J25719" s="598"/>
      <c r="M25719" s="598"/>
      <c r="N25719" s="598"/>
      <c r="V25719" s="598"/>
      <c r="W25719" s="598"/>
    </row>
    <row r="25720" spans="6:23" x14ac:dyDescent="0.2">
      <c r="F25720" s="610"/>
      <c r="H25720" s="612"/>
      <c r="I25720" s="598"/>
      <c r="J25720" s="598"/>
      <c r="M25720" s="598"/>
      <c r="N25720" s="598"/>
      <c r="V25720" s="598"/>
      <c r="W25720" s="598"/>
    </row>
    <row r="25721" spans="6:23" x14ac:dyDescent="0.2">
      <c r="F25721" s="610"/>
      <c r="H25721" s="612"/>
      <c r="I25721" s="598"/>
      <c r="J25721" s="598"/>
      <c r="M25721" s="598"/>
      <c r="N25721" s="598"/>
      <c r="V25721" s="598"/>
      <c r="W25721" s="598"/>
    </row>
    <row r="25722" spans="6:23" x14ac:dyDescent="0.2">
      <c r="F25722" s="610"/>
      <c r="H25722" s="612"/>
      <c r="I25722" s="598"/>
      <c r="J25722" s="598"/>
      <c r="M25722" s="598"/>
      <c r="N25722" s="598"/>
      <c r="V25722" s="598"/>
      <c r="W25722" s="598"/>
    </row>
    <row r="25723" spans="6:23" x14ac:dyDescent="0.2">
      <c r="F25723" s="610"/>
      <c r="H25723" s="612"/>
      <c r="I25723" s="598"/>
      <c r="J25723" s="598"/>
      <c r="M25723" s="598"/>
      <c r="N25723" s="598"/>
      <c r="V25723" s="598"/>
      <c r="W25723" s="598"/>
    </row>
    <row r="25724" spans="6:23" x14ac:dyDescent="0.2">
      <c r="F25724" s="610"/>
      <c r="H25724" s="612"/>
      <c r="I25724" s="598"/>
      <c r="J25724" s="598"/>
      <c r="M25724" s="598"/>
      <c r="N25724" s="598"/>
      <c r="V25724" s="598"/>
      <c r="W25724" s="598"/>
    </row>
    <row r="25725" spans="6:23" x14ac:dyDescent="0.2">
      <c r="F25725" s="610"/>
      <c r="H25725" s="612"/>
      <c r="I25725" s="598"/>
      <c r="J25725" s="598"/>
      <c r="M25725" s="598"/>
      <c r="N25725" s="598"/>
      <c r="V25725" s="598"/>
      <c r="W25725" s="598"/>
    </row>
    <row r="25726" spans="6:23" x14ac:dyDescent="0.2">
      <c r="F25726" s="610"/>
      <c r="H25726" s="612"/>
      <c r="I25726" s="598"/>
      <c r="J25726" s="598"/>
      <c r="M25726" s="598"/>
      <c r="N25726" s="598"/>
      <c r="V25726" s="598"/>
      <c r="W25726" s="598"/>
    </row>
    <row r="25727" spans="6:23" x14ac:dyDescent="0.2">
      <c r="F25727" s="610"/>
      <c r="H25727" s="612"/>
      <c r="I25727" s="598"/>
      <c r="J25727" s="598"/>
      <c r="M25727" s="598"/>
      <c r="N25727" s="598"/>
      <c r="V25727" s="598"/>
      <c r="W25727" s="598"/>
    </row>
    <row r="25728" spans="6:23" x14ac:dyDescent="0.2">
      <c r="F25728" s="610"/>
      <c r="H25728" s="612"/>
      <c r="I25728" s="598"/>
      <c r="J25728" s="598"/>
      <c r="M25728" s="598"/>
      <c r="N25728" s="598"/>
      <c r="V25728" s="598"/>
      <c r="W25728" s="598"/>
    </row>
    <row r="25729" spans="6:23" x14ac:dyDescent="0.2">
      <c r="F25729" s="610"/>
      <c r="H25729" s="612"/>
      <c r="I25729" s="598"/>
      <c r="J25729" s="598"/>
      <c r="M25729" s="598"/>
      <c r="N25729" s="598"/>
      <c r="V25729" s="598"/>
      <c r="W25729" s="598"/>
    </row>
    <row r="25730" spans="6:23" x14ac:dyDescent="0.2">
      <c r="F25730" s="610"/>
      <c r="H25730" s="612"/>
      <c r="I25730" s="598"/>
      <c r="J25730" s="598"/>
      <c r="M25730" s="598"/>
      <c r="N25730" s="598"/>
      <c r="V25730" s="598"/>
      <c r="W25730" s="598"/>
    </row>
    <row r="25731" spans="6:23" x14ac:dyDescent="0.2">
      <c r="F25731" s="610"/>
      <c r="H25731" s="612"/>
      <c r="I25731" s="598"/>
      <c r="J25731" s="598"/>
      <c r="M25731" s="598"/>
      <c r="N25731" s="598"/>
      <c r="V25731" s="598"/>
      <c r="W25731" s="598"/>
    </row>
    <row r="25732" spans="6:23" x14ac:dyDescent="0.2">
      <c r="F25732" s="610"/>
      <c r="H25732" s="612"/>
      <c r="I25732" s="598"/>
      <c r="J25732" s="598"/>
      <c r="M25732" s="598"/>
      <c r="N25732" s="598"/>
      <c r="V25732" s="598"/>
      <c r="W25732" s="598"/>
    </row>
    <row r="25733" spans="6:23" x14ac:dyDescent="0.2">
      <c r="F25733" s="610"/>
      <c r="H25733" s="612"/>
      <c r="I25733" s="598"/>
      <c r="J25733" s="598"/>
      <c r="M25733" s="598"/>
      <c r="N25733" s="598"/>
      <c r="V25733" s="598"/>
      <c r="W25733" s="598"/>
    </row>
    <row r="25734" spans="6:23" x14ac:dyDescent="0.2">
      <c r="F25734" s="610"/>
      <c r="H25734" s="612"/>
      <c r="I25734" s="598"/>
      <c r="J25734" s="598"/>
      <c r="M25734" s="598"/>
      <c r="N25734" s="598"/>
      <c r="V25734" s="598"/>
      <c r="W25734" s="598"/>
    </row>
    <row r="25735" spans="6:23" x14ac:dyDescent="0.2">
      <c r="F25735" s="610"/>
      <c r="H25735" s="612"/>
      <c r="I25735" s="598"/>
      <c r="J25735" s="598"/>
      <c r="M25735" s="598"/>
      <c r="N25735" s="598"/>
      <c r="V25735" s="598"/>
      <c r="W25735" s="598"/>
    </row>
    <row r="25736" spans="6:23" x14ac:dyDescent="0.2">
      <c r="F25736" s="610"/>
      <c r="H25736" s="612"/>
      <c r="I25736" s="598"/>
      <c r="J25736" s="598"/>
      <c r="M25736" s="598"/>
      <c r="N25736" s="598"/>
      <c r="V25736" s="598"/>
      <c r="W25736" s="598"/>
    </row>
    <row r="25737" spans="6:23" x14ac:dyDescent="0.2">
      <c r="F25737" s="610"/>
      <c r="H25737" s="612"/>
      <c r="I25737" s="598"/>
      <c r="J25737" s="598"/>
      <c r="M25737" s="598"/>
      <c r="N25737" s="598"/>
      <c r="V25737" s="598"/>
      <c r="W25737" s="598"/>
    </row>
    <row r="25738" spans="6:23" x14ac:dyDescent="0.2">
      <c r="F25738" s="610"/>
      <c r="H25738" s="612"/>
      <c r="I25738" s="598"/>
      <c r="J25738" s="598"/>
      <c r="M25738" s="598"/>
      <c r="N25738" s="598"/>
      <c r="V25738" s="598"/>
      <c r="W25738" s="598"/>
    </row>
    <row r="25739" spans="6:23" x14ac:dyDescent="0.2">
      <c r="F25739" s="610"/>
      <c r="H25739" s="612"/>
      <c r="I25739" s="598"/>
      <c r="J25739" s="598"/>
      <c r="M25739" s="598"/>
      <c r="N25739" s="598"/>
      <c r="V25739" s="598"/>
      <c r="W25739" s="598"/>
    </row>
    <row r="25740" spans="6:23" x14ac:dyDescent="0.2">
      <c r="F25740" s="610"/>
      <c r="H25740" s="612"/>
      <c r="I25740" s="598"/>
      <c r="J25740" s="598"/>
      <c r="M25740" s="598"/>
      <c r="N25740" s="598"/>
      <c r="V25740" s="598"/>
      <c r="W25740" s="598"/>
    </row>
    <row r="25741" spans="6:23" x14ac:dyDescent="0.2">
      <c r="F25741" s="610"/>
      <c r="H25741" s="612"/>
      <c r="I25741" s="598"/>
      <c r="J25741" s="598"/>
      <c r="M25741" s="598"/>
      <c r="N25741" s="598"/>
      <c r="V25741" s="598"/>
      <c r="W25741" s="598"/>
    </row>
    <row r="25742" spans="6:23" x14ac:dyDescent="0.2">
      <c r="F25742" s="610"/>
      <c r="H25742" s="612"/>
      <c r="I25742" s="598"/>
      <c r="J25742" s="598"/>
      <c r="M25742" s="598"/>
      <c r="N25742" s="598"/>
      <c r="V25742" s="598"/>
      <c r="W25742" s="598"/>
    </row>
    <row r="25743" spans="6:23" x14ac:dyDescent="0.2">
      <c r="F25743" s="610"/>
      <c r="H25743" s="612"/>
      <c r="I25743" s="598"/>
      <c r="J25743" s="598"/>
      <c r="M25743" s="598"/>
      <c r="N25743" s="598"/>
      <c r="V25743" s="598"/>
      <c r="W25743" s="598"/>
    </row>
    <row r="25744" spans="6:23" x14ac:dyDescent="0.2">
      <c r="F25744" s="610"/>
      <c r="H25744" s="612"/>
      <c r="I25744" s="598"/>
      <c r="J25744" s="598"/>
      <c r="M25744" s="598"/>
      <c r="N25744" s="598"/>
      <c r="V25744" s="598"/>
      <c r="W25744" s="598"/>
    </row>
    <row r="25745" spans="6:23" x14ac:dyDescent="0.2">
      <c r="F25745" s="610"/>
      <c r="H25745" s="612"/>
      <c r="I25745" s="598"/>
      <c r="J25745" s="598"/>
      <c r="M25745" s="598"/>
      <c r="N25745" s="598"/>
      <c r="V25745" s="598"/>
      <c r="W25745" s="598"/>
    </row>
    <row r="25746" spans="6:23" x14ac:dyDescent="0.2">
      <c r="F25746" s="610"/>
      <c r="H25746" s="612"/>
      <c r="I25746" s="598"/>
      <c r="J25746" s="598"/>
      <c r="M25746" s="598"/>
      <c r="N25746" s="598"/>
      <c r="V25746" s="598"/>
      <c r="W25746" s="598"/>
    </row>
    <row r="25747" spans="6:23" x14ac:dyDescent="0.2">
      <c r="F25747" s="610"/>
      <c r="H25747" s="612"/>
      <c r="I25747" s="598"/>
      <c r="J25747" s="598"/>
      <c r="M25747" s="598"/>
      <c r="N25747" s="598"/>
      <c r="V25747" s="598"/>
      <c r="W25747" s="598"/>
    </row>
    <row r="25748" spans="6:23" x14ac:dyDescent="0.2">
      <c r="F25748" s="610"/>
      <c r="H25748" s="612"/>
      <c r="I25748" s="598"/>
      <c r="J25748" s="598"/>
      <c r="M25748" s="598"/>
      <c r="N25748" s="598"/>
      <c r="V25748" s="598"/>
      <c r="W25748" s="598"/>
    </row>
    <row r="25749" spans="6:23" x14ac:dyDescent="0.2">
      <c r="F25749" s="610"/>
      <c r="H25749" s="612"/>
      <c r="I25749" s="598"/>
      <c r="J25749" s="598"/>
      <c r="M25749" s="598"/>
      <c r="N25749" s="598"/>
      <c r="V25749" s="598"/>
      <c r="W25749" s="598"/>
    </row>
    <row r="25750" spans="6:23" x14ac:dyDescent="0.2">
      <c r="F25750" s="610"/>
      <c r="H25750" s="612"/>
      <c r="I25750" s="598"/>
      <c r="J25750" s="598"/>
      <c r="M25750" s="598"/>
      <c r="N25750" s="598"/>
      <c r="V25750" s="598"/>
      <c r="W25750" s="598"/>
    </row>
    <row r="25751" spans="6:23" x14ac:dyDescent="0.2">
      <c r="F25751" s="610"/>
      <c r="H25751" s="612"/>
      <c r="I25751" s="598"/>
      <c r="J25751" s="598"/>
      <c r="M25751" s="598"/>
      <c r="N25751" s="598"/>
      <c r="V25751" s="598"/>
      <c r="W25751" s="598"/>
    </row>
    <row r="25752" spans="6:23" x14ac:dyDescent="0.2">
      <c r="F25752" s="610"/>
      <c r="H25752" s="612"/>
      <c r="I25752" s="598"/>
      <c r="J25752" s="598"/>
      <c r="M25752" s="598"/>
      <c r="N25752" s="598"/>
      <c r="V25752" s="598"/>
      <c r="W25752" s="598"/>
    </row>
    <row r="25753" spans="6:23" x14ac:dyDescent="0.2">
      <c r="F25753" s="610"/>
      <c r="H25753" s="612"/>
      <c r="I25753" s="598"/>
      <c r="J25753" s="598"/>
      <c r="M25753" s="598"/>
      <c r="N25753" s="598"/>
      <c r="V25753" s="598"/>
      <c r="W25753" s="598"/>
    </row>
    <row r="25754" spans="6:23" x14ac:dyDescent="0.2">
      <c r="F25754" s="610"/>
      <c r="H25754" s="612"/>
      <c r="I25754" s="598"/>
      <c r="J25754" s="598"/>
      <c r="M25754" s="598"/>
      <c r="N25754" s="598"/>
      <c r="V25754" s="598"/>
      <c r="W25754" s="598"/>
    </row>
    <row r="25755" spans="6:23" x14ac:dyDescent="0.2">
      <c r="F25755" s="610"/>
      <c r="H25755" s="612"/>
      <c r="I25755" s="598"/>
      <c r="J25755" s="598"/>
      <c r="M25755" s="598"/>
      <c r="N25755" s="598"/>
      <c r="V25755" s="598"/>
      <c r="W25755" s="598"/>
    </row>
    <row r="25756" spans="6:23" x14ac:dyDescent="0.2">
      <c r="F25756" s="610"/>
      <c r="H25756" s="612"/>
      <c r="I25756" s="598"/>
      <c r="J25756" s="598"/>
      <c r="M25756" s="598"/>
      <c r="N25756" s="598"/>
      <c r="V25756" s="598"/>
      <c r="W25756" s="598"/>
    </row>
    <row r="25757" spans="6:23" x14ac:dyDescent="0.2">
      <c r="F25757" s="610"/>
      <c r="H25757" s="612"/>
      <c r="I25757" s="598"/>
      <c r="J25757" s="598"/>
      <c r="M25757" s="598"/>
      <c r="N25757" s="598"/>
      <c r="V25757" s="598"/>
      <c r="W25757" s="598"/>
    </row>
    <row r="25758" spans="6:23" x14ac:dyDescent="0.2">
      <c r="F25758" s="610"/>
      <c r="H25758" s="612"/>
      <c r="I25758" s="598"/>
      <c r="J25758" s="598"/>
      <c r="M25758" s="598"/>
      <c r="N25758" s="598"/>
      <c r="V25758" s="598"/>
      <c r="W25758" s="598"/>
    </row>
    <row r="25759" spans="6:23" x14ac:dyDescent="0.2">
      <c r="F25759" s="610"/>
      <c r="H25759" s="612"/>
      <c r="I25759" s="598"/>
      <c r="J25759" s="598"/>
      <c r="M25759" s="598"/>
      <c r="N25759" s="598"/>
      <c r="V25759" s="598"/>
      <c r="W25759" s="598"/>
    </row>
    <row r="25760" spans="6:23" x14ac:dyDescent="0.2">
      <c r="F25760" s="610"/>
      <c r="H25760" s="612"/>
      <c r="I25760" s="598"/>
      <c r="J25760" s="598"/>
      <c r="M25760" s="598"/>
      <c r="N25760" s="598"/>
      <c r="V25760" s="598"/>
      <c r="W25760" s="598"/>
    </row>
    <row r="25761" spans="6:23" x14ac:dyDescent="0.2">
      <c r="F25761" s="610"/>
      <c r="H25761" s="612"/>
      <c r="I25761" s="598"/>
      <c r="J25761" s="598"/>
      <c r="M25761" s="598"/>
      <c r="N25761" s="598"/>
      <c r="V25761" s="598"/>
      <c r="W25761" s="598"/>
    </row>
    <row r="25762" spans="6:23" x14ac:dyDescent="0.2">
      <c r="F25762" s="610"/>
      <c r="H25762" s="612"/>
      <c r="I25762" s="598"/>
      <c r="J25762" s="598"/>
      <c r="M25762" s="598"/>
      <c r="N25762" s="598"/>
      <c r="V25762" s="598"/>
      <c r="W25762" s="598"/>
    </row>
    <row r="25763" spans="6:23" x14ac:dyDescent="0.2">
      <c r="F25763" s="610"/>
      <c r="H25763" s="612"/>
      <c r="I25763" s="598"/>
      <c r="J25763" s="598"/>
      <c r="M25763" s="598"/>
      <c r="N25763" s="598"/>
      <c r="V25763" s="598"/>
      <c r="W25763" s="598"/>
    </row>
    <row r="25764" spans="6:23" x14ac:dyDescent="0.2">
      <c r="F25764" s="610"/>
      <c r="H25764" s="612"/>
      <c r="I25764" s="598"/>
      <c r="J25764" s="598"/>
      <c r="M25764" s="598"/>
      <c r="N25764" s="598"/>
      <c r="V25764" s="598"/>
      <c r="W25764" s="598"/>
    </row>
    <row r="25765" spans="6:23" x14ac:dyDescent="0.2">
      <c r="F25765" s="610"/>
      <c r="H25765" s="612"/>
      <c r="I25765" s="598"/>
      <c r="J25765" s="598"/>
      <c r="M25765" s="598"/>
      <c r="N25765" s="598"/>
      <c r="V25765" s="598"/>
      <c r="W25765" s="598"/>
    </row>
    <row r="25766" spans="6:23" x14ac:dyDescent="0.2">
      <c r="F25766" s="610"/>
      <c r="H25766" s="612"/>
      <c r="I25766" s="598"/>
      <c r="J25766" s="598"/>
      <c r="M25766" s="598"/>
      <c r="N25766" s="598"/>
      <c r="V25766" s="598"/>
      <c r="W25766" s="598"/>
    </row>
    <row r="25767" spans="6:23" x14ac:dyDescent="0.2">
      <c r="F25767" s="610"/>
      <c r="H25767" s="612"/>
      <c r="I25767" s="598"/>
      <c r="J25767" s="598"/>
      <c r="M25767" s="598"/>
      <c r="N25767" s="598"/>
      <c r="V25767" s="598"/>
      <c r="W25767" s="598"/>
    </row>
    <row r="25768" spans="6:23" x14ac:dyDescent="0.2">
      <c r="F25768" s="610"/>
      <c r="H25768" s="612"/>
      <c r="I25768" s="598"/>
      <c r="J25768" s="598"/>
      <c r="M25768" s="598"/>
      <c r="N25768" s="598"/>
      <c r="V25768" s="598"/>
      <c r="W25768" s="598"/>
    </row>
    <row r="25769" spans="6:23" x14ac:dyDescent="0.2">
      <c r="F25769" s="610"/>
      <c r="H25769" s="612"/>
      <c r="I25769" s="598"/>
      <c r="J25769" s="598"/>
      <c r="M25769" s="598"/>
      <c r="N25769" s="598"/>
      <c r="V25769" s="598"/>
      <c r="W25769" s="598"/>
    </row>
    <row r="25770" spans="6:23" x14ac:dyDescent="0.2">
      <c r="F25770" s="610"/>
      <c r="H25770" s="612"/>
      <c r="I25770" s="598"/>
      <c r="J25770" s="598"/>
      <c r="M25770" s="598"/>
      <c r="N25770" s="598"/>
      <c r="V25770" s="598"/>
      <c r="W25770" s="598"/>
    </row>
    <row r="25771" spans="6:23" x14ac:dyDescent="0.2">
      <c r="F25771" s="610"/>
      <c r="H25771" s="612"/>
      <c r="I25771" s="598"/>
      <c r="J25771" s="598"/>
      <c r="M25771" s="598"/>
      <c r="N25771" s="598"/>
      <c r="V25771" s="598"/>
      <c r="W25771" s="598"/>
    </row>
    <row r="25772" spans="6:23" x14ac:dyDescent="0.2">
      <c r="F25772" s="610"/>
      <c r="H25772" s="612"/>
      <c r="I25772" s="598"/>
      <c r="J25772" s="598"/>
      <c r="M25772" s="598"/>
      <c r="N25772" s="598"/>
      <c r="V25772" s="598"/>
      <c r="W25772" s="598"/>
    </row>
    <row r="25773" spans="6:23" x14ac:dyDescent="0.2">
      <c r="F25773" s="610"/>
      <c r="H25773" s="612"/>
      <c r="I25773" s="598"/>
      <c r="J25773" s="598"/>
      <c r="M25773" s="598"/>
      <c r="N25773" s="598"/>
      <c r="V25773" s="598"/>
      <c r="W25773" s="598"/>
    </row>
    <row r="25774" spans="6:23" x14ac:dyDescent="0.2">
      <c r="F25774" s="610"/>
      <c r="H25774" s="612"/>
      <c r="I25774" s="598"/>
      <c r="J25774" s="598"/>
      <c r="M25774" s="598"/>
      <c r="N25774" s="598"/>
      <c r="V25774" s="598"/>
      <c r="W25774" s="598"/>
    </row>
    <row r="25775" spans="6:23" x14ac:dyDescent="0.2">
      <c r="F25775" s="610"/>
      <c r="H25775" s="612"/>
      <c r="I25775" s="598"/>
      <c r="J25775" s="598"/>
      <c r="M25775" s="598"/>
      <c r="N25775" s="598"/>
      <c r="V25775" s="598"/>
      <c r="W25775" s="598"/>
    </row>
    <row r="25776" spans="6:23" x14ac:dyDescent="0.2">
      <c r="F25776" s="610"/>
      <c r="H25776" s="612"/>
      <c r="I25776" s="598"/>
      <c r="J25776" s="598"/>
      <c r="M25776" s="598"/>
      <c r="N25776" s="598"/>
      <c r="V25776" s="598"/>
      <c r="W25776" s="598"/>
    </row>
    <row r="25777" spans="6:23" x14ac:dyDescent="0.2">
      <c r="F25777" s="610"/>
      <c r="H25777" s="612"/>
      <c r="I25777" s="598"/>
      <c r="J25777" s="598"/>
      <c r="M25777" s="598"/>
      <c r="N25777" s="598"/>
      <c r="V25777" s="598"/>
      <c r="W25777" s="598"/>
    </row>
    <row r="25778" spans="6:23" x14ac:dyDescent="0.2">
      <c r="F25778" s="610"/>
      <c r="H25778" s="612"/>
      <c r="I25778" s="598"/>
      <c r="J25778" s="598"/>
      <c r="M25778" s="598"/>
      <c r="N25778" s="598"/>
      <c r="V25778" s="598"/>
      <c r="W25778" s="598"/>
    </row>
    <row r="25779" spans="6:23" x14ac:dyDescent="0.2">
      <c r="F25779" s="610"/>
      <c r="H25779" s="612"/>
      <c r="I25779" s="598"/>
      <c r="J25779" s="598"/>
      <c r="M25779" s="598"/>
      <c r="N25779" s="598"/>
      <c r="V25779" s="598"/>
      <c r="W25779" s="598"/>
    </row>
    <row r="25780" spans="6:23" x14ac:dyDescent="0.2">
      <c r="F25780" s="610"/>
      <c r="H25780" s="612"/>
      <c r="I25780" s="598"/>
      <c r="J25780" s="598"/>
      <c r="M25780" s="598"/>
      <c r="N25780" s="598"/>
      <c r="V25780" s="598"/>
      <c r="W25780" s="598"/>
    </row>
    <row r="25781" spans="6:23" x14ac:dyDescent="0.2">
      <c r="F25781" s="610"/>
      <c r="H25781" s="612"/>
      <c r="I25781" s="598"/>
      <c r="J25781" s="598"/>
      <c r="M25781" s="598"/>
      <c r="N25781" s="598"/>
      <c r="V25781" s="598"/>
      <c r="W25781" s="598"/>
    </row>
    <row r="25782" spans="6:23" x14ac:dyDescent="0.2">
      <c r="F25782" s="610"/>
      <c r="H25782" s="612"/>
      <c r="I25782" s="598"/>
      <c r="J25782" s="598"/>
      <c r="M25782" s="598"/>
      <c r="N25782" s="598"/>
      <c r="V25782" s="598"/>
      <c r="W25782" s="598"/>
    </row>
    <row r="25783" spans="6:23" x14ac:dyDescent="0.2">
      <c r="F25783" s="610"/>
      <c r="H25783" s="612"/>
      <c r="I25783" s="598"/>
      <c r="J25783" s="598"/>
      <c r="M25783" s="598"/>
      <c r="N25783" s="598"/>
      <c r="V25783" s="598"/>
      <c r="W25783" s="598"/>
    </row>
    <row r="25784" spans="6:23" x14ac:dyDescent="0.2">
      <c r="F25784" s="610"/>
      <c r="H25784" s="612"/>
      <c r="I25784" s="598"/>
      <c r="J25784" s="598"/>
      <c r="M25784" s="598"/>
      <c r="N25784" s="598"/>
      <c r="V25784" s="598"/>
      <c r="W25784" s="598"/>
    </row>
    <row r="25785" spans="6:23" x14ac:dyDescent="0.2">
      <c r="F25785" s="610"/>
      <c r="H25785" s="612"/>
      <c r="I25785" s="598"/>
      <c r="J25785" s="598"/>
      <c r="M25785" s="598"/>
      <c r="N25785" s="598"/>
      <c r="V25785" s="598"/>
      <c r="W25785" s="598"/>
    </row>
    <row r="25786" spans="6:23" x14ac:dyDescent="0.2">
      <c r="F25786" s="610"/>
      <c r="H25786" s="612"/>
      <c r="I25786" s="598"/>
      <c r="J25786" s="598"/>
      <c r="M25786" s="598"/>
      <c r="N25786" s="598"/>
      <c r="V25786" s="598"/>
      <c r="W25786" s="598"/>
    </row>
    <row r="25787" spans="6:23" x14ac:dyDescent="0.2">
      <c r="F25787" s="610"/>
      <c r="H25787" s="612"/>
      <c r="I25787" s="598"/>
      <c r="J25787" s="598"/>
      <c r="M25787" s="598"/>
      <c r="N25787" s="598"/>
      <c r="V25787" s="598"/>
      <c r="W25787" s="598"/>
    </row>
    <row r="25788" spans="6:23" x14ac:dyDescent="0.2">
      <c r="F25788" s="610"/>
      <c r="H25788" s="612"/>
      <c r="I25788" s="598"/>
      <c r="J25788" s="598"/>
      <c r="M25788" s="598"/>
      <c r="N25788" s="598"/>
      <c r="V25788" s="598"/>
      <c r="W25788" s="598"/>
    </row>
    <row r="25789" spans="6:23" x14ac:dyDescent="0.2">
      <c r="F25789" s="610"/>
      <c r="H25789" s="612"/>
      <c r="I25789" s="598"/>
      <c r="J25789" s="598"/>
      <c r="M25789" s="598"/>
      <c r="N25789" s="598"/>
      <c r="V25789" s="598"/>
      <c r="W25789" s="598"/>
    </row>
    <row r="25790" spans="6:23" x14ac:dyDescent="0.2">
      <c r="F25790" s="610"/>
      <c r="H25790" s="612"/>
      <c r="I25790" s="598"/>
      <c r="J25790" s="598"/>
      <c r="M25790" s="598"/>
      <c r="N25790" s="598"/>
      <c r="V25790" s="598"/>
      <c r="W25790" s="598"/>
    </row>
    <row r="25791" spans="6:23" x14ac:dyDescent="0.2">
      <c r="F25791" s="610"/>
      <c r="H25791" s="612"/>
      <c r="I25791" s="598"/>
      <c r="J25791" s="598"/>
      <c r="M25791" s="598"/>
      <c r="N25791" s="598"/>
      <c r="V25791" s="598"/>
      <c r="W25791" s="598"/>
    </row>
    <row r="25792" spans="6:23" x14ac:dyDescent="0.2">
      <c r="F25792" s="610"/>
      <c r="H25792" s="612"/>
      <c r="I25792" s="598"/>
      <c r="J25792" s="598"/>
      <c r="M25792" s="598"/>
      <c r="N25792" s="598"/>
      <c r="V25792" s="598"/>
      <c r="W25792" s="598"/>
    </row>
    <row r="25793" spans="6:23" x14ac:dyDescent="0.2">
      <c r="F25793" s="610"/>
      <c r="H25793" s="612"/>
      <c r="I25793" s="598"/>
      <c r="J25793" s="598"/>
      <c r="M25793" s="598"/>
      <c r="N25793" s="598"/>
      <c r="V25793" s="598"/>
      <c r="W25793" s="598"/>
    </row>
    <row r="25794" spans="6:23" x14ac:dyDescent="0.2">
      <c r="F25794" s="610"/>
      <c r="H25794" s="612"/>
      <c r="I25794" s="598"/>
      <c r="J25794" s="598"/>
      <c r="M25794" s="598"/>
      <c r="N25794" s="598"/>
      <c r="V25794" s="598"/>
      <c r="W25794" s="598"/>
    </row>
    <row r="25795" spans="6:23" x14ac:dyDescent="0.2">
      <c r="F25795" s="610"/>
      <c r="H25795" s="612"/>
      <c r="I25795" s="598"/>
      <c r="J25795" s="598"/>
      <c r="M25795" s="598"/>
      <c r="N25795" s="598"/>
      <c r="V25795" s="598"/>
      <c r="W25795" s="598"/>
    </row>
    <row r="25796" spans="6:23" x14ac:dyDescent="0.2">
      <c r="F25796" s="610"/>
      <c r="H25796" s="612"/>
      <c r="I25796" s="598"/>
      <c r="J25796" s="598"/>
      <c r="M25796" s="598"/>
      <c r="N25796" s="598"/>
      <c r="V25796" s="598"/>
      <c r="W25796" s="598"/>
    </row>
    <row r="25797" spans="6:23" x14ac:dyDescent="0.2">
      <c r="F25797" s="610"/>
      <c r="H25797" s="612"/>
      <c r="I25797" s="598"/>
      <c r="J25797" s="598"/>
      <c r="M25797" s="598"/>
      <c r="N25797" s="598"/>
      <c r="V25797" s="598"/>
      <c r="W25797" s="598"/>
    </row>
    <row r="25798" spans="6:23" x14ac:dyDescent="0.2">
      <c r="F25798" s="610"/>
      <c r="H25798" s="612"/>
      <c r="I25798" s="598"/>
      <c r="J25798" s="598"/>
      <c r="M25798" s="598"/>
      <c r="N25798" s="598"/>
      <c r="V25798" s="598"/>
      <c r="W25798" s="598"/>
    </row>
    <row r="25799" spans="6:23" x14ac:dyDescent="0.2">
      <c r="F25799" s="610"/>
      <c r="H25799" s="612"/>
      <c r="I25799" s="598"/>
      <c r="J25799" s="598"/>
      <c r="M25799" s="598"/>
      <c r="N25799" s="598"/>
      <c r="V25799" s="598"/>
      <c r="W25799" s="598"/>
    </row>
    <row r="25800" spans="6:23" x14ac:dyDescent="0.2">
      <c r="F25800" s="610"/>
      <c r="H25800" s="612"/>
      <c r="I25800" s="598"/>
      <c r="J25800" s="598"/>
      <c r="M25800" s="598"/>
      <c r="N25800" s="598"/>
      <c r="V25800" s="598"/>
      <c r="W25800" s="598"/>
    </row>
    <row r="25801" spans="6:23" x14ac:dyDescent="0.2">
      <c r="F25801" s="610"/>
      <c r="H25801" s="612"/>
      <c r="I25801" s="598"/>
      <c r="J25801" s="598"/>
      <c r="M25801" s="598"/>
      <c r="N25801" s="598"/>
      <c r="V25801" s="598"/>
      <c r="W25801" s="598"/>
    </row>
    <row r="25802" spans="6:23" x14ac:dyDescent="0.2">
      <c r="F25802" s="610"/>
      <c r="H25802" s="612"/>
      <c r="I25802" s="598"/>
      <c r="J25802" s="598"/>
      <c r="M25802" s="598"/>
      <c r="N25802" s="598"/>
      <c r="V25802" s="598"/>
      <c r="W25802" s="598"/>
    </row>
    <row r="25803" spans="6:23" x14ac:dyDescent="0.2">
      <c r="F25803" s="610"/>
      <c r="H25803" s="612"/>
      <c r="I25803" s="598"/>
      <c r="J25803" s="598"/>
      <c r="M25803" s="598"/>
      <c r="N25803" s="598"/>
      <c r="V25803" s="598"/>
      <c r="W25803" s="598"/>
    </row>
    <row r="25804" spans="6:23" x14ac:dyDescent="0.2">
      <c r="F25804" s="610"/>
      <c r="H25804" s="612"/>
      <c r="I25804" s="598"/>
      <c r="J25804" s="598"/>
      <c r="M25804" s="598"/>
      <c r="N25804" s="598"/>
      <c r="V25804" s="598"/>
      <c r="W25804" s="598"/>
    </row>
    <row r="25805" spans="6:23" x14ac:dyDescent="0.2">
      <c r="F25805" s="610"/>
      <c r="H25805" s="612"/>
      <c r="I25805" s="598"/>
      <c r="J25805" s="598"/>
      <c r="M25805" s="598"/>
      <c r="N25805" s="598"/>
      <c r="V25805" s="598"/>
      <c r="W25805" s="598"/>
    </row>
    <row r="25806" spans="6:23" x14ac:dyDescent="0.2">
      <c r="F25806" s="610"/>
      <c r="H25806" s="612"/>
      <c r="I25806" s="598"/>
      <c r="J25806" s="598"/>
      <c r="M25806" s="598"/>
      <c r="N25806" s="598"/>
      <c r="V25806" s="598"/>
      <c r="W25806" s="598"/>
    </row>
    <row r="25807" spans="6:23" x14ac:dyDescent="0.2">
      <c r="F25807" s="610"/>
      <c r="H25807" s="612"/>
      <c r="I25807" s="598"/>
      <c r="J25807" s="598"/>
      <c r="M25807" s="598"/>
      <c r="N25807" s="598"/>
      <c r="V25807" s="598"/>
      <c r="W25807" s="598"/>
    </row>
    <row r="25808" spans="6:23" x14ac:dyDescent="0.2">
      <c r="F25808" s="610"/>
      <c r="H25808" s="612"/>
      <c r="I25808" s="598"/>
      <c r="J25808" s="598"/>
      <c r="M25808" s="598"/>
      <c r="N25808" s="598"/>
      <c r="V25808" s="598"/>
      <c r="W25808" s="598"/>
    </row>
    <row r="25809" spans="6:23" x14ac:dyDescent="0.2">
      <c r="F25809" s="610"/>
      <c r="H25809" s="612"/>
      <c r="I25809" s="598"/>
      <c r="J25809" s="598"/>
      <c r="M25809" s="598"/>
      <c r="N25809" s="598"/>
      <c r="V25809" s="598"/>
      <c r="W25809" s="598"/>
    </row>
    <row r="25810" spans="6:23" x14ac:dyDescent="0.2">
      <c r="F25810" s="610"/>
      <c r="H25810" s="612"/>
      <c r="I25810" s="598"/>
      <c r="J25810" s="598"/>
      <c r="M25810" s="598"/>
      <c r="N25810" s="598"/>
      <c r="V25810" s="598"/>
      <c r="W25810" s="598"/>
    </row>
    <row r="25811" spans="6:23" x14ac:dyDescent="0.2">
      <c r="F25811" s="610"/>
      <c r="H25811" s="612"/>
      <c r="I25811" s="598"/>
      <c r="J25811" s="598"/>
      <c r="M25811" s="598"/>
      <c r="N25811" s="598"/>
      <c r="V25811" s="598"/>
      <c r="W25811" s="598"/>
    </row>
    <row r="25812" spans="6:23" x14ac:dyDescent="0.2">
      <c r="F25812" s="610"/>
      <c r="H25812" s="612"/>
      <c r="I25812" s="598"/>
      <c r="J25812" s="598"/>
      <c r="M25812" s="598"/>
      <c r="N25812" s="598"/>
      <c r="V25812" s="598"/>
      <c r="W25812" s="598"/>
    </row>
    <row r="25813" spans="6:23" x14ac:dyDescent="0.2">
      <c r="F25813" s="610"/>
      <c r="H25813" s="612"/>
      <c r="I25813" s="598"/>
      <c r="J25813" s="598"/>
      <c r="M25813" s="598"/>
      <c r="N25813" s="598"/>
      <c r="V25813" s="598"/>
      <c r="W25813" s="598"/>
    </row>
    <row r="25814" spans="6:23" x14ac:dyDescent="0.2">
      <c r="F25814" s="610"/>
      <c r="H25814" s="612"/>
      <c r="I25814" s="598"/>
      <c r="J25814" s="598"/>
      <c r="M25814" s="598"/>
      <c r="N25814" s="598"/>
      <c r="V25814" s="598"/>
      <c r="W25814" s="598"/>
    </row>
    <row r="25815" spans="6:23" x14ac:dyDescent="0.2">
      <c r="F25815" s="610"/>
      <c r="H25815" s="612"/>
      <c r="I25815" s="598"/>
      <c r="J25815" s="598"/>
      <c r="M25815" s="598"/>
      <c r="N25815" s="598"/>
      <c r="V25815" s="598"/>
      <c r="W25815" s="598"/>
    </row>
    <row r="25816" spans="6:23" x14ac:dyDescent="0.2">
      <c r="F25816" s="610"/>
      <c r="H25816" s="612"/>
      <c r="I25816" s="598"/>
      <c r="J25816" s="598"/>
      <c r="M25816" s="598"/>
      <c r="N25816" s="598"/>
      <c r="V25816" s="598"/>
      <c r="W25816" s="598"/>
    </row>
    <row r="25817" spans="6:23" x14ac:dyDescent="0.2">
      <c r="F25817" s="610"/>
      <c r="H25817" s="612"/>
      <c r="I25817" s="598"/>
      <c r="J25817" s="598"/>
      <c r="M25817" s="598"/>
      <c r="N25817" s="598"/>
      <c r="V25817" s="598"/>
      <c r="W25817" s="598"/>
    </row>
    <row r="25818" spans="6:23" x14ac:dyDescent="0.2">
      <c r="F25818" s="610"/>
      <c r="H25818" s="612"/>
      <c r="I25818" s="598"/>
      <c r="J25818" s="598"/>
      <c r="M25818" s="598"/>
      <c r="N25818" s="598"/>
      <c r="V25818" s="598"/>
      <c r="W25818" s="598"/>
    </row>
    <row r="25819" spans="6:23" x14ac:dyDescent="0.2">
      <c r="F25819" s="610"/>
      <c r="H25819" s="612"/>
      <c r="I25819" s="598"/>
      <c r="J25819" s="598"/>
      <c r="M25819" s="598"/>
      <c r="N25819" s="598"/>
      <c r="V25819" s="598"/>
      <c r="W25819" s="598"/>
    </row>
    <row r="25820" spans="6:23" x14ac:dyDescent="0.2">
      <c r="F25820" s="610"/>
      <c r="H25820" s="612"/>
      <c r="I25820" s="598"/>
      <c r="J25820" s="598"/>
      <c r="M25820" s="598"/>
      <c r="N25820" s="598"/>
      <c r="V25820" s="598"/>
      <c r="W25820" s="598"/>
    </row>
    <row r="25821" spans="6:23" x14ac:dyDescent="0.2">
      <c r="F25821" s="610"/>
      <c r="H25821" s="612"/>
      <c r="I25821" s="598"/>
      <c r="J25821" s="598"/>
      <c r="M25821" s="598"/>
      <c r="N25821" s="598"/>
      <c r="V25821" s="598"/>
      <c r="W25821" s="598"/>
    </row>
    <row r="25822" spans="6:23" x14ac:dyDescent="0.2">
      <c r="F25822" s="610"/>
      <c r="H25822" s="612"/>
      <c r="I25822" s="598"/>
      <c r="J25822" s="598"/>
      <c r="M25822" s="598"/>
      <c r="N25822" s="598"/>
      <c r="V25822" s="598"/>
      <c r="W25822" s="598"/>
    </row>
    <row r="25823" spans="6:23" x14ac:dyDescent="0.2">
      <c r="F25823" s="610"/>
      <c r="H25823" s="612"/>
      <c r="I25823" s="598"/>
      <c r="J25823" s="598"/>
      <c r="M25823" s="598"/>
      <c r="N25823" s="598"/>
      <c r="V25823" s="598"/>
      <c r="W25823" s="598"/>
    </row>
    <row r="25824" spans="6:23" x14ac:dyDescent="0.2">
      <c r="F25824" s="610"/>
      <c r="H25824" s="612"/>
      <c r="I25824" s="598"/>
      <c r="J25824" s="598"/>
      <c r="M25824" s="598"/>
      <c r="N25824" s="598"/>
      <c r="V25824" s="598"/>
      <c r="W25824" s="598"/>
    </row>
    <row r="25825" spans="6:23" x14ac:dyDescent="0.2">
      <c r="F25825" s="610"/>
      <c r="H25825" s="612"/>
      <c r="I25825" s="598"/>
      <c r="J25825" s="598"/>
      <c r="M25825" s="598"/>
      <c r="N25825" s="598"/>
      <c r="V25825" s="598"/>
      <c r="W25825" s="598"/>
    </row>
    <row r="25826" spans="6:23" x14ac:dyDescent="0.2">
      <c r="F25826" s="610"/>
      <c r="H25826" s="612"/>
      <c r="I25826" s="598"/>
      <c r="J25826" s="598"/>
      <c r="M25826" s="598"/>
      <c r="N25826" s="598"/>
      <c r="V25826" s="598"/>
      <c r="W25826" s="598"/>
    </row>
    <row r="25827" spans="6:23" x14ac:dyDescent="0.2">
      <c r="F25827" s="610"/>
      <c r="H25827" s="612"/>
      <c r="I25827" s="598"/>
      <c r="J25827" s="598"/>
      <c r="M25827" s="598"/>
      <c r="N25827" s="598"/>
      <c r="V25827" s="598"/>
      <c r="W25827" s="598"/>
    </row>
    <row r="25828" spans="6:23" x14ac:dyDescent="0.2">
      <c r="F25828" s="610"/>
      <c r="H25828" s="612"/>
      <c r="I25828" s="598"/>
      <c r="J25828" s="598"/>
      <c r="M25828" s="598"/>
      <c r="N25828" s="598"/>
      <c r="V25828" s="598"/>
      <c r="W25828" s="598"/>
    </row>
    <row r="25829" spans="6:23" x14ac:dyDescent="0.2">
      <c r="F25829" s="610"/>
      <c r="H25829" s="612"/>
      <c r="I25829" s="598"/>
      <c r="J25829" s="598"/>
      <c r="M25829" s="598"/>
      <c r="N25829" s="598"/>
      <c r="V25829" s="598"/>
      <c r="W25829" s="598"/>
    </row>
    <row r="25830" spans="6:23" x14ac:dyDescent="0.2">
      <c r="F25830" s="610"/>
      <c r="H25830" s="612"/>
      <c r="I25830" s="598"/>
      <c r="J25830" s="598"/>
      <c r="M25830" s="598"/>
      <c r="N25830" s="598"/>
      <c r="V25830" s="598"/>
      <c r="W25830" s="598"/>
    </row>
    <row r="25831" spans="6:23" x14ac:dyDescent="0.2">
      <c r="F25831" s="610"/>
      <c r="H25831" s="612"/>
      <c r="I25831" s="598"/>
      <c r="J25831" s="598"/>
      <c r="M25831" s="598"/>
      <c r="N25831" s="598"/>
      <c r="V25831" s="598"/>
      <c r="W25831" s="598"/>
    </row>
    <row r="25832" spans="6:23" x14ac:dyDescent="0.2">
      <c r="F25832" s="610"/>
      <c r="H25832" s="612"/>
      <c r="I25832" s="598"/>
      <c r="J25832" s="598"/>
      <c r="M25832" s="598"/>
      <c r="N25832" s="598"/>
      <c r="V25832" s="598"/>
      <c r="W25832" s="598"/>
    </row>
    <row r="25833" spans="6:23" x14ac:dyDescent="0.2">
      <c r="F25833" s="610"/>
      <c r="H25833" s="612"/>
      <c r="I25833" s="598"/>
      <c r="J25833" s="598"/>
      <c r="M25833" s="598"/>
      <c r="N25833" s="598"/>
      <c r="V25833" s="598"/>
      <c r="W25833" s="598"/>
    </row>
    <row r="25834" spans="6:23" x14ac:dyDescent="0.2">
      <c r="F25834" s="610"/>
      <c r="H25834" s="612"/>
      <c r="I25834" s="598"/>
      <c r="J25834" s="598"/>
      <c r="M25834" s="598"/>
      <c r="N25834" s="598"/>
      <c r="V25834" s="598"/>
      <c r="W25834" s="598"/>
    </row>
    <row r="25835" spans="6:23" x14ac:dyDescent="0.2">
      <c r="F25835" s="610"/>
      <c r="H25835" s="612"/>
      <c r="I25835" s="598"/>
      <c r="J25835" s="598"/>
      <c r="M25835" s="598"/>
      <c r="N25835" s="598"/>
      <c r="V25835" s="598"/>
      <c r="W25835" s="598"/>
    </row>
    <row r="25836" spans="6:23" x14ac:dyDescent="0.2">
      <c r="F25836" s="610"/>
      <c r="H25836" s="612"/>
      <c r="I25836" s="598"/>
      <c r="J25836" s="598"/>
      <c r="M25836" s="598"/>
      <c r="N25836" s="598"/>
      <c r="V25836" s="598"/>
      <c r="W25836" s="598"/>
    </row>
    <row r="25837" spans="6:23" x14ac:dyDescent="0.2">
      <c r="F25837" s="610"/>
      <c r="H25837" s="612"/>
      <c r="I25837" s="598"/>
      <c r="J25837" s="598"/>
      <c r="M25837" s="598"/>
      <c r="N25837" s="598"/>
      <c r="V25837" s="598"/>
      <c r="W25837" s="598"/>
    </row>
    <row r="25838" spans="6:23" x14ac:dyDescent="0.2">
      <c r="F25838" s="610"/>
      <c r="H25838" s="612"/>
      <c r="I25838" s="598"/>
      <c r="J25838" s="598"/>
      <c r="M25838" s="598"/>
      <c r="N25838" s="598"/>
      <c r="V25838" s="598"/>
      <c r="W25838" s="598"/>
    </row>
    <row r="25839" spans="6:23" x14ac:dyDescent="0.2">
      <c r="F25839" s="610"/>
      <c r="H25839" s="612"/>
      <c r="I25839" s="598"/>
      <c r="J25839" s="598"/>
      <c r="M25839" s="598"/>
      <c r="N25839" s="598"/>
      <c r="V25839" s="598"/>
      <c r="W25839" s="598"/>
    </row>
    <row r="25840" spans="6:23" x14ac:dyDescent="0.2">
      <c r="F25840" s="610"/>
      <c r="H25840" s="612"/>
      <c r="I25840" s="598"/>
      <c r="J25840" s="598"/>
      <c r="M25840" s="598"/>
      <c r="N25840" s="598"/>
      <c r="V25840" s="598"/>
      <c r="W25840" s="598"/>
    </row>
    <row r="25841" spans="6:23" x14ac:dyDescent="0.2">
      <c r="F25841" s="610"/>
      <c r="H25841" s="612"/>
      <c r="I25841" s="598"/>
      <c r="J25841" s="598"/>
      <c r="M25841" s="598"/>
      <c r="N25841" s="598"/>
      <c r="V25841" s="598"/>
      <c r="W25841" s="598"/>
    </row>
    <row r="25842" spans="6:23" x14ac:dyDescent="0.2">
      <c r="F25842" s="610"/>
      <c r="H25842" s="612"/>
      <c r="I25842" s="598"/>
      <c r="J25842" s="598"/>
      <c r="M25842" s="598"/>
      <c r="N25842" s="598"/>
      <c r="V25842" s="598"/>
      <c r="W25842" s="598"/>
    </row>
    <row r="25843" spans="6:23" x14ac:dyDescent="0.2">
      <c r="F25843" s="610"/>
      <c r="H25843" s="612"/>
      <c r="I25843" s="598"/>
      <c r="J25843" s="598"/>
      <c r="M25843" s="598"/>
      <c r="N25843" s="598"/>
      <c r="V25843" s="598"/>
      <c r="W25843" s="598"/>
    </row>
    <row r="25844" spans="6:23" x14ac:dyDescent="0.2">
      <c r="F25844" s="610"/>
      <c r="H25844" s="612"/>
      <c r="I25844" s="598"/>
      <c r="J25844" s="598"/>
      <c r="M25844" s="598"/>
      <c r="N25844" s="598"/>
      <c r="V25844" s="598"/>
      <c r="W25844" s="598"/>
    </row>
    <row r="25845" spans="6:23" x14ac:dyDescent="0.2">
      <c r="F25845" s="610"/>
      <c r="H25845" s="612"/>
      <c r="I25845" s="598"/>
      <c r="J25845" s="598"/>
      <c r="M25845" s="598"/>
      <c r="N25845" s="598"/>
      <c r="V25845" s="598"/>
      <c r="W25845" s="598"/>
    </row>
    <row r="25846" spans="6:23" x14ac:dyDescent="0.2">
      <c r="F25846" s="610"/>
      <c r="H25846" s="612"/>
      <c r="I25846" s="598"/>
      <c r="J25846" s="598"/>
      <c r="M25846" s="598"/>
      <c r="N25846" s="598"/>
      <c r="V25846" s="598"/>
      <c r="W25846" s="598"/>
    </row>
    <row r="25847" spans="6:23" x14ac:dyDescent="0.2">
      <c r="F25847" s="610"/>
      <c r="H25847" s="612"/>
      <c r="I25847" s="598"/>
      <c r="J25847" s="598"/>
      <c r="M25847" s="598"/>
      <c r="N25847" s="598"/>
      <c r="V25847" s="598"/>
      <c r="W25847" s="598"/>
    </row>
    <row r="25848" spans="6:23" x14ac:dyDescent="0.2">
      <c r="F25848" s="610"/>
      <c r="H25848" s="612"/>
      <c r="I25848" s="598"/>
      <c r="J25848" s="598"/>
      <c r="M25848" s="598"/>
      <c r="N25848" s="598"/>
      <c r="V25848" s="598"/>
      <c r="W25848" s="598"/>
    </row>
    <row r="25849" spans="6:23" x14ac:dyDescent="0.2">
      <c r="F25849" s="610"/>
      <c r="H25849" s="612"/>
      <c r="I25849" s="598"/>
      <c r="J25849" s="598"/>
      <c r="M25849" s="598"/>
      <c r="N25849" s="598"/>
      <c r="V25849" s="598"/>
      <c r="W25849" s="598"/>
    </row>
    <row r="25850" spans="6:23" x14ac:dyDescent="0.2">
      <c r="F25850" s="610"/>
      <c r="H25850" s="612"/>
      <c r="I25850" s="598"/>
      <c r="J25850" s="598"/>
      <c r="M25850" s="598"/>
      <c r="N25850" s="598"/>
      <c r="V25850" s="598"/>
      <c r="W25850" s="598"/>
    </row>
    <row r="25851" spans="6:23" x14ac:dyDescent="0.2">
      <c r="F25851" s="610"/>
      <c r="H25851" s="612"/>
      <c r="I25851" s="598"/>
      <c r="J25851" s="598"/>
      <c r="M25851" s="598"/>
      <c r="N25851" s="598"/>
      <c r="V25851" s="598"/>
      <c r="W25851" s="598"/>
    </row>
    <row r="25852" spans="6:23" x14ac:dyDescent="0.2">
      <c r="F25852" s="610"/>
      <c r="H25852" s="612"/>
      <c r="I25852" s="598"/>
      <c r="J25852" s="598"/>
      <c r="M25852" s="598"/>
      <c r="N25852" s="598"/>
      <c r="V25852" s="598"/>
      <c r="W25852" s="598"/>
    </row>
    <row r="25853" spans="6:23" x14ac:dyDescent="0.2">
      <c r="F25853" s="610"/>
      <c r="H25853" s="612"/>
      <c r="I25853" s="598"/>
      <c r="J25853" s="598"/>
      <c r="M25853" s="598"/>
      <c r="N25853" s="598"/>
      <c r="V25853" s="598"/>
      <c r="W25853" s="598"/>
    </row>
    <row r="25854" spans="6:23" x14ac:dyDescent="0.2">
      <c r="F25854" s="610"/>
      <c r="H25854" s="612"/>
      <c r="I25854" s="598"/>
      <c r="J25854" s="598"/>
      <c r="M25854" s="598"/>
      <c r="N25854" s="598"/>
      <c r="V25854" s="598"/>
      <c r="W25854" s="598"/>
    </row>
    <row r="25855" spans="6:23" x14ac:dyDescent="0.2">
      <c r="F25855" s="610"/>
      <c r="H25855" s="612"/>
      <c r="I25855" s="598"/>
      <c r="J25855" s="598"/>
      <c r="M25855" s="598"/>
      <c r="N25855" s="598"/>
      <c r="V25855" s="598"/>
      <c r="W25855" s="598"/>
    </row>
    <row r="25856" spans="6:23" x14ac:dyDescent="0.2">
      <c r="F25856" s="610"/>
      <c r="H25856" s="612"/>
      <c r="I25856" s="598"/>
      <c r="J25856" s="598"/>
      <c r="M25856" s="598"/>
      <c r="N25856" s="598"/>
      <c r="V25856" s="598"/>
      <c r="W25856" s="598"/>
    </row>
    <row r="25857" spans="6:23" x14ac:dyDescent="0.2">
      <c r="F25857" s="610"/>
      <c r="H25857" s="612"/>
      <c r="I25857" s="598"/>
      <c r="J25857" s="598"/>
      <c r="M25857" s="598"/>
      <c r="N25857" s="598"/>
      <c r="V25857" s="598"/>
      <c r="W25857" s="598"/>
    </row>
    <row r="25858" spans="6:23" x14ac:dyDescent="0.2">
      <c r="F25858" s="610"/>
      <c r="H25858" s="612"/>
      <c r="I25858" s="598"/>
      <c r="J25858" s="598"/>
      <c r="M25858" s="598"/>
      <c r="N25858" s="598"/>
      <c r="V25858" s="598"/>
      <c r="W25858" s="598"/>
    </row>
    <row r="25859" spans="6:23" x14ac:dyDescent="0.2">
      <c r="F25859" s="610"/>
      <c r="H25859" s="612"/>
      <c r="I25859" s="598"/>
      <c r="J25859" s="598"/>
      <c r="M25859" s="598"/>
      <c r="N25859" s="598"/>
      <c r="V25859" s="598"/>
      <c r="W25859" s="598"/>
    </row>
    <row r="25860" spans="6:23" x14ac:dyDescent="0.2">
      <c r="F25860" s="610"/>
      <c r="H25860" s="612"/>
      <c r="I25860" s="598"/>
      <c r="J25860" s="598"/>
      <c r="M25860" s="598"/>
      <c r="N25860" s="598"/>
      <c r="V25860" s="598"/>
      <c r="W25860" s="598"/>
    </row>
    <row r="25861" spans="6:23" x14ac:dyDescent="0.2">
      <c r="F25861" s="610"/>
      <c r="H25861" s="612"/>
      <c r="I25861" s="598"/>
      <c r="J25861" s="598"/>
      <c r="M25861" s="598"/>
      <c r="N25861" s="598"/>
      <c r="V25861" s="598"/>
      <c r="W25861" s="598"/>
    </row>
    <row r="25862" spans="6:23" x14ac:dyDescent="0.2">
      <c r="F25862" s="610"/>
      <c r="H25862" s="612"/>
      <c r="I25862" s="598"/>
      <c r="J25862" s="598"/>
      <c r="M25862" s="598"/>
      <c r="N25862" s="598"/>
      <c r="V25862" s="598"/>
      <c r="W25862" s="598"/>
    </row>
    <row r="25863" spans="6:23" x14ac:dyDescent="0.2">
      <c r="F25863" s="610"/>
      <c r="H25863" s="612"/>
      <c r="I25863" s="598"/>
      <c r="J25863" s="598"/>
      <c r="M25863" s="598"/>
      <c r="N25863" s="598"/>
      <c r="V25863" s="598"/>
      <c r="W25863" s="598"/>
    </row>
    <row r="25864" spans="6:23" x14ac:dyDescent="0.2">
      <c r="F25864" s="610"/>
      <c r="H25864" s="612"/>
      <c r="I25864" s="598"/>
      <c r="J25864" s="598"/>
      <c r="M25864" s="598"/>
      <c r="N25864" s="598"/>
      <c r="V25864" s="598"/>
      <c r="W25864" s="598"/>
    </row>
    <row r="25865" spans="6:23" x14ac:dyDescent="0.2">
      <c r="F25865" s="610"/>
      <c r="H25865" s="612"/>
      <c r="I25865" s="598"/>
      <c r="J25865" s="598"/>
      <c r="M25865" s="598"/>
      <c r="N25865" s="598"/>
      <c r="V25865" s="598"/>
      <c r="W25865" s="598"/>
    </row>
    <row r="25866" spans="6:23" x14ac:dyDescent="0.2">
      <c r="F25866" s="610"/>
      <c r="H25866" s="612"/>
      <c r="I25866" s="598"/>
      <c r="J25866" s="598"/>
      <c r="M25866" s="598"/>
      <c r="N25866" s="598"/>
      <c r="V25866" s="598"/>
      <c r="W25866" s="598"/>
    </row>
    <row r="25867" spans="6:23" x14ac:dyDescent="0.2">
      <c r="F25867" s="610"/>
      <c r="H25867" s="612"/>
      <c r="I25867" s="598"/>
      <c r="J25867" s="598"/>
      <c r="M25867" s="598"/>
      <c r="N25867" s="598"/>
      <c r="V25867" s="598"/>
      <c r="W25867" s="598"/>
    </row>
    <row r="25868" spans="6:23" x14ac:dyDescent="0.2">
      <c r="F25868" s="610"/>
      <c r="H25868" s="612"/>
      <c r="I25868" s="598"/>
      <c r="J25868" s="598"/>
      <c r="M25868" s="598"/>
      <c r="N25868" s="598"/>
      <c r="V25868" s="598"/>
      <c r="W25868" s="598"/>
    </row>
    <row r="25869" spans="6:23" x14ac:dyDescent="0.2">
      <c r="F25869" s="610"/>
      <c r="H25869" s="612"/>
      <c r="I25869" s="598"/>
      <c r="J25869" s="598"/>
      <c r="M25869" s="598"/>
      <c r="N25869" s="598"/>
      <c r="V25869" s="598"/>
      <c r="W25869" s="598"/>
    </row>
    <row r="25870" spans="6:23" x14ac:dyDescent="0.2">
      <c r="F25870" s="610"/>
      <c r="H25870" s="612"/>
      <c r="I25870" s="598"/>
      <c r="J25870" s="598"/>
      <c r="M25870" s="598"/>
      <c r="N25870" s="598"/>
      <c r="V25870" s="598"/>
      <c r="W25870" s="598"/>
    </row>
    <row r="25871" spans="6:23" x14ac:dyDescent="0.2">
      <c r="F25871" s="610"/>
      <c r="H25871" s="612"/>
      <c r="I25871" s="598"/>
      <c r="J25871" s="598"/>
      <c r="M25871" s="598"/>
      <c r="N25871" s="598"/>
      <c r="V25871" s="598"/>
      <c r="W25871" s="598"/>
    </row>
    <row r="25872" spans="6:23" x14ac:dyDescent="0.2">
      <c r="F25872" s="610"/>
      <c r="H25872" s="612"/>
      <c r="I25872" s="598"/>
      <c r="J25872" s="598"/>
      <c r="M25872" s="598"/>
      <c r="N25872" s="598"/>
      <c r="V25872" s="598"/>
      <c r="W25872" s="598"/>
    </row>
    <row r="25873" spans="6:23" x14ac:dyDescent="0.2">
      <c r="F25873" s="610"/>
      <c r="H25873" s="612"/>
      <c r="I25873" s="598"/>
      <c r="J25873" s="598"/>
      <c r="M25873" s="598"/>
      <c r="N25873" s="598"/>
      <c r="V25873" s="598"/>
      <c r="W25873" s="598"/>
    </row>
    <row r="25874" spans="6:23" x14ac:dyDescent="0.2">
      <c r="F25874" s="610"/>
      <c r="H25874" s="612"/>
      <c r="I25874" s="598"/>
      <c r="J25874" s="598"/>
      <c r="M25874" s="598"/>
      <c r="N25874" s="598"/>
      <c r="V25874" s="598"/>
      <c r="W25874" s="598"/>
    </row>
    <row r="25875" spans="6:23" x14ac:dyDescent="0.2">
      <c r="F25875" s="610"/>
      <c r="H25875" s="612"/>
      <c r="I25875" s="598"/>
      <c r="J25875" s="598"/>
      <c r="M25875" s="598"/>
      <c r="N25875" s="598"/>
      <c r="V25875" s="598"/>
      <c r="W25875" s="598"/>
    </row>
    <row r="25876" spans="6:23" x14ac:dyDescent="0.2">
      <c r="F25876" s="610"/>
      <c r="H25876" s="612"/>
      <c r="I25876" s="598"/>
      <c r="J25876" s="598"/>
      <c r="M25876" s="598"/>
      <c r="N25876" s="598"/>
      <c r="V25876" s="598"/>
      <c r="W25876" s="598"/>
    </row>
    <row r="25877" spans="6:23" x14ac:dyDescent="0.2">
      <c r="F25877" s="610"/>
      <c r="H25877" s="612"/>
      <c r="I25877" s="598"/>
      <c r="J25877" s="598"/>
      <c r="M25877" s="598"/>
      <c r="N25877" s="598"/>
      <c r="V25877" s="598"/>
      <c r="W25877" s="598"/>
    </row>
    <row r="25878" spans="6:23" x14ac:dyDescent="0.2">
      <c r="F25878" s="610"/>
      <c r="H25878" s="612"/>
      <c r="I25878" s="598"/>
      <c r="J25878" s="598"/>
      <c r="M25878" s="598"/>
      <c r="N25878" s="598"/>
      <c r="V25878" s="598"/>
      <c r="W25878" s="598"/>
    </row>
    <row r="25879" spans="6:23" x14ac:dyDescent="0.2">
      <c r="F25879" s="610"/>
      <c r="H25879" s="612"/>
      <c r="I25879" s="598"/>
      <c r="J25879" s="598"/>
      <c r="M25879" s="598"/>
      <c r="N25879" s="598"/>
      <c r="V25879" s="598"/>
      <c r="W25879" s="598"/>
    </row>
    <row r="25880" spans="6:23" x14ac:dyDescent="0.2">
      <c r="F25880" s="610"/>
      <c r="H25880" s="612"/>
      <c r="I25880" s="598"/>
      <c r="J25880" s="598"/>
      <c r="M25880" s="598"/>
      <c r="N25880" s="598"/>
      <c r="V25880" s="598"/>
      <c r="W25880" s="598"/>
    </row>
    <row r="25881" spans="6:23" x14ac:dyDescent="0.2">
      <c r="F25881" s="610"/>
      <c r="H25881" s="612"/>
      <c r="I25881" s="598"/>
      <c r="J25881" s="598"/>
      <c r="M25881" s="598"/>
      <c r="N25881" s="598"/>
      <c r="V25881" s="598"/>
      <c r="W25881" s="598"/>
    </row>
    <row r="25882" spans="6:23" x14ac:dyDescent="0.2">
      <c r="F25882" s="610"/>
      <c r="H25882" s="612"/>
      <c r="I25882" s="598"/>
      <c r="J25882" s="598"/>
      <c r="M25882" s="598"/>
      <c r="N25882" s="598"/>
      <c r="V25882" s="598"/>
      <c r="W25882" s="598"/>
    </row>
    <row r="25883" spans="6:23" x14ac:dyDescent="0.2">
      <c r="F25883" s="610"/>
      <c r="H25883" s="612"/>
      <c r="I25883" s="598"/>
      <c r="J25883" s="598"/>
      <c r="M25883" s="598"/>
      <c r="N25883" s="598"/>
      <c r="V25883" s="598"/>
      <c r="W25883" s="598"/>
    </row>
    <row r="25884" spans="6:23" x14ac:dyDescent="0.2">
      <c r="F25884" s="610"/>
      <c r="H25884" s="612"/>
      <c r="I25884" s="598"/>
      <c r="J25884" s="598"/>
      <c r="M25884" s="598"/>
      <c r="N25884" s="598"/>
      <c r="V25884" s="598"/>
      <c r="W25884" s="598"/>
    </row>
    <row r="25885" spans="6:23" x14ac:dyDescent="0.2">
      <c r="F25885" s="610"/>
      <c r="H25885" s="612"/>
      <c r="I25885" s="598"/>
      <c r="J25885" s="598"/>
      <c r="M25885" s="598"/>
      <c r="N25885" s="598"/>
      <c r="V25885" s="598"/>
      <c r="W25885" s="598"/>
    </row>
    <row r="25886" spans="6:23" x14ac:dyDescent="0.2">
      <c r="F25886" s="610"/>
      <c r="H25886" s="612"/>
      <c r="I25886" s="598"/>
      <c r="J25886" s="598"/>
      <c r="M25886" s="598"/>
      <c r="N25886" s="598"/>
      <c r="V25886" s="598"/>
      <c r="W25886" s="598"/>
    </row>
    <row r="25887" spans="6:23" x14ac:dyDescent="0.2">
      <c r="F25887" s="610"/>
      <c r="H25887" s="612"/>
      <c r="I25887" s="598"/>
      <c r="J25887" s="598"/>
      <c r="M25887" s="598"/>
      <c r="N25887" s="598"/>
      <c r="V25887" s="598"/>
      <c r="W25887" s="598"/>
    </row>
    <row r="25888" spans="6:23" x14ac:dyDescent="0.2">
      <c r="F25888" s="610"/>
      <c r="H25888" s="612"/>
      <c r="I25888" s="598"/>
      <c r="J25888" s="598"/>
      <c r="M25888" s="598"/>
      <c r="N25888" s="598"/>
      <c r="V25888" s="598"/>
      <c r="W25888" s="598"/>
    </row>
    <row r="25889" spans="6:23" x14ac:dyDescent="0.2">
      <c r="F25889" s="610"/>
      <c r="H25889" s="612"/>
      <c r="I25889" s="598"/>
      <c r="J25889" s="598"/>
      <c r="M25889" s="598"/>
      <c r="N25889" s="598"/>
      <c r="V25889" s="598"/>
      <c r="W25889" s="598"/>
    </row>
    <row r="25890" spans="6:23" x14ac:dyDescent="0.2">
      <c r="F25890" s="610"/>
      <c r="H25890" s="612"/>
      <c r="I25890" s="598"/>
      <c r="J25890" s="598"/>
      <c r="M25890" s="598"/>
      <c r="N25890" s="598"/>
      <c r="V25890" s="598"/>
      <c r="W25890" s="598"/>
    </row>
    <row r="25891" spans="6:23" x14ac:dyDescent="0.2">
      <c r="F25891" s="610"/>
      <c r="H25891" s="612"/>
      <c r="I25891" s="598"/>
      <c r="J25891" s="598"/>
      <c r="M25891" s="598"/>
      <c r="N25891" s="598"/>
      <c r="V25891" s="598"/>
      <c r="W25891" s="598"/>
    </row>
    <row r="25892" spans="6:23" x14ac:dyDescent="0.2">
      <c r="F25892" s="610"/>
      <c r="H25892" s="612"/>
      <c r="I25892" s="598"/>
      <c r="J25892" s="598"/>
      <c r="M25892" s="598"/>
      <c r="N25892" s="598"/>
      <c r="V25892" s="598"/>
      <c r="W25892" s="598"/>
    </row>
    <row r="25893" spans="6:23" x14ac:dyDescent="0.2">
      <c r="F25893" s="610"/>
      <c r="H25893" s="612"/>
      <c r="I25893" s="598"/>
      <c r="J25893" s="598"/>
      <c r="M25893" s="598"/>
      <c r="N25893" s="598"/>
      <c r="V25893" s="598"/>
      <c r="W25893" s="598"/>
    </row>
    <row r="25894" spans="6:23" x14ac:dyDescent="0.2">
      <c r="F25894" s="610"/>
      <c r="H25894" s="612"/>
      <c r="I25894" s="598"/>
      <c r="J25894" s="598"/>
      <c r="M25894" s="598"/>
      <c r="N25894" s="598"/>
      <c r="V25894" s="598"/>
      <c r="W25894" s="598"/>
    </row>
    <row r="25895" spans="6:23" x14ac:dyDescent="0.2">
      <c r="F25895" s="610"/>
      <c r="H25895" s="612"/>
      <c r="I25895" s="598"/>
      <c r="J25895" s="598"/>
      <c r="M25895" s="598"/>
      <c r="N25895" s="598"/>
      <c r="V25895" s="598"/>
      <c r="W25895" s="598"/>
    </row>
    <row r="25896" spans="6:23" x14ac:dyDescent="0.2">
      <c r="F25896" s="610"/>
      <c r="H25896" s="612"/>
      <c r="I25896" s="598"/>
      <c r="J25896" s="598"/>
      <c r="M25896" s="598"/>
      <c r="N25896" s="598"/>
      <c r="V25896" s="598"/>
      <c r="W25896" s="598"/>
    </row>
    <row r="25897" spans="6:23" x14ac:dyDescent="0.2">
      <c r="F25897" s="610"/>
      <c r="H25897" s="612"/>
      <c r="I25897" s="598"/>
      <c r="J25897" s="598"/>
      <c r="M25897" s="598"/>
      <c r="N25897" s="598"/>
      <c r="V25897" s="598"/>
      <c r="W25897" s="598"/>
    </row>
    <row r="25898" spans="6:23" x14ac:dyDescent="0.2">
      <c r="F25898" s="610"/>
      <c r="H25898" s="612"/>
      <c r="I25898" s="598"/>
      <c r="J25898" s="598"/>
      <c r="M25898" s="598"/>
      <c r="N25898" s="598"/>
      <c r="V25898" s="598"/>
      <c r="W25898" s="598"/>
    </row>
    <row r="25899" spans="6:23" x14ac:dyDescent="0.2">
      <c r="F25899" s="610"/>
      <c r="H25899" s="612"/>
      <c r="I25899" s="598"/>
      <c r="J25899" s="598"/>
      <c r="M25899" s="598"/>
      <c r="N25899" s="598"/>
      <c r="V25899" s="598"/>
      <c r="W25899" s="598"/>
    </row>
    <row r="25900" spans="6:23" x14ac:dyDescent="0.2">
      <c r="F25900" s="610"/>
      <c r="H25900" s="612"/>
      <c r="I25900" s="598"/>
      <c r="J25900" s="598"/>
      <c r="M25900" s="598"/>
      <c r="N25900" s="598"/>
      <c r="V25900" s="598"/>
      <c r="W25900" s="598"/>
    </row>
    <row r="25901" spans="6:23" x14ac:dyDescent="0.2">
      <c r="F25901" s="610"/>
      <c r="H25901" s="612"/>
      <c r="I25901" s="598"/>
      <c r="J25901" s="598"/>
      <c r="M25901" s="598"/>
      <c r="N25901" s="598"/>
      <c r="V25901" s="598"/>
      <c r="W25901" s="598"/>
    </row>
    <row r="25902" spans="6:23" x14ac:dyDescent="0.2">
      <c r="F25902" s="610"/>
      <c r="H25902" s="612"/>
      <c r="I25902" s="598"/>
      <c r="J25902" s="598"/>
      <c r="M25902" s="598"/>
      <c r="N25902" s="598"/>
      <c r="V25902" s="598"/>
      <c r="W25902" s="598"/>
    </row>
    <row r="25903" spans="6:23" x14ac:dyDescent="0.2">
      <c r="F25903" s="610"/>
      <c r="H25903" s="612"/>
      <c r="I25903" s="598"/>
      <c r="J25903" s="598"/>
      <c r="M25903" s="598"/>
      <c r="N25903" s="598"/>
      <c r="V25903" s="598"/>
      <c r="W25903" s="598"/>
    </row>
    <row r="25904" spans="6:23" x14ac:dyDescent="0.2">
      <c r="F25904" s="610"/>
      <c r="H25904" s="612"/>
      <c r="I25904" s="598"/>
      <c r="J25904" s="598"/>
      <c r="M25904" s="598"/>
      <c r="N25904" s="598"/>
      <c r="V25904" s="598"/>
      <c r="W25904" s="598"/>
    </row>
    <row r="25905" spans="6:23" x14ac:dyDescent="0.2">
      <c r="F25905" s="610"/>
      <c r="H25905" s="612"/>
      <c r="I25905" s="598"/>
      <c r="J25905" s="598"/>
      <c r="M25905" s="598"/>
      <c r="N25905" s="598"/>
      <c r="V25905" s="598"/>
      <c r="W25905" s="598"/>
    </row>
    <row r="25906" spans="6:23" x14ac:dyDescent="0.2">
      <c r="F25906" s="610"/>
      <c r="H25906" s="612"/>
      <c r="I25906" s="598"/>
      <c r="J25906" s="598"/>
      <c r="M25906" s="598"/>
      <c r="N25906" s="598"/>
      <c r="V25906" s="598"/>
      <c r="W25906" s="598"/>
    </row>
    <row r="25907" spans="6:23" x14ac:dyDescent="0.2">
      <c r="F25907" s="610"/>
      <c r="H25907" s="612"/>
      <c r="I25907" s="598"/>
      <c r="J25907" s="598"/>
      <c r="M25907" s="598"/>
      <c r="N25907" s="598"/>
      <c r="V25907" s="598"/>
      <c r="W25907" s="598"/>
    </row>
    <row r="25908" spans="6:23" x14ac:dyDescent="0.2">
      <c r="F25908" s="610"/>
      <c r="H25908" s="612"/>
      <c r="I25908" s="598"/>
      <c r="J25908" s="598"/>
      <c r="M25908" s="598"/>
      <c r="N25908" s="598"/>
      <c r="V25908" s="598"/>
      <c r="W25908" s="598"/>
    </row>
    <row r="25909" spans="6:23" x14ac:dyDescent="0.2">
      <c r="F25909" s="610"/>
      <c r="H25909" s="612"/>
      <c r="I25909" s="598"/>
      <c r="J25909" s="598"/>
      <c r="M25909" s="598"/>
      <c r="N25909" s="598"/>
      <c r="V25909" s="598"/>
      <c r="W25909" s="598"/>
    </row>
    <row r="25910" spans="6:23" x14ac:dyDescent="0.2">
      <c r="F25910" s="610"/>
      <c r="H25910" s="612"/>
      <c r="I25910" s="598"/>
      <c r="J25910" s="598"/>
      <c r="M25910" s="598"/>
      <c r="N25910" s="598"/>
      <c r="V25910" s="598"/>
      <c r="W25910" s="598"/>
    </row>
    <row r="25911" spans="6:23" x14ac:dyDescent="0.2">
      <c r="F25911" s="610"/>
      <c r="H25911" s="612"/>
      <c r="I25911" s="598"/>
      <c r="J25911" s="598"/>
      <c r="M25911" s="598"/>
      <c r="N25911" s="598"/>
      <c r="V25911" s="598"/>
      <c r="W25911" s="598"/>
    </row>
    <row r="25912" spans="6:23" x14ac:dyDescent="0.2">
      <c r="F25912" s="610"/>
      <c r="H25912" s="612"/>
      <c r="I25912" s="598"/>
      <c r="J25912" s="598"/>
      <c r="M25912" s="598"/>
      <c r="N25912" s="598"/>
      <c r="V25912" s="598"/>
      <c r="W25912" s="598"/>
    </row>
    <row r="25913" spans="6:23" x14ac:dyDescent="0.2">
      <c r="F25913" s="610"/>
      <c r="H25913" s="612"/>
      <c r="I25913" s="598"/>
      <c r="J25913" s="598"/>
      <c r="M25913" s="598"/>
      <c r="N25913" s="598"/>
      <c r="V25913" s="598"/>
      <c r="W25913" s="598"/>
    </row>
    <row r="25914" spans="6:23" x14ac:dyDescent="0.2">
      <c r="F25914" s="610"/>
      <c r="H25914" s="612"/>
      <c r="I25914" s="598"/>
      <c r="J25914" s="598"/>
      <c r="M25914" s="598"/>
      <c r="N25914" s="598"/>
      <c r="V25914" s="598"/>
      <c r="W25914" s="598"/>
    </row>
    <row r="25915" spans="6:23" x14ac:dyDescent="0.2">
      <c r="F25915" s="610"/>
      <c r="H25915" s="612"/>
      <c r="I25915" s="598"/>
      <c r="J25915" s="598"/>
      <c r="M25915" s="598"/>
      <c r="N25915" s="598"/>
      <c r="V25915" s="598"/>
      <c r="W25915" s="598"/>
    </row>
    <row r="25916" spans="6:23" x14ac:dyDescent="0.2">
      <c r="F25916" s="610"/>
      <c r="H25916" s="612"/>
      <c r="I25916" s="598"/>
      <c r="J25916" s="598"/>
      <c r="M25916" s="598"/>
      <c r="N25916" s="598"/>
      <c r="V25916" s="598"/>
      <c r="W25916" s="598"/>
    </row>
    <row r="25917" spans="6:23" x14ac:dyDescent="0.2">
      <c r="F25917" s="610"/>
      <c r="H25917" s="612"/>
      <c r="I25917" s="598"/>
      <c r="J25917" s="598"/>
      <c r="M25917" s="598"/>
      <c r="N25917" s="598"/>
      <c r="V25917" s="598"/>
      <c r="W25917" s="598"/>
    </row>
    <row r="25918" spans="6:23" x14ac:dyDescent="0.2">
      <c r="F25918" s="610"/>
      <c r="H25918" s="612"/>
      <c r="I25918" s="598"/>
      <c r="J25918" s="598"/>
      <c r="M25918" s="598"/>
      <c r="N25918" s="598"/>
      <c r="V25918" s="598"/>
      <c r="W25918" s="598"/>
    </row>
    <row r="25919" spans="6:23" x14ac:dyDescent="0.2">
      <c r="F25919" s="610"/>
      <c r="H25919" s="612"/>
      <c r="I25919" s="598"/>
      <c r="J25919" s="598"/>
      <c r="M25919" s="598"/>
      <c r="N25919" s="598"/>
      <c r="V25919" s="598"/>
      <c r="W25919" s="598"/>
    </row>
    <row r="25920" spans="6:23" x14ac:dyDescent="0.2">
      <c r="F25920" s="610"/>
      <c r="H25920" s="612"/>
      <c r="I25920" s="598"/>
      <c r="J25920" s="598"/>
      <c r="M25920" s="598"/>
      <c r="N25920" s="598"/>
      <c r="V25920" s="598"/>
      <c r="W25920" s="598"/>
    </row>
    <row r="25921" spans="6:23" x14ac:dyDescent="0.2">
      <c r="F25921" s="610"/>
      <c r="H25921" s="612"/>
      <c r="I25921" s="598"/>
      <c r="J25921" s="598"/>
      <c r="M25921" s="598"/>
      <c r="N25921" s="598"/>
      <c r="V25921" s="598"/>
      <c r="W25921" s="598"/>
    </row>
    <row r="25922" spans="6:23" x14ac:dyDescent="0.2">
      <c r="F25922" s="610"/>
      <c r="H25922" s="612"/>
      <c r="I25922" s="598"/>
      <c r="J25922" s="598"/>
      <c r="M25922" s="598"/>
      <c r="N25922" s="598"/>
      <c r="V25922" s="598"/>
      <c r="W25922" s="598"/>
    </row>
    <row r="25923" spans="6:23" x14ac:dyDescent="0.2">
      <c r="F25923" s="610"/>
      <c r="H25923" s="612"/>
      <c r="I25923" s="598"/>
      <c r="J25923" s="598"/>
      <c r="M25923" s="598"/>
      <c r="N25923" s="598"/>
      <c r="V25923" s="598"/>
      <c r="W25923" s="598"/>
    </row>
    <row r="25924" spans="6:23" x14ac:dyDescent="0.2">
      <c r="F25924" s="610"/>
      <c r="H25924" s="612"/>
      <c r="I25924" s="598"/>
      <c r="J25924" s="598"/>
      <c r="M25924" s="598"/>
      <c r="N25924" s="598"/>
      <c r="V25924" s="598"/>
      <c r="W25924" s="598"/>
    </row>
    <row r="25925" spans="6:23" x14ac:dyDescent="0.2">
      <c r="F25925" s="610"/>
      <c r="H25925" s="612"/>
      <c r="I25925" s="598"/>
      <c r="J25925" s="598"/>
      <c r="M25925" s="598"/>
      <c r="N25925" s="598"/>
      <c r="V25925" s="598"/>
      <c r="W25925" s="598"/>
    </row>
    <row r="25926" spans="6:23" x14ac:dyDescent="0.2">
      <c r="F25926" s="610"/>
      <c r="H25926" s="612"/>
      <c r="I25926" s="598"/>
      <c r="J25926" s="598"/>
      <c r="M25926" s="598"/>
      <c r="N25926" s="598"/>
      <c r="V25926" s="598"/>
      <c r="W25926" s="598"/>
    </row>
    <row r="25927" spans="6:23" x14ac:dyDescent="0.2">
      <c r="F25927" s="610"/>
      <c r="H25927" s="612"/>
      <c r="I25927" s="598"/>
      <c r="J25927" s="598"/>
      <c r="M25927" s="598"/>
      <c r="N25927" s="598"/>
      <c r="V25927" s="598"/>
      <c r="W25927" s="598"/>
    </row>
    <row r="25928" spans="6:23" x14ac:dyDescent="0.2">
      <c r="F25928" s="610"/>
      <c r="H25928" s="612"/>
      <c r="I25928" s="598"/>
      <c r="J25928" s="598"/>
      <c r="M25928" s="598"/>
      <c r="N25928" s="598"/>
      <c r="V25928" s="598"/>
      <c r="W25928" s="598"/>
    </row>
    <row r="25929" spans="6:23" x14ac:dyDescent="0.2">
      <c r="F25929" s="610"/>
      <c r="H25929" s="612"/>
      <c r="I25929" s="598"/>
      <c r="J25929" s="598"/>
      <c r="M25929" s="598"/>
      <c r="N25929" s="598"/>
      <c r="V25929" s="598"/>
      <c r="W25929" s="598"/>
    </row>
    <row r="25930" spans="6:23" x14ac:dyDescent="0.2">
      <c r="F25930" s="610"/>
      <c r="H25930" s="612"/>
      <c r="I25930" s="598"/>
      <c r="J25930" s="598"/>
      <c r="M25930" s="598"/>
      <c r="N25930" s="598"/>
      <c r="V25930" s="598"/>
      <c r="W25930" s="598"/>
    </row>
    <row r="25931" spans="6:23" x14ac:dyDescent="0.2">
      <c r="F25931" s="610"/>
      <c r="H25931" s="612"/>
      <c r="I25931" s="598"/>
      <c r="J25931" s="598"/>
      <c r="M25931" s="598"/>
      <c r="N25931" s="598"/>
      <c r="V25931" s="598"/>
      <c r="W25931" s="598"/>
    </row>
    <row r="25932" spans="6:23" x14ac:dyDescent="0.2">
      <c r="F25932" s="610"/>
      <c r="H25932" s="612"/>
      <c r="I25932" s="598"/>
      <c r="J25932" s="598"/>
      <c r="M25932" s="598"/>
      <c r="N25932" s="598"/>
      <c r="V25932" s="598"/>
      <c r="W25932" s="598"/>
    </row>
    <row r="25933" spans="6:23" x14ac:dyDescent="0.2">
      <c r="F25933" s="610"/>
      <c r="H25933" s="612"/>
      <c r="I25933" s="598"/>
      <c r="J25933" s="598"/>
      <c r="M25933" s="598"/>
      <c r="N25933" s="598"/>
      <c r="V25933" s="598"/>
      <c r="W25933" s="598"/>
    </row>
    <row r="25934" spans="6:23" x14ac:dyDescent="0.2">
      <c r="F25934" s="610"/>
      <c r="H25934" s="612"/>
      <c r="I25934" s="598"/>
      <c r="J25934" s="598"/>
      <c r="M25934" s="598"/>
      <c r="N25934" s="598"/>
      <c r="V25934" s="598"/>
      <c r="W25934" s="598"/>
    </row>
    <row r="25935" spans="6:23" x14ac:dyDescent="0.2">
      <c r="F25935" s="610"/>
      <c r="H25935" s="612"/>
      <c r="I25935" s="598"/>
      <c r="J25935" s="598"/>
      <c r="M25935" s="598"/>
      <c r="N25935" s="598"/>
      <c r="V25935" s="598"/>
      <c r="W25935" s="598"/>
    </row>
    <row r="25936" spans="6:23" x14ac:dyDescent="0.2">
      <c r="F25936" s="610"/>
      <c r="H25936" s="612"/>
      <c r="I25936" s="598"/>
      <c r="J25936" s="598"/>
      <c r="M25936" s="598"/>
      <c r="N25936" s="598"/>
      <c r="V25936" s="598"/>
      <c r="W25936" s="598"/>
    </row>
    <row r="25937" spans="6:23" x14ac:dyDescent="0.2">
      <c r="F25937" s="610"/>
      <c r="H25937" s="612"/>
      <c r="I25937" s="598"/>
      <c r="J25937" s="598"/>
      <c r="M25937" s="598"/>
      <c r="N25937" s="598"/>
      <c r="V25937" s="598"/>
      <c r="W25937" s="598"/>
    </row>
    <row r="25938" spans="6:23" x14ac:dyDescent="0.2">
      <c r="F25938" s="610"/>
      <c r="H25938" s="612"/>
      <c r="I25938" s="598"/>
      <c r="J25938" s="598"/>
      <c r="M25938" s="598"/>
      <c r="N25938" s="598"/>
      <c r="V25938" s="598"/>
      <c r="W25938" s="598"/>
    </row>
    <row r="25939" spans="6:23" x14ac:dyDescent="0.2">
      <c r="F25939" s="610"/>
      <c r="H25939" s="612"/>
      <c r="I25939" s="598"/>
      <c r="J25939" s="598"/>
      <c r="M25939" s="598"/>
      <c r="N25939" s="598"/>
      <c r="V25939" s="598"/>
      <c r="W25939" s="598"/>
    </row>
    <row r="25940" spans="6:23" x14ac:dyDescent="0.2">
      <c r="F25940" s="610"/>
      <c r="H25940" s="612"/>
      <c r="I25940" s="598"/>
      <c r="J25940" s="598"/>
      <c r="M25940" s="598"/>
      <c r="N25940" s="598"/>
      <c r="V25940" s="598"/>
      <c r="W25940" s="598"/>
    </row>
    <row r="25941" spans="6:23" x14ac:dyDescent="0.2">
      <c r="F25941" s="610"/>
      <c r="H25941" s="612"/>
      <c r="I25941" s="598"/>
      <c r="J25941" s="598"/>
      <c r="M25941" s="598"/>
      <c r="N25941" s="598"/>
      <c r="V25941" s="598"/>
      <c r="W25941" s="598"/>
    </row>
    <row r="25942" spans="6:23" x14ac:dyDescent="0.2">
      <c r="F25942" s="610"/>
      <c r="H25942" s="612"/>
      <c r="I25942" s="598"/>
      <c r="J25942" s="598"/>
      <c r="M25942" s="598"/>
      <c r="N25942" s="598"/>
      <c r="V25942" s="598"/>
      <c r="W25942" s="598"/>
    </row>
    <row r="25943" spans="6:23" x14ac:dyDescent="0.2">
      <c r="F25943" s="610"/>
      <c r="H25943" s="612"/>
      <c r="I25943" s="598"/>
      <c r="J25943" s="598"/>
      <c r="M25943" s="598"/>
      <c r="N25943" s="598"/>
      <c r="V25943" s="598"/>
      <c r="W25943" s="598"/>
    </row>
    <row r="25944" spans="6:23" x14ac:dyDescent="0.2">
      <c r="F25944" s="610"/>
      <c r="H25944" s="612"/>
      <c r="I25944" s="598"/>
      <c r="J25944" s="598"/>
      <c r="M25944" s="598"/>
      <c r="N25944" s="598"/>
      <c r="V25944" s="598"/>
      <c r="W25944" s="598"/>
    </row>
    <row r="25945" spans="6:23" x14ac:dyDescent="0.2">
      <c r="F25945" s="610"/>
      <c r="H25945" s="612"/>
      <c r="I25945" s="598"/>
      <c r="J25945" s="598"/>
      <c r="M25945" s="598"/>
      <c r="N25945" s="598"/>
      <c r="V25945" s="598"/>
      <c r="W25945" s="598"/>
    </row>
    <row r="25946" spans="6:23" x14ac:dyDescent="0.2">
      <c r="F25946" s="610"/>
      <c r="H25946" s="612"/>
      <c r="I25946" s="598"/>
      <c r="J25946" s="598"/>
      <c r="M25946" s="598"/>
      <c r="N25946" s="598"/>
      <c r="V25946" s="598"/>
      <c r="W25946" s="598"/>
    </row>
    <row r="25947" spans="6:23" x14ac:dyDescent="0.2">
      <c r="F25947" s="610"/>
      <c r="H25947" s="612"/>
      <c r="I25947" s="598"/>
      <c r="J25947" s="598"/>
      <c r="M25947" s="598"/>
      <c r="N25947" s="598"/>
      <c r="V25947" s="598"/>
      <c r="W25947" s="598"/>
    </row>
    <row r="25948" spans="6:23" x14ac:dyDescent="0.2">
      <c r="F25948" s="610"/>
      <c r="H25948" s="612"/>
      <c r="I25948" s="598"/>
      <c r="J25948" s="598"/>
      <c r="M25948" s="598"/>
      <c r="N25948" s="598"/>
      <c r="V25948" s="598"/>
      <c r="W25948" s="598"/>
    </row>
    <row r="25949" spans="6:23" x14ac:dyDescent="0.2">
      <c r="F25949" s="610"/>
      <c r="H25949" s="612"/>
      <c r="I25949" s="598"/>
      <c r="J25949" s="598"/>
      <c r="M25949" s="598"/>
      <c r="N25949" s="598"/>
      <c r="V25949" s="598"/>
      <c r="W25949" s="598"/>
    </row>
    <row r="25950" spans="6:23" x14ac:dyDescent="0.2">
      <c r="F25950" s="610"/>
      <c r="H25950" s="612"/>
      <c r="I25950" s="598"/>
      <c r="J25950" s="598"/>
      <c r="M25950" s="598"/>
      <c r="N25950" s="598"/>
      <c r="V25950" s="598"/>
      <c r="W25950" s="598"/>
    </row>
    <row r="25951" spans="6:23" x14ac:dyDescent="0.2">
      <c r="F25951" s="610"/>
      <c r="H25951" s="612"/>
      <c r="I25951" s="598"/>
      <c r="J25951" s="598"/>
      <c r="M25951" s="598"/>
      <c r="N25951" s="598"/>
      <c r="V25951" s="598"/>
      <c r="W25951" s="598"/>
    </row>
    <row r="25952" spans="6:23" x14ac:dyDescent="0.2">
      <c r="F25952" s="610"/>
      <c r="H25952" s="612"/>
      <c r="I25952" s="598"/>
      <c r="J25952" s="598"/>
      <c r="M25952" s="598"/>
      <c r="N25952" s="598"/>
      <c r="V25952" s="598"/>
      <c r="W25952" s="598"/>
    </row>
    <row r="25953" spans="6:23" x14ac:dyDescent="0.2">
      <c r="F25953" s="610"/>
      <c r="H25953" s="612"/>
      <c r="I25953" s="598"/>
      <c r="J25953" s="598"/>
      <c r="M25953" s="598"/>
      <c r="N25953" s="598"/>
      <c r="V25953" s="598"/>
      <c r="W25953" s="598"/>
    </row>
    <row r="25954" spans="6:23" x14ac:dyDescent="0.2">
      <c r="F25954" s="610"/>
      <c r="H25954" s="612"/>
      <c r="I25954" s="598"/>
      <c r="J25954" s="598"/>
      <c r="M25954" s="598"/>
      <c r="N25954" s="598"/>
      <c r="V25954" s="598"/>
      <c r="W25954" s="598"/>
    </row>
    <row r="25955" spans="6:23" x14ac:dyDescent="0.2">
      <c r="F25955" s="610"/>
      <c r="H25955" s="612"/>
      <c r="I25955" s="598"/>
      <c r="J25955" s="598"/>
      <c r="M25955" s="598"/>
      <c r="N25955" s="598"/>
      <c r="V25955" s="598"/>
      <c r="W25955" s="598"/>
    </row>
    <row r="25956" spans="6:23" x14ac:dyDescent="0.2">
      <c r="F25956" s="610"/>
      <c r="H25956" s="612"/>
      <c r="I25956" s="598"/>
      <c r="J25956" s="598"/>
      <c r="M25956" s="598"/>
      <c r="N25956" s="598"/>
      <c r="V25956" s="598"/>
      <c r="W25956" s="598"/>
    </row>
    <row r="25957" spans="6:23" x14ac:dyDescent="0.2">
      <c r="F25957" s="610"/>
      <c r="H25957" s="612"/>
      <c r="I25957" s="598"/>
      <c r="J25957" s="598"/>
      <c r="M25957" s="598"/>
      <c r="N25957" s="598"/>
      <c r="V25957" s="598"/>
      <c r="W25957" s="598"/>
    </row>
    <row r="25958" spans="6:23" x14ac:dyDescent="0.2">
      <c r="F25958" s="610"/>
      <c r="H25958" s="612"/>
      <c r="I25958" s="598"/>
      <c r="J25958" s="598"/>
      <c r="M25958" s="598"/>
      <c r="N25958" s="598"/>
      <c r="V25958" s="598"/>
      <c r="W25958" s="598"/>
    </row>
    <row r="25959" spans="6:23" x14ac:dyDescent="0.2">
      <c r="F25959" s="610"/>
      <c r="H25959" s="612"/>
      <c r="I25959" s="598"/>
      <c r="J25959" s="598"/>
      <c r="M25959" s="598"/>
      <c r="N25959" s="598"/>
      <c r="V25959" s="598"/>
      <c r="W25959" s="598"/>
    </row>
    <row r="25960" spans="6:23" x14ac:dyDescent="0.2">
      <c r="F25960" s="610"/>
      <c r="H25960" s="612"/>
      <c r="I25960" s="598"/>
      <c r="J25960" s="598"/>
      <c r="M25960" s="598"/>
      <c r="N25960" s="598"/>
      <c r="V25960" s="598"/>
      <c r="W25960" s="598"/>
    </row>
    <row r="25961" spans="6:23" x14ac:dyDescent="0.2">
      <c r="F25961" s="610"/>
      <c r="H25961" s="612"/>
      <c r="I25961" s="598"/>
      <c r="J25961" s="598"/>
      <c r="M25961" s="598"/>
      <c r="N25961" s="598"/>
      <c r="V25961" s="598"/>
      <c r="W25961" s="598"/>
    </row>
    <row r="25962" spans="6:23" x14ac:dyDescent="0.2">
      <c r="F25962" s="610"/>
      <c r="H25962" s="612"/>
      <c r="I25962" s="598"/>
      <c r="J25962" s="598"/>
      <c r="M25962" s="598"/>
      <c r="N25962" s="598"/>
      <c r="V25962" s="598"/>
      <c r="W25962" s="598"/>
    </row>
    <row r="25963" spans="6:23" x14ac:dyDescent="0.2">
      <c r="F25963" s="610"/>
      <c r="H25963" s="612"/>
      <c r="I25963" s="598"/>
      <c r="J25963" s="598"/>
      <c r="M25963" s="598"/>
      <c r="N25963" s="598"/>
      <c r="V25963" s="598"/>
      <c r="W25963" s="598"/>
    </row>
    <row r="25964" spans="6:23" x14ac:dyDescent="0.2">
      <c r="F25964" s="610"/>
      <c r="H25964" s="612"/>
      <c r="I25964" s="598"/>
      <c r="J25964" s="598"/>
      <c r="M25964" s="598"/>
      <c r="N25964" s="598"/>
      <c r="V25964" s="598"/>
      <c r="W25964" s="598"/>
    </row>
    <row r="25965" spans="6:23" x14ac:dyDescent="0.2">
      <c r="F25965" s="610"/>
      <c r="H25965" s="612"/>
      <c r="I25965" s="598"/>
      <c r="J25965" s="598"/>
      <c r="M25965" s="598"/>
      <c r="N25965" s="598"/>
      <c r="V25965" s="598"/>
      <c r="W25965" s="598"/>
    </row>
    <row r="25966" spans="6:23" x14ac:dyDescent="0.2">
      <c r="F25966" s="610"/>
      <c r="H25966" s="612"/>
      <c r="I25966" s="598"/>
      <c r="J25966" s="598"/>
      <c r="M25966" s="598"/>
      <c r="N25966" s="598"/>
      <c r="V25966" s="598"/>
      <c r="W25966" s="598"/>
    </row>
    <row r="25967" spans="6:23" x14ac:dyDescent="0.2">
      <c r="F25967" s="610"/>
      <c r="H25967" s="612"/>
      <c r="I25967" s="598"/>
      <c r="J25967" s="598"/>
      <c r="M25967" s="598"/>
      <c r="N25967" s="598"/>
      <c r="V25967" s="598"/>
      <c r="W25967" s="598"/>
    </row>
    <row r="25968" spans="6:23" x14ac:dyDescent="0.2">
      <c r="F25968" s="610"/>
      <c r="H25968" s="612"/>
      <c r="I25968" s="598"/>
      <c r="J25968" s="598"/>
      <c r="M25968" s="598"/>
      <c r="N25968" s="598"/>
      <c r="V25968" s="598"/>
      <c r="W25968" s="598"/>
    </row>
    <row r="25969" spans="6:23" x14ac:dyDescent="0.2">
      <c r="F25969" s="610"/>
      <c r="H25969" s="612"/>
      <c r="I25969" s="598"/>
      <c r="J25969" s="598"/>
      <c r="M25969" s="598"/>
      <c r="N25969" s="598"/>
      <c r="V25969" s="598"/>
      <c r="W25969" s="598"/>
    </row>
    <row r="25970" spans="6:23" x14ac:dyDescent="0.2">
      <c r="F25970" s="610"/>
      <c r="H25970" s="612"/>
      <c r="I25970" s="598"/>
      <c r="J25970" s="598"/>
      <c r="M25970" s="598"/>
      <c r="N25970" s="598"/>
      <c r="V25970" s="598"/>
      <c r="W25970" s="598"/>
    </row>
    <row r="25971" spans="6:23" x14ac:dyDescent="0.2">
      <c r="F25971" s="610"/>
      <c r="H25971" s="612"/>
      <c r="I25971" s="598"/>
      <c r="J25971" s="598"/>
      <c r="M25971" s="598"/>
      <c r="N25971" s="598"/>
      <c r="V25971" s="598"/>
      <c r="W25971" s="598"/>
    </row>
    <row r="25972" spans="6:23" x14ac:dyDescent="0.2">
      <c r="F25972" s="610"/>
      <c r="H25972" s="612"/>
      <c r="I25972" s="598"/>
      <c r="J25972" s="598"/>
      <c r="M25972" s="598"/>
      <c r="N25972" s="598"/>
      <c r="V25972" s="598"/>
      <c r="W25972" s="598"/>
    </row>
    <row r="25973" spans="6:23" x14ac:dyDescent="0.2">
      <c r="F25973" s="610"/>
      <c r="H25973" s="612"/>
      <c r="I25973" s="598"/>
      <c r="J25973" s="598"/>
      <c r="M25973" s="598"/>
      <c r="N25973" s="598"/>
      <c r="V25973" s="598"/>
      <c r="W25973" s="598"/>
    </row>
    <row r="25974" spans="6:23" x14ac:dyDescent="0.2">
      <c r="F25974" s="610"/>
      <c r="H25974" s="612"/>
      <c r="I25974" s="598"/>
      <c r="J25974" s="598"/>
      <c r="M25974" s="598"/>
      <c r="N25974" s="598"/>
      <c r="V25974" s="598"/>
      <c r="W25974" s="598"/>
    </row>
    <row r="25975" spans="6:23" x14ac:dyDescent="0.2">
      <c r="F25975" s="610"/>
      <c r="H25975" s="612"/>
      <c r="I25975" s="598"/>
      <c r="J25975" s="598"/>
      <c r="M25975" s="598"/>
      <c r="N25975" s="598"/>
      <c r="V25975" s="598"/>
      <c r="W25975" s="598"/>
    </row>
    <row r="25976" spans="6:23" x14ac:dyDescent="0.2">
      <c r="F25976" s="610"/>
      <c r="H25976" s="612"/>
      <c r="I25976" s="598"/>
      <c r="J25976" s="598"/>
      <c r="M25976" s="598"/>
      <c r="N25976" s="598"/>
      <c r="V25976" s="598"/>
      <c r="W25976" s="598"/>
    </row>
    <row r="25977" spans="6:23" x14ac:dyDescent="0.2">
      <c r="F25977" s="610"/>
      <c r="H25977" s="612"/>
      <c r="I25977" s="598"/>
      <c r="J25977" s="598"/>
      <c r="M25977" s="598"/>
      <c r="N25977" s="598"/>
      <c r="V25977" s="598"/>
      <c r="W25977" s="598"/>
    </row>
    <row r="25978" spans="6:23" x14ac:dyDescent="0.2">
      <c r="F25978" s="610"/>
      <c r="H25978" s="612"/>
      <c r="I25978" s="598"/>
      <c r="J25978" s="598"/>
      <c r="M25978" s="598"/>
      <c r="N25978" s="598"/>
      <c r="V25978" s="598"/>
      <c r="W25978" s="598"/>
    </row>
    <row r="25979" spans="6:23" x14ac:dyDescent="0.2">
      <c r="F25979" s="610"/>
      <c r="H25979" s="612"/>
      <c r="I25979" s="598"/>
      <c r="J25979" s="598"/>
      <c r="M25979" s="598"/>
      <c r="N25979" s="598"/>
      <c r="V25979" s="598"/>
      <c r="W25979" s="598"/>
    </row>
    <row r="25980" spans="6:23" x14ac:dyDescent="0.2">
      <c r="F25980" s="610"/>
      <c r="H25980" s="612"/>
      <c r="I25980" s="598"/>
      <c r="J25980" s="598"/>
      <c r="M25980" s="598"/>
      <c r="N25980" s="598"/>
      <c r="V25980" s="598"/>
      <c r="W25980" s="598"/>
    </row>
    <row r="25981" spans="6:23" x14ac:dyDescent="0.2">
      <c r="F25981" s="610"/>
      <c r="H25981" s="612"/>
      <c r="I25981" s="598"/>
      <c r="J25981" s="598"/>
      <c r="M25981" s="598"/>
      <c r="N25981" s="598"/>
      <c r="V25981" s="598"/>
      <c r="W25981" s="598"/>
    </row>
    <row r="25982" spans="6:23" x14ac:dyDescent="0.2">
      <c r="F25982" s="610"/>
      <c r="H25982" s="612"/>
      <c r="I25982" s="598"/>
      <c r="J25982" s="598"/>
      <c r="M25982" s="598"/>
      <c r="N25982" s="598"/>
      <c r="V25982" s="598"/>
      <c r="W25982" s="598"/>
    </row>
    <row r="25983" spans="6:23" x14ac:dyDescent="0.2">
      <c r="F25983" s="610"/>
      <c r="H25983" s="612"/>
      <c r="I25983" s="598"/>
      <c r="J25983" s="598"/>
      <c r="M25983" s="598"/>
      <c r="N25983" s="598"/>
      <c r="V25983" s="598"/>
      <c r="W25983" s="598"/>
    </row>
    <row r="25984" spans="6:23" x14ac:dyDescent="0.2">
      <c r="F25984" s="610"/>
      <c r="H25984" s="612"/>
      <c r="I25984" s="598"/>
      <c r="J25984" s="598"/>
      <c r="M25984" s="598"/>
      <c r="N25984" s="598"/>
      <c r="V25984" s="598"/>
      <c r="W25984" s="598"/>
    </row>
    <row r="25985" spans="6:23" x14ac:dyDescent="0.2">
      <c r="F25985" s="610"/>
      <c r="H25985" s="612"/>
      <c r="I25985" s="598"/>
      <c r="J25985" s="598"/>
      <c r="M25985" s="598"/>
      <c r="N25985" s="598"/>
      <c r="V25985" s="598"/>
      <c r="W25985" s="598"/>
    </row>
    <row r="25986" spans="6:23" x14ac:dyDescent="0.2">
      <c r="F25986" s="610"/>
      <c r="H25986" s="612"/>
      <c r="I25986" s="598"/>
      <c r="J25986" s="598"/>
      <c r="M25986" s="598"/>
      <c r="N25986" s="598"/>
      <c r="V25986" s="598"/>
      <c r="W25986" s="598"/>
    </row>
    <row r="25987" spans="6:23" x14ac:dyDescent="0.2">
      <c r="F25987" s="610"/>
      <c r="H25987" s="612"/>
      <c r="I25987" s="598"/>
      <c r="J25987" s="598"/>
      <c r="M25987" s="598"/>
      <c r="N25987" s="598"/>
      <c r="V25987" s="598"/>
      <c r="W25987" s="598"/>
    </row>
    <row r="25988" spans="6:23" x14ac:dyDescent="0.2">
      <c r="F25988" s="610"/>
      <c r="H25988" s="612"/>
      <c r="I25988" s="598"/>
      <c r="J25988" s="598"/>
      <c r="M25988" s="598"/>
      <c r="N25988" s="598"/>
      <c r="V25988" s="598"/>
      <c r="W25988" s="598"/>
    </row>
    <row r="25989" spans="6:23" x14ac:dyDescent="0.2">
      <c r="F25989" s="610"/>
      <c r="H25989" s="612"/>
      <c r="I25989" s="598"/>
      <c r="J25989" s="598"/>
      <c r="M25989" s="598"/>
      <c r="N25989" s="598"/>
      <c r="V25989" s="598"/>
      <c r="W25989" s="598"/>
    </row>
    <row r="25990" spans="6:23" x14ac:dyDescent="0.2">
      <c r="F25990" s="610"/>
      <c r="H25990" s="612"/>
      <c r="I25990" s="598"/>
      <c r="J25990" s="598"/>
      <c r="M25990" s="598"/>
      <c r="N25990" s="598"/>
      <c r="V25990" s="598"/>
      <c r="W25990" s="598"/>
    </row>
    <row r="25991" spans="6:23" x14ac:dyDescent="0.2">
      <c r="F25991" s="610"/>
      <c r="H25991" s="612"/>
      <c r="I25991" s="598"/>
      <c r="J25991" s="598"/>
      <c r="M25991" s="598"/>
      <c r="N25991" s="598"/>
      <c r="V25991" s="598"/>
      <c r="W25991" s="598"/>
    </row>
    <row r="25992" spans="6:23" x14ac:dyDescent="0.2">
      <c r="F25992" s="610"/>
      <c r="H25992" s="612"/>
      <c r="I25992" s="598"/>
      <c r="J25992" s="598"/>
      <c r="M25992" s="598"/>
      <c r="N25992" s="598"/>
      <c r="V25992" s="598"/>
      <c r="W25992" s="598"/>
    </row>
    <row r="25993" spans="6:23" x14ac:dyDescent="0.2">
      <c r="F25993" s="610"/>
      <c r="H25993" s="612"/>
      <c r="I25993" s="598"/>
      <c r="J25993" s="598"/>
      <c r="M25993" s="598"/>
      <c r="N25993" s="598"/>
      <c r="V25993" s="598"/>
      <c r="W25993" s="598"/>
    </row>
    <row r="25994" spans="6:23" x14ac:dyDescent="0.2">
      <c r="F25994" s="610"/>
      <c r="H25994" s="612"/>
      <c r="I25994" s="598"/>
      <c r="J25994" s="598"/>
      <c r="M25994" s="598"/>
      <c r="N25994" s="598"/>
      <c r="V25994" s="598"/>
      <c r="W25994" s="598"/>
    </row>
    <row r="25995" spans="6:23" x14ac:dyDescent="0.2">
      <c r="F25995" s="610"/>
      <c r="H25995" s="612"/>
      <c r="I25995" s="598"/>
      <c r="J25995" s="598"/>
      <c r="M25995" s="598"/>
      <c r="N25995" s="598"/>
      <c r="V25995" s="598"/>
      <c r="W25995" s="598"/>
    </row>
    <row r="25996" spans="6:23" x14ac:dyDescent="0.2">
      <c r="F25996" s="610"/>
      <c r="H25996" s="612"/>
      <c r="I25996" s="598"/>
      <c r="J25996" s="598"/>
      <c r="M25996" s="598"/>
      <c r="N25996" s="598"/>
      <c r="V25996" s="598"/>
      <c r="W25996" s="598"/>
    </row>
    <row r="25997" spans="6:23" x14ac:dyDescent="0.2">
      <c r="F25997" s="610"/>
      <c r="H25997" s="612"/>
      <c r="I25997" s="598"/>
      <c r="J25997" s="598"/>
      <c r="M25997" s="598"/>
      <c r="N25997" s="598"/>
      <c r="V25997" s="598"/>
      <c r="W25997" s="598"/>
    </row>
    <row r="25998" spans="6:23" x14ac:dyDescent="0.2">
      <c r="F25998" s="610"/>
      <c r="H25998" s="612"/>
      <c r="I25998" s="598"/>
      <c r="J25998" s="598"/>
      <c r="M25998" s="598"/>
      <c r="N25998" s="598"/>
      <c r="V25998" s="598"/>
      <c r="W25998" s="598"/>
    </row>
    <row r="25999" spans="6:23" x14ac:dyDescent="0.2">
      <c r="F25999" s="610"/>
      <c r="H25999" s="612"/>
      <c r="I25999" s="598"/>
      <c r="J25999" s="598"/>
      <c r="M25999" s="598"/>
      <c r="N25999" s="598"/>
      <c r="V25999" s="598"/>
      <c r="W25999" s="598"/>
    </row>
    <row r="26000" spans="6:23" x14ac:dyDescent="0.2">
      <c r="F26000" s="610"/>
      <c r="H26000" s="612"/>
      <c r="I26000" s="598"/>
      <c r="J26000" s="598"/>
      <c r="M26000" s="598"/>
      <c r="N26000" s="598"/>
      <c r="V26000" s="598"/>
      <c r="W26000" s="598"/>
    </row>
    <row r="26001" spans="6:23" x14ac:dyDescent="0.2">
      <c r="F26001" s="610"/>
      <c r="H26001" s="612"/>
      <c r="I26001" s="598"/>
      <c r="J26001" s="598"/>
      <c r="M26001" s="598"/>
      <c r="N26001" s="598"/>
      <c r="V26001" s="598"/>
      <c r="W26001" s="598"/>
    </row>
    <row r="26002" spans="6:23" x14ac:dyDescent="0.2">
      <c r="F26002" s="610"/>
      <c r="H26002" s="612"/>
      <c r="I26002" s="598"/>
      <c r="J26002" s="598"/>
      <c r="M26002" s="598"/>
      <c r="N26002" s="598"/>
      <c r="V26002" s="598"/>
      <c r="W26002" s="598"/>
    </row>
    <row r="26003" spans="6:23" x14ac:dyDescent="0.2">
      <c r="F26003" s="610"/>
      <c r="H26003" s="612"/>
      <c r="I26003" s="598"/>
      <c r="J26003" s="598"/>
      <c r="M26003" s="598"/>
      <c r="N26003" s="598"/>
      <c r="V26003" s="598"/>
      <c r="W26003" s="598"/>
    </row>
    <row r="26004" spans="6:23" x14ac:dyDescent="0.2">
      <c r="F26004" s="610"/>
      <c r="H26004" s="612"/>
      <c r="I26004" s="598"/>
      <c r="J26004" s="598"/>
      <c r="M26004" s="598"/>
      <c r="N26004" s="598"/>
      <c r="V26004" s="598"/>
      <c r="W26004" s="598"/>
    </row>
    <row r="26005" spans="6:23" x14ac:dyDescent="0.2">
      <c r="F26005" s="610"/>
      <c r="H26005" s="612"/>
      <c r="I26005" s="598"/>
      <c r="J26005" s="598"/>
      <c r="M26005" s="598"/>
      <c r="N26005" s="598"/>
      <c r="V26005" s="598"/>
      <c r="W26005" s="598"/>
    </row>
    <row r="26006" spans="6:23" x14ac:dyDescent="0.2">
      <c r="F26006" s="610"/>
      <c r="H26006" s="612"/>
      <c r="I26006" s="598"/>
      <c r="J26006" s="598"/>
      <c r="M26006" s="598"/>
      <c r="N26006" s="598"/>
      <c r="V26006" s="598"/>
      <c r="W26006" s="598"/>
    </row>
    <row r="26007" spans="6:23" x14ac:dyDescent="0.2">
      <c r="F26007" s="610"/>
      <c r="H26007" s="612"/>
      <c r="I26007" s="598"/>
      <c r="J26007" s="598"/>
      <c r="M26007" s="598"/>
      <c r="N26007" s="598"/>
      <c r="V26007" s="598"/>
      <c r="W26007" s="598"/>
    </row>
    <row r="26008" spans="6:23" x14ac:dyDescent="0.2">
      <c r="F26008" s="610"/>
      <c r="H26008" s="612"/>
      <c r="I26008" s="598"/>
      <c r="J26008" s="598"/>
      <c r="M26008" s="598"/>
      <c r="N26008" s="598"/>
      <c r="V26008" s="598"/>
      <c r="W26008" s="598"/>
    </row>
    <row r="26009" spans="6:23" x14ac:dyDescent="0.2">
      <c r="F26009" s="610"/>
      <c r="H26009" s="612"/>
      <c r="I26009" s="598"/>
      <c r="J26009" s="598"/>
      <c r="M26009" s="598"/>
      <c r="N26009" s="598"/>
      <c r="V26009" s="598"/>
      <c r="W26009" s="598"/>
    </row>
    <row r="26010" spans="6:23" x14ac:dyDescent="0.2">
      <c r="F26010" s="610"/>
      <c r="H26010" s="612"/>
      <c r="I26010" s="598"/>
      <c r="J26010" s="598"/>
      <c r="M26010" s="598"/>
      <c r="N26010" s="598"/>
      <c r="V26010" s="598"/>
      <c r="W26010" s="598"/>
    </row>
    <row r="26011" spans="6:23" x14ac:dyDescent="0.2">
      <c r="F26011" s="610"/>
      <c r="H26011" s="612"/>
      <c r="I26011" s="598"/>
      <c r="J26011" s="598"/>
      <c r="M26011" s="598"/>
      <c r="N26011" s="598"/>
      <c r="V26011" s="598"/>
      <c r="W26011" s="598"/>
    </row>
    <row r="26012" spans="6:23" x14ac:dyDescent="0.2">
      <c r="F26012" s="610"/>
      <c r="H26012" s="612"/>
      <c r="I26012" s="598"/>
      <c r="J26012" s="598"/>
      <c r="M26012" s="598"/>
      <c r="N26012" s="598"/>
      <c r="V26012" s="598"/>
      <c r="W26012" s="598"/>
    </row>
    <row r="26013" spans="6:23" x14ac:dyDescent="0.2">
      <c r="F26013" s="610"/>
      <c r="H26013" s="612"/>
      <c r="I26013" s="598"/>
      <c r="J26013" s="598"/>
      <c r="M26013" s="598"/>
      <c r="N26013" s="598"/>
      <c r="V26013" s="598"/>
      <c r="W26013" s="598"/>
    </row>
    <row r="26014" spans="6:23" x14ac:dyDescent="0.2">
      <c r="F26014" s="610"/>
      <c r="H26014" s="612"/>
      <c r="I26014" s="598"/>
      <c r="J26014" s="598"/>
      <c r="M26014" s="598"/>
      <c r="N26014" s="598"/>
      <c r="V26014" s="598"/>
      <c r="W26014" s="598"/>
    </row>
    <row r="26015" spans="6:23" x14ac:dyDescent="0.2">
      <c r="F26015" s="610"/>
      <c r="H26015" s="612"/>
      <c r="I26015" s="598"/>
      <c r="J26015" s="598"/>
      <c r="M26015" s="598"/>
      <c r="N26015" s="598"/>
      <c r="V26015" s="598"/>
      <c r="W26015" s="598"/>
    </row>
    <row r="26016" spans="6:23" x14ac:dyDescent="0.2">
      <c r="F26016" s="610"/>
      <c r="H26016" s="612"/>
      <c r="I26016" s="598"/>
      <c r="J26016" s="598"/>
      <c r="M26016" s="598"/>
      <c r="N26016" s="598"/>
      <c r="V26016" s="598"/>
      <c r="W26016" s="598"/>
    </row>
    <row r="26017" spans="6:23" x14ac:dyDescent="0.2">
      <c r="F26017" s="610"/>
      <c r="H26017" s="612"/>
      <c r="I26017" s="598"/>
      <c r="J26017" s="598"/>
      <c r="M26017" s="598"/>
      <c r="N26017" s="598"/>
      <c r="V26017" s="598"/>
      <c r="W26017" s="598"/>
    </row>
    <row r="26018" spans="6:23" x14ac:dyDescent="0.2">
      <c r="F26018" s="610"/>
      <c r="H26018" s="612"/>
      <c r="I26018" s="598"/>
      <c r="J26018" s="598"/>
      <c r="M26018" s="598"/>
      <c r="N26018" s="598"/>
      <c r="V26018" s="598"/>
      <c r="W26018" s="598"/>
    </row>
    <row r="26019" spans="6:23" x14ac:dyDescent="0.2">
      <c r="F26019" s="610"/>
      <c r="H26019" s="612"/>
      <c r="I26019" s="598"/>
      <c r="J26019" s="598"/>
      <c r="M26019" s="598"/>
      <c r="N26019" s="598"/>
      <c r="V26019" s="598"/>
      <c r="W26019" s="598"/>
    </row>
    <row r="26020" spans="6:23" x14ac:dyDescent="0.2">
      <c r="F26020" s="610"/>
      <c r="H26020" s="612"/>
      <c r="I26020" s="598"/>
      <c r="J26020" s="598"/>
      <c r="M26020" s="598"/>
      <c r="N26020" s="598"/>
      <c r="V26020" s="598"/>
      <c r="W26020" s="598"/>
    </row>
    <row r="26021" spans="6:23" x14ac:dyDescent="0.2">
      <c r="F26021" s="610"/>
      <c r="H26021" s="612"/>
      <c r="I26021" s="598"/>
      <c r="J26021" s="598"/>
      <c r="M26021" s="598"/>
      <c r="N26021" s="598"/>
      <c r="V26021" s="598"/>
      <c r="W26021" s="598"/>
    </row>
    <row r="26022" spans="6:23" x14ac:dyDescent="0.2">
      <c r="F26022" s="610"/>
      <c r="H26022" s="612"/>
      <c r="I26022" s="598"/>
      <c r="J26022" s="598"/>
      <c r="M26022" s="598"/>
      <c r="N26022" s="598"/>
      <c r="V26022" s="598"/>
      <c r="W26022" s="598"/>
    </row>
    <row r="26023" spans="6:23" x14ac:dyDescent="0.2">
      <c r="F26023" s="610"/>
      <c r="H26023" s="612"/>
      <c r="I26023" s="598"/>
      <c r="J26023" s="598"/>
      <c r="M26023" s="598"/>
      <c r="N26023" s="598"/>
      <c r="V26023" s="598"/>
      <c r="W26023" s="598"/>
    </row>
    <row r="26024" spans="6:23" x14ac:dyDescent="0.2">
      <c r="F26024" s="610"/>
      <c r="H26024" s="612"/>
      <c r="I26024" s="598"/>
      <c r="J26024" s="598"/>
      <c r="M26024" s="598"/>
      <c r="N26024" s="598"/>
      <c r="V26024" s="598"/>
      <c r="W26024" s="598"/>
    </row>
    <row r="26025" spans="6:23" x14ac:dyDescent="0.2">
      <c r="F26025" s="610"/>
      <c r="H26025" s="612"/>
      <c r="I26025" s="598"/>
      <c r="J26025" s="598"/>
      <c r="M26025" s="598"/>
      <c r="N26025" s="598"/>
      <c r="V26025" s="598"/>
      <c r="W26025" s="598"/>
    </row>
    <row r="26026" spans="6:23" x14ac:dyDescent="0.2">
      <c r="F26026" s="610"/>
      <c r="H26026" s="612"/>
      <c r="I26026" s="598"/>
      <c r="J26026" s="598"/>
      <c r="M26026" s="598"/>
      <c r="N26026" s="598"/>
      <c r="V26026" s="598"/>
      <c r="W26026" s="598"/>
    </row>
    <row r="26027" spans="6:23" x14ac:dyDescent="0.2">
      <c r="F26027" s="610"/>
      <c r="H26027" s="612"/>
      <c r="I26027" s="598"/>
      <c r="J26027" s="598"/>
      <c r="M26027" s="598"/>
      <c r="N26027" s="598"/>
      <c r="V26027" s="598"/>
      <c r="W26027" s="598"/>
    </row>
    <row r="26028" spans="6:23" x14ac:dyDescent="0.2">
      <c r="F26028" s="610"/>
      <c r="H26028" s="612"/>
      <c r="I26028" s="598"/>
      <c r="J26028" s="598"/>
      <c r="M26028" s="598"/>
      <c r="N26028" s="598"/>
      <c r="V26028" s="598"/>
      <c r="W26028" s="598"/>
    </row>
    <row r="26029" spans="6:23" x14ac:dyDescent="0.2">
      <c r="F26029" s="610"/>
      <c r="H26029" s="612"/>
      <c r="I26029" s="598"/>
      <c r="J26029" s="598"/>
      <c r="M26029" s="598"/>
      <c r="N26029" s="598"/>
      <c r="V26029" s="598"/>
      <c r="W26029" s="598"/>
    </row>
    <row r="26030" spans="6:23" x14ac:dyDescent="0.2">
      <c r="F26030" s="610"/>
      <c r="H26030" s="612"/>
      <c r="I26030" s="598"/>
      <c r="J26030" s="598"/>
      <c r="M26030" s="598"/>
      <c r="N26030" s="598"/>
      <c r="V26030" s="598"/>
      <c r="W26030" s="598"/>
    </row>
    <row r="26031" spans="6:23" x14ac:dyDescent="0.2">
      <c r="F26031" s="610"/>
      <c r="H26031" s="612"/>
      <c r="I26031" s="598"/>
      <c r="J26031" s="598"/>
      <c r="M26031" s="598"/>
      <c r="N26031" s="598"/>
      <c r="V26031" s="598"/>
      <c r="W26031" s="598"/>
    </row>
    <row r="26032" spans="6:23" x14ac:dyDescent="0.2">
      <c r="F26032" s="610"/>
      <c r="H26032" s="612"/>
      <c r="I26032" s="598"/>
      <c r="J26032" s="598"/>
      <c r="M26032" s="598"/>
      <c r="N26032" s="598"/>
      <c r="V26032" s="598"/>
      <c r="W26032" s="598"/>
    </row>
    <row r="26033" spans="6:23" x14ac:dyDescent="0.2">
      <c r="F26033" s="610"/>
      <c r="H26033" s="612"/>
      <c r="I26033" s="598"/>
      <c r="J26033" s="598"/>
      <c r="M26033" s="598"/>
      <c r="N26033" s="598"/>
      <c r="V26033" s="598"/>
      <c r="W26033" s="598"/>
    </row>
    <row r="26034" spans="6:23" x14ac:dyDescent="0.2">
      <c r="F26034" s="610"/>
      <c r="H26034" s="612"/>
      <c r="I26034" s="598"/>
      <c r="J26034" s="598"/>
      <c r="M26034" s="598"/>
      <c r="N26034" s="598"/>
      <c r="V26034" s="598"/>
      <c r="W26034" s="598"/>
    </row>
    <row r="26035" spans="6:23" x14ac:dyDescent="0.2">
      <c r="F26035" s="610"/>
      <c r="H26035" s="612"/>
      <c r="I26035" s="598"/>
      <c r="J26035" s="598"/>
      <c r="M26035" s="598"/>
      <c r="N26035" s="598"/>
      <c r="V26035" s="598"/>
      <c r="W26035" s="598"/>
    </row>
    <row r="26036" spans="6:23" x14ac:dyDescent="0.2">
      <c r="F26036" s="610"/>
      <c r="H26036" s="612"/>
      <c r="I26036" s="598"/>
      <c r="J26036" s="598"/>
      <c r="M26036" s="598"/>
      <c r="N26036" s="598"/>
      <c r="V26036" s="598"/>
      <c r="W26036" s="598"/>
    </row>
    <row r="26037" spans="6:23" x14ac:dyDescent="0.2">
      <c r="F26037" s="610"/>
      <c r="H26037" s="612"/>
      <c r="I26037" s="598"/>
      <c r="J26037" s="598"/>
      <c r="M26037" s="598"/>
      <c r="N26037" s="598"/>
      <c r="V26037" s="598"/>
      <c r="W26037" s="598"/>
    </row>
    <row r="26038" spans="6:23" x14ac:dyDescent="0.2">
      <c r="F26038" s="610"/>
      <c r="H26038" s="612"/>
      <c r="I26038" s="598"/>
      <c r="J26038" s="598"/>
      <c r="M26038" s="598"/>
      <c r="N26038" s="598"/>
      <c r="V26038" s="598"/>
      <c r="W26038" s="598"/>
    </row>
    <row r="26039" spans="6:23" x14ac:dyDescent="0.2">
      <c r="F26039" s="610"/>
      <c r="H26039" s="612"/>
      <c r="I26039" s="598"/>
      <c r="J26039" s="598"/>
      <c r="M26039" s="598"/>
      <c r="N26039" s="598"/>
      <c r="V26039" s="598"/>
      <c r="W26039" s="598"/>
    </row>
    <row r="26040" spans="6:23" x14ac:dyDescent="0.2">
      <c r="F26040" s="610"/>
      <c r="H26040" s="612"/>
      <c r="I26040" s="598"/>
      <c r="J26040" s="598"/>
      <c r="M26040" s="598"/>
      <c r="N26040" s="598"/>
      <c r="V26040" s="598"/>
      <c r="W26040" s="598"/>
    </row>
    <row r="26041" spans="6:23" x14ac:dyDescent="0.2">
      <c r="F26041" s="610"/>
      <c r="H26041" s="612"/>
      <c r="I26041" s="598"/>
      <c r="J26041" s="598"/>
      <c r="M26041" s="598"/>
      <c r="N26041" s="598"/>
      <c r="V26041" s="598"/>
      <c r="W26041" s="598"/>
    </row>
    <row r="26042" spans="6:23" x14ac:dyDescent="0.2">
      <c r="F26042" s="610"/>
      <c r="H26042" s="612"/>
      <c r="I26042" s="598"/>
      <c r="J26042" s="598"/>
      <c r="M26042" s="598"/>
      <c r="N26042" s="598"/>
      <c r="V26042" s="598"/>
      <c r="W26042" s="598"/>
    </row>
    <row r="26043" spans="6:23" x14ac:dyDescent="0.2">
      <c r="F26043" s="610"/>
      <c r="H26043" s="612"/>
      <c r="I26043" s="598"/>
      <c r="J26043" s="598"/>
      <c r="M26043" s="598"/>
      <c r="N26043" s="598"/>
      <c r="V26043" s="598"/>
      <c r="W26043" s="598"/>
    </row>
    <row r="26044" spans="6:23" x14ac:dyDescent="0.2">
      <c r="F26044" s="610"/>
      <c r="H26044" s="612"/>
      <c r="I26044" s="598"/>
      <c r="J26044" s="598"/>
      <c r="M26044" s="598"/>
      <c r="N26044" s="598"/>
      <c r="V26044" s="598"/>
      <c r="W26044" s="598"/>
    </row>
    <row r="26045" spans="6:23" x14ac:dyDescent="0.2">
      <c r="F26045" s="610"/>
      <c r="H26045" s="612"/>
      <c r="I26045" s="598"/>
      <c r="J26045" s="598"/>
      <c r="M26045" s="598"/>
      <c r="N26045" s="598"/>
      <c r="V26045" s="598"/>
      <c r="W26045" s="598"/>
    </row>
    <row r="26046" spans="6:23" x14ac:dyDescent="0.2">
      <c r="F26046" s="610"/>
      <c r="H26046" s="612"/>
      <c r="I26046" s="598"/>
      <c r="J26046" s="598"/>
      <c r="M26046" s="598"/>
      <c r="N26046" s="598"/>
      <c r="V26046" s="598"/>
      <c r="W26046" s="598"/>
    </row>
    <row r="26047" spans="6:23" x14ac:dyDescent="0.2">
      <c r="F26047" s="610"/>
      <c r="H26047" s="612"/>
      <c r="I26047" s="598"/>
      <c r="J26047" s="598"/>
      <c r="M26047" s="598"/>
      <c r="N26047" s="598"/>
      <c r="V26047" s="598"/>
      <c r="W26047" s="598"/>
    </row>
    <row r="26048" spans="6:23" x14ac:dyDescent="0.2">
      <c r="F26048" s="610"/>
      <c r="H26048" s="612"/>
      <c r="I26048" s="598"/>
      <c r="J26048" s="598"/>
      <c r="M26048" s="598"/>
      <c r="N26048" s="598"/>
      <c r="V26048" s="598"/>
      <c r="W26048" s="598"/>
    </row>
    <row r="26049" spans="6:23" x14ac:dyDescent="0.2">
      <c r="F26049" s="610"/>
      <c r="H26049" s="612"/>
      <c r="I26049" s="598"/>
      <c r="J26049" s="598"/>
      <c r="M26049" s="598"/>
      <c r="N26049" s="598"/>
      <c r="V26049" s="598"/>
      <c r="W26049" s="598"/>
    </row>
    <row r="26050" spans="6:23" x14ac:dyDescent="0.2">
      <c r="F26050" s="610"/>
      <c r="H26050" s="612"/>
      <c r="I26050" s="598"/>
      <c r="J26050" s="598"/>
      <c r="M26050" s="598"/>
      <c r="N26050" s="598"/>
      <c r="V26050" s="598"/>
      <c r="W26050" s="598"/>
    </row>
    <row r="26051" spans="6:23" x14ac:dyDescent="0.2">
      <c r="F26051" s="610"/>
      <c r="H26051" s="612"/>
      <c r="I26051" s="598"/>
      <c r="J26051" s="598"/>
      <c r="M26051" s="598"/>
      <c r="N26051" s="598"/>
      <c r="V26051" s="598"/>
      <c r="W26051" s="598"/>
    </row>
    <row r="26052" spans="6:23" x14ac:dyDescent="0.2">
      <c r="F26052" s="610"/>
      <c r="H26052" s="612"/>
      <c r="I26052" s="598"/>
      <c r="J26052" s="598"/>
      <c r="M26052" s="598"/>
      <c r="N26052" s="598"/>
      <c r="V26052" s="598"/>
      <c r="W26052" s="598"/>
    </row>
    <row r="26053" spans="6:23" x14ac:dyDescent="0.2">
      <c r="F26053" s="610"/>
      <c r="H26053" s="612"/>
      <c r="I26053" s="598"/>
      <c r="J26053" s="598"/>
      <c r="M26053" s="598"/>
      <c r="N26053" s="598"/>
      <c r="V26053" s="598"/>
      <c r="W26053" s="598"/>
    </row>
    <row r="26054" spans="6:23" x14ac:dyDescent="0.2">
      <c r="F26054" s="610"/>
      <c r="H26054" s="612"/>
      <c r="I26054" s="598"/>
      <c r="J26054" s="598"/>
      <c r="M26054" s="598"/>
      <c r="N26054" s="598"/>
      <c r="V26054" s="598"/>
      <c r="W26054" s="598"/>
    </row>
    <row r="26055" spans="6:23" x14ac:dyDescent="0.2">
      <c r="F26055" s="610"/>
      <c r="H26055" s="612"/>
      <c r="I26055" s="598"/>
      <c r="J26055" s="598"/>
      <c r="M26055" s="598"/>
      <c r="N26055" s="598"/>
      <c r="V26055" s="598"/>
      <c r="W26055" s="598"/>
    </row>
    <row r="26056" spans="6:23" x14ac:dyDescent="0.2">
      <c r="F26056" s="610"/>
      <c r="H26056" s="612"/>
      <c r="I26056" s="598"/>
      <c r="J26056" s="598"/>
      <c r="M26056" s="598"/>
      <c r="N26056" s="598"/>
      <c r="V26056" s="598"/>
      <c r="W26056" s="598"/>
    </row>
    <row r="26057" spans="6:23" x14ac:dyDescent="0.2">
      <c r="F26057" s="610"/>
      <c r="H26057" s="612"/>
      <c r="I26057" s="598"/>
      <c r="J26057" s="598"/>
      <c r="M26057" s="598"/>
      <c r="N26057" s="598"/>
      <c r="V26057" s="598"/>
      <c r="W26057" s="598"/>
    </row>
    <row r="26058" spans="6:23" x14ac:dyDescent="0.2">
      <c r="F26058" s="610"/>
      <c r="H26058" s="612"/>
      <c r="I26058" s="598"/>
      <c r="J26058" s="598"/>
      <c r="M26058" s="598"/>
      <c r="N26058" s="598"/>
      <c r="V26058" s="598"/>
      <c r="W26058" s="598"/>
    </row>
    <row r="26059" spans="6:23" x14ac:dyDescent="0.2">
      <c r="F26059" s="610"/>
      <c r="H26059" s="612"/>
      <c r="I26059" s="598"/>
      <c r="J26059" s="598"/>
      <c r="M26059" s="598"/>
      <c r="N26059" s="598"/>
      <c r="V26059" s="598"/>
      <c r="W26059" s="598"/>
    </row>
    <row r="26060" spans="6:23" x14ac:dyDescent="0.2">
      <c r="F26060" s="610"/>
      <c r="H26060" s="612"/>
      <c r="I26060" s="598"/>
      <c r="J26060" s="598"/>
      <c r="M26060" s="598"/>
      <c r="N26060" s="598"/>
      <c r="V26060" s="598"/>
      <c r="W26060" s="598"/>
    </row>
    <row r="26061" spans="6:23" x14ac:dyDescent="0.2">
      <c r="F26061" s="610"/>
      <c r="H26061" s="612"/>
      <c r="I26061" s="598"/>
      <c r="J26061" s="598"/>
      <c r="M26061" s="598"/>
      <c r="N26061" s="598"/>
      <c r="V26061" s="598"/>
      <c r="W26061" s="598"/>
    </row>
    <row r="26062" spans="6:23" x14ac:dyDescent="0.2">
      <c r="F26062" s="610"/>
      <c r="H26062" s="612"/>
      <c r="I26062" s="598"/>
      <c r="J26062" s="598"/>
      <c r="M26062" s="598"/>
      <c r="N26062" s="598"/>
      <c r="V26062" s="598"/>
      <c r="W26062" s="598"/>
    </row>
    <row r="26063" spans="6:23" x14ac:dyDescent="0.2">
      <c r="F26063" s="610"/>
      <c r="H26063" s="612"/>
      <c r="I26063" s="598"/>
      <c r="J26063" s="598"/>
      <c r="M26063" s="598"/>
      <c r="N26063" s="598"/>
      <c r="V26063" s="598"/>
      <c r="W26063" s="598"/>
    </row>
    <row r="26064" spans="6:23" x14ac:dyDescent="0.2">
      <c r="F26064" s="610"/>
      <c r="H26064" s="612"/>
      <c r="I26064" s="598"/>
      <c r="J26064" s="598"/>
      <c r="M26064" s="598"/>
      <c r="N26064" s="598"/>
      <c r="V26064" s="598"/>
      <c r="W26064" s="598"/>
    </row>
    <row r="26065" spans="6:23" x14ac:dyDescent="0.2">
      <c r="F26065" s="610"/>
      <c r="H26065" s="612"/>
      <c r="I26065" s="598"/>
      <c r="J26065" s="598"/>
      <c r="M26065" s="598"/>
      <c r="N26065" s="598"/>
      <c r="V26065" s="598"/>
      <c r="W26065" s="598"/>
    </row>
    <row r="26066" spans="6:23" x14ac:dyDescent="0.2">
      <c r="F26066" s="610"/>
      <c r="H26066" s="612"/>
      <c r="I26066" s="598"/>
      <c r="J26066" s="598"/>
      <c r="M26066" s="598"/>
      <c r="N26066" s="598"/>
      <c r="V26066" s="598"/>
      <c r="W26066" s="598"/>
    </row>
    <row r="26067" spans="6:23" x14ac:dyDescent="0.2">
      <c r="F26067" s="610"/>
      <c r="H26067" s="612"/>
      <c r="I26067" s="598"/>
      <c r="J26067" s="598"/>
      <c r="M26067" s="598"/>
      <c r="N26067" s="598"/>
      <c r="V26067" s="598"/>
      <c r="W26067" s="598"/>
    </row>
    <row r="26068" spans="6:23" x14ac:dyDescent="0.2">
      <c r="F26068" s="610"/>
      <c r="H26068" s="612"/>
      <c r="I26068" s="598"/>
      <c r="J26068" s="598"/>
      <c r="M26068" s="598"/>
      <c r="N26068" s="598"/>
      <c r="V26068" s="598"/>
      <c r="W26068" s="598"/>
    </row>
    <row r="26069" spans="6:23" x14ac:dyDescent="0.2">
      <c r="F26069" s="610"/>
      <c r="H26069" s="612"/>
      <c r="I26069" s="598"/>
      <c r="J26069" s="598"/>
      <c r="M26069" s="598"/>
      <c r="N26069" s="598"/>
      <c r="V26069" s="598"/>
      <c r="W26069" s="598"/>
    </row>
    <row r="26070" spans="6:23" x14ac:dyDescent="0.2">
      <c r="F26070" s="610"/>
      <c r="H26070" s="612"/>
      <c r="I26070" s="598"/>
      <c r="J26070" s="598"/>
      <c r="M26070" s="598"/>
      <c r="N26070" s="598"/>
      <c r="V26070" s="598"/>
      <c r="W26070" s="598"/>
    </row>
    <row r="26071" spans="6:23" x14ac:dyDescent="0.2">
      <c r="F26071" s="610"/>
      <c r="H26071" s="612"/>
      <c r="I26071" s="598"/>
      <c r="J26071" s="598"/>
      <c r="M26071" s="598"/>
      <c r="N26071" s="598"/>
      <c r="V26071" s="598"/>
      <c r="W26071" s="598"/>
    </row>
    <row r="26072" spans="6:23" x14ac:dyDescent="0.2">
      <c r="F26072" s="610"/>
      <c r="H26072" s="612"/>
      <c r="I26072" s="598"/>
      <c r="J26072" s="598"/>
      <c r="M26072" s="598"/>
      <c r="N26072" s="598"/>
      <c r="V26072" s="598"/>
      <c r="W26072" s="598"/>
    </row>
    <row r="26073" spans="6:23" x14ac:dyDescent="0.2">
      <c r="F26073" s="610"/>
      <c r="H26073" s="612"/>
      <c r="I26073" s="598"/>
      <c r="J26073" s="598"/>
      <c r="M26073" s="598"/>
      <c r="N26073" s="598"/>
      <c r="V26073" s="598"/>
      <c r="W26073" s="598"/>
    </row>
    <row r="26074" spans="6:23" x14ac:dyDescent="0.2">
      <c r="F26074" s="610"/>
      <c r="H26074" s="612"/>
      <c r="I26074" s="598"/>
      <c r="J26074" s="598"/>
      <c r="M26074" s="598"/>
      <c r="N26074" s="598"/>
      <c r="V26074" s="598"/>
      <c r="W26074" s="598"/>
    </row>
    <row r="26075" spans="6:23" x14ac:dyDescent="0.2">
      <c r="F26075" s="610"/>
      <c r="H26075" s="612"/>
      <c r="I26075" s="598"/>
      <c r="J26075" s="598"/>
      <c r="M26075" s="598"/>
      <c r="N26075" s="598"/>
      <c r="V26075" s="598"/>
      <c r="W26075" s="598"/>
    </row>
    <row r="26076" spans="6:23" x14ac:dyDescent="0.2">
      <c r="F26076" s="610"/>
      <c r="H26076" s="612"/>
      <c r="I26076" s="598"/>
      <c r="J26076" s="598"/>
      <c r="M26076" s="598"/>
      <c r="N26076" s="598"/>
      <c r="V26076" s="598"/>
      <c r="W26076" s="598"/>
    </row>
    <row r="26077" spans="6:23" x14ac:dyDescent="0.2">
      <c r="F26077" s="610"/>
      <c r="H26077" s="612"/>
      <c r="I26077" s="598"/>
      <c r="J26077" s="598"/>
      <c r="M26077" s="598"/>
      <c r="N26077" s="598"/>
      <c r="V26077" s="598"/>
      <c r="W26077" s="598"/>
    </row>
    <row r="26078" spans="6:23" x14ac:dyDescent="0.2">
      <c r="F26078" s="610"/>
      <c r="H26078" s="612"/>
      <c r="I26078" s="598"/>
      <c r="J26078" s="598"/>
      <c r="M26078" s="598"/>
      <c r="N26078" s="598"/>
      <c r="V26078" s="598"/>
      <c r="W26078" s="598"/>
    </row>
    <row r="26079" spans="6:23" x14ac:dyDescent="0.2">
      <c r="F26079" s="610"/>
      <c r="H26079" s="612"/>
      <c r="I26079" s="598"/>
      <c r="J26079" s="598"/>
      <c r="M26079" s="598"/>
      <c r="N26079" s="598"/>
      <c r="V26079" s="598"/>
      <c r="W26079" s="598"/>
    </row>
    <row r="26080" spans="6:23" x14ac:dyDescent="0.2">
      <c r="F26080" s="610"/>
      <c r="H26080" s="612"/>
      <c r="I26080" s="598"/>
      <c r="J26080" s="598"/>
      <c r="M26080" s="598"/>
      <c r="N26080" s="598"/>
      <c r="V26080" s="598"/>
      <c r="W26080" s="598"/>
    </row>
    <row r="26081" spans="6:23" x14ac:dyDescent="0.2">
      <c r="F26081" s="610"/>
      <c r="H26081" s="612"/>
      <c r="I26081" s="598"/>
      <c r="J26081" s="598"/>
      <c r="M26081" s="598"/>
      <c r="N26081" s="598"/>
      <c r="V26081" s="598"/>
      <c r="W26081" s="598"/>
    </row>
    <row r="26082" spans="6:23" x14ac:dyDescent="0.2">
      <c r="F26082" s="610"/>
      <c r="H26082" s="612"/>
      <c r="I26082" s="598"/>
      <c r="J26082" s="598"/>
      <c r="M26082" s="598"/>
      <c r="N26082" s="598"/>
      <c r="V26082" s="598"/>
      <c r="W26082" s="598"/>
    </row>
    <row r="26083" spans="6:23" x14ac:dyDescent="0.2">
      <c r="F26083" s="610"/>
      <c r="H26083" s="612"/>
      <c r="I26083" s="598"/>
      <c r="J26083" s="598"/>
      <c r="M26083" s="598"/>
      <c r="N26083" s="598"/>
      <c r="V26083" s="598"/>
      <c r="W26083" s="598"/>
    </row>
    <row r="26084" spans="6:23" x14ac:dyDescent="0.2">
      <c r="F26084" s="610"/>
      <c r="H26084" s="612"/>
      <c r="I26084" s="598"/>
      <c r="J26084" s="598"/>
      <c r="M26084" s="598"/>
      <c r="N26084" s="598"/>
      <c r="V26084" s="598"/>
      <c r="W26084" s="598"/>
    </row>
    <row r="26085" spans="6:23" x14ac:dyDescent="0.2">
      <c r="F26085" s="610"/>
      <c r="H26085" s="612"/>
      <c r="I26085" s="598"/>
      <c r="J26085" s="598"/>
      <c r="M26085" s="598"/>
      <c r="N26085" s="598"/>
      <c r="V26085" s="598"/>
      <c r="W26085" s="598"/>
    </row>
    <row r="26086" spans="6:23" x14ac:dyDescent="0.2">
      <c r="F26086" s="610"/>
      <c r="H26086" s="612"/>
      <c r="I26086" s="598"/>
      <c r="J26086" s="598"/>
      <c r="M26086" s="598"/>
      <c r="N26086" s="598"/>
      <c r="V26086" s="598"/>
      <c r="W26086" s="598"/>
    </row>
    <row r="26087" spans="6:23" x14ac:dyDescent="0.2">
      <c r="F26087" s="610"/>
      <c r="H26087" s="612"/>
      <c r="I26087" s="598"/>
      <c r="J26087" s="598"/>
      <c r="M26087" s="598"/>
      <c r="N26087" s="598"/>
      <c r="V26087" s="598"/>
      <c r="W26087" s="598"/>
    </row>
    <row r="26088" spans="6:23" x14ac:dyDescent="0.2">
      <c r="F26088" s="610"/>
      <c r="H26088" s="612"/>
      <c r="I26088" s="598"/>
      <c r="J26088" s="598"/>
      <c r="M26088" s="598"/>
      <c r="N26088" s="598"/>
      <c r="V26088" s="598"/>
      <c r="W26088" s="598"/>
    </row>
    <row r="26089" spans="6:23" x14ac:dyDescent="0.2">
      <c r="F26089" s="610"/>
      <c r="H26089" s="612"/>
      <c r="I26089" s="598"/>
      <c r="J26089" s="598"/>
      <c r="M26089" s="598"/>
      <c r="N26089" s="598"/>
      <c r="V26089" s="598"/>
      <c r="W26089" s="598"/>
    </row>
    <row r="26090" spans="6:23" x14ac:dyDescent="0.2">
      <c r="F26090" s="610"/>
      <c r="H26090" s="612"/>
      <c r="I26090" s="598"/>
      <c r="J26090" s="598"/>
      <c r="M26090" s="598"/>
      <c r="N26090" s="598"/>
      <c r="V26090" s="598"/>
      <c r="W26090" s="598"/>
    </row>
    <row r="26091" spans="6:23" x14ac:dyDescent="0.2">
      <c r="F26091" s="610"/>
      <c r="H26091" s="612"/>
      <c r="I26091" s="598"/>
      <c r="J26091" s="598"/>
      <c r="M26091" s="598"/>
      <c r="N26091" s="598"/>
      <c r="V26091" s="598"/>
      <c r="W26091" s="598"/>
    </row>
    <row r="26092" spans="6:23" x14ac:dyDescent="0.2">
      <c r="F26092" s="610"/>
      <c r="H26092" s="612"/>
      <c r="I26092" s="598"/>
      <c r="J26092" s="598"/>
      <c r="M26092" s="598"/>
      <c r="N26092" s="598"/>
      <c r="V26092" s="598"/>
      <c r="W26092" s="598"/>
    </row>
    <row r="26093" spans="6:23" x14ac:dyDescent="0.2">
      <c r="F26093" s="610"/>
      <c r="H26093" s="612"/>
      <c r="I26093" s="598"/>
      <c r="J26093" s="598"/>
      <c r="M26093" s="598"/>
      <c r="N26093" s="598"/>
      <c r="V26093" s="598"/>
      <c r="W26093" s="598"/>
    </row>
    <row r="26094" spans="6:23" x14ac:dyDescent="0.2">
      <c r="F26094" s="610"/>
      <c r="H26094" s="612"/>
      <c r="I26094" s="598"/>
      <c r="J26094" s="598"/>
      <c r="M26094" s="598"/>
      <c r="N26094" s="598"/>
      <c r="V26094" s="598"/>
      <c r="W26094" s="598"/>
    </row>
    <row r="26095" spans="6:23" x14ac:dyDescent="0.2">
      <c r="F26095" s="610"/>
      <c r="H26095" s="612"/>
      <c r="I26095" s="598"/>
      <c r="J26095" s="598"/>
      <c r="M26095" s="598"/>
      <c r="N26095" s="598"/>
      <c r="V26095" s="598"/>
      <c r="W26095" s="598"/>
    </row>
    <row r="26096" spans="6:23" x14ac:dyDescent="0.2">
      <c r="F26096" s="610"/>
      <c r="H26096" s="612"/>
      <c r="I26096" s="598"/>
      <c r="J26096" s="598"/>
      <c r="M26096" s="598"/>
      <c r="N26096" s="598"/>
      <c r="V26096" s="598"/>
      <c r="W26096" s="598"/>
    </row>
    <row r="26097" spans="6:23" x14ac:dyDescent="0.2">
      <c r="F26097" s="610"/>
      <c r="H26097" s="612"/>
      <c r="I26097" s="598"/>
      <c r="J26097" s="598"/>
      <c r="M26097" s="598"/>
      <c r="N26097" s="598"/>
      <c r="V26097" s="598"/>
      <c r="W26097" s="598"/>
    </row>
    <row r="26098" spans="6:23" x14ac:dyDescent="0.2">
      <c r="F26098" s="610"/>
      <c r="H26098" s="612"/>
      <c r="I26098" s="598"/>
      <c r="J26098" s="598"/>
      <c r="M26098" s="598"/>
      <c r="N26098" s="598"/>
      <c r="V26098" s="598"/>
      <c r="W26098" s="598"/>
    </row>
    <row r="26099" spans="6:23" x14ac:dyDescent="0.2">
      <c r="F26099" s="610"/>
      <c r="H26099" s="612"/>
      <c r="I26099" s="598"/>
      <c r="J26099" s="598"/>
      <c r="M26099" s="598"/>
      <c r="N26099" s="598"/>
      <c r="V26099" s="598"/>
      <c r="W26099" s="598"/>
    </row>
    <row r="26100" spans="6:23" x14ac:dyDescent="0.2">
      <c r="F26100" s="610"/>
      <c r="H26100" s="612"/>
      <c r="I26100" s="598"/>
      <c r="J26100" s="598"/>
      <c r="M26100" s="598"/>
      <c r="N26100" s="598"/>
      <c r="V26100" s="598"/>
      <c r="W26100" s="598"/>
    </row>
    <row r="26101" spans="6:23" x14ac:dyDescent="0.2">
      <c r="F26101" s="610"/>
      <c r="H26101" s="612"/>
      <c r="I26101" s="598"/>
      <c r="J26101" s="598"/>
      <c r="M26101" s="598"/>
      <c r="N26101" s="598"/>
      <c r="V26101" s="598"/>
      <c r="W26101" s="598"/>
    </row>
    <row r="26102" spans="6:23" x14ac:dyDescent="0.2">
      <c r="F26102" s="610"/>
      <c r="H26102" s="612"/>
      <c r="I26102" s="598"/>
      <c r="J26102" s="598"/>
      <c r="M26102" s="598"/>
      <c r="N26102" s="598"/>
      <c r="V26102" s="598"/>
      <c r="W26102" s="598"/>
    </row>
    <row r="26103" spans="6:23" x14ac:dyDescent="0.2">
      <c r="F26103" s="610"/>
      <c r="H26103" s="612"/>
      <c r="I26103" s="598"/>
      <c r="J26103" s="598"/>
      <c r="M26103" s="598"/>
      <c r="N26103" s="598"/>
      <c r="V26103" s="598"/>
      <c r="W26103" s="598"/>
    </row>
    <row r="26104" spans="6:23" x14ac:dyDescent="0.2">
      <c r="F26104" s="610"/>
      <c r="H26104" s="612"/>
      <c r="I26104" s="598"/>
      <c r="J26104" s="598"/>
      <c r="M26104" s="598"/>
      <c r="N26104" s="598"/>
      <c r="V26104" s="598"/>
      <c r="W26104" s="598"/>
    </row>
    <row r="26105" spans="6:23" x14ac:dyDescent="0.2">
      <c r="F26105" s="610"/>
      <c r="H26105" s="612"/>
      <c r="I26105" s="598"/>
      <c r="J26105" s="598"/>
      <c r="M26105" s="598"/>
      <c r="N26105" s="598"/>
      <c r="V26105" s="598"/>
      <c r="W26105" s="598"/>
    </row>
    <row r="26106" spans="6:23" x14ac:dyDescent="0.2">
      <c r="F26106" s="610"/>
      <c r="H26106" s="612"/>
      <c r="I26106" s="598"/>
      <c r="J26106" s="598"/>
      <c r="M26106" s="598"/>
      <c r="N26106" s="598"/>
      <c r="V26106" s="598"/>
      <c r="W26106" s="598"/>
    </row>
    <row r="26107" spans="6:23" x14ac:dyDescent="0.2">
      <c r="F26107" s="610"/>
      <c r="H26107" s="612"/>
      <c r="I26107" s="598"/>
      <c r="J26107" s="598"/>
      <c r="M26107" s="598"/>
      <c r="N26107" s="598"/>
      <c r="V26107" s="598"/>
      <c r="W26107" s="598"/>
    </row>
    <row r="26108" spans="6:23" x14ac:dyDescent="0.2">
      <c r="F26108" s="610"/>
      <c r="H26108" s="612"/>
      <c r="I26108" s="598"/>
      <c r="J26108" s="598"/>
      <c r="M26108" s="598"/>
      <c r="N26108" s="598"/>
      <c r="V26108" s="598"/>
      <c r="W26108" s="598"/>
    </row>
    <row r="26109" spans="6:23" x14ac:dyDescent="0.2">
      <c r="F26109" s="610"/>
      <c r="H26109" s="612"/>
      <c r="I26109" s="598"/>
      <c r="J26109" s="598"/>
      <c r="M26109" s="598"/>
      <c r="N26109" s="598"/>
      <c r="V26109" s="598"/>
      <c r="W26109" s="598"/>
    </row>
    <row r="26110" spans="6:23" x14ac:dyDescent="0.2">
      <c r="F26110" s="610"/>
      <c r="H26110" s="612"/>
      <c r="I26110" s="598"/>
      <c r="J26110" s="598"/>
      <c r="M26110" s="598"/>
      <c r="N26110" s="598"/>
      <c r="V26110" s="598"/>
      <c r="W26110" s="598"/>
    </row>
    <row r="26111" spans="6:23" x14ac:dyDescent="0.2">
      <c r="F26111" s="610"/>
      <c r="H26111" s="612"/>
      <c r="I26111" s="598"/>
      <c r="J26111" s="598"/>
      <c r="M26111" s="598"/>
      <c r="N26111" s="598"/>
      <c r="V26111" s="598"/>
      <c r="W26111" s="598"/>
    </row>
    <row r="26112" spans="6:23" x14ac:dyDescent="0.2">
      <c r="F26112" s="610"/>
      <c r="H26112" s="612"/>
      <c r="I26112" s="598"/>
      <c r="J26112" s="598"/>
      <c r="M26112" s="598"/>
      <c r="N26112" s="598"/>
      <c r="V26112" s="598"/>
      <c r="W26112" s="598"/>
    </row>
    <row r="26113" spans="6:23" x14ac:dyDescent="0.2">
      <c r="F26113" s="610"/>
      <c r="H26113" s="612"/>
      <c r="I26113" s="598"/>
      <c r="J26113" s="598"/>
      <c r="M26113" s="598"/>
      <c r="N26113" s="598"/>
      <c r="V26113" s="598"/>
      <c r="W26113" s="598"/>
    </row>
    <row r="26114" spans="6:23" x14ac:dyDescent="0.2">
      <c r="F26114" s="610"/>
      <c r="H26114" s="612"/>
      <c r="I26114" s="598"/>
      <c r="J26114" s="598"/>
      <c r="M26114" s="598"/>
      <c r="N26114" s="598"/>
      <c r="V26114" s="598"/>
      <c r="W26114" s="598"/>
    </row>
    <row r="26115" spans="6:23" x14ac:dyDescent="0.2">
      <c r="F26115" s="610"/>
      <c r="H26115" s="612"/>
      <c r="I26115" s="598"/>
      <c r="J26115" s="598"/>
      <c r="M26115" s="598"/>
      <c r="N26115" s="598"/>
      <c r="V26115" s="598"/>
      <c r="W26115" s="598"/>
    </row>
    <row r="26116" spans="6:23" x14ac:dyDescent="0.2">
      <c r="F26116" s="610"/>
      <c r="H26116" s="612"/>
      <c r="I26116" s="598"/>
      <c r="J26116" s="598"/>
      <c r="M26116" s="598"/>
      <c r="N26116" s="598"/>
      <c r="V26116" s="598"/>
      <c r="W26116" s="598"/>
    </row>
    <row r="26117" spans="6:23" x14ac:dyDescent="0.2">
      <c r="F26117" s="610"/>
      <c r="H26117" s="612"/>
      <c r="I26117" s="598"/>
      <c r="J26117" s="598"/>
      <c r="M26117" s="598"/>
      <c r="N26117" s="598"/>
      <c r="V26117" s="598"/>
      <c r="W26117" s="598"/>
    </row>
    <row r="26118" spans="6:23" x14ac:dyDescent="0.2">
      <c r="F26118" s="610"/>
      <c r="H26118" s="612"/>
      <c r="I26118" s="598"/>
      <c r="J26118" s="598"/>
      <c r="M26118" s="598"/>
      <c r="N26118" s="598"/>
      <c r="V26118" s="598"/>
      <c r="W26118" s="598"/>
    </row>
    <row r="26119" spans="6:23" x14ac:dyDescent="0.2">
      <c r="F26119" s="610"/>
      <c r="H26119" s="612"/>
      <c r="I26119" s="598"/>
      <c r="J26119" s="598"/>
      <c r="M26119" s="598"/>
      <c r="N26119" s="598"/>
      <c r="V26119" s="598"/>
      <c r="W26119" s="598"/>
    </row>
    <row r="26120" spans="6:23" x14ac:dyDescent="0.2">
      <c r="F26120" s="610"/>
      <c r="H26120" s="612"/>
      <c r="I26120" s="598"/>
      <c r="J26120" s="598"/>
      <c r="M26120" s="598"/>
      <c r="N26120" s="598"/>
      <c r="V26120" s="598"/>
      <c r="W26120" s="598"/>
    </row>
    <row r="26121" spans="6:23" x14ac:dyDescent="0.2">
      <c r="F26121" s="610"/>
      <c r="H26121" s="612"/>
      <c r="I26121" s="598"/>
      <c r="J26121" s="598"/>
      <c r="M26121" s="598"/>
      <c r="N26121" s="598"/>
      <c r="V26121" s="598"/>
      <c r="W26121" s="598"/>
    </row>
    <row r="26122" spans="6:23" x14ac:dyDescent="0.2">
      <c r="F26122" s="610"/>
      <c r="H26122" s="612"/>
      <c r="I26122" s="598"/>
      <c r="J26122" s="598"/>
      <c r="M26122" s="598"/>
      <c r="N26122" s="598"/>
      <c r="V26122" s="598"/>
      <c r="W26122" s="598"/>
    </row>
    <row r="26123" spans="6:23" x14ac:dyDescent="0.2">
      <c r="F26123" s="610"/>
      <c r="H26123" s="612"/>
      <c r="I26123" s="598"/>
      <c r="J26123" s="598"/>
      <c r="M26123" s="598"/>
      <c r="N26123" s="598"/>
      <c r="V26123" s="598"/>
      <c r="W26123" s="598"/>
    </row>
    <row r="26124" spans="6:23" x14ac:dyDescent="0.2">
      <c r="F26124" s="610"/>
      <c r="H26124" s="612"/>
      <c r="I26124" s="598"/>
      <c r="J26124" s="598"/>
      <c r="M26124" s="598"/>
      <c r="N26124" s="598"/>
      <c r="V26124" s="598"/>
      <c r="W26124" s="598"/>
    </row>
    <row r="26125" spans="6:23" x14ac:dyDescent="0.2">
      <c r="F26125" s="610"/>
      <c r="H26125" s="612"/>
      <c r="I26125" s="598"/>
      <c r="J26125" s="598"/>
      <c r="M26125" s="598"/>
      <c r="N26125" s="598"/>
      <c r="V26125" s="598"/>
      <c r="W26125" s="598"/>
    </row>
    <row r="26126" spans="6:23" x14ac:dyDescent="0.2">
      <c r="F26126" s="610"/>
      <c r="H26126" s="612"/>
      <c r="I26126" s="598"/>
      <c r="J26126" s="598"/>
      <c r="M26126" s="598"/>
      <c r="N26126" s="598"/>
      <c r="V26126" s="598"/>
      <c r="W26126" s="598"/>
    </row>
    <row r="26127" spans="6:23" x14ac:dyDescent="0.2">
      <c r="F26127" s="610"/>
      <c r="H26127" s="612"/>
      <c r="I26127" s="598"/>
      <c r="J26127" s="598"/>
      <c r="M26127" s="598"/>
      <c r="N26127" s="598"/>
      <c r="V26127" s="598"/>
      <c r="W26127" s="598"/>
    </row>
    <row r="26128" spans="6:23" x14ac:dyDescent="0.2">
      <c r="F26128" s="610"/>
      <c r="H26128" s="612"/>
      <c r="I26128" s="598"/>
      <c r="J26128" s="598"/>
      <c r="M26128" s="598"/>
      <c r="N26128" s="598"/>
      <c r="V26128" s="598"/>
      <c r="W26128" s="598"/>
    </row>
    <row r="26129" spans="6:23" x14ac:dyDescent="0.2">
      <c r="F26129" s="610"/>
      <c r="H26129" s="612"/>
      <c r="I26129" s="598"/>
      <c r="J26129" s="598"/>
      <c r="M26129" s="598"/>
      <c r="N26129" s="598"/>
      <c r="V26129" s="598"/>
      <c r="W26129" s="598"/>
    </row>
    <row r="26130" spans="6:23" x14ac:dyDescent="0.2">
      <c r="F26130" s="610"/>
      <c r="H26130" s="612"/>
      <c r="I26130" s="598"/>
      <c r="J26130" s="598"/>
      <c r="M26130" s="598"/>
      <c r="N26130" s="598"/>
      <c r="V26130" s="598"/>
      <c r="W26130" s="598"/>
    </row>
    <row r="26131" spans="6:23" x14ac:dyDescent="0.2">
      <c r="F26131" s="610"/>
      <c r="H26131" s="612"/>
      <c r="I26131" s="598"/>
      <c r="J26131" s="598"/>
      <c r="M26131" s="598"/>
      <c r="N26131" s="598"/>
      <c r="V26131" s="598"/>
      <c r="W26131" s="598"/>
    </row>
    <row r="26132" spans="6:23" x14ac:dyDescent="0.2">
      <c r="F26132" s="610"/>
      <c r="H26132" s="612"/>
      <c r="I26132" s="598"/>
      <c r="J26132" s="598"/>
      <c r="M26132" s="598"/>
      <c r="N26132" s="598"/>
      <c r="V26132" s="598"/>
      <c r="W26132" s="598"/>
    </row>
    <row r="26133" spans="6:23" x14ac:dyDescent="0.2">
      <c r="F26133" s="610"/>
      <c r="H26133" s="612"/>
      <c r="I26133" s="598"/>
      <c r="J26133" s="598"/>
      <c r="M26133" s="598"/>
      <c r="N26133" s="598"/>
      <c r="V26133" s="598"/>
      <c r="W26133" s="598"/>
    </row>
    <row r="26134" spans="6:23" x14ac:dyDescent="0.2">
      <c r="F26134" s="610"/>
      <c r="H26134" s="612"/>
      <c r="I26134" s="598"/>
      <c r="J26134" s="598"/>
      <c r="M26134" s="598"/>
      <c r="N26134" s="598"/>
      <c r="V26134" s="598"/>
      <c r="W26134" s="598"/>
    </row>
    <row r="26135" spans="6:23" x14ac:dyDescent="0.2">
      <c r="F26135" s="610"/>
      <c r="H26135" s="612"/>
      <c r="I26135" s="598"/>
      <c r="J26135" s="598"/>
      <c r="M26135" s="598"/>
      <c r="N26135" s="598"/>
      <c r="V26135" s="598"/>
      <c r="W26135" s="598"/>
    </row>
    <row r="26136" spans="6:23" x14ac:dyDescent="0.2">
      <c r="F26136" s="610"/>
      <c r="H26136" s="612"/>
      <c r="I26136" s="598"/>
      <c r="J26136" s="598"/>
      <c r="M26136" s="598"/>
      <c r="N26136" s="598"/>
      <c r="V26136" s="598"/>
      <c r="W26136" s="598"/>
    </row>
    <row r="26137" spans="6:23" x14ac:dyDescent="0.2">
      <c r="F26137" s="610"/>
      <c r="H26137" s="612"/>
      <c r="I26137" s="598"/>
      <c r="J26137" s="598"/>
      <c r="M26137" s="598"/>
      <c r="N26137" s="598"/>
      <c r="V26137" s="598"/>
      <c r="W26137" s="598"/>
    </row>
    <row r="26138" spans="6:23" x14ac:dyDescent="0.2">
      <c r="F26138" s="610"/>
      <c r="H26138" s="612"/>
      <c r="I26138" s="598"/>
      <c r="J26138" s="598"/>
      <c r="M26138" s="598"/>
      <c r="N26138" s="598"/>
      <c r="V26138" s="598"/>
      <c r="W26138" s="598"/>
    </row>
    <row r="26139" spans="6:23" x14ac:dyDescent="0.2">
      <c r="F26139" s="610"/>
      <c r="H26139" s="612"/>
      <c r="I26139" s="598"/>
      <c r="J26139" s="598"/>
      <c r="M26139" s="598"/>
      <c r="N26139" s="598"/>
      <c r="V26139" s="598"/>
      <c r="W26139" s="598"/>
    </row>
    <row r="26140" spans="6:23" x14ac:dyDescent="0.2">
      <c r="F26140" s="610"/>
      <c r="H26140" s="612"/>
      <c r="I26140" s="598"/>
      <c r="J26140" s="598"/>
      <c r="M26140" s="598"/>
      <c r="N26140" s="598"/>
      <c r="V26140" s="598"/>
      <c r="W26140" s="598"/>
    </row>
    <row r="26141" spans="6:23" x14ac:dyDescent="0.2">
      <c r="F26141" s="610"/>
      <c r="H26141" s="612"/>
      <c r="I26141" s="598"/>
      <c r="J26141" s="598"/>
      <c r="M26141" s="598"/>
      <c r="N26141" s="598"/>
      <c r="V26141" s="598"/>
      <c r="W26141" s="598"/>
    </row>
    <row r="26142" spans="6:23" x14ac:dyDescent="0.2">
      <c r="F26142" s="610"/>
      <c r="H26142" s="612"/>
      <c r="I26142" s="598"/>
      <c r="J26142" s="598"/>
      <c r="M26142" s="598"/>
      <c r="N26142" s="598"/>
      <c r="V26142" s="598"/>
      <c r="W26142" s="598"/>
    </row>
    <row r="26143" spans="6:23" x14ac:dyDescent="0.2">
      <c r="F26143" s="610"/>
      <c r="H26143" s="612"/>
      <c r="I26143" s="598"/>
      <c r="J26143" s="598"/>
      <c r="M26143" s="598"/>
      <c r="N26143" s="598"/>
      <c r="V26143" s="598"/>
      <c r="W26143" s="598"/>
    </row>
    <row r="26144" spans="6:23" x14ac:dyDescent="0.2">
      <c r="F26144" s="610"/>
      <c r="H26144" s="612"/>
      <c r="I26144" s="598"/>
      <c r="J26144" s="598"/>
      <c r="M26144" s="598"/>
      <c r="N26144" s="598"/>
      <c r="V26144" s="598"/>
      <c r="W26144" s="598"/>
    </row>
    <row r="26145" spans="6:23" x14ac:dyDescent="0.2">
      <c r="F26145" s="610"/>
      <c r="H26145" s="612"/>
      <c r="I26145" s="598"/>
      <c r="J26145" s="598"/>
      <c r="M26145" s="598"/>
      <c r="N26145" s="598"/>
      <c r="V26145" s="598"/>
      <c r="W26145" s="598"/>
    </row>
    <row r="26146" spans="6:23" x14ac:dyDescent="0.2">
      <c r="F26146" s="610"/>
      <c r="H26146" s="612"/>
      <c r="I26146" s="598"/>
      <c r="J26146" s="598"/>
      <c r="M26146" s="598"/>
      <c r="N26146" s="598"/>
      <c r="V26146" s="598"/>
      <c r="W26146" s="598"/>
    </row>
    <row r="26147" spans="6:23" x14ac:dyDescent="0.2">
      <c r="F26147" s="610"/>
      <c r="H26147" s="612"/>
      <c r="I26147" s="598"/>
      <c r="J26147" s="598"/>
      <c r="M26147" s="598"/>
      <c r="N26147" s="598"/>
      <c r="V26147" s="598"/>
      <c r="W26147" s="598"/>
    </row>
    <row r="26148" spans="6:23" x14ac:dyDescent="0.2">
      <c r="F26148" s="610"/>
      <c r="H26148" s="612"/>
      <c r="I26148" s="598"/>
      <c r="J26148" s="598"/>
      <c r="M26148" s="598"/>
      <c r="N26148" s="598"/>
      <c r="V26148" s="598"/>
      <c r="W26148" s="598"/>
    </row>
    <row r="26149" spans="6:23" x14ac:dyDescent="0.2">
      <c r="F26149" s="610"/>
      <c r="H26149" s="612"/>
      <c r="I26149" s="598"/>
      <c r="J26149" s="598"/>
      <c r="M26149" s="598"/>
      <c r="N26149" s="598"/>
      <c r="V26149" s="598"/>
      <c r="W26149" s="598"/>
    </row>
    <row r="26150" spans="6:23" x14ac:dyDescent="0.2">
      <c r="F26150" s="610"/>
      <c r="H26150" s="612"/>
      <c r="I26150" s="598"/>
      <c r="J26150" s="598"/>
      <c r="M26150" s="598"/>
      <c r="N26150" s="598"/>
      <c r="V26150" s="598"/>
      <c r="W26150" s="598"/>
    </row>
    <row r="26151" spans="6:23" x14ac:dyDescent="0.2">
      <c r="F26151" s="610"/>
      <c r="H26151" s="612"/>
      <c r="I26151" s="598"/>
      <c r="J26151" s="598"/>
      <c r="M26151" s="598"/>
      <c r="N26151" s="598"/>
      <c r="V26151" s="598"/>
      <c r="W26151" s="598"/>
    </row>
    <row r="26152" spans="6:23" x14ac:dyDescent="0.2">
      <c r="F26152" s="610"/>
      <c r="H26152" s="612"/>
      <c r="I26152" s="598"/>
      <c r="J26152" s="598"/>
      <c r="M26152" s="598"/>
      <c r="N26152" s="598"/>
      <c r="V26152" s="598"/>
      <c r="W26152" s="598"/>
    </row>
    <row r="26153" spans="6:23" x14ac:dyDescent="0.2">
      <c r="F26153" s="610"/>
      <c r="H26153" s="612"/>
      <c r="I26153" s="598"/>
      <c r="J26153" s="598"/>
      <c r="M26153" s="598"/>
      <c r="N26153" s="598"/>
      <c r="V26153" s="598"/>
      <c r="W26153" s="598"/>
    </row>
    <row r="26154" spans="6:23" x14ac:dyDescent="0.2">
      <c r="F26154" s="610"/>
      <c r="H26154" s="612"/>
      <c r="I26154" s="598"/>
      <c r="J26154" s="598"/>
      <c r="M26154" s="598"/>
      <c r="N26154" s="598"/>
      <c r="V26154" s="598"/>
      <c r="W26154" s="598"/>
    </row>
    <row r="26155" spans="6:23" x14ac:dyDescent="0.2">
      <c r="F26155" s="610"/>
      <c r="H26155" s="612"/>
      <c r="I26155" s="598"/>
      <c r="J26155" s="598"/>
      <c r="M26155" s="598"/>
      <c r="N26155" s="598"/>
      <c r="V26155" s="598"/>
      <c r="W26155" s="598"/>
    </row>
    <row r="26156" spans="6:23" x14ac:dyDescent="0.2">
      <c r="F26156" s="610"/>
      <c r="H26156" s="612"/>
      <c r="I26156" s="598"/>
      <c r="J26156" s="598"/>
      <c r="M26156" s="598"/>
      <c r="N26156" s="598"/>
      <c r="V26156" s="598"/>
      <c r="W26156" s="598"/>
    </row>
    <row r="26157" spans="6:23" x14ac:dyDescent="0.2">
      <c r="F26157" s="610"/>
      <c r="H26157" s="612"/>
      <c r="I26157" s="598"/>
      <c r="J26157" s="598"/>
      <c r="M26157" s="598"/>
      <c r="N26157" s="598"/>
      <c r="V26157" s="598"/>
      <c r="W26157" s="598"/>
    </row>
    <row r="26158" spans="6:23" x14ac:dyDescent="0.2">
      <c r="F26158" s="610"/>
      <c r="H26158" s="612"/>
      <c r="I26158" s="598"/>
      <c r="J26158" s="598"/>
      <c r="M26158" s="598"/>
      <c r="N26158" s="598"/>
      <c r="V26158" s="598"/>
      <c r="W26158" s="598"/>
    </row>
    <row r="26159" spans="6:23" x14ac:dyDescent="0.2">
      <c r="F26159" s="610"/>
      <c r="H26159" s="612"/>
      <c r="I26159" s="598"/>
      <c r="J26159" s="598"/>
      <c r="M26159" s="598"/>
      <c r="N26159" s="598"/>
      <c r="V26159" s="598"/>
      <c r="W26159" s="598"/>
    </row>
    <row r="26160" spans="6:23" x14ac:dyDescent="0.2">
      <c r="F26160" s="610"/>
      <c r="H26160" s="612"/>
      <c r="I26160" s="598"/>
      <c r="J26160" s="598"/>
      <c r="M26160" s="598"/>
      <c r="N26160" s="598"/>
      <c r="V26160" s="598"/>
      <c r="W26160" s="598"/>
    </row>
    <row r="26161" spans="6:23" x14ac:dyDescent="0.2">
      <c r="F26161" s="610"/>
      <c r="H26161" s="612"/>
      <c r="I26161" s="598"/>
      <c r="J26161" s="598"/>
      <c r="M26161" s="598"/>
      <c r="N26161" s="598"/>
      <c r="V26161" s="598"/>
      <c r="W26161" s="598"/>
    </row>
    <row r="26162" spans="6:23" x14ac:dyDescent="0.2">
      <c r="F26162" s="610"/>
      <c r="H26162" s="612"/>
      <c r="I26162" s="598"/>
      <c r="J26162" s="598"/>
      <c r="M26162" s="598"/>
      <c r="N26162" s="598"/>
      <c r="V26162" s="598"/>
      <c r="W26162" s="598"/>
    </row>
    <row r="26163" spans="6:23" x14ac:dyDescent="0.2">
      <c r="F26163" s="610"/>
      <c r="H26163" s="612"/>
      <c r="I26163" s="598"/>
      <c r="J26163" s="598"/>
      <c r="M26163" s="598"/>
      <c r="N26163" s="598"/>
      <c r="V26163" s="598"/>
      <c r="W26163" s="598"/>
    </row>
    <row r="26164" spans="6:23" x14ac:dyDescent="0.2">
      <c r="F26164" s="610"/>
      <c r="H26164" s="612"/>
      <c r="I26164" s="598"/>
      <c r="J26164" s="598"/>
      <c r="M26164" s="598"/>
      <c r="N26164" s="598"/>
      <c r="V26164" s="598"/>
      <c r="W26164" s="598"/>
    </row>
    <row r="26165" spans="6:23" x14ac:dyDescent="0.2">
      <c r="F26165" s="610"/>
      <c r="H26165" s="612"/>
      <c r="I26165" s="598"/>
      <c r="J26165" s="598"/>
      <c r="M26165" s="598"/>
      <c r="N26165" s="598"/>
      <c r="V26165" s="598"/>
      <c r="W26165" s="598"/>
    </row>
    <row r="26166" spans="6:23" x14ac:dyDescent="0.2">
      <c r="F26166" s="610"/>
      <c r="H26166" s="612"/>
      <c r="I26166" s="598"/>
      <c r="J26166" s="598"/>
      <c r="M26166" s="598"/>
      <c r="N26166" s="598"/>
      <c r="V26166" s="598"/>
      <c r="W26166" s="598"/>
    </row>
    <row r="26167" spans="6:23" x14ac:dyDescent="0.2">
      <c r="F26167" s="610"/>
      <c r="H26167" s="612"/>
      <c r="I26167" s="598"/>
      <c r="J26167" s="598"/>
      <c r="M26167" s="598"/>
      <c r="N26167" s="598"/>
      <c r="V26167" s="598"/>
      <c r="W26167" s="598"/>
    </row>
    <row r="26168" spans="6:23" x14ac:dyDescent="0.2">
      <c r="F26168" s="610"/>
      <c r="H26168" s="612"/>
      <c r="I26168" s="598"/>
      <c r="J26168" s="598"/>
      <c r="M26168" s="598"/>
      <c r="N26168" s="598"/>
      <c r="V26168" s="598"/>
      <c r="W26168" s="598"/>
    </row>
    <row r="26169" spans="6:23" x14ac:dyDescent="0.2">
      <c r="F26169" s="610"/>
      <c r="H26169" s="612"/>
      <c r="I26169" s="598"/>
      <c r="J26169" s="598"/>
      <c r="M26169" s="598"/>
      <c r="N26169" s="598"/>
      <c r="V26169" s="598"/>
      <c r="W26169" s="598"/>
    </row>
    <row r="26170" spans="6:23" x14ac:dyDescent="0.2">
      <c r="F26170" s="610"/>
      <c r="H26170" s="612"/>
      <c r="I26170" s="598"/>
      <c r="J26170" s="598"/>
      <c r="M26170" s="598"/>
      <c r="N26170" s="598"/>
      <c r="V26170" s="598"/>
      <c r="W26170" s="598"/>
    </row>
    <row r="26171" spans="6:23" x14ac:dyDescent="0.2">
      <c r="F26171" s="610"/>
      <c r="H26171" s="612"/>
      <c r="I26171" s="598"/>
      <c r="J26171" s="598"/>
      <c r="M26171" s="598"/>
      <c r="N26171" s="598"/>
      <c r="V26171" s="598"/>
      <c r="W26171" s="598"/>
    </row>
    <row r="26172" spans="6:23" x14ac:dyDescent="0.2">
      <c r="F26172" s="610"/>
      <c r="H26172" s="612"/>
      <c r="I26172" s="598"/>
      <c r="J26172" s="598"/>
      <c r="M26172" s="598"/>
      <c r="N26172" s="598"/>
      <c r="V26172" s="598"/>
      <c r="W26172" s="598"/>
    </row>
    <row r="26173" spans="6:23" x14ac:dyDescent="0.2">
      <c r="F26173" s="610"/>
      <c r="H26173" s="612"/>
      <c r="I26173" s="598"/>
      <c r="J26173" s="598"/>
      <c r="M26173" s="598"/>
      <c r="N26173" s="598"/>
      <c r="V26173" s="598"/>
      <c r="W26173" s="598"/>
    </row>
    <row r="26174" spans="6:23" x14ac:dyDescent="0.2">
      <c r="F26174" s="610"/>
      <c r="H26174" s="612"/>
      <c r="I26174" s="598"/>
      <c r="J26174" s="598"/>
      <c r="M26174" s="598"/>
      <c r="N26174" s="598"/>
      <c r="V26174" s="598"/>
      <c r="W26174" s="598"/>
    </row>
    <row r="26175" spans="6:23" x14ac:dyDescent="0.2">
      <c r="F26175" s="610"/>
      <c r="H26175" s="612"/>
      <c r="I26175" s="598"/>
      <c r="J26175" s="598"/>
      <c r="M26175" s="598"/>
      <c r="N26175" s="598"/>
      <c r="V26175" s="598"/>
      <c r="W26175" s="598"/>
    </row>
    <row r="26176" spans="6:23" x14ac:dyDescent="0.2">
      <c r="F26176" s="610"/>
      <c r="H26176" s="612"/>
      <c r="I26176" s="598"/>
      <c r="J26176" s="598"/>
      <c r="M26176" s="598"/>
      <c r="N26176" s="598"/>
      <c r="V26176" s="598"/>
      <c r="W26176" s="598"/>
    </row>
    <row r="26177" spans="6:23" x14ac:dyDescent="0.2">
      <c r="F26177" s="610"/>
      <c r="H26177" s="612"/>
      <c r="I26177" s="598"/>
      <c r="J26177" s="598"/>
      <c r="M26177" s="598"/>
      <c r="N26177" s="598"/>
      <c r="V26177" s="598"/>
      <c r="W26177" s="598"/>
    </row>
    <row r="26178" spans="6:23" x14ac:dyDescent="0.2">
      <c r="F26178" s="610"/>
      <c r="H26178" s="612"/>
      <c r="I26178" s="598"/>
      <c r="J26178" s="598"/>
      <c r="M26178" s="598"/>
      <c r="N26178" s="598"/>
      <c r="V26178" s="598"/>
      <c r="W26178" s="598"/>
    </row>
    <row r="26179" spans="6:23" x14ac:dyDescent="0.2">
      <c r="F26179" s="610"/>
      <c r="H26179" s="612"/>
      <c r="I26179" s="598"/>
      <c r="J26179" s="598"/>
      <c r="M26179" s="598"/>
      <c r="N26179" s="598"/>
      <c r="V26179" s="598"/>
      <c r="W26179" s="598"/>
    </row>
    <row r="26180" spans="6:23" x14ac:dyDescent="0.2">
      <c r="F26180" s="610"/>
      <c r="H26180" s="612"/>
      <c r="I26180" s="598"/>
      <c r="J26180" s="598"/>
      <c r="M26180" s="598"/>
      <c r="N26180" s="598"/>
      <c r="V26180" s="598"/>
      <c r="W26180" s="598"/>
    </row>
    <row r="26181" spans="6:23" x14ac:dyDescent="0.2">
      <c r="F26181" s="610"/>
      <c r="H26181" s="612"/>
      <c r="I26181" s="598"/>
      <c r="J26181" s="598"/>
      <c r="M26181" s="598"/>
      <c r="N26181" s="598"/>
      <c r="V26181" s="598"/>
      <c r="W26181" s="598"/>
    </row>
    <row r="26182" spans="6:23" x14ac:dyDescent="0.2">
      <c r="F26182" s="610"/>
      <c r="H26182" s="612"/>
      <c r="I26182" s="598"/>
      <c r="J26182" s="598"/>
      <c r="M26182" s="598"/>
      <c r="N26182" s="598"/>
      <c r="V26182" s="598"/>
      <c r="W26182" s="598"/>
    </row>
    <row r="26183" spans="6:23" x14ac:dyDescent="0.2">
      <c r="F26183" s="610"/>
      <c r="H26183" s="612"/>
      <c r="I26183" s="598"/>
      <c r="J26183" s="598"/>
      <c r="M26183" s="598"/>
      <c r="N26183" s="598"/>
      <c r="V26183" s="598"/>
      <c r="W26183" s="598"/>
    </row>
    <row r="26184" spans="6:23" x14ac:dyDescent="0.2">
      <c r="F26184" s="610"/>
      <c r="H26184" s="612"/>
      <c r="I26184" s="598"/>
      <c r="J26184" s="598"/>
      <c r="M26184" s="598"/>
      <c r="N26184" s="598"/>
      <c r="V26184" s="598"/>
      <c r="W26184" s="598"/>
    </row>
    <row r="26185" spans="6:23" x14ac:dyDescent="0.2">
      <c r="F26185" s="610"/>
      <c r="H26185" s="612"/>
      <c r="I26185" s="598"/>
      <c r="J26185" s="598"/>
      <c r="M26185" s="598"/>
      <c r="N26185" s="598"/>
      <c r="V26185" s="598"/>
      <c r="W26185" s="598"/>
    </row>
    <row r="26186" spans="6:23" x14ac:dyDescent="0.2">
      <c r="F26186" s="610"/>
      <c r="H26186" s="612"/>
      <c r="I26186" s="598"/>
      <c r="J26186" s="598"/>
      <c r="M26186" s="598"/>
      <c r="N26186" s="598"/>
      <c r="V26186" s="598"/>
      <c r="W26186" s="598"/>
    </row>
    <row r="26187" spans="6:23" x14ac:dyDescent="0.2">
      <c r="F26187" s="610"/>
      <c r="H26187" s="612"/>
      <c r="I26187" s="598"/>
      <c r="J26187" s="598"/>
      <c r="M26187" s="598"/>
      <c r="N26187" s="598"/>
      <c r="V26187" s="598"/>
      <c r="W26187" s="598"/>
    </row>
    <row r="26188" spans="6:23" x14ac:dyDescent="0.2">
      <c r="F26188" s="610"/>
      <c r="H26188" s="612"/>
      <c r="I26188" s="598"/>
      <c r="J26188" s="598"/>
      <c r="M26188" s="598"/>
      <c r="N26188" s="598"/>
      <c r="V26188" s="598"/>
      <c r="W26188" s="598"/>
    </row>
    <row r="26189" spans="6:23" x14ac:dyDescent="0.2">
      <c r="F26189" s="610"/>
      <c r="H26189" s="612"/>
      <c r="I26189" s="598"/>
      <c r="J26189" s="598"/>
      <c r="M26189" s="598"/>
      <c r="N26189" s="598"/>
      <c r="V26189" s="598"/>
      <c r="W26189" s="598"/>
    </row>
    <row r="26190" spans="6:23" x14ac:dyDescent="0.2">
      <c r="F26190" s="610"/>
      <c r="H26190" s="612"/>
      <c r="I26190" s="598"/>
      <c r="J26190" s="598"/>
      <c r="M26190" s="598"/>
      <c r="N26190" s="598"/>
      <c r="V26190" s="598"/>
      <c r="W26190" s="598"/>
    </row>
    <row r="26191" spans="6:23" x14ac:dyDescent="0.2">
      <c r="F26191" s="610"/>
      <c r="H26191" s="612"/>
      <c r="I26191" s="598"/>
      <c r="J26191" s="598"/>
      <c r="M26191" s="598"/>
      <c r="N26191" s="598"/>
      <c r="V26191" s="598"/>
      <c r="W26191" s="598"/>
    </row>
    <row r="26192" spans="6:23" x14ac:dyDescent="0.2">
      <c r="F26192" s="610"/>
      <c r="H26192" s="612"/>
      <c r="I26192" s="598"/>
      <c r="J26192" s="598"/>
      <c r="M26192" s="598"/>
      <c r="N26192" s="598"/>
      <c r="V26192" s="598"/>
      <c r="W26192" s="598"/>
    </row>
    <row r="26193" spans="6:23" x14ac:dyDescent="0.2">
      <c r="F26193" s="610"/>
      <c r="H26193" s="612"/>
      <c r="I26193" s="598"/>
      <c r="J26193" s="598"/>
      <c r="M26193" s="598"/>
      <c r="N26193" s="598"/>
      <c r="V26193" s="598"/>
      <c r="W26193" s="598"/>
    </row>
    <row r="26194" spans="6:23" x14ac:dyDescent="0.2">
      <c r="F26194" s="610"/>
      <c r="H26194" s="612"/>
      <c r="I26194" s="598"/>
      <c r="J26194" s="598"/>
      <c r="M26194" s="598"/>
      <c r="N26194" s="598"/>
      <c r="V26194" s="598"/>
      <c r="W26194" s="598"/>
    </row>
    <row r="26195" spans="6:23" x14ac:dyDescent="0.2">
      <c r="F26195" s="610"/>
      <c r="H26195" s="612"/>
      <c r="I26195" s="598"/>
      <c r="J26195" s="598"/>
      <c r="M26195" s="598"/>
      <c r="N26195" s="598"/>
      <c r="V26195" s="598"/>
      <c r="W26195" s="598"/>
    </row>
    <row r="26196" spans="6:23" x14ac:dyDescent="0.2">
      <c r="F26196" s="610"/>
      <c r="H26196" s="612"/>
      <c r="I26196" s="598"/>
      <c r="J26196" s="598"/>
      <c r="M26196" s="598"/>
      <c r="N26196" s="598"/>
      <c r="V26196" s="598"/>
      <c r="W26196" s="598"/>
    </row>
    <row r="26197" spans="6:23" x14ac:dyDescent="0.2">
      <c r="F26197" s="610"/>
      <c r="H26197" s="612"/>
      <c r="I26197" s="598"/>
      <c r="J26197" s="598"/>
      <c r="M26197" s="598"/>
      <c r="N26197" s="598"/>
      <c r="V26197" s="598"/>
      <c r="W26197" s="598"/>
    </row>
    <row r="26198" spans="6:23" x14ac:dyDescent="0.2">
      <c r="F26198" s="610"/>
      <c r="H26198" s="612"/>
      <c r="I26198" s="598"/>
      <c r="J26198" s="598"/>
      <c r="M26198" s="598"/>
      <c r="N26198" s="598"/>
      <c r="V26198" s="598"/>
      <c r="W26198" s="598"/>
    </row>
    <row r="26199" spans="6:23" x14ac:dyDescent="0.2">
      <c r="F26199" s="610"/>
      <c r="H26199" s="612"/>
      <c r="I26199" s="598"/>
      <c r="J26199" s="598"/>
      <c r="M26199" s="598"/>
      <c r="N26199" s="598"/>
      <c r="V26199" s="598"/>
      <c r="W26199" s="598"/>
    </row>
    <row r="26200" spans="6:23" x14ac:dyDescent="0.2">
      <c r="F26200" s="610"/>
      <c r="H26200" s="612"/>
      <c r="I26200" s="598"/>
      <c r="J26200" s="598"/>
      <c r="M26200" s="598"/>
      <c r="N26200" s="598"/>
      <c r="V26200" s="598"/>
      <c r="W26200" s="598"/>
    </row>
    <row r="26201" spans="6:23" x14ac:dyDescent="0.2">
      <c r="F26201" s="610"/>
      <c r="H26201" s="612"/>
      <c r="I26201" s="598"/>
      <c r="J26201" s="598"/>
      <c r="M26201" s="598"/>
      <c r="N26201" s="598"/>
      <c r="V26201" s="598"/>
      <c r="W26201" s="598"/>
    </row>
    <row r="26202" spans="6:23" x14ac:dyDescent="0.2">
      <c r="F26202" s="610"/>
      <c r="H26202" s="612"/>
      <c r="I26202" s="598"/>
      <c r="J26202" s="598"/>
      <c r="M26202" s="598"/>
      <c r="N26202" s="598"/>
      <c r="V26202" s="598"/>
      <c r="W26202" s="598"/>
    </row>
    <row r="26203" spans="6:23" x14ac:dyDescent="0.2">
      <c r="F26203" s="610"/>
      <c r="H26203" s="612"/>
      <c r="I26203" s="598"/>
      <c r="J26203" s="598"/>
      <c r="M26203" s="598"/>
      <c r="N26203" s="598"/>
      <c r="V26203" s="598"/>
      <c r="W26203" s="598"/>
    </row>
    <row r="26204" spans="6:23" x14ac:dyDescent="0.2">
      <c r="F26204" s="610"/>
      <c r="H26204" s="612"/>
      <c r="I26204" s="598"/>
      <c r="J26204" s="598"/>
      <c r="M26204" s="598"/>
      <c r="N26204" s="598"/>
      <c r="V26204" s="598"/>
      <c r="W26204" s="598"/>
    </row>
    <row r="26205" spans="6:23" x14ac:dyDescent="0.2">
      <c r="F26205" s="610"/>
      <c r="H26205" s="612"/>
      <c r="I26205" s="598"/>
      <c r="J26205" s="598"/>
      <c r="M26205" s="598"/>
      <c r="N26205" s="598"/>
      <c r="V26205" s="598"/>
      <c r="W26205" s="598"/>
    </row>
    <row r="26206" spans="6:23" x14ac:dyDescent="0.2">
      <c r="F26206" s="610"/>
      <c r="H26206" s="612"/>
      <c r="I26206" s="598"/>
      <c r="J26206" s="598"/>
      <c r="M26206" s="598"/>
      <c r="N26206" s="598"/>
      <c r="V26206" s="598"/>
      <c r="W26206" s="598"/>
    </row>
    <row r="26207" spans="6:23" x14ac:dyDescent="0.2">
      <c r="F26207" s="610"/>
      <c r="H26207" s="612"/>
      <c r="I26207" s="598"/>
      <c r="J26207" s="598"/>
      <c r="M26207" s="598"/>
      <c r="N26207" s="598"/>
      <c r="V26207" s="598"/>
      <c r="W26207" s="598"/>
    </row>
    <row r="26208" spans="6:23" x14ac:dyDescent="0.2">
      <c r="F26208" s="610"/>
      <c r="H26208" s="612"/>
      <c r="I26208" s="598"/>
      <c r="J26208" s="598"/>
      <c r="M26208" s="598"/>
      <c r="N26208" s="598"/>
      <c r="V26208" s="598"/>
      <c r="W26208" s="598"/>
    </row>
    <row r="26209" spans="6:23" x14ac:dyDescent="0.2">
      <c r="F26209" s="610"/>
      <c r="H26209" s="612"/>
      <c r="I26209" s="598"/>
      <c r="J26209" s="598"/>
      <c r="M26209" s="598"/>
      <c r="N26209" s="598"/>
      <c r="V26209" s="598"/>
      <c r="W26209" s="598"/>
    </row>
    <row r="26210" spans="6:23" x14ac:dyDescent="0.2">
      <c r="F26210" s="610"/>
      <c r="H26210" s="612"/>
      <c r="I26210" s="598"/>
      <c r="J26210" s="598"/>
      <c r="M26210" s="598"/>
      <c r="N26210" s="598"/>
      <c r="V26210" s="598"/>
      <c r="W26210" s="598"/>
    </row>
    <row r="26211" spans="6:23" x14ac:dyDescent="0.2">
      <c r="F26211" s="610"/>
      <c r="H26211" s="612"/>
      <c r="I26211" s="598"/>
      <c r="J26211" s="598"/>
      <c r="M26211" s="598"/>
      <c r="N26211" s="598"/>
      <c r="V26211" s="598"/>
      <c r="W26211" s="598"/>
    </row>
    <row r="26212" spans="6:23" x14ac:dyDescent="0.2">
      <c r="F26212" s="610"/>
      <c r="H26212" s="612"/>
      <c r="I26212" s="598"/>
      <c r="J26212" s="598"/>
      <c r="M26212" s="598"/>
      <c r="N26212" s="598"/>
      <c r="V26212" s="598"/>
      <c r="W26212" s="598"/>
    </row>
    <row r="26213" spans="6:23" x14ac:dyDescent="0.2">
      <c r="F26213" s="610"/>
      <c r="H26213" s="612"/>
      <c r="I26213" s="598"/>
      <c r="J26213" s="598"/>
      <c r="M26213" s="598"/>
      <c r="N26213" s="598"/>
      <c r="V26213" s="598"/>
      <c r="W26213" s="598"/>
    </row>
    <row r="26214" spans="6:23" x14ac:dyDescent="0.2">
      <c r="F26214" s="610"/>
      <c r="H26214" s="612"/>
      <c r="I26214" s="598"/>
      <c r="J26214" s="598"/>
      <c r="M26214" s="598"/>
      <c r="N26214" s="598"/>
      <c r="V26214" s="598"/>
      <c r="W26214" s="598"/>
    </row>
    <row r="26215" spans="6:23" x14ac:dyDescent="0.2">
      <c r="F26215" s="610"/>
      <c r="H26215" s="612"/>
      <c r="I26215" s="598"/>
      <c r="J26215" s="598"/>
      <c r="M26215" s="598"/>
      <c r="N26215" s="598"/>
      <c r="V26215" s="598"/>
      <c r="W26215" s="598"/>
    </row>
    <row r="26216" spans="6:23" x14ac:dyDescent="0.2">
      <c r="F26216" s="610"/>
      <c r="H26216" s="612"/>
      <c r="I26216" s="598"/>
      <c r="J26216" s="598"/>
      <c r="M26216" s="598"/>
      <c r="N26216" s="598"/>
      <c r="V26216" s="598"/>
      <c r="W26216" s="598"/>
    </row>
    <row r="26217" spans="6:23" x14ac:dyDescent="0.2">
      <c r="F26217" s="610"/>
      <c r="H26217" s="612"/>
      <c r="I26217" s="598"/>
      <c r="J26217" s="598"/>
      <c r="M26217" s="598"/>
      <c r="N26217" s="598"/>
      <c r="V26217" s="598"/>
      <c r="W26217" s="598"/>
    </row>
    <row r="26218" spans="6:23" x14ac:dyDescent="0.2">
      <c r="F26218" s="610"/>
      <c r="H26218" s="612"/>
      <c r="I26218" s="598"/>
      <c r="J26218" s="598"/>
      <c r="M26218" s="598"/>
      <c r="N26218" s="598"/>
      <c r="V26218" s="598"/>
      <c r="W26218" s="598"/>
    </row>
    <row r="26219" spans="6:23" x14ac:dyDescent="0.2">
      <c r="F26219" s="610"/>
      <c r="H26219" s="612"/>
      <c r="I26219" s="598"/>
      <c r="J26219" s="598"/>
      <c r="M26219" s="598"/>
      <c r="N26219" s="598"/>
      <c r="V26219" s="598"/>
      <c r="W26219" s="598"/>
    </row>
    <row r="26220" spans="6:23" x14ac:dyDescent="0.2">
      <c r="F26220" s="610"/>
      <c r="H26220" s="612"/>
      <c r="I26220" s="598"/>
      <c r="J26220" s="598"/>
      <c r="M26220" s="598"/>
      <c r="N26220" s="598"/>
      <c r="V26220" s="598"/>
      <c r="W26220" s="598"/>
    </row>
    <row r="26221" spans="6:23" x14ac:dyDescent="0.2">
      <c r="F26221" s="610"/>
      <c r="H26221" s="612"/>
      <c r="I26221" s="598"/>
      <c r="J26221" s="598"/>
      <c r="M26221" s="598"/>
      <c r="N26221" s="598"/>
      <c r="V26221" s="598"/>
      <c r="W26221" s="598"/>
    </row>
    <row r="26222" spans="6:23" x14ac:dyDescent="0.2">
      <c r="F26222" s="610"/>
      <c r="H26222" s="612"/>
      <c r="I26222" s="598"/>
      <c r="J26222" s="598"/>
      <c r="M26222" s="598"/>
      <c r="N26222" s="598"/>
      <c r="V26222" s="598"/>
      <c r="W26222" s="598"/>
    </row>
    <row r="26223" spans="6:23" x14ac:dyDescent="0.2">
      <c r="F26223" s="610"/>
      <c r="H26223" s="612"/>
      <c r="I26223" s="598"/>
      <c r="J26223" s="598"/>
      <c r="M26223" s="598"/>
      <c r="N26223" s="598"/>
      <c r="V26223" s="598"/>
      <c r="W26223" s="598"/>
    </row>
    <row r="26224" spans="6:23" x14ac:dyDescent="0.2">
      <c r="F26224" s="610"/>
      <c r="H26224" s="612"/>
      <c r="I26224" s="598"/>
      <c r="J26224" s="598"/>
      <c r="M26224" s="598"/>
      <c r="N26224" s="598"/>
      <c r="V26224" s="598"/>
      <c r="W26224" s="598"/>
    </row>
    <row r="26225" spans="6:23" x14ac:dyDescent="0.2">
      <c r="F26225" s="610"/>
      <c r="H26225" s="612"/>
      <c r="I26225" s="598"/>
      <c r="J26225" s="598"/>
      <c r="M26225" s="598"/>
      <c r="N26225" s="598"/>
      <c r="V26225" s="598"/>
      <c r="W26225" s="598"/>
    </row>
    <row r="26226" spans="6:23" x14ac:dyDescent="0.2">
      <c r="F26226" s="610"/>
      <c r="H26226" s="612"/>
      <c r="I26226" s="598"/>
      <c r="J26226" s="598"/>
      <c r="M26226" s="598"/>
      <c r="N26226" s="598"/>
      <c r="V26226" s="598"/>
      <c r="W26226" s="598"/>
    </row>
    <row r="26227" spans="6:23" x14ac:dyDescent="0.2">
      <c r="F26227" s="610"/>
      <c r="H26227" s="612"/>
      <c r="I26227" s="598"/>
      <c r="J26227" s="598"/>
      <c r="M26227" s="598"/>
      <c r="N26227" s="598"/>
      <c r="V26227" s="598"/>
      <c r="W26227" s="598"/>
    </row>
    <row r="26228" spans="6:23" x14ac:dyDescent="0.2">
      <c r="F26228" s="610"/>
      <c r="H26228" s="612"/>
      <c r="I26228" s="598"/>
      <c r="J26228" s="598"/>
      <c r="M26228" s="598"/>
      <c r="N26228" s="598"/>
      <c r="V26228" s="598"/>
      <c r="W26228" s="598"/>
    </row>
    <row r="26229" spans="6:23" x14ac:dyDescent="0.2">
      <c r="F26229" s="610"/>
      <c r="H26229" s="612"/>
      <c r="I26229" s="598"/>
      <c r="J26229" s="598"/>
      <c r="M26229" s="598"/>
      <c r="N26229" s="598"/>
      <c r="V26229" s="598"/>
      <c r="W26229" s="598"/>
    </row>
    <row r="26230" spans="6:23" x14ac:dyDescent="0.2">
      <c r="F26230" s="610"/>
      <c r="H26230" s="612"/>
      <c r="I26230" s="598"/>
      <c r="J26230" s="598"/>
      <c r="M26230" s="598"/>
      <c r="N26230" s="598"/>
      <c r="V26230" s="598"/>
      <c r="W26230" s="598"/>
    </row>
    <row r="26231" spans="6:23" x14ac:dyDescent="0.2">
      <c r="F26231" s="610"/>
      <c r="H26231" s="612"/>
      <c r="I26231" s="598"/>
      <c r="J26231" s="598"/>
      <c r="M26231" s="598"/>
      <c r="N26231" s="598"/>
      <c r="V26231" s="598"/>
      <c r="W26231" s="598"/>
    </row>
    <row r="26232" spans="6:23" x14ac:dyDescent="0.2">
      <c r="F26232" s="610"/>
      <c r="H26232" s="612"/>
      <c r="I26232" s="598"/>
      <c r="J26232" s="598"/>
      <c r="M26232" s="598"/>
      <c r="N26232" s="598"/>
      <c r="V26232" s="598"/>
      <c r="W26232" s="598"/>
    </row>
    <row r="26233" spans="6:23" x14ac:dyDescent="0.2">
      <c r="F26233" s="610"/>
      <c r="H26233" s="612"/>
      <c r="I26233" s="598"/>
      <c r="J26233" s="598"/>
      <c r="M26233" s="598"/>
      <c r="N26233" s="598"/>
      <c r="V26233" s="598"/>
      <c r="W26233" s="598"/>
    </row>
    <row r="26234" spans="6:23" x14ac:dyDescent="0.2">
      <c r="F26234" s="610"/>
      <c r="H26234" s="612"/>
      <c r="I26234" s="598"/>
      <c r="J26234" s="598"/>
      <c r="M26234" s="598"/>
      <c r="N26234" s="598"/>
      <c r="V26234" s="598"/>
      <c r="W26234" s="598"/>
    </row>
    <row r="26235" spans="6:23" x14ac:dyDescent="0.2">
      <c r="F26235" s="610"/>
      <c r="H26235" s="612"/>
      <c r="I26235" s="598"/>
      <c r="J26235" s="598"/>
      <c r="M26235" s="598"/>
      <c r="N26235" s="598"/>
      <c r="V26235" s="598"/>
      <c r="W26235" s="598"/>
    </row>
    <row r="26236" spans="6:23" x14ac:dyDescent="0.2">
      <c r="F26236" s="610"/>
      <c r="H26236" s="612"/>
      <c r="I26236" s="598"/>
      <c r="J26236" s="598"/>
      <c r="M26236" s="598"/>
      <c r="N26236" s="598"/>
      <c r="V26236" s="598"/>
      <c r="W26236" s="598"/>
    </row>
    <row r="26237" spans="6:23" x14ac:dyDescent="0.2">
      <c r="F26237" s="610"/>
      <c r="H26237" s="612"/>
      <c r="I26237" s="598"/>
      <c r="J26237" s="598"/>
      <c r="M26237" s="598"/>
      <c r="N26237" s="598"/>
      <c r="V26237" s="598"/>
      <c r="W26237" s="598"/>
    </row>
    <row r="26238" spans="6:23" x14ac:dyDescent="0.2">
      <c r="F26238" s="610"/>
      <c r="H26238" s="612"/>
      <c r="I26238" s="598"/>
      <c r="J26238" s="598"/>
      <c r="M26238" s="598"/>
      <c r="N26238" s="598"/>
      <c r="V26238" s="598"/>
      <c r="W26238" s="598"/>
    </row>
    <row r="26239" spans="6:23" x14ac:dyDescent="0.2">
      <c r="F26239" s="610"/>
      <c r="H26239" s="612"/>
      <c r="I26239" s="598"/>
      <c r="J26239" s="598"/>
      <c r="M26239" s="598"/>
      <c r="N26239" s="598"/>
      <c r="V26239" s="598"/>
      <c r="W26239" s="598"/>
    </row>
    <row r="26240" spans="6:23" x14ac:dyDescent="0.2">
      <c r="F26240" s="610"/>
      <c r="H26240" s="612"/>
      <c r="I26240" s="598"/>
      <c r="J26240" s="598"/>
      <c r="M26240" s="598"/>
      <c r="N26240" s="598"/>
      <c r="V26240" s="598"/>
      <c r="W26240" s="598"/>
    </row>
    <row r="26241" spans="6:23" x14ac:dyDescent="0.2">
      <c r="F26241" s="610"/>
      <c r="H26241" s="612"/>
      <c r="I26241" s="598"/>
      <c r="J26241" s="598"/>
      <c r="M26241" s="598"/>
      <c r="N26241" s="598"/>
      <c r="V26241" s="598"/>
      <c r="W26241" s="598"/>
    </row>
    <row r="26242" spans="6:23" x14ac:dyDescent="0.2">
      <c r="F26242" s="610"/>
      <c r="H26242" s="612"/>
      <c r="I26242" s="598"/>
      <c r="J26242" s="598"/>
      <c r="M26242" s="598"/>
      <c r="N26242" s="598"/>
      <c r="V26242" s="598"/>
      <c r="W26242" s="598"/>
    </row>
    <row r="26243" spans="6:23" x14ac:dyDescent="0.2">
      <c r="F26243" s="610"/>
      <c r="H26243" s="612"/>
      <c r="I26243" s="598"/>
      <c r="J26243" s="598"/>
      <c r="M26243" s="598"/>
      <c r="N26243" s="598"/>
      <c r="V26243" s="598"/>
      <c r="W26243" s="598"/>
    </row>
    <row r="26244" spans="6:23" x14ac:dyDescent="0.2">
      <c r="F26244" s="610"/>
      <c r="H26244" s="612"/>
      <c r="I26244" s="598"/>
      <c r="J26244" s="598"/>
      <c r="M26244" s="598"/>
      <c r="N26244" s="598"/>
      <c r="V26244" s="598"/>
      <c r="W26244" s="598"/>
    </row>
    <row r="26245" spans="6:23" x14ac:dyDescent="0.2">
      <c r="F26245" s="610"/>
      <c r="H26245" s="612"/>
      <c r="I26245" s="598"/>
      <c r="J26245" s="598"/>
      <c r="M26245" s="598"/>
      <c r="N26245" s="598"/>
      <c r="V26245" s="598"/>
      <c r="W26245" s="598"/>
    </row>
    <row r="26246" spans="6:23" x14ac:dyDescent="0.2">
      <c r="F26246" s="610"/>
      <c r="H26246" s="612"/>
      <c r="I26246" s="598"/>
      <c r="J26246" s="598"/>
      <c r="M26246" s="598"/>
      <c r="N26246" s="598"/>
      <c r="V26246" s="598"/>
      <c r="W26246" s="598"/>
    </row>
    <row r="26247" spans="6:23" x14ac:dyDescent="0.2">
      <c r="F26247" s="610"/>
      <c r="H26247" s="612"/>
      <c r="I26247" s="598"/>
      <c r="J26247" s="598"/>
      <c r="M26247" s="598"/>
      <c r="N26247" s="598"/>
      <c r="V26247" s="598"/>
      <c r="W26247" s="598"/>
    </row>
    <row r="26248" spans="6:23" x14ac:dyDescent="0.2">
      <c r="F26248" s="610"/>
      <c r="H26248" s="612"/>
      <c r="I26248" s="598"/>
      <c r="J26248" s="598"/>
      <c r="M26248" s="598"/>
      <c r="N26248" s="598"/>
      <c r="V26248" s="598"/>
      <c r="W26248" s="598"/>
    </row>
    <row r="26249" spans="6:23" x14ac:dyDescent="0.2">
      <c r="F26249" s="610"/>
      <c r="H26249" s="612"/>
      <c r="I26249" s="598"/>
      <c r="J26249" s="598"/>
      <c r="M26249" s="598"/>
      <c r="N26249" s="598"/>
      <c r="V26249" s="598"/>
      <c r="W26249" s="598"/>
    </row>
    <row r="26250" spans="6:23" x14ac:dyDescent="0.2">
      <c r="F26250" s="610"/>
      <c r="H26250" s="612"/>
      <c r="I26250" s="598"/>
      <c r="J26250" s="598"/>
      <c r="M26250" s="598"/>
      <c r="N26250" s="598"/>
      <c r="V26250" s="598"/>
      <c r="W26250" s="598"/>
    </row>
    <row r="26251" spans="6:23" x14ac:dyDescent="0.2">
      <c r="F26251" s="610"/>
      <c r="H26251" s="612"/>
      <c r="I26251" s="598"/>
      <c r="J26251" s="598"/>
      <c r="M26251" s="598"/>
      <c r="N26251" s="598"/>
      <c r="V26251" s="598"/>
      <c r="W26251" s="598"/>
    </row>
    <row r="26252" spans="6:23" x14ac:dyDescent="0.2">
      <c r="F26252" s="610"/>
      <c r="H26252" s="612"/>
      <c r="I26252" s="598"/>
      <c r="J26252" s="598"/>
      <c r="M26252" s="598"/>
      <c r="N26252" s="598"/>
      <c r="V26252" s="598"/>
      <c r="W26252" s="598"/>
    </row>
    <row r="26253" spans="6:23" x14ac:dyDescent="0.2">
      <c r="F26253" s="610"/>
      <c r="H26253" s="612"/>
      <c r="I26253" s="598"/>
      <c r="J26253" s="598"/>
      <c r="M26253" s="598"/>
      <c r="N26253" s="598"/>
      <c r="V26253" s="598"/>
      <c r="W26253" s="598"/>
    </row>
    <row r="26254" spans="6:23" x14ac:dyDescent="0.2">
      <c r="F26254" s="610"/>
      <c r="H26254" s="612"/>
      <c r="I26254" s="598"/>
      <c r="J26254" s="598"/>
      <c r="M26254" s="598"/>
      <c r="N26254" s="598"/>
      <c r="V26254" s="598"/>
      <c r="W26254" s="598"/>
    </row>
    <row r="26255" spans="6:23" x14ac:dyDescent="0.2">
      <c r="F26255" s="610"/>
      <c r="H26255" s="612"/>
      <c r="I26255" s="598"/>
      <c r="J26255" s="598"/>
      <c r="M26255" s="598"/>
      <c r="N26255" s="598"/>
      <c r="V26255" s="598"/>
      <c r="W26255" s="598"/>
    </row>
    <row r="26256" spans="6:23" x14ac:dyDescent="0.2">
      <c r="F26256" s="610"/>
      <c r="H26256" s="612"/>
      <c r="I26256" s="598"/>
      <c r="J26256" s="598"/>
      <c r="M26256" s="598"/>
      <c r="N26256" s="598"/>
      <c r="V26256" s="598"/>
      <c r="W26256" s="598"/>
    </row>
    <row r="26257" spans="6:23" x14ac:dyDescent="0.2">
      <c r="F26257" s="610"/>
      <c r="H26257" s="612"/>
      <c r="I26257" s="598"/>
      <c r="J26257" s="598"/>
      <c r="M26257" s="598"/>
      <c r="N26257" s="598"/>
      <c r="V26257" s="598"/>
      <c r="W26257" s="598"/>
    </row>
    <row r="26258" spans="6:23" x14ac:dyDescent="0.2">
      <c r="F26258" s="610"/>
      <c r="H26258" s="612"/>
      <c r="I26258" s="598"/>
      <c r="J26258" s="598"/>
      <c r="M26258" s="598"/>
      <c r="N26258" s="598"/>
      <c r="V26258" s="598"/>
      <c r="W26258" s="598"/>
    </row>
    <row r="26259" spans="6:23" x14ac:dyDescent="0.2">
      <c r="F26259" s="610"/>
      <c r="H26259" s="612"/>
      <c r="I26259" s="598"/>
      <c r="J26259" s="598"/>
      <c r="M26259" s="598"/>
      <c r="N26259" s="598"/>
      <c r="V26259" s="598"/>
      <c r="W26259" s="598"/>
    </row>
    <row r="26260" spans="6:23" x14ac:dyDescent="0.2">
      <c r="F26260" s="610"/>
      <c r="H26260" s="612"/>
      <c r="I26260" s="598"/>
      <c r="J26260" s="598"/>
      <c r="M26260" s="598"/>
      <c r="N26260" s="598"/>
      <c r="V26260" s="598"/>
      <c r="W26260" s="598"/>
    </row>
    <row r="26261" spans="6:23" x14ac:dyDescent="0.2">
      <c r="F26261" s="610"/>
      <c r="H26261" s="612"/>
      <c r="I26261" s="598"/>
      <c r="J26261" s="598"/>
      <c r="M26261" s="598"/>
      <c r="N26261" s="598"/>
      <c r="V26261" s="598"/>
      <c r="W26261" s="598"/>
    </row>
    <row r="26262" spans="6:23" x14ac:dyDescent="0.2">
      <c r="F26262" s="610"/>
      <c r="H26262" s="612"/>
      <c r="I26262" s="598"/>
      <c r="J26262" s="598"/>
      <c r="M26262" s="598"/>
      <c r="N26262" s="598"/>
      <c r="V26262" s="598"/>
      <c r="W26262" s="598"/>
    </row>
    <row r="26263" spans="6:23" x14ac:dyDescent="0.2">
      <c r="F26263" s="610"/>
      <c r="H26263" s="612"/>
      <c r="I26263" s="598"/>
      <c r="J26263" s="598"/>
      <c r="M26263" s="598"/>
      <c r="N26263" s="598"/>
      <c r="V26263" s="598"/>
      <c r="W26263" s="598"/>
    </row>
    <row r="26264" spans="6:23" x14ac:dyDescent="0.2">
      <c r="F26264" s="610"/>
      <c r="H26264" s="612"/>
      <c r="I26264" s="598"/>
      <c r="J26264" s="598"/>
      <c r="M26264" s="598"/>
      <c r="N26264" s="598"/>
      <c r="V26264" s="598"/>
      <c r="W26264" s="598"/>
    </row>
    <row r="26265" spans="6:23" x14ac:dyDescent="0.2">
      <c r="F26265" s="610"/>
      <c r="H26265" s="612"/>
      <c r="I26265" s="598"/>
      <c r="J26265" s="598"/>
      <c r="M26265" s="598"/>
      <c r="N26265" s="598"/>
      <c r="V26265" s="598"/>
      <c r="W26265" s="598"/>
    </row>
    <row r="26266" spans="6:23" x14ac:dyDescent="0.2">
      <c r="F26266" s="610"/>
      <c r="H26266" s="612"/>
      <c r="I26266" s="598"/>
      <c r="J26266" s="598"/>
      <c r="M26266" s="598"/>
      <c r="N26266" s="598"/>
      <c r="V26266" s="598"/>
      <c r="W26266" s="598"/>
    </row>
    <row r="26267" spans="6:23" x14ac:dyDescent="0.2">
      <c r="F26267" s="610"/>
      <c r="H26267" s="612"/>
      <c r="I26267" s="598"/>
      <c r="J26267" s="598"/>
      <c r="M26267" s="598"/>
      <c r="N26267" s="598"/>
      <c r="V26267" s="598"/>
      <c r="W26267" s="598"/>
    </row>
    <row r="26268" spans="6:23" x14ac:dyDescent="0.2">
      <c r="F26268" s="610"/>
      <c r="H26268" s="612"/>
      <c r="I26268" s="598"/>
      <c r="J26268" s="598"/>
      <c r="M26268" s="598"/>
      <c r="N26268" s="598"/>
      <c r="V26268" s="598"/>
      <c r="W26268" s="598"/>
    </row>
    <row r="26269" spans="6:23" x14ac:dyDescent="0.2">
      <c r="F26269" s="610"/>
      <c r="H26269" s="612"/>
      <c r="I26269" s="598"/>
      <c r="J26269" s="598"/>
      <c r="M26269" s="598"/>
      <c r="N26269" s="598"/>
      <c r="V26269" s="598"/>
      <c r="W26269" s="598"/>
    </row>
    <row r="26270" spans="6:23" x14ac:dyDescent="0.2">
      <c r="F26270" s="610"/>
      <c r="H26270" s="612"/>
      <c r="I26270" s="598"/>
      <c r="J26270" s="598"/>
      <c r="M26270" s="598"/>
      <c r="N26270" s="598"/>
      <c r="V26270" s="598"/>
      <c r="W26270" s="598"/>
    </row>
    <row r="26271" spans="6:23" x14ac:dyDescent="0.2">
      <c r="F26271" s="610"/>
      <c r="H26271" s="612"/>
      <c r="I26271" s="598"/>
      <c r="J26271" s="598"/>
      <c r="M26271" s="598"/>
      <c r="N26271" s="598"/>
      <c r="V26271" s="598"/>
      <c r="W26271" s="598"/>
    </row>
    <row r="26272" spans="6:23" x14ac:dyDescent="0.2">
      <c r="F26272" s="610"/>
      <c r="H26272" s="612"/>
      <c r="I26272" s="598"/>
      <c r="J26272" s="598"/>
      <c r="M26272" s="598"/>
      <c r="N26272" s="598"/>
      <c r="V26272" s="598"/>
      <c r="W26272" s="598"/>
    </row>
    <row r="26273" spans="6:23" x14ac:dyDescent="0.2">
      <c r="F26273" s="610"/>
      <c r="H26273" s="612"/>
      <c r="I26273" s="598"/>
      <c r="J26273" s="598"/>
      <c r="M26273" s="598"/>
      <c r="N26273" s="598"/>
      <c r="V26273" s="598"/>
      <c r="W26273" s="598"/>
    </row>
    <row r="26274" spans="6:23" x14ac:dyDescent="0.2">
      <c r="F26274" s="610"/>
      <c r="H26274" s="612"/>
      <c r="I26274" s="598"/>
      <c r="J26274" s="598"/>
      <c r="M26274" s="598"/>
      <c r="N26274" s="598"/>
      <c r="V26274" s="598"/>
      <c r="W26274" s="598"/>
    </row>
    <row r="26275" spans="6:23" x14ac:dyDescent="0.2">
      <c r="F26275" s="610"/>
      <c r="H26275" s="612"/>
      <c r="I26275" s="598"/>
      <c r="J26275" s="598"/>
      <c r="M26275" s="598"/>
      <c r="N26275" s="598"/>
      <c r="V26275" s="598"/>
      <c r="W26275" s="598"/>
    </row>
    <row r="26276" spans="6:23" x14ac:dyDescent="0.2">
      <c r="F26276" s="610"/>
      <c r="H26276" s="612"/>
      <c r="I26276" s="598"/>
      <c r="J26276" s="598"/>
      <c r="M26276" s="598"/>
      <c r="N26276" s="598"/>
      <c r="V26276" s="598"/>
      <c r="W26276" s="598"/>
    </row>
    <row r="26277" spans="6:23" x14ac:dyDescent="0.2">
      <c r="F26277" s="610"/>
      <c r="H26277" s="612"/>
      <c r="I26277" s="598"/>
      <c r="J26277" s="598"/>
      <c r="M26277" s="598"/>
      <c r="N26277" s="598"/>
      <c r="V26277" s="598"/>
      <c r="W26277" s="598"/>
    </row>
    <row r="26278" spans="6:23" x14ac:dyDescent="0.2">
      <c r="F26278" s="610"/>
      <c r="H26278" s="612"/>
      <c r="I26278" s="598"/>
      <c r="J26278" s="598"/>
      <c r="M26278" s="598"/>
      <c r="N26278" s="598"/>
      <c r="V26278" s="598"/>
      <c r="W26278" s="598"/>
    </row>
    <row r="26279" spans="6:23" x14ac:dyDescent="0.2">
      <c r="F26279" s="610"/>
      <c r="H26279" s="612"/>
      <c r="I26279" s="598"/>
      <c r="J26279" s="598"/>
      <c r="M26279" s="598"/>
      <c r="N26279" s="598"/>
      <c r="V26279" s="598"/>
      <c r="W26279" s="598"/>
    </row>
    <row r="26280" spans="6:23" x14ac:dyDescent="0.2">
      <c r="F26280" s="610"/>
      <c r="H26280" s="612"/>
      <c r="I26280" s="598"/>
      <c r="J26280" s="598"/>
      <c r="M26280" s="598"/>
      <c r="N26280" s="598"/>
      <c r="V26280" s="598"/>
      <c r="W26280" s="598"/>
    </row>
    <row r="26281" spans="6:23" x14ac:dyDescent="0.2">
      <c r="F26281" s="610"/>
      <c r="H26281" s="612"/>
      <c r="I26281" s="598"/>
      <c r="J26281" s="598"/>
      <c r="M26281" s="598"/>
      <c r="N26281" s="598"/>
      <c r="V26281" s="598"/>
      <c r="W26281" s="598"/>
    </row>
    <row r="26282" spans="6:23" x14ac:dyDescent="0.2">
      <c r="F26282" s="610"/>
      <c r="H26282" s="612"/>
      <c r="I26282" s="598"/>
      <c r="J26282" s="598"/>
      <c r="M26282" s="598"/>
      <c r="N26282" s="598"/>
      <c r="V26282" s="598"/>
      <c r="W26282" s="598"/>
    </row>
    <row r="26283" spans="6:23" x14ac:dyDescent="0.2">
      <c r="F26283" s="610"/>
      <c r="H26283" s="612"/>
      <c r="I26283" s="598"/>
      <c r="J26283" s="598"/>
      <c r="M26283" s="598"/>
      <c r="N26283" s="598"/>
      <c r="V26283" s="598"/>
      <c r="W26283" s="598"/>
    </row>
    <row r="26284" spans="6:23" x14ac:dyDescent="0.2">
      <c r="F26284" s="610"/>
      <c r="H26284" s="612"/>
      <c r="I26284" s="598"/>
      <c r="J26284" s="598"/>
      <c r="M26284" s="598"/>
      <c r="N26284" s="598"/>
      <c r="V26284" s="598"/>
      <c r="W26284" s="598"/>
    </row>
    <row r="26285" spans="6:23" x14ac:dyDescent="0.2">
      <c r="F26285" s="610"/>
      <c r="H26285" s="612"/>
      <c r="I26285" s="598"/>
      <c r="J26285" s="598"/>
      <c r="M26285" s="598"/>
      <c r="N26285" s="598"/>
      <c r="V26285" s="598"/>
      <c r="W26285" s="598"/>
    </row>
    <row r="26286" spans="6:23" x14ac:dyDescent="0.2">
      <c r="F26286" s="610"/>
      <c r="H26286" s="612"/>
      <c r="I26286" s="598"/>
      <c r="J26286" s="598"/>
      <c r="M26286" s="598"/>
      <c r="N26286" s="598"/>
      <c r="V26286" s="598"/>
      <c r="W26286" s="598"/>
    </row>
    <row r="26287" spans="6:23" x14ac:dyDescent="0.2">
      <c r="F26287" s="610"/>
      <c r="H26287" s="612"/>
      <c r="I26287" s="598"/>
      <c r="J26287" s="598"/>
      <c r="M26287" s="598"/>
      <c r="N26287" s="598"/>
      <c r="V26287" s="598"/>
      <c r="W26287" s="598"/>
    </row>
    <row r="26288" spans="6:23" x14ac:dyDescent="0.2">
      <c r="F26288" s="610"/>
      <c r="H26288" s="612"/>
      <c r="I26288" s="598"/>
      <c r="J26288" s="598"/>
      <c r="M26288" s="598"/>
      <c r="N26288" s="598"/>
      <c r="V26288" s="598"/>
      <c r="W26288" s="598"/>
    </row>
    <row r="26289" spans="6:23" x14ac:dyDescent="0.2">
      <c r="F26289" s="610"/>
      <c r="H26289" s="612"/>
      <c r="I26289" s="598"/>
      <c r="J26289" s="598"/>
      <c r="M26289" s="598"/>
      <c r="N26289" s="598"/>
      <c r="V26289" s="598"/>
      <c r="W26289" s="598"/>
    </row>
    <row r="26290" spans="6:23" x14ac:dyDescent="0.2">
      <c r="F26290" s="610"/>
      <c r="H26290" s="612"/>
      <c r="I26290" s="598"/>
      <c r="J26290" s="598"/>
      <c r="M26290" s="598"/>
      <c r="N26290" s="598"/>
      <c r="V26290" s="598"/>
      <c r="W26290" s="598"/>
    </row>
    <row r="26291" spans="6:23" x14ac:dyDescent="0.2">
      <c r="F26291" s="610"/>
      <c r="H26291" s="612"/>
      <c r="I26291" s="598"/>
      <c r="J26291" s="598"/>
      <c r="M26291" s="598"/>
      <c r="N26291" s="598"/>
      <c r="V26291" s="598"/>
      <c r="W26291" s="598"/>
    </row>
    <row r="26292" spans="6:23" x14ac:dyDescent="0.2">
      <c r="F26292" s="610"/>
      <c r="H26292" s="612"/>
      <c r="I26292" s="598"/>
      <c r="J26292" s="598"/>
      <c r="M26292" s="598"/>
      <c r="N26292" s="598"/>
      <c r="V26292" s="598"/>
      <c r="W26292" s="598"/>
    </row>
    <row r="26293" spans="6:23" x14ac:dyDescent="0.2">
      <c r="F26293" s="610"/>
      <c r="H26293" s="612"/>
      <c r="I26293" s="598"/>
      <c r="J26293" s="598"/>
      <c r="M26293" s="598"/>
      <c r="N26293" s="598"/>
      <c r="V26293" s="598"/>
      <c r="W26293" s="598"/>
    </row>
    <row r="26294" spans="6:23" x14ac:dyDescent="0.2">
      <c r="F26294" s="610"/>
      <c r="H26294" s="612"/>
      <c r="I26294" s="598"/>
      <c r="J26294" s="598"/>
      <c r="M26294" s="598"/>
      <c r="N26294" s="598"/>
      <c r="V26294" s="598"/>
      <c r="W26294" s="598"/>
    </row>
    <row r="26295" spans="6:23" x14ac:dyDescent="0.2">
      <c r="F26295" s="610"/>
      <c r="H26295" s="612"/>
      <c r="I26295" s="598"/>
      <c r="J26295" s="598"/>
      <c r="M26295" s="598"/>
      <c r="N26295" s="598"/>
      <c r="V26295" s="598"/>
      <c r="W26295" s="598"/>
    </row>
    <row r="26296" spans="6:23" x14ac:dyDescent="0.2">
      <c r="F26296" s="610"/>
      <c r="H26296" s="612"/>
      <c r="I26296" s="598"/>
      <c r="J26296" s="598"/>
      <c r="M26296" s="598"/>
      <c r="N26296" s="598"/>
      <c r="V26296" s="598"/>
      <c r="W26296" s="598"/>
    </row>
    <row r="26297" spans="6:23" x14ac:dyDescent="0.2">
      <c r="F26297" s="610"/>
      <c r="H26297" s="612"/>
      <c r="I26297" s="598"/>
      <c r="J26297" s="598"/>
      <c r="M26297" s="598"/>
      <c r="N26297" s="598"/>
      <c r="V26297" s="598"/>
      <c r="W26297" s="598"/>
    </row>
    <row r="26298" spans="6:23" x14ac:dyDescent="0.2">
      <c r="F26298" s="610"/>
      <c r="H26298" s="612"/>
      <c r="I26298" s="598"/>
      <c r="J26298" s="598"/>
      <c r="M26298" s="598"/>
      <c r="N26298" s="598"/>
      <c r="V26298" s="598"/>
      <c r="W26298" s="598"/>
    </row>
    <row r="26299" spans="6:23" x14ac:dyDescent="0.2">
      <c r="F26299" s="610"/>
      <c r="H26299" s="612"/>
      <c r="I26299" s="598"/>
      <c r="J26299" s="598"/>
      <c r="M26299" s="598"/>
      <c r="N26299" s="598"/>
      <c r="V26299" s="598"/>
      <c r="W26299" s="598"/>
    </row>
    <row r="26300" spans="6:23" x14ac:dyDescent="0.2">
      <c r="F26300" s="610"/>
      <c r="H26300" s="612"/>
      <c r="I26300" s="598"/>
      <c r="J26300" s="598"/>
      <c r="M26300" s="598"/>
      <c r="N26300" s="598"/>
      <c r="V26300" s="598"/>
      <c r="W26300" s="598"/>
    </row>
    <row r="26301" spans="6:23" x14ac:dyDescent="0.2">
      <c r="F26301" s="610"/>
      <c r="H26301" s="612"/>
      <c r="I26301" s="598"/>
      <c r="J26301" s="598"/>
      <c r="M26301" s="598"/>
      <c r="N26301" s="598"/>
      <c r="V26301" s="598"/>
      <c r="W26301" s="598"/>
    </row>
    <row r="26302" spans="6:23" x14ac:dyDescent="0.2">
      <c r="F26302" s="610"/>
      <c r="H26302" s="612"/>
      <c r="I26302" s="598"/>
      <c r="J26302" s="598"/>
      <c r="M26302" s="598"/>
      <c r="N26302" s="598"/>
      <c r="V26302" s="598"/>
      <c r="W26302" s="598"/>
    </row>
    <row r="26303" spans="6:23" x14ac:dyDescent="0.2">
      <c r="F26303" s="610"/>
      <c r="H26303" s="612"/>
      <c r="I26303" s="598"/>
      <c r="J26303" s="598"/>
      <c r="M26303" s="598"/>
      <c r="N26303" s="598"/>
      <c r="V26303" s="598"/>
      <c r="W26303" s="598"/>
    </row>
    <row r="26304" spans="6:23" x14ac:dyDescent="0.2">
      <c r="F26304" s="610"/>
      <c r="H26304" s="612"/>
      <c r="I26304" s="598"/>
      <c r="J26304" s="598"/>
      <c r="M26304" s="598"/>
      <c r="N26304" s="598"/>
      <c r="V26304" s="598"/>
      <c r="W26304" s="598"/>
    </row>
    <row r="26305" spans="6:23" x14ac:dyDescent="0.2">
      <c r="F26305" s="610"/>
      <c r="H26305" s="612"/>
      <c r="I26305" s="598"/>
      <c r="J26305" s="598"/>
      <c r="M26305" s="598"/>
      <c r="N26305" s="598"/>
      <c r="V26305" s="598"/>
      <c r="W26305" s="598"/>
    </row>
    <row r="26306" spans="6:23" x14ac:dyDescent="0.2">
      <c r="F26306" s="610"/>
      <c r="H26306" s="612"/>
      <c r="I26306" s="598"/>
      <c r="J26306" s="598"/>
      <c r="M26306" s="598"/>
      <c r="N26306" s="598"/>
      <c r="V26306" s="598"/>
      <c r="W26306" s="598"/>
    </row>
    <row r="26307" spans="6:23" x14ac:dyDescent="0.2">
      <c r="F26307" s="610"/>
      <c r="H26307" s="612"/>
      <c r="I26307" s="598"/>
      <c r="J26307" s="598"/>
      <c r="M26307" s="598"/>
      <c r="N26307" s="598"/>
      <c r="V26307" s="598"/>
      <c r="W26307" s="598"/>
    </row>
    <row r="26308" spans="6:23" x14ac:dyDescent="0.2">
      <c r="F26308" s="610"/>
      <c r="H26308" s="612"/>
      <c r="I26308" s="598"/>
      <c r="J26308" s="598"/>
      <c r="M26308" s="598"/>
      <c r="N26308" s="598"/>
      <c r="V26308" s="598"/>
      <c r="W26308" s="598"/>
    </row>
    <row r="26309" spans="6:23" x14ac:dyDescent="0.2">
      <c r="F26309" s="610"/>
      <c r="H26309" s="612"/>
      <c r="I26309" s="598"/>
      <c r="J26309" s="598"/>
      <c r="M26309" s="598"/>
      <c r="N26309" s="598"/>
      <c r="V26309" s="598"/>
      <c r="W26309" s="598"/>
    </row>
    <row r="26310" spans="6:23" x14ac:dyDescent="0.2">
      <c r="F26310" s="610"/>
      <c r="H26310" s="612"/>
      <c r="I26310" s="598"/>
      <c r="J26310" s="598"/>
      <c r="M26310" s="598"/>
      <c r="N26310" s="598"/>
      <c r="V26310" s="598"/>
      <c r="W26310" s="598"/>
    </row>
    <row r="26311" spans="6:23" x14ac:dyDescent="0.2">
      <c r="F26311" s="610"/>
      <c r="H26311" s="612"/>
      <c r="I26311" s="598"/>
      <c r="J26311" s="598"/>
      <c r="M26311" s="598"/>
      <c r="N26311" s="598"/>
      <c r="V26311" s="598"/>
      <c r="W26311" s="598"/>
    </row>
    <row r="26312" spans="6:23" x14ac:dyDescent="0.2">
      <c r="F26312" s="610"/>
      <c r="H26312" s="612"/>
      <c r="I26312" s="598"/>
      <c r="J26312" s="598"/>
      <c r="M26312" s="598"/>
      <c r="N26312" s="598"/>
      <c r="V26312" s="598"/>
      <c r="W26312" s="598"/>
    </row>
    <row r="26313" spans="6:23" x14ac:dyDescent="0.2">
      <c r="F26313" s="610"/>
      <c r="H26313" s="612"/>
      <c r="I26313" s="598"/>
      <c r="J26313" s="598"/>
      <c r="M26313" s="598"/>
      <c r="N26313" s="598"/>
      <c r="V26313" s="598"/>
      <c r="W26313" s="598"/>
    </row>
    <row r="26314" spans="6:23" x14ac:dyDescent="0.2">
      <c r="F26314" s="610"/>
      <c r="H26314" s="612"/>
      <c r="I26314" s="598"/>
      <c r="J26314" s="598"/>
      <c r="M26314" s="598"/>
      <c r="N26314" s="598"/>
      <c r="V26314" s="598"/>
      <c r="W26314" s="598"/>
    </row>
    <row r="26315" spans="6:23" x14ac:dyDescent="0.2">
      <c r="F26315" s="610"/>
      <c r="H26315" s="612"/>
      <c r="I26315" s="598"/>
      <c r="J26315" s="598"/>
      <c r="M26315" s="598"/>
      <c r="N26315" s="598"/>
      <c r="V26315" s="598"/>
      <c r="W26315" s="598"/>
    </row>
    <row r="26316" spans="6:23" x14ac:dyDescent="0.2">
      <c r="F26316" s="610"/>
      <c r="H26316" s="612"/>
      <c r="I26316" s="598"/>
      <c r="J26316" s="598"/>
      <c r="M26316" s="598"/>
      <c r="N26316" s="598"/>
      <c r="V26316" s="598"/>
      <c r="W26316" s="598"/>
    </row>
    <row r="26317" spans="6:23" x14ac:dyDescent="0.2">
      <c r="F26317" s="610"/>
      <c r="H26317" s="612"/>
      <c r="I26317" s="598"/>
      <c r="J26317" s="598"/>
      <c r="M26317" s="598"/>
      <c r="N26317" s="598"/>
      <c r="V26317" s="598"/>
      <c r="W26317" s="598"/>
    </row>
    <row r="26318" spans="6:23" x14ac:dyDescent="0.2">
      <c r="F26318" s="610"/>
      <c r="H26318" s="612"/>
      <c r="I26318" s="598"/>
      <c r="J26318" s="598"/>
      <c r="M26318" s="598"/>
      <c r="N26318" s="598"/>
      <c r="V26318" s="598"/>
      <c r="W26318" s="598"/>
    </row>
    <row r="26319" spans="6:23" x14ac:dyDescent="0.2">
      <c r="F26319" s="610"/>
      <c r="H26319" s="612"/>
      <c r="I26319" s="598"/>
      <c r="J26319" s="598"/>
      <c r="M26319" s="598"/>
      <c r="N26319" s="598"/>
      <c r="V26319" s="598"/>
      <c r="W26319" s="598"/>
    </row>
    <row r="26320" spans="6:23" x14ac:dyDescent="0.2">
      <c r="F26320" s="610"/>
      <c r="H26320" s="612"/>
      <c r="I26320" s="598"/>
      <c r="J26320" s="598"/>
      <c r="M26320" s="598"/>
      <c r="N26320" s="598"/>
      <c r="V26320" s="598"/>
      <c r="W26320" s="598"/>
    </row>
    <row r="26321" spans="6:23" x14ac:dyDescent="0.2">
      <c r="F26321" s="610"/>
      <c r="H26321" s="612"/>
      <c r="I26321" s="598"/>
      <c r="J26321" s="598"/>
      <c r="M26321" s="598"/>
      <c r="N26321" s="598"/>
      <c r="V26321" s="598"/>
      <c r="W26321" s="598"/>
    </row>
    <row r="26322" spans="6:23" x14ac:dyDescent="0.2">
      <c r="F26322" s="610"/>
      <c r="H26322" s="612"/>
      <c r="I26322" s="598"/>
      <c r="J26322" s="598"/>
      <c r="M26322" s="598"/>
      <c r="N26322" s="598"/>
      <c r="V26322" s="598"/>
      <c r="W26322" s="598"/>
    </row>
    <row r="26323" spans="6:23" x14ac:dyDescent="0.2">
      <c r="F26323" s="610"/>
      <c r="H26323" s="612"/>
      <c r="I26323" s="598"/>
      <c r="J26323" s="598"/>
      <c r="M26323" s="598"/>
      <c r="N26323" s="598"/>
      <c r="V26323" s="598"/>
      <c r="W26323" s="598"/>
    </row>
    <row r="26324" spans="6:23" x14ac:dyDescent="0.2">
      <c r="F26324" s="610"/>
      <c r="H26324" s="612"/>
      <c r="I26324" s="598"/>
      <c r="J26324" s="598"/>
      <c r="M26324" s="598"/>
      <c r="N26324" s="598"/>
      <c r="V26324" s="598"/>
      <c r="W26324" s="598"/>
    </row>
    <row r="26325" spans="6:23" x14ac:dyDescent="0.2">
      <c r="F26325" s="610"/>
      <c r="H26325" s="612"/>
      <c r="I26325" s="598"/>
      <c r="J26325" s="598"/>
      <c r="M26325" s="598"/>
      <c r="N26325" s="598"/>
      <c r="V26325" s="598"/>
      <c r="W26325" s="598"/>
    </row>
    <row r="26326" spans="6:23" x14ac:dyDescent="0.2">
      <c r="F26326" s="610"/>
      <c r="H26326" s="612"/>
      <c r="I26326" s="598"/>
      <c r="J26326" s="598"/>
      <c r="M26326" s="598"/>
      <c r="N26326" s="598"/>
      <c r="V26326" s="598"/>
      <c r="W26326" s="598"/>
    </row>
    <row r="26327" spans="6:23" x14ac:dyDescent="0.2">
      <c r="F26327" s="610"/>
      <c r="H26327" s="612"/>
      <c r="I26327" s="598"/>
      <c r="J26327" s="598"/>
      <c r="M26327" s="598"/>
      <c r="N26327" s="598"/>
      <c r="V26327" s="598"/>
      <c r="W26327" s="598"/>
    </row>
    <row r="26328" spans="6:23" x14ac:dyDescent="0.2">
      <c r="F26328" s="610"/>
      <c r="H26328" s="612"/>
      <c r="I26328" s="598"/>
      <c r="J26328" s="598"/>
      <c r="M26328" s="598"/>
      <c r="N26328" s="598"/>
      <c r="V26328" s="598"/>
      <c r="W26328" s="598"/>
    </row>
    <row r="26329" spans="6:23" x14ac:dyDescent="0.2">
      <c r="F26329" s="610"/>
      <c r="H26329" s="612"/>
      <c r="I26329" s="598"/>
      <c r="J26329" s="598"/>
      <c r="M26329" s="598"/>
      <c r="N26329" s="598"/>
      <c r="V26329" s="598"/>
      <c r="W26329" s="598"/>
    </row>
    <row r="26330" spans="6:23" x14ac:dyDescent="0.2">
      <c r="F26330" s="610"/>
      <c r="H26330" s="612"/>
      <c r="I26330" s="598"/>
      <c r="J26330" s="598"/>
      <c r="M26330" s="598"/>
      <c r="N26330" s="598"/>
      <c r="V26330" s="598"/>
      <c r="W26330" s="598"/>
    </row>
    <row r="26331" spans="6:23" x14ac:dyDescent="0.2">
      <c r="F26331" s="610"/>
      <c r="H26331" s="612"/>
      <c r="I26331" s="598"/>
      <c r="J26331" s="598"/>
      <c r="M26331" s="598"/>
      <c r="N26331" s="598"/>
      <c r="V26331" s="598"/>
      <c r="W26331" s="598"/>
    </row>
    <row r="26332" spans="6:23" x14ac:dyDescent="0.2">
      <c r="F26332" s="610"/>
      <c r="H26332" s="612"/>
      <c r="I26332" s="598"/>
      <c r="J26332" s="598"/>
      <c r="M26332" s="598"/>
      <c r="N26332" s="598"/>
      <c r="V26332" s="598"/>
      <c r="W26332" s="598"/>
    </row>
    <row r="26333" spans="6:23" x14ac:dyDescent="0.2">
      <c r="F26333" s="610"/>
      <c r="H26333" s="612"/>
      <c r="I26333" s="598"/>
      <c r="J26333" s="598"/>
      <c r="M26333" s="598"/>
      <c r="N26333" s="598"/>
      <c r="V26333" s="598"/>
      <c r="W26333" s="598"/>
    </row>
    <row r="26334" spans="6:23" x14ac:dyDescent="0.2">
      <c r="F26334" s="610"/>
      <c r="H26334" s="612"/>
      <c r="I26334" s="598"/>
      <c r="J26334" s="598"/>
      <c r="M26334" s="598"/>
      <c r="N26334" s="598"/>
      <c r="V26334" s="598"/>
      <c r="W26334" s="598"/>
    </row>
    <row r="26335" spans="6:23" x14ac:dyDescent="0.2">
      <c r="F26335" s="610"/>
      <c r="H26335" s="612"/>
      <c r="I26335" s="598"/>
      <c r="J26335" s="598"/>
      <c r="M26335" s="598"/>
      <c r="N26335" s="598"/>
      <c r="V26335" s="598"/>
      <c r="W26335" s="598"/>
    </row>
    <row r="26336" spans="6:23" x14ac:dyDescent="0.2">
      <c r="F26336" s="610"/>
      <c r="H26336" s="612"/>
      <c r="I26336" s="598"/>
      <c r="J26336" s="598"/>
      <c r="M26336" s="598"/>
      <c r="N26336" s="598"/>
      <c r="V26336" s="598"/>
      <c r="W26336" s="598"/>
    </row>
    <row r="26337" spans="6:23" x14ac:dyDescent="0.2">
      <c r="F26337" s="610"/>
      <c r="H26337" s="612"/>
      <c r="I26337" s="598"/>
      <c r="J26337" s="598"/>
      <c r="M26337" s="598"/>
      <c r="N26337" s="598"/>
      <c r="V26337" s="598"/>
      <c r="W26337" s="598"/>
    </row>
    <row r="26338" spans="6:23" x14ac:dyDescent="0.2">
      <c r="F26338" s="610"/>
      <c r="H26338" s="612"/>
      <c r="I26338" s="598"/>
      <c r="J26338" s="598"/>
      <c r="M26338" s="598"/>
      <c r="N26338" s="598"/>
      <c r="V26338" s="598"/>
      <c r="W26338" s="598"/>
    </row>
    <row r="26339" spans="6:23" x14ac:dyDescent="0.2">
      <c r="F26339" s="610"/>
      <c r="H26339" s="612"/>
      <c r="I26339" s="598"/>
      <c r="J26339" s="598"/>
      <c r="M26339" s="598"/>
      <c r="N26339" s="598"/>
      <c r="V26339" s="598"/>
      <c r="W26339" s="598"/>
    </row>
    <row r="26340" spans="6:23" x14ac:dyDescent="0.2">
      <c r="F26340" s="610"/>
      <c r="H26340" s="612"/>
      <c r="I26340" s="598"/>
      <c r="J26340" s="598"/>
      <c r="M26340" s="598"/>
      <c r="N26340" s="598"/>
      <c r="V26340" s="598"/>
      <c r="W26340" s="598"/>
    </row>
    <row r="26341" spans="6:23" x14ac:dyDescent="0.2">
      <c r="F26341" s="610"/>
      <c r="H26341" s="612"/>
      <c r="I26341" s="598"/>
      <c r="J26341" s="598"/>
      <c r="M26341" s="598"/>
      <c r="N26341" s="598"/>
      <c r="V26341" s="598"/>
      <c r="W26341" s="598"/>
    </row>
    <row r="26342" spans="6:23" x14ac:dyDescent="0.2">
      <c r="F26342" s="610"/>
      <c r="H26342" s="612"/>
      <c r="I26342" s="598"/>
      <c r="J26342" s="598"/>
      <c r="M26342" s="598"/>
      <c r="N26342" s="598"/>
      <c r="V26342" s="598"/>
      <c r="W26342" s="598"/>
    </row>
    <row r="26343" spans="6:23" x14ac:dyDescent="0.2">
      <c r="F26343" s="610"/>
      <c r="H26343" s="612"/>
      <c r="I26343" s="598"/>
      <c r="J26343" s="598"/>
      <c r="M26343" s="598"/>
      <c r="N26343" s="598"/>
      <c r="V26343" s="598"/>
      <c r="W26343" s="598"/>
    </row>
    <row r="26344" spans="6:23" x14ac:dyDescent="0.2">
      <c r="F26344" s="610"/>
      <c r="H26344" s="612"/>
      <c r="I26344" s="598"/>
      <c r="J26344" s="598"/>
      <c r="M26344" s="598"/>
      <c r="N26344" s="598"/>
      <c r="V26344" s="598"/>
      <c r="W26344" s="598"/>
    </row>
    <row r="26345" spans="6:23" x14ac:dyDescent="0.2">
      <c r="F26345" s="610"/>
      <c r="H26345" s="612"/>
      <c r="I26345" s="598"/>
      <c r="J26345" s="598"/>
      <c r="M26345" s="598"/>
      <c r="N26345" s="598"/>
      <c r="V26345" s="598"/>
      <c r="W26345" s="598"/>
    </row>
    <row r="26346" spans="6:23" x14ac:dyDescent="0.2">
      <c r="F26346" s="610"/>
      <c r="H26346" s="612"/>
      <c r="I26346" s="598"/>
      <c r="J26346" s="598"/>
      <c r="M26346" s="598"/>
      <c r="N26346" s="598"/>
      <c r="V26346" s="598"/>
      <c r="W26346" s="598"/>
    </row>
    <row r="26347" spans="6:23" x14ac:dyDescent="0.2">
      <c r="F26347" s="610"/>
      <c r="H26347" s="612"/>
      <c r="I26347" s="598"/>
      <c r="J26347" s="598"/>
      <c r="M26347" s="598"/>
      <c r="N26347" s="598"/>
      <c r="V26347" s="598"/>
      <c r="W26347" s="598"/>
    </row>
    <row r="26348" spans="6:23" x14ac:dyDescent="0.2">
      <c r="F26348" s="610"/>
      <c r="H26348" s="612"/>
      <c r="I26348" s="598"/>
      <c r="J26348" s="598"/>
      <c r="M26348" s="598"/>
      <c r="N26348" s="598"/>
      <c r="V26348" s="598"/>
      <c r="W26348" s="598"/>
    </row>
    <row r="26349" spans="6:23" x14ac:dyDescent="0.2">
      <c r="F26349" s="610"/>
      <c r="H26349" s="612"/>
      <c r="I26349" s="598"/>
      <c r="J26349" s="598"/>
      <c r="M26349" s="598"/>
      <c r="N26349" s="598"/>
      <c r="V26349" s="598"/>
      <c r="W26349" s="598"/>
    </row>
    <row r="26350" spans="6:23" x14ac:dyDescent="0.2">
      <c r="F26350" s="610"/>
      <c r="H26350" s="612"/>
      <c r="I26350" s="598"/>
      <c r="J26350" s="598"/>
      <c r="M26350" s="598"/>
      <c r="N26350" s="598"/>
      <c r="V26350" s="598"/>
      <c r="W26350" s="598"/>
    </row>
    <row r="26351" spans="6:23" x14ac:dyDescent="0.2">
      <c r="F26351" s="610"/>
      <c r="H26351" s="612"/>
      <c r="I26351" s="598"/>
      <c r="J26351" s="598"/>
      <c r="M26351" s="598"/>
      <c r="N26351" s="598"/>
      <c r="V26351" s="598"/>
      <c r="W26351" s="598"/>
    </row>
    <row r="26352" spans="6:23" x14ac:dyDescent="0.2">
      <c r="F26352" s="610"/>
      <c r="H26352" s="612"/>
      <c r="I26352" s="598"/>
      <c r="J26352" s="598"/>
      <c r="M26352" s="598"/>
      <c r="N26352" s="598"/>
      <c r="V26352" s="598"/>
      <c r="W26352" s="598"/>
    </row>
    <row r="26353" spans="6:23" x14ac:dyDescent="0.2">
      <c r="F26353" s="610"/>
      <c r="H26353" s="612"/>
      <c r="I26353" s="598"/>
      <c r="J26353" s="598"/>
      <c r="M26353" s="598"/>
      <c r="N26353" s="598"/>
      <c r="V26353" s="598"/>
      <c r="W26353" s="598"/>
    </row>
    <row r="26354" spans="6:23" x14ac:dyDescent="0.2">
      <c r="F26354" s="610"/>
      <c r="H26354" s="612"/>
      <c r="I26354" s="598"/>
      <c r="J26354" s="598"/>
      <c r="M26354" s="598"/>
      <c r="N26354" s="598"/>
      <c r="V26354" s="598"/>
      <c r="W26354" s="598"/>
    </row>
    <row r="26355" spans="6:23" x14ac:dyDescent="0.2">
      <c r="F26355" s="610"/>
      <c r="H26355" s="612"/>
      <c r="I26355" s="598"/>
      <c r="J26355" s="598"/>
      <c r="M26355" s="598"/>
      <c r="N26355" s="598"/>
      <c r="V26355" s="598"/>
      <c r="W26355" s="598"/>
    </row>
    <row r="26356" spans="6:23" x14ac:dyDescent="0.2">
      <c r="F26356" s="610"/>
      <c r="H26356" s="612"/>
      <c r="I26356" s="598"/>
      <c r="J26356" s="598"/>
      <c r="M26356" s="598"/>
      <c r="N26356" s="598"/>
      <c r="V26356" s="598"/>
      <c r="W26356" s="598"/>
    </row>
    <row r="26357" spans="6:23" x14ac:dyDescent="0.2">
      <c r="F26357" s="610"/>
      <c r="H26357" s="612"/>
      <c r="I26357" s="598"/>
      <c r="J26357" s="598"/>
      <c r="M26357" s="598"/>
      <c r="N26357" s="598"/>
      <c r="V26357" s="598"/>
      <c r="W26357" s="598"/>
    </row>
    <row r="26358" spans="6:23" x14ac:dyDescent="0.2">
      <c r="F26358" s="610"/>
      <c r="H26358" s="612"/>
      <c r="I26358" s="598"/>
      <c r="J26358" s="598"/>
      <c r="M26358" s="598"/>
      <c r="N26358" s="598"/>
      <c r="V26358" s="598"/>
      <c r="W26358" s="598"/>
    </row>
    <row r="26359" spans="6:23" x14ac:dyDescent="0.2">
      <c r="F26359" s="610"/>
      <c r="H26359" s="612"/>
      <c r="I26359" s="598"/>
      <c r="J26359" s="598"/>
      <c r="M26359" s="598"/>
      <c r="N26359" s="598"/>
      <c r="V26359" s="598"/>
      <c r="W26359" s="598"/>
    </row>
    <row r="26360" spans="6:23" x14ac:dyDescent="0.2">
      <c r="F26360" s="610"/>
      <c r="H26360" s="612"/>
      <c r="I26360" s="598"/>
      <c r="J26360" s="598"/>
      <c r="M26360" s="598"/>
      <c r="N26360" s="598"/>
      <c r="V26360" s="598"/>
      <c r="W26360" s="598"/>
    </row>
    <row r="26361" spans="6:23" x14ac:dyDescent="0.2">
      <c r="F26361" s="610"/>
      <c r="H26361" s="612"/>
      <c r="I26361" s="598"/>
      <c r="J26361" s="598"/>
      <c r="M26361" s="598"/>
      <c r="N26361" s="598"/>
      <c r="V26361" s="598"/>
      <c r="W26361" s="598"/>
    </row>
    <row r="26362" spans="6:23" x14ac:dyDescent="0.2">
      <c r="F26362" s="610"/>
      <c r="H26362" s="612"/>
      <c r="I26362" s="598"/>
      <c r="J26362" s="598"/>
      <c r="M26362" s="598"/>
      <c r="N26362" s="598"/>
      <c r="V26362" s="598"/>
      <c r="W26362" s="598"/>
    </row>
    <row r="26363" spans="6:23" x14ac:dyDescent="0.2">
      <c r="F26363" s="610"/>
      <c r="H26363" s="612"/>
      <c r="I26363" s="598"/>
      <c r="J26363" s="598"/>
      <c r="M26363" s="598"/>
      <c r="N26363" s="598"/>
      <c r="V26363" s="598"/>
      <c r="W26363" s="598"/>
    </row>
    <row r="26364" spans="6:23" x14ac:dyDescent="0.2">
      <c r="F26364" s="610"/>
      <c r="H26364" s="612"/>
      <c r="I26364" s="598"/>
      <c r="J26364" s="598"/>
      <c r="M26364" s="598"/>
      <c r="N26364" s="598"/>
      <c r="V26364" s="598"/>
      <c r="W26364" s="598"/>
    </row>
    <row r="26365" spans="6:23" x14ac:dyDescent="0.2">
      <c r="F26365" s="610"/>
      <c r="H26365" s="612"/>
      <c r="I26365" s="598"/>
      <c r="J26365" s="598"/>
      <c r="M26365" s="598"/>
      <c r="N26365" s="598"/>
      <c r="V26365" s="598"/>
      <c r="W26365" s="598"/>
    </row>
    <row r="26366" spans="6:23" x14ac:dyDescent="0.2">
      <c r="F26366" s="610"/>
      <c r="H26366" s="612"/>
      <c r="I26366" s="598"/>
      <c r="J26366" s="598"/>
      <c r="M26366" s="598"/>
      <c r="N26366" s="598"/>
      <c r="V26366" s="598"/>
      <c r="W26366" s="598"/>
    </row>
    <row r="26367" spans="6:23" x14ac:dyDescent="0.2">
      <c r="F26367" s="610"/>
      <c r="H26367" s="612"/>
      <c r="I26367" s="598"/>
      <c r="J26367" s="598"/>
      <c r="M26367" s="598"/>
      <c r="N26367" s="598"/>
      <c r="V26367" s="598"/>
      <c r="W26367" s="598"/>
    </row>
    <row r="26368" spans="6:23" x14ac:dyDescent="0.2">
      <c r="F26368" s="610"/>
      <c r="H26368" s="612"/>
      <c r="I26368" s="598"/>
      <c r="J26368" s="598"/>
      <c r="M26368" s="598"/>
      <c r="N26368" s="598"/>
      <c r="V26368" s="598"/>
      <c r="W26368" s="598"/>
    </row>
    <row r="26369" spans="6:23" x14ac:dyDescent="0.2">
      <c r="F26369" s="610"/>
      <c r="H26369" s="612"/>
      <c r="I26369" s="598"/>
      <c r="J26369" s="598"/>
      <c r="M26369" s="598"/>
      <c r="N26369" s="598"/>
      <c r="V26369" s="598"/>
      <c r="W26369" s="598"/>
    </row>
    <row r="26370" spans="6:23" x14ac:dyDescent="0.2">
      <c r="F26370" s="610"/>
      <c r="H26370" s="612"/>
      <c r="I26370" s="598"/>
      <c r="J26370" s="598"/>
      <c r="M26370" s="598"/>
      <c r="N26370" s="598"/>
      <c r="V26370" s="598"/>
      <c r="W26370" s="598"/>
    </row>
    <row r="26371" spans="6:23" x14ac:dyDescent="0.2">
      <c r="F26371" s="610"/>
      <c r="H26371" s="612"/>
      <c r="I26371" s="598"/>
      <c r="J26371" s="598"/>
      <c r="M26371" s="598"/>
      <c r="N26371" s="598"/>
      <c r="V26371" s="598"/>
      <c r="W26371" s="598"/>
    </row>
    <row r="26372" spans="6:23" x14ac:dyDescent="0.2">
      <c r="F26372" s="610"/>
      <c r="H26372" s="612"/>
      <c r="I26372" s="598"/>
      <c r="J26372" s="598"/>
      <c r="M26372" s="598"/>
      <c r="N26372" s="598"/>
      <c r="V26372" s="598"/>
      <c r="W26372" s="598"/>
    </row>
    <row r="26373" spans="6:23" x14ac:dyDescent="0.2">
      <c r="F26373" s="610"/>
      <c r="H26373" s="612"/>
      <c r="I26373" s="598"/>
      <c r="J26373" s="598"/>
      <c r="M26373" s="598"/>
      <c r="N26373" s="598"/>
      <c r="V26373" s="598"/>
      <c r="W26373" s="598"/>
    </row>
    <row r="26374" spans="6:23" x14ac:dyDescent="0.2">
      <c r="F26374" s="610"/>
      <c r="H26374" s="612"/>
      <c r="I26374" s="598"/>
      <c r="J26374" s="598"/>
      <c r="M26374" s="598"/>
      <c r="N26374" s="598"/>
      <c r="V26374" s="598"/>
      <c r="W26374" s="598"/>
    </row>
    <row r="26375" spans="6:23" x14ac:dyDescent="0.2">
      <c r="F26375" s="610"/>
      <c r="H26375" s="612"/>
      <c r="I26375" s="598"/>
      <c r="J26375" s="598"/>
      <c r="M26375" s="598"/>
      <c r="N26375" s="598"/>
      <c r="V26375" s="598"/>
      <c r="W26375" s="598"/>
    </row>
    <row r="26376" spans="6:23" x14ac:dyDescent="0.2">
      <c r="F26376" s="610"/>
      <c r="H26376" s="612"/>
      <c r="I26376" s="598"/>
      <c r="J26376" s="598"/>
      <c r="M26376" s="598"/>
      <c r="N26376" s="598"/>
      <c r="V26376" s="598"/>
      <c r="W26376" s="598"/>
    </row>
    <row r="26377" spans="6:23" x14ac:dyDescent="0.2">
      <c r="F26377" s="610"/>
      <c r="H26377" s="612"/>
      <c r="I26377" s="598"/>
      <c r="J26377" s="598"/>
      <c r="M26377" s="598"/>
      <c r="N26377" s="598"/>
      <c r="V26377" s="598"/>
      <c r="W26377" s="598"/>
    </row>
    <row r="26378" spans="6:23" x14ac:dyDescent="0.2">
      <c r="F26378" s="610"/>
      <c r="H26378" s="612"/>
      <c r="I26378" s="598"/>
      <c r="J26378" s="598"/>
      <c r="M26378" s="598"/>
      <c r="N26378" s="598"/>
      <c r="V26378" s="598"/>
      <c r="W26378" s="598"/>
    </row>
    <row r="26379" spans="6:23" x14ac:dyDescent="0.2">
      <c r="F26379" s="610"/>
      <c r="H26379" s="612"/>
      <c r="I26379" s="598"/>
      <c r="J26379" s="598"/>
      <c r="M26379" s="598"/>
      <c r="N26379" s="598"/>
      <c r="V26379" s="598"/>
      <c r="W26379" s="598"/>
    </row>
    <row r="26380" spans="6:23" x14ac:dyDescent="0.2">
      <c r="F26380" s="610"/>
      <c r="H26380" s="612"/>
      <c r="I26380" s="598"/>
      <c r="J26380" s="598"/>
      <c r="M26380" s="598"/>
      <c r="N26380" s="598"/>
      <c r="V26380" s="598"/>
      <c r="W26380" s="598"/>
    </row>
    <row r="26381" spans="6:23" x14ac:dyDescent="0.2">
      <c r="F26381" s="610"/>
      <c r="H26381" s="612"/>
      <c r="I26381" s="598"/>
      <c r="J26381" s="598"/>
      <c r="M26381" s="598"/>
      <c r="N26381" s="598"/>
      <c r="V26381" s="598"/>
      <c r="W26381" s="598"/>
    </row>
    <row r="26382" spans="6:23" x14ac:dyDescent="0.2">
      <c r="F26382" s="610"/>
      <c r="H26382" s="612"/>
      <c r="I26382" s="598"/>
      <c r="J26382" s="598"/>
      <c r="M26382" s="598"/>
      <c r="N26382" s="598"/>
      <c r="V26382" s="598"/>
      <c r="W26382" s="598"/>
    </row>
    <row r="26383" spans="6:23" x14ac:dyDescent="0.2">
      <c r="F26383" s="610"/>
      <c r="H26383" s="612"/>
      <c r="I26383" s="598"/>
      <c r="J26383" s="598"/>
      <c r="M26383" s="598"/>
      <c r="N26383" s="598"/>
      <c r="V26383" s="598"/>
      <c r="W26383" s="598"/>
    </row>
    <row r="26384" spans="6:23" x14ac:dyDescent="0.2">
      <c r="F26384" s="610"/>
      <c r="H26384" s="612"/>
      <c r="I26384" s="598"/>
      <c r="J26384" s="598"/>
      <c r="M26384" s="598"/>
      <c r="N26384" s="598"/>
      <c r="V26384" s="598"/>
      <c r="W26384" s="598"/>
    </row>
    <row r="26385" spans="6:23" x14ac:dyDescent="0.2">
      <c r="F26385" s="610"/>
      <c r="H26385" s="612"/>
      <c r="I26385" s="598"/>
      <c r="J26385" s="598"/>
      <c r="M26385" s="598"/>
      <c r="N26385" s="598"/>
      <c r="V26385" s="598"/>
      <c r="W26385" s="598"/>
    </row>
    <row r="26386" spans="6:23" x14ac:dyDescent="0.2">
      <c r="F26386" s="610"/>
      <c r="H26386" s="612"/>
      <c r="I26386" s="598"/>
      <c r="J26386" s="598"/>
      <c r="M26386" s="598"/>
      <c r="N26386" s="598"/>
      <c r="V26386" s="598"/>
      <c r="W26386" s="598"/>
    </row>
    <row r="26387" spans="6:23" x14ac:dyDescent="0.2">
      <c r="F26387" s="610"/>
      <c r="H26387" s="612"/>
      <c r="I26387" s="598"/>
      <c r="J26387" s="598"/>
      <c r="M26387" s="598"/>
      <c r="N26387" s="598"/>
      <c r="V26387" s="598"/>
      <c r="W26387" s="598"/>
    </row>
    <row r="26388" spans="6:23" x14ac:dyDescent="0.2">
      <c r="F26388" s="610"/>
      <c r="H26388" s="612"/>
      <c r="I26388" s="598"/>
      <c r="J26388" s="598"/>
      <c r="M26388" s="598"/>
      <c r="N26388" s="598"/>
      <c r="V26388" s="598"/>
      <c r="W26388" s="598"/>
    </row>
    <row r="26389" spans="6:23" x14ac:dyDescent="0.2">
      <c r="F26389" s="610"/>
      <c r="H26389" s="612"/>
      <c r="I26389" s="598"/>
      <c r="J26389" s="598"/>
      <c r="M26389" s="598"/>
      <c r="N26389" s="598"/>
      <c r="V26389" s="598"/>
      <c r="W26389" s="598"/>
    </row>
    <row r="26390" spans="6:23" x14ac:dyDescent="0.2">
      <c r="F26390" s="610"/>
      <c r="H26390" s="612"/>
      <c r="I26390" s="598"/>
      <c r="J26390" s="598"/>
      <c r="M26390" s="598"/>
      <c r="N26390" s="598"/>
      <c r="V26390" s="598"/>
      <c r="W26390" s="598"/>
    </row>
    <row r="26391" spans="6:23" x14ac:dyDescent="0.2">
      <c r="F26391" s="610"/>
      <c r="H26391" s="612"/>
      <c r="I26391" s="598"/>
      <c r="J26391" s="598"/>
      <c r="M26391" s="598"/>
      <c r="N26391" s="598"/>
      <c r="V26391" s="598"/>
      <c r="W26391" s="598"/>
    </row>
    <row r="26392" spans="6:23" x14ac:dyDescent="0.2">
      <c r="F26392" s="610"/>
      <c r="H26392" s="612"/>
      <c r="I26392" s="598"/>
      <c r="J26392" s="598"/>
      <c r="M26392" s="598"/>
      <c r="N26392" s="598"/>
      <c r="V26392" s="598"/>
      <c r="W26392" s="598"/>
    </row>
    <row r="26393" spans="6:23" x14ac:dyDescent="0.2">
      <c r="F26393" s="610"/>
      <c r="H26393" s="612"/>
      <c r="I26393" s="598"/>
      <c r="J26393" s="598"/>
      <c r="M26393" s="598"/>
      <c r="N26393" s="598"/>
      <c r="V26393" s="598"/>
      <c r="W26393" s="598"/>
    </row>
    <row r="26394" spans="6:23" x14ac:dyDescent="0.2">
      <c r="F26394" s="610"/>
      <c r="H26394" s="612"/>
      <c r="I26394" s="598"/>
      <c r="J26394" s="598"/>
      <c r="M26394" s="598"/>
      <c r="N26394" s="598"/>
      <c r="V26394" s="598"/>
      <c r="W26394" s="598"/>
    </row>
    <row r="26395" spans="6:23" x14ac:dyDescent="0.2">
      <c r="F26395" s="610"/>
      <c r="H26395" s="612"/>
      <c r="I26395" s="598"/>
      <c r="J26395" s="598"/>
      <c r="M26395" s="598"/>
      <c r="N26395" s="598"/>
      <c r="V26395" s="598"/>
      <c r="W26395" s="598"/>
    </row>
    <row r="26396" spans="6:23" x14ac:dyDescent="0.2">
      <c r="F26396" s="610"/>
      <c r="H26396" s="612"/>
      <c r="I26396" s="598"/>
      <c r="J26396" s="598"/>
      <c r="M26396" s="598"/>
      <c r="N26396" s="598"/>
      <c r="V26396" s="598"/>
      <c r="W26396" s="598"/>
    </row>
    <row r="26397" spans="6:23" x14ac:dyDescent="0.2">
      <c r="F26397" s="610"/>
      <c r="H26397" s="612"/>
      <c r="I26397" s="598"/>
      <c r="J26397" s="598"/>
      <c r="M26397" s="598"/>
      <c r="N26397" s="598"/>
      <c r="V26397" s="598"/>
      <c r="W26397" s="598"/>
    </row>
    <row r="26398" spans="6:23" x14ac:dyDescent="0.2">
      <c r="F26398" s="610"/>
      <c r="H26398" s="612"/>
      <c r="I26398" s="598"/>
      <c r="J26398" s="598"/>
      <c r="M26398" s="598"/>
      <c r="N26398" s="598"/>
      <c r="V26398" s="598"/>
      <c r="W26398" s="598"/>
    </row>
    <row r="26399" spans="6:23" x14ac:dyDescent="0.2">
      <c r="F26399" s="610"/>
      <c r="H26399" s="612"/>
      <c r="I26399" s="598"/>
      <c r="J26399" s="598"/>
      <c r="M26399" s="598"/>
      <c r="N26399" s="598"/>
      <c r="V26399" s="598"/>
      <c r="W26399" s="598"/>
    </row>
    <row r="26400" spans="6:23" x14ac:dyDescent="0.2">
      <c r="F26400" s="610"/>
      <c r="H26400" s="612"/>
      <c r="I26400" s="598"/>
      <c r="J26400" s="598"/>
      <c r="M26400" s="598"/>
      <c r="N26400" s="598"/>
      <c r="V26400" s="598"/>
      <c r="W26400" s="598"/>
    </row>
    <row r="26401" spans="6:23" x14ac:dyDescent="0.2">
      <c r="F26401" s="610"/>
      <c r="H26401" s="612"/>
      <c r="I26401" s="598"/>
      <c r="J26401" s="598"/>
      <c r="M26401" s="598"/>
      <c r="N26401" s="598"/>
      <c r="V26401" s="598"/>
      <c r="W26401" s="598"/>
    </row>
    <row r="26402" spans="6:23" x14ac:dyDescent="0.2">
      <c r="F26402" s="610"/>
      <c r="H26402" s="612"/>
      <c r="I26402" s="598"/>
      <c r="J26402" s="598"/>
      <c r="M26402" s="598"/>
      <c r="N26402" s="598"/>
      <c r="V26402" s="598"/>
      <c r="W26402" s="598"/>
    </row>
    <row r="26403" spans="6:23" x14ac:dyDescent="0.2">
      <c r="F26403" s="610"/>
      <c r="H26403" s="612"/>
      <c r="I26403" s="598"/>
      <c r="J26403" s="598"/>
      <c r="M26403" s="598"/>
      <c r="N26403" s="598"/>
      <c r="V26403" s="598"/>
      <c r="W26403" s="598"/>
    </row>
    <row r="26404" spans="6:23" x14ac:dyDescent="0.2">
      <c r="F26404" s="610"/>
      <c r="H26404" s="612"/>
      <c r="I26404" s="598"/>
      <c r="J26404" s="598"/>
      <c r="M26404" s="598"/>
      <c r="N26404" s="598"/>
      <c r="V26404" s="598"/>
      <c r="W26404" s="598"/>
    </row>
    <row r="26405" spans="6:23" x14ac:dyDescent="0.2">
      <c r="F26405" s="610"/>
      <c r="H26405" s="612"/>
      <c r="I26405" s="598"/>
      <c r="J26405" s="598"/>
      <c r="M26405" s="598"/>
      <c r="N26405" s="598"/>
      <c r="V26405" s="598"/>
      <c r="W26405" s="598"/>
    </row>
    <row r="26406" spans="6:23" x14ac:dyDescent="0.2">
      <c r="F26406" s="610"/>
      <c r="H26406" s="612"/>
      <c r="I26406" s="598"/>
      <c r="J26406" s="598"/>
      <c r="M26406" s="598"/>
      <c r="N26406" s="598"/>
      <c r="V26406" s="598"/>
      <c r="W26406" s="598"/>
    </row>
    <row r="26407" spans="6:23" x14ac:dyDescent="0.2">
      <c r="F26407" s="610"/>
      <c r="H26407" s="612"/>
      <c r="I26407" s="598"/>
      <c r="J26407" s="598"/>
      <c r="M26407" s="598"/>
      <c r="N26407" s="598"/>
      <c r="V26407" s="598"/>
      <c r="W26407" s="598"/>
    </row>
    <row r="26408" spans="6:23" x14ac:dyDescent="0.2">
      <c r="F26408" s="610"/>
      <c r="H26408" s="612"/>
      <c r="I26408" s="598"/>
      <c r="J26408" s="598"/>
      <c r="M26408" s="598"/>
      <c r="N26408" s="598"/>
      <c r="V26408" s="598"/>
      <c r="W26408" s="598"/>
    </row>
    <row r="26409" spans="6:23" x14ac:dyDescent="0.2">
      <c r="F26409" s="610"/>
      <c r="H26409" s="612"/>
      <c r="I26409" s="598"/>
      <c r="J26409" s="598"/>
      <c r="M26409" s="598"/>
      <c r="N26409" s="598"/>
      <c r="V26409" s="598"/>
      <c r="W26409" s="598"/>
    </row>
    <row r="26410" spans="6:23" x14ac:dyDescent="0.2">
      <c r="F26410" s="610"/>
      <c r="H26410" s="612"/>
      <c r="I26410" s="598"/>
      <c r="J26410" s="598"/>
      <c r="M26410" s="598"/>
      <c r="N26410" s="598"/>
      <c r="V26410" s="598"/>
      <c r="W26410" s="598"/>
    </row>
    <row r="26411" spans="6:23" x14ac:dyDescent="0.2">
      <c r="F26411" s="610"/>
      <c r="H26411" s="612"/>
      <c r="I26411" s="598"/>
      <c r="J26411" s="598"/>
      <c r="M26411" s="598"/>
      <c r="N26411" s="598"/>
      <c r="V26411" s="598"/>
      <c r="W26411" s="598"/>
    </row>
    <row r="26412" spans="6:23" x14ac:dyDescent="0.2">
      <c r="F26412" s="610"/>
      <c r="H26412" s="612"/>
      <c r="I26412" s="598"/>
      <c r="J26412" s="598"/>
      <c r="M26412" s="598"/>
      <c r="N26412" s="598"/>
      <c r="V26412" s="598"/>
      <c r="W26412" s="598"/>
    </row>
    <row r="26413" spans="6:23" x14ac:dyDescent="0.2">
      <c r="F26413" s="610"/>
      <c r="H26413" s="612"/>
      <c r="I26413" s="598"/>
      <c r="J26413" s="598"/>
      <c r="M26413" s="598"/>
      <c r="N26413" s="598"/>
      <c r="V26413" s="598"/>
      <c r="W26413" s="598"/>
    </row>
    <row r="26414" spans="6:23" x14ac:dyDescent="0.2">
      <c r="F26414" s="610"/>
      <c r="H26414" s="612"/>
      <c r="I26414" s="598"/>
      <c r="J26414" s="598"/>
      <c r="M26414" s="598"/>
      <c r="N26414" s="598"/>
      <c r="V26414" s="598"/>
      <c r="W26414" s="598"/>
    </row>
    <row r="26415" spans="6:23" x14ac:dyDescent="0.2">
      <c r="F26415" s="610"/>
      <c r="H26415" s="612"/>
      <c r="I26415" s="598"/>
      <c r="J26415" s="598"/>
      <c r="M26415" s="598"/>
      <c r="N26415" s="598"/>
      <c r="V26415" s="598"/>
      <c r="W26415" s="598"/>
    </row>
    <row r="26416" spans="6:23" x14ac:dyDescent="0.2">
      <c r="F26416" s="610"/>
      <c r="H26416" s="612"/>
      <c r="I26416" s="598"/>
      <c r="J26416" s="598"/>
      <c r="M26416" s="598"/>
      <c r="N26416" s="598"/>
      <c r="V26416" s="598"/>
      <c r="W26416" s="598"/>
    </row>
    <row r="26417" spans="6:23" x14ac:dyDescent="0.2">
      <c r="F26417" s="610"/>
      <c r="H26417" s="612"/>
      <c r="I26417" s="598"/>
      <c r="J26417" s="598"/>
      <c r="M26417" s="598"/>
      <c r="N26417" s="598"/>
      <c r="V26417" s="598"/>
      <c r="W26417" s="598"/>
    </row>
    <row r="26418" spans="6:23" x14ac:dyDescent="0.2">
      <c r="F26418" s="610"/>
      <c r="H26418" s="612"/>
      <c r="I26418" s="598"/>
      <c r="J26418" s="598"/>
      <c r="M26418" s="598"/>
      <c r="N26418" s="598"/>
      <c r="V26418" s="598"/>
      <c r="W26418" s="598"/>
    </row>
    <row r="26419" spans="6:23" x14ac:dyDescent="0.2">
      <c r="F26419" s="610"/>
      <c r="H26419" s="612"/>
      <c r="I26419" s="598"/>
      <c r="J26419" s="598"/>
      <c r="M26419" s="598"/>
      <c r="N26419" s="598"/>
      <c r="V26419" s="598"/>
      <c r="W26419" s="598"/>
    </row>
    <row r="26420" spans="6:23" x14ac:dyDescent="0.2">
      <c r="F26420" s="610"/>
      <c r="H26420" s="612"/>
      <c r="I26420" s="598"/>
      <c r="J26420" s="598"/>
      <c r="M26420" s="598"/>
      <c r="N26420" s="598"/>
      <c r="V26420" s="598"/>
      <c r="W26420" s="598"/>
    </row>
    <row r="26421" spans="6:23" x14ac:dyDescent="0.2">
      <c r="F26421" s="610"/>
      <c r="H26421" s="612"/>
      <c r="I26421" s="598"/>
      <c r="J26421" s="598"/>
      <c r="M26421" s="598"/>
      <c r="N26421" s="598"/>
      <c r="V26421" s="598"/>
      <c r="W26421" s="598"/>
    </row>
    <row r="26422" spans="6:23" x14ac:dyDescent="0.2">
      <c r="F26422" s="610"/>
      <c r="H26422" s="612"/>
      <c r="I26422" s="598"/>
      <c r="J26422" s="598"/>
      <c r="M26422" s="598"/>
      <c r="N26422" s="598"/>
      <c r="V26422" s="598"/>
      <c r="W26422" s="598"/>
    </row>
    <row r="26423" spans="6:23" x14ac:dyDescent="0.2">
      <c r="F26423" s="610"/>
      <c r="H26423" s="612"/>
      <c r="I26423" s="598"/>
      <c r="J26423" s="598"/>
      <c r="M26423" s="598"/>
      <c r="N26423" s="598"/>
      <c r="V26423" s="598"/>
      <c r="W26423" s="598"/>
    </row>
    <row r="26424" spans="6:23" x14ac:dyDescent="0.2">
      <c r="F26424" s="610"/>
      <c r="H26424" s="612"/>
      <c r="I26424" s="598"/>
      <c r="J26424" s="598"/>
      <c r="M26424" s="598"/>
      <c r="N26424" s="598"/>
      <c r="V26424" s="598"/>
      <c r="W26424" s="598"/>
    </row>
    <row r="26425" spans="6:23" x14ac:dyDescent="0.2">
      <c r="F26425" s="610"/>
      <c r="H26425" s="612"/>
      <c r="I26425" s="598"/>
      <c r="J26425" s="598"/>
      <c r="M26425" s="598"/>
      <c r="N26425" s="598"/>
      <c r="V26425" s="598"/>
      <c r="W26425" s="598"/>
    </row>
    <row r="26426" spans="6:23" x14ac:dyDescent="0.2">
      <c r="F26426" s="610"/>
      <c r="H26426" s="612"/>
      <c r="I26426" s="598"/>
      <c r="J26426" s="598"/>
      <c r="M26426" s="598"/>
      <c r="N26426" s="598"/>
      <c r="V26426" s="598"/>
      <c r="W26426" s="598"/>
    </row>
    <row r="26427" spans="6:23" x14ac:dyDescent="0.2">
      <c r="F26427" s="610"/>
      <c r="H26427" s="612"/>
      <c r="I26427" s="598"/>
      <c r="J26427" s="598"/>
      <c r="M26427" s="598"/>
      <c r="N26427" s="598"/>
      <c r="V26427" s="598"/>
      <c r="W26427" s="598"/>
    </row>
    <row r="26428" spans="6:23" x14ac:dyDescent="0.2">
      <c r="F26428" s="610"/>
      <c r="H26428" s="612"/>
      <c r="I26428" s="598"/>
      <c r="J26428" s="598"/>
      <c r="M26428" s="598"/>
      <c r="N26428" s="598"/>
      <c r="V26428" s="598"/>
      <c r="W26428" s="598"/>
    </row>
    <row r="26429" spans="6:23" x14ac:dyDescent="0.2">
      <c r="F26429" s="610"/>
      <c r="H26429" s="612"/>
      <c r="I26429" s="598"/>
      <c r="J26429" s="598"/>
      <c r="M26429" s="598"/>
      <c r="N26429" s="598"/>
      <c r="V26429" s="598"/>
      <c r="W26429" s="598"/>
    </row>
    <row r="26430" spans="6:23" x14ac:dyDescent="0.2">
      <c r="F26430" s="610"/>
      <c r="H26430" s="612"/>
      <c r="I26430" s="598"/>
      <c r="J26430" s="598"/>
      <c r="M26430" s="598"/>
      <c r="N26430" s="598"/>
      <c r="V26430" s="598"/>
      <c r="W26430" s="598"/>
    </row>
    <row r="26431" spans="6:23" x14ac:dyDescent="0.2">
      <c r="F26431" s="610"/>
      <c r="H26431" s="612"/>
      <c r="I26431" s="598"/>
      <c r="J26431" s="598"/>
      <c r="M26431" s="598"/>
      <c r="N26431" s="598"/>
      <c r="V26431" s="598"/>
      <c r="W26431" s="598"/>
    </row>
    <row r="26432" spans="6:23" x14ac:dyDescent="0.2">
      <c r="F26432" s="610"/>
      <c r="H26432" s="612"/>
      <c r="I26432" s="598"/>
      <c r="J26432" s="598"/>
      <c r="M26432" s="598"/>
      <c r="N26432" s="598"/>
      <c r="V26432" s="598"/>
      <c r="W26432" s="598"/>
    </row>
    <row r="26433" spans="6:23" x14ac:dyDescent="0.2">
      <c r="F26433" s="610"/>
      <c r="H26433" s="612"/>
      <c r="I26433" s="598"/>
      <c r="J26433" s="598"/>
      <c r="M26433" s="598"/>
      <c r="N26433" s="598"/>
      <c r="V26433" s="598"/>
      <c r="W26433" s="598"/>
    </row>
    <row r="26434" spans="6:23" x14ac:dyDescent="0.2">
      <c r="F26434" s="610"/>
      <c r="H26434" s="612"/>
      <c r="I26434" s="598"/>
      <c r="J26434" s="598"/>
      <c r="M26434" s="598"/>
      <c r="N26434" s="598"/>
      <c r="V26434" s="598"/>
      <c r="W26434" s="598"/>
    </row>
    <row r="26435" spans="6:23" x14ac:dyDescent="0.2">
      <c r="F26435" s="610"/>
      <c r="H26435" s="612"/>
      <c r="I26435" s="598"/>
      <c r="J26435" s="598"/>
      <c r="M26435" s="598"/>
      <c r="N26435" s="598"/>
      <c r="V26435" s="598"/>
      <c r="W26435" s="598"/>
    </row>
    <row r="26436" spans="6:23" x14ac:dyDescent="0.2">
      <c r="F26436" s="610"/>
      <c r="H26436" s="612"/>
      <c r="I26436" s="598"/>
      <c r="J26436" s="598"/>
      <c r="M26436" s="598"/>
      <c r="N26436" s="598"/>
      <c r="V26436" s="598"/>
      <c r="W26436" s="598"/>
    </row>
    <row r="26437" spans="6:23" x14ac:dyDescent="0.2">
      <c r="F26437" s="610"/>
      <c r="H26437" s="612"/>
      <c r="I26437" s="598"/>
      <c r="J26437" s="598"/>
      <c r="M26437" s="598"/>
      <c r="N26437" s="598"/>
      <c r="V26437" s="598"/>
      <c r="W26437" s="598"/>
    </row>
    <row r="26438" spans="6:23" x14ac:dyDescent="0.2">
      <c r="F26438" s="610"/>
      <c r="H26438" s="612"/>
      <c r="I26438" s="598"/>
      <c r="J26438" s="598"/>
      <c r="M26438" s="598"/>
      <c r="N26438" s="598"/>
      <c r="V26438" s="598"/>
      <c r="W26438" s="598"/>
    </row>
    <row r="26439" spans="6:23" x14ac:dyDescent="0.2">
      <c r="F26439" s="610"/>
      <c r="H26439" s="612"/>
      <c r="I26439" s="598"/>
      <c r="J26439" s="598"/>
      <c r="M26439" s="598"/>
      <c r="N26439" s="598"/>
      <c r="V26439" s="598"/>
      <c r="W26439" s="598"/>
    </row>
    <row r="26440" spans="6:23" x14ac:dyDescent="0.2">
      <c r="F26440" s="610"/>
      <c r="H26440" s="612"/>
      <c r="I26440" s="598"/>
      <c r="J26440" s="598"/>
      <c r="M26440" s="598"/>
      <c r="N26440" s="598"/>
      <c r="V26440" s="598"/>
      <c r="W26440" s="598"/>
    </row>
    <row r="26441" spans="6:23" x14ac:dyDescent="0.2">
      <c r="F26441" s="610"/>
      <c r="H26441" s="612"/>
      <c r="I26441" s="598"/>
      <c r="J26441" s="598"/>
      <c r="M26441" s="598"/>
      <c r="N26441" s="598"/>
      <c r="V26441" s="598"/>
      <c r="W26441" s="598"/>
    </row>
    <row r="26442" spans="6:23" x14ac:dyDescent="0.2">
      <c r="F26442" s="610"/>
      <c r="H26442" s="612"/>
      <c r="I26442" s="598"/>
      <c r="J26442" s="598"/>
      <c r="M26442" s="598"/>
      <c r="N26442" s="598"/>
      <c r="V26442" s="598"/>
      <c r="W26442" s="598"/>
    </row>
    <row r="26443" spans="6:23" x14ac:dyDescent="0.2">
      <c r="F26443" s="610"/>
      <c r="H26443" s="612"/>
      <c r="I26443" s="598"/>
      <c r="J26443" s="598"/>
      <c r="M26443" s="598"/>
      <c r="N26443" s="598"/>
      <c r="V26443" s="598"/>
      <c r="W26443" s="598"/>
    </row>
    <row r="26444" spans="6:23" x14ac:dyDescent="0.2">
      <c r="F26444" s="610"/>
      <c r="H26444" s="612"/>
      <c r="I26444" s="598"/>
      <c r="J26444" s="598"/>
      <c r="M26444" s="598"/>
      <c r="N26444" s="598"/>
      <c r="V26444" s="598"/>
      <c r="W26444" s="598"/>
    </row>
    <row r="26445" spans="6:23" x14ac:dyDescent="0.2">
      <c r="F26445" s="610"/>
      <c r="H26445" s="612"/>
      <c r="I26445" s="598"/>
      <c r="J26445" s="598"/>
      <c r="M26445" s="598"/>
      <c r="N26445" s="598"/>
      <c r="V26445" s="598"/>
      <c r="W26445" s="598"/>
    </row>
    <row r="26446" spans="6:23" x14ac:dyDescent="0.2">
      <c r="F26446" s="610"/>
      <c r="H26446" s="612"/>
      <c r="I26446" s="598"/>
      <c r="J26446" s="598"/>
      <c r="M26446" s="598"/>
      <c r="N26446" s="598"/>
      <c r="V26446" s="598"/>
      <c r="W26446" s="598"/>
    </row>
    <row r="26447" spans="6:23" x14ac:dyDescent="0.2">
      <c r="F26447" s="610"/>
      <c r="H26447" s="612"/>
      <c r="I26447" s="598"/>
      <c r="J26447" s="598"/>
      <c r="M26447" s="598"/>
      <c r="N26447" s="598"/>
      <c r="V26447" s="598"/>
      <c r="W26447" s="598"/>
    </row>
    <row r="26448" spans="6:23" x14ac:dyDescent="0.2">
      <c r="F26448" s="610"/>
      <c r="H26448" s="612"/>
      <c r="I26448" s="598"/>
      <c r="J26448" s="598"/>
      <c r="M26448" s="598"/>
      <c r="N26448" s="598"/>
      <c r="V26448" s="598"/>
      <c r="W26448" s="598"/>
    </row>
    <row r="26449" spans="6:23" x14ac:dyDescent="0.2">
      <c r="F26449" s="610"/>
      <c r="H26449" s="612"/>
      <c r="I26449" s="598"/>
      <c r="J26449" s="598"/>
      <c r="M26449" s="598"/>
      <c r="N26449" s="598"/>
      <c r="V26449" s="598"/>
      <c r="W26449" s="598"/>
    </row>
    <row r="26450" spans="6:23" x14ac:dyDescent="0.2">
      <c r="F26450" s="610"/>
      <c r="H26450" s="612"/>
      <c r="I26450" s="598"/>
      <c r="J26450" s="598"/>
      <c r="M26450" s="598"/>
      <c r="N26450" s="598"/>
      <c r="V26450" s="598"/>
      <c r="W26450" s="598"/>
    </row>
    <row r="26451" spans="6:23" x14ac:dyDescent="0.2">
      <c r="F26451" s="610"/>
      <c r="H26451" s="612"/>
      <c r="I26451" s="598"/>
      <c r="J26451" s="598"/>
      <c r="M26451" s="598"/>
      <c r="N26451" s="598"/>
      <c r="V26451" s="598"/>
      <c r="W26451" s="598"/>
    </row>
    <row r="26452" spans="6:23" x14ac:dyDescent="0.2">
      <c r="F26452" s="610"/>
      <c r="H26452" s="612"/>
      <c r="I26452" s="598"/>
      <c r="J26452" s="598"/>
      <c r="M26452" s="598"/>
      <c r="N26452" s="598"/>
      <c r="V26452" s="598"/>
      <c r="W26452" s="598"/>
    </row>
    <row r="26453" spans="6:23" x14ac:dyDescent="0.2">
      <c r="F26453" s="610"/>
      <c r="H26453" s="612"/>
      <c r="I26453" s="598"/>
      <c r="J26453" s="598"/>
      <c r="M26453" s="598"/>
      <c r="N26453" s="598"/>
      <c r="V26453" s="598"/>
      <c r="W26453" s="598"/>
    </row>
    <row r="26454" spans="6:23" x14ac:dyDescent="0.2">
      <c r="F26454" s="610"/>
      <c r="H26454" s="612"/>
      <c r="I26454" s="598"/>
      <c r="J26454" s="598"/>
      <c r="M26454" s="598"/>
      <c r="N26454" s="598"/>
      <c r="V26454" s="598"/>
      <c r="W26454" s="598"/>
    </row>
    <row r="26455" spans="6:23" x14ac:dyDescent="0.2">
      <c r="F26455" s="610"/>
      <c r="H26455" s="612"/>
      <c r="I26455" s="598"/>
      <c r="J26455" s="598"/>
      <c r="M26455" s="598"/>
      <c r="N26455" s="598"/>
      <c r="V26455" s="598"/>
      <c r="W26455" s="598"/>
    </row>
    <row r="26456" spans="6:23" x14ac:dyDescent="0.2">
      <c r="F26456" s="610"/>
      <c r="H26456" s="612"/>
      <c r="I26456" s="598"/>
      <c r="J26456" s="598"/>
      <c r="M26456" s="598"/>
      <c r="N26456" s="598"/>
      <c r="V26456" s="598"/>
      <c r="W26456" s="598"/>
    </row>
    <row r="26457" spans="6:23" x14ac:dyDescent="0.2">
      <c r="F26457" s="610"/>
      <c r="H26457" s="612"/>
      <c r="I26457" s="598"/>
      <c r="J26457" s="598"/>
      <c r="M26457" s="598"/>
      <c r="N26457" s="598"/>
      <c r="V26457" s="598"/>
      <c r="W26457" s="598"/>
    </row>
    <row r="26458" spans="6:23" x14ac:dyDescent="0.2">
      <c r="F26458" s="610"/>
      <c r="H26458" s="612"/>
      <c r="I26458" s="598"/>
      <c r="J26458" s="598"/>
      <c r="M26458" s="598"/>
      <c r="N26458" s="598"/>
      <c r="V26458" s="598"/>
      <c r="W26458" s="598"/>
    </row>
    <row r="26459" spans="6:23" x14ac:dyDescent="0.2">
      <c r="F26459" s="610"/>
      <c r="H26459" s="612"/>
      <c r="I26459" s="598"/>
      <c r="J26459" s="598"/>
      <c r="M26459" s="598"/>
      <c r="N26459" s="598"/>
      <c r="V26459" s="598"/>
      <c r="W26459" s="598"/>
    </row>
    <row r="26460" spans="6:23" x14ac:dyDescent="0.2">
      <c r="F26460" s="610"/>
      <c r="H26460" s="612"/>
      <c r="I26460" s="598"/>
      <c r="J26460" s="598"/>
      <c r="M26460" s="598"/>
      <c r="N26460" s="598"/>
      <c r="V26460" s="598"/>
      <c r="W26460" s="598"/>
    </row>
    <row r="26461" spans="6:23" x14ac:dyDescent="0.2">
      <c r="F26461" s="610"/>
      <c r="H26461" s="612"/>
      <c r="I26461" s="598"/>
      <c r="J26461" s="598"/>
      <c r="M26461" s="598"/>
      <c r="N26461" s="598"/>
      <c r="V26461" s="598"/>
      <c r="W26461" s="598"/>
    </row>
    <row r="26462" spans="6:23" x14ac:dyDescent="0.2">
      <c r="F26462" s="610"/>
      <c r="H26462" s="612"/>
      <c r="I26462" s="598"/>
      <c r="J26462" s="598"/>
      <c r="M26462" s="598"/>
      <c r="N26462" s="598"/>
      <c r="V26462" s="598"/>
      <c r="W26462" s="598"/>
    </row>
    <row r="26463" spans="6:23" x14ac:dyDescent="0.2">
      <c r="F26463" s="610"/>
      <c r="H26463" s="612"/>
      <c r="I26463" s="598"/>
      <c r="J26463" s="598"/>
      <c r="M26463" s="598"/>
      <c r="N26463" s="598"/>
      <c r="V26463" s="598"/>
      <c r="W26463" s="598"/>
    </row>
    <row r="26464" spans="6:23" x14ac:dyDescent="0.2">
      <c r="F26464" s="610"/>
      <c r="H26464" s="612"/>
      <c r="I26464" s="598"/>
      <c r="J26464" s="598"/>
      <c r="M26464" s="598"/>
      <c r="N26464" s="598"/>
      <c r="V26464" s="598"/>
      <c r="W26464" s="598"/>
    </row>
    <row r="26465" spans="6:23" x14ac:dyDescent="0.2">
      <c r="F26465" s="610"/>
      <c r="H26465" s="612"/>
      <c r="I26465" s="598"/>
      <c r="J26465" s="598"/>
      <c r="M26465" s="598"/>
      <c r="N26465" s="598"/>
      <c r="V26465" s="598"/>
      <c r="W26465" s="598"/>
    </row>
    <row r="26466" spans="6:23" x14ac:dyDescent="0.2">
      <c r="F26466" s="610"/>
      <c r="H26466" s="612"/>
      <c r="I26466" s="598"/>
      <c r="J26466" s="598"/>
      <c r="M26466" s="598"/>
      <c r="N26466" s="598"/>
      <c r="V26466" s="598"/>
      <c r="W26466" s="598"/>
    </row>
    <row r="26467" spans="6:23" x14ac:dyDescent="0.2">
      <c r="F26467" s="610"/>
      <c r="H26467" s="612"/>
      <c r="I26467" s="598"/>
      <c r="J26467" s="598"/>
      <c r="M26467" s="598"/>
      <c r="N26467" s="598"/>
      <c r="V26467" s="598"/>
      <c r="W26467" s="598"/>
    </row>
    <row r="26468" spans="6:23" x14ac:dyDescent="0.2">
      <c r="F26468" s="610"/>
      <c r="H26468" s="612"/>
      <c r="I26468" s="598"/>
      <c r="J26468" s="598"/>
      <c r="M26468" s="598"/>
      <c r="N26468" s="598"/>
      <c r="V26468" s="598"/>
      <c r="W26468" s="598"/>
    </row>
    <row r="26469" spans="6:23" x14ac:dyDescent="0.2">
      <c r="F26469" s="610"/>
      <c r="H26469" s="612"/>
      <c r="I26469" s="598"/>
      <c r="J26469" s="598"/>
      <c r="M26469" s="598"/>
      <c r="N26469" s="598"/>
      <c r="V26469" s="598"/>
      <c r="W26469" s="598"/>
    </row>
    <row r="26470" spans="6:23" x14ac:dyDescent="0.2">
      <c r="F26470" s="610"/>
      <c r="H26470" s="612"/>
      <c r="I26470" s="598"/>
      <c r="J26470" s="598"/>
      <c r="M26470" s="598"/>
      <c r="N26470" s="598"/>
      <c r="V26470" s="598"/>
      <c r="W26470" s="598"/>
    </row>
    <row r="26471" spans="6:23" x14ac:dyDescent="0.2">
      <c r="F26471" s="610"/>
      <c r="H26471" s="612"/>
      <c r="I26471" s="598"/>
      <c r="J26471" s="598"/>
      <c r="M26471" s="598"/>
      <c r="N26471" s="598"/>
      <c r="V26471" s="598"/>
      <c r="W26471" s="598"/>
    </row>
    <row r="26472" spans="6:23" x14ac:dyDescent="0.2">
      <c r="F26472" s="610"/>
      <c r="H26472" s="612"/>
      <c r="I26472" s="598"/>
      <c r="J26472" s="598"/>
      <c r="M26472" s="598"/>
      <c r="N26472" s="598"/>
      <c r="V26472" s="598"/>
      <c r="W26472" s="598"/>
    </row>
    <row r="26473" spans="6:23" x14ac:dyDescent="0.2">
      <c r="F26473" s="610"/>
      <c r="H26473" s="612"/>
      <c r="I26473" s="598"/>
      <c r="J26473" s="598"/>
      <c r="M26473" s="598"/>
      <c r="N26473" s="598"/>
      <c r="V26473" s="598"/>
      <c r="W26473" s="598"/>
    </row>
    <row r="26474" spans="6:23" x14ac:dyDescent="0.2">
      <c r="F26474" s="610"/>
      <c r="H26474" s="612"/>
      <c r="I26474" s="598"/>
      <c r="J26474" s="598"/>
      <c r="M26474" s="598"/>
      <c r="N26474" s="598"/>
      <c r="V26474" s="598"/>
      <c r="W26474" s="598"/>
    </row>
    <row r="26475" spans="6:23" x14ac:dyDescent="0.2">
      <c r="F26475" s="610"/>
      <c r="H26475" s="612"/>
      <c r="I26475" s="598"/>
      <c r="J26475" s="598"/>
      <c r="M26475" s="598"/>
      <c r="N26475" s="598"/>
      <c r="V26475" s="598"/>
      <c r="W26475" s="598"/>
    </row>
    <row r="26476" spans="6:23" x14ac:dyDescent="0.2">
      <c r="F26476" s="610"/>
      <c r="H26476" s="612"/>
      <c r="I26476" s="598"/>
      <c r="J26476" s="598"/>
      <c r="M26476" s="598"/>
      <c r="N26476" s="598"/>
      <c r="V26476" s="598"/>
      <c r="W26476" s="598"/>
    </row>
    <row r="26477" spans="6:23" x14ac:dyDescent="0.2">
      <c r="F26477" s="610"/>
      <c r="H26477" s="612"/>
      <c r="I26477" s="598"/>
      <c r="J26477" s="598"/>
      <c r="M26477" s="598"/>
      <c r="N26477" s="598"/>
      <c r="V26477" s="598"/>
      <c r="W26477" s="598"/>
    </row>
    <row r="26478" spans="6:23" x14ac:dyDescent="0.2">
      <c r="F26478" s="610"/>
      <c r="H26478" s="612"/>
      <c r="I26478" s="598"/>
      <c r="J26478" s="598"/>
      <c r="M26478" s="598"/>
      <c r="N26478" s="598"/>
      <c r="V26478" s="598"/>
      <c r="W26478" s="598"/>
    </row>
    <row r="26479" spans="6:23" x14ac:dyDescent="0.2">
      <c r="F26479" s="610"/>
      <c r="H26479" s="612"/>
      <c r="I26479" s="598"/>
      <c r="J26479" s="598"/>
      <c r="M26479" s="598"/>
      <c r="N26479" s="598"/>
      <c r="V26479" s="598"/>
      <c r="W26479" s="598"/>
    </row>
    <row r="26480" spans="6:23" x14ac:dyDescent="0.2">
      <c r="F26480" s="610"/>
      <c r="H26480" s="612"/>
      <c r="I26480" s="598"/>
      <c r="J26480" s="598"/>
      <c r="M26480" s="598"/>
      <c r="N26480" s="598"/>
      <c r="V26480" s="598"/>
      <c r="W26480" s="598"/>
    </row>
    <row r="26481" spans="6:23" x14ac:dyDescent="0.2">
      <c r="F26481" s="610"/>
      <c r="H26481" s="612"/>
      <c r="I26481" s="598"/>
      <c r="J26481" s="598"/>
      <c r="M26481" s="598"/>
      <c r="N26481" s="598"/>
      <c r="V26481" s="598"/>
      <c r="W26481" s="598"/>
    </row>
    <row r="26482" spans="6:23" x14ac:dyDescent="0.2">
      <c r="F26482" s="610"/>
      <c r="H26482" s="612"/>
      <c r="I26482" s="598"/>
      <c r="J26482" s="598"/>
      <c r="M26482" s="598"/>
      <c r="N26482" s="598"/>
      <c r="V26482" s="598"/>
      <c r="W26482" s="598"/>
    </row>
    <row r="26483" spans="6:23" x14ac:dyDescent="0.2">
      <c r="F26483" s="610"/>
      <c r="H26483" s="612"/>
      <c r="I26483" s="598"/>
      <c r="J26483" s="598"/>
      <c r="M26483" s="598"/>
      <c r="N26483" s="598"/>
      <c r="V26483" s="598"/>
      <c r="W26483" s="598"/>
    </row>
    <row r="26484" spans="6:23" x14ac:dyDescent="0.2">
      <c r="F26484" s="610"/>
      <c r="H26484" s="612"/>
      <c r="I26484" s="598"/>
      <c r="J26484" s="598"/>
      <c r="M26484" s="598"/>
      <c r="N26484" s="598"/>
      <c r="V26484" s="598"/>
      <c r="W26484" s="598"/>
    </row>
    <row r="26485" spans="6:23" x14ac:dyDescent="0.2">
      <c r="F26485" s="610"/>
      <c r="H26485" s="612"/>
      <c r="I26485" s="598"/>
      <c r="J26485" s="598"/>
      <c r="M26485" s="598"/>
      <c r="N26485" s="598"/>
      <c r="V26485" s="598"/>
      <c r="W26485" s="598"/>
    </row>
    <row r="26486" spans="6:23" x14ac:dyDescent="0.2">
      <c r="F26486" s="610"/>
      <c r="H26486" s="612"/>
      <c r="I26486" s="598"/>
      <c r="J26486" s="598"/>
      <c r="M26486" s="598"/>
      <c r="N26486" s="598"/>
      <c r="V26486" s="598"/>
      <c r="W26486" s="598"/>
    </row>
    <row r="26487" spans="6:23" x14ac:dyDescent="0.2">
      <c r="F26487" s="610"/>
      <c r="H26487" s="612"/>
      <c r="I26487" s="598"/>
      <c r="J26487" s="598"/>
      <c r="M26487" s="598"/>
      <c r="N26487" s="598"/>
      <c r="V26487" s="598"/>
      <c r="W26487" s="598"/>
    </row>
    <row r="26488" spans="6:23" x14ac:dyDescent="0.2">
      <c r="F26488" s="610"/>
      <c r="H26488" s="612"/>
      <c r="I26488" s="598"/>
      <c r="J26488" s="598"/>
      <c r="M26488" s="598"/>
      <c r="N26488" s="598"/>
      <c r="V26488" s="598"/>
      <c r="W26488" s="598"/>
    </row>
    <row r="26489" spans="6:23" x14ac:dyDescent="0.2">
      <c r="F26489" s="610"/>
      <c r="H26489" s="612"/>
      <c r="I26489" s="598"/>
      <c r="J26489" s="598"/>
      <c r="M26489" s="598"/>
      <c r="N26489" s="598"/>
      <c r="V26489" s="598"/>
      <c r="W26489" s="598"/>
    </row>
    <row r="26490" spans="6:23" x14ac:dyDescent="0.2">
      <c r="F26490" s="610"/>
      <c r="H26490" s="612"/>
      <c r="I26490" s="598"/>
      <c r="J26490" s="598"/>
      <c r="M26490" s="598"/>
      <c r="N26490" s="598"/>
      <c r="V26490" s="598"/>
      <c r="W26490" s="598"/>
    </row>
    <row r="26491" spans="6:23" x14ac:dyDescent="0.2">
      <c r="F26491" s="610"/>
      <c r="H26491" s="612"/>
      <c r="I26491" s="598"/>
      <c r="J26491" s="598"/>
      <c r="M26491" s="598"/>
      <c r="N26491" s="598"/>
      <c r="V26491" s="598"/>
      <c r="W26491" s="598"/>
    </row>
    <row r="26492" spans="6:23" x14ac:dyDescent="0.2">
      <c r="F26492" s="610"/>
      <c r="H26492" s="612"/>
      <c r="I26492" s="598"/>
      <c r="J26492" s="598"/>
      <c r="M26492" s="598"/>
      <c r="N26492" s="598"/>
      <c r="V26492" s="598"/>
      <c r="W26492" s="598"/>
    </row>
    <row r="26493" spans="6:23" x14ac:dyDescent="0.2">
      <c r="F26493" s="610"/>
      <c r="H26493" s="612"/>
      <c r="I26493" s="598"/>
      <c r="J26493" s="598"/>
      <c r="M26493" s="598"/>
      <c r="N26493" s="598"/>
      <c r="V26493" s="598"/>
      <c r="W26493" s="598"/>
    </row>
    <row r="26494" spans="6:23" x14ac:dyDescent="0.2">
      <c r="F26494" s="610"/>
      <c r="H26494" s="612"/>
      <c r="I26494" s="598"/>
      <c r="J26494" s="598"/>
      <c r="M26494" s="598"/>
      <c r="N26494" s="598"/>
      <c r="V26494" s="598"/>
      <c r="W26494" s="598"/>
    </row>
    <row r="26495" spans="6:23" x14ac:dyDescent="0.2">
      <c r="F26495" s="610"/>
      <c r="H26495" s="612"/>
      <c r="I26495" s="598"/>
      <c r="J26495" s="598"/>
      <c r="M26495" s="598"/>
      <c r="N26495" s="598"/>
      <c r="V26495" s="598"/>
      <c r="W26495" s="598"/>
    </row>
    <row r="26496" spans="6:23" x14ac:dyDescent="0.2">
      <c r="F26496" s="610"/>
      <c r="H26496" s="612"/>
      <c r="I26496" s="598"/>
      <c r="J26496" s="598"/>
      <c r="M26496" s="598"/>
      <c r="N26496" s="598"/>
      <c r="V26496" s="598"/>
      <c r="W26496" s="598"/>
    </row>
    <row r="26497" spans="6:23" x14ac:dyDescent="0.2">
      <c r="F26497" s="610"/>
      <c r="H26497" s="612"/>
      <c r="I26497" s="598"/>
      <c r="J26497" s="598"/>
      <c r="M26497" s="598"/>
      <c r="N26497" s="598"/>
      <c r="V26497" s="598"/>
      <c r="W26497" s="598"/>
    </row>
    <row r="26498" spans="6:23" x14ac:dyDescent="0.2">
      <c r="F26498" s="610"/>
      <c r="H26498" s="612"/>
      <c r="I26498" s="598"/>
      <c r="J26498" s="598"/>
      <c r="M26498" s="598"/>
      <c r="N26498" s="598"/>
      <c r="V26498" s="598"/>
      <c r="W26498" s="598"/>
    </row>
    <row r="26499" spans="6:23" x14ac:dyDescent="0.2">
      <c r="F26499" s="610"/>
      <c r="H26499" s="612"/>
      <c r="I26499" s="598"/>
      <c r="J26499" s="598"/>
      <c r="M26499" s="598"/>
      <c r="N26499" s="598"/>
      <c r="V26499" s="598"/>
      <c r="W26499" s="598"/>
    </row>
    <row r="26500" spans="6:23" x14ac:dyDescent="0.2">
      <c r="F26500" s="610"/>
      <c r="H26500" s="612"/>
      <c r="I26500" s="598"/>
      <c r="J26500" s="598"/>
      <c r="M26500" s="598"/>
      <c r="N26500" s="598"/>
      <c r="V26500" s="598"/>
      <c r="W26500" s="598"/>
    </row>
    <row r="26501" spans="6:23" x14ac:dyDescent="0.2">
      <c r="F26501" s="610"/>
      <c r="H26501" s="612"/>
      <c r="I26501" s="598"/>
      <c r="J26501" s="598"/>
      <c r="M26501" s="598"/>
      <c r="N26501" s="598"/>
      <c r="V26501" s="598"/>
      <c r="W26501" s="598"/>
    </row>
    <row r="26502" spans="6:23" x14ac:dyDescent="0.2">
      <c r="F26502" s="610"/>
      <c r="H26502" s="612"/>
      <c r="I26502" s="598"/>
      <c r="J26502" s="598"/>
      <c r="M26502" s="598"/>
      <c r="N26502" s="598"/>
      <c r="V26502" s="598"/>
      <c r="W26502" s="598"/>
    </row>
    <row r="26503" spans="6:23" x14ac:dyDescent="0.2">
      <c r="F26503" s="610"/>
      <c r="H26503" s="612"/>
      <c r="I26503" s="598"/>
      <c r="J26503" s="598"/>
      <c r="M26503" s="598"/>
      <c r="N26503" s="598"/>
      <c r="V26503" s="598"/>
      <c r="W26503" s="598"/>
    </row>
    <row r="26504" spans="6:23" x14ac:dyDescent="0.2">
      <c r="F26504" s="610"/>
      <c r="H26504" s="612"/>
      <c r="I26504" s="598"/>
      <c r="J26504" s="598"/>
      <c r="M26504" s="598"/>
      <c r="N26504" s="598"/>
      <c r="V26504" s="598"/>
      <c r="W26504" s="598"/>
    </row>
    <row r="26505" spans="6:23" x14ac:dyDescent="0.2">
      <c r="F26505" s="610"/>
      <c r="H26505" s="612"/>
      <c r="I26505" s="598"/>
      <c r="J26505" s="598"/>
      <c r="M26505" s="598"/>
      <c r="N26505" s="598"/>
      <c r="V26505" s="598"/>
      <c r="W26505" s="598"/>
    </row>
    <row r="26506" spans="6:23" x14ac:dyDescent="0.2">
      <c r="F26506" s="610"/>
      <c r="H26506" s="612"/>
      <c r="I26506" s="598"/>
      <c r="J26506" s="598"/>
      <c r="M26506" s="598"/>
      <c r="N26506" s="598"/>
      <c r="V26506" s="598"/>
      <c r="W26506" s="598"/>
    </row>
    <row r="26507" spans="6:23" x14ac:dyDescent="0.2">
      <c r="F26507" s="610"/>
      <c r="H26507" s="612"/>
      <c r="I26507" s="598"/>
      <c r="J26507" s="598"/>
      <c r="M26507" s="598"/>
      <c r="N26507" s="598"/>
      <c r="V26507" s="598"/>
      <c r="W26507" s="598"/>
    </row>
    <row r="26508" spans="6:23" x14ac:dyDescent="0.2">
      <c r="F26508" s="610"/>
      <c r="H26508" s="612"/>
      <c r="I26508" s="598"/>
      <c r="J26508" s="598"/>
      <c r="M26508" s="598"/>
      <c r="N26508" s="598"/>
      <c r="V26508" s="598"/>
      <c r="W26508" s="598"/>
    </row>
    <row r="26509" spans="6:23" x14ac:dyDescent="0.2">
      <c r="F26509" s="610"/>
      <c r="H26509" s="612"/>
      <c r="I26509" s="598"/>
      <c r="J26509" s="598"/>
      <c r="M26509" s="598"/>
      <c r="N26509" s="598"/>
      <c r="V26509" s="598"/>
      <c r="W26509" s="598"/>
    </row>
    <row r="26510" spans="6:23" x14ac:dyDescent="0.2">
      <c r="F26510" s="610"/>
      <c r="H26510" s="612"/>
      <c r="I26510" s="598"/>
      <c r="J26510" s="598"/>
      <c r="M26510" s="598"/>
      <c r="N26510" s="598"/>
      <c r="V26510" s="598"/>
      <c r="W26510" s="598"/>
    </row>
    <row r="26511" spans="6:23" x14ac:dyDescent="0.2">
      <c r="F26511" s="610"/>
      <c r="H26511" s="612"/>
      <c r="I26511" s="598"/>
      <c r="J26511" s="598"/>
      <c r="M26511" s="598"/>
      <c r="N26511" s="598"/>
      <c r="V26511" s="598"/>
      <c r="W26511" s="598"/>
    </row>
    <row r="26512" spans="6:23" x14ac:dyDescent="0.2">
      <c r="F26512" s="610"/>
      <c r="H26512" s="612"/>
      <c r="I26512" s="598"/>
      <c r="J26512" s="598"/>
      <c r="M26512" s="598"/>
      <c r="N26512" s="598"/>
      <c r="V26512" s="598"/>
      <c r="W26512" s="598"/>
    </row>
    <row r="26513" spans="6:23" x14ac:dyDescent="0.2">
      <c r="F26513" s="610"/>
      <c r="H26513" s="612"/>
      <c r="I26513" s="598"/>
      <c r="J26513" s="598"/>
      <c r="M26513" s="598"/>
      <c r="N26513" s="598"/>
      <c r="V26513" s="598"/>
      <c r="W26513" s="598"/>
    </row>
    <row r="26514" spans="6:23" x14ac:dyDescent="0.2">
      <c r="F26514" s="610"/>
      <c r="H26514" s="612"/>
      <c r="I26514" s="598"/>
      <c r="J26514" s="598"/>
      <c r="M26514" s="598"/>
      <c r="N26514" s="598"/>
      <c r="V26514" s="598"/>
      <c r="W26514" s="598"/>
    </row>
    <row r="26515" spans="6:23" x14ac:dyDescent="0.2">
      <c r="F26515" s="610"/>
      <c r="H26515" s="612"/>
      <c r="I26515" s="598"/>
      <c r="J26515" s="598"/>
      <c r="M26515" s="598"/>
      <c r="N26515" s="598"/>
      <c r="V26515" s="598"/>
      <c r="W26515" s="598"/>
    </row>
    <row r="26516" spans="6:23" x14ac:dyDescent="0.2">
      <c r="F26516" s="610"/>
      <c r="H26516" s="612"/>
      <c r="I26516" s="598"/>
      <c r="J26516" s="598"/>
      <c r="M26516" s="598"/>
      <c r="N26516" s="598"/>
      <c r="V26516" s="598"/>
      <c r="W26516" s="598"/>
    </row>
    <row r="26517" spans="6:23" x14ac:dyDescent="0.2">
      <c r="F26517" s="610"/>
      <c r="H26517" s="612"/>
      <c r="I26517" s="598"/>
      <c r="J26517" s="598"/>
      <c r="M26517" s="598"/>
      <c r="N26517" s="598"/>
      <c r="V26517" s="598"/>
      <c r="W26517" s="598"/>
    </row>
    <row r="26518" spans="6:23" x14ac:dyDescent="0.2">
      <c r="F26518" s="610"/>
      <c r="H26518" s="612"/>
      <c r="I26518" s="598"/>
      <c r="J26518" s="598"/>
      <c r="M26518" s="598"/>
      <c r="N26518" s="598"/>
      <c r="V26518" s="598"/>
      <c r="W26518" s="598"/>
    </row>
    <row r="26519" spans="6:23" x14ac:dyDescent="0.2">
      <c r="F26519" s="610"/>
      <c r="H26519" s="612"/>
      <c r="I26519" s="598"/>
      <c r="J26519" s="598"/>
      <c r="M26519" s="598"/>
      <c r="N26519" s="598"/>
      <c r="V26519" s="598"/>
      <c r="W26519" s="598"/>
    </row>
    <row r="26520" spans="6:23" x14ac:dyDescent="0.2">
      <c r="F26520" s="610"/>
      <c r="H26520" s="612"/>
      <c r="I26520" s="598"/>
      <c r="J26520" s="598"/>
      <c r="M26520" s="598"/>
      <c r="N26520" s="598"/>
      <c r="V26520" s="598"/>
      <c r="W26520" s="598"/>
    </row>
    <row r="26521" spans="6:23" x14ac:dyDescent="0.2">
      <c r="F26521" s="610"/>
      <c r="H26521" s="612"/>
      <c r="I26521" s="598"/>
      <c r="J26521" s="598"/>
      <c r="M26521" s="598"/>
      <c r="N26521" s="598"/>
      <c r="V26521" s="598"/>
      <c r="W26521" s="598"/>
    </row>
    <row r="26522" spans="6:23" x14ac:dyDescent="0.2">
      <c r="F26522" s="610"/>
      <c r="H26522" s="612"/>
      <c r="I26522" s="598"/>
      <c r="J26522" s="598"/>
      <c r="M26522" s="598"/>
      <c r="N26522" s="598"/>
      <c r="V26522" s="598"/>
      <c r="W26522" s="598"/>
    </row>
    <row r="26523" spans="6:23" x14ac:dyDescent="0.2">
      <c r="F26523" s="610"/>
      <c r="H26523" s="612"/>
      <c r="I26523" s="598"/>
      <c r="J26523" s="598"/>
      <c r="M26523" s="598"/>
      <c r="N26523" s="598"/>
      <c r="V26523" s="598"/>
      <c r="W26523" s="598"/>
    </row>
    <row r="26524" spans="6:23" x14ac:dyDescent="0.2">
      <c r="F26524" s="610"/>
      <c r="H26524" s="612"/>
      <c r="I26524" s="598"/>
      <c r="J26524" s="598"/>
      <c r="M26524" s="598"/>
      <c r="N26524" s="598"/>
      <c r="V26524" s="598"/>
      <c r="W26524" s="598"/>
    </row>
    <row r="26525" spans="6:23" x14ac:dyDescent="0.2">
      <c r="F26525" s="610"/>
      <c r="H26525" s="612"/>
      <c r="I26525" s="598"/>
      <c r="J26525" s="598"/>
      <c r="M26525" s="598"/>
      <c r="N26525" s="598"/>
      <c r="V26525" s="598"/>
      <c r="W26525" s="598"/>
    </row>
    <row r="26526" spans="6:23" x14ac:dyDescent="0.2">
      <c r="F26526" s="610"/>
      <c r="H26526" s="612"/>
      <c r="I26526" s="598"/>
      <c r="J26526" s="598"/>
      <c r="M26526" s="598"/>
      <c r="N26526" s="598"/>
      <c r="V26526" s="598"/>
      <c r="W26526" s="598"/>
    </row>
    <row r="26527" spans="6:23" x14ac:dyDescent="0.2">
      <c r="F26527" s="610"/>
      <c r="H26527" s="612"/>
      <c r="I26527" s="598"/>
      <c r="J26527" s="598"/>
      <c r="M26527" s="598"/>
      <c r="N26527" s="598"/>
      <c r="V26527" s="598"/>
      <c r="W26527" s="598"/>
    </row>
    <row r="26528" spans="6:23" x14ac:dyDescent="0.2">
      <c r="F26528" s="610"/>
      <c r="H26528" s="612"/>
      <c r="I26528" s="598"/>
      <c r="J26528" s="598"/>
      <c r="M26528" s="598"/>
      <c r="N26528" s="598"/>
      <c r="V26528" s="598"/>
      <c r="W26528" s="598"/>
    </row>
    <row r="26529" spans="6:23" x14ac:dyDescent="0.2">
      <c r="F26529" s="610"/>
      <c r="H26529" s="612"/>
      <c r="I26529" s="598"/>
      <c r="J26529" s="598"/>
      <c r="M26529" s="598"/>
      <c r="N26529" s="598"/>
      <c r="V26529" s="598"/>
      <c r="W26529" s="598"/>
    </row>
    <row r="26530" spans="6:23" x14ac:dyDescent="0.2">
      <c r="F26530" s="610"/>
      <c r="H26530" s="612"/>
      <c r="I26530" s="598"/>
      <c r="J26530" s="598"/>
      <c r="M26530" s="598"/>
      <c r="N26530" s="598"/>
      <c r="V26530" s="598"/>
      <c r="W26530" s="598"/>
    </row>
    <row r="26531" spans="6:23" x14ac:dyDescent="0.2">
      <c r="F26531" s="610"/>
      <c r="H26531" s="612"/>
      <c r="I26531" s="598"/>
      <c r="J26531" s="598"/>
      <c r="M26531" s="598"/>
      <c r="N26531" s="598"/>
      <c r="V26531" s="598"/>
      <c r="W26531" s="598"/>
    </row>
    <row r="26532" spans="6:23" x14ac:dyDescent="0.2">
      <c r="F26532" s="610"/>
      <c r="H26532" s="612"/>
      <c r="I26532" s="598"/>
      <c r="J26532" s="598"/>
      <c r="M26532" s="598"/>
      <c r="N26532" s="598"/>
      <c r="V26532" s="598"/>
      <c r="W26532" s="598"/>
    </row>
    <row r="26533" spans="6:23" x14ac:dyDescent="0.2">
      <c r="F26533" s="610"/>
      <c r="H26533" s="612"/>
      <c r="I26533" s="598"/>
      <c r="J26533" s="598"/>
      <c r="M26533" s="598"/>
      <c r="N26533" s="598"/>
      <c r="V26533" s="598"/>
      <c r="W26533" s="598"/>
    </row>
    <row r="26534" spans="6:23" x14ac:dyDescent="0.2">
      <c r="F26534" s="610"/>
      <c r="H26534" s="612"/>
      <c r="I26534" s="598"/>
      <c r="J26534" s="598"/>
      <c r="M26534" s="598"/>
      <c r="N26534" s="598"/>
      <c r="V26534" s="598"/>
      <c r="W26534" s="598"/>
    </row>
    <row r="26535" spans="6:23" x14ac:dyDescent="0.2">
      <c r="F26535" s="610"/>
      <c r="H26535" s="612"/>
      <c r="I26535" s="598"/>
      <c r="J26535" s="598"/>
      <c r="M26535" s="598"/>
      <c r="N26535" s="598"/>
      <c r="V26535" s="598"/>
      <c r="W26535" s="598"/>
    </row>
    <row r="26536" spans="6:23" x14ac:dyDescent="0.2">
      <c r="F26536" s="610"/>
      <c r="H26536" s="612"/>
      <c r="I26536" s="598"/>
      <c r="J26536" s="598"/>
      <c r="M26536" s="598"/>
      <c r="N26536" s="598"/>
      <c r="V26536" s="598"/>
      <c r="W26536" s="598"/>
    </row>
    <row r="26537" spans="6:23" x14ac:dyDescent="0.2">
      <c r="F26537" s="610"/>
      <c r="H26537" s="612"/>
      <c r="I26537" s="598"/>
      <c r="J26537" s="598"/>
      <c r="M26537" s="598"/>
      <c r="N26537" s="598"/>
      <c r="V26537" s="598"/>
      <c r="W26537" s="598"/>
    </row>
    <row r="26538" spans="6:23" x14ac:dyDescent="0.2">
      <c r="F26538" s="610"/>
      <c r="H26538" s="612"/>
      <c r="I26538" s="598"/>
      <c r="J26538" s="598"/>
      <c r="M26538" s="598"/>
      <c r="N26538" s="598"/>
      <c r="V26538" s="598"/>
      <c r="W26538" s="598"/>
    </row>
    <row r="26539" spans="6:23" x14ac:dyDescent="0.2">
      <c r="F26539" s="610"/>
      <c r="H26539" s="612"/>
      <c r="I26539" s="598"/>
      <c r="J26539" s="598"/>
      <c r="M26539" s="598"/>
      <c r="N26539" s="598"/>
      <c r="V26539" s="598"/>
      <c r="W26539" s="598"/>
    </row>
    <row r="26540" spans="6:23" x14ac:dyDescent="0.2">
      <c r="F26540" s="610"/>
      <c r="H26540" s="612"/>
      <c r="I26540" s="598"/>
      <c r="J26540" s="598"/>
      <c r="M26540" s="598"/>
      <c r="N26540" s="598"/>
      <c r="V26540" s="598"/>
      <c r="W26540" s="598"/>
    </row>
    <row r="26541" spans="6:23" x14ac:dyDescent="0.2">
      <c r="F26541" s="610"/>
      <c r="H26541" s="612"/>
      <c r="I26541" s="598"/>
      <c r="J26541" s="598"/>
      <c r="M26541" s="598"/>
      <c r="N26541" s="598"/>
      <c r="V26541" s="598"/>
      <c r="W26541" s="598"/>
    </row>
    <row r="26542" spans="6:23" x14ac:dyDescent="0.2">
      <c r="F26542" s="610"/>
      <c r="H26542" s="612"/>
      <c r="I26542" s="598"/>
      <c r="J26542" s="598"/>
      <c r="M26542" s="598"/>
      <c r="N26542" s="598"/>
      <c r="V26542" s="598"/>
      <c r="W26542" s="598"/>
    </row>
    <row r="26543" spans="6:23" x14ac:dyDescent="0.2">
      <c r="F26543" s="610"/>
      <c r="H26543" s="612"/>
      <c r="I26543" s="598"/>
      <c r="J26543" s="598"/>
      <c r="M26543" s="598"/>
      <c r="N26543" s="598"/>
      <c r="V26543" s="598"/>
      <c r="W26543" s="598"/>
    </row>
    <row r="26544" spans="6:23" x14ac:dyDescent="0.2">
      <c r="F26544" s="610"/>
      <c r="H26544" s="612"/>
      <c r="I26544" s="598"/>
      <c r="J26544" s="598"/>
      <c r="M26544" s="598"/>
      <c r="N26544" s="598"/>
      <c r="V26544" s="598"/>
      <c r="W26544" s="598"/>
    </row>
    <row r="26545" spans="6:23" x14ac:dyDescent="0.2">
      <c r="F26545" s="610"/>
      <c r="H26545" s="612"/>
      <c r="I26545" s="598"/>
      <c r="J26545" s="598"/>
      <c r="M26545" s="598"/>
      <c r="N26545" s="598"/>
      <c r="V26545" s="598"/>
      <c r="W26545" s="598"/>
    </row>
    <row r="26546" spans="6:23" x14ac:dyDescent="0.2">
      <c r="F26546" s="610"/>
      <c r="H26546" s="612"/>
      <c r="I26546" s="598"/>
      <c r="J26546" s="598"/>
      <c r="M26546" s="598"/>
      <c r="N26546" s="598"/>
      <c r="V26546" s="598"/>
      <c r="W26546" s="598"/>
    </row>
    <row r="26547" spans="6:23" x14ac:dyDescent="0.2">
      <c r="F26547" s="610"/>
      <c r="H26547" s="612"/>
      <c r="I26547" s="598"/>
      <c r="J26547" s="598"/>
      <c r="M26547" s="598"/>
      <c r="N26547" s="598"/>
      <c r="V26547" s="598"/>
      <c r="W26547" s="598"/>
    </row>
    <row r="26548" spans="6:23" x14ac:dyDescent="0.2">
      <c r="F26548" s="610"/>
      <c r="H26548" s="612"/>
      <c r="I26548" s="598"/>
      <c r="J26548" s="598"/>
      <c r="M26548" s="598"/>
      <c r="N26548" s="598"/>
      <c r="V26548" s="598"/>
      <c r="W26548" s="598"/>
    </row>
    <row r="26549" spans="6:23" x14ac:dyDescent="0.2">
      <c r="F26549" s="610"/>
      <c r="H26549" s="612"/>
      <c r="I26549" s="598"/>
      <c r="J26549" s="598"/>
      <c r="M26549" s="598"/>
      <c r="N26549" s="598"/>
      <c r="V26549" s="598"/>
      <c r="W26549" s="598"/>
    </row>
    <row r="26550" spans="6:23" x14ac:dyDescent="0.2">
      <c r="F26550" s="610"/>
      <c r="H26550" s="612"/>
      <c r="I26550" s="598"/>
      <c r="J26550" s="598"/>
      <c r="M26550" s="598"/>
      <c r="N26550" s="598"/>
      <c r="V26550" s="598"/>
      <c r="W26550" s="598"/>
    </row>
    <row r="26551" spans="6:23" x14ac:dyDescent="0.2">
      <c r="F26551" s="610"/>
      <c r="H26551" s="612"/>
      <c r="I26551" s="598"/>
      <c r="J26551" s="598"/>
      <c r="M26551" s="598"/>
      <c r="N26551" s="598"/>
      <c r="V26551" s="598"/>
      <c r="W26551" s="598"/>
    </row>
    <row r="26552" spans="6:23" x14ac:dyDescent="0.2">
      <c r="F26552" s="610"/>
      <c r="H26552" s="612"/>
      <c r="I26552" s="598"/>
      <c r="J26552" s="598"/>
      <c r="M26552" s="598"/>
      <c r="N26552" s="598"/>
      <c r="V26552" s="598"/>
      <c r="W26552" s="598"/>
    </row>
    <row r="26553" spans="6:23" x14ac:dyDescent="0.2">
      <c r="F26553" s="610"/>
      <c r="H26553" s="612"/>
      <c r="I26553" s="598"/>
      <c r="J26553" s="598"/>
      <c r="M26553" s="598"/>
      <c r="N26553" s="598"/>
      <c r="V26553" s="598"/>
      <c r="W26553" s="598"/>
    </row>
    <row r="26554" spans="6:23" x14ac:dyDescent="0.2">
      <c r="F26554" s="610"/>
      <c r="H26554" s="612"/>
      <c r="I26554" s="598"/>
      <c r="J26554" s="598"/>
      <c r="M26554" s="598"/>
      <c r="N26554" s="598"/>
      <c r="V26554" s="598"/>
      <c r="W26554" s="598"/>
    </row>
    <row r="26555" spans="6:23" x14ac:dyDescent="0.2">
      <c r="F26555" s="610"/>
      <c r="H26555" s="612"/>
      <c r="I26555" s="598"/>
      <c r="J26555" s="598"/>
      <c r="M26555" s="598"/>
      <c r="N26555" s="598"/>
      <c r="V26555" s="598"/>
      <c r="W26555" s="598"/>
    </row>
    <row r="26556" spans="6:23" x14ac:dyDescent="0.2">
      <c r="F26556" s="610"/>
      <c r="H26556" s="612"/>
      <c r="I26556" s="598"/>
      <c r="J26556" s="598"/>
      <c r="M26556" s="598"/>
      <c r="N26556" s="598"/>
      <c r="V26556" s="598"/>
      <c r="W26556" s="598"/>
    </row>
    <row r="26557" spans="6:23" x14ac:dyDescent="0.2">
      <c r="F26557" s="610"/>
      <c r="H26557" s="612"/>
      <c r="I26557" s="598"/>
      <c r="J26557" s="598"/>
      <c r="M26557" s="598"/>
      <c r="N26557" s="598"/>
      <c r="V26557" s="598"/>
      <c r="W26557" s="598"/>
    </row>
    <row r="26558" spans="6:23" x14ac:dyDescent="0.2">
      <c r="F26558" s="610"/>
      <c r="H26558" s="612"/>
      <c r="I26558" s="598"/>
      <c r="J26558" s="598"/>
      <c r="M26558" s="598"/>
      <c r="N26558" s="598"/>
      <c r="V26558" s="598"/>
      <c r="W26558" s="598"/>
    </row>
    <row r="26559" spans="6:23" x14ac:dyDescent="0.2">
      <c r="F26559" s="610"/>
      <c r="H26559" s="612"/>
      <c r="I26559" s="598"/>
      <c r="J26559" s="598"/>
      <c r="M26559" s="598"/>
      <c r="N26559" s="598"/>
      <c r="V26559" s="598"/>
      <c r="W26559" s="598"/>
    </row>
    <row r="26560" spans="6:23" x14ac:dyDescent="0.2">
      <c r="F26560" s="610"/>
      <c r="H26560" s="612"/>
      <c r="I26560" s="598"/>
      <c r="J26560" s="598"/>
      <c r="M26560" s="598"/>
      <c r="N26560" s="598"/>
      <c r="V26560" s="598"/>
      <c r="W26560" s="598"/>
    </row>
    <row r="26561" spans="6:23" x14ac:dyDescent="0.2">
      <c r="F26561" s="610"/>
      <c r="H26561" s="612"/>
      <c r="I26561" s="598"/>
      <c r="J26561" s="598"/>
      <c r="M26561" s="598"/>
      <c r="N26561" s="598"/>
      <c r="V26561" s="598"/>
      <c r="W26561" s="598"/>
    </row>
    <row r="26562" spans="6:23" x14ac:dyDescent="0.2">
      <c r="F26562" s="610"/>
      <c r="H26562" s="612"/>
      <c r="I26562" s="598"/>
      <c r="J26562" s="598"/>
      <c r="M26562" s="598"/>
      <c r="N26562" s="598"/>
      <c r="V26562" s="598"/>
      <c r="W26562" s="598"/>
    </row>
    <row r="26563" spans="6:23" x14ac:dyDescent="0.2">
      <c r="F26563" s="610"/>
      <c r="H26563" s="612"/>
      <c r="I26563" s="598"/>
      <c r="J26563" s="598"/>
      <c r="M26563" s="598"/>
      <c r="N26563" s="598"/>
      <c r="V26563" s="598"/>
      <c r="W26563" s="598"/>
    </row>
    <row r="26564" spans="6:23" x14ac:dyDescent="0.2">
      <c r="F26564" s="610"/>
      <c r="H26564" s="612"/>
      <c r="I26564" s="598"/>
      <c r="J26564" s="598"/>
      <c r="M26564" s="598"/>
      <c r="N26564" s="598"/>
      <c r="V26564" s="598"/>
      <c r="W26564" s="598"/>
    </row>
    <row r="26565" spans="6:23" x14ac:dyDescent="0.2">
      <c r="F26565" s="610"/>
      <c r="H26565" s="612"/>
      <c r="I26565" s="598"/>
      <c r="J26565" s="598"/>
      <c r="M26565" s="598"/>
      <c r="N26565" s="598"/>
      <c r="V26565" s="598"/>
      <c r="W26565" s="598"/>
    </row>
    <row r="26566" spans="6:23" x14ac:dyDescent="0.2">
      <c r="F26566" s="610"/>
      <c r="H26566" s="612"/>
      <c r="I26566" s="598"/>
      <c r="J26566" s="598"/>
      <c r="M26566" s="598"/>
      <c r="N26566" s="598"/>
      <c r="V26566" s="598"/>
      <c r="W26566" s="598"/>
    </row>
    <row r="26567" spans="6:23" x14ac:dyDescent="0.2">
      <c r="F26567" s="610"/>
      <c r="H26567" s="612"/>
      <c r="I26567" s="598"/>
      <c r="J26567" s="598"/>
      <c r="M26567" s="598"/>
      <c r="N26567" s="598"/>
      <c r="V26567" s="598"/>
      <c r="W26567" s="598"/>
    </row>
    <row r="26568" spans="6:23" x14ac:dyDescent="0.2">
      <c r="F26568" s="610"/>
      <c r="H26568" s="612"/>
      <c r="I26568" s="598"/>
      <c r="J26568" s="598"/>
      <c r="M26568" s="598"/>
      <c r="N26568" s="598"/>
      <c r="V26568" s="598"/>
      <c r="W26568" s="598"/>
    </row>
    <row r="26569" spans="6:23" x14ac:dyDescent="0.2">
      <c r="F26569" s="610"/>
      <c r="H26569" s="612"/>
      <c r="I26569" s="598"/>
      <c r="J26569" s="598"/>
      <c r="M26569" s="598"/>
      <c r="N26569" s="598"/>
      <c r="V26569" s="598"/>
      <c r="W26569" s="598"/>
    </row>
    <row r="26570" spans="6:23" x14ac:dyDescent="0.2">
      <c r="F26570" s="610"/>
      <c r="H26570" s="612"/>
      <c r="I26570" s="598"/>
      <c r="J26570" s="598"/>
      <c r="M26570" s="598"/>
      <c r="N26570" s="598"/>
      <c r="V26570" s="598"/>
      <c r="W26570" s="598"/>
    </row>
    <row r="26571" spans="6:23" x14ac:dyDescent="0.2">
      <c r="F26571" s="610"/>
      <c r="H26571" s="612"/>
      <c r="I26571" s="598"/>
      <c r="J26571" s="598"/>
      <c r="M26571" s="598"/>
      <c r="N26571" s="598"/>
      <c r="V26571" s="598"/>
      <c r="W26571" s="598"/>
    </row>
    <row r="26572" spans="6:23" x14ac:dyDescent="0.2">
      <c r="F26572" s="610"/>
      <c r="H26572" s="612"/>
      <c r="I26572" s="598"/>
      <c r="J26572" s="598"/>
      <c r="M26572" s="598"/>
      <c r="N26572" s="598"/>
      <c r="V26572" s="598"/>
      <c r="W26572" s="598"/>
    </row>
    <row r="26573" spans="6:23" x14ac:dyDescent="0.2">
      <c r="F26573" s="610"/>
      <c r="H26573" s="612"/>
      <c r="I26573" s="598"/>
      <c r="J26573" s="598"/>
      <c r="M26573" s="598"/>
      <c r="N26573" s="598"/>
      <c r="V26573" s="598"/>
      <c r="W26573" s="598"/>
    </row>
    <row r="26574" spans="6:23" x14ac:dyDescent="0.2">
      <c r="F26574" s="610"/>
      <c r="H26574" s="612"/>
      <c r="I26574" s="598"/>
      <c r="J26574" s="598"/>
      <c r="M26574" s="598"/>
      <c r="N26574" s="598"/>
      <c r="V26574" s="598"/>
      <c r="W26574" s="598"/>
    </row>
    <row r="26575" spans="6:23" x14ac:dyDescent="0.2">
      <c r="F26575" s="610"/>
      <c r="H26575" s="612"/>
      <c r="I26575" s="598"/>
      <c r="J26575" s="598"/>
      <c r="M26575" s="598"/>
      <c r="N26575" s="598"/>
      <c r="V26575" s="598"/>
      <c r="W26575" s="598"/>
    </row>
    <row r="26576" spans="6:23" x14ac:dyDescent="0.2">
      <c r="F26576" s="610"/>
      <c r="H26576" s="612"/>
      <c r="I26576" s="598"/>
      <c r="J26576" s="598"/>
      <c r="M26576" s="598"/>
      <c r="N26576" s="598"/>
      <c r="V26576" s="598"/>
      <c r="W26576" s="598"/>
    </row>
    <row r="26577" spans="6:23" x14ac:dyDescent="0.2">
      <c r="F26577" s="610"/>
      <c r="H26577" s="612"/>
      <c r="I26577" s="598"/>
      <c r="J26577" s="598"/>
      <c r="M26577" s="598"/>
      <c r="N26577" s="598"/>
      <c r="V26577" s="598"/>
      <c r="W26577" s="598"/>
    </row>
    <row r="26578" spans="6:23" x14ac:dyDescent="0.2">
      <c r="F26578" s="610"/>
      <c r="H26578" s="612"/>
      <c r="I26578" s="598"/>
      <c r="J26578" s="598"/>
      <c r="M26578" s="598"/>
      <c r="N26578" s="598"/>
      <c r="V26578" s="598"/>
      <c r="W26578" s="598"/>
    </row>
    <row r="26579" spans="6:23" x14ac:dyDescent="0.2">
      <c r="F26579" s="610"/>
      <c r="H26579" s="612"/>
      <c r="I26579" s="598"/>
      <c r="J26579" s="598"/>
      <c r="M26579" s="598"/>
      <c r="N26579" s="598"/>
      <c r="V26579" s="598"/>
      <c r="W26579" s="598"/>
    </row>
    <row r="26580" spans="6:23" x14ac:dyDescent="0.2">
      <c r="F26580" s="610"/>
      <c r="H26580" s="612"/>
      <c r="I26580" s="598"/>
      <c r="J26580" s="598"/>
      <c r="M26580" s="598"/>
      <c r="N26580" s="598"/>
      <c r="V26580" s="598"/>
      <c r="W26580" s="598"/>
    </row>
    <row r="26581" spans="6:23" x14ac:dyDescent="0.2">
      <c r="F26581" s="610"/>
      <c r="H26581" s="612"/>
      <c r="I26581" s="598"/>
      <c r="J26581" s="598"/>
      <c r="M26581" s="598"/>
      <c r="N26581" s="598"/>
      <c r="V26581" s="598"/>
      <c r="W26581" s="598"/>
    </row>
    <row r="26582" spans="6:23" x14ac:dyDescent="0.2">
      <c r="F26582" s="610"/>
      <c r="H26582" s="612"/>
      <c r="I26582" s="598"/>
      <c r="J26582" s="598"/>
      <c r="M26582" s="598"/>
      <c r="N26582" s="598"/>
      <c r="V26582" s="598"/>
      <c r="W26582" s="598"/>
    </row>
    <row r="26583" spans="6:23" x14ac:dyDescent="0.2">
      <c r="F26583" s="610"/>
      <c r="H26583" s="612"/>
      <c r="I26583" s="598"/>
      <c r="J26583" s="598"/>
      <c r="M26583" s="598"/>
      <c r="N26583" s="598"/>
      <c r="V26583" s="598"/>
      <c r="W26583" s="598"/>
    </row>
    <row r="26584" spans="6:23" x14ac:dyDescent="0.2">
      <c r="F26584" s="610"/>
      <c r="H26584" s="612"/>
      <c r="I26584" s="598"/>
      <c r="J26584" s="598"/>
      <c r="M26584" s="598"/>
      <c r="N26584" s="598"/>
      <c r="V26584" s="598"/>
      <c r="W26584" s="598"/>
    </row>
    <row r="26585" spans="6:23" x14ac:dyDescent="0.2">
      <c r="F26585" s="610"/>
      <c r="H26585" s="612"/>
      <c r="I26585" s="598"/>
      <c r="J26585" s="598"/>
      <c r="M26585" s="598"/>
      <c r="N26585" s="598"/>
      <c r="V26585" s="598"/>
      <c r="W26585" s="598"/>
    </row>
    <row r="26586" spans="6:23" x14ac:dyDescent="0.2">
      <c r="F26586" s="610"/>
      <c r="H26586" s="612"/>
      <c r="I26586" s="598"/>
      <c r="J26586" s="598"/>
      <c r="M26586" s="598"/>
      <c r="N26586" s="598"/>
      <c r="V26586" s="598"/>
      <c r="W26586" s="598"/>
    </row>
    <row r="26587" spans="6:23" x14ac:dyDescent="0.2">
      <c r="F26587" s="610"/>
      <c r="H26587" s="612"/>
      <c r="I26587" s="598"/>
      <c r="J26587" s="598"/>
      <c r="M26587" s="598"/>
      <c r="N26587" s="598"/>
      <c r="V26587" s="598"/>
      <c r="W26587" s="598"/>
    </row>
    <row r="26588" spans="6:23" x14ac:dyDescent="0.2">
      <c r="F26588" s="610"/>
      <c r="H26588" s="612"/>
      <c r="I26588" s="598"/>
      <c r="J26588" s="598"/>
      <c r="M26588" s="598"/>
      <c r="N26588" s="598"/>
      <c r="V26588" s="598"/>
      <c r="W26588" s="598"/>
    </row>
    <row r="26589" spans="6:23" x14ac:dyDescent="0.2">
      <c r="F26589" s="610"/>
      <c r="H26589" s="612"/>
      <c r="I26589" s="598"/>
      <c r="J26589" s="598"/>
      <c r="M26589" s="598"/>
      <c r="N26589" s="598"/>
      <c r="V26589" s="598"/>
      <c r="W26589" s="598"/>
    </row>
    <row r="26590" spans="6:23" x14ac:dyDescent="0.2">
      <c r="F26590" s="610"/>
      <c r="H26590" s="612"/>
      <c r="I26590" s="598"/>
      <c r="J26590" s="598"/>
      <c r="M26590" s="598"/>
      <c r="N26590" s="598"/>
      <c r="V26590" s="598"/>
      <c r="W26590" s="598"/>
    </row>
    <row r="26591" spans="6:23" x14ac:dyDescent="0.2">
      <c r="F26591" s="610"/>
      <c r="H26591" s="612"/>
      <c r="I26591" s="598"/>
      <c r="J26591" s="598"/>
      <c r="M26591" s="598"/>
      <c r="N26591" s="598"/>
      <c r="V26591" s="598"/>
      <c r="W26591" s="598"/>
    </row>
    <row r="26592" spans="6:23" x14ac:dyDescent="0.2">
      <c r="F26592" s="610"/>
      <c r="H26592" s="612"/>
      <c r="I26592" s="598"/>
      <c r="J26592" s="598"/>
      <c r="M26592" s="598"/>
      <c r="N26592" s="598"/>
      <c r="V26592" s="598"/>
      <c r="W26592" s="598"/>
    </row>
    <row r="26593" spans="6:23" x14ac:dyDescent="0.2">
      <c r="F26593" s="610"/>
      <c r="H26593" s="612"/>
      <c r="I26593" s="598"/>
      <c r="J26593" s="598"/>
      <c r="M26593" s="598"/>
      <c r="N26593" s="598"/>
      <c r="V26593" s="598"/>
      <c r="W26593" s="598"/>
    </row>
    <row r="26594" spans="6:23" x14ac:dyDescent="0.2">
      <c r="F26594" s="610"/>
      <c r="H26594" s="612"/>
      <c r="I26594" s="598"/>
      <c r="J26594" s="598"/>
      <c r="M26594" s="598"/>
      <c r="N26594" s="598"/>
      <c r="V26594" s="598"/>
      <c r="W26594" s="598"/>
    </row>
    <row r="26595" spans="6:23" x14ac:dyDescent="0.2">
      <c r="F26595" s="610"/>
      <c r="H26595" s="612"/>
      <c r="I26595" s="598"/>
      <c r="J26595" s="598"/>
      <c r="M26595" s="598"/>
      <c r="N26595" s="598"/>
      <c r="V26595" s="598"/>
      <c r="W26595" s="598"/>
    </row>
    <row r="26596" spans="6:23" x14ac:dyDescent="0.2">
      <c r="F26596" s="610"/>
      <c r="H26596" s="612"/>
      <c r="I26596" s="598"/>
      <c r="J26596" s="598"/>
      <c r="M26596" s="598"/>
      <c r="N26596" s="598"/>
      <c r="V26596" s="598"/>
      <c r="W26596" s="598"/>
    </row>
    <row r="26597" spans="6:23" x14ac:dyDescent="0.2">
      <c r="F26597" s="610"/>
      <c r="H26597" s="612"/>
      <c r="I26597" s="598"/>
      <c r="J26597" s="598"/>
      <c r="M26597" s="598"/>
      <c r="N26597" s="598"/>
      <c r="V26597" s="598"/>
      <c r="W26597" s="598"/>
    </row>
    <row r="26598" spans="6:23" x14ac:dyDescent="0.2">
      <c r="F26598" s="610"/>
      <c r="H26598" s="612"/>
      <c r="I26598" s="598"/>
      <c r="J26598" s="598"/>
      <c r="M26598" s="598"/>
      <c r="N26598" s="598"/>
      <c r="V26598" s="598"/>
      <c r="W26598" s="598"/>
    </row>
    <row r="26599" spans="6:23" x14ac:dyDescent="0.2">
      <c r="F26599" s="610"/>
      <c r="H26599" s="612"/>
      <c r="I26599" s="598"/>
      <c r="J26599" s="598"/>
      <c r="M26599" s="598"/>
      <c r="N26599" s="598"/>
      <c r="V26599" s="598"/>
      <c r="W26599" s="598"/>
    </row>
    <row r="26600" spans="6:23" x14ac:dyDescent="0.2">
      <c r="F26600" s="610"/>
      <c r="H26600" s="612"/>
      <c r="I26600" s="598"/>
      <c r="J26600" s="598"/>
      <c r="M26600" s="598"/>
      <c r="N26600" s="598"/>
      <c r="V26600" s="598"/>
      <c r="W26600" s="598"/>
    </row>
    <row r="26601" spans="6:23" x14ac:dyDescent="0.2">
      <c r="F26601" s="610"/>
      <c r="H26601" s="612"/>
      <c r="I26601" s="598"/>
      <c r="J26601" s="598"/>
      <c r="M26601" s="598"/>
      <c r="N26601" s="598"/>
      <c r="V26601" s="598"/>
      <c r="W26601" s="598"/>
    </row>
    <row r="26602" spans="6:23" x14ac:dyDescent="0.2">
      <c r="F26602" s="610"/>
      <c r="H26602" s="612"/>
      <c r="I26602" s="598"/>
      <c r="J26602" s="598"/>
      <c r="M26602" s="598"/>
      <c r="N26602" s="598"/>
      <c r="V26602" s="598"/>
      <c r="W26602" s="598"/>
    </row>
    <row r="26603" spans="6:23" x14ac:dyDescent="0.2">
      <c r="F26603" s="610"/>
      <c r="H26603" s="612"/>
      <c r="I26603" s="598"/>
      <c r="J26603" s="598"/>
      <c r="M26603" s="598"/>
      <c r="N26603" s="598"/>
      <c r="V26603" s="598"/>
      <c r="W26603" s="598"/>
    </row>
    <row r="26604" spans="6:23" x14ac:dyDescent="0.2">
      <c r="F26604" s="610"/>
      <c r="H26604" s="612"/>
      <c r="I26604" s="598"/>
      <c r="J26604" s="598"/>
      <c r="M26604" s="598"/>
      <c r="N26604" s="598"/>
      <c r="V26604" s="598"/>
      <c r="W26604" s="598"/>
    </row>
    <row r="26605" spans="6:23" x14ac:dyDescent="0.2">
      <c r="F26605" s="610"/>
      <c r="H26605" s="612"/>
      <c r="I26605" s="598"/>
      <c r="J26605" s="598"/>
      <c r="M26605" s="598"/>
      <c r="N26605" s="598"/>
      <c r="V26605" s="598"/>
      <c r="W26605" s="598"/>
    </row>
    <row r="26606" spans="6:23" x14ac:dyDescent="0.2">
      <c r="F26606" s="610"/>
      <c r="H26606" s="612"/>
      <c r="I26606" s="598"/>
      <c r="J26606" s="598"/>
      <c r="M26606" s="598"/>
      <c r="N26606" s="598"/>
      <c r="V26606" s="598"/>
      <c r="W26606" s="598"/>
    </row>
    <row r="26607" spans="6:23" x14ac:dyDescent="0.2">
      <c r="F26607" s="610"/>
      <c r="H26607" s="612"/>
      <c r="I26607" s="598"/>
      <c r="J26607" s="598"/>
      <c r="M26607" s="598"/>
      <c r="N26607" s="598"/>
      <c r="V26607" s="598"/>
      <c r="W26607" s="598"/>
    </row>
    <row r="26608" spans="6:23" x14ac:dyDescent="0.2">
      <c r="F26608" s="610"/>
      <c r="H26608" s="612"/>
      <c r="I26608" s="598"/>
      <c r="J26608" s="598"/>
      <c r="M26608" s="598"/>
      <c r="N26608" s="598"/>
      <c r="V26608" s="598"/>
      <c r="W26608" s="598"/>
    </row>
    <row r="26609" spans="6:23" x14ac:dyDescent="0.2">
      <c r="F26609" s="610"/>
      <c r="H26609" s="612"/>
      <c r="I26609" s="598"/>
      <c r="J26609" s="598"/>
      <c r="M26609" s="598"/>
      <c r="N26609" s="598"/>
      <c r="V26609" s="598"/>
      <c r="W26609" s="598"/>
    </row>
    <row r="26610" spans="6:23" x14ac:dyDescent="0.2">
      <c r="F26610" s="610"/>
      <c r="H26610" s="612"/>
      <c r="I26610" s="598"/>
      <c r="J26610" s="598"/>
      <c r="M26610" s="598"/>
      <c r="N26610" s="598"/>
      <c r="V26610" s="598"/>
      <c r="W26610" s="598"/>
    </row>
    <row r="26611" spans="6:23" x14ac:dyDescent="0.2">
      <c r="F26611" s="610"/>
      <c r="H26611" s="612"/>
      <c r="I26611" s="598"/>
      <c r="J26611" s="598"/>
      <c r="M26611" s="598"/>
      <c r="N26611" s="598"/>
      <c r="V26611" s="598"/>
      <c r="W26611" s="598"/>
    </row>
    <row r="26612" spans="6:23" x14ac:dyDescent="0.2">
      <c r="F26612" s="610"/>
      <c r="H26612" s="612"/>
      <c r="I26612" s="598"/>
      <c r="J26612" s="598"/>
      <c r="M26612" s="598"/>
      <c r="N26612" s="598"/>
      <c r="V26612" s="598"/>
      <c r="W26612" s="598"/>
    </row>
    <row r="26613" spans="6:23" x14ac:dyDescent="0.2">
      <c r="F26613" s="610"/>
      <c r="H26613" s="612"/>
      <c r="I26613" s="598"/>
      <c r="J26613" s="598"/>
      <c r="M26613" s="598"/>
      <c r="N26613" s="598"/>
      <c r="V26613" s="598"/>
      <c r="W26613" s="598"/>
    </row>
    <row r="26614" spans="6:23" x14ac:dyDescent="0.2">
      <c r="F26614" s="610"/>
      <c r="H26614" s="612"/>
      <c r="I26614" s="598"/>
      <c r="J26614" s="598"/>
      <c r="M26614" s="598"/>
      <c r="N26614" s="598"/>
      <c r="V26614" s="598"/>
      <c r="W26614" s="598"/>
    </row>
    <row r="26615" spans="6:23" x14ac:dyDescent="0.2">
      <c r="F26615" s="610"/>
      <c r="H26615" s="612"/>
      <c r="I26615" s="598"/>
      <c r="J26615" s="598"/>
      <c r="M26615" s="598"/>
      <c r="N26615" s="598"/>
      <c r="V26615" s="598"/>
      <c r="W26615" s="598"/>
    </row>
    <row r="26616" spans="6:23" x14ac:dyDescent="0.2">
      <c r="F26616" s="610"/>
      <c r="H26616" s="612"/>
      <c r="I26616" s="598"/>
      <c r="J26616" s="598"/>
      <c r="M26616" s="598"/>
      <c r="N26616" s="598"/>
      <c r="V26616" s="598"/>
      <c r="W26616" s="598"/>
    </row>
    <row r="26617" spans="6:23" x14ac:dyDescent="0.2">
      <c r="F26617" s="610"/>
      <c r="H26617" s="612"/>
      <c r="I26617" s="598"/>
      <c r="J26617" s="598"/>
      <c r="M26617" s="598"/>
      <c r="N26617" s="598"/>
      <c r="V26617" s="598"/>
      <c r="W26617" s="598"/>
    </row>
    <row r="26618" spans="6:23" x14ac:dyDescent="0.2">
      <c r="F26618" s="610"/>
      <c r="H26618" s="612"/>
      <c r="I26618" s="598"/>
      <c r="J26618" s="598"/>
      <c r="M26618" s="598"/>
      <c r="N26618" s="598"/>
      <c r="V26618" s="598"/>
      <c r="W26618" s="598"/>
    </row>
    <row r="26619" spans="6:23" x14ac:dyDescent="0.2">
      <c r="F26619" s="610"/>
      <c r="H26619" s="612"/>
      <c r="I26619" s="598"/>
      <c r="J26619" s="598"/>
      <c r="M26619" s="598"/>
      <c r="N26619" s="598"/>
      <c r="V26619" s="598"/>
      <c r="W26619" s="598"/>
    </row>
    <row r="26620" spans="6:23" x14ac:dyDescent="0.2">
      <c r="F26620" s="610"/>
      <c r="H26620" s="612"/>
      <c r="I26620" s="598"/>
      <c r="J26620" s="598"/>
      <c r="M26620" s="598"/>
      <c r="N26620" s="598"/>
      <c r="V26620" s="598"/>
      <c r="W26620" s="598"/>
    </row>
    <row r="26621" spans="6:23" x14ac:dyDescent="0.2">
      <c r="F26621" s="610"/>
      <c r="H26621" s="612"/>
      <c r="I26621" s="598"/>
      <c r="J26621" s="598"/>
      <c r="M26621" s="598"/>
      <c r="N26621" s="598"/>
      <c r="V26621" s="598"/>
      <c r="W26621" s="598"/>
    </row>
    <row r="26622" spans="6:23" x14ac:dyDescent="0.2">
      <c r="F26622" s="610"/>
      <c r="H26622" s="612"/>
      <c r="I26622" s="598"/>
      <c r="J26622" s="598"/>
      <c r="M26622" s="598"/>
      <c r="N26622" s="598"/>
      <c r="V26622" s="598"/>
      <c r="W26622" s="598"/>
    </row>
    <row r="26623" spans="6:23" x14ac:dyDescent="0.2">
      <c r="F26623" s="610"/>
      <c r="H26623" s="612"/>
      <c r="I26623" s="598"/>
      <c r="J26623" s="598"/>
      <c r="M26623" s="598"/>
      <c r="N26623" s="598"/>
      <c r="V26623" s="598"/>
      <c r="W26623" s="598"/>
    </row>
    <row r="26624" spans="6:23" x14ac:dyDescent="0.2">
      <c r="F26624" s="610"/>
      <c r="H26624" s="612"/>
      <c r="I26624" s="598"/>
      <c r="J26624" s="598"/>
      <c r="M26624" s="598"/>
      <c r="N26624" s="598"/>
      <c r="V26624" s="598"/>
      <c r="W26624" s="598"/>
    </row>
    <row r="26625" spans="6:23" x14ac:dyDescent="0.2">
      <c r="F26625" s="610"/>
      <c r="H26625" s="612"/>
      <c r="I26625" s="598"/>
      <c r="J26625" s="598"/>
      <c r="M26625" s="598"/>
      <c r="N26625" s="598"/>
      <c r="V26625" s="598"/>
      <c r="W26625" s="598"/>
    </row>
    <row r="26626" spans="6:23" x14ac:dyDescent="0.2">
      <c r="F26626" s="610"/>
      <c r="H26626" s="612"/>
      <c r="I26626" s="598"/>
      <c r="J26626" s="598"/>
      <c r="M26626" s="598"/>
      <c r="N26626" s="598"/>
      <c r="V26626" s="598"/>
      <c r="W26626" s="598"/>
    </row>
    <row r="26627" spans="6:23" x14ac:dyDescent="0.2">
      <c r="F26627" s="610"/>
      <c r="H26627" s="612"/>
      <c r="I26627" s="598"/>
      <c r="J26627" s="598"/>
      <c r="M26627" s="598"/>
      <c r="N26627" s="598"/>
      <c r="V26627" s="598"/>
      <c r="W26627" s="598"/>
    </row>
    <row r="26628" spans="6:23" x14ac:dyDescent="0.2">
      <c r="F26628" s="610"/>
      <c r="H26628" s="612"/>
      <c r="I26628" s="598"/>
      <c r="J26628" s="598"/>
      <c r="M26628" s="598"/>
      <c r="N26628" s="598"/>
      <c r="V26628" s="598"/>
      <c r="W26628" s="598"/>
    </row>
    <row r="26629" spans="6:23" x14ac:dyDescent="0.2">
      <c r="F26629" s="610"/>
      <c r="H26629" s="612"/>
      <c r="I26629" s="598"/>
      <c r="J26629" s="598"/>
      <c r="M26629" s="598"/>
      <c r="N26629" s="598"/>
      <c r="V26629" s="598"/>
      <c r="W26629" s="598"/>
    </row>
    <row r="26630" spans="6:23" x14ac:dyDescent="0.2">
      <c r="F26630" s="610"/>
      <c r="H26630" s="612"/>
      <c r="I26630" s="598"/>
      <c r="J26630" s="598"/>
      <c r="M26630" s="598"/>
      <c r="N26630" s="598"/>
      <c r="V26630" s="598"/>
      <c r="W26630" s="598"/>
    </row>
    <row r="26631" spans="6:23" x14ac:dyDescent="0.2">
      <c r="F26631" s="610"/>
      <c r="H26631" s="612"/>
      <c r="I26631" s="598"/>
      <c r="J26631" s="598"/>
      <c r="M26631" s="598"/>
      <c r="N26631" s="598"/>
      <c r="V26631" s="598"/>
      <c r="W26631" s="598"/>
    </row>
    <row r="26632" spans="6:23" x14ac:dyDescent="0.2">
      <c r="F26632" s="610"/>
      <c r="H26632" s="612"/>
      <c r="I26632" s="598"/>
      <c r="J26632" s="598"/>
      <c r="M26632" s="598"/>
      <c r="N26632" s="598"/>
      <c r="V26632" s="598"/>
      <c r="W26632" s="598"/>
    </row>
    <row r="26633" spans="6:23" x14ac:dyDescent="0.2">
      <c r="F26633" s="610"/>
      <c r="H26633" s="612"/>
      <c r="I26633" s="598"/>
      <c r="J26633" s="598"/>
      <c r="M26633" s="598"/>
      <c r="N26633" s="598"/>
      <c r="V26633" s="598"/>
      <c r="W26633" s="598"/>
    </row>
    <row r="26634" spans="6:23" x14ac:dyDescent="0.2">
      <c r="F26634" s="610"/>
      <c r="H26634" s="612"/>
      <c r="I26634" s="598"/>
      <c r="J26634" s="598"/>
      <c r="M26634" s="598"/>
      <c r="N26634" s="598"/>
      <c r="V26634" s="598"/>
      <c r="W26634" s="598"/>
    </row>
    <row r="26635" spans="6:23" x14ac:dyDescent="0.2">
      <c r="F26635" s="610"/>
      <c r="H26635" s="612"/>
      <c r="I26635" s="598"/>
      <c r="J26635" s="598"/>
      <c r="M26635" s="598"/>
      <c r="N26635" s="598"/>
      <c r="V26635" s="598"/>
      <c r="W26635" s="598"/>
    </row>
    <row r="26636" spans="6:23" x14ac:dyDescent="0.2">
      <c r="F26636" s="610"/>
      <c r="H26636" s="612"/>
      <c r="I26636" s="598"/>
      <c r="J26636" s="598"/>
      <c r="M26636" s="598"/>
      <c r="N26636" s="598"/>
      <c r="V26636" s="598"/>
      <c r="W26636" s="598"/>
    </row>
    <row r="26637" spans="6:23" x14ac:dyDescent="0.2">
      <c r="F26637" s="610"/>
      <c r="H26637" s="612"/>
      <c r="I26637" s="598"/>
      <c r="J26637" s="598"/>
      <c r="M26637" s="598"/>
      <c r="N26637" s="598"/>
      <c r="V26637" s="598"/>
      <c r="W26637" s="598"/>
    </row>
    <row r="26638" spans="6:23" x14ac:dyDescent="0.2">
      <c r="F26638" s="610"/>
      <c r="H26638" s="612"/>
      <c r="I26638" s="598"/>
      <c r="J26638" s="598"/>
      <c r="M26638" s="598"/>
      <c r="N26638" s="598"/>
      <c r="V26638" s="598"/>
      <c r="W26638" s="598"/>
    </row>
    <row r="26639" spans="6:23" x14ac:dyDescent="0.2">
      <c r="F26639" s="610"/>
      <c r="H26639" s="612"/>
      <c r="I26639" s="598"/>
      <c r="J26639" s="598"/>
      <c r="M26639" s="598"/>
      <c r="N26639" s="598"/>
      <c r="V26639" s="598"/>
      <c r="W26639" s="598"/>
    </row>
    <row r="26640" spans="6:23" x14ac:dyDescent="0.2">
      <c r="F26640" s="610"/>
      <c r="H26640" s="612"/>
      <c r="I26640" s="598"/>
      <c r="J26640" s="598"/>
      <c r="M26640" s="598"/>
      <c r="N26640" s="598"/>
      <c r="V26640" s="598"/>
      <c r="W26640" s="598"/>
    </row>
    <row r="26641" spans="6:23" x14ac:dyDescent="0.2">
      <c r="F26641" s="610"/>
      <c r="H26641" s="612"/>
      <c r="I26641" s="598"/>
      <c r="J26641" s="598"/>
      <c r="M26641" s="598"/>
      <c r="N26641" s="598"/>
      <c r="V26641" s="598"/>
      <c r="W26641" s="598"/>
    </row>
    <row r="26642" spans="6:23" x14ac:dyDescent="0.2">
      <c r="F26642" s="610"/>
      <c r="H26642" s="612"/>
      <c r="I26642" s="598"/>
      <c r="J26642" s="598"/>
      <c r="M26642" s="598"/>
      <c r="N26642" s="598"/>
      <c r="V26642" s="598"/>
      <c r="W26642" s="598"/>
    </row>
    <row r="26643" spans="6:23" x14ac:dyDescent="0.2">
      <c r="F26643" s="610"/>
      <c r="H26643" s="612"/>
      <c r="I26643" s="598"/>
      <c r="J26643" s="598"/>
      <c r="M26643" s="598"/>
      <c r="N26643" s="598"/>
      <c r="V26643" s="598"/>
      <c r="W26643" s="598"/>
    </row>
    <row r="26644" spans="6:23" x14ac:dyDescent="0.2">
      <c r="F26644" s="610"/>
      <c r="H26644" s="612"/>
      <c r="I26644" s="598"/>
      <c r="J26644" s="598"/>
      <c r="M26644" s="598"/>
      <c r="N26644" s="598"/>
      <c r="V26644" s="598"/>
      <c r="W26644" s="598"/>
    </row>
    <row r="26645" spans="6:23" x14ac:dyDescent="0.2">
      <c r="F26645" s="610"/>
      <c r="H26645" s="612"/>
      <c r="I26645" s="598"/>
      <c r="J26645" s="598"/>
      <c r="M26645" s="598"/>
      <c r="N26645" s="598"/>
      <c r="V26645" s="598"/>
      <c r="W26645" s="598"/>
    </row>
    <row r="26646" spans="6:23" x14ac:dyDescent="0.2">
      <c r="F26646" s="610"/>
      <c r="H26646" s="612"/>
      <c r="I26646" s="598"/>
      <c r="J26646" s="598"/>
      <c r="M26646" s="598"/>
      <c r="N26646" s="598"/>
      <c r="V26646" s="598"/>
      <c r="W26646" s="598"/>
    </row>
    <row r="26647" spans="6:23" x14ac:dyDescent="0.2">
      <c r="F26647" s="610"/>
      <c r="H26647" s="612"/>
      <c r="I26647" s="598"/>
      <c r="J26647" s="598"/>
      <c r="M26647" s="598"/>
      <c r="N26647" s="598"/>
      <c r="V26647" s="598"/>
      <c r="W26647" s="598"/>
    </row>
    <row r="26648" spans="6:23" x14ac:dyDescent="0.2">
      <c r="F26648" s="610"/>
      <c r="H26648" s="612"/>
      <c r="I26648" s="598"/>
      <c r="J26648" s="598"/>
      <c r="M26648" s="598"/>
      <c r="N26648" s="598"/>
      <c r="V26648" s="598"/>
      <c r="W26648" s="598"/>
    </row>
    <row r="26649" spans="6:23" x14ac:dyDescent="0.2">
      <c r="F26649" s="610"/>
      <c r="H26649" s="612"/>
      <c r="I26649" s="598"/>
      <c r="J26649" s="598"/>
      <c r="M26649" s="598"/>
      <c r="N26649" s="598"/>
      <c r="V26649" s="598"/>
      <c r="W26649" s="598"/>
    </row>
    <row r="26650" spans="6:23" x14ac:dyDescent="0.2">
      <c r="F26650" s="610"/>
      <c r="H26650" s="612"/>
      <c r="I26650" s="598"/>
      <c r="J26650" s="598"/>
      <c r="M26650" s="598"/>
      <c r="N26650" s="598"/>
      <c r="V26650" s="598"/>
      <c r="W26650" s="598"/>
    </row>
    <row r="26651" spans="6:23" x14ac:dyDescent="0.2">
      <c r="F26651" s="610"/>
      <c r="H26651" s="612"/>
      <c r="I26651" s="598"/>
      <c r="J26651" s="598"/>
      <c r="M26651" s="598"/>
      <c r="N26651" s="598"/>
      <c r="V26651" s="598"/>
      <c r="W26651" s="598"/>
    </row>
    <row r="26652" spans="6:23" x14ac:dyDescent="0.2">
      <c r="F26652" s="610"/>
      <c r="H26652" s="612"/>
      <c r="I26652" s="598"/>
      <c r="J26652" s="598"/>
      <c r="M26652" s="598"/>
      <c r="N26652" s="598"/>
      <c r="V26652" s="598"/>
      <c r="W26652" s="598"/>
    </row>
    <row r="26653" spans="6:23" x14ac:dyDescent="0.2">
      <c r="F26653" s="610"/>
      <c r="H26653" s="612"/>
      <c r="I26653" s="598"/>
      <c r="J26653" s="598"/>
      <c r="M26653" s="598"/>
      <c r="N26653" s="598"/>
      <c r="V26653" s="598"/>
      <c r="W26653" s="598"/>
    </row>
    <row r="26654" spans="6:23" x14ac:dyDescent="0.2">
      <c r="F26654" s="610"/>
      <c r="H26654" s="612"/>
      <c r="I26654" s="598"/>
      <c r="J26654" s="598"/>
      <c r="M26654" s="598"/>
      <c r="N26654" s="598"/>
      <c r="V26654" s="598"/>
      <c r="W26654" s="598"/>
    </row>
    <row r="26655" spans="6:23" x14ac:dyDescent="0.2">
      <c r="F26655" s="610"/>
      <c r="H26655" s="612"/>
      <c r="I26655" s="598"/>
      <c r="J26655" s="598"/>
      <c r="M26655" s="598"/>
      <c r="N26655" s="598"/>
      <c r="V26655" s="598"/>
      <c r="W26655" s="598"/>
    </row>
    <row r="26656" spans="6:23" x14ac:dyDescent="0.2">
      <c r="F26656" s="610"/>
      <c r="H26656" s="612"/>
      <c r="I26656" s="598"/>
      <c r="J26656" s="598"/>
      <c r="M26656" s="598"/>
      <c r="N26656" s="598"/>
      <c r="V26656" s="598"/>
      <c r="W26656" s="598"/>
    </row>
    <row r="26657" spans="6:23" x14ac:dyDescent="0.2">
      <c r="F26657" s="610"/>
      <c r="H26657" s="612"/>
      <c r="I26657" s="598"/>
      <c r="J26657" s="598"/>
      <c r="M26657" s="598"/>
      <c r="N26657" s="598"/>
      <c r="V26657" s="598"/>
      <c r="W26657" s="598"/>
    </row>
    <row r="26658" spans="6:23" x14ac:dyDescent="0.2">
      <c r="F26658" s="610"/>
      <c r="H26658" s="612"/>
      <c r="I26658" s="598"/>
      <c r="J26658" s="598"/>
      <c r="M26658" s="598"/>
      <c r="N26658" s="598"/>
      <c r="V26658" s="598"/>
      <c r="W26658" s="598"/>
    </row>
    <row r="26659" spans="6:23" x14ac:dyDescent="0.2">
      <c r="F26659" s="610"/>
      <c r="H26659" s="612"/>
      <c r="I26659" s="598"/>
      <c r="J26659" s="598"/>
      <c r="M26659" s="598"/>
      <c r="N26659" s="598"/>
      <c r="V26659" s="598"/>
      <c r="W26659" s="598"/>
    </row>
    <row r="26660" spans="6:23" x14ac:dyDescent="0.2">
      <c r="F26660" s="610"/>
      <c r="H26660" s="612"/>
      <c r="I26660" s="598"/>
      <c r="J26660" s="598"/>
      <c r="M26660" s="598"/>
      <c r="N26660" s="598"/>
      <c r="V26660" s="598"/>
      <c r="W26660" s="598"/>
    </row>
    <row r="26661" spans="6:23" x14ac:dyDescent="0.2">
      <c r="F26661" s="610"/>
      <c r="H26661" s="612"/>
      <c r="I26661" s="598"/>
      <c r="J26661" s="598"/>
      <c r="M26661" s="598"/>
      <c r="N26661" s="598"/>
      <c r="V26661" s="598"/>
      <c r="W26661" s="598"/>
    </row>
    <row r="26662" spans="6:23" x14ac:dyDescent="0.2">
      <c r="F26662" s="610"/>
      <c r="H26662" s="612"/>
      <c r="I26662" s="598"/>
      <c r="J26662" s="598"/>
      <c r="M26662" s="598"/>
      <c r="N26662" s="598"/>
      <c r="V26662" s="598"/>
      <c r="W26662" s="598"/>
    </row>
    <row r="26663" spans="6:23" x14ac:dyDescent="0.2">
      <c r="F26663" s="610"/>
      <c r="H26663" s="612"/>
      <c r="I26663" s="598"/>
      <c r="J26663" s="598"/>
      <c r="M26663" s="598"/>
      <c r="N26663" s="598"/>
      <c r="V26663" s="598"/>
      <c r="W26663" s="598"/>
    </row>
    <row r="26664" spans="6:23" x14ac:dyDescent="0.2">
      <c r="F26664" s="610"/>
      <c r="H26664" s="612"/>
      <c r="I26664" s="598"/>
      <c r="J26664" s="598"/>
      <c r="M26664" s="598"/>
      <c r="N26664" s="598"/>
      <c r="V26664" s="598"/>
      <c r="W26664" s="598"/>
    </row>
    <row r="26665" spans="6:23" x14ac:dyDescent="0.2">
      <c r="F26665" s="610"/>
      <c r="H26665" s="612"/>
      <c r="I26665" s="598"/>
      <c r="J26665" s="598"/>
      <c r="M26665" s="598"/>
      <c r="N26665" s="598"/>
      <c r="V26665" s="598"/>
      <c r="W26665" s="598"/>
    </row>
    <row r="26666" spans="6:23" x14ac:dyDescent="0.2">
      <c r="F26666" s="610"/>
      <c r="H26666" s="612"/>
      <c r="I26666" s="598"/>
      <c r="J26666" s="598"/>
      <c r="M26666" s="598"/>
      <c r="N26666" s="598"/>
      <c r="V26666" s="598"/>
      <c r="W26666" s="598"/>
    </row>
    <row r="26667" spans="6:23" x14ac:dyDescent="0.2">
      <c r="F26667" s="610"/>
      <c r="H26667" s="612"/>
      <c r="I26667" s="598"/>
      <c r="J26667" s="598"/>
      <c r="M26667" s="598"/>
      <c r="N26667" s="598"/>
      <c r="V26667" s="598"/>
      <c r="W26667" s="598"/>
    </row>
    <row r="26668" spans="6:23" x14ac:dyDescent="0.2">
      <c r="F26668" s="610"/>
      <c r="H26668" s="612"/>
      <c r="I26668" s="598"/>
      <c r="J26668" s="598"/>
      <c r="M26668" s="598"/>
      <c r="N26668" s="598"/>
      <c r="V26668" s="598"/>
      <c r="W26668" s="598"/>
    </row>
    <row r="26669" spans="6:23" x14ac:dyDescent="0.2">
      <c r="F26669" s="610"/>
      <c r="H26669" s="612"/>
      <c r="I26669" s="598"/>
      <c r="J26669" s="598"/>
      <c r="M26669" s="598"/>
      <c r="N26669" s="598"/>
      <c r="V26669" s="598"/>
      <c r="W26669" s="598"/>
    </row>
    <row r="26670" spans="6:23" x14ac:dyDescent="0.2">
      <c r="F26670" s="610"/>
      <c r="H26670" s="612"/>
      <c r="I26670" s="598"/>
      <c r="J26670" s="598"/>
      <c r="M26670" s="598"/>
      <c r="N26670" s="598"/>
      <c r="V26670" s="598"/>
      <c r="W26670" s="598"/>
    </row>
    <row r="26671" spans="6:23" x14ac:dyDescent="0.2">
      <c r="F26671" s="610"/>
      <c r="H26671" s="612"/>
      <c r="I26671" s="598"/>
      <c r="J26671" s="598"/>
      <c r="M26671" s="598"/>
      <c r="N26671" s="598"/>
      <c r="V26671" s="598"/>
      <c r="W26671" s="598"/>
    </row>
    <row r="26672" spans="6:23" x14ac:dyDescent="0.2">
      <c r="F26672" s="610"/>
      <c r="H26672" s="612"/>
      <c r="I26672" s="598"/>
      <c r="J26672" s="598"/>
      <c r="M26672" s="598"/>
      <c r="N26672" s="598"/>
      <c r="V26672" s="598"/>
      <c r="W26672" s="598"/>
    </row>
    <row r="26673" spans="6:23" x14ac:dyDescent="0.2">
      <c r="F26673" s="610"/>
      <c r="H26673" s="612"/>
      <c r="I26673" s="598"/>
      <c r="J26673" s="598"/>
      <c r="M26673" s="598"/>
      <c r="N26673" s="598"/>
      <c r="V26673" s="598"/>
      <c r="W26673" s="598"/>
    </row>
    <row r="26674" spans="6:23" x14ac:dyDescent="0.2">
      <c r="F26674" s="610"/>
      <c r="H26674" s="612"/>
      <c r="I26674" s="598"/>
      <c r="J26674" s="598"/>
      <c r="M26674" s="598"/>
      <c r="N26674" s="598"/>
      <c r="V26674" s="598"/>
      <c r="W26674" s="598"/>
    </row>
    <row r="26675" spans="6:23" x14ac:dyDescent="0.2">
      <c r="F26675" s="610"/>
      <c r="H26675" s="612"/>
      <c r="I26675" s="598"/>
      <c r="J26675" s="598"/>
      <c r="M26675" s="598"/>
      <c r="N26675" s="598"/>
      <c r="V26675" s="598"/>
      <c r="W26675" s="598"/>
    </row>
    <row r="26676" spans="6:23" x14ac:dyDescent="0.2">
      <c r="F26676" s="610"/>
      <c r="H26676" s="612"/>
      <c r="I26676" s="598"/>
      <c r="J26676" s="598"/>
      <c r="M26676" s="598"/>
      <c r="N26676" s="598"/>
      <c r="V26676" s="598"/>
      <c r="W26676" s="598"/>
    </row>
    <row r="26677" spans="6:23" x14ac:dyDescent="0.2">
      <c r="F26677" s="610"/>
      <c r="H26677" s="612"/>
      <c r="I26677" s="598"/>
      <c r="J26677" s="598"/>
      <c r="M26677" s="598"/>
      <c r="N26677" s="598"/>
      <c r="V26677" s="598"/>
      <c r="W26677" s="598"/>
    </row>
    <row r="26678" spans="6:23" x14ac:dyDescent="0.2">
      <c r="F26678" s="610"/>
      <c r="H26678" s="612"/>
      <c r="I26678" s="598"/>
      <c r="J26678" s="598"/>
      <c r="M26678" s="598"/>
      <c r="N26678" s="598"/>
      <c r="V26678" s="598"/>
      <c r="W26678" s="598"/>
    </row>
    <row r="26679" spans="6:23" x14ac:dyDescent="0.2">
      <c r="F26679" s="610"/>
      <c r="H26679" s="612"/>
      <c r="I26679" s="598"/>
      <c r="J26679" s="598"/>
      <c r="M26679" s="598"/>
      <c r="N26679" s="598"/>
      <c r="V26679" s="598"/>
      <c r="W26679" s="598"/>
    </row>
    <row r="26680" spans="6:23" x14ac:dyDescent="0.2">
      <c r="F26680" s="610"/>
      <c r="H26680" s="612"/>
      <c r="I26680" s="598"/>
      <c r="J26680" s="598"/>
      <c r="M26680" s="598"/>
      <c r="N26680" s="598"/>
      <c r="V26680" s="598"/>
      <c r="W26680" s="598"/>
    </row>
    <row r="26681" spans="6:23" x14ac:dyDescent="0.2">
      <c r="F26681" s="610"/>
      <c r="H26681" s="612"/>
      <c r="I26681" s="598"/>
      <c r="J26681" s="598"/>
      <c r="M26681" s="598"/>
      <c r="N26681" s="598"/>
      <c r="V26681" s="598"/>
      <c r="W26681" s="598"/>
    </row>
    <row r="26682" spans="6:23" x14ac:dyDescent="0.2">
      <c r="F26682" s="610"/>
      <c r="H26682" s="612"/>
      <c r="I26682" s="598"/>
      <c r="J26682" s="598"/>
      <c r="M26682" s="598"/>
      <c r="N26682" s="598"/>
      <c r="V26682" s="598"/>
      <c r="W26682" s="598"/>
    </row>
    <row r="26683" spans="6:23" x14ac:dyDescent="0.2">
      <c r="F26683" s="610"/>
      <c r="H26683" s="612"/>
      <c r="I26683" s="598"/>
      <c r="J26683" s="598"/>
      <c r="M26683" s="598"/>
      <c r="N26683" s="598"/>
      <c r="V26683" s="598"/>
      <c r="W26683" s="598"/>
    </row>
    <row r="26684" spans="6:23" x14ac:dyDescent="0.2">
      <c r="F26684" s="610"/>
      <c r="H26684" s="612"/>
      <c r="I26684" s="598"/>
      <c r="J26684" s="598"/>
      <c r="M26684" s="598"/>
      <c r="N26684" s="598"/>
      <c r="V26684" s="598"/>
      <c r="W26684" s="598"/>
    </row>
    <row r="26685" spans="6:23" x14ac:dyDescent="0.2">
      <c r="F26685" s="610"/>
      <c r="H26685" s="612"/>
      <c r="I26685" s="598"/>
      <c r="J26685" s="598"/>
      <c r="M26685" s="598"/>
      <c r="N26685" s="598"/>
      <c r="V26685" s="598"/>
      <c r="W26685" s="598"/>
    </row>
    <row r="26686" spans="6:23" x14ac:dyDescent="0.2">
      <c r="F26686" s="610"/>
      <c r="H26686" s="612"/>
      <c r="I26686" s="598"/>
      <c r="J26686" s="598"/>
      <c r="M26686" s="598"/>
      <c r="N26686" s="598"/>
      <c r="V26686" s="598"/>
      <c r="W26686" s="598"/>
    </row>
    <row r="26687" spans="6:23" x14ac:dyDescent="0.2">
      <c r="F26687" s="610"/>
      <c r="H26687" s="612"/>
      <c r="I26687" s="598"/>
      <c r="J26687" s="598"/>
      <c r="M26687" s="598"/>
      <c r="N26687" s="598"/>
      <c r="V26687" s="598"/>
      <c r="W26687" s="598"/>
    </row>
    <row r="26688" spans="6:23" x14ac:dyDescent="0.2">
      <c r="F26688" s="610"/>
      <c r="H26688" s="612"/>
      <c r="I26688" s="598"/>
      <c r="J26688" s="598"/>
      <c r="M26688" s="598"/>
      <c r="N26688" s="598"/>
      <c r="V26688" s="598"/>
      <c r="W26688" s="598"/>
    </row>
    <row r="26689" spans="6:23" x14ac:dyDescent="0.2">
      <c r="F26689" s="610"/>
      <c r="H26689" s="612"/>
      <c r="I26689" s="598"/>
      <c r="J26689" s="598"/>
      <c r="M26689" s="598"/>
      <c r="N26689" s="598"/>
      <c r="V26689" s="598"/>
      <c r="W26689" s="598"/>
    </row>
    <row r="26690" spans="6:23" x14ac:dyDescent="0.2">
      <c r="F26690" s="610"/>
      <c r="H26690" s="612"/>
      <c r="I26690" s="598"/>
      <c r="J26690" s="598"/>
      <c r="M26690" s="598"/>
      <c r="N26690" s="598"/>
      <c r="V26690" s="598"/>
      <c r="W26690" s="598"/>
    </row>
    <row r="26691" spans="6:23" x14ac:dyDescent="0.2">
      <c r="F26691" s="610"/>
      <c r="H26691" s="612"/>
      <c r="I26691" s="598"/>
      <c r="J26691" s="598"/>
      <c r="M26691" s="598"/>
      <c r="N26691" s="598"/>
      <c r="V26691" s="598"/>
      <c r="W26691" s="598"/>
    </row>
    <row r="26692" spans="6:23" x14ac:dyDescent="0.2">
      <c r="F26692" s="610"/>
      <c r="H26692" s="612"/>
      <c r="I26692" s="598"/>
      <c r="J26692" s="598"/>
      <c r="M26692" s="598"/>
      <c r="N26692" s="598"/>
      <c r="V26692" s="598"/>
      <c r="W26692" s="598"/>
    </row>
    <row r="26693" spans="6:23" x14ac:dyDescent="0.2">
      <c r="F26693" s="610"/>
      <c r="H26693" s="612"/>
      <c r="I26693" s="598"/>
      <c r="J26693" s="598"/>
      <c r="M26693" s="598"/>
      <c r="N26693" s="598"/>
      <c r="V26693" s="598"/>
      <c r="W26693" s="598"/>
    </row>
    <row r="26694" spans="6:23" x14ac:dyDescent="0.2">
      <c r="F26694" s="610"/>
      <c r="H26694" s="612"/>
      <c r="I26694" s="598"/>
      <c r="J26694" s="598"/>
      <c r="M26694" s="598"/>
      <c r="N26694" s="598"/>
      <c r="V26694" s="598"/>
      <c r="W26694" s="598"/>
    </row>
    <row r="26695" spans="6:23" x14ac:dyDescent="0.2">
      <c r="F26695" s="610"/>
      <c r="H26695" s="612"/>
      <c r="I26695" s="598"/>
      <c r="J26695" s="598"/>
      <c r="M26695" s="598"/>
      <c r="N26695" s="598"/>
      <c r="V26695" s="598"/>
      <c r="W26695" s="598"/>
    </row>
    <row r="26696" spans="6:23" x14ac:dyDescent="0.2">
      <c r="F26696" s="610"/>
      <c r="H26696" s="612"/>
      <c r="I26696" s="598"/>
      <c r="J26696" s="598"/>
      <c r="M26696" s="598"/>
      <c r="N26696" s="598"/>
      <c r="V26696" s="598"/>
      <c r="W26696" s="598"/>
    </row>
    <row r="26697" spans="6:23" x14ac:dyDescent="0.2">
      <c r="F26697" s="610"/>
      <c r="H26697" s="612"/>
      <c r="I26697" s="598"/>
      <c r="J26697" s="598"/>
      <c r="M26697" s="598"/>
      <c r="N26697" s="598"/>
      <c r="V26697" s="598"/>
      <c r="W26697" s="598"/>
    </row>
    <row r="26698" spans="6:23" x14ac:dyDescent="0.2">
      <c r="F26698" s="610"/>
      <c r="H26698" s="612"/>
      <c r="I26698" s="598"/>
      <c r="J26698" s="598"/>
      <c r="M26698" s="598"/>
      <c r="N26698" s="598"/>
      <c r="V26698" s="598"/>
      <c r="W26698" s="598"/>
    </row>
    <row r="26699" spans="6:23" x14ac:dyDescent="0.2">
      <c r="F26699" s="610"/>
      <c r="H26699" s="612"/>
      <c r="I26699" s="598"/>
      <c r="J26699" s="598"/>
      <c r="M26699" s="598"/>
      <c r="N26699" s="598"/>
      <c r="V26699" s="598"/>
      <c r="W26699" s="598"/>
    </row>
    <row r="26700" spans="6:23" x14ac:dyDescent="0.2">
      <c r="F26700" s="610"/>
      <c r="H26700" s="612"/>
      <c r="I26700" s="598"/>
      <c r="J26700" s="598"/>
      <c r="M26700" s="598"/>
      <c r="N26700" s="598"/>
      <c r="V26700" s="598"/>
      <c r="W26700" s="598"/>
    </row>
    <row r="26701" spans="6:23" x14ac:dyDescent="0.2">
      <c r="F26701" s="610"/>
      <c r="H26701" s="612"/>
      <c r="I26701" s="598"/>
      <c r="J26701" s="598"/>
      <c r="M26701" s="598"/>
      <c r="N26701" s="598"/>
      <c r="V26701" s="598"/>
      <c r="W26701" s="598"/>
    </row>
    <row r="26702" spans="6:23" x14ac:dyDescent="0.2">
      <c r="F26702" s="610"/>
      <c r="H26702" s="612"/>
      <c r="I26702" s="598"/>
      <c r="J26702" s="598"/>
      <c r="M26702" s="598"/>
      <c r="N26702" s="598"/>
      <c r="V26702" s="598"/>
      <c r="W26702" s="598"/>
    </row>
    <row r="26703" spans="6:23" x14ac:dyDescent="0.2">
      <c r="F26703" s="610"/>
      <c r="H26703" s="612"/>
      <c r="I26703" s="598"/>
      <c r="J26703" s="598"/>
      <c r="M26703" s="598"/>
      <c r="N26703" s="598"/>
      <c r="V26703" s="598"/>
      <c r="W26703" s="598"/>
    </row>
    <row r="26704" spans="6:23" x14ac:dyDescent="0.2">
      <c r="F26704" s="610"/>
      <c r="H26704" s="612"/>
      <c r="I26704" s="598"/>
      <c r="J26704" s="598"/>
      <c r="M26704" s="598"/>
      <c r="N26704" s="598"/>
      <c r="V26704" s="598"/>
      <c r="W26704" s="598"/>
    </row>
    <row r="26705" spans="6:23" x14ac:dyDescent="0.2">
      <c r="F26705" s="610"/>
      <c r="H26705" s="612"/>
      <c r="I26705" s="598"/>
      <c r="J26705" s="598"/>
      <c r="M26705" s="598"/>
      <c r="N26705" s="598"/>
      <c r="V26705" s="598"/>
      <c r="W26705" s="598"/>
    </row>
    <row r="26706" spans="6:23" x14ac:dyDescent="0.2">
      <c r="F26706" s="610"/>
      <c r="H26706" s="612"/>
      <c r="I26706" s="598"/>
      <c r="J26706" s="598"/>
      <c r="M26706" s="598"/>
      <c r="N26706" s="598"/>
      <c r="V26706" s="598"/>
      <c r="W26706" s="598"/>
    </row>
    <row r="26707" spans="6:23" x14ac:dyDescent="0.2">
      <c r="F26707" s="610"/>
      <c r="H26707" s="612"/>
      <c r="I26707" s="598"/>
      <c r="J26707" s="598"/>
      <c r="M26707" s="598"/>
      <c r="N26707" s="598"/>
      <c r="V26707" s="598"/>
      <c r="W26707" s="598"/>
    </row>
    <row r="26708" spans="6:23" x14ac:dyDescent="0.2">
      <c r="F26708" s="610"/>
      <c r="H26708" s="612"/>
      <c r="I26708" s="598"/>
      <c r="J26708" s="598"/>
      <c r="M26708" s="598"/>
      <c r="N26708" s="598"/>
      <c r="V26708" s="598"/>
      <c r="W26708" s="598"/>
    </row>
    <row r="26709" spans="6:23" x14ac:dyDescent="0.2">
      <c r="F26709" s="610"/>
      <c r="H26709" s="612"/>
      <c r="I26709" s="598"/>
      <c r="J26709" s="598"/>
      <c r="M26709" s="598"/>
      <c r="N26709" s="598"/>
      <c r="V26709" s="598"/>
      <c r="W26709" s="598"/>
    </row>
    <row r="26710" spans="6:23" x14ac:dyDescent="0.2">
      <c r="F26710" s="610"/>
      <c r="H26710" s="612"/>
      <c r="I26710" s="598"/>
      <c r="J26710" s="598"/>
      <c r="M26710" s="598"/>
      <c r="N26710" s="598"/>
      <c r="V26710" s="598"/>
      <c r="W26710" s="598"/>
    </row>
    <row r="26711" spans="6:23" x14ac:dyDescent="0.2">
      <c r="F26711" s="610"/>
      <c r="H26711" s="612"/>
      <c r="I26711" s="598"/>
      <c r="J26711" s="598"/>
      <c r="M26711" s="598"/>
      <c r="N26711" s="598"/>
      <c r="V26711" s="598"/>
      <c r="W26711" s="598"/>
    </row>
    <row r="26712" spans="6:23" x14ac:dyDescent="0.2">
      <c r="F26712" s="610"/>
      <c r="H26712" s="612"/>
      <c r="I26712" s="598"/>
      <c r="J26712" s="598"/>
      <c r="M26712" s="598"/>
      <c r="N26712" s="598"/>
      <c r="V26712" s="598"/>
      <c r="W26712" s="598"/>
    </row>
    <row r="26713" spans="6:23" x14ac:dyDescent="0.2">
      <c r="F26713" s="610"/>
      <c r="H26713" s="612"/>
      <c r="I26713" s="598"/>
      <c r="J26713" s="598"/>
      <c r="M26713" s="598"/>
      <c r="N26713" s="598"/>
      <c r="V26713" s="598"/>
      <c r="W26713" s="598"/>
    </row>
    <row r="26714" spans="6:23" x14ac:dyDescent="0.2">
      <c r="F26714" s="610"/>
      <c r="H26714" s="612"/>
      <c r="I26714" s="598"/>
      <c r="J26714" s="598"/>
      <c r="M26714" s="598"/>
      <c r="N26714" s="598"/>
      <c r="V26714" s="598"/>
      <c r="W26714" s="598"/>
    </row>
    <row r="26715" spans="6:23" x14ac:dyDescent="0.2">
      <c r="F26715" s="610"/>
      <c r="H26715" s="612"/>
      <c r="I26715" s="598"/>
      <c r="J26715" s="598"/>
      <c r="M26715" s="598"/>
      <c r="N26715" s="598"/>
      <c r="V26715" s="598"/>
      <c r="W26715" s="598"/>
    </row>
    <row r="26716" spans="6:23" x14ac:dyDescent="0.2">
      <c r="F26716" s="610"/>
      <c r="H26716" s="612"/>
      <c r="I26716" s="598"/>
      <c r="J26716" s="598"/>
      <c r="M26716" s="598"/>
      <c r="N26716" s="598"/>
      <c r="V26716" s="598"/>
      <c r="W26716" s="598"/>
    </row>
    <row r="26717" spans="6:23" x14ac:dyDescent="0.2">
      <c r="F26717" s="610"/>
      <c r="H26717" s="612"/>
      <c r="I26717" s="598"/>
      <c r="J26717" s="598"/>
      <c r="M26717" s="598"/>
      <c r="N26717" s="598"/>
      <c r="V26717" s="598"/>
      <c r="W26717" s="598"/>
    </row>
    <row r="26718" spans="6:23" x14ac:dyDescent="0.2">
      <c r="F26718" s="610"/>
      <c r="H26718" s="612"/>
      <c r="I26718" s="598"/>
      <c r="J26718" s="598"/>
      <c r="M26718" s="598"/>
      <c r="N26718" s="598"/>
      <c r="V26718" s="598"/>
      <c r="W26718" s="598"/>
    </row>
    <row r="26719" spans="6:23" x14ac:dyDescent="0.2">
      <c r="F26719" s="610"/>
      <c r="H26719" s="612"/>
      <c r="I26719" s="598"/>
      <c r="J26719" s="598"/>
      <c r="M26719" s="598"/>
      <c r="N26719" s="598"/>
      <c r="V26719" s="598"/>
      <c r="W26719" s="598"/>
    </row>
    <row r="26720" spans="6:23" x14ac:dyDescent="0.2">
      <c r="F26720" s="610"/>
      <c r="H26720" s="612"/>
      <c r="I26720" s="598"/>
      <c r="J26720" s="598"/>
      <c r="M26720" s="598"/>
      <c r="N26720" s="598"/>
      <c r="V26720" s="598"/>
      <c r="W26720" s="598"/>
    </row>
    <row r="26721" spans="6:23" x14ac:dyDescent="0.2">
      <c r="F26721" s="610"/>
      <c r="H26721" s="612"/>
      <c r="I26721" s="598"/>
      <c r="J26721" s="598"/>
      <c r="M26721" s="598"/>
      <c r="N26721" s="598"/>
      <c r="V26721" s="598"/>
      <c r="W26721" s="598"/>
    </row>
    <row r="26722" spans="6:23" x14ac:dyDescent="0.2">
      <c r="F26722" s="610"/>
      <c r="H26722" s="612"/>
      <c r="I26722" s="598"/>
      <c r="J26722" s="598"/>
      <c r="M26722" s="598"/>
      <c r="N26722" s="598"/>
      <c r="V26722" s="598"/>
      <c r="W26722" s="598"/>
    </row>
    <row r="26723" spans="6:23" x14ac:dyDescent="0.2">
      <c r="F26723" s="610"/>
      <c r="H26723" s="612"/>
      <c r="I26723" s="598"/>
      <c r="J26723" s="598"/>
      <c r="M26723" s="598"/>
      <c r="N26723" s="598"/>
      <c r="V26723" s="598"/>
      <c r="W26723" s="598"/>
    </row>
    <row r="26724" spans="6:23" x14ac:dyDescent="0.2">
      <c r="F26724" s="610"/>
      <c r="H26724" s="612"/>
      <c r="I26724" s="598"/>
      <c r="J26724" s="598"/>
      <c r="M26724" s="598"/>
      <c r="N26724" s="598"/>
      <c r="V26724" s="598"/>
      <c r="W26724" s="598"/>
    </row>
    <row r="26725" spans="6:23" x14ac:dyDescent="0.2">
      <c r="F26725" s="610"/>
      <c r="H26725" s="612"/>
      <c r="I26725" s="598"/>
      <c r="J26725" s="598"/>
      <c r="M26725" s="598"/>
      <c r="N26725" s="598"/>
      <c r="V26725" s="598"/>
      <c r="W26725" s="598"/>
    </row>
    <row r="26726" spans="6:23" x14ac:dyDescent="0.2">
      <c r="F26726" s="610"/>
      <c r="H26726" s="612"/>
      <c r="I26726" s="598"/>
      <c r="J26726" s="598"/>
      <c r="M26726" s="598"/>
      <c r="N26726" s="598"/>
      <c r="V26726" s="598"/>
      <c r="W26726" s="598"/>
    </row>
    <row r="26727" spans="6:23" x14ac:dyDescent="0.2">
      <c r="F26727" s="610"/>
      <c r="H26727" s="612"/>
      <c r="I26727" s="598"/>
      <c r="J26727" s="598"/>
      <c r="M26727" s="598"/>
      <c r="N26727" s="598"/>
      <c r="V26727" s="598"/>
      <c r="W26727" s="598"/>
    </row>
    <row r="26728" spans="6:23" x14ac:dyDescent="0.2">
      <c r="F26728" s="610"/>
      <c r="H26728" s="612"/>
      <c r="I26728" s="598"/>
      <c r="J26728" s="598"/>
      <c r="M26728" s="598"/>
      <c r="N26728" s="598"/>
      <c r="V26728" s="598"/>
      <c r="W26728" s="598"/>
    </row>
    <row r="26729" spans="6:23" x14ac:dyDescent="0.2">
      <c r="F26729" s="610"/>
      <c r="H26729" s="612"/>
      <c r="I26729" s="598"/>
      <c r="J26729" s="598"/>
      <c r="M26729" s="598"/>
      <c r="N26729" s="598"/>
      <c r="V26729" s="598"/>
      <c r="W26729" s="598"/>
    </row>
    <row r="26730" spans="6:23" x14ac:dyDescent="0.2">
      <c r="F26730" s="610"/>
      <c r="H26730" s="612"/>
      <c r="I26730" s="598"/>
      <c r="J26730" s="598"/>
      <c r="M26730" s="598"/>
      <c r="N26730" s="598"/>
      <c r="V26730" s="598"/>
      <c r="W26730" s="598"/>
    </row>
    <row r="26731" spans="6:23" x14ac:dyDescent="0.2">
      <c r="F26731" s="610"/>
      <c r="H26731" s="612"/>
      <c r="I26731" s="598"/>
      <c r="J26731" s="598"/>
      <c r="M26731" s="598"/>
      <c r="N26731" s="598"/>
      <c r="V26731" s="598"/>
      <c r="W26731" s="598"/>
    </row>
    <row r="26732" spans="6:23" x14ac:dyDescent="0.2">
      <c r="F26732" s="610"/>
      <c r="H26732" s="612"/>
      <c r="I26732" s="598"/>
      <c r="J26732" s="598"/>
      <c r="M26732" s="598"/>
      <c r="N26732" s="598"/>
      <c r="V26732" s="598"/>
      <c r="W26732" s="598"/>
    </row>
    <row r="26733" spans="6:23" x14ac:dyDescent="0.2">
      <c r="F26733" s="610"/>
      <c r="H26733" s="612"/>
      <c r="I26733" s="598"/>
      <c r="J26733" s="598"/>
      <c r="M26733" s="598"/>
      <c r="N26733" s="598"/>
      <c r="V26733" s="598"/>
      <c r="W26733" s="598"/>
    </row>
    <row r="26734" spans="6:23" x14ac:dyDescent="0.2">
      <c r="F26734" s="610"/>
      <c r="H26734" s="612"/>
      <c r="I26734" s="598"/>
      <c r="J26734" s="598"/>
      <c r="M26734" s="598"/>
      <c r="N26734" s="598"/>
      <c r="V26734" s="598"/>
      <c r="W26734" s="598"/>
    </row>
    <row r="26735" spans="6:23" x14ac:dyDescent="0.2">
      <c r="F26735" s="610"/>
      <c r="H26735" s="612"/>
      <c r="I26735" s="598"/>
      <c r="J26735" s="598"/>
      <c r="M26735" s="598"/>
      <c r="N26735" s="598"/>
      <c r="V26735" s="598"/>
      <c r="W26735" s="598"/>
    </row>
    <row r="26736" spans="6:23" x14ac:dyDescent="0.2">
      <c r="F26736" s="610"/>
      <c r="H26736" s="612"/>
      <c r="I26736" s="598"/>
      <c r="J26736" s="598"/>
      <c r="M26736" s="598"/>
      <c r="N26736" s="598"/>
      <c r="V26736" s="598"/>
      <c r="W26736" s="598"/>
    </row>
    <row r="26737" spans="6:23" x14ac:dyDescent="0.2">
      <c r="F26737" s="610"/>
      <c r="H26737" s="612"/>
      <c r="I26737" s="598"/>
      <c r="J26737" s="598"/>
      <c r="M26737" s="598"/>
      <c r="N26737" s="598"/>
      <c r="V26737" s="598"/>
      <c r="W26737" s="598"/>
    </row>
    <row r="26738" spans="6:23" x14ac:dyDescent="0.2">
      <c r="F26738" s="610"/>
      <c r="H26738" s="612"/>
      <c r="I26738" s="598"/>
      <c r="J26738" s="598"/>
      <c r="M26738" s="598"/>
      <c r="N26738" s="598"/>
      <c r="V26738" s="598"/>
      <c r="W26738" s="598"/>
    </row>
    <row r="26739" spans="6:23" x14ac:dyDescent="0.2">
      <c r="F26739" s="610"/>
      <c r="H26739" s="612"/>
      <c r="I26739" s="598"/>
      <c r="J26739" s="598"/>
      <c r="M26739" s="598"/>
      <c r="N26739" s="598"/>
      <c r="V26739" s="598"/>
      <c r="W26739" s="598"/>
    </row>
    <row r="26740" spans="6:23" x14ac:dyDescent="0.2">
      <c r="F26740" s="610"/>
      <c r="H26740" s="612"/>
      <c r="I26740" s="598"/>
      <c r="J26740" s="598"/>
      <c r="M26740" s="598"/>
      <c r="N26740" s="598"/>
      <c r="V26740" s="598"/>
      <c r="W26740" s="598"/>
    </row>
    <row r="26741" spans="6:23" x14ac:dyDescent="0.2">
      <c r="F26741" s="610"/>
      <c r="H26741" s="612"/>
      <c r="I26741" s="598"/>
      <c r="J26741" s="598"/>
      <c r="M26741" s="598"/>
      <c r="N26741" s="598"/>
      <c r="V26741" s="598"/>
      <c r="W26741" s="598"/>
    </row>
    <row r="26742" spans="6:23" x14ac:dyDescent="0.2">
      <c r="F26742" s="610"/>
      <c r="H26742" s="612"/>
      <c r="I26742" s="598"/>
      <c r="J26742" s="598"/>
      <c r="M26742" s="598"/>
      <c r="N26742" s="598"/>
      <c r="V26742" s="598"/>
      <c r="W26742" s="598"/>
    </row>
    <row r="26743" spans="6:23" x14ac:dyDescent="0.2">
      <c r="F26743" s="610"/>
      <c r="H26743" s="612"/>
      <c r="I26743" s="598"/>
      <c r="J26743" s="598"/>
      <c r="M26743" s="598"/>
      <c r="N26743" s="598"/>
      <c r="V26743" s="598"/>
      <c r="W26743" s="598"/>
    </row>
    <row r="26744" spans="6:23" x14ac:dyDescent="0.2">
      <c r="F26744" s="610"/>
      <c r="H26744" s="612"/>
      <c r="I26744" s="598"/>
      <c r="J26744" s="598"/>
      <c r="M26744" s="598"/>
      <c r="N26744" s="598"/>
      <c r="V26744" s="598"/>
      <c r="W26744" s="598"/>
    </row>
    <row r="26745" spans="6:23" x14ac:dyDescent="0.2">
      <c r="F26745" s="610"/>
      <c r="H26745" s="612"/>
      <c r="I26745" s="598"/>
      <c r="J26745" s="598"/>
      <c r="M26745" s="598"/>
      <c r="N26745" s="598"/>
      <c r="V26745" s="598"/>
      <c r="W26745" s="598"/>
    </row>
    <row r="26746" spans="6:23" x14ac:dyDescent="0.2">
      <c r="F26746" s="610"/>
      <c r="H26746" s="612"/>
      <c r="I26746" s="598"/>
      <c r="J26746" s="598"/>
      <c r="M26746" s="598"/>
      <c r="N26746" s="598"/>
      <c r="V26746" s="598"/>
      <c r="W26746" s="598"/>
    </row>
    <row r="26747" spans="6:23" x14ac:dyDescent="0.2">
      <c r="F26747" s="610"/>
      <c r="H26747" s="612"/>
      <c r="I26747" s="598"/>
      <c r="J26747" s="598"/>
      <c r="M26747" s="598"/>
      <c r="N26747" s="598"/>
      <c r="V26747" s="598"/>
      <c r="W26747" s="598"/>
    </row>
    <row r="26748" spans="6:23" x14ac:dyDescent="0.2">
      <c r="F26748" s="610"/>
      <c r="H26748" s="612"/>
      <c r="I26748" s="598"/>
      <c r="J26748" s="598"/>
      <c r="M26748" s="598"/>
      <c r="N26748" s="598"/>
      <c r="V26748" s="598"/>
      <c r="W26748" s="598"/>
    </row>
    <row r="26749" spans="6:23" x14ac:dyDescent="0.2">
      <c r="F26749" s="610"/>
      <c r="H26749" s="612"/>
      <c r="I26749" s="598"/>
      <c r="J26749" s="598"/>
      <c r="M26749" s="598"/>
      <c r="N26749" s="598"/>
      <c r="V26749" s="598"/>
      <c r="W26749" s="598"/>
    </row>
    <row r="26750" spans="6:23" x14ac:dyDescent="0.2">
      <c r="F26750" s="610"/>
      <c r="H26750" s="612"/>
      <c r="I26750" s="598"/>
      <c r="J26750" s="598"/>
      <c r="M26750" s="598"/>
      <c r="N26750" s="598"/>
      <c r="V26750" s="598"/>
      <c r="W26750" s="598"/>
    </row>
    <row r="26751" spans="6:23" x14ac:dyDescent="0.2">
      <c r="F26751" s="610"/>
      <c r="H26751" s="612"/>
      <c r="I26751" s="598"/>
      <c r="J26751" s="598"/>
      <c r="M26751" s="598"/>
      <c r="N26751" s="598"/>
      <c r="V26751" s="598"/>
      <c r="W26751" s="598"/>
    </row>
    <row r="26752" spans="6:23" x14ac:dyDescent="0.2">
      <c r="F26752" s="610"/>
      <c r="H26752" s="612"/>
      <c r="I26752" s="598"/>
      <c r="J26752" s="598"/>
      <c r="M26752" s="598"/>
      <c r="N26752" s="598"/>
      <c r="V26752" s="598"/>
      <c r="W26752" s="598"/>
    </row>
    <row r="26753" spans="6:23" x14ac:dyDescent="0.2">
      <c r="F26753" s="610"/>
      <c r="H26753" s="612"/>
      <c r="I26753" s="598"/>
      <c r="J26753" s="598"/>
      <c r="M26753" s="598"/>
      <c r="N26753" s="598"/>
      <c r="V26753" s="598"/>
      <c r="W26753" s="598"/>
    </row>
    <row r="26754" spans="6:23" x14ac:dyDescent="0.2">
      <c r="F26754" s="610"/>
      <c r="H26754" s="612"/>
      <c r="I26754" s="598"/>
      <c r="J26754" s="598"/>
      <c r="M26754" s="598"/>
      <c r="N26754" s="598"/>
      <c r="V26754" s="598"/>
      <c r="W26754" s="598"/>
    </row>
    <row r="26755" spans="6:23" x14ac:dyDescent="0.2">
      <c r="F26755" s="610"/>
      <c r="H26755" s="612"/>
      <c r="I26755" s="598"/>
      <c r="J26755" s="598"/>
      <c r="M26755" s="598"/>
      <c r="N26755" s="598"/>
      <c r="V26755" s="598"/>
      <c r="W26755" s="598"/>
    </row>
    <row r="26756" spans="6:23" x14ac:dyDescent="0.2">
      <c r="F26756" s="610"/>
      <c r="H26756" s="612"/>
      <c r="I26756" s="598"/>
      <c r="J26756" s="598"/>
      <c r="M26756" s="598"/>
      <c r="N26756" s="598"/>
      <c r="V26756" s="598"/>
      <c r="W26756" s="598"/>
    </row>
    <row r="26757" spans="6:23" x14ac:dyDescent="0.2">
      <c r="F26757" s="610"/>
      <c r="H26757" s="612"/>
      <c r="I26757" s="598"/>
      <c r="J26757" s="598"/>
      <c r="M26757" s="598"/>
      <c r="N26757" s="598"/>
      <c r="V26757" s="598"/>
      <c r="W26757" s="598"/>
    </row>
    <row r="26758" spans="6:23" x14ac:dyDescent="0.2">
      <c r="F26758" s="610"/>
      <c r="H26758" s="612"/>
      <c r="I26758" s="598"/>
      <c r="J26758" s="598"/>
      <c r="M26758" s="598"/>
      <c r="N26758" s="598"/>
      <c r="V26758" s="598"/>
      <c r="W26758" s="598"/>
    </row>
    <row r="26759" spans="6:23" x14ac:dyDescent="0.2">
      <c r="F26759" s="610"/>
      <c r="H26759" s="612"/>
      <c r="I26759" s="598"/>
      <c r="J26759" s="598"/>
      <c r="M26759" s="598"/>
      <c r="N26759" s="598"/>
      <c r="V26759" s="598"/>
      <c r="W26759" s="598"/>
    </row>
    <row r="26760" spans="6:23" x14ac:dyDescent="0.2">
      <c r="F26760" s="610"/>
      <c r="H26760" s="612"/>
      <c r="I26760" s="598"/>
      <c r="J26760" s="598"/>
      <c r="M26760" s="598"/>
      <c r="N26760" s="598"/>
      <c r="V26760" s="598"/>
      <c r="W26760" s="598"/>
    </row>
    <row r="26761" spans="6:23" x14ac:dyDescent="0.2">
      <c r="F26761" s="610"/>
      <c r="H26761" s="612"/>
      <c r="I26761" s="598"/>
      <c r="J26761" s="598"/>
      <c r="M26761" s="598"/>
      <c r="N26761" s="598"/>
      <c r="V26761" s="598"/>
      <c r="W26761" s="598"/>
    </row>
    <row r="26762" spans="6:23" x14ac:dyDescent="0.2">
      <c r="F26762" s="610"/>
      <c r="H26762" s="612"/>
      <c r="I26762" s="598"/>
      <c r="J26762" s="598"/>
      <c r="M26762" s="598"/>
      <c r="N26762" s="598"/>
      <c r="V26762" s="598"/>
      <c r="W26762" s="598"/>
    </row>
    <row r="26763" spans="6:23" x14ac:dyDescent="0.2">
      <c r="F26763" s="610"/>
      <c r="H26763" s="612"/>
      <c r="I26763" s="598"/>
      <c r="J26763" s="598"/>
      <c r="M26763" s="598"/>
      <c r="N26763" s="598"/>
      <c r="V26763" s="598"/>
      <c r="W26763" s="598"/>
    </row>
    <row r="26764" spans="6:23" x14ac:dyDescent="0.2">
      <c r="F26764" s="610"/>
      <c r="H26764" s="612"/>
      <c r="I26764" s="598"/>
      <c r="J26764" s="598"/>
      <c r="M26764" s="598"/>
      <c r="N26764" s="598"/>
      <c r="V26764" s="598"/>
      <c r="W26764" s="598"/>
    </row>
    <row r="26765" spans="6:23" x14ac:dyDescent="0.2">
      <c r="F26765" s="610"/>
      <c r="H26765" s="612"/>
      <c r="I26765" s="598"/>
      <c r="J26765" s="598"/>
      <c r="M26765" s="598"/>
      <c r="N26765" s="598"/>
      <c r="V26765" s="598"/>
      <c r="W26765" s="598"/>
    </row>
    <row r="26766" spans="6:23" x14ac:dyDescent="0.2">
      <c r="F26766" s="610"/>
      <c r="H26766" s="612"/>
      <c r="I26766" s="598"/>
      <c r="J26766" s="598"/>
      <c r="M26766" s="598"/>
      <c r="N26766" s="598"/>
      <c r="V26766" s="598"/>
      <c r="W26766" s="598"/>
    </row>
    <row r="26767" spans="6:23" x14ac:dyDescent="0.2">
      <c r="F26767" s="610"/>
      <c r="H26767" s="612"/>
      <c r="I26767" s="598"/>
      <c r="J26767" s="598"/>
      <c r="M26767" s="598"/>
      <c r="N26767" s="598"/>
      <c r="V26767" s="598"/>
      <c r="W26767" s="598"/>
    </row>
    <row r="26768" spans="6:23" x14ac:dyDescent="0.2">
      <c r="F26768" s="610"/>
      <c r="H26768" s="612"/>
      <c r="I26768" s="598"/>
      <c r="J26768" s="598"/>
      <c r="M26768" s="598"/>
      <c r="N26768" s="598"/>
      <c r="V26768" s="598"/>
      <c r="W26768" s="598"/>
    </row>
    <row r="26769" spans="6:23" x14ac:dyDescent="0.2">
      <c r="F26769" s="610"/>
      <c r="H26769" s="612"/>
      <c r="I26769" s="598"/>
      <c r="J26769" s="598"/>
      <c r="M26769" s="598"/>
      <c r="N26769" s="598"/>
      <c r="V26769" s="598"/>
      <c r="W26769" s="598"/>
    </row>
    <row r="26770" spans="6:23" x14ac:dyDescent="0.2">
      <c r="F26770" s="610"/>
      <c r="H26770" s="612"/>
      <c r="I26770" s="598"/>
      <c r="J26770" s="598"/>
      <c r="M26770" s="598"/>
      <c r="N26770" s="598"/>
      <c r="V26770" s="598"/>
      <c r="W26770" s="598"/>
    </row>
    <row r="26771" spans="6:23" x14ac:dyDescent="0.2">
      <c r="F26771" s="610"/>
      <c r="H26771" s="612"/>
      <c r="I26771" s="598"/>
      <c r="J26771" s="598"/>
      <c r="M26771" s="598"/>
      <c r="N26771" s="598"/>
      <c r="V26771" s="598"/>
      <c r="W26771" s="598"/>
    </row>
    <row r="26772" spans="6:23" x14ac:dyDescent="0.2">
      <c r="F26772" s="610"/>
      <c r="H26772" s="612"/>
      <c r="I26772" s="598"/>
      <c r="J26772" s="598"/>
      <c r="M26772" s="598"/>
      <c r="N26772" s="598"/>
      <c r="V26772" s="598"/>
      <c r="W26772" s="598"/>
    </row>
    <row r="26773" spans="6:23" x14ac:dyDescent="0.2">
      <c r="F26773" s="610"/>
      <c r="H26773" s="612"/>
      <c r="I26773" s="598"/>
      <c r="J26773" s="598"/>
      <c r="M26773" s="598"/>
      <c r="N26773" s="598"/>
      <c r="V26773" s="598"/>
      <c r="W26773" s="598"/>
    </row>
    <row r="26774" spans="6:23" x14ac:dyDescent="0.2">
      <c r="F26774" s="610"/>
      <c r="H26774" s="612"/>
      <c r="I26774" s="598"/>
      <c r="J26774" s="598"/>
      <c r="M26774" s="598"/>
      <c r="N26774" s="598"/>
      <c r="V26774" s="598"/>
      <c r="W26774" s="598"/>
    </row>
    <row r="26775" spans="6:23" x14ac:dyDescent="0.2">
      <c r="F26775" s="610"/>
      <c r="H26775" s="612"/>
      <c r="I26775" s="598"/>
      <c r="J26775" s="598"/>
      <c r="M26775" s="598"/>
      <c r="N26775" s="598"/>
      <c r="V26775" s="598"/>
      <c r="W26775" s="598"/>
    </row>
    <row r="26776" spans="6:23" x14ac:dyDescent="0.2">
      <c r="F26776" s="610"/>
      <c r="H26776" s="612"/>
      <c r="I26776" s="598"/>
      <c r="J26776" s="598"/>
      <c r="M26776" s="598"/>
      <c r="N26776" s="598"/>
      <c r="V26776" s="598"/>
      <c r="W26776" s="598"/>
    </row>
    <row r="26777" spans="6:23" x14ac:dyDescent="0.2">
      <c r="F26777" s="610"/>
      <c r="H26777" s="612"/>
      <c r="I26777" s="598"/>
      <c r="J26777" s="598"/>
      <c r="M26777" s="598"/>
      <c r="N26777" s="598"/>
      <c r="V26777" s="598"/>
      <c r="W26777" s="598"/>
    </row>
    <row r="26778" spans="6:23" x14ac:dyDescent="0.2">
      <c r="F26778" s="610"/>
      <c r="H26778" s="612"/>
      <c r="I26778" s="598"/>
      <c r="J26778" s="598"/>
      <c r="M26778" s="598"/>
      <c r="N26778" s="598"/>
      <c r="V26778" s="598"/>
      <c r="W26778" s="598"/>
    </row>
    <row r="26779" spans="6:23" x14ac:dyDescent="0.2">
      <c r="F26779" s="610"/>
      <c r="H26779" s="612"/>
      <c r="I26779" s="598"/>
      <c r="J26779" s="598"/>
      <c r="M26779" s="598"/>
      <c r="N26779" s="598"/>
      <c r="V26779" s="598"/>
      <c r="W26779" s="598"/>
    </row>
    <row r="26780" spans="6:23" x14ac:dyDescent="0.2">
      <c r="F26780" s="610"/>
      <c r="H26780" s="612"/>
      <c r="I26780" s="598"/>
      <c r="J26780" s="598"/>
      <c r="M26780" s="598"/>
      <c r="N26780" s="598"/>
      <c r="V26780" s="598"/>
      <c r="W26780" s="598"/>
    </row>
    <row r="26781" spans="6:23" x14ac:dyDescent="0.2">
      <c r="F26781" s="610"/>
      <c r="H26781" s="612"/>
      <c r="I26781" s="598"/>
      <c r="J26781" s="598"/>
      <c r="M26781" s="598"/>
      <c r="N26781" s="598"/>
      <c r="V26781" s="598"/>
      <c r="W26781" s="598"/>
    </row>
    <row r="26782" spans="6:23" x14ac:dyDescent="0.2">
      <c r="F26782" s="610"/>
      <c r="H26782" s="612"/>
      <c r="I26782" s="598"/>
      <c r="J26782" s="598"/>
      <c r="M26782" s="598"/>
      <c r="N26782" s="598"/>
      <c r="V26782" s="598"/>
      <c r="W26782" s="598"/>
    </row>
    <row r="26783" spans="6:23" x14ac:dyDescent="0.2">
      <c r="F26783" s="610"/>
      <c r="H26783" s="612"/>
      <c r="I26783" s="598"/>
      <c r="J26783" s="598"/>
      <c r="M26783" s="598"/>
      <c r="N26783" s="598"/>
      <c r="V26783" s="598"/>
      <c r="W26783" s="598"/>
    </row>
    <row r="26784" spans="6:23" x14ac:dyDescent="0.2">
      <c r="F26784" s="610"/>
      <c r="H26784" s="612"/>
      <c r="I26784" s="598"/>
      <c r="J26784" s="598"/>
      <c r="M26784" s="598"/>
      <c r="N26784" s="598"/>
      <c r="V26784" s="598"/>
      <c r="W26784" s="598"/>
    </row>
    <row r="26785" spans="6:23" x14ac:dyDescent="0.2">
      <c r="F26785" s="610"/>
      <c r="H26785" s="612"/>
      <c r="I26785" s="598"/>
      <c r="J26785" s="598"/>
      <c r="M26785" s="598"/>
      <c r="N26785" s="598"/>
      <c r="V26785" s="598"/>
      <c r="W26785" s="598"/>
    </row>
    <row r="26786" spans="6:23" x14ac:dyDescent="0.2">
      <c r="F26786" s="610"/>
      <c r="H26786" s="612"/>
      <c r="I26786" s="598"/>
      <c r="J26786" s="598"/>
      <c r="M26786" s="598"/>
      <c r="N26786" s="598"/>
      <c r="V26786" s="598"/>
      <c r="W26786" s="598"/>
    </row>
    <row r="26787" spans="6:23" x14ac:dyDescent="0.2">
      <c r="F26787" s="610"/>
      <c r="H26787" s="612"/>
      <c r="I26787" s="598"/>
      <c r="J26787" s="598"/>
      <c r="M26787" s="598"/>
      <c r="N26787" s="598"/>
      <c r="V26787" s="598"/>
      <c r="W26787" s="598"/>
    </row>
    <row r="26788" spans="6:23" x14ac:dyDescent="0.2">
      <c r="F26788" s="610"/>
      <c r="H26788" s="612"/>
      <c r="I26788" s="598"/>
      <c r="J26788" s="598"/>
      <c r="M26788" s="598"/>
      <c r="N26788" s="598"/>
      <c r="V26788" s="598"/>
      <c r="W26788" s="598"/>
    </row>
    <row r="26789" spans="6:23" x14ac:dyDescent="0.2">
      <c r="F26789" s="610"/>
      <c r="H26789" s="612"/>
      <c r="I26789" s="598"/>
      <c r="J26789" s="598"/>
      <c r="M26789" s="598"/>
      <c r="N26789" s="598"/>
      <c r="V26789" s="598"/>
      <c r="W26789" s="598"/>
    </row>
    <row r="26790" spans="6:23" x14ac:dyDescent="0.2">
      <c r="F26790" s="610"/>
      <c r="H26790" s="612"/>
      <c r="I26790" s="598"/>
      <c r="J26790" s="598"/>
      <c r="M26790" s="598"/>
      <c r="N26790" s="598"/>
      <c r="V26790" s="598"/>
      <c r="W26790" s="598"/>
    </row>
    <row r="26791" spans="6:23" x14ac:dyDescent="0.2">
      <c r="F26791" s="610"/>
      <c r="H26791" s="612"/>
      <c r="I26791" s="598"/>
      <c r="J26791" s="598"/>
      <c r="M26791" s="598"/>
      <c r="N26791" s="598"/>
      <c r="V26791" s="598"/>
      <c r="W26791" s="598"/>
    </row>
    <row r="26792" spans="6:23" x14ac:dyDescent="0.2">
      <c r="F26792" s="610"/>
      <c r="H26792" s="612"/>
      <c r="I26792" s="598"/>
      <c r="J26792" s="598"/>
      <c r="M26792" s="598"/>
      <c r="N26792" s="598"/>
      <c r="V26792" s="598"/>
      <c r="W26792" s="598"/>
    </row>
    <row r="26793" spans="6:23" x14ac:dyDescent="0.2">
      <c r="F26793" s="610"/>
      <c r="H26793" s="612"/>
      <c r="I26793" s="598"/>
      <c r="J26793" s="598"/>
      <c r="M26793" s="598"/>
      <c r="N26793" s="598"/>
      <c r="V26793" s="598"/>
      <c r="W26793" s="598"/>
    </row>
    <row r="26794" spans="6:23" x14ac:dyDescent="0.2">
      <c r="F26794" s="610"/>
      <c r="H26794" s="612"/>
      <c r="I26794" s="598"/>
      <c r="J26794" s="598"/>
      <c r="M26794" s="598"/>
      <c r="N26794" s="598"/>
      <c r="V26794" s="598"/>
      <c r="W26794" s="598"/>
    </row>
    <row r="26795" spans="6:23" x14ac:dyDescent="0.2">
      <c r="F26795" s="610"/>
      <c r="H26795" s="612"/>
      <c r="I26795" s="598"/>
      <c r="J26795" s="598"/>
      <c r="M26795" s="598"/>
      <c r="N26795" s="598"/>
      <c r="V26795" s="598"/>
      <c r="W26795" s="598"/>
    </row>
    <row r="26796" spans="6:23" x14ac:dyDescent="0.2">
      <c r="F26796" s="610"/>
      <c r="H26796" s="612"/>
      <c r="I26796" s="598"/>
      <c r="J26796" s="598"/>
      <c r="M26796" s="598"/>
      <c r="N26796" s="598"/>
      <c r="V26796" s="598"/>
      <c r="W26796" s="598"/>
    </row>
    <row r="26797" spans="6:23" x14ac:dyDescent="0.2">
      <c r="F26797" s="610"/>
      <c r="H26797" s="612"/>
      <c r="I26797" s="598"/>
      <c r="J26797" s="598"/>
      <c r="M26797" s="598"/>
      <c r="N26797" s="598"/>
      <c r="V26797" s="598"/>
      <c r="W26797" s="598"/>
    </row>
    <row r="26798" spans="6:23" x14ac:dyDescent="0.2">
      <c r="F26798" s="610"/>
      <c r="H26798" s="612"/>
      <c r="I26798" s="598"/>
      <c r="J26798" s="598"/>
      <c r="M26798" s="598"/>
      <c r="N26798" s="598"/>
      <c r="V26798" s="598"/>
      <c r="W26798" s="598"/>
    </row>
    <row r="26799" spans="6:23" x14ac:dyDescent="0.2">
      <c r="F26799" s="610"/>
      <c r="H26799" s="612"/>
      <c r="I26799" s="598"/>
      <c r="J26799" s="598"/>
      <c r="M26799" s="598"/>
      <c r="N26799" s="598"/>
      <c r="V26799" s="598"/>
      <c r="W26799" s="598"/>
    </row>
    <row r="26800" spans="6:23" x14ac:dyDescent="0.2">
      <c r="F26800" s="610"/>
      <c r="H26800" s="612"/>
      <c r="I26800" s="598"/>
      <c r="J26800" s="598"/>
      <c r="M26800" s="598"/>
      <c r="N26800" s="598"/>
      <c r="V26800" s="598"/>
      <c r="W26800" s="598"/>
    </row>
    <row r="26801" spans="6:23" x14ac:dyDescent="0.2">
      <c r="F26801" s="610"/>
      <c r="H26801" s="612"/>
      <c r="I26801" s="598"/>
      <c r="J26801" s="598"/>
      <c r="M26801" s="598"/>
      <c r="N26801" s="598"/>
      <c r="V26801" s="598"/>
      <c r="W26801" s="598"/>
    </row>
    <row r="26802" spans="6:23" x14ac:dyDescent="0.2">
      <c r="F26802" s="610"/>
      <c r="H26802" s="612"/>
      <c r="I26802" s="598"/>
      <c r="J26802" s="598"/>
      <c r="M26802" s="598"/>
      <c r="N26802" s="598"/>
      <c r="V26802" s="598"/>
      <c r="W26802" s="598"/>
    </row>
    <row r="26803" spans="6:23" x14ac:dyDescent="0.2">
      <c r="F26803" s="610"/>
      <c r="H26803" s="612"/>
      <c r="I26803" s="598"/>
      <c r="J26803" s="598"/>
      <c r="M26803" s="598"/>
      <c r="N26803" s="598"/>
      <c r="V26803" s="598"/>
      <c r="W26803" s="598"/>
    </row>
    <row r="26804" spans="6:23" x14ac:dyDescent="0.2">
      <c r="F26804" s="610"/>
      <c r="H26804" s="612"/>
      <c r="I26804" s="598"/>
      <c r="J26804" s="598"/>
      <c r="M26804" s="598"/>
      <c r="N26804" s="598"/>
      <c r="V26804" s="598"/>
      <c r="W26804" s="598"/>
    </row>
    <row r="26805" spans="6:23" x14ac:dyDescent="0.2">
      <c r="F26805" s="610"/>
      <c r="H26805" s="612"/>
      <c r="I26805" s="598"/>
      <c r="J26805" s="598"/>
      <c r="M26805" s="598"/>
      <c r="N26805" s="598"/>
      <c r="V26805" s="598"/>
      <c r="W26805" s="598"/>
    </row>
    <row r="26806" spans="6:23" x14ac:dyDescent="0.2">
      <c r="F26806" s="610"/>
      <c r="H26806" s="612"/>
      <c r="I26806" s="598"/>
      <c r="J26806" s="598"/>
      <c r="M26806" s="598"/>
      <c r="N26806" s="598"/>
      <c r="V26806" s="598"/>
      <c r="W26806" s="598"/>
    </row>
    <row r="26807" spans="6:23" x14ac:dyDescent="0.2">
      <c r="F26807" s="610"/>
      <c r="H26807" s="612"/>
      <c r="I26807" s="598"/>
      <c r="J26807" s="598"/>
      <c r="M26807" s="598"/>
      <c r="N26807" s="598"/>
      <c r="V26807" s="598"/>
      <c r="W26807" s="598"/>
    </row>
    <row r="26808" spans="6:23" x14ac:dyDescent="0.2">
      <c r="F26808" s="610"/>
      <c r="H26808" s="612"/>
      <c r="I26808" s="598"/>
      <c r="J26808" s="598"/>
      <c r="M26808" s="598"/>
      <c r="N26808" s="598"/>
      <c r="V26808" s="598"/>
      <c r="W26808" s="598"/>
    </row>
    <row r="26809" spans="6:23" x14ac:dyDescent="0.2">
      <c r="F26809" s="610"/>
      <c r="H26809" s="612"/>
      <c r="I26809" s="598"/>
      <c r="J26809" s="598"/>
      <c r="M26809" s="598"/>
      <c r="N26809" s="598"/>
      <c r="V26809" s="598"/>
      <c r="W26809" s="598"/>
    </row>
    <row r="26810" spans="6:23" x14ac:dyDescent="0.2">
      <c r="F26810" s="610"/>
      <c r="H26810" s="612"/>
      <c r="I26810" s="598"/>
      <c r="J26810" s="598"/>
      <c r="M26810" s="598"/>
      <c r="N26810" s="598"/>
      <c r="V26810" s="598"/>
      <c r="W26810" s="598"/>
    </row>
    <row r="26811" spans="6:23" x14ac:dyDescent="0.2">
      <c r="F26811" s="610"/>
      <c r="H26811" s="612"/>
      <c r="I26811" s="598"/>
      <c r="J26811" s="598"/>
      <c r="M26811" s="598"/>
      <c r="N26811" s="598"/>
      <c r="V26811" s="598"/>
      <c r="W26811" s="598"/>
    </row>
    <row r="26812" spans="6:23" x14ac:dyDescent="0.2">
      <c r="F26812" s="610"/>
      <c r="H26812" s="612"/>
      <c r="I26812" s="598"/>
      <c r="J26812" s="598"/>
      <c r="M26812" s="598"/>
      <c r="N26812" s="598"/>
      <c r="V26812" s="598"/>
      <c r="W26812" s="598"/>
    </row>
    <row r="26813" spans="6:23" x14ac:dyDescent="0.2">
      <c r="F26813" s="610"/>
      <c r="H26813" s="612"/>
      <c r="I26813" s="598"/>
      <c r="J26813" s="598"/>
      <c r="M26813" s="598"/>
      <c r="N26813" s="598"/>
      <c r="V26813" s="598"/>
      <c r="W26813" s="598"/>
    </row>
    <row r="26814" spans="6:23" x14ac:dyDescent="0.2">
      <c r="F26814" s="610"/>
      <c r="H26814" s="612"/>
      <c r="I26814" s="598"/>
      <c r="J26814" s="598"/>
      <c r="M26814" s="598"/>
      <c r="N26814" s="598"/>
      <c r="V26814" s="598"/>
      <c r="W26814" s="598"/>
    </row>
    <row r="26815" spans="6:23" x14ac:dyDescent="0.2">
      <c r="F26815" s="610"/>
      <c r="H26815" s="612"/>
      <c r="I26815" s="598"/>
      <c r="J26815" s="598"/>
      <c r="M26815" s="598"/>
      <c r="N26815" s="598"/>
      <c r="V26815" s="598"/>
      <c r="W26815" s="598"/>
    </row>
    <row r="26816" spans="6:23" x14ac:dyDescent="0.2">
      <c r="F26816" s="610"/>
      <c r="H26816" s="612"/>
      <c r="I26816" s="598"/>
      <c r="J26816" s="598"/>
      <c r="M26816" s="598"/>
      <c r="N26816" s="598"/>
      <c r="V26816" s="598"/>
      <c r="W26816" s="598"/>
    </row>
    <row r="26817" spans="6:23" x14ac:dyDescent="0.2">
      <c r="F26817" s="610"/>
      <c r="H26817" s="612"/>
      <c r="I26817" s="598"/>
      <c r="J26817" s="598"/>
      <c r="M26817" s="598"/>
      <c r="N26817" s="598"/>
      <c r="V26817" s="598"/>
      <c r="W26817" s="598"/>
    </row>
    <row r="26818" spans="6:23" x14ac:dyDescent="0.2">
      <c r="F26818" s="610"/>
      <c r="H26818" s="612"/>
      <c r="I26818" s="598"/>
      <c r="J26818" s="598"/>
      <c r="M26818" s="598"/>
      <c r="N26818" s="598"/>
      <c r="V26818" s="598"/>
      <c r="W26818" s="598"/>
    </row>
    <row r="26819" spans="6:23" x14ac:dyDescent="0.2">
      <c r="F26819" s="610"/>
      <c r="H26819" s="612"/>
      <c r="I26819" s="598"/>
      <c r="J26819" s="598"/>
      <c r="M26819" s="598"/>
      <c r="N26819" s="598"/>
      <c r="V26819" s="598"/>
      <c r="W26819" s="598"/>
    </row>
    <row r="26820" spans="6:23" x14ac:dyDescent="0.2">
      <c r="F26820" s="610"/>
      <c r="H26820" s="612"/>
      <c r="I26820" s="598"/>
      <c r="J26820" s="598"/>
      <c r="M26820" s="598"/>
      <c r="N26820" s="598"/>
      <c r="V26820" s="598"/>
      <c r="W26820" s="598"/>
    </row>
    <row r="26821" spans="6:23" x14ac:dyDescent="0.2">
      <c r="F26821" s="610"/>
      <c r="H26821" s="612"/>
      <c r="I26821" s="598"/>
      <c r="J26821" s="598"/>
      <c r="M26821" s="598"/>
      <c r="N26821" s="598"/>
      <c r="V26821" s="598"/>
      <c r="W26821" s="598"/>
    </row>
    <row r="26822" spans="6:23" x14ac:dyDescent="0.2">
      <c r="F26822" s="610"/>
      <c r="H26822" s="612"/>
      <c r="I26822" s="598"/>
      <c r="J26822" s="598"/>
      <c r="M26822" s="598"/>
      <c r="N26822" s="598"/>
      <c r="V26822" s="598"/>
      <c r="W26822" s="598"/>
    </row>
    <row r="26823" spans="6:23" x14ac:dyDescent="0.2">
      <c r="F26823" s="610"/>
      <c r="H26823" s="612"/>
      <c r="I26823" s="598"/>
      <c r="J26823" s="598"/>
      <c r="M26823" s="598"/>
      <c r="N26823" s="598"/>
      <c r="V26823" s="598"/>
      <c r="W26823" s="598"/>
    </row>
    <row r="26824" spans="6:23" x14ac:dyDescent="0.2">
      <c r="F26824" s="610"/>
      <c r="H26824" s="612"/>
      <c r="I26824" s="598"/>
      <c r="J26824" s="598"/>
      <c r="M26824" s="598"/>
      <c r="N26824" s="598"/>
      <c r="V26824" s="598"/>
      <c r="W26824" s="598"/>
    </row>
    <row r="26825" spans="6:23" x14ac:dyDescent="0.2">
      <c r="F26825" s="610"/>
      <c r="H26825" s="612"/>
      <c r="I26825" s="598"/>
      <c r="J26825" s="598"/>
      <c r="M26825" s="598"/>
      <c r="N26825" s="598"/>
      <c r="V26825" s="598"/>
      <c r="W26825" s="598"/>
    </row>
    <row r="26826" spans="6:23" x14ac:dyDescent="0.2">
      <c r="F26826" s="610"/>
      <c r="H26826" s="612"/>
      <c r="I26826" s="598"/>
      <c r="J26826" s="598"/>
      <c r="M26826" s="598"/>
      <c r="N26826" s="598"/>
      <c r="V26826" s="598"/>
      <c r="W26826" s="598"/>
    </row>
    <row r="26827" spans="6:23" x14ac:dyDescent="0.2">
      <c r="F26827" s="610"/>
      <c r="H26827" s="612"/>
      <c r="I26827" s="598"/>
      <c r="J26827" s="598"/>
      <c r="M26827" s="598"/>
      <c r="N26827" s="598"/>
      <c r="V26827" s="598"/>
      <c r="W26827" s="598"/>
    </row>
    <row r="26828" spans="6:23" x14ac:dyDescent="0.2">
      <c r="F26828" s="610"/>
      <c r="H26828" s="612"/>
      <c r="I26828" s="598"/>
      <c r="J26828" s="598"/>
      <c r="M26828" s="598"/>
      <c r="N26828" s="598"/>
      <c r="V26828" s="598"/>
      <c r="W26828" s="598"/>
    </row>
    <row r="26829" spans="6:23" x14ac:dyDescent="0.2">
      <c r="F26829" s="610"/>
      <c r="H26829" s="612"/>
      <c r="I26829" s="598"/>
      <c r="J26829" s="598"/>
      <c r="M26829" s="598"/>
      <c r="N26829" s="598"/>
      <c r="V26829" s="598"/>
      <c r="W26829" s="598"/>
    </row>
    <row r="26830" spans="6:23" x14ac:dyDescent="0.2">
      <c r="F26830" s="610"/>
      <c r="H26830" s="612"/>
      <c r="I26830" s="598"/>
      <c r="J26830" s="598"/>
      <c r="M26830" s="598"/>
      <c r="N26830" s="598"/>
      <c r="V26830" s="598"/>
      <c r="W26830" s="598"/>
    </row>
    <row r="26831" spans="6:23" x14ac:dyDescent="0.2">
      <c r="F26831" s="610"/>
      <c r="H26831" s="612"/>
      <c r="I26831" s="598"/>
      <c r="J26831" s="598"/>
      <c r="M26831" s="598"/>
      <c r="N26831" s="598"/>
      <c r="V26831" s="598"/>
      <c r="W26831" s="598"/>
    </row>
    <row r="26832" spans="6:23" x14ac:dyDescent="0.2">
      <c r="F26832" s="610"/>
      <c r="H26832" s="612"/>
      <c r="I26832" s="598"/>
      <c r="J26832" s="598"/>
      <c r="M26832" s="598"/>
      <c r="N26832" s="598"/>
      <c r="V26832" s="598"/>
      <c r="W26832" s="598"/>
    </row>
    <row r="26833" spans="6:23" x14ac:dyDescent="0.2">
      <c r="F26833" s="610"/>
      <c r="H26833" s="612"/>
      <c r="I26833" s="598"/>
      <c r="J26833" s="598"/>
      <c r="M26833" s="598"/>
      <c r="N26833" s="598"/>
      <c r="V26833" s="598"/>
      <c r="W26833" s="598"/>
    </row>
    <row r="26834" spans="6:23" x14ac:dyDescent="0.2">
      <c r="F26834" s="610"/>
      <c r="H26834" s="612"/>
      <c r="I26834" s="598"/>
      <c r="J26834" s="598"/>
      <c r="M26834" s="598"/>
      <c r="N26834" s="598"/>
      <c r="V26834" s="598"/>
      <c r="W26834" s="598"/>
    </row>
    <row r="26835" spans="6:23" x14ac:dyDescent="0.2">
      <c r="F26835" s="610"/>
      <c r="H26835" s="612"/>
      <c r="I26835" s="598"/>
      <c r="J26835" s="598"/>
      <c r="M26835" s="598"/>
      <c r="N26835" s="598"/>
      <c r="V26835" s="598"/>
      <c r="W26835" s="598"/>
    </row>
    <row r="26836" spans="6:23" x14ac:dyDescent="0.2">
      <c r="F26836" s="610"/>
      <c r="H26836" s="612"/>
      <c r="I26836" s="598"/>
      <c r="J26836" s="598"/>
      <c r="M26836" s="598"/>
      <c r="N26836" s="598"/>
      <c r="V26836" s="598"/>
      <c r="W26836" s="598"/>
    </row>
    <row r="26837" spans="6:23" x14ac:dyDescent="0.2">
      <c r="F26837" s="610"/>
      <c r="H26837" s="612"/>
      <c r="I26837" s="598"/>
      <c r="J26837" s="598"/>
      <c r="M26837" s="598"/>
      <c r="N26837" s="598"/>
      <c r="V26837" s="598"/>
      <c r="W26837" s="598"/>
    </row>
    <row r="26838" spans="6:23" x14ac:dyDescent="0.2">
      <c r="F26838" s="610"/>
      <c r="H26838" s="612"/>
      <c r="I26838" s="598"/>
      <c r="J26838" s="598"/>
      <c r="M26838" s="598"/>
      <c r="N26838" s="598"/>
      <c r="V26838" s="598"/>
      <c r="W26838" s="598"/>
    </row>
    <row r="26839" spans="6:23" x14ac:dyDescent="0.2">
      <c r="F26839" s="610"/>
      <c r="H26839" s="612"/>
      <c r="I26839" s="598"/>
      <c r="J26839" s="598"/>
      <c r="M26839" s="598"/>
      <c r="N26839" s="598"/>
      <c r="V26839" s="598"/>
      <c r="W26839" s="598"/>
    </row>
    <row r="26840" spans="6:23" x14ac:dyDescent="0.2">
      <c r="F26840" s="610"/>
      <c r="H26840" s="612"/>
      <c r="I26840" s="598"/>
      <c r="J26840" s="598"/>
      <c r="M26840" s="598"/>
      <c r="N26840" s="598"/>
      <c r="V26840" s="598"/>
      <c r="W26840" s="598"/>
    </row>
    <row r="26841" spans="6:23" x14ac:dyDescent="0.2">
      <c r="F26841" s="610"/>
      <c r="H26841" s="612"/>
      <c r="I26841" s="598"/>
      <c r="J26841" s="598"/>
      <c r="M26841" s="598"/>
      <c r="N26841" s="598"/>
      <c r="V26841" s="598"/>
      <c r="W26841" s="598"/>
    </row>
    <row r="26842" spans="6:23" x14ac:dyDescent="0.2">
      <c r="F26842" s="610"/>
      <c r="H26842" s="612"/>
      <c r="I26842" s="598"/>
      <c r="J26842" s="598"/>
      <c r="M26842" s="598"/>
      <c r="N26842" s="598"/>
      <c r="V26842" s="598"/>
      <c r="W26842" s="598"/>
    </row>
    <row r="26843" spans="6:23" x14ac:dyDescent="0.2">
      <c r="F26843" s="610"/>
      <c r="H26843" s="612"/>
      <c r="I26843" s="598"/>
      <c r="J26843" s="598"/>
      <c r="M26843" s="598"/>
      <c r="N26843" s="598"/>
      <c r="V26843" s="598"/>
      <c r="W26843" s="598"/>
    </row>
    <row r="26844" spans="6:23" x14ac:dyDescent="0.2">
      <c r="F26844" s="610"/>
      <c r="H26844" s="612"/>
      <c r="I26844" s="598"/>
      <c r="J26844" s="598"/>
      <c r="M26844" s="598"/>
      <c r="N26844" s="598"/>
      <c r="V26844" s="598"/>
      <c r="W26844" s="598"/>
    </row>
    <row r="26845" spans="6:23" x14ac:dyDescent="0.2">
      <c r="F26845" s="610"/>
      <c r="H26845" s="612"/>
      <c r="I26845" s="598"/>
      <c r="J26845" s="598"/>
      <c r="M26845" s="598"/>
      <c r="N26845" s="598"/>
      <c r="V26845" s="598"/>
      <c r="W26845" s="598"/>
    </row>
    <row r="26846" spans="6:23" x14ac:dyDescent="0.2">
      <c r="F26846" s="610"/>
      <c r="H26846" s="612"/>
      <c r="I26846" s="598"/>
      <c r="J26846" s="598"/>
      <c r="M26846" s="598"/>
      <c r="N26846" s="598"/>
      <c r="V26846" s="598"/>
      <c r="W26846" s="598"/>
    </row>
    <row r="26847" spans="6:23" x14ac:dyDescent="0.2">
      <c r="F26847" s="610"/>
      <c r="H26847" s="612"/>
      <c r="I26847" s="598"/>
      <c r="J26847" s="598"/>
      <c r="M26847" s="598"/>
      <c r="N26847" s="598"/>
      <c r="V26847" s="598"/>
      <c r="W26847" s="598"/>
    </row>
    <row r="26848" spans="6:23" x14ac:dyDescent="0.2">
      <c r="F26848" s="610"/>
      <c r="H26848" s="612"/>
      <c r="I26848" s="598"/>
      <c r="J26848" s="598"/>
      <c r="M26848" s="598"/>
      <c r="N26848" s="598"/>
      <c r="V26848" s="598"/>
      <c r="W26848" s="598"/>
    </row>
    <row r="26849" spans="6:23" x14ac:dyDescent="0.2">
      <c r="F26849" s="610"/>
      <c r="H26849" s="612"/>
      <c r="I26849" s="598"/>
      <c r="J26849" s="598"/>
      <c r="M26849" s="598"/>
      <c r="N26849" s="598"/>
      <c r="V26849" s="598"/>
      <c r="W26849" s="598"/>
    </row>
    <row r="26850" spans="6:23" x14ac:dyDescent="0.2">
      <c r="F26850" s="610"/>
      <c r="H26850" s="612"/>
      <c r="I26850" s="598"/>
      <c r="J26850" s="598"/>
      <c r="M26850" s="598"/>
      <c r="N26850" s="598"/>
      <c r="V26850" s="598"/>
      <c r="W26850" s="598"/>
    </row>
    <row r="26851" spans="6:23" x14ac:dyDescent="0.2">
      <c r="F26851" s="610"/>
      <c r="H26851" s="612"/>
      <c r="I26851" s="598"/>
      <c r="J26851" s="598"/>
      <c r="M26851" s="598"/>
      <c r="N26851" s="598"/>
      <c r="V26851" s="598"/>
      <c r="W26851" s="598"/>
    </row>
    <row r="26852" spans="6:23" x14ac:dyDescent="0.2">
      <c r="F26852" s="610"/>
      <c r="H26852" s="612"/>
      <c r="I26852" s="598"/>
      <c r="J26852" s="598"/>
      <c r="M26852" s="598"/>
      <c r="N26852" s="598"/>
      <c r="V26852" s="598"/>
      <c r="W26852" s="598"/>
    </row>
    <row r="26853" spans="6:23" x14ac:dyDescent="0.2">
      <c r="F26853" s="610"/>
      <c r="H26853" s="612"/>
      <c r="I26853" s="598"/>
      <c r="J26853" s="598"/>
      <c r="M26853" s="598"/>
      <c r="N26853" s="598"/>
      <c r="V26853" s="598"/>
      <c r="W26853" s="598"/>
    </row>
    <row r="26854" spans="6:23" x14ac:dyDescent="0.2">
      <c r="F26854" s="610"/>
      <c r="H26854" s="612"/>
      <c r="I26854" s="598"/>
      <c r="J26854" s="598"/>
      <c r="M26854" s="598"/>
      <c r="N26854" s="598"/>
      <c r="V26854" s="598"/>
      <c r="W26854" s="598"/>
    </row>
    <row r="26855" spans="6:23" x14ac:dyDescent="0.2">
      <c r="F26855" s="610"/>
      <c r="H26855" s="612"/>
      <c r="I26855" s="598"/>
      <c r="J26855" s="598"/>
      <c r="M26855" s="598"/>
      <c r="N26855" s="598"/>
      <c r="V26855" s="598"/>
      <c r="W26855" s="598"/>
    </row>
    <row r="26856" spans="6:23" x14ac:dyDescent="0.2">
      <c r="F26856" s="610"/>
      <c r="H26856" s="612"/>
      <c r="I26856" s="598"/>
      <c r="J26856" s="598"/>
      <c r="M26856" s="598"/>
      <c r="N26856" s="598"/>
      <c r="V26856" s="598"/>
      <c r="W26856" s="598"/>
    </row>
    <row r="26857" spans="6:23" x14ac:dyDescent="0.2">
      <c r="F26857" s="610"/>
      <c r="H26857" s="612"/>
      <c r="I26857" s="598"/>
      <c r="J26857" s="598"/>
      <c r="M26857" s="598"/>
      <c r="N26857" s="598"/>
      <c r="V26857" s="598"/>
      <c r="W26857" s="598"/>
    </row>
    <row r="26858" spans="6:23" x14ac:dyDescent="0.2">
      <c r="F26858" s="610"/>
      <c r="H26858" s="612"/>
      <c r="I26858" s="598"/>
      <c r="J26858" s="598"/>
      <c r="M26858" s="598"/>
      <c r="N26858" s="598"/>
      <c r="V26858" s="598"/>
      <c r="W26858" s="598"/>
    </row>
    <row r="26859" spans="6:23" x14ac:dyDescent="0.2">
      <c r="F26859" s="610"/>
      <c r="H26859" s="612"/>
      <c r="I26859" s="598"/>
      <c r="J26859" s="598"/>
      <c r="M26859" s="598"/>
      <c r="N26859" s="598"/>
      <c r="V26859" s="598"/>
      <c r="W26859" s="598"/>
    </row>
    <row r="26860" spans="6:23" x14ac:dyDescent="0.2">
      <c r="F26860" s="610"/>
      <c r="H26860" s="612"/>
      <c r="I26860" s="598"/>
      <c r="J26860" s="598"/>
      <c r="M26860" s="598"/>
      <c r="N26860" s="598"/>
      <c r="V26860" s="598"/>
      <c r="W26860" s="598"/>
    </row>
    <row r="26861" spans="6:23" x14ac:dyDescent="0.2">
      <c r="F26861" s="610"/>
      <c r="H26861" s="612"/>
      <c r="I26861" s="598"/>
      <c r="J26861" s="598"/>
      <c r="M26861" s="598"/>
      <c r="N26861" s="598"/>
      <c r="V26861" s="598"/>
      <c r="W26861" s="598"/>
    </row>
    <row r="26862" spans="6:23" x14ac:dyDescent="0.2">
      <c r="F26862" s="610"/>
      <c r="H26862" s="612"/>
      <c r="I26862" s="598"/>
      <c r="J26862" s="598"/>
      <c r="M26862" s="598"/>
      <c r="N26862" s="598"/>
      <c r="V26862" s="598"/>
      <c r="W26862" s="598"/>
    </row>
    <row r="26863" spans="6:23" x14ac:dyDescent="0.2">
      <c r="F26863" s="610"/>
      <c r="H26863" s="612"/>
      <c r="I26863" s="598"/>
      <c r="J26863" s="598"/>
      <c r="M26863" s="598"/>
      <c r="N26863" s="598"/>
      <c r="V26863" s="598"/>
      <c r="W26863" s="598"/>
    </row>
    <row r="26864" spans="6:23" x14ac:dyDescent="0.2">
      <c r="F26864" s="610"/>
      <c r="H26864" s="612"/>
      <c r="I26864" s="598"/>
      <c r="J26864" s="598"/>
      <c r="M26864" s="598"/>
      <c r="N26864" s="598"/>
      <c r="V26864" s="598"/>
      <c r="W26864" s="598"/>
    </row>
    <row r="26865" spans="6:23" x14ac:dyDescent="0.2">
      <c r="F26865" s="610"/>
      <c r="H26865" s="612"/>
      <c r="I26865" s="598"/>
      <c r="J26865" s="598"/>
      <c r="M26865" s="598"/>
      <c r="N26865" s="598"/>
      <c r="V26865" s="598"/>
      <c r="W26865" s="598"/>
    </row>
    <row r="26866" spans="6:23" x14ac:dyDescent="0.2">
      <c r="F26866" s="610"/>
      <c r="H26866" s="612"/>
      <c r="I26866" s="598"/>
      <c r="J26866" s="598"/>
      <c r="M26866" s="598"/>
      <c r="N26866" s="598"/>
      <c r="V26866" s="598"/>
      <c r="W26866" s="598"/>
    </row>
    <row r="26867" spans="6:23" x14ac:dyDescent="0.2">
      <c r="F26867" s="610"/>
      <c r="H26867" s="612"/>
      <c r="I26867" s="598"/>
      <c r="J26867" s="598"/>
      <c r="M26867" s="598"/>
      <c r="N26867" s="598"/>
      <c r="V26867" s="598"/>
      <c r="W26867" s="598"/>
    </row>
    <row r="26868" spans="6:23" x14ac:dyDescent="0.2">
      <c r="F26868" s="610"/>
      <c r="H26868" s="612"/>
      <c r="I26868" s="598"/>
      <c r="J26868" s="598"/>
      <c r="M26868" s="598"/>
      <c r="N26868" s="598"/>
      <c r="V26868" s="598"/>
      <c r="W26868" s="598"/>
    </row>
    <row r="26869" spans="6:23" x14ac:dyDescent="0.2">
      <c r="F26869" s="610"/>
      <c r="H26869" s="612"/>
      <c r="I26869" s="598"/>
      <c r="J26869" s="598"/>
      <c r="M26869" s="598"/>
      <c r="N26869" s="598"/>
      <c r="V26869" s="598"/>
      <c r="W26869" s="598"/>
    </row>
    <row r="26870" spans="6:23" x14ac:dyDescent="0.2">
      <c r="F26870" s="610"/>
      <c r="H26870" s="612"/>
      <c r="I26870" s="598"/>
      <c r="J26870" s="598"/>
      <c r="M26870" s="598"/>
      <c r="N26870" s="598"/>
      <c r="V26870" s="598"/>
      <c r="W26870" s="598"/>
    </row>
    <row r="26871" spans="6:23" x14ac:dyDescent="0.2">
      <c r="F26871" s="610"/>
      <c r="H26871" s="612"/>
      <c r="I26871" s="598"/>
      <c r="J26871" s="598"/>
      <c r="M26871" s="598"/>
      <c r="N26871" s="598"/>
      <c r="V26871" s="598"/>
      <c r="W26871" s="598"/>
    </row>
    <row r="26872" spans="6:23" x14ac:dyDescent="0.2">
      <c r="F26872" s="610"/>
      <c r="H26872" s="612"/>
      <c r="I26872" s="598"/>
      <c r="J26872" s="598"/>
      <c r="M26872" s="598"/>
      <c r="N26872" s="598"/>
      <c r="V26872" s="598"/>
      <c r="W26872" s="598"/>
    </row>
    <row r="26873" spans="6:23" x14ac:dyDescent="0.2">
      <c r="F26873" s="610"/>
      <c r="H26873" s="612"/>
      <c r="I26873" s="598"/>
      <c r="J26873" s="598"/>
      <c r="M26873" s="598"/>
      <c r="N26873" s="598"/>
      <c r="V26873" s="598"/>
      <c r="W26873" s="598"/>
    </row>
    <row r="26874" spans="6:23" x14ac:dyDescent="0.2">
      <c r="F26874" s="610"/>
      <c r="H26874" s="612"/>
      <c r="I26874" s="598"/>
      <c r="J26874" s="598"/>
      <c r="M26874" s="598"/>
      <c r="N26874" s="598"/>
      <c r="V26874" s="598"/>
      <c r="W26874" s="598"/>
    </row>
    <row r="26875" spans="6:23" x14ac:dyDescent="0.2">
      <c r="F26875" s="610"/>
      <c r="H26875" s="612"/>
      <c r="I26875" s="598"/>
      <c r="J26875" s="598"/>
      <c r="M26875" s="598"/>
      <c r="N26875" s="598"/>
      <c r="V26875" s="598"/>
      <c r="W26875" s="598"/>
    </row>
    <row r="26876" spans="6:23" x14ac:dyDescent="0.2">
      <c r="F26876" s="610"/>
      <c r="H26876" s="612"/>
      <c r="I26876" s="598"/>
      <c r="J26876" s="598"/>
      <c r="M26876" s="598"/>
      <c r="N26876" s="598"/>
      <c r="V26876" s="598"/>
      <c r="W26876" s="598"/>
    </row>
    <row r="26877" spans="6:23" x14ac:dyDescent="0.2">
      <c r="F26877" s="610"/>
      <c r="H26877" s="612"/>
      <c r="I26877" s="598"/>
      <c r="J26877" s="598"/>
      <c r="M26877" s="598"/>
      <c r="N26877" s="598"/>
      <c r="V26877" s="598"/>
      <c r="W26877" s="598"/>
    </row>
    <row r="26878" spans="6:23" x14ac:dyDescent="0.2">
      <c r="F26878" s="610"/>
      <c r="H26878" s="612"/>
      <c r="I26878" s="598"/>
      <c r="J26878" s="598"/>
      <c r="M26878" s="598"/>
      <c r="N26878" s="598"/>
      <c r="V26878" s="598"/>
      <c r="W26878" s="598"/>
    </row>
    <row r="26879" spans="6:23" x14ac:dyDescent="0.2">
      <c r="F26879" s="610"/>
      <c r="H26879" s="612"/>
      <c r="I26879" s="598"/>
      <c r="J26879" s="598"/>
      <c r="M26879" s="598"/>
      <c r="N26879" s="598"/>
      <c r="V26879" s="598"/>
      <c r="W26879" s="598"/>
    </row>
    <row r="26880" spans="6:23" x14ac:dyDescent="0.2">
      <c r="F26880" s="610"/>
      <c r="H26880" s="612"/>
      <c r="I26880" s="598"/>
      <c r="J26880" s="598"/>
      <c r="M26880" s="598"/>
      <c r="N26880" s="598"/>
      <c r="V26880" s="598"/>
      <c r="W26880" s="598"/>
    </row>
    <row r="26881" spans="6:23" x14ac:dyDescent="0.2">
      <c r="F26881" s="610"/>
      <c r="H26881" s="612"/>
      <c r="I26881" s="598"/>
      <c r="J26881" s="598"/>
      <c r="M26881" s="598"/>
      <c r="N26881" s="598"/>
      <c r="V26881" s="598"/>
      <c r="W26881" s="598"/>
    </row>
    <row r="26882" spans="6:23" x14ac:dyDescent="0.2">
      <c r="F26882" s="610"/>
      <c r="H26882" s="612"/>
      <c r="I26882" s="598"/>
      <c r="J26882" s="598"/>
      <c r="M26882" s="598"/>
      <c r="N26882" s="598"/>
      <c r="V26882" s="598"/>
      <c r="W26882" s="598"/>
    </row>
    <row r="26883" spans="6:23" x14ac:dyDescent="0.2">
      <c r="F26883" s="610"/>
      <c r="H26883" s="612"/>
      <c r="I26883" s="598"/>
      <c r="J26883" s="598"/>
      <c r="M26883" s="598"/>
      <c r="N26883" s="598"/>
      <c r="V26883" s="598"/>
      <c r="W26883" s="598"/>
    </row>
    <row r="26884" spans="6:23" x14ac:dyDescent="0.2">
      <c r="F26884" s="610"/>
      <c r="H26884" s="612"/>
      <c r="I26884" s="598"/>
      <c r="J26884" s="598"/>
      <c r="M26884" s="598"/>
      <c r="N26884" s="598"/>
      <c r="V26884" s="598"/>
      <c r="W26884" s="598"/>
    </row>
    <row r="26885" spans="6:23" x14ac:dyDescent="0.2">
      <c r="F26885" s="610"/>
      <c r="H26885" s="612"/>
      <c r="I26885" s="598"/>
      <c r="J26885" s="598"/>
      <c r="M26885" s="598"/>
      <c r="N26885" s="598"/>
      <c r="V26885" s="598"/>
      <c r="W26885" s="598"/>
    </row>
    <row r="26886" spans="6:23" x14ac:dyDescent="0.2">
      <c r="F26886" s="610"/>
      <c r="H26886" s="612"/>
      <c r="I26886" s="598"/>
      <c r="J26886" s="598"/>
      <c r="M26886" s="598"/>
      <c r="N26886" s="598"/>
      <c r="V26886" s="598"/>
      <c r="W26886" s="598"/>
    </row>
    <row r="26887" spans="6:23" x14ac:dyDescent="0.2">
      <c r="F26887" s="610"/>
      <c r="H26887" s="612"/>
      <c r="I26887" s="598"/>
      <c r="J26887" s="598"/>
      <c r="M26887" s="598"/>
      <c r="N26887" s="598"/>
      <c r="V26887" s="598"/>
      <c r="W26887" s="598"/>
    </row>
    <row r="26888" spans="6:23" x14ac:dyDescent="0.2">
      <c r="F26888" s="610"/>
      <c r="H26888" s="612"/>
      <c r="I26888" s="598"/>
      <c r="J26888" s="598"/>
      <c r="M26888" s="598"/>
      <c r="N26888" s="598"/>
      <c r="V26888" s="598"/>
      <c r="W26888" s="598"/>
    </row>
    <row r="26889" spans="6:23" x14ac:dyDescent="0.2">
      <c r="F26889" s="610"/>
      <c r="H26889" s="612"/>
      <c r="I26889" s="598"/>
      <c r="J26889" s="598"/>
      <c r="M26889" s="598"/>
      <c r="N26889" s="598"/>
      <c r="V26889" s="598"/>
      <c r="W26889" s="598"/>
    </row>
    <row r="26890" spans="6:23" x14ac:dyDescent="0.2">
      <c r="F26890" s="610"/>
      <c r="H26890" s="612"/>
      <c r="I26890" s="598"/>
      <c r="J26890" s="598"/>
      <c r="M26890" s="598"/>
      <c r="N26890" s="598"/>
      <c r="V26890" s="598"/>
      <c r="W26890" s="598"/>
    </row>
    <row r="26891" spans="6:23" x14ac:dyDescent="0.2">
      <c r="F26891" s="610"/>
      <c r="H26891" s="612"/>
      <c r="I26891" s="598"/>
      <c r="J26891" s="598"/>
      <c r="M26891" s="598"/>
      <c r="N26891" s="598"/>
      <c r="V26891" s="598"/>
      <c r="W26891" s="598"/>
    </row>
    <row r="26892" spans="6:23" x14ac:dyDescent="0.2">
      <c r="F26892" s="610"/>
      <c r="H26892" s="612"/>
      <c r="I26892" s="598"/>
      <c r="J26892" s="598"/>
      <c r="M26892" s="598"/>
      <c r="N26892" s="598"/>
      <c r="V26892" s="598"/>
      <c r="W26892" s="598"/>
    </row>
    <row r="26893" spans="6:23" x14ac:dyDescent="0.2">
      <c r="F26893" s="610"/>
      <c r="H26893" s="612"/>
      <c r="I26893" s="598"/>
      <c r="J26893" s="598"/>
      <c r="M26893" s="598"/>
      <c r="N26893" s="598"/>
      <c r="V26893" s="598"/>
      <c r="W26893" s="598"/>
    </row>
    <row r="26894" spans="6:23" x14ac:dyDescent="0.2">
      <c r="F26894" s="610"/>
      <c r="H26894" s="612"/>
      <c r="I26894" s="598"/>
      <c r="J26894" s="598"/>
      <c r="M26894" s="598"/>
      <c r="N26894" s="598"/>
      <c r="V26894" s="598"/>
      <c r="W26894" s="598"/>
    </row>
    <row r="26895" spans="6:23" x14ac:dyDescent="0.2">
      <c r="F26895" s="610"/>
      <c r="H26895" s="612"/>
      <c r="I26895" s="598"/>
      <c r="J26895" s="598"/>
      <c r="M26895" s="598"/>
      <c r="N26895" s="598"/>
      <c r="V26895" s="598"/>
      <c r="W26895" s="598"/>
    </row>
    <row r="26896" spans="6:23" x14ac:dyDescent="0.2">
      <c r="F26896" s="610"/>
      <c r="H26896" s="612"/>
      <c r="I26896" s="598"/>
      <c r="J26896" s="598"/>
      <c r="M26896" s="598"/>
      <c r="N26896" s="598"/>
      <c r="V26896" s="598"/>
      <c r="W26896" s="598"/>
    </row>
    <row r="26897" spans="6:23" x14ac:dyDescent="0.2">
      <c r="F26897" s="610"/>
      <c r="H26897" s="612"/>
      <c r="I26897" s="598"/>
      <c r="J26897" s="598"/>
      <c r="M26897" s="598"/>
      <c r="N26897" s="598"/>
      <c r="V26897" s="598"/>
      <c r="W26897" s="598"/>
    </row>
    <row r="26898" spans="6:23" x14ac:dyDescent="0.2">
      <c r="F26898" s="610"/>
      <c r="H26898" s="612"/>
      <c r="I26898" s="598"/>
      <c r="J26898" s="598"/>
      <c r="M26898" s="598"/>
      <c r="N26898" s="598"/>
      <c r="V26898" s="598"/>
      <c r="W26898" s="598"/>
    </row>
    <row r="26899" spans="6:23" x14ac:dyDescent="0.2">
      <c r="F26899" s="610"/>
      <c r="H26899" s="612"/>
      <c r="I26899" s="598"/>
      <c r="J26899" s="598"/>
      <c r="M26899" s="598"/>
      <c r="N26899" s="598"/>
      <c r="V26899" s="598"/>
      <c r="W26899" s="598"/>
    </row>
    <row r="26900" spans="6:23" x14ac:dyDescent="0.2">
      <c r="F26900" s="610"/>
      <c r="H26900" s="612"/>
      <c r="I26900" s="598"/>
      <c r="J26900" s="598"/>
      <c r="M26900" s="598"/>
      <c r="N26900" s="598"/>
      <c r="V26900" s="598"/>
      <c r="W26900" s="598"/>
    </row>
    <row r="26901" spans="6:23" x14ac:dyDescent="0.2">
      <c r="F26901" s="610"/>
      <c r="H26901" s="612"/>
      <c r="I26901" s="598"/>
      <c r="J26901" s="598"/>
      <c r="M26901" s="598"/>
      <c r="N26901" s="598"/>
      <c r="V26901" s="598"/>
      <c r="W26901" s="598"/>
    </row>
    <row r="26902" spans="6:23" x14ac:dyDescent="0.2">
      <c r="F26902" s="610"/>
      <c r="H26902" s="612"/>
      <c r="I26902" s="598"/>
      <c r="J26902" s="598"/>
      <c r="M26902" s="598"/>
      <c r="N26902" s="598"/>
      <c r="V26902" s="598"/>
      <c r="W26902" s="598"/>
    </row>
    <row r="26903" spans="6:23" x14ac:dyDescent="0.2">
      <c r="F26903" s="610"/>
      <c r="H26903" s="612"/>
      <c r="I26903" s="598"/>
      <c r="J26903" s="598"/>
      <c r="M26903" s="598"/>
      <c r="N26903" s="598"/>
      <c r="V26903" s="598"/>
      <c r="W26903" s="598"/>
    </row>
    <row r="26904" spans="6:23" x14ac:dyDescent="0.2">
      <c r="F26904" s="610"/>
      <c r="H26904" s="612"/>
      <c r="I26904" s="598"/>
      <c r="J26904" s="598"/>
      <c r="M26904" s="598"/>
      <c r="N26904" s="598"/>
      <c r="V26904" s="598"/>
      <c r="W26904" s="598"/>
    </row>
    <row r="26905" spans="6:23" x14ac:dyDescent="0.2">
      <c r="F26905" s="610"/>
      <c r="H26905" s="612"/>
      <c r="I26905" s="598"/>
      <c r="J26905" s="598"/>
      <c r="M26905" s="598"/>
      <c r="N26905" s="598"/>
      <c r="V26905" s="598"/>
      <c r="W26905" s="598"/>
    </row>
    <row r="26906" spans="6:23" x14ac:dyDescent="0.2">
      <c r="F26906" s="610"/>
      <c r="H26906" s="612"/>
      <c r="I26906" s="598"/>
      <c r="J26906" s="598"/>
      <c r="M26906" s="598"/>
      <c r="N26906" s="598"/>
      <c r="V26906" s="598"/>
      <c r="W26906" s="598"/>
    </row>
    <row r="26907" spans="6:23" x14ac:dyDescent="0.2">
      <c r="F26907" s="610"/>
      <c r="H26907" s="612"/>
      <c r="I26907" s="598"/>
      <c r="J26907" s="598"/>
      <c r="M26907" s="598"/>
      <c r="N26907" s="598"/>
      <c r="V26907" s="598"/>
      <c r="W26907" s="598"/>
    </row>
    <row r="26908" spans="6:23" x14ac:dyDescent="0.2">
      <c r="F26908" s="610"/>
      <c r="H26908" s="612"/>
      <c r="I26908" s="598"/>
      <c r="J26908" s="598"/>
      <c r="M26908" s="598"/>
      <c r="N26908" s="598"/>
      <c r="V26908" s="598"/>
      <c r="W26908" s="598"/>
    </row>
    <row r="26909" spans="6:23" x14ac:dyDescent="0.2">
      <c r="F26909" s="610"/>
      <c r="H26909" s="612"/>
      <c r="I26909" s="598"/>
      <c r="J26909" s="598"/>
      <c r="M26909" s="598"/>
      <c r="N26909" s="598"/>
      <c r="V26909" s="598"/>
      <c r="W26909" s="598"/>
    </row>
    <row r="26910" spans="6:23" x14ac:dyDescent="0.2">
      <c r="F26910" s="610"/>
      <c r="H26910" s="612"/>
      <c r="I26910" s="598"/>
      <c r="J26910" s="598"/>
      <c r="M26910" s="598"/>
      <c r="N26910" s="598"/>
      <c r="V26910" s="598"/>
      <c r="W26910" s="598"/>
    </row>
    <row r="26911" spans="6:23" x14ac:dyDescent="0.2">
      <c r="F26911" s="610"/>
      <c r="H26911" s="612"/>
      <c r="I26911" s="598"/>
      <c r="J26911" s="598"/>
      <c r="M26911" s="598"/>
      <c r="N26911" s="598"/>
      <c r="V26911" s="598"/>
      <c r="W26911" s="598"/>
    </row>
    <row r="26912" spans="6:23" x14ac:dyDescent="0.2">
      <c r="F26912" s="610"/>
      <c r="H26912" s="612"/>
      <c r="I26912" s="598"/>
      <c r="J26912" s="598"/>
      <c r="M26912" s="598"/>
      <c r="N26912" s="598"/>
      <c r="V26912" s="598"/>
      <c r="W26912" s="598"/>
    </row>
    <row r="26913" spans="6:23" x14ac:dyDescent="0.2">
      <c r="F26913" s="610"/>
      <c r="H26913" s="612"/>
      <c r="I26913" s="598"/>
      <c r="J26913" s="598"/>
      <c r="M26913" s="598"/>
      <c r="N26913" s="598"/>
      <c r="V26913" s="598"/>
      <c r="W26913" s="598"/>
    </row>
    <row r="26914" spans="6:23" x14ac:dyDescent="0.2">
      <c r="F26914" s="610"/>
      <c r="H26914" s="612"/>
      <c r="I26914" s="598"/>
      <c r="J26914" s="598"/>
      <c r="M26914" s="598"/>
      <c r="N26914" s="598"/>
      <c r="V26914" s="598"/>
      <c r="W26914" s="598"/>
    </row>
    <row r="26915" spans="6:23" x14ac:dyDescent="0.2">
      <c r="F26915" s="610"/>
      <c r="H26915" s="612"/>
      <c r="I26915" s="598"/>
      <c r="J26915" s="598"/>
      <c r="M26915" s="598"/>
      <c r="N26915" s="598"/>
      <c r="V26915" s="598"/>
      <c r="W26915" s="598"/>
    </row>
    <row r="26916" spans="6:23" x14ac:dyDescent="0.2">
      <c r="F26916" s="610"/>
      <c r="H26916" s="612"/>
      <c r="I26916" s="598"/>
      <c r="J26916" s="598"/>
      <c r="M26916" s="598"/>
      <c r="N26916" s="598"/>
      <c r="V26916" s="598"/>
      <c r="W26916" s="598"/>
    </row>
    <row r="26917" spans="6:23" x14ac:dyDescent="0.2">
      <c r="F26917" s="610"/>
      <c r="H26917" s="612"/>
      <c r="I26917" s="598"/>
      <c r="J26917" s="598"/>
      <c r="M26917" s="598"/>
      <c r="N26917" s="598"/>
      <c r="V26917" s="598"/>
      <c r="W26917" s="598"/>
    </row>
    <row r="26918" spans="6:23" x14ac:dyDescent="0.2">
      <c r="F26918" s="610"/>
      <c r="H26918" s="612"/>
      <c r="I26918" s="598"/>
      <c r="J26918" s="598"/>
      <c r="M26918" s="598"/>
      <c r="N26918" s="598"/>
      <c r="V26918" s="598"/>
      <c r="W26918" s="598"/>
    </row>
    <row r="26919" spans="6:23" x14ac:dyDescent="0.2">
      <c r="F26919" s="610"/>
      <c r="H26919" s="612"/>
      <c r="I26919" s="598"/>
      <c r="J26919" s="598"/>
      <c r="M26919" s="598"/>
      <c r="N26919" s="598"/>
      <c r="V26919" s="598"/>
      <c r="W26919" s="598"/>
    </row>
    <row r="26920" spans="6:23" x14ac:dyDescent="0.2">
      <c r="F26920" s="610"/>
      <c r="H26920" s="612"/>
      <c r="I26920" s="598"/>
      <c r="J26920" s="598"/>
      <c r="M26920" s="598"/>
      <c r="N26920" s="598"/>
      <c r="V26920" s="598"/>
      <c r="W26920" s="598"/>
    </row>
    <row r="26921" spans="6:23" x14ac:dyDescent="0.2">
      <c r="F26921" s="610"/>
      <c r="H26921" s="612"/>
      <c r="I26921" s="598"/>
      <c r="J26921" s="598"/>
      <c r="M26921" s="598"/>
      <c r="N26921" s="598"/>
      <c r="V26921" s="598"/>
      <c r="W26921" s="598"/>
    </row>
    <row r="26922" spans="6:23" x14ac:dyDescent="0.2">
      <c r="F26922" s="610"/>
      <c r="H26922" s="612"/>
      <c r="I26922" s="598"/>
      <c r="J26922" s="598"/>
      <c r="M26922" s="598"/>
      <c r="N26922" s="598"/>
      <c r="V26922" s="598"/>
      <c r="W26922" s="598"/>
    </row>
    <row r="26923" spans="6:23" x14ac:dyDescent="0.2">
      <c r="F26923" s="610"/>
      <c r="H26923" s="612"/>
      <c r="I26923" s="598"/>
      <c r="J26923" s="598"/>
      <c r="M26923" s="598"/>
      <c r="N26923" s="598"/>
      <c r="V26923" s="598"/>
      <c r="W26923" s="598"/>
    </row>
    <row r="26924" spans="6:23" x14ac:dyDescent="0.2">
      <c r="F26924" s="610"/>
      <c r="H26924" s="612"/>
      <c r="I26924" s="598"/>
      <c r="J26924" s="598"/>
      <c r="M26924" s="598"/>
      <c r="N26924" s="598"/>
      <c r="V26924" s="598"/>
      <c r="W26924" s="598"/>
    </row>
    <row r="26925" spans="6:23" x14ac:dyDescent="0.2">
      <c r="F26925" s="610"/>
      <c r="H26925" s="612"/>
      <c r="I26925" s="598"/>
      <c r="J26925" s="598"/>
      <c r="M26925" s="598"/>
      <c r="N26925" s="598"/>
      <c r="V26925" s="598"/>
      <c r="W26925" s="598"/>
    </row>
    <row r="26926" spans="6:23" x14ac:dyDescent="0.2">
      <c r="F26926" s="610"/>
      <c r="H26926" s="612"/>
      <c r="I26926" s="598"/>
      <c r="J26926" s="598"/>
      <c r="M26926" s="598"/>
      <c r="N26926" s="598"/>
      <c r="V26926" s="598"/>
      <c r="W26926" s="598"/>
    </row>
    <row r="26927" spans="6:23" x14ac:dyDescent="0.2">
      <c r="F26927" s="610"/>
      <c r="H26927" s="612"/>
      <c r="I26927" s="598"/>
      <c r="J26927" s="598"/>
      <c r="M26927" s="598"/>
      <c r="N26927" s="598"/>
      <c r="V26927" s="598"/>
      <c r="W26927" s="598"/>
    </row>
    <row r="26928" spans="6:23" x14ac:dyDescent="0.2">
      <c r="F26928" s="610"/>
      <c r="H26928" s="612"/>
      <c r="I26928" s="598"/>
      <c r="J26928" s="598"/>
      <c r="M26928" s="598"/>
      <c r="N26928" s="598"/>
      <c r="V26928" s="598"/>
      <c r="W26928" s="598"/>
    </row>
    <row r="26929" spans="6:23" x14ac:dyDescent="0.2">
      <c r="F26929" s="610"/>
      <c r="H26929" s="612"/>
      <c r="I26929" s="598"/>
      <c r="J26929" s="598"/>
      <c r="M26929" s="598"/>
      <c r="N26929" s="598"/>
      <c r="V26929" s="598"/>
      <c r="W26929" s="598"/>
    </row>
    <row r="26930" spans="6:23" x14ac:dyDescent="0.2">
      <c r="F26930" s="610"/>
      <c r="H26930" s="612"/>
      <c r="I26930" s="598"/>
      <c r="J26930" s="598"/>
      <c r="M26930" s="598"/>
      <c r="N26930" s="598"/>
      <c r="V26930" s="598"/>
      <c r="W26930" s="598"/>
    </row>
    <row r="26931" spans="6:23" x14ac:dyDescent="0.2">
      <c r="F26931" s="610"/>
      <c r="H26931" s="612"/>
      <c r="I26931" s="598"/>
      <c r="J26931" s="598"/>
      <c r="M26931" s="598"/>
      <c r="N26931" s="598"/>
      <c r="V26931" s="598"/>
      <c r="W26931" s="598"/>
    </row>
    <row r="26932" spans="6:23" x14ac:dyDescent="0.2">
      <c r="F26932" s="610"/>
      <c r="H26932" s="612"/>
      <c r="I26932" s="598"/>
      <c r="J26932" s="598"/>
      <c r="M26932" s="598"/>
      <c r="N26932" s="598"/>
      <c r="V26932" s="598"/>
      <c r="W26932" s="598"/>
    </row>
    <row r="26933" spans="6:23" x14ac:dyDescent="0.2">
      <c r="F26933" s="610"/>
      <c r="H26933" s="612"/>
      <c r="I26933" s="598"/>
      <c r="J26933" s="598"/>
      <c r="M26933" s="598"/>
      <c r="N26933" s="598"/>
      <c r="V26933" s="598"/>
      <c r="W26933" s="598"/>
    </row>
    <row r="26934" spans="6:23" x14ac:dyDescent="0.2">
      <c r="F26934" s="610"/>
      <c r="H26934" s="612"/>
      <c r="I26934" s="598"/>
      <c r="J26934" s="598"/>
      <c r="M26934" s="598"/>
      <c r="N26934" s="598"/>
      <c r="V26934" s="598"/>
      <c r="W26934" s="598"/>
    </row>
    <row r="26935" spans="6:23" x14ac:dyDescent="0.2">
      <c r="F26935" s="610"/>
      <c r="H26935" s="612"/>
      <c r="I26935" s="598"/>
      <c r="J26935" s="598"/>
      <c r="M26935" s="598"/>
      <c r="N26935" s="598"/>
      <c r="V26935" s="598"/>
      <c r="W26935" s="598"/>
    </row>
    <row r="26936" spans="6:23" x14ac:dyDescent="0.2">
      <c r="F26936" s="610"/>
      <c r="H26936" s="612"/>
      <c r="I26936" s="598"/>
      <c r="J26936" s="598"/>
      <c r="M26936" s="598"/>
      <c r="N26936" s="598"/>
      <c r="V26936" s="598"/>
      <c r="W26936" s="598"/>
    </row>
    <row r="26937" spans="6:23" x14ac:dyDescent="0.2">
      <c r="F26937" s="610"/>
      <c r="H26937" s="612"/>
      <c r="I26937" s="598"/>
      <c r="J26937" s="598"/>
      <c r="M26937" s="598"/>
      <c r="N26937" s="598"/>
      <c r="V26937" s="598"/>
      <c r="W26937" s="598"/>
    </row>
    <row r="26938" spans="6:23" x14ac:dyDescent="0.2">
      <c r="F26938" s="610"/>
      <c r="H26938" s="612"/>
      <c r="I26938" s="598"/>
      <c r="J26938" s="598"/>
      <c r="M26938" s="598"/>
      <c r="N26938" s="598"/>
      <c r="V26938" s="598"/>
      <c r="W26938" s="598"/>
    </row>
    <row r="26939" spans="6:23" x14ac:dyDescent="0.2">
      <c r="F26939" s="610"/>
      <c r="H26939" s="612"/>
      <c r="I26939" s="598"/>
      <c r="J26939" s="598"/>
      <c r="M26939" s="598"/>
      <c r="N26939" s="598"/>
      <c r="V26939" s="598"/>
      <c r="W26939" s="598"/>
    </row>
    <row r="26940" spans="6:23" x14ac:dyDescent="0.2">
      <c r="F26940" s="610"/>
      <c r="H26940" s="612"/>
      <c r="I26940" s="598"/>
      <c r="J26940" s="598"/>
      <c r="M26940" s="598"/>
      <c r="N26940" s="598"/>
      <c r="V26940" s="598"/>
      <c r="W26940" s="598"/>
    </row>
    <row r="26941" spans="6:23" x14ac:dyDescent="0.2">
      <c r="F26941" s="610"/>
      <c r="H26941" s="612"/>
      <c r="I26941" s="598"/>
      <c r="J26941" s="598"/>
      <c r="M26941" s="598"/>
      <c r="N26941" s="598"/>
      <c r="V26941" s="598"/>
      <c r="W26941" s="598"/>
    </row>
    <row r="26942" spans="6:23" x14ac:dyDescent="0.2">
      <c r="F26942" s="610"/>
      <c r="H26942" s="612"/>
      <c r="I26942" s="598"/>
      <c r="J26942" s="598"/>
      <c r="M26942" s="598"/>
      <c r="N26942" s="598"/>
      <c r="V26942" s="598"/>
      <c r="W26942" s="598"/>
    </row>
    <row r="26943" spans="6:23" x14ac:dyDescent="0.2">
      <c r="F26943" s="610"/>
      <c r="H26943" s="612"/>
      <c r="I26943" s="598"/>
      <c r="J26943" s="598"/>
      <c r="M26943" s="598"/>
      <c r="N26943" s="598"/>
      <c r="V26943" s="598"/>
      <c r="W26943" s="598"/>
    </row>
    <row r="26944" spans="6:23" x14ac:dyDescent="0.2">
      <c r="F26944" s="610"/>
      <c r="H26944" s="612"/>
      <c r="I26944" s="598"/>
      <c r="J26944" s="598"/>
      <c r="M26944" s="598"/>
      <c r="N26944" s="598"/>
      <c r="V26944" s="598"/>
      <c r="W26944" s="598"/>
    </row>
    <row r="26945" spans="6:23" x14ac:dyDescent="0.2">
      <c r="F26945" s="610"/>
      <c r="H26945" s="612"/>
      <c r="I26945" s="598"/>
      <c r="J26945" s="598"/>
      <c r="M26945" s="598"/>
      <c r="N26945" s="598"/>
      <c r="V26945" s="598"/>
      <c r="W26945" s="598"/>
    </row>
    <row r="26946" spans="6:23" x14ac:dyDescent="0.2">
      <c r="F26946" s="610"/>
      <c r="H26946" s="612"/>
      <c r="I26946" s="598"/>
      <c r="J26946" s="598"/>
      <c r="M26946" s="598"/>
      <c r="N26946" s="598"/>
      <c r="V26946" s="598"/>
      <c r="W26946" s="598"/>
    </row>
    <row r="26947" spans="6:23" x14ac:dyDescent="0.2">
      <c r="F26947" s="610"/>
      <c r="H26947" s="612"/>
      <c r="I26947" s="598"/>
      <c r="J26947" s="598"/>
      <c r="M26947" s="598"/>
      <c r="N26947" s="598"/>
      <c r="V26947" s="598"/>
      <c r="W26947" s="598"/>
    </row>
    <row r="26948" spans="6:23" x14ac:dyDescent="0.2">
      <c r="F26948" s="610"/>
      <c r="H26948" s="612"/>
      <c r="I26948" s="598"/>
      <c r="J26948" s="598"/>
      <c r="M26948" s="598"/>
      <c r="N26948" s="598"/>
      <c r="V26948" s="598"/>
      <c r="W26948" s="598"/>
    </row>
    <row r="26949" spans="6:23" x14ac:dyDescent="0.2">
      <c r="F26949" s="610"/>
      <c r="H26949" s="612"/>
      <c r="I26949" s="598"/>
      <c r="J26949" s="598"/>
      <c r="M26949" s="598"/>
      <c r="N26949" s="598"/>
      <c r="V26949" s="598"/>
      <c r="W26949" s="598"/>
    </row>
    <row r="26950" spans="6:23" x14ac:dyDescent="0.2">
      <c r="F26950" s="610"/>
      <c r="H26950" s="612"/>
      <c r="I26950" s="598"/>
      <c r="J26950" s="598"/>
      <c r="M26950" s="598"/>
      <c r="N26950" s="598"/>
      <c r="V26950" s="598"/>
      <c r="W26950" s="598"/>
    </row>
    <row r="26951" spans="6:23" x14ac:dyDescent="0.2">
      <c r="F26951" s="610"/>
      <c r="H26951" s="612"/>
      <c r="I26951" s="598"/>
      <c r="J26951" s="598"/>
      <c r="M26951" s="598"/>
      <c r="N26951" s="598"/>
      <c r="V26951" s="598"/>
      <c r="W26951" s="598"/>
    </row>
    <row r="26952" spans="6:23" x14ac:dyDescent="0.2">
      <c r="F26952" s="610"/>
      <c r="H26952" s="612"/>
      <c r="I26952" s="598"/>
      <c r="J26952" s="598"/>
      <c r="M26952" s="598"/>
      <c r="N26952" s="598"/>
      <c r="V26952" s="598"/>
      <c r="W26952" s="598"/>
    </row>
    <row r="26953" spans="6:23" x14ac:dyDescent="0.2">
      <c r="F26953" s="610"/>
      <c r="H26953" s="612"/>
      <c r="I26953" s="598"/>
      <c r="J26953" s="598"/>
      <c r="M26953" s="598"/>
      <c r="N26953" s="598"/>
      <c r="V26953" s="598"/>
      <c r="W26953" s="598"/>
    </row>
    <row r="26954" spans="6:23" x14ac:dyDescent="0.2">
      <c r="F26954" s="610"/>
      <c r="H26954" s="612"/>
      <c r="I26954" s="598"/>
      <c r="J26954" s="598"/>
      <c r="M26954" s="598"/>
      <c r="N26954" s="598"/>
      <c r="V26954" s="598"/>
      <c r="W26954" s="598"/>
    </row>
    <row r="26955" spans="6:23" x14ac:dyDescent="0.2">
      <c r="F26955" s="610"/>
      <c r="H26955" s="612"/>
      <c r="I26955" s="598"/>
      <c r="J26955" s="598"/>
      <c r="M26955" s="598"/>
      <c r="N26955" s="598"/>
      <c r="V26955" s="598"/>
      <c r="W26955" s="598"/>
    </row>
    <row r="26956" spans="6:23" x14ac:dyDescent="0.2">
      <c r="F26956" s="610"/>
      <c r="H26956" s="612"/>
      <c r="I26956" s="598"/>
      <c r="J26956" s="598"/>
      <c r="M26956" s="598"/>
      <c r="N26956" s="598"/>
      <c r="V26956" s="598"/>
      <c r="W26956" s="598"/>
    </row>
    <row r="26957" spans="6:23" x14ac:dyDescent="0.2">
      <c r="F26957" s="610"/>
      <c r="H26957" s="612"/>
      <c r="I26957" s="598"/>
      <c r="J26957" s="598"/>
      <c r="M26957" s="598"/>
      <c r="N26957" s="598"/>
      <c r="V26957" s="598"/>
      <c r="W26957" s="598"/>
    </row>
    <row r="26958" spans="6:23" x14ac:dyDescent="0.2">
      <c r="F26958" s="610"/>
      <c r="H26958" s="612"/>
      <c r="I26958" s="598"/>
      <c r="J26958" s="598"/>
      <c r="M26958" s="598"/>
      <c r="N26958" s="598"/>
      <c r="V26958" s="598"/>
      <c r="W26958" s="598"/>
    </row>
    <row r="26959" spans="6:23" x14ac:dyDescent="0.2">
      <c r="F26959" s="610"/>
      <c r="H26959" s="612"/>
      <c r="I26959" s="598"/>
      <c r="J26959" s="598"/>
      <c r="M26959" s="598"/>
      <c r="N26959" s="598"/>
      <c r="V26959" s="598"/>
      <c r="W26959" s="598"/>
    </row>
    <row r="26960" spans="6:23" x14ac:dyDescent="0.2">
      <c r="F26960" s="610"/>
      <c r="H26960" s="612"/>
      <c r="I26960" s="598"/>
      <c r="J26960" s="598"/>
      <c r="M26960" s="598"/>
      <c r="N26960" s="598"/>
      <c r="V26960" s="598"/>
      <c r="W26960" s="598"/>
    </row>
    <row r="26961" spans="6:23" x14ac:dyDescent="0.2">
      <c r="F26961" s="610"/>
      <c r="H26961" s="612"/>
      <c r="I26961" s="598"/>
      <c r="J26961" s="598"/>
      <c r="M26961" s="598"/>
      <c r="N26961" s="598"/>
      <c r="V26961" s="598"/>
      <c r="W26961" s="598"/>
    </row>
    <row r="26962" spans="6:23" x14ac:dyDescent="0.2">
      <c r="F26962" s="610"/>
      <c r="H26962" s="612"/>
      <c r="I26962" s="598"/>
      <c r="J26962" s="598"/>
      <c r="M26962" s="598"/>
      <c r="N26962" s="598"/>
      <c r="V26962" s="598"/>
      <c r="W26962" s="598"/>
    </row>
    <row r="26963" spans="6:23" x14ac:dyDescent="0.2">
      <c r="F26963" s="610"/>
      <c r="H26963" s="612"/>
      <c r="I26963" s="598"/>
      <c r="J26963" s="598"/>
      <c r="M26963" s="598"/>
      <c r="N26963" s="598"/>
      <c r="V26963" s="598"/>
      <c r="W26963" s="598"/>
    </row>
    <row r="26964" spans="6:23" x14ac:dyDescent="0.2">
      <c r="F26964" s="610"/>
      <c r="H26964" s="612"/>
      <c r="I26964" s="598"/>
      <c r="J26964" s="598"/>
      <c r="M26964" s="598"/>
      <c r="N26964" s="598"/>
      <c r="V26964" s="598"/>
      <c r="W26964" s="598"/>
    </row>
    <row r="26965" spans="6:23" x14ac:dyDescent="0.2">
      <c r="F26965" s="610"/>
      <c r="H26965" s="612"/>
      <c r="I26965" s="598"/>
      <c r="J26965" s="598"/>
      <c r="M26965" s="598"/>
      <c r="N26965" s="598"/>
      <c r="V26965" s="598"/>
      <c r="W26965" s="598"/>
    </row>
    <row r="26966" spans="6:23" x14ac:dyDescent="0.2">
      <c r="F26966" s="610"/>
      <c r="H26966" s="612"/>
      <c r="I26966" s="598"/>
      <c r="J26966" s="598"/>
      <c r="M26966" s="598"/>
      <c r="N26966" s="598"/>
      <c r="V26966" s="598"/>
      <c r="W26966" s="598"/>
    </row>
    <row r="26967" spans="6:23" x14ac:dyDescent="0.2">
      <c r="F26967" s="610"/>
      <c r="H26967" s="612"/>
      <c r="I26967" s="598"/>
      <c r="J26967" s="598"/>
      <c r="M26967" s="598"/>
      <c r="N26967" s="598"/>
      <c r="V26967" s="598"/>
      <c r="W26967" s="598"/>
    </row>
    <row r="26968" spans="6:23" x14ac:dyDescent="0.2">
      <c r="F26968" s="610"/>
      <c r="H26968" s="612"/>
      <c r="I26968" s="598"/>
      <c r="J26968" s="598"/>
      <c r="M26968" s="598"/>
      <c r="N26968" s="598"/>
      <c r="V26968" s="598"/>
      <c r="W26968" s="598"/>
    </row>
    <row r="26969" spans="6:23" x14ac:dyDescent="0.2">
      <c r="F26969" s="610"/>
      <c r="H26969" s="612"/>
      <c r="I26969" s="598"/>
      <c r="J26969" s="598"/>
      <c r="M26969" s="598"/>
      <c r="N26969" s="598"/>
      <c r="V26969" s="598"/>
      <c r="W26969" s="598"/>
    </row>
    <row r="26970" spans="6:23" x14ac:dyDescent="0.2">
      <c r="F26970" s="610"/>
      <c r="H26970" s="612"/>
      <c r="I26970" s="598"/>
      <c r="J26970" s="598"/>
      <c r="M26970" s="598"/>
      <c r="N26970" s="598"/>
      <c r="V26970" s="598"/>
      <c r="W26970" s="598"/>
    </row>
    <row r="26971" spans="6:23" x14ac:dyDescent="0.2">
      <c r="F26971" s="610"/>
      <c r="H26971" s="612"/>
      <c r="I26971" s="598"/>
      <c r="J26971" s="598"/>
      <c r="M26971" s="598"/>
      <c r="N26971" s="598"/>
      <c r="V26971" s="598"/>
      <c r="W26971" s="598"/>
    </row>
    <row r="26972" spans="6:23" x14ac:dyDescent="0.2">
      <c r="F26972" s="610"/>
      <c r="H26972" s="612"/>
      <c r="I26972" s="598"/>
      <c r="J26972" s="598"/>
      <c r="M26972" s="598"/>
      <c r="N26972" s="598"/>
      <c r="V26972" s="598"/>
      <c r="W26972" s="598"/>
    </row>
    <row r="26973" spans="6:23" x14ac:dyDescent="0.2">
      <c r="F26973" s="610"/>
      <c r="H26973" s="612"/>
      <c r="I26973" s="598"/>
      <c r="J26973" s="598"/>
      <c r="M26973" s="598"/>
      <c r="N26973" s="598"/>
      <c r="V26973" s="598"/>
      <c r="W26973" s="598"/>
    </row>
    <row r="26974" spans="6:23" x14ac:dyDescent="0.2">
      <c r="F26974" s="610"/>
      <c r="H26974" s="612"/>
      <c r="I26974" s="598"/>
      <c r="J26974" s="598"/>
      <c r="M26974" s="598"/>
      <c r="N26974" s="598"/>
      <c r="V26974" s="598"/>
      <c r="W26974" s="598"/>
    </row>
    <row r="26975" spans="6:23" x14ac:dyDescent="0.2">
      <c r="F26975" s="610"/>
      <c r="H26975" s="612"/>
      <c r="I26975" s="598"/>
      <c r="J26975" s="598"/>
      <c r="M26975" s="598"/>
      <c r="N26975" s="598"/>
      <c r="V26975" s="598"/>
      <c r="W26975" s="598"/>
    </row>
    <row r="26976" spans="6:23" x14ac:dyDescent="0.2">
      <c r="F26976" s="610"/>
      <c r="H26976" s="612"/>
      <c r="I26976" s="598"/>
      <c r="J26976" s="598"/>
      <c r="M26976" s="598"/>
      <c r="N26976" s="598"/>
      <c r="V26976" s="598"/>
      <c r="W26976" s="598"/>
    </row>
    <row r="26977" spans="6:23" x14ac:dyDescent="0.2">
      <c r="F26977" s="610"/>
      <c r="H26977" s="612"/>
      <c r="I26977" s="598"/>
      <c r="J26977" s="598"/>
      <c r="M26977" s="598"/>
      <c r="N26977" s="598"/>
      <c r="V26977" s="598"/>
      <c r="W26977" s="598"/>
    </row>
    <row r="26978" spans="6:23" x14ac:dyDescent="0.2">
      <c r="F26978" s="610"/>
      <c r="H26978" s="612"/>
      <c r="I26978" s="598"/>
      <c r="J26978" s="598"/>
      <c r="M26978" s="598"/>
      <c r="N26978" s="598"/>
      <c r="V26978" s="598"/>
      <c r="W26978" s="598"/>
    </row>
    <row r="26979" spans="6:23" x14ac:dyDescent="0.2">
      <c r="F26979" s="610"/>
      <c r="H26979" s="612"/>
      <c r="I26979" s="598"/>
      <c r="J26979" s="598"/>
      <c r="M26979" s="598"/>
      <c r="N26979" s="598"/>
      <c r="V26979" s="598"/>
      <c r="W26979" s="598"/>
    </row>
    <row r="26980" spans="6:23" x14ac:dyDescent="0.2">
      <c r="F26980" s="610"/>
      <c r="H26980" s="612"/>
      <c r="I26980" s="598"/>
      <c r="J26980" s="598"/>
      <c r="M26980" s="598"/>
      <c r="N26980" s="598"/>
      <c r="V26980" s="598"/>
      <c r="W26980" s="598"/>
    </row>
    <row r="26981" spans="6:23" x14ac:dyDescent="0.2">
      <c r="F26981" s="610"/>
      <c r="H26981" s="612"/>
      <c r="I26981" s="598"/>
      <c r="J26981" s="598"/>
      <c r="M26981" s="598"/>
      <c r="N26981" s="598"/>
      <c r="V26981" s="598"/>
      <c r="W26981" s="598"/>
    </row>
    <row r="26982" spans="6:23" x14ac:dyDescent="0.2">
      <c r="F26982" s="610"/>
      <c r="H26982" s="612"/>
      <c r="I26982" s="598"/>
      <c r="J26982" s="598"/>
      <c r="M26982" s="598"/>
      <c r="N26982" s="598"/>
      <c r="V26982" s="598"/>
      <c r="W26982" s="598"/>
    </row>
    <row r="26983" spans="6:23" x14ac:dyDescent="0.2">
      <c r="F26983" s="610"/>
      <c r="H26983" s="612"/>
      <c r="I26983" s="598"/>
      <c r="J26983" s="598"/>
      <c r="M26983" s="598"/>
      <c r="N26983" s="598"/>
      <c r="V26983" s="598"/>
      <c r="W26983" s="598"/>
    </row>
    <row r="26984" spans="6:23" x14ac:dyDescent="0.2">
      <c r="F26984" s="610"/>
      <c r="H26984" s="612"/>
      <c r="I26984" s="598"/>
      <c r="J26984" s="598"/>
      <c r="M26984" s="598"/>
      <c r="N26984" s="598"/>
      <c r="V26984" s="598"/>
      <c r="W26984" s="598"/>
    </row>
    <row r="26985" spans="6:23" x14ac:dyDescent="0.2">
      <c r="F26985" s="610"/>
      <c r="H26985" s="612"/>
      <c r="I26985" s="598"/>
      <c r="J26985" s="598"/>
      <c r="M26985" s="598"/>
      <c r="N26985" s="598"/>
      <c r="V26985" s="598"/>
      <c r="W26985" s="598"/>
    </row>
    <row r="26986" spans="6:23" x14ac:dyDescent="0.2">
      <c r="F26986" s="610"/>
      <c r="H26986" s="612"/>
      <c r="I26986" s="598"/>
      <c r="J26986" s="598"/>
      <c r="M26986" s="598"/>
      <c r="N26986" s="598"/>
      <c r="V26986" s="598"/>
      <c r="W26986" s="598"/>
    </row>
    <row r="26987" spans="6:23" x14ac:dyDescent="0.2">
      <c r="F26987" s="610"/>
      <c r="H26987" s="612"/>
      <c r="I26987" s="598"/>
      <c r="J26987" s="598"/>
      <c r="M26987" s="598"/>
      <c r="N26987" s="598"/>
      <c r="V26987" s="598"/>
      <c r="W26987" s="598"/>
    </row>
    <row r="26988" spans="6:23" x14ac:dyDescent="0.2">
      <c r="F26988" s="610"/>
      <c r="H26988" s="612"/>
      <c r="I26988" s="598"/>
      <c r="J26988" s="598"/>
      <c r="M26988" s="598"/>
      <c r="N26988" s="598"/>
      <c r="V26988" s="598"/>
      <c r="W26988" s="598"/>
    </row>
    <row r="26989" spans="6:23" x14ac:dyDescent="0.2">
      <c r="F26989" s="610"/>
      <c r="H26989" s="612"/>
      <c r="I26989" s="598"/>
      <c r="J26989" s="598"/>
      <c r="M26989" s="598"/>
      <c r="N26989" s="598"/>
      <c r="V26989" s="598"/>
      <c r="W26989" s="598"/>
    </row>
    <row r="26990" spans="6:23" x14ac:dyDescent="0.2">
      <c r="F26990" s="610"/>
      <c r="H26990" s="612"/>
      <c r="I26990" s="598"/>
      <c r="J26990" s="598"/>
      <c r="M26990" s="598"/>
      <c r="N26990" s="598"/>
      <c r="V26990" s="598"/>
      <c r="W26990" s="598"/>
    </row>
    <row r="26991" spans="6:23" x14ac:dyDescent="0.2">
      <c r="F26991" s="610"/>
      <c r="H26991" s="612"/>
      <c r="I26991" s="598"/>
      <c r="J26991" s="598"/>
      <c r="M26991" s="598"/>
      <c r="N26991" s="598"/>
      <c r="V26991" s="598"/>
      <c r="W26991" s="598"/>
    </row>
    <row r="26992" spans="6:23" x14ac:dyDescent="0.2">
      <c r="F26992" s="610"/>
      <c r="H26992" s="612"/>
      <c r="I26992" s="598"/>
      <c r="J26992" s="598"/>
      <c r="M26992" s="598"/>
      <c r="N26992" s="598"/>
      <c r="V26992" s="598"/>
      <c r="W26992" s="598"/>
    </row>
    <row r="26993" spans="6:23" x14ac:dyDescent="0.2">
      <c r="F26993" s="610"/>
      <c r="H26993" s="612"/>
      <c r="I26993" s="598"/>
      <c r="J26993" s="598"/>
      <c r="M26993" s="598"/>
      <c r="N26993" s="598"/>
      <c r="V26993" s="598"/>
      <c r="W26993" s="598"/>
    </row>
    <row r="26994" spans="6:23" x14ac:dyDescent="0.2">
      <c r="F26994" s="610"/>
      <c r="H26994" s="612"/>
      <c r="I26994" s="598"/>
      <c r="J26994" s="598"/>
      <c r="M26994" s="598"/>
      <c r="N26994" s="598"/>
      <c r="V26994" s="598"/>
      <c r="W26994" s="598"/>
    </row>
    <row r="26995" spans="6:23" x14ac:dyDescent="0.2">
      <c r="F26995" s="610"/>
      <c r="H26995" s="612"/>
      <c r="I26995" s="598"/>
      <c r="J26995" s="598"/>
      <c r="M26995" s="598"/>
      <c r="N26995" s="598"/>
      <c r="V26995" s="598"/>
      <c r="W26995" s="598"/>
    </row>
    <row r="26996" spans="6:23" x14ac:dyDescent="0.2">
      <c r="F26996" s="610"/>
      <c r="H26996" s="612"/>
      <c r="I26996" s="598"/>
      <c r="J26996" s="598"/>
      <c r="M26996" s="598"/>
      <c r="N26996" s="598"/>
      <c r="V26996" s="598"/>
      <c r="W26996" s="598"/>
    </row>
    <row r="26997" spans="6:23" x14ac:dyDescent="0.2">
      <c r="F26997" s="610"/>
      <c r="H26997" s="612"/>
      <c r="I26997" s="598"/>
      <c r="J26997" s="598"/>
      <c r="M26997" s="598"/>
      <c r="N26997" s="598"/>
      <c r="V26997" s="598"/>
      <c r="W26997" s="598"/>
    </row>
    <row r="26998" spans="6:23" x14ac:dyDescent="0.2">
      <c r="F26998" s="610"/>
      <c r="H26998" s="612"/>
      <c r="I26998" s="598"/>
      <c r="J26998" s="598"/>
      <c r="M26998" s="598"/>
      <c r="N26998" s="598"/>
      <c r="V26998" s="598"/>
      <c r="W26998" s="598"/>
    </row>
    <row r="26999" spans="6:23" x14ac:dyDescent="0.2">
      <c r="F26999" s="610"/>
      <c r="H26999" s="612"/>
      <c r="I26999" s="598"/>
      <c r="J26999" s="598"/>
      <c r="M26999" s="598"/>
      <c r="N26999" s="598"/>
      <c r="V26999" s="598"/>
      <c r="W26999" s="598"/>
    </row>
    <row r="27000" spans="6:23" x14ac:dyDescent="0.2">
      <c r="F27000" s="610"/>
      <c r="H27000" s="612"/>
      <c r="I27000" s="598"/>
      <c r="J27000" s="598"/>
      <c r="M27000" s="598"/>
      <c r="N27000" s="598"/>
      <c r="V27000" s="598"/>
      <c r="W27000" s="598"/>
    </row>
    <row r="27001" spans="6:23" x14ac:dyDescent="0.2">
      <c r="F27001" s="610"/>
      <c r="H27001" s="612"/>
      <c r="I27001" s="598"/>
      <c r="J27001" s="598"/>
      <c r="M27001" s="598"/>
      <c r="N27001" s="598"/>
      <c r="V27001" s="598"/>
      <c r="W27001" s="598"/>
    </row>
    <row r="27002" spans="6:23" x14ac:dyDescent="0.2">
      <c r="F27002" s="610"/>
      <c r="H27002" s="612"/>
      <c r="I27002" s="598"/>
      <c r="J27002" s="598"/>
      <c r="M27002" s="598"/>
      <c r="N27002" s="598"/>
      <c r="V27002" s="598"/>
      <c r="W27002" s="598"/>
    </row>
    <row r="27003" spans="6:23" x14ac:dyDescent="0.2">
      <c r="F27003" s="610"/>
      <c r="H27003" s="612"/>
      <c r="I27003" s="598"/>
      <c r="J27003" s="598"/>
      <c r="M27003" s="598"/>
      <c r="N27003" s="598"/>
      <c r="V27003" s="598"/>
      <c r="W27003" s="598"/>
    </row>
    <row r="27004" spans="6:23" x14ac:dyDescent="0.2">
      <c r="F27004" s="610"/>
      <c r="H27004" s="612"/>
      <c r="I27004" s="598"/>
      <c r="J27004" s="598"/>
      <c r="M27004" s="598"/>
      <c r="N27004" s="598"/>
      <c r="V27004" s="598"/>
      <c r="W27004" s="598"/>
    </row>
    <row r="27005" spans="6:23" x14ac:dyDescent="0.2">
      <c r="F27005" s="610"/>
      <c r="H27005" s="612"/>
      <c r="I27005" s="598"/>
      <c r="J27005" s="598"/>
      <c r="M27005" s="598"/>
      <c r="N27005" s="598"/>
      <c r="V27005" s="598"/>
      <c r="W27005" s="598"/>
    </row>
    <row r="27006" spans="6:23" x14ac:dyDescent="0.2">
      <c r="F27006" s="610"/>
      <c r="H27006" s="612"/>
      <c r="I27006" s="598"/>
      <c r="J27006" s="598"/>
      <c r="M27006" s="598"/>
      <c r="N27006" s="598"/>
      <c r="V27006" s="598"/>
      <c r="W27006" s="598"/>
    </row>
    <row r="27007" spans="6:23" x14ac:dyDescent="0.2">
      <c r="F27007" s="610"/>
      <c r="H27007" s="612"/>
      <c r="I27007" s="598"/>
      <c r="J27007" s="598"/>
      <c r="M27007" s="598"/>
      <c r="N27007" s="598"/>
      <c r="V27007" s="598"/>
      <c r="W27007" s="598"/>
    </row>
    <row r="27008" spans="6:23" x14ac:dyDescent="0.2">
      <c r="F27008" s="610"/>
      <c r="H27008" s="612"/>
      <c r="I27008" s="598"/>
      <c r="J27008" s="598"/>
      <c r="M27008" s="598"/>
      <c r="N27008" s="598"/>
      <c r="V27008" s="598"/>
      <c r="W27008" s="598"/>
    </row>
    <row r="27009" spans="6:23" x14ac:dyDescent="0.2">
      <c r="F27009" s="610"/>
      <c r="H27009" s="612"/>
      <c r="I27009" s="598"/>
      <c r="J27009" s="598"/>
      <c r="M27009" s="598"/>
      <c r="N27009" s="598"/>
      <c r="V27009" s="598"/>
      <c r="W27009" s="598"/>
    </row>
    <row r="27010" spans="6:23" x14ac:dyDescent="0.2">
      <c r="F27010" s="610"/>
      <c r="H27010" s="612"/>
      <c r="I27010" s="598"/>
      <c r="J27010" s="598"/>
      <c r="M27010" s="598"/>
      <c r="N27010" s="598"/>
      <c r="V27010" s="598"/>
      <c r="W27010" s="598"/>
    </row>
    <row r="27011" spans="6:23" x14ac:dyDescent="0.2">
      <c r="F27011" s="610"/>
      <c r="H27011" s="612"/>
      <c r="I27011" s="598"/>
      <c r="J27011" s="598"/>
      <c r="M27011" s="598"/>
      <c r="N27011" s="598"/>
      <c r="V27011" s="598"/>
      <c r="W27011" s="598"/>
    </row>
    <row r="27012" spans="6:23" x14ac:dyDescent="0.2">
      <c r="F27012" s="610"/>
      <c r="H27012" s="612"/>
      <c r="I27012" s="598"/>
      <c r="J27012" s="598"/>
      <c r="M27012" s="598"/>
      <c r="N27012" s="598"/>
      <c r="V27012" s="598"/>
      <c r="W27012" s="598"/>
    </row>
    <row r="27013" spans="6:23" x14ac:dyDescent="0.2">
      <c r="F27013" s="610"/>
      <c r="H27013" s="612"/>
      <c r="I27013" s="598"/>
      <c r="J27013" s="598"/>
      <c r="M27013" s="598"/>
      <c r="N27013" s="598"/>
      <c r="V27013" s="598"/>
      <c r="W27013" s="598"/>
    </row>
    <row r="27014" spans="6:23" x14ac:dyDescent="0.2">
      <c r="F27014" s="610"/>
      <c r="H27014" s="612"/>
      <c r="I27014" s="598"/>
      <c r="J27014" s="598"/>
      <c r="M27014" s="598"/>
      <c r="N27014" s="598"/>
      <c r="V27014" s="598"/>
      <c r="W27014" s="598"/>
    </row>
    <row r="27015" spans="6:23" x14ac:dyDescent="0.2">
      <c r="F27015" s="610"/>
      <c r="H27015" s="612"/>
      <c r="I27015" s="598"/>
      <c r="J27015" s="598"/>
      <c r="M27015" s="598"/>
      <c r="N27015" s="598"/>
      <c r="V27015" s="598"/>
      <c r="W27015" s="598"/>
    </row>
    <row r="27016" spans="6:23" x14ac:dyDescent="0.2">
      <c r="F27016" s="610"/>
      <c r="H27016" s="612"/>
      <c r="I27016" s="598"/>
      <c r="J27016" s="598"/>
      <c r="M27016" s="598"/>
      <c r="N27016" s="598"/>
      <c r="V27016" s="598"/>
      <c r="W27016" s="598"/>
    </row>
    <row r="27017" spans="6:23" x14ac:dyDescent="0.2">
      <c r="F27017" s="610"/>
      <c r="H27017" s="612"/>
      <c r="I27017" s="598"/>
      <c r="J27017" s="598"/>
      <c r="M27017" s="598"/>
      <c r="N27017" s="598"/>
      <c r="V27017" s="598"/>
      <c r="W27017" s="598"/>
    </row>
    <row r="27018" spans="6:23" x14ac:dyDescent="0.2">
      <c r="F27018" s="610"/>
      <c r="H27018" s="612"/>
      <c r="I27018" s="598"/>
      <c r="J27018" s="598"/>
      <c r="M27018" s="598"/>
      <c r="N27018" s="598"/>
      <c r="V27018" s="598"/>
      <c r="W27018" s="598"/>
    </row>
    <row r="27019" spans="6:23" x14ac:dyDescent="0.2">
      <c r="F27019" s="610"/>
      <c r="H27019" s="612"/>
      <c r="I27019" s="598"/>
      <c r="J27019" s="598"/>
      <c r="M27019" s="598"/>
      <c r="N27019" s="598"/>
      <c r="V27019" s="598"/>
      <c r="W27019" s="598"/>
    </row>
    <row r="27020" spans="6:23" x14ac:dyDescent="0.2">
      <c r="F27020" s="610"/>
      <c r="H27020" s="612"/>
      <c r="I27020" s="598"/>
      <c r="J27020" s="598"/>
      <c r="M27020" s="598"/>
      <c r="N27020" s="598"/>
      <c r="V27020" s="598"/>
      <c r="W27020" s="598"/>
    </row>
    <row r="27021" spans="6:23" x14ac:dyDescent="0.2">
      <c r="F27021" s="610"/>
      <c r="H27021" s="612"/>
      <c r="I27021" s="598"/>
      <c r="J27021" s="598"/>
      <c r="M27021" s="598"/>
      <c r="N27021" s="598"/>
      <c r="V27021" s="598"/>
      <c r="W27021" s="598"/>
    </row>
    <row r="27022" spans="6:23" x14ac:dyDescent="0.2">
      <c r="F27022" s="610"/>
      <c r="H27022" s="612"/>
      <c r="I27022" s="598"/>
      <c r="J27022" s="598"/>
      <c r="M27022" s="598"/>
      <c r="N27022" s="598"/>
      <c r="V27022" s="598"/>
      <c r="W27022" s="598"/>
    </row>
    <row r="27023" spans="6:23" x14ac:dyDescent="0.2">
      <c r="F27023" s="610"/>
      <c r="H27023" s="612"/>
      <c r="I27023" s="598"/>
      <c r="J27023" s="598"/>
      <c r="M27023" s="598"/>
      <c r="N27023" s="598"/>
      <c r="V27023" s="598"/>
      <c r="W27023" s="598"/>
    </row>
    <row r="27024" spans="6:23" x14ac:dyDescent="0.2">
      <c r="F27024" s="610"/>
      <c r="H27024" s="612"/>
      <c r="I27024" s="598"/>
      <c r="J27024" s="598"/>
      <c r="M27024" s="598"/>
      <c r="N27024" s="598"/>
      <c r="V27024" s="598"/>
      <c r="W27024" s="598"/>
    </row>
    <row r="27025" spans="6:23" x14ac:dyDescent="0.2">
      <c r="F27025" s="610"/>
      <c r="H27025" s="612"/>
      <c r="I27025" s="598"/>
      <c r="J27025" s="598"/>
      <c r="M27025" s="598"/>
      <c r="N27025" s="598"/>
      <c r="V27025" s="598"/>
      <c r="W27025" s="598"/>
    </row>
    <row r="27026" spans="6:23" x14ac:dyDescent="0.2">
      <c r="F27026" s="610"/>
      <c r="H27026" s="612"/>
      <c r="I27026" s="598"/>
      <c r="J27026" s="598"/>
      <c r="M27026" s="598"/>
      <c r="N27026" s="598"/>
      <c r="V27026" s="598"/>
      <c r="W27026" s="598"/>
    </row>
    <row r="27027" spans="6:23" x14ac:dyDescent="0.2">
      <c r="F27027" s="610"/>
      <c r="H27027" s="612"/>
      <c r="I27027" s="598"/>
      <c r="J27027" s="598"/>
      <c r="M27027" s="598"/>
      <c r="N27027" s="598"/>
      <c r="V27027" s="598"/>
      <c r="W27027" s="598"/>
    </row>
    <row r="27028" spans="6:23" x14ac:dyDescent="0.2">
      <c r="F27028" s="610"/>
      <c r="H27028" s="612"/>
      <c r="I27028" s="598"/>
      <c r="J27028" s="598"/>
      <c r="M27028" s="598"/>
      <c r="N27028" s="598"/>
      <c r="V27028" s="598"/>
      <c r="W27028" s="598"/>
    </row>
    <row r="27029" spans="6:23" x14ac:dyDescent="0.2">
      <c r="F27029" s="610"/>
      <c r="H27029" s="612"/>
      <c r="I27029" s="598"/>
      <c r="J27029" s="598"/>
      <c r="M27029" s="598"/>
      <c r="N27029" s="598"/>
      <c r="V27029" s="598"/>
      <c r="W27029" s="598"/>
    </row>
    <row r="27030" spans="6:23" x14ac:dyDescent="0.2">
      <c r="F27030" s="610"/>
      <c r="H27030" s="612"/>
      <c r="I27030" s="598"/>
      <c r="J27030" s="598"/>
      <c r="M27030" s="598"/>
      <c r="N27030" s="598"/>
      <c r="V27030" s="598"/>
      <c r="W27030" s="598"/>
    </row>
    <row r="27031" spans="6:23" x14ac:dyDescent="0.2">
      <c r="F27031" s="610"/>
      <c r="H27031" s="612"/>
      <c r="I27031" s="598"/>
      <c r="J27031" s="598"/>
      <c r="M27031" s="598"/>
      <c r="N27031" s="598"/>
      <c r="V27031" s="598"/>
      <c r="W27031" s="598"/>
    </row>
    <row r="27032" spans="6:23" x14ac:dyDescent="0.2">
      <c r="F27032" s="610"/>
      <c r="H27032" s="612"/>
      <c r="I27032" s="598"/>
      <c r="J27032" s="598"/>
      <c r="M27032" s="598"/>
      <c r="N27032" s="598"/>
      <c r="V27032" s="598"/>
      <c r="W27032" s="598"/>
    </row>
    <row r="27033" spans="6:23" x14ac:dyDescent="0.2">
      <c r="F27033" s="610"/>
      <c r="H27033" s="612"/>
      <c r="I27033" s="598"/>
      <c r="J27033" s="598"/>
      <c r="M27033" s="598"/>
      <c r="N27033" s="598"/>
      <c r="V27033" s="598"/>
      <c r="W27033" s="598"/>
    </row>
    <row r="27034" spans="6:23" x14ac:dyDescent="0.2">
      <c r="F27034" s="610"/>
      <c r="H27034" s="612"/>
      <c r="I27034" s="598"/>
      <c r="J27034" s="598"/>
      <c r="M27034" s="598"/>
      <c r="N27034" s="598"/>
      <c r="V27034" s="598"/>
      <c r="W27034" s="598"/>
    </row>
    <row r="27035" spans="6:23" x14ac:dyDescent="0.2">
      <c r="F27035" s="610"/>
      <c r="H27035" s="612"/>
      <c r="I27035" s="598"/>
      <c r="J27035" s="598"/>
      <c r="M27035" s="598"/>
      <c r="N27035" s="598"/>
      <c r="V27035" s="598"/>
      <c r="W27035" s="598"/>
    </row>
    <row r="27036" spans="6:23" x14ac:dyDescent="0.2">
      <c r="F27036" s="610"/>
      <c r="H27036" s="612"/>
      <c r="I27036" s="598"/>
      <c r="J27036" s="598"/>
      <c r="M27036" s="598"/>
      <c r="N27036" s="598"/>
      <c r="V27036" s="598"/>
      <c r="W27036" s="598"/>
    </row>
    <row r="27037" spans="6:23" x14ac:dyDescent="0.2">
      <c r="F27037" s="610"/>
      <c r="H27037" s="612"/>
      <c r="I27037" s="598"/>
      <c r="J27037" s="598"/>
      <c r="M27037" s="598"/>
      <c r="N27037" s="598"/>
      <c r="V27037" s="598"/>
      <c r="W27037" s="598"/>
    </row>
    <row r="27038" spans="6:23" x14ac:dyDescent="0.2">
      <c r="F27038" s="610"/>
      <c r="H27038" s="612"/>
      <c r="I27038" s="598"/>
      <c r="J27038" s="598"/>
      <c r="M27038" s="598"/>
      <c r="N27038" s="598"/>
      <c r="V27038" s="598"/>
      <c r="W27038" s="598"/>
    </row>
    <row r="27039" spans="6:23" x14ac:dyDescent="0.2">
      <c r="F27039" s="610"/>
      <c r="H27039" s="612"/>
      <c r="I27039" s="598"/>
      <c r="J27039" s="598"/>
      <c r="M27039" s="598"/>
      <c r="N27039" s="598"/>
      <c r="V27039" s="598"/>
      <c r="W27039" s="598"/>
    </row>
    <row r="27040" spans="6:23" x14ac:dyDescent="0.2">
      <c r="F27040" s="610"/>
      <c r="H27040" s="612"/>
      <c r="I27040" s="598"/>
      <c r="J27040" s="598"/>
      <c r="M27040" s="598"/>
      <c r="N27040" s="598"/>
      <c r="V27040" s="598"/>
      <c r="W27040" s="598"/>
    </row>
    <row r="27041" spans="6:23" x14ac:dyDescent="0.2">
      <c r="F27041" s="610"/>
      <c r="H27041" s="612"/>
      <c r="I27041" s="598"/>
      <c r="J27041" s="598"/>
      <c r="M27041" s="598"/>
      <c r="N27041" s="598"/>
      <c r="V27041" s="598"/>
      <c r="W27041" s="598"/>
    </row>
    <row r="27042" spans="6:23" x14ac:dyDescent="0.2">
      <c r="F27042" s="610"/>
      <c r="H27042" s="612"/>
      <c r="I27042" s="598"/>
      <c r="J27042" s="598"/>
      <c r="M27042" s="598"/>
      <c r="N27042" s="598"/>
      <c r="V27042" s="598"/>
      <c r="W27042" s="598"/>
    </row>
    <row r="27043" spans="6:23" x14ac:dyDescent="0.2">
      <c r="F27043" s="610"/>
      <c r="H27043" s="612"/>
      <c r="I27043" s="598"/>
      <c r="J27043" s="598"/>
      <c r="M27043" s="598"/>
      <c r="N27043" s="598"/>
      <c r="V27043" s="598"/>
      <c r="W27043" s="598"/>
    </row>
    <row r="27044" spans="6:23" x14ac:dyDescent="0.2">
      <c r="F27044" s="610"/>
      <c r="H27044" s="612"/>
      <c r="I27044" s="598"/>
      <c r="J27044" s="598"/>
      <c r="M27044" s="598"/>
      <c r="N27044" s="598"/>
      <c r="V27044" s="598"/>
      <c r="W27044" s="598"/>
    </row>
    <row r="27045" spans="6:23" x14ac:dyDescent="0.2">
      <c r="F27045" s="610"/>
      <c r="H27045" s="612"/>
      <c r="I27045" s="598"/>
      <c r="J27045" s="598"/>
      <c r="M27045" s="598"/>
      <c r="N27045" s="598"/>
      <c r="V27045" s="598"/>
      <c r="W27045" s="598"/>
    </row>
    <row r="27046" spans="6:23" x14ac:dyDescent="0.2">
      <c r="F27046" s="610"/>
      <c r="H27046" s="612"/>
      <c r="I27046" s="598"/>
      <c r="J27046" s="598"/>
      <c r="M27046" s="598"/>
      <c r="N27046" s="598"/>
      <c r="V27046" s="598"/>
      <c r="W27046" s="598"/>
    </row>
    <row r="27047" spans="6:23" x14ac:dyDescent="0.2">
      <c r="F27047" s="610"/>
      <c r="H27047" s="612"/>
      <c r="I27047" s="598"/>
      <c r="J27047" s="598"/>
      <c r="M27047" s="598"/>
      <c r="N27047" s="598"/>
      <c r="V27047" s="598"/>
      <c r="W27047" s="598"/>
    </row>
    <row r="27048" spans="6:23" x14ac:dyDescent="0.2">
      <c r="F27048" s="610"/>
      <c r="H27048" s="612"/>
      <c r="I27048" s="598"/>
      <c r="J27048" s="598"/>
      <c r="M27048" s="598"/>
      <c r="N27048" s="598"/>
      <c r="V27048" s="598"/>
      <c r="W27048" s="598"/>
    </row>
    <row r="27049" spans="6:23" x14ac:dyDescent="0.2">
      <c r="F27049" s="610"/>
      <c r="H27049" s="612"/>
      <c r="I27049" s="598"/>
      <c r="J27049" s="598"/>
      <c r="M27049" s="598"/>
      <c r="N27049" s="598"/>
      <c r="V27049" s="598"/>
      <c r="W27049" s="598"/>
    </row>
    <row r="27050" spans="6:23" x14ac:dyDescent="0.2">
      <c r="F27050" s="610"/>
      <c r="H27050" s="612"/>
      <c r="I27050" s="598"/>
      <c r="J27050" s="598"/>
      <c r="M27050" s="598"/>
      <c r="N27050" s="598"/>
      <c r="V27050" s="598"/>
      <c r="W27050" s="598"/>
    </row>
    <row r="27051" spans="6:23" x14ac:dyDescent="0.2">
      <c r="F27051" s="610"/>
      <c r="H27051" s="612"/>
      <c r="I27051" s="598"/>
      <c r="J27051" s="598"/>
      <c r="M27051" s="598"/>
      <c r="N27051" s="598"/>
      <c r="V27051" s="598"/>
      <c r="W27051" s="598"/>
    </row>
    <row r="27052" spans="6:23" x14ac:dyDescent="0.2">
      <c r="F27052" s="610"/>
      <c r="H27052" s="612"/>
      <c r="I27052" s="598"/>
      <c r="J27052" s="598"/>
      <c r="M27052" s="598"/>
      <c r="N27052" s="598"/>
      <c r="V27052" s="598"/>
      <c r="W27052" s="598"/>
    </row>
    <row r="27053" spans="6:23" x14ac:dyDescent="0.2">
      <c r="F27053" s="610"/>
      <c r="H27053" s="612"/>
      <c r="I27053" s="598"/>
      <c r="J27053" s="598"/>
      <c r="M27053" s="598"/>
      <c r="N27053" s="598"/>
      <c r="V27053" s="598"/>
      <c r="W27053" s="598"/>
    </row>
    <row r="27054" spans="6:23" x14ac:dyDescent="0.2">
      <c r="F27054" s="610"/>
      <c r="H27054" s="612"/>
      <c r="I27054" s="598"/>
      <c r="J27054" s="598"/>
      <c r="M27054" s="598"/>
      <c r="N27054" s="598"/>
      <c r="V27054" s="598"/>
      <c r="W27054" s="598"/>
    </row>
    <row r="27055" spans="6:23" x14ac:dyDescent="0.2">
      <c r="F27055" s="610"/>
      <c r="H27055" s="612"/>
      <c r="I27055" s="598"/>
      <c r="J27055" s="598"/>
      <c r="M27055" s="598"/>
      <c r="N27055" s="598"/>
      <c r="V27055" s="598"/>
      <c r="W27055" s="598"/>
    </row>
    <row r="27056" spans="6:23" x14ac:dyDescent="0.2">
      <c r="F27056" s="610"/>
      <c r="H27056" s="612"/>
      <c r="I27056" s="598"/>
      <c r="J27056" s="598"/>
      <c r="M27056" s="598"/>
      <c r="N27056" s="598"/>
      <c r="V27056" s="598"/>
      <c r="W27056" s="598"/>
    </row>
    <row r="27057" spans="6:23" x14ac:dyDescent="0.2">
      <c r="F27057" s="610"/>
      <c r="H27057" s="612"/>
      <c r="I27057" s="598"/>
      <c r="J27057" s="598"/>
      <c r="M27057" s="598"/>
      <c r="N27057" s="598"/>
      <c r="V27057" s="598"/>
      <c r="W27057" s="598"/>
    </row>
    <row r="27058" spans="6:23" x14ac:dyDescent="0.2">
      <c r="F27058" s="610"/>
      <c r="H27058" s="612"/>
      <c r="I27058" s="598"/>
      <c r="J27058" s="598"/>
      <c r="M27058" s="598"/>
      <c r="N27058" s="598"/>
      <c r="V27058" s="598"/>
      <c r="W27058" s="598"/>
    </row>
    <row r="27059" spans="6:23" x14ac:dyDescent="0.2">
      <c r="F27059" s="610"/>
      <c r="H27059" s="612"/>
      <c r="I27059" s="598"/>
      <c r="J27059" s="598"/>
      <c r="M27059" s="598"/>
      <c r="N27059" s="598"/>
      <c r="V27059" s="598"/>
      <c r="W27059" s="598"/>
    </row>
    <row r="27060" spans="6:23" x14ac:dyDescent="0.2">
      <c r="F27060" s="610"/>
      <c r="H27060" s="612"/>
      <c r="I27060" s="598"/>
      <c r="J27060" s="598"/>
      <c r="M27060" s="598"/>
      <c r="N27060" s="598"/>
      <c r="V27060" s="598"/>
      <c r="W27060" s="598"/>
    </row>
    <row r="27061" spans="6:23" x14ac:dyDescent="0.2">
      <c r="F27061" s="610"/>
      <c r="H27061" s="612"/>
      <c r="I27061" s="598"/>
      <c r="J27061" s="598"/>
      <c r="M27061" s="598"/>
      <c r="N27061" s="598"/>
      <c r="V27061" s="598"/>
      <c r="W27061" s="598"/>
    </row>
    <row r="27062" spans="6:23" x14ac:dyDescent="0.2">
      <c r="F27062" s="610"/>
      <c r="H27062" s="612"/>
      <c r="I27062" s="598"/>
      <c r="J27062" s="598"/>
      <c r="M27062" s="598"/>
      <c r="N27062" s="598"/>
      <c r="V27062" s="598"/>
      <c r="W27062" s="598"/>
    </row>
    <row r="27063" spans="6:23" x14ac:dyDescent="0.2">
      <c r="F27063" s="610"/>
      <c r="H27063" s="612"/>
      <c r="I27063" s="598"/>
      <c r="J27063" s="598"/>
      <c r="M27063" s="598"/>
      <c r="N27063" s="598"/>
      <c r="V27063" s="598"/>
      <c r="W27063" s="598"/>
    </row>
    <row r="27064" spans="6:23" x14ac:dyDescent="0.2">
      <c r="F27064" s="610"/>
      <c r="H27064" s="612"/>
      <c r="I27064" s="598"/>
      <c r="J27064" s="598"/>
      <c r="M27064" s="598"/>
      <c r="N27064" s="598"/>
      <c r="V27064" s="598"/>
      <c r="W27064" s="598"/>
    </row>
    <row r="27065" spans="6:23" x14ac:dyDescent="0.2">
      <c r="F27065" s="610"/>
      <c r="H27065" s="612"/>
      <c r="I27065" s="598"/>
      <c r="J27065" s="598"/>
      <c r="M27065" s="598"/>
      <c r="N27065" s="598"/>
      <c r="V27065" s="598"/>
      <c r="W27065" s="598"/>
    </row>
    <row r="27066" spans="6:23" x14ac:dyDescent="0.2">
      <c r="F27066" s="610"/>
      <c r="H27066" s="612"/>
      <c r="I27066" s="598"/>
      <c r="J27066" s="598"/>
      <c r="M27066" s="598"/>
      <c r="N27066" s="598"/>
      <c r="V27066" s="598"/>
      <c r="W27066" s="598"/>
    </row>
    <row r="27067" spans="6:23" x14ac:dyDescent="0.2">
      <c r="F27067" s="610"/>
      <c r="H27067" s="612"/>
      <c r="I27067" s="598"/>
      <c r="J27067" s="598"/>
      <c r="M27067" s="598"/>
      <c r="N27067" s="598"/>
      <c r="V27067" s="598"/>
      <c r="W27067" s="598"/>
    </row>
    <row r="27068" spans="6:23" x14ac:dyDescent="0.2">
      <c r="F27068" s="610"/>
      <c r="H27068" s="612"/>
      <c r="I27068" s="598"/>
      <c r="J27068" s="598"/>
      <c r="M27068" s="598"/>
      <c r="N27068" s="598"/>
      <c r="V27068" s="598"/>
      <c r="W27068" s="598"/>
    </row>
    <row r="27069" spans="6:23" x14ac:dyDescent="0.2">
      <c r="F27069" s="610"/>
      <c r="H27069" s="612"/>
      <c r="I27069" s="598"/>
      <c r="J27069" s="598"/>
      <c r="M27069" s="598"/>
      <c r="N27069" s="598"/>
      <c r="V27069" s="598"/>
      <c r="W27069" s="598"/>
    </row>
    <row r="27070" spans="6:23" x14ac:dyDescent="0.2">
      <c r="F27070" s="610"/>
      <c r="H27070" s="612"/>
      <c r="I27070" s="598"/>
      <c r="J27070" s="598"/>
      <c r="M27070" s="598"/>
      <c r="N27070" s="598"/>
      <c r="V27070" s="598"/>
      <c r="W27070" s="598"/>
    </row>
    <row r="27071" spans="6:23" x14ac:dyDescent="0.2">
      <c r="F27071" s="610"/>
      <c r="H27071" s="612"/>
      <c r="I27071" s="598"/>
      <c r="J27071" s="598"/>
      <c r="M27071" s="598"/>
      <c r="N27071" s="598"/>
      <c r="V27071" s="598"/>
      <c r="W27071" s="598"/>
    </row>
    <row r="27072" spans="6:23" x14ac:dyDescent="0.2">
      <c r="F27072" s="610"/>
      <c r="H27072" s="612"/>
      <c r="I27072" s="598"/>
      <c r="J27072" s="598"/>
      <c r="M27072" s="598"/>
      <c r="N27072" s="598"/>
      <c r="V27072" s="598"/>
      <c r="W27072" s="598"/>
    </row>
    <row r="27073" spans="6:23" x14ac:dyDescent="0.2">
      <c r="F27073" s="610"/>
      <c r="H27073" s="612"/>
      <c r="I27073" s="598"/>
      <c r="J27073" s="598"/>
      <c r="M27073" s="598"/>
      <c r="N27073" s="598"/>
      <c r="V27073" s="598"/>
      <c r="W27073" s="598"/>
    </row>
    <row r="27074" spans="6:23" x14ac:dyDescent="0.2">
      <c r="F27074" s="610"/>
      <c r="H27074" s="612"/>
      <c r="I27074" s="598"/>
      <c r="J27074" s="598"/>
      <c r="M27074" s="598"/>
      <c r="N27074" s="598"/>
      <c r="V27074" s="598"/>
      <c r="W27074" s="598"/>
    </row>
    <row r="27075" spans="6:23" x14ac:dyDescent="0.2">
      <c r="F27075" s="610"/>
      <c r="H27075" s="612"/>
      <c r="I27075" s="598"/>
      <c r="J27075" s="598"/>
      <c r="M27075" s="598"/>
      <c r="N27075" s="598"/>
      <c r="V27075" s="598"/>
      <c r="W27075" s="598"/>
    </row>
    <row r="27076" spans="6:23" x14ac:dyDescent="0.2">
      <c r="F27076" s="610"/>
      <c r="H27076" s="612"/>
      <c r="I27076" s="598"/>
      <c r="J27076" s="598"/>
      <c r="M27076" s="598"/>
      <c r="N27076" s="598"/>
      <c r="V27076" s="598"/>
      <c r="W27076" s="598"/>
    </row>
    <row r="27077" spans="6:23" x14ac:dyDescent="0.2">
      <c r="F27077" s="610"/>
      <c r="H27077" s="612"/>
      <c r="I27077" s="598"/>
      <c r="J27077" s="598"/>
      <c r="M27077" s="598"/>
      <c r="N27077" s="598"/>
      <c r="V27077" s="598"/>
      <c r="W27077" s="598"/>
    </row>
    <row r="27078" spans="6:23" x14ac:dyDescent="0.2">
      <c r="F27078" s="610"/>
      <c r="H27078" s="612"/>
      <c r="I27078" s="598"/>
      <c r="J27078" s="598"/>
      <c r="M27078" s="598"/>
      <c r="N27078" s="598"/>
      <c r="V27078" s="598"/>
      <c r="W27078" s="598"/>
    </row>
    <row r="27079" spans="6:23" x14ac:dyDescent="0.2">
      <c r="F27079" s="610"/>
      <c r="H27079" s="612"/>
      <c r="I27079" s="598"/>
      <c r="J27079" s="598"/>
      <c r="M27079" s="598"/>
      <c r="N27079" s="598"/>
      <c r="V27079" s="598"/>
      <c r="W27079" s="598"/>
    </row>
    <row r="27080" spans="6:23" x14ac:dyDescent="0.2">
      <c r="F27080" s="610"/>
      <c r="H27080" s="612"/>
      <c r="I27080" s="598"/>
      <c r="J27080" s="598"/>
      <c r="M27080" s="598"/>
      <c r="N27080" s="598"/>
      <c r="V27080" s="598"/>
      <c r="W27080" s="598"/>
    </row>
    <row r="27081" spans="6:23" x14ac:dyDescent="0.2">
      <c r="F27081" s="610"/>
      <c r="H27081" s="612"/>
      <c r="I27081" s="598"/>
      <c r="J27081" s="598"/>
      <c r="M27081" s="598"/>
      <c r="N27081" s="598"/>
      <c r="V27081" s="598"/>
      <c r="W27081" s="598"/>
    </row>
    <row r="27082" spans="6:23" x14ac:dyDescent="0.2">
      <c r="F27082" s="610"/>
      <c r="H27082" s="612"/>
      <c r="I27082" s="598"/>
      <c r="J27082" s="598"/>
      <c r="M27082" s="598"/>
      <c r="N27082" s="598"/>
      <c r="V27082" s="598"/>
      <c r="W27082" s="598"/>
    </row>
    <row r="27083" spans="6:23" x14ac:dyDescent="0.2">
      <c r="F27083" s="610"/>
      <c r="H27083" s="612"/>
      <c r="I27083" s="598"/>
      <c r="J27083" s="598"/>
      <c r="M27083" s="598"/>
      <c r="N27083" s="598"/>
      <c r="V27083" s="598"/>
      <c r="W27083" s="598"/>
    </row>
    <row r="27084" spans="6:23" x14ac:dyDescent="0.2">
      <c r="F27084" s="610"/>
      <c r="H27084" s="612"/>
      <c r="I27084" s="598"/>
      <c r="J27084" s="598"/>
      <c r="M27084" s="598"/>
      <c r="N27084" s="598"/>
      <c r="V27084" s="598"/>
      <c r="W27084" s="598"/>
    </row>
    <row r="27085" spans="6:23" x14ac:dyDescent="0.2">
      <c r="F27085" s="610"/>
      <c r="H27085" s="612"/>
      <c r="I27085" s="598"/>
      <c r="J27085" s="598"/>
      <c r="M27085" s="598"/>
      <c r="N27085" s="598"/>
      <c r="V27085" s="598"/>
      <c r="W27085" s="598"/>
    </row>
    <row r="27086" spans="6:23" x14ac:dyDescent="0.2">
      <c r="F27086" s="610"/>
      <c r="H27086" s="612"/>
      <c r="I27086" s="598"/>
      <c r="J27086" s="598"/>
      <c r="M27086" s="598"/>
      <c r="N27086" s="598"/>
      <c r="V27086" s="598"/>
      <c r="W27086" s="598"/>
    </row>
    <row r="27087" spans="6:23" x14ac:dyDescent="0.2">
      <c r="F27087" s="610"/>
      <c r="H27087" s="612"/>
      <c r="I27087" s="598"/>
      <c r="J27087" s="598"/>
      <c r="M27087" s="598"/>
      <c r="N27087" s="598"/>
      <c r="V27087" s="598"/>
      <c r="W27087" s="598"/>
    </row>
    <row r="27088" spans="6:23" x14ac:dyDescent="0.2">
      <c r="F27088" s="610"/>
      <c r="H27088" s="612"/>
      <c r="I27088" s="598"/>
      <c r="J27088" s="598"/>
      <c r="M27088" s="598"/>
      <c r="N27088" s="598"/>
      <c r="V27088" s="598"/>
      <c r="W27088" s="598"/>
    </row>
    <row r="27089" spans="6:23" x14ac:dyDescent="0.2">
      <c r="F27089" s="610"/>
      <c r="H27089" s="612"/>
      <c r="I27089" s="598"/>
      <c r="J27089" s="598"/>
      <c r="M27089" s="598"/>
      <c r="N27089" s="598"/>
      <c r="V27089" s="598"/>
      <c r="W27089" s="598"/>
    </row>
    <row r="27090" spans="6:23" x14ac:dyDescent="0.2">
      <c r="F27090" s="610"/>
      <c r="H27090" s="612"/>
      <c r="I27090" s="598"/>
      <c r="J27090" s="598"/>
      <c r="M27090" s="598"/>
      <c r="N27090" s="598"/>
      <c r="V27090" s="598"/>
      <c r="W27090" s="598"/>
    </row>
    <row r="27091" spans="6:23" x14ac:dyDescent="0.2">
      <c r="F27091" s="610"/>
      <c r="H27091" s="612"/>
      <c r="I27091" s="598"/>
      <c r="J27091" s="598"/>
      <c r="M27091" s="598"/>
      <c r="N27091" s="598"/>
      <c r="V27091" s="598"/>
      <c r="W27091" s="598"/>
    </row>
    <row r="27092" spans="6:23" x14ac:dyDescent="0.2">
      <c r="F27092" s="610"/>
      <c r="H27092" s="612"/>
      <c r="I27092" s="598"/>
      <c r="J27092" s="598"/>
      <c r="M27092" s="598"/>
      <c r="N27092" s="598"/>
      <c r="V27092" s="598"/>
      <c r="W27092" s="598"/>
    </row>
    <row r="27093" spans="6:23" x14ac:dyDescent="0.2">
      <c r="F27093" s="610"/>
      <c r="H27093" s="612"/>
      <c r="I27093" s="598"/>
      <c r="J27093" s="598"/>
      <c r="M27093" s="598"/>
      <c r="N27093" s="598"/>
      <c r="V27093" s="598"/>
      <c r="W27093" s="598"/>
    </row>
    <row r="27094" spans="6:23" x14ac:dyDescent="0.2">
      <c r="F27094" s="610"/>
      <c r="H27094" s="612"/>
      <c r="I27094" s="598"/>
      <c r="J27094" s="598"/>
      <c r="M27094" s="598"/>
      <c r="N27094" s="598"/>
      <c r="V27094" s="598"/>
      <c r="W27094" s="598"/>
    </row>
    <row r="27095" spans="6:23" x14ac:dyDescent="0.2">
      <c r="F27095" s="610"/>
      <c r="H27095" s="612"/>
      <c r="I27095" s="598"/>
      <c r="J27095" s="598"/>
      <c r="M27095" s="598"/>
      <c r="N27095" s="598"/>
      <c r="V27095" s="598"/>
      <c r="W27095" s="598"/>
    </row>
    <row r="27096" spans="6:23" x14ac:dyDescent="0.2">
      <c r="F27096" s="610"/>
      <c r="H27096" s="612"/>
      <c r="I27096" s="598"/>
      <c r="J27096" s="598"/>
      <c r="M27096" s="598"/>
      <c r="N27096" s="598"/>
      <c r="V27096" s="598"/>
      <c r="W27096" s="598"/>
    </row>
    <row r="27097" spans="6:23" x14ac:dyDescent="0.2">
      <c r="F27097" s="610"/>
      <c r="H27097" s="612"/>
      <c r="I27097" s="598"/>
      <c r="J27097" s="598"/>
      <c r="M27097" s="598"/>
      <c r="N27097" s="598"/>
      <c r="V27097" s="598"/>
      <c r="W27097" s="598"/>
    </row>
    <row r="27098" spans="6:23" x14ac:dyDescent="0.2">
      <c r="F27098" s="610"/>
      <c r="H27098" s="612"/>
      <c r="I27098" s="598"/>
      <c r="J27098" s="598"/>
      <c r="M27098" s="598"/>
      <c r="N27098" s="598"/>
      <c r="V27098" s="598"/>
      <c r="W27098" s="598"/>
    </row>
    <row r="27099" spans="6:23" x14ac:dyDescent="0.2">
      <c r="F27099" s="610"/>
      <c r="H27099" s="612"/>
      <c r="I27099" s="598"/>
      <c r="J27099" s="598"/>
      <c r="M27099" s="598"/>
      <c r="N27099" s="598"/>
      <c r="V27099" s="598"/>
      <c r="W27099" s="598"/>
    </row>
    <row r="27100" spans="6:23" x14ac:dyDescent="0.2">
      <c r="F27100" s="610"/>
      <c r="H27100" s="612"/>
      <c r="I27100" s="598"/>
      <c r="J27100" s="598"/>
      <c r="M27100" s="598"/>
      <c r="N27100" s="598"/>
      <c r="V27100" s="598"/>
      <c r="W27100" s="598"/>
    </row>
    <row r="27101" spans="6:23" x14ac:dyDescent="0.2">
      <c r="F27101" s="610"/>
      <c r="H27101" s="612"/>
      <c r="I27101" s="598"/>
      <c r="J27101" s="598"/>
      <c r="M27101" s="598"/>
      <c r="N27101" s="598"/>
      <c r="V27101" s="598"/>
      <c r="W27101" s="598"/>
    </row>
    <row r="27102" spans="6:23" x14ac:dyDescent="0.2">
      <c r="F27102" s="610"/>
      <c r="H27102" s="612"/>
      <c r="I27102" s="598"/>
      <c r="J27102" s="598"/>
      <c r="M27102" s="598"/>
      <c r="N27102" s="598"/>
      <c r="V27102" s="598"/>
      <c r="W27102" s="598"/>
    </row>
    <row r="27103" spans="6:23" x14ac:dyDescent="0.2">
      <c r="F27103" s="610"/>
      <c r="H27103" s="612"/>
      <c r="I27103" s="598"/>
      <c r="J27103" s="598"/>
      <c r="M27103" s="598"/>
      <c r="N27103" s="598"/>
      <c r="V27103" s="598"/>
      <c r="W27103" s="598"/>
    </row>
    <row r="27104" spans="6:23" x14ac:dyDescent="0.2">
      <c r="F27104" s="610"/>
      <c r="H27104" s="612"/>
      <c r="I27104" s="598"/>
      <c r="J27104" s="598"/>
      <c r="M27104" s="598"/>
      <c r="N27104" s="598"/>
      <c r="V27104" s="598"/>
      <c r="W27104" s="598"/>
    </row>
    <row r="27105" spans="6:23" x14ac:dyDescent="0.2">
      <c r="F27105" s="610"/>
      <c r="H27105" s="612"/>
      <c r="I27105" s="598"/>
      <c r="J27105" s="598"/>
      <c r="M27105" s="598"/>
      <c r="N27105" s="598"/>
      <c r="V27105" s="598"/>
      <c r="W27105" s="598"/>
    </row>
    <row r="27106" spans="6:23" x14ac:dyDescent="0.2">
      <c r="F27106" s="610"/>
      <c r="H27106" s="612"/>
      <c r="I27106" s="598"/>
      <c r="J27106" s="598"/>
      <c r="M27106" s="598"/>
      <c r="N27106" s="598"/>
      <c r="V27106" s="598"/>
      <c r="W27106" s="598"/>
    </row>
    <row r="27107" spans="6:23" x14ac:dyDescent="0.2">
      <c r="F27107" s="610"/>
      <c r="H27107" s="612"/>
      <c r="I27107" s="598"/>
      <c r="J27107" s="598"/>
      <c r="M27107" s="598"/>
      <c r="N27107" s="598"/>
      <c r="V27107" s="598"/>
      <c r="W27107" s="598"/>
    </row>
    <row r="27108" spans="6:23" x14ac:dyDescent="0.2">
      <c r="F27108" s="610"/>
      <c r="H27108" s="612"/>
      <c r="I27108" s="598"/>
      <c r="J27108" s="598"/>
      <c r="M27108" s="598"/>
      <c r="N27108" s="598"/>
      <c r="V27108" s="598"/>
      <c r="W27108" s="598"/>
    </row>
    <row r="27109" spans="6:23" x14ac:dyDescent="0.2">
      <c r="F27109" s="610"/>
      <c r="H27109" s="612"/>
      <c r="I27109" s="598"/>
      <c r="J27109" s="598"/>
      <c r="M27109" s="598"/>
      <c r="N27109" s="598"/>
      <c r="V27109" s="598"/>
      <c r="W27109" s="598"/>
    </row>
    <row r="27110" spans="6:23" x14ac:dyDescent="0.2">
      <c r="F27110" s="610"/>
      <c r="H27110" s="612"/>
      <c r="I27110" s="598"/>
      <c r="J27110" s="598"/>
      <c r="M27110" s="598"/>
      <c r="N27110" s="598"/>
      <c r="V27110" s="598"/>
      <c r="W27110" s="598"/>
    </row>
    <row r="27111" spans="6:23" x14ac:dyDescent="0.2">
      <c r="F27111" s="610"/>
      <c r="H27111" s="612"/>
      <c r="I27111" s="598"/>
      <c r="J27111" s="598"/>
      <c r="M27111" s="598"/>
      <c r="N27111" s="598"/>
      <c r="V27111" s="598"/>
      <c r="W27111" s="598"/>
    </row>
    <row r="27112" spans="6:23" x14ac:dyDescent="0.2">
      <c r="F27112" s="610"/>
      <c r="H27112" s="612"/>
      <c r="I27112" s="598"/>
      <c r="J27112" s="598"/>
      <c r="M27112" s="598"/>
      <c r="N27112" s="598"/>
      <c r="V27112" s="598"/>
      <c r="W27112" s="598"/>
    </row>
    <row r="27113" spans="6:23" x14ac:dyDescent="0.2">
      <c r="F27113" s="610"/>
      <c r="H27113" s="612"/>
      <c r="I27113" s="598"/>
      <c r="J27113" s="598"/>
      <c r="M27113" s="598"/>
      <c r="N27113" s="598"/>
      <c r="V27113" s="598"/>
      <c r="W27113" s="598"/>
    </row>
    <row r="27114" spans="6:23" x14ac:dyDescent="0.2">
      <c r="F27114" s="610"/>
      <c r="H27114" s="612"/>
      <c r="I27114" s="598"/>
      <c r="J27114" s="598"/>
      <c r="M27114" s="598"/>
      <c r="N27114" s="598"/>
      <c r="V27114" s="598"/>
      <c r="W27114" s="598"/>
    </row>
    <row r="27115" spans="6:23" x14ac:dyDescent="0.2">
      <c r="F27115" s="610"/>
      <c r="H27115" s="612"/>
      <c r="I27115" s="598"/>
      <c r="J27115" s="598"/>
      <c r="M27115" s="598"/>
      <c r="N27115" s="598"/>
      <c r="V27115" s="598"/>
      <c r="W27115" s="598"/>
    </row>
    <row r="27116" spans="6:23" x14ac:dyDescent="0.2">
      <c r="F27116" s="610"/>
      <c r="H27116" s="612"/>
      <c r="I27116" s="598"/>
      <c r="J27116" s="598"/>
      <c r="M27116" s="598"/>
      <c r="N27116" s="598"/>
      <c r="V27116" s="598"/>
      <c r="W27116" s="598"/>
    </row>
    <row r="27117" spans="6:23" x14ac:dyDescent="0.2">
      <c r="F27117" s="610"/>
      <c r="H27117" s="612"/>
      <c r="I27117" s="598"/>
      <c r="J27117" s="598"/>
      <c r="M27117" s="598"/>
      <c r="N27117" s="598"/>
      <c r="V27117" s="598"/>
      <c r="W27117" s="598"/>
    </row>
    <row r="27118" spans="6:23" x14ac:dyDescent="0.2">
      <c r="F27118" s="610"/>
      <c r="H27118" s="612"/>
      <c r="I27118" s="598"/>
      <c r="J27118" s="598"/>
      <c r="M27118" s="598"/>
      <c r="N27118" s="598"/>
      <c r="V27118" s="598"/>
      <c r="W27118" s="598"/>
    </row>
    <row r="27119" spans="6:23" x14ac:dyDescent="0.2">
      <c r="F27119" s="610"/>
      <c r="H27119" s="612"/>
      <c r="I27119" s="598"/>
      <c r="J27119" s="598"/>
      <c r="M27119" s="598"/>
      <c r="N27119" s="598"/>
      <c r="V27119" s="598"/>
      <c r="W27119" s="598"/>
    </row>
    <row r="27120" spans="6:23" x14ac:dyDescent="0.2">
      <c r="F27120" s="610"/>
      <c r="H27120" s="612"/>
      <c r="I27120" s="598"/>
      <c r="J27120" s="598"/>
      <c r="M27120" s="598"/>
      <c r="N27120" s="598"/>
      <c r="V27120" s="598"/>
      <c r="W27120" s="598"/>
    </row>
    <row r="27121" spans="6:23" x14ac:dyDescent="0.2">
      <c r="F27121" s="610"/>
      <c r="H27121" s="612"/>
      <c r="I27121" s="598"/>
      <c r="J27121" s="598"/>
      <c r="M27121" s="598"/>
      <c r="N27121" s="598"/>
      <c r="V27121" s="598"/>
      <c r="W27121" s="598"/>
    </row>
    <row r="27122" spans="6:23" x14ac:dyDescent="0.2">
      <c r="F27122" s="610"/>
      <c r="H27122" s="612"/>
      <c r="I27122" s="598"/>
      <c r="J27122" s="598"/>
      <c r="M27122" s="598"/>
      <c r="N27122" s="598"/>
      <c r="V27122" s="598"/>
      <c r="W27122" s="598"/>
    </row>
    <row r="27123" spans="6:23" x14ac:dyDescent="0.2">
      <c r="F27123" s="610"/>
      <c r="H27123" s="612"/>
      <c r="I27123" s="598"/>
      <c r="J27123" s="598"/>
      <c r="M27123" s="598"/>
      <c r="N27123" s="598"/>
      <c r="V27123" s="598"/>
      <c r="W27123" s="598"/>
    </row>
    <row r="27124" spans="6:23" x14ac:dyDescent="0.2">
      <c r="F27124" s="610"/>
      <c r="H27124" s="612"/>
      <c r="I27124" s="598"/>
      <c r="J27124" s="598"/>
      <c r="M27124" s="598"/>
      <c r="N27124" s="598"/>
      <c r="V27124" s="598"/>
      <c r="W27124" s="598"/>
    </row>
    <row r="27125" spans="6:23" x14ac:dyDescent="0.2">
      <c r="F27125" s="610"/>
      <c r="H27125" s="612"/>
      <c r="I27125" s="598"/>
      <c r="J27125" s="598"/>
      <c r="M27125" s="598"/>
      <c r="N27125" s="598"/>
      <c r="V27125" s="598"/>
      <c r="W27125" s="598"/>
    </row>
    <row r="27126" spans="6:23" x14ac:dyDescent="0.2">
      <c r="F27126" s="610"/>
      <c r="H27126" s="612"/>
      <c r="I27126" s="598"/>
      <c r="J27126" s="598"/>
      <c r="M27126" s="598"/>
      <c r="N27126" s="598"/>
      <c r="V27126" s="598"/>
      <c r="W27126" s="598"/>
    </row>
    <row r="27127" spans="6:23" x14ac:dyDescent="0.2">
      <c r="F27127" s="610"/>
      <c r="H27127" s="612"/>
      <c r="I27127" s="598"/>
      <c r="J27127" s="598"/>
      <c r="M27127" s="598"/>
      <c r="N27127" s="598"/>
      <c r="V27127" s="598"/>
      <c r="W27127" s="598"/>
    </row>
    <row r="27128" spans="6:23" x14ac:dyDescent="0.2">
      <c r="F27128" s="610"/>
      <c r="H27128" s="612"/>
      <c r="I27128" s="598"/>
      <c r="J27128" s="598"/>
      <c r="M27128" s="598"/>
      <c r="N27128" s="598"/>
      <c r="V27128" s="598"/>
      <c r="W27128" s="598"/>
    </row>
    <row r="27129" spans="6:23" x14ac:dyDescent="0.2">
      <c r="F27129" s="610"/>
      <c r="H27129" s="612"/>
      <c r="I27129" s="598"/>
      <c r="J27129" s="598"/>
      <c r="M27129" s="598"/>
      <c r="N27129" s="598"/>
      <c r="V27129" s="598"/>
      <c r="W27129" s="598"/>
    </row>
    <row r="27130" spans="6:23" x14ac:dyDescent="0.2">
      <c r="F27130" s="610"/>
      <c r="H27130" s="612"/>
      <c r="I27130" s="598"/>
      <c r="J27130" s="598"/>
      <c r="M27130" s="598"/>
      <c r="N27130" s="598"/>
      <c r="V27130" s="598"/>
      <c r="W27130" s="598"/>
    </row>
    <row r="27131" spans="6:23" x14ac:dyDescent="0.2">
      <c r="F27131" s="610"/>
      <c r="H27131" s="612"/>
      <c r="I27131" s="598"/>
      <c r="J27131" s="598"/>
      <c r="M27131" s="598"/>
      <c r="N27131" s="598"/>
      <c r="V27131" s="598"/>
      <c r="W27131" s="598"/>
    </row>
    <row r="27132" spans="6:23" x14ac:dyDescent="0.2">
      <c r="F27132" s="610"/>
      <c r="H27132" s="612"/>
      <c r="I27132" s="598"/>
      <c r="J27132" s="598"/>
      <c r="M27132" s="598"/>
      <c r="N27132" s="598"/>
      <c r="V27132" s="598"/>
      <c r="W27132" s="598"/>
    </row>
    <row r="27133" spans="6:23" x14ac:dyDescent="0.2">
      <c r="F27133" s="610"/>
      <c r="H27133" s="612"/>
      <c r="I27133" s="598"/>
      <c r="J27133" s="598"/>
      <c r="M27133" s="598"/>
      <c r="N27133" s="598"/>
      <c r="V27133" s="598"/>
      <c r="W27133" s="598"/>
    </row>
    <row r="27134" spans="6:23" x14ac:dyDescent="0.2">
      <c r="F27134" s="610"/>
      <c r="H27134" s="612"/>
      <c r="I27134" s="598"/>
      <c r="J27134" s="598"/>
      <c r="M27134" s="598"/>
      <c r="N27134" s="598"/>
      <c r="V27134" s="598"/>
      <c r="W27134" s="598"/>
    </row>
    <row r="27135" spans="6:23" x14ac:dyDescent="0.2">
      <c r="F27135" s="610"/>
      <c r="H27135" s="612"/>
      <c r="I27135" s="598"/>
      <c r="J27135" s="598"/>
      <c r="M27135" s="598"/>
      <c r="N27135" s="598"/>
      <c r="V27135" s="598"/>
      <c r="W27135" s="598"/>
    </row>
    <row r="27136" spans="6:23" x14ac:dyDescent="0.2">
      <c r="F27136" s="610"/>
      <c r="H27136" s="612"/>
      <c r="I27136" s="598"/>
      <c r="J27136" s="598"/>
      <c r="M27136" s="598"/>
      <c r="N27136" s="598"/>
      <c r="V27136" s="598"/>
      <c r="W27136" s="598"/>
    </row>
    <row r="27137" spans="6:23" x14ac:dyDescent="0.2">
      <c r="F27137" s="610"/>
      <c r="H27137" s="612"/>
      <c r="I27137" s="598"/>
      <c r="J27137" s="598"/>
      <c r="M27137" s="598"/>
      <c r="N27137" s="598"/>
      <c r="V27137" s="598"/>
      <c r="W27137" s="598"/>
    </row>
    <row r="27138" spans="6:23" x14ac:dyDescent="0.2">
      <c r="F27138" s="610"/>
      <c r="H27138" s="612"/>
      <c r="I27138" s="598"/>
      <c r="J27138" s="598"/>
      <c r="M27138" s="598"/>
      <c r="N27138" s="598"/>
      <c r="V27138" s="598"/>
      <c r="W27138" s="598"/>
    </row>
    <row r="27139" spans="6:23" x14ac:dyDescent="0.2">
      <c r="F27139" s="610"/>
      <c r="H27139" s="612"/>
      <c r="I27139" s="598"/>
      <c r="J27139" s="598"/>
      <c r="M27139" s="598"/>
      <c r="N27139" s="598"/>
      <c r="V27139" s="598"/>
      <c r="W27139" s="598"/>
    </row>
    <row r="27140" spans="6:23" x14ac:dyDescent="0.2">
      <c r="F27140" s="610"/>
      <c r="H27140" s="612"/>
      <c r="I27140" s="598"/>
      <c r="J27140" s="598"/>
      <c r="M27140" s="598"/>
      <c r="N27140" s="598"/>
      <c r="V27140" s="598"/>
      <c r="W27140" s="598"/>
    </row>
    <row r="27141" spans="6:23" x14ac:dyDescent="0.2">
      <c r="F27141" s="610"/>
      <c r="H27141" s="612"/>
      <c r="I27141" s="598"/>
      <c r="J27141" s="598"/>
      <c r="M27141" s="598"/>
      <c r="N27141" s="598"/>
      <c r="V27141" s="598"/>
      <c r="W27141" s="598"/>
    </row>
    <row r="27142" spans="6:23" x14ac:dyDescent="0.2">
      <c r="F27142" s="610"/>
      <c r="H27142" s="612"/>
      <c r="I27142" s="598"/>
      <c r="J27142" s="598"/>
      <c r="M27142" s="598"/>
      <c r="N27142" s="598"/>
      <c r="V27142" s="598"/>
      <c r="W27142" s="598"/>
    </row>
    <row r="27143" spans="6:23" x14ac:dyDescent="0.2">
      <c r="F27143" s="610"/>
      <c r="H27143" s="612"/>
      <c r="I27143" s="598"/>
      <c r="J27143" s="598"/>
      <c r="M27143" s="598"/>
      <c r="N27143" s="598"/>
      <c r="V27143" s="598"/>
      <c r="W27143" s="598"/>
    </row>
    <row r="27144" spans="6:23" x14ac:dyDescent="0.2">
      <c r="F27144" s="610"/>
      <c r="H27144" s="612"/>
      <c r="I27144" s="598"/>
      <c r="J27144" s="598"/>
      <c r="M27144" s="598"/>
      <c r="N27144" s="598"/>
      <c r="V27144" s="598"/>
      <c r="W27144" s="598"/>
    </row>
    <row r="27145" spans="6:23" x14ac:dyDescent="0.2">
      <c r="F27145" s="610"/>
      <c r="H27145" s="612"/>
      <c r="I27145" s="598"/>
      <c r="J27145" s="598"/>
      <c r="M27145" s="598"/>
      <c r="N27145" s="598"/>
      <c r="V27145" s="598"/>
      <c r="W27145" s="598"/>
    </row>
    <row r="27146" spans="6:23" x14ac:dyDescent="0.2">
      <c r="F27146" s="610"/>
      <c r="H27146" s="612"/>
      <c r="I27146" s="598"/>
      <c r="J27146" s="598"/>
      <c r="M27146" s="598"/>
      <c r="N27146" s="598"/>
      <c r="V27146" s="598"/>
      <c r="W27146" s="598"/>
    </row>
    <row r="27147" spans="6:23" x14ac:dyDescent="0.2">
      <c r="F27147" s="610"/>
      <c r="H27147" s="612"/>
      <c r="I27147" s="598"/>
      <c r="J27147" s="598"/>
      <c r="M27147" s="598"/>
      <c r="N27147" s="598"/>
      <c r="V27147" s="598"/>
      <c r="W27147" s="598"/>
    </row>
    <row r="27148" spans="6:23" x14ac:dyDescent="0.2">
      <c r="F27148" s="610"/>
      <c r="H27148" s="612"/>
      <c r="I27148" s="598"/>
      <c r="J27148" s="598"/>
      <c r="M27148" s="598"/>
      <c r="N27148" s="598"/>
      <c r="V27148" s="598"/>
      <c r="W27148" s="598"/>
    </row>
    <row r="27149" spans="6:23" x14ac:dyDescent="0.2">
      <c r="F27149" s="610"/>
      <c r="H27149" s="612"/>
      <c r="I27149" s="598"/>
      <c r="J27149" s="598"/>
      <c r="M27149" s="598"/>
      <c r="N27149" s="598"/>
      <c r="V27149" s="598"/>
      <c r="W27149" s="598"/>
    </row>
    <row r="27150" spans="6:23" x14ac:dyDescent="0.2">
      <c r="F27150" s="610"/>
      <c r="H27150" s="612"/>
      <c r="I27150" s="598"/>
      <c r="J27150" s="598"/>
      <c r="M27150" s="598"/>
      <c r="N27150" s="598"/>
      <c r="V27150" s="598"/>
      <c r="W27150" s="598"/>
    </row>
    <row r="27151" spans="6:23" x14ac:dyDescent="0.2">
      <c r="F27151" s="610"/>
      <c r="H27151" s="612"/>
      <c r="I27151" s="598"/>
      <c r="J27151" s="598"/>
      <c r="M27151" s="598"/>
      <c r="N27151" s="598"/>
      <c r="V27151" s="598"/>
      <c r="W27151" s="598"/>
    </row>
    <row r="27152" spans="6:23" x14ac:dyDescent="0.2">
      <c r="F27152" s="610"/>
      <c r="H27152" s="612"/>
      <c r="I27152" s="598"/>
      <c r="J27152" s="598"/>
      <c r="M27152" s="598"/>
      <c r="N27152" s="598"/>
      <c r="V27152" s="598"/>
      <c r="W27152" s="598"/>
    </row>
    <row r="27153" spans="6:23" x14ac:dyDescent="0.2">
      <c r="F27153" s="610"/>
      <c r="H27153" s="612"/>
      <c r="I27153" s="598"/>
      <c r="J27153" s="598"/>
      <c r="M27153" s="598"/>
      <c r="N27153" s="598"/>
      <c r="V27153" s="598"/>
      <c r="W27153" s="598"/>
    </row>
    <row r="27154" spans="6:23" x14ac:dyDescent="0.2">
      <c r="F27154" s="610"/>
      <c r="H27154" s="612"/>
      <c r="I27154" s="598"/>
      <c r="J27154" s="598"/>
      <c r="M27154" s="598"/>
      <c r="N27154" s="598"/>
      <c r="V27154" s="598"/>
      <c r="W27154" s="598"/>
    </row>
    <row r="27155" spans="6:23" x14ac:dyDescent="0.2">
      <c r="F27155" s="610"/>
      <c r="H27155" s="612"/>
      <c r="I27155" s="598"/>
      <c r="J27155" s="598"/>
      <c r="M27155" s="598"/>
      <c r="N27155" s="598"/>
      <c r="V27155" s="598"/>
      <c r="W27155" s="598"/>
    </row>
    <row r="27156" spans="6:23" x14ac:dyDescent="0.2">
      <c r="F27156" s="610"/>
      <c r="H27156" s="612"/>
      <c r="I27156" s="598"/>
      <c r="J27156" s="598"/>
      <c r="M27156" s="598"/>
      <c r="N27156" s="598"/>
      <c r="V27156" s="598"/>
      <c r="W27156" s="598"/>
    </row>
    <row r="27157" spans="6:23" x14ac:dyDescent="0.2">
      <c r="F27157" s="610"/>
      <c r="H27157" s="612"/>
      <c r="I27157" s="598"/>
      <c r="J27157" s="598"/>
      <c r="M27157" s="598"/>
      <c r="N27157" s="598"/>
      <c r="V27157" s="598"/>
      <c r="W27157" s="598"/>
    </row>
    <row r="27158" spans="6:23" x14ac:dyDescent="0.2">
      <c r="F27158" s="610"/>
      <c r="H27158" s="612"/>
      <c r="I27158" s="598"/>
      <c r="J27158" s="598"/>
      <c r="M27158" s="598"/>
      <c r="N27158" s="598"/>
      <c r="V27158" s="598"/>
      <c r="W27158" s="598"/>
    </row>
    <row r="27159" spans="6:23" x14ac:dyDescent="0.2">
      <c r="F27159" s="610"/>
      <c r="H27159" s="612"/>
      <c r="I27159" s="598"/>
      <c r="J27159" s="598"/>
      <c r="M27159" s="598"/>
      <c r="N27159" s="598"/>
      <c r="V27159" s="598"/>
      <c r="W27159" s="598"/>
    </row>
    <row r="27160" spans="6:23" x14ac:dyDescent="0.2">
      <c r="F27160" s="610"/>
      <c r="H27160" s="612"/>
      <c r="I27160" s="598"/>
      <c r="J27160" s="598"/>
      <c r="M27160" s="598"/>
      <c r="N27160" s="598"/>
      <c r="V27160" s="598"/>
      <c r="W27160" s="598"/>
    </row>
    <row r="27161" spans="6:23" x14ac:dyDescent="0.2">
      <c r="F27161" s="610"/>
      <c r="H27161" s="612"/>
      <c r="I27161" s="598"/>
      <c r="J27161" s="598"/>
      <c r="M27161" s="598"/>
      <c r="N27161" s="598"/>
      <c r="V27161" s="598"/>
      <c r="W27161" s="598"/>
    </row>
    <row r="27162" spans="6:23" x14ac:dyDescent="0.2">
      <c r="F27162" s="610"/>
      <c r="H27162" s="612"/>
      <c r="I27162" s="598"/>
      <c r="J27162" s="598"/>
      <c r="M27162" s="598"/>
      <c r="N27162" s="598"/>
      <c r="V27162" s="598"/>
      <c r="W27162" s="598"/>
    </row>
    <row r="27163" spans="6:23" x14ac:dyDescent="0.2">
      <c r="F27163" s="610"/>
      <c r="H27163" s="612"/>
      <c r="I27163" s="598"/>
      <c r="J27163" s="598"/>
      <c r="M27163" s="598"/>
      <c r="N27163" s="598"/>
      <c r="V27163" s="598"/>
      <c r="W27163" s="598"/>
    </row>
    <row r="27164" spans="6:23" x14ac:dyDescent="0.2">
      <c r="F27164" s="610"/>
      <c r="H27164" s="612"/>
      <c r="I27164" s="598"/>
      <c r="J27164" s="598"/>
      <c r="M27164" s="598"/>
      <c r="N27164" s="598"/>
      <c r="V27164" s="598"/>
      <c r="W27164" s="598"/>
    </row>
    <row r="27165" spans="6:23" x14ac:dyDescent="0.2">
      <c r="F27165" s="610"/>
      <c r="H27165" s="612"/>
      <c r="I27165" s="598"/>
      <c r="J27165" s="598"/>
      <c r="M27165" s="598"/>
      <c r="N27165" s="598"/>
      <c r="V27165" s="598"/>
      <c r="W27165" s="598"/>
    </row>
    <row r="27166" spans="6:23" x14ac:dyDescent="0.2">
      <c r="F27166" s="610"/>
      <c r="H27166" s="612"/>
      <c r="I27166" s="598"/>
      <c r="J27166" s="598"/>
      <c r="M27166" s="598"/>
      <c r="N27166" s="598"/>
      <c r="V27166" s="598"/>
      <c r="W27166" s="598"/>
    </row>
    <row r="27167" spans="6:23" x14ac:dyDescent="0.2">
      <c r="F27167" s="610"/>
      <c r="H27167" s="612"/>
      <c r="I27167" s="598"/>
      <c r="J27167" s="598"/>
      <c r="M27167" s="598"/>
      <c r="N27167" s="598"/>
      <c r="V27167" s="598"/>
      <c r="W27167" s="598"/>
    </row>
    <row r="27168" spans="6:23" x14ac:dyDescent="0.2">
      <c r="F27168" s="610"/>
      <c r="H27168" s="612"/>
      <c r="I27168" s="598"/>
      <c r="J27168" s="598"/>
      <c r="M27168" s="598"/>
      <c r="N27168" s="598"/>
      <c r="V27168" s="598"/>
      <c r="W27168" s="598"/>
    </row>
    <row r="27169" spans="6:23" x14ac:dyDescent="0.2">
      <c r="F27169" s="610"/>
      <c r="H27169" s="612"/>
      <c r="I27169" s="598"/>
      <c r="J27169" s="598"/>
      <c r="M27169" s="598"/>
      <c r="N27169" s="598"/>
      <c r="V27169" s="598"/>
      <c r="W27169" s="598"/>
    </row>
    <row r="27170" spans="6:23" x14ac:dyDescent="0.2">
      <c r="F27170" s="610"/>
      <c r="H27170" s="612"/>
      <c r="I27170" s="598"/>
      <c r="J27170" s="598"/>
      <c r="M27170" s="598"/>
      <c r="N27170" s="598"/>
      <c r="V27170" s="598"/>
      <c r="W27170" s="598"/>
    </row>
    <row r="27171" spans="6:23" x14ac:dyDescent="0.2">
      <c r="F27171" s="610"/>
      <c r="H27171" s="612"/>
      <c r="I27171" s="598"/>
      <c r="J27171" s="598"/>
      <c r="M27171" s="598"/>
      <c r="N27171" s="598"/>
      <c r="V27171" s="598"/>
      <c r="W27171" s="598"/>
    </row>
    <row r="27172" spans="6:23" x14ac:dyDescent="0.2">
      <c r="F27172" s="610"/>
      <c r="H27172" s="612"/>
      <c r="I27172" s="598"/>
      <c r="J27172" s="598"/>
      <c r="M27172" s="598"/>
      <c r="N27172" s="598"/>
      <c r="V27172" s="598"/>
      <c r="W27172" s="598"/>
    </row>
    <row r="27173" spans="6:23" x14ac:dyDescent="0.2">
      <c r="F27173" s="610"/>
      <c r="H27173" s="612"/>
      <c r="I27173" s="598"/>
      <c r="J27173" s="598"/>
      <c r="M27173" s="598"/>
      <c r="N27173" s="598"/>
      <c r="V27173" s="598"/>
      <c r="W27173" s="598"/>
    </row>
    <row r="27174" spans="6:23" x14ac:dyDescent="0.2">
      <c r="F27174" s="610"/>
      <c r="H27174" s="612"/>
      <c r="I27174" s="598"/>
      <c r="J27174" s="598"/>
      <c r="M27174" s="598"/>
      <c r="N27174" s="598"/>
      <c r="V27174" s="598"/>
      <c r="W27174" s="598"/>
    </row>
    <row r="27175" spans="6:23" x14ac:dyDescent="0.2">
      <c r="F27175" s="610"/>
      <c r="H27175" s="612"/>
      <c r="I27175" s="598"/>
      <c r="J27175" s="598"/>
      <c r="M27175" s="598"/>
      <c r="N27175" s="598"/>
      <c r="V27175" s="598"/>
      <c r="W27175" s="598"/>
    </row>
    <row r="27176" spans="6:23" x14ac:dyDescent="0.2">
      <c r="F27176" s="610"/>
      <c r="H27176" s="612"/>
      <c r="I27176" s="598"/>
      <c r="J27176" s="598"/>
      <c r="M27176" s="598"/>
      <c r="N27176" s="598"/>
      <c r="V27176" s="598"/>
      <c r="W27176" s="598"/>
    </row>
    <row r="27177" spans="6:23" x14ac:dyDescent="0.2">
      <c r="F27177" s="610"/>
      <c r="H27177" s="612"/>
      <c r="I27177" s="598"/>
      <c r="J27177" s="598"/>
      <c r="M27177" s="598"/>
      <c r="N27177" s="598"/>
      <c r="V27177" s="598"/>
      <c r="W27177" s="598"/>
    </row>
    <row r="27178" spans="6:23" x14ac:dyDescent="0.2">
      <c r="F27178" s="610"/>
      <c r="H27178" s="612"/>
      <c r="I27178" s="598"/>
      <c r="J27178" s="598"/>
      <c r="M27178" s="598"/>
      <c r="N27178" s="598"/>
      <c r="V27178" s="598"/>
      <c r="W27178" s="598"/>
    </row>
    <row r="27179" spans="6:23" x14ac:dyDescent="0.2">
      <c r="F27179" s="610"/>
      <c r="H27179" s="612"/>
      <c r="I27179" s="598"/>
      <c r="J27179" s="598"/>
      <c r="M27179" s="598"/>
      <c r="N27179" s="598"/>
      <c r="V27179" s="598"/>
      <c r="W27179" s="598"/>
    </row>
    <row r="27180" spans="6:23" x14ac:dyDescent="0.2">
      <c r="F27180" s="610"/>
      <c r="H27180" s="612"/>
      <c r="I27180" s="598"/>
      <c r="J27180" s="598"/>
      <c r="M27180" s="598"/>
      <c r="N27180" s="598"/>
      <c r="V27180" s="598"/>
      <c r="W27180" s="598"/>
    </row>
    <row r="27181" spans="6:23" x14ac:dyDescent="0.2">
      <c r="F27181" s="610"/>
      <c r="H27181" s="612"/>
      <c r="I27181" s="598"/>
      <c r="J27181" s="598"/>
      <c r="M27181" s="598"/>
      <c r="N27181" s="598"/>
      <c r="V27181" s="598"/>
      <c r="W27181" s="598"/>
    </row>
    <row r="27182" spans="6:23" x14ac:dyDescent="0.2">
      <c r="F27182" s="610"/>
      <c r="H27182" s="612"/>
      <c r="I27182" s="598"/>
      <c r="J27182" s="598"/>
      <c r="M27182" s="598"/>
      <c r="N27182" s="598"/>
      <c r="V27182" s="598"/>
      <c r="W27182" s="598"/>
    </row>
    <row r="27183" spans="6:23" x14ac:dyDescent="0.2">
      <c r="F27183" s="610"/>
      <c r="H27183" s="612"/>
      <c r="I27183" s="598"/>
      <c r="J27183" s="598"/>
      <c r="M27183" s="598"/>
      <c r="N27183" s="598"/>
      <c r="V27183" s="598"/>
      <c r="W27183" s="598"/>
    </row>
    <row r="27184" spans="6:23" x14ac:dyDescent="0.2">
      <c r="F27184" s="610"/>
      <c r="H27184" s="612"/>
      <c r="I27184" s="598"/>
      <c r="J27184" s="598"/>
      <c r="M27184" s="598"/>
      <c r="N27184" s="598"/>
      <c r="V27184" s="598"/>
      <c r="W27184" s="598"/>
    </row>
    <row r="27185" spans="6:23" x14ac:dyDescent="0.2">
      <c r="F27185" s="610"/>
      <c r="H27185" s="612"/>
      <c r="I27185" s="598"/>
      <c r="J27185" s="598"/>
      <c r="M27185" s="598"/>
      <c r="N27185" s="598"/>
      <c r="V27185" s="598"/>
      <c r="W27185" s="598"/>
    </row>
    <row r="27186" spans="6:23" x14ac:dyDescent="0.2">
      <c r="F27186" s="610"/>
      <c r="H27186" s="612"/>
      <c r="I27186" s="598"/>
      <c r="J27186" s="598"/>
      <c r="M27186" s="598"/>
      <c r="N27186" s="598"/>
      <c r="V27186" s="598"/>
      <c r="W27186" s="598"/>
    </row>
    <row r="27187" spans="6:23" x14ac:dyDescent="0.2">
      <c r="F27187" s="610"/>
      <c r="H27187" s="612"/>
      <c r="I27187" s="598"/>
      <c r="J27187" s="598"/>
      <c r="M27187" s="598"/>
      <c r="N27187" s="598"/>
      <c r="V27187" s="598"/>
      <c r="W27187" s="598"/>
    </row>
    <row r="27188" spans="6:23" x14ac:dyDescent="0.2">
      <c r="F27188" s="610"/>
      <c r="H27188" s="612"/>
      <c r="I27188" s="598"/>
      <c r="J27188" s="598"/>
      <c r="M27188" s="598"/>
      <c r="N27188" s="598"/>
      <c r="V27188" s="598"/>
      <c r="W27188" s="598"/>
    </row>
    <row r="27189" spans="6:23" x14ac:dyDescent="0.2">
      <c r="F27189" s="610"/>
      <c r="H27189" s="612"/>
      <c r="I27189" s="598"/>
      <c r="J27189" s="598"/>
      <c r="M27189" s="598"/>
      <c r="N27189" s="598"/>
      <c r="V27189" s="598"/>
      <c r="W27189" s="598"/>
    </row>
    <row r="27190" spans="6:23" x14ac:dyDescent="0.2">
      <c r="F27190" s="610"/>
      <c r="H27190" s="612"/>
      <c r="I27190" s="598"/>
      <c r="J27190" s="598"/>
      <c r="M27190" s="598"/>
      <c r="N27190" s="598"/>
      <c r="V27190" s="598"/>
      <c r="W27190" s="598"/>
    </row>
    <row r="27191" spans="6:23" x14ac:dyDescent="0.2">
      <c r="F27191" s="610"/>
      <c r="H27191" s="612"/>
      <c r="I27191" s="598"/>
      <c r="J27191" s="598"/>
      <c r="M27191" s="598"/>
      <c r="N27191" s="598"/>
      <c r="V27191" s="598"/>
      <c r="W27191" s="598"/>
    </row>
    <row r="27192" spans="6:23" x14ac:dyDescent="0.2">
      <c r="F27192" s="610"/>
      <c r="H27192" s="612"/>
      <c r="I27192" s="598"/>
      <c r="J27192" s="598"/>
      <c r="M27192" s="598"/>
      <c r="N27192" s="598"/>
      <c r="V27192" s="598"/>
      <c r="W27192" s="598"/>
    </row>
    <row r="27193" spans="6:23" x14ac:dyDescent="0.2">
      <c r="F27193" s="610"/>
      <c r="H27193" s="612"/>
      <c r="I27193" s="598"/>
      <c r="J27193" s="598"/>
      <c r="M27193" s="598"/>
      <c r="N27193" s="598"/>
      <c r="V27193" s="598"/>
      <c r="W27193" s="598"/>
    </row>
    <row r="27194" spans="6:23" x14ac:dyDescent="0.2">
      <c r="F27194" s="610"/>
      <c r="H27194" s="612"/>
      <c r="I27194" s="598"/>
      <c r="J27194" s="598"/>
      <c r="M27194" s="598"/>
      <c r="N27194" s="598"/>
      <c r="V27194" s="598"/>
      <c r="W27194" s="598"/>
    </row>
    <row r="27195" spans="6:23" x14ac:dyDescent="0.2">
      <c r="F27195" s="610"/>
      <c r="H27195" s="612"/>
      <c r="I27195" s="598"/>
      <c r="J27195" s="598"/>
      <c r="M27195" s="598"/>
      <c r="N27195" s="598"/>
      <c r="V27195" s="598"/>
      <c r="W27195" s="598"/>
    </row>
    <row r="27196" spans="6:23" x14ac:dyDescent="0.2">
      <c r="F27196" s="610"/>
      <c r="H27196" s="612"/>
      <c r="I27196" s="598"/>
      <c r="J27196" s="598"/>
      <c r="M27196" s="598"/>
      <c r="N27196" s="598"/>
      <c r="V27196" s="598"/>
      <c r="W27196" s="598"/>
    </row>
    <row r="27197" spans="6:23" x14ac:dyDescent="0.2">
      <c r="F27197" s="610"/>
      <c r="H27197" s="612"/>
      <c r="I27197" s="598"/>
      <c r="J27197" s="598"/>
      <c r="M27197" s="598"/>
      <c r="N27197" s="598"/>
      <c r="V27197" s="598"/>
      <c r="W27197" s="598"/>
    </row>
    <row r="27198" spans="6:23" x14ac:dyDescent="0.2">
      <c r="F27198" s="610"/>
      <c r="H27198" s="612"/>
      <c r="I27198" s="598"/>
      <c r="J27198" s="598"/>
      <c r="M27198" s="598"/>
      <c r="N27198" s="598"/>
      <c r="V27198" s="598"/>
      <c r="W27198" s="598"/>
    </row>
    <row r="27199" spans="6:23" x14ac:dyDescent="0.2">
      <c r="F27199" s="610"/>
      <c r="H27199" s="612"/>
      <c r="I27199" s="598"/>
      <c r="J27199" s="598"/>
      <c r="M27199" s="598"/>
      <c r="N27199" s="598"/>
      <c r="V27199" s="598"/>
      <c r="W27199" s="598"/>
    </row>
    <row r="27200" spans="6:23" x14ac:dyDescent="0.2">
      <c r="F27200" s="610"/>
      <c r="H27200" s="612"/>
      <c r="I27200" s="598"/>
      <c r="J27200" s="598"/>
      <c r="M27200" s="598"/>
      <c r="N27200" s="598"/>
      <c r="V27200" s="598"/>
      <c r="W27200" s="598"/>
    </row>
    <row r="27201" spans="6:23" x14ac:dyDescent="0.2">
      <c r="F27201" s="610"/>
      <c r="H27201" s="612"/>
      <c r="I27201" s="598"/>
      <c r="J27201" s="598"/>
      <c r="M27201" s="598"/>
      <c r="N27201" s="598"/>
      <c r="V27201" s="598"/>
      <c r="W27201" s="598"/>
    </row>
    <row r="27202" spans="6:23" x14ac:dyDescent="0.2">
      <c r="F27202" s="610"/>
      <c r="H27202" s="612"/>
      <c r="I27202" s="598"/>
      <c r="J27202" s="598"/>
      <c r="M27202" s="598"/>
      <c r="N27202" s="598"/>
      <c r="V27202" s="598"/>
      <c r="W27202" s="598"/>
    </row>
    <row r="27203" spans="6:23" x14ac:dyDescent="0.2">
      <c r="F27203" s="610"/>
      <c r="H27203" s="612"/>
      <c r="I27203" s="598"/>
      <c r="J27203" s="598"/>
      <c r="M27203" s="598"/>
      <c r="N27203" s="598"/>
      <c r="V27203" s="598"/>
      <c r="W27203" s="598"/>
    </row>
    <row r="27204" spans="6:23" x14ac:dyDescent="0.2">
      <c r="F27204" s="610"/>
      <c r="H27204" s="612"/>
      <c r="I27204" s="598"/>
      <c r="J27204" s="598"/>
      <c r="M27204" s="598"/>
      <c r="N27204" s="598"/>
      <c r="V27204" s="598"/>
      <c r="W27204" s="598"/>
    </row>
    <row r="27205" spans="6:23" x14ac:dyDescent="0.2">
      <c r="F27205" s="610"/>
      <c r="H27205" s="612"/>
      <c r="I27205" s="598"/>
      <c r="J27205" s="598"/>
      <c r="M27205" s="598"/>
      <c r="N27205" s="598"/>
      <c r="V27205" s="598"/>
      <c r="W27205" s="598"/>
    </row>
    <row r="27206" spans="6:23" x14ac:dyDescent="0.2">
      <c r="F27206" s="610"/>
      <c r="H27206" s="612"/>
      <c r="I27206" s="598"/>
      <c r="J27206" s="598"/>
      <c r="M27206" s="598"/>
      <c r="N27206" s="598"/>
      <c r="V27206" s="598"/>
      <c r="W27206" s="598"/>
    </row>
    <row r="27207" spans="6:23" x14ac:dyDescent="0.2">
      <c r="F27207" s="610"/>
      <c r="H27207" s="612"/>
      <c r="I27207" s="598"/>
      <c r="J27207" s="598"/>
      <c r="M27207" s="598"/>
      <c r="N27207" s="598"/>
      <c r="V27207" s="598"/>
      <c r="W27207" s="598"/>
    </row>
    <row r="27208" spans="6:23" x14ac:dyDescent="0.2">
      <c r="F27208" s="610"/>
      <c r="H27208" s="612"/>
      <c r="I27208" s="598"/>
      <c r="J27208" s="598"/>
      <c r="M27208" s="598"/>
      <c r="N27208" s="598"/>
      <c r="V27208" s="598"/>
      <c r="W27208" s="598"/>
    </row>
    <row r="27209" spans="6:23" x14ac:dyDescent="0.2">
      <c r="F27209" s="610"/>
      <c r="H27209" s="612"/>
      <c r="I27209" s="598"/>
      <c r="J27209" s="598"/>
      <c r="M27209" s="598"/>
      <c r="N27209" s="598"/>
      <c r="V27209" s="598"/>
      <c r="W27209" s="598"/>
    </row>
    <row r="27210" spans="6:23" x14ac:dyDescent="0.2">
      <c r="F27210" s="610"/>
      <c r="H27210" s="612"/>
      <c r="I27210" s="598"/>
      <c r="J27210" s="598"/>
      <c r="M27210" s="598"/>
      <c r="N27210" s="598"/>
      <c r="V27210" s="598"/>
      <c r="W27210" s="598"/>
    </row>
    <row r="27211" spans="6:23" x14ac:dyDescent="0.2">
      <c r="F27211" s="610"/>
      <c r="H27211" s="612"/>
      <c r="I27211" s="598"/>
      <c r="J27211" s="598"/>
      <c r="M27211" s="598"/>
      <c r="N27211" s="598"/>
      <c r="V27211" s="598"/>
      <c r="W27211" s="598"/>
    </row>
    <row r="27212" spans="6:23" x14ac:dyDescent="0.2">
      <c r="F27212" s="610"/>
      <c r="H27212" s="612"/>
      <c r="I27212" s="598"/>
      <c r="J27212" s="598"/>
      <c r="M27212" s="598"/>
      <c r="N27212" s="598"/>
      <c r="V27212" s="598"/>
      <c r="W27212" s="598"/>
    </row>
    <row r="27213" spans="6:23" x14ac:dyDescent="0.2">
      <c r="F27213" s="610"/>
      <c r="H27213" s="612"/>
      <c r="I27213" s="598"/>
      <c r="J27213" s="598"/>
      <c r="M27213" s="598"/>
      <c r="N27213" s="598"/>
      <c r="V27213" s="598"/>
      <c r="W27213" s="598"/>
    </row>
    <row r="27214" spans="6:23" x14ac:dyDescent="0.2">
      <c r="F27214" s="610"/>
      <c r="H27214" s="612"/>
      <c r="I27214" s="598"/>
      <c r="J27214" s="598"/>
      <c r="M27214" s="598"/>
      <c r="N27214" s="598"/>
      <c r="V27214" s="598"/>
      <c r="W27214" s="598"/>
    </row>
    <row r="27215" spans="6:23" x14ac:dyDescent="0.2">
      <c r="F27215" s="610"/>
      <c r="H27215" s="612"/>
      <c r="I27215" s="598"/>
      <c r="J27215" s="598"/>
      <c r="M27215" s="598"/>
      <c r="N27215" s="598"/>
      <c r="V27215" s="598"/>
      <c r="W27215" s="598"/>
    </row>
    <row r="27216" spans="6:23" x14ac:dyDescent="0.2">
      <c r="F27216" s="610"/>
      <c r="H27216" s="612"/>
      <c r="I27216" s="598"/>
      <c r="J27216" s="598"/>
      <c r="M27216" s="598"/>
      <c r="N27216" s="598"/>
      <c r="V27216" s="598"/>
      <c r="W27216" s="598"/>
    </row>
    <row r="27217" spans="6:23" x14ac:dyDescent="0.2">
      <c r="F27217" s="610"/>
      <c r="H27217" s="612"/>
      <c r="I27217" s="598"/>
      <c r="J27217" s="598"/>
      <c r="M27217" s="598"/>
      <c r="N27217" s="598"/>
      <c r="V27217" s="598"/>
      <c r="W27217" s="598"/>
    </row>
    <row r="27218" spans="6:23" x14ac:dyDescent="0.2">
      <c r="F27218" s="610"/>
      <c r="H27218" s="612"/>
      <c r="I27218" s="598"/>
      <c r="J27218" s="598"/>
      <c r="M27218" s="598"/>
      <c r="N27218" s="598"/>
      <c r="V27218" s="598"/>
      <c r="W27218" s="598"/>
    </row>
    <row r="27219" spans="6:23" x14ac:dyDescent="0.2">
      <c r="F27219" s="610"/>
      <c r="H27219" s="612"/>
      <c r="I27219" s="598"/>
      <c r="J27219" s="598"/>
      <c r="M27219" s="598"/>
      <c r="N27219" s="598"/>
      <c r="V27219" s="598"/>
      <c r="W27219" s="598"/>
    </row>
    <row r="27220" spans="6:23" x14ac:dyDescent="0.2">
      <c r="F27220" s="610"/>
      <c r="H27220" s="612"/>
      <c r="I27220" s="598"/>
      <c r="J27220" s="598"/>
      <c r="M27220" s="598"/>
      <c r="N27220" s="598"/>
      <c r="V27220" s="598"/>
      <c r="W27220" s="598"/>
    </row>
    <row r="27221" spans="6:23" x14ac:dyDescent="0.2">
      <c r="F27221" s="610"/>
      <c r="H27221" s="612"/>
      <c r="I27221" s="598"/>
      <c r="J27221" s="598"/>
      <c r="M27221" s="598"/>
      <c r="N27221" s="598"/>
      <c r="V27221" s="598"/>
      <c r="W27221" s="598"/>
    </row>
    <row r="27222" spans="6:23" x14ac:dyDescent="0.2">
      <c r="F27222" s="610"/>
      <c r="H27222" s="612"/>
      <c r="I27222" s="598"/>
      <c r="J27222" s="598"/>
      <c r="M27222" s="598"/>
      <c r="N27222" s="598"/>
      <c r="V27222" s="598"/>
      <c r="W27222" s="598"/>
    </row>
    <row r="27223" spans="6:23" x14ac:dyDescent="0.2">
      <c r="F27223" s="610"/>
      <c r="H27223" s="612"/>
      <c r="I27223" s="598"/>
      <c r="J27223" s="598"/>
      <c r="M27223" s="598"/>
      <c r="N27223" s="598"/>
      <c r="V27223" s="598"/>
      <c r="W27223" s="598"/>
    </row>
    <row r="27224" spans="6:23" x14ac:dyDescent="0.2">
      <c r="F27224" s="610"/>
      <c r="H27224" s="612"/>
      <c r="I27224" s="598"/>
      <c r="J27224" s="598"/>
      <c r="M27224" s="598"/>
      <c r="N27224" s="598"/>
      <c r="V27224" s="598"/>
      <c r="W27224" s="598"/>
    </row>
    <row r="27225" spans="6:23" x14ac:dyDescent="0.2">
      <c r="F27225" s="610"/>
      <c r="H27225" s="612"/>
      <c r="I27225" s="598"/>
      <c r="J27225" s="598"/>
      <c r="M27225" s="598"/>
      <c r="N27225" s="598"/>
      <c r="V27225" s="598"/>
      <c r="W27225" s="598"/>
    </row>
    <row r="27226" spans="6:23" x14ac:dyDescent="0.2">
      <c r="F27226" s="610"/>
      <c r="H27226" s="612"/>
      <c r="I27226" s="598"/>
      <c r="J27226" s="598"/>
      <c r="M27226" s="598"/>
      <c r="N27226" s="598"/>
      <c r="V27226" s="598"/>
      <c r="W27226" s="598"/>
    </row>
    <row r="27227" spans="6:23" x14ac:dyDescent="0.2">
      <c r="F27227" s="610"/>
      <c r="H27227" s="612"/>
      <c r="I27227" s="598"/>
      <c r="J27227" s="598"/>
      <c r="M27227" s="598"/>
      <c r="N27227" s="598"/>
      <c r="V27227" s="598"/>
      <c r="W27227" s="598"/>
    </row>
    <row r="27228" spans="6:23" x14ac:dyDescent="0.2">
      <c r="F27228" s="610"/>
      <c r="H27228" s="612"/>
      <c r="I27228" s="598"/>
      <c r="J27228" s="598"/>
      <c r="M27228" s="598"/>
      <c r="N27228" s="598"/>
      <c r="V27228" s="598"/>
      <c r="W27228" s="598"/>
    </row>
    <row r="27229" spans="6:23" x14ac:dyDescent="0.2">
      <c r="F27229" s="610"/>
      <c r="H27229" s="612"/>
      <c r="I27229" s="598"/>
      <c r="J27229" s="598"/>
      <c r="M27229" s="598"/>
      <c r="N27229" s="598"/>
      <c r="V27229" s="598"/>
      <c r="W27229" s="598"/>
    </row>
    <row r="27230" spans="6:23" x14ac:dyDescent="0.2">
      <c r="F27230" s="610"/>
      <c r="H27230" s="612"/>
      <c r="I27230" s="598"/>
      <c r="J27230" s="598"/>
      <c r="M27230" s="598"/>
      <c r="N27230" s="598"/>
      <c r="V27230" s="598"/>
      <c r="W27230" s="598"/>
    </row>
    <row r="27231" spans="6:23" x14ac:dyDescent="0.2">
      <c r="F27231" s="610"/>
      <c r="H27231" s="612"/>
      <c r="I27231" s="598"/>
      <c r="J27231" s="598"/>
      <c r="M27231" s="598"/>
      <c r="N27231" s="598"/>
      <c r="V27231" s="598"/>
      <c r="W27231" s="598"/>
    </row>
    <row r="27232" spans="6:23" x14ac:dyDescent="0.2">
      <c r="F27232" s="610"/>
      <c r="H27232" s="612"/>
      <c r="I27232" s="598"/>
      <c r="J27232" s="598"/>
      <c r="M27232" s="598"/>
      <c r="N27232" s="598"/>
      <c r="V27232" s="598"/>
      <c r="W27232" s="598"/>
    </row>
    <row r="27233" spans="6:23" x14ac:dyDescent="0.2">
      <c r="F27233" s="610"/>
      <c r="H27233" s="612"/>
      <c r="I27233" s="598"/>
      <c r="J27233" s="598"/>
      <c r="M27233" s="598"/>
      <c r="N27233" s="598"/>
      <c r="V27233" s="598"/>
      <c r="W27233" s="598"/>
    </row>
    <row r="27234" spans="6:23" x14ac:dyDescent="0.2">
      <c r="F27234" s="610"/>
      <c r="H27234" s="612"/>
      <c r="I27234" s="598"/>
      <c r="J27234" s="598"/>
      <c r="M27234" s="598"/>
      <c r="N27234" s="598"/>
      <c r="V27234" s="598"/>
      <c r="W27234" s="598"/>
    </row>
    <row r="27235" spans="6:23" x14ac:dyDescent="0.2">
      <c r="F27235" s="610"/>
      <c r="H27235" s="612"/>
      <c r="I27235" s="598"/>
      <c r="J27235" s="598"/>
      <c r="M27235" s="598"/>
      <c r="N27235" s="598"/>
      <c r="V27235" s="598"/>
      <c r="W27235" s="598"/>
    </row>
    <row r="27236" spans="6:23" x14ac:dyDescent="0.2">
      <c r="F27236" s="610"/>
      <c r="H27236" s="612"/>
      <c r="I27236" s="598"/>
      <c r="J27236" s="598"/>
      <c r="M27236" s="598"/>
      <c r="N27236" s="598"/>
      <c r="V27236" s="598"/>
      <c r="W27236" s="598"/>
    </row>
    <row r="27237" spans="6:23" x14ac:dyDescent="0.2">
      <c r="F27237" s="610"/>
      <c r="H27237" s="612"/>
      <c r="I27237" s="598"/>
      <c r="J27237" s="598"/>
      <c r="M27237" s="598"/>
      <c r="N27237" s="598"/>
      <c r="V27237" s="598"/>
      <c r="W27237" s="598"/>
    </row>
    <row r="27238" spans="6:23" x14ac:dyDescent="0.2">
      <c r="F27238" s="610"/>
      <c r="H27238" s="612"/>
      <c r="I27238" s="598"/>
      <c r="J27238" s="598"/>
      <c r="M27238" s="598"/>
      <c r="N27238" s="598"/>
      <c r="V27238" s="598"/>
      <c r="W27238" s="598"/>
    </row>
    <row r="27239" spans="6:23" x14ac:dyDescent="0.2">
      <c r="F27239" s="610"/>
      <c r="H27239" s="612"/>
      <c r="I27239" s="598"/>
      <c r="J27239" s="598"/>
      <c r="M27239" s="598"/>
      <c r="N27239" s="598"/>
      <c r="V27239" s="598"/>
      <c r="W27239" s="598"/>
    </row>
    <row r="27240" spans="6:23" x14ac:dyDescent="0.2">
      <c r="F27240" s="610"/>
      <c r="H27240" s="612"/>
      <c r="I27240" s="598"/>
      <c r="J27240" s="598"/>
      <c r="M27240" s="598"/>
      <c r="N27240" s="598"/>
      <c r="V27240" s="598"/>
      <c r="W27240" s="598"/>
    </row>
    <row r="27241" spans="6:23" x14ac:dyDescent="0.2">
      <c r="F27241" s="610"/>
      <c r="H27241" s="612"/>
      <c r="I27241" s="598"/>
      <c r="J27241" s="598"/>
      <c r="M27241" s="598"/>
      <c r="N27241" s="598"/>
      <c r="V27241" s="598"/>
      <c r="W27241" s="598"/>
    </row>
    <row r="27242" spans="6:23" x14ac:dyDescent="0.2">
      <c r="F27242" s="610"/>
      <c r="H27242" s="612"/>
      <c r="I27242" s="598"/>
      <c r="J27242" s="598"/>
      <c r="M27242" s="598"/>
      <c r="N27242" s="598"/>
      <c r="V27242" s="598"/>
      <c r="W27242" s="598"/>
    </row>
    <row r="27243" spans="6:23" x14ac:dyDescent="0.2">
      <c r="F27243" s="610"/>
      <c r="H27243" s="612"/>
      <c r="I27243" s="598"/>
      <c r="J27243" s="598"/>
      <c r="M27243" s="598"/>
      <c r="N27243" s="598"/>
      <c r="V27243" s="598"/>
      <c r="W27243" s="598"/>
    </row>
    <row r="27244" spans="6:23" x14ac:dyDescent="0.2">
      <c r="F27244" s="610"/>
      <c r="H27244" s="612"/>
      <c r="I27244" s="598"/>
      <c r="J27244" s="598"/>
      <c r="M27244" s="598"/>
      <c r="N27244" s="598"/>
      <c r="V27244" s="598"/>
      <c r="W27244" s="598"/>
    </row>
    <row r="27245" spans="6:23" x14ac:dyDescent="0.2">
      <c r="F27245" s="610"/>
      <c r="H27245" s="612"/>
      <c r="I27245" s="598"/>
      <c r="J27245" s="598"/>
      <c r="M27245" s="598"/>
      <c r="N27245" s="598"/>
      <c r="V27245" s="598"/>
      <c r="W27245" s="598"/>
    </row>
    <row r="27246" spans="6:23" x14ac:dyDescent="0.2">
      <c r="F27246" s="610"/>
      <c r="H27246" s="612"/>
      <c r="I27246" s="598"/>
      <c r="J27246" s="598"/>
      <c r="M27246" s="598"/>
      <c r="N27246" s="598"/>
      <c r="V27246" s="598"/>
      <c r="W27246" s="598"/>
    </row>
    <row r="27247" spans="6:23" x14ac:dyDescent="0.2">
      <c r="F27247" s="610"/>
      <c r="H27247" s="612"/>
      <c r="I27247" s="598"/>
      <c r="J27247" s="598"/>
      <c r="M27247" s="598"/>
      <c r="N27247" s="598"/>
      <c r="V27247" s="598"/>
      <c r="W27247" s="598"/>
    </row>
    <row r="27248" spans="6:23" x14ac:dyDescent="0.2">
      <c r="F27248" s="610"/>
      <c r="H27248" s="612"/>
      <c r="I27248" s="598"/>
      <c r="J27248" s="598"/>
      <c r="M27248" s="598"/>
      <c r="N27248" s="598"/>
      <c r="V27248" s="598"/>
      <c r="W27248" s="598"/>
    </row>
    <row r="27249" spans="6:23" x14ac:dyDescent="0.2">
      <c r="F27249" s="610"/>
      <c r="H27249" s="612"/>
      <c r="I27249" s="598"/>
      <c r="J27249" s="598"/>
      <c r="M27249" s="598"/>
      <c r="N27249" s="598"/>
      <c r="V27249" s="598"/>
      <c r="W27249" s="598"/>
    </row>
    <row r="27250" spans="6:23" x14ac:dyDescent="0.2">
      <c r="F27250" s="610"/>
      <c r="H27250" s="612"/>
      <c r="I27250" s="598"/>
      <c r="J27250" s="598"/>
      <c r="M27250" s="598"/>
      <c r="N27250" s="598"/>
      <c r="V27250" s="598"/>
      <c r="W27250" s="598"/>
    </row>
    <row r="27251" spans="6:23" x14ac:dyDescent="0.2">
      <c r="F27251" s="610"/>
      <c r="H27251" s="612"/>
      <c r="I27251" s="598"/>
      <c r="J27251" s="598"/>
      <c r="M27251" s="598"/>
      <c r="N27251" s="598"/>
      <c r="V27251" s="598"/>
      <c r="W27251" s="598"/>
    </row>
    <row r="27252" spans="6:23" x14ac:dyDescent="0.2">
      <c r="F27252" s="610"/>
      <c r="H27252" s="612"/>
      <c r="I27252" s="598"/>
      <c r="J27252" s="598"/>
      <c r="M27252" s="598"/>
      <c r="N27252" s="598"/>
      <c r="V27252" s="598"/>
      <c r="W27252" s="598"/>
    </row>
    <row r="27253" spans="6:23" x14ac:dyDescent="0.2">
      <c r="F27253" s="610"/>
      <c r="H27253" s="612"/>
      <c r="I27253" s="598"/>
      <c r="J27253" s="598"/>
      <c r="M27253" s="598"/>
      <c r="N27253" s="598"/>
      <c r="V27253" s="598"/>
      <c r="W27253" s="598"/>
    </row>
    <row r="27254" spans="6:23" x14ac:dyDescent="0.2">
      <c r="F27254" s="610"/>
      <c r="H27254" s="612"/>
      <c r="I27254" s="598"/>
      <c r="J27254" s="598"/>
      <c r="M27254" s="598"/>
      <c r="N27254" s="598"/>
      <c r="V27254" s="598"/>
      <c r="W27254" s="598"/>
    </row>
    <row r="27255" spans="6:23" x14ac:dyDescent="0.2">
      <c r="F27255" s="610"/>
      <c r="H27255" s="612"/>
      <c r="I27255" s="598"/>
      <c r="J27255" s="598"/>
      <c r="M27255" s="598"/>
      <c r="N27255" s="598"/>
      <c r="V27255" s="598"/>
      <c r="W27255" s="598"/>
    </row>
    <row r="27256" spans="6:23" x14ac:dyDescent="0.2">
      <c r="F27256" s="610"/>
      <c r="H27256" s="612"/>
      <c r="I27256" s="598"/>
      <c r="J27256" s="598"/>
      <c r="M27256" s="598"/>
      <c r="N27256" s="598"/>
      <c r="V27256" s="598"/>
      <c r="W27256" s="598"/>
    </row>
    <row r="27257" spans="6:23" x14ac:dyDescent="0.2">
      <c r="F27257" s="610"/>
      <c r="H27257" s="612"/>
      <c r="I27257" s="598"/>
      <c r="J27257" s="598"/>
      <c r="M27257" s="598"/>
      <c r="N27257" s="598"/>
      <c r="V27257" s="598"/>
      <c r="W27257" s="598"/>
    </row>
    <row r="27258" spans="6:23" x14ac:dyDescent="0.2">
      <c r="F27258" s="610"/>
      <c r="H27258" s="612"/>
      <c r="I27258" s="598"/>
      <c r="J27258" s="598"/>
      <c r="M27258" s="598"/>
      <c r="N27258" s="598"/>
      <c r="V27258" s="598"/>
      <c r="W27258" s="598"/>
    </row>
    <row r="27259" spans="6:23" x14ac:dyDescent="0.2">
      <c r="F27259" s="610"/>
      <c r="H27259" s="612"/>
      <c r="I27259" s="598"/>
      <c r="J27259" s="598"/>
      <c r="M27259" s="598"/>
      <c r="N27259" s="598"/>
      <c r="V27259" s="598"/>
      <c r="W27259" s="598"/>
    </row>
    <row r="27260" spans="6:23" x14ac:dyDescent="0.2">
      <c r="F27260" s="610"/>
      <c r="H27260" s="612"/>
      <c r="I27260" s="598"/>
      <c r="J27260" s="598"/>
      <c r="M27260" s="598"/>
      <c r="N27260" s="598"/>
      <c r="V27260" s="598"/>
      <c r="W27260" s="598"/>
    </row>
    <row r="27261" spans="6:23" x14ac:dyDescent="0.2">
      <c r="F27261" s="610"/>
      <c r="H27261" s="612"/>
      <c r="I27261" s="598"/>
      <c r="J27261" s="598"/>
      <c r="M27261" s="598"/>
      <c r="N27261" s="598"/>
      <c r="V27261" s="598"/>
      <c r="W27261" s="598"/>
    </row>
    <row r="27262" spans="6:23" x14ac:dyDescent="0.2">
      <c r="F27262" s="610"/>
      <c r="H27262" s="612"/>
      <c r="I27262" s="598"/>
      <c r="J27262" s="598"/>
      <c r="M27262" s="598"/>
      <c r="N27262" s="598"/>
      <c r="V27262" s="598"/>
      <c r="W27262" s="598"/>
    </row>
    <row r="27263" spans="6:23" x14ac:dyDescent="0.2">
      <c r="F27263" s="610"/>
      <c r="H27263" s="612"/>
      <c r="I27263" s="598"/>
      <c r="J27263" s="598"/>
      <c r="M27263" s="598"/>
      <c r="N27263" s="598"/>
      <c r="V27263" s="598"/>
      <c r="W27263" s="598"/>
    </row>
    <row r="27264" spans="6:23" x14ac:dyDescent="0.2">
      <c r="F27264" s="610"/>
      <c r="H27264" s="612"/>
      <c r="I27264" s="598"/>
      <c r="J27264" s="598"/>
      <c r="M27264" s="598"/>
      <c r="N27264" s="598"/>
      <c r="V27264" s="598"/>
      <c r="W27264" s="598"/>
    </row>
    <row r="27265" spans="6:23" x14ac:dyDescent="0.2">
      <c r="F27265" s="610"/>
      <c r="H27265" s="612"/>
      <c r="I27265" s="598"/>
      <c r="J27265" s="598"/>
      <c r="M27265" s="598"/>
      <c r="N27265" s="598"/>
      <c r="V27265" s="598"/>
      <c r="W27265" s="598"/>
    </row>
    <row r="27266" spans="6:23" x14ac:dyDescent="0.2">
      <c r="F27266" s="610"/>
      <c r="H27266" s="612"/>
      <c r="I27266" s="598"/>
      <c r="J27266" s="598"/>
      <c r="M27266" s="598"/>
      <c r="N27266" s="598"/>
      <c r="V27266" s="598"/>
      <c r="W27266" s="598"/>
    </row>
    <row r="27267" spans="6:23" x14ac:dyDescent="0.2">
      <c r="F27267" s="610"/>
      <c r="H27267" s="612"/>
      <c r="I27267" s="598"/>
      <c r="J27267" s="598"/>
      <c r="M27267" s="598"/>
      <c r="N27267" s="598"/>
      <c r="V27267" s="598"/>
      <c r="W27267" s="598"/>
    </row>
    <row r="27268" spans="6:23" x14ac:dyDescent="0.2">
      <c r="F27268" s="610"/>
      <c r="H27268" s="612"/>
      <c r="I27268" s="598"/>
      <c r="J27268" s="598"/>
      <c r="M27268" s="598"/>
      <c r="N27268" s="598"/>
      <c r="V27268" s="598"/>
      <c r="W27268" s="598"/>
    </row>
    <row r="27269" spans="6:23" x14ac:dyDescent="0.2">
      <c r="F27269" s="610"/>
      <c r="H27269" s="612"/>
      <c r="I27269" s="598"/>
      <c r="J27269" s="598"/>
      <c r="M27269" s="598"/>
      <c r="N27269" s="598"/>
      <c r="V27269" s="598"/>
      <c r="W27269" s="598"/>
    </row>
    <row r="27270" spans="6:23" x14ac:dyDescent="0.2">
      <c r="F27270" s="610"/>
      <c r="H27270" s="612"/>
      <c r="I27270" s="598"/>
      <c r="J27270" s="598"/>
      <c r="M27270" s="598"/>
      <c r="N27270" s="598"/>
      <c r="V27270" s="598"/>
      <c r="W27270" s="598"/>
    </row>
    <row r="27271" spans="6:23" x14ac:dyDescent="0.2">
      <c r="F27271" s="610"/>
      <c r="H27271" s="612"/>
      <c r="I27271" s="598"/>
      <c r="J27271" s="598"/>
      <c r="M27271" s="598"/>
      <c r="N27271" s="598"/>
      <c r="V27271" s="598"/>
      <c r="W27271" s="598"/>
    </row>
    <row r="27272" spans="6:23" x14ac:dyDescent="0.2">
      <c r="F27272" s="610"/>
      <c r="H27272" s="612"/>
      <c r="I27272" s="598"/>
      <c r="J27272" s="598"/>
      <c r="M27272" s="598"/>
      <c r="N27272" s="598"/>
      <c r="V27272" s="598"/>
      <c r="W27272" s="598"/>
    </row>
    <row r="27273" spans="6:23" x14ac:dyDescent="0.2">
      <c r="F27273" s="610"/>
      <c r="H27273" s="612"/>
      <c r="I27273" s="598"/>
      <c r="J27273" s="598"/>
      <c r="M27273" s="598"/>
      <c r="N27273" s="598"/>
      <c r="V27273" s="598"/>
      <c r="W27273" s="598"/>
    </row>
    <row r="27274" spans="6:23" x14ac:dyDescent="0.2">
      <c r="F27274" s="610"/>
      <c r="H27274" s="612"/>
      <c r="I27274" s="598"/>
      <c r="J27274" s="598"/>
      <c r="M27274" s="598"/>
      <c r="N27274" s="598"/>
      <c r="V27274" s="598"/>
      <c r="W27274" s="598"/>
    </row>
    <row r="27275" spans="6:23" x14ac:dyDescent="0.2">
      <c r="F27275" s="610"/>
      <c r="H27275" s="612"/>
      <c r="I27275" s="598"/>
      <c r="J27275" s="598"/>
      <c r="M27275" s="598"/>
      <c r="N27275" s="598"/>
      <c r="V27275" s="598"/>
      <c r="W27275" s="598"/>
    </row>
    <row r="27276" spans="6:23" x14ac:dyDescent="0.2">
      <c r="F27276" s="610"/>
      <c r="H27276" s="612"/>
      <c r="I27276" s="598"/>
      <c r="J27276" s="598"/>
      <c r="M27276" s="598"/>
      <c r="N27276" s="598"/>
      <c r="V27276" s="598"/>
      <c r="W27276" s="598"/>
    </row>
    <row r="27277" spans="6:23" x14ac:dyDescent="0.2">
      <c r="F27277" s="610"/>
      <c r="H27277" s="612"/>
      <c r="I27277" s="598"/>
      <c r="J27277" s="598"/>
      <c r="M27277" s="598"/>
      <c r="N27277" s="598"/>
      <c r="V27277" s="598"/>
      <c r="W27277" s="598"/>
    </row>
    <row r="27278" spans="6:23" x14ac:dyDescent="0.2">
      <c r="F27278" s="610"/>
      <c r="H27278" s="612"/>
      <c r="I27278" s="598"/>
      <c r="J27278" s="598"/>
      <c r="M27278" s="598"/>
      <c r="N27278" s="598"/>
      <c r="V27278" s="598"/>
      <c r="W27278" s="598"/>
    </row>
    <row r="27279" spans="6:23" x14ac:dyDescent="0.2">
      <c r="F27279" s="610"/>
      <c r="H27279" s="612"/>
      <c r="I27279" s="598"/>
      <c r="J27279" s="598"/>
      <c r="M27279" s="598"/>
      <c r="N27279" s="598"/>
      <c r="V27279" s="598"/>
      <c r="W27279" s="598"/>
    </row>
    <row r="27280" spans="6:23" x14ac:dyDescent="0.2">
      <c r="F27280" s="610"/>
      <c r="H27280" s="612"/>
      <c r="I27280" s="598"/>
      <c r="J27280" s="598"/>
      <c r="M27280" s="598"/>
      <c r="N27280" s="598"/>
      <c r="V27280" s="598"/>
      <c r="W27280" s="598"/>
    </row>
    <row r="27281" spans="6:23" x14ac:dyDescent="0.2">
      <c r="F27281" s="610"/>
      <c r="H27281" s="612"/>
      <c r="I27281" s="598"/>
      <c r="J27281" s="598"/>
      <c r="M27281" s="598"/>
      <c r="N27281" s="598"/>
      <c r="V27281" s="598"/>
      <c r="W27281" s="598"/>
    </row>
    <row r="27282" spans="6:23" x14ac:dyDescent="0.2">
      <c r="F27282" s="610"/>
      <c r="H27282" s="612"/>
      <c r="I27282" s="598"/>
      <c r="J27282" s="598"/>
      <c r="M27282" s="598"/>
      <c r="N27282" s="598"/>
      <c r="V27282" s="598"/>
      <c r="W27282" s="598"/>
    </row>
    <row r="27283" spans="6:23" x14ac:dyDescent="0.2">
      <c r="F27283" s="610"/>
      <c r="H27283" s="612"/>
      <c r="I27283" s="598"/>
      <c r="J27283" s="598"/>
      <c r="M27283" s="598"/>
      <c r="N27283" s="598"/>
      <c r="V27283" s="598"/>
      <c r="W27283" s="598"/>
    </row>
    <row r="27284" spans="6:23" x14ac:dyDescent="0.2">
      <c r="F27284" s="610"/>
      <c r="H27284" s="612"/>
      <c r="I27284" s="598"/>
      <c r="J27284" s="598"/>
      <c r="M27284" s="598"/>
      <c r="N27284" s="598"/>
      <c r="V27284" s="598"/>
      <c r="W27284" s="598"/>
    </row>
    <row r="27285" spans="6:23" x14ac:dyDescent="0.2">
      <c r="F27285" s="610"/>
      <c r="H27285" s="612"/>
      <c r="I27285" s="598"/>
      <c r="J27285" s="598"/>
      <c r="M27285" s="598"/>
      <c r="N27285" s="598"/>
      <c r="V27285" s="598"/>
      <c r="W27285" s="598"/>
    </row>
    <row r="27286" spans="6:23" x14ac:dyDescent="0.2">
      <c r="F27286" s="610"/>
      <c r="H27286" s="612"/>
      <c r="I27286" s="598"/>
      <c r="J27286" s="598"/>
      <c r="M27286" s="598"/>
      <c r="N27286" s="598"/>
      <c r="V27286" s="598"/>
      <c r="W27286" s="598"/>
    </row>
    <row r="27287" spans="6:23" x14ac:dyDescent="0.2">
      <c r="F27287" s="610"/>
      <c r="H27287" s="612"/>
      <c r="I27287" s="598"/>
      <c r="J27287" s="598"/>
      <c r="M27287" s="598"/>
      <c r="N27287" s="598"/>
      <c r="V27287" s="598"/>
      <c r="W27287" s="598"/>
    </row>
    <row r="27288" spans="6:23" x14ac:dyDescent="0.2">
      <c r="F27288" s="610"/>
      <c r="H27288" s="612"/>
      <c r="I27288" s="598"/>
      <c r="J27288" s="598"/>
      <c r="M27288" s="598"/>
      <c r="N27288" s="598"/>
      <c r="V27288" s="598"/>
      <c r="W27288" s="598"/>
    </row>
    <row r="27289" spans="6:23" x14ac:dyDescent="0.2">
      <c r="F27289" s="610"/>
      <c r="H27289" s="612"/>
      <c r="I27289" s="598"/>
      <c r="J27289" s="598"/>
      <c r="M27289" s="598"/>
      <c r="N27289" s="598"/>
      <c r="V27289" s="598"/>
      <c r="W27289" s="598"/>
    </row>
    <row r="27290" spans="6:23" x14ac:dyDescent="0.2">
      <c r="F27290" s="610"/>
      <c r="H27290" s="612"/>
      <c r="I27290" s="598"/>
      <c r="J27290" s="598"/>
      <c r="M27290" s="598"/>
      <c r="N27290" s="598"/>
      <c r="V27290" s="598"/>
      <c r="W27290" s="598"/>
    </row>
    <row r="27291" spans="6:23" x14ac:dyDescent="0.2">
      <c r="F27291" s="610"/>
      <c r="H27291" s="612"/>
      <c r="I27291" s="598"/>
      <c r="J27291" s="598"/>
      <c r="M27291" s="598"/>
      <c r="N27291" s="598"/>
      <c r="V27291" s="598"/>
      <c r="W27291" s="598"/>
    </row>
    <row r="27292" spans="6:23" x14ac:dyDescent="0.2">
      <c r="F27292" s="610"/>
      <c r="H27292" s="612"/>
      <c r="I27292" s="598"/>
      <c r="J27292" s="598"/>
      <c r="M27292" s="598"/>
      <c r="N27292" s="598"/>
      <c r="V27292" s="598"/>
      <c r="W27292" s="598"/>
    </row>
    <row r="27293" spans="6:23" x14ac:dyDescent="0.2">
      <c r="F27293" s="610"/>
      <c r="H27293" s="612"/>
      <c r="I27293" s="598"/>
      <c r="J27293" s="598"/>
      <c r="M27293" s="598"/>
      <c r="N27293" s="598"/>
      <c r="V27293" s="598"/>
      <c r="W27293" s="598"/>
    </row>
    <row r="27294" spans="6:23" x14ac:dyDescent="0.2">
      <c r="F27294" s="610"/>
      <c r="H27294" s="612"/>
      <c r="I27294" s="598"/>
      <c r="J27294" s="598"/>
      <c r="M27294" s="598"/>
      <c r="N27294" s="598"/>
      <c r="V27294" s="598"/>
      <c r="W27294" s="598"/>
    </row>
    <row r="27295" spans="6:23" x14ac:dyDescent="0.2">
      <c r="F27295" s="610"/>
      <c r="H27295" s="612"/>
      <c r="I27295" s="598"/>
      <c r="J27295" s="598"/>
      <c r="M27295" s="598"/>
      <c r="N27295" s="598"/>
      <c r="V27295" s="598"/>
      <c r="W27295" s="598"/>
    </row>
    <row r="27296" spans="6:23" x14ac:dyDescent="0.2">
      <c r="F27296" s="610"/>
      <c r="H27296" s="612"/>
      <c r="I27296" s="598"/>
      <c r="J27296" s="598"/>
      <c r="M27296" s="598"/>
      <c r="N27296" s="598"/>
      <c r="V27296" s="598"/>
      <c r="W27296" s="598"/>
    </row>
    <row r="27297" spans="6:23" x14ac:dyDescent="0.2">
      <c r="F27297" s="610"/>
      <c r="H27297" s="612"/>
      <c r="I27297" s="598"/>
      <c r="J27297" s="598"/>
      <c r="M27297" s="598"/>
      <c r="N27297" s="598"/>
      <c r="V27297" s="598"/>
      <c r="W27297" s="598"/>
    </row>
    <row r="27298" spans="6:23" x14ac:dyDescent="0.2">
      <c r="F27298" s="610"/>
      <c r="H27298" s="612"/>
      <c r="I27298" s="598"/>
      <c r="J27298" s="598"/>
      <c r="M27298" s="598"/>
      <c r="N27298" s="598"/>
      <c r="V27298" s="598"/>
      <c r="W27298" s="598"/>
    </row>
    <row r="27299" spans="6:23" x14ac:dyDescent="0.2">
      <c r="F27299" s="610"/>
      <c r="H27299" s="612"/>
      <c r="I27299" s="598"/>
      <c r="J27299" s="598"/>
      <c r="M27299" s="598"/>
      <c r="N27299" s="598"/>
      <c r="V27299" s="598"/>
      <c r="W27299" s="598"/>
    </row>
    <row r="27300" spans="6:23" x14ac:dyDescent="0.2">
      <c r="F27300" s="610"/>
      <c r="H27300" s="612"/>
      <c r="I27300" s="598"/>
      <c r="J27300" s="598"/>
      <c r="M27300" s="598"/>
      <c r="N27300" s="598"/>
      <c r="V27300" s="598"/>
      <c r="W27300" s="598"/>
    </row>
    <row r="27301" spans="6:23" x14ac:dyDescent="0.2">
      <c r="F27301" s="610"/>
      <c r="H27301" s="612"/>
      <c r="I27301" s="598"/>
      <c r="J27301" s="598"/>
      <c r="M27301" s="598"/>
      <c r="N27301" s="598"/>
      <c r="V27301" s="598"/>
      <c r="W27301" s="598"/>
    </row>
    <row r="27302" spans="6:23" x14ac:dyDescent="0.2">
      <c r="F27302" s="610"/>
      <c r="H27302" s="612"/>
      <c r="I27302" s="598"/>
      <c r="J27302" s="598"/>
      <c r="M27302" s="598"/>
      <c r="N27302" s="598"/>
      <c r="V27302" s="598"/>
      <c r="W27302" s="598"/>
    </row>
    <row r="27303" spans="6:23" x14ac:dyDescent="0.2">
      <c r="F27303" s="610"/>
      <c r="H27303" s="612"/>
      <c r="I27303" s="598"/>
      <c r="J27303" s="598"/>
      <c r="M27303" s="598"/>
      <c r="N27303" s="598"/>
      <c r="V27303" s="598"/>
      <c r="W27303" s="598"/>
    </row>
    <row r="27304" spans="6:23" x14ac:dyDescent="0.2">
      <c r="F27304" s="610"/>
      <c r="H27304" s="612"/>
      <c r="I27304" s="598"/>
      <c r="J27304" s="598"/>
      <c r="M27304" s="598"/>
      <c r="N27304" s="598"/>
      <c r="V27304" s="598"/>
      <c r="W27304" s="598"/>
    </row>
    <row r="27305" spans="6:23" x14ac:dyDescent="0.2">
      <c r="F27305" s="610"/>
      <c r="H27305" s="612"/>
      <c r="I27305" s="598"/>
      <c r="J27305" s="598"/>
      <c r="M27305" s="598"/>
      <c r="N27305" s="598"/>
      <c r="V27305" s="598"/>
      <c r="W27305" s="598"/>
    </row>
    <row r="27306" spans="6:23" x14ac:dyDescent="0.2">
      <c r="F27306" s="610"/>
      <c r="H27306" s="612"/>
      <c r="I27306" s="598"/>
      <c r="J27306" s="598"/>
      <c r="M27306" s="598"/>
      <c r="N27306" s="598"/>
      <c r="V27306" s="598"/>
      <c r="W27306" s="598"/>
    </row>
    <row r="27307" spans="6:23" x14ac:dyDescent="0.2">
      <c r="F27307" s="610"/>
      <c r="H27307" s="612"/>
      <c r="I27307" s="598"/>
      <c r="J27307" s="598"/>
      <c r="M27307" s="598"/>
      <c r="N27307" s="598"/>
      <c r="V27307" s="598"/>
      <c r="W27307" s="598"/>
    </row>
    <row r="27308" spans="6:23" x14ac:dyDescent="0.2">
      <c r="F27308" s="610"/>
      <c r="H27308" s="612"/>
      <c r="I27308" s="598"/>
      <c r="J27308" s="598"/>
      <c r="M27308" s="598"/>
      <c r="N27308" s="598"/>
      <c r="V27308" s="598"/>
      <c r="W27308" s="598"/>
    </row>
    <row r="27309" spans="6:23" x14ac:dyDescent="0.2">
      <c r="F27309" s="610"/>
      <c r="H27309" s="612"/>
      <c r="I27309" s="598"/>
      <c r="J27309" s="598"/>
      <c r="M27309" s="598"/>
      <c r="N27309" s="598"/>
      <c r="V27309" s="598"/>
      <c r="W27309" s="598"/>
    </row>
    <row r="27310" spans="6:23" x14ac:dyDescent="0.2">
      <c r="F27310" s="610"/>
      <c r="H27310" s="612"/>
      <c r="I27310" s="598"/>
      <c r="J27310" s="598"/>
      <c r="M27310" s="598"/>
      <c r="N27310" s="598"/>
      <c r="V27310" s="598"/>
      <c r="W27310" s="598"/>
    </row>
    <row r="27311" spans="6:23" x14ac:dyDescent="0.2">
      <c r="F27311" s="610"/>
      <c r="H27311" s="612"/>
      <c r="I27311" s="598"/>
      <c r="J27311" s="598"/>
      <c r="M27311" s="598"/>
      <c r="N27311" s="598"/>
      <c r="V27311" s="598"/>
      <c r="W27311" s="598"/>
    </row>
    <row r="27312" spans="6:23" x14ac:dyDescent="0.2">
      <c r="F27312" s="610"/>
      <c r="H27312" s="612"/>
      <c r="I27312" s="598"/>
      <c r="J27312" s="598"/>
      <c r="M27312" s="598"/>
      <c r="N27312" s="598"/>
      <c r="V27312" s="598"/>
      <c r="W27312" s="598"/>
    </row>
    <row r="27313" spans="6:23" x14ac:dyDescent="0.2">
      <c r="F27313" s="610"/>
      <c r="H27313" s="612"/>
      <c r="I27313" s="598"/>
      <c r="J27313" s="598"/>
      <c r="M27313" s="598"/>
      <c r="N27313" s="598"/>
      <c r="V27313" s="598"/>
      <c r="W27313" s="598"/>
    </row>
    <row r="27314" spans="6:23" x14ac:dyDescent="0.2">
      <c r="F27314" s="610"/>
      <c r="H27314" s="612"/>
      <c r="I27314" s="598"/>
      <c r="J27314" s="598"/>
      <c r="M27314" s="598"/>
      <c r="N27314" s="598"/>
      <c r="V27314" s="598"/>
      <c r="W27314" s="598"/>
    </row>
    <row r="27315" spans="6:23" x14ac:dyDescent="0.2">
      <c r="F27315" s="610"/>
      <c r="H27315" s="612"/>
      <c r="I27315" s="598"/>
      <c r="J27315" s="598"/>
      <c r="M27315" s="598"/>
      <c r="N27315" s="598"/>
      <c r="V27315" s="598"/>
      <c r="W27315" s="598"/>
    </row>
    <row r="27316" spans="6:23" x14ac:dyDescent="0.2">
      <c r="F27316" s="610"/>
      <c r="H27316" s="612"/>
      <c r="I27316" s="598"/>
      <c r="J27316" s="598"/>
      <c r="M27316" s="598"/>
      <c r="N27316" s="598"/>
      <c r="V27316" s="598"/>
      <c r="W27316" s="598"/>
    </row>
    <row r="27317" spans="6:23" x14ac:dyDescent="0.2">
      <c r="F27317" s="610"/>
      <c r="H27317" s="612"/>
      <c r="I27317" s="598"/>
      <c r="J27317" s="598"/>
      <c r="M27317" s="598"/>
      <c r="N27317" s="598"/>
      <c r="V27317" s="598"/>
      <c r="W27317" s="598"/>
    </row>
    <row r="27318" spans="6:23" x14ac:dyDescent="0.2">
      <c r="F27318" s="610"/>
      <c r="H27318" s="612"/>
      <c r="I27318" s="598"/>
      <c r="J27318" s="598"/>
      <c r="M27318" s="598"/>
      <c r="N27318" s="598"/>
      <c r="V27318" s="598"/>
      <c r="W27318" s="598"/>
    </row>
    <row r="27319" spans="6:23" x14ac:dyDescent="0.2">
      <c r="F27319" s="610"/>
      <c r="H27319" s="612"/>
      <c r="I27319" s="598"/>
      <c r="J27319" s="598"/>
      <c r="M27319" s="598"/>
      <c r="N27319" s="598"/>
      <c r="V27319" s="598"/>
      <c r="W27319" s="598"/>
    </row>
    <row r="27320" spans="6:23" x14ac:dyDescent="0.2">
      <c r="F27320" s="610"/>
      <c r="H27320" s="612"/>
      <c r="I27320" s="598"/>
      <c r="J27320" s="598"/>
      <c r="M27320" s="598"/>
      <c r="N27320" s="598"/>
      <c r="V27320" s="598"/>
      <c r="W27320" s="598"/>
    </row>
    <row r="27321" spans="6:23" x14ac:dyDescent="0.2">
      <c r="F27321" s="610"/>
      <c r="H27321" s="612"/>
      <c r="I27321" s="598"/>
      <c r="J27321" s="598"/>
      <c r="M27321" s="598"/>
      <c r="N27321" s="598"/>
      <c r="V27321" s="598"/>
      <c r="W27321" s="598"/>
    </row>
    <row r="27322" spans="6:23" x14ac:dyDescent="0.2">
      <c r="F27322" s="610"/>
      <c r="H27322" s="612"/>
      <c r="I27322" s="598"/>
      <c r="J27322" s="598"/>
      <c r="M27322" s="598"/>
      <c r="N27322" s="598"/>
      <c r="V27322" s="598"/>
      <c r="W27322" s="598"/>
    </row>
    <row r="27323" spans="6:23" x14ac:dyDescent="0.2">
      <c r="F27323" s="610"/>
      <c r="H27323" s="612"/>
      <c r="I27323" s="598"/>
      <c r="J27323" s="598"/>
      <c r="M27323" s="598"/>
      <c r="N27323" s="598"/>
      <c r="V27323" s="598"/>
      <c r="W27323" s="598"/>
    </row>
    <row r="27324" spans="6:23" x14ac:dyDescent="0.2">
      <c r="F27324" s="610"/>
      <c r="H27324" s="612"/>
      <c r="I27324" s="598"/>
      <c r="J27324" s="598"/>
      <c r="M27324" s="598"/>
      <c r="N27324" s="598"/>
      <c r="V27324" s="598"/>
      <c r="W27324" s="598"/>
    </row>
    <row r="27325" spans="6:23" x14ac:dyDescent="0.2">
      <c r="F27325" s="610"/>
      <c r="H27325" s="612"/>
      <c r="I27325" s="598"/>
      <c r="J27325" s="598"/>
      <c r="M27325" s="598"/>
      <c r="N27325" s="598"/>
      <c r="V27325" s="598"/>
      <c r="W27325" s="598"/>
    </row>
    <row r="27326" spans="6:23" x14ac:dyDescent="0.2">
      <c r="F27326" s="610"/>
      <c r="H27326" s="612"/>
      <c r="I27326" s="598"/>
      <c r="J27326" s="598"/>
      <c r="M27326" s="598"/>
      <c r="N27326" s="598"/>
      <c r="V27326" s="598"/>
      <c r="W27326" s="598"/>
    </row>
    <row r="27327" spans="6:23" x14ac:dyDescent="0.2">
      <c r="F27327" s="610"/>
      <c r="H27327" s="612"/>
      <c r="I27327" s="598"/>
      <c r="J27327" s="598"/>
      <c r="M27327" s="598"/>
      <c r="N27327" s="598"/>
      <c r="V27327" s="598"/>
      <c r="W27327" s="598"/>
    </row>
    <row r="27328" spans="6:23" x14ac:dyDescent="0.2">
      <c r="F27328" s="610"/>
      <c r="H27328" s="612"/>
      <c r="I27328" s="598"/>
      <c r="J27328" s="598"/>
      <c r="M27328" s="598"/>
      <c r="N27328" s="598"/>
      <c r="V27328" s="598"/>
      <c r="W27328" s="598"/>
    </row>
    <row r="27329" spans="6:23" x14ac:dyDescent="0.2">
      <c r="F27329" s="610"/>
      <c r="H27329" s="612"/>
      <c r="I27329" s="598"/>
      <c r="J27329" s="598"/>
      <c r="M27329" s="598"/>
      <c r="N27329" s="598"/>
      <c r="V27329" s="598"/>
      <c r="W27329" s="598"/>
    </row>
    <row r="27330" spans="6:23" x14ac:dyDescent="0.2">
      <c r="F27330" s="610"/>
      <c r="H27330" s="612"/>
      <c r="I27330" s="598"/>
      <c r="J27330" s="598"/>
      <c r="M27330" s="598"/>
      <c r="N27330" s="598"/>
      <c r="V27330" s="598"/>
      <c r="W27330" s="598"/>
    </row>
    <row r="27331" spans="6:23" x14ac:dyDescent="0.2">
      <c r="F27331" s="610"/>
      <c r="H27331" s="612"/>
      <c r="I27331" s="598"/>
      <c r="J27331" s="598"/>
      <c r="M27331" s="598"/>
      <c r="N27331" s="598"/>
      <c r="V27331" s="598"/>
      <c r="W27331" s="598"/>
    </row>
    <row r="27332" spans="6:23" x14ac:dyDescent="0.2">
      <c r="F27332" s="610"/>
      <c r="H27332" s="612"/>
      <c r="I27332" s="598"/>
      <c r="J27332" s="598"/>
      <c r="M27332" s="598"/>
      <c r="N27332" s="598"/>
      <c r="V27332" s="598"/>
      <c r="W27332" s="598"/>
    </row>
    <row r="27333" spans="6:23" x14ac:dyDescent="0.2">
      <c r="F27333" s="610"/>
      <c r="H27333" s="612"/>
      <c r="I27333" s="598"/>
      <c r="J27333" s="598"/>
      <c r="M27333" s="598"/>
      <c r="N27333" s="598"/>
      <c r="V27333" s="598"/>
      <c r="W27333" s="598"/>
    </row>
    <row r="27334" spans="6:23" x14ac:dyDescent="0.2">
      <c r="F27334" s="610"/>
      <c r="H27334" s="612"/>
      <c r="I27334" s="598"/>
      <c r="J27334" s="598"/>
      <c r="M27334" s="598"/>
      <c r="N27334" s="598"/>
      <c r="V27334" s="598"/>
      <c r="W27334" s="598"/>
    </row>
    <row r="27335" spans="6:23" x14ac:dyDescent="0.2">
      <c r="F27335" s="610"/>
      <c r="H27335" s="612"/>
      <c r="I27335" s="598"/>
      <c r="J27335" s="598"/>
      <c r="M27335" s="598"/>
      <c r="N27335" s="598"/>
      <c r="V27335" s="598"/>
      <c r="W27335" s="598"/>
    </row>
    <row r="27336" spans="6:23" x14ac:dyDescent="0.2">
      <c r="F27336" s="610"/>
      <c r="H27336" s="612"/>
      <c r="I27336" s="598"/>
      <c r="J27336" s="598"/>
      <c r="M27336" s="598"/>
      <c r="N27336" s="598"/>
      <c r="V27336" s="598"/>
      <c r="W27336" s="598"/>
    </row>
    <row r="27337" spans="6:23" x14ac:dyDescent="0.2">
      <c r="F27337" s="610"/>
      <c r="H27337" s="612"/>
      <c r="I27337" s="598"/>
      <c r="J27337" s="598"/>
      <c r="M27337" s="598"/>
      <c r="N27337" s="598"/>
      <c r="V27337" s="598"/>
      <c r="W27337" s="598"/>
    </row>
    <row r="27338" spans="6:23" x14ac:dyDescent="0.2">
      <c r="F27338" s="610"/>
      <c r="H27338" s="612"/>
      <c r="I27338" s="598"/>
      <c r="J27338" s="598"/>
      <c r="M27338" s="598"/>
      <c r="N27338" s="598"/>
      <c r="V27338" s="598"/>
      <c r="W27338" s="598"/>
    </row>
    <row r="27339" spans="6:23" x14ac:dyDescent="0.2">
      <c r="F27339" s="610"/>
      <c r="H27339" s="612"/>
      <c r="I27339" s="598"/>
      <c r="J27339" s="598"/>
      <c r="M27339" s="598"/>
      <c r="N27339" s="598"/>
      <c r="V27339" s="598"/>
      <c r="W27339" s="598"/>
    </row>
    <row r="27340" spans="6:23" x14ac:dyDescent="0.2">
      <c r="F27340" s="610"/>
      <c r="H27340" s="612"/>
      <c r="I27340" s="598"/>
      <c r="J27340" s="598"/>
      <c r="M27340" s="598"/>
      <c r="N27340" s="598"/>
      <c r="V27340" s="598"/>
      <c r="W27340" s="598"/>
    </row>
    <row r="27341" spans="6:23" x14ac:dyDescent="0.2">
      <c r="F27341" s="610"/>
      <c r="H27341" s="612"/>
      <c r="I27341" s="598"/>
      <c r="J27341" s="598"/>
      <c r="M27341" s="598"/>
      <c r="N27341" s="598"/>
      <c r="V27341" s="598"/>
      <c r="W27341" s="598"/>
    </row>
    <row r="27342" spans="6:23" x14ac:dyDescent="0.2">
      <c r="F27342" s="610"/>
      <c r="H27342" s="612"/>
      <c r="I27342" s="598"/>
      <c r="J27342" s="598"/>
      <c r="M27342" s="598"/>
      <c r="N27342" s="598"/>
      <c r="V27342" s="598"/>
      <c r="W27342" s="598"/>
    </row>
    <row r="27343" spans="6:23" x14ac:dyDescent="0.2">
      <c r="F27343" s="610"/>
      <c r="H27343" s="612"/>
      <c r="I27343" s="598"/>
      <c r="J27343" s="598"/>
      <c r="M27343" s="598"/>
      <c r="N27343" s="598"/>
      <c r="V27343" s="598"/>
      <c r="W27343" s="598"/>
    </row>
    <row r="27344" spans="6:23" x14ac:dyDescent="0.2">
      <c r="F27344" s="610"/>
      <c r="H27344" s="612"/>
      <c r="I27344" s="598"/>
      <c r="J27344" s="598"/>
      <c r="M27344" s="598"/>
      <c r="N27344" s="598"/>
      <c r="V27344" s="598"/>
      <c r="W27344" s="598"/>
    </row>
    <row r="27345" spans="6:23" x14ac:dyDescent="0.2">
      <c r="F27345" s="610"/>
      <c r="H27345" s="612"/>
      <c r="I27345" s="598"/>
      <c r="J27345" s="598"/>
      <c r="M27345" s="598"/>
      <c r="N27345" s="598"/>
      <c r="V27345" s="598"/>
      <c r="W27345" s="598"/>
    </row>
    <row r="27346" spans="6:23" x14ac:dyDescent="0.2">
      <c r="F27346" s="610"/>
      <c r="H27346" s="612"/>
      <c r="I27346" s="598"/>
      <c r="J27346" s="598"/>
      <c r="M27346" s="598"/>
      <c r="N27346" s="598"/>
      <c r="V27346" s="598"/>
      <c r="W27346" s="598"/>
    </row>
    <row r="27347" spans="6:23" x14ac:dyDescent="0.2">
      <c r="F27347" s="610"/>
      <c r="H27347" s="612"/>
      <c r="I27347" s="598"/>
      <c r="J27347" s="598"/>
      <c r="M27347" s="598"/>
      <c r="N27347" s="598"/>
      <c r="V27347" s="598"/>
      <c r="W27347" s="598"/>
    </row>
    <row r="27348" spans="6:23" x14ac:dyDescent="0.2">
      <c r="F27348" s="610"/>
      <c r="H27348" s="612"/>
      <c r="I27348" s="598"/>
      <c r="J27348" s="598"/>
      <c r="M27348" s="598"/>
      <c r="N27348" s="598"/>
      <c r="V27348" s="598"/>
      <c r="W27348" s="598"/>
    </row>
    <row r="27349" spans="6:23" x14ac:dyDescent="0.2">
      <c r="F27349" s="610"/>
      <c r="H27349" s="612"/>
      <c r="I27349" s="598"/>
      <c r="J27349" s="598"/>
      <c r="M27349" s="598"/>
      <c r="N27349" s="598"/>
      <c r="V27349" s="598"/>
      <c r="W27349" s="598"/>
    </row>
    <row r="27350" spans="6:23" x14ac:dyDescent="0.2">
      <c r="F27350" s="610"/>
      <c r="H27350" s="612"/>
      <c r="I27350" s="598"/>
      <c r="J27350" s="598"/>
      <c r="M27350" s="598"/>
      <c r="N27350" s="598"/>
      <c r="V27350" s="598"/>
      <c r="W27350" s="598"/>
    </row>
    <row r="27351" spans="6:23" x14ac:dyDescent="0.2">
      <c r="F27351" s="610"/>
      <c r="H27351" s="612"/>
      <c r="I27351" s="598"/>
      <c r="J27351" s="598"/>
      <c r="M27351" s="598"/>
      <c r="N27351" s="598"/>
      <c r="V27351" s="598"/>
      <c r="W27351" s="598"/>
    </row>
    <row r="27352" spans="6:23" x14ac:dyDescent="0.2">
      <c r="F27352" s="610"/>
      <c r="H27352" s="612"/>
      <c r="I27352" s="598"/>
      <c r="J27352" s="598"/>
      <c r="M27352" s="598"/>
      <c r="N27352" s="598"/>
      <c r="V27352" s="598"/>
      <c r="W27352" s="598"/>
    </row>
    <row r="27353" spans="6:23" x14ac:dyDescent="0.2">
      <c r="F27353" s="610"/>
      <c r="H27353" s="612"/>
      <c r="I27353" s="598"/>
      <c r="J27353" s="598"/>
      <c r="M27353" s="598"/>
      <c r="N27353" s="598"/>
      <c r="V27353" s="598"/>
      <c r="W27353" s="598"/>
    </row>
    <row r="27354" spans="6:23" x14ac:dyDescent="0.2">
      <c r="F27354" s="610"/>
      <c r="H27354" s="612"/>
      <c r="I27354" s="598"/>
      <c r="J27354" s="598"/>
      <c r="M27354" s="598"/>
      <c r="N27354" s="598"/>
      <c r="V27354" s="598"/>
      <c r="W27354" s="598"/>
    </row>
    <row r="27355" spans="6:23" x14ac:dyDescent="0.2">
      <c r="F27355" s="610"/>
      <c r="H27355" s="612"/>
      <c r="I27355" s="598"/>
      <c r="J27355" s="598"/>
      <c r="M27355" s="598"/>
      <c r="N27355" s="598"/>
      <c r="V27355" s="598"/>
      <c r="W27355" s="598"/>
    </row>
    <row r="27356" spans="6:23" x14ac:dyDescent="0.2">
      <c r="F27356" s="610"/>
      <c r="H27356" s="612"/>
      <c r="I27356" s="598"/>
      <c r="J27356" s="598"/>
      <c r="M27356" s="598"/>
      <c r="N27356" s="598"/>
      <c r="V27356" s="598"/>
      <c r="W27356" s="598"/>
    </row>
    <row r="27357" spans="6:23" x14ac:dyDescent="0.2">
      <c r="F27357" s="610"/>
      <c r="H27357" s="612"/>
      <c r="I27357" s="598"/>
      <c r="J27357" s="598"/>
      <c r="M27357" s="598"/>
      <c r="N27357" s="598"/>
      <c r="V27357" s="598"/>
      <c r="W27357" s="598"/>
    </row>
    <row r="27358" spans="6:23" x14ac:dyDescent="0.2">
      <c r="F27358" s="610"/>
      <c r="H27358" s="612"/>
      <c r="I27358" s="598"/>
      <c r="J27358" s="598"/>
      <c r="M27358" s="598"/>
      <c r="N27358" s="598"/>
      <c r="V27358" s="598"/>
      <c r="W27358" s="598"/>
    </row>
    <row r="27359" spans="6:23" x14ac:dyDescent="0.2">
      <c r="F27359" s="610"/>
      <c r="H27359" s="612"/>
      <c r="I27359" s="598"/>
      <c r="J27359" s="598"/>
      <c r="M27359" s="598"/>
      <c r="N27359" s="598"/>
      <c r="V27359" s="598"/>
      <c r="W27359" s="598"/>
    </row>
    <row r="27360" spans="6:23" x14ac:dyDescent="0.2">
      <c r="F27360" s="610"/>
      <c r="H27360" s="612"/>
      <c r="I27360" s="598"/>
      <c r="J27360" s="598"/>
      <c r="M27360" s="598"/>
      <c r="N27360" s="598"/>
      <c r="V27360" s="598"/>
      <c r="W27360" s="598"/>
    </row>
    <row r="27361" spans="6:23" x14ac:dyDescent="0.2">
      <c r="F27361" s="610"/>
      <c r="H27361" s="612"/>
      <c r="I27361" s="598"/>
      <c r="J27361" s="598"/>
      <c r="M27361" s="598"/>
      <c r="N27361" s="598"/>
      <c r="V27361" s="598"/>
      <c r="W27361" s="598"/>
    </row>
    <row r="27362" spans="6:23" x14ac:dyDescent="0.2">
      <c r="F27362" s="610"/>
      <c r="H27362" s="612"/>
      <c r="I27362" s="598"/>
      <c r="J27362" s="598"/>
      <c r="M27362" s="598"/>
      <c r="N27362" s="598"/>
      <c r="V27362" s="598"/>
      <c r="W27362" s="598"/>
    </row>
    <row r="27363" spans="6:23" x14ac:dyDescent="0.2">
      <c r="F27363" s="610"/>
      <c r="H27363" s="612"/>
      <c r="I27363" s="598"/>
      <c r="J27363" s="598"/>
      <c r="M27363" s="598"/>
      <c r="N27363" s="598"/>
      <c r="V27363" s="598"/>
      <c r="W27363" s="598"/>
    </row>
    <row r="27364" spans="6:23" x14ac:dyDescent="0.2">
      <c r="F27364" s="610"/>
      <c r="H27364" s="612"/>
      <c r="I27364" s="598"/>
      <c r="J27364" s="598"/>
      <c r="M27364" s="598"/>
      <c r="N27364" s="598"/>
      <c r="V27364" s="598"/>
      <c r="W27364" s="598"/>
    </row>
    <row r="27365" spans="6:23" x14ac:dyDescent="0.2">
      <c r="F27365" s="610"/>
      <c r="H27365" s="612"/>
      <c r="I27365" s="598"/>
      <c r="J27365" s="598"/>
      <c r="M27365" s="598"/>
      <c r="N27365" s="598"/>
      <c r="V27365" s="598"/>
      <c r="W27365" s="598"/>
    </row>
    <row r="27366" spans="6:23" x14ac:dyDescent="0.2">
      <c r="F27366" s="610"/>
      <c r="H27366" s="612"/>
      <c r="I27366" s="598"/>
      <c r="J27366" s="598"/>
      <c r="M27366" s="598"/>
      <c r="N27366" s="598"/>
      <c r="V27366" s="598"/>
      <c r="W27366" s="598"/>
    </row>
    <row r="27367" spans="6:23" x14ac:dyDescent="0.2">
      <c r="F27367" s="610"/>
      <c r="H27367" s="612"/>
      <c r="I27367" s="598"/>
      <c r="J27367" s="598"/>
      <c r="M27367" s="598"/>
      <c r="N27367" s="598"/>
      <c r="V27367" s="598"/>
      <c r="W27367" s="598"/>
    </row>
    <row r="27368" spans="6:23" x14ac:dyDescent="0.2">
      <c r="F27368" s="610"/>
      <c r="H27368" s="612"/>
      <c r="I27368" s="598"/>
      <c r="J27368" s="598"/>
      <c r="M27368" s="598"/>
      <c r="N27368" s="598"/>
      <c r="V27368" s="598"/>
      <c r="W27368" s="598"/>
    </row>
    <row r="27369" spans="6:23" x14ac:dyDescent="0.2">
      <c r="F27369" s="610"/>
      <c r="H27369" s="612"/>
      <c r="I27369" s="598"/>
      <c r="J27369" s="598"/>
      <c r="M27369" s="598"/>
      <c r="N27369" s="598"/>
      <c r="V27369" s="598"/>
      <c r="W27369" s="598"/>
    </row>
    <row r="27370" spans="6:23" x14ac:dyDescent="0.2">
      <c r="F27370" s="610"/>
      <c r="H27370" s="612"/>
      <c r="I27370" s="598"/>
      <c r="J27370" s="598"/>
      <c r="M27370" s="598"/>
      <c r="N27370" s="598"/>
      <c r="V27370" s="598"/>
      <c r="W27370" s="598"/>
    </row>
    <row r="27371" spans="6:23" x14ac:dyDescent="0.2">
      <c r="F27371" s="610"/>
      <c r="H27371" s="612"/>
      <c r="I27371" s="598"/>
      <c r="J27371" s="598"/>
      <c r="M27371" s="598"/>
      <c r="N27371" s="598"/>
      <c r="V27371" s="598"/>
      <c r="W27371" s="598"/>
    </row>
    <row r="27372" spans="6:23" x14ac:dyDescent="0.2">
      <c r="F27372" s="610"/>
      <c r="H27372" s="612"/>
      <c r="I27372" s="598"/>
      <c r="J27372" s="598"/>
      <c r="M27372" s="598"/>
      <c r="N27372" s="598"/>
      <c r="V27372" s="598"/>
      <c r="W27372" s="598"/>
    </row>
    <row r="27373" spans="6:23" x14ac:dyDescent="0.2">
      <c r="F27373" s="610"/>
      <c r="H27373" s="612"/>
      <c r="I27373" s="598"/>
      <c r="J27373" s="598"/>
      <c r="M27373" s="598"/>
      <c r="N27373" s="598"/>
      <c r="V27373" s="598"/>
      <c r="W27373" s="598"/>
    </row>
    <row r="27374" spans="6:23" x14ac:dyDescent="0.2">
      <c r="F27374" s="610"/>
      <c r="H27374" s="612"/>
      <c r="I27374" s="598"/>
      <c r="J27374" s="598"/>
      <c r="M27374" s="598"/>
      <c r="N27374" s="598"/>
      <c r="V27374" s="598"/>
      <c r="W27374" s="598"/>
    </row>
    <row r="27375" spans="6:23" x14ac:dyDescent="0.2">
      <c r="F27375" s="610"/>
      <c r="H27375" s="612"/>
      <c r="I27375" s="598"/>
      <c r="J27375" s="598"/>
      <c r="M27375" s="598"/>
      <c r="N27375" s="598"/>
      <c r="V27375" s="598"/>
      <c r="W27375" s="598"/>
    </row>
    <row r="27376" spans="6:23" x14ac:dyDescent="0.2">
      <c r="F27376" s="610"/>
      <c r="H27376" s="612"/>
      <c r="I27376" s="598"/>
      <c r="J27376" s="598"/>
      <c r="M27376" s="598"/>
      <c r="N27376" s="598"/>
      <c r="V27376" s="598"/>
      <c r="W27376" s="598"/>
    </row>
    <row r="27377" spans="6:23" x14ac:dyDescent="0.2">
      <c r="F27377" s="610"/>
      <c r="H27377" s="612"/>
      <c r="I27377" s="598"/>
      <c r="J27377" s="598"/>
      <c r="M27377" s="598"/>
      <c r="N27377" s="598"/>
      <c r="V27377" s="598"/>
      <c r="W27377" s="598"/>
    </row>
    <row r="27378" spans="6:23" x14ac:dyDescent="0.2">
      <c r="F27378" s="610"/>
      <c r="H27378" s="612"/>
      <c r="I27378" s="598"/>
      <c r="J27378" s="598"/>
      <c r="M27378" s="598"/>
      <c r="N27378" s="598"/>
      <c r="V27378" s="598"/>
      <c r="W27378" s="598"/>
    </row>
    <row r="27379" spans="6:23" x14ac:dyDescent="0.2">
      <c r="F27379" s="610"/>
      <c r="H27379" s="612"/>
      <c r="I27379" s="598"/>
      <c r="J27379" s="598"/>
      <c r="M27379" s="598"/>
      <c r="N27379" s="598"/>
      <c r="V27379" s="598"/>
      <c r="W27379" s="598"/>
    </row>
    <row r="27380" spans="6:23" x14ac:dyDescent="0.2">
      <c r="F27380" s="610"/>
      <c r="H27380" s="612"/>
      <c r="I27380" s="598"/>
      <c r="J27380" s="598"/>
      <c r="M27380" s="598"/>
      <c r="N27380" s="598"/>
      <c r="V27380" s="598"/>
      <c r="W27380" s="598"/>
    </row>
    <row r="27381" spans="6:23" x14ac:dyDescent="0.2">
      <c r="F27381" s="610"/>
      <c r="H27381" s="612"/>
      <c r="I27381" s="598"/>
      <c r="J27381" s="598"/>
      <c r="M27381" s="598"/>
      <c r="N27381" s="598"/>
      <c r="V27381" s="598"/>
      <c r="W27381" s="598"/>
    </row>
    <row r="27382" spans="6:23" x14ac:dyDescent="0.2">
      <c r="F27382" s="610"/>
      <c r="H27382" s="612"/>
      <c r="I27382" s="598"/>
      <c r="J27382" s="598"/>
      <c r="M27382" s="598"/>
      <c r="N27382" s="598"/>
      <c r="V27382" s="598"/>
      <c r="W27382" s="598"/>
    </row>
    <row r="27383" spans="6:23" x14ac:dyDescent="0.2">
      <c r="F27383" s="610"/>
      <c r="H27383" s="612"/>
      <c r="I27383" s="598"/>
      <c r="J27383" s="598"/>
      <c r="M27383" s="598"/>
      <c r="N27383" s="598"/>
      <c r="V27383" s="598"/>
      <c r="W27383" s="598"/>
    </row>
    <row r="27384" spans="6:23" x14ac:dyDescent="0.2">
      <c r="F27384" s="610"/>
      <c r="H27384" s="612"/>
      <c r="I27384" s="598"/>
      <c r="J27384" s="598"/>
      <c r="M27384" s="598"/>
      <c r="N27384" s="598"/>
      <c r="V27384" s="598"/>
      <c r="W27384" s="598"/>
    </row>
    <row r="27385" spans="6:23" x14ac:dyDescent="0.2">
      <c r="F27385" s="610"/>
      <c r="H27385" s="612"/>
      <c r="I27385" s="598"/>
      <c r="J27385" s="598"/>
      <c r="M27385" s="598"/>
      <c r="N27385" s="598"/>
      <c r="V27385" s="598"/>
      <c r="W27385" s="598"/>
    </row>
    <row r="27386" spans="6:23" x14ac:dyDescent="0.2">
      <c r="F27386" s="610"/>
      <c r="H27386" s="612"/>
      <c r="I27386" s="598"/>
      <c r="J27386" s="598"/>
      <c r="M27386" s="598"/>
      <c r="N27386" s="598"/>
      <c r="V27386" s="598"/>
      <c r="W27386" s="598"/>
    </row>
    <row r="27387" spans="6:23" x14ac:dyDescent="0.2">
      <c r="F27387" s="610"/>
      <c r="H27387" s="612"/>
      <c r="I27387" s="598"/>
      <c r="J27387" s="598"/>
      <c r="M27387" s="598"/>
      <c r="N27387" s="598"/>
      <c r="V27387" s="598"/>
      <c r="W27387" s="598"/>
    </row>
    <row r="27388" spans="6:23" x14ac:dyDescent="0.2">
      <c r="F27388" s="610"/>
      <c r="H27388" s="612"/>
      <c r="I27388" s="598"/>
      <c r="J27388" s="598"/>
      <c r="M27388" s="598"/>
      <c r="N27388" s="598"/>
      <c r="V27388" s="598"/>
      <c r="W27388" s="598"/>
    </row>
    <row r="27389" spans="6:23" x14ac:dyDescent="0.2">
      <c r="F27389" s="610"/>
      <c r="H27389" s="612"/>
      <c r="I27389" s="598"/>
      <c r="J27389" s="598"/>
      <c r="M27389" s="598"/>
      <c r="N27389" s="598"/>
      <c r="V27389" s="598"/>
      <c r="W27389" s="598"/>
    </row>
    <row r="27390" spans="6:23" x14ac:dyDescent="0.2">
      <c r="F27390" s="610"/>
      <c r="H27390" s="612"/>
      <c r="I27390" s="598"/>
      <c r="J27390" s="598"/>
      <c r="M27390" s="598"/>
      <c r="N27390" s="598"/>
      <c r="V27390" s="598"/>
      <c r="W27390" s="598"/>
    </row>
    <row r="27391" spans="6:23" x14ac:dyDescent="0.2">
      <c r="F27391" s="610"/>
      <c r="H27391" s="612"/>
      <c r="I27391" s="598"/>
      <c r="J27391" s="598"/>
      <c r="M27391" s="598"/>
      <c r="N27391" s="598"/>
      <c r="V27391" s="598"/>
      <c r="W27391" s="598"/>
    </row>
    <row r="27392" spans="6:23" x14ac:dyDescent="0.2">
      <c r="F27392" s="610"/>
      <c r="H27392" s="612"/>
      <c r="I27392" s="598"/>
      <c r="J27392" s="598"/>
      <c r="M27392" s="598"/>
      <c r="N27392" s="598"/>
      <c r="V27392" s="598"/>
      <c r="W27392" s="598"/>
    </row>
    <row r="27393" spans="6:23" x14ac:dyDescent="0.2">
      <c r="F27393" s="610"/>
      <c r="H27393" s="612"/>
      <c r="I27393" s="598"/>
      <c r="J27393" s="598"/>
      <c r="M27393" s="598"/>
      <c r="N27393" s="598"/>
      <c r="V27393" s="598"/>
      <c r="W27393" s="598"/>
    </row>
    <row r="27394" spans="6:23" x14ac:dyDescent="0.2">
      <c r="F27394" s="610"/>
      <c r="H27394" s="612"/>
      <c r="I27394" s="598"/>
      <c r="J27394" s="598"/>
      <c r="M27394" s="598"/>
      <c r="N27394" s="598"/>
      <c r="V27394" s="598"/>
      <c r="W27394" s="598"/>
    </row>
    <row r="27395" spans="6:23" x14ac:dyDescent="0.2">
      <c r="F27395" s="610"/>
      <c r="H27395" s="612"/>
      <c r="I27395" s="598"/>
      <c r="J27395" s="598"/>
      <c r="M27395" s="598"/>
      <c r="N27395" s="598"/>
      <c r="V27395" s="598"/>
      <c r="W27395" s="598"/>
    </row>
    <row r="27396" spans="6:23" x14ac:dyDescent="0.2">
      <c r="F27396" s="610"/>
      <c r="H27396" s="612"/>
      <c r="I27396" s="598"/>
      <c r="J27396" s="598"/>
      <c r="M27396" s="598"/>
      <c r="N27396" s="598"/>
      <c r="V27396" s="598"/>
      <c r="W27396" s="598"/>
    </row>
    <row r="27397" spans="6:23" x14ac:dyDescent="0.2">
      <c r="F27397" s="610"/>
      <c r="H27397" s="612"/>
      <c r="I27397" s="598"/>
      <c r="J27397" s="598"/>
      <c r="M27397" s="598"/>
      <c r="N27397" s="598"/>
      <c r="V27397" s="598"/>
      <c r="W27397" s="598"/>
    </row>
    <row r="27398" spans="6:23" x14ac:dyDescent="0.2">
      <c r="F27398" s="610"/>
      <c r="H27398" s="612"/>
      <c r="I27398" s="598"/>
      <c r="J27398" s="598"/>
      <c r="M27398" s="598"/>
      <c r="N27398" s="598"/>
      <c r="V27398" s="598"/>
      <c r="W27398" s="598"/>
    </row>
    <row r="27399" spans="6:23" x14ac:dyDescent="0.2">
      <c r="F27399" s="610"/>
      <c r="H27399" s="612"/>
      <c r="I27399" s="598"/>
      <c r="J27399" s="598"/>
      <c r="M27399" s="598"/>
      <c r="N27399" s="598"/>
      <c r="V27399" s="598"/>
      <c r="W27399" s="598"/>
    </row>
    <row r="27400" spans="6:23" x14ac:dyDescent="0.2">
      <c r="F27400" s="610"/>
      <c r="H27400" s="612"/>
      <c r="I27400" s="598"/>
      <c r="J27400" s="598"/>
      <c r="M27400" s="598"/>
      <c r="N27400" s="598"/>
      <c r="V27400" s="598"/>
      <c r="W27400" s="598"/>
    </row>
    <row r="27401" spans="6:23" x14ac:dyDescent="0.2">
      <c r="F27401" s="610"/>
      <c r="H27401" s="612"/>
      <c r="I27401" s="598"/>
      <c r="J27401" s="598"/>
      <c r="M27401" s="598"/>
      <c r="N27401" s="598"/>
      <c r="V27401" s="598"/>
      <c r="W27401" s="598"/>
    </row>
    <row r="27402" spans="6:23" x14ac:dyDescent="0.2">
      <c r="F27402" s="610"/>
      <c r="H27402" s="612"/>
      <c r="I27402" s="598"/>
      <c r="J27402" s="598"/>
      <c r="M27402" s="598"/>
      <c r="N27402" s="598"/>
      <c r="V27402" s="598"/>
      <c r="W27402" s="598"/>
    </row>
    <row r="27403" spans="6:23" x14ac:dyDescent="0.2">
      <c r="F27403" s="610"/>
      <c r="H27403" s="612"/>
      <c r="I27403" s="598"/>
      <c r="J27403" s="598"/>
      <c r="M27403" s="598"/>
      <c r="N27403" s="598"/>
      <c r="V27403" s="598"/>
      <c r="W27403" s="598"/>
    </row>
    <row r="27404" spans="6:23" x14ac:dyDescent="0.2">
      <c r="F27404" s="610"/>
      <c r="H27404" s="612"/>
      <c r="I27404" s="598"/>
      <c r="J27404" s="598"/>
      <c r="M27404" s="598"/>
      <c r="N27404" s="598"/>
      <c r="V27404" s="598"/>
      <c r="W27404" s="598"/>
    </row>
    <row r="27405" spans="6:23" x14ac:dyDescent="0.2">
      <c r="F27405" s="610"/>
      <c r="H27405" s="612"/>
      <c r="I27405" s="598"/>
      <c r="J27405" s="598"/>
      <c r="M27405" s="598"/>
      <c r="N27405" s="598"/>
      <c r="V27405" s="598"/>
      <c r="W27405" s="598"/>
    </row>
    <row r="27406" spans="6:23" x14ac:dyDescent="0.2">
      <c r="F27406" s="610"/>
      <c r="H27406" s="612"/>
      <c r="I27406" s="598"/>
      <c r="J27406" s="598"/>
      <c r="M27406" s="598"/>
      <c r="N27406" s="598"/>
      <c r="V27406" s="598"/>
      <c r="W27406" s="598"/>
    </row>
    <row r="27407" spans="6:23" x14ac:dyDescent="0.2">
      <c r="F27407" s="610"/>
      <c r="H27407" s="612"/>
      <c r="I27407" s="598"/>
      <c r="J27407" s="598"/>
      <c r="M27407" s="598"/>
      <c r="N27407" s="598"/>
      <c r="V27407" s="598"/>
      <c r="W27407" s="598"/>
    </row>
    <row r="27408" spans="6:23" x14ac:dyDescent="0.2">
      <c r="F27408" s="610"/>
      <c r="H27408" s="612"/>
      <c r="I27408" s="598"/>
      <c r="J27408" s="598"/>
      <c r="M27408" s="598"/>
      <c r="N27408" s="598"/>
      <c r="V27408" s="598"/>
      <c r="W27408" s="598"/>
    </row>
    <row r="27409" spans="6:23" x14ac:dyDescent="0.2">
      <c r="F27409" s="610"/>
      <c r="H27409" s="612"/>
      <c r="I27409" s="598"/>
      <c r="J27409" s="598"/>
      <c r="M27409" s="598"/>
      <c r="N27409" s="598"/>
      <c r="V27409" s="598"/>
      <c r="W27409" s="598"/>
    </row>
    <row r="27410" spans="6:23" x14ac:dyDescent="0.2">
      <c r="F27410" s="610"/>
      <c r="H27410" s="612"/>
      <c r="I27410" s="598"/>
      <c r="J27410" s="598"/>
      <c r="M27410" s="598"/>
      <c r="N27410" s="598"/>
      <c r="V27410" s="598"/>
      <c r="W27410" s="598"/>
    </row>
    <row r="27411" spans="6:23" x14ac:dyDescent="0.2">
      <c r="F27411" s="610"/>
      <c r="H27411" s="612"/>
      <c r="I27411" s="598"/>
      <c r="J27411" s="598"/>
      <c r="M27411" s="598"/>
      <c r="N27411" s="598"/>
      <c r="V27411" s="598"/>
      <c r="W27411" s="598"/>
    </row>
    <row r="27412" spans="6:23" x14ac:dyDescent="0.2">
      <c r="F27412" s="610"/>
      <c r="H27412" s="612"/>
      <c r="I27412" s="598"/>
      <c r="J27412" s="598"/>
      <c r="M27412" s="598"/>
      <c r="N27412" s="598"/>
      <c r="V27412" s="598"/>
      <c r="W27412" s="598"/>
    </row>
    <row r="27413" spans="6:23" x14ac:dyDescent="0.2">
      <c r="F27413" s="610"/>
      <c r="H27413" s="612"/>
      <c r="I27413" s="598"/>
      <c r="J27413" s="598"/>
      <c r="M27413" s="598"/>
      <c r="N27413" s="598"/>
      <c r="V27413" s="598"/>
      <c r="W27413" s="598"/>
    </row>
    <row r="27414" spans="6:23" x14ac:dyDescent="0.2">
      <c r="F27414" s="610"/>
      <c r="H27414" s="612"/>
      <c r="I27414" s="598"/>
      <c r="J27414" s="598"/>
      <c r="M27414" s="598"/>
      <c r="N27414" s="598"/>
      <c r="V27414" s="598"/>
      <c r="W27414" s="598"/>
    </row>
    <row r="27415" spans="6:23" x14ac:dyDescent="0.2">
      <c r="F27415" s="610"/>
      <c r="H27415" s="612"/>
      <c r="I27415" s="598"/>
      <c r="J27415" s="598"/>
      <c r="M27415" s="598"/>
      <c r="N27415" s="598"/>
      <c r="V27415" s="598"/>
      <c r="W27415" s="598"/>
    </row>
    <row r="27416" spans="6:23" x14ac:dyDescent="0.2">
      <c r="F27416" s="610"/>
      <c r="H27416" s="612"/>
      <c r="I27416" s="598"/>
      <c r="J27416" s="598"/>
      <c r="M27416" s="598"/>
      <c r="N27416" s="598"/>
      <c r="V27416" s="598"/>
      <c r="W27416" s="598"/>
    </row>
    <row r="27417" spans="6:23" x14ac:dyDescent="0.2">
      <c r="F27417" s="610"/>
      <c r="H27417" s="612"/>
      <c r="I27417" s="598"/>
      <c r="J27417" s="598"/>
      <c r="M27417" s="598"/>
      <c r="N27417" s="598"/>
      <c r="V27417" s="598"/>
      <c r="W27417" s="598"/>
    </row>
    <row r="27418" spans="6:23" x14ac:dyDescent="0.2">
      <c r="F27418" s="610"/>
      <c r="H27418" s="612"/>
      <c r="I27418" s="598"/>
      <c r="J27418" s="598"/>
      <c r="M27418" s="598"/>
      <c r="N27418" s="598"/>
      <c r="V27418" s="598"/>
      <c r="W27418" s="598"/>
    </row>
    <row r="27419" spans="6:23" x14ac:dyDescent="0.2">
      <c r="F27419" s="610"/>
      <c r="H27419" s="612"/>
      <c r="I27419" s="598"/>
      <c r="J27419" s="598"/>
      <c r="M27419" s="598"/>
      <c r="N27419" s="598"/>
      <c r="V27419" s="598"/>
      <c r="W27419" s="598"/>
    </row>
    <row r="27420" spans="6:23" x14ac:dyDescent="0.2">
      <c r="F27420" s="610"/>
      <c r="H27420" s="612"/>
      <c r="I27420" s="598"/>
      <c r="J27420" s="598"/>
      <c r="M27420" s="598"/>
      <c r="N27420" s="598"/>
      <c r="V27420" s="598"/>
      <c r="W27420" s="598"/>
    </row>
    <row r="27421" spans="6:23" x14ac:dyDescent="0.2">
      <c r="F27421" s="610"/>
      <c r="H27421" s="612"/>
      <c r="I27421" s="598"/>
      <c r="J27421" s="598"/>
      <c r="M27421" s="598"/>
      <c r="N27421" s="598"/>
      <c r="V27421" s="598"/>
      <c r="W27421" s="598"/>
    </row>
    <row r="27422" spans="6:23" x14ac:dyDescent="0.2">
      <c r="F27422" s="610"/>
      <c r="H27422" s="612"/>
      <c r="I27422" s="598"/>
      <c r="J27422" s="598"/>
      <c r="M27422" s="598"/>
      <c r="N27422" s="598"/>
      <c r="V27422" s="598"/>
      <c r="W27422" s="598"/>
    </row>
    <row r="27423" spans="6:23" x14ac:dyDescent="0.2">
      <c r="F27423" s="610"/>
      <c r="H27423" s="612"/>
      <c r="I27423" s="598"/>
      <c r="J27423" s="598"/>
      <c r="M27423" s="598"/>
      <c r="N27423" s="598"/>
      <c r="V27423" s="598"/>
      <c r="W27423" s="598"/>
    </row>
    <row r="27424" spans="6:23" x14ac:dyDescent="0.2">
      <c r="F27424" s="610"/>
      <c r="H27424" s="612"/>
      <c r="I27424" s="598"/>
      <c r="J27424" s="598"/>
      <c r="M27424" s="598"/>
      <c r="N27424" s="598"/>
      <c r="V27424" s="598"/>
      <c r="W27424" s="598"/>
    </row>
    <row r="27425" spans="6:23" x14ac:dyDescent="0.2">
      <c r="F27425" s="610"/>
      <c r="H27425" s="612"/>
      <c r="I27425" s="598"/>
      <c r="J27425" s="598"/>
      <c r="M27425" s="598"/>
      <c r="N27425" s="598"/>
      <c r="V27425" s="598"/>
      <c r="W27425" s="598"/>
    </row>
    <row r="27426" spans="6:23" x14ac:dyDescent="0.2">
      <c r="F27426" s="610"/>
      <c r="H27426" s="612"/>
      <c r="I27426" s="598"/>
      <c r="J27426" s="598"/>
      <c r="M27426" s="598"/>
      <c r="N27426" s="598"/>
      <c r="V27426" s="598"/>
      <c r="W27426" s="598"/>
    </row>
    <row r="27427" spans="6:23" x14ac:dyDescent="0.2">
      <c r="F27427" s="610"/>
      <c r="H27427" s="612"/>
      <c r="I27427" s="598"/>
      <c r="J27427" s="598"/>
      <c r="M27427" s="598"/>
      <c r="N27427" s="598"/>
      <c r="V27427" s="598"/>
      <c r="W27427" s="598"/>
    </row>
    <row r="27428" spans="6:23" x14ac:dyDescent="0.2">
      <c r="F27428" s="610"/>
      <c r="H27428" s="612"/>
      <c r="I27428" s="598"/>
      <c r="J27428" s="598"/>
      <c r="M27428" s="598"/>
      <c r="N27428" s="598"/>
      <c r="V27428" s="598"/>
      <c r="W27428" s="598"/>
    </row>
    <row r="27429" spans="6:23" x14ac:dyDescent="0.2">
      <c r="F27429" s="610"/>
      <c r="H27429" s="612"/>
      <c r="I27429" s="598"/>
      <c r="J27429" s="598"/>
      <c r="M27429" s="598"/>
      <c r="N27429" s="598"/>
      <c r="V27429" s="598"/>
      <c r="W27429" s="598"/>
    </row>
    <row r="27430" spans="6:23" x14ac:dyDescent="0.2">
      <c r="F27430" s="610"/>
      <c r="H27430" s="612"/>
      <c r="I27430" s="598"/>
      <c r="J27430" s="598"/>
      <c r="M27430" s="598"/>
      <c r="N27430" s="598"/>
      <c r="V27430" s="598"/>
      <c r="W27430" s="598"/>
    </row>
    <row r="27431" spans="6:23" x14ac:dyDescent="0.2">
      <c r="F27431" s="610"/>
      <c r="H27431" s="612"/>
      <c r="I27431" s="598"/>
      <c r="J27431" s="598"/>
      <c r="M27431" s="598"/>
      <c r="N27431" s="598"/>
      <c r="V27431" s="598"/>
      <c r="W27431" s="598"/>
    </row>
    <row r="27432" spans="6:23" x14ac:dyDescent="0.2">
      <c r="F27432" s="610"/>
      <c r="H27432" s="612"/>
      <c r="I27432" s="598"/>
      <c r="J27432" s="598"/>
      <c r="M27432" s="598"/>
      <c r="N27432" s="598"/>
      <c r="V27432" s="598"/>
      <c r="W27432" s="598"/>
    </row>
    <row r="27433" spans="6:23" x14ac:dyDescent="0.2">
      <c r="F27433" s="610"/>
      <c r="H27433" s="612"/>
      <c r="I27433" s="598"/>
      <c r="J27433" s="598"/>
      <c r="M27433" s="598"/>
      <c r="N27433" s="598"/>
      <c r="V27433" s="598"/>
      <c r="W27433" s="598"/>
    </row>
    <row r="27434" spans="6:23" x14ac:dyDescent="0.2">
      <c r="F27434" s="610"/>
      <c r="H27434" s="612"/>
      <c r="I27434" s="598"/>
      <c r="J27434" s="598"/>
      <c r="M27434" s="598"/>
      <c r="N27434" s="598"/>
      <c r="V27434" s="598"/>
      <c r="W27434" s="598"/>
    </row>
    <row r="27435" spans="6:23" x14ac:dyDescent="0.2">
      <c r="F27435" s="610"/>
      <c r="H27435" s="612"/>
      <c r="I27435" s="598"/>
      <c r="J27435" s="598"/>
      <c r="M27435" s="598"/>
      <c r="N27435" s="598"/>
      <c r="V27435" s="598"/>
      <c r="W27435" s="598"/>
    </row>
    <row r="27436" spans="6:23" x14ac:dyDescent="0.2">
      <c r="F27436" s="610"/>
      <c r="H27436" s="612"/>
      <c r="I27436" s="598"/>
      <c r="J27436" s="598"/>
      <c r="M27436" s="598"/>
      <c r="N27436" s="598"/>
      <c r="V27436" s="598"/>
      <c r="W27436" s="598"/>
    </row>
    <row r="27437" spans="6:23" x14ac:dyDescent="0.2">
      <c r="F27437" s="610"/>
      <c r="H27437" s="612"/>
      <c r="I27437" s="598"/>
      <c r="J27437" s="598"/>
      <c r="M27437" s="598"/>
      <c r="N27437" s="598"/>
      <c r="V27437" s="598"/>
      <c r="W27437" s="598"/>
    </row>
    <row r="27438" spans="6:23" x14ac:dyDescent="0.2">
      <c r="F27438" s="610"/>
      <c r="H27438" s="612"/>
      <c r="I27438" s="598"/>
      <c r="J27438" s="598"/>
      <c r="M27438" s="598"/>
      <c r="N27438" s="598"/>
      <c r="V27438" s="598"/>
      <c r="W27438" s="598"/>
    </row>
    <row r="27439" spans="6:23" x14ac:dyDescent="0.2">
      <c r="F27439" s="610"/>
      <c r="H27439" s="612"/>
      <c r="I27439" s="598"/>
      <c r="J27439" s="598"/>
      <c r="M27439" s="598"/>
      <c r="N27439" s="598"/>
      <c r="V27439" s="598"/>
      <c r="W27439" s="598"/>
    </row>
    <row r="27440" spans="6:23" x14ac:dyDescent="0.2">
      <c r="F27440" s="610"/>
      <c r="H27440" s="612"/>
      <c r="I27440" s="598"/>
      <c r="J27440" s="598"/>
      <c r="M27440" s="598"/>
      <c r="N27440" s="598"/>
      <c r="V27440" s="598"/>
      <c r="W27440" s="598"/>
    </row>
    <row r="27441" spans="6:23" x14ac:dyDescent="0.2">
      <c r="F27441" s="610"/>
      <c r="H27441" s="612"/>
      <c r="I27441" s="598"/>
      <c r="J27441" s="598"/>
      <c r="M27441" s="598"/>
      <c r="N27441" s="598"/>
      <c r="V27441" s="598"/>
      <c r="W27441" s="598"/>
    </row>
    <row r="27442" spans="6:23" x14ac:dyDescent="0.2">
      <c r="F27442" s="610"/>
      <c r="H27442" s="612"/>
      <c r="I27442" s="598"/>
      <c r="J27442" s="598"/>
      <c r="M27442" s="598"/>
      <c r="N27442" s="598"/>
      <c r="V27442" s="598"/>
      <c r="W27442" s="598"/>
    </row>
    <row r="27443" spans="6:23" x14ac:dyDescent="0.2">
      <c r="F27443" s="610"/>
      <c r="H27443" s="612"/>
      <c r="I27443" s="598"/>
      <c r="J27443" s="598"/>
      <c r="M27443" s="598"/>
      <c r="N27443" s="598"/>
      <c r="V27443" s="598"/>
      <c r="W27443" s="598"/>
    </row>
    <row r="27444" spans="6:23" x14ac:dyDescent="0.2">
      <c r="F27444" s="610"/>
      <c r="H27444" s="612"/>
      <c r="I27444" s="598"/>
      <c r="J27444" s="598"/>
      <c r="M27444" s="598"/>
      <c r="N27444" s="598"/>
      <c r="V27444" s="598"/>
      <c r="W27444" s="598"/>
    </row>
    <row r="27445" spans="6:23" x14ac:dyDescent="0.2">
      <c r="F27445" s="610"/>
      <c r="H27445" s="612"/>
      <c r="I27445" s="598"/>
      <c r="J27445" s="598"/>
      <c r="M27445" s="598"/>
      <c r="N27445" s="598"/>
      <c r="V27445" s="598"/>
      <c r="W27445" s="598"/>
    </row>
    <row r="27446" spans="6:23" x14ac:dyDescent="0.2">
      <c r="F27446" s="610"/>
      <c r="H27446" s="612"/>
      <c r="I27446" s="598"/>
      <c r="J27446" s="598"/>
      <c r="M27446" s="598"/>
      <c r="N27446" s="598"/>
      <c r="V27446" s="598"/>
      <c r="W27446" s="598"/>
    </row>
    <row r="27447" spans="6:23" x14ac:dyDescent="0.2">
      <c r="F27447" s="610"/>
      <c r="H27447" s="612"/>
      <c r="I27447" s="598"/>
      <c r="J27447" s="598"/>
      <c r="M27447" s="598"/>
      <c r="N27447" s="598"/>
      <c r="V27447" s="598"/>
      <c r="W27447" s="598"/>
    </row>
    <row r="27448" spans="6:23" x14ac:dyDescent="0.2">
      <c r="F27448" s="610"/>
      <c r="H27448" s="612"/>
      <c r="I27448" s="598"/>
      <c r="J27448" s="598"/>
      <c r="M27448" s="598"/>
      <c r="N27448" s="598"/>
      <c r="V27448" s="598"/>
      <c r="W27448" s="598"/>
    </row>
    <row r="27449" spans="6:23" x14ac:dyDescent="0.2">
      <c r="F27449" s="610"/>
      <c r="H27449" s="612"/>
      <c r="I27449" s="598"/>
      <c r="J27449" s="598"/>
      <c r="M27449" s="598"/>
      <c r="N27449" s="598"/>
      <c r="V27449" s="598"/>
      <c r="W27449" s="598"/>
    </row>
    <row r="27450" spans="6:23" x14ac:dyDescent="0.2">
      <c r="F27450" s="610"/>
      <c r="H27450" s="612"/>
      <c r="I27450" s="598"/>
      <c r="J27450" s="598"/>
      <c r="M27450" s="598"/>
      <c r="N27450" s="598"/>
      <c r="V27450" s="598"/>
      <c r="W27450" s="598"/>
    </row>
    <row r="27451" spans="6:23" x14ac:dyDescent="0.2">
      <c r="F27451" s="610"/>
      <c r="H27451" s="612"/>
      <c r="I27451" s="598"/>
      <c r="J27451" s="598"/>
      <c r="M27451" s="598"/>
      <c r="N27451" s="598"/>
      <c r="V27451" s="598"/>
      <c r="W27451" s="598"/>
    </row>
    <row r="27452" spans="6:23" x14ac:dyDescent="0.2">
      <c r="F27452" s="610"/>
      <c r="H27452" s="612"/>
      <c r="I27452" s="598"/>
      <c r="J27452" s="598"/>
      <c r="M27452" s="598"/>
      <c r="N27452" s="598"/>
      <c r="V27452" s="598"/>
      <c r="W27452" s="598"/>
    </row>
    <row r="27453" spans="6:23" x14ac:dyDescent="0.2">
      <c r="F27453" s="610"/>
      <c r="H27453" s="612"/>
      <c r="I27453" s="598"/>
      <c r="J27453" s="598"/>
      <c r="M27453" s="598"/>
      <c r="N27453" s="598"/>
      <c r="V27453" s="598"/>
      <c r="W27453" s="598"/>
    </row>
    <row r="27454" spans="6:23" x14ac:dyDescent="0.2">
      <c r="F27454" s="610"/>
      <c r="H27454" s="612"/>
      <c r="I27454" s="598"/>
      <c r="J27454" s="598"/>
      <c r="M27454" s="598"/>
      <c r="N27454" s="598"/>
      <c r="V27454" s="598"/>
      <c r="W27454" s="598"/>
    </row>
    <row r="27455" spans="6:23" x14ac:dyDescent="0.2">
      <c r="F27455" s="610"/>
      <c r="H27455" s="612"/>
      <c r="I27455" s="598"/>
      <c r="J27455" s="598"/>
      <c r="M27455" s="598"/>
      <c r="N27455" s="598"/>
      <c r="V27455" s="598"/>
      <c r="W27455" s="598"/>
    </row>
    <row r="27456" spans="6:23" x14ac:dyDescent="0.2">
      <c r="F27456" s="610"/>
      <c r="H27456" s="612"/>
      <c r="I27456" s="598"/>
      <c r="J27456" s="598"/>
      <c r="M27456" s="598"/>
      <c r="N27456" s="598"/>
      <c r="V27456" s="598"/>
      <c r="W27456" s="598"/>
    </row>
    <row r="27457" spans="6:23" x14ac:dyDescent="0.2">
      <c r="F27457" s="610"/>
      <c r="H27457" s="612"/>
      <c r="I27457" s="598"/>
      <c r="J27457" s="598"/>
      <c r="M27457" s="598"/>
      <c r="N27457" s="598"/>
      <c r="V27457" s="598"/>
      <c r="W27457" s="598"/>
    </row>
    <row r="27458" spans="6:23" x14ac:dyDescent="0.2">
      <c r="F27458" s="610"/>
      <c r="H27458" s="612"/>
      <c r="I27458" s="598"/>
      <c r="J27458" s="598"/>
      <c r="M27458" s="598"/>
      <c r="N27458" s="598"/>
      <c r="V27458" s="598"/>
      <c r="W27458" s="598"/>
    </row>
    <row r="27459" spans="6:23" x14ac:dyDescent="0.2">
      <c r="F27459" s="610"/>
      <c r="H27459" s="612"/>
      <c r="I27459" s="598"/>
      <c r="J27459" s="598"/>
      <c r="M27459" s="598"/>
      <c r="N27459" s="598"/>
      <c r="V27459" s="598"/>
      <c r="W27459" s="598"/>
    </row>
    <row r="27460" spans="6:23" x14ac:dyDescent="0.2">
      <c r="F27460" s="610"/>
      <c r="H27460" s="612"/>
      <c r="I27460" s="598"/>
      <c r="J27460" s="598"/>
      <c r="M27460" s="598"/>
      <c r="N27460" s="598"/>
      <c r="V27460" s="598"/>
      <c r="W27460" s="598"/>
    </row>
    <row r="27461" spans="6:23" x14ac:dyDescent="0.2">
      <c r="F27461" s="610"/>
      <c r="H27461" s="612"/>
      <c r="I27461" s="598"/>
      <c r="J27461" s="598"/>
      <c r="M27461" s="598"/>
      <c r="N27461" s="598"/>
      <c r="V27461" s="598"/>
      <c r="W27461" s="598"/>
    </row>
    <row r="27462" spans="6:23" x14ac:dyDescent="0.2">
      <c r="F27462" s="610"/>
      <c r="H27462" s="612"/>
      <c r="I27462" s="598"/>
      <c r="J27462" s="598"/>
      <c r="M27462" s="598"/>
      <c r="N27462" s="598"/>
      <c r="V27462" s="598"/>
      <c r="W27462" s="598"/>
    </row>
    <row r="27463" spans="6:23" x14ac:dyDescent="0.2">
      <c r="F27463" s="610"/>
      <c r="H27463" s="612"/>
      <c r="I27463" s="598"/>
      <c r="J27463" s="598"/>
      <c r="M27463" s="598"/>
      <c r="N27463" s="598"/>
      <c r="V27463" s="598"/>
      <c r="W27463" s="598"/>
    </row>
    <row r="27464" spans="6:23" x14ac:dyDescent="0.2">
      <c r="F27464" s="610"/>
      <c r="H27464" s="612"/>
      <c r="I27464" s="598"/>
      <c r="J27464" s="598"/>
      <c r="M27464" s="598"/>
      <c r="N27464" s="598"/>
      <c r="V27464" s="598"/>
      <c r="W27464" s="598"/>
    </row>
    <row r="27465" spans="6:23" x14ac:dyDescent="0.2">
      <c r="F27465" s="610"/>
      <c r="H27465" s="612"/>
      <c r="I27465" s="598"/>
      <c r="J27465" s="598"/>
      <c r="M27465" s="598"/>
      <c r="N27465" s="598"/>
      <c r="V27465" s="598"/>
      <c r="W27465" s="598"/>
    </row>
    <row r="27466" spans="6:23" x14ac:dyDescent="0.2">
      <c r="F27466" s="610"/>
      <c r="H27466" s="612"/>
      <c r="I27466" s="598"/>
      <c r="J27466" s="598"/>
      <c r="M27466" s="598"/>
      <c r="N27466" s="598"/>
      <c r="V27466" s="598"/>
      <c r="W27466" s="598"/>
    </row>
    <row r="27467" spans="6:23" x14ac:dyDescent="0.2">
      <c r="F27467" s="610"/>
      <c r="H27467" s="612"/>
      <c r="I27467" s="598"/>
      <c r="J27467" s="598"/>
      <c r="M27467" s="598"/>
      <c r="N27467" s="598"/>
      <c r="V27467" s="598"/>
      <c r="W27467" s="598"/>
    </row>
    <row r="27468" spans="6:23" x14ac:dyDescent="0.2">
      <c r="F27468" s="610"/>
      <c r="H27468" s="612"/>
      <c r="I27468" s="598"/>
      <c r="J27468" s="598"/>
      <c r="M27468" s="598"/>
      <c r="N27468" s="598"/>
      <c r="V27468" s="598"/>
      <c r="W27468" s="598"/>
    </row>
    <row r="27469" spans="6:23" x14ac:dyDescent="0.2">
      <c r="F27469" s="610"/>
      <c r="H27469" s="612"/>
      <c r="I27469" s="598"/>
      <c r="J27469" s="598"/>
      <c r="M27469" s="598"/>
      <c r="N27469" s="598"/>
      <c r="V27469" s="598"/>
      <c r="W27469" s="598"/>
    </row>
    <row r="27470" spans="6:23" x14ac:dyDescent="0.2">
      <c r="F27470" s="610"/>
      <c r="H27470" s="612"/>
      <c r="I27470" s="598"/>
      <c r="J27470" s="598"/>
      <c r="M27470" s="598"/>
      <c r="N27470" s="598"/>
      <c r="V27470" s="598"/>
      <c r="W27470" s="598"/>
    </row>
    <row r="27471" spans="6:23" x14ac:dyDescent="0.2">
      <c r="F27471" s="610"/>
      <c r="H27471" s="612"/>
      <c r="I27471" s="598"/>
      <c r="J27471" s="598"/>
      <c r="M27471" s="598"/>
      <c r="N27471" s="598"/>
      <c r="V27471" s="598"/>
      <c r="W27471" s="598"/>
    </row>
    <row r="27472" spans="6:23" x14ac:dyDescent="0.2">
      <c r="F27472" s="610"/>
      <c r="H27472" s="612"/>
      <c r="I27472" s="598"/>
      <c r="J27472" s="598"/>
      <c r="M27472" s="598"/>
      <c r="N27472" s="598"/>
      <c r="V27472" s="598"/>
      <c r="W27472" s="598"/>
    </row>
    <row r="27473" spans="6:23" x14ac:dyDescent="0.2">
      <c r="F27473" s="610"/>
      <c r="H27473" s="612"/>
      <c r="I27473" s="598"/>
      <c r="J27473" s="598"/>
      <c r="M27473" s="598"/>
      <c r="N27473" s="598"/>
      <c r="V27473" s="598"/>
      <c r="W27473" s="598"/>
    </row>
    <row r="27474" spans="6:23" x14ac:dyDescent="0.2">
      <c r="F27474" s="610"/>
      <c r="H27474" s="612"/>
      <c r="I27474" s="598"/>
      <c r="J27474" s="598"/>
      <c r="M27474" s="598"/>
      <c r="N27474" s="598"/>
      <c r="V27474" s="598"/>
      <c r="W27474" s="598"/>
    </row>
    <row r="27475" spans="6:23" x14ac:dyDescent="0.2">
      <c r="F27475" s="610"/>
      <c r="H27475" s="612"/>
      <c r="I27475" s="598"/>
      <c r="J27475" s="598"/>
      <c r="M27475" s="598"/>
      <c r="N27475" s="598"/>
      <c r="V27475" s="598"/>
      <c r="W27475" s="598"/>
    </row>
    <row r="27476" spans="6:23" x14ac:dyDescent="0.2">
      <c r="F27476" s="610"/>
      <c r="H27476" s="612"/>
      <c r="I27476" s="598"/>
      <c r="J27476" s="598"/>
      <c r="M27476" s="598"/>
      <c r="N27476" s="598"/>
      <c r="V27476" s="598"/>
      <c r="W27476" s="598"/>
    </row>
    <row r="27477" spans="6:23" x14ac:dyDescent="0.2">
      <c r="F27477" s="610"/>
      <c r="H27477" s="612"/>
      <c r="I27477" s="598"/>
      <c r="J27477" s="598"/>
      <c r="M27477" s="598"/>
      <c r="N27477" s="598"/>
      <c r="V27477" s="598"/>
      <c r="W27477" s="598"/>
    </row>
    <row r="27478" spans="6:23" x14ac:dyDescent="0.2">
      <c r="F27478" s="610"/>
      <c r="H27478" s="612"/>
      <c r="I27478" s="598"/>
      <c r="J27478" s="598"/>
      <c r="M27478" s="598"/>
      <c r="N27478" s="598"/>
      <c r="V27478" s="598"/>
      <c r="W27478" s="598"/>
    </row>
    <row r="27479" spans="6:23" x14ac:dyDescent="0.2">
      <c r="F27479" s="610"/>
      <c r="H27479" s="612"/>
      <c r="I27479" s="598"/>
      <c r="J27479" s="598"/>
      <c r="M27479" s="598"/>
      <c r="N27479" s="598"/>
      <c r="V27479" s="598"/>
      <c r="W27479" s="598"/>
    </row>
    <row r="27480" spans="6:23" x14ac:dyDescent="0.2">
      <c r="F27480" s="610"/>
      <c r="H27480" s="612"/>
      <c r="I27480" s="598"/>
      <c r="J27480" s="598"/>
      <c r="M27480" s="598"/>
      <c r="N27480" s="598"/>
      <c r="V27480" s="598"/>
      <c r="W27480" s="598"/>
    </row>
    <row r="27481" spans="6:23" x14ac:dyDescent="0.2">
      <c r="F27481" s="610"/>
      <c r="H27481" s="612"/>
      <c r="I27481" s="598"/>
      <c r="J27481" s="598"/>
      <c r="M27481" s="598"/>
      <c r="N27481" s="598"/>
      <c r="V27481" s="598"/>
      <c r="W27481" s="598"/>
    </row>
    <row r="27482" spans="6:23" x14ac:dyDescent="0.2">
      <c r="F27482" s="610"/>
      <c r="H27482" s="612"/>
      <c r="I27482" s="598"/>
      <c r="J27482" s="598"/>
      <c r="M27482" s="598"/>
      <c r="N27482" s="598"/>
      <c r="V27482" s="598"/>
      <c r="W27482" s="598"/>
    </row>
    <row r="27483" spans="6:23" x14ac:dyDescent="0.2">
      <c r="F27483" s="610"/>
      <c r="H27483" s="612"/>
      <c r="I27483" s="598"/>
      <c r="J27483" s="598"/>
      <c r="M27483" s="598"/>
      <c r="N27483" s="598"/>
      <c r="V27483" s="598"/>
      <c r="W27483" s="598"/>
    </row>
    <row r="27484" spans="6:23" x14ac:dyDescent="0.2">
      <c r="F27484" s="610"/>
      <c r="H27484" s="612"/>
      <c r="I27484" s="598"/>
      <c r="J27484" s="598"/>
      <c r="M27484" s="598"/>
      <c r="N27484" s="598"/>
      <c r="V27484" s="598"/>
      <c r="W27484" s="598"/>
    </row>
    <row r="27485" spans="6:23" x14ac:dyDescent="0.2">
      <c r="F27485" s="610"/>
      <c r="H27485" s="612"/>
      <c r="I27485" s="598"/>
      <c r="J27485" s="598"/>
      <c r="M27485" s="598"/>
      <c r="N27485" s="598"/>
      <c r="V27485" s="598"/>
      <c r="W27485" s="598"/>
    </row>
    <row r="27486" spans="6:23" x14ac:dyDescent="0.2">
      <c r="F27486" s="610"/>
      <c r="H27486" s="612"/>
      <c r="I27486" s="598"/>
      <c r="J27486" s="598"/>
      <c r="M27486" s="598"/>
      <c r="N27486" s="598"/>
      <c r="V27486" s="598"/>
      <c r="W27486" s="598"/>
    </row>
    <row r="27487" spans="6:23" x14ac:dyDescent="0.2">
      <c r="F27487" s="610"/>
      <c r="H27487" s="612"/>
      <c r="I27487" s="598"/>
      <c r="J27487" s="598"/>
      <c r="M27487" s="598"/>
      <c r="N27487" s="598"/>
      <c r="V27487" s="598"/>
      <c r="W27487" s="598"/>
    </row>
    <row r="27488" spans="6:23" x14ac:dyDescent="0.2">
      <c r="F27488" s="610"/>
      <c r="H27488" s="612"/>
      <c r="I27488" s="598"/>
      <c r="J27488" s="598"/>
      <c r="M27488" s="598"/>
      <c r="N27488" s="598"/>
      <c r="V27488" s="598"/>
      <c r="W27488" s="598"/>
    </row>
    <row r="27489" spans="6:23" x14ac:dyDescent="0.2">
      <c r="F27489" s="610"/>
      <c r="H27489" s="612"/>
      <c r="I27489" s="598"/>
      <c r="J27489" s="598"/>
      <c r="M27489" s="598"/>
      <c r="N27489" s="598"/>
      <c r="V27489" s="598"/>
      <c r="W27489" s="598"/>
    </row>
    <row r="27490" spans="6:23" x14ac:dyDescent="0.2">
      <c r="F27490" s="610"/>
      <c r="H27490" s="612"/>
      <c r="I27490" s="598"/>
      <c r="J27490" s="598"/>
      <c r="M27490" s="598"/>
      <c r="N27490" s="598"/>
      <c r="V27490" s="598"/>
      <c r="W27490" s="598"/>
    </row>
    <row r="27491" spans="6:23" x14ac:dyDescent="0.2">
      <c r="F27491" s="610"/>
      <c r="H27491" s="612"/>
      <c r="I27491" s="598"/>
      <c r="J27491" s="598"/>
      <c r="M27491" s="598"/>
      <c r="N27491" s="598"/>
      <c r="V27491" s="598"/>
      <c r="W27491" s="598"/>
    </row>
    <row r="27492" spans="6:23" x14ac:dyDescent="0.2">
      <c r="F27492" s="610"/>
      <c r="H27492" s="612"/>
      <c r="I27492" s="598"/>
      <c r="J27492" s="598"/>
      <c r="M27492" s="598"/>
      <c r="N27492" s="598"/>
      <c r="V27492" s="598"/>
      <c r="W27492" s="598"/>
    </row>
    <row r="27493" spans="6:23" x14ac:dyDescent="0.2">
      <c r="F27493" s="610"/>
      <c r="H27493" s="612"/>
      <c r="I27493" s="598"/>
      <c r="J27493" s="598"/>
      <c r="M27493" s="598"/>
      <c r="N27493" s="598"/>
      <c r="V27493" s="598"/>
      <c r="W27493" s="598"/>
    </row>
    <row r="27494" spans="6:23" x14ac:dyDescent="0.2">
      <c r="F27494" s="610"/>
      <c r="H27494" s="612"/>
      <c r="I27494" s="598"/>
      <c r="J27494" s="598"/>
      <c r="M27494" s="598"/>
      <c r="N27494" s="598"/>
      <c r="V27494" s="598"/>
      <c r="W27494" s="598"/>
    </row>
    <row r="27495" spans="6:23" x14ac:dyDescent="0.2">
      <c r="F27495" s="610"/>
      <c r="H27495" s="612"/>
      <c r="I27495" s="598"/>
      <c r="J27495" s="598"/>
      <c r="M27495" s="598"/>
      <c r="N27495" s="598"/>
      <c r="V27495" s="598"/>
      <c r="W27495" s="598"/>
    </row>
    <row r="27496" spans="6:23" x14ac:dyDescent="0.2">
      <c r="F27496" s="610"/>
      <c r="H27496" s="612"/>
      <c r="I27496" s="598"/>
      <c r="J27496" s="598"/>
      <c r="M27496" s="598"/>
      <c r="N27496" s="598"/>
      <c r="V27496" s="598"/>
      <c r="W27496" s="598"/>
    </row>
    <row r="27497" spans="6:23" x14ac:dyDescent="0.2">
      <c r="F27497" s="610"/>
      <c r="H27497" s="612"/>
      <c r="I27497" s="598"/>
      <c r="J27497" s="598"/>
      <c r="M27497" s="598"/>
      <c r="N27497" s="598"/>
      <c r="V27497" s="598"/>
      <c r="W27497" s="598"/>
    </row>
    <row r="27498" spans="6:23" x14ac:dyDescent="0.2">
      <c r="F27498" s="610"/>
      <c r="H27498" s="612"/>
      <c r="I27498" s="598"/>
      <c r="J27498" s="598"/>
      <c r="M27498" s="598"/>
      <c r="N27498" s="598"/>
      <c r="V27498" s="598"/>
      <c r="W27498" s="598"/>
    </row>
    <row r="27499" spans="6:23" x14ac:dyDescent="0.2">
      <c r="F27499" s="610"/>
      <c r="H27499" s="612"/>
      <c r="I27499" s="598"/>
      <c r="J27499" s="598"/>
      <c r="M27499" s="598"/>
      <c r="N27499" s="598"/>
      <c r="V27499" s="598"/>
      <c r="W27499" s="598"/>
    </row>
    <row r="27500" spans="6:23" x14ac:dyDescent="0.2">
      <c r="F27500" s="610"/>
      <c r="H27500" s="612"/>
      <c r="I27500" s="598"/>
      <c r="J27500" s="598"/>
      <c r="M27500" s="598"/>
      <c r="N27500" s="598"/>
      <c r="V27500" s="598"/>
      <c r="W27500" s="598"/>
    </row>
    <row r="27501" spans="6:23" x14ac:dyDescent="0.2">
      <c r="F27501" s="610"/>
      <c r="H27501" s="612"/>
      <c r="I27501" s="598"/>
      <c r="J27501" s="598"/>
      <c r="M27501" s="598"/>
      <c r="N27501" s="598"/>
      <c r="V27501" s="598"/>
      <c r="W27501" s="598"/>
    </row>
    <row r="27502" spans="6:23" x14ac:dyDescent="0.2">
      <c r="F27502" s="610"/>
      <c r="H27502" s="612"/>
      <c r="I27502" s="598"/>
      <c r="J27502" s="598"/>
      <c r="M27502" s="598"/>
      <c r="N27502" s="598"/>
      <c r="V27502" s="598"/>
      <c r="W27502" s="598"/>
    </row>
    <row r="27503" spans="6:23" x14ac:dyDescent="0.2">
      <c r="F27503" s="610"/>
      <c r="H27503" s="612"/>
      <c r="I27503" s="598"/>
      <c r="J27503" s="598"/>
      <c r="M27503" s="598"/>
      <c r="N27503" s="598"/>
      <c r="V27503" s="598"/>
      <c r="W27503" s="598"/>
    </row>
    <row r="27504" spans="6:23" x14ac:dyDescent="0.2">
      <c r="F27504" s="610"/>
      <c r="H27504" s="612"/>
      <c r="I27504" s="598"/>
      <c r="J27504" s="598"/>
      <c r="M27504" s="598"/>
      <c r="N27504" s="598"/>
      <c r="V27504" s="598"/>
      <c r="W27504" s="598"/>
    </row>
    <row r="27505" spans="6:23" x14ac:dyDescent="0.2">
      <c r="F27505" s="610"/>
      <c r="H27505" s="612"/>
      <c r="I27505" s="598"/>
      <c r="J27505" s="598"/>
      <c r="M27505" s="598"/>
      <c r="N27505" s="598"/>
      <c r="V27505" s="598"/>
      <c r="W27505" s="598"/>
    </row>
    <row r="27506" spans="6:23" x14ac:dyDescent="0.2">
      <c r="F27506" s="610"/>
      <c r="H27506" s="612"/>
      <c r="I27506" s="598"/>
      <c r="J27506" s="598"/>
      <c r="M27506" s="598"/>
      <c r="N27506" s="598"/>
      <c r="V27506" s="598"/>
      <c r="W27506" s="598"/>
    </row>
    <row r="27507" spans="6:23" x14ac:dyDescent="0.2">
      <c r="F27507" s="610"/>
      <c r="H27507" s="612"/>
      <c r="I27507" s="598"/>
      <c r="J27507" s="598"/>
      <c r="M27507" s="598"/>
      <c r="N27507" s="598"/>
      <c r="V27507" s="598"/>
      <c r="W27507" s="598"/>
    </row>
    <row r="27508" spans="6:23" x14ac:dyDescent="0.2">
      <c r="F27508" s="610"/>
      <c r="H27508" s="612"/>
      <c r="I27508" s="598"/>
      <c r="J27508" s="598"/>
      <c r="M27508" s="598"/>
      <c r="N27508" s="598"/>
      <c r="V27508" s="598"/>
      <c r="W27508" s="598"/>
    </row>
    <row r="27509" spans="6:23" x14ac:dyDescent="0.2">
      <c r="F27509" s="610"/>
      <c r="H27509" s="612"/>
      <c r="I27509" s="598"/>
      <c r="J27509" s="598"/>
      <c r="M27509" s="598"/>
      <c r="N27509" s="598"/>
      <c r="V27509" s="598"/>
      <c r="W27509" s="598"/>
    </row>
    <row r="27510" spans="6:23" x14ac:dyDescent="0.2">
      <c r="F27510" s="610"/>
      <c r="H27510" s="612"/>
      <c r="I27510" s="598"/>
      <c r="J27510" s="598"/>
      <c r="M27510" s="598"/>
      <c r="N27510" s="598"/>
      <c r="V27510" s="598"/>
      <c r="W27510" s="598"/>
    </row>
    <row r="27511" spans="6:23" x14ac:dyDescent="0.2">
      <c r="F27511" s="610"/>
      <c r="H27511" s="612"/>
      <c r="I27511" s="598"/>
      <c r="J27511" s="598"/>
      <c r="M27511" s="598"/>
      <c r="N27511" s="598"/>
      <c r="V27511" s="598"/>
      <c r="W27511" s="598"/>
    </row>
    <row r="27512" spans="6:23" x14ac:dyDescent="0.2">
      <c r="F27512" s="610"/>
      <c r="H27512" s="612"/>
      <c r="I27512" s="598"/>
      <c r="J27512" s="598"/>
      <c r="M27512" s="598"/>
      <c r="N27512" s="598"/>
      <c r="V27512" s="598"/>
      <c r="W27512" s="598"/>
    </row>
    <row r="27513" spans="6:23" x14ac:dyDescent="0.2">
      <c r="F27513" s="610"/>
      <c r="H27513" s="612"/>
      <c r="I27513" s="598"/>
      <c r="J27513" s="598"/>
      <c r="M27513" s="598"/>
      <c r="N27513" s="598"/>
      <c r="V27513" s="598"/>
      <c r="W27513" s="598"/>
    </row>
    <row r="27514" spans="6:23" x14ac:dyDescent="0.2">
      <c r="F27514" s="610"/>
      <c r="H27514" s="612"/>
      <c r="I27514" s="598"/>
      <c r="J27514" s="598"/>
      <c r="M27514" s="598"/>
      <c r="N27514" s="598"/>
      <c r="V27514" s="598"/>
      <c r="W27514" s="598"/>
    </row>
    <row r="27515" spans="6:23" x14ac:dyDescent="0.2">
      <c r="F27515" s="610"/>
      <c r="H27515" s="612"/>
      <c r="I27515" s="598"/>
      <c r="J27515" s="598"/>
      <c r="M27515" s="598"/>
      <c r="N27515" s="598"/>
      <c r="V27515" s="598"/>
      <c r="W27515" s="598"/>
    </row>
    <row r="27516" spans="6:23" x14ac:dyDescent="0.2">
      <c r="F27516" s="610"/>
      <c r="H27516" s="612"/>
      <c r="I27516" s="598"/>
      <c r="J27516" s="598"/>
      <c r="M27516" s="598"/>
      <c r="N27516" s="598"/>
      <c r="V27516" s="598"/>
      <c r="W27516" s="598"/>
    </row>
    <row r="27517" spans="6:23" x14ac:dyDescent="0.2">
      <c r="F27517" s="610"/>
      <c r="H27517" s="612"/>
      <c r="I27517" s="598"/>
      <c r="J27517" s="598"/>
      <c r="M27517" s="598"/>
      <c r="N27517" s="598"/>
      <c r="V27517" s="598"/>
      <c r="W27517" s="598"/>
    </row>
    <row r="27518" spans="6:23" x14ac:dyDescent="0.2">
      <c r="F27518" s="610"/>
      <c r="H27518" s="612"/>
      <c r="I27518" s="598"/>
      <c r="J27518" s="598"/>
      <c r="M27518" s="598"/>
      <c r="N27518" s="598"/>
      <c r="V27518" s="598"/>
      <c r="W27518" s="598"/>
    </row>
    <row r="27519" spans="6:23" x14ac:dyDescent="0.2">
      <c r="F27519" s="610"/>
      <c r="H27519" s="612"/>
      <c r="I27519" s="598"/>
      <c r="J27519" s="598"/>
      <c r="M27519" s="598"/>
      <c r="N27519" s="598"/>
      <c r="V27519" s="598"/>
      <c r="W27519" s="598"/>
    </row>
    <row r="27520" spans="6:23" x14ac:dyDescent="0.2">
      <c r="F27520" s="610"/>
      <c r="H27520" s="612"/>
      <c r="I27520" s="598"/>
      <c r="J27520" s="598"/>
      <c r="M27520" s="598"/>
      <c r="N27520" s="598"/>
      <c r="V27520" s="598"/>
      <c r="W27520" s="598"/>
    </row>
    <row r="27521" spans="6:23" x14ac:dyDescent="0.2">
      <c r="F27521" s="610"/>
      <c r="H27521" s="612"/>
      <c r="I27521" s="598"/>
      <c r="J27521" s="598"/>
      <c r="M27521" s="598"/>
      <c r="N27521" s="598"/>
      <c r="V27521" s="598"/>
      <c r="W27521" s="598"/>
    </row>
    <row r="27522" spans="6:23" x14ac:dyDescent="0.2">
      <c r="F27522" s="610"/>
      <c r="H27522" s="612"/>
      <c r="I27522" s="598"/>
      <c r="J27522" s="598"/>
      <c r="M27522" s="598"/>
      <c r="N27522" s="598"/>
      <c r="V27522" s="598"/>
      <c r="W27522" s="598"/>
    </row>
    <row r="27523" spans="6:23" x14ac:dyDescent="0.2">
      <c r="F27523" s="610"/>
      <c r="H27523" s="612"/>
      <c r="I27523" s="598"/>
      <c r="J27523" s="598"/>
      <c r="M27523" s="598"/>
      <c r="N27523" s="598"/>
      <c r="V27523" s="598"/>
      <c r="W27523" s="598"/>
    </row>
    <row r="27524" spans="6:23" x14ac:dyDescent="0.2">
      <c r="F27524" s="610"/>
      <c r="H27524" s="612"/>
      <c r="I27524" s="598"/>
      <c r="J27524" s="598"/>
      <c r="M27524" s="598"/>
      <c r="N27524" s="598"/>
      <c r="V27524" s="598"/>
      <c r="W27524" s="598"/>
    </row>
    <row r="27525" spans="6:23" x14ac:dyDescent="0.2">
      <c r="F27525" s="610"/>
      <c r="H27525" s="612"/>
      <c r="I27525" s="598"/>
      <c r="J27525" s="598"/>
      <c r="M27525" s="598"/>
      <c r="N27525" s="598"/>
      <c r="V27525" s="598"/>
      <c r="W27525" s="598"/>
    </row>
    <row r="27526" spans="6:23" x14ac:dyDescent="0.2">
      <c r="F27526" s="610"/>
      <c r="H27526" s="612"/>
      <c r="I27526" s="598"/>
      <c r="J27526" s="598"/>
      <c r="M27526" s="598"/>
      <c r="N27526" s="598"/>
      <c r="V27526" s="598"/>
      <c r="W27526" s="598"/>
    </row>
    <row r="27527" spans="6:23" x14ac:dyDescent="0.2">
      <c r="F27527" s="610"/>
      <c r="H27527" s="612"/>
      <c r="I27527" s="598"/>
      <c r="J27527" s="598"/>
      <c r="M27527" s="598"/>
      <c r="N27527" s="598"/>
      <c r="V27527" s="598"/>
      <c r="W27527" s="598"/>
    </row>
    <row r="27528" spans="6:23" x14ac:dyDescent="0.2">
      <c r="F27528" s="610"/>
      <c r="H27528" s="612"/>
      <c r="I27528" s="598"/>
      <c r="J27528" s="598"/>
      <c r="M27528" s="598"/>
      <c r="N27528" s="598"/>
      <c r="V27528" s="598"/>
      <c r="W27528" s="598"/>
    </row>
    <row r="27529" spans="6:23" x14ac:dyDescent="0.2">
      <c r="F27529" s="610"/>
      <c r="H27529" s="612"/>
      <c r="I27529" s="598"/>
      <c r="J27529" s="598"/>
      <c r="M27529" s="598"/>
      <c r="N27529" s="598"/>
      <c r="V27529" s="598"/>
      <c r="W27529" s="598"/>
    </row>
    <row r="27530" spans="6:23" x14ac:dyDescent="0.2">
      <c r="F27530" s="610"/>
      <c r="H27530" s="612"/>
      <c r="I27530" s="598"/>
      <c r="J27530" s="598"/>
      <c r="M27530" s="598"/>
      <c r="N27530" s="598"/>
      <c r="V27530" s="598"/>
      <c r="W27530" s="598"/>
    </row>
    <row r="27531" spans="6:23" x14ac:dyDescent="0.2">
      <c r="F27531" s="610"/>
      <c r="H27531" s="612"/>
      <c r="I27531" s="598"/>
      <c r="J27531" s="598"/>
      <c r="M27531" s="598"/>
      <c r="N27531" s="598"/>
      <c r="V27531" s="598"/>
      <c r="W27531" s="598"/>
    </row>
    <row r="27532" spans="6:23" x14ac:dyDescent="0.2">
      <c r="F27532" s="610"/>
      <c r="H27532" s="612"/>
      <c r="I27532" s="598"/>
      <c r="J27532" s="598"/>
      <c r="M27532" s="598"/>
      <c r="N27532" s="598"/>
      <c r="V27532" s="598"/>
      <c r="W27532" s="598"/>
    </row>
    <row r="27533" spans="6:23" x14ac:dyDescent="0.2">
      <c r="F27533" s="610"/>
      <c r="H27533" s="612"/>
      <c r="I27533" s="598"/>
      <c r="J27533" s="598"/>
      <c r="M27533" s="598"/>
      <c r="N27533" s="598"/>
      <c r="V27533" s="598"/>
      <c r="W27533" s="598"/>
    </row>
    <row r="27534" spans="6:23" x14ac:dyDescent="0.2">
      <c r="F27534" s="610"/>
      <c r="H27534" s="612"/>
      <c r="I27534" s="598"/>
      <c r="J27534" s="598"/>
      <c r="M27534" s="598"/>
      <c r="N27534" s="598"/>
      <c r="V27534" s="598"/>
      <c r="W27534" s="598"/>
    </row>
    <row r="27535" spans="6:23" x14ac:dyDescent="0.2">
      <c r="F27535" s="610"/>
      <c r="H27535" s="612"/>
      <c r="I27535" s="598"/>
      <c r="J27535" s="598"/>
      <c r="M27535" s="598"/>
      <c r="N27535" s="598"/>
      <c r="V27535" s="598"/>
      <c r="W27535" s="598"/>
    </row>
    <row r="27536" spans="6:23" x14ac:dyDescent="0.2">
      <c r="F27536" s="610"/>
      <c r="H27536" s="612"/>
      <c r="I27536" s="598"/>
      <c r="J27536" s="598"/>
      <c r="M27536" s="598"/>
      <c r="N27536" s="598"/>
      <c r="V27536" s="598"/>
      <c r="W27536" s="598"/>
    </row>
    <row r="27537" spans="6:23" x14ac:dyDescent="0.2">
      <c r="F27537" s="610"/>
      <c r="H27537" s="612"/>
      <c r="I27537" s="598"/>
      <c r="J27537" s="598"/>
      <c r="M27537" s="598"/>
      <c r="N27537" s="598"/>
      <c r="V27537" s="598"/>
      <c r="W27537" s="598"/>
    </row>
    <row r="27538" spans="6:23" x14ac:dyDescent="0.2">
      <c r="F27538" s="610"/>
      <c r="H27538" s="612"/>
      <c r="I27538" s="598"/>
      <c r="J27538" s="598"/>
      <c r="M27538" s="598"/>
      <c r="N27538" s="598"/>
      <c r="V27538" s="598"/>
      <c r="W27538" s="598"/>
    </row>
    <row r="27539" spans="6:23" x14ac:dyDescent="0.2">
      <c r="F27539" s="610"/>
      <c r="H27539" s="612"/>
      <c r="I27539" s="598"/>
      <c r="J27539" s="598"/>
      <c r="M27539" s="598"/>
      <c r="N27539" s="598"/>
      <c r="V27539" s="598"/>
      <c r="W27539" s="598"/>
    </row>
    <row r="27540" spans="6:23" x14ac:dyDescent="0.2">
      <c r="F27540" s="610"/>
      <c r="H27540" s="612"/>
      <c r="I27540" s="598"/>
      <c r="J27540" s="598"/>
      <c r="M27540" s="598"/>
      <c r="N27540" s="598"/>
      <c r="V27540" s="598"/>
      <c r="W27540" s="598"/>
    </row>
    <row r="27541" spans="6:23" x14ac:dyDescent="0.2">
      <c r="F27541" s="610"/>
      <c r="H27541" s="612"/>
      <c r="I27541" s="598"/>
      <c r="J27541" s="598"/>
      <c r="M27541" s="598"/>
      <c r="N27541" s="598"/>
      <c r="V27541" s="598"/>
      <c r="W27541" s="598"/>
    </row>
    <row r="27542" spans="6:23" x14ac:dyDescent="0.2">
      <c r="F27542" s="610"/>
      <c r="H27542" s="612"/>
      <c r="I27542" s="598"/>
      <c r="J27542" s="598"/>
      <c r="M27542" s="598"/>
      <c r="N27542" s="598"/>
      <c r="V27542" s="598"/>
      <c r="W27542" s="598"/>
    </row>
    <row r="27543" spans="6:23" x14ac:dyDescent="0.2">
      <c r="F27543" s="610"/>
      <c r="H27543" s="612"/>
      <c r="I27543" s="598"/>
      <c r="J27543" s="598"/>
      <c r="M27543" s="598"/>
      <c r="N27543" s="598"/>
      <c r="V27543" s="598"/>
      <c r="W27543" s="598"/>
    </row>
    <row r="27544" spans="6:23" x14ac:dyDescent="0.2">
      <c r="F27544" s="610"/>
      <c r="H27544" s="612"/>
      <c r="I27544" s="598"/>
      <c r="J27544" s="598"/>
      <c r="M27544" s="598"/>
      <c r="N27544" s="598"/>
      <c r="V27544" s="598"/>
      <c r="W27544" s="598"/>
    </row>
    <row r="27545" spans="6:23" x14ac:dyDescent="0.2">
      <c r="F27545" s="610"/>
      <c r="H27545" s="612"/>
      <c r="I27545" s="598"/>
      <c r="J27545" s="598"/>
      <c r="M27545" s="598"/>
      <c r="N27545" s="598"/>
      <c r="V27545" s="598"/>
      <c r="W27545" s="598"/>
    </row>
    <row r="27546" spans="6:23" x14ac:dyDescent="0.2">
      <c r="F27546" s="610"/>
      <c r="H27546" s="612"/>
      <c r="I27546" s="598"/>
      <c r="J27546" s="598"/>
      <c r="M27546" s="598"/>
      <c r="N27546" s="598"/>
      <c r="V27546" s="598"/>
      <c r="W27546" s="598"/>
    </row>
    <row r="27547" spans="6:23" x14ac:dyDescent="0.2">
      <c r="F27547" s="610"/>
      <c r="H27547" s="612"/>
      <c r="I27547" s="598"/>
      <c r="J27547" s="598"/>
      <c r="M27547" s="598"/>
      <c r="N27547" s="598"/>
      <c r="V27547" s="598"/>
      <c r="W27547" s="598"/>
    </row>
    <row r="27548" spans="6:23" x14ac:dyDescent="0.2">
      <c r="F27548" s="610"/>
      <c r="H27548" s="612"/>
      <c r="I27548" s="598"/>
      <c r="J27548" s="598"/>
      <c r="M27548" s="598"/>
      <c r="N27548" s="598"/>
      <c r="V27548" s="598"/>
      <c r="W27548" s="598"/>
    </row>
    <row r="27549" spans="6:23" x14ac:dyDescent="0.2">
      <c r="F27549" s="610"/>
      <c r="H27549" s="612"/>
      <c r="I27549" s="598"/>
      <c r="J27549" s="598"/>
      <c r="M27549" s="598"/>
      <c r="N27549" s="598"/>
      <c r="V27549" s="598"/>
      <c r="W27549" s="598"/>
    </row>
    <row r="27550" spans="6:23" x14ac:dyDescent="0.2">
      <c r="F27550" s="610"/>
      <c r="H27550" s="612"/>
      <c r="I27550" s="598"/>
      <c r="J27550" s="598"/>
      <c r="M27550" s="598"/>
      <c r="N27550" s="598"/>
      <c r="V27550" s="598"/>
      <c r="W27550" s="598"/>
    </row>
    <row r="27551" spans="6:23" x14ac:dyDescent="0.2">
      <c r="F27551" s="610"/>
      <c r="H27551" s="612"/>
      <c r="I27551" s="598"/>
      <c r="J27551" s="598"/>
      <c r="M27551" s="598"/>
      <c r="N27551" s="598"/>
      <c r="V27551" s="598"/>
      <c r="W27551" s="598"/>
    </row>
    <row r="27552" spans="6:23" x14ac:dyDescent="0.2">
      <c r="F27552" s="610"/>
      <c r="H27552" s="612"/>
      <c r="I27552" s="598"/>
      <c r="J27552" s="598"/>
      <c r="M27552" s="598"/>
      <c r="N27552" s="598"/>
      <c r="V27552" s="598"/>
      <c r="W27552" s="598"/>
    </row>
    <row r="27553" spans="6:23" x14ac:dyDescent="0.2">
      <c r="F27553" s="610"/>
      <c r="H27553" s="612"/>
      <c r="I27553" s="598"/>
      <c r="J27553" s="598"/>
      <c r="M27553" s="598"/>
      <c r="N27553" s="598"/>
      <c r="V27553" s="598"/>
      <c r="W27553" s="598"/>
    </row>
    <row r="27554" spans="6:23" x14ac:dyDescent="0.2">
      <c r="F27554" s="610"/>
      <c r="H27554" s="612"/>
      <c r="I27554" s="598"/>
      <c r="J27554" s="598"/>
      <c r="M27554" s="598"/>
      <c r="N27554" s="598"/>
      <c r="V27554" s="598"/>
      <c r="W27554" s="598"/>
    </row>
    <row r="27555" spans="6:23" x14ac:dyDescent="0.2">
      <c r="F27555" s="610"/>
      <c r="H27555" s="612"/>
      <c r="I27555" s="598"/>
      <c r="J27555" s="598"/>
      <c r="M27555" s="598"/>
      <c r="N27555" s="598"/>
      <c r="V27555" s="598"/>
      <c r="W27555" s="598"/>
    </row>
    <row r="27556" spans="6:23" x14ac:dyDescent="0.2">
      <c r="F27556" s="610"/>
      <c r="H27556" s="612"/>
      <c r="I27556" s="598"/>
      <c r="J27556" s="598"/>
      <c r="M27556" s="598"/>
      <c r="N27556" s="598"/>
      <c r="V27556" s="598"/>
      <c r="W27556" s="598"/>
    </row>
    <row r="27557" spans="6:23" x14ac:dyDescent="0.2">
      <c r="F27557" s="610"/>
      <c r="H27557" s="612"/>
      <c r="I27557" s="598"/>
      <c r="J27557" s="598"/>
      <c r="M27557" s="598"/>
      <c r="N27557" s="598"/>
      <c r="V27557" s="598"/>
      <c r="W27557" s="598"/>
    </row>
    <row r="27558" spans="6:23" x14ac:dyDescent="0.2">
      <c r="F27558" s="610"/>
      <c r="H27558" s="612"/>
      <c r="I27558" s="598"/>
      <c r="J27558" s="598"/>
      <c r="M27558" s="598"/>
      <c r="N27558" s="598"/>
      <c r="V27558" s="598"/>
      <c r="W27558" s="598"/>
    </row>
    <row r="27559" spans="6:23" x14ac:dyDescent="0.2">
      <c r="F27559" s="610"/>
      <c r="H27559" s="612"/>
      <c r="I27559" s="598"/>
      <c r="J27559" s="598"/>
      <c r="M27559" s="598"/>
      <c r="N27559" s="598"/>
      <c r="V27559" s="598"/>
      <c r="W27559" s="598"/>
    </row>
    <row r="27560" spans="6:23" x14ac:dyDescent="0.2">
      <c r="F27560" s="610"/>
      <c r="H27560" s="612"/>
      <c r="I27560" s="598"/>
      <c r="J27560" s="598"/>
      <c r="M27560" s="598"/>
      <c r="N27560" s="598"/>
      <c r="V27560" s="598"/>
      <c r="W27560" s="598"/>
    </row>
    <row r="27561" spans="6:23" x14ac:dyDescent="0.2">
      <c r="F27561" s="610"/>
      <c r="H27561" s="612"/>
      <c r="I27561" s="598"/>
      <c r="J27561" s="598"/>
      <c r="M27561" s="598"/>
      <c r="N27561" s="598"/>
      <c r="V27561" s="598"/>
      <c r="W27561" s="598"/>
    </row>
    <row r="27562" spans="6:23" x14ac:dyDescent="0.2">
      <c r="F27562" s="610"/>
      <c r="H27562" s="612"/>
      <c r="I27562" s="598"/>
      <c r="J27562" s="598"/>
      <c r="M27562" s="598"/>
      <c r="N27562" s="598"/>
      <c r="V27562" s="598"/>
      <c r="W27562" s="598"/>
    </row>
    <row r="27563" spans="6:23" x14ac:dyDescent="0.2">
      <c r="F27563" s="610"/>
      <c r="H27563" s="612"/>
      <c r="I27563" s="598"/>
      <c r="J27563" s="598"/>
      <c r="M27563" s="598"/>
      <c r="N27563" s="598"/>
      <c r="V27563" s="598"/>
      <c r="W27563" s="598"/>
    </row>
    <row r="27564" spans="6:23" x14ac:dyDescent="0.2">
      <c r="F27564" s="610"/>
      <c r="H27564" s="612"/>
      <c r="I27564" s="598"/>
      <c r="J27564" s="598"/>
      <c r="M27564" s="598"/>
      <c r="N27564" s="598"/>
      <c r="V27564" s="598"/>
      <c r="W27564" s="598"/>
    </row>
    <row r="27565" spans="6:23" x14ac:dyDescent="0.2">
      <c r="F27565" s="610"/>
      <c r="H27565" s="612"/>
      <c r="I27565" s="598"/>
      <c r="J27565" s="598"/>
      <c r="M27565" s="598"/>
      <c r="N27565" s="598"/>
      <c r="V27565" s="598"/>
      <c r="W27565" s="598"/>
    </row>
    <row r="27566" spans="6:23" x14ac:dyDescent="0.2">
      <c r="F27566" s="610"/>
      <c r="H27566" s="612"/>
      <c r="I27566" s="598"/>
      <c r="J27566" s="598"/>
      <c r="M27566" s="598"/>
      <c r="N27566" s="598"/>
      <c r="V27566" s="598"/>
      <c r="W27566" s="598"/>
    </row>
    <row r="27567" spans="6:23" x14ac:dyDescent="0.2">
      <c r="F27567" s="610"/>
      <c r="H27567" s="612"/>
      <c r="I27567" s="598"/>
      <c r="J27567" s="598"/>
      <c r="M27567" s="598"/>
      <c r="N27567" s="598"/>
      <c r="V27567" s="598"/>
      <c r="W27567" s="598"/>
    </row>
    <row r="27568" spans="6:23" x14ac:dyDescent="0.2">
      <c r="F27568" s="610"/>
      <c r="H27568" s="612"/>
      <c r="I27568" s="598"/>
      <c r="J27568" s="598"/>
      <c r="M27568" s="598"/>
      <c r="N27568" s="598"/>
      <c r="V27568" s="598"/>
      <c r="W27568" s="598"/>
    </row>
    <row r="27569" spans="6:23" x14ac:dyDescent="0.2">
      <c r="F27569" s="610"/>
      <c r="H27569" s="612"/>
      <c r="I27569" s="598"/>
      <c r="J27569" s="598"/>
      <c r="M27569" s="598"/>
      <c r="N27569" s="598"/>
      <c r="V27569" s="598"/>
      <c r="W27569" s="598"/>
    </row>
    <row r="27570" spans="6:23" x14ac:dyDescent="0.2">
      <c r="F27570" s="610"/>
      <c r="H27570" s="612"/>
      <c r="I27570" s="598"/>
      <c r="J27570" s="598"/>
      <c r="M27570" s="598"/>
      <c r="N27570" s="598"/>
      <c r="V27570" s="598"/>
      <c r="W27570" s="598"/>
    </row>
    <row r="27571" spans="6:23" x14ac:dyDescent="0.2">
      <c r="F27571" s="610"/>
      <c r="H27571" s="612"/>
      <c r="I27571" s="598"/>
      <c r="J27571" s="598"/>
      <c r="M27571" s="598"/>
      <c r="N27571" s="598"/>
      <c r="V27571" s="598"/>
      <c r="W27571" s="598"/>
    </row>
    <row r="27572" spans="6:23" x14ac:dyDescent="0.2">
      <c r="F27572" s="610"/>
      <c r="H27572" s="612"/>
      <c r="I27572" s="598"/>
      <c r="J27572" s="598"/>
      <c r="M27572" s="598"/>
      <c r="N27572" s="598"/>
      <c r="V27572" s="598"/>
      <c r="W27572" s="598"/>
    </row>
    <row r="27573" spans="6:23" x14ac:dyDescent="0.2">
      <c r="F27573" s="610"/>
      <c r="H27573" s="612"/>
      <c r="I27573" s="598"/>
      <c r="J27573" s="598"/>
      <c r="M27573" s="598"/>
      <c r="N27573" s="598"/>
      <c r="V27573" s="598"/>
      <c r="W27573" s="598"/>
    </row>
    <row r="27574" spans="6:23" x14ac:dyDescent="0.2">
      <c r="F27574" s="610"/>
      <c r="H27574" s="612"/>
      <c r="I27574" s="598"/>
      <c r="J27574" s="598"/>
      <c r="M27574" s="598"/>
      <c r="N27574" s="598"/>
      <c r="V27574" s="598"/>
      <c r="W27574" s="598"/>
    </row>
    <row r="27575" spans="6:23" x14ac:dyDescent="0.2">
      <c r="F27575" s="610"/>
      <c r="H27575" s="612"/>
      <c r="I27575" s="598"/>
      <c r="J27575" s="598"/>
      <c r="M27575" s="598"/>
      <c r="N27575" s="598"/>
      <c r="V27575" s="598"/>
      <c r="W27575" s="598"/>
    </row>
    <row r="27576" spans="6:23" x14ac:dyDescent="0.2">
      <c r="F27576" s="610"/>
      <c r="H27576" s="612"/>
      <c r="I27576" s="598"/>
      <c r="J27576" s="598"/>
      <c r="M27576" s="598"/>
      <c r="N27576" s="598"/>
      <c r="V27576" s="598"/>
      <c r="W27576" s="598"/>
    </row>
    <row r="27577" spans="6:23" x14ac:dyDescent="0.2">
      <c r="F27577" s="610"/>
      <c r="H27577" s="612"/>
      <c r="I27577" s="598"/>
      <c r="J27577" s="598"/>
      <c r="M27577" s="598"/>
      <c r="N27577" s="598"/>
      <c r="V27577" s="598"/>
      <c r="W27577" s="598"/>
    </row>
    <row r="27578" spans="6:23" x14ac:dyDescent="0.2">
      <c r="F27578" s="610"/>
      <c r="H27578" s="612"/>
      <c r="I27578" s="598"/>
      <c r="J27578" s="598"/>
      <c r="M27578" s="598"/>
      <c r="N27578" s="598"/>
      <c r="V27578" s="598"/>
      <c r="W27578" s="598"/>
    </row>
    <row r="27579" spans="6:23" x14ac:dyDescent="0.2">
      <c r="F27579" s="610"/>
      <c r="H27579" s="612"/>
      <c r="I27579" s="598"/>
      <c r="J27579" s="598"/>
      <c r="M27579" s="598"/>
      <c r="N27579" s="598"/>
      <c r="V27579" s="598"/>
      <c r="W27579" s="598"/>
    </row>
    <row r="27580" spans="6:23" x14ac:dyDescent="0.2">
      <c r="F27580" s="610"/>
      <c r="H27580" s="612"/>
      <c r="I27580" s="598"/>
      <c r="J27580" s="598"/>
      <c r="M27580" s="598"/>
      <c r="N27580" s="598"/>
      <c r="V27580" s="598"/>
      <c r="W27580" s="598"/>
    </row>
    <row r="27581" spans="6:23" x14ac:dyDescent="0.2">
      <c r="F27581" s="610"/>
      <c r="H27581" s="612"/>
      <c r="I27581" s="598"/>
      <c r="J27581" s="598"/>
      <c r="M27581" s="598"/>
      <c r="N27581" s="598"/>
      <c r="V27581" s="598"/>
      <c r="W27581" s="598"/>
    </row>
    <row r="27582" spans="6:23" x14ac:dyDescent="0.2">
      <c r="F27582" s="610"/>
      <c r="H27582" s="612"/>
      <c r="I27582" s="598"/>
      <c r="J27582" s="598"/>
      <c r="M27582" s="598"/>
      <c r="N27582" s="598"/>
      <c r="V27582" s="598"/>
      <c r="W27582" s="598"/>
    </row>
    <row r="27583" spans="6:23" x14ac:dyDescent="0.2">
      <c r="F27583" s="610"/>
      <c r="H27583" s="612"/>
      <c r="I27583" s="598"/>
      <c r="J27583" s="598"/>
      <c r="M27583" s="598"/>
      <c r="N27583" s="598"/>
      <c r="V27583" s="598"/>
      <c r="W27583" s="598"/>
    </row>
    <row r="27584" spans="6:23" x14ac:dyDescent="0.2">
      <c r="F27584" s="610"/>
      <c r="H27584" s="612"/>
      <c r="I27584" s="598"/>
      <c r="J27584" s="598"/>
      <c r="M27584" s="598"/>
      <c r="N27584" s="598"/>
      <c r="V27584" s="598"/>
      <c r="W27584" s="598"/>
    </row>
    <row r="27585" spans="6:23" x14ac:dyDescent="0.2">
      <c r="F27585" s="610"/>
      <c r="H27585" s="612"/>
      <c r="I27585" s="598"/>
      <c r="J27585" s="598"/>
      <c r="M27585" s="598"/>
      <c r="N27585" s="598"/>
      <c r="V27585" s="598"/>
      <c r="W27585" s="598"/>
    </row>
    <row r="27586" spans="6:23" x14ac:dyDescent="0.2">
      <c r="F27586" s="610"/>
      <c r="H27586" s="612"/>
      <c r="I27586" s="598"/>
      <c r="J27586" s="598"/>
      <c r="M27586" s="598"/>
      <c r="N27586" s="598"/>
      <c r="V27586" s="598"/>
      <c r="W27586" s="598"/>
    </row>
    <row r="27587" spans="6:23" x14ac:dyDescent="0.2">
      <c r="F27587" s="610"/>
      <c r="H27587" s="612"/>
      <c r="I27587" s="598"/>
      <c r="J27587" s="598"/>
      <c r="M27587" s="598"/>
      <c r="N27587" s="598"/>
      <c r="V27587" s="598"/>
      <c r="W27587" s="598"/>
    </row>
    <row r="27588" spans="6:23" x14ac:dyDescent="0.2">
      <c r="F27588" s="610"/>
      <c r="H27588" s="612"/>
      <c r="I27588" s="598"/>
      <c r="J27588" s="598"/>
      <c r="M27588" s="598"/>
      <c r="N27588" s="598"/>
      <c r="V27588" s="598"/>
      <c r="W27588" s="598"/>
    </row>
    <row r="27589" spans="6:23" x14ac:dyDescent="0.2">
      <c r="F27589" s="610"/>
      <c r="H27589" s="612"/>
      <c r="I27589" s="598"/>
      <c r="J27589" s="598"/>
      <c r="M27589" s="598"/>
      <c r="N27589" s="598"/>
      <c r="V27589" s="598"/>
      <c r="W27589" s="598"/>
    </row>
    <row r="27590" spans="6:23" x14ac:dyDescent="0.2">
      <c r="F27590" s="610"/>
      <c r="H27590" s="612"/>
      <c r="I27590" s="598"/>
      <c r="J27590" s="598"/>
      <c r="M27590" s="598"/>
      <c r="N27590" s="598"/>
      <c r="V27590" s="598"/>
      <c r="W27590" s="598"/>
    </row>
    <row r="27591" spans="6:23" x14ac:dyDescent="0.2">
      <c r="F27591" s="610"/>
      <c r="H27591" s="612"/>
      <c r="I27591" s="598"/>
      <c r="J27591" s="598"/>
      <c r="M27591" s="598"/>
      <c r="N27591" s="598"/>
      <c r="V27591" s="598"/>
      <c r="W27591" s="598"/>
    </row>
    <row r="27592" spans="6:23" x14ac:dyDescent="0.2">
      <c r="F27592" s="610"/>
      <c r="H27592" s="612"/>
      <c r="I27592" s="598"/>
      <c r="J27592" s="598"/>
      <c r="M27592" s="598"/>
      <c r="N27592" s="598"/>
      <c r="V27592" s="598"/>
      <c r="W27592" s="598"/>
    </row>
    <row r="27593" spans="6:23" x14ac:dyDescent="0.2">
      <c r="F27593" s="610"/>
      <c r="H27593" s="612"/>
      <c r="I27593" s="598"/>
      <c r="J27593" s="598"/>
      <c r="M27593" s="598"/>
      <c r="N27593" s="598"/>
      <c r="V27593" s="598"/>
      <c r="W27593" s="598"/>
    </row>
    <row r="27594" spans="6:23" x14ac:dyDescent="0.2">
      <c r="F27594" s="610"/>
      <c r="H27594" s="612"/>
      <c r="I27594" s="598"/>
      <c r="J27594" s="598"/>
      <c r="M27594" s="598"/>
      <c r="N27594" s="598"/>
      <c r="V27594" s="598"/>
      <c r="W27594" s="598"/>
    </row>
    <row r="27595" spans="6:23" x14ac:dyDescent="0.2">
      <c r="F27595" s="610"/>
      <c r="H27595" s="612"/>
      <c r="I27595" s="598"/>
      <c r="J27595" s="598"/>
      <c r="M27595" s="598"/>
      <c r="N27595" s="598"/>
      <c r="V27595" s="598"/>
      <c r="W27595" s="598"/>
    </row>
    <row r="27596" spans="6:23" x14ac:dyDescent="0.2">
      <c r="F27596" s="610"/>
      <c r="H27596" s="612"/>
      <c r="I27596" s="598"/>
      <c r="J27596" s="598"/>
      <c r="M27596" s="598"/>
      <c r="N27596" s="598"/>
      <c r="V27596" s="598"/>
      <c r="W27596" s="598"/>
    </row>
    <row r="27597" spans="6:23" x14ac:dyDescent="0.2">
      <c r="F27597" s="610"/>
      <c r="H27597" s="612"/>
      <c r="I27597" s="598"/>
      <c r="J27597" s="598"/>
      <c r="M27597" s="598"/>
      <c r="N27597" s="598"/>
      <c r="V27597" s="598"/>
      <c r="W27597" s="598"/>
    </row>
    <row r="27598" spans="6:23" x14ac:dyDescent="0.2">
      <c r="F27598" s="610"/>
      <c r="H27598" s="612"/>
      <c r="I27598" s="598"/>
      <c r="J27598" s="598"/>
      <c r="M27598" s="598"/>
      <c r="N27598" s="598"/>
      <c r="V27598" s="598"/>
      <c r="W27598" s="598"/>
    </row>
    <row r="27599" spans="6:23" x14ac:dyDescent="0.2">
      <c r="F27599" s="610"/>
      <c r="H27599" s="612"/>
      <c r="I27599" s="598"/>
      <c r="J27599" s="598"/>
      <c r="M27599" s="598"/>
      <c r="N27599" s="598"/>
      <c r="V27599" s="598"/>
      <c r="W27599" s="598"/>
    </row>
    <row r="27600" spans="6:23" x14ac:dyDescent="0.2">
      <c r="F27600" s="610"/>
      <c r="H27600" s="612"/>
      <c r="I27600" s="598"/>
      <c r="J27600" s="598"/>
      <c r="M27600" s="598"/>
      <c r="N27600" s="598"/>
      <c r="V27600" s="598"/>
      <c r="W27600" s="598"/>
    </row>
    <row r="27601" spans="6:23" x14ac:dyDescent="0.2">
      <c r="F27601" s="610"/>
      <c r="H27601" s="612"/>
      <c r="I27601" s="598"/>
      <c r="J27601" s="598"/>
      <c r="M27601" s="598"/>
      <c r="N27601" s="598"/>
      <c r="V27601" s="598"/>
      <c r="W27601" s="598"/>
    </row>
    <row r="27602" spans="6:23" x14ac:dyDescent="0.2">
      <c r="F27602" s="610"/>
      <c r="H27602" s="612"/>
      <c r="I27602" s="598"/>
      <c r="J27602" s="598"/>
      <c r="M27602" s="598"/>
      <c r="N27602" s="598"/>
      <c r="V27602" s="598"/>
      <c r="W27602" s="598"/>
    </row>
    <row r="27603" spans="6:23" x14ac:dyDescent="0.2">
      <c r="F27603" s="610"/>
      <c r="H27603" s="612"/>
      <c r="I27603" s="598"/>
      <c r="J27603" s="598"/>
      <c r="M27603" s="598"/>
      <c r="N27603" s="598"/>
      <c r="V27603" s="598"/>
      <c r="W27603" s="598"/>
    </row>
    <row r="27604" spans="6:23" x14ac:dyDescent="0.2">
      <c r="F27604" s="610"/>
      <c r="H27604" s="612"/>
      <c r="I27604" s="598"/>
      <c r="J27604" s="598"/>
      <c r="M27604" s="598"/>
      <c r="N27604" s="598"/>
      <c r="V27604" s="598"/>
      <c r="W27604" s="598"/>
    </row>
    <row r="27605" spans="6:23" x14ac:dyDescent="0.2">
      <c r="F27605" s="610"/>
      <c r="H27605" s="612"/>
      <c r="I27605" s="598"/>
      <c r="J27605" s="598"/>
      <c r="M27605" s="598"/>
      <c r="N27605" s="598"/>
      <c r="V27605" s="598"/>
      <c r="W27605" s="598"/>
    </row>
    <row r="27606" spans="6:23" x14ac:dyDescent="0.2">
      <c r="F27606" s="610"/>
      <c r="H27606" s="612"/>
      <c r="I27606" s="598"/>
      <c r="J27606" s="598"/>
      <c r="M27606" s="598"/>
      <c r="N27606" s="598"/>
      <c r="V27606" s="598"/>
      <c r="W27606" s="598"/>
    </row>
    <row r="27607" spans="6:23" x14ac:dyDescent="0.2">
      <c r="F27607" s="610"/>
      <c r="H27607" s="612"/>
      <c r="I27607" s="598"/>
      <c r="J27607" s="598"/>
      <c r="M27607" s="598"/>
      <c r="N27607" s="598"/>
      <c r="V27607" s="598"/>
      <c r="W27607" s="598"/>
    </row>
    <row r="27608" spans="6:23" x14ac:dyDescent="0.2">
      <c r="F27608" s="610"/>
      <c r="H27608" s="612"/>
      <c r="I27608" s="598"/>
      <c r="J27608" s="598"/>
      <c r="M27608" s="598"/>
      <c r="N27608" s="598"/>
      <c r="V27608" s="598"/>
      <c r="W27608" s="598"/>
    </row>
    <row r="27609" spans="6:23" x14ac:dyDescent="0.2">
      <c r="F27609" s="610"/>
      <c r="H27609" s="612"/>
      <c r="I27609" s="598"/>
      <c r="J27609" s="598"/>
      <c r="M27609" s="598"/>
      <c r="N27609" s="598"/>
      <c r="V27609" s="598"/>
      <c r="W27609" s="598"/>
    </row>
    <row r="27610" spans="6:23" x14ac:dyDescent="0.2">
      <c r="F27610" s="610"/>
      <c r="H27610" s="612"/>
      <c r="I27610" s="598"/>
      <c r="J27610" s="598"/>
      <c r="M27610" s="598"/>
      <c r="N27610" s="598"/>
      <c r="V27610" s="598"/>
      <c r="W27610" s="598"/>
    </row>
    <row r="27611" spans="6:23" x14ac:dyDescent="0.2">
      <c r="F27611" s="610"/>
      <c r="H27611" s="612"/>
      <c r="I27611" s="598"/>
      <c r="J27611" s="598"/>
      <c r="M27611" s="598"/>
      <c r="N27611" s="598"/>
      <c r="V27611" s="598"/>
      <c r="W27611" s="598"/>
    </row>
    <row r="27612" spans="6:23" x14ac:dyDescent="0.2">
      <c r="F27612" s="610"/>
      <c r="H27612" s="612"/>
      <c r="I27612" s="598"/>
      <c r="J27612" s="598"/>
      <c r="M27612" s="598"/>
      <c r="N27612" s="598"/>
      <c r="V27612" s="598"/>
      <c r="W27612" s="598"/>
    </row>
    <row r="27613" spans="6:23" x14ac:dyDescent="0.2">
      <c r="F27613" s="610"/>
      <c r="H27613" s="612"/>
      <c r="I27613" s="598"/>
      <c r="J27613" s="598"/>
      <c r="M27613" s="598"/>
      <c r="N27613" s="598"/>
      <c r="V27613" s="598"/>
      <c r="W27613" s="598"/>
    </row>
    <row r="27614" spans="6:23" x14ac:dyDescent="0.2">
      <c r="F27614" s="610"/>
      <c r="H27614" s="612"/>
      <c r="I27614" s="598"/>
      <c r="J27614" s="598"/>
      <c r="M27614" s="598"/>
      <c r="N27614" s="598"/>
      <c r="V27614" s="598"/>
      <c r="W27614" s="598"/>
    </row>
    <row r="27615" spans="6:23" x14ac:dyDescent="0.2">
      <c r="F27615" s="610"/>
      <c r="H27615" s="612"/>
      <c r="I27615" s="598"/>
      <c r="J27615" s="598"/>
      <c r="M27615" s="598"/>
      <c r="N27615" s="598"/>
      <c r="V27615" s="598"/>
      <c r="W27615" s="598"/>
    </row>
    <row r="27616" spans="6:23" x14ac:dyDescent="0.2">
      <c r="F27616" s="610"/>
      <c r="H27616" s="612"/>
      <c r="I27616" s="598"/>
      <c r="J27616" s="598"/>
      <c r="M27616" s="598"/>
      <c r="N27616" s="598"/>
      <c r="V27616" s="598"/>
      <c r="W27616" s="598"/>
    </row>
    <row r="27617" spans="6:23" x14ac:dyDescent="0.2">
      <c r="F27617" s="610"/>
      <c r="H27617" s="612"/>
      <c r="I27617" s="598"/>
      <c r="J27617" s="598"/>
      <c r="M27617" s="598"/>
      <c r="N27617" s="598"/>
      <c r="V27617" s="598"/>
      <c r="W27617" s="598"/>
    </row>
    <row r="27618" spans="6:23" x14ac:dyDescent="0.2">
      <c r="F27618" s="610"/>
      <c r="H27618" s="612"/>
      <c r="I27618" s="598"/>
      <c r="J27618" s="598"/>
      <c r="M27618" s="598"/>
      <c r="N27618" s="598"/>
      <c r="V27618" s="598"/>
      <c r="W27618" s="598"/>
    </row>
    <row r="27619" spans="6:23" x14ac:dyDescent="0.2">
      <c r="F27619" s="610"/>
      <c r="H27619" s="612"/>
      <c r="I27619" s="598"/>
      <c r="J27619" s="598"/>
      <c r="M27619" s="598"/>
      <c r="N27619" s="598"/>
      <c r="V27619" s="598"/>
      <c r="W27619" s="598"/>
    </row>
    <row r="27620" spans="6:23" x14ac:dyDescent="0.2">
      <c r="F27620" s="610"/>
      <c r="H27620" s="612"/>
      <c r="I27620" s="598"/>
      <c r="J27620" s="598"/>
      <c r="M27620" s="598"/>
      <c r="N27620" s="598"/>
      <c r="V27620" s="598"/>
      <c r="W27620" s="598"/>
    </row>
    <row r="27621" spans="6:23" x14ac:dyDescent="0.2">
      <c r="F27621" s="610"/>
      <c r="H27621" s="612"/>
      <c r="I27621" s="598"/>
      <c r="J27621" s="598"/>
      <c r="M27621" s="598"/>
      <c r="N27621" s="598"/>
      <c r="V27621" s="598"/>
      <c r="W27621" s="598"/>
    </row>
    <row r="27622" spans="6:23" x14ac:dyDescent="0.2">
      <c r="F27622" s="610"/>
      <c r="H27622" s="612"/>
      <c r="I27622" s="598"/>
      <c r="J27622" s="598"/>
      <c r="M27622" s="598"/>
      <c r="N27622" s="598"/>
      <c r="V27622" s="598"/>
      <c r="W27622" s="598"/>
    </row>
    <row r="27623" spans="6:23" x14ac:dyDescent="0.2">
      <c r="F27623" s="610"/>
      <c r="H27623" s="612"/>
      <c r="I27623" s="598"/>
      <c r="J27623" s="598"/>
      <c r="M27623" s="598"/>
      <c r="N27623" s="598"/>
      <c r="V27623" s="598"/>
      <c r="W27623" s="598"/>
    </row>
    <row r="27624" spans="6:23" x14ac:dyDescent="0.2">
      <c r="F27624" s="610"/>
      <c r="H27624" s="612"/>
      <c r="I27624" s="598"/>
      <c r="J27624" s="598"/>
      <c r="M27624" s="598"/>
      <c r="N27624" s="598"/>
      <c r="V27624" s="598"/>
      <c r="W27624" s="598"/>
    </row>
    <row r="27625" spans="6:23" x14ac:dyDescent="0.2">
      <c r="F27625" s="610"/>
      <c r="H27625" s="612"/>
      <c r="I27625" s="598"/>
      <c r="J27625" s="598"/>
      <c r="M27625" s="598"/>
      <c r="N27625" s="598"/>
      <c r="V27625" s="598"/>
      <c r="W27625" s="598"/>
    </row>
    <row r="27626" spans="6:23" x14ac:dyDescent="0.2">
      <c r="F27626" s="610"/>
      <c r="H27626" s="612"/>
      <c r="I27626" s="598"/>
      <c r="J27626" s="598"/>
      <c r="M27626" s="598"/>
      <c r="N27626" s="598"/>
      <c r="V27626" s="598"/>
      <c r="W27626" s="598"/>
    </row>
    <row r="27627" spans="6:23" x14ac:dyDescent="0.2">
      <c r="F27627" s="610"/>
      <c r="H27627" s="612"/>
      <c r="I27627" s="598"/>
      <c r="J27627" s="598"/>
      <c r="M27627" s="598"/>
      <c r="N27627" s="598"/>
      <c r="V27627" s="598"/>
      <c r="W27627" s="598"/>
    </row>
    <row r="27628" spans="6:23" x14ac:dyDescent="0.2">
      <c r="F27628" s="610"/>
      <c r="H27628" s="612"/>
      <c r="I27628" s="598"/>
      <c r="J27628" s="598"/>
      <c r="M27628" s="598"/>
      <c r="N27628" s="598"/>
      <c r="V27628" s="598"/>
      <c r="W27628" s="598"/>
    </row>
    <row r="27629" spans="6:23" x14ac:dyDescent="0.2">
      <c r="F27629" s="610"/>
      <c r="H27629" s="612"/>
      <c r="I27629" s="598"/>
      <c r="J27629" s="598"/>
      <c r="M27629" s="598"/>
      <c r="N27629" s="598"/>
      <c r="V27629" s="598"/>
      <c r="W27629" s="598"/>
    </row>
    <row r="27630" spans="6:23" x14ac:dyDescent="0.2">
      <c r="F27630" s="610"/>
      <c r="H27630" s="612"/>
      <c r="I27630" s="598"/>
      <c r="J27630" s="598"/>
      <c r="M27630" s="598"/>
      <c r="N27630" s="598"/>
      <c r="V27630" s="598"/>
      <c r="W27630" s="598"/>
    </row>
    <row r="27631" spans="6:23" x14ac:dyDescent="0.2">
      <c r="F27631" s="610"/>
      <c r="H27631" s="612"/>
      <c r="I27631" s="598"/>
      <c r="J27631" s="598"/>
      <c r="M27631" s="598"/>
      <c r="N27631" s="598"/>
      <c r="V27631" s="598"/>
      <c r="W27631" s="598"/>
    </row>
    <row r="27632" spans="6:23" x14ac:dyDescent="0.2">
      <c r="F27632" s="610"/>
      <c r="H27632" s="612"/>
      <c r="I27632" s="598"/>
      <c r="J27632" s="598"/>
      <c r="M27632" s="598"/>
      <c r="N27632" s="598"/>
      <c r="V27632" s="598"/>
      <c r="W27632" s="598"/>
    </row>
    <row r="27633" spans="6:23" x14ac:dyDescent="0.2">
      <c r="F27633" s="610"/>
      <c r="H27633" s="612"/>
      <c r="I27633" s="598"/>
      <c r="J27633" s="598"/>
      <c r="M27633" s="598"/>
      <c r="N27633" s="598"/>
      <c r="V27633" s="598"/>
      <c r="W27633" s="598"/>
    </row>
    <row r="27634" spans="6:23" x14ac:dyDescent="0.2">
      <c r="F27634" s="610"/>
      <c r="H27634" s="612"/>
      <c r="I27634" s="598"/>
      <c r="J27634" s="598"/>
      <c r="M27634" s="598"/>
      <c r="N27634" s="598"/>
      <c r="V27634" s="598"/>
      <c r="W27634" s="598"/>
    </row>
    <row r="27635" spans="6:23" x14ac:dyDescent="0.2">
      <c r="F27635" s="610"/>
      <c r="H27635" s="612"/>
      <c r="I27635" s="598"/>
      <c r="J27635" s="598"/>
      <c r="M27635" s="598"/>
      <c r="N27635" s="598"/>
      <c r="V27635" s="598"/>
      <c r="W27635" s="598"/>
    </row>
    <row r="27636" spans="6:23" x14ac:dyDescent="0.2">
      <c r="F27636" s="610"/>
      <c r="H27636" s="612"/>
      <c r="I27636" s="598"/>
      <c r="J27636" s="598"/>
      <c r="M27636" s="598"/>
      <c r="N27636" s="598"/>
      <c r="V27636" s="598"/>
      <c r="W27636" s="598"/>
    </row>
    <row r="27637" spans="6:23" x14ac:dyDescent="0.2">
      <c r="F27637" s="610"/>
      <c r="H27637" s="612"/>
      <c r="I27637" s="598"/>
      <c r="J27637" s="598"/>
      <c r="M27637" s="598"/>
      <c r="N27637" s="598"/>
      <c r="V27637" s="598"/>
      <c r="W27637" s="598"/>
    </row>
    <row r="27638" spans="6:23" x14ac:dyDescent="0.2">
      <c r="F27638" s="610"/>
      <c r="H27638" s="612"/>
      <c r="I27638" s="598"/>
      <c r="J27638" s="598"/>
      <c r="M27638" s="598"/>
      <c r="N27638" s="598"/>
      <c r="V27638" s="598"/>
      <c r="W27638" s="598"/>
    </row>
    <row r="27639" spans="6:23" x14ac:dyDescent="0.2">
      <c r="F27639" s="610"/>
      <c r="H27639" s="612"/>
      <c r="I27639" s="598"/>
      <c r="J27639" s="598"/>
      <c r="M27639" s="598"/>
      <c r="N27639" s="598"/>
      <c r="V27639" s="598"/>
      <c r="W27639" s="598"/>
    </row>
    <row r="27640" spans="6:23" x14ac:dyDescent="0.2">
      <c r="F27640" s="610"/>
      <c r="H27640" s="612"/>
      <c r="I27640" s="598"/>
      <c r="J27640" s="598"/>
      <c r="M27640" s="598"/>
      <c r="N27640" s="598"/>
      <c r="V27640" s="598"/>
      <c r="W27640" s="598"/>
    </row>
    <row r="27641" spans="6:23" x14ac:dyDescent="0.2">
      <c r="F27641" s="610"/>
      <c r="H27641" s="612"/>
      <c r="I27641" s="598"/>
      <c r="J27641" s="598"/>
      <c r="M27641" s="598"/>
      <c r="N27641" s="598"/>
      <c r="V27641" s="598"/>
      <c r="W27641" s="598"/>
    </row>
    <row r="27642" spans="6:23" x14ac:dyDescent="0.2">
      <c r="F27642" s="610"/>
      <c r="H27642" s="612"/>
      <c r="I27642" s="598"/>
      <c r="J27642" s="598"/>
      <c r="M27642" s="598"/>
      <c r="N27642" s="598"/>
      <c r="V27642" s="598"/>
      <c r="W27642" s="598"/>
    </row>
    <row r="27643" spans="6:23" x14ac:dyDescent="0.2">
      <c r="F27643" s="610"/>
      <c r="H27643" s="612"/>
      <c r="I27643" s="598"/>
      <c r="J27643" s="598"/>
      <c r="M27643" s="598"/>
      <c r="N27643" s="598"/>
      <c r="V27643" s="598"/>
      <c r="W27643" s="598"/>
    </row>
    <row r="27644" spans="6:23" x14ac:dyDescent="0.2">
      <c r="F27644" s="610"/>
      <c r="H27644" s="612"/>
      <c r="I27644" s="598"/>
      <c r="J27644" s="598"/>
      <c r="M27644" s="598"/>
      <c r="N27644" s="598"/>
      <c r="V27644" s="598"/>
      <c r="W27644" s="598"/>
    </row>
    <row r="27645" spans="6:23" x14ac:dyDescent="0.2">
      <c r="F27645" s="610"/>
      <c r="H27645" s="612"/>
      <c r="I27645" s="598"/>
      <c r="J27645" s="598"/>
      <c r="M27645" s="598"/>
      <c r="N27645" s="598"/>
      <c r="V27645" s="598"/>
      <c r="W27645" s="598"/>
    </row>
    <row r="27646" spans="6:23" x14ac:dyDescent="0.2">
      <c r="F27646" s="610"/>
      <c r="H27646" s="612"/>
      <c r="I27646" s="598"/>
      <c r="J27646" s="598"/>
      <c r="M27646" s="598"/>
      <c r="N27646" s="598"/>
      <c r="V27646" s="598"/>
      <c r="W27646" s="598"/>
    </row>
    <row r="27647" spans="6:23" x14ac:dyDescent="0.2">
      <c r="F27647" s="610"/>
      <c r="H27647" s="612"/>
      <c r="I27647" s="598"/>
      <c r="J27647" s="598"/>
      <c r="M27647" s="598"/>
      <c r="N27647" s="598"/>
      <c r="V27647" s="598"/>
      <c r="W27647" s="598"/>
    </row>
    <row r="27648" spans="6:23" x14ac:dyDescent="0.2">
      <c r="F27648" s="610"/>
      <c r="H27648" s="612"/>
      <c r="I27648" s="598"/>
      <c r="J27648" s="598"/>
      <c r="M27648" s="598"/>
      <c r="N27648" s="598"/>
      <c r="V27648" s="598"/>
      <c r="W27648" s="598"/>
    </row>
    <row r="27649" spans="6:23" x14ac:dyDescent="0.2">
      <c r="F27649" s="610"/>
      <c r="H27649" s="612"/>
      <c r="I27649" s="598"/>
      <c r="J27649" s="598"/>
      <c r="M27649" s="598"/>
      <c r="N27649" s="598"/>
      <c r="V27649" s="598"/>
      <c r="W27649" s="598"/>
    </row>
    <row r="27650" spans="6:23" x14ac:dyDescent="0.2">
      <c r="F27650" s="610"/>
      <c r="H27650" s="612"/>
      <c r="I27650" s="598"/>
      <c r="J27650" s="598"/>
      <c r="M27650" s="598"/>
      <c r="N27650" s="598"/>
      <c r="V27650" s="598"/>
      <c r="W27650" s="598"/>
    </row>
    <row r="27651" spans="6:23" x14ac:dyDescent="0.2">
      <c r="F27651" s="610"/>
      <c r="H27651" s="612"/>
      <c r="I27651" s="598"/>
      <c r="J27651" s="598"/>
      <c r="M27651" s="598"/>
      <c r="N27651" s="598"/>
      <c r="V27651" s="598"/>
      <c r="W27651" s="598"/>
    </row>
    <row r="27652" spans="6:23" x14ac:dyDescent="0.2">
      <c r="F27652" s="610"/>
      <c r="H27652" s="612"/>
      <c r="I27652" s="598"/>
      <c r="J27652" s="598"/>
      <c r="M27652" s="598"/>
      <c r="N27652" s="598"/>
      <c r="V27652" s="598"/>
      <c r="W27652" s="598"/>
    </row>
    <row r="27653" spans="6:23" x14ac:dyDescent="0.2">
      <c r="F27653" s="610"/>
      <c r="H27653" s="612"/>
      <c r="I27653" s="598"/>
      <c r="J27653" s="598"/>
      <c r="M27653" s="598"/>
      <c r="N27653" s="598"/>
      <c r="V27653" s="598"/>
      <c r="W27653" s="598"/>
    </row>
    <row r="27654" spans="6:23" x14ac:dyDescent="0.2">
      <c r="F27654" s="610"/>
      <c r="H27654" s="612"/>
      <c r="I27654" s="598"/>
      <c r="J27654" s="598"/>
      <c r="M27654" s="598"/>
      <c r="N27654" s="598"/>
      <c r="V27654" s="598"/>
      <c r="W27654" s="598"/>
    </row>
    <row r="27655" spans="6:23" x14ac:dyDescent="0.2">
      <c r="F27655" s="610"/>
      <c r="H27655" s="612"/>
      <c r="I27655" s="598"/>
      <c r="J27655" s="598"/>
      <c r="M27655" s="598"/>
      <c r="N27655" s="598"/>
      <c r="V27655" s="598"/>
      <c r="W27655" s="598"/>
    </row>
    <row r="27656" spans="6:23" x14ac:dyDescent="0.2">
      <c r="F27656" s="610"/>
      <c r="H27656" s="612"/>
      <c r="I27656" s="598"/>
      <c r="J27656" s="598"/>
      <c r="M27656" s="598"/>
      <c r="N27656" s="598"/>
      <c r="V27656" s="598"/>
      <c r="W27656" s="598"/>
    </row>
    <row r="27657" spans="6:23" x14ac:dyDescent="0.2">
      <c r="F27657" s="610"/>
      <c r="H27657" s="612"/>
      <c r="I27657" s="598"/>
      <c r="J27657" s="598"/>
      <c r="M27657" s="598"/>
      <c r="N27657" s="598"/>
      <c r="V27657" s="598"/>
      <c r="W27657" s="598"/>
    </row>
    <row r="27658" spans="6:23" x14ac:dyDescent="0.2">
      <c r="F27658" s="610"/>
      <c r="H27658" s="612"/>
      <c r="I27658" s="598"/>
      <c r="J27658" s="598"/>
      <c r="M27658" s="598"/>
      <c r="N27658" s="598"/>
      <c r="V27658" s="598"/>
      <c r="W27658" s="598"/>
    </row>
    <row r="27659" spans="6:23" x14ac:dyDescent="0.2">
      <c r="F27659" s="610"/>
      <c r="H27659" s="612"/>
      <c r="I27659" s="598"/>
      <c r="J27659" s="598"/>
      <c r="M27659" s="598"/>
      <c r="N27659" s="598"/>
      <c r="V27659" s="598"/>
      <c r="W27659" s="598"/>
    </row>
    <row r="27660" spans="6:23" x14ac:dyDescent="0.2">
      <c r="F27660" s="610"/>
      <c r="H27660" s="612"/>
      <c r="I27660" s="598"/>
      <c r="J27660" s="598"/>
      <c r="M27660" s="598"/>
      <c r="N27660" s="598"/>
      <c r="V27660" s="598"/>
      <c r="W27660" s="598"/>
    </row>
    <row r="27661" spans="6:23" x14ac:dyDescent="0.2">
      <c r="F27661" s="610"/>
      <c r="H27661" s="612"/>
      <c r="I27661" s="598"/>
      <c r="J27661" s="598"/>
      <c r="M27661" s="598"/>
      <c r="N27661" s="598"/>
      <c r="V27661" s="598"/>
      <c r="W27661" s="598"/>
    </row>
    <row r="27662" spans="6:23" x14ac:dyDescent="0.2">
      <c r="F27662" s="610"/>
      <c r="H27662" s="612"/>
      <c r="I27662" s="598"/>
      <c r="J27662" s="598"/>
      <c r="M27662" s="598"/>
      <c r="N27662" s="598"/>
      <c r="V27662" s="598"/>
      <c r="W27662" s="598"/>
    </row>
    <row r="27663" spans="6:23" x14ac:dyDescent="0.2">
      <c r="F27663" s="610"/>
      <c r="H27663" s="612"/>
      <c r="I27663" s="598"/>
      <c r="J27663" s="598"/>
      <c r="M27663" s="598"/>
      <c r="N27663" s="598"/>
      <c r="V27663" s="598"/>
      <c r="W27663" s="598"/>
    </row>
    <row r="27664" spans="6:23" x14ac:dyDescent="0.2">
      <c r="F27664" s="610"/>
      <c r="H27664" s="612"/>
      <c r="I27664" s="598"/>
      <c r="J27664" s="598"/>
      <c r="M27664" s="598"/>
      <c r="N27664" s="598"/>
      <c r="V27664" s="598"/>
      <c r="W27664" s="598"/>
    </row>
    <row r="27665" spans="6:23" x14ac:dyDescent="0.2">
      <c r="F27665" s="610"/>
      <c r="H27665" s="612"/>
      <c r="I27665" s="598"/>
      <c r="J27665" s="598"/>
      <c r="M27665" s="598"/>
      <c r="N27665" s="598"/>
      <c r="V27665" s="598"/>
      <c r="W27665" s="598"/>
    </row>
    <row r="27666" spans="6:23" x14ac:dyDescent="0.2">
      <c r="F27666" s="610"/>
      <c r="H27666" s="612"/>
      <c r="I27666" s="598"/>
      <c r="J27666" s="598"/>
      <c r="M27666" s="598"/>
      <c r="N27666" s="598"/>
      <c r="V27666" s="598"/>
      <c r="W27666" s="598"/>
    </row>
    <row r="27667" spans="6:23" x14ac:dyDescent="0.2">
      <c r="F27667" s="610"/>
      <c r="H27667" s="612"/>
      <c r="I27667" s="598"/>
      <c r="J27667" s="598"/>
      <c r="M27667" s="598"/>
      <c r="N27667" s="598"/>
      <c r="V27667" s="598"/>
      <c r="W27667" s="598"/>
    </row>
    <row r="27668" spans="6:23" x14ac:dyDescent="0.2">
      <c r="F27668" s="610"/>
      <c r="H27668" s="612"/>
      <c r="I27668" s="598"/>
      <c r="J27668" s="598"/>
      <c r="M27668" s="598"/>
      <c r="N27668" s="598"/>
      <c r="V27668" s="598"/>
      <c r="W27668" s="598"/>
    </row>
    <row r="27669" spans="6:23" x14ac:dyDescent="0.2">
      <c r="F27669" s="610"/>
      <c r="H27669" s="612"/>
      <c r="I27669" s="598"/>
      <c r="J27669" s="598"/>
      <c r="M27669" s="598"/>
      <c r="N27669" s="598"/>
      <c r="V27669" s="598"/>
      <c r="W27669" s="598"/>
    </row>
    <row r="27670" spans="6:23" x14ac:dyDescent="0.2">
      <c r="F27670" s="610"/>
      <c r="H27670" s="612"/>
      <c r="I27670" s="598"/>
      <c r="J27670" s="598"/>
      <c r="M27670" s="598"/>
      <c r="N27670" s="598"/>
      <c r="V27670" s="598"/>
      <c r="W27670" s="598"/>
    </row>
    <row r="27671" spans="6:23" x14ac:dyDescent="0.2">
      <c r="F27671" s="610"/>
      <c r="H27671" s="612"/>
      <c r="I27671" s="598"/>
      <c r="J27671" s="598"/>
      <c r="M27671" s="598"/>
      <c r="N27671" s="598"/>
      <c r="V27671" s="598"/>
      <c r="W27671" s="598"/>
    </row>
    <row r="27672" spans="6:23" x14ac:dyDescent="0.2">
      <c r="F27672" s="610"/>
      <c r="H27672" s="612"/>
      <c r="I27672" s="598"/>
      <c r="J27672" s="598"/>
      <c r="M27672" s="598"/>
      <c r="N27672" s="598"/>
      <c r="V27672" s="598"/>
      <c r="W27672" s="598"/>
    </row>
    <row r="27673" spans="6:23" x14ac:dyDescent="0.2">
      <c r="F27673" s="610"/>
      <c r="H27673" s="612"/>
      <c r="I27673" s="598"/>
      <c r="J27673" s="598"/>
      <c r="M27673" s="598"/>
      <c r="N27673" s="598"/>
      <c r="V27673" s="598"/>
      <c r="W27673" s="598"/>
    </row>
    <row r="27674" spans="6:23" x14ac:dyDescent="0.2">
      <c r="F27674" s="610"/>
      <c r="H27674" s="612"/>
      <c r="I27674" s="598"/>
      <c r="J27674" s="598"/>
      <c r="M27674" s="598"/>
      <c r="N27674" s="598"/>
      <c r="V27674" s="598"/>
      <c r="W27674" s="598"/>
    </row>
    <row r="27675" spans="6:23" x14ac:dyDescent="0.2">
      <c r="F27675" s="610"/>
      <c r="H27675" s="612"/>
      <c r="I27675" s="598"/>
      <c r="J27675" s="598"/>
      <c r="M27675" s="598"/>
      <c r="N27675" s="598"/>
      <c r="V27675" s="598"/>
      <c r="W27675" s="598"/>
    </row>
    <row r="27676" spans="6:23" x14ac:dyDescent="0.2">
      <c r="F27676" s="610"/>
      <c r="H27676" s="612"/>
      <c r="I27676" s="598"/>
      <c r="J27676" s="598"/>
      <c r="M27676" s="598"/>
      <c r="N27676" s="598"/>
      <c r="V27676" s="598"/>
      <c r="W27676" s="598"/>
    </row>
    <row r="27677" spans="6:23" x14ac:dyDescent="0.2">
      <c r="F27677" s="610"/>
      <c r="H27677" s="612"/>
      <c r="I27677" s="598"/>
      <c r="J27677" s="598"/>
      <c r="M27677" s="598"/>
      <c r="N27677" s="598"/>
      <c r="V27677" s="598"/>
      <c r="W27677" s="598"/>
    </row>
    <row r="27678" spans="6:23" x14ac:dyDescent="0.2">
      <c r="F27678" s="610"/>
      <c r="H27678" s="612"/>
      <c r="I27678" s="598"/>
      <c r="J27678" s="598"/>
      <c r="M27678" s="598"/>
      <c r="N27678" s="598"/>
      <c r="V27678" s="598"/>
      <c r="W27678" s="598"/>
    </row>
    <row r="27679" spans="6:23" x14ac:dyDescent="0.2">
      <c r="F27679" s="610"/>
      <c r="H27679" s="612"/>
      <c r="I27679" s="598"/>
      <c r="J27679" s="598"/>
      <c r="M27679" s="598"/>
      <c r="N27679" s="598"/>
      <c r="V27679" s="598"/>
      <c r="W27679" s="598"/>
    </row>
    <row r="27680" spans="6:23" x14ac:dyDescent="0.2">
      <c r="F27680" s="610"/>
      <c r="H27680" s="612"/>
      <c r="I27680" s="598"/>
      <c r="J27680" s="598"/>
      <c r="M27680" s="598"/>
      <c r="N27680" s="598"/>
      <c r="V27680" s="598"/>
      <c r="W27680" s="598"/>
    </row>
    <row r="27681" spans="6:23" x14ac:dyDescent="0.2">
      <c r="F27681" s="610"/>
      <c r="H27681" s="612"/>
      <c r="I27681" s="598"/>
      <c r="J27681" s="598"/>
      <c r="M27681" s="598"/>
      <c r="N27681" s="598"/>
      <c r="V27681" s="598"/>
      <c r="W27681" s="598"/>
    </row>
    <row r="27682" spans="6:23" x14ac:dyDescent="0.2">
      <c r="F27682" s="610"/>
      <c r="H27682" s="612"/>
      <c r="I27682" s="598"/>
      <c r="J27682" s="598"/>
      <c r="M27682" s="598"/>
      <c r="N27682" s="598"/>
      <c r="V27682" s="598"/>
      <c r="W27682" s="598"/>
    </row>
    <row r="27683" spans="6:23" x14ac:dyDescent="0.2">
      <c r="F27683" s="610"/>
      <c r="H27683" s="612"/>
      <c r="I27683" s="598"/>
      <c r="J27683" s="598"/>
      <c r="M27683" s="598"/>
      <c r="N27683" s="598"/>
      <c r="V27683" s="598"/>
      <c r="W27683" s="598"/>
    </row>
    <row r="27684" spans="6:23" x14ac:dyDescent="0.2">
      <c r="F27684" s="610"/>
      <c r="H27684" s="612"/>
      <c r="I27684" s="598"/>
      <c r="J27684" s="598"/>
      <c r="M27684" s="598"/>
      <c r="N27684" s="598"/>
      <c r="V27684" s="598"/>
      <c r="W27684" s="598"/>
    </row>
    <row r="27685" spans="6:23" x14ac:dyDescent="0.2">
      <c r="F27685" s="610"/>
      <c r="H27685" s="612"/>
      <c r="I27685" s="598"/>
      <c r="J27685" s="598"/>
      <c r="M27685" s="598"/>
      <c r="N27685" s="598"/>
      <c r="V27685" s="598"/>
      <c r="W27685" s="598"/>
    </row>
    <row r="27686" spans="6:23" x14ac:dyDescent="0.2">
      <c r="F27686" s="610"/>
      <c r="H27686" s="612"/>
      <c r="I27686" s="598"/>
      <c r="J27686" s="598"/>
      <c r="M27686" s="598"/>
      <c r="N27686" s="598"/>
      <c r="V27686" s="598"/>
      <c r="W27686" s="598"/>
    </row>
    <row r="27687" spans="6:23" x14ac:dyDescent="0.2">
      <c r="F27687" s="610"/>
      <c r="H27687" s="612"/>
      <c r="I27687" s="598"/>
      <c r="J27687" s="598"/>
      <c r="M27687" s="598"/>
      <c r="N27687" s="598"/>
      <c r="V27687" s="598"/>
      <c r="W27687" s="598"/>
    </row>
    <row r="27688" spans="6:23" x14ac:dyDescent="0.2">
      <c r="F27688" s="610"/>
      <c r="H27688" s="612"/>
      <c r="I27688" s="598"/>
      <c r="J27688" s="598"/>
      <c r="M27688" s="598"/>
      <c r="N27688" s="598"/>
      <c r="V27688" s="598"/>
      <c r="W27688" s="598"/>
    </row>
    <row r="27689" spans="6:23" x14ac:dyDescent="0.2">
      <c r="F27689" s="610"/>
      <c r="H27689" s="612"/>
      <c r="I27689" s="598"/>
      <c r="J27689" s="598"/>
      <c r="M27689" s="598"/>
      <c r="N27689" s="598"/>
      <c r="V27689" s="598"/>
      <c r="W27689" s="598"/>
    </row>
    <row r="27690" spans="6:23" x14ac:dyDescent="0.2">
      <c r="F27690" s="610"/>
      <c r="H27690" s="612"/>
      <c r="I27690" s="598"/>
      <c r="J27690" s="598"/>
      <c r="M27690" s="598"/>
      <c r="N27690" s="598"/>
      <c r="V27690" s="598"/>
      <c r="W27690" s="598"/>
    </row>
    <row r="27691" spans="6:23" x14ac:dyDescent="0.2">
      <c r="F27691" s="610"/>
      <c r="H27691" s="612"/>
      <c r="I27691" s="598"/>
      <c r="J27691" s="598"/>
      <c r="M27691" s="598"/>
      <c r="N27691" s="598"/>
      <c r="V27691" s="598"/>
      <c r="W27691" s="598"/>
    </row>
    <row r="27692" spans="6:23" x14ac:dyDescent="0.2">
      <c r="F27692" s="610"/>
      <c r="H27692" s="612"/>
      <c r="I27692" s="598"/>
      <c r="J27692" s="598"/>
      <c r="M27692" s="598"/>
      <c r="N27692" s="598"/>
      <c r="V27692" s="598"/>
      <c r="W27692" s="598"/>
    </row>
    <row r="27693" spans="6:23" x14ac:dyDescent="0.2">
      <c r="F27693" s="610"/>
      <c r="H27693" s="612"/>
      <c r="I27693" s="598"/>
      <c r="J27693" s="598"/>
      <c r="M27693" s="598"/>
      <c r="N27693" s="598"/>
      <c r="V27693" s="598"/>
      <c r="W27693" s="598"/>
    </row>
    <row r="27694" spans="6:23" x14ac:dyDescent="0.2">
      <c r="F27694" s="610"/>
      <c r="H27694" s="612"/>
      <c r="I27694" s="598"/>
      <c r="J27694" s="598"/>
      <c r="M27694" s="598"/>
      <c r="N27694" s="598"/>
      <c r="V27694" s="598"/>
      <c r="W27694" s="598"/>
    </row>
    <row r="27695" spans="6:23" x14ac:dyDescent="0.2">
      <c r="F27695" s="610"/>
      <c r="H27695" s="612"/>
      <c r="I27695" s="598"/>
      <c r="J27695" s="598"/>
      <c r="M27695" s="598"/>
      <c r="N27695" s="598"/>
      <c r="V27695" s="598"/>
      <c r="W27695" s="598"/>
    </row>
    <row r="27696" spans="6:23" x14ac:dyDescent="0.2">
      <c r="F27696" s="610"/>
      <c r="H27696" s="612"/>
      <c r="I27696" s="598"/>
      <c r="J27696" s="598"/>
      <c r="M27696" s="598"/>
      <c r="N27696" s="598"/>
      <c r="V27696" s="598"/>
      <c r="W27696" s="598"/>
    </row>
    <row r="27697" spans="6:23" x14ac:dyDescent="0.2">
      <c r="F27697" s="610"/>
      <c r="H27697" s="612"/>
      <c r="I27697" s="598"/>
      <c r="J27697" s="598"/>
      <c r="M27697" s="598"/>
      <c r="N27697" s="598"/>
      <c r="V27697" s="598"/>
      <c r="W27697" s="598"/>
    </row>
    <row r="27698" spans="6:23" x14ac:dyDescent="0.2">
      <c r="F27698" s="610"/>
      <c r="H27698" s="612"/>
      <c r="I27698" s="598"/>
      <c r="J27698" s="598"/>
      <c r="M27698" s="598"/>
      <c r="N27698" s="598"/>
      <c r="V27698" s="598"/>
      <c r="W27698" s="598"/>
    </row>
    <row r="27699" spans="6:23" x14ac:dyDescent="0.2">
      <c r="F27699" s="610"/>
      <c r="H27699" s="612"/>
      <c r="I27699" s="598"/>
      <c r="J27699" s="598"/>
      <c r="M27699" s="598"/>
      <c r="N27699" s="598"/>
      <c r="V27699" s="598"/>
      <c r="W27699" s="598"/>
    </row>
    <row r="27700" spans="6:23" x14ac:dyDescent="0.2">
      <c r="F27700" s="610"/>
      <c r="H27700" s="612"/>
      <c r="I27700" s="598"/>
      <c r="J27700" s="598"/>
      <c r="M27700" s="598"/>
      <c r="N27700" s="598"/>
      <c r="V27700" s="598"/>
      <c r="W27700" s="598"/>
    </row>
    <row r="27701" spans="6:23" x14ac:dyDescent="0.2">
      <c r="F27701" s="610"/>
      <c r="H27701" s="612"/>
      <c r="I27701" s="598"/>
      <c r="J27701" s="598"/>
      <c r="M27701" s="598"/>
      <c r="N27701" s="598"/>
      <c r="V27701" s="598"/>
      <c r="W27701" s="598"/>
    </row>
    <row r="27702" spans="6:23" x14ac:dyDescent="0.2">
      <c r="F27702" s="610"/>
      <c r="H27702" s="612"/>
      <c r="I27702" s="598"/>
      <c r="J27702" s="598"/>
      <c r="M27702" s="598"/>
      <c r="N27702" s="598"/>
      <c r="V27702" s="598"/>
      <c r="W27702" s="598"/>
    </row>
    <row r="27703" spans="6:23" x14ac:dyDescent="0.2">
      <c r="F27703" s="610"/>
      <c r="H27703" s="612"/>
      <c r="I27703" s="598"/>
      <c r="J27703" s="598"/>
      <c r="M27703" s="598"/>
      <c r="N27703" s="598"/>
      <c r="V27703" s="598"/>
      <c r="W27703" s="598"/>
    </row>
    <row r="27704" spans="6:23" x14ac:dyDescent="0.2">
      <c r="F27704" s="610"/>
      <c r="H27704" s="612"/>
      <c r="I27704" s="598"/>
      <c r="J27704" s="598"/>
      <c r="M27704" s="598"/>
      <c r="N27704" s="598"/>
      <c r="V27704" s="598"/>
      <c r="W27704" s="598"/>
    </row>
    <row r="27705" spans="6:23" x14ac:dyDescent="0.2">
      <c r="F27705" s="610"/>
      <c r="H27705" s="612"/>
      <c r="I27705" s="598"/>
      <c r="J27705" s="598"/>
      <c r="M27705" s="598"/>
      <c r="N27705" s="598"/>
      <c r="V27705" s="598"/>
      <c r="W27705" s="598"/>
    </row>
    <row r="27706" spans="6:23" x14ac:dyDescent="0.2">
      <c r="F27706" s="610"/>
      <c r="H27706" s="612"/>
      <c r="I27706" s="598"/>
      <c r="J27706" s="598"/>
      <c r="M27706" s="598"/>
      <c r="N27706" s="598"/>
      <c r="V27706" s="598"/>
      <c r="W27706" s="598"/>
    </row>
    <row r="27707" spans="6:23" x14ac:dyDescent="0.2">
      <c r="F27707" s="610"/>
      <c r="H27707" s="612"/>
      <c r="I27707" s="598"/>
      <c r="J27707" s="598"/>
      <c r="M27707" s="598"/>
      <c r="N27707" s="598"/>
      <c r="V27707" s="598"/>
      <c r="W27707" s="598"/>
    </row>
    <row r="27708" spans="6:23" x14ac:dyDescent="0.2">
      <c r="F27708" s="610"/>
      <c r="H27708" s="612"/>
      <c r="I27708" s="598"/>
      <c r="J27708" s="598"/>
      <c r="M27708" s="598"/>
      <c r="N27708" s="598"/>
      <c r="V27708" s="598"/>
      <c r="W27708" s="598"/>
    </row>
    <row r="27709" spans="6:23" x14ac:dyDescent="0.2">
      <c r="F27709" s="610"/>
      <c r="H27709" s="612"/>
      <c r="I27709" s="598"/>
      <c r="J27709" s="598"/>
      <c r="M27709" s="598"/>
      <c r="N27709" s="598"/>
      <c r="V27709" s="598"/>
      <c r="W27709" s="598"/>
    </row>
    <row r="27710" spans="6:23" x14ac:dyDescent="0.2">
      <c r="F27710" s="610"/>
      <c r="H27710" s="612"/>
      <c r="I27710" s="598"/>
      <c r="J27710" s="598"/>
      <c r="M27710" s="598"/>
      <c r="N27710" s="598"/>
      <c r="V27710" s="598"/>
      <c r="W27710" s="598"/>
    </row>
    <row r="27711" spans="6:23" x14ac:dyDescent="0.2">
      <c r="F27711" s="610"/>
      <c r="H27711" s="612"/>
      <c r="I27711" s="598"/>
      <c r="J27711" s="598"/>
      <c r="M27711" s="598"/>
      <c r="N27711" s="598"/>
      <c r="V27711" s="598"/>
      <c r="W27711" s="598"/>
    </row>
    <row r="27712" spans="6:23" x14ac:dyDescent="0.2">
      <c r="F27712" s="610"/>
      <c r="H27712" s="612"/>
      <c r="I27712" s="598"/>
      <c r="J27712" s="598"/>
      <c r="M27712" s="598"/>
      <c r="N27712" s="598"/>
      <c r="V27712" s="598"/>
      <c r="W27712" s="598"/>
    </row>
    <row r="27713" spans="6:23" x14ac:dyDescent="0.2">
      <c r="F27713" s="610"/>
      <c r="H27713" s="612"/>
      <c r="I27713" s="598"/>
      <c r="J27713" s="598"/>
      <c r="M27713" s="598"/>
      <c r="N27713" s="598"/>
      <c r="V27713" s="598"/>
      <c r="W27713" s="598"/>
    </row>
    <row r="27714" spans="6:23" x14ac:dyDescent="0.2">
      <c r="F27714" s="610"/>
      <c r="H27714" s="612"/>
      <c r="I27714" s="598"/>
      <c r="J27714" s="598"/>
      <c r="M27714" s="598"/>
      <c r="N27714" s="598"/>
      <c r="V27714" s="598"/>
      <c r="W27714" s="598"/>
    </row>
    <row r="27715" spans="6:23" x14ac:dyDescent="0.2">
      <c r="F27715" s="610"/>
      <c r="H27715" s="612"/>
      <c r="I27715" s="598"/>
      <c r="J27715" s="598"/>
      <c r="M27715" s="598"/>
      <c r="N27715" s="598"/>
      <c r="V27715" s="598"/>
      <c r="W27715" s="598"/>
    </row>
    <row r="27716" spans="6:23" x14ac:dyDescent="0.2">
      <c r="F27716" s="610"/>
      <c r="H27716" s="612"/>
      <c r="I27716" s="598"/>
      <c r="J27716" s="598"/>
      <c r="M27716" s="598"/>
      <c r="N27716" s="598"/>
      <c r="V27716" s="598"/>
      <c r="W27716" s="598"/>
    </row>
    <row r="27717" spans="6:23" x14ac:dyDescent="0.2">
      <c r="F27717" s="610"/>
      <c r="H27717" s="612"/>
      <c r="I27717" s="598"/>
      <c r="J27717" s="598"/>
      <c r="M27717" s="598"/>
      <c r="N27717" s="598"/>
      <c r="V27717" s="598"/>
      <c r="W27717" s="598"/>
    </row>
    <row r="27718" spans="6:23" x14ac:dyDescent="0.2">
      <c r="F27718" s="610"/>
      <c r="H27718" s="612"/>
      <c r="I27718" s="598"/>
      <c r="J27718" s="598"/>
      <c r="M27718" s="598"/>
      <c r="N27718" s="598"/>
      <c r="V27718" s="598"/>
      <c r="W27718" s="598"/>
    </row>
    <row r="27719" spans="6:23" x14ac:dyDescent="0.2">
      <c r="F27719" s="610"/>
      <c r="H27719" s="612"/>
      <c r="I27719" s="598"/>
      <c r="J27719" s="598"/>
      <c r="M27719" s="598"/>
      <c r="N27719" s="598"/>
      <c r="V27719" s="598"/>
      <c r="W27719" s="598"/>
    </row>
    <row r="27720" spans="6:23" x14ac:dyDescent="0.2">
      <c r="F27720" s="610"/>
      <c r="H27720" s="612"/>
      <c r="I27720" s="598"/>
      <c r="J27720" s="598"/>
      <c r="M27720" s="598"/>
      <c r="N27720" s="598"/>
      <c r="V27720" s="598"/>
      <c r="W27720" s="598"/>
    </row>
    <row r="27721" spans="6:23" x14ac:dyDescent="0.2">
      <c r="F27721" s="610"/>
      <c r="H27721" s="612"/>
      <c r="I27721" s="598"/>
      <c r="J27721" s="598"/>
      <c r="M27721" s="598"/>
      <c r="N27721" s="598"/>
      <c r="V27721" s="598"/>
      <c r="W27721" s="598"/>
    </row>
    <row r="27722" spans="6:23" x14ac:dyDescent="0.2">
      <c r="F27722" s="610"/>
      <c r="H27722" s="612"/>
      <c r="I27722" s="598"/>
      <c r="J27722" s="598"/>
      <c r="M27722" s="598"/>
      <c r="N27722" s="598"/>
      <c r="V27722" s="598"/>
      <c r="W27722" s="598"/>
    </row>
    <row r="27723" spans="6:23" x14ac:dyDescent="0.2">
      <c r="F27723" s="610"/>
      <c r="H27723" s="612"/>
      <c r="I27723" s="598"/>
      <c r="J27723" s="598"/>
      <c r="M27723" s="598"/>
      <c r="N27723" s="598"/>
      <c r="V27723" s="598"/>
      <c r="W27723" s="598"/>
    </row>
    <row r="27724" spans="6:23" x14ac:dyDescent="0.2">
      <c r="F27724" s="610"/>
      <c r="H27724" s="612"/>
      <c r="I27724" s="598"/>
      <c r="J27724" s="598"/>
      <c r="M27724" s="598"/>
      <c r="N27724" s="598"/>
      <c r="V27724" s="598"/>
      <c r="W27724" s="598"/>
    </row>
    <row r="27725" spans="6:23" x14ac:dyDescent="0.2">
      <c r="F27725" s="610"/>
      <c r="H27725" s="612"/>
      <c r="I27725" s="598"/>
      <c r="J27725" s="598"/>
      <c r="M27725" s="598"/>
      <c r="N27725" s="598"/>
      <c r="V27725" s="598"/>
      <c r="W27725" s="598"/>
    </row>
    <row r="27726" spans="6:23" x14ac:dyDescent="0.2">
      <c r="F27726" s="610"/>
      <c r="H27726" s="612"/>
      <c r="I27726" s="598"/>
      <c r="J27726" s="598"/>
      <c r="M27726" s="598"/>
      <c r="N27726" s="598"/>
      <c r="V27726" s="598"/>
      <c r="W27726" s="598"/>
    </row>
    <row r="27727" spans="6:23" x14ac:dyDescent="0.2">
      <c r="F27727" s="610"/>
      <c r="H27727" s="612"/>
      <c r="I27727" s="598"/>
      <c r="J27727" s="598"/>
      <c r="M27727" s="598"/>
      <c r="N27727" s="598"/>
      <c r="V27727" s="598"/>
      <c r="W27727" s="598"/>
    </row>
    <row r="27728" spans="6:23" x14ac:dyDescent="0.2">
      <c r="F27728" s="610"/>
      <c r="H27728" s="612"/>
      <c r="I27728" s="598"/>
      <c r="J27728" s="598"/>
      <c r="M27728" s="598"/>
      <c r="N27728" s="598"/>
      <c r="V27728" s="598"/>
      <c r="W27728" s="598"/>
    </row>
    <row r="27729" spans="6:23" x14ac:dyDescent="0.2">
      <c r="F27729" s="610"/>
      <c r="H27729" s="612"/>
      <c r="I27729" s="598"/>
      <c r="J27729" s="598"/>
      <c r="M27729" s="598"/>
      <c r="N27729" s="598"/>
      <c r="V27729" s="598"/>
      <c r="W27729" s="598"/>
    </row>
    <row r="27730" spans="6:23" x14ac:dyDescent="0.2">
      <c r="F27730" s="610"/>
      <c r="H27730" s="612"/>
      <c r="I27730" s="598"/>
      <c r="J27730" s="598"/>
      <c r="M27730" s="598"/>
      <c r="N27730" s="598"/>
      <c r="V27730" s="598"/>
      <c r="W27730" s="598"/>
    </row>
    <row r="27731" spans="6:23" x14ac:dyDescent="0.2">
      <c r="F27731" s="610"/>
      <c r="H27731" s="612"/>
      <c r="I27731" s="598"/>
      <c r="J27731" s="598"/>
      <c r="M27731" s="598"/>
      <c r="N27731" s="598"/>
      <c r="V27731" s="598"/>
      <c r="W27731" s="598"/>
    </row>
    <row r="27732" spans="6:23" x14ac:dyDescent="0.2">
      <c r="F27732" s="610"/>
      <c r="H27732" s="612"/>
      <c r="I27732" s="598"/>
      <c r="J27732" s="598"/>
      <c r="M27732" s="598"/>
      <c r="N27732" s="598"/>
      <c r="V27732" s="598"/>
      <c r="W27732" s="598"/>
    </row>
    <row r="27733" spans="6:23" x14ac:dyDescent="0.2">
      <c r="F27733" s="610"/>
      <c r="H27733" s="612"/>
      <c r="I27733" s="598"/>
      <c r="J27733" s="598"/>
      <c r="M27733" s="598"/>
      <c r="N27733" s="598"/>
      <c r="V27733" s="598"/>
      <c r="W27733" s="598"/>
    </row>
    <row r="27734" spans="6:23" x14ac:dyDescent="0.2">
      <c r="F27734" s="610"/>
      <c r="H27734" s="612"/>
      <c r="I27734" s="598"/>
      <c r="J27734" s="598"/>
      <c r="M27734" s="598"/>
      <c r="N27734" s="598"/>
      <c r="V27734" s="598"/>
      <c r="W27734" s="598"/>
    </row>
    <row r="27735" spans="6:23" x14ac:dyDescent="0.2">
      <c r="F27735" s="610"/>
      <c r="H27735" s="612"/>
      <c r="I27735" s="598"/>
      <c r="J27735" s="598"/>
      <c r="M27735" s="598"/>
      <c r="N27735" s="598"/>
      <c r="V27735" s="598"/>
      <c r="W27735" s="598"/>
    </row>
    <row r="27736" spans="6:23" x14ac:dyDescent="0.2">
      <c r="F27736" s="610"/>
      <c r="H27736" s="612"/>
      <c r="I27736" s="598"/>
      <c r="J27736" s="598"/>
      <c r="M27736" s="598"/>
      <c r="N27736" s="598"/>
      <c r="V27736" s="598"/>
      <c r="W27736" s="598"/>
    </row>
    <row r="27737" spans="6:23" x14ac:dyDescent="0.2">
      <c r="F27737" s="610"/>
      <c r="H27737" s="612"/>
      <c r="I27737" s="598"/>
      <c r="J27737" s="598"/>
      <c r="M27737" s="598"/>
      <c r="N27737" s="598"/>
      <c r="V27737" s="598"/>
      <c r="W27737" s="598"/>
    </row>
    <row r="27738" spans="6:23" x14ac:dyDescent="0.2">
      <c r="F27738" s="610"/>
      <c r="H27738" s="612"/>
      <c r="I27738" s="598"/>
      <c r="J27738" s="598"/>
      <c r="M27738" s="598"/>
      <c r="N27738" s="598"/>
      <c r="V27738" s="598"/>
      <c r="W27738" s="598"/>
    </row>
    <row r="27739" spans="6:23" x14ac:dyDescent="0.2">
      <c r="F27739" s="610"/>
      <c r="H27739" s="612"/>
      <c r="I27739" s="598"/>
      <c r="J27739" s="598"/>
      <c r="M27739" s="598"/>
      <c r="N27739" s="598"/>
      <c r="V27739" s="598"/>
      <c r="W27739" s="598"/>
    </row>
    <row r="27740" spans="6:23" x14ac:dyDescent="0.2">
      <c r="F27740" s="610"/>
      <c r="H27740" s="612"/>
      <c r="I27740" s="598"/>
      <c r="J27740" s="598"/>
      <c r="M27740" s="598"/>
      <c r="N27740" s="598"/>
      <c r="V27740" s="598"/>
      <c r="W27740" s="598"/>
    </row>
    <row r="27741" spans="6:23" x14ac:dyDescent="0.2">
      <c r="F27741" s="610"/>
      <c r="H27741" s="612"/>
      <c r="I27741" s="598"/>
      <c r="J27741" s="598"/>
      <c r="M27741" s="598"/>
      <c r="N27741" s="598"/>
      <c r="V27741" s="598"/>
      <c r="W27741" s="598"/>
    </row>
    <row r="27742" spans="6:23" x14ac:dyDescent="0.2">
      <c r="F27742" s="610"/>
      <c r="H27742" s="612"/>
      <c r="I27742" s="598"/>
      <c r="J27742" s="598"/>
      <c r="M27742" s="598"/>
      <c r="N27742" s="598"/>
      <c r="V27742" s="598"/>
      <c r="W27742" s="598"/>
    </row>
    <row r="27743" spans="6:23" x14ac:dyDescent="0.2">
      <c r="F27743" s="610"/>
      <c r="H27743" s="612"/>
      <c r="I27743" s="598"/>
      <c r="J27743" s="598"/>
      <c r="M27743" s="598"/>
      <c r="N27743" s="598"/>
      <c r="V27743" s="598"/>
      <c r="W27743" s="598"/>
    </row>
    <row r="27744" spans="6:23" x14ac:dyDescent="0.2">
      <c r="F27744" s="610"/>
      <c r="H27744" s="612"/>
      <c r="I27744" s="598"/>
      <c r="J27744" s="598"/>
      <c r="M27744" s="598"/>
      <c r="N27744" s="598"/>
      <c r="V27744" s="598"/>
      <c r="W27744" s="598"/>
    </row>
    <row r="27745" spans="6:23" x14ac:dyDescent="0.2">
      <c r="F27745" s="610"/>
      <c r="H27745" s="612"/>
      <c r="I27745" s="598"/>
      <c r="J27745" s="598"/>
      <c r="M27745" s="598"/>
      <c r="N27745" s="598"/>
      <c r="V27745" s="598"/>
      <c r="W27745" s="598"/>
    </row>
    <row r="27746" spans="6:23" x14ac:dyDescent="0.2">
      <c r="F27746" s="610"/>
      <c r="H27746" s="612"/>
      <c r="I27746" s="598"/>
      <c r="J27746" s="598"/>
      <c r="M27746" s="598"/>
      <c r="N27746" s="598"/>
      <c r="V27746" s="598"/>
      <c r="W27746" s="598"/>
    </row>
    <row r="27747" spans="6:23" x14ac:dyDescent="0.2">
      <c r="F27747" s="610"/>
      <c r="H27747" s="612"/>
      <c r="I27747" s="598"/>
      <c r="J27747" s="598"/>
      <c r="M27747" s="598"/>
      <c r="N27747" s="598"/>
      <c r="V27747" s="598"/>
      <c r="W27747" s="598"/>
    </row>
    <row r="27748" spans="6:23" x14ac:dyDescent="0.2">
      <c r="F27748" s="610"/>
      <c r="H27748" s="612"/>
      <c r="I27748" s="598"/>
      <c r="J27748" s="598"/>
      <c r="M27748" s="598"/>
      <c r="N27748" s="598"/>
      <c r="V27748" s="598"/>
      <c r="W27748" s="598"/>
    </row>
    <row r="27749" spans="6:23" x14ac:dyDescent="0.2">
      <c r="F27749" s="610"/>
      <c r="H27749" s="612"/>
      <c r="I27749" s="598"/>
      <c r="J27749" s="598"/>
      <c r="M27749" s="598"/>
      <c r="N27749" s="598"/>
      <c r="V27749" s="598"/>
      <c r="W27749" s="598"/>
    </row>
    <row r="27750" spans="6:23" x14ac:dyDescent="0.2">
      <c r="F27750" s="610"/>
      <c r="H27750" s="612"/>
      <c r="I27750" s="598"/>
      <c r="J27750" s="598"/>
      <c r="M27750" s="598"/>
      <c r="N27750" s="598"/>
      <c r="V27750" s="598"/>
      <c r="W27750" s="598"/>
    </row>
    <row r="27751" spans="6:23" x14ac:dyDescent="0.2">
      <c r="F27751" s="610"/>
      <c r="H27751" s="612"/>
      <c r="I27751" s="598"/>
      <c r="J27751" s="598"/>
      <c r="M27751" s="598"/>
      <c r="N27751" s="598"/>
      <c r="V27751" s="598"/>
      <c r="W27751" s="598"/>
    </row>
    <row r="27752" spans="6:23" x14ac:dyDescent="0.2">
      <c r="F27752" s="610"/>
      <c r="H27752" s="612"/>
      <c r="I27752" s="598"/>
      <c r="J27752" s="598"/>
      <c r="M27752" s="598"/>
      <c r="N27752" s="598"/>
      <c r="V27752" s="598"/>
      <c r="W27752" s="598"/>
    </row>
    <row r="27753" spans="6:23" x14ac:dyDescent="0.2">
      <c r="F27753" s="610"/>
      <c r="H27753" s="612"/>
      <c r="I27753" s="598"/>
      <c r="J27753" s="598"/>
      <c r="M27753" s="598"/>
      <c r="N27753" s="598"/>
      <c r="V27753" s="598"/>
      <c r="W27753" s="598"/>
    </row>
    <row r="27754" spans="6:23" x14ac:dyDescent="0.2">
      <c r="F27754" s="610"/>
      <c r="H27754" s="612"/>
      <c r="I27754" s="598"/>
      <c r="J27754" s="598"/>
      <c r="M27754" s="598"/>
      <c r="N27754" s="598"/>
      <c r="V27754" s="598"/>
      <c r="W27754" s="598"/>
    </row>
    <row r="27755" spans="6:23" x14ac:dyDescent="0.2">
      <c r="F27755" s="610"/>
      <c r="H27755" s="612"/>
      <c r="I27755" s="598"/>
      <c r="J27755" s="598"/>
      <c r="M27755" s="598"/>
      <c r="N27755" s="598"/>
      <c r="V27755" s="598"/>
      <c r="W27755" s="598"/>
    </row>
    <row r="27756" spans="6:23" x14ac:dyDescent="0.2">
      <c r="F27756" s="610"/>
      <c r="H27756" s="612"/>
      <c r="I27756" s="598"/>
      <c r="J27756" s="598"/>
      <c r="M27756" s="598"/>
      <c r="N27756" s="598"/>
      <c r="V27756" s="598"/>
      <c r="W27756" s="598"/>
    </row>
    <row r="27757" spans="6:23" x14ac:dyDescent="0.2">
      <c r="F27757" s="610"/>
      <c r="H27757" s="612"/>
      <c r="I27757" s="598"/>
      <c r="J27757" s="598"/>
      <c r="M27757" s="598"/>
      <c r="N27757" s="598"/>
      <c r="V27757" s="598"/>
      <c r="W27757" s="598"/>
    </row>
    <row r="27758" spans="6:23" x14ac:dyDescent="0.2">
      <c r="F27758" s="610"/>
      <c r="H27758" s="612"/>
      <c r="I27758" s="598"/>
      <c r="J27758" s="598"/>
      <c r="M27758" s="598"/>
      <c r="N27758" s="598"/>
      <c r="V27758" s="598"/>
      <c r="W27758" s="598"/>
    </row>
    <row r="27759" spans="6:23" x14ac:dyDescent="0.2">
      <c r="F27759" s="610"/>
      <c r="H27759" s="612"/>
      <c r="I27759" s="598"/>
      <c r="J27759" s="598"/>
      <c r="M27759" s="598"/>
      <c r="N27759" s="598"/>
      <c r="V27759" s="598"/>
      <c r="W27759" s="598"/>
    </row>
    <row r="27760" spans="6:23" x14ac:dyDescent="0.2">
      <c r="F27760" s="610"/>
      <c r="H27760" s="612"/>
      <c r="I27760" s="598"/>
      <c r="J27760" s="598"/>
      <c r="M27760" s="598"/>
      <c r="N27760" s="598"/>
      <c r="V27760" s="598"/>
      <c r="W27760" s="598"/>
    </row>
    <row r="27761" spans="6:23" x14ac:dyDescent="0.2">
      <c r="F27761" s="610"/>
      <c r="H27761" s="612"/>
      <c r="I27761" s="598"/>
      <c r="J27761" s="598"/>
      <c r="M27761" s="598"/>
      <c r="N27761" s="598"/>
      <c r="V27761" s="598"/>
      <c r="W27761" s="598"/>
    </row>
    <row r="27762" spans="6:23" x14ac:dyDescent="0.2">
      <c r="F27762" s="610"/>
      <c r="H27762" s="612"/>
      <c r="I27762" s="598"/>
      <c r="J27762" s="598"/>
      <c r="M27762" s="598"/>
      <c r="N27762" s="598"/>
      <c r="V27762" s="598"/>
      <c r="W27762" s="598"/>
    </row>
    <row r="27763" spans="6:23" x14ac:dyDescent="0.2">
      <c r="F27763" s="610"/>
      <c r="H27763" s="612"/>
      <c r="I27763" s="598"/>
      <c r="J27763" s="598"/>
      <c r="M27763" s="598"/>
      <c r="N27763" s="598"/>
      <c r="V27763" s="598"/>
      <c r="W27763" s="598"/>
    </row>
    <row r="27764" spans="6:23" x14ac:dyDescent="0.2">
      <c r="F27764" s="610"/>
      <c r="H27764" s="612"/>
      <c r="I27764" s="598"/>
      <c r="J27764" s="598"/>
      <c r="M27764" s="598"/>
      <c r="N27764" s="598"/>
      <c r="V27764" s="598"/>
      <c r="W27764" s="598"/>
    </row>
    <row r="27765" spans="6:23" x14ac:dyDescent="0.2">
      <c r="F27765" s="610"/>
      <c r="H27765" s="612"/>
      <c r="I27765" s="598"/>
      <c r="J27765" s="598"/>
      <c r="M27765" s="598"/>
      <c r="N27765" s="598"/>
      <c r="V27765" s="598"/>
      <c r="W27765" s="598"/>
    </row>
    <row r="27766" spans="6:23" x14ac:dyDescent="0.2">
      <c r="F27766" s="610"/>
      <c r="H27766" s="612"/>
      <c r="I27766" s="598"/>
      <c r="J27766" s="598"/>
      <c r="M27766" s="598"/>
      <c r="N27766" s="598"/>
      <c r="V27766" s="598"/>
      <c r="W27766" s="598"/>
    </row>
    <row r="27767" spans="6:23" x14ac:dyDescent="0.2">
      <c r="F27767" s="610"/>
      <c r="H27767" s="612"/>
      <c r="I27767" s="598"/>
      <c r="J27767" s="598"/>
      <c r="M27767" s="598"/>
      <c r="N27767" s="598"/>
      <c r="V27767" s="598"/>
      <c r="W27767" s="598"/>
    </row>
    <row r="27768" spans="6:23" x14ac:dyDescent="0.2">
      <c r="F27768" s="610"/>
      <c r="H27768" s="612"/>
      <c r="I27768" s="598"/>
      <c r="J27768" s="598"/>
      <c r="M27768" s="598"/>
      <c r="N27768" s="598"/>
      <c r="V27768" s="598"/>
      <c r="W27768" s="598"/>
    </row>
    <row r="27769" spans="6:23" x14ac:dyDescent="0.2">
      <c r="F27769" s="610"/>
      <c r="H27769" s="612"/>
      <c r="I27769" s="598"/>
      <c r="J27769" s="598"/>
      <c r="M27769" s="598"/>
      <c r="N27769" s="598"/>
      <c r="V27769" s="598"/>
      <c r="W27769" s="598"/>
    </row>
    <row r="27770" spans="6:23" x14ac:dyDescent="0.2">
      <c r="F27770" s="610"/>
      <c r="H27770" s="612"/>
      <c r="I27770" s="598"/>
      <c r="J27770" s="598"/>
      <c r="M27770" s="598"/>
      <c r="N27770" s="598"/>
      <c r="V27770" s="598"/>
      <c r="W27770" s="598"/>
    </row>
    <row r="27771" spans="6:23" x14ac:dyDescent="0.2">
      <c r="F27771" s="610"/>
      <c r="H27771" s="612"/>
      <c r="I27771" s="598"/>
      <c r="J27771" s="598"/>
      <c r="M27771" s="598"/>
      <c r="N27771" s="598"/>
      <c r="V27771" s="598"/>
      <c r="W27771" s="598"/>
    </row>
    <row r="27772" spans="6:23" x14ac:dyDescent="0.2">
      <c r="F27772" s="610"/>
      <c r="H27772" s="612"/>
      <c r="I27772" s="598"/>
      <c r="J27772" s="598"/>
      <c r="M27772" s="598"/>
      <c r="N27772" s="598"/>
      <c r="V27772" s="598"/>
      <c r="W27772" s="598"/>
    </row>
    <row r="27773" spans="6:23" x14ac:dyDescent="0.2">
      <c r="F27773" s="610"/>
      <c r="H27773" s="612"/>
      <c r="I27773" s="598"/>
      <c r="J27773" s="598"/>
      <c r="M27773" s="598"/>
      <c r="N27773" s="598"/>
      <c r="V27773" s="598"/>
      <c r="W27773" s="598"/>
    </row>
    <row r="27774" spans="6:23" x14ac:dyDescent="0.2">
      <c r="F27774" s="610"/>
      <c r="H27774" s="612"/>
      <c r="I27774" s="598"/>
      <c r="J27774" s="598"/>
      <c r="M27774" s="598"/>
      <c r="N27774" s="598"/>
      <c r="V27774" s="598"/>
      <c r="W27774" s="598"/>
    </row>
    <row r="27775" spans="6:23" x14ac:dyDescent="0.2">
      <c r="F27775" s="610"/>
      <c r="H27775" s="612"/>
      <c r="I27775" s="598"/>
      <c r="J27775" s="598"/>
      <c r="M27775" s="598"/>
      <c r="N27775" s="598"/>
      <c r="V27775" s="598"/>
      <c r="W27775" s="598"/>
    </row>
    <row r="27776" spans="6:23" x14ac:dyDescent="0.2">
      <c r="F27776" s="610"/>
      <c r="H27776" s="612"/>
      <c r="I27776" s="598"/>
      <c r="J27776" s="598"/>
      <c r="M27776" s="598"/>
      <c r="N27776" s="598"/>
      <c r="V27776" s="598"/>
      <c r="W27776" s="598"/>
    </row>
    <row r="27777" spans="6:23" x14ac:dyDescent="0.2">
      <c r="F27777" s="610"/>
      <c r="H27777" s="612"/>
      <c r="I27777" s="598"/>
      <c r="J27777" s="598"/>
      <c r="M27777" s="598"/>
      <c r="N27777" s="598"/>
      <c r="V27777" s="598"/>
      <c r="W27777" s="598"/>
    </row>
    <row r="27778" spans="6:23" x14ac:dyDescent="0.2">
      <c r="F27778" s="610"/>
      <c r="H27778" s="612"/>
      <c r="I27778" s="598"/>
      <c r="J27778" s="598"/>
      <c r="M27778" s="598"/>
      <c r="N27778" s="598"/>
      <c r="V27778" s="598"/>
      <c r="W27778" s="598"/>
    </row>
    <row r="27779" spans="6:23" x14ac:dyDescent="0.2">
      <c r="F27779" s="610"/>
      <c r="H27779" s="612"/>
      <c r="I27779" s="598"/>
      <c r="J27779" s="598"/>
      <c r="M27779" s="598"/>
      <c r="N27779" s="598"/>
      <c r="V27779" s="598"/>
      <c r="W27779" s="598"/>
    </row>
    <row r="27780" spans="6:23" x14ac:dyDescent="0.2">
      <c r="F27780" s="610"/>
      <c r="H27780" s="612"/>
      <c r="I27780" s="598"/>
      <c r="J27780" s="598"/>
      <c r="M27780" s="598"/>
      <c r="N27780" s="598"/>
      <c r="V27780" s="598"/>
      <c r="W27780" s="598"/>
    </row>
    <row r="27781" spans="6:23" x14ac:dyDescent="0.2">
      <c r="F27781" s="610"/>
      <c r="H27781" s="612"/>
      <c r="I27781" s="598"/>
      <c r="J27781" s="598"/>
      <c r="M27781" s="598"/>
      <c r="N27781" s="598"/>
      <c r="V27781" s="598"/>
      <c r="W27781" s="598"/>
    </row>
    <row r="27782" spans="6:23" x14ac:dyDescent="0.2">
      <c r="F27782" s="610"/>
      <c r="H27782" s="612"/>
      <c r="I27782" s="598"/>
      <c r="J27782" s="598"/>
      <c r="M27782" s="598"/>
      <c r="N27782" s="598"/>
      <c r="V27782" s="598"/>
      <c r="W27782" s="598"/>
    </row>
    <row r="27783" spans="6:23" x14ac:dyDescent="0.2">
      <c r="F27783" s="610"/>
      <c r="H27783" s="612"/>
      <c r="I27783" s="598"/>
      <c r="J27783" s="598"/>
      <c r="M27783" s="598"/>
      <c r="N27783" s="598"/>
      <c r="V27783" s="598"/>
      <c r="W27783" s="598"/>
    </row>
    <row r="27784" spans="6:23" x14ac:dyDescent="0.2">
      <c r="F27784" s="610"/>
      <c r="H27784" s="612"/>
      <c r="I27784" s="598"/>
      <c r="J27784" s="598"/>
      <c r="M27784" s="598"/>
      <c r="N27784" s="598"/>
      <c r="V27784" s="598"/>
      <c r="W27784" s="598"/>
    </row>
    <row r="27785" spans="6:23" x14ac:dyDescent="0.2">
      <c r="F27785" s="610"/>
      <c r="H27785" s="612"/>
      <c r="I27785" s="598"/>
      <c r="J27785" s="598"/>
      <c r="M27785" s="598"/>
      <c r="N27785" s="598"/>
      <c r="V27785" s="598"/>
      <c r="W27785" s="598"/>
    </row>
    <row r="27786" spans="6:23" x14ac:dyDescent="0.2">
      <c r="F27786" s="610"/>
      <c r="H27786" s="612"/>
      <c r="I27786" s="598"/>
      <c r="J27786" s="598"/>
      <c r="M27786" s="598"/>
      <c r="N27786" s="598"/>
      <c r="V27786" s="598"/>
      <c r="W27786" s="598"/>
    </row>
    <row r="27787" spans="6:23" x14ac:dyDescent="0.2">
      <c r="F27787" s="610"/>
      <c r="H27787" s="612"/>
      <c r="I27787" s="598"/>
      <c r="J27787" s="598"/>
      <c r="M27787" s="598"/>
      <c r="N27787" s="598"/>
      <c r="V27787" s="598"/>
      <c r="W27787" s="598"/>
    </row>
    <row r="27788" spans="6:23" x14ac:dyDescent="0.2">
      <c r="F27788" s="610"/>
      <c r="H27788" s="612"/>
      <c r="I27788" s="598"/>
      <c r="J27788" s="598"/>
      <c r="M27788" s="598"/>
      <c r="N27788" s="598"/>
      <c r="V27788" s="598"/>
      <c r="W27788" s="598"/>
    </row>
    <row r="27789" spans="6:23" x14ac:dyDescent="0.2">
      <c r="F27789" s="610"/>
      <c r="H27789" s="612"/>
      <c r="I27789" s="598"/>
      <c r="J27789" s="598"/>
      <c r="M27789" s="598"/>
      <c r="N27789" s="598"/>
      <c r="V27789" s="598"/>
      <c r="W27789" s="598"/>
    </row>
    <row r="27790" spans="6:23" x14ac:dyDescent="0.2">
      <c r="F27790" s="610"/>
      <c r="H27790" s="612"/>
      <c r="I27790" s="598"/>
      <c r="J27790" s="598"/>
      <c r="M27790" s="598"/>
      <c r="N27790" s="598"/>
      <c r="V27790" s="598"/>
      <c r="W27790" s="598"/>
    </row>
    <row r="27791" spans="6:23" x14ac:dyDescent="0.2">
      <c r="F27791" s="610"/>
      <c r="H27791" s="612"/>
      <c r="I27791" s="598"/>
      <c r="J27791" s="598"/>
      <c r="M27791" s="598"/>
      <c r="N27791" s="598"/>
      <c r="V27791" s="598"/>
      <c r="W27791" s="598"/>
    </row>
    <row r="27792" spans="6:23" x14ac:dyDescent="0.2">
      <c r="F27792" s="610"/>
      <c r="H27792" s="612"/>
      <c r="I27792" s="598"/>
      <c r="J27792" s="598"/>
      <c r="M27792" s="598"/>
      <c r="N27792" s="598"/>
      <c r="V27792" s="598"/>
      <c r="W27792" s="598"/>
    </row>
    <row r="27793" spans="6:23" x14ac:dyDescent="0.2">
      <c r="F27793" s="610"/>
      <c r="H27793" s="612"/>
      <c r="I27793" s="598"/>
      <c r="J27793" s="598"/>
      <c r="M27793" s="598"/>
      <c r="N27793" s="598"/>
      <c r="V27793" s="598"/>
      <c r="W27793" s="598"/>
    </row>
    <row r="27794" spans="6:23" x14ac:dyDescent="0.2">
      <c r="F27794" s="610"/>
      <c r="H27794" s="612"/>
      <c r="I27794" s="598"/>
      <c r="J27794" s="598"/>
      <c r="M27794" s="598"/>
      <c r="N27794" s="598"/>
      <c r="V27794" s="598"/>
      <c r="W27794" s="598"/>
    </row>
    <row r="27795" spans="6:23" x14ac:dyDescent="0.2">
      <c r="F27795" s="610"/>
      <c r="H27795" s="612"/>
      <c r="I27795" s="598"/>
      <c r="J27795" s="598"/>
      <c r="M27795" s="598"/>
      <c r="N27795" s="598"/>
      <c r="V27795" s="598"/>
      <c r="W27795" s="598"/>
    </row>
    <row r="27796" spans="6:23" x14ac:dyDescent="0.2">
      <c r="F27796" s="610"/>
      <c r="H27796" s="612"/>
      <c r="I27796" s="598"/>
      <c r="J27796" s="598"/>
      <c r="M27796" s="598"/>
      <c r="N27796" s="598"/>
      <c r="V27796" s="598"/>
      <c r="W27796" s="598"/>
    </row>
    <row r="27797" spans="6:23" x14ac:dyDescent="0.2">
      <c r="F27797" s="610"/>
      <c r="H27797" s="612"/>
      <c r="I27797" s="598"/>
      <c r="J27797" s="598"/>
      <c r="M27797" s="598"/>
      <c r="N27797" s="598"/>
      <c r="V27797" s="598"/>
      <c r="W27797" s="598"/>
    </row>
    <row r="27798" spans="6:23" x14ac:dyDescent="0.2">
      <c r="F27798" s="610"/>
      <c r="H27798" s="612"/>
      <c r="I27798" s="598"/>
      <c r="J27798" s="598"/>
      <c r="M27798" s="598"/>
      <c r="N27798" s="598"/>
      <c r="V27798" s="598"/>
      <c r="W27798" s="598"/>
    </row>
    <row r="27799" spans="6:23" x14ac:dyDescent="0.2">
      <c r="F27799" s="610"/>
      <c r="H27799" s="612"/>
      <c r="I27799" s="598"/>
      <c r="J27799" s="598"/>
      <c r="M27799" s="598"/>
      <c r="N27799" s="598"/>
      <c r="V27799" s="598"/>
      <c r="W27799" s="598"/>
    </row>
    <row r="27800" spans="6:23" x14ac:dyDescent="0.2">
      <c r="F27800" s="610"/>
      <c r="H27800" s="612"/>
      <c r="I27800" s="598"/>
      <c r="J27800" s="598"/>
      <c r="M27800" s="598"/>
      <c r="N27800" s="598"/>
      <c r="V27800" s="598"/>
      <c r="W27800" s="598"/>
    </row>
    <row r="27801" spans="6:23" x14ac:dyDescent="0.2">
      <c r="F27801" s="610"/>
      <c r="H27801" s="612"/>
      <c r="I27801" s="598"/>
      <c r="J27801" s="598"/>
      <c r="M27801" s="598"/>
      <c r="N27801" s="598"/>
      <c r="V27801" s="598"/>
      <c r="W27801" s="598"/>
    </row>
    <row r="27802" spans="6:23" x14ac:dyDescent="0.2">
      <c r="F27802" s="610"/>
      <c r="H27802" s="612"/>
      <c r="I27802" s="598"/>
      <c r="J27802" s="598"/>
      <c r="M27802" s="598"/>
      <c r="N27802" s="598"/>
      <c r="V27802" s="598"/>
      <c r="W27802" s="598"/>
    </row>
    <row r="27803" spans="6:23" x14ac:dyDescent="0.2">
      <c r="F27803" s="610"/>
      <c r="H27803" s="612"/>
      <c r="I27803" s="598"/>
      <c r="J27803" s="598"/>
      <c r="M27803" s="598"/>
      <c r="N27803" s="598"/>
      <c r="V27803" s="598"/>
      <c r="W27803" s="598"/>
    </row>
    <row r="27804" spans="6:23" x14ac:dyDescent="0.2">
      <c r="F27804" s="610"/>
      <c r="H27804" s="612"/>
      <c r="I27804" s="598"/>
      <c r="J27804" s="598"/>
      <c r="M27804" s="598"/>
      <c r="N27804" s="598"/>
      <c r="V27804" s="598"/>
      <c r="W27804" s="598"/>
    </row>
    <row r="27805" spans="6:23" x14ac:dyDescent="0.2">
      <c r="F27805" s="610"/>
      <c r="H27805" s="612"/>
      <c r="I27805" s="598"/>
      <c r="J27805" s="598"/>
      <c r="M27805" s="598"/>
      <c r="N27805" s="598"/>
      <c r="V27805" s="598"/>
      <c r="W27805" s="598"/>
    </row>
    <row r="27806" spans="6:23" x14ac:dyDescent="0.2">
      <c r="F27806" s="610"/>
      <c r="H27806" s="612"/>
      <c r="I27806" s="598"/>
      <c r="J27806" s="598"/>
      <c r="M27806" s="598"/>
      <c r="N27806" s="598"/>
      <c r="V27806" s="598"/>
      <c r="W27806" s="598"/>
    </row>
    <row r="27807" spans="6:23" x14ac:dyDescent="0.2">
      <c r="F27807" s="610"/>
      <c r="H27807" s="612"/>
      <c r="I27807" s="598"/>
      <c r="J27807" s="598"/>
      <c r="M27807" s="598"/>
      <c r="N27807" s="598"/>
      <c r="V27807" s="598"/>
      <c r="W27807" s="598"/>
    </row>
    <row r="27808" spans="6:23" x14ac:dyDescent="0.2">
      <c r="F27808" s="610"/>
      <c r="H27808" s="612"/>
      <c r="I27808" s="598"/>
      <c r="J27808" s="598"/>
      <c r="M27808" s="598"/>
      <c r="N27808" s="598"/>
      <c r="V27808" s="598"/>
      <c r="W27808" s="598"/>
    </row>
    <row r="27809" spans="6:23" x14ac:dyDescent="0.2">
      <c r="F27809" s="610"/>
      <c r="H27809" s="612"/>
      <c r="I27809" s="598"/>
      <c r="J27809" s="598"/>
      <c r="M27809" s="598"/>
      <c r="N27809" s="598"/>
      <c r="V27809" s="598"/>
      <c r="W27809" s="598"/>
    </row>
    <row r="27810" spans="6:23" x14ac:dyDescent="0.2">
      <c r="F27810" s="610"/>
      <c r="H27810" s="612"/>
      <c r="I27810" s="598"/>
      <c r="J27810" s="598"/>
      <c r="M27810" s="598"/>
      <c r="N27810" s="598"/>
      <c r="V27810" s="598"/>
      <c r="W27810" s="598"/>
    </row>
    <row r="27811" spans="6:23" x14ac:dyDescent="0.2">
      <c r="F27811" s="610"/>
      <c r="H27811" s="612"/>
      <c r="I27811" s="598"/>
      <c r="J27811" s="598"/>
      <c r="M27811" s="598"/>
      <c r="N27811" s="598"/>
      <c r="V27811" s="598"/>
      <c r="W27811" s="598"/>
    </row>
    <row r="27812" spans="6:23" x14ac:dyDescent="0.2">
      <c r="F27812" s="610"/>
      <c r="H27812" s="612"/>
      <c r="I27812" s="598"/>
      <c r="J27812" s="598"/>
      <c r="M27812" s="598"/>
      <c r="N27812" s="598"/>
      <c r="V27812" s="598"/>
      <c r="W27812" s="598"/>
    </row>
    <row r="27813" spans="6:23" x14ac:dyDescent="0.2">
      <c r="F27813" s="610"/>
      <c r="H27813" s="612"/>
      <c r="I27813" s="598"/>
      <c r="J27813" s="598"/>
      <c r="M27813" s="598"/>
      <c r="N27813" s="598"/>
      <c r="V27813" s="598"/>
      <c r="W27813" s="598"/>
    </row>
    <row r="27814" spans="6:23" x14ac:dyDescent="0.2">
      <c r="F27814" s="610"/>
      <c r="H27814" s="612"/>
      <c r="I27814" s="598"/>
      <c r="J27814" s="598"/>
      <c r="M27814" s="598"/>
      <c r="N27814" s="598"/>
      <c r="V27814" s="598"/>
      <c r="W27814" s="598"/>
    </row>
    <row r="27815" spans="6:23" x14ac:dyDescent="0.2">
      <c r="F27815" s="610"/>
      <c r="H27815" s="612"/>
      <c r="I27815" s="598"/>
      <c r="J27815" s="598"/>
      <c r="M27815" s="598"/>
      <c r="N27815" s="598"/>
      <c r="V27815" s="598"/>
      <c r="W27815" s="598"/>
    </row>
    <row r="27816" spans="6:23" x14ac:dyDescent="0.2">
      <c r="F27816" s="610"/>
      <c r="H27816" s="612"/>
      <c r="I27816" s="598"/>
      <c r="J27816" s="598"/>
      <c r="M27816" s="598"/>
      <c r="N27816" s="598"/>
      <c r="V27816" s="598"/>
      <c r="W27816" s="598"/>
    </row>
    <row r="27817" spans="6:23" x14ac:dyDescent="0.2">
      <c r="F27817" s="610"/>
      <c r="H27817" s="612"/>
      <c r="I27817" s="598"/>
      <c r="J27817" s="598"/>
      <c r="M27817" s="598"/>
      <c r="N27817" s="598"/>
      <c r="V27817" s="598"/>
      <c r="W27817" s="598"/>
    </row>
    <row r="27818" spans="6:23" x14ac:dyDescent="0.2">
      <c r="F27818" s="610"/>
      <c r="H27818" s="612"/>
      <c r="I27818" s="598"/>
      <c r="J27818" s="598"/>
      <c r="M27818" s="598"/>
      <c r="N27818" s="598"/>
      <c r="V27818" s="598"/>
      <c r="W27818" s="598"/>
    </row>
    <row r="27819" spans="6:23" x14ac:dyDescent="0.2">
      <c r="F27819" s="610"/>
      <c r="H27819" s="612"/>
      <c r="I27819" s="598"/>
      <c r="J27819" s="598"/>
      <c r="M27819" s="598"/>
      <c r="N27819" s="598"/>
      <c r="V27819" s="598"/>
      <c r="W27819" s="598"/>
    </row>
    <row r="27820" spans="6:23" x14ac:dyDescent="0.2">
      <c r="F27820" s="610"/>
      <c r="H27820" s="612"/>
      <c r="I27820" s="598"/>
      <c r="J27820" s="598"/>
      <c r="M27820" s="598"/>
      <c r="N27820" s="598"/>
      <c r="V27820" s="598"/>
      <c r="W27820" s="598"/>
    </row>
    <row r="27821" spans="6:23" x14ac:dyDescent="0.2">
      <c r="F27821" s="610"/>
      <c r="H27821" s="612"/>
      <c r="I27821" s="598"/>
      <c r="J27821" s="598"/>
      <c r="M27821" s="598"/>
      <c r="N27821" s="598"/>
      <c r="V27821" s="598"/>
      <c r="W27821" s="598"/>
    </row>
    <row r="27822" spans="6:23" x14ac:dyDescent="0.2">
      <c r="F27822" s="610"/>
      <c r="H27822" s="612"/>
      <c r="I27822" s="598"/>
      <c r="J27822" s="598"/>
      <c r="M27822" s="598"/>
      <c r="N27822" s="598"/>
      <c r="V27822" s="598"/>
      <c r="W27822" s="598"/>
    </row>
    <row r="27823" spans="6:23" x14ac:dyDescent="0.2">
      <c r="F27823" s="610"/>
      <c r="H27823" s="612"/>
      <c r="I27823" s="598"/>
      <c r="J27823" s="598"/>
      <c r="M27823" s="598"/>
      <c r="N27823" s="598"/>
      <c r="V27823" s="598"/>
      <c r="W27823" s="598"/>
    </row>
    <row r="27824" spans="6:23" x14ac:dyDescent="0.2">
      <c r="F27824" s="610"/>
      <c r="H27824" s="612"/>
      <c r="I27824" s="598"/>
      <c r="J27824" s="598"/>
      <c r="M27824" s="598"/>
      <c r="N27824" s="598"/>
      <c r="V27824" s="598"/>
      <c r="W27824" s="598"/>
    </row>
    <row r="27825" spans="6:23" x14ac:dyDescent="0.2">
      <c r="F27825" s="610"/>
      <c r="H27825" s="612"/>
      <c r="I27825" s="598"/>
      <c r="J27825" s="598"/>
      <c r="M27825" s="598"/>
      <c r="N27825" s="598"/>
      <c r="V27825" s="598"/>
      <c r="W27825" s="598"/>
    </row>
    <row r="27826" spans="6:23" x14ac:dyDescent="0.2">
      <c r="F27826" s="610"/>
      <c r="H27826" s="612"/>
      <c r="I27826" s="598"/>
      <c r="J27826" s="598"/>
      <c r="M27826" s="598"/>
      <c r="N27826" s="598"/>
      <c r="V27826" s="598"/>
      <c r="W27826" s="598"/>
    </row>
    <row r="27827" spans="6:23" x14ac:dyDescent="0.2">
      <c r="F27827" s="610"/>
      <c r="H27827" s="612"/>
      <c r="I27827" s="598"/>
      <c r="J27827" s="598"/>
      <c r="M27827" s="598"/>
      <c r="N27827" s="598"/>
      <c r="V27827" s="598"/>
      <c r="W27827" s="598"/>
    </row>
    <row r="27828" spans="6:23" x14ac:dyDescent="0.2">
      <c r="F27828" s="610"/>
      <c r="H27828" s="612"/>
      <c r="I27828" s="598"/>
      <c r="J27828" s="598"/>
      <c r="M27828" s="598"/>
      <c r="N27828" s="598"/>
      <c r="V27828" s="598"/>
      <c r="W27828" s="598"/>
    </row>
    <row r="27829" spans="6:23" x14ac:dyDescent="0.2">
      <c r="F27829" s="610"/>
      <c r="H27829" s="612"/>
      <c r="I27829" s="598"/>
      <c r="J27829" s="598"/>
      <c r="M27829" s="598"/>
      <c r="N27829" s="598"/>
      <c r="V27829" s="598"/>
      <c r="W27829" s="598"/>
    </row>
    <row r="27830" spans="6:23" x14ac:dyDescent="0.2">
      <c r="F27830" s="610"/>
      <c r="H27830" s="612"/>
      <c r="I27830" s="598"/>
      <c r="J27830" s="598"/>
      <c r="M27830" s="598"/>
      <c r="N27830" s="598"/>
      <c r="V27830" s="598"/>
      <c r="W27830" s="598"/>
    </row>
    <row r="27831" spans="6:23" x14ac:dyDescent="0.2">
      <c r="F27831" s="610"/>
      <c r="H27831" s="612"/>
      <c r="I27831" s="598"/>
      <c r="J27831" s="598"/>
      <c r="M27831" s="598"/>
      <c r="N27831" s="598"/>
      <c r="V27831" s="598"/>
      <c r="W27831" s="598"/>
    </row>
    <row r="27832" spans="6:23" x14ac:dyDescent="0.2">
      <c r="F27832" s="610"/>
      <c r="H27832" s="612"/>
      <c r="I27832" s="598"/>
      <c r="J27832" s="598"/>
      <c r="M27832" s="598"/>
      <c r="N27832" s="598"/>
      <c r="V27832" s="598"/>
      <c r="W27832" s="598"/>
    </row>
    <row r="27833" spans="6:23" x14ac:dyDescent="0.2">
      <c r="F27833" s="610"/>
      <c r="H27833" s="612"/>
      <c r="I27833" s="598"/>
      <c r="J27833" s="598"/>
      <c r="M27833" s="598"/>
      <c r="N27833" s="598"/>
      <c r="V27833" s="598"/>
      <c r="W27833" s="598"/>
    </row>
    <row r="27834" spans="6:23" x14ac:dyDescent="0.2">
      <c r="F27834" s="610"/>
      <c r="H27834" s="612"/>
      <c r="I27834" s="598"/>
      <c r="J27834" s="598"/>
      <c r="M27834" s="598"/>
      <c r="N27834" s="598"/>
      <c r="V27834" s="598"/>
      <c r="W27834" s="598"/>
    </row>
    <row r="27835" spans="6:23" x14ac:dyDescent="0.2">
      <c r="F27835" s="610"/>
      <c r="H27835" s="612"/>
      <c r="I27835" s="598"/>
      <c r="J27835" s="598"/>
      <c r="M27835" s="598"/>
      <c r="N27835" s="598"/>
      <c r="V27835" s="598"/>
      <c r="W27835" s="598"/>
    </row>
    <row r="27836" spans="6:23" x14ac:dyDescent="0.2">
      <c r="F27836" s="610"/>
      <c r="H27836" s="612"/>
      <c r="I27836" s="598"/>
      <c r="J27836" s="598"/>
      <c r="M27836" s="598"/>
      <c r="N27836" s="598"/>
      <c r="V27836" s="598"/>
      <c r="W27836" s="598"/>
    </row>
    <row r="27837" spans="6:23" x14ac:dyDescent="0.2">
      <c r="F27837" s="610"/>
      <c r="H27837" s="612"/>
      <c r="I27837" s="598"/>
      <c r="J27837" s="598"/>
      <c r="M27837" s="598"/>
      <c r="N27837" s="598"/>
      <c r="V27837" s="598"/>
      <c r="W27837" s="598"/>
    </row>
    <row r="27838" spans="6:23" x14ac:dyDescent="0.2">
      <c r="F27838" s="610"/>
      <c r="H27838" s="612"/>
      <c r="I27838" s="598"/>
      <c r="J27838" s="598"/>
      <c r="M27838" s="598"/>
      <c r="N27838" s="598"/>
      <c r="V27838" s="598"/>
      <c r="W27838" s="598"/>
    </row>
    <row r="27839" spans="6:23" x14ac:dyDescent="0.2">
      <c r="F27839" s="610"/>
      <c r="H27839" s="612"/>
      <c r="I27839" s="598"/>
      <c r="J27839" s="598"/>
      <c r="M27839" s="598"/>
      <c r="N27839" s="598"/>
      <c r="V27839" s="598"/>
      <c r="W27839" s="598"/>
    </row>
    <row r="27840" spans="6:23" x14ac:dyDescent="0.2">
      <c r="F27840" s="610"/>
      <c r="H27840" s="612"/>
      <c r="I27840" s="598"/>
      <c r="J27840" s="598"/>
      <c r="M27840" s="598"/>
      <c r="N27840" s="598"/>
      <c r="V27840" s="598"/>
      <c r="W27840" s="598"/>
    </row>
    <row r="27841" spans="6:23" x14ac:dyDescent="0.2">
      <c r="F27841" s="610"/>
      <c r="H27841" s="612"/>
      <c r="I27841" s="598"/>
      <c r="J27841" s="598"/>
      <c r="M27841" s="598"/>
      <c r="N27841" s="598"/>
      <c r="V27841" s="598"/>
      <c r="W27841" s="598"/>
    </row>
    <row r="27842" spans="6:23" x14ac:dyDescent="0.2">
      <c r="F27842" s="610"/>
      <c r="H27842" s="612"/>
      <c r="I27842" s="598"/>
      <c r="J27842" s="598"/>
      <c r="M27842" s="598"/>
      <c r="N27842" s="598"/>
      <c r="V27842" s="598"/>
      <c r="W27842" s="598"/>
    </row>
    <row r="27843" spans="6:23" x14ac:dyDescent="0.2">
      <c r="F27843" s="610"/>
      <c r="H27843" s="612"/>
      <c r="I27843" s="598"/>
      <c r="J27843" s="598"/>
      <c r="M27843" s="598"/>
      <c r="N27843" s="598"/>
      <c r="V27843" s="598"/>
      <c r="W27843" s="598"/>
    </row>
    <row r="27844" spans="6:23" x14ac:dyDescent="0.2">
      <c r="F27844" s="610"/>
      <c r="H27844" s="612"/>
      <c r="I27844" s="598"/>
      <c r="J27844" s="598"/>
      <c r="M27844" s="598"/>
      <c r="N27844" s="598"/>
      <c r="V27844" s="598"/>
      <c r="W27844" s="598"/>
    </row>
    <row r="27845" spans="6:23" x14ac:dyDescent="0.2">
      <c r="F27845" s="610"/>
      <c r="H27845" s="612"/>
      <c r="I27845" s="598"/>
      <c r="J27845" s="598"/>
      <c r="M27845" s="598"/>
      <c r="N27845" s="598"/>
      <c r="V27845" s="598"/>
      <c r="W27845" s="598"/>
    </row>
    <row r="27846" spans="6:23" x14ac:dyDescent="0.2">
      <c r="F27846" s="610"/>
      <c r="H27846" s="612"/>
      <c r="I27846" s="598"/>
      <c r="J27846" s="598"/>
      <c r="M27846" s="598"/>
      <c r="N27846" s="598"/>
      <c r="V27846" s="598"/>
      <c r="W27846" s="598"/>
    </row>
    <row r="27847" spans="6:23" x14ac:dyDescent="0.2">
      <c r="F27847" s="610"/>
      <c r="H27847" s="612"/>
      <c r="I27847" s="598"/>
      <c r="J27847" s="598"/>
      <c r="M27847" s="598"/>
      <c r="N27847" s="598"/>
      <c r="V27847" s="598"/>
      <c r="W27847" s="598"/>
    </row>
    <row r="27848" spans="6:23" x14ac:dyDescent="0.2">
      <c r="F27848" s="610"/>
      <c r="H27848" s="612"/>
      <c r="I27848" s="598"/>
      <c r="J27848" s="598"/>
      <c r="M27848" s="598"/>
      <c r="N27848" s="598"/>
      <c r="V27848" s="598"/>
      <c r="W27848" s="598"/>
    </row>
    <row r="27849" spans="6:23" x14ac:dyDescent="0.2">
      <c r="F27849" s="610"/>
      <c r="H27849" s="612"/>
      <c r="I27849" s="598"/>
      <c r="J27849" s="598"/>
      <c r="M27849" s="598"/>
      <c r="N27849" s="598"/>
      <c r="V27849" s="598"/>
      <c r="W27849" s="598"/>
    </row>
    <row r="27850" spans="6:23" x14ac:dyDescent="0.2">
      <c r="F27850" s="610"/>
      <c r="H27850" s="612"/>
      <c r="I27850" s="598"/>
      <c r="J27850" s="598"/>
      <c r="M27850" s="598"/>
      <c r="N27850" s="598"/>
      <c r="V27850" s="598"/>
      <c r="W27850" s="598"/>
    </row>
    <row r="27851" spans="6:23" x14ac:dyDescent="0.2">
      <c r="F27851" s="610"/>
      <c r="H27851" s="612"/>
      <c r="I27851" s="598"/>
      <c r="J27851" s="598"/>
      <c r="M27851" s="598"/>
      <c r="N27851" s="598"/>
      <c r="V27851" s="598"/>
      <c r="W27851" s="598"/>
    </row>
    <row r="27852" spans="6:23" x14ac:dyDescent="0.2">
      <c r="F27852" s="610"/>
      <c r="H27852" s="612"/>
      <c r="I27852" s="598"/>
      <c r="J27852" s="598"/>
      <c r="M27852" s="598"/>
      <c r="N27852" s="598"/>
      <c r="V27852" s="598"/>
      <c r="W27852" s="598"/>
    </row>
    <row r="27853" spans="6:23" x14ac:dyDescent="0.2">
      <c r="F27853" s="610"/>
      <c r="H27853" s="612"/>
      <c r="I27853" s="598"/>
      <c r="J27853" s="598"/>
      <c r="M27853" s="598"/>
      <c r="N27853" s="598"/>
      <c r="V27853" s="598"/>
      <c r="W27853" s="598"/>
    </row>
    <row r="27854" spans="6:23" x14ac:dyDescent="0.2">
      <c r="F27854" s="610"/>
      <c r="H27854" s="612"/>
      <c r="I27854" s="598"/>
      <c r="J27854" s="598"/>
      <c r="M27854" s="598"/>
      <c r="N27854" s="598"/>
      <c r="V27854" s="598"/>
      <c r="W27854" s="598"/>
    </row>
    <row r="27855" spans="6:23" x14ac:dyDescent="0.2">
      <c r="F27855" s="610"/>
      <c r="H27855" s="612"/>
      <c r="I27855" s="598"/>
      <c r="J27855" s="598"/>
      <c r="M27855" s="598"/>
      <c r="N27855" s="598"/>
      <c r="V27855" s="598"/>
      <c r="W27855" s="598"/>
    </row>
    <row r="27856" spans="6:23" x14ac:dyDescent="0.2">
      <c r="F27856" s="610"/>
      <c r="H27856" s="612"/>
      <c r="I27856" s="598"/>
      <c r="J27856" s="598"/>
      <c r="M27856" s="598"/>
      <c r="N27856" s="598"/>
      <c r="V27856" s="598"/>
      <c r="W27856" s="598"/>
    </row>
    <row r="27857" spans="6:23" x14ac:dyDescent="0.2">
      <c r="F27857" s="610"/>
      <c r="H27857" s="612"/>
      <c r="I27857" s="598"/>
      <c r="J27857" s="598"/>
      <c r="M27857" s="598"/>
      <c r="N27857" s="598"/>
      <c r="V27857" s="598"/>
      <c r="W27857" s="598"/>
    </row>
    <row r="27858" spans="6:23" x14ac:dyDescent="0.2">
      <c r="F27858" s="610"/>
      <c r="H27858" s="612"/>
      <c r="I27858" s="598"/>
      <c r="J27858" s="598"/>
      <c r="M27858" s="598"/>
      <c r="N27858" s="598"/>
      <c r="V27858" s="598"/>
      <c r="W27858" s="598"/>
    </row>
    <row r="27859" spans="6:23" x14ac:dyDescent="0.2">
      <c r="F27859" s="610"/>
      <c r="H27859" s="612"/>
      <c r="I27859" s="598"/>
      <c r="J27859" s="598"/>
      <c r="M27859" s="598"/>
      <c r="N27859" s="598"/>
      <c r="V27859" s="598"/>
      <c r="W27859" s="598"/>
    </row>
    <row r="27860" spans="6:23" x14ac:dyDescent="0.2">
      <c r="F27860" s="610"/>
      <c r="H27860" s="612"/>
      <c r="I27860" s="598"/>
      <c r="J27860" s="598"/>
      <c r="M27860" s="598"/>
      <c r="N27860" s="598"/>
      <c r="V27860" s="598"/>
      <c r="W27860" s="598"/>
    </row>
    <row r="27861" spans="6:23" x14ac:dyDescent="0.2">
      <c r="F27861" s="610"/>
      <c r="H27861" s="612"/>
      <c r="I27861" s="598"/>
      <c r="J27861" s="598"/>
      <c r="M27861" s="598"/>
      <c r="N27861" s="598"/>
      <c r="V27861" s="598"/>
      <c r="W27861" s="598"/>
    </row>
    <row r="27862" spans="6:23" x14ac:dyDescent="0.2">
      <c r="F27862" s="610"/>
      <c r="H27862" s="612"/>
      <c r="I27862" s="598"/>
      <c r="J27862" s="598"/>
      <c r="M27862" s="598"/>
      <c r="N27862" s="598"/>
      <c r="V27862" s="598"/>
      <c r="W27862" s="598"/>
    </row>
    <row r="27863" spans="6:23" x14ac:dyDescent="0.2">
      <c r="F27863" s="610"/>
      <c r="H27863" s="612"/>
      <c r="I27863" s="598"/>
      <c r="J27863" s="598"/>
      <c r="M27863" s="598"/>
      <c r="N27863" s="598"/>
      <c r="V27863" s="598"/>
      <c r="W27863" s="598"/>
    </row>
    <row r="27864" spans="6:23" x14ac:dyDescent="0.2">
      <c r="F27864" s="610"/>
      <c r="H27864" s="612"/>
      <c r="I27864" s="598"/>
      <c r="J27864" s="598"/>
      <c r="M27864" s="598"/>
      <c r="N27864" s="598"/>
      <c r="V27864" s="598"/>
      <c r="W27864" s="598"/>
    </row>
    <row r="27865" spans="6:23" x14ac:dyDescent="0.2">
      <c r="F27865" s="610"/>
      <c r="H27865" s="612"/>
      <c r="I27865" s="598"/>
      <c r="J27865" s="598"/>
      <c r="M27865" s="598"/>
      <c r="N27865" s="598"/>
      <c r="V27865" s="598"/>
      <c r="W27865" s="598"/>
    </row>
    <row r="27866" spans="6:23" x14ac:dyDescent="0.2">
      <c r="F27866" s="610"/>
      <c r="H27866" s="612"/>
      <c r="I27866" s="598"/>
      <c r="J27866" s="598"/>
      <c r="M27866" s="598"/>
      <c r="N27866" s="598"/>
      <c r="V27866" s="598"/>
      <c r="W27866" s="598"/>
    </row>
    <row r="27867" spans="6:23" x14ac:dyDescent="0.2">
      <c r="F27867" s="610"/>
      <c r="H27867" s="612"/>
      <c r="I27867" s="598"/>
      <c r="J27867" s="598"/>
      <c r="M27867" s="598"/>
      <c r="N27867" s="598"/>
      <c r="V27867" s="598"/>
      <c r="W27867" s="598"/>
    </row>
    <row r="27868" spans="6:23" x14ac:dyDescent="0.2">
      <c r="F27868" s="610"/>
      <c r="H27868" s="612"/>
      <c r="I27868" s="598"/>
      <c r="J27868" s="598"/>
      <c r="M27868" s="598"/>
      <c r="N27868" s="598"/>
      <c r="V27868" s="598"/>
      <c r="W27868" s="598"/>
    </row>
    <row r="27869" spans="6:23" x14ac:dyDescent="0.2">
      <c r="F27869" s="610"/>
      <c r="H27869" s="612"/>
      <c r="I27869" s="598"/>
      <c r="J27869" s="598"/>
      <c r="M27869" s="598"/>
      <c r="N27869" s="598"/>
      <c r="V27869" s="598"/>
      <c r="W27869" s="598"/>
    </row>
    <row r="27870" spans="6:23" x14ac:dyDescent="0.2">
      <c r="F27870" s="610"/>
      <c r="H27870" s="612"/>
      <c r="I27870" s="598"/>
      <c r="J27870" s="598"/>
      <c r="M27870" s="598"/>
      <c r="N27870" s="598"/>
      <c r="V27870" s="598"/>
      <c r="W27870" s="598"/>
    </row>
    <row r="27871" spans="6:23" x14ac:dyDescent="0.2">
      <c r="F27871" s="610"/>
      <c r="H27871" s="612"/>
      <c r="I27871" s="598"/>
      <c r="J27871" s="598"/>
      <c r="M27871" s="598"/>
      <c r="N27871" s="598"/>
      <c r="V27871" s="598"/>
      <c r="W27871" s="598"/>
    </row>
    <row r="27872" spans="6:23" x14ac:dyDescent="0.2">
      <c r="F27872" s="610"/>
      <c r="H27872" s="612"/>
      <c r="I27872" s="598"/>
      <c r="J27872" s="598"/>
      <c r="M27872" s="598"/>
      <c r="N27872" s="598"/>
      <c r="V27872" s="598"/>
      <c r="W27872" s="598"/>
    </row>
    <row r="27873" spans="6:23" x14ac:dyDescent="0.2">
      <c r="F27873" s="610"/>
      <c r="H27873" s="612"/>
      <c r="I27873" s="598"/>
      <c r="J27873" s="598"/>
      <c r="M27873" s="598"/>
      <c r="N27873" s="598"/>
      <c r="V27873" s="598"/>
      <c r="W27873" s="598"/>
    </row>
    <row r="27874" spans="6:23" x14ac:dyDescent="0.2">
      <c r="F27874" s="610"/>
      <c r="H27874" s="612"/>
      <c r="I27874" s="598"/>
      <c r="J27874" s="598"/>
      <c r="M27874" s="598"/>
      <c r="N27874" s="598"/>
      <c r="V27874" s="598"/>
      <c r="W27874" s="598"/>
    </row>
    <row r="27875" spans="6:23" x14ac:dyDescent="0.2">
      <c r="F27875" s="610"/>
      <c r="H27875" s="612"/>
      <c r="I27875" s="598"/>
      <c r="J27875" s="598"/>
      <c r="M27875" s="598"/>
      <c r="N27875" s="598"/>
      <c r="V27875" s="598"/>
      <c r="W27875" s="598"/>
    </row>
    <row r="27876" spans="6:23" x14ac:dyDescent="0.2">
      <c r="F27876" s="610"/>
      <c r="H27876" s="612"/>
      <c r="I27876" s="598"/>
      <c r="J27876" s="598"/>
      <c r="M27876" s="598"/>
      <c r="N27876" s="598"/>
      <c r="V27876" s="598"/>
      <c r="W27876" s="598"/>
    </row>
    <row r="27877" spans="6:23" x14ac:dyDescent="0.2">
      <c r="F27877" s="610"/>
      <c r="H27877" s="612"/>
      <c r="I27877" s="598"/>
      <c r="J27877" s="598"/>
      <c r="M27877" s="598"/>
      <c r="N27877" s="598"/>
      <c r="V27877" s="598"/>
      <c r="W27877" s="598"/>
    </row>
    <row r="27878" spans="6:23" x14ac:dyDescent="0.2">
      <c r="F27878" s="610"/>
      <c r="H27878" s="612"/>
      <c r="I27878" s="598"/>
      <c r="J27878" s="598"/>
      <c r="M27878" s="598"/>
      <c r="N27878" s="598"/>
      <c r="V27878" s="598"/>
      <c r="W27878" s="598"/>
    </row>
    <row r="27879" spans="6:23" x14ac:dyDescent="0.2">
      <c r="F27879" s="610"/>
      <c r="H27879" s="612"/>
      <c r="I27879" s="598"/>
      <c r="J27879" s="598"/>
      <c r="M27879" s="598"/>
      <c r="N27879" s="598"/>
      <c r="V27879" s="598"/>
      <c r="W27879" s="598"/>
    </row>
    <row r="27880" spans="6:23" x14ac:dyDescent="0.2">
      <c r="F27880" s="610"/>
      <c r="H27880" s="612"/>
      <c r="I27880" s="598"/>
      <c r="J27880" s="598"/>
      <c r="M27880" s="598"/>
      <c r="N27880" s="598"/>
      <c r="V27880" s="598"/>
      <c r="W27880" s="598"/>
    </row>
    <row r="27881" spans="6:23" x14ac:dyDescent="0.2">
      <c r="F27881" s="610"/>
      <c r="H27881" s="612"/>
      <c r="I27881" s="598"/>
      <c r="J27881" s="598"/>
      <c r="M27881" s="598"/>
      <c r="N27881" s="598"/>
      <c r="V27881" s="598"/>
      <c r="W27881" s="598"/>
    </row>
    <row r="27882" spans="6:23" x14ac:dyDescent="0.2">
      <c r="F27882" s="610"/>
      <c r="H27882" s="612"/>
      <c r="I27882" s="598"/>
      <c r="J27882" s="598"/>
      <c r="M27882" s="598"/>
      <c r="N27882" s="598"/>
      <c r="V27882" s="598"/>
      <c r="W27882" s="598"/>
    </row>
    <row r="27883" spans="6:23" x14ac:dyDescent="0.2">
      <c r="F27883" s="610"/>
      <c r="H27883" s="612"/>
      <c r="I27883" s="598"/>
      <c r="J27883" s="598"/>
      <c r="M27883" s="598"/>
      <c r="N27883" s="598"/>
      <c r="V27883" s="598"/>
      <c r="W27883" s="598"/>
    </row>
    <row r="27884" spans="6:23" x14ac:dyDescent="0.2">
      <c r="F27884" s="610"/>
      <c r="H27884" s="612"/>
      <c r="I27884" s="598"/>
      <c r="J27884" s="598"/>
      <c r="M27884" s="598"/>
      <c r="N27884" s="598"/>
      <c r="V27884" s="598"/>
      <c r="W27884" s="598"/>
    </row>
    <row r="27885" spans="6:23" x14ac:dyDescent="0.2">
      <c r="F27885" s="610"/>
      <c r="H27885" s="612"/>
      <c r="I27885" s="598"/>
      <c r="J27885" s="598"/>
      <c r="M27885" s="598"/>
      <c r="N27885" s="598"/>
      <c r="V27885" s="598"/>
      <c r="W27885" s="598"/>
    </row>
    <row r="27886" spans="6:23" x14ac:dyDescent="0.2">
      <c r="F27886" s="610"/>
      <c r="H27886" s="612"/>
      <c r="I27886" s="598"/>
      <c r="J27886" s="598"/>
      <c r="M27886" s="598"/>
      <c r="N27886" s="598"/>
      <c r="V27886" s="598"/>
      <c r="W27886" s="598"/>
    </row>
    <row r="27887" spans="6:23" x14ac:dyDescent="0.2">
      <c r="F27887" s="610"/>
      <c r="H27887" s="612"/>
      <c r="I27887" s="598"/>
      <c r="J27887" s="598"/>
      <c r="M27887" s="598"/>
      <c r="N27887" s="598"/>
      <c r="V27887" s="598"/>
      <c r="W27887" s="598"/>
    </row>
    <row r="27888" spans="6:23" x14ac:dyDescent="0.2">
      <c r="F27888" s="610"/>
      <c r="H27888" s="612"/>
      <c r="I27888" s="598"/>
      <c r="J27888" s="598"/>
      <c r="M27888" s="598"/>
      <c r="N27888" s="598"/>
      <c r="V27888" s="598"/>
      <c r="W27888" s="598"/>
    </row>
    <row r="27889" spans="6:23" x14ac:dyDescent="0.2">
      <c r="F27889" s="610"/>
      <c r="H27889" s="612"/>
      <c r="I27889" s="598"/>
      <c r="J27889" s="598"/>
      <c r="M27889" s="598"/>
      <c r="N27889" s="598"/>
      <c r="V27889" s="598"/>
      <c r="W27889" s="598"/>
    </row>
    <row r="27890" spans="6:23" x14ac:dyDescent="0.2">
      <c r="F27890" s="610"/>
      <c r="H27890" s="612"/>
      <c r="I27890" s="598"/>
      <c r="J27890" s="598"/>
      <c r="M27890" s="598"/>
      <c r="N27890" s="598"/>
      <c r="V27890" s="598"/>
      <c r="W27890" s="598"/>
    </row>
    <row r="27891" spans="6:23" x14ac:dyDescent="0.2">
      <c r="F27891" s="610"/>
      <c r="H27891" s="612"/>
      <c r="I27891" s="598"/>
      <c r="J27891" s="598"/>
      <c r="M27891" s="598"/>
      <c r="N27891" s="598"/>
      <c r="V27891" s="598"/>
      <c r="W27891" s="598"/>
    </row>
    <row r="27892" spans="6:23" x14ac:dyDescent="0.2">
      <c r="F27892" s="610"/>
      <c r="H27892" s="612"/>
      <c r="I27892" s="598"/>
      <c r="J27892" s="598"/>
      <c r="M27892" s="598"/>
      <c r="N27892" s="598"/>
      <c r="V27892" s="598"/>
      <c r="W27892" s="598"/>
    </row>
    <row r="27893" spans="6:23" x14ac:dyDescent="0.2">
      <c r="F27893" s="610"/>
      <c r="H27893" s="612"/>
      <c r="I27893" s="598"/>
      <c r="J27893" s="598"/>
      <c r="M27893" s="598"/>
      <c r="N27893" s="598"/>
      <c r="V27893" s="598"/>
      <c r="W27893" s="598"/>
    </row>
    <row r="27894" spans="6:23" x14ac:dyDescent="0.2">
      <c r="F27894" s="610"/>
      <c r="H27894" s="612"/>
      <c r="I27894" s="598"/>
      <c r="J27894" s="598"/>
      <c r="M27894" s="598"/>
      <c r="N27894" s="598"/>
      <c r="V27894" s="598"/>
      <c r="W27894" s="598"/>
    </row>
    <row r="27895" spans="6:23" x14ac:dyDescent="0.2">
      <c r="F27895" s="610"/>
      <c r="H27895" s="612"/>
      <c r="I27895" s="598"/>
      <c r="J27895" s="598"/>
      <c r="M27895" s="598"/>
      <c r="N27895" s="598"/>
      <c r="V27895" s="598"/>
      <c r="W27895" s="598"/>
    </row>
    <row r="27896" spans="6:23" x14ac:dyDescent="0.2">
      <c r="F27896" s="610"/>
      <c r="H27896" s="612"/>
      <c r="I27896" s="598"/>
      <c r="J27896" s="598"/>
      <c r="M27896" s="598"/>
      <c r="N27896" s="598"/>
      <c r="V27896" s="598"/>
      <c r="W27896" s="598"/>
    </row>
    <row r="27897" spans="6:23" x14ac:dyDescent="0.2">
      <c r="F27897" s="610"/>
      <c r="H27897" s="612"/>
      <c r="I27897" s="598"/>
      <c r="J27897" s="598"/>
      <c r="M27897" s="598"/>
      <c r="N27897" s="598"/>
      <c r="V27897" s="598"/>
      <c r="W27897" s="598"/>
    </row>
    <row r="27898" spans="6:23" x14ac:dyDescent="0.2">
      <c r="F27898" s="610"/>
      <c r="H27898" s="612"/>
      <c r="I27898" s="598"/>
      <c r="J27898" s="598"/>
      <c r="M27898" s="598"/>
      <c r="N27898" s="598"/>
      <c r="V27898" s="598"/>
      <c r="W27898" s="598"/>
    </row>
    <row r="27899" spans="6:23" x14ac:dyDescent="0.2">
      <c r="F27899" s="610"/>
      <c r="H27899" s="612"/>
      <c r="I27899" s="598"/>
      <c r="J27899" s="598"/>
      <c r="M27899" s="598"/>
      <c r="N27899" s="598"/>
      <c r="V27899" s="598"/>
      <c r="W27899" s="598"/>
    </row>
    <row r="27900" spans="6:23" x14ac:dyDescent="0.2">
      <c r="F27900" s="610"/>
      <c r="H27900" s="612"/>
      <c r="I27900" s="598"/>
      <c r="J27900" s="598"/>
      <c r="M27900" s="598"/>
      <c r="N27900" s="598"/>
      <c r="V27900" s="598"/>
      <c r="W27900" s="598"/>
    </row>
    <row r="27901" spans="6:23" x14ac:dyDescent="0.2">
      <c r="F27901" s="610"/>
      <c r="H27901" s="612"/>
      <c r="I27901" s="598"/>
      <c r="J27901" s="598"/>
      <c r="M27901" s="598"/>
      <c r="N27901" s="598"/>
      <c r="V27901" s="598"/>
      <c r="W27901" s="598"/>
    </row>
    <row r="27902" spans="6:23" x14ac:dyDescent="0.2">
      <c r="F27902" s="610"/>
      <c r="H27902" s="612"/>
      <c r="I27902" s="598"/>
      <c r="J27902" s="598"/>
      <c r="M27902" s="598"/>
      <c r="N27902" s="598"/>
      <c r="V27902" s="598"/>
      <c r="W27902" s="598"/>
    </row>
    <row r="27903" spans="6:23" x14ac:dyDescent="0.2">
      <c r="F27903" s="610"/>
      <c r="H27903" s="612"/>
      <c r="I27903" s="598"/>
      <c r="J27903" s="598"/>
      <c r="M27903" s="598"/>
      <c r="N27903" s="598"/>
      <c r="V27903" s="598"/>
      <c r="W27903" s="598"/>
    </row>
    <row r="27904" spans="6:23" x14ac:dyDescent="0.2">
      <c r="F27904" s="610"/>
      <c r="H27904" s="612"/>
      <c r="I27904" s="598"/>
      <c r="J27904" s="598"/>
      <c r="M27904" s="598"/>
      <c r="N27904" s="598"/>
      <c r="V27904" s="598"/>
      <c r="W27904" s="598"/>
    </row>
    <row r="27905" spans="6:23" x14ac:dyDescent="0.2">
      <c r="F27905" s="610"/>
      <c r="H27905" s="612"/>
      <c r="I27905" s="598"/>
      <c r="J27905" s="598"/>
      <c r="M27905" s="598"/>
      <c r="N27905" s="598"/>
      <c r="V27905" s="598"/>
      <c r="W27905" s="598"/>
    </row>
    <row r="27906" spans="6:23" x14ac:dyDescent="0.2">
      <c r="F27906" s="610"/>
      <c r="H27906" s="612"/>
      <c r="I27906" s="598"/>
      <c r="J27906" s="598"/>
      <c r="M27906" s="598"/>
      <c r="N27906" s="598"/>
      <c r="V27906" s="598"/>
      <c r="W27906" s="598"/>
    </row>
    <row r="27907" spans="6:23" x14ac:dyDescent="0.2">
      <c r="F27907" s="610"/>
      <c r="H27907" s="612"/>
      <c r="I27907" s="598"/>
      <c r="J27907" s="598"/>
      <c r="M27907" s="598"/>
      <c r="N27907" s="598"/>
      <c r="V27907" s="598"/>
      <c r="W27907" s="598"/>
    </row>
    <row r="27908" spans="6:23" x14ac:dyDescent="0.2">
      <c r="F27908" s="610"/>
      <c r="H27908" s="612"/>
      <c r="I27908" s="598"/>
      <c r="J27908" s="598"/>
      <c r="M27908" s="598"/>
      <c r="N27908" s="598"/>
      <c r="V27908" s="598"/>
      <c r="W27908" s="598"/>
    </row>
    <row r="27909" spans="6:23" x14ac:dyDescent="0.2">
      <c r="F27909" s="610"/>
      <c r="H27909" s="612"/>
      <c r="I27909" s="598"/>
      <c r="J27909" s="598"/>
      <c r="M27909" s="598"/>
      <c r="N27909" s="598"/>
      <c r="V27909" s="598"/>
      <c r="W27909" s="598"/>
    </row>
    <row r="27910" spans="6:23" x14ac:dyDescent="0.2">
      <c r="F27910" s="610"/>
      <c r="H27910" s="612"/>
      <c r="I27910" s="598"/>
      <c r="J27910" s="598"/>
      <c r="M27910" s="598"/>
      <c r="N27910" s="598"/>
      <c r="V27910" s="598"/>
      <c r="W27910" s="598"/>
    </row>
    <row r="27911" spans="6:23" x14ac:dyDescent="0.2">
      <c r="F27911" s="610"/>
      <c r="H27911" s="612"/>
      <c r="I27911" s="598"/>
      <c r="J27911" s="598"/>
      <c r="M27911" s="598"/>
      <c r="N27911" s="598"/>
      <c r="V27911" s="598"/>
      <c r="W27911" s="598"/>
    </row>
    <row r="27912" spans="6:23" x14ac:dyDescent="0.2">
      <c r="F27912" s="610"/>
      <c r="H27912" s="612"/>
      <c r="I27912" s="598"/>
      <c r="J27912" s="598"/>
      <c r="M27912" s="598"/>
      <c r="N27912" s="598"/>
      <c r="V27912" s="598"/>
      <c r="W27912" s="598"/>
    </row>
    <row r="27913" spans="6:23" x14ac:dyDescent="0.2">
      <c r="F27913" s="610"/>
      <c r="H27913" s="612"/>
      <c r="I27913" s="598"/>
      <c r="J27913" s="598"/>
      <c r="M27913" s="598"/>
      <c r="N27913" s="598"/>
      <c r="V27913" s="598"/>
      <c r="W27913" s="598"/>
    </row>
    <row r="27914" spans="6:23" x14ac:dyDescent="0.2">
      <c r="F27914" s="610"/>
      <c r="H27914" s="612"/>
      <c r="I27914" s="598"/>
      <c r="J27914" s="598"/>
      <c r="M27914" s="598"/>
      <c r="N27914" s="598"/>
      <c r="V27914" s="598"/>
      <c r="W27914" s="598"/>
    </row>
    <row r="27915" spans="6:23" x14ac:dyDescent="0.2">
      <c r="F27915" s="610"/>
      <c r="H27915" s="612"/>
      <c r="I27915" s="598"/>
      <c r="J27915" s="598"/>
      <c r="M27915" s="598"/>
      <c r="N27915" s="598"/>
      <c r="V27915" s="598"/>
      <c r="W27915" s="598"/>
    </row>
    <row r="27916" spans="6:23" x14ac:dyDescent="0.2">
      <c r="F27916" s="610"/>
      <c r="H27916" s="612"/>
      <c r="I27916" s="598"/>
      <c r="J27916" s="598"/>
      <c r="M27916" s="598"/>
      <c r="N27916" s="598"/>
      <c r="V27916" s="598"/>
      <c r="W27916" s="598"/>
    </row>
    <row r="27917" spans="6:23" x14ac:dyDescent="0.2">
      <c r="F27917" s="610"/>
      <c r="H27917" s="612"/>
      <c r="I27917" s="598"/>
      <c r="J27917" s="598"/>
      <c r="M27917" s="598"/>
      <c r="N27917" s="598"/>
      <c r="V27917" s="598"/>
      <c r="W27917" s="598"/>
    </row>
    <row r="27918" spans="6:23" x14ac:dyDescent="0.2">
      <c r="F27918" s="610"/>
      <c r="H27918" s="612"/>
      <c r="I27918" s="598"/>
      <c r="J27918" s="598"/>
      <c r="M27918" s="598"/>
      <c r="N27918" s="598"/>
      <c r="V27918" s="598"/>
      <c r="W27918" s="598"/>
    </row>
    <row r="27919" spans="6:23" x14ac:dyDescent="0.2">
      <c r="F27919" s="610"/>
      <c r="H27919" s="612"/>
      <c r="I27919" s="598"/>
      <c r="J27919" s="598"/>
      <c r="M27919" s="598"/>
      <c r="N27919" s="598"/>
      <c r="V27919" s="598"/>
      <c r="W27919" s="598"/>
    </row>
    <row r="27920" spans="6:23" x14ac:dyDescent="0.2">
      <c r="F27920" s="610"/>
      <c r="H27920" s="612"/>
      <c r="I27920" s="598"/>
      <c r="J27920" s="598"/>
      <c r="M27920" s="598"/>
      <c r="N27920" s="598"/>
      <c r="V27920" s="598"/>
      <c r="W27920" s="598"/>
    </row>
    <row r="27921" spans="6:23" x14ac:dyDescent="0.2">
      <c r="F27921" s="610"/>
      <c r="H27921" s="612"/>
      <c r="I27921" s="598"/>
      <c r="J27921" s="598"/>
      <c r="M27921" s="598"/>
      <c r="N27921" s="598"/>
      <c r="V27921" s="598"/>
      <c r="W27921" s="598"/>
    </row>
    <row r="27922" spans="6:23" x14ac:dyDescent="0.2">
      <c r="F27922" s="610"/>
      <c r="H27922" s="612"/>
      <c r="I27922" s="598"/>
      <c r="J27922" s="598"/>
      <c r="M27922" s="598"/>
      <c r="N27922" s="598"/>
      <c r="V27922" s="598"/>
      <c r="W27922" s="598"/>
    </row>
    <row r="27923" spans="6:23" x14ac:dyDescent="0.2">
      <c r="F27923" s="610"/>
      <c r="H27923" s="612"/>
      <c r="I27923" s="598"/>
      <c r="J27923" s="598"/>
      <c r="M27923" s="598"/>
      <c r="N27923" s="598"/>
      <c r="V27923" s="598"/>
      <c r="W27923" s="598"/>
    </row>
    <row r="27924" spans="6:23" x14ac:dyDescent="0.2">
      <c r="F27924" s="610"/>
      <c r="H27924" s="612"/>
      <c r="I27924" s="598"/>
      <c r="J27924" s="598"/>
      <c r="M27924" s="598"/>
      <c r="N27924" s="598"/>
      <c r="V27924" s="598"/>
      <c r="W27924" s="598"/>
    </row>
    <row r="27925" spans="6:23" x14ac:dyDescent="0.2">
      <c r="F27925" s="610"/>
      <c r="H27925" s="612"/>
      <c r="I27925" s="598"/>
      <c r="J27925" s="598"/>
      <c r="M27925" s="598"/>
      <c r="N27925" s="598"/>
      <c r="V27925" s="598"/>
      <c r="W27925" s="598"/>
    </row>
    <row r="27926" spans="6:23" x14ac:dyDescent="0.2">
      <c r="F27926" s="610"/>
      <c r="H27926" s="612"/>
      <c r="I27926" s="598"/>
      <c r="J27926" s="598"/>
      <c r="M27926" s="598"/>
      <c r="N27926" s="598"/>
      <c r="V27926" s="598"/>
      <c r="W27926" s="598"/>
    </row>
    <row r="27927" spans="6:23" x14ac:dyDescent="0.2">
      <c r="F27927" s="610"/>
      <c r="H27927" s="612"/>
      <c r="I27927" s="598"/>
      <c r="J27927" s="598"/>
      <c r="M27927" s="598"/>
      <c r="N27927" s="598"/>
      <c r="V27927" s="598"/>
      <c r="W27927" s="598"/>
    </row>
    <row r="27928" spans="6:23" x14ac:dyDescent="0.2">
      <c r="F27928" s="610"/>
      <c r="H27928" s="612"/>
      <c r="I27928" s="598"/>
      <c r="J27928" s="598"/>
      <c r="M27928" s="598"/>
      <c r="N27928" s="598"/>
      <c r="V27928" s="598"/>
      <c r="W27928" s="598"/>
    </row>
    <row r="27929" spans="6:23" x14ac:dyDescent="0.2">
      <c r="F27929" s="610"/>
      <c r="H27929" s="612"/>
      <c r="I27929" s="598"/>
      <c r="J27929" s="598"/>
      <c r="M27929" s="598"/>
      <c r="N27929" s="598"/>
      <c r="V27929" s="598"/>
      <c r="W27929" s="598"/>
    </row>
    <row r="27930" spans="6:23" x14ac:dyDescent="0.2">
      <c r="F27930" s="610"/>
      <c r="H27930" s="612"/>
      <c r="I27930" s="598"/>
      <c r="J27930" s="598"/>
      <c r="M27930" s="598"/>
      <c r="N27930" s="598"/>
      <c r="V27930" s="598"/>
      <c r="W27930" s="598"/>
    </row>
    <row r="27931" spans="6:23" x14ac:dyDescent="0.2">
      <c r="F27931" s="610"/>
      <c r="H27931" s="612"/>
      <c r="I27931" s="598"/>
      <c r="J27931" s="598"/>
      <c r="M27931" s="598"/>
      <c r="N27931" s="598"/>
      <c r="V27931" s="598"/>
      <c r="W27931" s="598"/>
    </row>
    <row r="27932" spans="6:23" x14ac:dyDescent="0.2">
      <c r="F27932" s="610"/>
      <c r="H27932" s="612"/>
      <c r="I27932" s="598"/>
      <c r="J27932" s="598"/>
      <c r="M27932" s="598"/>
      <c r="N27932" s="598"/>
      <c r="V27932" s="598"/>
      <c r="W27932" s="598"/>
    </row>
    <row r="27933" spans="6:23" x14ac:dyDescent="0.2">
      <c r="F27933" s="610"/>
      <c r="H27933" s="612"/>
      <c r="I27933" s="598"/>
      <c r="J27933" s="598"/>
      <c r="M27933" s="598"/>
      <c r="N27933" s="598"/>
      <c r="V27933" s="598"/>
      <c r="W27933" s="598"/>
    </row>
    <row r="27934" spans="6:23" x14ac:dyDescent="0.2">
      <c r="F27934" s="610"/>
      <c r="H27934" s="612"/>
      <c r="I27934" s="598"/>
      <c r="J27934" s="598"/>
      <c r="M27934" s="598"/>
      <c r="N27934" s="598"/>
      <c r="V27934" s="598"/>
      <c r="W27934" s="598"/>
    </row>
    <row r="27935" spans="6:23" x14ac:dyDescent="0.2">
      <c r="F27935" s="610"/>
      <c r="H27935" s="612"/>
      <c r="I27935" s="598"/>
      <c r="J27935" s="598"/>
      <c r="M27935" s="598"/>
      <c r="N27935" s="598"/>
      <c r="V27935" s="598"/>
      <c r="W27935" s="598"/>
    </row>
    <row r="27936" spans="6:23" x14ac:dyDescent="0.2">
      <c r="F27936" s="610"/>
      <c r="H27936" s="612"/>
      <c r="I27936" s="598"/>
      <c r="J27936" s="598"/>
      <c r="M27936" s="598"/>
      <c r="N27936" s="598"/>
      <c r="V27936" s="598"/>
      <c r="W27936" s="598"/>
    </row>
    <row r="27937" spans="6:23" x14ac:dyDescent="0.2">
      <c r="F27937" s="610"/>
      <c r="H27937" s="612"/>
      <c r="I27937" s="598"/>
      <c r="J27937" s="598"/>
      <c r="M27937" s="598"/>
      <c r="N27937" s="598"/>
      <c r="V27937" s="598"/>
      <c r="W27937" s="598"/>
    </row>
    <row r="27938" spans="6:23" x14ac:dyDescent="0.2">
      <c r="F27938" s="610"/>
      <c r="H27938" s="612"/>
      <c r="I27938" s="598"/>
      <c r="J27938" s="598"/>
      <c r="M27938" s="598"/>
      <c r="N27938" s="598"/>
      <c r="V27938" s="598"/>
      <c r="W27938" s="598"/>
    </row>
    <row r="27939" spans="6:23" x14ac:dyDescent="0.2">
      <c r="F27939" s="610"/>
      <c r="H27939" s="612"/>
      <c r="I27939" s="598"/>
      <c r="J27939" s="598"/>
      <c r="M27939" s="598"/>
      <c r="N27939" s="598"/>
      <c r="V27939" s="598"/>
      <c r="W27939" s="598"/>
    </row>
    <row r="27940" spans="6:23" x14ac:dyDescent="0.2">
      <c r="F27940" s="610"/>
      <c r="H27940" s="612"/>
      <c r="I27940" s="598"/>
      <c r="J27940" s="598"/>
      <c r="M27940" s="598"/>
      <c r="N27940" s="598"/>
      <c r="V27940" s="598"/>
      <c r="W27940" s="598"/>
    </row>
    <row r="27941" spans="6:23" x14ac:dyDescent="0.2">
      <c r="F27941" s="610"/>
      <c r="H27941" s="612"/>
      <c r="I27941" s="598"/>
      <c r="J27941" s="598"/>
      <c r="M27941" s="598"/>
      <c r="N27941" s="598"/>
      <c r="V27941" s="598"/>
      <c r="W27941" s="598"/>
    </row>
    <row r="27942" spans="6:23" x14ac:dyDescent="0.2">
      <c r="F27942" s="610"/>
      <c r="H27942" s="612"/>
      <c r="I27942" s="598"/>
      <c r="J27942" s="598"/>
      <c r="M27942" s="598"/>
      <c r="N27942" s="598"/>
      <c r="V27942" s="598"/>
      <c r="W27942" s="598"/>
    </row>
    <row r="27943" spans="6:23" x14ac:dyDescent="0.2">
      <c r="F27943" s="610"/>
      <c r="H27943" s="612"/>
      <c r="I27943" s="598"/>
      <c r="J27943" s="598"/>
      <c r="M27943" s="598"/>
      <c r="N27943" s="598"/>
      <c r="V27943" s="598"/>
      <c r="W27943" s="598"/>
    </row>
    <row r="27944" spans="6:23" x14ac:dyDescent="0.2">
      <c r="F27944" s="610"/>
      <c r="H27944" s="612"/>
      <c r="I27944" s="598"/>
      <c r="J27944" s="598"/>
      <c r="M27944" s="598"/>
      <c r="N27944" s="598"/>
      <c r="V27944" s="598"/>
      <c r="W27944" s="598"/>
    </row>
    <row r="27945" spans="6:23" x14ac:dyDescent="0.2">
      <c r="F27945" s="610"/>
      <c r="H27945" s="612"/>
      <c r="I27945" s="598"/>
      <c r="J27945" s="598"/>
      <c r="M27945" s="598"/>
      <c r="N27945" s="598"/>
      <c r="V27945" s="598"/>
      <c r="W27945" s="598"/>
    </row>
    <row r="27946" spans="6:23" x14ac:dyDescent="0.2">
      <c r="F27946" s="610"/>
      <c r="H27946" s="612"/>
      <c r="I27946" s="598"/>
      <c r="J27946" s="598"/>
      <c r="M27946" s="598"/>
      <c r="N27946" s="598"/>
      <c r="V27946" s="598"/>
      <c r="W27946" s="598"/>
    </row>
    <row r="27947" spans="6:23" x14ac:dyDescent="0.2">
      <c r="F27947" s="610"/>
      <c r="H27947" s="612"/>
      <c r="I27947" s="598"/>
      <c r="J27947" s="598"/>
      <c r="M27947" s="598"/>
      <c r="N27947" s="598"/>
      <c r="V27947" s="598"/>
      <c r="W27947" s="598"/>
    </row>
    <row r="27948" spans="6:23" x14ac:dyDescent="0.2">
      <c r="F27948" s="610"/>
      <c r="H27948" s="612"/>
      <c r="I27948" s="598"/>
      <c r="J27948" s="598"/>
      <c r="M27948" s="598"/>
      <c r="N27948" s="598"/>
      <c r="V27948" s="598"/>
      <c r="W27948" s="598"/>
    </row>
    <row r="27949" spans="6:23" x14ac:dyDescent="0.2">
      <c r="F27949" s="610"/>
      <c r="H27949" s="612"/>
      <c r="I27949" s="598"/>
      <c r="J27949" s="598"/>
      <c r="M27949" s="598"/>
      <c r="N27949" s="598"/>
      <c r="V27949" s="598"/>
      <c r="W27949" s="598"/>
    </row>
    <row r="27950" spans="6:23" x14ac:dyDescent="0.2">
      <c r="F27950" s="610"/>
      <c r="H27950" s="612"/>
      <c r="I27950" s="598"/>
      <c r="J27950" s="598"/>
      <c r="M27950" s="598"/>
      <c r="N27950" s="598"/>
      <c r="V27950" s="598"/>
      <c r="W27950" s="598"/>
    </row>
    <row r="27951" spans="6:23" x14ac:dyDescent="0.2">
      <c r="F27951" s="610"/>
      <c r="H27951" s="612"/>
      <c r="I27951" s="598"/>
      <c r="J27951" s="598"/>
      <c r="M27951" s="598"/>
      <c r="N27951" s="598"/>
      <c r="V27951" s="598"/>
      <c r="W27951" s="598"/>
    </row>
    <row r="27952" spans="6:23" x14ac:dyDescent="0.2">
      <c r="F27952" s="610"/>
      <c r="H27952" s="612"/>
      <c r="I27952" s="598"/>
      <c r="J27952" s="598"/>
      <c r="M27952" s="598"/>
      <c r="N27952" s="598"/>
      <c r="V27952" s="598"/>
      <c r="W27952" s="598"/>
    </row>
    <row r="27953" spans="6:23" x14ac:dyDescent="0.2">
      <c r="F27953" s="610"/>
      <c r="H27953" s="612"/>
      <c r="I27953" s="598"/>
      <c r="J27953" s="598"/>
      <c r="M27953" s="598"/>
      <c r="N27953" s="598"/>
      <c r="V27953" s="598"/>
      <c r="W27953" s="598"/>
    </row>
    <row r="27954" spans="6:23" x14ac:dyDescent="0.2">
      <c r="F27954" s="610"/>
      <c r="H27954" s="612"/>
      <c r="I27954" s="598"/>
      <c r="J27954" s="598"/>
      <c r="M27954" s="598"/>
      <c r="N27954" s="598"/>
      <c r="V27954" s="598"/>
      <c r="W27954" s="598"/>
    </row>
    <row r="27955" spans="6:23" x14ac:dyDescent="0.2">
      <c r="F27955" s="610"/>
      <c r="H27955" s="612"/>
      <c r="I27955" s="598"/>
      <c r="J27955" s="598"/>
      <c r="M27955" s="598"/>
      <c r="N27955" s="598"/>
      <c r="V27955" s="598"/>
      <c r="W27955" s="598"/>
    </row>
    <row r="27956" spans="6:23" x14ac:dyDescent="0.2">
      <c r="F27956" s="610"/>
      <c r="H27956" s="612"/>
      <c r="I27956" s="598"/>
      <c r="J27956" s="598"/>
      <c r="M27956" s="598"/>
      <c r="N27956" s="598"/>
      <c r="V27956" s="598"/>
      <c r="W27956" s="598"/>
    </row>
    <row r="27957" spans="6:23" x14ac:dyDescent="0.2">
      <c r="F27957" s="610"/>
      <c r="H27957" s="612"/>
      <c r="I27957" s="598"/>
      <c r="J27957" s="598"/>
      <c r="M27957" s="598"/>
      <c r="N27957" s="598"/>
      <c r="V27957" s="598"/>
      <c r="W27957" s="598"/>
    </row>
    <row r="27958" spans="6:23" x14ac:dyDescent="0.2">
      <c r="F27958" s="610"/>
      <c r="H27958" s="612"/>
      <c r="I27958" s="598"/>
      <c r="J27958" s="598"/>
      <c r="M27958" s="598"/>
      <c r="N27958" s="598"/>
      <c r="V27958" s="598"/>
      <c r="W27958" s="598"/>
    </row>
    <row r="27959" spans="6:23" x14ac:dyDescent="0.2">
      <c r="F27959" s="610"/>
      <c r="H27959" s="612"/>
      <c r="I27959" s="598"/>
      <c r="J27959" s="598"/>
      <c r="M27959" s="598"/>
      <c r="N27959" s="598"/>
      <c r="V27959" s="598"/>
      <c r="W27959" s="598"/>
    </row>
    <row r="27960" spans="6:23" x14ac:dyDescent="0.2">
      <c r="F27960" s="610"/>
      <c r="H27960" s="612"/>
      <c r="I27960" s="598"/>
      <c r="J27960" s="598"/>
      <c r="M27960" s="598"/>
      <c r="N27960" s="598"/>
      <c r="V27960" s="598"/>
      <c r="W27960" s="598"/>
    </row>
    <row r="27961" spans="6:23" x14ac:dyDescent="0.2">
      <c r="F27961" s="610"/>
      <c r="H27961" s="612"/>
      <c r="I27961" s="598"/>
      <c r="J27961" s="598"/>
      <c r="M27961" s="598"/>
      <c r="N27961" s="598"/>
      <c r="V27961" s="598"/>
      <c r="W27961" s="598"/>
    </row>
    <row r="27962" spans="6:23" x14ac:dyDescent="0.2">
      <c r="F27962" s="610"/>
      <c r="H27962" s="612"/>
      <c r="I27962" s="598"/>
      <c r="J27962" s="598"/>
      <c r="M27962" s="598"/>
      <c r="N27962" s="598"/>
      <c r="V27962" s="598"/>
      <c r="W27962" s="598"/>
    </row>
    <row r="27963" spans="6:23" x14ac:dyDescent="0.2">
      <c r="F27963" s="610"/>
      <c r="H27963" s="612"/>
      <c r="I27963" s="598"/>
      <c r="J27963" s="598"/>
      <c r="M27963" s="598"/>
      <c r="N27963" s="598"/>
      <c r="V27963" s="598"/>
      <c r="W27963" s="598"/>
    </row>
    <row r="27964" spans="6:23" x14ac:dyDescent="0.2">
      <c r="F27964" s="610"/>
      <c r="H27964" s="612"/>
      <c r="I27964" s="598"/>
      <c r="J27964" s="598"/>
      <c r="M27964" s="598"/>
      <c r="N27964" s="598"/>
      <c r="V27964" s="598"/>
      <c r="W27964" s="598"/>
    </row>
    <row r="27965" spans="6:23" x14ac:dyDescent="0.2">
      <c r="F27965" s="610"/>
      <c r="H27965" s="612"/>
      <c r="I27965" s="598"/>
      <c r="J27965" s="598"/>
      <c r="M27965" s="598"/>
      <c r="N27965" s="598"/>
      <c r="V27965" s="598"/>
      <c r="W27965" s="598"/>
    </row>
    <row r="27966" spans="6:23" x14ac:dyDescent="0.2">
      <c r="F27966" s="610"/>
      <c r="H27966" s="612"/>
      <c r="I27966" s="598"/>
      <c r="J27966" s="598"/>
      <c r="M27966" s="598"/>
      <c r="N27966" s="598"/>
      <c r="V27966" s="598"/>
      <c r="W27966" s="598"/>
    </row>
    <row r="27967" spans="6:23" x14ac:dyDescent="0.2">
      <c r="F27967" s="610"/>
      <c r="H27967" s="612"/>
      <c r="I27967" s="598"/>
      <c r="J27967" s="598"/>
      <c r="M27967" s="598"/>
      <c r="N27967" s="598"/>
      <c r="V27967" s="598"/>
      <c r="W27967" s="598"/>
    </row>
    <row r="27968" spans="6:23" x14ac:dyDescent="0.2">
      <c r="F27968" s="610"/>
      <c r="H27968" s="612"/>
      <c r="I27968" s="598"/>
      <c r="J27968" s="598"/>
      <c r="M27968" s="598"/>
      <c r="N27968" s="598"/>
      <c r="V27968" s="598"/>
      <c r="W27968" s="598"/>
    </row>
    <row r="27969" spans="6:23" x14ac:dyDescent="0.2">
      <c r="F27969" s="610"/>
      <c r="H27969" s="612"/>
      <c r="I27969" s="598"/>
      <c r="J27969" s="598"/>
      <c r="M27969" s="598"/>
      <c r="N27969" s="598"/>
      <c r="V27969" s="598"/>
      <c r="W27969" s="598"/>
    </row>
    <row r="27970" spans="6:23" x14ac:dyDescent="0.2">
      <c r="F27970" s="610"/>
      <c r="H27970" s="612"/>
      <c r="I27970" s="598"/>
      <c r="J27970" s="598"/>
      <c r="M27970" s="598"/>
      <c r="N27970" s="598"/>
      <c r="V27970" s="598"/>
      <c r="W27970" s="598"/>
    </row>
    <row r="27971" spans="6:23" x14ac:dyDescent="0.2">
      <c r="F27971" s="610"/>
      <c r="H27971" s="612"/>
      <c r="I27971" s="598"/>
      <c r="J27971" s="598"/>
      <c r="M27971" s="598"/>
      <c r="N27971" s="598"/>
      <c r="V27971" s="598"/>
      <c r="W27971" s="598"/>
    </row>
    <row r="27972" spans="6:23" x14ac:dyDescent="0.2">
      <c r="F27972" s="610"/>
      <c r="H27972" s="612"/>
      <c r="I27972" s="598"/>
      <c r="J27972" s="598"/>
      <c r="M27972" s="598"/>
      <c r="N27972" s="598"/>
      <c r="V27972" s="598"/>
      <c r="W27972" s="598"/>
    </row>
    <row r="27973" spans="6:23" x14ac:dyDescent="0.2">
      <c r="F27973" s="610"/>
      <c r="H27973" s="612"/>
      <c r="I27973" s="598"/>
      <c r="J27973" s="598"/>
      <c r="M27973" s="598"/>
      <c r="N27973" s="598"/>
      <c r="V27973" s="598"/>
      <c r="W27973" s="598"/>
    </row>
    <row r="27974" spans="6:23" x14ac:dyDescent="0.2">
      <c r="F27974" s="610"/>
      <c r="H27974" s="612"/>
      <c r="I27974" s="598"/>
      <c r="J27974" s="598"/>
      <c r="M27974" s="598"/>
      <c r="N27974" s="598"/>
      <c r="V27974" s="598"/>
      <c r="W27974" s="598"/>
    </row>
    <row r="27975" spans="6:23" x14ac:dyDescent="0.2">
      <c r="F27975" s="610"/>
      <c r="H27975" s="612"/>
      <c r="I27975" s="598"/>
      <c r="J27975" s="598"/>
      <c r="M27975" s="598"/>
      <c r="N27975" s="598"/>
      <c r="V27975" s="598"/>
      <c r="W27975" s="598"/>
    </row>
    <row r="27976" spans="6:23" x14ac:dyDescent="0.2">
      <c r="F27976" s="610"/>
      <c r="H27976" s="612"/>
      <c r="I27976" s="598"/>
      <c r="J27976" s="598"/>
      <c r="M27976" s="598"/>
      <c r="N27976" s="598"/>
      <c r="V27976" s="598"/>
      <c r="W27976" s="598"/>
    </row>
    <row r="27977" spans="6:23" x14ac:dyDescent="0.2">
      <c r="F27977" s="610"/>
      <c r="H27977" s="612"/>
      <c r="I27977" s="598"/>
      <c r="J27977" s="598"/>
      <c r="M27977" s="598"/>
      <c r="N27977" s="598"/>
      <c r="V27977" s="598"/>
      <c r="W27977" s="598"/>
    </row>
    <row r="27978" spans="6:23" x14ac:dyDescent="0.2">
      <c r="F27978" s="610"/>
      <c r="H27978" s="612"/>
      <c r="I27978" s="598"/>
      <c r="J27978" s="598"/>
      <c r="M27978" s="598"/>
      <c r="N27978" s="598"/>
      <c r="V27978" s="598"/>
      <c r="W27978" s="598"/>
    </row>
    <row r="27979" spans="6:23" x14ac:dyDescent="0.2">
      <c r="F27979" s="610"/>
      <c r="H27979" s="612"/>
      <c r="I27979" s="598"/>
      <c r="J27979" s="598"/>
      <c r="M27979" s="598"/>
      <c r="N27979" s="598"/>
      <c r="V27979" s="598"/>
      <c r="W27979" s="598"/>
    </row>
    <row r="27980" spans="6:23" x14ac:dyDescent="0.2">
      <c r="F27980" s="610"/>
      <c r="H27980" s="612"/>
      <c r="I27980" s="598"/>
      <c r="J27980" s="598"/>
      <c r="M27980" s="598"/>
      <c r="N27980" s="598"/>
      <c r="V27980" s="598"/>
      <c r="W27980" s="598"/>
    </row>
    <row r="27981" spans="6:23" x14ac:dyDescent="0.2">
      <c r="F27981" s="610"/>
      <c r="H27981" s="612"/>
      <c r="I27981" s="598"/>
      <c r="J27981" s="598"/>
      <c r="M27981" s="598"/>
      <c r="N27981" s="598"/>
      <c r="V27981" s="598"/>
      <c r="W27981" s="598"/>
    </row>
    <row r="27982" spans="6:23" x14ac:dyDescent="0.2">
      <c r="F27982" s="610"/>
      <c r="H27982" s="612"/>
      <c r="I27982" s="598"/>
      <c r="J27982" s="598"/>
      <c r="M27982" s="598"/>
      <c r="N27982" s="598"/>
      <c r="V27982" s="598"/>
      <c r="W27982" s="598"/>
    </row>
    <row r="27983" spans="6:23" x14ac:dyDescent="0.2">
      <c r="F27983" s="610"/>
      <c r="H27983" s="612"/>
      <c r="I27983" s="598"/>
      <c r="J27983" s="598"/>
      <c r="M27983" s="598"/>
      <c r="N27983" s="598"/>
      <c r="V27983" s="598"/>
      <c r="W27983" s="598"/>
    </row>
    <row r="27984" spans="6:23" x14ac:dyDescent="0.2">
      <c r="F27984" s="610"/>
      <c r="H27984" s="612"/>
      <c r="I27984" s="598"/>
      <c r="J27984" s="598"/>
      <c r="M27984" s="598"/>
      <c r="N27984" s="598"/>
      <c r="V27984" s="598"/>
      <c r="W27984" s="598"/>
    </row>
    <row r="27985" spans="6:23" x14ac:dyDescent="0.2">
      <c r="F27985" s="610"/>
      <c r="H27985" s="612"/>
      <c r="I27985" s="598"/>
      <c r="J27985" s="598"/>
      <c r="M27985" s="598"/>
      <c r="N27985" s="598"/>
      <c r="V27985" s="598"/>
      <c r="W27985" s="598"/>
    </row>
    <row r="27986" spans="6:23" x14ac:dyDescent="0.2">
      <c r="F27986" s="610"/>
      <c r="H27986" s="612"/>
      <c r="I27986" s="598"/>
      <c r="J27986" s="598"/>
      <c r="M27986" s="598"/>
      <c r="N27986" s="598"/>
      <c r="V27986" s="598"/>
      <c r="W27986" s="598"/>
    </row>
    <row r="27987" spans="6:23" x14ac:dyDescent="0.2">
      <c r="F27987" s="610"/>
      <c r="H27987" s="612"/>
      <c r="I27987" s="598"/>
      <c r="J27987" s="598"/>
      <c r="M27987" s="598"/>
      <c r="N27987" s="598"/>
      <c r="V27987" s="598"/>
      <c r="W27987" s="598"/>
    </row>
    <row r="27988" spans="6:23" x14ac:dyDescent="0.2">
      <c r="F27988" s="610"/>
      <c r="H27988" s="612"/>
      <c r="I27988" s="598"/>
      <c r="J27988" s="598"/>
      <c r="M27988" s="598"/>
      <c r="N27988" s="598"/>
      <c r="V27988" s="598"/>
      <c r="W27988" s="598"/>
    </row>
    <row r="27989" spans="6:23" x14ac:dyDescent="0.2">
      <c r="F27989" s="610"/>
      <c r="H27989" s="612"/>
      <c r="I27989" s="598"/>
      <c r="J27989" s="598"/>
      <c r="M27989" s="598"/>
      <c r="N27989" s="598"/>
      <c r="V27989" s="598"/>
      <c r="W27989" s="598"/>
    </row>
    <row r="27990" spans="6:23" x14ac:dyDescent="0.2">
      <c r="F27990" s="610"/>
      <c r="H27990" s="612"/>
      <c r="I27990" s="598"/>
      <c r="J27990" s="598"/>
      <c r="M27990" s="598"/>
      <c r="N27990" s="598"/>
      <c r="V27990" s="598"/>
      <c r="W27990" s="598"/>
    </row>
    <row r="27991" spans="6:23" x14ac:dyDescent="0.2">
      <c r="F27991" s="610"/>
      <c r="H27991" s="612"/>
      <c r="I27991" s="598"/>
      <c r="J27991" s="598"/>
      <c r="M27991" s="598"/>
      <c r="N27991" s="598"/>
      <c r="V27991" s="598"/>
      <c r="W27991" s="598"/>
    </row>
    <row r="27992" spans="6:23" x14ac:dyDescent="0.2">
      <c r="F27992" s="610"/>
      <c r="H27992" s="612"/>
      <c r="I27992" s="598"/>
      <c r="J27992" s="598"/>
      <c r="M27992" s="598"/>
      <c r="N27992" s="598"/>
      <c r="V27992" s="598"/>
      <c r="W27992" s="598"/>
    </row>
    <row r="27993" spans="6:23" x14ac:dyDescent="0.2">
      <c r="F27993" s="610"/>
      <c r="H27993" s="612"/>
      <c r="I27993" s="598"/>
      <c r="J27993" s="598"/>
      <c r="M27993" s="598"/>
      <c r="N27993" s="598"/>
      <c r="V27993" s="598"/>
      <c r="W27993" s="598"/>
    </row>
    <row r="27994" spans="6:23" x14ac:dyDescent="0.2">
      <c r="F27994" s="610"/>
      <c r="H27994" s="612"/>
      <c r="I27994" s="598"/>
      <c r="J27994" s="598"/>
      <c r="M27994" s="598"/>
      <c r="N27994" s="598"/>
      <c r="V27994" s="598"/>
      <c r="W27994" s="598"/>
    </row>
    <row r="27995" spans="6:23" x14ac:dyDescent="0.2">
      <c r="F27995" s="610"/>
      <c r="H27995" s="612"/>
      <c r="I27995" s="598"/>
      <c r="J27995" s="598"/>
      <c r="M27995" s="598"/>
      <c r="N27995" s="598"/>
      <c r="V27995" s="598"/>
      <c r="W27995" s="598"/>
    </row>
    <row r="27996" spans="6:23" x14ac:dyDescent="0.2">
      <c r="F27996" s="610"/>
      <c r="H27996" s="612"/>
      <c r="I27996" s="598"/>
      <c r="J27996" s="598"/>
      <c r="M27996" s="598"/>
      <c r="N27996" s="598"/>
      <c r="V27996" s="598"/>
      <c r="W27996" s="598"/>
    </row>
    <row r="27997" spans="6:23" x14ac:dyDescent="0.2">
      <c r="F27997" s="610"/>
      <c r="H27997" s="612"/>
      <c r="I27997" s="598"/>
      <c r="J27997" s="598"/>
      <c r="M27997" s="598"/>
      <c r="N27997" s="598"/>
      <c r="V27997" s="598"/>
      <c r="W27997" s="598"/>
    </row>
    <row r="27998" spans="6:23" x14ac:dyDescent="0.2">
      <c r="F27998" s="610"/>
      <c r="H27998" s="612"/>
      <c r="I27998" s="598"/>
      <c r="J27998" s="598"/>
      <c r="M27998" s="598"/>
      <c r="N27998" s="598"/>
      <c r="V27998" s="598"/>
      <c r="W27998" s="598"/>
    </row>
    <row r="27999" spans="6:23" x14ac:dyDescent="0.2">
      <c r="F27999" s="610"/>
      <c r="H27999" s="612"/>
      <c r="I27999" s="598"/>
      <c r="J27999" s="598"/>
      <c r="M27999" s="598"/>
      <c r="N27999" s="598"/>
      <c r="V27999" s="598"/>
      <c r="W27999" s="598"/>
    </row>
    <row r="28000" spans="6:23" x14ac:dyDescent="0.2">
      <c r="F28000" s="610"/>
      <c r="H28000" s="612"/>
      <c r="I28000" s="598"/>
      <c r="J28000" s="598"/>
      <c r="M28000" s="598"/>
      <c r="N28000" s="598"/>
      <c r="V28000" s="598"/>
      <c r="W28000" s="598"/>
    </row>
    <row r="28001" spans="6:23" x14ac:dyDescent="0.2">
      <c r="F28001" s="610"/>
      <c r="H28001" s="612"/>
      <c r="I28001" s="598"/>
      <c r="J28001" s="598"/>
      <c r="M28001" s="598"/>
      <c r="N28001" s="598"/>
      <c r="V28001" s="598"/>
      <c r="W28001" s="598"/>
    </row>
    <row r="28002" spans="6:23" x14ac:dyDescent="0.2">
      <c r="F28002" s="610"/>
      <c r="H28002" s="612"/>
      <c r="I28002" s="598"/>
      <c r="J28002" s="598"/>
      <c r="M28002" s="598"/>
      <c r="N28002" s="598"/>
      <c r="V28002" s="598"/>
      <c r="W28002" s="598"/>
    </row>
    <row r="28003" spans="6:23" x14ac:dyDescent="0.2">
      <c r="F28003" s="610"/>
      <c r="H28003" s="612"/>
      <c r="I28003" s="598"/>
      <c r="J28003" s="598"/>
      <c r="M28003" s="598"/>
      <c r="N28003" s="598"/>
      <c r="V28003" s="598"/>
      <c r="W28003" s="598"/>
    </row>
    <row r="28004" spans="6:23" x14ac:dyDescent="0.2">
      <c r="F28004" s="610"/>
      <c r="H28004" s="612"/>
      <c r="I28004" s="598"/>
      <c r="J28004" s="598"/>
      <c r="M28004" s="598"/>
      <c r="N28004" s="598"/>
      <c r="V28004" s="598"/>
      <c r="W28004" s="598"/>
    </row>
    <row r="28005" spans="6:23" x14ac:dyDescent="0.2">
      <c r="F28005" s="610"/>
      <c r="H28005" s="612"/>
      <c r="I28005" s="598"/>
      <c r="J28005" s="598"/>
      <c r="M28005" s="598"/>
      <c r="N28005" s="598"/>
      <c r="V28005" s="598"/>
      <c r="W28005" s="598"/>
    </row>
    <row r="28006" spans="6:23" x14ac:dyDescent="0.2">
      <c r="F28006" s="610"/>
      <c r="H28006" s="612"/>
      <c r="I28006" s="598"/>
      <c r="J28006" s="598"/>
      <c r="M28006" s="598"/>
      <c r="N28006" s="598"/>
      <c r="V28006" s="598"/>
      <c r="W28006" s="598"/>
    </row>
    <row r="28007" spans="6:23" x14ac:dyDescent="0.2">
      <c r="F28007" s="610"/>
      <c r="H28007" s="612"/>
      <c r="I28007" s="598"/>
      <c r="J28007" s="598"/>
      <c r="M28007" s="598"/>
      <c r="N28007" s="598"/>
      <c r="V28007" s="598"/>
      <c r="W28007" s="598"/>
    </row>
    <row r="28008" spans="6:23" x14ac:dyDescent="0.2">
      <c r="F28008" s="610"/>
      <c r="H28008" s="612"/>
      <c r="I28008" s="598"/>
      <c r="J28008" s="598"/>
      <c r="M28008" s="598"/>
      <c r="N28008" s="598"/>
      <c r="V28008" s="598"/>
      <c r="W28008" s="598"/>
    </row>
    <row r="28009" spans="6:23" x14ac:dyDescent="0.2">
      <c r="F28009" s="610"/>
      <c r="H28009" s="612"/>
      <c r="I28009" s="598"/>
      <c r="J28009" s="598"/>
      <c r="M28009" s="598"/>
      <c r="N28009" s="598"/>
      <c r="V28009" s="598"/>
      <c r="W28009" s="598"/>
    </row>
    <row r="28010" spans="6:23" x14ac:dyDescent="0.2">
      <c r="F28010" s="610"/>
      <c r="H28010" s="612"/>
      <c r="I28010" s="598"/>
      <c r="J28010" s="598"/>
      <c r="M28010" s="598"/>
      <c r="N28010" s="598"/>
      <c r="V28010" s="598"/>
      <c r="W28010" s="598"/>
    </row>
    <row r="28011" spans="6:23" x14ac:dyDescent="0.2">
      <c r="F28011" s="610"/>
      <c r="H28011" s="612"/>
      <c r="I28011" s="598"/>
      <c r="J28011" s="598"/>
      <c r="M28011" s="598"/>
      <c r="N28011" s="598"/>
      <c r="V28011" s="598"/>
      <c r="W28011" s="598"/>
    </row>
    <row r="28012" spans="6:23" x14ac:dyDescent="0.2">
      <c r="F28012" s="610"/>
      <c r="H28012" s="612"/>
      <c r="I28012" s="598"/>
      <c r="J28012" s="598"/>
      <c r="M28012" s="598"/>
      <c r="N28012" s="598"/>
      <c r="V28012" s="598"/>
      <c r="W28012" s="598"/>
    </row>
    <row r="28013" spans="6:23" x14ac:dyDescent="0.2">
      <c r="F28013" s="610"/>
      <c r="H28013" s="612"/>
      <c r="I28013" s="598"/>
      <c r="J28013" s="598"/>
      <c r="M28013" s="598"/>
      <c r="N28013" s="598"/>
      <c r="V28013" s="598"/>
      <c r="W28013" s="598"/>
    </row>
    <row r="28014" spans="6:23" x14ac:dyDescent="0.2">
      <c r="F28014" s="610"/>
      <c r="H28014" s="612"/>
      <c r="I28014" s="598"/>
      <c r="J28014" s="598"/>
      <c r="M28014" s="598"/>
      <c r="N28014" s="598"/>
      <c r="V28014" s="598"/>
      <c r="W28014" s="598"/>
    </row>
    <row r="28015" spans="6:23" x14ac:dyDescent="0.2">
      <c r="F28015" s="610"/>
      <c r="H28015" s="612"/>
      <c r="I28015" s="598"/>
      <c r="J28015" s="598"/>
      <c r="M28015" s="598"/>
      <c r="N28015" s="598"/>
      <c r="V28015" s="598"/>
      <c r="W28015" s="598"/>
    </row>
    <row r="28016" spans="6:23" x14ac:dyDescent="0.2">
      <c r="F28016" s="610"/>
      <c r="H28016" s="612"/>
      <c r="I28016" s="598"/>
      <c r="J28016" s="598"/>
      <c r="M28016" s="598"/>
      <c r="N28016" s="598"/>
      <c r="V28016" s="598"/>
      <c r="W28016" s="598"/>
    </row>
    <row r="28017" spans="6:23" x14ac:dyDescent="0.2">
      <c r="F28017" s="610"/>
      <c r="H28017" s="612"/>
      <c r="I28017" s="598"/>
      <c r="J28017" s="598"/>
      <c r="M28017" s="598"/>
      <c r="N28017" s="598"/>
      <c r="V28017" s="598"/>
      <c r="W28017" s="598"/>
    </row>
    <row r="28018" spans="6:23" x14ac:dyDescent="0.2">
      <c r="F28018" s="610"/>
      <c r="H28018" s="612"/>
      <c r="I28018" s="598"/>
      <c r="J28018" s="598"/>
      <c r="M28018" s="598"/>
      <c r="N28018" s="598"/>
      <c r="V28018" s="598"/>
      <c r="W28018" s="598"/>
    </row>
    <row r="28019" spans="6:23" x14ac:dyDescent="0.2">
      <c r="F28019" s="610"/>
      <c r="H28019" s="612"/>
      <c r="I28019" s="598"/>
      <c r="J28019" s="598"/>
      <c r="M28019" s="598"/>
      <c r="N28019" s="598"/>
      <c r="V28019" s="598"/>
      <c r="W28019" s="598"/>
    </row>
    <row r="28020" spans="6:23" x14ac:dyDescent="0.2">
      <c r="F28020" s="610"/>
      <c r="H28020" s="612"/>
      <c r="I28020" s="598"/>
      <c r="J28020" s="598"/>
      <c r="M28020" s="598"/>
      <c r="N28020" s="598"/>
      <c r="V28020" s="598"/>
      <c r="W28020" s="598"/>
    </row>
    <row r="28021" spans="6:23" x14ac:dyDescent="0.2">
      <c r="F28021" s="610"/>
      <c r="H28021" s="612"/>
      <c r="I28021" s="598"/>
      <c r="J28021" s="598"/>
      <c r="M28021" s="598"/>
      <c r="N28021" s="598"/>
      <c r="V28021" s="598"/>
      <c r="W28021" s="598"/>
    </row>
    <row r="28022" spans="6:23" x14ac:dyDescent="0.2">
      <c r="F28022" s="610"/>
      <c r="H28022" s="612"/>
      <c r="I28022" s="598"/>
      <c r="J28022" s="598"/>
      <c r="M28022" s="598"/>
      <c r="N28022" s="598"/>
      <c r="V28022" s="598"/>
      <c r="W28022" s="598"/>
    </row>
    <row r="28023" spans="6:23" x14ac:dyDescent="0.2">
      <c r="F28023" s="610"/>
      <c r="H28023" s="612"/>
      <c r="I28023" s="598"/>
      <c r="J28023" s="598"/>
      <c r="M28023" s="598"/>
      <c r="N28023" s="598"/>
      <c r="V28023" s="598"/>
      <c r="W28023" s="598"/>
    </row>
    <row r="28024" spans="6:23" x14ac:dyDescent="0.2">
      <c r="F28024" s="610"/>
      <c r="H28024" s="612"/>
      <c r="I28024" s="598"/>
      <c r="J28024" s="598"/>
      <c r="M28024" s="598"/>
      <c r="N28024" s="598"/>
      <c r="V28024" s="598"/>
      <c r="W28024" s="598"/>
    </row>
    <row r="28025" spans="6:23" x14ac:dyDescent="0.2">
      <c r="F28025" s="610"/>
      <c r="H28025" s="612"/>
      <c r="I28025" s="598"/>
      <c r="J28025" s="598"/>
      <c r="M28025" s="598"/>
      <c r="N28025" s="598"/>
      <c r="V28025" s="598"/>
      <c r="W28025" s="598"/>
    </row>
    <row r="28026" spans="6:23" x14ac:dyDescent="0.2">
      <c r="F28026" s="610"/>
      <c r="H28026" s="612"/>
      <c r="I28026" s="598"/>
      <c r="J28026" s="598"/>
      <c r="M28026" s="598"/>
      <c r="N28026" s="598"/>
      <c r="V28026" s="598"/>
      <c r="W28026" s="598"/>
    </row>
    <row r="28027" spans="6:23" x14ac:dyDescent="0.2">
      <c r="F28027" s="610"/>
      <c r="H28027" s="612"/>
      <c r="I28027" s="598"/>
      <c r="J28027" s="598"/>
      <c r="M28027" s="598"/>
      <c r="N28027" s="598"/>
      <c r="V28027" s="598"/>
      <c r="W28027" s="598"/>
    </row>
    <row r="28028" spans="6:23" x14ac:dyDescent="0.2">
      <c r="F28028" s="610"/>
      <c r="H28028" s="612"/>
      <c r="I28028" s="598"/>
      <c r="J28028" s="598"/>
      <c r="M28028" s="598"/>
      <c r="N28028" s="598"/>
      <c r="V28028" s="598"/>
      <c r="W28028" s="598"/>
    </row>
    <row r="28029" spans="6:23" x14ac:dyDescent="0.2">
      <c r="F28029" s="610"/>
      <c r="H28029" s="612"/>
      <c r="I28029" s="598"/>
      <c r="J28029" s="598"/>
      <c r="M28029" s="598"/>
      <c r="N28029" s="598"/>
      <c r="V28029" s="598"/>
      <c r="W28029" s="598"/>
    </row>
    <row r="28030" spans="6:23" x14ac:dyDescent="0.2">
      <c r="F28030" s="610"/>
      <c r="H28030" s="612"/>
      <c r="I28030" s="598"/>
      <c r="J28030" s="598"/>
      <c r="M28030" s="598"/>
      <c r="N28030" s="598"/>
      <c r="V28030" s="598"/>
      <c r="W28030" s="598"/>
    </row>
    <row r="28031" spans="6:23" x14ac:dyDescent="0.2">
      <c r="F28031" s="610"/>
      <c r="H28031" s="612"/>
      <c r="I28031" s="598"/>
      <c r="J28031" s="598"/>
      <c r="M28031" s="598"/>
      <c r="N28031" s="598"/>
      <c r="V28031" s="598"/>
      <c r="W28031" s="598"/>
    </row>
    <row r="28032" spans="6:23" x14ac:dyDescent="0.2">
      <c r="F28032" s="610"/>
      <c r="H28032" s="612"/>
      <c r="I28032" s="598"/>
      <c r="J28032" s="598"/>
      <c r="M28032" s="598"/>
      <c r="N28032" s="598"/>
      <c r="V28032" s="598"/>
      <c r="W28032" s="598"/>
    </row>
    <row r="28033" spans="6:23" x14ac:dyDescent="0.2">
      <c r="F28033" s="610"/>
      <c r="H28033" s="612"/>
      <c r="I28033" s="598"/>
      <c r="J28033" s="598"/>
      <c r="M28033" s="598"/>
      <c r="N28033" s="598"/>
      <c r="V28033" s="598"/>
      <c r="W28033" s="598"/>
    </row>
    <row r="28034" spans="6:23" x14ac:dyDescent="0.2">
      <c r="F28034" s="610"/>
      <c r="H28034" s="612"/>
      <c r="I28034" s="598"/>
      <c r="J28034" s="598"/>
      <c r="M28034" s="598"/>
      <c r="N28034" s="598"/>
      <c r="V28034" s="598"/>
      <c r="W28034" s="598"/>
    </row>
    <row r="28035" spans="6:23" x14ac:dyDescent="0.2">
      <c r="F28035" s="610"/>
      <c r="H28035" s="612"/>
      <c r="I28035" s="598"/>
      <c r="J28035" s="598"/>
      <c r="M28035" s="598"/>
      <c r="N28035" s="598"/>
      <c r="V28035" s="598"/>
      <c r="W28035" s="598"/>
    </row>
    <row r="28036" spans="6:23" x14ac:dyDescent="0.2">
      <c r="F28036" s="610"/>
      <c r="H28036" s="612"/>
      <c r="I28036" s="598"/>
      <c r="J28036" s="598"/>
      <c r="M28036" s="598"/>
      <c r="N28036" s="598"/>
      <c r="V28036" s="598"/>
      <c r="W28036" s="598"/>
    </row>
    <row r="28037" spans="6:23" x14ac:dyDescent="0.2">
      <c r="F28037" s="610"/>
      <c r="H28037" s="612"/>
      <c r="I28037" s="598"/>
      <c r="J28037" s="598"/>
      <c r="M28037" s="598"/>
      <c r="N28037" s="598"/>
      <c r="V28037" s="598"/>
      <c r="W28037" s="598"/>
    </row>
    <row r="28038" spans="6:23" x14ac:dyDescent="0.2">
      <c r="F28038" s="610"/>
      <c r="H28038" s="612"/>
      <c r="I28038" s="598"/>
      <c r="J28038" s="598"/>
      <c r="M28038" s="598"/>
      <c r="N28038" s="598"/>
      <c r="V28038" s="598"/>
      <c r="W28038" s="598"/>
    </row>
    <row r="28039" spans="6:23" x14ac:dyDescent="0.2">
      <c r="F28039" s="610"/>
      <c r="H28039" s="612"/>
      <c r="I28039" s="598"/>
      <c r="J28039" s="598"/>
      <c r="M28039" s="598"/>
      <c r="N28039" s="598"/>
      <c r="V28039" s="598"/>
      <c r="W28039" s="598"/>
    </row>
    <row r="28040" spans="6:23" x14ac:dyDescent="0.2">
      <c r="F28040" s="610"/>
      <c r="H28040" s="612"/>
      <c r="I28040" s="598"/>
      <c r="J28040" s="598"/>
      <c r="M28040" s="598"/>
      <c r="N28040" s="598"/>
      <c r="V28040" s="598"/>
      <c r="W28040" s="598"/>
    </row>
    <row r="28041" spans="6:23" x14ac:dyDescent="0.2">
      <c r="F28041" s="610"/>
      <c r="H28041" s="612"/>
      <c r="I28041" s="598"/>
      <c r="J28041" s="598"/>
      <c r="M28041" s="598"/>
      <c r="N28041" s="598"/>
      <c r="V28041" s="598"/>
      <c r="W28041" s="598"/>
    </row>
    <row r="28042" spans="6:23" x14ac:dyDescent="0.2">
      <c r="F28042" s="610"/>
      <c r="H28042" s="612"/>
      <c r="I28042" s="598"/>
      <c r="J28042" s="598"/>
      <c r="M28042" s="598"/>
      <c r="N28042" s="598"/>
      <c r="V28042" s="598"/>
      <c r="W28042" s="598"/>
    </row>
    <row r="28043" spans="6:23" x14ac:dyDescent="0.2">
      <c r="F28043" s="610"/>
      <c r="H28043" s="612"/>
      <c r="I28043" s="598"/>
      <c r="J28043" s="598"/>
      <c r="M28043" s="598"/>
      <c r="N28043" s="598"/>
      <c r="V28043" s="598"/>
      <c r="W28043" s="598"/>
    </row>
    <row r="28044" spans="6:23" x14ac:dyDescent="0.2">
      <c r="F28044" s="610"/>
      <c r="H28044" s="612"/>
      <c r="I28044" s="598"/>
      <c r="J28044" s="598"/>
      <c r="M28044" s="598"/>
      <c r="N28044" s="598"/>
      <c r="V28044" s="598"/>
      <c r="W28044" s="598"/>
    </row>
    <row r="28045" spans="6:23" x14ac:dyDescent="0.2">
      <c r="F28045" s="610"/>
      <c r="H28045" s="612"/>
      <c r="I28045" s="598"/>
      <c r="J28045" s="598"/>
      <c r="M28045" s="598"/>
      <c r="N28045" s="598"/>
      <c r="V28045" s="598"/>
      <c r="W28045" s="598"/>
    </row>
    <row r="28046" spans="6:23" x14ac:dyDescent="0.2">
      <c r="F28046" s="610"/>
      <c r="H28046" s="612"/>
      <c r="I28046" s="598"/>
      <c r="J28046" s="598"/>
      <c r="M28046" s="598"/>
      <c r="N28046" s="598"/>
      <c r="V28046" s="598"/>
      <c r="W28046" s="598"/>
    </row>
    <row r="28047" spans="6:23" x14ac:dyDescent="0.2">
      <c r="F28047" s="610"/>
      <c r="H28047" s="612"/>
      <c r="I28047" s="598"/>
      <c r="J28047" s="598"/>
      <c r="M28047" s="598"/>
      <c r="N28047" s="598"/>
      <c r="V28047" s="598"/>
      <c r="W28047" s="598"/>
    </row>
    <row r="28048" spans="6:23" x14ac:dyDescent="0.2">
      <c r="F28048" s="610"/>
      <c r="H28048" s="612"/>
      <c r="I28048" s="598"/>
      <c r="J28048" s="598"/>
      <c r="M28048" s="598"/>
      <c r="N28048" s="598"/>
      <c r="V28048" s="598"/>
      <c r="W28048" s="598"/>
    </row>
    <row r="28049" spans="6:23" x14ac:dyDescent="0.2">
      <c r="F28049" s="610"/>
      <c r="H28049" s="612"/>
      <c r="I28049" s="598"/>
      <c r="J28049" s="598"/>
      <c r="M28049" s="598"/>
      <c r="N28049" s="598"/>
      <c r="V28049" s="598"/>
      <c r="W28049" s="598"/>
    </row>
    <row r="28050" spans="6:23" x14ac:dyDescent="0.2">
      <c r="F28050" s="610"/>
      <c r="H28050" s="612"/>
      <c r="I28050" s="598"/>
      <c r="J28050" s="598"/>
      <c r="M28050" s="598"/>
      <c r="N28050" s="598"/>
      <c r="V28050" s="598"/>
      <c r="W28050" s="598"/>
    </row>
    <row r="28051" spans="6:23" x14ac:dyDescent="0.2">
      <c r="F28051" s="610"/>
      <c r="H28051" s="612"/>
      <c r="I28051" s="598"/>
      <c r="J28051" s="598"/>
      <c r="M28051" s="598"/>
      <c r="N28051" s="598"/>
      <c r="V28051" s="598"/>
      <c r="W28051" s="598"/>
    </row>
    <row r="28052" spans="6:23" x14ac:dyDescent="0.2">
      <c r="F28052" s="610"/>
      <c r="H28052" s="612"/>
      <c r="I28052" s="598"/>
      <c r="J28052" s="598"/>
      <c r="M28052" s="598"/>
      <c r="N28052" s="598"/>
      <c r="V28052" s="598"/>
      <c r="W28052" s="598"/>
    </row>
    <row r="28053" spans="6:23" x14ac:dyDescent="0.2">
      <c r="F28053" s="610"/>
      <c r="H28053" s="612"/>
      <c r="I28053" s="598"/>
      <c r="J28053" s="598"/>
      <c r="M28053" s="598"/>
      <c r="N28053" s="598"/>
      <c r="V28053" s="598"/>
      <c r="W28053" s="598"/>
    </row>
    <row r="28054" spans="6:23" x14ac:dyDescent="0.2">
      <c r="F28054" s="610"/>
      <c r="H28054" s="612"/>
      <c r="I28054" s="598"/>
      <c r="J28054" s="598"/>
      <c r="M28054" s="598"/>
      <c r="N28054" s="598"/>
      <c r="V28054" s="598"/>
      <c r="W28054" s="598"/>
    </row>
    <row r="28055" spans="6:23" x14ac:dyDescent="0.2">
      <c r="F28055" s="610"/>
      <c r="H28055" s="612"/>
      <c r="I28055" s="598"/>
      <c r="J28055" s="598"/>
      <c r="M28055" s="598"/>
      <c r="N28055" s="598"/>
      <c r="V28055" s="598"/>
      <c r="W28055" s="598"/>
    </row>
    <row r="28056" spans="6:23" x14ac:dyDescent="0.2">
      <c r="F28056" s="610"/>
      <c r="H28056" s="612"/>
      <c r="I28056" s="598"/>
      <c r="J28056" s="598"/>
      <c r="M28056" s="598"/>
      <c r="N28056" s="598"/>
      <c r="V28056" s="598"/>
      <c r="W28056" s="598"/>
    </row>
    <row r="28057" spans="6:23" x14ac:dyDescent="0.2">
      <c r="F28057" s="610"/>
      <c r="H28057" s="612"/>
      <c r="I28057" s="598"/>
      <c r="J28057" s="598"/>
      <c r="M28057" s="598"/>
      <c r="N28057" s="598"/>
      <c r="V28057" s="598"/>
      <c r="W28057" s="598"/>
    </row>
    <row r="28058" spans="6:23" x14ac:dyDescent="0.2">
      <c r="F28058" s="610"/>
      <c r="H28058" s="612"/>
      <c r="I28058" s="598"/>
      <c r="J28058" s="598"/>
      <c r="M28058" s="598"/>
      <c r="N28058" s="598"/>
      <c r="V28058" s="598"/>
      <c r="W28058" s="598"/>
    </row>
    <row r="28059" spans="6:23" x14ac:dyDescent="0.2">
      <c r="F28059" s="610"/>
      <c r="H28059" s="612"/>
      <c r="I28059" s="598"/>
      <c r="J28059" s="598"/>
      <c r="M28059" s="598"/>
      <c r="N28059" s="598"/>
      <c r="V28059" s="598"/>
      <c r="W28059" s="598"/>
    </row>
    <row r="28060" spans="6:23" x14ac:dyDescent="0.2">
      <c r="F28060" s="610"/>
      <c r="H28060" s="612"/>
      <c r="I28060" s="598"/>
      <c r="J28060" s="598"/>
      <c r="M28060" s="598"/>
      <c r="N28060" s="598"/>
      <c r="V28060" s="598"/>
      <c r="W28060" s="598"/>
    </row>
    <row r="28061" spans="6:23" x14ac:dyDescent="0.2">
      <c r="F28061" s="610"/>
      <c r="H28061" s="612"/>
      <c r="I28061" s="598"/>
      <c r="J28061" s="598"/>
      <c r="M28061" s="598"/>
      <c r="N28061" s="598"/>
      <c r="V28061" s="598"/>
      <c r="W28061" s="598"/>
    </row>
    <row r="28062" spans="6:23" x14ac:dyDescent="0.2">
      <c r="F28062" s="610"/>
      <c r="H28062" s="612"/>
      <c r="I28062" s="598"/>
      <c r="J28062" s="598"/>
      <c r="M28062" s="598"/>
      <c r="N28062" s="598"/>
      <c r="V28062" s="598"/>
      <c r="W28062" s="598"/>
    </row>
    <row r="28063" spans="6:23" x14ac:dyDescent="0.2">
      <c r="F28063" s="610"/>
      <c r="H28063" s="612"/>
      <c r="I28063" s="598"/>
      <c r="J28063" s="598"/>
      <c r="M28063" s="598"/>
      <c r="N28063" s="598"/>
      <c r="V28063" s="598"/>
      <c r="W28063" s="598"/>
    </row>
    <row r="28064" spans="6:23" x14ac:dyDescent="0.2">
      <c r="F28064" s="610"/>
      <c r="H28064" s="612"/>
      <c r="I28064" s="598"/>
      <c r="J28064" s="598"/>
      <c r="M28064" s="598"/>
      <c r="N28064" s="598"/>
      <c r="V28064" s="598"/>
      <c r="W28064" s="598"/>
    </row>
    <row r="28065" spans="6:23" x14ac:dyDescent="0.2">
      <c r="F28065" s="610"/>
      <c r="H28065" s="612"/>
      <c r="I28065" s="598"/>
      <c r="J28065" s="598"/>
      <c r="M28065" s="598"/>
      <c r="N28065" s="598"/>
      <c r="V28065" s="598"/>
      <c r="W28065" s="598"/>
    </row>
    <row r="28066" spans="6:23" x14ac:dyDescent="0.2">
      <c r="F28066" s="610"/>
      <c r="H28066" s="612"/>
      <c r="I28066" s="598"/>
      <c r="J28066" s="598"/>
      <c r="M28066" s="598"/>
      <c r="N28066" s="598"/>
      <c r="V28066" s="598"/>
      <c r="W28066" s="598"/>
    </row>
    <row r="28067" spans="6:23" x14ac:dyDescent="0.2">
      <c r="F28067" s="610"/>
      <c r="H28067" s="612"/>
      <c r="I28067" s="598"/>
      <c r="J28067" s="598"/>
      <c r="M28067" s="598"/>
      <c r="N28067" s="598"/>
      <c r="V28067" s="598"/>
      <c r="W28067" s="598"/>
    </row>
    <row r="28068" spans="6:23" x14ac:dyDescent="0.2">
      <c r="F28068" s="610"/>
      <c r="H28068" s="612"/>
      <c r="I28068" s="598"/>
      <c r="J28068" s="598"/>
      <c r="M28068" s="598"/>
      <c r="N28068" s="598"/>
      <c r="V28068" s="598"/>
      <c r="W28068" s="598"/>
    </row>
    <row r="28069" spans="6:23" x14ac:dyDescent="0.2">
      <c r="F28069" s="610"/>
      <c r="H28069" s="612"/>
      <c r="I28069" s="598"/>
      <c r="J28069" s="598"/>
      <c r="M28069" s="598"/>
      <c r="N28069" s="598"/>
      <c r="V28069" s="598"/>
      <c r="W28069" s="598"/>
    </row>
    <row r="28070" spans="6:23" x14ac:dyDescent="0.2">
      <c r="F28070" s="610"/>
      <c r="H28070" s="612"/>
      <c r="I28070" s="598"/>
      <c r="J28070" s="598"/>
      <c r="M28070" s="598"/>
      <c r="N28070" s="598"/>
      <c r="V28070" s="598"/>
      <c r="W28070" s="598"/>
    </row>
    <row r="28071" spans="6:23" x14ac:dyDescent="0.2">
      <c r="F28071" s="610"/>
      <c r="H28071" s="612"/>
      <c r="I28071" s="598"/>
      <c r="J28071" s="598"/>
      <c r="M28071" s="598"/>
      <c r="N28071" s="598"/>
      <c r="V28071" s="598"/>
      <c r="W28071" s="598"/>
    </row>
    <row r="28072" spans="6:23" x14ac:dyDescent="0.2">
      <c r="F28072" s="610"/>
      <c r="H28072" s="612"/>
      <c r="I28072" s="598"/>
      <c r="J28072" s="598"/>
      <c r="M28072" s="598"/>
      <c r="N28072" s="598"/>
      <c r="V28072" s="598"/>
      <c r="W28072" s="598"/>
    </row>
    <row r="28073" spans="6:23" x14ac:dyDescent="0.2">
      <c r="F28073" s="610"/>
      <c r="H28073" s="612"/>
      <c r="I28073" s="598"/>
      <c r="J28073" s="598"/>
      <c r="M28073" s="598"/>
      <c r="N28073" s="598"/>
      <c r="V28073" s="598"/>
      <c r="W28073" s="598"/>
    </row>
    <row r="28074" spans="6:23" x14ac:dyDescent="0.2">
      <c r="F28074" s="610"/>
      <c r="H28074" s="612"/>
      <c r="I28074" s="598"/>
      <c r="J28074" s="598"/>
      <c r="M28074" s="598"/>
      <c r="N28074" s="598"/>
      <c r="V28074" s="598"/>
      <c r="W28074" s="598"/>
    </row>
    <row r="28075" spans="6:23" x14ac:dyDescent="0.2">
      <c r="F28075" s="610"/>
      <c r="H28075" s="612"/>
      <c r="I28075" s="598"/>
      <c r="J28075" s="598"/>
      <c r="M28075" s="598"/>
      <c r="N28075" s="598"/>
      <c r="V28075" s="598"/>
      <c r="W28075" s="598"/>
    </row>
    <row r="28076" spans="6:23" x14ac:dyDescent="0.2">
      <c r="F28076" s="610"/>
      <c r="H28076" s="612"/>
      <c r="I28076" s="598"/>
      <c r="J28076" s="598"/>
      <c r="M28076" s="598"/>
      <c r="N28076" s="598"/>
      <c r="V28076" s="598"/>
      <c r="W28076" s="598"/>
    </row>
    <row r="28077" spans="6:23" x14ac:dyDescent="0.2">
      <c r="F28077" s="610"/>
      <c r="H28077" s="612"/>
      <c r="I28077" s="598"/>
      <c r="J28077" s="598"/>
      <c r="M28077" s="598"/>
      <c r="N28077" s="598"/>
      <c r="V28077" s="598"/>
      <c r="W28077" s="598"/>
    </row>
    <row r="28078" spans="6:23" x14ac:dyDescent="0.2">
      <c r="F28078" s="610"/>
      <c r="H28078" s="612"/>
      <c r="I28078" s="598"/>
      <c r="J28078" s="598"/>
      <c r="M28078" s="598"/>
      <c r="N28078" s="598"/>
      <c r="V28078" s="598"/>
      <c r="W28078" s="598"/>
    </row>
    <row r="28079" spans="6:23" x14ac:dyDescent="0.2">
      <c r="F28079" s="610"/>
      <c r="H28079" s="612"/>
      <c r="I28079" s="598"/>
      <c r="J28079" s="598"/>
      <c r="M28079" s="598"/>
      <c r="N28079" s="598"/>
      <c r="V28079" s="598"/>
      <c r="W28079" s="598"/>
    </row>
    <row r="28080" spans="6:23" x14ac:dyDescent="0.2">
      <c r="F28080" s="610"/>
      <c r="H28080" s="612"/>
      <c r="I28080" s="598"/>
      <c r="J28080" s="598"/>
      <c r="M28080" s="598"/>
      <c r="N28080" s="598"/>
      <c r="V28080" s="598"/>
      <c r="W28080" s="598"/>
    </row>
    <row r="28081" spans="6:23" x14ac:dyDescent="0.2">
      <c r="F28081" s="610"/>
      <c r="H28081" s="612"/>
      <c r="I28081" s="598"/>
      <c r="J28081" s="598"/>
      <c r="M28081" s="598"/>
      <c r="N28081" s="598"/>
      <c r="V28081" s="598"/>
      <c r="W28081" s="598"/>
    </row>
    <row r="28082" spans="6:23" x14ac:dyDescent="0.2">
      <c r="F28082" s="610"/>
      <c r="H28082" s="612"/>
      <c r="I28082" s="598"/>
      <c r="J28082" s="598"/>
      <c r="M28082" s="598"/>
      <c r="N28082" s="598"/>
      <c r="V28082" s="598"/>
      <c r="W28082" s="598"/>
    </row>
    <row r="28083" spans="6:23" x14ac:dyDescent="0.2">
      <c r="F28083" s="610"/>
      <c r="H28083" s="612"/>
      <c r="I28083" s="598"/>
      <c r="J28083" s="598"/>
      <c r="M28083" s="598"/>
      <c r="N28083" s="598"/>
      <c r="V28083" s="598"/>
      <c r="W28083" s="598"/>
    </row>
    <row r="28084" spans="6:23" x14ac:dyDescent="0.2">
      <c r="F28084" s="610"/>
      <c r="H28084" s="612"/>
      <c r="I28084" s="598"/>
      <c r="J28084" s="598"/>
      <c r="M28084" s="598"/>
      <c r="N28084" s="598"/>
      <c r="V28084" s="598"/>
      <c r="W28084" s="598"/>
    </row>
    <row r="28085" spans="6:23" x14ac:dyDescent="0.2">
      <c r="F28085" s="610"/>
      <c r="H28085" s="612"/>
      <c r="I28085" s="598"/>
      <c r="J28085" s="598"/>
      <c r="M28085" s="598"/>
      <c r="N28085" s="598"/>
      <c r="V28085" s="598"/>
      <c r="W28085" s="598"/>
    </row>
    <row r="28086" spans="6:23" x14ac:dyDescent="0.2">
      <c r="F28086" s="610"/>
      <c r="H28086" s="612"/>
      <c r="I28086" s="598"/>
      <c r="J28086" s="598"/>
      <c r="M28086" s="598"/>
      <c r="N28086" s="598"/>
      <c r="V28086" s="598"/>
      <c r="W28086" s="598"/>
    </row>
    <row r="28087" spans="6:23" x14ac:dyDescent="0.2">
      <c r="F28087" s="610"/>
      <c r="H28087" s="612"/>
      <c r="I28087" s="598"/>
      <c r="J28087" s="598"/>
      <c r="M28087" s="598"/>
      <c r="N28087" s="598"/>
      <c r="V28087" s="598"/>
      <c r="W28087" s="598"/>
    </row>
    <row r="28088" spans="6:23" x14ac:dyDescent="0.2">
      <c r="F28088" s="610"/>
      <c r="H28088" s="612"/>
      <c r="I28088" s="598"/>
      <c r="J28088" s="598"/>
      <c r="M28088" s="598"/>
      <c r="N28088" s="598"/>
      <c r="V28088" s="598"/>
      <c r="W28088" s="598"/>
    </row>
    <row r="28089" spans="6:23" x14ac:dyDescent="0.2">
      <c r="F28089" s="610"/>
      <c r="H28089" s="612"/>
      <c r="I28089" s="598"/>
      <c r="J28089" s="598"/>
      <c r="M28089" s="598"/>
      <c r="N28089" s="598"/>
      <c r="V28089" s="598"/>
      <c r="W28089" s="598"/>
    </row>
    <row r="28090" spans="6:23" x14ac:dyDescent="0.2">
      <c r="F28090" s="610"/>
      <c r="H28090" s="612"/>
      <c r="I28090" s="598"/>
      <c r="J28090" s="598"/>
      <c r="M28090" s="598"/>
      <c r="N28090" s="598"/>
      <c r="V28090" s="598"/>
      <c r="W28090" s="598"/>
    </row>
    <row r="28091" spans="6:23" x14ac:dyDescent="0.2">
      <c r="F28091" s="610"/>
      <c r="H28091" s="612"/>
      <c r="I28091" s="598"/>
      <c r="J28091" s="598"/>
      <c r="M28091" s="598"/>
      <c r="N28091" s="598"/>
      <c r="V28091" s="598"/>
      <c r="W28091" s="598"/>
    </row>
    <row r="28092" spans="6:23" x14ac:dyDescent="0.2">
      <c r="F28092" s="610"/>
      <c r="H28092" s="612"/>
      <c r="I28092" s="598"/>
      <c r="J28092" s="598"/>
      <c r="M28092" s="598"/>
      <c r="N28092" s="598"/>
      <c r="V28092" s="598"/>
      <c r="W28092" s="598"/>
    </row>
    <row r="28093" spans="6:23" x14ac:dyDescent="0.2">
      <c r="F28093" s="610"/>
      <c r="H28093" s="612"/>
      <c r="I28093" s="598"/>
      <c r="J28093" s="598"/>
      <c r="M28093" s="598"/>
      <c r="N28093" s="598"/>
      <c r="V28093" s="598"/>
      <c r="W28093" s="598"/>
    </row>
    <row r="28094" spans="6:23" x14ac:dyDescent="0.2">
      <c r="F28094" s="610"/>
      <c r="H28094" s="612"/>
      <c r="I28094" s="598"/>
      <c r="J28094" s="598"/>
      <c r="M28094" s="598"/>
      <c r="N28094" s="598"/>
      <c r="V28094" s="598"/>
      <c r="W28094" s="598"/>
    </row>
    <row r="28095" spans="6:23" x14ac:dyDescent="0.2">
      <c r="F28095" s="610"/>
      <c r="H28095" s="612"/>
      <c r="I28095" s="598"/>
      <c r="J28095" s="598"/>
      <c r="M28095" s="598"/>
      <c r="N28095" s="598"/>
      <c r="V28095" s="598"/>
      <c r="W28095" s="598"/>
    </row>
    <row r="28096" spans="6:23" x14ac:dyDescent="0.2">
      <c r="F28096" s="610"/>
      <c r="H28096" s="612"/>
      <c r="I28096" s="598"/>
      <c r="J28096" s="598"/>
      <c r="M28096" s="598"/>
      <c r="N28096" s="598"/>
      <c r="V28096" s="598"/>
      <c r="W28096" s="598"/>
    </row>
    <row r="28097" spans="6:23" x14ac:dyDescent="0.2">
      <c r="F28097" s="610"/>
      <c r="H28097" s="612"/>
      <c r="I28097" s="598"/>
      <c r="J28097" s="598"/>
      <c r="M28097" s="598"/>
      <c r="N28097" s="598"/>
      <c r="V28097" s="598"/>
      <c r="W28097" s="598"/>
    </row>
    <row r="28098" spans="6:23" x14ac:dyDescent="0.2">
      <c r="F28098" s="610"/>
      <c r="H28098" s="612"/>
      <c r="I28098" s="598"/>
      <c r="J28098" s="598"/>
      <c r="M28098" s="598"/>
      <c r="N28098" s="598"/>
      <c r="V28098" s="598"/>
      <c r="W28098" s="598"/>
    </row>
    <row r="28099" spans="6:23" x14ac:dyDescent="0.2">
      <c r="F28099" s="610"/>
      <c r="H28099" s="612"/>
      <c r="I28099" s="598"/>
      <c r="J28099" s="598"/>
      <c r="M28099" s="598"/>
      <c r="N28099" s="598"/>
      <c r="V28099" s="598"/>
      <c r="W28099" s="598"/>
    </row>
    <row r="28100" spans="6:23" x14ac:dyDescent="0.2">
      <c r="F28100" s="610"/>
      <c r="H28100" s="612"/>
      <c r="I28100" s="598"/>
      <c r="J28100" s="598"/>
      <c r="M28100" s="598"/>
      <c r="N28100" s="598"/>
      <c r="V28100" s="598"/>
      <c r="W28100" s="598"/>
    </row>
    <row r="28101" spans="6:23" x14ac:dyDescent="0.2">
      <c r="F28101" s="610"/>
      <c r="H28101" s="612"/>
      <c r="I28101" s="598"/>
      <c r="J28101" s="598"/>
      <c r="M28101" s="598"/>
      <c r="N28101" s="598"/>
      <c r="V28101" s="598"/>
      <c r="W28101" s="598"/>
    </row>
    <row r="28102" spans="6:23" x14ac:dyDescent="0.2">
      <c r="F28102" s="610"/>
      <c r="H28102" s="612"/>
      <c r="I28102" s="598"/>
      <c r="J28102" s="598"/>
      <c r="M28102" s="598"/>
      <c r="N28102" s="598"/>
      <c r="V28102" s="598"/>
      <c r="W28102" s="598"/>
    </row>
    <row r="28103" spans="6:23" x14ac:dyDescent="0.2">
      <c r="F28103" s="610"/>
      <c r="H28103" s="612"/>
      <c r="I28103" s="598"/>
      <c r="J28103" s="598"/>
      <c r="M28103" s="598"/>
      <c r="N28103" s="598"/>
      <c r="V28103" s="598"/>
      <c r="W28103" s="598"/>
    </row>
    <row r="28104" spans="6:23" x14ac:dyDescent="0.2">
      <c r="F28104" s="610"/>
      <c r="H28104" s="612"/>
      <c r="I28104" s="598"/>
      <c r="J28104" s="598"/>
      <c r="M28104" s="598"/>
      <c r="N28104" s="598"/>
      <c r="V28104" s="598"/>
      <c r="W28104" s="598"/>
    </row>
    <row r="28105" spans="6:23" x14ac:dyDescent="0.2">
      <c r="F28105" s="610"/>
      <c r="H28105" s="612"/>
      <c r="I28105" s="598"/>
      <c r="J28105" s="598"/>
      <c r="M28105" s="598"/>
      <c r="N28105" s="598"/>
      <c r="V28105" s="598"/>
      <c r="W28105" s="598"/>
    </row>
    <row r="28106" spans="6:23" x14ac:dyDescent="0.2">
      <c r="F28106" s="610"/>
      <c r="H28106" s="612"/>
      <c r="I28106" s="598"/>
      <c r="J28106" s="598"/>
      <c r="M28106" s="598"/>
      <c r="N28106" s="598"/>
      <c r="V28106" s="598"/>
      <c r="W28106" s="598"/>
    </row>
    <row r="28107" spans="6:23" x14ac:dyDescent="0.2">
      <c r="F28107" s="610"/>
      <c r="H28107" s="612"/>
      <c r="I28107" s="598"/>
      <c r="J28107" s="598"/>
      <c r="M28107" s="598"/>
      <c r="N28107" s="598"/>
      <c r="V28107" s="598"/>
      <c r="W28107" s="598"/>
    </row>
    <row r="28108" spans="6:23" x14ac:dyDescent="0.2">
      <c r="F28108" s="610"/>
      <c r="H28108" s="612"/>
      <c r="I28108" s="598"/>
      <c r="J28108" s="598"/>
      <c r="M28108" s="598"/>
      <c r="N28108" s="598"/>
      <c r="V28108" s="598"/>
      <c r="W28108" s="598"/>
    </row>
    <row r="28109" spans="6:23" x14ac:dyDescent="0.2">
      <c r="F28109" s="610"/>
      <c r="H28109" s="612"/>
      <c r="I28109" s="598"/>
      <c r="J28109" s="598"/>
      <c r="M28109" s="598"/>
      <c r="N28109" s="598"/>
      <c r="V28109" s="598"/>
      <c r="W28109" s="598"/>
    </row>
    <row r="28110" spans="6:23" x14ac:dyDescent="0.2">
      <c r="F28110" s="610"/>
      <c r="H28110" s="612"/>
      <c r="I28110" s="598"/>
      <c r="J28110" s="598"/>
      <c r="M28110" s="598"/>
      <c r="N28110" s="598"/>
      <c r="V28110" s="598"/>
      <c r="W28110" s="598"/>
    </row>
    <row r="28111" spans="6:23" x14ac:dyDescent="0.2">
      <c r="F28111" s="610"/>
      <c r="H28111" s="612"/>
      <c r="I28111" s="598"/>
      <c r="J28111" s="598"/>
      <c r="M28111" s="598"/>
      <c r="N28111" s="598"/>
      <c r="V28111" s="598"/>
      <c r="W28111" s="598"/>
    </row>
    <row r="28112" spans="6:23" x14ac:dyDescent="0.2">
      <c r="F28112" s="610"/>
      <c r="H28112" s="612"/>
      <c r="I28112" s="598"/>
      <c r="J28112" s="598"/>
      <c r="M28112" s="598"/>
      <c r="N28112" s="598"/>
      <c r="V28112" s="598"/>
      <c r="W28112" s="598"/>
    </row>
    <row r="28113" spans="6:23" x14ac:dyDescent="0.2">
      <c r="F28113" s="610"/>
      <c r="H28113" s="612"/>
      <c r="I28113" s="598"/>
      <c r="J28113" s="598"/>
      <c r="M28113" s="598"/>
      <c r="N28113" s="598"/>
      <c r="V28113" s="598"/>
      <c r="W28113" s="598"/>
    </row>
    <row r="28114" spans="6:23" x14ac:dyDescent="0.2">
      <c r="F28114" s="610"/>
      <c r="H28114" s="612"/>
      <c r="I28114" s="598"/>
      <c r="J28114" s="598"/>
      <c r="M28114" s="598"/>
      <c r="N28114" s="598"/>
      <c r="V28114" s="598"/>
      <c r="W28114" s="598"/>
    </row>
    <row r="28115" spans="6:23" x14ac:dyDescent="0.2">
      <c r="F28115" s="610"/>
      <c r="H28115" s="612"/>
      <c r="I28115" s="598"/>
      <c r="J28115" s="598"/>
      <c r="M28115" s="598"/>
      <c r="N28115" s="598"/>
      <c r="V28115" s="598"/>
      <c r="W28115" s="598"/>
    </row>
    <row r="28116" spans="6:23" x14ac:dyDescent="0.2">
      <c r="F28116" s="610"/>
      <c r="H28116" s="612"/>
      <c r="I28116" s="598"/>
      <c r="J28116" s="598"/>
      <c r="M28116" s="598"/>
      <c r="N28116" s="598"/>
      <c r="V28116" s="598"/>
      <c r="W28116" s="598"/>
    </row>
    <row r="28117" spans="6:23" x14ac:dyDescent="0.2">
      <c r="F28117" s="610"/>
      <c r="H28117" s="612"/>
      <c r="I28117" s="598"/>
      <c r="J28117" s="598"/>
      <c r="M28117" s="598"/>
      <c r="N28117" s="598"/>
      <c r="V28117" s="598"/>
      <c r="W28117" s="598"/>
    </row>
    <row r="28118" spans="6:23" x14ac:dyDescent="0.2">
      <c r="F28118" s="610"/>
      <c r="H28118" s="612"/>
      <c r="I28118" s="598"/>
      <c r="J28118" s="598"/>
      <c r="M28118" s="598"/>
      <c r="N28118" s="598"/>
      <c r="V28118" s="598"/>
      <c r="W28118" s="598"/>
    </row>
    <row r="28119" spans="6:23" x14ac:dyDescent="0.2">
      <c r="F28119" s="610"/>
      <c r="H28119" s="612"/>
      <c r="I28119" s="598"/>
      <c r="J28119" s="598"/>
      <c r="M28119" s="598"/>
      <c r="N28119" s="598"/>
      <c r="V28119" s="598"/>
      <c r="W28119" s="598"/>
    </row>
    <row r="28120" spans="6:23" x14ac:dyDescent="0.2">
      <c r="F28120" s="610"/>
      <c r="H28120" s="612"/>
      <c r="I28120" s="598"/>
      <c r="J28120" s="598"/>
      <c r="M28120" s="598"/>
      <c r="N28120" s="598"/>
      <c r="V28120" s="598"/>
      <c r="W28120" s="598"/>
    </row>
    <row r="28121" spans="6:23" x14ac:dyDescent="0.2">
      <c r="F28121" s="610"/>
      <c r="H28121" s="612"/>
      <c r="I28121" s="598"/>
      <c r="J28121" s="598"/>
      <c r="M28121" s="598"/>
      <c r="N28121" s="598"/>
      <c r="V28121" s="598"/>
      <c r="W28121" s="598"/>
    </row>
    <row r="28122" spans="6:23" x14ac:dyDescent="0.2">
      <c r="F28122" s="610"/>
      <c r="H28122" s="612"/>
      <c r="I28122" s="598"/>
      <c r="J28122" s="598"/>
      <c r="M28122" s="598"/>
      <c r="N28122" s="598"/>
      <c r="V28122" s="598"/>
      <c r="W28122" s="598"/>
    </row>
    <row r="28123" spans="6:23" x14ac:dyDescent="0.2">
      <c r="F28123" s="610"/>
      <c r="H28123" s="612"/>
      <c r="I28123" s="598"/>
      <c r="J28123" s="598"/>
      <c r="M28123" s="598"/>
      <c r="N28123" s="598"/>
      <c r="V28123" s="598"/>
      <c r="W28123" s="598"/>
    </row>
    <row r="28124" spans="6:23" x14ac:dyDescent="0.2">
      <c r="F28124" s="610"/>
      <c r="H28124" s="612"/>
      <c r="I28124" s="598"/>
      <c r="J28124" s="598"/>
      <c r="M28124" s="598"/>
      <c r="N28124" s="598"/>
      <c r="V28124" s="598"/>
      <c r="W28124" s="598"/>
    </row>
    <row r="28125" spans="6:23" x14ac:dyDescent="0.2">
      <c r="F28125" s="610"/>
      <c r="H28125" s="612"/>
      <c r="I28125" s="598"/>
      <c r="J28125" s="598"/>
      <c r="M28125" s="598"/>
      <c r="N28125" s="598"/>
      <c r="V28125" s="598"/>
      <c r="W28125" s="598"/>
    </row>
    <row r="28126" spans="6:23" x14ac:dyDescent="0.2">
      <c r="F28126" s="610"/>
      <c r="H28126" s="612"/>
      <c r="I28126" s="598"/>
      <c r="J28126" s="598"/>
      <c r="M28126" s="598"/>
      <c r="N28126" s="598"/>
      <c r="V28126" s="598"/>
      <c r="W28126" s="598"/>
    </row>
    <row r="28127" spans="6:23" x14ac:dyDescent="0.2">
      <c r="F28127" s="610"/>
      <c r="H28127" s="612"/>
      <c r="I28127" s="598"/>
      <c r="J28127" s="598"/>
      <c r="M28127" s="598"/>
      <c r="N28127" s="598"/>
      <c r="V28127" s="598"/>
      <c r="W28127" s="598"/>
    </row>
    <row r="28128" spans="6:23" x14ac:dyDescent="0.2">
      <c r="F28128" s="610"/>
      <c r="H28128" s="612"/>
      <c r="I28128" s="598"/>
      <c r="J28128" s="598"/>
      <c r="M28128" s="598"/>
      <c r="N28128" s="598"/>
      <c r="V28128" s="598"/>
      <c r="W28128" s="598"/>
    </row>
    <row r="28129" spans="6:23" x14ac:dyDescent="0.2">
      <c r="F28129" s="610"/>
      <c r="H28129" s="612"/>
      <c r="I28129" s="598"/>
      <c r="J28129" s="598"/>
      <c r="M28129" s="598"/>
      <c r="N28129" s="598"/>
      <c r="V28129" s="598"/>
      <c r="W28129" s="598"/>
    </row>
    <row r="28130" spans="6:23" x14ac:dyDescent="0.2">
      <c r="F28130" s="610"/>
      <c r="H28130" s="612"/>
      <c r="I28130" s="598"/>
      <c r="J28130" s="598"/>
      <c r="M28130" s="598"/>
      <c r="N28130" s="598"/>
      <c r="V28130" s="598"/>
      <c r="W28130" s="598"/>
    </row>
    <row r="28131" spans="6:23" x14ac:dyDescent="0.2">
      <c r="F28131" s="610"/>
      <c r="H28131" s="612"/>
      <c r="I28131" s="598"/>
      <c r="J28131" s="598"/>
      <c r="M28131" s="598"/>
      <c r="N28131" s="598"/>
      <c r="V28131" s="598"/>
      <c r="W28131" s="598"/>
    </row>
    <row r="28132" spans="6:23" x14ac:dyDescent="0.2">
      <c r="F28132" s="610"/>
      <c r="H28132" s="612"/>
      <c r="I28132" s="598"/>
      <c r="J28132" s="598"/>
      <c r="M28132" s="598"/>
      <c r="N28132" s="598"/>
      <c r="V28132" s="598"/>
      <c r="W28132" s="598"/>
    </row>
    <row r="28133" spans="6:23" x14ac:dyDescent="0.2">
      <c r="F28133" s="610"/>
      <c r="H28133" s="612"/>
      <c r="I28133" s="598"/>
      <c r="J28133" s="598"/>
      <c r="M28133" s="598"/>
      <c r="N28133" s="598"/>
      <c r="V28133" s="598"/>
      <c r="W28133" s="598"/>
    </row>
    <row r="28134" spans="6:23" x14ac:dyDescent="0.2">
      <c r="F28134" s="610"/>
      <c r="H28134" s="612"/>
      <c r="I28134" s="598"/>
      <c r="J28134" s="598"/>
      <c r="M28134" s="598"/>
      <c r="N28134" s="598"/>
      <c r="V28134" s="598"/>
      <c r="W28134" s="598"/>
    </row>
    <row r="28135" spans="6:23" x14ac:dyDescent="0.2">
      <c r="F28135" s="610"/>
      <c r="H28135" s="612"/>
      <c r="I28135" s="598"/>
      <c r="J28135" s="598"/>
      <c r="M28135" s="598"/>
      <c r="N28135" s="598"/>
      <c r="V28135" s="598"/>
      <c r="W28135" s="598"/>
    </row>
    <row r="28136" spans="6:23" x14ac:dyDescent="0.2">
      <c r="F28136" s="610"/>
      <c r="H28136" s="612"/>
      <c r="I28136" s="598"/>
      <c r="J28136" s="598"/>
      <c r="M28136" s="598"/>
      <c r="N28136" s="598"/>
      <c r="V28136" s="598"/>
      <c r="W28136" s="598"/>
    </row>
    <row r="28137" spans="6:23" x14ac:dyDescent="0.2">
      <c r="F28137" s="610"/>
      <c r="H28137" s="612"/>
      <c r="I28137" s="598"/>
      <c r="J28137" s="598"/>
      <c r="M28137" s="598"/>
      <c r="N28137" s="598"/>
      <c r="V28137" s="598"/>
      <c r="W28137" s="598"/>
    </row>
    <row r="28138" spans="6:23" x14ac:dyDescent="0.2">
      <c r="F28138" s="610"/>
      <c r="H28138" s="612"/>
      <c r="I28138" s="598"/>
      <c r="J28138" s="598"/>
      <c r="M28138" s="598"/>
      <c r="N28138" s="598"/>
      <c r="V28138" s="598"/>
      <c r="W28138" s="598"/>
    </row>
    <row r="28139" spans="6:23" x14ac:dyDescent="0.2">
      <c r="F28139" s="610"/>
      <c r="H28139" s="612"/>
      <c r="I28139" s="598"/>
      <c r="J28139" s="598"/>
      <c r="M28139" s="598"/>
      <c r="N28139" s="598"/>
      <c r="V28139" s="598"/>
      <c r="W28139" s="598"/>
    </row>
    <row r="28140" spans="6:23" x14ac:dyDescent="0.2">
      <c r="F28140" s="610"/>
      <c r="H28140" s="612"/>
      <c r="I28140" s="598"/>
      <c r="J28140" s="598"/>
      <c r="M28140" s="598"/>
      <c r="N28140" s="598"/>
      <c r="V28140" s="598"/>
      <c r="W28140" s="598"/>
    </row>
    <row r="28141" spans="6:23" x14ac:dyDescent="0.2">
      <c r="F28141" s="610"/>
      <c r="H28141" s="612"/>
      <c r="I28141" s="598"/>
      <c r="J28141" s="598"/>
      <c r="M28141" s="598"/>
      <c r="N28141" s="598"/>
      <c r="V28141" s="598"/>
      <c r="W28141" s="598"/>
    </row>
    <row r="28142" spans="6:23" x14ac:dyDescent="0.2">
      <c r="F28142" s="610"/>
      <c r="H28142" s="612"/>
      <c r="I28142" s="598"/>
      <c r="J28142" s="598"/>
      <c r="M28142" s="598"/>
      <c r="N28142" s="598"/>
      <c r="V28142" s="598"/>
      <c r="W28142" s="598"/>
    </row>
    <row r="28143" spans="6:23" x14ac:dyDescent="0.2">
      <c r="F28143" s="610"/>
      <c r="H28143" s="612"/>
      <c r="I28143" s="598"/>
      <c r="J28143" s="598"/>
      <c r="M28143" s="598"/>
      <c r="N28143" s="598"/>
      <c r="V28143" s="598"/>
      <c r="W28143" s="598"/>
    </row>
    <row r="28144" spans="6:23" x14ac:dyDescent="0.2">
      <c r="F28144" s="610"/>
      <c r="H28144" s="612"/>
      <c r="I28144" s="598"/>
      <c r="J28144" s="598"/>
      <c r="M28144" s="598"/>
      <c r="N28144" s="598"/>
      <c r="V28144" s="598"/>
      <c r="W28144" s="598"/>
    </row>
    <row r="28145" spans="6:23" x14ac:dyDescent="0.2">
      <c r="F28145" s="610"/>
      <c r="H28145" s="612"/>
      <c r="I28145" s="598"/>
      <c r="J28145" s="598"/>
      <c r="M28145" s="598"/>
      <c r="N28145" s="598"/>
      <c r="V28145" s="598"/>
      <c r="W28145" s="598"/>
    </row>
    <row r="28146" spans="6:23" x14ac:dyDescent="0.2">
      <c r="F28146" s="610"/>
      <c r="H28146" s="612"/>
      <c r="I28146" s="598"/>
      <c r="J28146" s="598"/>
      <c r="M28146" s="598"/>
      <c r="N28146" s="598"/>
      <c r="V28146" s="598"/>
      <c r="W28146" s="598"/>
    </row>
    <row r="28147" spans="6:23" x14ac:dyDescent="0.2">
      <c r="F28147" s="610"/>
      <c r="H28147" s="612"/>
      <c r="I28147" s="598"/>
      <c r="J28147" s="598"/>
      <c r="M28147" s="598"/>
      <c r="N28147" s="598"/>
      <c r="V28147" s="598"/>
      <c r="W28147" s="598"/>
    </row>
    <row r="28148" spans="6:23" x14ac:dyDescent="0.2">
      <c r="F28148" s="610"/>
      <c r="H28148" s="612"/>
      <c r="I28148" s="598"/>
      <c r="J28148" s="598"/>
      <c r="M28148" s="598"/>
      <c r="N28148" s="598"/>
      <c r="V28148" s="598"/>
      <c r="W28148" s="598"/>
    </row>
    <row r="28149" spans="6:23" x14ac:dyDescent="0.2">
      <c r="F28149" s="610"/>
      <c r="H28149" s="612"/>
      <c r="I28149" s="598"/>
      <c r="J28149" s="598"/>
      <c r="M28149" s="598"/>
      <c r="N28149" s="598"/>
      <c r="V28149" s="598"/>
      <c r="W28149" s="598"/>
    </row>
    <row r="28150" spans="6:23" x14ac:dyDescent="0.2">
      <c r="F28150" s="610"/>
      <c r="H28150" s="612"/>
      <c r="I28150" s="598"/>
      <c r="J28150" s="598"/>
      <c r="M28150" s="598"/>
      <c r="N28150" s="598"/>
      <c r="V28150" s="598"/>
      <c r="W28150" s="598"/>
    </row>
    <row r="28151" spans="6:23" x14ac:dyDescent="0.2">
      <c r="F28151" s="610"/>
      <c r="H28151" s="612"/>
      <c r="I28151" s="598"/>
      <c r="J28151" s="598"/>
      <c r="M28151" s="598"/>
      <c r="N28151" s="598"/>
      <c r="V28151" s="598"/>
      <c r="W28151" s="598"/>
    </row>
    <row r="28152" spans="6:23" x14ac:dyDescent="0.2">
      <c r="F28152" s="610"/>
      <c r="H28152" s="612"/>
      <c r="I28152" s="598"/>
      <c r="J28152" s="598"/>
      <c r="M28152" s="598"/>
      <c r="N28152" s="598"/>
      <c r="V28152" s="598"/>
      <c r="W28152" s="598"/>
    </row>
    <row r="28153" spans="6:23" x14ac:dyDescent="0.2">
      <c r="F28153" s="610"/>
      <c r="H28153" s="612"/>
      <c r="I28153" s="598"/>
      <c r="J28153" s="598"/>
      <c r="M28153" s="598"/>
      <c r="N28153" s="598"/>
      <c r="V28153" s="598"/>
      <c r="W28153" s="598"/>
    </row>
    <row r="28154" spans="6:23" x14ac:dyDescent="0.2">
      <c r="F28154" s="610"/>
      <c r="H28154" s="612"/>
      <c r="I28154" s="598"/>
      <c r="J28154" s="598"/>
      <c r="M28154" s="598"/>
      <c r="N28154" s="598"/>
      <c r="V28154" s="598"/>
      <c r="W28154" s="598"/>
    </row>
    <row r="28155" spans="6:23" x14ac:dyDescent="0.2">
      <c r="F28155" s="610"/>
      <c r="H28155" s="612"/>
      <c r="I28155" s="598"/>
      <c r="J28155" s="598"/>
      <c r="M28155" s="598"/>
      <c r="N28155" s="598"/>
      <c r="V28155" s="598"/>
      <c r="W28155" s="598"/>
    </row>
    <row r="28156" spans="6:23" x14ac:dyDescent="0.2">
      <c r="F28156" s="610"/>
      <c r="H28156" s="612"/>
      <c r="I28156" s="598"/>
      <c r="J28156" s="598"/>
      <c r="M28156" s="598"/>
      <c r="N28156" s="598"/>
      <c r="V28156" s="598"/>
      <c r="W28156" s="598"/>
    </row>
    <row r="28157" spans="6:23" x14ac:dyDescent="0.2">
      <c r="F28157" s="610"/>
      <c r="H28157" s="612"/>
      <c r="I28157" s="598"/>
      <c r="J28157" s="598"/>
      <c r="M28157" s="598"/>
      <c r="N28157" s="598"/>
      <c r="V28157" s="598"/>
      <c r="W28157" s="598"/>
    </row>
    <row r="28158" spans="6:23" x14ac:dyDescent="0.2">
      <c r="F28158" s="610"/>
      <c r="H28158" s="612"/>
      <c r="I28158" s="598"/>
      <c r="J28158" s="598"/>
      <c r="M28158" s="598"/>
      <c r="N28158" s="598"/>
      <c r="V28158" s="598"/>
      <c r="W28158" s="598"/>
    </row>
    <row r="28159" spans="6:23" x14ac:dyDescent="0.2">
      <c r="F28159" s="610"/>
      <c r="H28159" s="612"/>
      <c r="I28159" s="598"/>
      <c r="J28159" s="598"/>
      <c r="M28159" s="598"/>
      <c r="N28159" s="598"/>
      <c r="V28159" s="598"/>
      <c r="W28159" s="598"/>
    </row>
    <row r="28160" spans="6:23" x14ac:dyDescent="0.2">
      <c r="F28160" s="610"/>
      <c r="H28160" s="612"/>
      <c r="I28160" s="598"/>
      <c r="J28160" s="598"/>
      <c r="M28160" s="598"/>
      <c r="N28160" s="598"/>
      <c r="V28160" s="598"/>
      <c r="W28160" s="598"/>
    </row>
    <row r="28161" spans="6:23" x14ac:dyDescent="0.2">
      <c r="F28161" s="610"/>
      <c r="H28161" s="612"/>
      <c r="I28161" s="598"/>
      <c r="J28161" s="598"/>
      <c r="M28161" s="598"/>
      <c r="N28161" s="598"/>
      <c r="V28161" s="598"/>
      <c r="W28161" s="598"/>
    </row>
    <row r="28162" spans="6:23" x14ac:dyDescent="0.2">
      <c r="F28162" s="610"/>
      <c r="H28162" s="612"/>
      <c r="I28162" s="598"/>
      <c r="J28162" s="598"/>
      <c r="M28162" s="598"/>
      <c r="N28162" s="598"/>
      <c r="V28162" s="598"/>
      <c r="W28162" s="598"/>
    </row>
    <row r="28163" spans="6:23" x14ac:dyDescent="0.2">
      <c r="F28163" s="610"/>
      <c r="H28163" s="612"/>
      <c r="I28163" s="598"/>
      <c r="J28163" s="598"/>
      <c r="M28163" s="598"/>
      <c r="N28163" s="598"/>
      <c r="V28163" s="598"/>
      <c r="W28163" s="598"/>
    </row>
    <row r="28164" spans="6:23" x14ac:dyDescent="0.2">
      <c r="F28164" s="610"/>
      <c r="H28164" s="612"/>
      <c r="I28164" s="598"/>
      <c r="J28164" s="598"/>
      <c r="M28164" s="598"/>
      <c r="N28164" s="598"/>
      <c r="V28164" s="598"/>
      <c r="W28164" s="598"/>
    </row>
    <row r="28165" spans="6:23" x14ac:dyDescent="0.2">
      <c r="F28165" s="610"/>
      <c r="H28165" s="612"/>
      <c r="I28165" s="598"/>
      <c r="J28165" s="598"/>
      <c r="M28165" s="598"/>
      <c r="N28165" s="598"/>
      <c r="V28165" s="598"/>
      <c r="W28165" s="598"/>
    </row>
    <row r="28166" spans="6:23" x14ac:dyDescent="0.2">
      <c r="F28166" s="610"/>
      <c r="H28166" s="612"/>
      <c r="I28166" s="598"/>
      <c r="J28166" s="598"/>
      <c r="M28166" s="598"/>
      <c r="N28166" s="598"/>
      <c r="V28166" s="598"/>
      <c r="W28166" s="598"/>
    </row>
    <row r="28167" spans="6:23" x14ac:dyDescent="0.2">
      <c r="F28167" s="610"/>
      <c r="H28167" s="612"/>
      <c r="I28167" s="598"/>
      <c r="J28167" s="598"/>
      <c r="M28167" s="598"/>
      <c r="N28167" s="598"/>
      <c r="V28167" s="598"/>
      <c r="W28167" s="598"/>
    </row>
    <row r="28168" spans="6:23" x14ac:dyDescent="0.2">
      <c r="F28168" s="610"/>
      <c r="H28168" s="612"/>
      <c r="I28168" s="598"/>
      <c r="J28168" s="598"/>
      <c r="M28168" s="598"/>
      <c r="N28168" s="598"/>
      <c r="V28168" s="598"/>
      <c r="W28168" s="598"/>
    </row>
    <row r="28169" spans="6:23" x14ac:dyDescent="0.2">
      <c r="F28169" s="610"/>
      <c r="H28169" s="612"/>
      <c r="I28169" s="598"/>
      <c r="J28169" s="598"/>
      <c r="M28169" s="598"/>
      <c r="N28169" s="598"/>
      <c r="V28169" s="598"/>
      <c r="W28169" s="598"/>
    </row>
    <row r="28170" spans="6:23" x14ac:dyDescent="0.2">
      <c r="F28170" s="610"/>
      <c r="H28170" s="612"/>
      <c r="I28170" s="598"/>
      <c r="J28170" s="598"/>
      <c r="M28170" s="598"/>
      <c r="N28170" s="598"/>
      <c r="V28170" s="598"/>
      <c r="W28170" s="598"/>
    </row>
    <row r="28171" spans="6:23" x14ac:dyDescent="0.2">
      <c r="F28171" s="610"/>
      <c r="H28171" s="612"/>
      <c r="I28171" s="598"/>
      <c r="J28171" s="598"/>
      <c r="M28171" s="598"/>
      <c r="N28171" s="598"/>
      <c r="V28171" s="598"/>
      <c r="W28171" s="598"/>
    </row>
    <row r="28172" spans="6:23" x14ac:dyDescent="0.2">
      <c r="F28172" s="610"/>
      <c r="H28172" s="612"/>
      <c r="I28172" s="598"/>
      <c r="J28172" s="598"/>
      <c r="M28172" s="598"/>
      <c r="N28172" s="598"/>
      <c r="V28172" s="598"/>
      <c r="W28172" s="598"/>
    </row>
    <row r="28173" spans="6:23" x14ac:dyDescent="0.2">
      <c r="F28173" s="610"/>
      <c r="H28173" s="612"/>
      <c r="I28173" s="598"/>
      <c r="J28173" s="598"/>
      <c r="M28173" s="598"/>
      <c r="N28173" s="598"/>
      <c r="V28173" s="598"/>
      <c r="W28173" s="598"/>
    </row>
    <row r="28174" spans="6:23" x14ac:dyDescent="0.2">
      <c r="F28174" s="610"/>
      <c r="H28174" s="612"/>
      <c r="I28174" s="598"/>
      <c r="J28174" s="598"/>
      <c r="M28174" s="598"/>
      <c r="N28174" s="598"/>
      <c r="V28174" s="598"/>
      <c r="W28174" s="598"/>
    </row>
    <row r="28175" spans="6:23" x14ac:dyDescent="0.2">
      <c r="F28175" s="610"/>
      <c r="H28175" s="612"/>
      <c r="I28175" s="598"/>
      <c r="J28175" s="598"/>
      <c r="M28175" s="598"/>
      <c r="N28175" s="598"/>
      <c r="V28175" s="598"/>
      <c r="W28175" s="598"/>
    </row>
    <row r="28176" spans="6:23" x14ac:dyDescent="0.2">
      <c r="F28176" s="610"/>
      <c r="H28176" s="612"/>
      <c r="I28176" s="598"/>
      <c r="J28176" s="598"/>
      <c r="M28176" s="598"/>
      <c r="N28176" s="598"/>
      <c r="V28176" s="598"/>
      <c r="W28176" s="598"/>
    </row>
    <row r="28177" spans="6:23" x14ac:dyDescent="0.2">
      <c r="F28177" s="610"/>
      <c r="H28177" s="612"/>
      <c r="I28177" s="598"/>
      <c r="J28177" s="598"/>
      <c r="M28177" s="598"/>
      <c r="N28177" s="598"/>
      <c r="V28177" s="598"/>
      <c r="W28177" s="598"/>
    </row>
    <row r="28178" spans="6:23" x14ac:dyDescent="0.2">
      <c r="F28178" s="610"/>
      <c r="H28178" s="612"/>
      <c r="I28178" s="598"/>
      <c r="J28178" s="598"/>
      <c r="M28178" s="598"/>
      <c r="N28178" s="598"/>
      <c r="V28178" s="598"/>
      <c r="W28178" s="598"/>
    </row>
    <row r="28179" spans="6:23" x14ac:dyDescent="0.2">
      <c r="F28179" s="610"/>
      <c r="H28179" s="612"/>
      <c r="I28179" s="598"/>
      <c r="J28179" s="598"/>
      <c r="M28179" s="598"/>
      <c r="N28179" s="598"/>
      <c r="V28179" s="598"/>
      <c r="W28179" s="598"/>
    </row>
    <row r="28180" spans="6:23" x14ac:dyDescent="0.2">
      <c r="F28180" s="610"/>
      <c r="H28180" s="612"/>
      <c r="I28180" s="598"/>
      <c r="J28180" s="598"/>
      <c r="M28180" s="598"/>
      <c r="N28180" s="598"/>
      <c r="V28180" s="598"/>
      <c r="W28180" s="598"/>
    </row>
    <row r="28181" spans="6:23" x14ac:dyDescent="0.2">
      <c r="F28181" s="610"/>
      <c r="H28181" s="612"/>
      <c r="I28181" s="598"/>
      <c r="J28181" s="598"/>
      <c r="M28181" s="598"/>
      <c r="N28181" s="598"/>
      <c r="V28181" s="598"/>
      <c r="W28181" s="598"/>
    </row>
    <row r="28182" spans="6:23" x14ac:dyDescent="0.2">
      <c r="F28182" s="610"/>
      <c r="H28182" s="612"/>
      <c r="I28182" s="598"/>
      <c r="J28182" s="598"/>
      <c r="M28182" s="598"/>
      <c r="N28182" s="598"/>
      <c r="V28182" s="598"/>
      <c r="W28182" s="598"/>
    </row>
    <row r="28183" spans="6:23" x14ac:dyDescent="0.2">
      <c r="F28183" s="610"/>
      <c r="H28183" s="612"/>
      <c r="I28183" s="598"/>
      <c r="J28183" s="598"/>
      <c r="M28183" s="598"/>
      <c r="N28183" s="598"/>
      <c r="V28183" s="598"/>
      <c r="W28183" s="598"/>
    </row>
    <row r="28184" spans="6:23" x14ac:dyDescent="0.2">
      <c r="F28184" s="610"/>
      <c r="H28184" s="612"/>
      <c r="I28184" s="598"/>
      <c r="J28184" s="598"/>
      <c r="M28184" s="598"/>
      <c r="N28184" s="598"/>
      <c r="V28184" s="598"/>
      <c r="W28184" s="598"/>
    </row>
    <row r="28185" spans="6:23" x14ac:dyDescent="0.2">
      <c r="F28185" s="610"/>
      <c r="H28185" s="612"/>
      <c r="I28185" s="598"/>
      <c r="J28185" s="598"/>
      <c r="M28185" s="598"/>
      <c r="N28185" s="598"/>
      <c r="V28185" s="598"/>
      <c r="W28185" s="598"/>
    </row>
    <row r="28186" spans="6:23" x14ac:dyDescent="0.2">
      <c r="F28186" s="610"/>
      <c r="H28186" s="612"/>
      <c r="I28186" s="598"/>
      <c r="J28186" s="598"/>
      <c r="M28186" s="598"/>
      <c r="N28186" s="598"/>
      <c r="V28186" s="598"/>
      <c r="W28186" s="598"/>
    </row>
    <row r="28187" spans="6:23" x14ac:dyDescent="0.2">
      <c r="F28187" s="610"/>
      <c r="H28187" s="612"/>
      <c r="I28187" s="598"/>
      <c r="J28187" s="598"/>
      <c r="M28187" s="598"/>
      <c r="N28187" s="598"/>
      <c r="V28187" s="598"/>
      <c r="W28187" s="598"/>
    </row>
    <row r="28188" spans="6:23" x14ac:dyDescent="0.2">
      <c r="F28188" s="610"/>
      <c r="H28188" s="612"/>
      <c r="I28188" s="598"/>
      <c r="J28188" s="598"/>
      <c r="M28188" s="598"/>
      <c r="N28188" s="598"/>
      <c r="V28188" s="598"/>
      <c r="W28188" s="598"/>
    </row>
    <row r="28189" spans="6:23" x14ac:dyDescent="0.2">
      <c r="F28189" s="610"/>
      <c r="H28189" s="612"/>
      <c r="I28189" s="598"/>
      <c r="J28189" s="598"/>
      <c r="M28189" s="598"/>
      <c r="N28189" s="598"/>
      <c r="V28189" s="598"/>
      <c r="W28189" s="598"/>
    </row>
    <row r="28190" spans="6:23" x14ac:dyDescent="0.2">
      <c r="F28190" s="610"/>
      <c r="H28190" s="612"/>
      <c r="I28190" s="598"/>
      <c r="J28190" s="598"/>
      <c r="M28190" s="598"/>
      <c r="N28190" s="598"/>
      <c r="V28190" s="598"/>
      <c r="W28190" s="598"/>
    </row>
    <row r="28191" spans="6:23" x14ac:dyDescent="0.2">
      <c r="F28191" s="610"/>
      <c r="H28191" s="612"/>
      <c r="I28191" s="598"/>
      <c r="J28191" s="598"/>
      <c r="M28191" s="598"/>
      <c r="N28191" s="598"/>
      <c r="V28191" s="598"/>
      <c r="W28191" s="598"/>
    </row>
    <row r="28192" spans="6:23" x14ac:dyDescent="0.2">
      <c r="F28192" s="610"/>
      <c r="H28192" s="612"/>
      <c r="I28192" s="598"/>
      <c r="J28192" s="598"/>
      <c r="M28192" s="598"/>
      <c r="N28192" s="598"/>
      <c r="V28192" s="598"/>
      <c r="W28192" s="598"/>
    </row>
    <row r="28193" spans="6:23" x14ac:dyDescent="0.2">
      <c r="F28193" s="610"/>
      <c r="H28193" s="612"/>
      <c r="I28193" s="598"/>
      <c r="J28193" s="598"/>
      <c r="M28193" s="598"/>
      <c r="N28193" s="598"/>
      <c r="V28193" s="598"/>
      <c r="W28193" s="598"/>
    </row>
    <row r="28194" spans="6:23" x14ac:dyDescent="0.2">
      <c r="F28194" s="610"/>
      <c r="H28194" s="612"/>
      <c r="I28194" s="598"/>
      <c r="J28194" s="598"/>
      <c r="M28194" s="598"/>
      <c r="N28194" s="598"/>
      <c r="V28194" s="598"/>
      <c r="W28194" s="598"/>
    </row>
    <row r="28195" spans="6:23" x14ac:dyDescent="0.2">
      <c r="F28195" s="610"/>
      <c r="H28195" s="612"/>
      <c r="I28195" s="598"/>
      <c r="J28195" s="598"/>
      <c r="M28195" s="598"/>
      <c r="N28195" s="598"/>
      <c r="V28195" s="598"/>
      <c r="W28195" s="598"/>
    </row>
    <row r="28196" spans="6:23" x14ac:dyDescent="0.2">
      <c r="F28196" s="610"/>
      <c r="H28196" s="612"/>
      <c r="I28196" s="598"/>
      <c r="J28196" s="598"/>
      <c r="M28196" s="598"/>
      <c r="N28196" s="598"/>
      <c r="V28196" s="598"/>
      <c r="W28196" s="598"/>
    </row>
    <row r="28197" spans="6:23" x14ac:dyDescent="0.2">
      <c r="F28197" s="610"/>
      <c r="H28197" s="612"/>
      <c r="I28197" s="598"/>
      <c r="J28197" s="598"/>
      <c r="M28197" s="598"/>
      <c r="N28197" s="598"/>
      <c r="V28197" s="598"/>
      <c r="W28197" s="598"/>
    </row>
    <row r="28198" spans="6:23" x14ac:dyDescent="0.2">
      <c r="F28198" s="610"/>
      <c r="H28198" s="612"/>
      <c r="I28198" s="598"/>
      <c r="J28198" s="598"/>
      <c r="M28198" s="598"/>
      <c r="N28198" s="598"/>
      <c r="V28198" s="598"/>
      <c r="W28198" s="598"/>
    </row>
    <row r="28199" spans="6:23" x14ac:dyDescent="0.2">
      <c r="F28199" s="610"/>
      <c r="H28199" s="612"/>
      <c r="I28199" s="598"/>
      <c r="J28199" s="598"/>
      <c r="M28199" s="598"/>
      <c r="N28199" s="598"/>
      <c r="V28199" s="598"/>
      <c r="W28199" s="598"/>
    </row>
    <row r="28200" spans="6:23" x14ac:dyDescent="0.2">
      <c r="F28200" s="610"/>
      <c r="H28200" s="612"/>
      <c r="I28200" s="598"/>
      <c r="J28200" s="598"/>
      <c r="M28200" s="598"/>
      <c r="N28200" s="598"/>
      <c r="V28200" s="598"/>
      <c r="W28200" s="598"/>
    </row>
    <row r="28201" spans="6:23" x14ac:dyDescent="0.2">
      <c r="F28201" s="610"/>
      <c r="H28201" s="612"/>
      <c r="I28201" s="598"/>
      <c r="J28201" s="598"/>
      <c r="M28201" s="598"/>
      <c r="N28201" s="598"/>
      <c r="V28201" s="598"/>
      <c r="W28201" s="598"/>
    </row>
    <row r="28202" spans="6:23" x14ac:dyDescent="0.2">
      <c r="F28202" s="610"/>
      <c r="H28202" s="612"/>
      <c r="I28202" s="598"/>
      <c r="J28202" s="598"/>
      <c r="M28202" s="598"/>
      <c r="N28202" s="598"/>
      <c r="V28202" s="598"/>
      <c r="W28202" s="598"/>
    </row>
    <row r="28203" spans="6:23" x14ac:dyDescent="0.2">
      <c r="F28203" s="610"/>
      <c r="H28203" s="612"/>
      <c r="I28203" s="598"/>
      <c r="J28203" s="598"/>
      <c r="M28203" s="598"/>
      <c r="N28203" s="598"/>
      <c r="V28203" s="598"/>
      <c r="W28203" s="598"/>
    </row>
    <row r="28204" spans="6:23" x14ac:dyDescent="0.2">
      <c r="F28204" s="610"/>
      <c r="H28204" s="612"/>
      <c r="I28204" s="598"/>
      <c r="J28204" s="598"/>
      <c r="M28204" s="598"/>
      <c r="N28204" s="598"/>
      <c r="V28204" s="598"/>
      <c r="W28204" s="598"/>
    </row>
    <row r="28205" spans="6:23" x14ac:dyDescent="0.2">
      <c r="F28205" s="610"/>
      <c r="H28205" s="612"/>
      <c r="I28205" s="598"/>
      <c r="J28205" s="598"/>
      <c r="M28205" s="598"/>
      <c r="N28205" s="598"/>
      <c r="V28205" s="598"/>
      <c r="W28205" s="598"/>
    </row>
    <row r="28206" spans="6:23" x14ac:dyDescent="0.2">
      <c r="F28206" s="610"/>
      <c r="H28206" s="612"/>
      <c r="I28206" s="598"/>
      <c r="J28206" s="598"/>
      <c r="M28206" s="598"/>
      <c r="N28206" s="598"/>
      <c r="V28206" s="598"/>
      <c r="W28206" s="598"/>
    </row>
    <row r="28207" spans="6:23" x14ac:dyDescent="0.2">
      <c r="F28207" s="610"/>
      <c r="H28207" s="612"/>
      <c r="I28207" s="598"/>
      <c r="J28207" s="598"/>
      <c r="M28207" s="598"/>
      <c r="N28207" s="598"/>
      <c r="V28207" s="598"/>
      <c r="W28207" s="598"/>
    </row>
    <row r="28208" spans="6:23" x14ac:dyDescent="0.2">
      <c r="F28208" s="610"/>
      <c r="H28208" s="612"/>
      <c r="I28208" s="598"/>
      <c r="J28208" s="598"/>
      <c r="M28208" s="598"/>
      <c r="N28208" s="598"/>
      <c r="V28208" s="598"/>
      <c r="W28208" s="598"/>
    </row>
    <row r="28209" spans="6:23" x14ac:dyDescent="0.2">
      <c r="F28209" s="610"/>
      <c r="H28209" s="612"/>
      <c r="I28209" s="598"/>
      <c r="J28209" s="598"/>
      <c r="M28209" s="598"/>
      <c r="N28209" s="598"/>
      <c r="V28209" s="598"/>
      <c r="W28209" s="598"/>
    </row>
    <row r="28210" spans="6:23" x14ac:dyDescent="0.2">
      <c r="F28210" s="610"/>
      <c r="H28210" s="612"/>
      <c r="I28210" s="598"/>
      <c r="J28210" s="598"/>
      <c r="M28210" s="598"/>
      <c r="N28210" s="598"/>
      <c r="V28210" s="598"/>
      <c r="W28210" s="598"/>
    </row>
    <row r="28211" spans="6:23" x14ac:dyDescent="0.2">
      <c r="F28211" s="610"/>
      <c r="H28211" s="612"/>
      <c r="I28211" s="598"/>
      <c r="J28211" s="598"/>
      <c r="M28211" s="598"/>
      <c r="N28211" s="598"/>
      <c r="V28211" s="598"/>
      <c r="W28211" s="598"/>
    </row>
    <row r="28212" spans="6:23" x14ac:dyDescent="0.2">
      <c r="F28212" s="610"/>
      <c r="H28212" s="612"/>
      <c r="I28212" s="598"/>
      <c r="J28212" s="598"/>
      <c r="M28212" s="598"/>
      <c r="N28212" s="598"/>
      <c r="V28212" s="598"/>
      <c r="W28212" s="598"/>
    </row>
    <row r="28213" spans="6:23" x14ac:dyDescent="0.2">
      <c r="F28213" s="610"/>
      <c r="H28213" s="612"/>
      <c r="I28213" s="598"/>
      <c r="J28213" s="598"/>
      <c r="M28213" s="598"/>
      <c r="N28213" s="598"/>
      <c r="V28213" s="598"/>
      <c r="W28213" s="598"/>
    </row>
    <row r="28214" spans="6:23" x14ac:dyDescent="0.2">
      <c r="F28214" s="610"/>
      <c r="H28214" s="612"/>
      <c r="I28214" s="598"/>
      <c r="J28214" s="598"/>
      <c r="M28214" s="598"/>
      <c r="N28214" s="598"/>
      <c r="V28214" s="598"/>
      <c r="W28214" s="598"/>
    </row>
    <row r="28215" spans="6:23" x14ac:dyDescent="0.2">
      <c r="F28215" s="610"/>
      <c r="H28215" s="612"/>
      <c r="I28215" s="598"/>
      <c r="J28215" s="598"/>
      <c r="M28215" s="598"/>
      <c r="N28215" s="598"/>
      <c r="V28215" s="598"/>
      <c r="W28215" s="598"/>
    </row>
    <row r="28216" spans="6:23" x14ac:dyDescent="0.2">
      <c r="F28216" s="610"/>
      <c r="H28216" s="612"/>
      <c r="I28216" s="598"/>
      <c r="J28216" s="598"/>
      <c r="M28216" s="598"/>
      <c r="N28216" s="598"/>
      <c r="V28216" s="598"/>
      <c r="W28216" s="598"/>
    </row>
    <row r="28217" spans="6:23" x14ac:dyDescent="0.2">
      <c r="F28217" s="610"/>
      <c r="H28217" s="612"/>
      <c r="I28217" s="598"/>
      <c r="J28217" s="598"/>
      <c r="M28217" s="598"/>
      <c r="N28217" s="598"/>
      <c r="V28217" s="598"/>
      <c r="W28217" s="598"/>
    </row>
    <row r="28218" spans="6:23" x14ac:dyDescent="0.2">
      <c r="F28218" s="610"/>
      <c r="H28218" s="612"/>
      <c r="I28218" s="598"/>
      <c r="J28218" s="598"/>
      <c r="M28218" s="598"/>
      <c r="N28218" s="598"/>
      <c r="V28218" s="598"/>
      <c r="W28218" s="598"/>
    </row>
    <row r="28219" spans="6:23" x14ac:dyDescent="0.2">
      <c r="F28219" s="610"/>
      <c r="H28219" s="612"/>
      <c r="I28219" s="598"/>
      <c r="J28219" s="598"/>
      <c r="M28219" s="598"/>
      <c r="N28219" s="598"/>
      <c r="V28219" s="598"/>
      <c r="W28219" s="598"/>
    </row>
    <row r="28220" spans="6:23" x14ac:dyDescent="0.2">
      <c r="F28220" s="610"/>
      <c r="H28220" s="612"/>
      <c r="I28220" s="598"/>
      <c r="J28220" s="598"/>
      <c r="M28220" s="598"/>
      <c r="N28220" s="598"/>
      <c r="V28220" s="598"/>
      <c r="W28220" s="598"/>
    </row>
    <row r="28221" spans="6:23" x14ac:dyDescent="0.2">
      <c r="F28221" s="610"/>
      <c r="H28221" s="612"/>
      <c r="I28221" s="598"/>
      <c r="J28221" s="598"/>
      <c r="M28221" s="598"/>
      <c r="N28221" s="598"/>
      <c r="V28221" s="598"/>
      <c r="W28221" s="598"/>
    </row>
    <row r="28222" spans="6:23" x14ac:dyDescent="0.2">
      <c r="F28222" s="610"/>
      <c r="H28222" s="612"/>
      <c r="I28222" s="598"/>
      <c r="J28222" s="598"/>
      <c r="M28222" s="598"/>
      <c r="N28222" s="598"/>
      <c r="V28222" s="598"/>
      <c r="W28222" s="598"/>
    </row>
    <row r="28223" spans="6:23" x14ac:dyDescent="0.2">
      <c r="F28223" s="610"/>
      <c r="H28223" s="612"/>
      <c r="I28223" s="598"/>
      <c r="J28223" s="598"/>
      <c r="M28223" s="598"/>
      <c r="N28223" s="598"/>
      <c r="V28223" s="598"/>
      <c r="W28223" s="598"/>
    </row>
    <row r="28224" spans="6:23" x14ac:dyDescent="0.2">
      <c r="F28224" s="610"/>
      <c r="H28224" s="612"/>
      <c r="I28224" s="598"/>
      <c r="J28224" s="598"/>
      <c r="M28224" s="598"/>
      <c r="N28224" s="598"/>
      <c r="V28224" s="598"/>
      <c r="W28224" s="598"/>
    </row>
    <row r="28225" spans="6:23" x14ac:dyDescent="0.2">
      <c r="F28225" s="610"/>
      <c r="H28225" s="612"/>
      <c r="I28225" s="598"/>
      <c r="J28225" s="598"/>
      <c r="M28225" s="598"/>
      <c r="N28225" s="598"/>
      <c r="V28225" s="598"/>
      <c r="W28225" s="598"/>
    </row>
    <row r="28226" spans="6:23" x14ac:dyDescent="0.2">
      <c r="F28226" s="610"/>
      <c r="H28226" s="612"/>
      <c r="I28226" s="598"/>
      <c r="J28226" s="598"/>
      <c r="M28226" s="598"/>
      <c r="N28226" s="598"/>
      <c r="V28226" s="598"/>
      <c r="W28226" s="598"/>
    </row>
    <row r="28227" spans="6:23" x14ac:dyDescent="0.2">
      <c r="F28227" s="610"/>
      <c r="H28227" s="612"/>
      <c r="I28227" s="598"/>
      <c r="J28227" s="598"/>
      <c r="M28227" s="598"/>
      <c r="N28227" s="598"/>
      <c r="V28227" s="598"/>
      <c r="W28227" s="598"/>
    </row>
    <row r="28228" spans="6:23" x14ac:dyDescent="0.2">
      <c r="F28228" s="610"/>
      <c r="H28228" s="612"/>
      <c r="I28228" s="598"/>
      <c r="J28228" s="598"/>
      <c r="M28228" s="598"/>
      <c r="N28228" s="598"/>
      <c r="V28228" s="598"/>
      <c r="W28228" s="598"/>
    </row>
    <row r="28229" spans="6:23" x14ac:dyDescent="0.2">
      <c r="F28229" s="610"/>
      <c r="H28229" s="612"/>
      <c r="I28229" s="598"/>
      <c r="J28229" s="598"/>
      <c r="M28229" s="598"/>
      <c r="N28229" s="598"/>
      <c r="V28229" s="598"/>
      <c r="W28229" s="598"/>
    </row>
    <row r="28230" spans="6:23" x14ac:dyDescent="0.2">
      <c r="F28230" s="610"/>
      <c r="H28230" s="612"/>
      <c r="I28230" s="598"/>
      <c r="J28230" s="598"/>
      <c r="M28230" s="598"/>
      <c r="N28230" s="598"/>
      <c r="V28230" s="598"/>
      <c r="W28230" s="598"/>
    </row>
    <row r="28231" spans="6:23" x14ac:dyDescent="0.2">
      <c r="F28231" s="610"/>
      <c r="H28231" s="612"/>
      <c r="I28231" s="598"/>
      <c r="J28231" s="598"/>
      <c r="M28231" s="598"/>
      <c r="N28231" s="598"/>
      <c r="V28231" s="598"/>
      <c r="W28231" s="598"/>
    </row>
    <row r="28232" spans="6:23" x14ac:dyDescent="0.2">
      <c r="F28232" s="610"/>
      <c r="H28232" s="612"/>
      <c r="I28232" s="598"/>
      <c r="J28232" s="598"/>
      <c r="M28232" s="598"/>
      <c r="N28232" s="598"/>
      <c r="V28232" s="598"/>
      <c r="W28232" s="598"/>
    </row>
    <row r="28233" spans="6:23" x14ac:dyDescent="0.2">
      <c r="F28233" s="610"/>
      <c r="H28233" s="612"/>
      <c r="I28233" s="598"/>
      <c r="J28233" s="598"/>
      <c r="M28233" s="598"/>
      <c r="N28233" s="598"/>
      <c r="V28233" s="598"/>
      <c r="W28233" s="598"/>
    </row>
    <row r="28234" spans="6:23" x14ac:dyDescent="0.2">
      <c r="F28234" s="610"/>
      <c r="H28234" s="612"/>
      <c r="I28234" s="598"/>
      <c r="J28234" s="598"/>
      <c r="M28234" s="598"/>
      <c r="N28234" s="598"/>
      <c r="V28234" s="598"/>
      <c r="W28234" s="598"/>
    </row>
    <row r="28235" spans="6:23" x14ac:dyDescent="0.2">
      <c r="F28235" s="610"/>
      <c r="H28235" s="612"/>
      <c r="I28235" s="598"/>
      <c r="J28235" s="598"/>
      <c r="M28235" s="598"/>
      <c r="N28235" s="598"/>
      <c r="V28235" s="598"/>
      <c r="W28235" s="598"/>
    </row>
    <row r="28236" spans="6:23" x14ac:dyDescent="0.2">
      <c r="F28236" s="610"/>
      <c r="H28236" s="612"/>
      <c r="I28236" s="598"/>
      <c r="J28236" s="598"/>
      <c r="M28236" s="598"/>
      <c r="N28236" s="598"/>
      <c r="V28236" s="598"/>
      <c r="W28236" s="598"/>
    </row>
    <row r="28237" spans="6:23" x14ac:dyDescent="0.2">
      <c r="F28237" s="610"/>
      <c r="H28237" s="612"/>
      <c r="I28237" s="598"/>
      <c r="J28237" s="598"/>
      <c r="M28237" s="598"/>
      <c r="N28237" s="598"/>
      <c r="V28237" s="598"/>
      <c r="W28237" s="598"/>
    </row>
    <row r="28238" spans="6:23" x14ac:dyDescent="0.2">
      <c r="F28238" s="610"/>
      <c r="H28238" s="612"/>
      <c r="I28238" s="598"/>
      <c r="J28238" s="598"/>
      <c r="M28238" s="598"/>
      <c r="N28238" s="598"/>
      <c r="V28238" s="598"/>
      <c r="W28238" s="598"/>
    </row>
    <row r="28239" spans="6:23" x14ac:dyDescent="0.2">
      <c r="F28239" s="610"/>
      <c r="H28239" s="612"/>
      <c r="I28239" s="598"/>
      <c r="J28239" s="598"/>
      <c r="M28239" s="598"/>
      <c r="N28239" s="598"/>
      <c r="V28239" s="598"/>
      <c r="W28239" s="598"/>
    </row>
    <row r="28240" spans="6:23" x14ac:dyDescent="0.2">
      <c r="F28240" s="610"/>
      <c r="H28240" s="612"/>
      <c r="I28240" s="598"/>
      <c r="J28240" s="598"/>
      <c r="M28240" s="598"/>
      <c r="N28240" s="598"/>
      <c r="V28240" s="598"/>
      <c r="W28240" s="598"/>
    </row>
    <row r="28241" spans="6:23" x14ac:dyDescent="0.2">
      <c r="F28241" s="610"/>
      <c r="H28241" s="612"/>
      <c r="I28241" s="598"/>
      <c r="J28241" s="598"/>
      <c r="M28241" s="598"/>
      <c r="N28241" s="598"/>
      <c r="V28241" s="598"/>
      <c r="W28241" s="598"/>
    </row>
    <row r="28242" spans="6:23" x14ac:dyDescent="0.2">
      <c r="F28242" s="610"/>
      <c r="H28242" s="612"/>
      <c r="I28242" s="598"/>
      <c r="J28242" s="598"/>
      <c r="M28242" s="598"/>
      <c r="N28242" s="598"/>
      <c r="V28242" s="598"/>
      <c r="W28242" s="598"/>
    </row>
    <row r="28243" spans="6:23" x14ac:dyDescent="0.2">
      <c r="F28243" s="610"/>
      <c r="H28243" s="612"/>
      <c r="I28243" s="598"/>
      <c r="J28243" s="598"/>
      <c r="M28243" s="598"/>
      <c r="N28243" s="598"/>
      <c r="V28243" s="598"/>
      <c r="W28243" s="598"/>
    </row>
    <row r="28244" spans="6:23" x14ac:dyDescent="0.2">
      <c r="F28244" s="610"/>
      <c r="H28244" s="612"/>
      <c r="I28244" s="598"/>
      <c r="J28244" s="598"/>
      <c r="M28244" s="598"/>
      <c r="N28244" s="598"/>
      <c r="V28244" s="598"/>
      <c r="W28244" s="598"/>
    </row>
    <row r="28245" spans="6:23" x14ac:dyDescent="0.2">
      <c r="F28245" s="610"/>
      <c r="H28245" s="612"/>
      <c r="I28245" s="598"/>
      <c r="J28245" s="598"/>
      <c r="M28245" s="598"/>
      <c r="N28245" s="598"/>
      <c r="V28245" s="598"/>
      <c r="W28245" s="598"/>
    </row>
    <row r="28246" spans="6:23" x14ac:dyDescent="0.2">
      <c r="F28246" s="610"/>
      <c r="H28246" s="612"/>
      <c r="I28246" s="598"/>
      <c r="J28246" s="598"/>
      <c r="M28246" s="598"/>
      <c r="N28246" s="598"/>
      <c r="V28246" s="598"/>
      <c r="W28246" s="598"/>
    </row>
    <row r="28247" spans="6:23" x14ac:dyDescent="0.2">
      <c r="F28247" s="610"/>
      <c r="H28247" s="612"/>
      <c r="I28247" s="598"/>
      <c r="J28247" s="598"/>
      <c r="M28247" s="598"/>
      <c r="N28247" s="598"/>
      <c r="V28247" s="598"/>
      <c r="W28247" s="598"/>
    </row>
    <row r="28248" spans="6:23" x14ac:dyDescent="0.2">
      <c r="F28248" s="610"/>
      <c r="H28248" s="612"/>
      <c r="I28248" s="598"/>
      <c r="J28248" s="598"/>
      <c r="M28248" s="598"/>
      <c r="N28248" s="598"/>
      <c r="V28248" s="598"/>
      <c r="W28248" s="598"/>
    </row>
    <row r="28249" spans="6:23" x14ac:dyDescent="0.2">
      <c r="F28249" s="610"/>
      <c r="H28249" s="612"/>
      <c r="I28249" s="598"/>
      <c r="J28249" s="598"/>
      <c r="M28249" s="598"/>
      <c r="N28249" s="598"/>
      <c r="V28249" s="598"/>
      <c r="W28249" s="598"/>
    </row>
    <row r="28250" spans="6:23" x14ac:dyDescent="0.2">
      <c r="F28250" s="610"/>
      <c r="H28250" s="612"/>
      <c r="I28250" s="598"/>
      <c r="J28250" s="598"/>
      <c r="M28250" s="598"/>
      <c r="N28250" s="598"/>
      <c r="V28250" s="598"/>
      <c r="W28250" s="598"/>
    </row>
    <row r="28251" spans="6:23" x14ac:dyDescent="0.2">
      <c r="F28251" s="610"/>
      <c r="H28251" s="612"/>
      <c r="I28251" s="598"/>
      <c r="J28251" s="598"/>
      <c r="M28251" s="598"/>
      <c r="N28251" s="598"/>
      <c r="V28251" s="598"/>
      <c r="W28251" s="598"/>
    </row>
    <row r="28252" spans="6:23" x14ac:dyDescent="0.2">
      <c r="F28252" s="610"/>
      <c r="H28252" s="612"/>
      <c r="I28252" s="598"/>
      <c r="J28252" s="598"/>
      <c r="M28252" s="598"/>
      <c r="N28252" s="598"/>
      <c r="V28252" s="598"/>
      <c r="W28252" s="598"/>
    </row>
    <row r="28253" spans="6:23" x14ac:dyDescent="0.2">
      <c r="F28253" s="610"/>
      <c r="H28253" s="612"/>
      <c r="I28253" s="598"/>
      <c r="J28253" s="598"/>
      <c r="M28253" s="598"/>
      <c r="N28253" s="598"/>
      <c r="V28253" s="598"/>
      <c r="W28253" s="598"/>
    </row>
    <row r="28254" spans="6:23" x14ac:dyDescent="0.2">
      <c r="F28254" s="610"/>
      <c r="H28254" s="612"/>
      <c r="I28254" s="598"/>
      <c r="J28254" s="598"/>
      <c r="M28254" s="598"/>
      <c r="N28254" s="598"/>
      <c r="V28254" s="598"/>
      <c r="W28254" s="598"/>
    </row>
    <row r="28255" spans="6:23" x14ac:dyDescent="0.2">
      <c r="F28255" s="610"/>
      <c r="H28255" s="612"/>
      <c r="I28255" s="598"/>
      <c r="J28255" s="598"/>
      <c r="M28255" s="598"/>
      <c r="N28255" s="598"/>
      <c r="V28255" s="598"/>
      <c r="W28255" s="598"/>
    </row>
    <row r="28256" spans="6:23" x14ac:dyDescent="0.2">
      <c r="F28256" s="610"/>
      <c r="H28256" s="612"/>
      <c r="I28256" s="598"/>
      <c r="J28256" s="598"/>
      <c r="M28256" s="598"/>
      <c r="N28256" s="598"/>
      <c r="V28256" s="598"/>
      <c r="W28256" s="598"/>
    </row>
    <row r="28257" spans="6:23" x14ac:dyDescent="0.2">
      <c r="F28257" s="610"/>
      <c r="H28257" s="612"/>
      <c r="I28257" s="598"/>
      <c r="J28257" s="598"/>
      <c r="M28257" s="598"/>
      <c r="N28257" s="598"/>
      <c r="V28257" s="598"/>
      <c r="W28257" s="598"/>
    </row>
    <row r="28258" spans="6:23" x14ac:dyDescent="0.2">
      <c r="F28258" s="610"/>
      <c r="H28258" s="612"/>
      <c r="I28258" s="598"/>
      <c r="J28258" s="598"/>
      <c r="M28258" s="598"/>
      <c r="N28258" s="598"/>
      <c r="V28258" s="598"/>
      <c r="W28258" s="598"/>
    </row>
    <row r="28259" spans="6:23" x14ac:dyDescent="0.2">
      <c r="F28259" s="610"/>
      <c r="H28259" s="612"/>
      <c r="I28259" s="598"/>
      <c r="J28259" s="598"/>
      <c r="M28259" s="598"/>
      <c r="N28259" s="598"/>
      <c r="V28259" s="598"/>
      <c r="W28259" s="598"/>
    </row>
    <row r="28260" spans="6:23" x14ac:dyDescent="0.2">
      <c r="F28260" s="610"/>
      <c r="H28260" s="612"/>
      <c r="I28260" s="598"/>
      <c r="J28260" s="598"/>
      <c r="M28260" s="598"/>
      <c r="N28260" s="598"/>
      <c r="V28260" s="598"/>
      <c r="W28260" s="598"/>
    </row>
    <row r="28261" spans="6:23" x14ac:dyDescent="0.2">
      <c r="F28261" s="610"/>
      <c r="H28261" s="612"/>
      <c r="I28261" s="598"/>
      <c r="J28261" s="598"/>
      <c r="M28261" s="598"/>
      <c r="N28261" s="598"/>
      <c r="V28261" s="598"/>
      <c r="W28261" s="598"/>
    </row>
    <row r="28262" spans="6:23" x14ac:dyDescent="0.2">
      <c r="F28262" s="610"/>
      <c r="H28262" s="612"/>
      <c r="I28262" s="598"/>
      <c r="J28262" s="598"/>
      <c r="M28262" s="598"/>
      <c r="N28262" s="598"/>
      <c r="V28262" s="598"/>
      <c r="W28262" s="598"/>
    </row>
    <row r="28263" spans="6:23" x14ac:dyDescent="0.2">
      <c r="F28263" s="610"/>
      <c r="H28263" s="612"/>
      <c r="I28263" s="598"/>
      <c r="J28263" s="598"/>
      <c r="M28263" s="598"/>
      <c r="N28263" s="598"/>
      <c r="V28263" s="598"/>
      <c r="W28263" s="598"/>
    </row>
    <row r="28264" spans="6:23" x14ac:dyDescent="0.2">
      <c r="F28264" s="610"/>
      <c r="H28264" s="612"/>
      <c r="I28264" s="598"/>
      <c r="J28264" s="598"/>
      <c r="M28264" s="598"/>
      <c r="N28264" s="598"/>
      <c r="V28264" s="598"/>
      <c r="W28264" s="598"/>
    </row>
    <row r="28265" spans="6:23" x14ac:dyDescent="0.2">
      <c r="F28265" s="610"/>
      <c r="H28265" s="612"/>
      <c r="I28265" s="598"/>
      <c r="J28265" s="598"/>
      <c r="M28265" s="598"/>
      <c r="N28265" s="598"/>
      <c r="V28265" s="598"/>
      <c r="W28265" s="598"/>
    </row>
    <row r="28266" spans="6:23" x14ac:dyDescent="0.2">
      <c r="F28266" s="610"/>
      <c r="H28266" s="612"/>
      <c r="I28266" s="598"/>
      <c r="J28266" s="598"/>
      <c r="M28266" s="598"/>
      <c r="N28266" s="598"/>
      <c r="V28266" s="598"/>
      <c r="W28266" s="598"/>
    </row>
    <row r="28267" spans="6:23" x14ac:dyDescent="0.2">
      <c r="F28267" s="610"/>
      <c r="H28267" s="612"/>
      <c r="I28267" s="598"/>
      <c r="J28267" s="598"/>
      <c r="M28267" s="598"/>
      <c r="N28267" s="598"/>
      <c r="V28267" s="598"/>
      <c r="W28267" s="598"/>
    </row>
    <row r="28268" spans="6:23" x14ac:dyDescent="0.2">
      <c r="F28268" s="610"/>
      <c r="H28268" s="612"/>
      <c r="I28268" s="598"/>
      <c r="J28268" s="598"/>
      <c r="M28268" s="598"/>
      <c r="N28268" s="598"/>
      <c r="V28268" s="598"/>
      <c r="W28268" s="598"/>
    </row>
    <row r="28269" spans="6:23" x14ac:dyDescent="0.2">
      <c r="F28269" s="610"/>
      <c r="H28269" s="612"/>
      <c r="I28269" s="598"/>
      <c r="J28269" s="598"/>
      <c r="M28269" s="598"/>
      <c r="N28269" s="598"/>
      <c r="V28269" s="598"/>
      <c r="W28269" s="598"/>
    </row>
    <row r="28270" spans="6:23" x14ac:dyDescent="0.2">
      <c r="F28270" s="610"/>
      <c r="H28270" s="612"/>
      <c r="I28270" s="598"/>
      <c r="J28270" s="598"/>
      <c r="M28270" s="598"/>
      <c r="N28270" s="598"/>
      <c r="V28270" s="598"/>
      <c r="W28270" s="598"/>
    </row>
    <row r="28271" spans="6:23" x14ac:dyDescent="0.2">
      <c r="F28271" s="610"/>
      <c r="H28271" s="612"/>
      <c r="I28271" s="598"/>
      <c r="J28271" s="598"/>
      <c r="M28271" s="598"/>
      <c r="N28271" s="598"/>
      <c r="V28271" s="598"/>
      <c r="W28271" s="598"/>
    </row>
    <row r="28272" spans="6:23" x14ac:dyDescent="0.2">
      <c r="F28272" s="610"/>
      <c r="H28272" s="612"/>
      <c r="I28272" s="598"/>
      <c r="J28272" s="598"/>
      <c r="M28272" s="598"/>
      <c r="N28272" s="598"/>
      <c r="V28272" s="598"/>
      <c r="W28272" s="598"/>
    </row>
    <row r="28273" spans="6:23" x14ac:dyDescent="0.2">
      <c r="F28273" s="610"/>
      <c r="H28273" s="612"/>
      <c r="I28273" s="598"/>
      <c r="J28273" s="598"/>
      <c r="M28273" s="598"/>
      <c r="N28273" s="598"/>
      <c r="V28273" s="598"/>
      <c r="W28273" s="598"/>
    </row>
    <row r="28274" spans="6:23" x14ac:dyDescent="0.2">
      <c r="F28274" s="610"/>
      <c r="H28274" s="612"/>
      <c r="I28274" s="598"/>
      <c r="J28274" s="598"/>
      <c r="M28274" s="598"/>
      <c r="N28274" s="598"/>
      <c r="V28274" s="598"/>
      <c r="W28274" s="598"/>
    </row>
    <row r="28275" spans="6:23" x14ac:dyDescent="0.2">
      <c r="F28275" s="610"/>
      <c r="H28275" s="612"/>
      <c r="I28275" s="598"/>
      <c r="J28275" s="598"/>
      <c r="M28275" s="598"/>
      <c r="N28275" s="598"/>
      <c r="V28275" s="598"/>
      <c r="W28275" s="598"/>
    </row>
    <row r="28276" spans="6:23" x14ac:dyDescent="0.2">
      <c r="F28276" s="610"/>
      <c r="H28276" s="612"/>
      <c r="I28276" s="598"/>
      <c r="J28276" s="598"/>
      <c r="M28276" s="598"/>
      <c r="N28276" s="598"/>
      <c r="V28276" s="598"/>
      <c r="W28276" s="598"/>
    </row>
    <row r="28277" spans="6:23" x14ac:dyDescent="0.2">
      <c r="F28277" s="610"/>
      <c r="H28277" s="612"/>
      <c r="I28277" s="598"/>
      <c r="J28277" s="598"/>
      <c r="M28277" s="598"/>
      <c r="N28277" s="598"/>
      <c r="V28277" s="598"/>
      <c r="W28277" s="598"/>
    </row>
    <row r="28278" spans="6:23" x14ac:dyDescent="0.2">
      <c r="F28278" s="610"/>
      <c r="H28278" s="612"/>
      <c r="I28278" s="598"/>
      <c r="J28278" s="598"/>
      <c r="M28278" s="598"/>
      <c r="N28278" s="598"/>
      <c r="V28278" s="598"/>
      <c r="W28278" s="598"/>
    </row>
    <row r="28279" spans="6:23" x14ac:dyDescent="0.2">
      <c r="F28279" s="610"/>
      <c r="H28279" s="612"/>
      <c r="I28279" s="598"/>
      <c r="J28279" s="598"/>
      <c r="M28279" s="598"/>
      <c r="N28279" s="598"/>
      <c r="V28279" s="598"/>
      <c r="W28279" s="598"/>
    </row>
    <row r="28280" spans="6:23" x14ac:dyDescent="0.2">
      <c r="F28280" s="610"/>
      <c r="H28280" s="612"/>
      <c r="I28280" s="598"/>
      <c r="J28280" s="598"/>
      <c r="M28280" s="598"/>
      <c r="N28280" s="598"/>
      <c r="V28280" s="598"/>
      <c r="W28280" s="598"/>
    </row>
    <row r="28281" spans="6:23" x14ac:dyDescent="0.2">
      <c r="F28281" s="610"/>
      <c r="H28281" s="612"/>
      <c r="I28281" s="598"/>
      <c r="J28281" s="598"/>
      <c r="M28281" s="598"/>
      <c r="N28281" s="598"/>
      <c r="V28281" s="598"/>
      <c r="W28281" s="598"/>
    </row>
    <row r="28282" spans="6:23" x14ac:dyDescent="0.2">
      <c r="F28282" s="610"/>
      <c r="H28282" s="612"/>
      <c r="I28282" s="598"/>
      <c r="J28282" s="598"/>
      <c r="M28282" s="598"/>
      <c r="N28282" s="598"/>
      <c r="V28282" s="598"/>
      <c r="W28282" s="598"/>
    </row>
    <row r="28283" spans="6:23" x14ac:dyDescent="0.2">
      <c r="F28283" s="610"/>
      <c r="H28283" s="612"/>
      <c r="I28283" s="598"/>
      <c r="J28283" s="598"/>
      <c r="M28283" s="598"/>
      <c r="N28283" s="598"/>
      <c r="V28283" s="598"/>
      <c r="W28283" s="598"/>
    </row>
    <row r="28284" spans="6:23" x14ac:dyDescent="0.2">
      <c r="F28284" s="610"/>
      <c r="H28284" s="612"/>
      <c r="I28284" s="598"/>
      <c r="J28284" s="598"/>
      <c r="M28284" s="598"/>
      <c r="N28284" s="598"/>
      <c r="V28284" s="598"/>
      <c r="W28284" s="598"/>
    </row>
    <row r="28285" spans="6:23" x14ac:dyDescent="0.2">
      <c r="F28285" s="610"/>
      <c r="H28285" s="612"/>
      <c r="I28285" s="598"/>
      <c r="J28285" s="598"/>
      <c r="M28285" s="598"/>
      <c r="N28285" s="598"/>
      <c r="V28285" s="598"/>
      <c r="W28285" s="598"/>
    </row>
    <row r="28286" spans="6:23" x14ac:dyDescent="0.2">
      <c r="F28286" s="610"/>
      <c r="H28286" s="612"/>
      <c r="I28286" s="598"/>
      <c r="J28286" s="598"/>
      <c r="M28286" s="598"/>
      <c r="N28286" s="598"/>
      <c r="V28286" s="598"/>
      <c r="W28286" s="598"/>
    </row>
    <row r="28287" spans="6:23" x14ac:dyDescent="0.2">
      <c r="F28287" s="610"/>
      <c r="H28287" s="612"/>
      <c r="I28287" s="598"/>
      <c r="J28287" s="598"/>
      <c r="M28287" s="598"/>
      <c r="N28287" s="598"/>
      <c r="V28287" s="598"/>
      <c r="W28287" s="598"/>
    </row>
    <row r="28288" spans="6:23" x14ac:dyDescent="0.2">
      <c r="F28288" s="610"/>
      <c r="H28288" s="612"/>
      <c r="I28288" s="598"/>
      <c r="J28288" s="598"/>
      <c r="M28288" s="598"/>
      <c r="N28288" s="598"/>
      <c r="V28288" s="598"/>
      <c r="W28288" s="598"/>
    </row>
    <row r="28289" spans="6:23" x14ac:dyDescent="0.2">
      <c r="F28289" s="610"/>
      <c r="H28289" s="612"/>
      <c r="I28289" s="598"/>
      <c r="J28289" s="598"/>
      <c r="M28289" s="598"/>
      <c r="N28289" s="598"/>
      <c r="V28289" s="598"/>
      <c r="W28289" s="598"/>
    </row>
    <row r="28290" spans="6:23" x14ac:dyDescent="0.2">
      <c r="F28290" s="610"/>
      <c r="H28290" s="612"/>
      <c r="I28290" s="598"/>
      <c r="J28290" s="598"/>
      <c r="M28290" s="598"/>
      <c r="N28290" s="598"/>
      <c r="V28290" s="598"/>
      <c r="W28290" s="598"/>
    </row>
    <row r="28291" spans="6:23" x14ac:dyDescent="0.2">
      <c r="F28291" s="610"/>
      <c r="H28291" s="612"/>
      <c r="I28291" s="598"/>
      <c r="J28291" s="598"/>
      <c r="M28291" s="598"/>
      <c r="N28291" s="598"/>
      <c r="V28291" s="598"/>
      <c r="W28291" s="598"/>
    </row>
    <row r="28292" spans="6:23" x14ac:dyDescent="0.2">
      <c r="F28292" s="610"/>
      <c r="H28292" s="612"/>
      <c r="I28292" s="598"/>
      <c r="J28292" s="598"/>
      <c r="M28292" s="598"/>
      <c r="N28292" s="598"/>
      <c r="V28292" s="598"/>
      <c r="W28292" s="598"/>
    </row>
    <row r="28293" spans="6:23" x14ac:dyDescent="0.2">
      <c r="F28293" s="610"/>
      <c r="H28293" s="612"/>
      <c r="I28293" s="598"/>
      <c r="J28293" s="598"/>
      <c r="M28293" s="598"/>
      <c r="N28293" s="598"/>
      <c r="V28293" s="598"/>
      <c r="W28293" s="598"/>
    </row>
    <row r="28294" spans="6:23" x14ac:dyDescent="0.2">
      <c r="F28294" s="610"/>
      <c r="H28294" s="612"/>
      <c r="I28294" s="598"/>
      <c r="J28294" s="598"/>
      <c r="M28294" s="598"/>
      <c r="N28294" s="598"/>
      <c r="V28294" s="598"/>
      <c r="W28294" s="598"/>
    </row>
    <row r="28295" spans="6:23" x14ac:dyDescent="0.2">
      <c r="F28295" s="610"/>
      <c r="H28295" s="612"/>
      <c r="I28295" s="598"/>
      <c r="J28295" s="598"/>
      <c r="M28295" s="598"/>
      <c r="N28295" s="598"/>
      <c r="V28295" s="598"/>
      <c r="W28295" s="598"/>
    </row>
    <row r="28296" spans="6:23" x14ac:dyDescent="0.2">
      <c r="F28296" s="610"/>
      <c r="H28296" s="612"/>
      <c r="I28296" s="598"/>
      <c r="J28296" s="598"/>
      <c r="M28296" s="598"/>
      <c r="N28296" s="598"/>
      <c r="V28296" s="598"/>
      <c r="W28296" s="598"/>
    </row>
    <row r="28297" spans="6:23" x14ac:dyDescent="0.2">
      <c r="F28297" s="610"/>
      <c r="H28297" s="612"/>
      <c r="I28297" s="598"/>
      <c r="J28297" s="598"/>
      <c r="M28297" s="598"/>
      <c r="N28297" s="598"/>
      <c r="V28297" s="598"/>
      <c r="W28297" s="598"/>
    </row>
    <row r="28298" spans="6:23" x14ac:dyDescent="0.2">
      <c r="F28298" s="610"/>
      <c r="H28298" s="612"/>
      <c r="I28298" s="598"/>
      <c r="J28298" s="598"/>
      <c r="M28298" s="598"/>
      <c r="N28298" s="598"/>
      <c r="V28298" s="598"/>
      <c r="W28298" s="598"/>
    </row>
    <row r="28299" spans="6:23" x14ac:dyDescent="0.2">
      <c r="F28299" s="610"/>
      <c r="H28299" s="612"/>
      <c r="I28299" s="598"/>
      <c r="J28299" s="598"/>
      <c r="M28299" s="598"/>
      <c r="N28299" s="598"/>
      <c r="V28299" s="598"/>
      <c r="W28299" s="598"/>
    </row>
    <row r="28300" spans="6:23" x14ac:dyDescent="0.2">
      <c r="F28300" s="610"/>
      <c r="H28300" s="612"/>
      <c r="I28300" s="598"/>
      <c r="J28300" s="598"/>
      <c r="M28300" s="598"/>
      <c r="N28300" s="598"/>
      <c r="V28300" s="598"/>
      <c r="W28300" s="598"/>
    </row>
    <row r="28301" spans="6:23" x14ac:dyDescent="0.2">
      <c r="F28301" s="610"/>
      <c r="H28301" s="612"/>
      <c r="I28301" s="598"/>
      <c r="J28301" s="598"/>
      <c r="M28301" s="598"/>
      <c r="N28301" s="598"/>
      <c r="V28301" s="598"/>
      <c r="W28301" s="598"/>
    </row>
    <row r="28302" spans="6:23" x14ac:dyDescent="0.2">
      <c r="F28302" s="610"/>
      <c r="H28302" s="612"/>
      <c r="I28302" s="598"/>
      <c r="J28302" s="598"/>
      <c r="M28302" s="598"/>
      <c r="N28302" s="598"/>
      <c r="V28302" s="598"/>
      <c r="W28302" s="598"/>
    </row>
    <row r="28303" spans="6:23" x14ac:dyDescent="0.2">
      <c r="F28303" s="610"/>
      <c r="H28303" s="612"/>
      <c r="I28303" s="598"/>
      <c r="J28303" s="598"/>
      <c r="M28303" s="598"/>
      <c r="N28303" s="598"/>
      <c r="V28303" s="598"/>
      <c r="W28303" s="598"/>
    </row>
    <row r="28304" spans="6:23" x14ac:dyDescent="0.2">
      <c r="F28304" s="610"/>
      <c r="H28304" s="612"/>
      <c r="I28304" s="598"/>
      <c r="J28304" s="598"/>
      <c r="M28304" s="598"/>
      <c r="N28304" s="598"/>
      <c r="V28304" s="598"/>
      <c r="W28304" s="598"/>
    </row>
    <row r="28305" spans="6:23" x14ac:dyDescent="0.2">
      <c r="F28305" s="610"/>
      <c r="H28305" s="612"/>
      <c r="I28305" s="598"/>
      <c r="J28305" s="598"/>
      <c r="M28305" s="598"/>
      <c r="N28305" s="598"/>
      <c r="V28305" s="598"/>
      <c r="W28305" s="598"/>
    </row>
    <row r="28306" spans="6:23" x14ac:dyDescent="0.2">
      <c r="F28306" s="610"/>
      <c r="H28306" s="612"/>
      <c r="I28306" s="598"/>
      <c r="J28306" s="598"/>
      <c r="M28306" s="598"/>
      <c r="N28306" s="598"/>
      <c r="V28306" s="598"/>
      <c r="W28306" s="598"/>
    </row>
    <row r="28307" spans="6:23" x14ac:dyDescent="0.2">
      <c r="F28307" s="610"/>
      <c r="H28307" s="612"/>
      <c r="I28307" s="598"/>
      <c r="J28307" s="598"/>
      <c r="M28307" s="598"/>
      <c r="N28307" s="598"/>
      <c r="V28307" s="598"/>
      <c r="W28307" s="598"/>
    </row>
    <row r="28308" spans="6:23" x14ac:dyDescent="0.2">
      <c r="F28308" s="610"/>
      <c r="H28308" s="612"/>
      <c r="I28308" s="598"/>
      <c r="J28308" s="598"/>
      <c r="M28308" s="598"/>
      <c r="N28308" s="598"/>
      <c r="V28308" s="598"/>
      <c r="W28308" s="598"/>
    </row>
    <row r="28309" spans="6:23" x14ac:dyDescent="0.2">
      <c r="F28309" s="610"/>
      <c r="H28309" s="612"/>
      <c r="I28309" s="598"/>
      <c r="J28309" s="598"/>
      <c r="M28309" s="598"/>
      <c r="N28309" s="598"/>
      <c r="V28309" s="598"/>
      <c r="W28309" s="598"/>
    </row>
    <row r="28310" spans="6:23" x14ac:dyDescent="0.2">
      <c r="F28310" s="610"/>
      <c r="H28310" s="612"/>
      <c r="I28310" s="598"/>
      <c r="J28310" s="598"/>
      <c r="M28310" s="598"/>
      <c r="N28310" s="598"/>
      <c r="V28310" s="598"/>
      <c r="W28310" s="598"/>
    </row>
    <row r="28311" spans="6:23" x14ac:dyDescent="0.2">
      <c r="F28311" s="610"/>
      <c r="H28311" s="612"/>
      <c r="I28311" s="598"/>
      <c r="J28311" s="598"/>
      <c r="M28311" s="598"/>
      <c r="N28311" s="598"/>
      <c r="V28311" s="598"/>
      <c r="W28311" s="598"/>
    </row>
    <row r="28312" spans="6:23" x14ac:dyDescent="0.2">
      <c r="F28312" s="610"/>
      <c r="H28312" s="612"/>
      <c r="I28312" s="598"/>
      <c r="J28312" s="598"/>
      <c r="M28312" s="598"/>
      <c r="N28312" s="598"/>
      <c r="V28312" s="598"/>
      <c r="W28312" s="598"/>
    </row>
    <row r="28313" spans="6:23" x14ac:dyDescent="0.2">
      <c r="F28313" s="610"/>
      <c r="H28313" s="612"/>
      <c r="I28313" s="598"/>
      <c r="J28313" s="598"/>
      <c r="M28313" s="598"/>
      <c r="N28313" s="598"/>
      <c r="V28313" s="598"/>
      <c r="W28313" s="598"/>
    </row>
    <row r="28314" spans="6:23" x14ac:dyDescent="0.2">
      <c r="F28314" s="610"/>
      <c r="H28314" s="612"/>
      <c r="I28314" s="598"/>
      <c r="J28314" s="598"/>
      <c r="M28314" s="598"/>
      <c r="N28314" s="598"/>
      <c r="V28314" s="598"/>
      <c r="W28314" s="598"/>
    </row>
    <row r="28315" spans="6:23" x14ac:dyDescent="0.2">
      <c r="F28315" s="610"/>
      <c r="H28315" s="612"/>
      <c r="I28315" s="598"/>
      <c r="J28315" s="598"/>
      <c r="M28315" s="598"/>
      <c r="N28315" s="598"/>
      <c r="V28315" s="598"/>
      <c r="W28315" s="598"/>
    </row>
    <row r="28316" spans="6:23" x14ac:dyDescent="0.2">
      <c r="F28316" s="610"/>
      <c r="H28316" s="612"/>
      <c r="I28316" s="598"/>
      <c r="J28316" s="598"/>
      <c r="M28316" s="598"/>
      <c r="N28316" s="598"/>
      <c r="V28316" s="598"/>
      <c r="W28316" s="598"/>
    </row>
    <row r="28317" spans="6:23" x14ac:dyDescent="0.2">
      <c r="F28317" s="610"/>
      <c r="H28317" s="612"/>
      <c r="I28317" s="598"/>
      <c r="J28317" s="598"/>
      <c r="M28317" s="598"/>
      <c r="N28317" s="598"/>
      <c r="V28317" s="598"/>
      <c r="W28317" s="598"/>
    </row>
    <row r="28318" spans="6:23" x14ac:dyDescent="0.2">
      <c r="F28318" s="610"/>
      <c r="H28318" s="612"/>
      <c r="I28318" s="598"/>
      <c r="J28318" s="598"/>
      <c r="M28318" s="598"/>
      <c r="N28318" s="598"/>
      <c r="V28318" s="598"/>
      <c r="W28318" s="598"/>
    </row>
    <row r="28319" spans="6:23" x14ac:dyDescent="0.2">
      <c r="F28319" s="610"/>
      <c r="H28319" s="612"/>
      <c r="I28319" s="598"/>
      <c r="J28319" s="598"/>
      <c r="M28319" s="598"/>
      <c r="N28319" s="598"/>
      <c r="V28319" s="598"/>
      <c r="W28319" s="598"/>
    </row>
    <row r="28320" spans="6:23" x14ac:dyDescent="0.2">
      <c r="F28320" s="610"/>
      <c r="H28320" s="612"/>
      <c r="I28320" s="598"/>
      <c r="J28320" s="598"/>
      <c r="M28320" s="598"/>
      <c r="N28320" s="598"/>
      <c r="V28320" s="598"/>
      <c r="W28320" s="598"/>
    </row>
    <row r="28321" spans="6:23" x14ac:dyDescent="0.2">
      <c r="F28321" s="610"/>
      <c r="H28321" s="612"/>
      <c r="I28321" s="598"/>
      <c r="J28321" s="598"/>
      <c r="M28321" s="598"/>
      <c r="N28321" s="598"/>
      <c r="V28321" s="598"/>
      <c r="W28321" s="598"/>
    </row>
    <row r="28322" spans="6:23" x14ac:dyDescent="0.2">
      <c r="F28322" s="610"/>
      <c r="H28322" s="612"/>
      <c r="I28322" s="598"/>
      <c r="J28322" s="598"/>
      <c r="M28322" s="598"/>
      <c r="N28322" s="598"/>
      <c r="V28322" s="598"/>
      <c r="W28322" s="598"/>
    </row>
    <row r="28323" spans="6:23" x14ac:dyDescent="0.2">
      <c r="F28323" s="610"/>
      <c r="H28323" s="612"/>
      <c r="I28323" s="598"/>
      <c r="J28323" s="598"/>
      <c r="M28323" s="598"/>
      <c r="N28323" s="598"/>
      <c r="V28323" s="598"/>
      <c r="W28323" s="598"/>
    </row>
    <row r="28324" spans="6:23" x14ac:dyDescent="0.2">
      <c r="F28324" s="610"/>
      <c r="H28324" s="612"/>
      <c r="I28324" s="598"/>
      <c r="J28324" s="598"/>
      <c r="M28324" s="598"/>
      <c r="N28324" s="598"/>
      <c r="V28324" s="598"/>
      <c r="W28324" s="598"/>
    </row>
    <row r="28325" spans="6:23" x14ac:dyDescent="0.2">
      <c r="F28325" s="610"/>
      <c r="H28325" s="612"/>
      <c r="I28325" s="598"/>
      <c r="J28325" s="598"/>
      <c r="M28325" s="598"/>
      <c r="N28325" s="598"/>
      <c r="V28325" s="598"/>
      <c r="W28325" s="598"/>
    </row>
    <row r="28326" spans="6:23" x14ac:dyDescent="0.2">
      <c r="F28326" s="610"/>
      <c r="H28326" s="612"/>
      <c r="I28326" s="598"/>
      <c r="J28326" s="598"/>
      <c r="M28326" s="598"/>
      <c r="N28326" s="598"/>
      <c r="V28326" s="598"/>
      <c r="W28326" s="598"/>
    </row>
    <row r="28327" spans="6:23" x14ac:dyDescent="0.2">
      <c r="F28327" s="610"/>
      <c r="H28327" s="612"/>
      <c r="I28327" s="598"/>
      <c r="J28327" s="598"/>
      <c r="M28327" s="598"/>
      <c r="N28327" s="598"/>
      <c r="V28327" s="598"/>
      <c r="W28327" s="598"/>
    </row>
    <row r="28328" spans="6:23" x14ac:dyDescent="0.2">
      <c r="F28328" s="610"/>
      <c r="H28328" s="612"/>
      <c r="I28328" s="598"/>
      <c r="J28328" s="598"/>
      <c r="M28328" s="598"/>
      <c r="N28328" s="598"/>
      <c r="V28328" s="598"/>
      <c r="W28328" s="598"/>
    </row>
    <row r="28329" spans="6:23" x14ac:dyDescent="0.2">
      <c r="F28329" s="610"/>
      <c r="H28329" s="612"/>
      <c r="I28329" s="598"/>
      <c r="J28329" s="598"/>
      <c r="M28329" s="598"/>
      <c r="N28329" s="598"/>
      <c r="V28329" s="598"/>
      <c r="W28329" s="598"/>
    </row>
    <row r="28330" spans="6:23" x14ac:dyDescent="0.2">
      <c r="F28330" s="610"/>
      <c r="H28330" s="612"/>
      <c r="I28330" s="598"/>
      <c r="J28330" s="598"/>
      <c r="M28330" s="598"/>
      <c r="N28330" s="598"/>
      <c r="V28330" s="598"/>
      <c r="W28330" s="598"/>
    </row>
    <row r="28331" spans="6:23" x14ac:dyDescent="0.2">
      <c r="F28331" s="610"/>
      <c r="H28331" s="612"/>
      <c r="I28331" s="598"/>
      <c r="J28331" s="598"/>
      <c r="M28331" s="598"/>
      <c r="N28331" s="598"/>
      <c r="V28331" s="598"/>
      <c r="W28331" s="598"/>
    </row>
    <row r="28332" spans="6:23" x14ac:dyDescent="0.2">
      <c r="F28332" s="610"/>
      <c r="H28332" s="612"/>
      <c r="I28332" s="598"/>
      <c r="J28332" s="598"/>
      <c r="M28332" s="598"/>
      <c r="N28332" s="598"/>
      <c r="V28332" s="598"/>
      <c r="W28332" s="598"/>
    </row>
    <row r="28333" spans="6:23" x14ac:dyDescent="0.2">
      <c r="F28333" s="610"/>
      <c r="H28333" s="612"/>
      <c r="I28333" s="598"/>
      <c r="J28333" s="598"/>
      <c r="M28333" s="598"/>
      <c r="N28333" s="598"/>
      <c r="V28333" s="598"/>
      <c r="W28333" s="598"/>
    </row>
    <row r="28334" spans="6:23" x14ac:dyDescent="0.2">
      <c r="F28334" s="610"/>
      <c r="H28334" s="612"/>
      <c r="I28334" s="598"/>
      <c r="J28334" s="598"/>
      <c r="M28334" s="598"/>
      <c r="N28334" s="598"/>
      <c r="V28334" s="598"/>
      <c r="W28334" s="598"/>
    </row>
    <row r="28335" spans="6:23" x14ac:dyDescent="0.2">
      <c r="F28335" s="610"/>
      <c r="H28335" s="612"/>
      <c r="I28335" s="598"/>
      <c r="J28335" s="598"/>
      <c r="M28335" s="598"/>
      <c r="N28335" s="598"/>
      <c r="V28335" s="598"/>
      <c r="W28335" s="598"/>
    </row>
    <row r="28336" spans="6:23" x14ac:dyDescent="0.2">
      <c r="F28336" s="610"/>
      <c r="H28336" s="612"/>
      <c r="I28336" s="598"/>
      <c r="J28336" s="598"/>
      <c r="M28336" s="598"/>
      <c r="N28336" s="598"/>
      <c r="V28336" s="598"/>
      <c r="W28336" s="598"/>
    </row>
    <row r="28337" spans="6:23" x14ac:dyDescent="0.2">
      <c r="F28337" s="610"/>
      <c r="H28337" s="612"/>
      <c r="I28337" s="598"/>
      <c r="J28337" s="598"/>
      <c r="M28337" s="598"/>
      <c r="N28337" s="598"/>
      <c r="V28337" s="598"/>
      <c r="W28337" s="598"/>
    </row>
    <row r="28338" spans="6:23" x14ac:dyDescent="0.2">
      <c r="F28338" s="610"/>
      <c r="H28338" s="612"/>
      <c r="I28338" s="598"/>
      <c r="J28338" s="598"/>
      <c r="M28338" s="598"/>
      <c r="N28338" s="598"/>
      <c r="V28338" s="598"/>
      <c r="W28338" s="598"/>
    </row>
    <row r="28339" spans="6:23" x14ac:dyDescent="0.2">
      <c r="F28339" s="610"/>
      <c r="H28339" s="612"/>
      <c r="I28339" s="598"/>
      <c r="J28339" s="598"/>
      <c r="M28339" s="598"/>
      <c r="N28339" s="598"/>
      <c r="V28339" s="598"/>
      <c r="W28339" s="598"/>
    </row>
    <row r="28340" spans="6:23" x14ac:dyDescent="0.2">
      <c r="F28340" s="610"/>
      <c r="H28340" s="612"/>
      <c r="I28340" s="598"/>
      <c r="J28340" s="598"/>
      <c r="M28340" s="598"/>
      <c r="N28340" s="598"/>
      <c r="V28340" s="598"/>
      <c r="W28340" s="598"/>
    </row>
    <row r="28341" spans="6:23" x14ac:dyDescent="0.2">
      <c r="F28341" s="610"/>
      <c r="H28341" s="612"/>
      <c r="I28341" s="598"/>
      <c r="J28341" s="598"/>
      <c r="M28341" s="598"/>
      <c r="N28341" s="598"/>
      <c r="V28341" s="598"/>
      <c r="W28341" s="598"/>
    </row>
    <row r="28342" spans="6:23" x14ac:dyDescent="0.2">
      <c r="F28342" s="610"/>
      <c r="H28342" s="612"/>
      <c r="I28342" s="598"/>
      <c r="J28342" s="598"/>
      <c r="M28342" s="598"/>
      <c r="N28342" s="598"/>
      <c r="V28342" s="598"/>
      <c r="W28342" s="598"/>
    </row>
    <row r="28343" spans="6:23" x14ac:dyDescent="0.2">
      <c r="F28343" s="610"/>
      <c r="H28343" s="612"/>
      <c r="I28343" s="598"/>
      <c r="J28343" s="598"/>
      <c r="M28343" s="598"/>
      <c r="N28343" s="598"/>
      <c r="V28343" s="598"/>
      <c r="W28343" s="598"/>
    </row>
    <row r="28344" spans="6:23" x14ac:dyDescent="0.2">
      <c r="F28344" s="610"/>
      <c r="H28344" s="612"/>
      <c r="I28344" s="598"/>
      <c r="J28344" s="598"/>
      <c r="M28344" s="598"/>
      <c r="N28344" s="598"/>
      <c r="V28344" s="598"/>
      <c r="W28344" s="598"/>
    </row>
    <row r="28345" spans="6:23" x14ac:dyDescent="0.2">
      <c r="F28345" s="610"/>
      <c r="H28345" s="612"/>
      <c r="I28345" s="598"/>
      <c r="J28345" s="598"/>
      <c r="M28345" s="598"/>
      <c r="N28345" s="598"/>
      <c r="V28345" s="598"/>
      <c r="W28345" s="598"/>
    </row>
    <row r="28346" spans="6:23" x14ac:dyDescent="0.2">
      <c r="F28346" s="610"/>
      <c r="H28346" s="612"/>
      <c r="I28346" s="598"/>
      <c r="J28346" s="598"/>
      <c r="M28346" s="598"/>
      <c r="N28346" s="598"/>
      <c r="V28346" s="598"/>
      <c r="W28346" s="598"/>
    </row>
    <row r="28347" spans="6:23" x14ac:dyDescent="0.2">
      <c r="F28347" s="610"/>
      <c r="H28347" s="612"/>
      <c r="I28347" s="598"/>
      <c r="J28347" s="598"/>
      <c r="M28347" s="598"/>
      <c r="N28347" s="598"/>
      <c r="V28347" s="598"/>
      <c r="W28347" s="598"/>
    </row>
    <row r="28348" spans="6:23" x14ac:dyDescent="0.2">
      <c r="F28348" s="610"/>
      <c r="H28348" s="612"/>
      <c r="I28348" s="598"/>
      <c r="J28348" s="598"/>
      <c r="M28348" s="598"/>
      <c r="N28348" s="598"/>
      <c r="V28348" s="598"/>
      <c r="W28348" s="598"/>
    </row>
    <row r="28349" spans="6:23" x14ac:dyDescent="0.2">
      <c r="F28349" s="610"/>
      <c r="H28349" s="612"/>
      <c r="I28349" s="598"/>
      <c r="J28349" s="598"/>
      <c r="M28349" s="598"/>
      <c r="N28349" s="598"/>
      <c r="V28349" s="598"/>
      <c r="W28349" s="598"/>
    </row>
    <row r="28350" spans="6:23" x14ac:dyDescent="0.2">
      <c r="F28350" s="610"/>
      <c r="H28350" s="612"/>
      <c r="I28350" s="598"/>
      <c r="J28350" s="598"/>
      <c r="M28350" s="598"/>
      <c r="N28350" s="598"/>
      <c r="V28350" s="598"/>
      <c r="W28350" s="598"/>
    </row>
    <row r="28351" spans="6:23" x14ac:dyDescent="0.2">
      <c r="F28351" s="610"/>
      <c r="H28351" s="612"/>
      <c r="I28351" s="598"/>
      <c r="J28351" s="598"/>
      <c r="M28351" s="598"/>
      <c r="N28351" s="598"/>
      <c r="V28351" s="598"/>
      <c r="W28351" s="598"/>
    </row>
    <row r="28352" spans="6:23" x14ac:dyDescent="0.2">
      <c r="F28352" s="610"/>
      <c r="H28352" s="612"/>
      <c r="I28352" s="598"/>
      <c r="J28352" s="598"/>
      <c r="M28352" s="598"/>
      <c r="N28352" s="598"/>
      <c r="V28352" s="598"/>
      <c r="W28352" s="598"/>
    </row>
    <row r="28353" spans="6:23" x14ac:dyDescent="0.2">
      <c r="F28353" s="610"/>
      <c r="H28353" s="612"/>
      <c r="I28353" s="598"/>
      <c r="J28353" s="598"/>
      <c r="M28353" s="598"/>
      <c r="N28353" s="598"/>
      <c r="V28353" s="598"/>
      <c r="W28353" s="598"/>
    </row>
    <row r="28354" spans="6:23" x14ac:dyDescent="0.2">
      <c r="F28354" s="610"/>
      <c r="H28354" s="612"/>
      <c r="I28354" s="598"/>
      <c r="J28354" s="598"/>
      <c r="M28354" s="598"/>
      <c r="N28354" s="598"/>
      <c r="V28354" s="598"/>
      <c r="W28354" s="598"/>
    </row>
    <row r="28355" spans="6:23" x14ac:dyDescent="0.2">
      <c r="F28355" s="610"/>
      <c r="H28355" s="612"/>
      <c r="I28355" s="598"/>
      <c r="J28355" s="598"/>
      <c r="M28355" s="598"/>
      <c r="N28355" s="598"/>
      <c r="V28355" s="598"/>
      <c r="W28355" s="598"/>
    </row>
    <row r="28356" spans="6:23" x14ac:dyDescent="0.2">
      <c r="F28356" s="610"/>
      <c r="H28356" s="612"/>
      <c r="I28356" s="598"/>
      <c r="J28356" s="598"/>
      <c r="M28356" s="598"/>
      <c r="N28356" s="598"/>
      <c r="V28356" s="598"/>
      <c r="W28356" s="598"/>
    </row>
    <row r="28357" spans="6:23" x14ac:dyDescent="0.2">
      <c r="F28357" s="610"/>
      <c r="H28357" s="612"/>
      <c r="I28357" s="598"/>
      <c r="J28357" s="598"/>
      <c r="M28357" s="598"/>
      <c r="N28357" s="598"/>
      <c r="V28357" s="598"/>
      <c r="W28357" s="598"/>
    </row>
    <row r="28358" spans="6:23" x14ac:dyDescent="0.2">
      <c r="F28358" s="610"/>
      <c r="H28358" s="612"/>
      <c r="I28358" s="598"/>
      <c r="J28358" s="598"/>
      <c r="M28358" s="598"/>
      <c r="N28358" s="598"/>
      <c r="V28358" s="598"/>
      <c r="W28358" s="598"/>
    </row>
    <row r="28359" spans="6:23" x14ac:dyDescent="0.2">
      <c r="F28359" s="610"/>
      <c r="H28359" s="612"/>
      <c r="I28359" s="598"/>
      <c r="J28359" s="598"/>
      <c r="M28359" s="598"/>
      <c r="N28359" s="598"/>
      <c r="V28359" s="598"/>
      <c r="W28359" s="598"/>
    </row>
    <row r="28360" spans="6:23" x14ac:dyDescent="0.2">
      <c r="F28360" s="610"/>
      <c r="H28360" s="612"/>
      <c r="I28360" s="598"/>
      <c r="J28360" s="598"/>
      <c r="M28360" s="598"/>
      <c r="N28360" s="598"/>
      <c r="V28360" s="598"/>
      <c r="W28360" s="598"/>
    </row>
    <row r="28361" spans="6:23" x14ac:dyDescent="0.2">
      <c r="F28361" s="610"/>
      <c r="H28361" s="612"/>
      <c r="I28361" s="598"/>
      <c r="J28361" s="598"/>
      <c r="M28361" s="598"/>
      <c r="N28361" s="598"/>
      <c r="V28361" s="598"/>
      <c r="W28361" s="598"/>
    </row>
    <row r="28362" spans="6:23" x14ac:dyDescent="0.2">
      <c r="F28362" s="610"/>
      <c r="H28362" s="612"/>
      <c r="I28362" s="598"/>
      <c r="J28362" s="598"/>
      <c r="M28362" s="598"/>
      <c r="N28362" s="598"/>
      <c r="V28362" s="598"/>
      <c r="W28362" s="598"/>
    </row>
    <row r="28363" spans="6:23" x14ac:dyDescent="0.2">
      <c r="F28363" s="610"/>
      <c r="H28363" s="612"/>
      <c r="I28363" s="598"/>
      <c r="J28363" s="598"/>
      <c r="M28363" s="598"/>
      <c r="N28363" s="598"/>
      <c r="V28363" s="598"/>
      <c r="W28363" s="598"/>
    </row>
    <row r="28364" spans="6:23" x14ac:dyDescent="0.2">
      <c r="F28364" s="610"/>
      <c r="H28364" s="612"/>
      <c r="I28364" s="598"/>
      <c r="J28364" s="598"/>
      <c r="M28364" s="598"/>
      <c r="N28364" s="598"/>
      <c r="V28364" s="598"/>
      <c r="W28364" s="598"/>
    </row>
    <row r="28365" spans="6:23" x14ac:dyDescent="0.2">
      <c r="F28365" s="610"/>
      <c r="H28365" s="612"/>
      <c r="I28365" s="598"/>
      <c r="J28365" s="598"/>
      <c r="M28365" s="598"/>
      <c r="N28365" s="598"/>
      <c r="V28365" s="598"/>
      <c r="W28365" s="598"/>
    </row>
    <row r="28366" spans="6:23" x14ac:dyDescent="0.2">
      <c r="F28366" s="610"/>
      <c r="H28366" s="612"/>
      <c r="I28366" s="598"/>
      <c r="J28366" s="598"/>
      <c r="M28366" s="598"/>
      <c r="N28366" s="598"/>
      <c r="V28366" s="598"/>
      <c r="W28366" s="598"/>
    </row>
    <row r="28367" spans="6:23" x14ac:dyDescent="0.2">
      <c r="F28367" s="610"/>
      <c r="H28367" s="612"/>
      <c r="I28367" s="598"/>
      <c r="J28367" s="598"/>
      <c r="M28367" s="598"/>
      <c r="N28367" s="598"/>
      <c r="V28367" s="598"/>
      <c r="W28367" s="598"/>
    </row>
    <row r="28368" spans="6:23" x14ac:dyDescent="0.2">
      <c r="F28368" s="610"/>
      <c r="H28368" s="612"/>
      <c r="I28368" s="598"/>
      <c r="J28368" s="598"/>
      <c r="M28368" s="598"/>
      <c r="N28368" s="598"/>
      <c r="V28368" s="598"/>
      <c r="W28368" s="598"/>
    </row>
    <row r="28369" spans="6:23" x14ac:dyDescent="0.2">
      <c r="F28369" s="610"/>
      <c r="H28369" s="612"/>
      <c r="I28369" s="598"/>
      <c r="J28369" s="598"/>
      <c r="M28369" s="598"/>
      <c r="N28369" s="598"/>
      <c r="V28369" s="598"/>
      <c r="W28369" s="598"/>
    </row>
    <row r="28370" spans="6:23" x14ac:dyDescent="0.2">
      <c r="F28370" s="610"/>
      <c r="H28370" s="612"/>
      <c r="I28370" s="598"/>
      <c r="J28370" s="598"/>
      <c r="M28370" s="598"/>
      <c r="N28370" s="598"/>
      <c r="V28370" s="598"/>
      <c r="W28370" s="598"/>
    </row>
    <row r="28371" spans="6:23" x14ac:dyDescent="0.2">
      <c r="F28371" s="610"/>
      <c r="H28371" s="612"/>
      <c r="I28371" s="598"/>
      <c r="J28371" s="598"/>
      <c r="M28371" s="598"/>
      <c r="N28371" s="598"/>
      <c r="V28371" s="598"/>
      <c r="W28371" s="598"/>
    </row>
    <row r="28372" spans="6:23" x14ac:dyDescent="0.2">
      <c r="F28372" s="610"/>
      <c r="H28372" s="612"/>
      <c r="I28372" s="598"/>
      <c r="J28372" s="598"/>
      <c r="M28372" s="598"/>
      <c r="N28372" s="598"/>
      <c r="V28372" s="598"/>
      <c r="W28372" s="598"/>
    </row>
    <row r="28373" spans="6:23" x14ac:dyDescent="0.2">
      <c r="F28373" s="610"/>
      <c r="H28373" s="612"/>
      <c r="I28373" s="598"/>
      <c r="J28373" s="598"/>
      <c r="M28373" s="598"/>
      <c r="N28373" s="598"/>
      <c r="V28373" s="598"/>
      <c r="W28373" s="598"/>
    </row>
    <row r="28374" spans="6:23" x14ac:dyDescent="0.2">
      <c r="F28374" s="610"/>
      <c r="H28374" s="612"/>
      <c r="I28374" s="598"/>
      <c r="J28374" s="598"/>
      <c r="M28374" s="598"/>
      <c r="N28374" s="598"/>
      <c r="V28374" s="598"/>
      <c r="W28374" s="598"/>
    </row>
    <row r="28375" spans="6:23" x14ac:dyDescent="0.2">
      <c r="F28375" s="610"/>
      <c r="H28375" s="612"/>
      <c r="I28375" s="598"/>
      <c r="J28375" s="598"/>
      <c r="M28375" s="598"/>
      <c r="N28375" s="598"/>
      <c r="V28375" s="598"/>
      <c r="W28375" s="598"/>
    </row>
    <row r="28376" spans="6:23" x14ac:dyDescent="0.2">
      <c r="F28376" s="610"/>
      <c r="H28376" s="612"/>
      <c r="I28376" s="598"/>
      <c r="J28376" s="598"/>
      <c r="M28376" s="598"/>
      <c r="N28376" s="598"/>
      <c r="V28376" s="598"/>
      <c r="W28376" s="598"/>
    </row>
    <row r="28377" spans="6:23" x14ac:dyDescent="0.2">
      <c r="F28377" s="610"/>
      <c r="H28377" s="612"/>
      <c r="I28377" s="598"/>
      <c r="J28377" s="598"/>
      <c r="M28377" s="598"/>
      <c r="N28377" s="598"/>
      <c r="V28377" s="598"/>
      <c r="W28377" s="598"/>
    </row>
    <row r="28378" spans="6:23" x14ac:dyDescent="0.2">
      <c r="F28378" s="610"/>
      <c r="H28378" s="612"/>
      <c r="I28378" s="598"/>
      <c r="J28378" s="598"/>
      <c r="M28378" s="598"/>
      <c r="N28378" s="598"/>
      <c r="V28378" s="598"/>
      <c r="W28378" s="598"/>
    </row>
    <row r="28379" spans="6:23" x14ac:dyDescent="0.2">
      <c r="F28379" s="610"/>
      <c r="H28379" s="612"/>
      <c r="I28379" s="598"/>
      <c r="J28379" s="598"/>
      <c r="M28379" s="598"/>
      <c r="N28379" s="598"/>
      <c r="V28379" s="598"/>
      <c r="W28379" s="598"/>
    </row>
    <row r="28380" spans="6:23" x14ac:dyDescent="0.2">
      <c r="F28380" s="610"/>
      <c r="H28380" s="612"/>
      <c r="I28380" s="598"/>
      <c r="J28380" s="598"/>
      <c r="M28380" s="598"/>
      <c r="N28380" s="598"/>
      <c r="V28380" s="598"/>
      <c r="W28380" s="598"/>
    </row>
    <row r="28381" spans="6:23" x14ac:dyDescent="0.2">
      <c r="F28381" s="610"/>
      <c r="H28381" s="612"/>
      <c r="I28381" s="598"/>
      <c r="J28381" s="598"/>
      <c r="M28381" s="598"/>
      <c r="N28381" s="598"/>
      <c r="V28381" s="598"/>
      <c r="W28381" s="598"/>
    </row>
    <row r="28382" spans="6:23" x14ac:dyDescent="0.2">
      <c r="F28382" s="610"/>
      <c r="H28382" s="612"/>
      <c r="I28382" s="598"/>
      <c r="J28382" s="598"/>
      <c r="M28382" s="598"/>
      <c r="N28382" s="598"/>
      <c r="V28382" s="598"/>
      <c r="W28382" s="598"/>
    </row>
    <row r="28383" spans="6:23" x14ac:dyDescent="0.2">
      <c r="F28383" s="610"/>
      <c r="H28383" s="612"/>
      <c r="I28383" s="598"/>
      <c r="J28383" s="598"/>
      <c r="M28383" s="598"/>
      <c r="N28383" s="598"/>
      <c r="V28383" s="598"/>
      <c r="W28383" s="598"/>
    </row>
    <row r="28384" spans="6:23" x14ac:dyDescent="0.2">
      <c r="F28384" s="610"/>
      <c r="H28384" s="612"/>
      <c r="I28384" s="598"/>
      <c r="J28384" s="598"/>
      <c r="M28384" s="598"/>
      <c r="N28384" s="598"/>
      <c r="V28384" s="598"/>
      <c r="W28384" s="598"/>
    </row>
    <row r="28385" spans="6:23" x14ac:dyDescent="0.2">
      <c r="F28385" s="610"/>
      <c r="H28385" s="612"/>
      <c r="I28385" s="598"/>
      <c r="J28385" s="598"/>
      <c r="M28385" s="598"/>
      <c r="N28385" s="598"/>
      <c r="V28385" s="598"/>
      <c r="W28385" s="598"/>
    </row>
    <row r="28386" spans="6:23" x14ac:dyDescent="0.2">
      <c r="F28386" s="610"/>
      <c r="H28386" s="612"/>
      <c r="I28386" s="598"/>
      <c r="J28386" s="598"/>
      <c r="M28386" s="598"/>
      <c r="N28386" s="598"/>
      <c r="V28386" s="598"/>
      <c r="W28386" s="598"/>
    </row>
    <row r="28387" spans="6:23" x14ac:dyDescent="0.2">
      <c r="F28387" s="610"/>
      <c r="H28387" s="612"/>
      <c r="I28387" s="598"/>
      <c r="J28387" s="598"/>
      <c r="M28387" s="598"/>
      <c r="N28387" s="598"/>
      <c r="V28387" s="598"/>
      <c r="W28387" s="598"/>
    </row>
    <row r="28388" spans="6:23" x14ac:dyDescent="0.2">
      <c r="F28388" s="610"/>
      <c r="H28388" s="612"/>
      <c r="I28388" s="598"/>
      <c r="J28388" s="598"/>
      <c r="M28388" s="598"/>
      <c r="N28388" s="598"/>
      <c r="V28388" s="598"/>
      <c r="W28388" s="598"/>
    </row>
    <row r="28389" spans="6:23" x14ac:dyDescent="0.2">
      <c r="F28389" s="610"/>
      <c r="H28389" s="612"/>
      <c r="I28389" s="598"/>
      <c r="J28389" s="598"/>
      <c r="M28389" s="598"/>
      <c r="N28389" s="598"/>
      <c r="V28389" s="598"/>
      <c r="W28389" s="598"/>
    </row>
    <row r="28390" spans="6:23" x14ac:dyDescent="0.2">
      <c r="F28390" s="610"/>
      <c r="H28390" s="612"/>
      <c r="I28390" s="598"/>
      <c r="J28390" s="598"/>
      <c r="M28390" s="598"/>
      <c r="N28390" s="598"/>
      <c r="V28390" s="598"/>
      <c r="W28390" s="598"/>
    </row>
    <row r="28391" spans="6:23" x14ac:dyDescent="0.2">
      <c r="F28391" s="610"/>
      <c r="H28391" s="612"/>
      <c r="I28391" s="598"/>
      <c r="J28391" s="598"/>
      <c r="M28391" s="598"/>
      <c r="N28391" s="598"/>
      <c r="V28391" s="598"/>
      <c r="W28391" s="598"/>
    </row>
    <row r="28392" spans="6:23" x14ac:dyDescent="0.2">
      <c r="F28392" s="610"/>
      <c r="H28392" s="612"/>
      <c r="I28392" s="598"/>
      <c r="J28392" s="598"/>
      <c r="M28392" s="598"/>
      <c r="N28392" s="598"/>
      <c r="V28392" s="598"/>
      <c r="W28392" s="598"/>
    </row>
    <row r="28393" spans="6:23" x14ac:dyDescent="0.2">
      <c r="F28393" s="610"/>
      <c r="H28393" s="612"/>
      <c r="I28393" s="598"/>
      <c r="J28393" s="598"/>
      <c r="M28393" s="598"/>
      <c r="N28393" s="598"/>
      <c r="V28393" s="598"/>
      <c r="W28393" s="598"/>
    </row>
    <row r="28394" spans="6:23" x14ac:dyDescent="0.2">
      <c r="F28394" s="610"/>
      <c r="H28394" s="612"/>
      <c r="I28394" s="598"/>
      <c r="J28394" s="598"/>
      <c r="M28394" s="598"/>
      <c r="N28394" s="598"/>
      <c r="V28394" s="598"/>
      <c r="W28394" s="598"/>
    </row>
    <row r="28395" spans="6:23" x14ac:dyDescent="0.2">
      <c r="F28395" s="610"/>
      <c r="H28395" s="612"/>
      <c r="I28395" s="598"/>
      <c r="J28395" s="598"/>
      <c r="M28395" s="598"/>
      <c r="N28395" s="598"/>
      <c r="V28395" s="598"/>
      <c r="W28395" s="598"/>
    </row>
    <row r="28396" spans="6:23" x14ac:dyDescent="0.2">
      <c r="F28396" s="610"/>
      <c r="H28396" s="612"/>
      <c r="I28396" s="598"/>
      <c r="J28396" s="598"/>
      <c r="M28396" s="598"/>
      <c r="N28396" s="598"/>
      <c r="V28396" s="598"/>
      <c r="W28396" s="598"/>
    </row>
    <row r="28397" spans="6:23" x14ac:dyDescent="0.2">
      <c r="F28397" s="610"/>
      <c r="H28397" s="612"/>
      <c r="I28397" s="598"/>
      <c r="J28397" s="598"/>
      <c r="M28397" s="598"/>
      <c r="N28397" s="598"/>
      <c r="V28397" s="598"/>
      <c r="W28397" s="598"/>
    </row>
    <row r="28398" spans="6:23" x14ac:dyDescent="0.2">
      <c r="F28398" s="610"/>
      <c r="H28398" s="612"/>
      <c r="I28398" s="598"/>
      <c r="J28398" s="598"/>
      <c r="M28398" s="598"/>
      <c r="N28398" s="598"/>
      <c r="V28398" s="598"/>
      <c r="W28398" s="598"/>
    </row>
    <row r="28399" spans="6:23" x14ac:dyDescent="0.2">
      <c r="F28399" s="610"/>
      <c r="H28399" s="612"/>
      <c r="I28399" s="598"/>
      <c r="J28399" s="598"/>
      <c r="M28399" s="598"/>
      <c r="N28399" s="598"/>
      <c r="V28399" s="598"/>
      <c r="W28399" s="598"/>
    </row>
    <row r="28400" spans="6:23" x14ac:dyDescent="0.2">
      <c r="F28400" s="610"/>
      <c r="H28400" s="612"/>
      <c r="I28400" s="598"/>
      <c r="J28400" s="598"/>
      <c r="M28400" s="598"/>
      <c r="N28400" s="598"/>
      <c r="V28400" s="598"/>
      <c r="W28400" s="598"/>
    </row>
    <row r="28401" spans="6:23" x14ac:dyDescent="0.2">
      <c r="F28401" s="610"/>
      <c r="H28401" s="612"/>
      <c r="I28401" s="598"/>
      <c r="J28401" s="598"/>
      <c r="M28401" s="598"/>
      <c r="N28401" s="598"/>
      <c r="V28401" s="598"/>
      <c r="W28401" s="598"/>
    </row>
    <row r="28402" spans="6:23" x14ac:dyDescent="0.2">
      <c r="F28402" s="610"/>
      <c r="H28402" s="612"/>
      <c r="I28402" s="598"/>
      <c r="J28402" s="598"/>
      <c r="M28402" s="598"/>
      <c r="N28402" s="598"/>
      <c r="V28402" s="598"/>
      <c r="W28402" s="598"/>
    </row>
    <row r="28403" spans="6:23" x14ac:dyDescent="0.2">
      <c r="F28403" s="610"/>
      <c r="H28403" s="612"/>
      <c r="I28403" s="598"/>
      <c r="J28403" s="598"/>
      <c r="M28403" s="598"/>
      <c r="N28403" s="598"/>
      <c r="V28403" s="598"/>
      <c r="W28403" s="598"/>
    </row>
    <row r="28404" spans="6:23" x14ac:dyDescent="0.2">
      <c r="F28404" s="610"/>
      <c r="H28404" s="612"/>
      <c r="I28404" s="598"/>
      <c r="J28404" s="598"/>
      <c r="M28404" s="598"/>
      <c r="N28404" s="598"/>
      <c r="V28404" s="598"/>
      <c r="W28404" s="598"/>
    </row>
    <row r="28405" spans="6:23" x14ac:dyDescent="0.2">
      <c r="F28405" s="610"/>
      <c r="H28405" s="612"/>
      <c r="I28405" s="598"/>
      <c r="J28405" s="598"/>
      <c r="M28405" s="598"/>
      <c r="N28405" s="598"/>
      <c r="V28405" s="598"/>
      <c r="W28405" s="598"/>
    </row>
    <row r="28406" spans="6:23" x14ac:dyDescent="0.2">
      <c r="F28406" s="610"/>
      <c r="H28406" s="612"/>
      <c r="I28406" s="598"/>
      <c r="J28406" s="598"/>
      <c r="M28406" s="598"/>
      <c r="N28406" s="598"/>
      <c r="V28406" s="598"/>
      <c r="W28406" s="598"/>
    </row>
    <row r="28407" spans="6:23" x14ac:dyDescent="0.2">
      <c r="F28407" s="610"/>
      <c r="H28407" s="612"/>
      <c r="I28407" s="598"/>
      <c r="J28407" s="598"/>
      <c r="M28407" s="598"/>
      <c r="N28407" s="598"/>
      <c r="V28407" s="598"/>
      <c r="W28407" s="598"/>
    </row>
    <row r="28408" spans="6:23" x14ac:dyDescent="0.2">
      <c r="F28408" s="610"/>
      <c r="H28408" s="612"/>
      <c r="I28408" s="598"/>
      <c r="J28408" s="598"/>
      <c r="M28408" s="598"/>
      <c r="N28408" s="598"/>
      <c r="V28408" s="598"/>
      <c r="W28408" s="598"/>
    </row>
    <row r="28409" spans="6:23" x14ac:dyDescent="0.2">
      <c r="F28409" s="610"/>
      <c r="H28409" s="612"/>
      <c r="I28409" s="598"/>
      <c r="J28409" s="598"/>
      <c r="M28409" s="598"/>
      <c r="N28409" s="598"/>
      <c r="V28409" s="598"/>
      <c r="W28409" s="598"/>
    </row>
    <row r="28410" spans="6:23" x14ac:dyDescent="0.2">
      <c r="F28410" s="610"/>
      <c r="H28410" s="612"/>
      <c r="I28410" s="598"/>
      <c r="J28410" s="598"/>
      <c r="M28410" s="598"/>
      <c r="N28410" s="598"/>
      <c r="V28410" s="598"/>
      <c r="W28410" s="598"/>
    </row>
    <row r="28411" spans="6:23" x14ac:dyDescent="0.2">
      <c r="F28411" s="610"/>
      <c r="H28411" s="612"/>
      <c r="I28411" s="598"/>
      <c r="J28411" s="598"/>
      <c r="M28411" s="598"/>
      <c r="N28411" s="598"/>
      <c r="V28411" s="598"/>
      <c r="W28411" s="598"/>
    </row>
    <row r="28412" spans="6:23" x14ac:dyDescent="0.2">
      <c r="F28412" s="610"/>
      <c r="H28412" s="612"/>
      <c r="I28412" s="598"/>
      <c r="J28412" s="598"/>
      <c r="M28412" s="598"/>
      <c r="N28412" s="598"/>
      <c r="V28412" s="598"/>
      <c r="W28412" s="598"/>
    </row>
    <row r="28413" spans="6:23" x14ac:dyDescent="0.2">
      <c r="F28413" s="610"/>
      <c r="H28413" s="612"/>
      <c r="I28413" s="598"/>
      <c r="J28413" s="598"/>
      <c r="M28413" s="598"/>
      <c r="N28413" s="598"/>
      <c r="V28413" s="598"/>
      <c r="W28413" s="598"/>
    </row>
    <row r="28414" spans="6:23" x14ac:dyDescent="0.2">
      <c r="F28414" s="610"/>
      <c r="H28414" s="612"/>
      <c r="I28414" s="598"/>
      <c r="J28414" s="598"/>
      <c r="M28414" s="598"/>
      <c r="N28414" s="598"/>
      <c r="V28414" s="598"/>
      <c r="W28414" s="598"/>
    </row>
    <row r="28415" spans="6:23" x14ac:dyDescent="0.2">
      <c r="F28415" s="610"/>
      <c r="H28415" s="612"/>
      <c r="I28415" s="598"/>
      <c r="J28415" s="598"/>
      <c r="M28415" s="598"/>
      <c r="N28415" s="598"/>
      <c r="V28415" s="598"/>
      <c r="W28415" s="598"/>
    </row>
    <row r="28416" spans="6:23" x14ac:dyDescent="0.2">
      <c r="F28416" s="610"/>
      <c r="H28416" s="612"/>
      <c r="I28416" s="598"/>
      <c r="J28416" s="598"/>
      <c r="M28416" s="598"/>
      <c r="N28416" s="598"/>
      <c r="V28416" s="598"/>
      <c r="W28416" s="598"/>
    </row>
    <row r="28417" spans="6:23" x14ac:dyDescent="0.2">
      <c r="F28417" s="610"/>
      <c r="H28417" s="612"/>
      <c r="I28417" s="598"/>
      <c r="J28417" s="598"/>
      <c r="M28417" s="598"/>
      <c r="N28417" s="598"/>
      <c r="V28417" s="598"/>
      <c r="W28417" s="598"/>
    </row>
    <row r="28418" spans="6:23" x14ac:dyDescent="0.2">
      <c r="F28418" s="610"/>
      <c r="H28418" s="612"/>
      <c r="I28418" s="598"/>
      <c r="J28418" s="598"/>
      <c r="M28418" s="598"/>
      <c r="N28418" s="598"/>
      <c r="V28418" s="598"/>
      <c r="W28418" s="598"/>
    </row>
    <row r="28419" spans="6:23" x14ac:dyDescent="0.2">
      <c r="F28419" s="610"/>
      <c r="H28419" s="612"/>
      <c r="I28419" s="598"/>
      <c r="J28419" s="598"/>
      <c r="M28419" s="598"/>
      <c r="N28419" s="598"/>
      <c r="V28419" s="598"/>
      <c r="W28419" s="598"/>
    </row>
    <row r="28420" spans="6:23" x14ac:dyDescent="0.2">
      <c r="F28420" s="610"/>
      <c r="H28420" s="612"/>
      <c r="I28420" s="598"/>
      <c r="J28420" s="598"/>
      <c r="M28420" s="598"/>
      <c r="N28420" s="598"/>
      <c r="V28420" s="598"/>
      <c r="W28420" s="598"/>
    </row>
    <row r="28421" spans="6:23" x14ac:dyDescent="0.2">
      <c r="F28421" s="610"/>
      <c r="H28421" s="612"/>
      <c r="I28421" s="598"/>
      <c r="J28421" s="598"/>
      <c r="M28421" s="598"/>
      <c r="N28421" s="598"/>
      <c r="V28421" s="598"/>
      <c r="W28421" s="598"/>
    </row>
    <row r="28422" spans="6:23" x14ac:dyDescent="0.2">
      <c r="F28422" s="610"/>
      <c r="H28422" s="612"/>
      <c r="I28422" s="598"/>
      <c r="J28422" s="598"/>
      <c r="M28422" s="598"/>
      <c r="N28422" s="598"/>
      <c r="V28422" s="598"/>
      <c r="W28422" s="598"/>
    </row>
    <row r="28423" spans="6:23" x14ac:dyDescent="0.2">
      <c r="F28423" s="610"/>
      <c r="H28423" s="612"/>
      <c r="I28423" s="598"/>
      <c r="J28423" s="598"/>
      <c r="M28423" s="598"/>
      <c r="N28423" s="598"/>
      <c r="V28423" s="598"/>
      <c r="W28423" s="598"/>
    </row>
    <row r="28424" spans="6:23" x14ac:dyDescent="0.2">
      <c r="F28424" s="610"/>
      <c r="H28424" s="612"/>
      <c r="I28424" s="598"/>
      <c r="J28424" s="598"/>
      <c r="M28424" s="598"/>
      <c r="N28424" s="598"/>
      <c r="V28424" s="598"/>
      <c r="W28424" s="598"/>
    </row>
    <row r="28425" spans="6:23" x14ac:dyDescent="0.2">
      <c r="F28425" s="610"/>
      <c r="H28425" s="612"/>
      <c r="I28425" s="598"/>
      <c r="J28425" s="598"/>
      <c r="M28425" s="598"/>
      <c r="N28425" s="598"/>
      <c r="V28425" s="598"/>
      <c r="W28425" s="598"/>
    </row>
    <row r="28426" spans="6:23" x14ac:dyDescent="0.2">
      <c r="F28426" s="610"/>
      <c r="H28426" s="612"/>
      <c r="I28426" s="598"/>
      <c r="J28426" s="598"/>
      <c r="M28426" s="598"/>
      <c r="N28426" s="598"/>
      <c r="V28426" s="598"/>
      <c r="W28426" s="598"/>
    </row>
    <row r="28427" spans="6:23" x14ac:dyDescent="0.2">
      <c r="F28427" s="610"/>
      <c r="H28427" s="612"/>
      <c r="I28427" s="598"/>
      <c r="J28427" s="598"/>
      <c r="M28427" s="598"/>
      <c r="N28427" s="598"/>
      <c r="V28427" s="598"/>
      <c r="W28427" s="598"/>
    </row>
    <row r="28428" spans="6:23" x14ac:dyDescent="0.2">
      <c r="F28428" s="610"/>
      <c r="H28428" s="612"/>
      <c r="I28428" s="598"/>
      <c r="J28428" s="598"/>
      <c r="M28428" s="598"/>
      <c r="N28428" s="598"/>
      <c r="V28428" s="598"/>
      <c r="W28428" s="598"/>
    </row>
    <row r="28429" spans="6:23" x14ac:dyDescent="0.2">
      <c r="F28429" s="610"/>
      <c r="H28429" s="612"/>
      <c r="I28429" s="598"/>
      <c r="J28429" s="598"/>
      <c r="M28429" s="598"/>
      <c r="N28429" s="598"/>
      <c r="V28429" s="598"/>
      <c r="W28429" s="598"/>
    </row>
    <row r="28430" spans="6:23" x14ac:dyDescent="0.2">
      <c r="F28430" s="610"/>
      <c r="H28430" s="612"/>
      <c r="I28430" s="598"/>
      <c r="J28430" s="598"/>
      <c r="M28430" s="598"/>
      <c r="N28430" s="598"/>
      <c r="V28430" s="598"/>
      <c r="W28430" s="598"/>
    </row>
    <row r="28431" spans="6:23" x14ac:dyDescent="0.2">
      <c r="F28431" s="610"/>
      <c r="H28431" s="612"/>
      <c r="I28431" s="598"/>
      <c r="J28431" s="598"/>
      <c r="M28431" s="598"/>
      <c r="N28431" s="598"/>
      <c r="V28431" s="598"/>
      <c r="W28431" s="598"/>
    </row>
    <row r="28432" spans="6:23" x14ac:dyDescent="0.2">
      <c r="F28432" s="610"/>
      <c r="H28432" s="612"/>
      <c r="I28432" s="598"/>
      <c r="J28432" s="598"/>
      <c r="M28432" s="598"/>
      <c r="N28432" s="598"/>
      <c r="V28432" s="598"/>
      <c r="W28432" s="598"/>
    </row>
    <row r="28433" spans="6:23" x14ac:dyDescent="0.2">
      <c r="F28433" s="610"/>
      <c r="H28433" s="612"/>
      <c r="I28433" s="598"/>
      <c r="J28433" s="598"/>
      <c r="M28433" s="598"/>
      <c r="N28433" s="598"/>
      <c r="V28433" s="598"/>
      <c r="W28433" s="598"/>
    </row>
    <row r="28434" spans="6:23" x14ac:dyDescent="0.2">
      <c r="F28434" s="610"/>
      <c r="H28434" s="612"/>
      <c r="I28434" s="598"/>
      <c r="J28434" s="598"/>
      <c r="M28434" s="598"/>
      <c r="N28434" s="598"/>
      <c r="V28434" s="598"/>
      <c r="W28434" s="598"/>
    </row>
    <row r="28435" spans="6:23" x14ac:dyDescent="0.2">
      <c r="F28435" s="610"/>
      <c r="H28435" s="612"/>
      <c r="I28435" s="598"/>
      <c r="J28435" s="598"/>
      <c r="M28435" s="598"/>
      <c r="N28435" s="598"/>
      <c r="V28435" s="598"/>
      <c r="W28435" s="598"/>
    </row>
    <row r="28436" spans="6:23" x14ac:dyDescent="0.2">
      <c r="F28436" s="610"/>
      <c r="H28436" s="612"/>
      <c r="I28436" s="598"/>
      <c r="J28436" s="598"/>
      <c r="M28436" s="598"/>
      <c r="N28436" s="598"/>
      <c r="V28436" s="598"/>
      <c r="W28436" s="598"/>
    </row>
    <row r="28437" spans="6:23" x14ac:dyDescent="0.2">
      <c r="F28437" s="610"/>
      <c r="H28437" s="612"/>
      <c r="I28437" s="598"/>
      <c r="J28437" s="598"/>
      <c r="M28437" s="598"/>
      <c r="N28437" s="598"/>
      <c r="V28437" s="598"/>
      <c r="W28437" s="598"/>
    </row>
    <row r="28438" spans="6:23" x14ac:dyDescent="0.2">
      <c r="F28438" s="610"/>
      <c r="H28438" s="612"/>
      <c r="I28438" s="598"/>
      <c r="J28438" s="598"/>
      <c r="M28438" s="598"/>
      <c r="N28438" s="598"/>
      <c r="V28438" s="598"/>
      <c r="W28438" s="598"/>
    </row>
    <row r="28439" spans="6:23" x14ac:dyDescent="0.2">
      <c r="F28439" s="610"/>
      <c r="H28439" s="612"/>
      <c r="I28439" s="598"/>
      <c r="J28439" s="598"/>
      <c r="M28439" s="598"/>
      <c r="N28439" s="598"/>
      <c r="V28439" s="598"/>
      <c r="W28439" s="598"/>
    </row>
    <row r="28440" spans="6:23" x14ac:dyDescent="0.2">
      <c r="F28440" s="610"/>
      <c r="H28440" s="612"/>
      <c r="I28440" s="598"/>
      <c r="J28440" s="598"/>
      <c r="M28440" s="598"/>
      <c r="N28440" s="598"/>
      <c r="V28440" s="598"/>
      <c r="W28440" s="598"/>
    </row>
    <row r="28441" spans="6:23" x14ac:dyDescent="0.2">
      <c r="F28441" s="610"/>
      <c r="H28441" s="612"/>
      <c r="I28441" s="598"/>
      <c r="J28441" s="598"/>
      <c r="M28441" s="598"/>
      <c r="N28441" s="598"/>
      <c r="V28441" s="598"/>
      <c r="W28441" s="598"/>
    </row>
    <row r="28442" spans="6:23" x14ac:dyDescent="0.2">
      <c r="F28442" s="610"/>
      <c r="H28442" s="612"/>
      <c r="I28442" s="598"/>
      <c r="J28442" s="598"/>
      <c r="M28442" s="598"/>
      <c r="N28442" s="598"/>
      <c r="V28442" s="598"/>
      <c r="W28442" s="598"/>
    </row>
    <row r="28443" spans="6:23" x14ac:dyDescent="0.2">
      <c r="F28443" s="610"/>
      <c r="H28443" s="612"/>
      <c r="I28443" s="598"/>
      <c r="J28443" s="598"/>
      <c r="M28443" s="598"/>
      <c r="N28443" s="598"/>
      <c r="V28443" s="598"/>
      <c r="W28443" s="598"/>
    </row>
    <row r="28444" spans="6:23" x14ac:dyDescent="0.2">
      <c r="F28444" s="610"/>
      <c r="H28444" s="612"/>
      <c r="I28444" s="598"/>
      <c r="J28444" s="598"/>
      <c r="M28444" s="598"/>
      <c r="N28444" s="598"/>
      <c r="V28444" s="598"/>
      <c r="W28444" s="598"/>
    </row>
    <row r="28445" spans="6:23" x14ac:dyDescent="0.2">
      <c r="F28445" s="610"/>
      <c r="H28445" s="612"/>
      <c r="I28445" s="598"/>
      <c r="J28445" s="598"/>
      <c r="M28445" s="598"/>
      <c r="N28445" s="598"/>
      <c r="V28445" s="598"/>
      <c r="W28445" s="598"/>
    </row>
    <row r="28446" spans="6:23" x14ac:dyDescent="0.2">
      <c r="F28446" s="610"/>
      <c r="H28446" s="612"/>
      <c r="I28446" s="598"/>
      <c r="J28446" s="598"/>
      <c r="M28446" s="598"/>
      <c r="N28446" s="598"/>
      <c r="V28446" s="598"/>
      <c r="W28446" s="598"/>
    </row>
    <row r="28447" spans="6:23" x14ac:dyDescent="0.2">
      <c r="F28447" s="610"/>
      <c r="H28447" s="612"/>
      <c r="I28447" s="598"/>
      <c r="J28447" s="598"/>
      <c r="M28447" s="598"/>
      <c r="N28447" s="598"/>
      <c r="V28447" s="598"/>
      <c r="W28447" s="598"/>
    </row>
    <row r="28448" spans="6:23" x14ac:dyDescent="0.2">
      <c r="F28448" s="610"/>
      <c r="H28448" s="612"/>
      <c r="I28448" s="598"/>
      <c r="J28448" s="598"/>
      <c r="M28448" s="598"/>
      <c r="N28448" s="598"/>
      <c r="V28448" s="598"/>
      <c r="W28448" s="598"/>
    </row>
    <row r="28449" spans="6:23" x14ac:dyDescent="0.2">
      <c r="F28449" s="610"/>
      <c r="H28449" s="612"/>
      <c r="I28449" s="598"/>
      <c r="J28449" s="598"/>
      <c r="M28449" s="598"/>
      <c r="N28449" s="598"/>
      <c r="V28449" s="598"/>
      <c r="W28449" s="598"/>
    </row>
    <row r="28450" spans="6:23" x14ac:dyDescent="0.2">
      <c r="F28450" s="610"/>
      <c r="H28450" s="612"/>
      <c r="I28450" s="598"/>
      <c r="J28450" s="598"/>
      <c r="M28450" s="598"/>
      <c r="N28450" s="598"/>
      <c r="V28450" s="598"/>
      <c r="W28450" s="598"/>
    </row>
    <row r="28451" spans="6:23" x14ac:dyDescent="0.2">
      <c r="F28451" s="610"/>
      <c r="H28451" s="612"/>
      <c r="I28451" s="598"/>
      <c r="J28451" s="598"/>
      <c r="M28451" s="598"/>
      <c r="N28451" s="598"/>
      <c r="V28451" s="598"/>
      <c r="W28451" s="598"/>
    </row>
    <row r="28452" spans="6:23" x14ac:dyDescent="0.2">
      <c r="F28452" s="610"/>
      <c r="H28452" s="612"/>
      <c r="I28452" s="598"/>
      <c r="J28452" s="598"/>
      <c r="M28452" s="598"/>
      <c r="N28452" s="598"/>
      <c r="V28452" s="598"/>
      <c r="W28452" s="598"/>
    </row>
    <row r="28453" spans="6:23" x14ac:dyDescent="0.2">
      <c r="F28453" s="610"/>
      <c r="H28453" s="612"/>
      <c r="I28453" s="598"/>
      <c r="J28453" s="598"/>
      <c r="M28453" s="598"/>
      <c r="N28453" s="598"/>
      <c r="V28453" s="598"/>
      <c r="W28453" s="598"/>
    </row>
    <row r="28454" spans="6:23" x14ac:dyDescent="0.2">
      <c r="F28454" s="610"/>
      <c r="H28454" s="612"/>
      <c r="I28454" s="598"/>
      <c r="J28454" s="598"/>
      <c r="M28454" s="598"/>
      <c r="N28454" s="598"/>
      <c r="V28454" s="598"/>
      <c r="W28454" s="598"/>
    </row>
    <row r="28455" spans="6:23" x14ac:dyDescent="0.2">
      <c r="F28455" s="610"/>
      <c r="H28455" s="612"/>
      <c r="I28455" s="598"/>
      <c r="J28455" s="598"/>
      <c r="M28455" s="598"/>
      <c r="N28455" s="598"/>
      <c r="V28455" s="598"/>
      <c r="W28455" s="598"/>
    </row>
    <row r="28456" spans="6:23" x14ac:dyDescent="0.2">
      <c r="F28456" s="610"/>
      <c r="H28456" s="612"/>
      <c r="I28456" s="598"/>
      <c r="J28456" s="598"/>
      <c r="M28456" s="598"/>
      <c r="N28456" s="598"/>
      <c r="V28456" s="598"/>
      <c r="W28456" s="598"/>
    </row>
    <row r="28457" spans="6:23" x14ac:dyDescent="0.2">
      <c r="F28457" s="610"/>
      <c r="H28457" s="612"/>
      <c r="I28457" s="598"/>
      <c r="J28457" s="598"/>
      <c r="M28457" s="598"/>
      <c r="N28457" s="598"/>
      <c r="V28457" s="598"/>
      <c r="W28457" s="598"/>
    </row>
    <row r="28458" spans="6:23" x14ac:dyDescent="0.2">
      <c r="F28458" s="610"/>
      <c r="H28458" s="612"/>
      <c r="I28458" s="598"/>
      <c r="J28458" s="598"/>
      <c r="M28458" s="598"/>
      <c r="N28458" s="598"/>
      <c r="V28458" s="598"/>
      <c r="W28458" s="598"/>
    </row>
    <row r="28459" spans="6:23" x14ac:dyDescent="0.2">
      <c r="F28459" s="610"/>
      <c r="H28459" s="612"/>
      <c r="I28459" s="598"/>
      <c r="J28459" s="598"/>
      <c r="M28459" s="598"/>
      <c r="N28459" s="598"/>
      <c r="V28459" s="598"/>
      <c r="W28459" s="598"/>
    </row>
    <row r="28460" spans="6:23" x14ac:dyDescent="0.2">
      <c r="F28460" s="610"/>
      <c r="H28460" s="612"/>
      <c r="I28460" s="598"/>
      <c r="J28460" s="598"/>
      <c r="M28460" s="598"/>
      <c r="N28460" s="598"/>
      <c r="V28460" s="598"/>
      <c r="W28460" s="598"/>
    </row>
    <row r="28461" spans="6:23" x14ac:dyDescent="0.2">
      <c r="F28461" s="610"/>
      <c r="H28461" s="612"/>
      <c r="I28461" s="598"/>
      <c r="J28461" s="598"/>
      <c r="M28461" s="598"/>
      <c r="N28461" s="598"/>
      <c r="V28461" s="598"/>
      <c r="W28461" s="598"/>
    </row>
    <row r="28462" spans="6:23" x14ac:dyDescent="0.2">
      <c r="F28462" s="610"/>
      <c r="H28462" s="612"/>
      <c r="I28462" s="598"/>
      <c r="J28462" s="598"/>
      <c r="M28462" s="598"/>
      <c r="N28462" s="598"/>
      <c r="V28462" s="598"/>
      <c r="W28462" s="598"/>
    </row>
    <row r="28463" spans="6:23" x14ac:dyDescent="0.2">
      <c r="F28463" s="610"/>
      <c r="H28463" s="612"/>
      <c r="I28463" s="598"/>
      <c r="J28463" s="598"/>
      <c r="M28463" s="598"/>
      <c r="N28463" s="598"/>
      <c r="V28463" s="598"/>
      <c r="W28463" s="598"/>
    </row>
    <row r="28464" spans="6:23" x14ac:dyDescent="0.2">
      <c r="F28464" s="610"/>
      <c r="H28464" s="612"/>
      <c r="I28464" s="598"/>
      <c r="J28464" s="598"/>
      <c r="M28464" s="598"/>
      <c r="N28464" s="598"/>
      <c r="V28464" s="598"/>
      <c r="W28464" s="598"/>
    </row>
    <row r="28465" spans="6:23" x14ac:dyDescent="0.2">
      <c r="F28465" s="610"/>
      <c r="H28465" s="612"/>
      <c r="I28465" s="598"/>
      <c r="J28465" s="598"/>
      <c r="M28465" s="598"/>
      <c r="N28465" s="598"/>
      <c r="V28465" s="598"/>
      <c r="W28465" s="598"/>
    </row>
    <row r="28466" spans="6:23" x14ac:dyDescent="0.2">
      <c r="F28466" s="610"/>
      <c r="H28466" s="612"/>
      <c r="I28466" s="598"/>
      <c r="J28466" s="598"/>
      <c r="M28466" s="598"/>
      <c r="N28466" s="598"/>
      <c r="V28466" s="598"/>
      <c r="W28466" s="598"/>
    </row>
    <row r="28467" spans="6:23" x14ac:dyDescent="0.2">
      <c r="F28467" s="610"/>
      <c r="H28467" s="612"/>
      <c r="I28467" s="598"/>
      <c r="J28467" s="598"/>
      <c r="M28467" s="598"/>
      <c r="N28467" s="598"/>
      <c r="V28467" s="598"/>
      <c r="W28467" s="598"/>
    </row>
    <row r="28468" spans="6:23" x14ac:dyDescent="0.2">
      <c r="F28468" s="610"/>
      <c r="H28468" s="612"/>
      <c r="I28468" s="598"/>
      <c r="J28468" s="598"/>
      <c r="M28468" s="598"/>
      <c r="N28468" s="598"/>
      <c r="V28468" s="598"/>
      <c r="W28468" s="598"/>
    </row>
    <row r="28469" spans="6:23" x14ac:dyDescent="0.2">
      <c r="F28469" s="610"/>
      <c r="H28469" s="612"/>
      <c r="I28469" s="598"/>
      <c r="J28469" s="598"/>
      <c r="M28469" s="598"/>
      <c r="N28469" s="598"/>
      <c r="V28469" s="598"/>
      <c r="W28469" s="598"/>
    </row>
    <row r="28470" spans="6:23" x14ac:dyDescent="0.2">
      <c r="F28470" s="610"/>
      <c r="H28470" s="612"/>
      <c r="I28470" s="598"/>
      <c r="J28470" s="598"/>
      <c r="M28470" s="598"/>
      <c r="N28470" s="598"/>
      <c r="V28470" s="598"/>
      <c r="W28470" s="598"/>
    </row>
    <row r="28471" spans="6:23" x14ac:dyDescent="0.2">
      <c r="F28471" s="610"/>
      <c r="H28471" s="612"/>
      <c r="I28471" s="598"/>
      <c r="J28471" s="598"/>
      <c r="M28471" s="598"/>
      <c r="N28471" s="598"/>
      <c r="V28471" s="598"/>
      <c r="W28471" s="598"/>
    </row>
    <row r="28472" spans="6:23" x14ac:dyDescent="0.2">
      <c r="F28472" s="610"/>
      <c r="H28472" s="612"/>
      <c r="I28472" s="598"/>
      <c r="J28472" s="598"/>
      <c r="M28472" s="598"/>
      <c r="N28472" s="598"/>
      <c r="V28472" s="598"/>
      <c r="W28472" s="598"/>
    </row>
    <row r="28473" spans="6:23" x14ac:dyDescent="0.2">
      <c r="F28473" s="610"/>
      <c r="H28473" s="612"/>
      <c r="I28473" s="598"/>
      <c r="J28473" s="598"/>
      <c r="M28473" s="598"/>
      <c r="N28473" s="598"/>
      <c r="V28473" s="598"/>
      <c r="W28473" s="598"/>
    </row>
    <row r="28474" spans="6:23" x14ac:dyDescent="0.2">
      <c r="F28474" s="610"/>
      <c r="H28474" s="612"/>
      <c r="I28474" s="598"/>
      <c r="J28474" s="598"/>
      <c r="M28474" s="598"/>
      <c r="N28474" s="598"/>
      <c r="V28474" s="598"/>
      <c r="W28474" s="598"/>
    </row>
    <row r="28475" spans="6:23" x14ac:dyDescent="0.2">
      <c r="F28475" s="610"/>
      <c r="H28475" s="612"/>
      <c r="I28475" s="598"/>
      <c r="J28475" s="598"/>
      <c r="M28475" s="598"/>
      <c r="N28475" s="598"/>
      <c r="V28475" s="598"/>
      <c r="W28475" s="598"/>
    </row>
    <row r="28476" spans="6:23" x14ac:dyDescent="0.2">
      <c r="F28476" s="610"/>
      <c r="H28476" s="612"/>
      <c r="I28476" s="598"/>
      <c r="J28476" s="598"/>
      <c r="M28476" s="598"/>
      <c r="N28476" s="598"/>
      <c r="V28476" s="598"/>
      <c r="W28476" s="598"/>
    </row>
    <row r="28477" spans="6:23" x14ac:dyDescent="0.2">
      <c r="F28477" s="610"/>
      <c r="H28477" s="612"/>
      <c r="I28477" s="598"/>
      <c r="J28477" s="598"/>
      <c r="M28477" s="598"/>
      <c r="N28477" s="598"/>
      <c r="V28477" s="598"/>
      <c r="W28477" s="598"/>
    </row>
    <row r="28478" spans="6:23" x14ac:dyDescent="0.2">
      <c r="F28478" s="610"/>
      <c r="H28478" s="612"/>
      <c r="I28478" s="598"/>
      <c r="J28478" s="598"/>
      <c r="M28478" s="598"/>
      <c r="N28478" s="598"/>
      <c r="V28478" s="598"/>
      <c r="W28478" s="598"/>
    </row>
    <row r="28479" spans="6:23" x14ac:dyDescent="0.2">
      <c r="F28479" s="610"/>
      <c r="H28479" s="612"/>
      <c r="I28479" s="598"/>
      <c r="J28479" s="598"/>
      <c r="M28479" s="598"/>
      <c r="N28479" s="598"/>
      <c r="V28479" s="598"/>
      <c r="W28479" s="598"/>
    </row>
    <row r="28480" spans="6:23" x14ac:dyDescent="0.2">
      <c r="F28480" s="610"/>
      <c r="H28480" s="612"/>
      <c r="I28480" s="598"/>
      <c r="J28480" s="598"/>
      <c r="M28480" s="598"/>
      <c r="N28480" s="598"/>
      <c r="V28480" s="598"/>
      <c r="W28480" s="598"/>
    </row>
    <row r="28481" spans="6:23" x14ac:dyDescent="0.2">
      <c r="F28481" s="610"/>
      <c r="H28481" s="612"/>
      <c r="I28481" s="598"/>
      <c r="J28481" s="598"/>
      <c r="M28481" s="598"/>
      <c r="N28481" s="598"/>
      <c r="V28481" s="598"/>
      <c r="W28481" s="598"/>
    </row>
    <row r="28482" spans="6:23" x14ac:dyDescent="0.2">
      <c r="F28482" s="610"/>
      <c r="H28482" s="612"/>
      <c r="I28482" s="598"/>
      <c r="J28482" s="598"/>
      <c r="M28482" s="598"/>
      <c r="N28482" s="598"/>
      <c r="V28482" s="598"/>
      <c r="W28482" s="598"/>
    </row>
    <row r="28483" spans="6:23" x14ac:dyDescent="0.2">
      <c r="F28483" s="610"/>
      <c r="H28483" s="612"/>
      <c r="I28483" s="598"/>
      <c r="J28483" s="598"/>
      <c r="M28483" s="598"/>
      <c r="N28483" s="598"/>
      <c r="V28483" s="598"/>
      <c r="W28483" s="598"/>
    </row>
    <row r="28484" spans="6:23" x14ac:dyDescent="0.2">
      <c r="F28484" s="610"/>
      <c r="H28484" s="612"/>
      <c r="I28484" s="598"/>
      <c r="J28484" s="598"/>
      <c r="M28484" s="598"/>
      <c r="N28484" s="598"/>
      <c r="V28484" s="598"/>
      <c r="W28484" s="598"/>
    </row>
    <row r="28485" spans="6:23" x14ac:dyDescent="0.2">
      <c r="F28485" s="610"/>
      <c r="H28485" s="612"/>
      <c r="I28485" s="598"/>
      <c r="J28485" s="598"/>
      <c r="M28485" s="598"/>
      <c r="N28485" s="598"/>
      <c r="V28485" s="598"/>
      <c r="W28485" s="598"/>
    </row>
    <row r="28486" spans="6:23" x14ac:dyDescent="0.2">
      <c r="F28486" s="610"/>
      <c r="H28486" s="612"/>
      <c r="I28486" s="598"/>
      <c r="J28486" s="598"/>
      <c r="M28486" s="598"/>
      <c r="N28486" s="598"/>
      <c r="V28486" s="598"/>
      <c r="W28486" s="598"/>
    </row>
    <row r="28487" spans="6:23" x14ac:dyDescent="0.2">
      <c r="F28487" s="610"/>
      <c r="H28487" s="612"/>
      <c r="I28487" s="598"/>
      <c r="J28487" s="598"/>
      <c r="M28487" s="598"/>
      <c r="N28487" s="598"/>
      <c r="V28487" s="598"/>
      <c r="W28487" s="598"/>
    </row>
    <row r="28488" spans="6:23" x14ac:dyDescent="0.2">
      <c r="F28488" s="610"/>
      <c r="H28488" s="612"/>
      <c r="I28488" s="598"/>
      <c r="J28488" s="598"/>
      <c r="M28488" s="598"/>
      <c r="N28488" s="598"/>
      <c r="V28488" s="598"/>
      <c r="W28488" s="598"/>
    </row>
    <row r="28489" spans="6:23" x14ac:dyDescent="0.2">
      <c r="F28489" s="610"/>
      <c r="H28489" s="612"/>
      <c r="I28489" s="598"/>
      <c r="J28489" s="598"/>
      <c r="M28489" s="598"/>
      <c r="N28489" s="598"/>
      <c r="V28489" s="598"/>
      <c r="W28489" s="598"/>
    </row>
    <row r="28490" spans="6:23" x14ac:dyDescent="0.2">
      <c r="F28490" s="610"/>
      <c r="H28490" s="612"/>
      <c r="I28490" s="598"/>
      <c r="J28490" s="598"/>
      <c r="M28490" s="598"/>
      <c r="N28490" s="598"/>
      <c r="V28490" s="598"/>
      <c r="W28490" s="598"/>
    </row>
    <row r="28491" spans="6:23" x14ac:dyDescent="0.2">
      <c r="F28491" s="610"/>
      <c r="H28491" s="612"/>
      <c r="I28491" s="598"/>
      <c r="J28491" s="598"/>
      <c r="M28491" s="598"/>
      <c r="N28491" s="598"/>
      <c r="V28491" s="598"/>
      <c r="W28491" s="598"/>
    </row>
    <row r="28492" spans="6:23" x14ac:dyDescent="0.2">
      <c r="F28492" s="610"/>
      <c r="H28492" s="612"/>
      <c r="I28492" s="598"/>
      <c r="J28492" s="598"/>
      <c r="M28492" s="598"/>
      <c r="N28492" s="598"/>
      <c r="V28492" s="598"/>
      <c r="W28492" s="598"/>
    </row>
    <row r="28493" spans="6:23" x14ac:dyDescent="0.2">
      <c r="F28493" s="610"/>
      <c r="H28493" s="612"/>
      <c r="I28493" s="598"/>
      <c r="J28493" s="598"/>
      <c r="M28493" s="598"/>
      <c r="N28493" s="598"/>
      <c r="V28493" s="598"/>
      <c r="W28493" s="598"/>
    </row>
    <row r="28494" spans="6:23" x14ac:dyDescent="0.2">
      <c r="F28494" s="610"/>
      <c r="H28494" s="612"/>
      <c r="I28494" s="598"/>
      <c r="J28494" s="598"/>
      <c r="M28494" s="598"/>
      <c r="N28494" s="598"/>
      <c r="V28494" s="598"/>
      <c r="W28494" s="598"/>
    </row>
    <row r="28495" spans="6:23" x14ac:dyDescent="0.2">
      <c r="F28495" s="610"/>
      <c r="H28495" s="612"/>
      <c r="I28495" s="598"/>
      <c r="J28495" s="598"/>
      <c r="M28495" s="598"/>
      <c r="N28495" s="598"/>
      <c r="V28495" s="598"/>
      <c r="W28495" s="598"/>
    </row>
    <row r="28496" spans="6:23" x14ac:dyDescent="0.2">
      <c r="F28496" s="610"/>
      <c r="H28496" s="612"/>
      <c r="I28496" s="598"/>
      <c r="J28496" s="598"/>
      <c r="M28496" s="598"/>
      <c r="N28496" s="598"/>
      <c r="V28496" s="598"/>
      <c r="W28496" s="598"/>
    </row>
    <row r="28497" spans="6:23" x14ac:dyDescent="0.2">
      <c r="F28497" s="610"/>
      <c r="H28497" s="612"/>
      <c r="I28497" s="598"/>
      <c r="J28497" s="598"/>
      <c r="M28497" s="598"/>
      <c r="N28497" s="598"/>
      <c r="V28497" s="598"/>
      <c r="W28497" s="598"/>
    </row>
    <row r="28498" spans="6:23" x14ac:dyDescent="0.2">
      <c r="F28498" s="610"/>
      <c r="H28498" s="612"/>
      <c r="I28498" s="598"/>
      <c r="J28498" s="598"/>
      <c r="M28498" s="598"/>
      <c r="N28498" s="598"/>
      <c r="V28498" s="598"/>
      <c r="W28498" s="598"/>
    </row>
    <row r="28499" spans="6:23" x14ac:dyDescent="0.2">
      <c r="F28499" s="610"/>
      <c r="H28499" s="612"/>
      <c r="I28499" s="598"/>
      <c r="J28499" s="598"/>
      <c r="M28499" s="598"/>
      <c r="N28499" s="598"/>
      <c r="V28499" s="598"/>
      <c r="W28499" s="598"/>
    </row>
    <row r="28500" spans="6:23" x14ac:dyDescent="0.2">
      <c r="F28500" s="610"/>
      <c r="H28500" s="612"/>
      <c r="I28500" s="598"/>
      <c r="J28500" s="598"/>
      <c r="M28500" s="598"/>
      <c r="N28500" s="598"/>
      <c r="V28500" s="598"/>
      <c r="W28500" s="598"/>
    </row>
    <row r="28501" spans="6:23" x14ac:dyDescent="0.2">
      <c r="F28501" s="610"/>
      <c r="H28501" s="612"/>
      <c r="I28501" s="598"/>
      <c r="J28501" s="598"/>
      <c r="M28501" s="598"/>
      <c r="N28501" s="598"/>
      <c r="V28501" s="598"/>
      <c r="W28501" s="598"/>
    </row>
    <row r="28502" spans="6:23" x14ac:dyDescent="0.2">
      <c r="F28502" s="610"/>
      <c r="H28502" s="612"/>
      <c r="I28502" s="598"/>
      <c r="J28502" s="598"/>
      <c r="M28502" s="598"/>
      <c r="N28502" s="598"/>
      <c r="V28502" s="598"/>
      <c r="W28502" s="598"/>
    </row>
    <row r="28503" spans="6:23" x14ac:dyDescent="0.2">
      <c r="F28503" s="610"/>
      <c r="H28503" s="612"/>
      <c r="I28503" s="598"/>
      <c r="J28503" s="598"/>
      <c r="M28503" s="598"/>
      <c r="N28503" s="598"/>
      <c r="V28503" s="598"/>
      <c r="W28503" s="598"/>
    </row>
    <row r="28504" spans="6:23" x14ac:dyDescent="0.2">
      <c r="F28504" s="610"/>
      <c r="H28504" s="612"/>
      <c r="I28504" s="598"/>
      <c r="J28504" s="598"/>
      <c r="M28504" s="598"/>
      <c r="N28504" s="598"/>
      <c r="V28504" s="598"/>
      <c r="W28504" s="598"/>
    </row>
    <row r="28505" spans="6:23" x14ac:dyDescent="0.2">
      <c r="F28505" s="610"/>
      <c r="H28505" s="612"/>
      <c r="I28505" s="598"/>
      <c r="J28505" s="598"/>
      <c r="M28505" s="598"/>
      <c r="N28505" s="598"/>
      <c r="V28505" s="598"/>
      <c r="W28505" s="598"/>
    </row>
    <row r="28506" spans="6:23" x14ac:dyDescent="0.2">
      <c r="F28506" s="610"/>
      <c r="H28506" s="612"/>
      <c r="I28506" s="598"/>
      <c r="J28506" s="598"/>
      <c r="M28506" s="598"/>
      <c r="N28506" s="598"/>
      <c r="V28506" s="598"/>
      <c r="W28506" s="598"/>
    </row>
    <row r="28507" spans="6:23" x14ac:dyDescent="0.2">
      <c r="F28507" s="610"/>
      <c r="H28507" s="612"/>
      <c r="I28507" s="598"/>
      <c r="J28507" s="598"/>
      <c r="M28507" s="598"/>
      <c r="N28507" s="598"/>
      <c r="V28507" s="598"/>
      <c r="W28507" s="598"/>
    </row>
    <row r="28508" spans="6:23" x14ac:dyDescent="0.2">
      <c r="F28508" s="610"/>
      <c r="H28508" s="612"/>
      <c r="I28508" s="598"/>
      <c r="J28508" s="598"/>
      <c r="M28508" s="598"/>
      <c r="N28508" s="598"/>
      <c r="V28508" s="598"/>
      <c r="W28508" s="598"/>
    </row>
    <row r="28509" spans="6:23" x14ac:dyDescent="0.2">
      <c r="F28509" s="610"/>
      <c r="H28509" s="612"/>
      <c r="I28509" s="598"/>
      <c r="J28509" s="598"/>
      <c r="M28509" s="598"/>
      <c r="N28509" s="598"/>
      <c r="V28509" s="598"/>
      <c r="W28509" s="598"/>
    </row>
    <row r="28510" spans="6:23" x14ac:dyDescent="0.2">
      <c r="F28510" s="610"/>
      <c r="H28510" s="612"/>
      <c r="I28510" s="598"/>
      <c r="J28510" s="598"/>
      <c r="M28510" s="598"/>
      <c r="N28510" s="598"/>
      <c r="V28510" s="598"/>
      <c r="W28510" s="598"/>
    </row>
    <row r="28511" spans="6:23" x14ac:dyDescent="0.2">
      <c r="F28511" s="610"/>
      <c r="H28511" s="612"/>
      <c r="I28511" s="598"/>
      <c r="J28511" s="598"/>
      <c r="M28511" s="598"/>
      <c r="N28511" s="598"/>
      <c r="V28511" s="598"/>
      <c r="W28511" s="598"/>
    </row>
    <row r="28512" spans="6:23" x14ac:dyDescent="0.2">
      <c r="F28512" s="610"/>
      <c r="H28512" s="612"/>
      <c r="I28512" s="598"/>
      <c r="J28512" s="598"/>
      <c r="M28512" s="598"/>
      <c r="N28512" s="598"/>
      <c r="V28512" s="598"/>
      <c r="W28512" s="598"/>
    </row>
    <row r="28513" spans="6:23" x14ac:dyDescent="0.2">
      <c r="F28513" s="610"/>
      <c r="H28513" s="612"/>
      <c r="I28513" s="598"/>
      <c r="J28513" s="598"/>
      <c r="M28513" s="598"/>
      <c r="N28513" s="598"/>
      <c r="V28513" s="598"/>
      <c r="W28513" s="598"/>
    </row>
    <row r="28514" spans="6:23" x14ac:dyDescent="0.2">
      <c r="F28514" s="610"/>
      <c r="H28514" s="612"/>
      <c r="I28514" s="598"/>
      <c r="J28514" s="598"/>
      <c r="M28514" s="598"/>
      <c r="N28514" s="598"/>
      <c r="V28514" s="598"/>
      <c r="W28514" s="598"/>
    </row>
    <row r="28515" spans="6:23" x14ac:dyDescent="0.2">
      <c r="F28515" s="610"/>
      <c r="H28515" s="612"/>
      <c r="I28515" s="598"/>
      <c r="J28515" s="598"/>
      <c r="M28515" s="598"/>
      <c r="N28515" s="598"/>
      <c r="V28515" s="598"/>
      <c r="W28515" s="598"/>
    </row>
    <row r="28516" spans="6:23" x14ac:dyDescent="0.2">
      <c r="F28516" s="610"/>
      <c r="H28516" s="612"/>
      <c r="I28516" s="598"/>
      <c r="J28516" s="598"/>
      <c r="M28516" s="598"/>
      <c r="N28516" s="598"/>
      <c r="V28516" s="598"/>
      <c r="W28516" s="598"/>
    </row>
    <row r="28517" spans="6:23" x14ac:dyDescent="0.2">
      <c r="F28517" s="610"/>
      <c r="H28517" s="612"/>
      <c r="I28517" s="598"/>
      <c r="J28517" s="598"/>
      <c r="M28517" s="598"/>
      <c r="N28517" s="598"/>
      <c r="V28517" s="598"/>
      <c r="W28517" s="598"/>
    </row>
    <row r="28518" spans="6:23" x14ac:dyDescent="0.2">
      <c r="F28518" s="610"/>
      <c r="H28518" s="612"/>
      <c r="I28518" s="598"/>
      <c r="J28518" s="598"/>
      <c r="M28518" s="598"/>
      <c r="N28518" s="598"/>
      <c r="V28518" s="598"/>
      <c r="W28518" s="598"/>
    </row>
    <row r="28519" spans="6:23" x14ac:dyDescent="0.2">
      <c r="F28519" s="610"/>
      <c r="H28519" s="612"/>
      <c r="I28519" s="598"/>
      <c r="J28519" s="598"/>
      <c r="M28519" s="598"/>
      <c r="N28519" s="598"/>
      <c r="V28519" s="598"/>
      <c r="W28519" s="598"/>
    </row>
    <row r="28520" spans="6:23" x14ac:dyDescent="0.2">
      <c r="F28520" s="610"/>
      <c r="H28520" s="612"/>
      <c r="I28520" s="598"/>
      <c r="J28520" s="598"/>
      <c r="M28520" s="598"/>
      <c r="N28520" s="598"/>
      <c r="V28520" s="598"/>
      <c r="W28520" s="598"/>
    </row>
    <row r="28521" spans="6:23" x14ac:dyDescent="0.2">
      <c r="F28521" s="610"/>
      <c r="H28521" s="612"/>
      <c r="I28521" s="598"/>
      <c r="J28521" s="598"/>
      <c r="M28521" s="598"/>
      <c r="N28521" s="598"/>
      <c r="V28521" s="598"/>
      <c r="W28521" s="598"/>
    </row>
    <row r="28522" spans="6:23" x14ac:dyDescent="0.2">
      <c r="F28522" s="610"/>
      <c r="H28522" s="612"/>
      <c r="I28522" s="598"/>
      <c r="J28522" s="598"/>
      <c r="M28522" s="598"/>
      <c r="N28522" s="598"/>
      <c r="V28522" s="598"/>
      <c r="W28522" s="598"/>
    </row>
    <row r="28523" spans="6:23" x14ac:dyDescent="0.2">
      <c r="F28523" s="610"/>
      <c r="H28523" s="612"/>
      <c r="I28523" s="598"/>
      <c r="J28523" s="598"/>
      <c r="M28523" s="598"/>
      <c r="N28523" s="598"/>
      <c r="V28523" s="598"/>
      <c r="W28523" s="598"/>
    </row>
    <row r="28524" spans="6:23" x14ac:dyDescent="0.2">
      <c r="F28524" s="610"/>
      <c r="H28524" s="612"/>
      <c r="I28524" s="598"/>
      <c r="J28524" s="598"/>
      <c r="M28524" s="598"/>
      <c r="N28524" s="598"/>
      <c r="V28524" s="598"/>
      <c r="W28524" s="598"/>
    </row>
    <row r="28525" spans="6:23" x14ac:dyDescent="0.2">
      <c r="F28525" s="610"/>
      <c r="H28525" s="612"/>
      <c r="I28525" s="598"/>
      <c r="J28525" s="598"/>
      <c r="M28525" s="598"/>
      <c r="N28525" s="598"/>
      <c r="V28525" s="598"/>
      <c r="W28525" s="598"/>
    </row>
    <row r="28526" spans="6:23" x14ac:dyDescent="0.2">
      <c r="F28526" s="610"/>
      <c r="H28526" s="612"/>
      <c r="I28526" s="598"/>
      <c r="J28526" s="598"/>
      <c r="M28526" s="598"/>
      <c r="N28526" s="598"/>
      <c r="V28526" s="598"/>
      <c r="W28526" s="598"/>
    </row>
    <row r="28527" spans="6:23" x14ac:dyDescent="0.2">
      <c r="F28527" s="610"/>
      <c r="H28527" s="612"/>
      <c r="I28527" s="598"/>
      <c r="J28527" s="598"/>
      <c r="M28527" s="598"/>
      <c r="N28527" s="598"/>
      <c r="V28527" s="598"/>
      <c r="W28527" s="598"/>
    </row>
    <row r="28528" spans="6:23" x14ac:dyDescent="0.2">
      <c r="F28528" s="610"/>
      <c r="H28528" s="612"/>
      <c r="I28528" s="598"/>
      <c r="J28528" s="598"/>
      <c r="M28528" s="598"/>
      <c r="N28528" s="598"/>
      <c r="V28528" s="598"/>
      <c r="W28528" s="598"/>
    </row>
    <row r="28529" spans="6:23" x14ac:dyDescent="0.2">
      <c r="F28529" s="610"/>
      <c r="H28529" s="612"/>
      <c r="I28529" s="598"/>
      <c r="J28529" s="598"/>
      <c r="M28529" s="598"/>
      <c r="N28529" s="598"/>
      <c r="V28529" s="598"/>
      <c r="W28529" s="598"/>
    </row>
    <row r="28530" spans="6:23" x14ac:dyDescent="0.2">
      <c r="F28530" s="610"/>
      <c r="H28530" s="612"/>
      <c r="I28530" s="598"/>
      <c r="J28530" s="598"/>
      <c r="M28530" s="598"/>
      <c r="N28530" s="598"/>
      <c r="V28530" s="598"/>
      <c r="W28530" s="598"/>
    </row>
    <row r="28531" spans="6:23" x14ac:dyDescent="0.2">
      <c r="F28531" s="610"/>
      <c r="H28531" s="612"/>
      <c r="I28531" s="598"/>
      <c r="J28531" s="598"/>
      <c r="M28531" s="598"/>
      <c r="N28531" s="598"/>
      <c r="V28531" s="598"/>
      <c r="W28531" s="598"/>
    </row>
    <row r="28532" spans="6:23" x14ac:dyDescent="0.2">
      <c r="F28532" s="610"/>
      <c r="H28532" s="612"/>
      <c r="I28532" s="598"/>
      <c r="J28532" s="598"/>
      <c r="M28532" s="598"/>
      <c r="N28532" s="598"/>
      <c r="V28532" s="598"/>
      <c r="W28532" s="598"/>
    </row>
    <row r="28533" spans="6:23" x14ac:dyDescent="0.2">
      <c r="F28533" s="610"/>
      <c r="H28533" s="612"/>
      <c r="I28533" s="598"/>
      <c r="J28533" s="598"/>
      <c r="M28533" s="598"/>
      <c r="N28533" s="598"/>
      <c r="V28533" s="598"/>
      <c r="W28533" s="598"/>
    </row>
    <row r="28534" spans="6:23" x14ac:dyDescent="0.2">
      <c r="F28534" s="610"/>
      <c r="H28534" s="612"/>
      <c r="I28534" s="598"/>
      <c r="J28534" s="598"/>
      <c r="M28534" s="598"/>
      <c r="N28534" s="598"/>
      <c r="V28534" s="598"/>
      <c r="W28534" s="598"/>
    </row>
    <row r="28535" spans="6:23" x14ac:dyDescent="0.2">
      <c r="F28535" s="610"/>
      <c r="H28535" s="612"/>
      <c r="I28535" s="598"/>
      <c r="J28535" s="598"/>
      <c r="M28535" s="598"/>
      <c r="N28535" s="598"/>
      <c r="V28535" s="598"/>
      <c r="W28535" s="598"/>
    </row>
    <row r="28536" spans="6:23" x14ac:dyDescent="0.2">
      <c r="F28536" s="610"/>
      <c r="H28536" s="612"/>
      <c r="I28536" s="598"/>
      <c r="J28536" s="598"/>
      <c r="M28536" s="598"/>
      <c r="N28536" s="598"/>
      <c r="V28536" s="598"/>
      <c r="W28536" s="598"/>
    </row>
    <row r="28537" spans="6:23" x14ac:dyDescent="0.2">
      <c r="F28537" s="610"/>
      <c r="H28537" s="612"/>
      <c r="I28537" s="598"/>
      <c r="J28537" s="598"/>
      <c r="M28537" s="598"/>
      <c r="N28537" s="598"/>
      <c r="V28537" s="598"/>
      <c r="W28537" s="598"/>
    </row>
    <row r="28538" spans="6:23" x14ac:dyDescent="0.2">
      <c r="F28538" s="610"/>
      <c r="H28538" s="612"/>
      <c r="I28538" s="598"/>
      <c r="J28538" s="598"/>
      <c r="M28538" s="598"/>
      <c r="N28538" s="598"/>
      <c r="V28538" s="598"/>
      <c r="W28538" s="598"/>
    </row>
    <row r="28539" spans="6:23" x14ac:dyDescent="0.2">
      <c r="F28539" s="610"/>
      <c r="H28539" s="612"/>
      <c r="I28539" s="598"/>
      <c r="J28539" s="598"/>
      <c r="M28539" s="598"/>
      <c r="N28539" s="598"/>
      <c r="V28539" s="598"/>
      <c r="W28539" s="598"/>
    </row>
    <row r="28540" spans="6:23" x14ac:dyDescent="0.2">
      <c r="F28540" s="610"/>
      <c r="H28540" s="612"/>
      <c r="I28540" s="598"/>
      <c r="J28540" s="598"/>
      <c r="M28540" s="598"/>
      <c r="N28540" s="598"/>
      <c r="V28540" s="598"/>
      <c r="W28540" s="598"/>
    </row>
    <row r="28541" spans="6:23" x14ac:dyDescent="0.2">
      <c r="F28541" s="610"/>
      <c r="H28541" s="612"/>
      <c r="I28541" s="598"/>
      <c r="J28541" s="598"/>
      <c r="M28541" s="598"/>
      <c r="N28541" s="598"/>
      <c r="V28541" s="598"/>
      <c r="W28541" s="598"/>
    </row>
    <row r="28542" spans="6:23" x14ac:dyDescent="0.2">
      <c r="F28542" s="610"/>
      <c r="H28542" s="612"/>
      <c r="I28542" s="598"/>
      <c r="J28542" s="598"/>
      <c r="M28542" s="598"/>
      <c r="N28542" s="598"/>
      <c r="V28542" s="598"/>
      <c r="W28542" s="598"/>
    </row>
    <row r="28543" spans="6:23" x14ac:dyDescent="0.2">
      <c r="F28543" s="610"/>
      <c r="H28543" s="612"/>
      <c r="I28543" s="598"/>
      <c r="J28543" s="598"/>
      <c r="M28543" s="598"/>
      <c r="N28543" s="598"/>
      <c r="V28543" s="598"/>
      <c r="W28543" s="598"/>
    </row>
    <row r="28544" spans="6:23" x14ac:dyDescent="0.2">
      <c r="F28544" s="610"/>
      <c r="H28544" s="612"/>
      <c r="I28544" s="598"/>
      <c r="J28544" s="598"/>
      <c r="M28544" s="598"/>
      <c r="N28544" s="598"/>
      <c r="V28544" s="598"/>
      <c r="W28544" s="598"/>
    </row>
    <row r="28545" spans="6:23" x14ac:dyDescent="0.2">
      <c r="F28545" s="610"/>
      <c r="H28545" s="612"/>
      <c r="I28545" s="598"/>
      <c r="J28545" s="598"/>
      <c r="M28545" s="598"/>
      <c r="N28545" s="598"/>
      <c r="V28545" s="598"/>
      <c r="W28545" s="598"/>
    </row>
    <row r="28546" spans="6:23" x14ac:dyDescent="0.2">
      <c r="F28546" s="610"/>
      <c r="H28546" s="612"/>
      <c r="I28546" s="598"/>
      <c r="J28546" s="598"/>
      <c r="M28546" s="598"/>
      <c r="N28546" s="598"/>
      <c r="V28546" s="598"/>
      <c r="W28546" s="598"/>
    </row>
    <row r="28547" spans="6:23" x14ac:dyDescent="0.2">
      <c r="F28547" s="610"/>
      <c r="H28547" s="612"/>
      <c r="I28547" s="598"/>
      <c r="J28547" s="598"/>
      <c r="M28547" s="598"/>
      <c r="N28547" s="598"/>
      <c r="V28547" s="598"/>
      <c r="W28547" s="598"/>
    </row>
    <row r="28548" spans="6:23" x14ac:dyDescent="0.2">
      <c r="F28548" s="610"/>
      <c r="H28548" s="612"/>
      <c r="I28548" s="598"/>
      <c r="J28548" s="598"/>
      <c r="M28548" s="598"/>
      <c r="N28548" s="598"/>
      <c r="V28548" s="598"/>
      <c r="W28548" s="598"/>
    </row>
    <row r="28549" spans="6:23" x14ac:dyDescent="0.2">
      <c r="F28549" s="610"/>
      <c r="H28549" s="612"/>
      <c r="I28549" s="598"/>
      <c r="J28549" s="598"/>
      <c r="M28549" s="598"/>
      <c r="N28549" s="598"/>
      <c r="V28549" s="598"/>
      <c r="W28549" s="598"/>
    </row>
    <row r="28550" spans="6:23" x14ac:dyDescent="0.2">
      <c r="F28550" s="610"/>
      <c r="H28550" s="612"/>
      <c r="I28550" s="598"/>
      <c r="J28550" s="598"/>
      <c r="M28550" s="598"/>
      <c r="N28550" s="598"/>
      <c r="V28550" s="598"/>
      <c r="W28550" s="598"/>
    </row>
    <row r="28551" spans="6:23" x14ac:dyDescent="0.2">
      <c r="F28551" s="610"/>
      <c r="H28551" s="612"/>
      <c r="I28551" s="598"/>
      <c r="J28551" s="598"/>
      <c r="M28551" s="598"/>
      <c r="N28551" s="598"/>
      <c r="V28551" s="598"/>
      <c r="W28551" s="598"/>
    </row>
    <row r="28552" spans="6:23" x14ac:dyDescent="0.2">
      <c r="F28552" s="610"/>
      <c r="H28552" s="612"/>
      <c r="I28552" s="598"/>
      <c r="J28552" s="598"/>
      <c r="M28552" s="598"/>
      <c r="N28552" s="598"/>
      <c r="V28552" s="598"/>
      <c r="W28552" s="598"/>
    </row>
    <row r="28553" spans="6:23" x14ac:dyDescent="0.2">
      <c r="F28553" s="610"/>
      <c r="H28553" s="612"/>
      <c r="I28553" s="598"/>
      <c r="J28553" s="598"/>
      <c r="M28553" s="598"/>
      <c r="N28553" s="598"/>
      <c r="V28553" s="598"/>
      <c r="W28553" s="598"/>
    </row>
    <row r="28554" spans="6:23" x14ac:dyDescent="0.2">
      <c r="F28554" s="610"/>
      <c r="H28554" s="612"/>
      <c r="I28554" s="598"/>
      <c r="J28554" s="598"/>
      <c r="M28554" s="598"/>
      <c r="N28554" s="598"/>
      <c r="V28554" s="598"/>
      <c r="W28554" s="598"/>
    </row>
    <row r="28555" spans="6:23" x14ac:dyDescent="0.2">
      <c r="F28555" s="610"/>
      <c r="H28555" s="612"/>
      <c r="I28555" s="598"/>
      <c r="J28555" s="598"/>
      <c r="M28555" s="598"/>
      <c r="N28555" s="598"/>
      <c r="V28555" s="598"/>
      <c r="W28555" s="598"/>
    </row>
    <row r="28556" spans="6:23" x14ac:dyDescent="0.2">
      <c r="F28556" s="610"/>
      <c r="H28556" s="612"/>
      <c r="I28556" s="598"/>
      <c r="J28556" s="598"/>
      <c r="M28556" s="598"/>
      <c r="N28556" s="598"/>
      <c r="V28556" s="598"/>
      <c r="W28556" s="598"/>
    </row>
    <row r="28557" spans="6:23" x14ac:dyDescent="0.2">
      <c r="F28557" s="610"/>
      <c r="H28557" s="612"/>
      <c r="I28557" s="598"/>
      <c r="J28557" s="598"/>
      <c r="M28557" s="598"/>
      <c r="N28557" s="598"/>
      <c r="V28557" s="598"/>
      <c r="W28557" s="598"/>
    </row>
    <row r="28558" spans="6:23" x14ac:dyDescent="0.2">
      <c r="F28558" s="610"/>
      <c r="H28558" s="612"/>
      <c r="I28558" s="598"/>
      <c r="J28558" s="598"/>
      <c r="M28558" s="598"/>
      <c r="N28558" s="598"/>
      <c r="V28558" s="598"/>
      <c r="W28558" s="598"/>
    </row>
    <row r="28559" spans="6:23" x14ac:dyDescent="0.2">
      <c r="F28559" s="610"/>
      <c r="H28559" s="612"/>
      <c r="I28559" s="598"/>
      <c r="J28559" s="598"/>
      <c r="M28559" s="598"/>
      <c r="N28559" s="598"/>
      <c r="V28559" s="598"/>
      <c r="W28559" s="598"/>
    </row>
    <row r="28560" spans="6:23" x14ac:dyDescent="0.2">
      <c r="F28560" s="610"/>
      <c r="H28560" s="612"/>
      <c r="I28560" s="598"/>
      <c r="J28560" s="598"/>
      <c r="M28560" s="598"/>
      <c r="N28560" s="598"/>
      <c r="V28560" s="598"/>
      <c r="W28560" s="598"/>
    </row>
    <row r="28561" spans="6:23" x14ac:dyDescent="0.2">
      <c r="F28561" s="610"/>
      <c r="H28561" s="612"/>
      <c r="I28561" s="598"/>
      <c r="J28561" s="598"/>
      <c r="M28561" s="598"/>
      <c r="N28561" s="598"/>
      <c r="V28561" s="598"/>
      <c r="W28561" s="598"/>
    </row>
    <row r="28562" spans="6:23" x14ac:dyDescent="0.2">
      <c r="F28562" s="610"/>
      <c r="H28562" s="612"/>
      <c r="I28562" s="598"/>
      <c r="J28562" s="598"/>
      <c r="M28562" s="598"/>
      <c r="N28562" s="598"/>
      <c r="V28562" s="598"/>
      <c r="W28562" s="598"/>
    </row>
    <row r="28563" spans="6:23" x14ac:dyDescent="0.2">
      <c r="F28563" s="610"/>
      <c r="H28563" s="612"/>
      <c r="I28563" s="598"/>
      <c r="J28563" s="598"/>
      <c r="M28563" s="598"/>
      <c r="N28563" s="598"/>
      <c r="V28563" s="598"/>
      <c r="W28563" s="598"/>
    </row>
    <row r="28564" spans="6:23" x14ac:dyDescent="0.2">
      <c r="F28564" s="610"/>
      <c r="H28564" s="612"/>
      <c r="I28564" s="598"/>
      <c r="J28564" s="598"/>
      <c r="M28564" s="598"/>
      <c r="N28564" s="598"/>
      <c r="V28564" s="598"/>
      <c r="W28564" s="598"/>
    </row>
    <row r="28565" spans="6:23" x14ac:dyDescent="0.2">
      <c r="F28565" s="610"/>
      <c r="H28565" s="612"/>
      <c r="I28565" s="598"/>
      <c r="J28565" s="598"/>
      <c r="M28565" s="598"/>
      <c r="N28565" s="598"/>
      <c r="V28565" s="598"/>
      <c r="W28565" s="598"/>
    </row>
    <row r="28566" spans="6:23" x14ac:dyDescent="0.2">
      <c r="F28566" s="610"/>
      <c r="H28566" s="612"/>
      <c r="I28566" s="598"/>
      <c r="J28566" s="598"/>
      <c r="M28566" s="598"/>
      <c r="N28566" s="598"/>
      <c r="V28566" s="598"/>
      <c r="W28566" s="598"/>
    </row>
    <row r="28567" spans="6:23" x14ac:dyDescent="0.2">
      <c r="F28567" s="610"/>
      <c r="H28567" s="612"/>
      <c r="I28567" s="598"/>
      <c r="J28567" s="598"/>
      <c r="M28567" s="598"/>
      <c r="N28567" s="598"/>
      <c r="V28567" s="598"/>
      <c r="W28567" s="598"/>
    </row>
    <row r="28568" spans="6:23" x14ac:dyDescent="0.2">
      <c r="F28568" s="610"/>
      <c r="H28568" s="612"/>
      <c r="I28568" s="598"/>
      <c r="J28568" s="598"/>
      <c r="M28568" s="598"/>
      <c r="N28568" s="598"/>
      <c r="V28568" s="598"/>
      <c r="W28568" s="598"/>
    </row>
    <row r="28569" spans="6:23" x14ac:dyDescent="0.2">
      <c r="F28569" s="610"/>
      <c r="H28569" s="612"/>
      <c r="I28569" s="598"/>
      <c r="J28569" s="598"/>
      <c r="M28569" s="598"/>
      <c r="N28569" s="598"/>
      <c r="V28569" s="598"/>
      <c r="W28569" s="598"/>
    </row>
    <row r="28570" spans="6:23" x14ac:dyDescent="0.2">
      <c r="F28570" s="610"/>
      <c r="H28570" s="612"/>
      <c r="I28570" s="598"/>
      <c r="J28570" s="598"/>
      <c r="M28570" s="598"/>
      <c r="N28570" s="598"/>
      <c r="V28570" s="598"/>
      <c r="W28570" s="598"/>
    </row>
    <row r="28571" spans="6:23" x14ac:dyDescent="0.2">
      <c r="F28571" s="610"/>
      <c r="H28571" s="612"/>
      <c r="I28571" s="598"/>
      <c r="J28571" s="598"/>
      <c r="M28571" s="598"/>
      <c r="N28571" s="598"/>
      <c r="V28571" s="598"/>
      <c r="W28571" s="598"/>
    </row>
    <row r="28572" spans="6:23" x14ac:dyDescent="0.2">
      <c r="F28572" s="610"/>
      <c r="H28572" s="612"/>
      <c r="I28572" s="598"/>
      <c r="J28572" s="598"/>
      <c r="M28572" s="598"/>
      <c r="N28572" s="598"/>
      <c r="V28572" s="598"/>
      <c r="W28572" s="598"/>
    </row>
    <row r="28573" spans="6:23" x14ac:dyDescent="0.2">
      <c r="F28573" s="610"/>
      <c r="H28573" s="612"/>
      <c r="I28573" s="598"/>
      <c r="J28573" s="598"/>
      <c r="M28573" s="598"/>
      <c r="N28573" s="598"/>
      <c r="V28573" s="598"/>
      <c r="W28573" s="598"/>
    </row>
    <row r="28574" spans="6:23" x14ac:dyDescent="0.2">
      <c r="F28574" s="610"/>
      <c r="H28574" s="612"/>
      <c r="I28574" s="598"/>
      <c r="J28574" s="598"/>
      <c r="M28574" s="598"/>
      <c r="N28574" s="598"/>
      <c r="V28574" s="598"/>
      <c r="W28574" s="598"/>
    </row>
    <row r="28575" spans="6:23" x14ac:dyDescent="0.2">
      <c r="F28575" s="610"/>
      <c r="H28575" s="612"/>
      <c r="I28575" s="598"/>
      <c r="J28575" s="598"/>
      <c r="M28575" s="598"/>
      <c r="N28575" s="598"/>
      <c r="V28575" s="598"/>
      <c r="W28575" s="598"/>
    </row>
    <row r="28576" spans="6:23" x14ac:dyDescent="0.2">
      <c r="F28576" s="610"/>
      <c r="H28576" s="612"/>
      <c r="I28576" s="598"/>
      <c r="J28576" s="598"/>
      <c r="M28576" s="598"/>
      <c r="N28576" s="598"/>
      <c r="V28576" s="598"/>
      <c r="W28576" s="598"/>
    </row>
    <row r="28577" spans="6:23" x14ac:dyDescent="0.2">
      <c r="F28577" s="610"/>
      <c r="H28577" s="612"/>
      <c r="I28577" s="598"/>
      <c r="J28577" s="598"/>
      <c r="M28577" s="598"/>
      <c r="N28577" s="598"/>
      <c r="V28577" s="598"/>
      <c r="W28577" s="598"/>
    </row>
    <row r="28578" spans="6:23" x14ac:dyDescent="0.2">
      <c r="F28578" s="610"/>
      <c r="H28578" s="612"/>
      <c r="I28578" s="598"/>
      <c r="J28578" s="598"/>
      <c r="M28578" s="598"/>
      <c r="N28578" s="598"/>
      <c r="V28578" s="598"/>
      <c r="W28578" s="598"/>
    </row>
    <row r="28579" spans="6:23" x14ac:dyDescent="0.2">
      <c r="F28579" s="610"/>
      <c r="H28579" s="612"/>
      <c r="I28579" s="598"/>
      <c r="J28579" s="598"/>
      <c r="M28579" s="598"/>
      <c r="N28579" s="598"/>
      <c r="V28579" s="598"/>
      <c r="W28579" s="598"/>
    </row>
    <row r="28580" spans="6:23" x14ac:dyDescent="0.2">
      <c r="F28580" s="610"/>
      <c r="H28580" s="612"/>
      <c r="I28580" s="598"/>
      <c r="J28580" s="598"/>
      <c r="M28580" s="598"/>
      <c r="N28580" s="598"/>
      <c r="V28580" s="598"/>
      <c r="W28580" s="598"/>
    </row>
    <row r="28581" spans="6:23" x14ac:dyDescent="0.2">
      <c r="F28581" s="610"/>
      <c r="H28581" s="612"/>
      <c r="I28581" s="598"/>
      <c r="J28581" s="598"/>
      <c r="M28581" s="598"/>
      <c r="N28581" s="598"/>
      <c r="V28581" s="598"/>
      <c r="W28581" s="598"/>
    </row>
    <row r="28582" spans="6:23" x14ac:dyDescent="0.2">
      <c r="F28582" s="610"/>
      <c r="H28582" s="612"/>
      <c r="I28582" s="598"/>
      <c r="J28582" s="598"/>
      <c r="M28582" s="598"/>
      <c r="N28582" s="598"/>
      <c r="V28582" s="598"/>
      <c r="W28582" s="598"/>
    </row>
    <row r="28583" spans="6:23" x14ac:dyDescent="0.2">
      <c r="F28583" s="610"/>
      <c r="H28583" s="612"/>
      <c r="I28583" s="598"/>
      <c r="J28583" s="598"/>
      <c r="M28583" s="598"/>
      <c r="N28583" s="598"/>
      <c r="V28583" s="598"/>
      <c r="W28583" s="598"/>
    </row>
    <row r="28584" spans="6:23" x14ac:dyDescent="0.2">
      <c r="F28584" s="610"/>
      <c r="H28584" s="612"/>
      <c r="I28584" s="598"/>
      <c r="J28584" s="598"/>
      <c r="M28584" s="598"/>
      <c r="N28584" s="598"/>
      <c r="V28584" s="598"/>
      <c r="W28584" s="598"/>
    </row>
    <row r="28585" spans="6:23" x14ac:dyDescent="0.2">
      <c r="F28585" s="610"/>
      <c r="H28585" s="612"/>
      <c r="I28585" s="598"/>
      <c r="J28585" s="598"/>
      <c r="M28585" s="598"/>
      <c r="N28585" s="598"/>
      <c r="V28585" s="598"/>
      <c r="W28585" s="598"/>
    </row>
    <row r="28586" spans="6:23" x14ac:dyDescent="0.2">
      <c r="F28586" s="610"/>
      <c r="H28586" s="612"/>
      <c r="I28586" s="598"/>
      <c r="J28586" s="598"/>
      <c r="M28586" s="598"/>
      <c r="N28586" s="598"/>
      <c r="V28586" s="598"/>
      <c r="W28586" s="598"/>
    </row>
    <row r="28587" spans="6:23" x14ac:dyDescent="0.2">
      <c r="F28587" s="610"/>
      <c r="H28587" s="612"/>
      <c r="I28587" s="598"/>
      <c r="J28587" s="598"/>
      <c r="M28587" s="598"/>
      <c r="N28587" s="598"/>
      <c r="V28587" s="598"/>
      <c r="W28587" s="598"/>
    </row>
    <row r="28588" spans="6:23" x14ac:dyDescent="0.2">
      <c r="F28588" s="610"/>
      <c r="H28588" s="612"/>
      <c r="I28588" s="598"/>
      <c r="J28588" s="598"/>
      <c r="M28588" s="598"/>
      <c r="N28588" s="598"/>
      <c r="V28588" s="598"/>
      <c r="W28588" s="598"/>
    </row>
    <row r="28589" spans="6:23" x14ac:dyDescent="0.2">
      <c r="F28589" s="610"/>
      <c r="H28589" s="612"/>
      <c r="I28589" s="598"/>
      <c r="J28589" s="598"/>
      <c r="M28589" s="598"/>
      <c r="N28589" s="598"/>
      <c r="V28589" s="598"/>
      <c r="W28589" s="598"/>
    </row>
    <row r="28590" spans="6:23" x14ac:dyDescent="0.2">
      <c r="F28590" s="610"/>
      <c r="H28590" s="612"/>
      <c r="I28590" s="598"/>
      <c r="J28590" s="598"/>
      <c r="M28590" s="598"/>
      <c r="N28590" s="598"/>
      <c r="V28590" s="598"/>
      <c r="W28590" s="598"/>
    </row>
    <row r="28591" spans="6:23" x14ac:dyDescent="0.2">
      <c r="F28591" s="610"/>
      <c r="H28591" s="612"/>
      <c r="I28591" s="598"/>
      <c r="J28591" s="598"/>
      <c r="M28591" s="598"/>
      <c r="N28591" s="598"/>
      <c r="V28591" s="598"/>
      <c r="W28591" s="598"/>
    </row>
    <row r="28592" spans="6:23" x14ac:dyDescent="0.2">
      <c r="F28592" s="610"/>
      <c r="H28592" s="612"/>
      <c r="I28592" s="598"/>
      <c r="J28592" s="598"/>
      <c r="M28592" s="598"/>
      <c r="N28592" s="598"/>
      <c r="V28592" s="598"/>
      <c r="W28592" s="598"/>
    </row>
    <row r="28593" spans="6:23" x14ac:dyDescent="0.2">
      <c r="F28593" s="610"/>
      <c r="H28593" s="612"/>
      <c r="I28593" s="598"/>
      <c r="J28593" s="598"/>
      <c r="M28593" s="598"/>
      <c r="N28593" s="598"/>
      <c r="V28593" s="598"/>
      <c r="W28593" s="598"/>
    </row>
    <row r="28594" spans="6:23" x14ac:dyDescent="0.2">
      <c r="F28594" s="610"/>
      <c r="H28594" s="612"/>
      <c r="I28594" s="598"/>
      <c r="J28594" s="598"/>
      <c r="M28594" s="598"/>
      <c r="N28594" s="598"/>
      <c r="V28594" s="598"/>
      <c r="W28594" s="598"/>
    </row>
    <row r="28595" spans="6:23" x14ac:dyDescent="0.2">
      <c r="F28595" s="610"/>
      <c r="H28595" s="612"/>
      <c r="I28595" s="598"/>
      <c r="J28595" s="598"/>
      <c r="M28595" s="598"/>
      <c r="N28595" s="598"/>
      <c r="V28595" s="598"/>
      <c r="W28595" s="598"/>
    </row>
    <row r="28596" spans="6:23" x14ac:dyDescent="0.2">
      <c r="F28596" s="610"/>
      <c r="H28596" s="612"/>
      <c r="I28596" s="598"/>
      <c r="J28596" s="598"/>
      <c r="M28596" s="598"/>
      <c r="N28596" s="598"/>
      <c r="V28596" s="598"/>
      <c r="W28596" s="598"/>
    </row>
    <row r="28597" spans="6:23" x14ac:dyDescent="0.2">
      <c r="F28597" s="610"/>
      <c r="H28597" s="612"/>
      <c r="I28597" s="598"/>
      <c r="J28597" s="598"/>
      <c r="M28597" s="598"/>
      <c r="N28597" s="598"/>
      <c r="V28597" s="598"/>
      <c r="W28597" s="598"/>
    </row>
    <row r="28598" spans="6:23" x14ac:dyDescent="0.2">
      <c r="F28598" s="610"/>
      <c r="H28598" s="612"/>
      <c r="I28598" s="598"/>
      <c r="J28598" s="598"/>
      <c r="M28598" s="598"/>
      <c r="N28598" s="598"/>
      <c r="V28598" s="598"/>
      <c r="W28598" s="598"/>
    </row>
    <row r="28599" spans="6:23" x14ac:dyDescent="0.2">
      <c r="F28599" s="610"/>
      <c r="H28599" s="612"/>
      <c r="I28599" s="598"/>
      <c r="J28599" s="598"/>
      <c r="M28599" s="598"/>
      <c r="N28599" s="598"/>
      <c r="V28599" s="598"/>
      <c r="W28599" s="598"/>
    </row>
    <row r="28600" spans="6:23" x14ac:dyDescent="0.2">
      <c r="F28600" s="610"/>
      <c r="H28600" s="612"/>
      <c r="I28600" s="598"/>
      <c r="J28600" s="598"/>
      <c r="M28600" s="598"/>
      <c r="N28600" s="598"/>
      <c r="V28600" s="598"/>
      <c r="W28600" s="598"/>
    </row>
    <row r="28601" spans="6:23" x14ac:dyDescent="0.2">
      <c r="F28601" s="610"/>
      <c r="H28601" s="612"/>
      <c r="I28601" s="598"/>
      <c r="J28601" s="598"/>
      <c r="M28601" s="598"/>
      <c r="N28601" s="598"/>
      <c r="V28601" s="598"/>
      <c r="W28601" s="598"/>
    </row>
    <row r="28602" spans="6:23" x14ac:dyDescent="0.2">
      <c r="F28602" s="610"/>
      <c r="H28602" s="612"/>
      <c r="I28602" s="598"/>
      <c r="J28602" s="598"/>
      <c r="M28602" s="598"/>
      <c r="N28602" s="598"/>
      <c r="V28602" s="598"/>
      <c r="W28602" s="598"/>
    </row>
    <row r="28603" spans="6:23" x14ac:dyDescent="0.2">
      <c r="F28603" s="610"/>
      <c r="H28603" s="612"/>
      <c r="I28603" s="598"/>
      <c r="J28603" s="598"/>
      <c r="M28603" s="598"/>
      <c r="N28603" s="598"/>
      <c r="V28603" s="598"/>
      <c r="W28603" s="598"/>
    </row>
    <row r="28604" spans="6:23" x14ac:dyDescent="0.2">
      <c r="F28604" s="610"/>
      <c r="H28604" s="612"/>
      <c r="I28604" s="598"/>
      <c r="J28604" s="598"/>
      <c r="M28604" s="598"/>
      <c r="N28604" s="598"/>
      <c r="V28604" s="598"/>
      <c r="W28604" s="598"/>
    </row>
    <row r="28605" spans="6:23" x14ac:dyDescent="0.2">
      <c r="F28605" s="610"/>
      <c r="H28605" s="612"/>
      <c r="I28605" s="598"/>
      <c r="J28605" s="598"/>
      <c r="M28605" s="598"/>
      <c r="N28605" s="598"/>
      <c r="V28605" s="598"/>
      <c r="W28605" s="598"/>
    </row>
    <row r="28606" spans="6:23" x14ac:dyDescent="0.2">
      <c r="F28606" s="610"/>
      <c r="H28606" s="612"/>
      <c r="I28606" s="598"/>
      <c r="J28606" s="598"/>
      <c r="M28606" s="598"/>
      <c r="N28606" s="598"/>
      <c r="V28606" s="598"/>
      <c r="W28606" s="598"/>
    </row>
    <row r="28607" spans="6:23" x14ac:dyDescent="0.2">
      <c r="F28607" s="610"/>
      <c r="H28607" s="612"/>
      <c r="I28607" s="598"/>
      <c r="J28607" s="598"/>
      <c r="M28607" s="598"/>
      <c r="N28607" s="598"/>
      <c r="V28607" s="598"/>
      <c r="W28607" s="598"/>
    </row>
    <row r="28608" spans="6:23" x14ac:dyDescent="0.2">
      <c r="F28608" s="610"/>
      <c r="H28608" s="612"/>
      <c r="I28608" s="598"/>
      <c r="J28608" s="598"/>
      <c r="M28608" s="598"/>
      <c r="N28608" s="598"/>
      <c r="V28608" s="598"/>
      <c r="W28608" s="598"/>
    </row>
    <row r="28609" spans="6:23" x14ac:dyDescent="0.2">
      <c r="F28609" s="610"/>
      <c r="H28609" s="612"/>
      <c r="I28609" s="598"/>
      <c r="J28609" s="598"/>
      <c r="M28609" s="598"/>
      <c r="N28609" s="598"/>
      <c r="V28609" s="598"/>
      <c r="W28609" s="598"/>
    </row>
    <row r="28610" spans="6:23" x14ac:dyDescent="0.2">
      <c r="F28610" s="610"/>
      <c r="H28610" s="612"/>
      <c r="I28610" s="598"/>
      <c r="J28610" s="598"/>
      <c r="M28610" s="598"/>
      <c r="N28610" s="598"/>
      <c r="V28610" s="598"/>
      <c r="W28610" s="598"/>
    </row>
    <row r="28611" spans="6:23" x14ac:dyDescent="0.2">
      <c r="F28611" s="610"/>
      <c r="H28611" s="612"/>
      <c r="I28611" s="598"/>
      <c r="J28611" s="598"/>
      <c r="M28611" s="598"/>
      <c r="N28611" s="598"/>
      <c r="V28611" s="598"/>
      <c r="W28611" s="598"/>
    </row>
    <row r="28612" spans="6:23" x14ac:dyDescent="0.2">
      <c r="F28612" s="610"/>
      <c r="H28612" s="612"/>
      <c r="I28612" s="598"/>
      <c r="J28612" s="598"/>
      <c r="M28612" s="598"/>
      <c r="N28612" s="598"/>
      <c r="V28612" s="598"/>
      <c r="W28612" s="598"/>
    </row>
    <row r="28613" spans="6:23" x14ac:dyDescent="0.2">
      <c r="F28613" s="610"/>
      <c r="H28613" s="612"/>
      <c r="I28613" s="598"/>
      <c r="J28613" s="598"/>
      <c r="M28613" s="598"/>
      <c r="N28613" s="598"/>
      <c r="V28613" s="598"/>
      <c r="W28613" s="598"/>
    </row>
    <row r="28614" spans="6:23" x14ac:dyDescent="0.2">
      <c r="F28614" s="610"/>
      <c r="H28614" s="612"/>
      <c r="I28614" s="598"/>
      <c r="J28614" s="598"/>
      <c r="M28614" s="598"/>
      <c r="N28614" s="598"/>
      <c r="V28614" s="598"/>
      <c r="W28614" s="598"/>
    </row>
    <row r="28615" spans="6:23" x14ac:dyDescent="0.2">
      <c r="F28615" s="610"/>
      <c r="H28615" s="612"/>
      <c r="I28615" s="598"/>
      <c r="J28615" s="598"/>
      <c r="M28615" s="598"/>
      <c r="N28615" s="598"/>
      <c r="V28615" s="598"/>
      <c r="W28615" s="598"/>
    </row>
    <row r="28616" spans="6:23" x14ac:dyDescent="0.2">
      <c r="F28616" s="610"/>
      <c r="H28616" s="612"/>
      <c r="I28616" s="598"/>
      <c r="J28616" s="598"/>
      <c r="M28616" s="598"/>
      <c r="N28616" s="598"/>
      <c r="V28616" s="598"/>
      <c r="W28616" s="598"/>
    </row>
    <row r="28617" spans="6:23" x14ac:dyDescent="0.2">
      <c r="F28617" s="610"/>
      <c r="H28617" s="612"/>
      <c r="I28617" s="598"/>
      <c r="J28617" s="598"/>
      <c r="M28617" s="598"/>
      <c r="N28617" s="598"/>
      <c r="V28617" s="598"/>
      <c r="W28617" s="598"/>
    </row>
    <row r="28618" spans="6:23" x14ac:dyDescent="0.2">
      <c r="F28618" s="610"/>
      <c r="H28618" s="612"/>
      <c r="I28618" s="598"/>
      <c r="J28618" s="598"/>
      <c r="M28618" s="598"/>
      <c r="N28618" s="598"/>
      <c r="V28618" s="598"/>
      <c r="W28618" s="598"/>
    </row>
    <row r="28619" spans="6:23" x14ac:dyDescent="0.2">
      <c r="F28619" s="610"/>
      <c r="H28619" s="612"/>
      <c r="I28619" s="598"/>
      <c r="J28619" s="598"/>
      <c r="M28619" s="598"/>
      <c r="N28619" s="598"/>
      <c r="V28619" s="598"/>
      <c r="W28619" s="598"/>
    </row>
    <row r="28620" spans="6:23" x14ac:dyDescent="0.2">
      <c r="F28620" s="610"/>
      <c r="H28620" s="612"/>
      <c r="I28620" s="598"/>
      <c r="J28620" s="598"/>
      <c r="M28620" s="598"/>
      <c r="N28620" s="598"/>
      <c r="V28620" s="598"/>
      <c r="W28620" s="598"/>
    </row>
    <row r="28621" spans="6:23" x14ac:dyDescent="0.2">
      <c r="F28621" s="610"/>
      <c r="H28621" s="612"/>
      <c r="I28621" s="598"/>
      <c r="J28621" s="598"/>
      <c r="M28621" s="598"/>
      <c r="N28621" s="598"/>
      <c r="V28621" s="598"/>
      <c r="W28621" s="598"/>
    </row>
    <row r="28622" spans="6:23" x14ac:dyDescent="0.2">
      <c r="F28622" s="610"/>
      <c r="H28622" s="612"/>
      <c r="I28622" s="598"/>
      <c r="J28622" s="598"/>
      <c r="M28622" s="598"/>
      <c r="N28622" s="598"/>
      <c r="V28622" s="598"/>
      <c r="W28622" s="598"/>
    </row>
    <row r="28623" spans="6:23" x14ac:dyDescent="0.2">
      <c r="F28623" s="610"/>
      <c r="H28623" s="612"/>
      <c r="I28623" s="598"/>
      <c r="J28623" s="598"/>
      <c r="M28623" s="598"/>
      <c r="N28623" s="598"/>
      <c r="V28623" s="598"/>
      <c r="W28623" s="598"/>
    </row>
    <row r="28624" spans="6:23" x14ac:dyDescent="0.2">
      <c r="F28624" s="610"/>
      <c r="H28624" s="612"/>
      <c r="I28624" s="598"/>
      <c r="J28624" s="598"/>
      <c r="M28624" s="598"/>
      <c r="N28624" s="598"/>
      <c r="V28624" s="598"/>
      <c r="W28624" s="598"/>
    </row>
    <row r="28625" spans="6:23" x14ac:dyDescent="0.2">
      <c r="F28625" s="610"/>
      <c r="H28625" s="612"/>
      <c r="I28625" s="598"/>
      <c r="J28625" s="598"/>
      <c r="M28625" s="598"/>
      <c r="N28625" s="598"/>
      <c r="V28625" s="598"/>
      <c r="W28625" s="598"/>
    </row>
    <row r="28626" spans="6:23" x14ac:dyDescent="0.2">
      <c r="F28626" s="610"/>
      <c r="H28626" s="612"/>
      <c r="I28626" s="598"/>
      <c r="J28626" s="598"/>
      <c r="M28626" s="598"/>
      <c r="N28626" s="598"/>
      <c r="V28626" s="598"/>
      <c r="W28626" s="598"/>
    </row>
    <row r="28627" spans="6:23" x14ac:dyDescent="0.2">
      <c r="F28627" s="610"/>
      <c r="H28627" s="612"/>
      <c r="I28627" s="598"/>
      <c r="J28627" s="598"/>
      <c r="M28627" s="598"/>
      <c r="N28627" s="598"/>
      <c r="V28627" s="598"/>
      <c r="W28627" s="598"/>
    </row>
    <row r="28628" spans="6:23" x14ac:dyDescent="0.2">
      <c r="F28628" s="610"/>
      <c r="H28628" s="612"/>
      <c r="I28628" s="598"/>
      <c r="J28628" s="598"/>
      <c r="M28628" s="598"/>
      <c r="N28628" s="598"/>
      <c r="V28628" s="598"/>
      <c r="W28628" s="598"/>
    </row>
    <row r="28629" spans="6:23" x14ac:dyDescent="0.2">
      <c r="F28629" s="610"/>
      <c r="H28629" s="612"/>
      <c r="I28629" s="598"/>
      <c r="J28629" s="598"/>
      <c r="M28629" s="598"/>
      <c r="N28629" s="598"/>
      <c r="V28629" s="598"/>
      <c r="W28629" s="598"/>
    </row>
    <row r="28630" spans="6:23" x14ac:dyDescent="0.2">
      <c r="F28630" s="610"/>
      <c r="H28630" s="612"/>
      <c r="I28630" s="598"/>
      <c r="J28630" s="598"/>
      <c r="M28630" s="598"/>
      <c r="N28630" s="598"/>
      <c r="V28630" s="598"/>
      <c r="W28630" s="598"/>
    </row>
    <row r="28631" spans="6:23" x14ac:dyDescent="0.2">
      <c r="F28631" s="610"/>
      <c r="H28631" s="612"/>
      <c r="I28631" s="598"/>
      <c r="J28631" s="598"/>
      <c r="M28631" s="598"/>
      <c r="N28631" s="598"/>
      <c r="V28631" s="598"/>
      <c r="W28631" s="598"/>
    </row>
    <row r="28632" spans="6:23" x14ac:dyDescent="0.2">
      <c r="F28632" s="610"/>
      <c r="H28632" s="612"/>
      <c r="I28632" s="598"/>
      <c r="J28632" s="598"/>
      <c r="M28632" s="598"/>
      <c r="N28632" s="598"/>
      <c r="V28632" s="598"/>
      <c r="W28632" s="598"/>
    </row>
    <row r="28633" spans="6:23" x14ac:dyDescent="0.2">
      <c r="F28633" s="610"/>
      <c r="H28633" s="612"/>
      <c r="I28633" s="598"/>
      <c r="J28633" s="598"/>
      <c r="M28633" s="598"/>
      <c r="N28633" s="598"/>
      <c r="V28633" s="598"/>
      <c r="W28633" s="598"/>
    </row>
    <row r="28634" spans="6:23" x14ac:dyDescent="0.2">
      <c r="F28634" s="610"/>
      <c r="H28634" s="612"/>
      <c r="I28634" s="598"/>
      <c r="J28634" s="598"/>
      <c r="M28634" s="598"/>
      <c r="N28634" s="598"/>
      <c r="V28634" s="598"/>
      <c r="W28634" s="598"/>
    </row>
    <row r="28635" spans="6:23" x14ac:dyDescent="0.2">
      <c r="F28635" s="610"/>
      <c r="H28635" s="612"/>
      <c r="I28635" s="598"/>
      <c r="J28635" s="598"/>
      <c r="M28635" s="598"/>
      <c r="N28635" s="598"/>
      <c r="V28635" s="598"/>
      <c r="W28635" s="598"/>
    </row>
    <row r="28636" spans="6:23" x14ac:dyDescent="0.2">
      <c r="F28636" s="610"/>
      <c r="H28636" s="612"/>
      <c r="I28636" s="598"/>
      <c r="J28636" s="598"/>
      <c r="M28636" s="598"/>
      <c r="N28636" s="598"/>
      <c r="V28636" s="598"/>
      <c r="W28636" s="598"/>
    </row>
    <row r="28637" spans="6:23" x14ac:dyDescent="0.2">
      <c r="F28637" s="610"/>
      <c r="H28637" s="612"/>
      <c r="I28637" s="598"/>
      <c r="J28637" s="598"/>
      <c r="M28637" s="598"/>
      <c r="N28637" s="598"/>
      <c r="V28637" s="598"/>
      <c r="W28637" s="598"/>
    </row>
    <row r="28638" spans="6:23" x14ac:dyDescent="0.2">
      <c r="F28638" s="610"/>
      <c r="H28638" s="612"/>
      <c r="I28638" s="598"/>
      <c r="J28638" s="598"/>
      <c r="M28638" s="598"/>
      <c r="N28638" s="598"/>
      <c r="V28638" s="598"/>
      <c r="W28638" s="598"/>
    </row>
    <row r="28639" spans="6:23" x14ac:dyDescent="0.2">
      <c r="F28639" s="610"/>
      <c r="H28639" s="612"/>
      <c r="I28639" s="598"/>
      <c r="J28639" s="598"/>
      <c r="M28639" s="598"/>
      <c r="N28639" s="598"/>
      <c r="V28639" s="598"/>
      <c r="W28639" s="598"/>
    </row>
    <row r="28640" spans="6:23" x14ac:dyDescent="0.2">
      <c r="F28640" s="610"/>
      <c r="H28640" s="612"/>
      <c r="I28640" s="598"/>
      <c r="J28640" s="598"/>
      <c r="M28640" s="598"/>
      <c r="N28640" s="598"/>
      <c r="V28640" s="598"/>
      <c r="W28640" s="598"/>
    </row>
    <row r="28641" spans="6:23" x14ac:dyDescent="0.2">
      <c r="F28641" s="610"/>
      <c r="H28641" s="612"/>
      <c r="I28641" s="598"/>
      <c r="J28641" s="598"/>
      <c r="M28641" s="598"/>
      <c r="N28641" s="598"/>
      <c r="V28641" s="598"/>
      <c r="W28641" s="598"/>
    </row>
    <row r="28642" spans="6:23" x14ac:dyDescent="0.2">
      <c r="F28642" s="610"/>
      <c r="H28642" s="612"/>
      <c r="I28642" s="598"/>
      <c r="J28642" s="598"/>
      <c r="M28642" s="598"/>
      <c r="N28642" s="598"/>
      <c r="V28642" s="598"/>
      <c r="W28642" s="598"/>
    </row>
    <row r="28643" spans="6:23" x14ac:dyDescent="0.2">
      <c r="F28643" s="610"/>
      <c r="H28643" s="612"/>
      <c r="I28643" s="598"/>
      <c r="J28643" s="598"/>
      <c r="M28643" s="598"/>
      <c r="N28643" s="598"/>
      <c r="V28643" s="598"/>
      <c r="W28643" s="598"/>
    </row>
    <row r="28644" spans="6:23" x14ac:dyDescent="0.2">
      <c r="F28644" s="610"/>
      <c r="H28644" s="612"/>
      <c r="I28644" s="598"/>
      <c r="J28644" s="598"/>
      <c r="M28644" s="598"/>
      <c r="N28644" s="598"/>
      <c r="V28644" s="598"/>
      <c r="W28644" s="598"/>
    </row>
    <row r="28645" spans="6:23" x14ac:dyDescent="0.2">
      <c r="F28645" s="610"/>
      <c r="H28645" s="612"/>
      <c r="I28645" s="598"/>
      <c r="J28645" s="598"/>
      <c r="M28645" s="598"/>
      <c r="N28645" s="598"/>
      <c r="V28645" s="598"/>
      <c r="W28645" s="598"/>
    </row>
    <row r="28646" spans="6:23" x14ac:dyDescent="0.2">
      <c r="F28646" s="610"/>
      <c r="H28646" s="612"/>
      <c r="I28646" s="598"/>
      <c r="J28646" s="598"/>
      <c r="M28646" s="598"/>
      <c r="N28646" s="598"/>
      <c r="V28646" s="598"/>
      <c r="W28646" s="598"/>
    </row>
    <row r="28647" spans="6:23" x14ac:dyDescent="0.2">
      <c r="F28647" s="610"/>
      <c r="H28647" s="612"/>
      <c r="I28647" s="598"/>
      <c r="J28647" s="598"/>
      <c r="M28647" s="598"/>
      <c r="N28647" s="598"/>
      <c r="V28647" s="598"/>
      <c r="W28647" s="598"/>
    </row>
    <row r="28648" spans="6:23" x14ac:dyDescent="0.2">
      <c r="F28648" s="610"/>
      <c r="H28648" s="612"/>
      <c r="I28648" s="598"/>
      <c r="J28648" s="598"/>
      <c r="M28648" s="598"/>
      <c r="N28648" s="598"/>
      <c r="V28648" s="598"/>
      <c r="W28648" s="598"/>
    </row>
    <row r="28649" spans="6:23" x14ac:dyDescent="0.2">
      <c r="F28649" s="610"/>
      <c r="H28649" s="612"/>
      <c r="I28649" s="598"/>
      <c r="J28649" s="598"/>
      <c r="M28649" s="598"/>
      <c r="N28649" s="598"/>
      <c r="V28649" s="598"/>
      <c r="W28649" s="598"/>
    </row>
    <row r="28650" spans="6:23" x14ac:dyDescent="0.2">
      <c r="F28650" s="610"/>
      <c r="H28650" s="612"/>
      <c r="I28650" s="598"/>
      <c r="J28650" s="598"/>
      <c r="M28650" s="598"/>
      <c r="N28650" s="598"/>
      <c r="V28650" s="598"/>
      <c r="W28650" s="598"/>
    </row>
    <row r="28651" spans="6:23" x14ac:dyDescent="0.2">
      <c r="F28651" s="610"/>
      <c r="H28651" s="612"/>
      <c r="I28651" s="598"/>
      <c r="J28651" s="598"/>
      <c r="M28651" s="598"/>
      <c r="N28651" s="598"/>
      <c r="V28651" s="598"/>
      <c r="W28651" s="598"/>
    </row>
    <row r="28652" spans="6:23" x14ac:dyDescent="0.2">
      <c r="F28652" s="610"/>
      <c r="H28652" s="612"/>
      <c r="I28652" s="598"/>
      <c r="J28652" s="598"/>
      <c r="M28652" s="598"/>
      <c r="N28652" s="598"/>
      <c r="V28652" s="598"/>
      <c r="W28652" s="598"/>
    </row>
    <row r="28653" spans="6:23" x14ac:dyDescent="0.2">
      <c r="F28653" s="610"/>
      <c r="H28653" s="612"/>
      <c r="I28653" s="598"/>
      <c r="J28653" s="598"/>
      <c r="M28653" s="598"/>
      <c r="N28653" s="598"/>
      <c r="V28653" s="598"/>
      <c r="W28653" s="598"/>
    </row>
    <row r="28654" spans="6:23" x14ac:dyDescent="0.2">
      <c r="F28654" s="610"/>
      <c r="H28654" s="612"/>
      <c r="I28654" s="598"/>
      <c r="J28654" s="598"/>
      <c r="M28654" s="598"/>
      <c r="N28654" s="598"/>
      <c r="V28654" s="598"/>
      <c r="W28654" s="598"/>
    </row>
    <row r="28655" spans="6:23" x14ac:dyDescent="0.2">
      <c r="F28655" s="610"/>
      <c r="H28655" s="612"/>
      <c r="I28655" s="598"/>
      <c r="J28655" s="598"/>
      <c r="M28655" s="598"/>
      <c r="N28655" s="598"/>
      <c r="V28655" s="598"/>
      <c r="W28655" s="598"/>
    </row>
    <row r="28656" spans="6:23" x14ac:dyDescent="0.2">
      <c r="F28656" s="610"/>
      <c r="H28656" s="612"/>
      <c r="I28656" s="598"/>
      <c r="J28656" s="598"/>
      <c r="M28656" s="598"/>
      <c r="N28656" s="598"/>
      <c r="V28656" s="598"/>
      <c r="W28656" s="598"/>
    </row>
    <row r="28657" spans="6:23" x14ac:dyDescent="0.2">
      <c r="F28657" s="610"/>
      <c r="H28657" s="612"/>
      <c r="I28657" s="598"/>
      <c r="J28657" s="598"/>
      <c r="M28657" s="598"/>
      <c r="N28657" s="598"/>
      <c r="V28657" s="598"/>
      <c r="W28657" s="598"/>
    </row>
    <row r="28658" spans="6:23" x14ac:dyDescent="0.2">
      <c r="F28658" s="610"/>
      <c r="H28658" s="612"/>
      <c r="I28658" s="598"/>
      <c r="J28658" s="598"/>
      <c r="M28658" s="598"/>
      <c r="N28658" s="598"/>
      <c r="V28658" s="598"/>
      <c r="W28658" s="598"/>
    </row>
    <row r="28659" spans="6:23" x14ac:dyDescent="0.2">
      <c r="F28659" s="610"/>
      <c r="H28659" s="612"/>
      <c r="I28659" s="598"/>
      <c r="J28659" s="598"/>
      <c r="M28659" s="598"/>
      <c r="N28659" s="598"/>
      <c r="V28659" s="598"/>
      <c r="W28659" s="598"/>
    </row>
    <row r="28660" spans="6:23" x14ac:dyDescent="0.2">
      <c r="F28660" s="610"/>
      <c r="H28660" s="612"/>
      <c r="I28660" s="598"/>
      <c r="J28660" s="598"/>
      <c r="M28660" s="598"/>
      <c r="N28660" s="598"/>
      <c r="V28660" s="598"/>
      <c r="W28660" s="598"/>
    </row>
    <row r="28661" spans="6:23" x14ac:dyDescent="0.2">
      <c r="F28661" s="610"/>
      <c r="H28661" s="612"/>
      <c r="I28661" s="598"/>
      <c r="J28661" s="598"/>
      <c r="M28661" s="598"/>
      <c r="N28661" s="598"/>
      <c r="V28661" s="598"/>
      <c r="W28661" s="598"/>
    </row>
    <row r="28662" spans="6:23" x14ac:dyDescent="0.2">
      <c r="F28662" s="610"/>
      <c r="H28662" s="612"/>
      <c r="I28662" s="598"/>
      <c r="J28662" s="598"/>
      <c r="M28662" s="598"/>
      <c r="N28662" s="598"/>
      <c r="V28662" s="598"/>
      <c r="W28662" s="598"/>
    </row>
    <row r="28663" spans="6:23" x14ac:dyDescent="0.2">
      <c r="F28663" s="610"/>
      <c r="H28663" s="612"/>
      <c r="I28663" s="598"/>
      <c r="J28663" s="598"/>
      <c r="M28663" s="598"/>
      <c r="N28663" s="598"/>
      <c r="V28663" s="598"/>
      <c r="W28663" s="598"/>
    </row>
    <row r="28664" spans="6:23" x14ac:dyDescent="0.2">
      <c r="F28664" s="610"/>
      <c r="H28664" s="612"/>
      <c r="I28664" s="598"/>
      <c r="J28664" s="598"/>
      <c r="M28664" s="598"/>
      <c r="N28664" s="598"/>
      <c r="V28664" s="598"/>
      <c r="W28664" s="598"/>
    </row>
    <row r="28665" spans="6:23" x14ac:dyDescent="0.2">
      <c r="F28665" s="610"/>
      <c r="H28665" s="612"/>
      <c r="I28665" s="598"/>
      <c r="J28665" s="598"/>
      <c r="M28665" s="598"/>
      <c r="N28665" s="598"/>
      <c r="V28665" s="598"/>
      <c r="W28665" s="598"/>
    </row>
    <row r="28666" spans="6:23" x14ac:dyDescent="0.2">
      <c r="F28666" s="610"/>
      <c r="H28666" s="612"/>
      <c r="I28666" s="598"/>
      <c r="J28666" s="598"/>
      <c r="M28666" s="598"/>
      <c r="N28666" s="598"/>
      <c r="V28666" s="598"/>
      <c r="W28666" s="598"/>
    </row>
    <row r="28667" spans="6:23" x14ac:dyDescent="0.2">
      <c r="F28667" s="610"/>
      <c r="H28667" s="612"/>
      <c r="I28667" s="598"/>
      <c r="J28667" s="598"/>
      <c r="M28667" s="598"/>
      <c r="N28667" s="598"/>
      <c r="V28667" s="598"/>
      <c r="W28667" s="598"/>
    </row>
    <row r="28668" spans="6:23" x14ac:dyDescent="0.2">
      <c r="F28668" s="610"/>
      <c r="H28668" s="612"/>
      <c r="I28668" s="598"/>
      <c r="J28668" s="598"/>
      <c r="M28668" s="598"/>
      <c r="N28668" s="598"/>
      <c r="V28668" s="598"/>
      <c r="W28668" s="598"/>
    </row>
    <row r="28669" spans="6:23" x14ac:dyDescent="0.2">
      <c r="F28669" s="610"/>
      <c r="H28669" s="612"/>
      <c r="I28669" s="598"/>
      <c r="J28669" s="598"/>
      <c r="M28669" s="598"/>
      <c r="N28669" s="598"/>
      <c r="V28669" s="598"/>
      <c r="W28669" s="598"/>
    </row>
    <row r="28670" spans="6:23" x14ac:dyDescent="0.2">
      <c r="F28670" s="610"/>
      <c r="H28670" s="612"/>
      <c r="I28670" s="598"/>
      <c r="J28670" s="598"/>
      <c r="M28670" s="598"/>
      <c r="N28670" s="598"/>
      <c r="V28670" s="598"/>
      <c r="W28670" s="598"/>
    </row>
    <row r="28671" spans="6:23" x14ac:dyDescent="0.2">
      <c r="F28671" s="610"/>
      <c r="H28671" s="612"/>
      <c r="I28671" s="598"/>
      <c r="J28671" s="598"/>
      <c r="M28671" s="598"/>
      <c r="N28671" s="598"/>
      <c r="V28671" s="598"/>
      <c r="W28671" s="598"/>
    </row>
    <row r="28672" spans="6:23" x14ac:dyDescent="0.2">
      <c r="F28672" s="610"/>
      <c r="H28672" s="612"/>
      <c r="I28672" s="598"/>
      <c r="J28672" s="598"/>
      <c r="M28672" s="598"/>
      <c r="N28672" s="598"/>
      <c r="V28672" s="598"/>
      <c r="W28672" s="598"/>
    </row>
    <row r="28673" spans="6:23" x14ac:dyDescent="0.2">
      <c r="F28673" s="610"/>
      <c r="H28673" s="612"/>
      <c r="I28673" s="598"/>
      <c r="J28673" s="598"/>
      <c r="M28673" s="598"/>
      <c r="N28673" s="598"/>
      <c r="V28673" s="598"/>
      <c r="W28673" s="598"/>
    </row>
    <row r="28674" spans="6:23" x14ac:dyDescent="0.2">
      <c r="F28674" s="610"/>
      <c r="H28674" s="612"/>
      <c r="I28674" s="598"/>
      <c r="J28674" s="598"/>
      <c r="M28674" s="598"/>
      <c r="N28674" s="598"/>
      <c r="V28674" s="598"/>
      <c r="W28674" s="598"/>
    </row>
    <row r="28675" spans="6:23" x14ac:dyDescent="0.2">
      <c r="F28675" s="610"/>
      <c r="H28675" s="612"/>
      <c r="I28675" s="598"/>
      <c r="J28675" s="598"/>
      <c r="M28675" s="598"/>
      <c r="N28675" s="598"/>
      <c r="V28675" s="598"/>
      <c r="W28675" s="598"/>
    </row>
    <row r="28676" spans="6:23" x14ac:dyDescent="0.2">
      <c r="F28676" s="610"/>
      <c r="H28676" s="612"/>
      <c r="I28676" s="598"/>
      <c r="J28676" s="598"/>
      <c r="M28676" s="598"/>
      <c r="N28676" s="598"/>
      <c r="V28676" s="598"/>
      <c r="W28676" s="598"/>
    </row>
    <row r="28677" spans="6:23" x14ac:dyDescent="0.2">
      <c r="F28677" s="610"/>
      <c r="H28677" s="612"/>
      <c r="I28677" s="598"/>
      <c r="J28677" s="598"/>
      <c r="M28677" s="598"/>
      <c r="N28677" s="598"/>
      <c r="V28677" s="598"/>
      <c r="W28677" s="598"/>
    </row>
    <row r="28678" spans="6:23" x14ac:dyDescent="0.2">
      <c r="F28678" s="610"/>
      <c r="H28678" s="612"/>
      <c r="I28678" s="598"/>
      <c r="J28678" s="598"/>
      <c r="M28678" s="598"/>
      <c r="N28678" s="598"/>
      <c r="V28678" s="598"/>
      <c r="W28678" s="598"/>
    </row>
    <row r="28679" spans="6:23" x14ac:dyDescent="0.2">
      <c r="F28679" s="610"/>
      <c r="H28679" s="612"/>
      <c r="I28679" s="598"/>
      <c r="J28679" s="598"/>
      <c r="M28679" s="598"/>
      <c r="N28679" s="598"/>
      <c r="V28679" s="598"/>
      <c r="W28679" s="598"/>
    </row>
    <row r="28680" spans="6:23" x14ac:dyDescent="0.2">
      <c r="F28680" s="610"/>
      <c r="H28680" s="612"/>
      <c r="I28680" s="598"/>
      <c r="J28680" s="598"/>
      <c r="M28680" s="598"/>
      <c r="N28680" s="598"/>
      <c r="V28680" s="598"/>
      <c r="W28680" s="598"/>
    </row>
    <row r="28681" spans="6:23" x14ac:dyDescent="0.2">
      <c r="F28681" s="610"/>
      <c r="H28681" s="612"/>
      <c r="I28681" s="598"/>
      <c r="J28681" s="598"/>
      <c r="M28681" s="598"/>
      <c r="N28681" s="598"/>
      <c r="V28681" s="598"/>
      <c r="W28681" s="598"/>
    </row>
    <row r="28682" spans="6:23" x14ac:dyDescent="0.2">
      <c r="F28682" s="610"/>
      <c r="H28682" s="612"/>
      <c r="I28682" s="598"/>
      <c r="J28682" s="598"/>
      <c r="M28682" s="598"/>
      <c r="N28682" s="598"/>
      <c r="V28682" s="598"/>
      <c r="W28682" s="598"/>
    </row>
    <row r="28683" spans="6:23" x14ac:dyDescent="0.2">
      <c r="F28683" s="610"/>
      <c r="H28683" s="612"/>
      <c r="I28683" s="598"/>
      <c r="J28683" s="598"/>
      <c r="M28683" s="598"/>
      <c r="N28683" s="598"/>
      <c r="V28683" s="598"/>
      <c r="W28683" s="598"/>
    </row>
    <row r="28684" spans="6:23" x14ac:dyDescent="0.2">
      <c r="F28684" s="610"/>
      <c r="H28684" s="612"/>
      <c r="I28684" s="598"/>
      <c r="J28684" s="598"/>
      <c r="M28684" s="598"/>
      <c r="N28684" s="598"/>
      <c r="V28684" s="598"/>
      <c r="W28684" s="598"/>
    </row>
    <row r="28685" spans="6:23" x14ac:dyDescent="0.2">
      <c r="F28685" s="610"/>
      <c r="H28685" s="612"/>
      <c r="I28685" s="598"/>
      <c r="J28685" s="598"/>
      <c r="M28685" s="598"/>
      <c r="N28685" s="598"/>
      <c r="V28685" s="598"/>
      <c r="W28685" s="598"/>
    </row>
    <row r="28686" spans="6:23" x14ac:dyDescent="0.2">
      <c r="F28686" s="610"/>
      <c r="H28686" s="612"/>
      <c r="I28686" s="598"/>
      <c r="J28686" s="598"/>
      <c r="M28686" s="598"/>
      <c r="N28686" s="598"/>
      <c r="V28686" s="598"/>
      <c r="W28686" s="598"/>
    </row>
    <row r="28687" spans="6:23" x14ac:dyDescent="0.2">
      <c r="F28687" s="610"/>
      <c r="H28687" s="612"/>
      <c r="I28687" s="598"/>
      <c r="J28687" s="598"/>
      <c r="M28687" s="598"/>
      <c r="N28687" s="598"/>
      <c r="V28687" s="598"/>
      <c r="W28687" s="598"/>
    </row>
    <row r="28688" spans="6:23" x14ac:dyDescent="0.2">
      <c r="F28688" s="610"/>
      <c r="H28688" s="612"/>
      <c r="I28688" s="598"/>
      <c r="J28688" s="598"/>
      <c r="M28688" s="598"/>
      <c r="N28688" s="598"/>
      <c r="V28688" s="598"/>
      <c r="W28688" s="598"/>
    </row>
    <row r="28689" spans="6:23" x14ac:dyDescent="0.2">
      <c r="F28689" s="610"/>
      <c r="H28689" s="612"/>
      <c r="I28689" s="598"/>
      <c r="J28689" s="598"/>
      <c r="M28689" s="598"/>
      <c r="N28689" s="598"/>
      <c r="V28689" s="598"/>
      <c r="W28689" s="598"/>
    </row>
    <row r="28690" spans="6:23" x14ac:dyDescent="0.2">
      <c r="F28690" s="610"/>
      <c r="H28690" s="612"/>
      <c r="I28690" s="598"/>
      <c r="J28690" s="598"/>
      <c r="M28690" s="598"/>
      <c r="N28690" s="598"/>
      <c r="V28690" s="598"/>
      <c r="W28690" s="598"/>
    </row>
    <row r="28691" spans="6:23" x14ac:dyDescent="0.2">
      <c r="F28691" s="610"/>
      <c r="H28691" s="612"/>
      <c r="I28691" s="598"/>
      <c r="J28691" s="598"/>
      <c r="M28691" s="598"/>
      <c r="N28691" s="598"/>
      <c r="V28691" s="598"/>
      <c r="W28691" s="598"/>
    </row>
    <row r="28692" spans="6:23" x14ac:dyDescent="0.2">
      <c r="F28692" s="610"/>
      <c r="H28692" s="612"/>
      <c r="I28692" s="598"/>
      <c r="J28692" s="598"/>
      <c r="M28692" s="598"/>
      <c r="N28692" s="598"/>
      <c r="V28692" s="598"/>
      <c r="W28692" s="598"/>
    </row>
    <row r="28693" spans="6:23" x14ac:dyDescent="0.2">
      <c r="F28693" s="610"/>
      <c r="H28693" s="612"/>
      <c r="I28693" s="598"/>
      <c r="J28693" s="598"/>
      <c r="M28693" s="598"/>
      <c r="N28693" s="598"/>
      <c r="V28693" s="598"/>
      <c r="W28693" s="598"/>
    </row>
    <row r="28694" spans="6:23" x14ac:dyDescent="0.2">
      <c r="F28694" s="610"/>
      <c r="H28694" s="612"/>
      <c r="I28694" s="598"/>
      <c r="J28694" s="598"/>
      <c r="M28694" s="598"/>
      <c r="N28694" s="598"/>
      <c r="V28694" s="598"/>
      <c r="W28694" s="598"/>
    </row>
    <row r="28695" spans="6:23" x14ac:dyDescent="0.2">
      <c r="F28695" s="610"/>
      <c r="H28695" s="612"/>
      <c r="I28695" s="598"/>
      <c r="J28695" s="598"/>
      <c r="M28695" s="598"/>
      <c r="N28695" s="598"/>
      <c r="V28695" s="598"/>
      <c r="W28695" s="598"/>
    </row>
    <row r="28696" spans="6:23" x14ac:dyDescent="0.2">
      <c r="F28696" s="610"/>
      <c r="H28696" s="612"/>
      <c r="I28696" s="598"/>
      <c r="J28696" s="598"/>
      <c r="M28696" s="598"/>
      <c r="N28696" s="598"/>
      <c r="V28696" s="598"/>
      <c r="W28696" s="598"/>
    </row>
    <row r="28697" spans="6:23" x14ac:dyDescent="0.2">
      <c r="F28697" s="610"/>
      <c r="H28697" s="612"/>
      <c r="I28697" s="598"/>
      <c r="J28697" s="598"/>
      <c r="M28697" s="598"/>
      <c r="N28697" s="598"/>
      <c r="V28697" s="598"/>
      <c r="W28697" s="598"/>
    </row>
    <row r="28698" spans="6:23" x14ac:dyDescent="0.2">
      <c r="F28698" s="610"/>
      <c r="H28698" s="612"/>
      <c r="I28698" s="598"/>
      <c r="J28698" s="598"/>
      <c r="M28698" s="598"/>
      <c r="N28698" s="598"/>
      <c r="V28698" s="598"/>
      <c r="W28698" s="598"/>
    </row>
    <row r="28699" spans="6:23" x14ac:dyDescent="0.2">
      <c r="F28699" s="610"/>
      <c r="H28699" s="612"/>
      <c r="I28699" s="598"/>
      <c r="J28699" s="598"/>
      <c r="M28699" s="598"/>
      <c r="N28699" s="598"/>
      <c r="V28699" s="598"/>
      <c r="W28699" s="598"/>
    </row>
    <row r="28700" spans="6:23" x14ac:dyDescent="0.2">
      <c r="F28700" s="610"/>
      <c r="H28700" s="612"/>
      <c r="I28700" s="598"/>
      <c r="J28700" s="598"/>
      <c r="M28700" s="598"/>
      <c r="N28700" s="598"/>
      <c r="V28700" s="598"/>
      <c r="W28700" s="598"/>
    </row>
    <row r="28701" spans="6:23" x14ac:dyDescent="0.2">
      <c r="F28701" s="610"/>
      <c r="H28701" s="612"/>
      <c r="I28701" s="598"/>
      <c r="J28701" s="598"/>
      <c r="M28701" s="598"/>
      <c r="N28701" s="598"/>
      <c r="V28701" s="598"/>
      <c r="W28701" s="598"/>
    </row>
    <row r="28702" spans="6:23" x14ac:dyDescent="0.2">
      <c r="F28702" s="610"/>
      <c r="H28702" s="612"/>
      <c r="I28702" s="598"/>
      <c r="J28702" s="598"/>
      <c r="M28702" s="598"/>
      <c r="N28702" s="598"/>
      <c r="V28702" s="598"/>
      <c r="W28702" s="598"/>
    </row>
    <row r="28703" spans="6:23" x14ac:dyDescent="0.2">
      <c r="F28703" s="610"/>
      <c r="H28703" s="612"/>
      <c r="I28703" s="598"/>
      <c r="J28703" s="598"/>
      <c r="M28703" s="598"/>
      <c r="N28703" s="598"/>
      <c r="V28703" s="598"/>
      <c r="W28703" s="598"/>
    </row>
    <row r="28704" spans="6:23" x14ac:dyDescent="0.2">
      <c r="F28704" s="610"/>
      <c r="H28704" s="612"/>
      <c r="I28704" s="598"/>
      <c r="J28704" s="598"/>
      <c r="M28704" s="598"/>
      <c r="N28704" s="598"/>
      <c r="V28704" s="598"/>
      <c r="W28704" s="598"/>
    </row>
    <row r="28705" spans="6:23" x14ac:dyDescent="0.2">
      <c r="F28705" s="610"/>
      <c r="H28705" s="612"/>
      <c r="I28705" s="598"/>
      <c r="J28705" s="598"/>
      <c r="M28705" s="598"/>
      <c r="N28705" s="598"/>
      <c r="V28705" s="598"/>
      <c r="W28705" s="598"/>
    </row>
    <row r="28706" spans="6:23" x14ac:dyDescent="0.2">
      <c r="F28706" s="610"/>
      <c r="H28706" s="612"/>
      <c r="I28706" s="598"/>
      <c r="J28706" s="598"/>
      <c r="M28706" s="598"/>
      <c r="N28706" s="598"/>
      <c r="V28706" s="598"/>
      <c r="W28706" s="598"/>
    </row>
    <row r="28707" spans="6:23" x14ac:dyDescent="0.2">
      <c r="F28707" s="610"/>
      <c r="H28707" s="612"/>
      <c r="I28707" s="598"/>
      <c r="J28707" s="598"/>
      <c r="M28707" s="598"/>
      <c r="N28707" s="598"/>
      <c r="V28707" s="598"/>
      <c r="W28707" s="598"/>
    </row>
    <row r="28708" spans="6:23" x14ac:dyDescent="0.2">
      <c r="F28708" s="610"/>
      <c r="H28708" s="612"/>
      <c r="I28708" s="598"/>
      <c r="J28708" s="598"/>
      <c r="M28708" s="598"/>
      <c r="N28708" s="598"/>
      <c r="V28708" s="598"/>
      <c r="W28708" s="598"/>
    </row>
    <row r="28709" spans="6:23" x14ac:dyDescent="0.2">
      <c r="F28709" s="610"/>
      <c r="H28709" s="612"/>
      <c r="I28709" s="598"/>
      <c r="J28709" s="598"/>
      <c r="M28709" s="598"/>
      <c r="N28709" s="598"/>
      <c r="V28709" s="598"/>
      <c r="W28709" s="598"/>
    </row>
    <row r="28710" spans="6:23" x14ac:dyDescent="0.2">
      <c r="F28710" s="610"/>
      <c r="H28710" s="612"/>
      <c r="I28710" s="598"/>
      <c r="J28710" s="598"/>
      <c r="M28710" s="598"/>
      <c r="N28710" s="598"/>
      <c r="V28710" s="598"/>
      <c r="W28710" s="598"/>
    </row>
    <row r="28711" spans="6:23" x14ac:dyDescent="0.2">
      <c r="F28711" s="610"/>
      <c r="H28711" s="612"/>
      <c r="I28711" s="598"/>
      <c r="J28711" s="598"/>
      <c r="M28711" s="598"/>
      <c r="N28711" s="598"/>
      <c r="V28711" s="598"/>
      <c r="W28711" s="598"/>
    </row>
    <row r="28712" spans="6:23" x14ac:dyDescent="0.2">
      <c r="F28712" s="610"/>
      <c r="H28712" s="612"/>
      <c r="I28712" s="598"/>
      <c r="J28712" s="598"/>
      <c r="M28712" s="598"/>
      <c r="N28712" s="598"/>
      <c r="V28712" s="598"/>
      <c r="W28712" s="598"/>
    </row>
    <row r="28713" spans="6:23" x14ac:dyDescent="0.2">
      <c r="F28713" s="610"/>
      <c r="H28713" s="612"/>
      <c r="I28713" s="598"/>
      <c r="J28713" s="598"/>
      <c r="M28713" s="598"/>
      <c r="N28713" s="598"/>
      <c r="V28713" s="598"/>
      <c r="W28713" s="598"/>
    </row>
    <row r="28714" spans="6:23" x14ac:dyDescent="0.2">
      <c r="F28714" s="610"/>
      <c r="H28714" s="612"/>
      <c r="I28714" s="598"/>
      <c r="J28714" s="598"/>
      <c r="M28714" s="598"/>
      <c r="N28714" s="598"/>
      <c r="V28714" s="598"/>
      <c r="W28714" s="598"/>
    </row>
    <row r="28715" spans="6:23" x14ac:dyDescent="0.2">
      <c r="F28715" s="610"/>
      <c r="H28715" s="612"/>
      <c r="I28715" s="598"/>
      <c r="J28715" s="598"/>
      <c r="M28715" s="598"/>
      <c r="N28715" s="598"/>
      <c r="V28715" s="598"/>
      <c r="W28715" s="598"/>
    </row>
    <row r="28716" spans="6:23" x14ac:dyDescent="0.2">
      <c r="F28716" s="610"/>
      <c r="H28716" s="612"/>
      <c r="I28716" s="598"/>
      <c r="J28716" s="598"/>
      <c r="M28716" s="598"/>
      <c r="N28716" s="598"/>
      <c r="V28716" s="598"/>
      <c r="W28716" s="598"/>
    </row>
    <row r="28717" spans="6:23" x14ac:dyDescent="0.2">
      <c r="F28717" s="610"/>
      <c r="H28717" s="612"/>
      <c r="I28717" s="598"/>
      <c r="J28717" s="598"/>
      <c r="M28717" s="598"/>
      <c r="N28717" s="598"/>
      <c r="V28717" s="598"/>
      <c r="W28717" s="598"/>
    </row>
    <row r="28718" spans="6:23" x14ac:dyDescent="0.2">
      <c r="F28718" s="610"/>
      <c r="H28718" s="612"/>
      <c r="I28718" s="598"/>
      <c r="J28718" s="598"/>
      <c r="M28718" s="598"/>
      <c r="N28718" s="598"/>
      <c r="V28718" s="598"/>
      <c r="W28718" s="598"/>
    </row>
    <row r="28719" spans="6:23" x14ac:dyDescent="0.2">
      <c r="F28719" s="610"/>
      <c r="H28719" s="612"/>
      <c r="I28719" s="598"/>
      <c r="J28719" s="598"/>
      <c r="M28719" s="598"/>
      <c r="N28719" s="598"/>
      <c r="V28719" s="598"/>
      <c r="W28719" s="598"/>
    </row>
    <row r="28720" spans="6:23" x14ac:dyDescent="0.2">
      <c r="F28720" s="610"/>
      <c r="H28720" s="612"/>
      <c r="I28720" s="598"/>
      <c r="J28720" s="598"/>
      <c r="M28720" s="598"/>
      <c r="N28720" s="598"/>
      <c r="V28720" s="598"/>
      <c r="W28720" s="598"/>
    </row>
    <row r="28721" spans="6:23" x14ac:dyDescent="0.2">
      <c r="F28721" s="610"/>
      <c r="H28721" s="612"/>
      <c r="I28721" s="598"/>
      <c r="J28721" s="598"/>
      <c r="M28721" s="598"/>
      <c r="N28721" s="598"/>
      <c r="V28721" s="598"/>
      <c r="W28721" s="598"/>
    </row>
    <row r="28722" spans="6:23" x14ac:dyDescent="0.2">
      <c r="F28722" s="610"/>
      <c r="H28722" s="612"/>
      <c r="I28722" s="598"/>
      <c r="J28722" s="598"/>
      <c r="M28722" s="598"/>
      <c r="N28722" s="598"/>
      <c r="V28722" s="598"/>
      <c r="W28722" s="598"/>
    </row>
    <row r="28723" spans="6:23" x14ac:dyDescent="0.2">
      <c r="F28723" s="610"/>
      <c r="H28723" s="612"/>
      <c r="I28723" s="598"/>
      <c r="J28723" s="598"/>
      <c r="M28723" s="598"/>
      <c r="N28723" s="598"/>
      <c r="V28723" s="598"/>
      <c r="W28723" s="598"/>
    </row>
    <row r="28724" spans="6:23" x14ac:dyDescent="0.2">
      <c r="F28724" s="610"/>
      <c r="H28724" s="612"/>
      <c r="I28724" s="598"/>
      <c r="J28724" s="598"/>
      <c r="M28724" s="598"/>
      <c r="N28724" s="598"/>
      <c r="V28724" s="598"/>
      <c r="W28724" s="598"/>
    </row>
    <row r="28725" spans="6:23" x14ac:dyDescent="0.2">
      <c r="F28725" s="610"/>
      <c r="H28725" s="612"/>
      <c r="I28725" s="598"/>
      <c r="J28725" s="598"/>
      <c r="M28725" s="598"/>
      <c r="N28725" s="598"/>
      <c r="V28725" s="598"/>
      <c r="W28725" s="598"/>
    </row>
    <row r="28726" spans="6:23" x14ac:dyDescent="0.2">
      <c r="F28726" s="610"/>
      <c r="H28726" s="612"/>
      <c r="I28726" s="598"/>
      <c r="J28726" s="598"/>
      <c r="M28726" s="598"/>
      <c r="N28726" s="598"/>
      <c r="V28726" s="598"/>
      <c r="W28726" s="598"/>
    </row>
    <row r="28727" spans="6:23" x14ac:dyDescent="0.2">
      <c r="F28727" s="610"/>
      <c r="H28727" s="612"/>
      <c r="I28727" s="598"/>
      <c r="J28727" s="598"/>
      <c r="M28727" s="598"/>
      <c r="N28727" s="598"/>
      <c r="V28727" s="598"/>
      <c r="W28727" s="598"/>
    </row>
    <row r="28728" spans="6:23" x14ac:dyDescent="0.2">
      <c r="F28728" s="610"/>
      <c r="H28728" s="612"/>
      <c r="I28728" s="598"/>
      <c r="J28728" s="598"/>
      <c r="M28728" s="598"/>
      <c r="N28728" s="598"/>
      <c r="V28728" s="598"/>
      <c r="W28728" s="598"/>
    </row>
    <row r="28729" spans="6:23" x14ac:dyDescent="0.2">
      <c r="F28729" s="610"/>
      <c r="H28729" s="612"/>
      <c r="I28729" s="598"/>
      <c r="J28729" s="598"/>
      <c r="M28729" s="598"/>
      <c r="N28729" s="598"/>
      <c r="V28729" s="598"/>
      <c r="W28729" s="598"/>
    </row>
    <row r="28730" spans="6:23" x14ac:dyDescent="0.2">
      <c r="F28730" s="610"/>
      <c r="H28730" s="612"/>
      <c r="I28730" s="598"/>
      <c r="J28730" s="598"/>
      <c r="M28730" s="598"/>
      <c r="N28730" s="598"/>
      <c r="V28730" s="598"/>
      <c r="W28730" s="598"/>
    </row>
    <row r="28731" spans="6:23" x14ac:dyDescent="0.2">
      <c r="F28731" s="610"/>
      <c r="H28731" s="612"/>
      <c r="I28731" s="598"/>
      <c r="J28731" s="598"/>
      <c r="M28731" s="598"/>
      <c r="N28731" s="598"/>
      <c r="V28731" s="598"/>
      <c r="W28731" s="598"/>
    </row>
    <row r="28732" spans="6:23" x14ac:dyDescent="0.2">
      <c r="F28732" s="610"/>
      <c r="H28732" s="612"/>
      <c r="I28732" s="598"/>
      <c r="J28732" s="598"/>
      <c r="M28732" s="598"/>
      <c r="N28732" s="598"/>
      <c r="V28732" s="598"/>
      <c r="W28732" s="598"/>
    </row>
    <row r="28733" spans="6:23" x14ac:dyDescent="0.2">
      <c r="F28733" s="610"/>
      <c r="H28733" s="612"/>
      <c r="I28733" s="598"/>
      <c r="J28733" s="598"/>
      <c r="M28733" s="598"/>
      <c r="N28733" s="598"/>
      <c r="V28733" s="598"/>
      <c r="W28733" s="598"/>
    </row>
    <row r="28734" spans="6:23" x14ac:dyDescent="0.2">
      <c r="F28734" s="610"/>
      <c r="H28734" s="612"/>
      <c r="I28734" s="598"/>
      <c r="J28734" s="598"/>
      <c r="M28734" s="598"/>
      <c r="N28734" s="598"/>
      <c r="V28734" s="598"/>
      <c r="W28734" s="598"/>
    </row>
    <row r="28735" spans="6:23" x14ac:dyDescent="0.2">
      <c r="F28735" s="610"/>
      <c r="H28735" s="612"/>
      <c r="I28735" s="598"/>
      <c r="J28735" s="598"/>
      <c r="M28735" s="598"/>
      <c r="N28735" s="598"/>
      <c r="V28735" s="598"/>
      <c r="W28735" s="598"/>
    </row>
    <row r="28736" spans="6:23" x14ac:dyDescent="0.2">
      <c r="F28736" s="610"/>
      <c r="H28736" s="612"/>
      <c r="I28736" s="598"/>
      <c r="J28736" s="598"/>
      <c r="M28736" s="598"/>
      <c r="N28736" s="598"/>
      <c r="V28736" s="598"/>
      <c r="W28736" s="598"/>
    </row>
    <row r="28737" spans="6:23" x14ac:dyDescent="0.2">
      <c r="F28737" s="610"/>
      <c r="H28737" s="612"/>
      <c r="I28737" s="598"/>
      <c r="J28737" s="598"/>
      <c r="M28737" s="598"/>
      <c r="N28737" s="598"/>
      <c r="V28737" s="598"/>
      <c r="W28737" s="598"/>
    </row>
    <row r="28738" spans="6:23" x14ac:dyDescent="0.2">
      <c r="F28738" s="610"/>
      <c r="H28738" s="612"/>
      <c r="I28738" s="598"/>
      <c r="J28738" s="598"/>
      <c r="M28738" s="598"/>
      <c r="N28738" s="598"/>
      <c r="V28738" s="598"/>
      <c r="W28738" s="598"/>
    </row>
    <row r="28739" spans="6:23" x14ac:dyDescent="0.2">
      <c r="F28739" s="610"/>
      <c r="H28739" s="612"/>
      <c r="I28739" s="598"/>
      <c r="J28739" s="598"/>
      <c r="M28739" s="598"/>
      <c r="N28739" s="598"/>
      <c r="V28739" s="598"/>
      <c r="W28739" s="598"/>
    </row>
    <row r="28740" spans="6:23" x14ac:dyDescent="0.2">
      <c r="F28740" s="610"/>
      <c r="H28740" s="612"/>
      <c r="I28740" s="598"/>
      <c r="J28740" s="598"/>
      <c r="M28740" s="598"/>
      <c r="N28740" s="598"/>
      <c r="V28740" s="598"/>
      <c r="W28740" s="598"/>
    </row>
    <row r="28741" spans="6:23" x14ac:dyDescent="0.2">
      <c r="F28741" s="610"/>
      <c r="H28741" s="612"/>
      <c r="I28741" s="598"/>
      <c r="J28741" s="598"/>
      <c r="M28741" s="598"/>
      <c r="N28741" s="598"/>
      <c r="V28741" s="598"/>
      <c r="W28741" s="598"/>
    </row>
    <row r="28742" spans="6:23" x14ac:dyDescent="0.2">
      <c r="F28742" s="610"/>
      <c r="H28742" s="612"/>
      <c r="I28742" s="598"/>
      <c r="J28742" s="598"/>
      <c r="M28742" s="598"/>
      <c r="N28742" s="598"/>
      <c r="V28742" s="598"/>
      <c r="W28742" s="598"/>
    </row>
    <row r="28743" spans="6:23" x14ac:dyDescent="0.2">
      <c r="F28743" s="610"/>
      <c r="H28743" s="612"/>
      <c r="I28743" s="598"/>
      <c r="J28743" s="598"/>
      <c r="M28743" s="598"/>
      <c r="N28743" s="598"/>
      <c r="V28743" s="598"/>
      <c r="W28743" s="598"/>
    </row>
    <row r="28744" spans="6:23" x14ac:dyDescent="0.2">
      <c r="F28744" s="610"/>
      <c r="H28744" s="612"/>
      <c r="I28744" s="598"/>
      <c r="J28744" s="598"/>
      <c r="M28744" s="598"/>
      <c r="N28744" s="598"/>
      <c r="V28744" s="598"/>
      <c r="W28744" s="598"/>
    </row>
    <row r="28745" spans="6:23" x14ac:dyDescent="0.2">
      <c r="F28745" s="610"/>
      <c r="H28745" s="612"/>
      <c r="I28745" s="598"/>
      <c r="J28745" s="598"/>
      <c r="M28745" s="598"/>
      <c r="N28745" s="598"/>
      <c r="V28745" s="598"/>
      <c r="W28745" s="598"/>
    </row>
    <row r="28746" spans="6:23" x14ac:dyDescent="0.2">
      <c r="F28746" s="610"/>
      <c r="H28746" s="612"/>
      <c r="I28746" s="598"/>
      <c r="J28746" s="598"/>
      <c r="M28746" s="598"/>
      <c r="N28746" s="598"/>
      <c r="V28746" s="598"/>
      <c r="W28746" s="598"/>
    </row>
    <row r="28747" spans="6:23" x14ac:dyDescent="0.2">
      <c r="F28747" s="610"/>
      <c r="H28747" s="612"/>
      <c r="I28747" s="598"/>
      <c r="J28747" s="598"/>
      <c r="M28747" s="598"/>
      <c r="N28747" s="598"/>
      <c r="V28747" s="598"/>
      <c r="W28747" s="598"/>
    </row>
    <row r="28748" spans="6:23" x14ac:dyDescent="0.2">
      <c r="F28748" s="610"/>
      <c r="H28748" s="612"/>
      <c r="I28748" s="598"/>
      <c r="J28748" s="598"/>
      <c r="M28748" s="598"/>
      <c r="N28748" s="598"/>
      <c r="V28748" s="598"/>
      <c r="W28748" s="598"/>
    </row>
    <row r="28749" spans="6:23" x14ac:dyDescent="0.2">
      <c r="F28749" s="610"/>
      <c r="H28749" s="612"/>
      <c r="I28749" s="598"/>
      <c r="J28749" s="598"/>
      <c r="M28749" s="598"/>
      <c r="N28749" s="598"/>
      <c r="V28749" s="598"/>
      <c r="W28749" s="598"/>
    </row>
    <row r="28750" spans="6:23" x14ac:dyDescent="0.2">
      <c r="F28750" s="610"/>
      <c r="H28750" s="612"/>
      <c r="I28750" s="598"/>
      <c r="J28750" s="598"/>
      <c r="M28750" s="598"/>
      <c r="N28750" s="598"/>
      <c r="V28750" s="598"/>
      <c r="W28750" s="598"/>
    </row>
    <row r="28751" spans="6:23" x14ac:dyDescent="0.2">
      <c r="F28751" s="610"/>
      <c r="H28751" s="612"/>
      <c r="I28751" s="598"/>
      <c r="J28751" s="598"/>
      <c r="M28751" s="598"/>
      <c r="N28751" s="598"/>
      <c r="V28751" s="598"/>
      <c r="W28751" s="598"/>
    </row>
    <row r="28752" spans="6:23" x14ac:dyDescent="0.2">
      <c r="F28752" s="610"/>
      <c r="H28752" s="612"/>
      <c r="I28752" s="598"/>
      <c r="J28752" s="598"/>
      <c r="M28752" s="598"/>
      <c r="N28752" s="598"/>
      <c r="V28752" s="598"/>
      <c r="W28752" s="598"/>
    </row>
    <row r="28753" spans="6:23" x14ac:dyDescent="0.2">
      <c r="F28753" s="610"/>
      <c r="H28753" s="612"/>
      <c r="I28753" s="598"/>
      <c r="J28753" s="598"/>
      <c r="M28753" s="598"/>
      <c r="N28753" s="598"/>
      <c r="V28753" s="598"/>
      <c r="W28753" s="598"/>
    </row>
    <row r="28754" spans="6:23" x14ac:dyDescent="0.2">
      <c r="F28754" s="610"/>
      <c r="H28754" s="612"/>
      <c r="I28754" s="598"/>
      <c r="J28754" s="598"/>
      <c r="M28754" s="598"/>
      <c r="N28754" s="598"/>
      <c r="V28754" s="598"/>
      <c r="W28754" s="598"/>
    </row>
    <row r="28755" spans="6:23" x14ac:dyDescent="0.2">
      <c r="F28755" s="610"/>
      <c r="H28755" s="612"/>
      <c r="I28755" s="598"/>
      <c r="J28755" s="598"/>
      <c r="M28755" s="598"/>
      <c r="N28755" s="598"/>
      <c r="V28755" s="598"/>
      <c r="W28755" s="598"/>
    </row>
    <row r="28756" spans="6:23" x14ac:dyDescent="0.2">
      <c r="F28756" s="610"/>
      <c r="H28756" s="612"/>
      <c r="I28756" s="598"/>
      <c r="J28756" s="598"/>
      <c r="M28756" s="598"/>
      <c r="N28756" s="598"/>
      <c r="V28756" s="598"/>
      <c r="W28756" s="598"/>
    </row>
    <row r="28757" spans="6:23" x14ac:dyDescent="0.2">
      <c r="F28757" s="610"/>
      <c r="H28757" s="612"/>
      <c r="I28757" s="598"/>
      <c r="J28757" s="598"/>
      <c r="M28757" s="598"/>
      <c r="N28757" s="598"/>
      <c r="V28757" s="598"/>
      <c r="W28757" s="598"/>
    </row>
    <row r="28758" spans="6:23" x14ac:dyDescent="0.2">
      <c r="F28758" s="610"/>
      <c r="H28758" s="612"/>
      <c r="I28758" s="598"/>
      <c r="J28758" s="598"/>
      <c r="M28758" s="598"/>
      <c r="N28758" s="598"/>
      <c r="V28758" s="598"/>
      <c r="W28758" s="598"/>
    </row>
    <row r="28759" spans="6:23" x14ac:dyDescent="0.2">
      <c r="F28759" s="610"/>
      <c r="H28759" s="612"/>
      <c r="I28759" s="598"/>
      <c r="J28759" s="598"/>
      <c r="M28759" s="598"/>
      <c r="N28759" s="598"/>
      <c r="V28759" s="598"/>
      <c r="W28759" s="598"/>
    </row>
    <row r="28760" spans="6:23" x14ac:dyDescent="0.2">
      <c r="F28760" s="610"/>
      <c r="H28760" s="612"/>
      <c r="I28760" s="598"/>
      <c r="J28760" s="598"/>
      <c r="M28760" s="598"/>
      <c r="N28760" s="598"/>
      <c r="V28760" s="598"/>
      <c r="W28760" s="598"/>
    </row>
    <row r="28761" spans="6:23" x14ac:dyDescent="0.2">
      <c r="F28761" s="610"/>
      <c r="H28761" s="612"/>
      <c r="I28761" s="598"/>
      <c r="J28761" s="598"/>
      <c r="M28761" s="598"/>
      <c r="N28761" s="598"/>
      <c r="V28761" s="598"/>
      <c r="W28761" s="598"/>
    </row>
    <row r="28762" spans="6:23" x14ac:dyDescent="0.2">
      <c r="F28762" s="610"/>
      <c r="H28762" s="612"/>
      <c r="I28762" s="598"/>
      <c r="J28762" s="598"/>
      <c r="M28762" s="598"/>
      <c r="N28762" s="598"/>
      <c r="V28762" s="598"/>
      <c r="W28762" s="598"/>
    </row>
    <row r="28763" spans="6:23" x14ac:dyDescent="0.2">
      <c r="F28763" s="610"/>
      <c r="H28763" s="612"/>
      <c r="I28763" s="598"/>
      <c r="J28763" s="598"/>
      <c r="M28763" s="598"/>
      <c r="N28763" s="598"/>
      <c r="V28763" s="598"/>
      <c r="W28763" s="598"/>
    </row>
    <row r="28764" spans="6:23" x14ac:dyDescent="0.2">
      <c r="F28764" s="610"/>
      <c r="H28764" s="612"/>
      <c r="I28764" s="598"/>
      <c r="J28764" s="598"/>
      <c r="M28764" s="598"/>
      <c r="N28764" s="598"/>
      <c r="V28764" s="598"/>
      <c r="W28764" s="598"/>
    </row>
    <row r="28765" spans="6:23" x14ac:dyDescent="0.2">
      <c r="F28765" s="610"/>
      <c r="H28765" s="612"/>
      <c r="I28765" s="598"/>
      <c r="J28765" s="598"/>
      <c r="M28765" s="598"/>
      <c r="N28765" s="598"/>
      <c r="V28765" s="598"/>
      <c r="W28765" s="598"/>
    </row>
    <row r="28766" spans="6:23" x14ac:dyDescent="0.2">
      <c r="F28766" s="610"/>
      <c r="H28766" s="612"/>
      <c r="I28766" s="598"/>
      <c r="J28766" s="598"/>
      <c r="M28766" s="598"/>
      <c r="N28766" s="598"/>
      <c r="V28766" s="598"/>
      <c r="W28766" s="598"/>
    </row>
    <row r="28767" spans="6:23" x14ac:dyDescent="0.2">
      <c r="F28767" s="610"/>
      <c r="H28767" s="612"/>
      <c r="I28767" s="598"/>
      <c r="J28767" s="598"/>
      <c r="M28767" s="598"/>
      <c r="N28767" s="598"/>
      <c r="V28767" s="598"/>
      <c r="W28767" s="598"/>
    </row>
    <row r="28768" spans="6:23" x14ac:dyDescent="0.2">
      <c r="F28768" s="610"/>
      <c r="H28768" s="612"/>
      <c r="I28768" s="598"/>
      <c r="J28768" s="598"/>
      <c r="M28768" s="598"/>
      <c r="N28768" s="598"/>
      <c r="V28768" s="598"/>
      <c r="W28768" s="598"/>
    </row>
    <row r="28769" spans="6:23" x14ac:dyDescent="0.2">
      <c r="F28769" s="610"/>
      <c r="H28769" s="612"/>
      <c r="I28769" s="598"/>
      <c r="J28769" s="598"/>
      <c r="M28769" s="598"/>
      <c r="N28769" s="598"/>
      <c r="V28769" s="598"/>
      <c r="W28769" s="598"/>
    </row>
    <row r="28770" spans="6:23" x14ac:dyDescent="0.2">
      <c r="F28770" s="610"/>
      <c r="H28770" s="612"/>
      <c r="I28770" s="598"/>
      <c r="J28770" s="598"/>
      <c r="M28770" s="598"/>
      <c r="N28770" s="598"/>
      <c r="V28770" s="598"/>
      <c r="W28770" s="598"/>
    </row>
    <row r="28771" spans="6:23" x14ac:dyDescent="0.2">
      <c r="F28771" s="610"/>
      <c r="H28771" s="612"/>
      <c r="I28771" s="598"/>
      <c r="J28771" s="598"/>
      <c r="M28771" s="598"/>
      <c r="N28771" s="598"/>
      <c r="V28771" s="598"/>
      <c r="W28771" s="598"/>
    </row>
    <row r="28772" spans="6:23" x14ac:dyDescent="0.2">
      <c r="F28772" s="610"/>
      <c r="H28772" s="612"/>
      <c r="I28772" s="598"/>
      <c r="J28772" s="598"/>
      <c r="M28772" s="598"/>
      <c r="N28772" s="598"/>
      <c r="V28772" s="598"/>
      <c r="W28772" s="598"/>
    </row>
    <row r="28773" spans="6:23" x14ac:dyDescent="0.2">
      <c r="F28773" s="610"/>
      <c r="H28773" s="612"/>
      <c r="I28773" s="598"/>
      <c r="J28773" s="598"/>
      <c r="M28773" s="598"/>
      <c r="N28773" s="598"/>
      <c r="V28773" s="598"/>
      <c r="W28773" s="598"/>
    </row>
    <row r="28774" spans="6:23" x14ac:dyDescent="0.2">
      <c r="F28774" s="610"/>
      <c r="H28774" s="612"/>
      <c r="I28774" s="598"/>
      <c r="J28774" s="598"/>
      <c r="M28774" s="598"/>
      <c r="N28774" s="598"/>
      <c r="V28774" s="598"/>
      <c r="W28774" s="598"/>
    </row>
    <row r="28775" spans="6:23" x14ac:dyDescent="0.2">
      <c r="F28775" s="610"/>
      <c r="H28775" s="612"/>
      <c r="I28775" s="598"/>
      <c r="J28775" s="598"/>
      <c r="M28775" s="598"/>
      <c r="N28775" s="598"/>
      <c r="V28775" s="598"/>
      <c r="W28775" s="598"/>
    </row>
    <row r="28776" spans="6:23" x14ac:dyDescent="0.2">
      <c r="F28776" s="610"/>
      <c r="H28776" s="612"/>
      <c r="I28776" s="598"/>
      <c r="J28776" s="598"/>
      <c r="M28776" s="598"/>
      <c r="N28776" s="598"/>
      <c r="V28776" s="598"/>
      <c r="W28776" s="598"/>
    </row>
    <row r="28777" spans="6:23" x14ac:dyDescent="0.2">
      <c r="F28777" s="610"/>
      <c r="H28777" s="612"/>
      <c r="I28777" s="598"/>
      <c r="J28777" s="598"/>
      <c r="M28777" s="598"/>
      <c r="N28777" s="598"/>
      <c r="V28777" s="598"/>
      <c r="W28777" s="598"/>
    </row>
    <row r="28778" spans="6:23" x14ac:dyDescent="0.2">
      <c r="F28778" s="610"/>
      <c r="H28778" s="612"/>
      <c r="I28778" s="598"/>
      <c r="J28778" s="598"/>
      <c r="M28778" s="598"/>
      <c r="N28778" s="598"/>
      <c r="V28778" s="598"/>
      <c r="W28778" s="598"/>
    </row>
    <row r="28779" spans="6:23" x14ac:dyDescent="0.2">
      <c r="F28779" s="610"/>
      <c r="H28779" s="612"/>
      <c r="I28779" s="598"/>
      <c r="J28779" s="598"/>
      <c r="M28779" s="598"/>
      <c r="N28779" s="598"/>
      <c r="V28779" s="598"/>
      <c r="W28779" s="598"/>
    </row>
    <row r="28780" spans="6:23" x14ac:dyDescent="0.2">
      <c r="F28780" s="610"/>
      <c r="H28780" s="612"/>
      <c r="I28780" s="598"/>
      <c r="J28780" s="598"/>
      <c r="M28780" s="598"/>
      <c r="N28780" s="598"/>
      <c r="V28780" s="598"/>
      <c r="W28780" s="598"/>
    </row>
    <row r="28781" spans="6:23" x14ac:dyDescent="0.2">
      <c r="F28781" s="610"/>
      <c r="H28781" s="612"/>
      <c r="I28781" s="598"/>
      <c r="J28781" s="598"/>
      <c r="M28781" s="598"/>
      <c r="N28781" s="598"/>
      <c r="V28781" s="598"/>
      <c r="W28781" s="598"/>
    </row>
    <row r="28782" spans="6:23" x14ac:dyDescent="0.2">
      <c r="F28782" s="610"/>
      <c r="H28782" s="612"/>
      <c r="I28782" s="598"/>
      <c r="J28782" s="598"/>
      <c r="M28782" s="598"/>
      <c r="N28782" s="598"/>
      <c r="V28782" s="598"/>
      <c r="W28782" s="598"/>
    </row>
    <row r="28783" spans="6:23" x14ac:dyDescent="0.2">
      <c r="F28783" s="610"/>
      <c r="H28783" s="612"/>
      <c r="I28783" s="598"/>
      <c r="J28783" s="598"/>
      <c r="M28783" s="598"/>
      <c r="N28783" s="598"/>
      <c r="V28783" s="598"/>
      <c r="W28783" s="598"/>
    </row>
    <row r="28784" spans="6:23" x14ac:dyDescent="0.2">
      <c r="F28784" s="610"/>
      <c r="H28784" s="612"/>
      <c r="I28784" s="598"/>
      <c r="J28784" s="598"/>
      <c r="M28784" s="598"/>
      <c r="N28784" s="598"/>
      <c r="V28784" s="598"/>
      <c r="W28784" s="598"/>
    </row>
    <row r="28785" spans="6:23" x14ac:dyDescent="0.2">
      <c r="F28785" s="610"/>
      <c r="H28785" s="612"/>
      <c r="I28785" s="598"/>
      <c r="J28785" s="598"/>
      <c r="M28785" s="598"/>
      <c r="N28785" s="598"/>
      <c r="V28785" s="598"/>
      <c r="W28785" s="598"/>
    </row>
    <row r="28786" spans="6:23" x14ac:dyDescent="0.2">
      <c r="F28786" s="610"/>
      <c r="H28786" s="612"/>
      <c r="I28786" s="598"/>
      <c r="J28786" s="598"/>
      <c r="M28786" s="598"/>
      <c r="N28786" s="598"/>
      <c r="V28786" s="598"/>
      <c r="W28786" s="598"/>
    </row>
    <row r="28787" spans="6:23" x14ac:dyDescent="0.2">
      <c r="F28787" s="610"/>
      <c r="H28787" s="612"/>
      <c r="I28787" s="598"/>
      <c r="J28787" s="598"/>
      <c r="M28787" s="598"/>
      <c r="N28787" s="598"/>
      <c r="V28787" s="598"/>
      <c r="W28787" s="598"/>
    </row>
    <row r="28788" spans="6:23" x14ac:dyDescent="0.2">
      <c r="F28788" s="610"/>
      <c r="H28788" s="612"/>
      <c r="I28788" s="598"/>
      <c r="J28788" s="598"/>
      <c r="M28788" s="598"/>
      <c r="N28788" s="598"/>
      <c r="V28788" s="598"/>
      <c r="W28788" s="598"/>
    </row>
    <row r="28789" spans="6:23" x14ac:dyDescent="0.2">
      <c r="F28789" s="610"/>
      <c r="H28789" s="612"/>
      <c r="I28789" s="598"/>
      <c r="J28789" s="598"/>
      <c r="M28789" s="598"/>
      <c r="N28789" s="598"/>
      <c r="V28789" s="598"/>
      <c r="W28789" s="598"/>
    </row>
    <row r="28790" spans="6:23" x14ac:dyDescent="0.2">
      <c r="F28790" s="610"/>
      <c r="H28790" s="612"/>
      <c r="I28790" s="598"/>
      <c r="J28790" s="598"/>
      <c r="M28790" s="598"/>
      <c r="N28790" s="598"/>
      <c r="V28790" s="598"/>
      <c r="W28790" s="598"/>
    </row>
    <row r="28791" spans="6:23" x14ac:dyDescent="0.2">
      <c r="F28791" s="610"/>
      <c r="H28791" s="612"/>
      <c r="I28791" s="598"/>
      <c r="J28791" s="598"/>
      <c r="M28791" s="598"/>
      <c r="N28791" s="598"/>
      <c r="V28791" s="598"/>
      <c r="W28791" s="598"/>
    </row>
    <row r="28792" spans="6:23" x14ac:dyDescent="0.2">
      <c r="F28792" s="610"/>
      <c r="H28792" s="612"/>
      <c r="I28792" s="598"/>
      <c r="J28792" s="598"/>
      <c r="M28792" s="598"/>
      <c r="N28792" s="598"/>
      <c r="V28792" s="598"/>
      <c r="W28792" s="598"/>
    </row>
    <row r="28793" spans="6:23" x14ac:dyDescent="0.2">
      <c r="F28793" s="610"/>
      <c r="H28793" s="612"/>
      <c r="I28793" s="598"/>
      <c r="J28793" s="598"/>
      <c r="M28793" s="598"/>
      <c r="N28793" s="598"/>
      <c r="V28793" s="598"/>
      <c r="W28793" s="598"/>
    </row>
    <row r="28794" spans="6:23" x14ac:dyDescent="0.2">
      <c r="F28794" s="610"/>
      <c r="H28794" s="612"/>
      <c r="I28794" s="598"/>
      <c r="J28794" s="598"/>
      <c r="M28794" s="598"/>
      <c r="N28794" s="598"/>
      <c r="V28794" s="598"/>
      <c r="W28794" s="598"/>
    </row>
    <row r="28795" spans="6:23" x14ac:dyDescent="0.2">
      <c r="F28795" s="610"/>
      <c r="H28795" s="612"/>
      <c r="I28795" s="598"/>
      <c r="J28795" s="598"/>
      <c r="M28795" s="598"/>
      <c r="N28795" s="598"/>
      <c r="V28795" s="598"/>
      <c r="W28795" s="598"/>
    </row>
    <row r="28796" spans="6:23" x14ac:dyDescent="0.2">
      <c r="F28796" s="610"/>
      <c r="H28796" s="612"/>
      <c r="I28796" s="598"/>
      <c r="J28796" s="598"/>
      <c r="M28796" s="598"/>
      <c r="N28796" s="598"/>
      <c r="V28796" s="598"/>
      <c r="W28796" s="598"/>
    </row>
    <row r="28797" spans="6:23" x14ac:dyDescent="0.2">
      <c r="F28797" s="610"/>
      <c r="H28797" s="612"/>
      <c r="I28797" s="598"/>
      <c r="J28797" s="598"/>
      <c r="M28797" s="598"/>
      <c r="N28797" s="598"/>
      <c r="V28797" s="598"/>
      <c r="W28797" s="598"/>
    </row>
    <row r="28798" spans="6:23" x14ac:dyDescent="0.2">
      <c r="F28798" s="610"/>
      <c r="H28798" s="612"/>
      <c r="I28798" s="598"/>
      <c r="J28798" s="598"/>
      <c r="M28798" s="598"/>
      <c r="N28798" s="598"/>
      <c r="V28798" s="598"/>
      <c r="W28798" s="598"/>
    </row>
    <row r="28799" spans="6:23" x14ac:dyDescent="0.2">
      <c r="F28799" s="610"/>
      <c r="H28799" s="612"/>
      <c r="I28799" s="598"/>
      <c r="J28799" s="598"/>
      <c r="M28799" s="598"/>
      <c r="N28799" s="598"/>
      <c r="V28799" s="598"/>
      <c r="W28799" s="598"/>
    </row>
    <row r="28800" spans="6:23" x14ac:dyDescent="0.2">
      <c r="F28800" s="610"/>
      <c r="H28800" s="612"/>
      <c r="I28800" s="598"/>
      <c r="J28800" s="598"/>
      <c r="M28800" s="598"/>
      <c r="N28800" s="598"/>
      <c r="V28800" s="598"/>
      <c r="W28800" s="598"/>
    </row>
    <row r="28801" spans="6:23" x14ac:dyDescent="0.2">
      <c r="F28801" s="610"/>
      <c r="H28801" s="612"/>
      <c r="I28801" s="598"/>
      <c r="J28801" s="598"/>
      <c r="M28801" s="598"/>
      <c r="N28801" s="598"/>
      <c r="V28801" s="598"/>
      <c r="W28801" s="598"/>
    </row>
    <row r="28802" spans="6:23" x14ac:dyDescent="0.2">
      <c r="F28802" s="610"/>
      <c r="H28802" s="612"/>
      <c r="I28802" s="598"/>
      <c r="J28802" s="598"/>
      <c r="M28802" s="598"/>
      <c r="N28802" s="598"/>
      <c r="V28802" s="598"/>
      <c r="W28802" s="598"/>
    </row>
    <row r="28803" spans="6:23" x14ac:dyDescent="0.2">
      <c r="F28803" s="610"/>
      <c r="H28803" s="612"/>
      <c r="I28803" s="598"/>
      <c r="J28803" s="598"/>
      <c r="M28803" s="598"/>
      <c r="N28803" s="598"/>
      <c r="V28803" s="598"/>
      <c r="W28803" s="598"/>
    </row>
    <row r="28804" spans="6:23" x14ac:dyDescent="0.2">
      <c r="F28804" s="610"/>
      <c r="H28804" s="612"/>
      <c r="I28804" s="598"/>
      <c r="J28804" s="598"/>
      <c r="M28804" s="598"/>
      <c r="N28804" s="598"/>
      <c r="V28804" s="598"/>
      <c r="W28804" s="598"/>
    </row>
    <row r="28805" spans="6:23" x14ac:dyDescent="0.2">
      <c r="F28805" s="610"/>
      <c r="H28805" s="612"/>
      <c r="I28805" s="598"/>
      <c r="J28805" s="598"/>
      <c r="M28805" s="598"/>
      <c r="N28805" s="598"/>
      <c r="V28805" s="598"/>
      <c r="W28805" s="598"/>
    </row>
    <row r="28806" spans="6:23" x14ac:dyDescent="0.2">
      <c r="F28806" s="610"/>
      <c r="H28806" s="612"/>
      <c r="I28806" s="598"/>
      <c r="J28806" s="598"/>
      <c r="M28806" s="598"/>
      <c r="N28806" s="598"/>
      <c r="V28806" s="598"/>
      <c r="W28806" s="598"/>
    </row>
    <row r="28807" spans="6:23" x14ac:dyDescent="0.2">
      <c r="F28807" s="610"/>
      <c r="H28807" s="612"/>
      <c r="I28807" s="598"/>
      <c r="J28807" s="598"/>
      <c r="M28807" s="598"/>
      <c r="N28807" s="598"/>
      <c r="V28807" s="598"/>
      <c r="W28807" s="598"/>
    </row>
    <row r="28808" spans="6:23" x14ac:dyDescent="0.2">
      <c r="F28808" s="610"/>
      <c r="H28808" s="612"/>
      <c r="I28808" s="598"/>
      <c r="J28808" s="598"/>
      <c r="M28808" s="598"/>
      <c r="N28808" s="598"/>
      <c r="V28808" s="598"/>
      <c r="W28808" s="598"/>
    </row>
    <row r="28809" spans="6:23" x14ac:dyDescent="0.2">
      <c r="F28809" s="610"/>
      <c r="H28809" s="612"/>
      <c r="I28809" s="598"/>
      <c r="J28809" s="598"/>
      <c r="M28809" s="598"/>
      <c r="N28809" s="598"/>
      <c r="V28809" s="598"/>
      <c r="W28809" s="598"/>
    </row>
    <row r="28810" spans="6:23" x14ac:dyDescent="0.2">
      <c r="F28810" s="610"/>
      <c r="H28810" s="612"/>
      <c r="I28810" s="598"/>
      <c r="J28810" s="598"/>
      <c r="M28810" s="598"/>
      <c r="N28810" s="598"/>
      <c r="V28810" s="598"/>
      <c r="W28810" s="598"/>
    </row>
    <row r="28811" spans="6:23" x14ac:dyDescent="0.2">
      <c r="F28811" s="610"/>
      <c r="H28811" s="612"/>
      <c r="I28811" s="598"/>
      <c r="J28811" s="598"/>
      <c r="M28811" s="598"/>
      <c r="N28811" s="598"/>
      <c r="V28811" s="598"/>
      <c r="W28811" s="598"/>
    </row>
    <row r="28812" spans="6:23" x14ac:dyDescent="0.2">
      <c r="F28812" s="610"/>
      <c r="H28812" s="612"/>
      <c r="I28812" s="598"/>
      <c r="J28812" s="598"/>
      <c r="M28812" s="598"/>
      <c r="N28812" s="598"/>
      <c r="V28812" s="598"/>
      <c r="W28812" s="598"/>
    </row>
    <row r="28813" spans="6:23" x14ac:dyDescent="0.2">
      <c r="F28813" s="610"/>
      <c r="H28813" s="612"/>
      <c r="I28813" s="598"/>
      <c r="J28813" s="598"/>
      <c r="M28813" s="598"/>
      <c r="N28813" s="598"/>
      <c r="V28813" s="598"/>
      <c r="W28813" s="598"/>
    </row>
    <row r="28814" spans="6:23" x14ac:dyDescent="0.2">
      <c r="F28814" s="610"/>
      <c r="H28814" s="612"/>
      <c r="I28814" s="598"/>
      <c r="J28814" s="598"/>
      <c r="M28814" s="598"/>
      <c r="N28814" s="598"/>
      <c r="V28814" s="598"/>
      <c r="W28814" s="598"/>
    </row>
    <row r="28815" spans="6:23" x14ac:dyDescent="0.2">
      <c r="F28815" s="610"/>
      <c r="H28815" s="612"/>
      <c r="I28815" s="598"/>
      <c r="J28815" s="598"/>
      <c r="M28815" s="598"/>
      <c r="N28815" s="598"/>
      <c r="V28815" s="598"/>
      <c r="W28815" s="598"/>
    </row>
    <row r="28816" spans="6:23" x14ac:dyDescent="0.2">
      <c r="F28816" s="610"/>
      <c r="H28816" s="612"/>
      <c r="I28816" s="598"/>
      <c r="J28816" s="598"/>
      <c r="M28816" s="598"/>
      <c r="N28816" s="598"/>
      <c r="V28816" s="598"/>
      <c r="W28816" s="598"/>
    </row>
    <row r="28817" spans="6:23" x14ac:dyDescent="0.2">
      <c r="F28817" s="610"/>
      <c r="H28817" s="612"/>
      <c r="I28817" s="598"/>
      <c r="J28817" s="598"/>
      <c r="M28817" s="598"/>
      <c r="N28817" s="598"/>
      <c r="V28817" s="598"/>
      <c r="W28817" s="598"/>
    </row>
    <row r="28818" spans="6:23" x14ac:dyDescent="0.2">
      <c r="F28818" s="610"/>
      <c r="H28818" s="612"/>
      <c r="I28818" s="598"/>
      <c r="J28818" s="598"/>
      <c r="M28818" s="598"/>
      <c r="N28818" s="598"/>
      <c r="V28818" s="598"/>
      <c r="W28818" s="598"/>
    </row>
    <row r="28819" spans="6:23" x14ac:dyDescent="0.2">
      <c r="F28819" s="610"/>
      <c r="H28819" s="612"/>
      <c r="I28819" s="598"/>
      <c r="J28819" s="598"/>
      <c r="M28819" s="598"/>
      <c r="N28819" s="598"/>
      <c r="V28819" s="598"/>
      <c r="W28819" s="598"/>
    </row>
    <row r="28820" spans="6:23" x14ac:dyDescent="0.2">
      <c r="F28820" s="610"/>
      <c r="H28820" s="612"/>
      <c r="I28820" s="598"/>
      <c r="J28820" s="598"/>
      <c r="M28820" s="598"/>
      <c r="N28820" s="598"/>
      <c r="V28820" s="598"/>
      <c r="W28820" s="598"/>
    </row>
    <row r="28821" spans="6:23" x14ac:dyDescent="0.2">
      <c r="F28821" s="610"/>
      <c r="H28821" s="612"/>
      <c r="I28821" s="598"/>
      <c r="J28821" s="598"/>
      <c r="M28821" s="598"/>
      <c r="N28821" s="598"/>
      <c r="V28821" s="598"/>
      <c r="W28821" s="598"/>
    </row>
    <row r="28822" spans="6:23" x14ac:dyDescent="0.2">
      <c r="F28822" s="610"/>
      <c r="H28822" s="612"/>
      <c r="I28822" s="598"/>
      <c r="J28822" s="598"/>
      <c r="M28822" s="598"/>
      <c r="N28822" s="598"/>
      <c r="V28822" s="598"/>
      <c r="W28822" s="598"/>
    </row>
    <row r="28823" spans="6:23" x14ac:dyDescent="0.2">
      <c r="F28823" s="610"/>
      <c r="H28823" s="612"/>
      <c r="I28823" s="598"/>
      <c r="J28823" s="598"/>
      <c r="M28823" s="598"/>
      <c r="N28823" s="598"/>
      <c r="V28823" s="598"/>
      <c r="W28823" s="598"/>
    </row>
    <row r="28824" spans="6:23" x14ac:dyDescent="0.2">
      <c r="F28824" s="610"/>
      <c r="H28824" s="612"/>
      <c r="I28824" s="598"/>
      <c r="J28824" s="598"/>
      <c r="M28824" s="598"/>
      <c r="N28824" s="598"/>
      <c r="V28824" s="598"/>
      <c r="W28824" s="598"/>
    </row>
    <row r="28825" spans="6:23" x14ac:dyDescent="0.2">
      <c r="F28825" s="610"/>
      <c r="H28825" s="612"/>
      <c r="I28825" s="598"/>
      <c r="J28825" s="598"/>
      <c r="M28825" s="598"/>
      <c r="N28825" s="598"/>
      <c r="V28825" s="598"/>
      <c r="W28825" s="598"/>
    </row>
    <row r="28826" spans="6:23" x14ac:dyDescent="0.2">
      <c r="F28826" s="610"/>
      <c r="H28826" s="612"/>
      <c r="I28826" s="598"/>
      <c r="J28826" s="598"/>
      <c r="M28826" s="598"/>
      <c r="N28826" s="598"/>
      <c r="V28826" s="598"/>
      <c r="W28826" s="598"/>
    </row>
    <row r="28827" spans="6:23" x14ac:dyDescent="0.2">
      <c r="F28827" s="610"/>
      <c r="H28827" s="612"/>
      <c r="I28827" s="598"/>
      <c r="J28827" s="598"/>
      <c r="M28827" s="598"/>
      <c r="N28827" s="598"/>
      <c r="V28827" s="598"/>
      <c r="W28827" s="598"/>
    </row>
    <row r="28828" spans="6:23" x14ac:dyDescent="0.2">
      <c r="F28828" s="610"/>
      <c r="H28828" s="612"/>
      <c r="I28828" s="598"/>
      <c r="J28828" s="598"/>
      <c r="M28828" s="598"/>
      <c r="N28828" s="598"/>
      <c r="V28828" s="598"/>
      <c r="W28828" s="598"/>
    </row>
    <row r="28829" spans="6:23" x14ac:dyDescent="0.2">
      <c r="F28829" s="610"/>
      <c r="H28829" s="612"/>
      <c r="I28829" s="598"/>
      <c r="J28829" s="598"/>
      <c r="M28829" s="598"/>
      <c r="N28829" s="598"/>
      <c r="V28829" s="598"/>
      <c r="W28829" s="598"/>
    </row>
    <row r="28830" spans="6:23" x14ac:dyDescent="0.2">
      <c r="F28830" s="610"/>
      <c r="H28830" s="612"/>
      <c r="I28830" s="598"/>
      <c r="J28830" s="598"/>
      <c r="M28830" s="598"/>
      <c r="N28830" s="598"/>
      <c r="V28830" s="598"/>
      <c r="W28830" s="598"/>
    </row>
    <row r="28831" spans="6:23" x14ac:dyDescent="0.2">
      <c r="F28831" s="610"/>
      <c r="H28831" s="612"/>
      <c r="I28831" s="598"/>
      <c r="J28831" s="598"/>
      <c r="M28831" s="598"/>
      <c r="N28831" s="598"/>
      <c r="V28831" s="598"/>
      <c r="W28831" s="598"/>
    </row>
    <row r="28832" spans="6:23" x14ac:dyDescent="0.2">
      <c r="F28832" s="610"/>
      <c r="H28832" s="612"/>
      <c r="I28832" s="598"/>
      <c r="J28832" s="598"/>
      <c r="M28832" s="598"/>
      <c r="N28832" s="598"/>
      <c r="V28832" s="598"/>
      <c r="W28832" s="598"/>
    </row>
    <row r="28833" spans="6:23" x14ac:dyDescent="0.2">
      <c r="F28833" s="610"/>
      <c r="H28833" s="612"/>
      <c r="I28833" s="598"/>
      <c r="J28833" s="598"/>
      <c r="M28833" s="598"/>
      <c r="N28833" s="598"/>
      <c r="V28833" s="598"/>
      <c r="W28833" s="598"/>
    </row>
    <row r="28834" spans="6:23" x14ac:dyDescent="0.2">
      <c r="F28834" s="610"/>
      <c r="H28834" s="612"/>
      <c r="I28834" s="598"/>
      <c r="J28834" s="598"/>
      <c r="M28834" s="598"/>
      <c r="N28834" s="598"/>
      <c r="V28834" s="598"/>
      <c r="W28834" s="598"/>
    </row>
    <row r="28835" spans="6:23" x14ac:dyDescent="0.2">
      <c r="F28835" s="610"/>
      <c r="H28835" s="612"/>
      <c r="I28835" s="598"/>
      <c r="J28835" s="598"/>
      <c r="M28835" s="598"/>
      <c r="N28835" s="598"/>
      <c r="V28835" s="598"/>
      <c r="W28835" s="598"/>
    </row>
    <row r="28836" spans="6:23" x14ac:dyDescent="0.2">
      <c r="F28836" s="610"/>
      <c r="H28836" s="612"/>
      <c r="I28836" s="598"/>
      <c r="J28836" s="598"/>
      <c r="M28836" s="598"/>
      <c r="N28836" s="598"/>
      <c r="V28836" s="598"/>
      <c r="W28836" s="598"/>
    </row>
    <row r="28837" spans="6:23" x14ac:dyDescent="0.2">
      <c r="F28837" s="610"/>
      <c r="H28837" s="612"/>
      <c r="I28837" s="598"/>
      <c r="J28837" s="598"/>
      <c r="M28837" s="598"/>
      <c r="N28837" s="598"/>
      <c r="V28837" s="598"/>
      <c r="W28837" s="598"/>
    </row>
    <row r="28838" spans="6:23" x14ac:dyDescent="0.2">
      <c r="F28838" s="610"/>
      <c r="H28838" s="612"/>
      <c r="I28838" s="598"/>
      <c r="J28838" s="598"/>
      <c r="M28838" s="598"/>
      <c r="N28838" s="598"/>
      <c r="V28838" s="598"/>
      <c r="W28838" s="598"/>
    </row>
    <row r="28839" spans="6:23" x14ac:dyDescent="0.2">
      <c r="F28839" s="610"/>
      <c r="H28839" s="612"/>
      <c r="I28839" s="598"/>
      <c r="J28839" s="598"/>
      <c r="M28839" s="598"/>
      <c r="N28839" s="598"/>
      <c r="V28839" s="598"/>
      <c r="W28839" s="598"/>
    </row>
    <row r="28840" spans="6:23" x14ac:dyDescent="0.2">
      <c r="F28840" s="610"/>
      <c r="H28840" s="612"/>
      <c r="I28840" s="598"/>
      <c r="J28840" s="598"/>
      <c r="M28840" s="598"/>
      <c r="N28840" s="598"/>
      <c r="V28840" s="598"/>
      <c r="W28840" s="598"/>
    </row>
    <row r="28841" spans="6:23" x14ac:dyDescent="0.2">
      <c r="F28841" s="610"/>
      <c r="H28841" s="612"/>
      <c r="I28841" s="598"/>
      <c r="J28841" s="598"/>
      <c r="M28841" s="598"/>
      <c r="N28841" s="598"/>
      <c r="V28841" s="598"/>
      <c r="W28841" s="598"/>
    </row>
    <row r="28842" spans="6:23" x14ac:dyDescent="0.2">
      <c r="F28842" s="610"/>
      <c r="H28842" s="612"/>
      <c r="I28842" s="598"/>
      <c r="J28842" s="598"/>
      <c r="M28842" s="598"/>
      <c r="N28842" s="598"/>
      <c r="V28842" s="598"/>
      <c r="W28842" s="598"/>
    </row>
    <row r="28843" spans="6:23" x14ac:dyDescent="0.2">
      <c r="F28843" s="610"/>
      <c r="H28843" s="612"/>
      <c r="I28843" s="598"/>
      <c r="J28843" s="598"/>
      <c r="M28843" s="598"/>
      <c r="N28843" s="598"/>
      <c r="V28843" s="598"/>
      <c r="W28843" s="598"/>
    </row>
    <row r="28844" spans="6:23" x14ac:dyDescent="0.2">
      <c r="F28844" s="610"/>
      <c r="H28844" s="612"/>
      <c r="I28844" s="598"/>
      <c r="J28844" s="598"/>
      <c r="M28844" s="598"/>
      <c r="N28844" s="598"/>
      <c r="V28844" s="598"/>
      <c r="W28844" s="598"/>
    </row>
    <row r="28845" spans="6:23" x14ac:dyDescent="0.2">
      <c r="F28845" s="610"/>
      <c r="H28845" s="612"/>
      <c r="I28845" s="598"/>
      <c r="J28845" s="598"/>
      <c r="M28845" s="598"/>
      <c r="N28845" s="598"/>
      <c r="V28845" s="598"/>
      <c r="W28845" s="598"/>
    </row>
    <row r="28846" spans="6:23" x14ac:dyDescent="0.2">
      <c r="F28846" s="610"/>
      <c r="H28846" s="612"/>
      <c r="I28846" s="598"/>
      <c r="J28846" s="598"/>
      <c r="M28846" s="598"/>
      <c r="N28846" s="598"/>
      <c r="V28846" s="598"/>
      <c r="W28846" s="598"/>
    </row>
    <row r="28847" spans="6:23" x14ac:dyDescent="0.2">
      <c r="F28847" s="610"/>
      <c r="H28847" s="612"/>
      <c r="I28847" s="598"/>
      <c r="J28847" s="598"/>
      <c r="M28847" s="598"/>
      <c r="N28847" s="598"/>
      <c r="V28847" s="598"/>
      <c r="W28847" s="598"/>
    </row>
    <row r="28848" spans="6:23" x14ac:dyDescent="0.2">
      <c r="F28848" s="610"/>
      <c r="H28848" s="612"/>
      <c r="I28848" s="598"/>
      <c r="J28848" s="598"/>
      <c r="M28848" s="598"/>
      <c r="N28848" s="598"/>
      <c r="V28848" s="598"/>
      <c r="W28848" s="598"/>
    </row>
    <row r="28849" spans="6:23" x14ac:dyDescent="0.2">
      <c r="F28849" s="610"/>
      <c r="H28849" s="612"/>
      <c r="I28849" s="598"/>
      <c r="J28849" s="598"/>
      <c r="M28849" s="598"/>
      <c r="N28849" s="598"/>
      <c r="V28849" s="598"/>
      <c r="W28849" s="598"/>
    </row>
    <row r="28850" spans="6:23" x14ac:dyDescent="0.2">
      <c r="F28850" s="610"/>
      <c r="H28850" s="612"/>
      <c r="I28850" s="598"/>
      <c r="J28850" s="598"/>
      <c r="M28850" s="598"/>
      <c r="N28850" s="598"/>
      <c r="V28850" s="598"/>
      <c r="W28850" s="598"/>
    </row>
    <row r="28851" spans="6:23" x14ac:dyDescent="0.2">
      <c r="F28851" s="610"/>
      <c r="H28851" s="612"/>
      <c r="I28851" s="598"/>
      <c r="J28851" s="598"/>
      <c r="M28851" s="598"/>
      <c r="N28851" s="598"/>
      <c r="V28851" s="598"/>
      <c r="W28851" s="598"/>
    </row>
    <row r="28852" spans="6:23" x14ac:dyDescent="0.2">
      <c r="F28852" s="610"/>
      <c r="H28852" s="612"/>
      <c r="I28852" s="598"/>
      <c r="J28852" s="598"/>
      <c r="M28852" s="598"/>
      <c r="N28852" s="598"/>
      <c r="V28852" s="598"/>
      <c r="W28852" s="598"/>
    </row>
    <row r="28853" spans="6:23" x14ac:dyDescent="0.2">
      <c r="F28853" s="610"/>
      <c r="H28853" s="612"/>
      <c r="I28853" s="598"/>
      <c r="J28853" s="598"/>
      <c r="M28853" s="598"/>
      <c r="N28853" s="598"/>
      <c r="V28853" s="598"/>
      <c r="W28853" s="598"/>
    </row>
    <row r="28854" spans="6:23" x14ac:dyDescent="0.2">
      <c r="F28854" s="610"/>
      <c r="H28854" s="612"/>
      <c r="I28854" s="598"/>
      <c r="J28854" s="598"/>
      <c r="M28854" s="598"/>
      <c r="N28854" s="598"/>
      <c r="V28854" s="598"/>
      <c r="W28854" s="598"/>
    </row>
    <row r="28855" spans="6:23" x14ac:dyDescent="0.2">
      <c r="F28855" s="610"/>
      <c r="H28855" s="612"/>
      <c r="I28855" s="598"/>
      <c r="J28855" s="598"/>
      <c r="M28855" s="598"/>
      <c r="N28855" s="598"/>
      <c r="V28855" s="598"/>
      <c r="W28855" s="598"/>
    </row>
    <row r="28856" spans="6:23" x14ac:dyDescent="0.2">
      <c r="F28856" s="610"/>
      <c r="H28856" s="612"/>
      <c r="I28856" s="598"/>
      <c r="J28856" s="598"/>
      <c r="M28856" s="598"/>
      <c r="N28856" s="598"/>
      <c r="V28856" s="598"/>
      <c r="W28856" s="598"/>
    </row>
    <row r="28857" spans="6:23" x14ac:dyDescent="0.2">
      <c r="F28857" s="610"/>
      <c r="H28857" s="612"/>
      <c r="I28857" s="598"/>
      <c r="J28857" s="598"/>
      <c r="M28857" s="598"/>
      <c r="N28857" s="598"/>
      <c r="V28857" s="598"/>
      <c r="W28857" s="598"/>
    </row>
    <row r="28858" spans="6:23" x14ac:dyDescent="0.2">
      <c r="F28858" s="610"/>
      <c r="H28858" s="612"/>
      <c r="I28858" s="598"/>
      <c r="J28858" s="598"/>
      <c r="M28858" s="598"/>
      <c r="N28858" s="598"/>
      <c r="V28858" s="598"/>
      <c r="W28858" s="598"/>
    </row>
    <row r="28859" spans="6:23" x14ac:dyDescent="0.2">
      <c r="F28859" s="610"/>
      <c r="H28859" s="612"/>
      <c r="I28859" s="598"/>
      <c r="J28859" s="598"/>
      <c r="M28859" s="598"/>
      <c r="N28859" s="598"/>
      <c r="V28859" s="598"/>
      <c r="W28859" s="598"/>
    </row>
    <row r="28860" spans="6:23" x14ac:dyDescent="0.2">
      <c r="F28860" s="610"/>
      <c r="H28860" s="612"/>
      <c r="I28860" s="598"/>
      <c r="J28860" s="598"/>
      <c r="M28860" s="598"/>
      <c r="N28860" s="598"/>
      <c r="V28860" s="598"/>
      <c r="W28860" s="598"/>
    </row>
    <row r="28861" spans="6:23" x14ac:dyDescent="0.2">
      <c r="F28861" s="610"/>
      <c r="H28861" s="612"/>
      <c r="I28861" s="598"/>
      <c r="J28861" s="598"/>
      <c r="M28861" s="598"/>
      <c r="N28861" s="598"/>
      <c r="V28861" s="598"/>
      <c r="W28861" s="598"/>
    </row>
    <row r="28862" spans="6:23" x14ac:dyDescent="0.2">
      <c r="F28862" s="610"/>
      <c r="H28862" s="612"/>
      <c r="I28862" s="598"/>
      <c r="J28862" s="598"/>
      <c r="M28862" s="598"/>
      <c r="N28862" s="598"/>
      <c r="V28862" s="598"/>
      <c r="W28862" s="598"/>
    </row>
    <row r="28863" spans="6:23" x14ac:dyDescent="0.2">
      <c r="F28863" s="610"/>
      <c r="H28863" s="612"/>
      <c r="I28863" s="598"/>
      <c r="J28863" s="598"/>
      <c r="M28863" s="598"/>
      <c r="N28863" s="598"/>
      <c r="V28863" s="598"/>
      <c r="W28863" s="598"/>
    </row>
    <row r="28864" spans="6:23" x14ac:dyDescent="0.2">
      <c r="F28864" s="610"/>
      <c r="H28864" s="612"/>
      <c r="I28864" s="598"/>
      <c r="J28864" s="598"/>
      <c r="M28864" s="598"/>
      <c r="N28864" s="598"/>
      <c r="V28864" s="598"/>
      <c r="W28864" s="598"/>
    </row>
    <row r="28865" spans="6:23" x14ac:dyDescent="0.2">
      <c r="F28865" s="610"/>
      <c r="H28865" s="612"/>
      <c r="I28865" s="598"/>
      <c r="J28865" s="598"/>
      <c r="M28865" s="598"/>
      <c r="N28865" s="598"/>
      <c r="V28865" s="598"/>
      <c r="W28865" s="598"/>
    </row>
    <row r="28866" spans="6:23" x14ac:dyDescent="0.2">
      <c r="F28866" s="610"/>
      <c r="H28866" s="612"/>
      <c r="I28866" s="598"/>
      <c r="J28866" s="598"/>
      <c r="M28866" s="598"/>
      <c r="N28866" s="598"/>
      <c r="V28866" s="598"/>
      <c r="W28866" s="598"/>
    </row>
    <row r="28867" spans="6:23" x14ac:dyDescent="0.2">
      <c r="F28867" s="610"/>
      <c r="H28867" s="612"/>
      <c r="I28867" s="598"/>
      <c r="J28867" s="598"/>
      <c r="M28867" s="598"/>
      <c r="N28867" s="598"/>
      <c r="V28867" s="598"/>
      <c r="W28867" s="598"/>
    </row>
    <row r="28868" spans="6:23" x14ac:dyDescent="0.2">
      <c r="F28868" s="610"/>
      <c r="H28868" s="612"/>
      <c r="I28868" s="598"/>
      <c r="J28868" s="598"/>
      <c r="M28868" s="598"/>
      <c r="N28868" s="598"/>
      <c r="V28868" s="598"/>
      <c r="W28868" s="598"/>
    </row>
    <row r="28869" spans="6:23" x14ac:dyDescent="0.2">
      <c r="F28869" s="610"/>
      <c r="H28869" s="612"/>
      <c r="I28869" s="598"/>
      <c r="J28869" s="598"/>
      <c r="M28869" s="598"/>
      <c r="N28869" s="598"/>
      <c r="V28869" s="598"/>
      <c r="W28869" s="598"/>
    </row>
    <row r="28870" spans="6:23" x14ac:dyDescent="0.2">
      <c r="F28870" s="610"/>
      <c r="H28870" s="612"/>
      <c r="I28870" s="598"/>
      <c r="J28870" s="598"/>
      <c r="M28870" s="598"/>
      <c r="N28870" s="598"/>
      <c r="V28870" s="598"/>
      <c r="W28870" s="598"/>
    </row>
    <row r="28871" spans="6:23" x14ac:dyDescent="0.2">
      <c r="F28871" s="610"/>
      <c r="H28871" s="612"/>
      <c r="I28871" s="598"/>
      <c r="J28871" s="598"/>
      <c r="M28871" s="598"/>
      <c r="N28871" s="598"/>
      <c r="V28871" s="598"/>
      <c r="W28871" s="598"/>
    </row>
    <row r="28872" spans="6:23" x14ac:dyDescent="0.2">
      <c r="F28872" s="610"/>
      <c r="H28872" s="612"/>
      <c r="I28872" s="598"/>
      <c r="J28872" s="598"/>
      <c r="M28872" s="598"/>
      <c r="N28872" s="598"/>
      <c r="V28872" s="598"/>
      <c r="W28872" s="598"/>
    </row>
    <row r="28873" spans="6:23" x14ac:dyDescent="0.2">
      <c r="F28873" s="610"/>
      <c r="H28873" s="612"/>
      <c r="I28873" s="598"/>
      <c r="J28873" s="598"/>
      <c r="M28873" s="598"/>
      <c r="N28873" s="598"/>
      <c r="V28873" s="598"/>
      <c r="W28873" s="598"/>
    </row>
    <row r="28874" spans="6:23" x14ac:dyDescent="0.2">
      <c r="F28874" s="610"/>
      <c r="H28874" s="612"/>
      <c r="I28874" s="598"/>
      <c r="J28874" s="598"/>
      <c r="M28874" s="598"/>
      <c r="N28874" s="598"/>
      <c r="V28874" s="598"/>
      <c r="W28874" s="598"/>
    </row>
    <row r="28875" spans="6:23" x14ac:dyDescent="0.2">
      <c r="F28875" s="610"/>
      <c r="H28875" s="612"/>
      <c r="I28875" s="598"/>
      <c r="J28875" s="598"/>
      <c r="M28875" s="598"/>
      <c r="N28875" s="598"/>
      <c r="V28875" s="598"/>
      <c r="W28875" s="598"/>
    </row>
    <row r="28876" spans="6:23" x14ac:dyDescent="0.2">
      <c r="F28876" s="610"/>
      <c r="H28876" s="612"/>
      <c r="I28876" s="598"/>
      <c r="J28876" s="598"/>
      <c r="M28876" s="598"/>
      <c r="N28876" s="598"/>
      <c r="V28876" s="598"/>
      <c r="W28876" s="598"/>
    </row>
    <row r="28877" spans="6:23" x14ac:dyDescent="0.2">
      <c r="F28877" s="610"/>
      <c r="H28877" s="612"/>
      <c r="I28877" s="598"/>
      <c r="J28877" s="598"/>
      <c r="M28877" s="598"/>
      <c r="N28877" s="598"/>
      <c r="V28877" s="598"/>
      <c r="W28877" s="598"/>
    </row>
    <row r="28878" spans="6:23" x14ac:dyDescent="0.2">
      <c r="F28878" s="610"/>
      <c r="H28878" s="612"/>
      <c r="I28878" s="598"/>
      <c r="J28878" s="598"/>
      <c r="M28878" s="598"/>
      <c r="N28878" s="598"/>
      <c r="V28878" s="598"/>
      <c r="W28878" s="598"/>
    </row>
    <row r="28879" spans="6:23" x14ac:dyDescent="0.2">
      <c r="F28879" s="610"/>
      <c r="H28879" s="612"/>
      <c r="I28879" s="598"/>
      <c r="J28879" s="598"/>
      <c r="M28879" s="598"/>
      <c r="N28879" s="598"/>
      <c r="V28879" s="598"/>
      <c r="W28879" s="598"/>
    </row>
    <row r="28880" spans="6:23" x14ac:dyDescent="0.2">
      <c r="F28880" s="610"/>
      <c r="H28880" s="612"/>
      <c r="I28880" s="598"/>
      <c r="J28880" s="598"/>
      <c r="M28880" s="598"/>
      <c r="N28880" s="598"/>
      <c r="V28880" s="598"/>
      <c r="W28880" s="598"/>
    </row>
    <row r="28881" spans="6:23" x14ac:dyDescent="0.2">
      <c r="F28881" s="610"/>
      <c r="H28881" s="612"/>
      <c r="I28881" s="598"/>
      <c r="J28881" s="598"/>
      <c r="M28881" s="598"/>
      <c r="N28881" s="598"/>
      <c r="V28881" s="598"/>
      <c r="W28881" s="598"/>
    </row>
    <row r="28882" spans="6:23" x14ac:dyDescent="0.2">
      <c r="F28882" s="610"/>
      <c r="H28882" s="612"/>
      <c r="I28882" s="598"/>
      <c r="J28882" s="598"/>
      <c r="M28882" s="598"/>
      <c r="N28882" s="598"/>
      <c r="V28882" s="598"/>
      <c r="W28882" s="598"/>
    </row>
    <row r="28883" spans="6:23" x14ac:dyDescent="0.2">
      <c r="F28883" s="610"/>
      <c r="H28883" s="612"/>
      <c r="I28883" s="598"/>
      <c r="J28883" s="598"/>
      <c r="M28883" s="598"/>
      <c r="N28883" s="598"/>
      <c r="V28883" s="598"/>
      <c r="W28883" s="598"/>
    </row>
    <row r="28884" spans="6:23" x14ac:dyDescent="0.2">
      <c r="F28884" s="610"/>
      <c r="H28884" s="612"/>
      <c r="I28884" s="598"/>
      <c r="J28884" s="598"/>
      <c r="M28884" s="598"/>
      <c r="N28884" s="598"/>
      <c r="V28884" s="598"/>
      <c r="W28884" s="598"/>
    </row>
    <row r="28885" spans="6:23" x14ac:dyDescent="0.2">
      <c r="F28885" s="610"/>
      <c r="H28885" s="612"/>
      <c r="I28885" s="598"/>
      <c r="J28885" s="598"/>
      <c r="M28885" s="598"/>
      <c r="N28885" s="598"/>
      <c r="V28885" s="598"/>
      <c r="W28885" s="598"/>
    </row>
    <row r="28886" spans="6:23" x14ac:dyDescent="0.2">
      <c r="F28886" s="610"/>
      <c r="H28886" s="612"/>
      <c r="I28886" s="598"/>
      <c r="J28886" s="598"/>
      <c r="M28886" s="598"/>
      <c r="N28886" s="598"/>
      <c r="V28886" s="598"/>
      <c r="W28886" s="598"/>
    </row>
    <row r="28887" spans="6:23" x14ac:dyDescent="0.2">
      <c r="F28887" s="610"/>
      <c r="H28887" s="612"/>
      <c r="I28887" s="598"/>
      <c r="J28887" s="598"/>
      <c r="M28887" s="598"/>
      <c r="N28887" s="598"/>
      <c r="V28887" s="598"/>
      <c r="W28887" s="598"/>
    </row>
    <row r="28888" spans="6:23" x14ac:dyDescent="0.2">
      <c r="F28888" s="610"/>
      <c r="H28888" s="612"/>
      <c r="I28888" s="598"/>
      <c r="J28888" s="598"/>
      <c r="M28888" s="598"/>
      <c r="N28888" s="598"/>
      <c r="V28888" s="598"/>
      <c r="W28888" s="598"/>
    </row>
    <row r="28889" spans="6:23" x14ac:dyDescent="0.2">
      <c r="F28889" s="610"/>
      <c r="H28889" s="612"/>
      <c r="I28889" s="598"/>
      <c r="J28889" s="598"/>
      <c r="M28889" s="598"/>
      <c r="N28889" s="598"/>
      <c r="V28889" s="598"/>
      <c r="W28889" s="598"/>
    </row>
    <row r="28890" spans="6:23" x14ac:dyDescent="0.2">
      <c r="F28890" s="610"/>
      <c r="H28890" s="612"/>
      <c r="I28890" s="598"/>
      <c r="J28890" s="598"/>
      <c r="M28890" s="598"/>
      <c r="N28890" s="598"/>
      <c r="V28890" s="598"/>
      <c r="W28890" s="598"/>
    </row>
    <row r="28891" spans="6:23" x14ac:dyDescent="0.2">
      <c r="F28891" s="610"/>
      <c r="H28891" s="612"/>
      <c r="I28891" s="598"/>
      <c r="J28891" s="598"/>
      <c r="M28891" s="598"/>
      <c r="N28891" s="598"/>
      <c r="V28891" s="598"/>
      <c r="W28891" s="598"/>
    </row>
    <row r="28892" spans="6:23" x14ac:dyDescent="0.2">
      <c r="F28892" s="610"/>
      <c r="H28892" s="612"/>
      <c r="I28892" s="598"/>
      <c r="J28892" s="598"/>
      <c r="M28892" s="598"/>
      <c r="N28892" s="598"/>
      <c r="V28892" s="598"/>
      <c r="W28892" s="598"/>
    </row>
    <row r="28893" spans="6:23" x14ac:dyDescent="0.2">
      <c r="F28893" s="610"/>
      <c r="H28893" s="612"/>
      <c r="I28893" s="598"/>
      <c r="J28893" s="598"/>
      <c r="M28893" s="598"/>
      <c r="N28893" s="598"/>
      <c r="V28893" s="598"/>
      <c r="W28893" s="598"/>
    </row>
    <row r="28894" spans="6:23" x14ac:dyDescent="0.2">
      <c r="F28894" s="610"/>
      <c r="H28894" s="612"/>
      <c r="I28894" s="598"/>
      <c r="J28894" s="598"/>
      <c r="M28894" s="598"/>
      <c r="N28894" s="598"/>
      <c r="V28894" s="598"/>
      <c r="W28894" s="598"/>
    </row>
    <row r="28895" spans="6:23" x14ac:dyDescent="0.2">
      <c r="F28895" s="610"/>
      <c r="H28895" s="612"/>
      <c r="I28895" s="598"/>
      <c r="J28895" s="598"/>
      <c r="M28895" s="598"/>
      <c r="N28895" s="598"/>
      <c r="V28895" s="598"/>
      <c r="W28895" s="598"/>
    </row>
    <row r="28896" spans="6:23" x14ac:dyDescent="0.2">
      <c r="F28896" s="610"/>
      <c r="H28896" s="612"/>
      <c r="I28896" s="598"/>
      <c r="J28896" s="598"/>
      <c r="M28896" s="598"/>
      <c r="N28896" s="598"/>
      <c r="V28896" s="598"/>
      <c r="W28896" s="598"/>
    </row>
    <row r="28897" spans="6:23" x14ac:dyDescent="0.2">
      <c r="F28897" s="610"/>
      <c r="H28897" s="612"/>
      <c r="I28897" s="598"/>
      <c r="J28897" s="598"/>
      <c r="M28897" s="598"/>
      <c r="N28897" s="598"/>
      <c r="V28897" s="598"/>
      <c r="W28897" s="598"/>
    </row>
    <row r="28898" spans="6:23" x14ac:dyDescent="0.2">
      <c r="F28898" s="610"/>
      <c r="H28898" s="612"/>
      <c r="I28898" s="598"/>
      <c r="J28898" s="598"/>
      <c r="M28898" s="598"/>
      <c r="N28898" s="598"/>
      <c r="V28898" s="598"/>
      <c r="W28898" s="598"/>
    </row>
    <row r="28899" spans="6:23" x14ac:dyDescent="0.2">
      <c r="F28899" s="610"/>
      <c r="H28899" s="612"/>
      <c r="I28899" s="598"/>
      <c r="J28899" s="598"/>
      <c r="M28899" s="598"/>
      <c r="N28899" s="598"/>
      <c r="V28899" s="598"/>
      <c r="W28899" s="598"/>
    </row>
    <row r="28900" spans="6:23" x14ac:dyDescent="0.2">
      <c r="F28900" s="610"/>
      <c r="H28900" s="612"/>
      <c r="I28900" s="598"/>
      <c r="J28900" s="598"/>
      <c r="M28900" s="598"/>
      <c r="N28900" s="598"/>
      <c r="V28900" s="598"/>
      <c r="W28900" s="598"/>
    </row>
    <row r="28901" spans="6:23" x14ac:dyDescent="0.2">
      <c r="F28901" s="610"/>
      <c r="H28901" s="612"/>
      <c r="I28901" s="598"/>
      <c r="J28901" s="598"/>
      <c r="M28901" s="598"/>
      <c r="N28901" s="598"/>
      <c r="V28901" s="598"/>
      <c r="W28901" s="598"/>
    </row>
    <row r="28902" spans="6:23" x14ac:dyDescent="0.2">
      <c r="F28902" s="610"/>
      <c r="H28902" s="612"/>
      <c r="I28902" s="598"/>
      <c r="J28902" s="598"/>
      <c r="M28902" s="598"/>
      <c r="N28902" s="598"/>
      <c r="V28902" s="598"/>
      <c r="W28902" s="598"/>
    </row>
    <row r="28903" spans="6:23" x14ac:dyDescent="0.2">
      <c r="F28903" s="610"/>
      <c r="H28903" s="612"/>
      <c r="I28903" s="598"/>
      <c r="J28903" s="598"/>
      <c r="M28903" s="598"/>
      <c r="N28903" s="598"/>
      <c r="V28903" s="598"/>
      <c r="W28903" s="598"/>
    </row>
    <row r="28904" spans="6:23" x14ac:dyDescent="0.2">
      <c r="F28904" s="610"/>
      <c r="H28904" s="612"/>
      <c r="I28904" s="598"/>
      <c r="J28904" s="598"/>
      <c r="M28904" s="598"/>
      <c r="N28904" s="598"/>
      <c r="V28904" s="598"/>
      <c r="W28904" s="598"/>
    </row>
    <row r="28905" spans="6:23" x14ac:dyDescent="0.2">
      <c r="F28905" s="610"/>
      <c r="H28905" s="612"/>
      <c r="I28905" s="598"/>
      <c r="J28905" s="598"/>
      <c r="M28905" s="598"/>
      <c r="N28905" s="598"/>
      <c r="V28905" s="598"/>
      <c r="W28905" s="598"/>
    </row>
    <row r="28906" spans="6:23" x14ac:dyDescent="0.2">
      <c r="F28906" s="610"/>
      <c r="H28906" s="612"/>
      <c r="I28906" s="598"/>
      <c r="J28906" s="598"/>
      <c r="M28906" s="598"/>
      <c r="N28906" s="598"/>
      <c r="V28906" s="598"/>
      <c r="W28906" s="598"/>
    </row>
    <row r="28907" spans="6:23" x14ac:dyDescent="0.2">
      <c r="F28907" s="610"/>
      <c r="H28907" s="612"/>
      <c r="I28907" s="598"/>
      <c r="J28907" s="598"/>
      <c r="M28907" s="598"/>
      <c r="N28907" s="598"/>
      <c r="V28907" s="598"/>
      <c r="W28907" s="598"/>
    </row>
    <row r="28908" spans="6:23" x14ac:dyDescent="0.2">
      <c r="F28908" s="610"/>
      <c r="H28908" s="612"/>
      <c r="I28908" s="598"/>
      <c r="J28908" s="598"/>
      <c r="M28908" s="598"/>
      <c r="N28908" s="598"/>
      <c r="V28908" s="598"/>
      <c r="W28908" s="598"/>
    </row>
    <row r="28909" spans="6:23" x14ac:dyDescent="0.2">
      <c r="F28909" s="610"/>
      <c r="H28909" s="612"/>
      <c r="I28909" s="598"/>
      <c r="J28909" s="598"/>
      <c r="M28909" s="598"/>
      <c r="N28909" s="598"/>
      <c r="V28909" s="598"/>
      <c r="W28909" s="598"/>
    </row>
    <row r="28910" spans="6:23" x14ac:dyDescent="0.2">
      <c r="F28910" s="610"/>
      <c r="H28910" s="612"/>
      <c r="I28910" s="598"/>
      <c r="J28910" s="598"/>
      <c r="M28910" s="598"/>
      <c r="N28910" s="598"/>
      <c r="V28910" s="598"/>
      <c r="W28910" s="598"/>
    </row>
    <row r="28911" spans="6:23" x14ac:dyDescent="0.2">
      <c r="F28911" s="610"/>
      <c r="H28911" s="612"/>
      <c r="I28911" s="598"/>
      <c r="J28911" s="598"/>
      <c r="M28911" s="598"/>
      <c r="N28911" s="598"/>
      <c r="V28911" s="598"/>
      <c r="W28911" s="598"/>
    </row>
    <row r="28912" spans="6:23" x14ac:dyDescent="0.2">
      <c r="F28912" s="610"/>
      <c r="H28912" s="612"/>
      <c r="I28912" s="598"/>
      <c r="J28912" s="598"/>
      <c r="M28912" s="598"/>
      <c r="N28912" s="598"/>
      <c r="V28912" s="598"/>
      <c r="W28912" s="598"/>
    </row>
    <row r="28913" spans="6:23" x14ac:dyDescent="0.2">
      <c r="F28913" s="610"/>
      <c r="H28913" s="612"/>
      <c r="I28913" s="598"/>
      <c r="J28913" s="598"/>
      <c r="M28913" s="598"/>
      <c r="N28913" s="598"/>
      <c r="V28913" s="598"/>
      <c r="W28913" s="598"/>
    </row>
    <row r="28914" spans="6:23" x14ac:dyDescent="0.2">
      <c r="F28914" s="610"/>
      <c r="H28914" s="612"/>
      <c r="I28914" s="598"/>
      <c r="J28914" s="598"/>
      <c r="M28914" s="598"/>
      <c r="N28914" s="598"/>
      <c r="V28914" s="598"/>
      <c r="W28914" s="598"/>
    </row>
    <row r="28915" spans="6:23" x14ac:dyDescent="0.2">
      <c r="F28915" s="610"/>
      <c r="H28915" s="612"/>
      <c r="I28915" s="598"/>
      <c r="J28915" s="598"/>
      <c r="M28915" s="598"/>
      <c r="N28915" s="598"/>
      <c r="V28915" s="598"/>
      <c r="W28915" s="598"/>
    </row>
    <row r="28916" spans="6:23" x14ac:dyDescent="0.2">
      <c r="F28916" s="610"/>
      <c r="H28916" s="612"/>
      <c r="I28916" s="598"/>
      <c r="J28916" s="598"/>
      <c r="M28916" s="598"/>
      <c r="N28916" s="598"/>
      <c r="V28916" s="598"/>
      <c r="W28916" s="598"/>
    </row>
    <row r="28917" spans="6:23" x14ac:dyDescent="0.2">
      <c r="F28917" s="610"/>
      <c r="H28917" s="612"/>
      <c r="I28917" s="598"/>
      <c r="J28917" s="598"/>
      <c r="M28917" s="598"/>
      <c r="N28917" s="598"/>
      <c r="V28917" s="598"/>
      <c r="W28917" s="598"/>
    </row>
    <row r="28918" spans="6:23" x14ac:dyDescent="0.2">
      <c r="F28918" s="610"/>
      <c r="H28918" s="612"/>
      <c r="I28918" s="598"/>
      <c r="J28918" s="598"/>
      <c r="M28918" s="598"/>
      <c r="N28918" s="598"/>
      <c r="V28918" s="598"/>
      <c r="W28918" s="598"/>
    </row>
    <row r="28919" spans="6:23" x14ac:dyDescent="0.2">
      <c r="F28919" s="610"/>
      <c r="H28919" s="612"/>
      <c r="I28919" s="598"/>
      <c r="J28919" s="598"/>
      <c r="M28919" s="598"/>
      <c r="N28919" s="598"/>
      <c r="V28919" s="598"/>
      <c r="W28919" s="598"/>
    </row>
    <row r="28920" spans="6:23" x14ac:dyDescent="0.2">
      <c r="F28920" s="610"/>
      <c r="H28920" s="612"/>
      <c r="I28920" s="598"/>
      <c r="J28920" s="598"/>
      <c r="M28920" s="598"/>
      <c r="N28920" s="598"/>
      <c r="V28920" s="598"/>
      <c r="W28920" s="598"/>
    </row>
    <row r="28921" spans="6:23" x14ac:dyDescent="0.2">
      <c r="F28921" s="610"/>
      <c r="H28921" s="612"/>
      <c r="I28921" s="598"/>
      <c r="J28921" s="598"/>
      <c r="M28921" s="598"/>
      <c r="N28921" s="598"/>
      <c r="V28921" s="598"/>
      <c r="W28921" s="598"/>
    </row>
    <row r="28922" spans="6:23" x14ac:dyDescent="0.2">
      <c r="F28922" s="610"/>
      <c r="H28922" s="612"/>
      <c r="I28922" s="598"/>
      <c r="J28922" s="598"/>
      <c r="M28922" s="598"/>
      <c r="N28922" s="598"/>
      <c r="V28922" s="598"/>
      <c r="W28922" s="598"/>
    </row>
    <row r="28923" spans="6:23" x14ac:dyDescent="0.2">
      <c r="F28923" s="610"/>
      <c r="H28923" s="612"/>
      <c r="I28923" s="598"/>
      <c r="J28923" s="598"/>
      <c r="M28923" s="598"/>
      <c r="N28923" s="598"/>
      <c r="V28923" s="598"/>
      <c r="W28923" s="598"/>
    </row>
    <row r="28924" spans="6:23" x14ac:dyDescent="0.2">
      <c r="F28924" s="610"/>
      <c r="H28924" s="612"/>
      <c r="I28924" s="598"/>
      <c r="J28924" s="598"/>
      <c r="M28924" s="598"/>
      <c r="N28924" s="598"/>
      <c r="V28924" s="598"/>
      <c r="W28924" s="598"/>
    </row>
    <row r="28925" spans="6:23" x14ac:dyDescent="0.2">
      <c r="F28925" s="610"/>
      <c r="H28925" s="612"/>
      <c r="I28925" s="598"/>
      <c r="J28925" s="598"/>
      <c r="M28925" s="598"/>
      <c r="N28925" s="598"/>
      <c r="V28925" s="598"/>
      <c r="W28925" s="598"/>
    </row>
    <row r="28926" spans="6:23" x14ac:dyDescent="0.2">
      <c r="F28926" s="610"/>
      <c r="H28926" s="612"/>
      <c r="I28926" s="598"/>
      <c r="J28926" s="598"/>
      <c r="M28926" s="598"/>
      <c r="N28926" s="598"/>
      <c r="V28926" s="598"/>
      <c r="W28926" s="598"/>
    </row>
    <row r="28927" spans="6:23" x14ac:dyDescent="0.2">
      <c r="F28927" s="610"/>
      <c r="H28927" s="612"/>
      <c r="I28927" s="598"/>
      <c r="J28927" s="598"/>
      <c r="M28927" s="598"/>
      <c r="N28927" s="598"/>
      <c r="V28927" s="598"/>
      <c r="W28927" s="598"/>
    </row>
    <row r="28928" spans="6:23" x14ac:dyDescent="0.2">
      <c r="F28928" s="610"/>
      <c r="H28928" s="612"/>
      <c r="I28928" s="598"/>
      <c r="J28928" s="598"/>
      <c r="M28928" s="598"/>
      <c r="N28928" s="598"/>
      <c r="V28928" s="598"/>
      <c r="W28928" s="598"/>
    </row>
    <row r="28929" spans="6:23" x14ac:dyDescent="0.2">
      <c r="F28929" s="610"/>
      <c r="H28929" s="612"/>
      <c r="I28929" s="598"/>
      <c r="J28929" s="598"/>
      <c r="M28929" s="598"/>
      <c r="N28929" s="598"/>
      <c r="V28929" s="598"/>
      <c r="W28929" s="598"/>
    </row>
    <row r="28930" spans="6:23" x14ac:dyDescent="0.2">
      <c r="F28930" s="610"/>
      <c r="H28930" s="612"/>
      <c r="I28930" s="598"/>
      <c r="J28930" s="598"/>
      <c r="M28930" s="598"/>
      <c r="N28930" s="598"/>
      <c r="V28930" s="598"/>
      <c r="W28930" s="598"/>
    </row>
    <row r="28931" spans="6:23" x14ac:dyDescent="0.2">
      <c r="F28931" s="610"/>
      <c r="H28931" s="612"/>
      <c r="I28931" s="598"/>
      <c r="J28931" s="598"/>
      <c r="M28931" s="598"/>
      <c r="N28931" s="598"/>
      <c r="V28931" s="598"/>
      <c r="W28931" s="598"/>
    </row>
    <row r="28932" spans="6:23" x14ac:dyDescent="0.2">
      <c r="F28932" s="610"/>
      <c r="H28932" s="612"/>
      <c r="I28932" s="598"/>
      <c r="J28932" s="598"/>
      <c r="M28932" s="598"/>
      <c r="N28932" s="598"/>
      <c r="V28932" s="598"/>
      <c r="W28932" s="598"/>
    </row>
    <row r="28933" spans="6:23" x14ac:dyDescent="0.2">
      <c r="F28933" s="610"/>
      <c r="H28933" s="612"/>
      <c r="I28933" s="598"/>
      <c r="J28933" s="598"/>
      <c r="M28933" s="598"/>
      <c r="N28933" s="598"/>
      <c r="V28933" s="598"/>
      <c r="W28933" s="598"/>
    </row>
    <row r="28934" spans="6:23" x14ac:dyDescent="0.2">
      <c r="F28934" s="610"/>
      <c r="H28934" s="612"/>
      <c r="I28934" s="598"/>
      <c r="J28934" s="598"/>
      <c r="M28934" s="598"/>
      <c r="N28934" s="598"/>
      <c r="V28934" s="598"/>
      <c r="W28934" s="598"/>
    </row>
    <row r="28935" spans="6:23" x14ac:dyDescent="0.2">
      <c r="F28935" s="610"/>
      <c r="H28935" s="612"/>
      <c r="I28935" s="598"/>
      <c r="J28935" s="598"/>
      <c r="M28935" s="598"/>
      <c r="N28935" s="598"/>
      <c r="V28935" s="598"/>
      <c r="W28935" s="598"/>
    </row>
    <row r="28936" spans="6:23" x14ac:dyDescent="0.2">
      <c r="F28936" s="610"/>
      <c r="H28936" s="612"/>
      <c r="I28936" s="598"/>
      <c r="J28936" s="598"/>
      <c r="M28936" s="598"/>
      <c r="N28936" s="598"/>
      <c r="V28936" s="598"/>
      <c r="W28936" s="598"/>
    </row>
    <row r="28937" spans="6:23" x14ac:dyDescent="0.2">
      <c r="F28937" s="610"/>
      <c r="H28937" s="612"/>
      <c r="I28937" s="598"/>
      <c r="J28937" s="598"/>
      <c r="M28937" s="598"/>
      <c r="N28937" s="598"/>
      <c r="V28937" s="598"/>
      <c r="W28937" s="598"/>
    </row>
    <row r="28938" spans="6:23" x14ac:dyDescent="0.2">
      <c r="F28938" s="610"/>
      <c r="H28938" s="612"/>
      <c r="I28938" s="598"/>
      <c r="J28938" s="598"/>
      <c r="M28938" s="598"/>
      <c r="N28938" s="598"/>
      <c r="V28938" s="598"/>
      <c r="W28938" s="598"/>
    </row>
    <row r="28939" spans="6:23" x14ac:dyDescent="0.2">
      <c r="F28939" s="610"/>
      <c r="H28939" s="612"/>
      <c r="I28939" s="598"/>
      <c r="J28939" s="598"/>
      <c r="M28939" s="598"/>
      <c r="N28939" s="598"/>
      <c r="V28939" s="598"/>
      <c r="W28939" s="598"/>
    </row>
    <row r="28940" spans="6:23" x14ac:dyDescent="0.2">
      <c r="F28940" s="610"/>
      <c r="H28940" s="612"/>
      <c r="I28940" s="598"/>
      <c r="J28940" s="598"/>
      <c r="M28940" s="598"/>
      <c r="N28940" s="598"/>
      <c r="V28940" s="598"/>
      <c r="W28940" s="598"/>
    </row>
    <row r="28941" spans="6:23" x14ac:dyDescent="0.2">
      <c r="F28941" s="610"/>
      <c r="H28941" s="612"/>
      <c r="I28941" s="598"/>
      <c r="J28941" s="598"/>
      <c r="M28941" s="598"/>
      <c r="N28941" s="598"/>
      <c r="V28941" s="598"/>
      <c r="W28941" s="598"/>
    </row>
    <row r="28942" spans="6:23" x14ac:dyDescent="0.2">
      <c r="F28942" s="610"/>
      <c r="H28942" s="612"/>
      <c r="I28942" s="598"/>
      <c r="J28942" s="598"/>
      <c r="M28942" s="598"/>
      <c r="N28942" s="598"/>
      <c r="V28942" s="598"/>
      <c r="W28942" s="598"/>
    </row>
    <row r="28943" spans="6:23" x14ac:dyDescent="0.2">
      <c r="F28943" s="610"/>
      <c r="H28943" s="612"/>
      <c r="I28943" s="598"/>
      <c r="J28943" s="598"/>
      <c r="M28943" s="598"/>
      <c r="N28943" s="598"/>
      <c r="V28943" s="598"/>
      <c r="W28943" s="598"/>
    </row>
    <row r="28944" spans="6:23" x14ac:dyDescent="0.2">
      <c r="F28944" s="610"/>
      <c r="H28944" s="612"/>
      <c r="I28944" s="598"/>
      <c r="J28944" s="598"/>
      <c r="M28944" s="598"/>
      <c r="N28944" s="598"/>
      <c r="V28944" s="598"/>
      <c r="W28944" s="598"/>
    </row>
    <row r="28945" spans="6:23" x14ac:dyDescent="0.2">
      <c r="F28945" s="610"/>
      <c r="H28945" s="612"/>
      <c r="I28945" s="598"/>
      <c r="J28945" s="598"/>
      <c r="M28945" s="598"/>
      <c r="N28945" s="598"/>
      <c r="V28945" s="598"/>
      <c r="W28945" s="598"/>
    </row>
    <row r="28946" spans="6:23" x14ac:dyDescent="0.2">
      <c r="F28946" s="610"/>
      <c r="H28946" s="612"/>
      <c r="I28946" s="598"/>
      <c r="J28946" s="598"/>
      <c r="M28946" s="598"/>
      <c r="N28946" s="598"/>
      <c r="V28946" s="598"/>
      <c r="W28946" s="598"/>
    </row>
    <row r="28947" spans="6:23" x14ac:dyDescent="0.2">
      <c r="F28947" s="610"/>
      <c r="H28947" s="612"/>
      <c r="I28947" s="598"/>
      <c r="J28947" s="598"/>
      <c r="M28947" s="598"/>
      <c r="N28947" s="598"/>
      <c r="V28947" s="598"/>
      <c r="W28947" s="598"/>
    </row>
    <row r="28948" spans="6:23" x14ac:dyDescent="0.2">
      <c r="F28948" s="610"/>
      <c r="H28948" s="612"/>
      <c r="I28948" s="598"/>
      <c r="J28948" s="598"/>
      <c r="M28948" s="598"/>
      <c r="N28948" s="598"/>
      <c r="V28948" s="598"/>
      <c r="W28948" s="598"/>
    </row>
    <row r="28949" spans="6:23" x14ac:dyDescent="0.2">
      <c r="F28949" s="610"/>
      <c r="H28949" s="612"/>
      <c r="I28949" s="598"/>
      <c r="J28949" s="598"/>
      <c r="M28949" s="598"/>
      <c r="N28949" s="598"/>
      <c r="V28949" s="598"/>
      <c r="W28949" s="598"/>
    </row>
    <row r="28950" spans="6:23" x14ac:dyDescent="0.2">
      <c r="F28950" s="610"/>
      <c r="H28950" s="612"/>
      <c r="I28950" s="598"/>
      <c r="J28950" s="598"/>
      <c r="M28950" s="598"/>
      <c r="N28950" s="598"/>
      <c r="V28950" s="598"/>
      <c r="W28950" s="598"/>
    </row>
    <row r="28951" spans="6:23" x14ac:dyDescent="0.2">
      <c r="F28951" s="610"/>
      <c r="H28951" s="612"/>
      <c r="I28951" s="598"/>
      <c r="J28951" s="598"/>
      <c r="M28951" s="598"/>
      <c r="N28951" s="598"/>
      <c r="V28951" s="598"/>
      <c r="W28951" s="598"/>
    </row>
    <row r="28952" spans="6:23" x14ac:dyDescent="0.2">
      <c r="F28952" s="610"/>
      <c r="H28952" s="612"/>
      <c r="I28952" s="598"/>
      <c r="J28952" s="598"/>
      <c r="M28952" s="598"/>
      <c r="N28952" s="598"/>
      <c r="V28952" s="598"/>
      <c r="W28952" s="598"/>
    </row>
    <row r="28953" spans="6:23" x14ac:dyDescent="0.2">
      <c r="F28953" s="610"/>
      <c r="H28953" s="612"/>
      <c r="I28953" s="598"/>
      <c r="J28953" s="598"/>
      <c r="M28953" s="598"/>
      <c r="N28953" s="598"/>
      <c r="V28953" s="598"/>
      <c r="W28953" s="598"/>
    </row>
    <row r="28954" spans="6:23" x14ac:dyDescent="0.2">
      <c r="F28954" s="610"/>
      <c r="H28954" s="612"/>
      <c r="I28954" s="598"/>
      <c r="J28954" s="598"/>
      <c r="M28954" s="598"/>
      <c r="N28954" s="598"/>
      <c r="V28954" s="598"/>
      <c r="W28954" s="598"/>
    </row>
    <row r="28955" spans="6:23" x14ac:dyDescent="0.2">
      <c r="F28955" s="610"/>
      <c r="H28955" s="612"/>
      <c r="I28955" s="598"/>
      <c r="J28955" s="598"/>
      <c r="M28955" s="598"/>
      <c r="N28955" s="598"/>
      <c r="V28955" s="598"/>
      <c r="W28955" s="598"/>
    </row>
    <row r="28956" spans="6:23" x14ac:dyDescent="0.2">
      <c r="F28956" s="610"/>
      <c r="H28956" s="612"/>
      <c r="I28956" s="598"/>
      <c r="J28956" s="598"/>
      <c r="M28956" s="598"/>
      <c r="N28956" s="598"/>
      <c r="V28956" s="598"/>
      <c r="W28956" s="598"/>
    </row>
    <row r="28957" spans="6:23" x14ac:dyDescent="0.2">
      <c r="F28957" s="610"/>
      <c r="H28957" s="612"/>
      <c r="I28957" s="598"/>
      <c r="J28957" s="598"/>
      <c r="M28957" s="598"/>
      <c r="N28957" s="598"/>
      <c r="V28957" s="598"/>
      <c r="W28957" s="598"/>
    </row>
    <row r="28958" spans="6:23" x14ac:dyDescent="0.2">
      <c r="F28958" s="610"/>
      <c r="H28958" s="612"/>
      <c r="I28958" s="598"/>
      <c r="J28958" s="598"/>
      <c r="M28958" s="598"/>
      <c r="N28958" s="598"/>
      <c r="V28958" s="598"/>
      <c r="W28958" s="598"/>
    </row>
    <row r="28959" spans="6:23" x14ac:dyDescent="0.2">
      <c r="F28959" s="610"/>
      <c r="H28959" s="612"/>
      <c r="I28959" s="598"/>
      <c r="J28959" s="598"/>
      <c r="M28959" s="598"/>
      <c r="N28959" s="598"/>
      <c r="V28959" s="598"/>
      <c r="W28959" s="598"/>
    </row>
    <row r="28960" spans="6:23" x14ac:dyDescent="0.2">
      <c r="F28960" s="610"/>
      <c r="H28960" s="612"/>
      <c r="I28960" s="598"/>
      <c r="J28960" s="598"/>
      <c r="M28960" s="598"/>
      <c r="N28960" s="598"/>
      <c r="V28960" s="598"/>
      <c r="W28960" s="598"/>
    </row>
    <row r="28961" spans="6:23" x14ac:dyDescent="0.2">
      <c r="F28961" s="610"/>
      <c r="H28961" s="612"/>
      <c r="I28961" s="598"/>
      <c r="J28961" s="598"/>
      <c r="M28961" s="598"/>
      <c r="N28961" s="598"/>
      <c r="V28961" s="598"/>
      <c r="W28961" s="598"/>
    </row>
    <row r="28962" spans="6:23" x14ac:dyDescent="0.2">
      <c r="F28962" s="610"/>
      <c r="H28962" s="612"/>
      <c r="I28962" s="598"/>
      <c r="J28962" s="598"/>
      <c r="M28962" s="598"/>
      <c r="N28962" s="598"/>
      <c r="V28962" s="598"/>
      <c r="W28962" s="598"/>
    </row>
    <row r="28963" spans="6:23" x14ac:dyDescent="0.2">
      <c r="F28963" s="610"/>
      <c r="H28963" s="612"/>
      <c r="I28963" s="598"/>
      <c r="J28963" s="598"/>
      <c r="M28963" s="598"/>
      <c r="N28963" s="598"/>
      <c r="V28963" s="598"/>
      <c r="W28963" s="598"/>
    </row>
    <row r="28964" spans="6:23" x14ac:dyDescent="0.2">
      <c r="F28964" s="610"/>
      <c r="H28964" s="612"/>
      <c r="I28964" s="598"/>
      <c r="J28964" s="598"/>
      <c r="M28964" s="598"/>
      <c r="N28964" s="598"/>
      <c r="V28964" s="598"/>
      <c r="W28964" s="598"/>
    </row>
    <row r="28965" spans="6:23" x14ac:dyDescent="0.2">
      <c r="F28965" s="610"/>
      <c r="H28965" s="612"/>
      <c r="I28965" s="598"/>
      <c r="J28965" s="598"/>
      <c r="M28965" s="598"/>
      <c r="N28965" s="598"/>
      <c r="V28965" s="598"/>
      <c r="W28965" s="598"/>
    </row>
    <row r="28966" spans="6:23" x14ac:dyDescent="0.2">
      <c r="F28966" s="610"/>
      <c r="H28966" s="612"/>
      <c r="I28966" s="598"/>
      <c r="J28966" s="598"/>
      <c r="M28966" s="598"/>
      <c r="N28966" s="598"/>
      <c r="V28966" s="598"/>
      <c r="W28966" s="598"/>
    </row>
    <row r="28967" spans="6:23" x14ac:dyDescent="0.2">
      <c r="F28967" s="610"/>
      <c r="H28967" s="612"/>
      <c r="I28967" s="598"/>
      <c r="J28967" s="598"/>
      <c r="M28967" s="598"/>
      <c r="N28967" s="598"/>
      <c r="V28967" s="598"/>
      <c r="W28967" s="598"/>
    </row>
    <row r="28968" spans="6:23" x14ac:dyDescent="0.2">
      <c r="F28968" s="610"/>
      <c r="H28968" s="612"/>
      <c r="I28968" s="598"/>
      <c r="J28968" s="598"/>
      <c r="M28968" s="598"/>
      <c r="N28968" s="598"/>
      <c r="V28968" s="598"/>
      <c r="W28968" s="598"/>
    </row>
    <row r="28969" spans="6:23" x14ac:dyDescent="0.2">
      <c r="F28969" s="610"/>
      <c r="H28969" s="612"/>
      <c r="I28969" s="598"/>
      <c r="J28969" s="598"/>
      <c r="M28969" s="598"/>
      <c r="N28969" s="598"/>
      <c r="V28969" s="598"/>
      <c r="W28969" s="598"/>
    </row>
    <row r="28970" spans="6:23" x14ac:dyDescent="0.2">
      <c r="F28970" s="610"/>
      <c r="H28970" s="612"/>
      <c r="I28970" s="598"/>
      <c r="J28970" s="598"/>
      <c r="M28970" s="598"/>
      <c r="N28970" s="598"/>
      <c r="V28970" s="598"/>
      <c r="W28970" s="598"/>
    </row>
    <row r="28971" spans="6:23" x14ac:dyDescent="0.2">
      <c r="F28971" s="610"/>
      <c r="H28971" s="612"/>
      <c r="I28971" s="598"/>
      <c r="J28971" s="598"/>
      <c r="M28971" s="598"/>
      <c r="N28971" s="598"/>
      <c r="V28971" s="598"/>
      <c r="W28971" s="598"/>
    </row>
    <row r="28972" spans="6:23" x14ac:dyDescent="0.2">
      <c r="F28972" s="610"/>
      <c r="H28972" s="612"/>
      <c r="I28972" s="598"/>
      <c r="J28972" s="598"/>
      <c r="M28972" s="598"/>
      <c r="N28972" s="598"/>
      <c r="V28972" s="598"/>
      <c r="W28972" s="598"/>
    </row>
    <row r="28973" spans="6:23" x14ac:dyDescent="0.2">
      <c r="F28973" s="610"/>
      <c r="H28973" s="612"/>
      <c r="I28973" s="598"/>
      <c r="J28973" s="598"/>
      <c r="M28973" s="598"/>
      <c r="N28973" s="598"/>
      <c r="V28973" s="598"/>
      <c r="W28973" s="598"/>
    </row>
    <row r="28974" spans="6:23" x14ac:dyDescent="0.2">
      <c r="F28974" s="610"/>
      <c r="H28974" s="612"/>
      <c r="I28974" s="598"/>
      <c r="J28974" s="598"/>
      <c r="M28974" s="598"/>
      <c r="N28974" s="598"/>
      <c r="V28974" s="598"/>
      <c r="W28974" s="598"/>
    </row>
    <row r="28975" spans="6:23" x14ac:dyDescent="0.2">
      <c r="F28975" s="610"/>
      <c r="H28975" s="612"/>
      <c r="I28975" s="598"/>
      <c r="J28975" s="598"/>
      <c r="M28975" s="598"/>
      <c r="N28975" s="598"/>
      <c r="V28975" s="598"/>
      <c r="W28975" s="598"/>
    </row>
    <row r="28976" spans="6:23" x14ac:dyDescent="0.2">
      <c r="F28976" s="610"/>
      <c r="H28976" s="612"/>
      <c r="I28976" s="598"/>
      <c r="J28976" s="598"/>
      <c r="M28976" s="598"/>
      <c r="N28976" s="598"/>
      <c r="V28976" s="598"/>
      <c r="W28976" s="598"/>
    </row>
    <row r="28977" spans="6:23" x14ac:dyDescent="0.2">
      <c r="F28977" s="610"/>
      <c r="H28977" s="612"/>
      <c r="I28977" s="598"/>
      <c r="J28977" s="598"/>
      <c r="M28977" s="598"/>
      <c r="N28977" s="598"/>
      <c r="V28977" s="598"/>
      <c r="W28977" s="598"/>
    </row>
    <row r="28978" spans="6:23" x14ac:dyDescent="0.2">
      <c r="F28978" s="610"/>
      <c r="H28978" s="612"/>
      <c r="I28978" s="598"/>
      <c r="J28978" s="598"/>
      <c r="M28978" s="598"/>
      <c r="N28978" s="598"/>
      <c r="V28978" s="598"/>
      <c r="W28978" s="598"/>
    </row>
    <row r="28979" spans="6:23" x14ac:dyDescent="0.2">
      <c r="F28979" s="610"/>
      <c r="H28979" s="612"/>
      <c r="I28979" s="598"/>
      <c r="J28979" s="598"/>
      <c r="M28979" s="598"/>
      <c r="N28979" s="598"/>
      <c r="V28979" s="598"/>
      <c r="W28979" s="598"/>
    </row>
    <row r="28980" spans="6:23" x14ac:dyDescent="0.2">
      <c r="F28980" s="610"/>
      <c r="H28980" s="612"/>
      <c r="I28980" s="598"/>
      <c r="J28980" s="598"/>
      <c r="M28980" s="598"/>
      <c r="N28980" s="598"/>
      <c r="V28980" s="598"/>
      <c r="W28980" s="598"/>
    </row>
    <row r="28981" spans="6:23" x14ac:dyDescent="0.2">
      <c r="F28981" s="610"/>
      <c r="H28981" s="612"/>
      <c r="I28981" s="598"/>
      <c r="J28981" s="598"/>
      <c r="M28981" s="598"/>
      <c r="N28981" s="598"/>
      <c r="V28981" s="598"/>
      <c r="W28981" s="598"/>
    </row>
    <row r="28982" spans="6:23" x14ac:dyDescent="0.2">
      <c r="F28982" s="610"/>
      <c r="H28982" s="612"/>
      <c r="I28982" s="598"/>
      <c r="J28982" s="598"/>
      <c r="M28982" s="598"/>
      <c r="N28982" s="598"/>
      <c r="V28982" s="598"/>
      <c r="W28982" s="598"/>
    </row>
    <row r="28983" spans="6:23" x14ac:dyDescent="0.2">
      <c r="F28983" s="610"/>
      <c r="H28983" s="612"/>
      <c r="I28983" s="598"/>
      <c r="J28983" s="598"/>
      <c r="M28983" s="598"/>
      <c r="N28983" s="598"/>
      <c r="V28983" s="598"/>
      <c r="W28983" s="598"/>
    </row>
    <row r="28984" spans="6:23" x14ac:dyDescent="0.2">
      <c r="F28984" s="610"/>
      <c r="H28984" s="612"/>
      <c r="I28984" s="598"/>
      <c r="J28984" s="598"/>
      <c r="M28984" s="598"/>
      <c r="N28984" s="598"/>
      <c r="V28984" s="598"/>
      <c r="W28984" s="598"/>
    </row>
    <row r="28985" spans="6:23" x14ac:dyDescent="0.2">
      <c r="F28985" s="610"/>
      <c r="H28985" s="612"/>
      <c r="I28985" s="598"/>
      <c r="J28985" s="598"/>
      <c r="M28985" s="598"/>
      <c r="N28985" s="598"/>
      <c r="V28985" s="598"/>
      <c r="W28985" s="598"/>
    </row>
    <row r="28986" spans="6:23" x14ac:dyDescent="0.2">
      <c r="F28986" s="610"/>
      <c r="H28986" s="612"/>
      <c r="I28986" s="598"/>
      <c r="J28986" s="598"/>
      <c r="M28986" s="598"/>
      <c r="N28986" s="598"/>
      <c r="V28986" s="598"/>
      <c r="W28986" s="598"/>
    </row>
    <row r="28987" spans="6:23" x14ac:dyDescent="0.2">
      <c r="F28987" s="610"/>
      <c r="H28987" s="612"/>
      <c r="I28987" s="598"/>
      <c r="J28987" s="598"/>
      <c r="M28987" s="598"/>
      <c r="N28987" s="598"/>
      <c r="V28987" s="598"/>
      <c r="W28987" s="598"/>
    </row>
    <row r="28988" spans="6:23" x14ac:dyDescent="0.2">
      <c r="F28988" s="610"/>
      <c r="H28988" s="612"/>
      <c r="I28988" s="598"/>
      <c r="J28988" s="598"/>
      <c r="M28988" s="598"/>
      <c r="N28988" s="598"/>
      <c r="V28988" s="598"/>
      <c r="W28988" s="598"/>
    </row>
    <row r="28989" spans="6:23" x14ac:dyDescent="0.2">
      <c r="F28989" s="610"/>
      <c r="H28989" s="612"/>
      <c r="I28989" s="598"/>
      <c r="J28989" s="598"/>
      <c r="M28989" s="598"/>
      <c r="N28989" s="598"/>
      <c r="V28989" s="598"/>
      <c r="W28989" s="598"/>
    </row>
    <row r="28990" spans="6:23" x14ac:dyDescent="0.2">
      <c r="F28990" s="610"/>
      <c r="H28990" s="612"/>
      <c r="I28990" s="598"/>
      <c r="J28990" s="598"/>
      <c r="M28990" s="598"/>
      <c r="N28990" s="598"/>
      <c r="V28990" s="598"/>
      <c r="W28990" s="598"/>
    </row>
    <row r="28991" spans="6:23" x14ac:dyDescent="0.2">
      <c r="F28991" s="610"/>
      <c r="H28991" s="612"/>
      <c r="I28991" s="598"/>
      <c r="J28991" s="598"/>
      <c r="M28991" s="598"/>
      <c r="N28991" s="598"/>
      <c r="V28991" s="598"/>
      <c r="W28991" s="598"/>
    </row>
    <row r="28992" spans="6:23" x14ac:dyDescent="0.2">
      <c r="F28992" s="610"/>
      <c r="H28992" s="612"/>
      <c r="I28992" s="598"/>
      <c r="J28992" s="598"/>
      <c r="M28992" s="598"/>
      <c r="N28992" s="598"/>
      <c r="V28992" s="598"/>
      <c r="W28992" s="598"/>
    </row>
    <row r="28993" spans="6:23" x14ac:dyDescent="0.2">
      <c r="F28993" s="610"/>
      <c r="H28993" s="612"/>
      <c r="I28993" s="598"/>
      <c r="J28993" s="598"/>
      <c r="M28993" s="598"/>
      <c r="N28993" s="598"/>
      <c r="V28993" s="598"/>
      <c r="W28993" s="598"/>
    </row>
    <row r="28994" spans="6:23" x14ac:dyDescent="0.2">
      <c r="F28994" s="610"/>
      <c r="H28994" s="612"/>
      <c r="I28994" s="598"/>
      <c r="J28994" s="598"/>
      <c r="M28994" s="598"/>
      <c r="N28994" s="598"/>
      <c r="V28994" s="598"/>
      <c r="W28994" s="598"/>
    </row>
    <row r="28995" spans="6:23" x14ac:dyDescent="0.2">
      <c r="F28995" s="610"/>
      <c r="H28995" s="612"/>
      <c r="I28995" s="598"/>
      <c r="J28995" s="598"/>
      <c r="M28995" s="598"/>
      <c r="N28995" s="598"/>
      <c r="V28995" s="598"/>
      <c r="W28995" s="598"/>
    </row>
    <row r="28996" spans="6:23" x14ac:dyDescent="0.2">
      <c r="F28996" s="610"/>
      <c r="H28996" s="612"/>
      <c r="I28996" s="598"/>
      <c r="J28996" s="598"/>
      <c r="M28996" s="598"/>
      <c r="N28996" s="598"/>
      <c r="V28996" s="598"/>
      <c r="W28996" s="598"/>
    </row>
    <row r="28997" spans="6:23" x14ac:dyDescent="0.2">
      <c r="F28997" s="610"/>
      <c r="H28997" s="612"/>
      <c r="I28997" s="598"/>
      <c r="J28997" s="598"/>
      <c r="M28997" s="598"/>
      <c r="N28997" s="598"/>
      <c r="V28997" s="598"/>
      <c r="W28997" s="598"/>
    </row>
    <row r="28998" spans="6:23" x14ac:dyDescent="0.2">
      <c r="F28998" s="610"/>
      <c r="H28998" s="612"/>
      <c r="I28998" s="598"/>
      <c r="J28998" s="598"/>
      <c r="M28998" s="598"/>
      <c r="N28998" s="598"/>
      <c r="V28998" s="598"/>
      <c r="W28998" s="598"/>
    </row>
    <row r="28999" spans="6:23" x14ac:dyDescent="0.2">
      <c r="F28999" s="610"/>
      <c r="H28999" s="612"/>
      <c r="I28999" s="598"/>
      <c r="J28999" s="598"/>
      <c r="M28999" s="598"/>
      <c r="N28999" s="598"/>
      <c r="V28999" s="598"/>
      <c r="W28999" s="598"/>
    </row>
    <row r="29000" spans="6:23" x14ac:dyDescent="0.2">
      <c r="F29000" s="610"/>
      <c r="H29000" s="612"/>
      <c r="I29000" s="598"/>
      <c r="J29000" s="598"/>
      <c r="M29000" s="598"/>
      <c r="N29000" s="598"/>
      <c r="V29000" s="598"/>
      <c r="W29000" s="598"/>
    </row>
    <row r="29001" spans="6:23" x14ac:dyDescent="0.2">
      <c r="F29001" s="610"/>
      <c r="H29001" s="612"/>
      <c r="I29001" s="598"/>
      <c r="J29001" s="598"/>
      <c r="M29001" s="598"/>
      <c r="N29001" s="598"/>
      <c r="V29001" s="598"/>
      <c r="W29001" s="598"/>
    </row>
    <row r="29002" spans="6:23" x14ac:dyDescent="0.2">
      <c r="F29002" s="610"/>
      <c r="H29002" s="612"/>
      <c r="I29002" s="598"/>
      <c r="J29002" s="598"/>
      <c r="M29002" s="598"/>
      <c r="N29002" s="598"/>
      <c r="V29002" s="598"/>
      <c r="W29002" s="598"/>
    </row>
    <row r="29003" spans="6:23" x14ac:dyDescent="0.2">
      <c r="F29003" s="610"/>
      <c r="H29003" s="612"/>
      <c r="I29003" s="598"/>
      <c r="J29003" s="598"/>
      <c r="M29003" s="598"/>
      <c r="N29003" s="598"/>
      <c r="V29003" s="598"/>
      <c r="W29003" s="598"/>
    </row>
    <row r="29004" spans="6:23" x14ac:dyDescent="0.2">
      <c r="F29004" s="610"/>
      <c r="H29004" s="612"/>
      <c r="I29004" s="598"/>
      <c r="J29004" s="598"/>
      <c r="M29004" s="598"/>
      <c r="N29004" s="598"/>
      <c r="V29004" s="598"/>
      <c r="W29004" s="598"/>
    </row>
    <row r="29005" spans="6:23" x14ac:dyDescent="0.2">
      <c r="F29005" s="610"/>
      <c r="H29005" s="612"/>
      <c r="I29005" s="598"/>
      <c r="J29005" s="598"/>
      <c r="M29005" s="598"/>
      <c r="N29005" s="598"/>
      <c r="V29005" s="598"/>
      <c r="W29005" s="598"/>
    </row>
    <row r="29006" spans="6:23" x14ac:dyDescent="0.2">
      <c r="F29006" s="610"/>
      <c r="H29006" s="612"/>
      <c r="I29006" s="598"/>
      <c r="J29006" s="598"/>
      <c r="M29006" s="598"/>
      <c r="N29006" s="598"/>
      <c r="V29006" s="598"/>
      <c r="W29006" s="598"/>
    </row>
    <row r="29007" spans="6:23" x14ac:dyDescent="0.2">
      <c r="F29007" s="610"/>
      <c r="H29007" s="612"/>
      <c r="I29007" s="598"/>
      <c r="J29007" s="598"/>
      <c r="M29007" s="598"/>
      <c r="N29007" s="598"/>
      <c r="V29007" s="598"/>
      <c r="W29007" s="598"/>
    </row>
    <row r="29008" spans="6:23" x14ac:dyDescent="0.2">
      <c r="F29008" s="610"/>
      <c r="H29008" s="612"/>
      <c r="I29008" s="598"/>
      <c r="J29008" s="598"/>
      <c r="M29008" s="598"/>
      <c r="N29008" s="598"/>
      <c r="V29008" s="598"/>
      <c r="W29008" s="598"/>
    </row>
    <row r="29009" spans="6:23" x14ac:dyDescent="0.2">
      <c r="F29009" s="610"/>
      <c r="H29009" s="612"/>
      <c r="I29009" s="598"/>
      <c r="J29009" s="598"/>
      <c r="M29009" s="598"/>
      <c r="N29009" s="598"/>
      <c r="V29009" s="598"/>
      <c r="W29009" s="598"/>
    </row>
    <row r="29010" spans="6:23" x14ac:dyDescent="0.2">
      <c r="F29010" s="610"/>
      <c r="H29010" s="612"/>
      <c r="I29010" s="598"/>
      <c r="J29010" s="598"/>
      <c r="M29010" s="598"/>
      <c r="N29010" s="598"/>
      <c r="V29010" s="598"/>
      <c r="W29010" s="598"/>
    </row>
    <row r="29011" spans="6:23" x14ac:dyDescent="0.2">
      <c r="F29011" s="610"/>
      <c r="H29011" s="612"/>
      <c r="I29011" s="598"/>
      <c r="J29011" s="598"/>
      <c r="M29011" s="598"/>
      <c r="N29011" s="598"/>
      <c r="V29011" s="598"/>
      <c r="W29011" s="598"/>
    </row>
    <row r="29012" spans="6:23" x14ac:dyDescent="0.2">
      <c r="F29012" s="610"/>
      <c r="H29012" s="612"/>
      <c r="I29012" s="598"/>
      <c r="J29012" s="598"/>
      <c r="M29012" s="598"/>
      <c r="N29012" s="598"/>
      <c r="V29012" s="598"/>
      <c r="W29012" s="598"/>
    </row>
    <row r="29013" spans="6:23" x14ac:dyDescent="0.2">
      <c r="F29013" s="610"/>
      <c r="H29013" s="612"/>
      <c r="I29013" s="598"/>
      <c r="J29013" s="598"/>
      <c r="M29013" s="598"/>
      <c r="N29013" s="598"/>
      <c r="V29013" s="598"/>
      <c r="W29013" s="598"/>
    </row>
    <row r="29014" spans="6:23" x14ac:dyDescent="0.2">
      <c r="F29014" s="610"/>
      <c r="H29014" s="612"/>
      <c r="I29014" s="598"/>
      <c r="J29014" s="598"/>
      <c r="M29014" s="598"/>
      <c r="N29014" s="598"/>
      <c r="V29014" s="598"/>
      <c r="W29014" s="598"/>
    </row>
    <row r="29015" spans="6:23" x14ac:dyDescent="0.2">
      <c r="F29015" s="610"/>
      <c r="H29015" s="612"/>
      <c r="I29015" s="598"/>
      <c r="J29015" s="598"/>
      <c r="M29015" s="598"/>
      <c r="N29015" s="598"/>
      <c r="V29015" s="598"/>
      <c r="W29015" s="598"/>
    </row>
    <row r="29016" spans="6:23" x14ac:dyDescent="0.2">
      <c r="F29016" s="610"/>
      <c r="H29016" s="612"/>
      <c r="I29016" s="598"/>
      <c r="J29016" s="598"/>
      <c r="M29016" s="598"/>
      <c r="N29016" s="598"/>
      <c r="V29016" s="598"/>
      <c r="W29016" s="598"/>
    </row>
    <row r="29017" spans="6:23" x14ac:dyDescent="0.2">
      <c r="F29017" s="610"/>
      <c r="H29017" s="612"/>
      <c r="I29017" s="598"/>
      <c r="J29017" s="598"/>
      <c r="M29017" s="598"/>
      <c r="N29017" s="598"/>
      <c r="V29017" s="598"/>
      <c r="W29017" s="598"/>
    </row>
    <row r="29018" spans="6:23" x14ac:dyDescent="0.2">
      <c r="F29018" s="610"/>
      <c r="H29018" s="612"/>
      <c r="I29018" s="598"/>
      <c r="J29018" s="598"/>
      <c r="M29018" s="598"/>
      <c r="N29018" s="598"/>
      <c r="V29018" s="598"/>
      <c r="W29018" s="598"/>
    </row>
    <row r="29019" spans="6:23" x14ac:dyDescent="0.2">
      <c r="F29019" s="610"/>
      <c r="H29019" s="612"/>
      <c r="I29019" s="598"/>
      <c r="J29019" s="598"/>
      <c r="M29019" s="598"/>
      <c r="N29019" s="598"/>
      <c r="V29019" s="598"/>
      <c r="W29019" s="598"/>
    </row>
    <row r="29020" spans="6:23" x14ac:dyDescent="0.2">
      <c r="F29020" s="610"/>
      <c r="H29020" s="612"/>
      <c r="I29020" s="598"/>
      <c r="J29020" s="598"/>
      <c r="M29020" s="598"/>
      <c r="N29020" s="598"/>
      <c r="V29020" s="598"/>
      <c r="W29020" s="598"/>
    </row>
    <row r="29021" spans="6:23" x14ac:dyDescent="0.2">
      <c r="F29021" s="610"/>
      <c r="H29021" s="612"/>
      <c r="I29021" s="598"/>
      <c r="J29021" s="598"/>
      <c r="M29021" s="598"/>
      <c r="N29021" s="598"/>
      <c r="V29021" s="598"/>
      <c r="W29021" s="598"/>
    </row>
    <row r="29022" spans="6:23" x14ac:dyDescent="0.2">
      <c r="F29022" s="610"/>
      <c r="H29022" s="612"/>
      <c r="I29022" s="598"/>
      <c r="J29022" s="598"/>
      <c r="M29022" s="598"/>
      <c r="N29022" s="598"/>
      <c r="V29022" s="598"/>
      <c r="W29022" s="598"/>
    </row>
    <row r="29023" spans="6:23" x14ac:dyDescent="0.2">
      <c r="F29023" s="610"/>
      <c r="H29023" s="612"/>
      <c r="I29023" s="598"/>
      <c r="J29023" s="598"/>
      <c r="M29023" s="598"/>
      <c r="N29023" s="598"/>
      <c r="V29023" s="598"/>
      <c r="W29023" s="598"/>
    </row>
    <row r="29024" spans="6:23" x14ac:dyDescent="0.2">
      <c r="F29024" s="610"/>
      <c r="H29024" s="612"/>
      <c r="I29024" s="598"/>
      <c r="J29024" s="598"/>
      <c r="M29024" s="598"/>
      <c r="N29024" s="598"/>
      <c r="V29024" s="598"/>
      <c r="W29024" s="598"/>
    </row>
    <row r="29025" spans="6:23" x14ac:dyDescent="0.2">
      <c r="F29025" s="610"/>
      <c r="H29025" s="612"/>
      <c r="I29025" s="598"/>
      <c r="J29025" s="598"/>
      <c r="M29025" s="598"/>
      <c r="N29025" s="598"/>
      <c r="V29025" s="598"/>
      <c r="W29025" s="598"/>
    </row>
    <row r="29026" spans="6:23" x14ac:dyDescent="0.2">
      <c r="F29026" s="610"/>
      <c r="H29026" s="612"/>
      <c r="I29026" s="598"/>
      <c r="J29026" s="598"/>
      <c r="M29026" s="598"/>
      <c r="N29026" s="598"/>
      <c r="V29026" s="598"/>
      <c r="W29026" s="598"/>
    </row>
    <row r="29027" spans="6:23" x14ac:dyDescent="0.2">
      <c r="F29027" s="610"/>
      <c r="H29027" s="612"/>
      <c r="I29027" s="598"/>
      <c r="J29027" s="598"/>
      <c r="M29027" s="598"/>
      <c r="N29027" s="598"/>
      <c r="V29027" s="598"/>
      <c r="W29027" s="598"/>
    </row>
    <row r="29028" spans="6:23" x14ac:dyDescent="0.2">
      <c r="F29028" s="610"/>
      <c r="H29028" s="612"/>
      <c r="I29028" s="598"/>
      <c r="J29028" s="598"/>
      <c r="M29028" s="598"/>
      <c r="N29028" s="598"/>
      <c r="V29028" s="598"/>
      <c r="W29028" s="598"/>
    </row>
    <row r="29029" spans="6:23" x14ac:dyDescent="0.2">
      <c r="F29029" s="610"/>
      <c r="H29029" s="612"/>
      <c r="I29029" s="598"/>
      <c r="J29029" s="598"/>
      <c r="M29029" s="598"/>
      <c r="N29029" s="598"/>
      <c r="V29029" s="598"/>
      <c r="W29029" s="598"/>
    </row>
    <row r="29030" spans="6:23" x14ac:dyDescent="0.2">
      <c r="F29030" s="610"/>
      <c r="H29030" s="612"/>
      <c r="I29030" s="598"/>
      <c r="J29030" s="598"/>
      <c r="M29030" s="598"/>
      <c r="N29030" s="598"/>
      <c r="V29030" s="598"/>
      <c r="W29030" s="598"/>
    </row>
    <row r="29031" spans="6:23" x14ac:dyDescent="0.2">
      <c r="F29031" s="610"/>
      <c r="H29031" s="612"/>
      <c r="I29031" s="598"/>
      <c r="J29031" s="598"/>
      <c r="M29031" s="598"/>
      <c r="N29031" s="598"/>
      <c r="V29031" s="598"/>
      <c r="W29031" s="598"/>
    </row>
    <row r="29032" spans="6:23" x14ac:dyDescent="0.2">
      <c r="F29032" s="610"/>
      <c r="H29032" s="612"/>
      <c r="I29032" s="598"/>
      <c r="J29032" s="598"/>
      <c r="M29032" s="598"/>
      <c r="N29032" s="598"/>
      <c r="V29032" s="598"/>
      <c r="W29032" s="598"/>
    </row>
    <row r="29033" spans="6:23" x14ac:dyDescent="0.2">
      <c r="F29033" s="610"/>
      <c r="H29033" s="612"/>
      <c r="I29033" s="598"/>
      <c r="J29033" s="598"/>
      <c r="M29033" s="598"/>
      <c r="N29033" s="598"/>
      <c r="V29033" s="598"/>
      <c r="W29033" s="598"/>
    </row>
    <row r="29034" spans="6:23" x14ac:dyDescent="0.2">
      <c r="F29034" s="610"/>
      <c r="H29034" s="612"/>
      <c r="I29034" s="598"/>
      <c r="J29034" s="598"/>
      <c r="M29034" s="598"/>
      <c r="N29034" s="598"/>
      <c r="V29034" s="598"/>
      <c r="W29034" s="598"/>
    </row>
    <row r="29035" spans="6:23" x14ac:dyDescent="0.2">
      <c r="F29035" s="610"/>
      <c r="H29035" s="612"/>
      <c r="I29035" s="598"/>
      <c r="J29035" s="598"/>
      <c r="M29035" s="598"/>
      <c r="N29035" s="598"/>
      <c r="V29035" s="598"/>
      <c r="W29035" s="598"/>
    </row>
    <row r="29036" spans="6:23" x14ac:dyDescent="0.2">
      <c r="F29036" s="610"/>
      <c r="H29036" s="612"/>
      <c r="I29036" s="598"/>
      <c r="J29036" s="598"/>
      <c r="M29036" s="598"/>
      <c r="N29036" s="598"/>
      <c r="V29036" s="598"/>
      <c r="W29036" s="598"/>
    </row>
    <row r="29037" spans="6:23" x14ac:dyDescent="0.2">
      <c r="F29037" s="610"/>
      <c r="H29037" s="612"/>
      <c r="I29037" s="598"/>
      <c r="J29037" s="598"/>
      <c r="M29037" s="598"/>
      <c r="N29037" s="598"/>
      <c r="V29037" s="598"/>
      <c r="W29037" s="598"/>
    </row>
    <row r="29038" spans="6:23" x14ac:dyDescent="0.2">
      <c r="F29038" s="610"/>
      <c r="H29038" s="612"/>
      <c r="I29038" s="598"/>
      <c r="J29038" s="598"/>
      <c r="M29038" s="598"/>
      <c r="N29038" s="598"/>
      <c r="V29038" s="598"/>
      <c r="W29038" s="598"/>
    </row>
    <row r="29039" spans="6:23" x14ac:dyDescent="0.2">
      <c r="F29039" s="610"/>
      <c r="H29039" s="612"/>
      <c r="I29039" s="598"/>
      <c r="J29039" s="598"/>
      <c r="M29039" s="598"/>
      <c r="N29039" s="598"/>
      <c r="V29039" s="598"/>
      <c r="W29039" s="598"/>
    </row>
    <row r="29040" spans="6:23" x14ac:dyDescent="0.2">
      <c r="F29040" s="610"/>
      <c r="H29040" s="612"/>
      <c r="I29040" s="598"/>
      <c r="J29040" s="598"/>
      <c r="M29040" s="598"/>
      <c r="N29040" s="598"/>
      <c r="V29040" s="598"/>
      <c r="W29040" s="598"/>
    </row>
    <row r="29041" spans="6:23" x14ac:dyDescent="0.2">
      <c r="F29041" s="610"/>
      <c r="H29041" s="612"/>
      <c r="I29041" s="598"/>
      <c r="J29041" s="598"/>
      <c r="M29041" s="598"/>
      <c r="N29041" s="598"/>
      <c r="V29041" s="598"/>
      <c r="W29041" s="598"/>
    </row>
    <row r="29042" spans="6:23" x14ac:dyDescent="0.2">
      <c r="F29042" s="610"/>
      <c r="H29042" s="612"/>
      <c r="I29042" s="598"/>
      <c r="J29042" s="598"/>
      <c r="M29042" s="598"/>
      <c r="N29042" s="598"/>
      <c r="V29042" s="598"/>
      <c r="W29042" s="598"/>
    </row>
    <row r="29043" spans="6:23" x14ac:dyDescent="0.2">
      <c r="F29043" s="610"/>
      <c r="H29043" s="612"/>
      <c r="I29043" s="598"/>
      <c r="J29043" s="598"/>
      <c r="M29043" s="598"/>
      <c r="N29043" s="598"/>
      <c r="V29043" s="598"/>
      <c r="W29043" s="598"/>
    </row>
    <row r="29044" spans="6:23" x14ac:dyDescent="0.2">
      <c r="F29044" s="610"/>
      <c r="H29044" s="612"/>
      <c r="I29044" s="598"/>
      <c r="J29044" s="598"/>
      <c r="M29044" s="598"/>
      <c r="N29044" s="598"/>
      <c r="V29044" s="598"/>
      <c r="W29044" s="598"/>
    </row>
    <row r="29045" spans="6:23" x14ac:dyDescent="0.2">
      <c r="F29045" s="610"/>
      <c r="H29045" s="612"/>
      <c r="I29045" s="598"/>
      <c r="J29045" s="598"/>
      <c r="M29045" s="598"/>
      <c r="N29045" s="598"/>
      <c r="V29045" s="598"/>
      <c r="W29045" s="598"/>
    </row>
    <row r="29046" spans="6:23" x14ac:dyDescent="0.2">
      <c r="F29046" s="610"/>
      <c r="H29046" s="612"/>
      <c r="I29046" s="598"/>
      <c r="J29046" s="598"/>
      <c r="M29046" s="598"/>
      <c r="N29046" s="598"/>
      <c r="V29046" s="598"/>
      <c r="W29046" s="598"/>
    </row>
    <row r="29047" spans="6:23" x14ac:dyDescent="0.2">
      <c r="F29047" s="610"/>
      <c r="H29047" s="612"/>
      <c r="I29047" s="598"/>
      <c r="J29047" s="598"/>
      <c r="M29047" s="598"/>
      <c r="N29047" s="598"/>
      <c r="V29047" s="598"/>
      <c r="W29047" s="598"/>
    </row>
    <row r="29048" spans="6:23" x14ac:dyDescent="0.2">
      <c r="F29048" s="610"/>
      <c r="H29048" s="612"/>
      <c r="I29048" s="598"/>
      <c r="J29048" s="598"/>
      <c r="M29048" s="598"/>
      <c r="N29048" s="598"/>
      <c r="V29048" s="598"/>
      <c r="W29048" s="598"/>
    </row>
    <row r="29049" spans="6:23" x14ac:dyDescent="0.2">
      <c r="F29049" s="610"/>
      <c r="H29049" s="612"/>
      <c r="I29049" s="598"/>
      <c r="J29049" s="598"/>
      <c r="M29049" s="598"/>
      <c r="N29049" s="598"/>
      <c r="V29049" s="598"/>
      <c r="W29049" s="598"/>
    </row>
    <row r="29050" spans="6:23" x14ac:dyDescent="0.2">
      <c r="F29050" s="610"/>
      <c r="H29050" s="612"/>
      <c r="I29050" s="598"/>
      <c r="J29050" s="598"/>
      <c r="M29050" s="598"/>
      <c r="N29050" s="598"/>
      <c r="V29050" s="598"/>
      <c r="W29050" s="598"/>
    </row>
    <row r="29051" spans="6:23" x14ac:dyDescent="0.2">
      <c r="F29051" s="610"/>
      <c r="H29051" s="612"/>
      <c r="I29051" s="598"/>
      <c r="J29051" s="598"/>
      <c r="M29051" s="598"/>
      <c r="N29051" s="598"/>
      <c r="V29051" s="598"/>
      <c r="W29051" s="598"/>
    </row>
    <row r="29052" spans="6:23" x14ac:dyDescent="0.2">
      <c r="F29052" s="610"/>
      <c r="H29052" s="612"/>
      <c r="I29052" s="598"/>
      <c r="J29052" s="598"/>
      <c r="M29052" s="598"/>
      <c r="N29052" s="598"/>
      <c r="V29052" s="598"/>
      <c r="W29052" s="598"/>
    </row>
    <row r="29053" spans="6:23" x14ac:dyDescent="0.2">
      <c r="F29053" s="610"/>
      <c r="H29053" s="612"/>
      <c r="I29053" s="598"/>
      <c r="J29053" s="598"/>
      <c r="M29053" s="598"/>
      <c r="N29053" s="598"/>
      <c r="V29053" s="598"/>
      <c r="W29053" s="598"/>
    </row>
    <row r="29054" spans="6:23" x14ac:dyDescent="0.2">
      <c r="F29054" s="610"/>
      <c r="H29054" s="612"/>
      <c r="I29054" s="598"/>
      <c r="J29054" s="598"/>
      <c r="M29054" s="598"/>
      <c r="N29054" s="598"/>
      <c r="V29054" s="598"/>
      <c r="W29054" s="598"/>
    </row>
    <row r="29055" spans="6:23" x14ac:dyDescent="0.2">
      <c r="F29055" s="610"/>
      <c r="H29055" s="612"/>
      <c r="I29055" s="598"/>
      <c r="J29055" s="598"/>
      <c r="M29055" s="598"/>
      <c r="N29055" s="598"/>
      <c r="V29055" s="598"/>
      <c r="W29055" s="598"/>
    </row>
    <row r="29056" spans="6:23" x14ac:dyDescent="0.2">
      <c r="F29056" s="610"/>
      <c r="H29056" s="612"/>
      <c r="I29056" s="598"/>
      <c r="J29056" s="598"/>
      <c r="M29056" s="598"/>
      <c r="N29056" s="598"/>
      <c r="V29056" s="598"/>
      <c r="W29056" s="598"/>
    </row>
    <row r="29057" spans="6:23" x14ac:dyDescent="0.2">
      <c r="F29057" s="610"/>
      <c r="H29057" s="612"/>
      <c r="I29057" s="598"/>
      <c r="J29057" s="598"/>
      <c r="M29057" s="598"/>
      <c r="N29057" s="598"/>
      <c r="V29057" s="598"/>
      <c r="W29057" s="598"/>
    </row>
    <row r="29058" spans="6:23" x14ac:dyDescent="0.2">
      <c r="F29058" s="610"/>
      <c r="H29058" s="612"/>
      <c r="I29058" s="598"/>
      <c r="J29058" s="598"/>
      <c r="M29058" s="598"/>
      <c r="N29058" s="598"/>
      <c r="V29058" s="598"/>
      <c r="W29058" s="598"/>
    </row>
    <row r="29059" spans="6:23" x14ac:dyDescent="0.2">
      <c r="F29059" s="610"/>
      <c r="H29059" s="612"/>
      <c r="I29059" s="598"/>
      <c r="J29059" s="598"/>
      <c r="M29059" s="598"/>
      <c r="N29059" s="598"/>
      <c r="V29059" s="598"/>
      <c r="W29059" s="598"/>
    </row>
    <row r="29060" spans="6:23" x14ac:dyDescent="0.2">
      <c r="F29060" s="610"/>
      <c r="H29060" s="612"/>
      <c r="I29060" s="598"/>
      <c r="J29060" s="598"/>
      <c r="M29060" s="598"/>
      <c r="N29060" s="598"/>
      <c r="V29060" s="598"/>
      <c r="W29060" s="598"/>
    </row>
    <row r="29061" spans="6:23" x14ac:dyDescent="0.2">
      <c r="F29061" s="610"/>
      <c r="H29061" s="612"/>
      <c r="I29061" s="598"/>
      <c r="J29061" s="598"/>
      <c r="M29061" s="598"/>
      <c r="N29061" s="598"/>
      <c r="V29061" s="598"/>
      <c r="W29061" s="598"/>
    </row>
    <row r="29062" spans="6:23" x14ac:dyDescent="0.2">
      <c r="F29062" s="610"/>
      <c r="H29062" s="612"/>
      <c r="I29062" s="598"/>
      <c r="J29062" s="598"/>
      <c r="M29062" s="598"/>
      <c r="N29062" s="598"/>
      <c r="V29062" s="598"/>
      <c r="W29062" s="598"/>
    </row>
    <row r="29063" spans="6:23" x14ac:dyDescent="0.2">
      <c r="F29063" s="610"/>
      <c r="H29063" s="612"/>
      <c r="I29063" s="598"/>
      <c r="J29063" s="598"/>
      <c r="M29063" s="598"/>
      <c r="N29063" s="598"/>
      <c r="V29063" s="598"/>
      <c r="W29063" s="598"/>
    </row>
    <row r="29064" spans="6:23" x14ac:dyDescent="0.2">
      <c r="F29064" s="610"/>
      <c r="H29064" s="612"/>
      <c r="I29064" s="598"/>
      <c r="J29064" s="598"/>
      <c r="M29064" s="598"/>
      <c r="N29064" s="598"/>
      <c r="V29064" s="598"/>
      <c r="W29064" s="598"/>
    </row>
    <row r="29065" spans="6:23" x14ac:dyDescent="0.2">
      <c r="F29065" s="610"/>
      <c r="H29065" s="612"/>
      <c r="I29065" s="598"/>
      <c r="J29065" s="598"/>
      <c r="M29065" s="598"/>
      <c r="N29065" s="598"/>
      <c r="V29065" s="598"/>
      <c r="W29065" s="598"/>
    </row>
    <row r="29066" spans="6:23" x14ac:dyDescent="0.2">
      <c r="F29066" s="610"/>
      <c r="H29066" s="612"/>
      <c r="I29066" s="598"/>
      <c r="J29066" s="598"/>
      <c r="M29066" s="598"/>
      <c r="N29066" s="598"/>
      <c r="V29066" s="598"/>
      <c r="W29066" s="598"/>
    </row>
    <row r="29067" spans="6:23" x14ac:dyDescent="0.2">
      <c r="F29067" s="610"/>
      <c r="H29067" s="612"/>
      <c r="I29067" s="598"/>
      <c r="J29067" s="598"/>
      <c r="M29067" s="598"/>
      <c r="N29067" s="598"/>
      <c r="V29067" s="598"/>
      <c r="W29067" s="598"/>
    </row>
    <row r="29068" spans="6:23" x14ac:dyDescent="0.2">
      <c r="F29068" s="610"/>
      <c r="H29068" s="612"/>
      <c r="I29068" s="598"/>
      <c r="J29068" s="598"/>
      <c r="M29068" s="598"/>
      <c r="N29068" s="598"/>
      <c r="V29068" s="598"/>
      <c r="W29068" s="598"/>
    </row>
    <row r="29069" spans="6:23" x14ac:dyDescent="0.2">
      <c r="F29069" s="610"/>
      <c r="H29069" s="612"/>
      <c r="I29069" s="598"/>
      <c r="J29069" s="598"/>
      <c r="M29069" s="598"/>
      <c r="N29069" s="598"/>
      <c r="V29069" s="598"/>
      <c r="W29069" s="598"/>
    </row>
    <row r="29070" spans="6:23" x14ac:dyDescent="0.2">
      <c r="F29070" s="610"/>
      <c r="H29070" s="612"/>
      <c r="I29070" s="598"/>
      <c r="J29070" s="598"/>
      <c r="M29070" s="598"/>
      <c r="N29070" s="598"/>
      <c r="V29070" s="598"/>
      <c r="W29070" s="598"/>
    </row>
    <row r="29071" spans="6:23" x14ac:dyDescent="0.2">
      <c r="F29071" s="610"/>
      <c r="H29071" s="612"/>
      <c r="I29071" s="598"/>
      <c r="J29071" s="598"/>
      <c r="M29071" s="598"/>
      <c r="N29071" s="598"/>
      <c r="V29071" s="598"/>
      <c r="W29071" s="598"/>
    </row>
    <row r="29072" spans="6:23" x14ac:dyDescent="0.2">
      <c r="F29072" s="610"/>
      <c r="H29072" s="612"/>
      <c r="I29072" s="598"/>
      <c r="J29072" s="598"/>
      <c r="M29072" s="598"/>
      <c r="N29072" s="598"/>
      <c r="V29072" s="598"/>
      <c r="W29072" s="598"/>
    </row>
    <row r="29073" spans="6:23" x14ac:dyDescent="0.2">
      <c r="F29073" s="610"/>
      <c r="H29073" s="612"/>
      <c r="I29073" s="598"/>
      <c r="J29073" s="598"/>
      <c r="M29073" s="598"/>
      <c r="N29073" s="598"/>
      <c r="V29073" s="598"/>
      <c r="W29073" s="598"/>
    </row>
    <row r="29074" spans="6:23" x14ac:dyDescent="0.2">
      <c r="F29074" s="610"/>
      <c r="H29074" s="612"/>
      <c r="I29074" s="598"/>
      <c r="J29074" s="598"/>
      <c r="M29074" s="598"/>
      <c r="N29074" s="598"/>
      <c r="V29074" s="598"/>
      <c r="W29074" s="598"/>
    </row>
    <row r="29075" spans="6:23" x14ac:dyDescent="0.2">
      <c r="F29075" s="610"/>
      <c r="H29075" s="612"/>
      <c r="I29075" s="598"/>
      <c r="J29075" s="598"/>
      <c r="M29075" s="598"/>
      <c r="N29075" s="598"/>
      <c r="V29075" s="598"/>
      <c r="W29075" s="598"/>
    </row>
    <row r="29076" spans="6:23" x14ac:dyDescent="0.2">
      <c r="F29076" s="610"/>
      <c r="H29076" s="612"/>
      <c r="I29076" s="598"/>
      <c r="J29076" s="598"/>
      <c r="M29076" s="598"/>
      <c r="N29076" s="598"/>
      <c r="V29076" s="598"/>
      <c r="W29076" s="598"/>
    </row>
    <row r="29077" spans="6:23" x14ac:dyDescent="0.2">
      <c r="F29077" s="610"/>
      <c r="H29077" s="612"/>
      <c r="I29077" s="598"/>
      <c r="J29077" s="598"/>
      <c r="M29077" s="598"/>
      <c r="N29077" s="598"/>
      <c r="V29077" s="598"/>
      <c r="W29077" s="598"/>
    </row>
    <row r="29078" spans="6:23" x14ac:dyDescent="0.2">
      <c r="F29078" s="610"/>
      <c r="H29078" s="612"/>
      <c r="I29078" s="598"/>
      <c r="J29078" s="598"/>
      <c r="M29078" s="598"/>
      <c r="N29078" s="598"/>
      <c r="V29078" s="598"/>
      <c r="W29078" s="598"/>
    </row>
    <row r="29079" spans="6:23" x14ac:dyDescent="0.2">
      <c r="F29079" s="610"/>
      <c r="H29079" s="612"/>
      <c r="I29079" s="598"/>
      <c r="J29079" s="598"/>
      <c r="M29079" s="598"/>
      <c r="N29079" s="598"/>
      <c r="V29079" s="598"/>
      <c r="W29079" s="598"/>
    </row>
    <row r="29080" spans="6:23" x14ac:dyDescent="0.2">
      <c r="F29080" s="610"/>
      <c r="H29080" s="612"/>
      <c r="I29080" s="598"/>
      <c r="J29080" s="598"/>
      <c r="M29080" s="598"/>
      <c r="N29080" s="598"/>
      <c r="V29080" s="598"/>
      <c r="W29080" s="598"/>
    </row>
    <row r="29081" spans="6:23" x14ac:dyDescent="0.2">
      <c r="F29081" s="610"/>
      <c r="H29081" s="612"/>
      <c r="I29081" s="598"/>
      <c r="J29081" s="598"/>
      <c r="M29081" s="598"/>
      <c r="N29081" s="598"/>
      <c r="V29081" s="598"/>
      <c r="W29081" s="598"/>
    </row>
    <row r="29082" spans="6:23" x14ac:dyDescent="0.2">
      <c r="F29082" s="610"/>
      <c r="H29082" s="612"/>
      <c r="I29082" s="598"/>
      <c r="J29082" s="598"/>
      <c r="M29082" s="598"/>
      <c r="N29082" s="598"/>
      <c r="V29082" s="598"/>
      <c r="W29082" s="598"/>
    </row>
    <row r="29083" spans="6:23" x14ac:dyDescent="0.2">
      <c r="F29083" s="610"/>
      <c r="H29083" s="612"/>
      <c r="I29083" s="598"/>
      <c r="J29083" s="598"/>
      <c r="M29083" s="598"/>
      <c r="N29083" s="598"/>
      <c r="V29083" s="598"/>
      <c r="W29083" s="598"/>
    </row>
    <row r="29084" spans="6:23" x14ac:dyDescent="0.2">
      <c r="F29084" s="610"/>
      <c r="H29084" s="612"/>
      <c r="I29084" s="598"/>
      <c r="J29084" s="598"/>
      <c r="M29084" s="598"/>
      <c r="N29084" s="598"/>
      <c r="V29084" s="598"/>
      <c r="W29084" s="598"/>
    </row>
    <row r="29085" spans="6:23" x14ac:dyDescent="0.2">
      <c r="F29085" s="610"/>
      <c r="H29085" s="612"/>
      <c r="I29085" s="598"/>
      <c r="J29085" s="598"/>
      <c r="M29085" s="598"/>
      <c r="N29085" s="598"/>
      <c r="V29085" s="598"/>
      <c r="W29085" s="598"/>
    </row>
    <row r="29086" spans="6:23" x14ac:dyDescent="0.2">
      <c r="F29086" s="610"/>
      <c r="H29086" s="612"/>
      <c r="I29086" s="598"/>
      <c r="J29086" s="598"/>
      <c r="M29086" s="598"/>
      <c r="N29086" s="598"/>
      <c r="V29086" s="598"/>
      <c r="W29086" s="598"/>
    </row>
    <row r="29087" spans="6:23" x14ac:dyDescent="0.2">
      <c r="F29087" s="610"/>
      <c r="H29087" s="612"/>
      <c r="I29087" s="598"/>
      <c r="J29087" s="598"/>
      <c r="M29087" s="598"/>
      <c r="N29087" s="598"/>
      <c r="V29087" s="598"/>
      <c r="W29087" s="598"/>
    </row>
    <row r="29088" spans="6:23" x14ac:dyDescent="0.2">
      <c r="F29088" s="610"/>
      <c r="H29088" s="612"/>
      <c r="I29088" s="598"/>
      <c r="J29088" s="598"/>
      <c r="M29088" s="598"/>
      <c r="N29088" s="598"/>
      <c r="V29088" s="598"/>
      <c r="W29088" s="598"/>
    </row>
    <row r="29089" spans="6:23" x14ac:dyDescent="0.2">
      <c r="F29089" s="610"/>
      <c r="H29089" s="612"/>
      <c r="I29089" s="598"/>
      <c r="J29089" s="598"/>
      <c r="M29089" s="598"/>
      <c r="N29089" s="598"/>
      <c r="V29089" s="598"/>
      <c r="W29089" s="598"/>
    </row>
    <row r="29090" spans="6:23" x14ac:dyDescent="0.2">
      <c r="F29090" s="610"/>
      <c r="H29090" s="612"/>
      <c r="I29090" s="598"/>
      <c r="J29090" s="598"/>
      <c r="M29090" s="598"/>
      <c r="N29090" s="598"/>
      <c r="V29090" s="598"/>
      <c r="W29090" s="598"/>
    </row>
    <row r="29091" spans="6:23" x14ac:dyDescent="0.2">
      <c r="F29091" s="610"/>
      <c r="H29091" s="612"/>
      <c r="I29091" s="598"/>
      <c r="J29091" s="598"/>
      <c r="M29091" s="598"/>
      <c r="N29091" s="598"/>
      <c r="V29091" s="598"/>
      <c r="W29091" s="598"/>
    </row>
    <row r="29092" spans="6:23" x14ac:dyDescent="0.2">
      <c r="F29092" s="610"/>
      <c r="H29092" s="612"/>
      <c r="I29092" s="598"/>
      <c r="J29092" s="598"/>
      <c r="M29092" s="598"/>
      <c r="N29092" s="598"/>
      <c r="V29092" s="598"/>
      <c r="W29092" s="598"/>
    </row>
    <row r="29093" spans="6:23" x14ac:dyDescent="0.2">
      <c r="F29093" s="610"/>
      <c r="H29093" s="612"/>
      <c r="I29093" s="598"/>
      <c r="J29093" s="598"/>
      <c r="M29093" s="598"/>
      <c r="N29093" s="598"/>
      <c r="V29093" s="598"/>
      <c r="W29093" s="598"/>
    </row>
    <row r="29094" spans="6:23" x14ac:dyDescent="0.2">
      <c r="F29094" s="610"/>
      <c r="H29094" s="612"/>
      <c r="I29094" s="598"/>
      <c r="J29094" s="598"/>
      <c r="M29094" s="598"/>
      <c r="N29094" s="598"/>
      <c r="V29094" s="598"/>
      <c r="W29094" s="598"/>
    </row>
    <row r="29095" spans="6:23" x14ac:dyDescent="0.2">
      <c r="F29095" s="610"/>
      <c r="H29095" s="612"/>
      <c r="I29095" s="598"/>
      <c r="J29095" s="598"/>
      <c r="M29095" s="598"/>
      <c r="N29095" s="598"/>
      <c r="V29095" s="598"/>
      <c r="W29095" s="598"/>
    </row>
    <row r="29096" spans="6:23" x14ac:dyDescent="0.2">
      <c r="F29096" s="610"/>
      <c r="H29096" s="612"/>
      <c r="I29096" s="598"/>
      <c r="J29096" s="598"/>
      <c r="M29096" s="598"/>
      <c r="N29096" s="598"/>
      <c r="V29096" s="598"/>
      <c r="W29096" s="598"/>
    </row>
    <row r="29097" spans="6:23" x14ac:dyDescent="0.2">
      <c r="F29097" s="610"/>
      <c r="H29097" s="612"/>
      <c r="I29097" s="598"/>
      <c r="J29097" s="598"/>
      <c r="M29097" s="598"/>
      <c r="N29097" s="598"/>
      <c r="V29097" s="598"/>
      <c r="W29097" s="598"/>
    </row>
    <row r="29098" spans="6:23" x14ac:dyDescent="0.2">
      <c r="F29098" s="610"/>
      <c r="H29098" s="612"/>
      <c r="I29098" s="598"/>
      <c r="J29098" s="598"/>
      <c r="M29098" s="598"/>
      <c r="N29098" s="598"/>
      <c r="V29098" s="598"/>
      <c r="W29098" s="598"/>
    </row>
    <row r="29099" spans="6:23" x14ac:dyDescent="0.2">
      <c r="F29099" s="610"/>
      <c r="H29099" s="612"/>
      <c r="I29099" s="598"/>
      <c r="J29099" s="598"/>
      <c r="M29099" s="598"/>
      <c r="N29099" s="598"/>
      <c r="V29099" s="598"/>
      <c r="W29099" s="598"/>
    </row>
    <row r="29100" spans="6:23" x14ac:dyDescent="0.2">
      <c r="F29100" s="610"/>
      <c r="H29100" s="612"/>
      <c r="I29100" s="598"/>
      <c r="J29100" s="598"/>
      <c r="M29100" s="598"/>
      <c r="N29100" s="598"/>
      <c r="V29100" s="598"/>
      <c r="W29100" s="598"/>
    </row>
    <row r="29101" spans="6:23" x14ac:dyDescent="0.2">
      <c r="F29101" s="610"/>
      <c r="H29101" s="612"/>
      <c r="I29101" s="598"/>
      <c r="J29101" s="598"/>
      <c r="M29101" s="598"/>
      <c r="N29101" s="598"/>
      <c r="V29101" s="598"/>
      <c r="W29101" s="598"/>
    </row>
    <row r="29102" spans="6:23" x14ac:dyDescent="0.2">
      <c r="F29102" s="610"/>
      <c r="H29102" s="612"/>
      <c r="I29102" s="598"/>
      <c r="J29102" s="598"/>
      <c r="M29102" s="598"/>
      <c r="N29102" s="598"/>
      <c r="V29102" s="598"/>
      <c r="W29102" s="598"/>
    </row>
    <row r="29103" spans="6:23" x14ac:dyDescent="0.2">
      <c r="F29103" s="610"/>
      <c r="H29103" s="612"/>
      <c r="I29103" s="598"/>
      <c r="J29103" s="598"/>
      <c r="M29103" s="598"/>
      <c r="N29103" s="598"/>
      <c r="V29103" s="598"/>
      <c r="W29103" s="598"/>
    </row>
    <row r="29104" spans="6:23" x14ac:dyDescent="0.2">
      <c r="F29104" s="610"/>
      <c r="H29104" s="612"/>
      <c r="I29104" s="598"/>
      <c r="J29104" s="598"/>
      <c r="M29104" s="598"/>
      <c r="N29104" s="598"/>
      <c r="V29104" s="598"/>
      <c r="W29104" s="598"/>
    </row>
    <row r="29105" spans="6:23" x14ac:dyDescent="0.2">
      <c r="F29105" s="610"/>
      <c r="H29105" s="612"/>
      <c r="I29105" s="598"/>
      <c r="J29105" s="598"/>
      <c r="M29105" s="598"/>
      <c r="N29105" s="598"/>
      <c r="V29105" s="598"/>
      <c r="W29105" s="598"/>
    </row>
    <row r="29106" spans="6:23" x14ac:dyDescent="0.2">
      <c r="F29106" s="610"/>
      <c r="H29106" s="612"/>
      <c r="I29106" s="598"/>
      <c r="J29106" s="598"/>
      <c r="M29106" s="598"/>
      <c r="N29106" s="598"/>
      <c r="V29106" s="598"/>
      <c r="W29106" s="598"/>
    </row>
    <row r="29107" spans="6:23" x14ac:dyDescent="0.2">
      <c r="F29107" s="610"/>
      <c r="H29107" s="612"/>
      <c r="I29107" s="598"/>
      <c r="J29107" s="598"/>
      <c r="M29107" s="598"/>
      <c r="N29107" s="598"/>
      <c r="V29107" s="598"/>
      <c r="W29107" s="598"/>
    </row>
    <row r="29108" spans="6:23" x14ac:dyDescent="0.2">
      <c r="F29108" s="610"/>
      <c r="H29108" s="612"/>
      <c r="I29108" s="598"/>
      <c r="J29108" s="598"/>
      <c r="M29108" s="598"/>
      <c r="N29108" s="598"/>
      <c r="V29108" s="598"/>
      <c r="W29108" s="598"/>
    </row>
    <row r="29109" spans="6:23" x14ac:dyDescent="0.2">
      <c r="F29109" s="610"/>
      <c r="H29109" s="612"/>
      <c r="I29109" s="598"/>
      <c r="J29109" s="598"/>
      <c r="M29109" s="598"/>
      <c r="N29109" s="598"/>
      <c r="V29109" s="598"/>
      <c r="W29109" s="598"/>
    </row>
    <row r="29110" spans="6:23" x14ac:dyDescent="0.2">
      <c r="F29110" s="610"/>
      <c r="H29110" s="612"/>
      <c r="I29110" s="598"/>
      <c r="J29110" s="598"/>
      <c r="M29110" s="598"/>
      <c r="N29110" s="598"/>
      <c r="V29110" s="598"/>
      <c r="W29110" s="598"/>
    </row>
    <row r="29111" spans="6:23" x14ac:dyDescent="0.2">
      <c r="F29111" s="610"/>
      <c r="H29111" s="612"/>
      <c r="I29111" s="598"/>
      <c r="J29111" s="598"/>
      <c r="M29111" s="598"/>
      <c r="N29111" s="598"/>
      <c r="V29111" s="598"/>
      <c r="W29111" s="598"/>
    </row>
    <row r="29112" spans="6:23" x14ac:dyDescent="0.2">
      <c r="F29112" s="610"/>
      <c r="H29112" s="612"/>
      <c r="I29112" s="598"/>
      <c r="J29112" s="598"/>
      <c r="M29112" s="598"/>
      <c r="N29112" s="598"/>
      <c r="V29112" s="598"/>
      <c r="W29112" s="598"/>
    </row>
    <row r="29113" spans="6:23" x14ac:dyDescent="0.2">
      <c r="F29113" s="610"/>
      <c r="H29113" s="612"/>
      <c r="I29113" s="598"/>
      <c r="J29113" s="598"/>
      <c r="M29113" s="598"/>
      <c r="N29113" s="598"/>
      <c r="V29113" s="598"/>
      <c r="W29113" s="598"/>
    </row>
    <row r="29114" spans="6:23" x14ac:dyDescent="0.2">
      <c r="F29114" s="610"/>
      <c r="H29114" s="612"/>
      <c r="I29114" s="598"/>
      <c r="J29114" s="598"/>
      <c r="M29114" s="598"/>
      <c r="N29114" s="598"/>
      <c r="V29114" s="598"/>
      <c r="W29114" s="598"/>
    </row>
    <row r="29115" spans="6:23" x14ac:dyDescent="0.2">
      <c r="F29115" s="610"/>
      <c r="H29115" s="612"/>
      <c r="I29115" s="598"/>
      <c r="J29115" s="598"/>
      <c r="M29115" s="598"/>
      <c r="N29115" s="598"/>
      <c r="V29115" s="598"/>
      <c r="W29115" s="598"/>
    </row>
    <row r="29116" spans="6:23" x14ac:dyDescent="0.2">
      <c r="F29116" s="610"/>
      <c r="H29116" s="612"/>
      <c r="I29116" s="598"/>
      <c r="J29116" s="598"/>
      <c r="M29116" s="598"/>
      <c r="N29116" s="598"/>
      <c r="V29116" s="598"/>
      <c r="W29116" s="598"/>
    </row>
    <row r="29117" spans="6:23" x14ac:dyDescent="0.2">
      <c r="F29117" s="610"/>
      <c r="H29117" s="612"/>
      <c r="I29117" s="598"/>
      <c r="J29117" s="598"/>
      <c r="M29117" s="598"/>
      <c r="N29117" s="598"/>
      <c r="V29117" s="598"/>
      <c r="W29117" s="598"/>
    </row>
    <row r="29118" spans="6:23" x14ac:dyDescent="0.2">
      <c r="F29118" s="610"/>
      <c r="H29118" s="612"/>
      <c r="I29118" s="598"/>
      <c r="J29118" s="598"/>
      <c r="M29118" s="598"/>
      <c r="N29118" s="598"/>
      <c r="V29118" s="598"/>
      <c r="W29118" s="598"/>
    </row>
    <row r="29119" spans="6:23" x14ac:dyDescent="0.2">
      <c r="F29119" s="610"/>
      <c r="H29119" s="612"/>
      <c r="I29119" s="598"/>
      <c r="J29119" s="598"/>
      <c r="M29119" s="598"/>
      <c r="N29119" s="598"/>
      <c r="V29119" s="598"/>
      <c r="W29119" s="598"/>
    </row>
    <row r="29120" spans="6:23" x14ac:dyDescent="0.2">
      <c r="F29120" s="610"/>
      <c r="H29120" s="612"/>
      <c r="I29120" s="598"/>
      <c r="J29120" s="598"/>
      <c r="M29120" s="598"/>
      <c r="N29120" s="598"/>
      <c r="V29120" s="598"/>
      <c r="W29120" s="598"/>
    </row>
    <row r="29121" spans="6:23" x14ac:dyDescent="0.2">
      <c r="F29121" s="610"/>
      <c r="H29121" s="612"/>
      <c r="I29121" s="598"/>
      <c r="J29121" s="598"/>
      <c r="M29121" s="598"/>
      <c r="N29121" s="598"/>
      <c r="V29121" s="598"/>
      <c r="W29121" s="598"/>
    </row>
    <row r="29122" spans="6:23" x14ac:dyDescent="0.2">
      <c r="F29122" s="610"/>
      <c r="H29122" s="612"/>
      <c r="I29122" s="598"/>
      <c r="J29122" s="598"/>
      <c r="M29122" s="598"/>
      <c r="N29122" s="598"/>
      <c r="V29122" s="598"/>
      <c r="W29122" s="598"/>
    </row>
    <row r="29123" spans="6:23" x14ac:dyDescent="0.2">
      <c r="F29123" s="610"/>
      <c r="H29123" s="612"/>
      <c r="I29123" s="598"/>
      <c r="J29123" s="598"/>
      <c r="M29123" s="598"/>
      <c r="N29123" s="598"/>
      <c r="V29123" s="598"/>
      <c r="W29123" s="598"/>
    </row>
    <row r="29124" spans="6:23" x14ac:dyDescent="0.2">
      <c r="F29124" s="610"/>
      <c r="H29124" s="612"/>
      <c r="I29124" s="598"/>
      <c r="J29124" s="598"/>
      <c r="M29124" s="598"/>
      <c r="N29124" s="598"/>
      <c r="V29124" s="598"/>
      <c r="W29124" s="598"/>
    </row>
    <row r="29125" spans="6:23" x14ac:dyDescent="0.2">
      <c r="F29125" s="610"/>
      <c r="H29125" s="612"/>
      <c r="I29125" s="598"/>
      <c r="J29125" s="598"/>
      <c r="M29125" s="598"/>
      <c r="N29125" s="598"/>
      <c r="V29125" s="598"/>
      <c r="W29125" s="598"/>
    </row>
    <row r="29126" spans="6:23" x14ac:dyDescent="0.2">
      <c r="F29126" s="610"/>
      <c r="H29126" s="612"/>
      <c r="I29126" s="598"/>
      <c r="J29126" s="598"/>
      <c r="M29126" s="598"/>
      <c r="N29126" s="598"/>
      <c r="V29126" s="598"/>
      <c r="W29126" s="598"/>
    </row>
    <row r="29127" spans="6:23" x14ac:dyDescent="0.2">
      <c r="F29127" s="610"/>
      <c r="H29127" s="612"/>
      <c r="I29127" s="598"/>
      <c r="J29127" s="598"/>
      <c r="M29127" s="598"/>
      <c r="N29127" s="598"/>
      <c r="V29127" s="598"/>
      <c r="W29127" s="598"/>
    </row>
    <row r="29128" spans="6:23" x14ac:dyDescent="0.2">
      <c r="F29128" s="610"/>
      <c r="H29128" s="612"/>
      <c r="I29128" s="598"/>
      <c r="J29128" s="598"/>
      <c r="M29128" s="598"/>
      <c r="N29128" s="598"/>
      <c r="V29128" s="598"/>
      <c r="W29128" s="598"/>
    </row>
    <row r="29129" spans="6:23" x14ac:dyDescent="0.2">
      <c r="F29129" s="610"/>
      <c r="H29129" s="612"/>
      <c r="I29129" s="598"/>
      <c r="J29129" s="598"/>
      <c r="M29129" s="598"/>
      <c r="N29129" s="598"/>
      <c r="V29129" s="598"/>
      <c r="W29129" s="598"/>
    </row>
    <row r="29130" spans="6:23" x14ac:dyDescent="0.2">
      <c r="F29130" s="610"/>
      <c r="H29130" s="612"/>
      <c r="I29130" s="598"/>
      <c r="J29130" s="598"/>
      <c r="M29130" s="598"/>
      <c r="N29130" s="598"/>
      <c r="V29130" s="598"/>
      <c r="W29130" s="598"/>
    </row>
    <row r="29131" spans="6:23" x14ac:dyDescent="0.2">
      <c r="F29131" s="610"/>
      <c r="H29131" s="612"/>
      <c r="I29131" s="598"/>
      <c r="J29131" s="598"/>
      <c r="M29131" s="598"/>
      <c r="N29131" s="598"/>
      <c r="V29131" s="598"/>
      <c r="W29131" s="598"/>
    </row>
    <row r="29132" spans="6:23" x14ac:dyDescent="0.2">
      <c r="F29132" s="610"/>
      <c r="H29132" s="612"/>
      <c r="I29132" s="598"/>
      <c r="J29132" s="598"/>
      <c r="M29132" s="598"/>
      <c r="N29132" s="598"/>
      <c r="V29132" s="598"/>
      <c r="W29132" s="598"/>
    </row>
    <row r="29133" spans="6:23" x14ac:dyDescent="0.2">
      <c r="F29133" s="610"/>
      <c r="H29133" s="612"/>
      <c r="I29133" s="598"/>
      <c r="J29133" s="598"/>
      <c r="M29133" s="598"/>
      <c r="N29133" s="598"/>
      <c r="V29133" s="598"/>
      <c r="W29133" s="598"/>
    </row>
    <row r="29134" spans="6:23" x14ac:dyDescent="0.2">
      <c r="F29134" s="610"/>
      <c r="H29134" s="612"/>
      <c r="I29134" s="598"/>
      <c r="J29134" s="598"/>
      <c r="M29134" s="598"/>
      <c r="N29134" s="598"/>
      <c r="V29134" s="598"/>
      <c r="W29134" s="598"/>
    </row>
    <row r="29135" spans="6:23" x14ac:dyDescent="0.2">
      <c r="F29135" s="610"/>
      <c r="H29135" s="612"/>
      <c r="I29135" s="598"/>
      <c r="J29135" s="598"/>
      <c r="M29135" s="598"/>
      <c r="N29135" s="598"/>
      <c r="V29135" s="598"/>
      <c r="W29135" s="598"/>
    </row>
    <row r="29136" spans="6:23" x14ac:dyDescent="0.2">
      <c r="F29136" s="610"/>
      <c r="H29136" s="612"/>
      <c r="I29136" s="598"/>
      <c r="J29136" s="598"/>
      <c r="M29136" s="598"/>
      <c r="N29136" s="598"/>
      <c r="V29136" s="598"/>
      <c r="W29136" s="598"/>
    </row>
    <row r="29137" spans="6:23" x14ac:dyDescent="0.2">
      <c r="F29137" s="610"/>
      <c r="H29137" s="612"/>
      <c r="I29137" s="598"/>
      <c r="J29137" s="598"/>
      <c r="M29137" s="598"/>
      <c r="N29137" s="598"/>
      <c r="V29137" s="598"/>
      <c r="W29137" s="598"/>
    </row>
    <row r="29138" spans="6:23" x14ac:dyDescent="0.2">
      <c r="F29138" s="610"/>
      <c r="H29138" s="612"/>
      <c r="I29138" s="598"/>
      <c r="J29138" s="598"/>
      <c r="M29138" s="598"/>
      <c r="N29138" s="598"/>
      <c r="V29138" s="598"/>
      <c r="W29138" s="598"/>
    </row>
    <row r="29139" spans="6:23" x14ac:dyDescent="0.2">
      <c r="F29139" s="610"/>
      <c r="H29139" s="612"/>
      <c r="I29139" s="598"/>
      <c r="J29139" s="598"/>
      <c r="M29139" s="598"/>
      <c r="N29139" s="598"/>
      <c r="V29139" s="598"/>
      <c r="W29139" s="598"/>
    </row>
    <row r="29140" spans="6:23" x14ac:dyDescent="0.2">
      <c r="F29140" s="610"/>
      <c r="H29140" s="612"/>
      <c r="I29140" s="598"/>
      <c r="J29140" s="598"/>
      <c r="M29140" s="598"/>
      <c r="N29140" s="598"/>
      <c r="V29140" s="598"/>
      <c r="W29140" s="598"/>
    </row>
    <row r="29141" spans="6:23" x14ac:dyDescent="0.2">
      <c r="F29141" s="610"/>
      <c r="H29141" s="612"/>
      <c r="I29141" s="598"/>
      <c r="J29141" s="598"/>
      <c r="M29141" s="598"/>
      <c r="N29141" s="598"/>
      <c r="V29141" s="598"/>
      <c r="W29141" s="598"/>
    </row>
    <row r="29142" spans="6:23" x14ac:dyDescent="0.2">
      <c r="F29142" s="610"/>
      <c r="H29142" s="612"/>
      <c r="I29142" s="598"/>
      <c r="J29142" s="598"/>
      <c r="M29142" s="598"/>
      <c r="N29142" s="598"/>
      <c r="V29142" s="598"/>
      <c r="W29142" s="598"/>
    </row>
    <row r="29143" spans="6:23" x14ac:dyDescent="0.2">
      <c r="F29143" s="610"/>
      <c r="H29143" s="612"/>
      <c r="I29143" s="598"/>
      <c r="J29143" s="598"/>
      <c r="M29143" s="598"/>
      <c r="N29143" s="598"/>
      <c r="V29143" s="598"/>
      <c r="W29143" s="598"/>
    </row>
    <row r="29144" spans="6:23" x14ac:dyDescent="0.2">
      <c r="F29144" s="610"/>
      <c r="H29144" s="612"/>
      <c r="I29144" s="598"/>
      <c r="J29144" s="598"/>
      <c r="M29144" s="598"/>
      <c r="N29144" s="598"/>
      <c r="V29144" s="598"/>
      <c r="W29144" s="598"/>
    </row>
    <row r="29145" spans="6:23" x14ac:dyDescent="0.2">
      <c r="F29145" s="610"/>
      <c r="H29145" s="612"/>
      <c r="I29145" s="598"/>
      <c r="J29145" s="598"/>
      <c r="M29145" s="598"/>
      <c r="N29145" s="598"/>
      <c r="V29145" s="598"/>
      <c r="W29145" s="598"/>
    </row>
    <row r="29146" spans="6:23" x14ac:dyDescent="0.2">
      <c r="F29146" s="610"/>
      <c r="H29146" s="612"/>
      <c r="I29146" s="598"/>
      <c r="J29146" s="598"/>
      <c r="M29146" s="598"/>
      <c r="N29146" s="598"/>
      <c r="V29146" s="598"/>
      <c r="W29146" s="598"/>
    </row>
    <row r="29147" spans="6:23" x14ac:dyDescent="0.2">
      <c r="F29147" s="610"/>
      <c r="H29147" s="612"/>
      <c r="I29147" s="598"/>
      <c r="J29147" s="598"/>
      <c r="M29147" s="598"/>
      <c r="N29147" s="598"/>
      <c r="V29147" s="598"/>
      <c r="W29147" s="598"/>
    </row>
    <row r="29148" spans="6:23" x14ac:dyDescent="0.2">
      <c r="F29148" s="610"/>
      <c r="H29148" s="612"/>
      <c r="I29148" s="598"/>
      <c r="J29148" s="598"/>
      <c r="M29148" s="598"/>
      <c r="N29148" s="598"/>
      <c r="V29148" s="598"/>
      <c r="W29148" s="598"/>
    </row>
    <row r="29149" spans="6:23" x14ac:dyDescent="0.2">
      <c r="F29149" s="610"/>
      <c r="H29149" s="612"/>
      <c r="I29149" s="598"/>
      <c r="J29149" s="598"/>
      <c r="M29149" s="598"/>
      <c r="N29149" s="598"/>
      <c r="V29149" s="598"/>
      <c r="W29149" s="598"/>
    </row>
    <row r="29150" spans="6:23" x14ac:dyDescent="0.2">
      <c r="F29150" s="610"/>
      <c r="H29150" s="612"/>
      <c r="I29150" s="598"/>
      <c r="J29150" s="598"/>
      <c r="M29150" s="598"/>
      <c r="N29150" s="598"/>
      <c r="V29150" s="598"/>
      <c r="W29150" s="598"/>
    </row>
    <row r="29151" spans="6:23" x14ac:dyDescent="0.2">
      <c r="F29151" s="610"/>
      <c r="H29151" s="612"/>
      <c r="I29151" s="598"/>
      <c r="J29151" s="598"/>
      <c r="M29151" s="598"/>
      <c r="N29151" s="598"/>
      <c r="V29151" s="598"/>
      <c r="W29151" s="598"/>
    </row>
    <row r="29152" spans="6:23" x14ac:dyDescent="0.2">
      <c r="F29152" s="610"/>
      <c r="H29152" s="612"/>
      <c r="I29152" s="598"/>
      <c r="J29152" s="598"/>
      <c r="M29152" s="598"/>
      <c r="N29152" s="598"/>
      <c r="V29152" s="598"/>
      <c r="W29152" s="598"/>
    </row>
    <row r="29153" spans="6:23" x14ac:dyDescent="0.2">
      <c r="F29153" s="610"/>
      <c r="H29153" s="612"/>
      <c r="I29153" s="598"/>
      <c r="J29153" s="598"/>
      <c r="M29153" s="598"/>
      <c r="N29153" s="598"/>
      <c r="V29153" s="598"/>
      <c r="W29153" s="598"/>
    </row>
    <row r="29154" spans="6:23" x14ac:dyDescent="0.2">
      <c r="F29154" s="610"/>
      <c r="H29154" s="612"/>
      <c r="I29154" s="598"/>
      <c r="J29154" s="598"/>
      <c r="M29154" s="598"/>
      <c r="N29154" s="598"/>
      <c r="V29154" s="598"/>
      <c r="W29154" s="598"/>
    </row>
    <row r="29155" spans="6:23" x14ac:dyDescent="0.2">
      <c r="F29155" s="610"/>
      <c r="H29155" s="612"/>
      <c r="I29155" s="598"/>
      <c r="J29155" s="598"/>
      <c r="M29155" s="598"/>
      <c r="N29155" s="598"/>
      <c r="V29155" s="598"/>
      <c r="W29155" s="598"/>
    </row>
    <row r="29156" spans="6:23" x14ac:dyDescent="0.2">
      <c r="F29156" s="610"/>
      <c r="H29156" s="612"/>
      <c r="I29156" s="598"/>
      <c r="J29156" s="598"/>
      <c r="M29156" s="598"/>
      <c r="N29156" s="598"/>
      <c r="V29156" s="598"/>
      <c r="W29156" s="598"/>
    </row>
    <row r="29157" spans="6:23" x14ac:dyDescent="0.2">
      <c r="F29157" s="610"/>
      <c r="H29157" s="612"/>
      <c r="I29157" s="598"/>
      <c r="J29157" s="598"/>
      <c r="M29157" s="598"/>
      <c r="N29157" s="598"/>
      <c r="V29157" s="598"/>
      <c r="W29157" s="598"/>
    </row>
    <row r="29158" spans="6:23" x14ac:dyDescent="0.2">
      <c r="F29158" s="610"/>
      <c r="H29158" s="612"/>
      <c r="I29158" s="598"/>
      <c r="J29158" s="598"/>
      <c r="M29158" s="598"/>
      <c r="N29158" s="598"/>
      <c r="V29158" s="598"/>
      <c r="W29158" s="598"/>
    </row>
    <row r="29159" spans="6:23" x14ac:dyDescent="0.2">
      <c r="F29159" s="610"/>
      <c r="H29159" s="612"/>
      <c r="I29159" s="598"/>
      <c r="J29159" s="598"/>
      <c r="M29159" s="598"/>
      <c r="N29159" s="598"/>
      <c r="V29159" s="598"/>
      <c r="W29159" s="598"/>
    </row>
    <row r="29160" spans="6:23" x14ac:dyDescent="0.2">
      <c r="F29160" s="610"/>
      <c r="H29160" s="612"/>
      <c r="I29160" s="598"/>
      <c r="J29160" s="598"/>
      <c r="M29160" s="598"/>
      <c r="N29160" s="598"/>
      <c r="V29160" s="598"/>
      <c r="W29160" s="598"/>
    </row>
    <row r="29161" spans="6:23" x14ac:dyDescent="0.2">
      <c r="F29161" s="610"/>
      <c r="H29161" s="612"/>
      <c r="I29161" s="598"/>
      <c r="J29161" s="598"/>
      <c r="M29161" s="598"/>
      <c r="N29161" s="598"/>
      <c r="V29161" s="598"/>
      <c r="W29161" s="598"/>
    </row>
    <row r="29162" spans="6:23" x14ac:dyDescent="0.2">
      <c r="F29162" s="610"/>
      <c r="H29162" s="612"/>
      <c r="I29162" s="598"/>
      <c r="J29162" s="598"/>
      <c r="M29162" s="598"/>
      <c r="N29162" s="598"/>
      <c r="V29162" s="598"/>
      <c r="W29162" s="598"/>
    </row>
    <row r="29163" spans="6:23" x14ac:dyDescent="0.2">
      <c r="F29163" s="610"/>
      <c r="H29163" s="612"/>
      <c r="I29163" s="598"/>
      <c r="J29163" s="598"/>
      <c r="M29163" s="598"/>
      <c r="N29163" s="598"/>
      <c r="V29163" s="598"/>
      <c r="W29163" s="598"/>
    </row>
    <row r="29164" spans="6:23" x14ac:dyDescent="0.2">
      <c r="F29164" s="610"/>
      <c r="H29164" s="612"/>
      <c r="I29164" s="598"/>
      <c r="J29164" s="598"/>
      <c r="M29164" s="598"/>
      <c r="N29164" s="598"/>
      <c r="V29164" s="598"/>
      <c r="W29164" s="598"/>
    </row>
    <row r="29165" spans="6:23" x14ac:dyDescent="0.2">
      <c r="F29165" s="610"/>
      <c r="H29165" s="612"/>
      <c r="I29165" s="598"/>
      <c r="J29165" s="598"/>
      <c r="M29165" s="598"/>
      <c r="N29165" s="598"/>
      <c r="V29165" s="598"/>
      <c r="W29165" s="598"/>
    </row>
    <row r="29166" spans="6:23" x14ac:dyDescent="0.2">
      <c r="F29166" s="610"/>
      <c r="H29166" s="612"/>
      <c r="I29166" s="598"/>
      <c r="J29166" s="598"/>
      <c r="M29166" s="598"/>
      <c r="N29166" s="598"/>
      <c r="V29166" s="598"/>
      <c r="W29166" s="598"/>
    </row>
    <row r="29167" spans="6:23" x14ac:dyDescent="0.2">
      <c r="F29167" s="610"/>
      <c r="H29167" s="612"/>
      <c r="I29167" s="598"/>
      <c r="J29167" s="598"/>
      <c r="M29167" s="598"/>
      <c r="N29167" s="598"/>
      <c r="V29167" s="598"/>
      <c r="W29167" s="598"/>
    </row>
    <row r="29168" spans="6:23" x14ac:dyDescent="0.2">
      <c r="F29168" s="610"/>
      <c r="H29168" s="612"/>
      <c r="I29168" s="598"/>
      <c r="J29168" s="598"/>
      <c r="M29168" s="598"/>
      <c r="N29168" s="598"/>
      <c r="V29168" s="598"/>
      <c r="W29168" s="598"/>
    </row>
    <row r="29169" spans="6:23" x14ac:dyDescent="0.2">
      <c r="F29169" s="610"/>
      <c r="H29169" s="612"/>
      <c r="I29169" s="598"/>
      <c r="J29169" s="598"/>
      <c r="M29169" s="598"/>
      <c r="N29169" s="598"/>
      <c r="V29169" s="598"/>
      <c r="W29169" s="598"/>
    </row>
    <row r="29170" spans="6:23" x14ac:dyDescent="0.2">
      <c r="F29170" s="610"/>
      <c r="H29170" s="612"/>
      <c r="I29170" s="598"/>
      <c r="J29170" s="598"/>
      <c r="M29170" s="598"/>
      <c r="N29170" s="598"/>
      <c r="V29170" s="598"/>
      <c r="W29170" s="598"/>
    </row>
    <row r="29171" spans="6:23" x14ac:dyDescent="0.2">
      <c r="F29171" s="610"/>
      <c r="H29171" s="612"/>
      <c r="I29171" s="598"/>
      <c r="J29171" s="598"/>
      <c r="M29171" s="598"/>
      <c r="N29171" s="598"/>
      <c r="V29171" s="598"/>
      <c r="W29171" s="598"/>
    </row>
    <row r="29172" spans="6:23" x14ac:dyDescent="0.2">
      <c r="F29172" s="610"/>
      <c r="H29172" s="612"/>
      <c r="I29172" s="598"/>
      <c r="J29172" s="598"/>
      <c r="M29172" s="598"/>
      <c r="N29172" s="598"/>
      <c r="V29172" s="598"/>
      <c r="W29172" s="598"/>
    </row>
    <row r="29173" spans="6:23" x14ac:dyDescent="0.2">
      <c r="F29173" s="610"/>
      <c r="H29173" s="612"/>
      <c r="I29173" s="598"/>
      <c r="J29173" s="598"/>
      <c r="M29173" s="598"/>
      <c r="N29173" s="598"/>
      <c r="V29173" s="598"/>
      <c r="W29173" s="598"/>
    </row>
    <row r="29174" spans="6:23" x14ac:dyDescent="0.2">
      <c r="F29174" s="610"/>
      <c r="H29174" s="612"/>
      <c r="I29174" s="598"/>
      <c r="J29174" s="598"/>
      <c r="M29174" s="598"/>
      <c r="N29174" s="598"/>
      <c r="V29174" s="598"/>
      <c r="W29174" s="598"/>
    </row>
    <row r="29175" spans="6:23" x14ac:dyDescent="0.2">
      <c r="F29175" s="610"/>
      <c r="H29175" s="612"/>
      <c r="I29175" s="598"/>
      <c r="J29175" s="598"/>
      <c r="M29175" s="598"/>
      <c r="N29175" s="598"/>
      <c r="V29175" s="598"/>
      <c r="W29175" s="598"/>
    </row>
    <row r="29176" spans="6:23" x14ac:dyDescent="0.2">
      <c r="F29176" s="610"/>
      <c r="H29176" s="612"/>
      <c r="I29176" s="598"/>
      <c r="J29176" s="598"/>
      <c r="M29176" s="598"/>
      <c r="N29176" s="598"/>
      <c r="V29176" s="598"/>
      <c r="W29176" s="598"/>
    </row>
    <row r="29177" spans="6:23" x14ac:dyDescent="0.2">
      <c r="F29177" s="610"/>
      <c r="H29177" s="612"/>
      <c r="I29177" s="598"/>
      <c r="J29177" s="598"/>
      <c r="M29177" s="598"/>
      <c r="N29177" s="598"/>
      <c r="V29177" s="598"/>
      <c r="W29177" s="598"/>
    </row>
    <row r="29178" spans="6:23" x14ac:dyDescent="0.2">
      <c r="F29178" s="610"/>
      <c r="H29178" s="612"/>
      <c r="I29178" s="598"/>
      <c r="J29178" s="598"/>
      <c r="M29178" s="598"/>
      <c r="N29178" s="598"/>
      <c r="V29178" s="598"/>
      <c r="W29178" s="598"/>
    </row>
    <row r="29179" spans="6:23" x14ac:dyDescent="0.2">
      <c r="F29179" s="610"/>
      <c r="H29179" s="612"/>
      <c r="I29179" s="598"/>
      <c r="J29179" s="598"/>
      <c r="M29179" s="598"/>
      <c r="N29179" s="598"/>
      <c r="V29179" s="598"/>
      <c r="W29179" s="598"/>
    </row>
    <row r="29180" spans="6:23" x14ac:dyDescent="0.2">
      <c r="F29180" s="610"/>
      <c r="H29180" s="612"/>
      <c r="I29180" s="598"/>
      <c r="J29180" s="598"/>
      <c r="M29180" s="598"/>
      <c r="N29180" s="598"/>
      <c r="V29180" s="598"/>
      <c r="W29180" s="598"/>
    </row>
    <row r="29181" spans="6:23" x14ac:dyDescent="0.2">
      <c r="F29181" s="610"/>
      <c r="H29181" s="612"/>
      <c r="I29181" s="598"/>
      <c r="J29181" s="598"/>
      <c r="M29181" s="598"/>
      <c r="N29181" s="598"/>
      <c r="V29181" s="598"/>
      <c r="W29181" s="598"/>
    </row>
    <row r="29182" spans="6:23" x14ac:dyDescent="0.2">
      <c r="F29182" s="610"/>
      <c r="H29182" s="612"/>
      <c r="I29182" s="598"/>
      <c r="J29182" s="598"/>
      <c r="M29182" s="598"/>
      <c r="N29182" s="598"/>
      <c r="V29182" s="598"/>
      <c r="W29182" s="598"/>
    </row>
    <row r="29183" spans="6:23" x14ac:dyDescent="0.2">
      <c r="F29183" s="610"/>
      <c r="H29183" s="612"/>
      <c r="I29183" s="598"/>
      <c r="J29183" s="598"/>
      <c r="M29183" s="598"/>
      <c r="N29183" s="598"/>
      <c r="V29183" s="598"/>
      <c r="W29183" s="598"/>
    </row>
    <row r="29184" spans="6:23" x14ac:dyDescent="0.2">
      <c r="F29184" s="610"/>
      <c r="H29184" s="612"/>
      <c r="I29184" s="598"/>
      <c r="J29184" s="598"/>
      <c r="M29184" s="598"/>
      <c r="N29184" s="598"/>
      <c r="V29184" s="598"/>
      <c r="W29184" s="598"/>
    </row>
    <row r="29185" spans="6:23" x14ac:dyDescent="0.2">
      <c r="F29185" s="610"/>
      <c r="H29185" s="612"/>
      <c r="I29185" s="598"/>
      <c r="J29185" s="598"/>
      <c r="M29185" s="598"/>
      <c r="N29185" s="598"/>
      <c r="V29185" s="598"/>
      <c r="W29185" s="598"/>
    </row>
    <row r="29186" spans="6:23" x14ac:dyDescent="0.2">
      <c r="F29186" s="610"/>
      <c r="H29186" s="612"/>
      <c r="I29186" s="598"/>
      <c r="J29186" s="598"/>
      <c r="M29186" s="598"/>
      <c r="N29186" s="598"/>
      <c r="V29186" s="598"/>
      <c r="W29186" s="598"/>
    </row>
    <row r="29187" spans="6:23" x14ac:dyDescent="0.2">
      <c r="F29187" s="610"/>
      <c r="H29187" s="612"/>
      <c r="I29187" s="598"/>
      <c r="J29187" s="598"/>
      <c r="M29187" s="598"/>
      <c r="N29187" s="598"/>
      <c r="V29187" s="598"/>
      <c r="W29187" s="598"/>
    </row>
    <row r="29188" spans="6:23" x14ac:dyDescent="0.2">
      <c r="F29188" s="610"/>
      <c r="H29188" s="612"/>
      <c r="I29188" s="598"/>
      <c r="J29188" s="598"/>
      <c r="M29188" s="598"/>
      <c r="N29188" s="598"/>
      <c r="V29188" s="598"/>
      <c r="W29188" s="598"/>
    </row>
    <row r="29189" spans="6:23" x14ac:dyDescent="0.2">
      <c r="F29189" s="610"/>
      <c r="H29189" s="612"/>
      <c r="I29189" s="598"/>
      <c r="J29189" s="598"/>
      <c r="M29189" s="598"/>
      <c r="N29189" s="598"/>
      <c r="V29189" s="598"/>
      <c r="W29189" s="598"/>
    </row>
    <row r="29190" spans="6:23" x14ac:dyDescent="0.2">
      <c r="F29190" s="610"/>
      <c r="H29190" s="612"/>
      <c r="I29190" s="598"/>
      <c r="J29190" s="598"/>
      <c r="M29190" s="598"/>
      <c r="N29190" s="598"/>
      <c r="V29190" s="598"/>
      <c r="W29190" s="598"/>
    </row>
    <row r="29191" spans="6:23" x14ac:dyDescent="0.2">
      <c r="F29191" s="610"/>
      <c r="H29191" s="612"/>
      <c r="I29191" s="598"/>
      <c r="J29191" s="598"/>
      <c r="M29191" s="598"/>
      <c r="N29191" s="598"/>
      <c r="V29191" s="598"/>
      <c r="W29191" s="598"/>
    </row>
    <row r="29192" spans="6:23" x14ac:dyDescent="0.2">
      <c r="F29192" s="610"/>
      <c r="H29192" s="612"/>
      <c r="I29192" s="598"/>
      <c r="J29192" s="598"/>
      <c r="M29192" s="598"/>
      <c r="N29192" s="598"/>
      <c r="V29192" s="598"/>
      <c r="W29192" s="598"/>
    </row>
    <row r="29193" spans="6:23" x14ac:dyDescent="0.2">
      <c r="F29193" s="610"/>
      <c r="H29193" s="612"/>
      <c r="I29193" s="598"/>
      <c r="J29193" s="598"/>
      <c r="M29193" s="598"/>
      <c r="N29193" s="598"/>
      <c r="V29193" s="598"/>
      <c r="W29193" s="598"/>
    </row>
    <row r="29194" spans="6:23" x14ac:dyDescent="0.2">
      <c r="F29194" s="610"/>
      <c r="H29194" s="612"/>
      <c r="I29194" s="598"/>
      <c r="J29194" s="598"/>
      <c r="M29194" s="598"/>
      <c r="N29194" s="598"/>
      <c r="V29194" s="598"/>
      <c r="W29194" s="598"/>
    </row>
    <row r="29195" spans="6:23" x14ac:dyDescent="0.2">
      <c r="F29195" s="610"/>
      <c r="H29195" s="612"/>
      <c r="I29195" s="598"/>
      <c r="J29195" s="598"/>
      <c r="M29195" s="598"/>
      <c r="N29195" s="598"/>
      <c r="V29195" s="598"/>
      <c r="W29195" s="598"/>
    </row>
    <row r="29196" spans="6:23" x14ac:dyDescent="0.2">
      <c r="F29196" s="610"/>
      <c r="H29196" s="612"/>
      <c r="I29196" s="598"/>
      <c r="J29196" s="598"/>
      <c r="M29196" s="598"/>
      <c r="N29196" s="598"/>
      <c r="V29196" s="598"/>
      <c r="W29196" s="598"/>
    </row>
    <row r="29197" spans="6:23" x14ac:dyDescent="0.2">
      <c r="F29197" s="610"/>
      <c r="H29197" s="612"/>
      <c r="I29197" s="598"/>
      <c r="J29197" s="598"/>
      <c r="M29197" s="598"/>
      <c r="N29197" s="598"/>
      <c r="V29197" s="598"/>
      <c r="W29197" s="598"/>
    </row>
    <row r="29198" spans="6:23" x14ac:dyDescent="0.2">
      <c r="F29198" s="610"/>
      <c r="H29198" s="612"/>
      <c r="I29198" s="598"/>
      <c r="J29198" s="598"/>
      <c r="M29198" s="598"/>
      <c r="N29198" s="598"/>
      <c r="V29198" s="598"/>
      <c r="W29198" s="598"/>
    </row>
    <row r="29199" spans="6:23" x14ac:dyDescent="0.2">
      <c r="F29199" s="610"/>
      <c r="H29199" s="612"/>
      <c r="I29199" s="598"/>
      <c r="J29199" s="598"/>
      <c r="M29199" s="598"/>
      <c r="N29199" s="598"/>
      <c r="V29199" s="598"/>
      <c r="W29199" s="598"/>
    </row>
    <row r="29200" spans="6:23" x14ac:dyDescent="0.2">
      <c r="F29200" s="610"/>
      <c r="H29200" s="612"/>
      <c r="I29200" s="598"/>
      <c r="J29200" s="598"/>
      <c r="M29200" s="598"/>
      <c r="N29200" s="598"/>
      <c r="V29200" s="598"/>
      <c r="W29200" s="598"/>
    </row>
    <row r="29201" spans="6:23" x14ac:dyDescent="0.2">
      <c r="F29201" s="610"/>
      <c r="H29201" s="612"/>
      <c r="I29201" s="598"/>
      <c r="J29201" s="598"/>
      <c r="M29201" s="598"/>
      <c r="N29201" s="598"/>
      <c r="V29201" s="598"/>
      <c r="W29201" s="598"/>
    </row>
    <row r="29202" spans="6:23" x14ac:dyDescent="0.2">
      <c r="F29202" s="610"/>
      <c r="H29202" s="612"/>
      <c r="I29202" s="598"/>
      <c r="J29202" s="598"/>
      <c r="M29202" s="598"/>
      <c r="N29202" s="598"/>
      <c r="V29202" s="598"/>
      <c r="W29202" s="598"/>
    </row>
    <row r="29203" spans="6:23" x14ac:dyDescent="0.2">
      <c r="F29203" s="610"/>
      <c r="H29203" s="612"/>
      <c r="I29203" s="598"/>
      <c r="J29203" s="598"/>
      <c r="M29203" s="598"/>
      <c r="N29203" s="598"/>
      <c r="V29203" s="598"/>
      <c r="W29203" s="598"/>
    </row>
    <row r="29204" spans="6:23" x14ac:dyDescent="0.2">
      <c r="F29204" s="610"/>
      <c r="H29204" s="612"/>
      <c r="I29204" s="598"/>
      <c r="J29204" s="598"/>
      <c r="M29204" s="598"/>
      <c r="N29204" s="598"/>
      <c r="V29204" s="598"/>
      <c r="W29204" s="598"/>
    </row>
    <row r="29205" spans="6:23" x14ac:dyDescent="0.2">
      <c r="F29205" s="610"/>
      <c r="H29205" s="612"/>
      <c r="I29205" s="598"/>
      <c r="J29205" s="598"/>
      <c r="M29205" s="598"/>
      <c r="N29205" s="598"/>
      <c r="V29205" s="598"/>
      <c r="W29205" s="598"/>
    </row>
    <row r="29206" spans="6:23" x14ac:dyDescent="0.2">
      <c r="F29206" s="610"/>
      <c r="H29206" s="612"/>
      <c r="I29206" s="598"/>
      <c r="J29206" s="598"/>
      <c r="M29206" s="598"/>
      <c r="N29206" s="598"/>
      <c r="V29206" s="598"/>
      <c r="W29206" s="598"/>
    </row>
    <row r="29207" spans="6:23" x14ac:dyDescent="0.2">
      <c r="F29207" s="610"/>
      <c r="H29207" s="612"/>
      <c r="I29207" s="598"/>
      <c r="J29207" s="598"/>
      <c r="M29207" s="598"/>
      <c r="N29207" s="598"/>
      <c r="V29207" s="598"/>
      <c r="W29207" s="598"/>
    </row>
    <row r="29208" spans="6:23" x14ac:dyDescent="0.2">
      <c r="F29208" s="610"/>
      <c r="H29208" s="612"/>
      <c r="I29208" s="598"/>
      <c r="J29208" s="598"/>
      <c r="M29208" s="598"/>
      <c r="N29208" s="598"/>
      <c r="V29208" s="598"/>
      <c r="W29208" s="598"/>
    </row>
    <row r="29209" spans="6:23" x14ac:dyDescent="0.2">
      <c r="F29209" s="610"/>
      <c r="H29209" s="612"/>
      <c r="I29209" s="598"/>
      <c r="J29209" s="598"/>
      <c r="M29209" s="598"/>
      <c r="N29209" s="598"/>
      <c r="V29209" s="598"/>
      <c r="W29209" s="598"/>
    </row>
    <row r="29210" spans="6:23" x14ac:dyDescent="0.2">
      <c r="F29210" s="610"/>
      <c r="H29210" s="612"/>
      <c r="I29210" s="598"/>
      <c r="J29210" s="598"/>
      <c r="M29210" s="598"/>
      <c r="N29210" s="598"/>
      <c r="V29210" s="598"/>
      <c r="W29210" s="598"/>
    </row>
    <row r="29211" spans="6:23" x14ac:dyDescent="0.2">
      <c r="F29211" s="610"/>
      <c r="H29211" s="612"/>
      <c r="I29211" s="598"/>
      <c r="J29211" s="598"/>
      <c r="M29211" s="598"/>
      <c r="N29211" s="598"/>
      <c r="V29211" s="598"/>
      <c r="W29211" s="598"/>
    </row>
    <row r="29212" spans="6:23" x14ac:dyDescent="0.2">
      <c r="F29212" s="610"/>
      <c r="H29212" s="612"/>
      <c r="I29212" s="598"/>
      <c r="J29212" s="598"/>
      <c r="M29212" s="598"/>
      <c r="N29212" s="598"/>
      <c r="V29212" s="598"/>
      <c r="W29212" s="598"/>
    </row>
    <row r="29213" spans="6:23" x14ac:dyDescent="0.2">
      <c r="F29213" s="610"/>
      <c r="H29213" s="612"/>
      <c r="I29213" s="598"/>
      <c r="J29213" s="598"/>
      <c r="M29213" s="598"/>
      <c r="N29213" s="598"/>
      <c r="V29213" s="598"/>
      <c r="W29213" s="598"/>
    </row>
    <row r="29214" spans="6:23" x14ac:dyDescent="0.2">
      <c r="F29214" s="610"/>
      <c r="H29214" s="612"/>
      <c r="I29214" s="598"/>
      <c r="J29214" s="598"/>
      <c r="M29214" s="598"/>
      <c r="N29214" s="598"/>
      <c r="V29214" s="598"/>
      <c r="W29214" s="598"/>
    </row>
    <row r="29215" spans="6:23" x14ac:dyDescent="0.2">
      <c r="F29215" s="610"/>
      <c r="H29215" s="612"/>
      <c r="I29215" s="598"/>
      <c r="J29215" s="598"/>
      <c r="M29215" s="598"/>
      <c r="N29215" s="598"/>
      <c r="V29215" s="598"/>
      <c r="W29215" s="598"/>
    </row>
    <row r="29216" spans="6:23" x14ac:dyDescent="0.2">
      <c r="F29216" s="610"/>
      <c r="H29216" s="612"/>
      <c r="I29216" s="598"/>
      <c r="J29216" s="598"/>
      <c r="M29216" s="598"/>
      <c r="N29216" s="598"/>
      <c r="V29216" s="598"/>
      <c r="W29216" s="598"/>
    </row>
    <row r="29217" spans="6:23" x14ac:dyDescent="0.2">
      <c r="F29217" s="610"/>
      <c r="H29217" s="612"/>
      <c r="I29217" s="598"/>
      <c r="J29217" s="598"/>
      <c r="M29217" s="598"/>
      <c r="N29217" s="598"/>
      <c r="V29217" s="598"/>
      <c r="W29217" s="598"/>
    </row>
    <row r="29218" spans="6:23" x14ac:dyDescent="0.2">
      <c r="F29218" s="610"/>
      <c r="H29218" s="612"/>
      <c r="I29218" s="598"/>
      <c r="J29218" s="598"/>
      <c r="M29218" s="598"/>
      <c r="N29218" s="598"/>
      <c r="V29218" s="598"/>
      <c r="W29218" s="598"/>
    </row>
    <row r="29219" spans="6:23" x14ac:dyDescent="0.2">
      <c r="F29219" s="610"/>
      <c r="H29219" s="612"/>
      <c r="I29219" s="598"/>
      <c r="J29219" s="598"/>
      <c r="M29219" s="598"/>
      <c r="N29219" s="598"/>
      <c r="V29219" s="598"/>
      <c r="W29219" s="598"/>
    </row>
    <row r="29220" spans="6:23" x14ac:dyDescent="0.2">
      <c r="F29220" s="610"/>
      <c r="H29220" s="612"/>
      <c r="I29220" s="598"/>
      <c r="J29220" s="598"/>
      <c r="M29220" s="598"/>
      <c r="N29220" s="598"/>
      <c r="V29220" s="598"/>
      <c r="W29220" s="598"/>
    </row>
    <row r="29221" spans="6:23" x14ac:dyDescent="0.2">
      <c r="F29221" s="610"/>
      <c r="H29221" s="612"/>
      <c r="I29221" s="598"/>
      <c r="J29221" s="598"/>
      <c r="M29221" s="598"/>
      <c r="N29221" s="598"/>
      <c r="V29221" s="598"/>
      <c r="W29221" s="598"/>
    </row>
    <row r="29222" spans="6:23" x14ac:dyDescent="0.2">
      <c r="F29222" s="610"/>
      <c r="H29222" s="612"/>
      <c r="I29222" s="598"/>
      <c r="J29222" s="598"/>
      <c r="M29222" s="598"/>
      <c r="N29222" s="598"/>
      <c r="V29222" s="598"/>
      <c r="W29222" s="598"/>
    </row>
    <row r="29223" spans="6:23" x14ac:dyDescent="0.2">
      <c r="F29223" s="610"/>
      <c r="H29223" s="612"/>
      <c r="I29223" s="598"/>
      <c r="J29223" s="598"/>
      <c r="M29223" s="598"/>
      <c r="N29223" s="598"/>
      <c r="V29223" s="598"/>
      <c r="W29223" s="598"/>
    </row>
    <row r="29224" spans="6:23" x14ac:dyDescent="0.2">
      <c r="F29224" s="610"/>
      <c r="H29224" s="612"/>
      <c r="I29224" s="598"/>
      <c r="J29224" s="598"/>
      <c r="M29224" s="598"/>
      <c r="N29224" s="598"/>
      <c r="V29224" s="598"/>
      <c r="W29224" s="598"/>
    </row>
    <row r="29225" spans="6:23" x14ac:dyDescent="0.2">
      <c r="F29225" s="610"/>
      <c r="H29225" s="612"/>
      <c r="I29225" s="598"/>
      <c r="J29225" s="598"/>
      <c r="M29225" s="598"/>
      <c r="N29225" s="598"/>
      <c r="V29225" s="598"/>
      <c r="W29225" s="598"/>
    </row>
    <row r="29226" spans="6:23" x14ac:dyDescent="0.2">
      <c r="F29226" s="610"/>
      <c r="H29226" s="612"/>
      <c r="I29226" s="598"/>
      <c r="J29226" s="598"/>
      <c r="M29226" s="598"/>
      <c r="N29226" s="598"/>
      <c r="V29226" s="598"/>
      <c r="W29226" s="598"/>
    </row>
    <row r="29227" spans="6:23" x14ac:dyDescent="0.2">
      <c r="F29227" s="610"/>
      <c r="H29227" s="612"/>
      <c r="I29227" s="598"/>
      <c r="J29227" s="598"/>
      <c r="M29227" s="598"/>
      <c r="N29227" s="598"/>
      <c r="V29227" s="598"/>
      <c r="W29227" s="598"/>
    </row>
    <row r="29228" spans="6:23" x14ac:dyDescent="0.2">
      <c r="F29228" s="610"/>
      <c r="H29228" s="612"/>
      <c r="I29228" s="598"/>
      <c r="J29228" s="598"/>
      <c r="M29228" s="598"/>
      <c r="N29228" s="598"/>
      <c r="V29228" s="598"/>
      <c r="W29228" s="598"/>
    </row>
    <row r="29229" spans="6:23" x14ac:dyDescent="0.2">
      <c r="F29229" s="610"/>
      <c r="H29229" s="612"/>
      <c r="I29229" s="598"/>
      <c r="J29229" s="598"/>
      <c r="M29229" s="598"/>
      <c r="N29229" s="598"/>
      <c r="V29229" s="598"/>
      <c r="W29229" s="598"/>
    </row>
    <row r="29230" spans="6:23" x14ac:dyDescent="0.2">
      <c r="F29230" s="610"/>
      <c r="H29230" s="612"/>
      <c r="I29230" s="598"/>
      <c r="J29230" s="598"/>
      <c r="M29230" s="598"/>
      <c r="N29230" s="598"/>
      <c r="V29230" s="598"/>
      <c r="W29230" s="598"/>
    </row>
    <row r="29231" spans="6:23" x14ac:dyDescent="0.2">
      <c r="F29231" s="610"/>
      <c r="H29231" s="612"/>
      <c r="I29231" s="598"/>
      <c r="J29231" s="598"/>
      <c r="M29231" s="598"/>
      <c r="N29231" s="598"/>
      <c r="V29231" s="598"/>
      <c r="W29231" s="598"/>
    </row>
    <row r="29232" spans="6:23" x14ac:dyDescent="0.2">
      <c r="F29232" s="610"/>
      <c r="H29232" s="612"/>
      <c r="I29232" s="598"/>
      <c r="J29232" s="598"/>
      <c r="M29232" s="598"/>
      <c r="N29232" s="598"/>
      <c r="V29232" s="598"/>
      <c r="W29232" s="598"/>
    </row>
    <row r="29233" spans="6:23" x14ac:dyDescent="0.2">
      <c r="F29233" s="610"/>
      <c r="H29233" s="612"/>
      <c r="I29233" s="598"/>
      <c r="J29233" s="598"/>
      <c r="M29233" s="598"/>
      <c r="N29233" s="598"/>
      <c r="V29233" s="598"/>
      <c r="W29233" s="598"/>
    </row>
    <row r="29234" spans="6:23" x14ac:dyDescent="0.2">
      <c r="F29234" s="610"/>
      <c r="H29234" s="612"/>
      <c r="I29234" s="598"/>
      <c r="J29234" s="598"/>
      <c r="M29234" s="598"/>
      <c r="N29234" s="598"/>
      <c r="V29234" s="598"/>
      <c r="W29234" s="598"/>
    </row>
    <row r="29235" spans="6:23" x14ac:dyDescent="0.2">
      <c r="F29235" s="610"/>
      <c r="H29235" s="612"/>
      <c r="I29235" s="598"/>
      <c r="J29235" s="598"/>
      <c r="M29235" s="598"/>
      <c r="N29235" s="598"/>
      <c r="V29235" s="598"/>
      <c r="W29235" s="598"/>
    </row>
    <row r="29236" spans="6:23" x14ac:dyDescent="0.2">
      <c r="F29236" s="610"/>
      <c r="H29236" s="612"/>
      <c r="I29236" s="598"/>
      <c r="J29236" s="598"/>
      <c r="M29236" s="598"/>
      <c r="N29236" s="598"/>
      <c r="V29236" s="598"/>
      <c r="W29236" s="598"/>
    </row>
    <row r="29237" spans="6:23" x14ac:dyDescent="0.2">
      <c r="F29237" s="610"/>
      <c r="H29237" s="612"/>
      <c r="I29237" s="598"/>
      <c r="J29237" s="598"/>
      <c r="M29237" s="598"/>
      <c r="N29237" s="598"/>
      <c r="V29237" s="598"/>
      <c r="W29237" s="598"/>
    </row>
    <row r="29238" spans="6:23" x14ac:dyDescent="0.2">
      <c r="F29238" s="610"/>
      <c r="H29238" s="612"/>
      <c r="I29238" s="598"/>
      <c r="J29238" s="598"/>
      <c r="M29238" s="598"/>
      <c r="N29238" s="598"/>
      <c r="V29238" s="598"/>
      <c r="W29238" s="598"/>
    </row>
    <row r="29239" spans="6:23" x14ac:dyDescent="0.2">
      <c r="F29239" s="610"/>
      <c r="H29239" s="612"/>
      <c r="I29239" s="598"/>
      <c r="J29239" s="598"/>
      <c r="M29239" s="598"/>
      <c r="N29239" s="598"/>
      <c r="V29239" s="598"/>
      <c r="W29239" s="598"/>
    </row>
    <row r="29240" spans="6:23" x14ac:dyDescent="0.2">
      <c r="F29240" s="610"/>
      <c r="H29240" s="612"/>
      <c r="I29240" s="598"/>
      <c r="J29240" s="598"/>
      <c r="M29240" s="598"/>
      <c r="N29240" s="598"/>
      <c r="V29240" s="598"/>
      <c r="W29240" s="598"/>
    </row>
    <row r="29241" spans="6:23" x14ac:dyDescent="0.2">
      <c r="F29241" s="610"/>
      <c r="H29241" s="612"/>
      <c r="I29241" s="598"/>
      <c r="J29241" s="598"/>
      <c r="M29241" s="598"/>
      <c r="N29241" s="598"/>
      <c r="V29241" s="598"/>
      <c r="W29241" s="598"/>
    </row>
    <row r="29242" spans="6:23" x14ac:dyDescent="0.2">
      <c r="F29242" s="610"/>
      <c r="H29242" s="612"/>
      <c r="I29242" s="598"/>
      <c r="J29242" s="598"/>
      <c r="M29242" s="598"/>
      <c r="N29242" s="598"/>
      <c r="V29242" s="598"/>
      <c r="W29242" s="598"/>
    </row>
    <row r="29243" spans="6:23" x14ac:dyDescent="0.2">
      <c r="F29243" s="610"/>
      <c r="H29243" s="612"/>
      <c r="I29243" s="598"/>
      <c r="J29243" s="598"/>
      <c r="M29243" s="598"/>
      <c r="N29243" s="598"/>
      <c r="V29243" s="598"/>
      <c r="W29243" s="598"/>
    </row>
    <row r="29244" spans="6:23" x14ac:dyDescent="0.2">
      <c r="F29244" s="610"/>
      <c r="H29244" s="612"/>
      <c r="I29244" s="598"/>
      <c r="J29244" s="598"/>
      <c r="M29244" s="598"/>
      <c r="N29244" s="598"/>
      <c r="V29244" s="598"/>
      <c r="W29244" s="598"/>
    </row>
    <row r="29245" spans="6:23" x14ac:dyDescent="0.2">
      <c r="F29245" s="610"/>
      <c r="H29245" s="612"/>
      <c r="I29245" s="598"/>
      <c r="J29245" s="598"/>
      <c r="M29245" s="598"/>
      <c r="N29245" s="598"/>
      <c r="V29245" s="598"/>
      <c r="W29245" s="598"/>
    </row>
    <row r="29246" spans="6:23" x14ac:dyDescent="0.2">
      <c r="F29246" s="610"/>
      <c r="H29246" s="612"/>
      <c r="I29246" s="598"/>
      <c r="J29246" s="598"/>
      <c r="M29246" s="598"/>
      <c r="N29246" s="598"/>
      <c r="V29246" s="598"/>
      <c r="W29246" s="598"/>
    </row>
    <row r="29247" spans="6:23" x14ac:dyDescent="0.2">
      <c r="F29247" s="610"/>
      <c r="H29247" s="612"/>
      <c r="I29247" s="598"/>
      <c r="J29247" s="598"/>
      <c r="M29247" s="598"/>
      <c r="N29247" s="598"/>
      <c r="V29247" s="598"/>
      <c r="W29247" s="598"/>
    </row>
    <row r="29248" spans="6:23" x14ac:dyDescent="0.2">
      <c r="F29248" s="610"/>
      <c r="H29248" s="612"/>
      <c r="I29248" s="598"/>
      <c r="J29248" s="598"/>
      <c r="M29248" s="598"/>
      <c r="N29248" s="598"/>
      <c r="V29248" s="598"/>
      <c r="W29248" s="598"/>
    </row>
    <row r="29249" spans="6:23" x14ac:dyDescent="0.2">
      <c r="F29249" s="610"/>
      <c r="H29249" s="612"/>
      <c r="I29249" s="598"/>
      <c r="J29249" s="598"/>
      <c r="M29249" s="598"/>
      <c r="N29249" s="598"/>
      <c r="V29249" s="598"/>
      <c r="W29249" s="598"/>
    </row>
    <row r="29250" spans="6:23" x14ac:dyDescent="0.2">
      <c r="F29250" s="610"/>
      <c r="H29250" s="612"/>
      <c r="I29250" s="598"/>
      <c r="J29250" s="598"/>
      <c r="M29250" s="598"/>
      <c r="N29250" s="598"/>
      <c r="V29250" s="598"/>
      <c r="W29250" s="598"/>
    </row>
    <row r="29251" spans="6:23" x14ac:dyDescent="0.2">
      <c r="F29251" s="610"/>
      <c r="H29251" s="612"/>
      <c r="I29251" s="598"/>
      <c r="J29251" s="598"/>
      <c r="M29251" s="598"/>
      <c r="N29251" s="598"/>
      <c r="V29251" s="598"/>
      <c r="W29251" s="598"/>
    </row>
    <row r="29252" spans="6:23" x14ac:dyDescent="0.2">
      <c r="F29252" s="610"/>
      <c r="H29252" s="612"/>
      <c r="I29252" s="598"/>
      <c r="J29252" s="598"/>
      <c r="M29252" s="598"/>
      <c r="N29252" s="598"/>
      <c r="V29252" s="598"/>
      <c r="W29252" s="598"/>
    </row>
    <row r="29253" spans="6:23" x14ac:dyDescent="0.2">
      <c r="F29253" s="610"/>
      <c r="H29253" s="612"/>
      <c r="I29253" s="598"/>
      <c r="J29253" s="598"/>
      <c r="M29253" s="598"/>
      <c r="N29253" s="598"/>
      <c r="V29253" s="598"/>
      <c r="W29253" s="598"/>
    </row>
    <row r="29254" spans="6:23" x14ac:dyDescent="0.2">
      <c r="F29254" s="610"/>
      <c r="H29254" s="612"/>
      <c r="I29254" s="598"/>
      <c r="J29254" s="598"/>
      <c r="M29254" s="598"/>
      <c r="N29254" s="598"/>
      <c r="V29254" s="598"/>
      <c r="W29254" s="598"/>
    </row>
    <row r="29255" spans="6:23" x14ac:dyDescent="0.2">
      <c r="F29255" s="610"/>
      <c r="H29255" s="612"/>
      <c r="I29255" s="598"/>
      <c r="J29255" s="598"/>
      <c r="M29255" s="598"/>
      <c r="N29255" s="598"/>
      <c r="V29255" s="598"/>
      <c r="W29255" s="598"/>
    </row>
    <row r="29256" spans="6:23" x14ac:dyDescent="0.2">
      <c r="F29256" s="610"/>
      <c r="H29256" s="612"/>
      <c r="I29256" s="598"/>
      <c r="J29256" s="598"/>
      <c r="M29256" s="598"/>
      <c r="N29256" s="598"/>
      <c r="V29256" s="598"/>
      <c r="W29256" s="598"/>
    </row>
    <row r="29257" spans="6:23" x14ac:dyDescent="0.2">
      <c r="F29257" s="610"/>
      <c r="H29257" s="612"/>
      <c r="I29257" s="598"/>
      <c r="J29257" s="598"/>
      <c r="M29257" s="598"/>
      <c r="N29257" s="598"/>
      <c r="V29257" s="598"/>
      <c r="W29257" s="598"/>
    </row>
    <row r="29258" spans="6:23" x14ac:dyDescent="0.2">
      <c r="F29258" s="610"/>
      <c r="H29258" s="612"/>
      <c r="I29258" s="598"/>
      <c r="J29258" s="598"/>
      <c r="M29258" s="598"/>
      <c r="N29258" s="598"/>
      <c r="V29258" s="598"/>
      <c r="W29258" s="598"/>
    </row>
    <row r="29259" spans="6:23" x14ac:dyDescent="0.2">
      <c r="F29259" s="610"/>
      <c r="H29259" s="612"/>
      <c r="I29259" s="598"/>
      <c r="J29259" s="598"/>
      <c r="M29259" s="598"/>
      <c r="N29259" s="598"/>
      <c r="V29259" s="598"/>
      <c r="W29259" s="598"/>
    </row>
    <row r="29260" spans="6:23" x14ac:dyDescent="0.2">
      <c r="F29260" s="610"/>
      <c r="H29260" s="612"/>
      <c r="I29260" s="598"/>
      <c r="J29260" s="598"/>
      <c r="M29260" s="598"/>
      <c r="N29260" s="598"/>
      <c r="V29260" s="598"/>
      <c r="W29260" s="598"/>
    </row>
    <row r="29261" spans="6:23" x14ac:dyDescent="0.2">
      <c r="F29261" s="610"/>
      <c r="H29261" s="612"/>
      <c r="I29261" s="598"/>
      <c r="J29261" s="598"/>
      <c r="M29261" s="598"/>
      <c r="N29261" s="598"/>
      <c r="V29261" s="598"/>
      <c r="W29261" s="598"/>
    </row>
    <row r="29262" spans="6:23" x14ac:dyDescent="0.2">
      <c r="F29262" s="610"/>
      <c r="H29262" s="612"/>
      <c r="I29262" s="598"/>
      <c r="J29262" s="598"/>
      <c r="M29262" s="598"/>
      <c r="N29262" s="598"/>
      <c r="V29262" s="598"/>
      <c r="W29262" s="598"/>
    </row>
    <row r="29263" spans="6:23" x14ac:dyDescent="0.2">
      <c r="F29263" s="610"/>
      <c r="H29263" s="612"/>
      <c r="I29263" s="598"/>
      <c r="J29263" s="598"/>
      <c r="M29263" s="598"/>
      <c r="N29263" s="598"/>
      <c r="V29263" s="598"/>
      <c r="W29263" s="598"/>
    </row>
    <row r="29264" spans="6:23" x14ac:dyDescent="0.2">
      <c r="F29264" s="610"/>
      <c r="H29264" s="612"/>
      <c r="I29264" s="598"/>
      <c r="J29264" s="598"/>
      <c r="M29264" s="598"/>
      <c r="N29264" s="598"/>
      <c r="V29264" s="598"/>
      <c r="W29264" s="598"/>
    </row>
    <row r="29265" spans="6:23" x14ac:dyDescent="0.2">
      <c r="F29265" s="610"/>
      <c r="H29265" s="612"/>
      <c r="I29265" s="598"/>
      <c r="J29265" s="598"/>
      <c r="M29265" s="598"/>
      <c r="N29265" s="598"/>
      <c r="V29265" s="598"/>
      <c r="W29265" s="598"/>
    </row>
    <row r="29266" spans="6:23" x14ac:dyDescent="0.2">
      <c r="F29266" s="610"/>
      <c r="H29266" s="612"/>
      <c r="I29266" s="598"/>
      <c r="J29266" s="598"/>
      <c r="M29266" s="598"/>
      <c r="N29266" s="598"/>
      <c r="V29266" s="598"/>
      <c r="W29266" s="598"/>
    </row>
    <row r="29267" spans="6:23" x14ac:dyDescent="0.2">
      <c r="F29267" s="610"/>
      <c r="H29267" s="612"/>
      <c r="I29267" s="598"/>
      <c r="J29267" s="598"/>
      <c r="M29267" s="598"/>
      <c r="N29267" s="598"/>
      <c r="V29267" s="598"/>
      <c r="W29267" s="598"/>
    </row>
    <row r="29268" spans="6:23" x14ac:dyDescent="0.2">
      <c r="F29268" s="610"/>
      <c r="H29268" s="612"/>
      <c r="I29268" s="598"/>
      <c r="J29268" s="598"/>
      <c r="M29268" s="598"/>
      <c r="N29268" s="598"/>
      <c r="V29268" s="598"/>
      <c r="W29268" s="598"/>
    </row>
    <row r="29269" spans="6:23" x14ac:dyDescent="0.2">
      <c r="F29269" s="610"/>
      <c r="H29269" s="612"/>
      <c r="I29269" s="598"/>
      <c r="J29269" s="598"/>
      <c r="M29269" s="598"/>
      <c r="N29269" s="598"/>
      <c r="V29269" s="598"/>
      <c r="W29269" s="598"/>
    </row>
    <row r="29270" spans="6:23" x14ac:dyDescent="0.2">
      <c r="F29270" s="610"/>
      <c r="H29270" s="612"/>
      <c r="I29270" s="598"/>
      <c r="J29270" s="598"/>
      <c r="M29270" s="598"/>
      <c r="N29270" s="598"/>
      <c r="V29270" s="598"/>
      <c r="W29270" s="598"/>
    </row>
    <row r="29271" spans="6:23" x14ac:dyDescent="0.2">
      <c r="F29271" s="610"/>
      <c r="H29271" s="612"/>
      <c r="I29271" s="598"/>
      <c r="J29271" s="598"/>
      <c r="M29271" s="598"/>
      <c r="N29271" s="598"/>
      <c r="V29271" s="598"/>
      <c r="W29271" s="598"/>
    </row>
    <row r="29272" spans="6:23" x14ac:dyDescent="0.2">
      <c r="F29272" s="610"/>
      <c r="H29272" s="612"/>
      <c r="I29272" s="598"/>
      <c r="J29272" s="598"/>
      <c r="M29272" s="598"/>
      <c r="N29272" s="598"/>
      <c r="V29272" s="598"/>
      <c r="W29272" s="598"/>
    </row>
    <row r="29273" spans="6:23" x14ac:dyDescent="0.2">
      <c r="F29273" s="610"/>
      <c r="H29273" s="612"/>
      <c r="I29273" s="598"/>
      <c r="J29273" s="598"/>
      <c r="M29273" s="598"/>
      <c r="N29273" s="598"/>
      <c r="V29273" s="598"/>
      <c r="W29273" s="598"/>
    </row>
    <row r="29274" spans="6:23" x14ac:dyDescent="0.2">
      <c r="F29274" s="610"/>
      <c r="H29274" s="612"/>
      <c r="I29274" s="598"/>
      <c r="J29274" s="598"/>
      <c r="M29274" s="598"/>
      <c r="N29274" s="598"/>
      <c r="V29274" s="598"/>
      <c r="W29274" s="598"/>
    </row>
    <row r="29275" spans="6:23" x14ac:dyDescent="0.2">
      <c r="F29275" s="610"/>
      <c r="H29275" s="612"/>
      <c r="I29275" s="598"/>
      <c r="J29275" s="598"/>
      <c r="M29275" s="598"/>
      <c r="N29275" s="598"/>
      <c r="V29275" s="598"/>
      <c r="W29275" s="598"/>
    </row>
    <row r="29276" spans="6:23" x14ac:dyDescent="0.2">
      <c r="F29276" s="610"/>
      <c r="H29276" s="612"/>
      <c r="I29276" s="598"/>
      <c r="J29276" s="598"/>
      <c r="M29276" s="598"/>
      <c r="N29276" s="598"/>
      <c r="V29276" s="598"/>
      <c r="W29276" s="598"/>
    </row>
    <row r="29277" spans="6:23" x14ac:dyDescent="0.2">
      <c r="F29277" s="610"/>
      <c r="H29277" s="612"/>
      <c r="I29277" s="598"/>
      <c r="J29277" s="598"/>
      <c r="M29277" s="598"/>
      <c r="N29277" s="598"/>
      <c r="V29277" s="598"/>
      <c r="W29277" s="598"/>
    </row>
    <row r="29278" spans="6:23" x14ac:dyDescent="0.2">
      <c r="F29278" s="610"/>
      <c r="H29278" s="612"/>
      <c r="I29278" s="598"/>
      <c r="J29278" s="598"/>
      <c r="M29278" s="598"/>
      <c r="N29278" s="598"/>
      <c r="V29278" s="598"/>
      <c r="W29278" s="598"/>
    </row>
    <row r="29279" spans="6:23" x14ac:dyDescent="0.2">
      <c r="F29279" s="610"/>
      <c r="H29279" s="612"/>
      <c r="I29279" s="598"/>
      <c r="J29279" s="598"/>
      <c r="M29279" s="598"/>
      <c r="N29279" s="598"/>
      <c r="V29279" s="598"/>
      <c r="W29279" s="598"/>
    </row>
    <row r="29280" spans="6:23" x14ac:dyDescent="0.2">
      <c r="F29280" s="610"/>
      <c r="H29280" s="612"/>
      <c r="I29280" s="598"/>
      <c r="J29280" s="598"/>
      <c r="M29280" s="598"/>
      <c r="N29280" s="598"/>
      <c r="V29280" s="598"/>
      <c r="W29280" s="598"/>
    </row>
    <row r="29281" spans="6:23" x14ac:dyDescent="0.2">
      <c r="F29281" s="610"/>
      <c r="H29281" s="612"/>
      <c r="I29281" s="598"/>
      <c r="J29281" s="598"/>
      <c r="M29281" s="598"/>
      <c r="N29281" s="598"/>
      <c r="V29281" s="598"/>
      <c r="W29281" s="598"/>
    </row>
    <row r="29282" spans="6:23" x14ac:dyDescent="0.2">
      <c r="F29282" s="610"/>
      <c r="H29282" s="612"/>
      <c r="I29282" s="598"/>
      <c r="J29282" s="598"/>
      <c r="M29282" s="598"/>
      <c r="N29282" s="598"/>
      <c r="V29282" s="598"/>
      <c r="W29282" s="598"/>
    </row>
    <row r="29283" spans="6:23" x14ac:dyDescent="0.2">
      <c r="F29283" s="610"/>
      <c r="H29283" s="612"/>
      <c r="I29283" s="598"/>
      <c r="J29283" s="598"/>
      <c r="M29283" s="598"/>
      <c r="N29283" s="598"/>
      <c r="V29283" s="598"/>
      <c r="W29283" s="598"/>
    </row>
    <row r="29284" spans="6:23" x14ac:dyDescent="0.2">
      <c r="F29284" s="610"/>
      <c r="H29284" s="612"/>
      <c r="I29284" s="598"/>
      <c r="J29284" s="598"/>
      <c r="M29284" s="598"/>
      <c r="N29284" s="598"/>
      <c r="V29284" s="598"/>
      <c r="W29284" s="598"/>
    </row>
    <row r="29285" spans="6:23" x14ac:dyDescent="0.2">
      <c r="F29285" s="610"/>
      <c r="H29285" s="612"/>
      <c r="I29285" s="598"/>
      <c r="J29285" s="598"/>
      <c r="M29285" s="598"/>
      <c r="N29285" s="598"/>
      <c r="V29285" s="598"/>
      <c r="W29285" s="598"/>
    </row>
    <row r="29286" spans="6:23" x14ac:dyDescent="0.2">
      <c r="F29286" s="610"/>
      <c r="H29286" s="612"/>
      <c r="I29286" s="598"/>
      <c r="J29286" s="598"/>
      <c r="M29286" s="598"/>
      <c r="N29286" s="598"/>
      <c r="V29286" s="598"/>
      <c r="W29286" s="598"/>
    </row>
    <row r="29287" spans="6:23" x14ac:dyDescent="0.2">
      <c r="F29287" s="610"/>
      <c r="H29287" s="612"/>
      <c r="I29287" s="598"/>
      <c r="J29287" s="598"/>
      <c r="M29287" s="598"/>
      <c r="N29287" s="598"/>
      <c r="V29287" s="598"/>
      <c r="W29287" s="598"/>
    </row>
    <row r="29288" spans="6:23" x14ac:dyDescent="0.2">
      <c r="F29288" s="610"/>
      <c r="H29288" s="612"/>
      <c r="I29288" s="598"/>
      <c r="J29288" s="598"/>
      <c r="M29288" s="598"/>
      <c r="N29288" s="598"/>
      <c r="V29288" s="598"/>
      <c r="W29288" s="598"/>
    </row>
    <row r="29289" spans="6:23" x14ac:dyDescent="0.2">
      <c r="F29289" s="610"/>
      <c r="H29289" s="612"/>
      <c r="I29289" s="598"/>
      <c r="J29289" s="598"/>
      <c r="M29289" s="598"/>
      <c r="N29289" s="598"/>
      <c r="V29289" s="598"/>
      <c r="W29289" s="598"/>
    </row>
    <row r="29290" spans="6:23" x14ac:dyDescent="0.2">
      <c r="F29290" s="610"/>
      <c r="H29290" s="612"/>
      <c r="I29290" s="598"/>
      <c r="J29290" s="598"/>
      <c r="M29290" s="598"/>
      <c r="N29290" s="598"/>
      <c r="V29290" s="598"/>
      <c r="W29290" s="598"/>
    </row>
    <row r="29291" spans="6:23" x14ac:dyDescent="0.2">
      <c r="F29291" s="610"/>
      <c r="H29291" s="612"/>
      <c r="I29291" s="598"/>
      <c r="J29291" s="598"/>
      <c r="M29291" s="598"/>
      <c r="N29291" s="598"/>
      <c r="V29291" s="598"/>
      <c r="W29291" s="598"/>
    </row>
    <row r="29292" spans="6:23" x14ac:dyDescent="0.2">
      <c r="F29292" s="610"/>
      <c r="H29292" s="612"/>
      <c r="I29292" s="598"/>
      <c r="J29292" s="598"/>
      <c r="M29292" s="598"/>
      <c r="N29292" s="598"/>
      <c r="V29292" s="598"/>
      <c r="W29292" s="598"/>
    </row>
    <row r="29293" spans="6:23" x14ac:dyDescent="0.2">
      <c r="F29293" s="610"/>
      <c r="H29293" s="612"/>
      <c r="I29293" s="598"/>
      <c r="J29293" s="598"/>
      <c r="M29293" s="598"/>
      <c r="N29293" s="598"/>
      <c r="V29293" s="598"/>
      <c r="W29293" s="598"/>
    </row>
    <row r="29294" spans="6:23" x14ac:dyDescent="0.2">
      <c r="F29294" s="610"/>
      <c r="H29294" s="612"/>
      <c r="I29294" s="598"/>
      <c r="J29294" s="598"/>
      <c r="M29294" s="598"/>
      <c r="N29294" s="598"/>
      <c r="V29294" s="598"/>
      <c r="W29294" s="598"/>
    </row>
    <row r="29295" spans="6:23" x14ac:dyDescent="0.2">
      <c r="F29295" s="610"/>
      <c r="H29295" s="612"/>
      <c r="I29295" s="598"/>
      <c r="J29295" s="598"/>
      <c r="M29295" s="598"/>
      <c r="N29295" s="598"/>
      <c r="V29295" s="598"/>
      <c r="W29295" s="598"/>
    </row>
    <row r="29296" spans="6:23" x14ac:dyDescent="0.2">
      <c r="F29296" s="610"/>
      <c r="H29296" s="612"/>
      <c r="I29296" s="598"/>
      <c r="J29296" s="598"/>
      <c r="M29296" s="598"/>
      <c r="N29296" s="598"/>
      <c r="V29296" s="598"/>
      <c r="W29296" s="598"/>
    </row>
    <row r="29297" spans="6:23" x14ac:dyDescent="0.2">
      <c r="F29297" s="610"/>
      <c r="H29297" s="612"/>
      <c r="I29297" s="598"/>
      <c r="J29297" s="598"/>
      <c r="M29297" s="598"/>
      <c r="N29297" s="598"/>
      <c r="V29297" s="598"/>
      <c r="W29297" s="598"/>
    </row>
    <row r="29298" spans="6:23" x14ac:dyDescent="0.2">
      <c r="F29298" s="610"/>
      <c r="H29298" s="612"/>
      <c r="I29298" s="598"/>
      <c r="J29298" s="598"/>
      <c r="M29298" s="598"/>
      <c r="N29298" s="598"/>
      <c r="V29298" s="598"/>
      <c r="W29298" s="598"/>
    </row>
    <row r="29299" spans="6:23" x14ac:dyDescent="0.2">
      <c r="F29299" s="610"/>
      <c r="H29299" s="612"/>
      <c r="I29299" s="598"/>
      <c r="J29299" s="598"/>
      <c r="M29299" s="598"/>
      <c r="N29299" s="598"/>
      <c r="V29299" s="598"/>
      <c r="W29299" s="598"/>
    </row>
    <row r="29300" spans="6:23" x14ac:dyDescent="0.2">
      <c r="F29300" s="610"/>
      <c r="H29300" s="612"/>
      <c r="I29300" s="598"/>
      <c r="J29300" s="598"/>
      <c r="M29300" s="598"/>
      <c r="N29300" s="598"/>
      <c r="V29300" s="598"/>
      <c r="W29300" s="598"/>
    </row>
    <row r="29301" spans="6:23" x14ac:dyDescent="0.2">
      <c r="F29301" s="610"/>
      <c r="H29301" s="612"/>
      <c r="I29301" s="598"/>
      <c r="J29301" s="598"/>
      <c r="M29301" s="598"/>
      <c r="N29301" s="598"/>
      <c r="V29301" s="598"/>
      <c r="W29301" s="598"/>
    </row>
    <row r="29302" spans="6:23" x14ac:dyDescent="0.2">
      <c r="F29302" s="610"/>
      <c r="H29302" s="612"/>
      <c r="I29302" s="598"/>
      <c r="J29302" s="598"/>
      <c r="M29302" s="598"/>
      <c r="N29302" s="598"/>
      <c r="V29302" s="598"/>
      <c r="W29302" s="598"/>
    </row>
    <row r="29303" spans="6:23" x14ac:dyDescent="0.2">
      <c r="F29303" s="610"/>
      <c r="H29303" s="612"/>
      <c r="I29303" s="598"/>
      <c r="J29303" s="598"/>
      <c r="M29303" s="598"/>
      <c r="N29303" s="598"/>
      <c r="V29303" s="598"/>
      <c r="W29303" s="598"/>
    </row>
    <row r="29304" spans="6:23" x14ac:dyDescent="0.2">
      <c r="F29304" s="610"/>
      <c r="H29304" s="612"/>
      <c r="I29304" s="598"/>
      <c r="J29304" s="598"/>
      <c r="M29304" s="598"/>
      <c r="N29304" s="598"/>
      <c r="V29304" s="598"/>
      <c r="W29304" s="598"/>
    </row>
    <row r="29305" spans="6:23" x14ac:dyDescent="0.2">
      <c r="F29305" s="610"/>
      <c r="H29305" s="612"/>
      <c r="I29305" s="598"/>
      <c r="J29305" s="598"/>
      <c r="M29305" s="598"/>
      <c r="N29305" s="598"/>
      <c r="V29305" s="598"/>
      <c r="W29305" s="598"/>
    </row>
    <row r="29306" spans="6:23" x14ac:dyDescent="0.2">
      <c r="F29306" s="610"/>
      <c r="H29306" s="612"/>
      <c r="I29306" s="598"/>
      <c r="J29306" s="598"/>
      <c r="M29306" s="598"/>
      <c r="N29306" s="598"/>
      <c r="V29306" s="598"/>
      <c r="W29306" s="598"/>
    </row>
    <row r="29307" spans="6:23" x14ac:dyDescent="0.2">
      <c r="F29307" s="610"/>
      <c r="H29307" s="612"/>
      <c r="I29307" s="598"/>
      <c r="J29307" s="598"/>
      <c r="M29307" s="598"/>
      <c r="N29307" s="598"/>
      <c r="V29307" s="598"/>
      <c r="W29307" s="598"/>
    </row>
    <row r="29308" spans="6:23" x14ac:dyDescent="0.2">
      <c r="F29308" s="610"/>
      <c r="H29308" s="612"/>
      <c r="I29308" s="598"/>
      <c r="J29308" s="598"/>
      <c r="M29308" s="598"/>
      <c r="N29308" s="598"/>
      <c r="V29308" s="598"/>
      <c r="W29308" s="598"/>
    </row>
    <row r="29309" spans="6:23" x14ac:dyDescent="0.2">
      <c r="F29309" s="610"/>
      <c r="H29309" s="612"/>
      <c r="I29309" s="598"/>
      <c r="J29309" s="598"/>
      <c r="M29309" s="598"/>
      <c r="N29309" s="598"/>
      <c r="V29309" s="598"/>
      <c r="W29309" s="598"/>
    </row>
    <row r="29310" spans="6:23" x14ac:dyDescent="0.2">
      <c r="F29310" s="610"/>
      <c r="H29310" s="612"/>
      <c r="I29310" s="598"/>
      <c r="J29310" s="598"/>
      <c r="M29310" s="598"/>
      <c r="N29310" s="598"/>
      <c r="V29310" s="598"/>
      <c r="W29310" s="598"/>
    </row>
    <row r="29311" spans="6:23" x14ac:dyDescent="0.2">
      <c r="F29311" s="610"/>
      <c r="H29311" s="612"/>
      <c r="I29311" s="598"/>
      <c r="J29311" s="598"/>
      <c r="M29311" s="598"/>
      <c r="N29311" s="598"/>
      <c r="V29311" s="598"/>
      <c r="W29311" s="598"/>
    </row>
    <row r="29312" spans="6:23" x14ac:dyDescent="0.2">
      <c r="F29312" s="610"/>
      <c r="H29312" s="612"/>
      <c r="I29312" s="598"/>
      <c r="J29312" s="598"/>
      <c r="M29312" s="598"/>
      <c r="N29312" s="598"/>
      <c r="V29312" s="598"/>
      <c r="W29312" s="598"/>
    </row>
    <row r="29313" spans="6:23" x14ac:dyDescent="0.2">
      <c r="F29313" s="610"/>
      <c r="H29313" s="612"/>
      <c r="I29313" s="598"/>
      <c r="J29313" s="598"/>
      <c r="M29313" s="598"/>
      <c r="N29313" s="598"/>
      <c r="V29313" s="598"/>
      <c r="W29313" s="598"/>
    </row>
    <row r="29314" spans="6:23" x14ac:dyDescent="0.2">
      <c r="F29314" s="610"/>
      <c r="H29314" s="612"/>
      <c r="I29314" s="598"/>
      <c r="J29314" s="598"/>
      <c r="M29314" s="598"/>
      <c r="N29314" s="598"/>
      <c r="V29314" s="598"/>
      <c r="W29314" s="598"/>
    </row>
    <row r="29315" spans="6:23" x14ac:dyDescent="0.2">
      <c r="F29315" s="610"/>
      <c r="H29315" s="612"/>
      <c r="I29315" s="598"/>
      <c r="J29315" s="598"/>
      <c r="M29315" s="598"/>
      <c r="N29315" s="598"/>
      <c r="V29315" s="598"/>
      <c r="W29315" s="598"/>
    </row>
    <row r="29316" spans="6:23" x14ac:dyDescent="0.2">
      <c r="F29316" s="610"/>
      <c r="H29316" s="612"/>
      <c r="I29316" s="598"/>
      <c r="J29316" s="598"/>
      <c r="M29316" s="598"/>
      <c r="N29316" s="598"/>
      <c r="V29316" s="598"/>
      <c r="W29316" s="598"/>
    </row>
    <row r="29317" spans="6:23" x14ac:dyDescent="0.2">
      <c r="F29317" s="610"/>
      <c r="H29317" s="612"/>
      <c r="I29317" s="598"/>
      <c r="J29317" s="598"/>
      <c r="M29317" s="598"/>
      <c r="N29317" s="598"/>
      <c r="V29317" s="598"/>
      <c r="W29317" s="598"/>
    </row>
    <row r="29318" spans="6:23" x14ac:dyDescent="0.2">
      <c r="F29318" s="610"/>
      <c r="H29318" s="612"/>
      <c r="I29318" s="598"/>
      <c r="J29318" s="598"/>
      <c r="M29318" s="598"/>
      <c r="N29318" s="598"/>
      <c r="V29318" s="598"/>
      <c r="W29318" s="598"/>
    </row>
    <row r="29319" spans="6:23" x14ac:dyDescent="0.2">
      <c r="F29319" s="610"/>
      <c r="H29319" s="612"/>
      <c r="I29319" s="598"/>
      <c r="J29319" s="598"/>
      <c r="M29319" s="598"/>
      <c r="N29319" s="598"/>
      <c r="V29319" s="598"/>
      <c r="W29319" s="598"/>
    </row>
    <row r="29320" spans="6:23" x14ac:dyDescent="0.2">
      <c r="F29320" s="610"/>
      <c r="H29320" s="612"/>
      <c r="I29320" s="598"/>
      <c r="J29320" s="598"/>
      <c r="M29320" s="598"/>
      <c r="N29320" s="598"/>
      <c r="V29320" s="598"/>
      <c r="W29320" s="598"/>
    </row>
    <row r="29321" spans="6:23" x14ac:dyDescent="0.2">
      <c r="F29321" s="610"/>
      <c r="H29321" s="612"/>
      <c r="I29321" s="598"/>
      <c r="J29321" s="598"/>
      <c r="M29321" s="598"/>
      <c r="N29321" s="598"/>
      <c r="V29321" s="598"/>
      <c r="W29321" s="598"/>
    </row>
    <row r="29322" spans="6:23" x14ac:dyDescent="0.2">
      <c r="F29322" s="610"/>
      <c r="H29322" s="612"/>
      <c r="I29322" s="598"/>
      <c r="J29322" s="598"/>
      <c r="M29322" s="598"/>
      <c r="N29322" s="598"/>
      <c r="V29322" s="598"/>
      <c r="W29322" s="598"/>
    </row>
    <row r="29323" spans="6:23" x14ac:dyDescent="0.2">
      <c r="F29323" s="610"/>
      <c r="H29323" s="612"/>
      <c r="I29323" s="598"/>
      <c r="J29323" s="598"/>
      <c r="M29323" s="598"/>
      <c r="N29323" s="598"/>
      <c r="V29323" s="598"/>
      <c r="W29323" s="598"/>
    </row>
    <row r="29324" spans="6:23" x14ac:dyDescent="0.2">
      <c r="F29324" s="610"/>
      <c r="H29324" s="612"/>
      <c r="I29324" s="598"/>
      <c r="J29324" s="598"/>
      <c r="M29324" s="598"/>
      <c r="N29324" s="598"/>
      <c r="V29324" s="598"/>
      <c r="W29324" s="598"/>
    </row>
    <row r="29325" spans="6:23" x14ac:dyDescent="0.2">
      <c r="F29325" s="610"/>
      <c r="H29325" s="612"/>
      <c r="I29325" s="598"/>
      <c r="J29325" s="598"/>
      <c r="M29325" s="598"/>
      <c r="N29325" s="598"/>
      <c r="V29325" s="598"/>
      <c r="W29325" s="598"/>
    </row>
    <row r="29326" spans="6:23" x14ac:dyDescent="0.2">
      <c r="F29326" s="610"/>
      <c r="H29326" s="612"/>
      <c r="I29326" s="598"/>
      <c r="J29326" s="598"/>
      <c r="M29326" s="598"/>
      <c r="N29326" s="598"/>
      <c r="V29326" s="598"/>
      <c r="W29326" s="598"/>
    </row>
    <row r="29327" spans="6:23" x14ac:dyDescent="0.2">
      <c r="F29327" s="610"/>
      <c r="H29327" s="612"/>
      <c r="I29327" s="598"/>
      <c r="J29327" s="598"/>
      <c r="M29327" s="598"/>
      <c r="N29327" s="598"/>
      <c r="V29327" s="598"/>
      <c r="W29327" s="598"/>
    </row>
    <row r="29328" spans="6:23" x14ac:dyDescent="0.2">
      <c r="F29328" s="610"/>
      <c r="H29328" s="612"/>
      <c r="I29328" s="598"/>
      <c r="J29328" s="598"/>
      <c r="M29328" s="598"/>
      <c r="N29328" s="598"/>
      <c r="V29328" s="598"/>
      <c r="W29328" s="598"/>
    </row>
    <row r="29329" spans="6:23" x14ac:dyDescent="0.2">
      <c r="F29329" s="610"/>
      <c r="H29329" s="612"/>
      <c r="I29329" s="598"/>
      <c r="J29329" s="598"/>
      <c r="M29329" s="598"/>
      <c r="N29329" s="598"/>
      <c r="V29329" s="598"/>
      <c r="W29329" s="598"/>
    </row>
    <row r="29330" spans="6:23" x14ac:dyDescent="0.2">
      <c r="F29330" s="610"/>
      <c r="H29330" s="612"/>
      <c r="I29330" s="598"/>
      <c r="J29330" s="598"/>
      <c r="M29330" s="598"/>
      <c r="N29330" s="598"/>
      <c r="V29330" s="598"/>
      <c r="W29330" s="598"/>
    </row>
    <row r="29331" spans="6:23" x14ac:dyDescent="0.2">
      <c r="F29331" s="610"/>
      <c r="H29331" s="612"/>
      <c r="I29331" s="598"/>
      <c r="J29331" s="598"/>
      <c r="M29331" s="598"/>
      <c r="N29331" s="598"/>
      <c r="V29331" s="598"/>
      <c r="W29331" s="598"/>
    </row>
    <row r="29332" spans="6:23" x14ac:dyDescent="0.2">
      <c r="F29332" s="610"/>
      <c r="H29332" s="612"/>
      <c r="I29332" s="598"/>
      <c r="J29332" s="598"/>
      <c r="M29332" s="598"/>
      <c r="N29332" s="598"/>
      <c r="V29332" s="598"/>
      <c r="W29332" s="598"/>
    </row>
    <row r="29333" spans="6:23" x14ac:dyDescent="0.2">
      <c r="F29333" s="610"/>
      <c r="H29333" s="612"/>
      <c r="I29333" s="598"/>
      <c r="J29333" s="598"/>
      <c r="M29333" s="598"/>
      <c r="N29333" s="598"/>
      <c r="V29333" s="598"/>
      <c r="W29333" s="598"/>
    </row>
    <row r="29334" spans="6:23" x14ac:dyDescent="0.2">
      <c r="F29334" s="610"/>
      <c r="H29334" s="612"/>
      <c r="I29334" s="598"/>
      <c r="J29334" s="598"/>
      <c r="M29334" s="598"/>
      <c r="N29334" s="598"/>
      <c r="V29334" s="598"/>
      <c r="W29334" s="598"/>
    </row>
    <row r="29335" spans="6:23" x14ac:dyDescent="0.2">
      <c r="F29335" s="610"/>
      <c r="H29335" s="612"/>
      <c r="I29335" s="598"/>
      <c r="J29335" s="598"/>
      <c r="M29335" s="598"/>
      <c r="N29335" s="598"/>
      <c r="V29335" s="598"/>
      <c r="W29335" s="598"/>
    </row>
    <row r="29336" spans="6:23" x14ac:dyDescent="0.2">
      <c r="F29336" s="610"/>
      <c r="H29336" s="612"/>
      <c r="I29336" s="598"/>
      <c r="J29336" s="598"/>
      <c r="M29336" s="598"/>
      <c r="N29336" s="598"/>
      <c r="V29336" s="598"/>
      <c r="W29336" s="598"/>
    </row>
    <row r="29337" spans="6:23" x14ac:dyDescent="0.2">
      <c r="F29337" s="610"/>
      <c r="H29337" s="612"/>
      <c r="I29337" s="598"/>
      <c r="J29337" s="598"/>
      <c r="M29337" s="598"/>
      <c r="N29337" s="598"/>
      <c r="V29337" s="598"/>
      <c r="W29337" s="598"/>
    </row>
    <row r="29338" spans="6:23" x14ac:dyDescent="0.2">
      <c r="F29338" s="610"/>
      <c r="H29338" s="612"/>
      <c r="I29338" s="598"/>
      <c r="J29338" s="598"/>
      <c r="M29338" s="598"/>
      <c r="N29338" s="598"/>
      <c r="V29338" s="598"/>
      <c r="W29338" s="598"/>
    </row>
    <row r="29339" spans="6:23" x14ac:dyDescent="0.2">
      <c r="F29339" s="610"/>
      <c r="H29339" s="612"/>
      <c r="I29339" s="598"/>
      <c r="J29339" s="598"/>
      <c r="M29339" s="598"/>
      <c r="N29339" s="598"/>
      <c r="V29339" s="598"/>
      <c r="W29339" s="598"/>
    </row>
    <row r="29340" spans="6:23" x14ac:dyDescent="0.2">
      <c r="F29340" s="610"/>
      <c r="H29340" s="612"/>
      <c r="I29340" s="598"/>
      <c r="J29340" s="598"/>
      <c r="M29340" s="598"/>
      <c r="N29340" s="598"/>
      <c r="V29340" s="598"/>
      <c r="W29340" s="598"/>
    </row>
    <row r="29341" spans="6:23" x14ac:dyDescent="0.2">
      <c r="F29341" s="610"/>
      <c r="H29341" s="612"/>
      <c r="I29341" s="598"/>
      <c r="J29341" s="598"/>
      <c r="M29341" s="598"/>
      <c r="N29341" s="598"/>
      <c r="V29341" s="598"/>
      <c r="W29341" s="598"/>
    </row>
    <row r="29342" spans="6:23" x14ac:dyDescent="0.2">
      <c r="F29342" s="610"/>
      <c r="H29342" s="612"/>
      <c r="I29342" s="598"/>
      <c r="J29342" s="598"/>
      <c r="M29342" s="598"/>
      <c r="N29342" s="598"/>
      <c r="V29342" s="598"/>
      <c r="W29342" s="598"/>
    </row>
    <row r="29343" spans="6:23" x14ac:dyDescent="0.2">
      <c r="F29343" s="610"/>
      <c r="H29343" s="612"/>
      <c r="I29343" s="598"/>
      <c r="J29343" s="598"/>
      <c r="M29343" s="598"/>
      <c r="N29343" s="598"/>
      <c r="V29343" s="598"/>
      <c r="W29343" s="598"/>
    </row>
    <row r="29344" spans="6:23" x14ac:dyDescent="0.2">
      <c r="F29344" s="610"/>
      <c r="H29344" s="612"/>
      <c r="I29344" s="598"/>
      <c r="J29344" s="598"/>
      <c r="M29344" s="598"/>
      <c r="N29344" s="598"/>
      <c r="V29344" s="598"/>
      <c r="W29344" s="598"/>
    </row>
    <row r="29345" spans="6:23" x14ac:dyDescent="0.2">
      <c r="F29345" s="610"/>
      <c r="H29345" s="612"/>
      <c r="I29345" s="598"/>
      <c r="J29345" s="598"/>
      <c r="M29345" s="598"/>
      <c r="N29345" s="598"/>
      <c r="V29345" s="598"/>
      <c r="W29345" s="598"/>
    </row>
    <row r="29346" spans="6:23" x14ac:dyDescent="0.2">
      <c r="F29346" s="610"/>
      <c r="H29346" s="612"/>
      <c r="I29346" s="598"/>
      <c r="J29346" s="598"/>
      <c r="M29346" s="598"/>
      <c r="N29346" s="598"/>
      <c r="V29346" s="598"/>
      <c r="W29346" s="598"/>
    </row>
    <row r="29347" spans="6:23" x14ac:dyDescent="0.2">
      <c r="F29347" s="610"/>
      <c r="H29347" s="612"/>
      <c r="I29347" s="598"/>
      <c r="J29347" s="598"/>
      <c r="M29347" s="598"/>
      <c r="N29347" s="598"/>
      <c r="V29347" s="598"/>
      <c r="W29347" s="598"/>
    </row>
    <row r="29348" spans="6:23" x14ac:dyDescent="0.2">
      <c r="F29348" s="610"/>
      <c r="H29348" s="612"/>
      <c r="I29348" s="598"/>
      <c r="J29348" s="598"/>
      <c r="M29348" s="598"/>
      <c r="N29348" s="598"/>
      <c r="V29348" s="598"/>
      <c r="W29348" s="598"/>
    </row>
    <row r="29349" spans="6:23" x14ac:dyDescent="0.2">
      <c r="F29349" s="610"/>
      <c r="H29349" s="612"/>
      <c r="I29349" s="598"/>
      <c r="J29349" s="598"/>
      <c r="M29349" s="598"/>
      <c r="N29349" s="598"/>
      <c r="V29349" s="598"/>
      <c r="W29349" s="598"/>
    </row>
    <row r="29350" spans="6:23" x14ac:dyDescent="0.2">
      <c r="F29350" s="610"/>
      <c r="H29350" s="612"/>
      <c r="I29350" s="598"/>
      <c r="J29350" s="598"/>
      <c r="M29350" s="598"/>
      <c r="N29350" s="598"/>
      <c r="V29350" s="598"/>
      <c r="W29350" s="598"/>
    </row>
    <row r="29351" spans="6:23" x14ac:dyDescent="0.2">
      <c r="F29351" s="610"/>
      <c r="H29351" s="612"/>
      <c r="I29351" s="598"/>
      <c r="J29351" s="598"/>
      <c r="M29351" s="598"/>
      <c r="N29351" s="598"/>
      <c r="V29351" s="598"/>
      <c r="W29351" s="598"/>
    </row>
    <row r="29352" spans="6:23" x14ac:dyDescent="0.2">
      <c r="F29352" s="610"/>
      <c r="H29352" s="612"/>
      <c r="I29352" s="598"/>
      <c r="J29352" s="598"/>
      <c r="M29352" s="598"/>
      <c r="N29352" s="598"/>
      <c r="V29352" s="598"/>
      <c r="W29352" s="598"/>
    </row>
    <row r="29353" spans="6:23" x14ac:dyDescent="0.2">
      <c r="F29353" s="610"/>
      <c r="H29353" s="612"/>
      <c r="I29353" s="598"/>
      <c r="J29353" s="598"/>
      <c r="M29353" s="598"/>
      <c r="N29353" s="598"/>
      <c r="V29353" s="598"/>
      <c r="W29353" s="598"/>
    </row>
    <row r="29354" spans="6:23" x14ac:dyDescent="0.2">
      <c r="F29354" s="610"/>
      <c r="H29354" s="612"/>
      <c r="I29354" s="598"/>
      <c r="J29354" s="598"/>
      <c r="M29354" s="598"/>
      <c r="N29354" s="598"/>
      <c r="V29354" s="598"/>
      <c r="W29354" s="598"/>
    </row>
    <row r="29355" spans="6:23" x14ac:dyDescent="0.2">
      <c r="F29355" s="610"/>
      <c r="H29355" s="612"/>
      <c r="I29355" s="598"/>
      <c r="J29355" s="598"/>
      <c r="M29355" s="598"/>
      <c r="N29355" s="598"/>
      <c r="V29355" s="598"/>
      <c r="W29355" s="598"/>
    </row>
    <row r="29356" spans="6:23" x14ac:dyDescent="0.2">
      <c r="F29356" s="610"/>
      <c r="H29356" s="612"/>
      <c r="I29356" s="598"/>
      <c r="J29356" s="598"/>
      <c r="M29356" s="598"/>
      <c r="N29356" s="598"/>
      <c r="V29356" s="598"/>
      <c r="W29356" s="598"/>
    </row>
    <row r="29357" spans="6:23" x14ac:dyDescent="0.2">
      <c r="F29357" s="610"/>
      <c r="H29357" s="612"/>
      <c r="I29357" s="598"/>
      <c r="J29357" s="598"/>
      <c r="M29357" s="598"/>
      <c r="N29357" s="598"/>
      <c r="V29357" s="598"/>
      <c r="W29357" s="598"/>
    </row>
    <row r="29358" spans="6:23" x14ac:dyDescent="0.2">
      <c r="F29358" s="610"/>
      <c r="H29358" s="612"/>
      <c r="I29358" s="598"/>
      <c r="J29358" s="598"/>
      <c r="M29358" s="598"/>
      <c r="N29358" s="598"/>
      <c r="V29358" s="598"/>
      <c r="W29358" s="598"/>
    </row>
    <row r="29359" spans="6:23" x14ac:dyDescent="0.2">
      <c r="F29359" s="610"/>
      <c r="H29359" s="612"/>
      <c r="I29359" s="598"/>
      <c r="J29359" s="598"/>
      <c r="M29359" s="598"/>
      <c r="N29359" s="598"/>
      <c r="V29359" s="598"/>
      <c r="W29359" s="598"/>
    </row>
    <row r="29360" spans="6:23" x14ac:dyDescent="0.2">
      <c r="F29360" s="610"/>
      <c r="H29360" s="612"/>
      <c r="I29360" s="598"/>
      <c r="J29360" s="598"/>
      <c r="M29360" s="598"/>
      <c r="N29360" s="598"/>
      <c r="V29360" s="598"/>
      <c r="W29360" s="598"/>
    </row>
    <row r="29361" spans="6:23" x14ac:dyDescent="0.2">
      <c r="F29361" s="610"/>
      <c r="H29361" s="612"/>
      <c r="I29361" s="598"/>
      <c r="J29361" s="598"/>
      <c r="M29361" s="598"/>
      <c r="N29361" s="598"/>
      <c r="V29361" s="598"/>
      <c r="W29361" s="598"/>
    </row>
    <row r="29362" spans="6:23" x14ac:dyDescent="0.2">
      <c r="F29362" s="610"/>
      <c r="H29362" s="612"/>
      <c r="I29362" s="598"/>
      <c r="J29362" s="598"/>
      <c r="M29362" s="598"/>
      <c r="N29362" s="598"/>
      <c r="V29362" s="598"/>
      <c r="W29362" s="598"/>
    </row>
    <row r="29363" spans="6:23" x14ac:dyDescent="0.2">
      <c r="F29363" s="610"/>
      <c r="H29363" s="612"/>
      <c r="I29363" s="598"/>
      <c r="J29363" s="598"/>
      <c r="M29363" s="598"/>
      <c r="N29363" s="598"/>
      <c r="V29363" s="598"/>
      <c r="W29363" s="598"/>
    </row>
    <row r="29364" spans="6:23" x14ac:dyDescent="0.2">
      <c r="F29364" s="610"/>
      <c r="H29364" s="612"/>
      <c r="I29364" s="598"/>
      <c r="J29364" s="598"/>
      <c r="M29364" s="598"/>
      <c r="N29364" s="598"/>
      <c r="V29364" s="598"/>
      <c r="W29364" s="598"/>
    </row>
    <row r="29365" spans="6:23" x14ac:dyDescent="0.2">
      <c r="F29365" s="610"/>
      <c r="H29365" s="612"/>
      <c r="I29365" s="598"/>
      <c r="J29365" s="598"/>
      <c r="M29365" s="598"/>
      <c r="N29365" s="598"/>
      <c r="V29365" s="598"/>
      <c r="W29365" s="598"/>
    </row>
    <row r="29366" spans="6:23" x14ac:dyDescent="0.2">
      <c r="F29366" s="610"/>
      <c r="H29366" s="612"/>
      <c r="I29366" s="598"/>
      <c r="J29366" s="598"/>
      <c r="M29366" s="598"/>
      <c r="N29366" s="598"/>
      <c r="V29366" s="598"/>
      <c r="W29366" s="598"/>
    </row>
    <row r="29367" spans="6:23" x14ac:dyDescent="0.2">
      <c r="F29367" s="610"/>
      <c r="H29367" s="612"/>
      <c r="I29367" s="598"/>
      <c r="J29367" s="598"/>
      <c r="M29367" s="598"/>
      <c r="N29367" s="598"/>
      <c r="V29367" s="598"/>
      <c r="W29367" s="598"/>
    </row>
    <row r="29368" spans="6:23" x14ac:dyDescent="0.2">
      <c r="F29368" s="610"/>
      <c r="H29368" s="612"/>
      <c r="I29368" s="598"/>
      <c r="J29368" s="598"/>
      <c r="M29368" s="598"/>
      <c r="N29368" s="598"/>
      <c r="V29368" s="598"/>
      <c r="W29368" s="598"/>
    </row>
    <row r="29369" spans="6:23" x14ac:dyDescent="0.2">
      <c r="F29369" s="610"/>
      <c r="H29369" s="612"/>
      <c r="I29369" s="598"/>
      <c r="J29369" s="598"/>
      <c r="M29369" s="598"/>
      <c r="N29369" s="598"/>
      <c r="V29369" s="598"/>
      <c r="W29369" s="598"/>
    </row>
    <row r="29370" spans="6:23" x14ac:dyDescent="0.2">
      <c r="F29370" s="610"/>
      <c r="H29370" s="612"/>
      <c r="I29370" s="598"/>
      <c r="J29370" s="598"/>
      <c r="M29370" s="598"/>
      <c r="N29370" s="598"/>
      <c r="V29370" s="598"/>
      <c r="W29370" s="598"/>
    </row>
    <row r="29371" spans="6:23" x14ac:dyDescent="0.2">
      <c r="F29371" s="610"/>
      <c r="H29371" s="612"/>
      <c r="I29371" s="598"/>
      <c r="J29371" s="598"/>
      <c r="M29371" s="598"/>
      <c r="N29371" s="598"/>
      <c r="V29371" s="598"/>
      <c r="W29371" s="598"/>
    </row>
    <row r="29372" spans="6:23" x14ac:dyDescent="0.2">
      <c r="F29372" s="610"/>
      <c r="H29372" s="612"/>
      <c r="I29372" s="598"/>
      <c r="J29372" s="598"/>
      <c r="M29372" s="598"/>
      <c r="N29372" s="598"/>
      <c r="V29372" s="598"/>
      <c r="W29372" s="598"/>
    </row>
    <row r="29373" spans="6:23" x14ac:dyDescent="0.2">
      <c r="F29373" s="610"/>
      <c r="H29373" s="612"/>
      <c r="I29373" s="598"/>
      <c r="J29373" s="598"/>
      <c r="M29373" s="598"/>
      <c r="N29373" s="598"/>
      <c r="V29373" s="598"/>
      <c r="W29373" s="598"/>
    </row>
    <row r="29374" spans="6:23" x14ac:dyDescent="0.2">
      <c r="F29374" s="610"/>
      <c r="H29374" s="612"/>
      <c r="I29374" s="598"/>
      <c r="J29374" s="598"/>
      <c r="M29374" s="598"/>
      <c r="N29374" s="598"/>
      <c r="V29374" s="598"/>
      <c r="W29374" s="598"/>
    </row>
    <row r="29375" spans="6:23" x14ac:dyDescent="0.2">
      <c r="F29375" s="610"/>
      <c r="H29375" s="612"/>
      <c r="I29375" s="598"/>
      <c r="J29375" s="598"/>
      <c r="M29375" s="598"/>
      <c r="N29375" s="598"/>
      <c r="V29375" s="598"/>
      <c r="W29375" s="598"/>
    </row>
    <row r="29376" spans="6:23" x14ac:dyDescent="0.2">
      <c r="F29376" s="610"/>
      <c r="H29376" s="612"/>
      <c r="I29376" s="598"/>
      <c r="J29376" s="598"/>
      <c r="M29376" s="598"/>
      <c r="N29376" s="598"/>
      <c r="V29376" s="598"/>
      <c r="W29376" s="598"/>
    </row>
    <row r="29377" spans="6:23" x14ac:dyDescent="0.2">
      <c r="F29377" s="610"/>
      <c r="H29377" s="612"/>
      <c r="I29377" s="598"/>
      <c r="J29377" s="598"/>
      <c r="M29377" s="598"/>
      <c r="N29377" s="598"/>
      <c r="V29377" s="598"/>
      <c r="W29377" s="598"/>
    </row>
    <row r="29378" spans="6:23" x14ac:dyDescent="0.2">
      <c r="F29378" s="610"/>
      <c r="H29378" s="612"/>
      <c r="I29378" s="598"/>
      <c r="J29378" s="598"/>
      <c r="M29378" s="598"/>
      <c r="N29378" s="598"/>
      <c r="V29378" s="598"/>
      <c r="W29378" s="598"/>
    </row>
    <row r="29379" spans="6:23" x14ac:dyDescent="0.2">
      <c r="F29379" s="610"/>
      <c r="H29379" s="612"/>
      <c r="I29379" s="598"/>
      <c r="J29379" s="598"/>
      <c r="M29379" s="598"/>
      <c r="N29379" s="598"/>
      <c r="V29379" s="598"/>
      <c r="W29379" s="598"/>
    </row>
    <row r="29380" spans="6:23" x14ac:dyDescent="0.2">
      <c r="F29380" s="610"/>
      <c r="H29380" s="612"/>
      <c r="I29380" s="598"/>
      <c r="J29380" s="598"/>
      <c r="M29380" s="598"/>
      <c r="N29380" s="598"/>
      <c r="V29380" s="598"/>
      <c r="W29380" s="598"/>
    </row>
    <row r="29381" spans="6:23" x14ac:dyDescent="0.2">
      <c r="F29381" s="610"/>
      <c r="H29381" s="612"/>
      <c r="I29381" s="598"/>
      <c r="J29381" s="598"/>
      <c r="M29381" s="598"/>
      <c r="N29381" s="598"/>
      <c r="V29381" s="598"/>
      <c r="W29381" s="598"/>
    </row>
    <row r="29382" spans="6:23" x14ac:dyDescent="0.2">
      <c r="F29382" s="610"/>
      <c r="H29382" s="612"/>
      <c r="I29382" s="598"/>
      <c r="J29382" s="598"/>
      <c r="M29382" s="598"/>
      <c r="N29382" s="598"/>
      <c r="V29382" s="598"/>
      <c r="W29382" s="598"/>
    </row>
    <row r="29383" spans="6:23" x14ac:dyDescent="0.2">
      <c r="F29383" s="610"/>
      <c r="H29383" s="612"/>
      <c r="I29383" s="598"/>
      <c r="J29383" s="598"/>
      <c r="M29383" s="598"/>
      <c r="N29383" s="598"/>
      <c r="V29383" s="598"/>
      <c r="W29383" s="598"/>
    </row>
    <row r="29384" spans="6:23" x14ac:dyDescent="0.2">
      <c r="F29384" s="610"/>
      <c r="H29384" s="612"/>
      <c r="I29384" s="598"/>
      <c r="J29384" s="598"/>
      <c r="M29384" s="598"/>
      <c r="N29384" s="598"/>
      <c r="V29384" s="598"/>
      <c r="W29384" s="598"/>
    </row>
    <row r="29385" spans="6:23" x14ac:dyDescent="0.2">
      <c r="F29385" s="610"/>
      <c r="H29385" s="612"/>
      <c r="I29385" s="598"/>
      <c r="J29385" s="598"/>
      <c r="M29385" s="598"/>
      <c r="N29385" s="598"/>
      <c r="V29385" s="598"/>
      <c r="W29385" s="598"/>
    </row>
    <row r="29386" spans="6:23" x14ac:dyDescent="0.2">
      <c r="F29386" s="610"/>
      <c r="H29386" s="612"/>
      <c r="I29386" s="598"/>
      <c r="J29386" s="598"/>
      <c r="M29386" s="598"/>
      <c r="N29386" s="598"/>
      <c r="V29386" s="598"/>
      <c r="W29386" s="598"/>
    </row>
    <row r="29387" spans="6:23" x14ac:dyDescent="0.2">
      <c r="F29387" s="610"/>
      <c r="H29387" s="612"/>
      <c r="I29387" s="598"/>
      <c r="J29387" s="598"/>
      <c r="M29387" s="598"/>
      <c r="N29387" s="598"/>
      <c r="V29387" s="598"/>
      <c r="W29387" s="598"/>
    </row>
    <row r="29388" spans="6:23" x14ac:dyDescent="0.2">
      <c r="F29388" s="610"/>
      <c r="H29388" s="612"/>
      <c r="I29388" s="598"/>
      <c r="J29388" s="598"/>
      <c r="M29388" s="598"/>
      <c r="N29388" s="598"/>
      <c r="V29388" s="598"/>
      <c r="W29388" s="598"/>
    </row>
    <row r="29389" spans="6:23" x14ac:dyDescent="0.2">
      <c r="F29389" s="610"/>
      <c r="H29389" s="612"/>
      <c r="I29389" s="598"/>
      <c r="J29389" s="598"/>
      <c r="M29389" s="598"/>
      <c r="N29389" s="598"/>
      <c r="V29389" s="598"/>
      <c r="W29389" s="598"/>
    </row>
    <row r="29390" spans="6:23" x14ac:dyDescent="0.2">
      <c r="F29390" s="610"/>
      <c r="H29390" s="612"/>
      <c r="I29390" s="598"/>
      <c r="J29390" s="598"/>
      <c r="M29390" s="598"/>
      <c r="N29390" s="598"/>
      <c r="V29390" s="598"/>
      <c r="W29390" s="598"/>
    </row>
    <row r="29391" spans="6:23" x14ac:dyDescent="0.2">
      <c r="F29391" s="610"/>
      <c r="H29391" s="612"/>
      <c r="I29391" s="598"/>
      <c r="J29391" s="598"/>
      <c r="M29391" s="598"/>
      <c r="N29391" s="598"/>
      <c r="V29391" s="598"/>
      <c r="W29391" s="598"/>
    </row>
    <row r="29392" spans="6:23" x14ac:dyDescent="0.2">
      <c r="F29392" s="610"/>
      <c r="H29392" s="612"/>
      <c r="I29392" s="598"/>
      <c r="J29392" s="598"/>
      <c r="M29392" s="598"/>
      <c r="N29392" s="598"/>
      <c r="V29392" s="598"/>
      <c r="W29392" s="598"/>
    </row>
    <row r="29393" spans="6:23" x14ac:dyDescent="0.2">
      <c r="F29393" s="610"/>
      <c r="H29393" s="612"/>
      <c r="I29393" s="598"/>
      <c r="J29393" s="598"/>
      <c r="M29393" s="598"/>
      <c r="N29393" s="598"/>
      <c r="V29393" s="598"/>
      <c r="W29393" s="598"/>
    </row>
    <row r="29394" spans="6:23" x14ac:dyDescent="0.2">
      <c r="F29394" s="610"/>
      <c r="H29394" s="612"/>
      <c r="I29394" s="598"/>
      <c r="J29394" s="598"/>
      <c r="M29394" s="598"/>
      <c r="N29394" s="598"/>
      <c r="V29394" s="598"/>
      <c r="W29394" s="598"/>
    </row>
    <row r="29395" spans="6:23" x14ac:dyDescent="0.2">
      <c r="F29395" s="610"/>
      <c r="H29395" s="612"/>
      <c r="I29395" s="598"/>
      <c r="J29395" s="598"/>
      <c r="M29395" s="598"/>
      <c r="N29395" s="598"/>
      <c r="V29395" s="598"/>
      <c r="W29395" s="598"/>
    </row>
    <row r="29396" spans="6:23" x14ac:dyDescent="0.2">
      <c r="F29396" s="610"/>
      <c r="H29396" s="612"/>
      <c r="I29396" s="598"/>
      <c r="J29396" s="598"/>
      <c r="M29396" s="598"/>
      <c r="N29396" s="598"/>
      <c r="V29396" s="598"/>
      <c r="W29396" s="598"/>
    </row>
    <row r="29397" spans="6:23" x14ac:dyDescent="0.2">
      <c r="F29397" s="610"/>
      <c r="H29397" s="612"/>
      <c r="I29397" s="598"/>
      <c r="J29397" s="598"/>
      <c r="M29397" s="598"/>
      <c r="N29397" s="598"/>
      <c r="V29397" s="598"/>
      <c r="W29397" s="598"/>
    </row>
    <row r="29398" spans="6:23" x14ac:dyDescent="0.2">
      <c r="F29398" s="610"/>
      <c r="H29398" s="612"/>
      <c r="I29398" s="598"/>
      <c r="J29398" s="598"/>
      <c r="M29398" s="598"/>
      <c r="N29398" s="598"/>
      <c r="V29398" s="598"/>
      <c r="W29398" s="598"/>
    </row>
    <row r="29399" spans="6:23" x14ac:dyDescent="0.2">
      <c r="F29399" s="610"/>
      <c r="H29399" s="612"/>
      <c r="I29399" s="598"/>
      <c r="J29399" s="598"/>
      <c r="M29399" s="598"/>
      <c r="N29399" s="598"/>
      <c r="V29399" s="598"/>
      <c r="W29399" s="598"/>
    </row>
    <row r="29400" spans="6:23" x14ac:dyDescent="0.2">
      <c r="F29400" s="610"/>
      <c r="H29400" s="612"/>
      <c r="I29400" s="598"/>
      <c r="J29400" s="598"/>
      <c r="M29400" s="598"/>
      <c r="N29400" s="598"/>
      <c r="V29400" s="598"/>
      <c r="W29400" s="598"/>
    </row>
    <row r="29401" spans="6:23" x14ac:dyDescent="0.2">
      <c r="F29401" s="610"/>
      <c r="H29401" s="612"/>
      <c r="I29401" s="598"/>
      <c r="J29401" s="598"/>
      <c r="M29401" s="598"/>
      <c r="N29401" s="598"/>
      <c r="V29401" s="598"/>
      <c r="W29401" s="598"/>
    </row>
    <row r="29402" spans="6:23" x14ac:dyDescent="0.2">
      <c r="F29402" s="610"/>
      <c r="H29402" s="612"/>
      <c r="I29402" s="598"/>
      <c r="J29402" s="598"/>
      <c r="M29402" s="598"/>
      <c r="N29402" s="598"/>
      <c r="V29402" s="598"/>
      <c r="W29402" s="598"/>
    </row>
    <row r="29403" spans="6:23" x14ac:dyDescent="0.2">
      <c r="F29403" s="610"/>
      <c r="H29403" s="612"/>
      <c r="I29403" s="598"/>
      <c r="J29403" s="598"/>
      <c r="M29403" s="598"/>
      <c r="N29403" s="598"/>
      <c r="V29403" s="598"/>
      <c r="W29403" s="598"/>
    </row>
    <row r="29404" spans="6:23" x14ac:dyDescent="0.2">
      <c r="F29404" s="610"/>
      <c r="H29404" s="612"/>
      <c r="I29404" s="598"/>
      <c r="J29404" s="598"/>
      <c r="M29404" s="598"/>
      <c r="N29404" s="598"/>
      <c r="V29404" s="598"/>
      <c r="W29404" s="598"/>
    </row>
    <row r="29405" spans="6:23" x14ac:dyDescent="0.2">
      <c r="F29405" s="610"/>
      <c r="H29405" s="612"/>
      <c r="I29405" s="598"/>
      <c r="J29405" s="598"/>
      <c r="M29405" s="598"/>
      <c r="N29405" s="598"/>
      <c r="V29405" s="598"/>
      <c r="W29405" s="598"/>
    </row>
    <row r="29406" spans="6:23" x14ac:dyDescent="0.2">
      <c r="F29406" s="610"/>
      <c r="H29406" s="612"/>
      <c r="I29406" s="598"/>
      <c r="J29406" s="598"/>
      <c r="M29406" s="598"/>
      <c r="N29406" s="598"/>
      <c r="V29406" s="598"/>
      <c r="W29406" s="598"/>
    </row>
    <row r="29407" spans="6:23" x14ac:dyDescent="0.2">
      <c r="F29407" s="610"/>
      <c r="H29407" s="612"/>
      <c r="I29407" s="598"/>
      <c r="J29407" s="598"/>
      <c r="M29407" s="598"/>
      <c r="N29407" s="598"/>
      <c r="V29407" s="598"/>
      <c r="W29407" s="598"/>
    </row>
    <row r="29408" spans="6:23" x14ac:dyDescent="0.2">
      <c r="F29408" s="610"/>
      <c r="H29408" s="612"/>
      <c r="I29408" s="598"/>
      <c r="J29408" s="598"/>
      <c r="M29408" s="598"/>
      <c r="N29408" s="598"/>
      <c r="V29408" s="598"/>
      <c r="W29408" s="598"/>
    </row>
    <row r="29409" spans="6:23" x14ac:dyDescent="0.2">
      <c r="F29409" s="610"/>
      <c r="H29409" s="612"/>
      <c r="I29409" s="598"/>
      <c r="J29409" s="598"/>
      <c r="M29409" s="598"/>
      <c r="N29409" s="598"/>
      <c r="V29409" s="598"/>
      <c r="W29409" s="598"/>
    </row>
    <row r="29410" spans="6:23" x14ac:dyDescent="0.2">
      <c r="F29410" s="610"/>
      <c r="H29410" s="612"/>
      <c r="I29410" s="598"/>
      <c r="J29410" s="598"/>
      <c r="M29410" s="598"/>
      <c r="N29410" s="598"/>
      <c r="V29410" s="598"/>
      <c r="W29410" s="598"/>
    </row>
    <row r="29411" spans="6:23" x14ac:dyDescent="0.2">
      <c r="F29411" s="610"/>
      <c r="H29411" s="612"/>
      <c r="I29411" s="598"/>
      <c r="J29411" s="598"/>
      <c r="M29411" s="598"/>
      <c r="N29411" s="598"/>
      <c r="V29411" s="598"/>
      <c r="W29411" s="598"/>
    </row>
    <row r="29412" spans="6:23" x14ac:dyDescent="0.2">
      <c r="F29412" s="610"/>
      <c r="H29412" s="612"/>
      <c r="I29412" s="598"/>
      <c r="J29412" s="598"/>
      <c r="M29412" s="598"/>
      <c r="N29412" s="598"/>
      <c r="V29412" s="598"/>
      <c r="W29412" s="598"/>
    </row>
    <row r="29413" spans="6:23" x14ac:dyDescent="0.2">
      <c r="F29413" s="610"/>
      <c r="H29413" s="612"/>
      <c r="I29413" s="598"/>
      <c r="J29413" s="598"/>
      <c r="M29413" s="598"/>
      <c r="N29413" s="598"/>
      <c r="V29413" s="598"/>
      <c r="W29413" s="598"/>
    </row>
    <row r="29414" spans="6:23" x14ac:dyDescent="0.2">
      <c r="F29414" s="610"/>
      <c r="H29414" s="612"/>
      <c r="I29414" s="598"/>
      <c r="J29414" s="598"/>
      <c r="M29414" s="598"/>
      <c r="N29414" s="598"/>
      <c r="V29414" s="598"/>
      <c r="W29414" s="598"/>
    </row>
    <row r="29415" spans="6:23" x14ac:dyDescent="0.2">
      <c r="F29415" s="610"/>
      <c r="H29415" s="612"/>
      <c r="I29415" s="598"/>
      <c r="J29415" s="598"/>
      <c r="M29415" s="598"/>
      <c r="N29415" s="598"/>
      <c r="V29415" s="598"/>
      <c r="W29415" s="598"/>
    </row>
    <row r="29416" spans="6:23" x14ac:dyDescent="0.2">
      <c r="F29416" s="610"/>
      <c r="H29416" s="612"/>
      <c r="I29416" s="598"/>
      <c r="J29416" s="598"/>
      <c r="M29416" s="598"/>
      <c r="N29416" s="598"/>
      <c r="V29416" s="598"/>
      <c r="W29416" s="598"/>
    </row>
    <row r="29417" spans="6:23" x14ac:dyDescent="0.2">
      <c r="F29417" s="610"/>
      <c r="H29417" s="612"/>
      <c r="I29417" s="598"/>
      <c r="J29417" s="598"/>
      <c r="M29417" s="598"/>
      <c r="N29417" s="598"/>
      <c r="V29417" s="598"/>
      <c r="W29417" s="598"/>
    </row>
    <row r="29418" spans="6:23" x14ac:dyDescent="0.2">
      <c r="F29418" s="610"/>
      <c r="H29418" s="612"/>
      <c r="I29418" s="598"/>
      <c r="J29418" s="598"/>
      <c r="M29418" s="598"/>
      <c r="N29418" s="598"/>
      <c r="V29418" s="598"/>
      <c r="W29418" s="598"/>
    </row>
    <row r="29419" spans="6:23" x14ac:dyDescent="0.2">
      <c r="F29419" s="610"/>
      <c r="H29419" s="612"/>
      <c r="I29419" s="598"/>
      <c r="J29419" s="598"/>
      <c r="M29419" s="598"/>
      <c r="N29419" s="598"/>
      <c r="V29419" s="598"/>
      <c r="W29419" s="598"/>
    </row>
    <row r="29420" spans="6:23" x14ac:dyDescent="0.2">
      <c r="F29420" s="610"/>
      <c r="H29420" s="612"/>
      <c r="I29420" s="598"/>
      <c r="J29420" s="598"/>
      <c r="M29420" s="598"/>
      <c r="N29420" s="598"/>
      <c r="V29420" s="598"/>
      <c r="W29420" s="598"/>
    </row>
    <row r="29421" spans="6:23" x14ac:dyDescent="0.2">
      <c r="F29421" s="610"/>
      <c r="H29421" s="612"/>
      <c r="I29421" s="598"/>
      <c r="J29421" s="598"/>
      <c r="M29421" s="598"/>
      <c r="N29421" s="598"/>
      <c r="V29421" s="598"/>
      <c r="W29421" s="598"/>
    </row>
    <row r="29422" spans="6:23" x14ac:dyDescent="0.2">
      <c r="F29422" s="610"/>
      <c r="H29422" s="612"/>
      <c r="I29422" s="598"/>
      <c r="J29422" s="598"/>
      <c r="M29422" s="598"/>
      <c r="N29422" s="598"/>
      <c r="V29422" s="598"/>
      <c r="W29422" s="598"/>
    </row>
    <row r="29423" spans="6:23" x14ac:dyDescent="0.2">
      <c r="F29423" s="610"/>
      <c r="H29423" s="612"/>
      <c r="I29423" s="598"/>
      <c r="J29423" s="598"/>
      <c r="M29423" s="598"/>
      <c r="N29423" s="598"/>
      <c r="V29423" s="598"/>
      <c r="W29423" s="598"/>
    </row>
    <row r="29424" spans="6:23" x14ac:dyDescent="0.2">
      <c r="F29424" s="610"/>
      <c r="H29424" s="612"/>
      <c r="I29424" s="598"/>
      <c r="J29424" s="598"/>
      <c r="M29424" s="598"/>
      <c r="N29424" s="598"/>
      <c r="V29424" s="598"/>
      <c r="W29424" s="598"/>
    </row>
    <row r="29425" spans="6:23" x14ac:dyDescent="0.2">
      <c r="F29425" s="610"/>
      <c r="H29425" s="612"/>
      <c r="I29425" s="598"/>
      <c r="J29425" s="598"/>
      <c r="M29425" s="598"/>
      <c r="N29425" s="598"/>
      <c r="V29425" s="598"/>
      <c r="W29425" s="598"/>
    </row>
    <row r="29426" spans="6:23" x14ac:dyDescent="0.2">
      <c r="F29426" s="610"/>
      <c r="H29426" s="612"/>
      <c r="I29426" s="598"/>
      <c r="J29426" s="598"/>
      <c r="M29426" s="598"/>
      <c r="N29426" s="598"/>
      <c r="V29426" s="598"/>
      <c r="W29426" s="598"/>
    </row>
    <row r="29427" spans="6:23" x14ac:dyDescent="0.2">
      <c r="F29427" s="610"/>
      <c r="H29427" s="612"/>
      <c r="I29427" s="598"/>
      <c r="J29427" s="598"/>
      <c r="M29427" s="598"/>
      <c r="N29427" s="598"/>
      <c r="V29427" s="598"/>
      <c r="W29427" s="598"/>
    </row>
    <row r="29428" spans="6:23" x14ac:dyDescent="0.2">
      <c r="F29428" s="610"/>
      <c r="H29428" s="612"/>
      <c r="I29428" s="598"/>
      <c r="J29428" s="598"/>
      <c r="M29428" s="598"/>
      <c r="N29428" s="598"/>
      <c r="V29428" s="598"/>
      <c r="W29428" s="598"/>
    </row>
    <row r="29429" spans="6:23" x14ac:dyDescent="0.2">
      <c r="F29429" s="610"/>
      <c r="H29429" s="612"/>
      <c r="I29429" s="598"/>
      <c r="J29429" s="598"/>
      <c r="M29429" s="598"/>
      <c r="N29429" s="598"/>
      <c r="V29429" s="598"/>
      <c r="W29429" s="598"/>
    </row>
    <row r="29430" spans="6:23" x14ac:dyDescent="0.2">
      <c r="F29430" s="610"/>
      <c r="H29430" s="612"/>
      <c r="I29430" s="598"/>
      <c r="J29430" s="598"/>
      <c r="M29430" s="598"/>
      <c r="N29430" s="598"/>
      <c r="V29430" s="598"/>
      <c r="W29430" s="598"/>
    </row>
    <row r="29431" spans="6:23" x14ac:dyDescent="0.2">
      <c r="F29431" s="610"/>
      <c r="H29431" s="612"/>
      <c r="I29431" s="598"/>
      <c r="J29431" s="598"/>
      <c r="M29431" s="598"/>
      <c r="N29431" s="598"/>
      <c r="V29431" s="598"/>
      <c r="W29431" s="598"/>
    </row>
    <row r="29432" spans="6:23" x14ac:dyDescent="0.2">
      <c r="F29432" s="610"/>
      <c r="H29432" s="612"/>
      <c r="I29432" s="598"/>
      <c r="J29432" s="598"/>
      <c r="M29432" s="598"/>
      <c r="N29432" s="598"/>
      <c r="V29432" s="598"/>
      <c r="W29432" s="598"/>
    </row>
    <row r="29433" spans="6:23" x14ac:dyDescent="0.2">
      <c r="F29433" s="610"/>
      <c r="H29433" s="612"/>
      <c r="I29433" s="598"/>
      <c r="J29433" s="598"/>
      <c r="M29433" s="598"/>
      <c r="N29433" s="598"/>
      <c r="V29433" s="598"/>
      <c r="W29433" s="598"/>
    </row>
    <row r="29434" spans="6:23" x14ac:dyDescent="0.2">
      <c r="F29434" s="610"/>
      <c r="H29434" s="612"/>
      <c r="I29434" s="598"/>
      <c r="J29434" s="598"/>
      <c r="M29434" s="598"/>
      <c r="N29434" s="598"/>
      <c r="V29434" s="598"/>
      <c r="W29434" s="598"/>
    </row>
    <row r="29435" spans="6:23" x14ac:dyDescent="0.2">
      <c r="F29435" s="610"/>
      <c r="H29435" s="612"/>
      <c r="I29435" s="598"/>
      <c r="J29435" s="598"/>
      <c r="M29435" s="598"/>
      <c r="N29435" s="598"/>
      <c r="V29435" s="598"/>
      <c r="W29435" s="598"/>
    </row>
    <row r="29436" spans="6:23" x14ac:dyDescent="0.2">
      <c r="F29436" s="610"/>
      <c r="H29436" s="612"/>
      <c r="I29436" s="598"/>
      <c r="J29436" s="598"/>
      <c r="M29436" s="598"/>
      <c r="N29436" s="598"/>
      <c r="V29436" s="598"/>
      <c r="W29436" s="598"/>
    </row>
    <row r="29437" spans="6:23" x14ac:dyDescent="0.2">
      <c r="F29437" s="610"/>
      <c r="H29437" s="612"/>
      <c r="I29437" s="598"/>
      <c r="J29437" s="598"/>
      <c r="M29437" s="598"/>
      <c r="N29437" s="598"/>
      <c r="V29437" s="598"/>
      <c r="W29437" s="598"/>
    </row>
    <row r="29438" spans="6:23" x14ac:dyDescent="0.2">
      <c r="F29438" s="610"/>
      <c r="H29438" s="612"/>
      <c r="I29438" s="598"/>
      <c r="J29438" s="598"/>
      <c r="M29438" s="598"/>
      <c r="N29438" s="598"/>
      <c r="V29438" s="598"/>
      <c r="W29438" s="598"/>
    </row>
    <row r="29439" spans="6:23" x14ac:dyDescent="0.2">
      <c r="F29439" s="610"/>
      <c r="H29439" s="612"/>
      <c r="I29439" s="598"/>
      <c r="J29439" s="598"/>
      <c r="M29439" s="598"/>
      <c r="N29439" s="598"/>
      <c r="V29439" s="598"/>
      <c r="W29439" s="598"/>
    </row>
    <row r="29440" spans="6:23" x14ac:dyDescent="0.2">
      <c r="F29440" s="610"/>
      <c r="H29440" s="612"/>
      <c r="I29440" s="598"/>
      <c r="J29440" s="598"/>
      <c r="M29440" s="598"/>
      <c r="N29440" s="598"/>
      <c r="V29440" s="598"/>
      <c r="W29440" s="598"/>
    </row>
    <row r="29441" spans="6:23" x14ac:dyDescent="0.2">
      <c r="F29441" s="610"/>
      <c r="H29441" s="612"/>
      <c r="I29441" s="598"/>
      <c r="J29441" s="598"/>
      <c r="M29441" s="598"/>
      <c r="N29441" s="598"/>
      <c r="V29441" s="598"/>
      <c r="W29441" s="598"/>
    </row>
    <row r="29442" spans="6:23" x14ac:dyDescent="0.2">
      <c r="F29442" s="610"/>
      <c r="H29442" s="612"/>
      <c r="I29442" s="598"/>
      <c r="J29442" s="598"/>
      <c r="M29442" s="598"/>
      <c r="N29442" s="598"/>
      <c r="V29442" s="598"/>
      <c r="W29442" s="598"/>
    </row>
    <row r="29443" spans="6:23" x14ac:dyDescent="0.2">
      <c r="F29443" s="610"/>
      <c r="H29443" s="612"/>
      <c r="I29443" s="598"/>
      <c r="J29443" s="598"/>
      <c r="M29443" s="598"/>
      <c r="N29443" s="598"/>
      <c r="V29443" s="598"/>
      <c r="W29443" s="598"/>
    </row>
    <row r="29444" spans="6:23" x14ac:dyDescent="0.2">
      <c r="F29444" s="610"/>
      <c r="H29444" s="612"/>
      <c r="I29444" s="598"/>
      <c r="J29444" s="598"/>
      <c r="M29444" s="598"/>
      <c r="N29444" s="598"/>
      <c r="V29444" s="598"/>
      <c r="W29444" s="598"/>
    </row>
    <row r="29445" spans="6:23" x14ac:dyDescent="0.2">
      <c r="F29445" s="610"/>
      <c r="H29445" s="612"/>
      <c r="I29445" s="598"/>
      <c r="J29445" s="598"/>
      <c r="M29445" s="598"/>
      <c r="N29445" s="598"/>
      <c r="V29445" s="598"/>
      <c r="W29445" s="598"/>
    </row>
    <row r="29446" spans="6:23" x14ac:dyDescent="0.2">
      <c r="F29446" s="610"/>
      <c r="H29446" s="612"/>
      <c r="I29446" s="598"/>
      <c r="J29446" s="598"/>
      <c r="M29446" s="598"/>
      <c r="N29446" s="598"/>
      <c r="V29446" s="598"/>
      <c r="W29446" s="598"/>
    </row>
    <row r="29447" spans="6:23" x14ac:dyDescent="0.2">
      <c r="F29447" s="610"/>
      <c r="H29447" s="612"/>
      <c r="I29447" s="598"/>
      <c r="J29447" s="598"/>
      <c r="M29447" s="598"/>
      <c r="N29447" s="598"/>
      <c r="V29447" s="598"/>
      <c r="W29447" s="598"/>
    </row>
    <row r="29448" spans="6:23" x14ac:dyDescent="0.2">
      <c r="F29448" s="610"/>
      <c r="H29448" s="612"/>
      <c r="I29448" s="598"/>
      <c r="J29448" s="598"/>
      <c r="M29448" s="598"/>
      <c r="N29448" s="598"/>
      <c r="V29448" s="598"/>
      <c r="W29448" s="598"/>
    </row>
    <row r="29449" spans="6:23" x14ac:dyDescent="0.2">
      <c r="F29449" s="610"/>
      <c r="H29449" s="612"/>
      <c r="I29449" s="598"/>
      <c r="J29449" s="598"/>
      <c r="M29449" s="598"/>
      <c r="N29449" s="598"/>
      <c r="V29449" s="598"/>
      <c r="W29449" s="598"/>
    </row>
    <row r="29450" spans="6:23" x14ac:dyDescent="0.2">
      <c r="F29450" s="610"/>
      <c r="H29450" s="612"/>
      <c r="I29450" s="598"/>
      <c r="J29450" s="598"/>
      <c r="M29450" s="598"/>
      <c r="N29450" s="598"/>
      <c r="V29450" s="598"/>
      <c r="W29450" s="598"/>
    </row>
    <row r="29451" spans="6:23" x14ac:dyDescent="0.2">
      <c r="F29451" s="610"/>
      <c r="H29451" s="612"/>
      <c r="I29451" s="598"/>
      <c r="J29451" s="598"/>
      <c r="M29451" s="598"/>
      <c r="N29451" s="598"/>
      <c r="V29451" s="598"/>
      <c r="W29451" s="598"/>
    </row>
    <row r="29452" spans="6:23" x14ac:dyDescent="0.2">
      <c r="F29452" s="610"/>
      <c r="H29452" s="612"/>
      <c r="I29452" s="598"/>
      <c r="J29452" s="598"/>
      <c r="M29452" s="598"/>
      <c r="N29452" s="598"/>
      <c r="V29452" s="598"/>
      <c r="W29452" s="598"/>
    </row>
    <row r="29453" spans="6:23" x14ac:dyDescent="0.2">
      <c r="F29453" s="610"/>
      <c r="H29453" s="612"/>
      <c r="I29453" s="598"/>
      <c r="J29453" s="598"/>
      <c r="M29453" s="598"/>
      <c r="N29453" s="598"/>
      <c r="V29453" s="598"/>
      <c r="W29453" s="598"/>
    </row>
    <row r="29454" spans="6:23" x14ac:dyDescent="0.2">
      <c r="F29454" s="610"/>
      <c r="H29454" s="612"/>
      <c r="I29454" s="598"/>
      <c r="J29454" s="598"/>
      <c r="M29454" s="598"/>
      <c r="N29454" s="598"/>
      <c r="V29454" s="598"/>
      <c r="W29454" s="598"/>
    </row>
    <row r="29455" spans="6:23" x14ac:dyDescent="0.2">
      <c r="F29455" s="610"/>
      <c r="H29455" s="612"/>
      <c r="I29455" s="598"/>
      <c r="J29455" s="598"/>
      <c r="M29455" s="598"/>
      <c r="N29455" s="598"/>
      <c r="V29455" s="598"/>
      <c r="W29455" s="598"/>
    </row>
    <row r="29456" spans="6:23" x14ac:dyDescent="0.2">
      <c r="F29456" s="610"/>
      <c r="H29456" s="612"/>
      <c r="I29456" s="598"/>
      <c r="J29456" s="598"/>
      <c r="M29456" s="598"/>
      <c r="N29456" s="598"/>
      <c r="V29456" s="598"/>
      <c r="W29456" s="598"/>
    </row>
    <row r="29457" spans="6:23" x14ac:dyDescent="0.2">
      <c r="F29457" s="610"/>
      <c r="H29457" s="612"/>
      <c r="I29457" s="598"/>
      <c r="J29457" s="598"/>
      <c r="M29457" s="598"/>
      <c r="N29457" s="598"/>
      <c r="V29457" s="598"/>
      <c r="W29457" s="598"/>
    </row>
    <row r="29458" spans="6:23" x14ac:dyDescent="0.2">
      <c r="F29458" s="610"/>
      <c r="H29458" s="612"/>
      <c r="I29458" s="598"/>
      <c r="J29458" s="598"/>
      <c r="M29458" s="598"/>
      <c r="N29458" s="598"/>
      <c r="V29458" s="598"/>
      <c r="W29458" s="598"/>
    </row>
    <row r="29459" spans="6:23" x14ac:dyDescent="0.2">
      <c r="F29459" s="610"/>
      <c r="H29459" s="612"/>
      <c r="I29459" s="598"/>
      <c r="J29459" s="598"/>
      <c r="M29459" s="598"/>
      <c r="N29459" s="598"/>
      <c r="V29459" s="598"/>
      <c r="W29459" s="598"/>
    </row>
    <row r="29460" spans="6:23" x14ac:dyDescent="0.2">
      <c r="F29460" s="610"/>
      <c r="H29460" s="612"/>
      <c r="I29460" s="598"/>
      <c r="J29460" s="598"/>
      <c r="M29460" s="598"/>
      <c r="N29460" s="598"/>
      <c r="V29460" s="598"/>
      <c r="W29460" s="598"/>
    </row>
    <row r="29461" spans="6:23" x14ac:dyDescent="0.2">
      <c r="F29461" s="610"/>
      <c r="H29461" s="612"/>
      <c r="I29461" s="598"/>
      <c r="J29461" s="598"/>
      <c r="M29461" s="598"/>
      <c r="N29461" s="598"/>
      <c r="V29461" s="598"/>
      <c r="W29461" s="598"/>
    </row>
    <row r="29462" spans="6:23" x14ac:dyDescent="0.2">
      <c r="F29462" s="610"/>
      <c r="H29462" s="612"/>
      <c r="I29462" s="598"/>
      <c r="J29462" s="598"/>
      <c r="M29462" s="598"/>
      <c r="N29462" s="598"/>
      <c r="V29462" s="598"/>
      <c r="W29462" s="598"/>
    </row>
    <row r="29463" spans="6:23" x14ac:dyDescent="0.2">
      <c r="F29463" s="610"/>
      <c r="H29463" s="612"/>
      <c r="I29463" s="598"/>
      <c r="J29463" s="598"/>
      <c r="M29463" s="598"/>
      <c r="N29463" s="598"/>
      <c r="V29463" s="598"/>
      <c r="W29463" s="598"/>
    </row>
    <row r="29464" spans="6:23" x14ac:dyDescent="0.2">
      <c r="F29464" s="610"/>
      <c r="H29464" s="612"/>
      <c r="I29464" s="598"/>
      <c r="J29464" s="598"/>
      <c r="M29464" s="598"/>
      <c r="N29464" s="598"/>
      <c r="V29464" s="598"/>
      <c r="W29464" s="598"/>
    </row>
    <row r="29465" spans="6:23" x14ac:dyDescent="0.2">
      <c r="F29465" s="610"/>
      <c r="H29465" s="612"/>
      <c r="I29465" s="598"/>
      <c r="J29465" s="598"/>
      <c r="M29465" s="598"/>
      <c r="N29465" s="598"/>
      <c r="V29465" s="598"/>
      <c r="W29465" s="598"/>
    </row>
    <row r="29466" spans="6:23" x14ac:dyDescent="0.2">
      <c r="F29466" s="610"/>
      <c r="H29466" s="612"/>
      <c r="I29466" s="598"/>
      <c r="J29466" s="598"/>
      <c r="M29466" s="598"/>
      <c r="N29466" s="598"/>
      <c r="V29466" s="598"/>
      <c r="W29466" s="598"/>
    </row>
    <row r="29467" spans="6:23" x14ac:dyDescent="0.2">
      <c r="F29467" s="610"/>
      <c r="H29467" s="612"/>
      <c r="I29467" s="598"/>
      <c r="J29467" s="598"/>
      <c r="M29467" s="598"/>
      <c r="N29467" s="598"/>
      <c r="V29467" s="598"/>
      <c r="W29467" s="598"/>
    </row>
    <row r="29468" spans="6:23" x14ac:dyDescent="0.2">
      <c r="F29468" s="610"/>
      <c r="H29468" s="612"/>
      <c r="I29468" s="598"/>
      <c r="J29468" s="598"/>
      <c r="M29468" s="598"/>
      <c r="N29468" s="598"/>
      <c r="V29468" s="598"/>
      <c r="W29468" s="598"/>
    </row>
    <row r="29469" spans="6:23" x14ac:dyDescent="0.2">
      <c r="F29469" s="610"/>
      <c r="H29469" s="612"/>
      <c r="I29469" s="598"/>
      <c r="J29469" s="598"/>
      <c r="M29469" s="598"/>
      <c r="N29469" s="598"/>
      <c r="V29469" s="598"/>
      <c r="W29469" s="598"/>
    </row>
    <row r="29470" spans="6:23" x14ac:dyDescent="0.2">
      <c r="F29470" s="610"/>
      <c r="H29470" s="612"/>
      <c r="I29470" s="598"/>
      <c r="J29470" s="598"/>
      <c r="M29470" s="598"/>
      <c r="N29470" s="598"/>
      <c r="V29470" s="598"/>
      <c r="W29470" s="598"/>
    </row>
    <row r="29471" spans="6:23" x14ac:dyDescent="0.2">
      <c r="F29471" s="610"/>
      <c r="H29471" s="612"/>
      <c r="I29471" s="598"/>
      <c r="J29471" s="598"/>
      <c r="M29471" s="598"/>
      <c r="N29471" s="598"/>
      <c r="V29471" s="598"/>
      <c r="W29471" s="598"/>
    </row>
    <row r="29472" spans="6:23" x14ac:dyDescent="0.2">
      <c r="F29472" s="610"/>
      <c r="H29472" s="612"/>
      <c r="I29472" s="598"/>
      <c r="J29472" s="598"/>
      <c r="M29472" s="598"/>
      <c r="N29472" s="598"/>
      <c r="V29472" s="598"/>
      <c r="W29472" s="598"/>
    </row>
    <row r="29473" spans="6:23" x14ac:dyDescent="0.2">
      <c r="F29473" s="610"/>
      <c r="H29473" s="612"/>
      <c r="I29473" s="598"/>
      <c r="J29473" s="598"/>
      <c r="M29473" s="598"/>
      <c r="N29473" s="598"/>
      <c r="V29473" s="598"/>
      <c r="W29473" s="598"/>
    </row>
    <row r="29474" spans="6:23" x14ac:dyDescent="0.2">
      <c r="F29474" s="610"/>
      <c r="H29474" s="612"/>
      <c r="I29474" s="598"/>
      <c r="J29474" s="598"/>
      <c r="M29474" s="598"/>
      <c r="N29474" s="598"/>
      <c r="V29474" s="598"/>
      <c r="W29474" s="598"/>
    </row>
    <row r="29475" spans="6:23" x14ac:dyDescent="0.2">
      <c r="F29475" s="610"/>
      <c r="H29475" s="612"/>
      <c r="I29475" s="598"/>
      <c r="J29475" s="598"/>
      <c r="M29475" s="598"/>
      <c r="N29475" s="598"/>
      <c r="V29475" s="598"/>
      <c r="W29475" s="598"/>
    </row>
    <row r="29476" spans="6:23" x14ac:dyDescent="0.2">
      <c r="F29476" s="610"/>
      <c r="H29476" s="612"/>
      <c r="I29476" s="598"/>
      <c r="J29476" s="598"/>
      <c r="M29476" s="598"/>
      <c r="N29476" s="598"/>
      <c r="V29476" s="598"/>
      <c r="W29476" s="598"/>
    </row>
    <row r="29477" spans="6:23" x14ac:dyDescent="0.2">
      <c r="F29477" s="610"/>
      <c r="H29477" s="612"/>
      <c r="I29477" s="598"/>
      <c r="J29477" s="598"/>
      <c r="M29477" s="598"/>
      <c r="N29477" s="598"/>
      <c r="V29477" s="598"/>
      <c r="W29477" s="598"/>
    </row>
    <row r="29478" spans="6:23" x14ac:dyDescent="0.2">
      <c r="F29478" s="610"/>
      <c r="H29478" s="612"/>
      <c r="I29478" s="598"/>
      <c r="J29478" s="598"/>
      <c r="M29478" s="598"/>
      <c r="N29478" s="598"/>
      <c r="V29478" s="598"/>
      <c r="W29478" s="598"/>
    </row>
    <row r="29479" spans="6:23" x14ac:dyDescent="0.2">
      <c r="F29479" s="610"/>
      <c r="H29479" s="612"/>
      <c r="I29479" s="598"/>
      <c r="J29479" s="598"/>
      <c r="M29479" s="598"/>
      <c r="N29479" s="598"/>
      <c r="V29479" s="598"/>
      <c r="W29479" s="598"/>
    </row>
    <row r="29480" spans="6:23" x14ac:dyDescent="0.2">
      <c r="F29480" s="610"/>
      <c r="H29480" s="612"/>
      <c r="I29480" s="598"/>
      <c r="J29480" s="598"/>
      <c r="M29480" s="598"/>
      <c r="N29480" s="598"/>
      <c r="V29480" s="598"/>
      <c r="W29480" s="598"/>
    </row>
    <row r="29481" spans="6:23" x14ac:dyDescent="0.2">
      <c r="F29481" s="610"/>
      <c r="H29481" s="612"/>
      <c r="I29481" s="598"/>
      <c r="J29481" s="598"/>
      <c r="M29481" s="598"/>
      <c r="N29481" s="598"/>
      <c r="V29481" s="598"/>
      <c r="W29481" s="598"/>
    </row>
    <row r="29482" spans="6:23" x14ac:dyDescent="0.2">
      <c r="F29482" s="610"/>
      <c r="H29482" s="612"/>
      <c r="I29482" s="598"/>
      <c r="J29482" s="598"/>
      <c r="M29482" s="598"/>
      <c r="N29482" s="598"/>
      <c r="V29482" s="598"/>
      <c r="W29482" s="598"/>
    </row>
    <row r="29483" spans="6:23" x14ac:dyDescent="0.2">
      <c r="F29483" s="610"/>
      <c r="H29483" s="612"/>
      <c r="I29483" s="598"/>
      <c r="J29483" s="598"/>
      <c r="M29483" s="598"/>
      <c r="N29483" s="598"/>
      <c r="V29483" s="598"/>
      <c r="W29483" s="598"/>
    </row>
    <row r="29484" spans="6:23" x14ac:dyDescent="0.2">
      <c r="F29484" s="610"/>
      <c r="H29484" s="612"/>
      <c r="I29484" s="598"/>
      <c r="J29484" s="598"/>
      <c r="M29484" s="598"/>
      <c r="N29484" s="598"/>
      <c r="V29484" s="598"/>
      <c r="W29484" s="598"/>
    </row>
    <row r="29485" spans="6:23" x14ac:dyDescent="0.2">
      <c r="F29485" s="610"/>
      <c r="H29485" s="612"/>
      <c r="I29485" s="598"/>
      <c r="J29485" s="598"/>
      <c r="M29485" s="598"/>
      <c r="N29485" s="598"/>
      <c r="V29485" s="598"/>
      <c r="W29485" s="598"/>
    </row>
    <row r="29486" spans="6:23" x14ac:dyDescent="0.2">
      <c r="F29486" s="610"/>
      <c r="H29486" s="612"/>
      <c r="I29486" s="598"/>
      <c r="J29486" s="598"/>
      <c r="M29486" s="598"/>
      <c r="N29486" s="598"/>
      <c r="V29486" s="598"/>
      <c r="W29486" s="598"/>
    </row>
    <row r="29487" spans="6:23" x14ac:dyDescent="0.2">
      <c r="F29487" s="610"/>
      <c r="H29487" s="612"/>
      <c r="I29487" s="598"/>
      <c r="J29487" s="598"/>
      <c r="M29487" s="598"/>
      <c r="N29487" s="598"/>
      <c r="V29487" s="598"/>
      <c r="W29487" s="598"/>
    </row>
    <row r="29488" spans="6:23" x14ac:dyDescent="0.2">
      <c r="F29488" s="610"/>
      <c r="H29488" s="612"/>
      <c r="I29488" s="598"/>
      <c r="J29488" s="598"/>
      <c r="M29488" s="598"/>
      <c r="N29488" s="598"/>
      <c r="V29488" s="598"/>
      <c r="W29488" s="598"/>
    </row>
    <row r="29489" spans="6:23" x14ac:dyDescent="0.2">
      <c r="F29489" s="610"/>
      <c r="H29489" s="612"/>
      <c r="I29489" s="598"/>
      <c r="J29489" s="598"/>
      <c r="M29489" s="598"/>
      <c r="N29489" s="598"/>
      <c r="V29489" s="598"/>
      <c r="W29489" s="598"/>
    </row>
    <row r="29490" spans="6:23" x14ac:dyDescent="0.2">
      <c r="F29490" s="610"/>
      <c r="H29490" s="612"/>
      <c r="I29490" s="598"/>
      <c r="J29490" s="598"/>
      <c r="M29490" s="598"/>
      <c r="N29490" s="598"/>
      <c r="V29490" s="598"/>
      <c r="W29490" s="598"/>
    </row>
    <row r="29491" spans="6:23" x14ac:dyDescent="0.2">
      <c r="F29491" s="610"/>
      <c r="H29491" s="612"/>
      <c r="I29491" s="598"/>
      <c r="J29491" s="598"/>
      <c r="M29491" s="598"/>
      <c r="N29491" s="598"/>
      <c r="V29491" s="598"/>
      <c r="W29491" s="598"/>
    </row>
    <row r="29492" spans="6:23" x14ac:dyDescent="0.2">
      <c r="F29492" s="610"/>
      <c r="H29492" s="612"/>
      <c r="I29492" s="598"/>
      <c r="J29492" s="598"/>
      <c r="M29492" s="598"/>
      <c r="N29492" s="598"/>
      <c r="V29492" s="598"/>
      <c r="W29492" s="598"/>
    </row>
    <row r="29493" spans="6:23" x14ac:dyDescent="0.2">
      <c r="F29493" s="610"/>
      <c r="H29493" s="612"/>
      <c r="I29493" s="598"/>
      <c r="J29493" s="598"/>
      <c r="M29493" s="598"/>
      <c r="N29493" s="598"/>
      <c r="V29493" s="598"/>
      <c r="W29493" s="598"/>
    </row>
    <row r="29494" spans="6:23" x14ac:dyDescent="0.2">
      <c r="F29494" s="610"/>
      <c r="H29494" s="612"/>
      <c r="I29494" s="598"/>
      <c r="J29494" s="598"/>
      <c r="M29494" s="598"/>
      <c r="N29494" s="598"/>
      <c r="V29494" s="598"/>
      <c r="W29494" s="598"/>
    </row>
    <row r="29495" spans="6:23" x14ac:dyDescent="0.2">
      <c r="F29495" s="610"/>
      <c r="H29495" s="612"/>
      <c r="I29495" s="598"/>
      <c r="J29495" s="598"/>
      <c r="M29495" s="598"/>
      <c r="N29495" s="598"/>
      <c r="V29495" s="598"/>
      <c r="W29495" s="598"/>
    </row>
    <row r="29496" spans="6:23" x14ac:dyDescent="0.2">
      <c r="F29496" s="610"/>
      <c r="H29496" s="612"/>
      <c r="I29496" s="598"/>
      <c r="J29496" s="598"/>
      <c r="M29496" s="598"/>
      <c r="N29496" s="598"/>
      <c r="V29496" s="598"/>
      <c r="W29496" s="598"/>
    </row>
    <row r="29497" spans="6:23" x14ac:dyDescent="0.2">
      <c r="F29497" s="610"/>
      <c r="H29497" s="612"/>
      <c r="I29497" s="598"/>
      <c r="J29497" s="598"/>
      <c r="M29497" s="598"/>
      <c r="N29497" s="598"/>
      <c r="V29497" s="598"/>
      <c r="W29497" s="598"/>
    </row>
    <row r="29498" spans="6:23" x14ac:dyDescent="0.2">
      <c r="F29498" s="610"/>
      <c r="H29498" s="612"/>
      <c r="I29498" s="598"/>
      <c r="J29498" s="598"/>
      <c r="M29498" s="598"/>
      <c r="N29498" s="598"/>
      <c r="V29498" s="598"/>
      <c r="W29498" s="598"/>
    </row>
    <row r="29499" spans="6:23" x14ac:dyDescent="0.2">
      <c r="F29499" s="610"/>
      <c r="H29499" s="612"/>
      <c r="I29499" s="598"/>
      <c r="J29499" s="598"/>
      <c r="M29499" s="598"/>
      <c r="N29499" s="598"/>
      <c r="V29499" s="598"/>
      <c r="W29499" s="598"/>
    </row>
    <row r="29500" spans="6:23" x14ac:dyDescent="0.2">
      <c r="F29500" s="610"/>
      <c r="H29500" s="612"/>
      <c r="I29500" s="598"/>
      <c r="J29500" s="598"/>
      <c r="M29500" s="598"/>
      <c r="N29500" s="598"/>
      <c r="V29500" s="598"/>
      <c r="W29500" s="598"/>
    </row>
    <row r="29501" spans="6:23" x14ac:dyDescent="0.2">
      <c r="F29501" s="610"/>
      <c r="H29501" s="612"/>
      <c r="I29501" s="598"/>
      <c r="J29501" s="598"/>
      <c r="M29501" s="598"/>
      <c r="N29501" s="598"/>
      <c r="V29501" s="598"/>
      <c r="W29501" s="598"/>
    </row>
    <row r="29502" spans="6:23" x14ac:dyDescent="0.2">
      <c r="F29502" s="610"/>
      <c r="H29502" s="612"/>
      <c r="I29502" s="598"/>
      <c r="J29502" s="598"/>
      <c r="M29502" s="598"/>
      <c r="N29502" s="598"/>
      <c r="V29502" s="598"/>
      <c r="W29502" s="598"/>
    </row>
    <row r="29503" spans="6:23" x14ac:dyDescent="0.2">
      <c r="F29503" s="610"/>
      <c r="H29503" s="612"/>
      <c r="I29503" s="598"/>
      <c r="J29503" s="598"/>
      <c r="M29503" s="598"/>
      <c r="N29503" s="598"/>
      <c r="V29503" s="598"/>
      <c r="W29503" s="598"/>
    </row>
    <row r="29504" spans="6:23" x14ac:dyDescent="0.2">
      <c r="F29504" s="610"/>
      <c r="H29504" s="612"/>
      <c r="I29504" s="598"/>
      <c r="J29504" s="598"/>
      <c r="M29504" s="598"/>
      <c r="N29504" s="598"/>
      <c r="V29504" s="598"/>
      <c r="W29504" s="598"/>
    </row>
    <row r="29505" spans="6:23" x14ac:dyDescent="0.2">
      <c r="F29505" s="610"/>
      <c r="H29505" s="612"/>
      <c r="I29505" s="598"/>
      <c r="J29505" s="598"/>
      <c r="M29505" s="598"/>
      <c r="N29505" s="598"/>
      <c r="V29505" s="598"/>
      <c r="W29505" s="598"/>
    </row>
    <row r="29506" spans="6:23" x14ac:dyDescent="0.2">
      <c r="F29506" s="610"/>
      <c r="H29506" s="612"/>
      <c r="I29506" s="598"/>
      <c r="J29506" s="598"/>
      <c r="M29506" s="598"/>
      <c r="N29506" s="598"/>
      <c r="V29506" s="598"/>
      <c r="W29506" s="598"/>
    </row>
    <row r="29507" spans="6:23" x14ac:dyDescent="0.2">
      <c r="F29507" s="610"/>
      <c r="H29507" s="612"/>
      <c r="I29507" s="598"/>
      <c r="J29507" s="598"/>
      <c r="M29507" s="598"/>
      <c r="N29507" s="598"/>
      <c r="V29507" s="598"/>
      <c r="W29507" s="598"/>
    </row>
    <row r="29508" spans="6:23" x14ac:dyDescent="0.2">
      <c r="F29508" s="610"/>
      <c r="H29508" s="612"/>
      <c r="I29508" s="598"/>
      <c r="J29508" s="598"/>
      <c r="M29508" s="598"/>
      <c r="N29508" s="598"/>
      <c r="V29508" s="598"/>
      <c r="W29508" s="598"/>
    </row>
    <row r="29509" spans="6:23" x14ac:dyDescent="0.2">
      <c r="F29509" s="610"/>
      <c r="H29509" s="612"/>
      <c r="I29509" s="598"/>
      <c r="J29509" s="598"/>
      <c r="M29509" s="598"/>
      <c r="N29509" s="598"/>
      <c r="V29509" s="598"/>
      <c r="W29509" s="598"/>
    </row>
    <row r="29510" spans="6:23" x14ac:dyDescent="0.2">
      <c r="F29510" s="610"/>
      <c r="H29510" s="612"/>
      <c r="I29510" s="598"/>
      <c r="J29510" s="598"/>
      <c r="M29510" s="598"/>
      <c r="N29510" s="598"/>
      <c r="V29510" s="598"/>
      <c r="W29510" s="598"/>
    </row>
    <row r="29511" spans="6:23" x14ac:dyDescent="0.2">
      <c r="F29511" s="610"/>
      <c r="H29511" s="612"/>
      <c r="I29511" s="598"/>
      <c r="J29511" s="598"/>
      <c r="M29511" s="598"/>
      <c r="N29511" s="598"/>
      <c r="V29511" s="598"/>
      <c r="W29511" s="598"/>
    </row>
    <row r="29512" spans="6:23" x14ac:dyDescent="0.2">
      <c r="F29512" s="610"/>
      <c r="H29512" s="612"/>
      <c r="I29512" s="598"/>
      <c r="J29512" s="598"/>
      <c r="M29512" s="598"/>
      <c r="N29512" s="598"/>
      <c r="V29512" s="598"/>
      <c r="W29512" s="598"/>
    </row>
    <row r="29513" spans="6:23" x14ac:dyDescent="0.2">
      <c r="F29513" s="610"/>
      <c r="H29513" s="612"/>
      <c r="I29513" s="598"/>
      <c r="J29513" s="598"/>
      <c r="M29513" s="598"/>
      <c r="N29513" s="598"/>
      <c r="V29513" s="598"/>
      <c r="W29513" s="598"/>
    </row>
    <row r="29514" spans="6:23" x14ac:dyDescent="0.2">
      <c r="F29514" s="610"/>
      <c r="H29514" s="612"/>
      <c r="I29514" s="598"/>
      <c r="J29514" s="598"/>
      <c r="M29514" s="598"/>
      <c r="N29514" s="598"/>
      <c r="V29514" s="598"/>
      <c r="W29514" s="598"/>
    </row>
    <row r="29515" spans="6:23" x14ac:dyDescent="0.2">
      <c r="F29515" s="610"/>
      <c r="H29515" s="612"/>
      <c r="I29515" s="598"/>
      <c r="J29515" s="598"/>
      <c r="M29515" s="598"/>
      <c r="N29515" s="598"/>
      <c r="V29515" s="598"/>
      <c r="W29515" s="598"/>
    </row>
    <row r="29516" spans="6:23" x14ac:dyDescent="0.2">
      <c r="F29516" s="610"/>
      <c r="H29516" s="612"/>
      <c r="I29516" s="598"/>
      <c r="J29516" s="598"/>
      <c r="M29516" s="598"/>
      <c r="N29516" s="598"/>
      <c r="V29516" s="598"/>
      <c r="W29516" s="598"/>
    </row>
    <row r="29517" spans="6:23" x14ac:dyDescent="0.2">
      <c r="F29517" s="610"/>
      <c r="H29517" s="612"/>
      <c r="I29517" s="598"/>
      <c r="J29517" s="598"/>
      <c r="M29517" s="598"/>
      <c r="N29517" s="598"/>
      <c r="V29517" s="598"/>
      <c r="W29517" s="598"/>
    </row>
    <row r="29518" spans="6:23" x14ac:dyDescent="0.2">
      <c r="F29518" s="610"/>
      <c r="H29518" s="612"/>
      <c r="I29518" s="598"/>
      <c r="J29518" s="598"/>
      <c r="M29518" s="598"/>
      <c r="N29518" s="598"/>
      <c r="V29518" s="598"/>
      <c r="W29518" s="598"/>
    </row>
    <row r="29519" spans="6:23" x14ac:dyDescent="0.2">
      <c r="F29519" s="610"/>
      <c r="H29519" s="612"/>
      <c r="I29519" s="598"/>
      <c r="J29519" s="598"/>
      <c r="M29519" s="598"/>
      <c r="N29519" s="598"/>
      <c r="V29519" s="598"/>
      <c r="W29519" s="598"/>
    </row>
    <row r="29520" spans="6:23" x14ac:dyDescent="0.2">
      <c r="F29520" s="610"/>
      <c r="H29520" s="612"/>
      <c r="I29520" s="598"/>
      <c r="J29520" s="598"/>
      <c r="M29520" s="598"/>
      <c r="N29520" s="598"/>
      <c r="V29520" s="598"/>
      <c r="W29520" s="598"/>
    </row>
    <row r="29521" spans="6:23" x14ac:dyDescent="0.2">
      <c r="F29521" s="610"/>
      <c r="H29521" s="612"/>
      <c r="I29521" s="598"/>
      <c r="J29521" s="598"/>
      <c r="M29521" s="598"/>
      <c r="N29521" s="598"/>
      <c r="V29521" s="598"/>
      <c r="W29521" s="598"/>
    </row>
    <row r="29522" spans="6:23" x14ac:dyDescent="0.2">
      <c r="F29522" s="610"/>
      <c r="H29522" s="612"/>
      <c r="I29522" s="598"/>
      <c r="J29522" s="598"/>
      <c r="M29522" s="598"/>
      <c r="N29522" s="598"/>
      <c r="V29522" s="598"/>
      <c r="W29522" s="598"/>
    </row>
    <row r="29523" spans="6:23" x14ac:dyDescent="0.2">
      <c r="F29523" s="610"/>
      <c r="H29523" s="612"/>
      <c r="I29523" s="598"/>
      <c r="J29523" s="598"/>
      <c r="M29523" s="598"/>
      <c r="N29523" s="598"/>
      <c r="V29523" s="598"/>
      <c r="W29523" s="598"/>
    </row>
    <row r="29524" spans="6:23" x14ac:dyDescent="0.2">
      <c r="F29524" s="610"/>
      <c r="H29524" s="612"/>
      <c r="I29524" s="598"/>
      <c r="J29524" s="598"/>
      <c r="M29524" s="598"/>
      <c r="N29524" s="598"/>
      <c r="V29524" s="598"/>
      <c r="W29524" s="598"/>
    </row>
    <row r="29525" spans="6:23" x14ac:dyDescent="0.2">
      <c r="F29525" s="610"/>
      <c r="H29525" s="612"/>
      <c r="I29525" s="598"/>
      <c r="J29525" s="598"/>
      <c r="M29525" s="598"/>
      <c r="N29525" s="598"/>
      <c r="V29525" s="598"/>
      <c r="W29525" s="598"/>
    </row>
    <row r="29526" spans="6:23" x14ac:dyDescent="0.2">
      <c r="F29526" s="610"/>
      <c r="H29526" s="612"/>
      <c r="I29526" s="598"/>
      <c r="J29526" s="598"/>
      <c r="M29526" s="598"/>
      <c r="N29526" s="598"/>
      <c r="V29526" s="598"/>
      <c r="W29526" s="598"/>
    </row>
    <row r="29527" spans="6:23" x14ac:dyDescent="0.2">
      <c r="F29527" s="610"/>
      <c r="H29527" s="612"/>
      <c r="I29527" s="598"/>
      <c r="J29527" s="598"/>
      <c r="M29527" s="598"/>
      <c r="N29527" s="598"/>
      <c r="V29527" s="598"/>
      <c r="W29527" s="598"/>
    </row>
    <row r="29528" spans="6:23" x14ac:dyDescent="0.2">
      <c r="F29528" s="610"/>
      <c r="H29528" s="612"/>
      <c r="I29528" s="598"/>
      <c r="J29528" s="598"/>
      <c r="M29528" s="598"/>
      <c r="N29528" s="598"/>
      <c r="V29528" s="598"/>
      <c r="W29528" s="598"/>
    </row>
    <row r="29529" spans="6:23" x14ac:dyDescent="0.2">
      <c r="F29529" s="610"/>
      <c r="H29529" s="612"/>
      <c r="I29529" s="598"/>
      <c r="J29529" s="598"/>
      <c r="M29529" s="598"/>
      <c r="N29529" s="598"/>
      <c r="V29529" s="598"/>
      <c r="W29529" s="598"/>
    </row>
    <row r="29530" spans="6:23" x14ac:dyDescent="0.2">
      <c r="F29530" s="610"/>
      <c r="H29530" s="612"/>
      <c r="I29530" s="598"/>
      <c r="J29530" s="598"/>
      <c r="M29530" s="598"/>
      <c r="N29530" s="598"/>
      <c r="V29530" s="598"/>
      <c r="W29530" s="598"/>
    </row>
    <row r="29531" spans="6:23" x14ac:dyDescent="0.2">
      <c r="F29531" s="610"/>
      <c r="H29531" s="612"/>
      <c r="I29531" s="598"/>
      <c r="J29531" s="598"/>
      <c r="M29531" s="598"/>
      <c r="N29531" s="598"/>
      <c r="V29531" s="598"/>
      <c r="W29531" s="598"/>
    </row>
    <row r="29532" spans="6:23" x14ac:dyDescent="0.2">
      <c r="F29532" s="610"/>
      <c r="H29532" s="612"/>
      <c r="I29532" s="598"/>
      <c r="J29532" s="598"/>
      <c r="M29532" s="598"/>
      <c r="N29532" s="598"/>
      <c r="V29532" s="598"/>
      <c r="W29532" s="598"/>
    </row>
    <row r="29533" spans="6:23" x14ac:dyDescent="0.2">
      <c r="F29533" s="610"/>
      <c r="H29533" s="612"/>
      <c r="I29533" s="598"/>
      <c r="J29533" s="598"/>
      <c r="M29533" s="598"/>
      <c r="N29533" s="598"/>
      <c r="V29533" s="598"/>
      <c r="W29533" s="598"/>
    </row>
    <row r="29534" spans="6:23" x14ac:dyDescent="0.2">
      <c r="F29534" s="610"/>
      <c r="H29534" s="612"/>
      <c r="I29534" s="598"/>
      <c r="J29534" s="598"/>
      <c r="M29534" s="598"/>
      <c r="N29534" s="598"/>
      <c r="V29534" s="598"/>
      <c r="W29534" s="598"/>
    </row>
    <row r="29535" spans="6:23" x14ac:dyDescent="0.2">
      <c r="F29535" s="610"/>
      <c r="H29535" s="612"/>
      <c r="I29535" s="598"/>
      <c r="J29535" s="598"/>
      <c r="M29535" s="598"/>
      <c r="N29535" s="598"/>
      <c r="V29535" s="598"/>
      <c r="W29535" s="598"/>
    </row>
    <row r="29536" spans="6:23" x14ac:dyDescent="0.2">
      <c r="F29536" s="610"/>
      <c r="H29536" s="612"/>
      <c r="I29536" s="598"/>
      <c r="J29536" s="598"/>
      <c r="M29536" s="598"/>
      <c r="N29536" s="598"/>
      <c r="V29536" s="598"/>
      <c r="W29536" s="598"/>
    </row>
    <row r="29537" spans="6:23" x14ac:dyDescent="0.2">
      <c r="F29537" s="610"/>
      <c r="H29537" s="612"/>
      <c r="I29537" s="598"/>
      <c r="J29537" s="598"/>
      <c r="M29537" s="598"/>
      <c r="N29537" s="598"/>
      <c r="V29537" s="598"/>
      <c r="W29537" s="598"/>
    </row>
    <row r="29538" spans="6:23" x14ac:dyDescent="0.2">
      <c r="F29538" s="610"/>
      <c r="H29538" s="612"/>
      <c r="I29538" s="598"/>
      <c r="J29538" s="598"/>
      <c r="M29538" s="598"/>
      <c r="N29538" s="598"/>
      <c r="V29538" s="598"/>
      <c r="W29538" s="598"/>
    </row>
    <row r="29539" spans="6:23" x14ac:dyDescent="0.2">
      <c r="F29539" s="610"/>
      <c r="H29539" s="612"/>
      <c r="I29539" s="598"/>
      <c r="J29539" s="598"/>
      <c r="M29539" s="598"/>
      <c r="N29539" s="598"/>
      <c r="V29539" s="598"/>
      <c r="W29539" s="598"/>
    </row>
    <row r="29540" spans="6:23" x14ac:dyDescent="0.2">
      <c r="F29540" s="610"/>
      <c r="H29540" s="612"/>
      <c r="I29540" s="598"/>
      <c r="J29540" s="598"/>
      <c r="M29540" s="598"/>
      <c r="N29540" s="598"/>
      <c r="V29540" s="598"/>
      <c r="W29540" s="598"/>
    </row>
    <row r="29541" spans="6:23" x14ac:dyDescent="0.2">
      <c r="F29541" s="610"/>
      <c r="H29541" s="612"/>
      <c r="I29541" s="598"/>
      <c r="J29541" s="598"/>
      <c r="M29541" s="598"/>
      <c r="N29541" s="598"/>
      <c r="V29541" s="598"/>
      <c r="W29541" s="598"/>
    </row>
    <row r="29542" spans="6:23" x14ac:dyDescent="0.2">
      <c r="F29542" s="610"/>
      <c r="H29542" s="612"/>
      <c r="I29542" s="598"/>
      <c r="J29542" s="598"/>
      <c r="M29542" s="598"/>
      <c r="N29542" s="598"/>
      <c r="V29542" s="598"/>
      <c r="W29542" s="598"/>
    </row>
    <row r="29543" spans="6:23" x14ac:dyDescent="0.2">
      <c r="F29543" s="610"/>
      <c r="H29543" s="612"/>
      <c r="I29543" s="598"/>
      <c r="J29543" s="598"/>
      <c r="M29543" s="598"/>
      <c r="N29543" s="598"/>
      <c r="V29543" s="598"/>
      <c r="W29543" s="598"/>
    </row>
    <row r="29544" spans="6:23" x14ac:dyDescent="0.2">
      <c r="F29544" s="610"/>
      <c r="H29544" s="612"/>
      <c r="I29544" s="598"/>
      <c r="J29544" s="598"/>
      <c r="M29544" s="598"/>
      <c r="N29544" s="598"/>
      <c r="V29544" s="598"/>
      <c r="W29544" s="598"/>
    </row>
    <row r="29545" spans="6:23" x14ac:dyDescent="0.2">
      <c r="F29545" s="610"/>
      <c r="H29545" s="612"/>
      <c r="I29545" s="598"/>
      <c r="J29545" s="598"/>
      <c r="M29545" s="598"/>
      <c r="N29545" s="598"/>
      <c r="V29545" s="598"/>
      <c r="W29545" s="598"/>
    </row>
    <row r="29546" spans="6:23" x14ac:dyDescent="0.2">
      <c r="F29546" s="610"/>
      <c r="H29546" s="612"/>
      <c r="I29546" s="598"/>
      <c r="J29546" s="598"/>
      <c r="M29546" s="598"/>
      <c r="N29546" s="598"/>
      <c r="V29546" s="598"/>
      <c r="W29546" s="598"/>
    </row>
    <row r="29547" spans="6:23" x14ac:dyDescent="0.2">
      <c r="F29547" s="610"/>
      <c r="H29547" s="612"/>
      <c r="I29547" s="598"/>
      <c r="J29547" s="598"/>
      <c r="M29547" s="598"/>
      <c r="N29547" s="598"/>
      <c r="V29547" s="598"/>
      <c r="W29547" s="598"/>
    </row>
    <row r="29548" spans="6:23" x14ac:dyDescent="0.2">
      <c r="F29548" s="610"/>
      <c r="H29548" s="612"/>
      <c r="I29548" s="598"/>
      <c r="J29548" s="598"/>
      <c r="M29548" s="598"/>
      <c r="N29548" s="598"/>
      <c r="V29548" s="598"/>
      <c r="W29548" s="598"/>
    </row>
    <row r="29549" spans="6:23" x14ac:dyDescent="0.2">
      <c r="F29549" s="610"/>
      <c r="H29549" s="612"/>
      <c r="I29549" s="598"/>
      <c r="J29549" s="598"/>
      <c r="M29549" s="598"/>
      <c r="N29549" s="598"/>
      <c r="V29549" s="598"/>
      <c r="W29549" s="598"/>
    </row>
    <row r="29550" spans="6:23" x14ac:dyDescent="0.2">
      <c r="F29550" s="610"/>
      <c r="H29550" s="612"/>
      <c r="I29550" s="598"/>
      <c r="J29550" s="598"/>
      <c r="M29550" s="598"/>
      <c r="N29550" s="598"/>
      <c r="V29550" s="598"/>
      <c r="W29550" s="598"/>
    </row>
    <row r="29551" spans="6:23" x14ac:dyDescent="0.2">
      <c r="F29551" s="610"/>
      <c r="H29551" s="612"/>
      <c r="I29551" s="598"/>
      <c r="J29551" s="598"/>
      <c r="M29551" s="598"/>
      <c r="N29551" s="598"/>
      <c r="V29551" s="598"/>
      <c r="W29551" s="598"/>
    </row>
    <row r="29552" spans="6:23" x14ac:dyDescent="0.2">
      <c r="F29552" s="610"/>
      <c r="H29552" s="612"/>
      <c r="I29552" s="598"/>
      <c r="J29552" s="598"/>
      <c r="M29552" s="598"/>
      <c r="N29552" s="598"/>
      <c r="V29552" s="598"/>
      <c r="W29552" s="598"/>
    </row>
    <row r="29553" spans="6:23" x14ac:dyDescent="0.2">
      <c r="F29553" s="610"/>
      <c r="H29553" s="612"/>
      <c r="I29553" s="598"/>
      <c r="J29553" s="598"/>
      <c r="M29553" s="598"/>
      <c r="N29553" s="598"/>
      <c r="V29553" s="598"/>
      <c r="W29553" s="598"/>
    </row>
    <row r="29554" spans="6:23" x14ac:dyDescent="0.2">
      <c r="F29554" s="610"/>
      <c r="H29554" s="612"/>
      <c r="I29554" s="598"/>
      <c r="J29554" s="598"/>
      <c r="M29554" s="598"/>
      <c r="N29554" s="598"/>
      <c r="V29554" s="598"/>
      <c r="W29554" s="598"/>
    </row>
    <row r="29555" spans="6:23" x14ac:dyDescent="0.2">
      <c r="F29555" s="610"/>
      <c r="H29555" s="612"/>
      <c r="I29555" s="598"/>
      <c r="J29555" s="598"/>
      <c r="M29555" s="598"/>
      <c r="N29555" s="598"/>
      <c r="V29555" s="598"/>
      <c r="W29555" s="598"/>
    </row>
    <row r="29556" spans="6:23" x14ac:dyDescent="0.2">
      <c r="F29556" s="610"/>
      <c r="H29556" s="612"/>
      <c r="I29556" s="598"/>
      <c r="J29556" s="598"/>
      <c r="M29556" s="598"/>
      <c r="N29556" s="598"/>
      <c r="V29556" s="598"/>
      <c r="W29556" s="598"/>
    </row>
    <row r="29557" spans="6:23" x14ac:dyDescent="0.2">
      <c r="F29557" s="610"/>
      <c r="H29557" s="612"/>
      <c r="I29557" s="598"/>
      <c r="J29557" s="598"/>
      <c r="M29557" s="598"/>
      <c r="N29557" s="598"/>
      <c r="V29557" s="598"/>
      <c r="W29557" s="598"/>
    </row>
    <row r="29558" spans="6:23" x14ac:dyDescent="0.2">
      <c r="F29558" s="610"/>
      <c r="H29558" s="612"/>
      <c r="I29558" s="598"/>
      <c r="J29558" s="598"/>
      <c r="M29558" s="598"/>
      <c r="N29558" s="598"/>
      <c r="V29558" s="598"/>
      <c r="W29558" s="598"/>
    </row>
    <row r="29559" spans="6:23" x14ac:dyDescent="0.2">
      <c r="F29559" s="610"/>
      <c r="H29559" s="612"/>
      <c r="I29559" s="598"/>
      <c r="J29559" s="598"/>
      <c r="M29559" s="598"/>
      <c r="N29559" s="598"/>
      <c r="V29559" s="598"/>
      <c r="W29559" s="598"/>
    </row>
    <row r="29560" spans="6:23" x14ac:dyDescent="0.2">
      <c r="F29560" s="610"/>
      <c r="H29560" s="612"/>
      <c r="I29560" s="598"/>
      <c r="J29560" s="598"/>
      <c r="M29560" s="598"/>
      <c r="N29560" s="598"/>
      <c r="V29560" s="598"/>
      <c r="W29560" s="598"/>
    </row>
    <row r="29561" spans="6:23" x14ac:dyDescent="0.2">
      <c r="F29561" s="610"/>
      <c r="H29561" s="612"/>
      <c r="I29561" s="598"/>
      <c r="J29561" s="598"/>
      <c r="M29561" s="598"/>
      <c r="N29561" s="598"/>
      <c r="V29561" s="598"/>
      <c r="W29561" s="598"/>
    </row>
    <row r="29562" spans="6:23" x14ac:dyDescent="0.2">
      <c r="F29562" s="610"/>
      <c r="H29562" s="612"/>
      <c r="I29562" s="598"/>
      <c r="J29562" s="598"/>
      <c r="M29562" s="598"/>
      <c r="N29562" s="598"/>
      <c r="V29562" s="598"/>
      <c r="W29562" s="598"/>
    </row>
    <row r="29563" spans="6:23" x14ac:dyDescent="0.2">
      <c r="F29563" s="610"/>
      <c r="H29563" s="612"/>
      <c r="I29563" s="598"/>
      <c r="J29563" s="598"/>
      <c r="M29563" s="598"/>
      <c r="N29563" s="598"/>
      <c r="V29563" s="598"/>
      <c r="W29563" s="598"/>
    </row>
    <row r="29564" spans="6:23" x14ac:dyDescent="0.2">
      <c r="F29564" s="610"/>
      <c r="H29564" s="612"/>
      <c r="I29564" s="598"/>
      <c r="J29564" s="598"/>
      <c r="M29564" s="598"/>
      <c r="N29564" s="598"/>
      <c r="V29564" s="598"/>
      <c r="W29564" s="598"/>
    </row>
    <row r="29565" spans="6:23" x14ac:dyDescent="0.2">
      <c r="F29565" s="610"/>
      <c r="H29565" s="612"/>
      <c r="I29565" s="598"/>
      <c r="J29565" s="598"/>
      <c r="M29565" s="598"/>
      <c r="N29565" s="598"/>
      <c r="V29565" s="598"/>
      <c r="W29565" s="598"/>
    </row>
    <row r="29566" spans="6:23" x14ac:dyDescent="0.2">
      <c r="F29566" s="610"/>
      <c r="H29566" s="612"/>
      <c r="I29566" s="598"/>
      <c r="J29566" s="598"/>
      <c r="M29566" s="598"/>
      <c r="N29566" s="598"/>
      <c r="V29566" s="598"/>
      <c r="W29566" s="598"/>
    </row>
    <row r="29567" spans="6:23" x14ac:dyDescent="0.2">
      <c r="F29567" s="610"/>
      <c r="H29567" s="612"/>
      <c r="I29567" s="598"/>
      <c r="J29567" s="598"/>
      <c r="M29567" s="598"/>
      <c r="N29567" s="598"/>
      <c r="V29567" s="598"/>
      <c r="W29567" s="598"/>
    </row>
    <row r="29568" spans="6:23" x14ac:dyDescent="0.2">
      <c r="F29568" s="610"/>
      <c r="H29568" s="612"/>
      <c r="I29568" s="598"/>
      <c r="J29568" s="598"/>
      <c r="M29568" s="598"/>
      <c r="N29568" s="598"/>
      <c r="V29568" s="598"/>
      <c r="W29568" s="598"/>
    </row>
    <row r="29569" spans="6:23" x14ac:dyDescent="0.2">
      <c r="F29569" s="610"/>
      <c r="H29569" s="612"/>
      <c r="I29569" s="598"/>
      <c r="J29569" s="598"/>
      <c r="M29569" s="598"/>
      <c r="N29569" s="598"/>
      <c r="V29569" s="598"/>
      <c r="W29569" s="598"/>
    </row>
    <row r="29570" spans="6:23" x14ac:dyDescent="0.2">
      <c r="F29570" s="610"/>
      <c r="H29570" s="612"/>
      <c r="I29570" s="598"/>
      <c r="J29570" s="598"/>
      <c r="M29570" s="598"/>
      <c r="N29570" s="598"/>
      <c r="V29570" s="598"/>
      <c r="W29570" s="598"/>
    </row>
    <row r="29571" spans="6:23" x14ac:dyDescent="0.2">
      <c r="F29571" s="610"/>
      <c r="H29571" s="612"/>
      <c r="I29571" s="598"/>
      <c r="J29571" s="598"/>
      <c r="M29571" s="598"/>
      <c r="N29571" s="598"/>
      <c r="V29571" s="598"/>
      <c r="W29571" s="598"/>
    </row>
    <row r="29572" spans="6:23" x14ac:dyDescent="0.2">
      <c r="F29572" s="610"/>
      <c r="H29572" s="612"/>
      <c r="I29572" s="598"/>
      <c r="J29572" s="598"/>
      <c r="M29572" s="598"/>
      <c r="N29572" s="598"/>
      <c r="V29572" s="598"/>
      <c r="W29572" s="598"/>
    </row>
    <row r="29573" spans="6:23" x14ac:dyDescent="0.2">
      <c r="F29573" s="610"/>
      <c r="H29573" s="612"/>
      <c r="I29573" s="598"/>
      <c r="J29573" s="598"/>
      <c r="M29573" s="598"/>
      <c r="N29573" s="598"/>
      <c r="V29573" s="598"/>
      <c r="W29573" s="598"/>
    </row>
    <row r="29574" spans="6:23" x14ac:dyDescent="0.2">
      <c r="F29574" s="610"/>
      <c r="H29574" s="612"/>
      <c r="I29574" s="598"/>
      <c r="J29574" s="598"/>
      <c r="M29574" s="598"/>
      <c r="N29574" s="598"/>
      <c r="V29574" s="598"/>
      <c r="W29574" s="598"/>
    </row>
    <row r="29575" spans="6:23" x14ac:dyDescent="0.2">
      <c r="F29575" s="610"/>
      <c r="H29575" s="612"/>
      <c r="I29575" s="598"/>
      <c r="J29575" s="598"/>
      <c r="M29575" s="598"/>
      <c r="N29575" s="598"/>
      <c r="V29575" s="598"/>
      <c r="W29575" s="598"/>
    </row>
    <row r="29576" spans="6:23" x14ac:dyDescent="0.2">
      <c r="F29576" s="610"/>
      <c r="H29576" s="612"/>
      <c r="I29576" s="598"/>
      <c r="J29576" s="598"/>
      <c r="M29576" s="598"/>
      <c r="N29576" s="598"/>
      <c r="V29576" s="598"/>
      <c r="W29576" s="598"/>
    </row>
    <row r="29577" spans="6:23" x14ac:dyDescent="0.2">
      <c r="F29577" s="610"/>
      <c r="H29577" s="612"/>
      <c r="I29577" s="598"/>
      <c r="J29577" s="598"/>
      <c r="M29577" s="598"/>
      <c r="N29577" s="598"/>
      <c r="V29577" s="598"/>
      <c r="W29577" s="598"/>
    </row>
    <row r="29578" spans="6:23" x14ac:dyDescent="0.2">
      <c r="F29578" s="610"/>
      <c r="H29578" s="612"/>
      <c r="I29578" s="598"/>
      <c r="J29578" s="598"/>
      <c r="M29578" s="598"/>
      <c r="N29578" s="598"/>
      <c r="V29578" s="598"/>
      <c r="W29578" s="598"/>
    </row>
    <row r="29579" spans="6:23" x14ac:dyDescent="0.2">
      <c r="F29579" s="610"/>
      <c r="H29579" s="612"/>
      <c r="I29579" s="598"/>
      <c r="J29579" s="598"/>
      <c r="M29579" s="598"/>
      <c r="N29579" s="598"/>
      <c r="V29579" s="598"/>
      <c r="W29579" s="598"/>
    </row>
    <row r="29580" spans="6:23" x14ac:dyDescent="0.2">
      <c r="F29580" s="610"/>
      <c r="H29580" s="612"/>
      <c r="I29580" s="598"/>
      <c r="J29580" s="598"/>
      <c r="M29580" s="598"/>
      <c r="N29580" s="598"/>
      <c r="V29580" s="598"/>
      <c r="W29580" s="598"/>
    </row>
    <row r="29581" spans="6:23" x14ac:dyDescent="0.2">
      <c r="F29581" s="610"/>
      <c r="H29581" s="612"/>
      <c r="I29581" s="598"/>
      <c r="J29581" s="598"/>
      <c r="M29581" s="598"/>
      <c r="N29581" s="598"/>
      <c r="V29581" s="598"/>
      <c r="W29581" s="598"/>
    </row>
    <row r="29582" spans="6:23" x14ac:dyDescent="0.2">
      <c r="F29582" s="610"/>
      <c r="H29582" s="612"/>
      <c r="I29582" s="598"/>
      <c r="J29582" s="598"/>
      <c r="M29582" s="598"/>
      <c r="N29582" s="598"/>
      <c r="V29582" s="598"/>
      <c r="W29582" s="598"/>
    </row>
    <row r="29583" spans="6:23" x14ac:dyDescent="0.2">
      <c r="F29583" s="610"/>
      <c r="H29583" s="612"/>
      <c r="I29583" s="598"/>
      <c r="J29583" s="598"/>
      <c r="M29583" s="598"/>
      <c r="N29583" s="598"/>
      <c r="V29583" s="598"/>
      <c r="W29583" s="598"/>
    </row>
    <row r="29584" spans="6:23" x14ac:dyDescent="0.2">
      <c r="F29584" s="610"/>
      <c r="H29584" s="612"/>
      <c r="I29584" s="598"/>
      <c r="J29584" s="598"/>
      <c r="M29584" s="598"/>
      <c r="N29584" s="598"/>
      <c r="V29584" s="598"/>
      <c r="W29584" s="598"/>
    </row>
    <row r="29585" spans="6:23" x14ac:dyDescent="0.2">
      <c r="F29585" s="610"/>
      <c r="H29585" s="612"/>
      <c r="I29585" s="598"/>
      <c r="J29585" s="598"/>
      <c r="M29585" s="598"/>
      <c r="N29585" s="598"/>
      <c r="V29585" s="598"/>
      <c r="W29585" s="598"/>
    </row>
    <row r="29586" spans="6:23" x14ac:dyDescent="0.2">
      <c r="F29586" s="610"/>
      <c r="H29586" s="612"/>
      <c r="I29586" s="598"/>
      <c r="J29586" s="598"/>
      <c r="M29586" s="598"/>
      <c r="N29586" s="598"/>
      <c r="V29586" s="598"/>
      <c r="W29586" s="598"/>
    </row>
    <row r="29587" spans="6:23" x14ac:dyDescent="0.2">
      <c r="F29587" s="610"/>
      <c r="H29587" s="612"/>
      <c r="I29587" s="598"/>
      <c r="J29587" s="598"/>
      <c r="M29587" s="598"/>
      <c r="N29587" s="598"/>
      <c r="V29587" s="598"/>
      <c r="W29587" s="598"/>
    </row>
    <row r="29588" spans="6:23" x14ac:dyDescent="0.2">
      <c r="F29588" s="610"/>
      <c r="H29588" s="612"/>
      <c r="I29588" s="598"/>
      <c r="J29588" s="598"/>
      <c r="M29588" s="598"/>
      <c r="N29588" s="598"/>
      <c r="V29588" s="598"/>
      <c r="W29588" s="598"/>
    </row>
    <row r="29589" spans="6:23" x14ac:dyDescent="0.2">
      <c r="F29589" s="610"/>
      <c r="H29589" s="612"/>
      <c r="I29589" s="598"/>
      <c r="J29589" s="598"/>
      <c r="M29589" s="598"/>
      <c r="N29589" s="598"/>
      <c r="V29589" s="598"/>
      <c r="W29589" s="598"/>
    </row>
    <row r="29590" spans="6:23" x14ac:dyDescent="0.2">
      <c r="F29590" s="610"/>
      <c r="H29590" s="612"/>
      <c r="I29590" s="598"/>
      <c r="J29590" s="598"/>
      <c r="M29590" s="598"/>
      <c r="N29590" s="598"/>
      <c r="V29590" s="598"/>
      <c r="W29590" s="598"/>
    </row>
    <row r="29591" spans="6:23" x14ac:dyDescent="0.2">
      <c r="F29591" s="610"/>
      <c r="H29591" s="612"/>
      <c r="I29591" s="598"/>
      <c r="J29591" s="598"/>
      <c r="M29591" s="598"/>
      <c r="N29591" s="598"/>
      <c r="V29591" s="598"/>
      <c r="W29591" s="598"/>
    </row>
    <row r="29592" spans="6:23" x14ac:dyDescent="0.2">
      <c r="F29592" s="610"/>
      <c r="H29592" s="612"/>
      <c r="I29592" s="598"/>
      <c r="J29592" s="598"/>
      <c r="M29592" s="598"/>
      <c r="N29592" s="598"/>
      <c r="V29592" s="598"/>
      <c r="W29592" s="598"/>
    </row>
    <row r="29593" spans="6:23" x14ac:dyDescent="0.2">
      <c r="F29593" s="610"/>
      <c r="H29593" s="612"/>
      <c r="I29593" s="598"/>
      <c r="J29593" s="598"/>
      <c r="M29593" s="598"/>
      <c r="N29593" s="598"/>
      <c r="V29593" s="598"/>
      <c r="W29593" s="598"/>
    </row>
    <row r="29594" spans="6:23" x14ac:dyDescent="0.2">
      <c r="F29594" s="610"/>
      <c r="H29594" s="612"/>
      <c r="I29594" s="598"/>
      <c r="J29594" s="598"/>
      <c r="M29594" s="598"/>
      <c r="N29594" s="598"/>
      <c r="V29594" s="598"/>
      <c r="W29594" s="598"/>
    </row>
    <row r="29595" spans="6:23" x14ac:dyDescent="0.2">
      <c r="F29595" s="610"/>
      <c r="H29595" s="612"/>
      <c r="I29595" s="598"/>
      <c r="J29595" s="598"/>
      <c r="M29595" s="598"/>
      <c r="N29595" s="598"/>
      <c r="V29595" s="598"/>
      <c r="W29595" s="598"/>
    </row>
    <row r="29596" spans="6:23" x14ac:dyDescent="0.2">
      <c r="F29596" s="610"/>
      <c r="H29596" s="612"/>
      <c r="I29596" s="598"/>
      <c r="J29596" s="598"/>
      <c r="M29596" s="598"/>
      <c r="N29596" s="598"/>
      <c r="V29596" s="598"/>
      <c r="W29596" s="598"/>
    </row>
    <row r="29597" spans="6:23" x14ac:dyDescent="0.2">
      <c r="F29597" s="610"/>
      <c r="H29597" s="612"/>
      <c r="I29597" s="598"/>
      <c r="J29597" s="598"/>
      <c r="M29597" s="598"/>
      <c r="N29597" s="598"/>
      <c r="V29597" s="598"/>
      <c r="W29597" s="598"/>
    </row>
    <row r="29598" spans="6:23" x14ac:dyDescent="0.2">
      <c r="F29598" s="610"/>
      <c r="H29598" s="612"/>
      <c r="I29598" s="598"/>
      <c r="J29598" s="598"/>
      <c r="M29598" s="598"/>
      <c r="N29598" s="598"/>
      <c r="V29598" s="598"/>
      <c r="W29598" s="598"/>
    </row>
    <row r="29599" spans="6:23" x14ac:dyDescent="0.2">
      <c r="F29599" s="610"/>
      <c r="H29599" s="612"/>
      <c r="I29599" s="598"/>
      <c r="J29599" s="598"/>
      <c r="M29599" s="598"/>
      <c r="N29599" s="598"/>
      <c r="V29599" s="598"/>
      <c r="W29599" s="598"/>
    </row>
    <row r="29600" spans="6:23" x14ac:dyDescent="0.2">
      <c r="F29600" s="610"/>
      <c r="H29600" s="612"/>
      <c r="I29600" s="598"/>
      <c r="J29600" s="598"/>
      <c r="M29600" s="598"/>
      <c r="N29600" s="598"/>
      <c r="V29600" s="598"/>
      <c r="W29600" s="598"/>
    </row>
    <row r="29601" spans="6:23" x14ac:dyDescent="0.2">
      <c r="F29601" s="610"/>
      <c r="H29601" s="612"/>
      <c r="I29601" s="598"/>
      <c r="J29601" s="598"/>
      <c r="M29601" s="598"/>
      <c r="N29601" s="598"/>
      <c r="V29601" s="598"/>
      <c r="W29601" s="598"/>
    </row>
    <row r="29602" spans="6:23" x14ac:dyDescent="0.2">
      <c r="F29602" s="610"/>
      <c r="H29602" s="612"/>
      <c r="I29602" s="598"/>
      <c r="J29602" s="598"/>
      <c r="M29602" s="598"/>
      <c r="N29602" s="598"/>
      <c r="V29602" s="598"/>
      <c r="W29602" s="598"/>
    </row>
    <row r="29603" spans="6:23" x14ac:dyDescent="0.2">
      <c r="F29603" s="610"/>
      <c r="H29603" s="612"/>
      <c r="I29603" s="598"/>
      <c r="J29603" s="598"/>
      <c r="M29603" s="598"/>
      <c r="N29603" s="598"/>
      <c r="V29603" s="598"/>
      <c r="W29603" s="598"/>
    </row>
    <row r="29604" spans="6:23" x14ac:dyDescent="0.2">
      <c r="F29604" s="610"/>
      <c r="H29604" s="612"/>
      <c r="I29604" s="598"/>
      <c r="J29604" s="598"/>
      <c r="M29604" s="598"/>
      <c r="N29604" s="598"/>
      <c r="V29604" s="598"/>
      <c r="W29604" s="598"/>
    </row>
    <row r="29605" spans="6:23" x14ac:dyDescent="0.2">
      <c r="F29605" s="610"/>
      <c r="H29605" s="612"/>
      <c r="I29605" s="598"/>
      <c r="J29605" s="598"/>
      <c r="M29605" s="598"/>
      <c r="N29605" s="598"/>
      <c r="V29605" s="598"/>
      <c r="W29605" s="598"/>
    </row>
    <row r="29606" spans="6:23" x14ac:dyDescent="0.2">
      <c r="F29606" s="610"/>
      <c r="H29606" s="612"/>
      <c r="I29606" s="598"/>
      <c r="J29606" s="598"/>
      <c r="M29606" s="598"/>
      <c r="N29606" s="598"/>
      <c r="V29606" s="598"/>
      <c r="W29606" s="598"/>
    </row>
    <row r="29607" spans="6:23" x14ac:dyDescent="0.2">
      <c r="F29607" s="610"/>
      <c r="H29607" s="612"/>
      <c r="I29607" s="598"/>
      <c r="J29607" s="598"/>
      <c r="M29607" s="598"/>
      <c r="N29607" s="598"/>
      <c r="V29607" s="598"/>
      <c r="W29607" s="598"/>
    </row>
    <row r="29608" spans="6:23" x14ac:dyDescent="0.2">
      <c r="F29608" s="610"/>
      <c r="H29608" s="612"/>
      <c r="I29608" s="598"/>
      <c r="J29608" s="598"/>
      <c r="M29608" s="598"/>
      <c r="N29608" s="598"/>
      <c r="V29608" s="598"/>
      <c r="W29608" s="598"/>
    </row>
    <row r="29609" spans="6:23" x14ac:dyDescent="0.2">
      <c r="F29609" s="610"/>
      <c r="H29609" s="612"/>
      <c r="I29609" s="598"/>
      <c r="J29609" s="598"/>
      <c r="M29609" s="598"/>
      <c r="N29609" s="598"/>
      <c r="V29609" s="598"/>
      <c r="W29609" s="598"/>
    </row>
    <row r="29610" spans="6:23" x14ac:dyDescent="0.2">
      <c r="F29610" s="610"/>
      <c r="H29610" s="612"/>
      <c r="I29610" s="598"/>
      <c r="J29610" s="598"/>
      <c r="M29610" s="598"/>
      <c r="N29610" s="598"/>
      <c r="V29610" s="598"/>
      <c r="W29610" s="598"/>
    </row>
    <row r="29611" spans="6:23" x14ac:dyDescent="0.2">
      <c r="F29611" s="610"/>
      <c r="H29611" s="612"/>
      <c r="I29611" s="598"/>
      <c r="J29611" s="598"/>
      <c r="M29611" s="598"/>
      <c r="N29611" s="598"/>
      <c r="V29611" s="598"/>
      <c r="W29611" s="598"/>
    </row>
    <row r="29612" spans="6:23" x14ac:dyDescent="0.2">
      <c r="F29612" s="610"/>
      <c r="H29612" s="612"/>
      <c r="I29612" s="598"/>
      <c r="J29612" s="598"/>
      <c r="M29612" s="598"/>
      <c r="N29612" s="598"/>
      <c r="V29612" s="598"/>
      <c r="W29612" s="598"/>
    </row>
    <row r="29613" spans="6:23" x14ac:dyDescent="0.2">
      <c r="F29613" s="610"/>
      <c r="H29613" s="612"/>
      <c r="I29613" s="598"/>
      <c r="J29613" s="598"/>
      <c r="M29613" s="598"/>
      <c r="N29613" s="598"/>
      <c r="V29613" s="598"/>
      <c r="W29613" s="598"/>
    </row>
    <row r="29614" spans="6:23" x14ac:dyDescent="0.2">
      <c r="F29614" s="610"/>
      <c r="H29614" s="612"/>
      <c r="I29614" s="598"/>
      <c r="J29614" s="598"/>
      <c r="M29614" s="598"/>
      <c r="N29614" s="598"/>
      <c r="V29614" s="598"/>
      <c r="W29614" s="598"/>
    </row>
    <row r="29615" spans="6:23" x14ac:dyDescent="0.2">
      <c r="F29615" s="610"/>
      <c r="H29615" s="612"/>
      <c r="I29615" s="598"/>
      <c r="J29615" s="598"/>
      <c r="M29615" s="598"/>
      <c r="N29615" s="598"/>
      <c r="V29615" s="598"/>
      <c r="W29615" s="598"/>
    </row>
    <row r="29616" spans="6:23" x14ac:dyDescent="0.2">
      <c r="F29616" s="610"/>
      <c r="H29616" s="612"/>
      <c r="I29616" s="598"/>
      <c r="J29616" s="598"/>
      <c r="M29616" s="598"/>
      <c r="N29616" s="598"/>
      <c r="V29616" s="598"/>
      <c r="W29616" s="598"/>
    </row>
    <row r="29617" spans="6:23" x14ac:dyDescent="0.2">
      <c r="F29617" s="610"/>
      <c r="H29617" s="612"/>
      <c r="I29617" s="598"/>
      <c r="J29617" s="598"/>
      <c r="M29617" s="598"/>
      <c r="N29617" s="598"/>
      <c r="V29617" s="598"/>
      <c r="W29617" s="598"/>
    </row>
    <row r="29618" spans="6:23" x14ac:dyDescent="0.2">
      <c r="F29618" s="610"/>
      <c r="H29618" s="612"/>
      <c r="I29618" s="598"/>
      <c r="J29618" s="598"/>
      <c r="M29618" s="598"/>
      <c r="N29618" s="598"/>
      <c r="V29618" s="598"/>
      <c r="W29618" s="598"/>
    </row>
    <row r="29619" spans="6:23" x14ac:dyDescent="0.2">
      <c r="F29619" s="610"/>
      <c r="H29619" s="612"/>
      <c r="I29619" s="598"/>
      <c r="J29619" s="598"/>
      <c r="M29619" s="598"/>
      <c r="N29619" s="598"/>
      <c r="V29619" s="598"/>
      <c r="W29619" s="598"/>
    </row>
    <row r="29620" spans="6:23" x14ac:dyDescent="0.2">
      <c r="F29620" s="610"/>
      <c r="H29620" s="612"/>
      <c r="I29620" s="598"/>
      <c r="J29620" s="598"/>
      <c r="M29620" s="598"/>
      <c r="N29620" s="598"/>
      <c r="V29620" s="598"/>
      <c r="W29620" s="598"/>
    </row>
    <row r="29621" spans="6:23" x14ac:dyDescent="0.2">
      <c r="F29621" s="610"/>
      <c r="H29621" s="612"/>
      <c r="I29621" s="598"/>
      <c r="J29621" s="598"/>
      <c r="M29621" s="598"/>
      <c r="N29621" s="598"/>
      <c r="V29621" s="598"/>
      <c r="W29621" s="598"/>
    </row>
    <row r="29622" spans="6:23" x14ac:dyDescent="0.2">
      <c r="F29622" s="610"/>
      <c r="H29622" s="612"/>
      <c r="I29622" s="598"/>
      <c r="J29622" s="598"/>
      <c r="M29622" s="598"/>
      <c r="N29622" s="598"/>
      <c r="V29622" s="598"/>
      <c r="W29622" s="598"/>
    </row>
    <row r="29623" spans="6:23" x14ac:dyDescent="0.2">
      <c r="F29623" s="610"/>
      <c r="H29623" s="612"/>
      <c r="I29623" s="598"/>
      <c r="J29623" s="598"/>
      <c r="M29623" s="598"/>
      <c r="N29623" s="598"/>
      <c r="V29623" s="598"/>
      <c r="W29623" s="598"/>
    </row>
    <row r="29624" spans="6:23" x14ac:dyDescent="0.2">
      <c r="F29624" s="610"/>
      <c r="H29624" s="612"/>
      <c r="I29624" s="598"/>
      <c r="J29624" s="598"/>
      <c r="M29624" s="598"/>
      <c r="N29624" s="598"/>
      <c r="V29624" s="598"/>
      <c r="W29624" s="598"/>
    </row>
    <row r="29625" spans="6:23" x14ac:dyDescent="0.2">
      <c r="F29625" s="610"/>
      <c r="H29625" s="612"/>
      <c r="I29625" s="598"/>
      <c r="J29625" s="598"/>
      <c r="M29625" s="598"/>
      <c r="N29625" s="598"/>
      <c r="V29625" s="598"/>
      <c r="W29625" s="598"/>
    </row>
    <row r="29626" spans="6:23" x14ac:dyDescent="0.2">
      <c r="F29626" s="610"/>
      <c r="H29626" s="612"/>
      <c r="I29626" s="598"/>
      <c r="J29626" s="598"/>
      <c r="M29626" s="598"/>
      <c r="N29626" s="598"/>
      <c r="V29626" s="598"/>
      <c r="W29626" s="598"/>
    </row>
    <row r="29627" spans="6:23" x14ac:dyDescent="0.2">
      <c r="F29627" s="610"/>
      <c r="H29627" s="612"/>
      <c r="I29627" s="598"/>
      <c r="J29627" s="598"/>
      <c r="M29627" s="598"/>
      <c r="N29627" s="598"/>
      <c r="V29627" s="598"/>
      <c r="W29627" s="598"/>
    </row>
    <row r="29628" spans="6:23" x14ac:dyDescent="0.2">
      <c r="F29628" s="610"/>
      <c r="H29628" s="612"/>
      <c r="I29628" s="598"/>
      <c r="J29628" s="598"/>
      <c r="M29628" s="598"/>
      <c r="N29628" s="598"/>
      <c r="V29628" s="598"/>
      <c r="W29628" s="598"/>
    </row>
    <row r="29629" spans="6:23" x14ac:dyDescent="0.2">
      <c r="F29629" s="610"/>
      <c r="H29629" s="612"/>
      <c r="I29629" s="598"/>
      <c r="J29629" s="598"/>
      <c r="M29629" s="598"/>
      <c r="N29629" s="598"/>
      <c r="V29629" s="598"/>
      <c r="W29629" s="598"/>
    </row>
    <row r="29630" spans="6:23" x14ac:dyDescent="0.2">
      <c r="F29630" s="610"/>
      <c r="H29630" s="612"/>
      <c r="I29630" s="598"/>
      <c r="J29630" s="598"/>
      <c r="M29630" s="598"/>
      <c r="N29630" s="598"/>
      <c r="V29630" s="598"/>
      <c r="W29630" s="598"/>
    </row>
    <row r="29631" spans="6:23" x14ac:dyDescent="0.2">
      <c r="F29631" s="610"/>
      <c r="H29631" s="612"/>
      <c r="I29631" s="598"/>
      <c r="J29631" s="598"/>
      <c r="M29631" s="598"/>
      <c r="N29631" s="598"/>
      <c r="V29631" s="598"/>
      <c r="W29631" s="598"/>
    </row>
    <row r="29632" spans="6:23" x14ac:dyDescent="0.2">
      <c r="F29632" s="610"/>
      <c r="H29632" s="612"/>
      <c r="I29632" s="598"/>
      <c r="J29632" s="598"/>
      <c r="M29632" s="598"/>
      <c r="N29632" s="598"/>
      <c r="V29632" s="598"/>
      <c r="W29632" s="598"/>
    </row>
    <row r="29633" spans="6:23" x14ac:dyDescent="0.2">
      <c r="F29633" s="610"/>
      <c r="H29633" s="612"/>
      <c r="I29633" s="598"/>
      <c r="J29633" s="598"/>
      <c r="M29633" s="598"/>
      <c r="N29633" s="598"/>
      <c r="V29633" s="598"/>
      <c r="W29633" s="598"/>
    </row>
    <row r="29634" spans="6:23" x14ac:dyDescent="0.2">
      <c r="F29634" s="610"/>
      <c r="H29634" s="612"/>
      <c r="I29634" s="598"/>
      <c r="J29634" s="598"/>
      <c r="M29634" s="598"/>
      <c r="N29634" s="598"/>
      <c r="V29634" s="598"/>
      <c r="W29634" s="598"/>
    </row>
    <row r="29635" spans="6:23" x14ac:dyDescent="0.2">
      <c r="F29635" s="610"/>
      <c r="H29635" s="612"/>
      <c r="I29635" s="598"/>
      <c r="J29635" s="598"/>
      <c r="M29635" s="598"/>
      <c r="N29635" s="598"/>
      <c r="V29635" s="598"/>
      <c r="W29635" s="598"/>
    </row>
    <row r="29636" spans="6:23" x14ac:dyDescent="0.2">
      <c r="F29636" s="610"/>
      <c r="H29636" s="612"/>
      <c r="I29636" s="598"/>
      <c r="J29636" s="598"/>
      <c r="M29636" s="598"/>
      <c r="N29636" s="598"/>
      <c r="V29636" s="598"/>
      <c r="W29636" s="598"/>
    </row>
    <row r="29637" spans="6:23" x14ac:dyDescent="0.2">
      <c r="F29637" s="610"/>
      <c r="H29637" s="612"/>
      <c r="I29637" s="598"/>
      <c r="J29637" s="598"/>
      <c r="M29637" s="598"/>
      <c r="N29637" s="598"/>
      <c r="V29637" s="598"/>
      <c r="W29637" s="598"/>
    </row>
    <row r="29638" spans="6:23" x14ac:dyDescent="0.2">
      <c r="F29638" s="610"/>
      <c r="H29638" s="612"/>
      <c r="I29638" s="598"/>
      <c r="J29638" s="598"/>
      <c r="M29638" s="598"/>
      <c r="N29638" s="598"/>
      <c r="V29638" s="598"/>
      <c r="W29638" s="598"/>
    </row>
    <row r="29639" spans="6:23" x14ac:dyDescent="0.2">
      <c r="F29639" s="610"/>
      <c r="H29639" s="612"/>
      <c r="I29639" s="598"/>
      <c r="J29639" s="598"/>
      <c r="M29639" s="598"/>
      <c r="N29639" s="598"/>
      <c r="V29639" s="598"/>
      <c r="W29639" s="598"/>
    </row>
    <row r="29640" spans="6:23" x14ac:dyDescent="0.2">
      <c r="F29640" s="610"/>
      <c r="H29640" s="612"/>
      <c r="I29640" s="598"/>
      <c r="J29640" s="598"/>
      <c r="M29640" s="598"/>
      <c r="N29640" s="598"/>
      <c r="V29640" s="598"/>
      <c r="W29640" s="598"/>
    </row>
    <row r="29641" spans="6:23" x14ac:dyDescent="0.2">
      <c r="F29641" s="610"/>
      <c r="H29641" s="612"/>
      <c r="I29641" s="598"/>
      <c r="J29641" s="598"/>
      <c r="M29641" s="598"/>
      <c r="N29641" s="598"/>
      <c r="V29641" s="598"/>
      <c r="W29641" s="598"/>
    </row>
    <row r="29642" spans="6:23" x14ac:dyDescent="0.2">
      <c r="F29642" s="610"/>
      <c r="H29642" s="612"/>
      <c r="I29642" s="598"/>
      <c r="J29642" s="598"/>
      <c r="M29642" s="598"/>
      <c r="N29642" s="598"/>
      <c r="V29642" s="598"/>
      <c r="W29642" s="598"/>
    </row>
    <row r="29643" spans="6:23" x14ac:dyDescent="0.2">
      <c r="F29643" s="610"/>
      <c r="H29643" s="612"/>
      <c r="I29643" s="598"/>
      <c r="J29643" s="598"/>
      <c r="M29643" s="598"/>
      <c r="N29643" s="598"/>
      <c r="V29643" s="598"/>
      <c r="W29643" s="598"/>
    </row>
    <row r="29644" spans="6:23" x14ac:dyDescent="0.2">
      <c r="F29644" s="610"/>
      <c r="H29644" s="612"/>
      <c r="I29644" s="598"/>
      <c r="J29644" s="598"/>
      <c r="M29644" s="598"/>
      <c r="N29644" s="598"/>
      <c r="V29644" s="598"/>
      <c r="W29644" s="598"/>
    </row>
    <row r="29645" spans="6:23" x14ac:dyDescent="0.2">
      <c r="F29645" s="610"/>
      <c r="H29645" s="612"/>
      <c r="I29645" s="598"/>
      <c r="J29645" s="598"/>
      <c r="M29645" s="598"/>
      <c r="N29645" s="598"/>
      <c r="V29645" s="598"/>
      <c r="W29645" s="598"/>
    </row>
    <row r="29646" spans="6:23" x14ac:dyDescent="0.2">
      <c r="F29646" s="610"/>
      <c r="H29646" s="612"/>
      <c r="I29646" s="598"/>
      <c r="J29646" s="598"/>
      <c r="M29646" s="598"/>
      <c r="N29646" s="598"/>
      <c r="V29646" s="598"/>
      <c r="W29646" s="598"/>
    </row>
    <row r="29647" spans="6:23" x14ac:dyDescent="0.2">
      <c r="F29647" s="610"/>
      <c r="H29647" s="612"/>
      <c r="I29647" s="598"/>
      <c r="J29647" s="598"/>
      <c r="M29647" s="598"/>
      <c r="N29647" s="598"/>
      <c r="V29647" s="598"/>
      <c r="W29647" s="598"/>
    </row>
    <row r="29648" spans="6:23" x14ac:dyDescent="0.2">
      <c r="F29648" s="610"/>
      <c r="H29648" s="612"/>
      <c r="I29648" s="598"/>
      <c r="J29648" s="598"/>
      <c r="M29648" s="598"/>
      <c r="N29648" s="598"/>
      <c r="V29648" s="598"/>
      <c r="W29648" s="598"/>
    </row>
    <row r="29649" spans="6:23" x14ac:dyDescent="0.2">
      <c r="F29649" s="610"/>
      <c r="H29649" s="612"/>
      <c r="I29649" s="598"/>
      <c r="J29649" s="598"/>
      <c r="M29649" s="598"/>
      <c r="N29649" s="598"/>
      <c r="V29649" s="598"/>
      <c r="W29649" s="598"/>
    </row>
    <row r="29650" spans="6:23" x14ac:dyDescent="0.2">
      <c r="F29650" s="610"/>
      <c r="H29650" s="612"/>
      <c r="I29650" s="598"/>
      <c r="J29650" s="598"/>
      <c r="M29650" s="598"/>
      <c r="N29650" s="598"/>
      <c r="V29650" s="598"/>
      <c r="W29650" s="598"/>
    </row>
    <row r="29651" spans="6:23" x14ac:dyDescent="0.2">
      <c r="F29651" s="610"/>
      <c r="H29651" s="612"/>
      <c r="I29651" s="598"/>
      <c r="J29651" s="598"/>
      <c r="M29651" s="598"/>
      <c r="N29651" s="598"/>
      <c r="V29651" s="598"/>
      <c r="W29651" s="598"/>
    </row>
    <row r="29652" spans="6:23" x14ac:dyDescent="0.2">
      <c r="F29652" s="610"/>
      <c r="H29652" s="612"/>
      <c r="I29652" s="598"/>
      <c r="J29652" s="598"/>
      <c r="M29652" s="598"/>
      <c r="N29652" s="598"/>
      <c r="V29652" s="598"/>
      <c r="W29652" s="598"/>
    </row>
    <row r="29653" spans="6:23" x14ac:dyDescent="0.2">
      <c r="F29653" s="610"/>
      <c r="H29653" s="612"/>
      <c r="I29653" s="598"/>
      <c r="J29653" s="598"/>
      <c r="M29653" s="598"/>
      <c r="N29653" s="598"/>
      <c r="V29653" s="598"/>
      <c r="W29653" s="598"/>
    </row>
    <row r="29654" spans="6:23" x14ac:dyDescent="0.2">
      <c r="F29654" s="610"/>
      <c r="H29654" s="612"/>
      <c r="I29654" s="598"/>
      <c r="J29654" s="598"/>
      <c r="M29654" s="598"/>
      <c r="N29654" s="598"/>
      <c r="V29654" s="598"/>
      <c r="W29654" s="598"/>
    </row>
    <row r="29655" spans="6:23" x14ac:dyDescent="0.2">
      <c r="F29655" s="610"/>
      <c r="H29655" s="612"/>
      <c r="I29655" s="598"/>
      <c r="J29655" s="598"/>
      <c r="M29655" s="598"/>
      <c r="N29655" s="598"/>
      <c r="V29655" s="598"/>
      <c r="W29655" s="598"/>
    </row>
    <row r="29656" spans="6:23" x14ac:dyDescent="0.2">
      <c r="F29656" s="610"/>
      <c r="H29656" s="612"/>
      <c r="I29656" s="598"/>
      <c r="J29656" s="598"/>
      <c r="M29656" s="598"/>
      <c r="N29656" s="598"/>
      <c r="V29656" s="598"/>
      <c r="W29656" s="598"/>
    </row>
    <row r="29657" spans="6:23" x14ac:dyDescent="0.2">
      <c r="F29657" s="610"/>
      <c r="H29657" s="612"/>
      <c r="I29657" s="598"/>
      <c r="J29657" s="598"/>
      <c r="M29657" s="598"/>
      <c r="N29657" s="598"/>
      <c r="V29657" s="598"/>
      <c r="W29657" s="598"/>
    </row>
    <row r="29658" spans="6:23" x14ac:dyDescent="0.2">
      <c r="F29658" s="610"/>
      <c r="H29658" s="612"/>
      <c r="I29658" s="598"/>
      <c r="J29658" s="598"/>
      <c r="M29658" s="598"/>
      <c r="N29658" s="598"/>
      <c r="V29658" s="598"/>
      <c r="W29658" s="598"/>
    </row>
    <row r="29659" spans="6:23" x14ac:dyDescent="0.2">
      <c r="F29659" s="610"/>
      <c r="H29659" s="612"/>
      <c r="I29659" s="598"/>
      <c r="J29659" s="598"/>
      <c r="M29659" s="598"/>
      <c r="N29659" s="598"/>
      <c r="V29659" s="598"/>
      <c r="W29659" s="598"/>
    </row>
    <row r="29660" spans="6:23" x14ac:dyDescent="0.2">
      <c r="F29660" s="610"/>
      <c r="H29660" s="612"/>
      <c r="I29660" s="598"/>
      <c r="J29660" s="598"/>
      <c r="M29660" s="598"/>
      <c r="N29660" s="598"/>
      <c r="V29660" s="598"/>
      <c r="W29660" s="598"/>
    </row>
    <row r="29661" spans="6:23" x14ac:dyDescent="0.2">
      <c r="F29661" s="610"/>
      <c r="H29661" s="612"/>
      <c r="I29661" s="598"/>
      <c r="J29661" s="598"/>
      <c r="M29661" s="598"/>
      <c r="N29661" s="598"/>
      <c r="V29661" s="598"/>
      <c r="W29661" s="598"/>
    </row>
    <row r="29662" spans="6:23" x14ac:dyDescent="0.2">
      <c r="F29662" s="610"/>
      <c r="H29662" s="612"/>
      <c r="I29662" s="598"/>
      <c r="J29662" s="598"/>
      <c r="M29662" s="598"/>
      <c r="N29662" s="598"/>
      <c r="V29662" s="598"/>
      <c r="W29662" s="598"/>
    </row>
    <row r="29663" spans="6:23" x14ac:dyDescent="0.2">
      <c r="F29663" s="610"/>
      <c r="H29663" s="612"/>
      <c r="I29663" s="598"/>
      <c r="J29663" s="598"/>
      <c r="M29663" s="598"/>
      <c r="N29663" s="598"/>
      <c r="V29663" s="598"/>
      <c r="W29663" s="598"/>
    </row>
    <row r="29664" spans="6:23" x14ac:dyDescent="0.2">
      <c r="F29664" s="610"/>
      <c r="H29664" s="612"/>
      <c r="I29664" s="598"/>
      <c r="J29664" s="598"/>
      <c r="M29664" s="598"/>
      <c r="N29664" s="598"/>
      <c r="V29664" s="598"/>
      <c r="W29664" s="598"/>
    </row>
    <row r="29665" spans="6:23" x14ac:dyDescent="0.2">
      <c r="F29665" s="610"/>
      <c r="H29665" s="612"/>
      <c r="I29665" s="598"/>
      <c r="J29665" s="598"/>
      <c r="M29665" s="598"/>
      <c r="N29665" s="598"/>
      <c r="V29665" s="598"/>
      <c r="W29665" s="598"/>
    </row>
    <row r="29666" spans="6:23" x14ac:dyDescent="0.2">
      <c r="F29666" s="610"/>
      <c r="H29666" s="612"/>
      <c r="I29666" s="598"/>
      <c r="J29666" s="598"/>
      <c r="M29666" s="598"/>
      <c r="N29666" s="598"/>
      <c r="V29666" s="598"/>
      <c r="W29666" s="598"/>
    </row>
    <row r="29667" spans="6:23" x14ac:dyDescent="0.2">
      <c r="F29667" s="610"/>
      <c r="H29667" s="612"/>
      <c r="I29667" s="598"/>
      <c r="J29667" s="598"/>
      <c r="M29667" s="598"/>
      <c r="N29667" s="598"/>
      <c r="V29667" s="598"/>
      <c r="W29667" s="598"/>
    </row>
    <row r="29668" spans="6:23" x14ac:dyDescent="0.2">
      <c r="F29668" s="610"/>
      <c r="H29668" s="612"/>
      <c r="I29668" s="598"/>
      <c r="J29668" s="598"/>
      <c r="M29668" s="598"/>
      <c r="N29668" s="598"/>
      <c r="V29668" s="598"/>
      <c r="W29668" s="598"/>
    </row>
    <row r="29669" spans="6:23" x14ac:dyDescent="0.2">
      <c r="F29669" s="610"/>
      <c r="H29669" s="612"/>
      <c r="I29669" s="598"/>
      <c r="J29669" s="598"/>
      <c r="M29669" s="598"/>
      <c r="N29669" s="598"/>
      <c r="V29669" s="598"/>
      <c r="W29669" s="598"/>
    </row>
    <row r="29670" spans="6:23" x14ac:dyDescent="0.2">
      <c r="F29670" s="610"/>
      <c r="H29670" s="612"/>
      <c r="I29670" s="598"/>
      <c r="J29670" s="598"/>
      <c r="M29670" s="598"/>
      <c r="N29670" s="598"/>
      <c r="V29670" s="598"/>
      <c r="W29670" s="598"/>
    </row>
    <row r="29671" spans="6:23" x14ac:dyDescent="0.2">
      <c r="F29671" s="610"/>
      <c r="H29671" s="612"/>
      <c r="I29671" s="598"/>
      <c r="J29671" s="598"/>
      <c r="M29671" s="598"/>
      <c r="N29671" s="598"/>
      <c r="V29671" s="598"/>
      <c r="W29671" s="598"/>
    </row>
    <row r="29672" spans="6:23" x14ac:dyDescent="0.2">
      <c r="F29672" s="610"/>
      <c r="H29672" s="612"/>
      <c r="I29672" s="598"/>
      <c r="J29672" s="598"/>
      <c r="M29672" s="598"/>
      <c r="N29672" s="598"/>
      <c r="V29672" s="598"/>
      <c r="W29672" s="598"/>
    </row>
    <row r="29673" spans="6:23" x14ac:dyDescent="0.2">
      <c r="F29673" s="610"/>
      <c r="H29673" s="612"/>
      <c r="I29673" s="598"/>
      <c r="J29673" s="598"/>
      <c r="M29673" s="598"/>
      <c r="N29673" s="598"/>
      <c r="V29673" s="598"/>
      <c r="W29673" s="598"/>
    </row>
    <row r="29674" spans="6:23" x14ac:dyDescent="0.2">
      <c r="F29674" s="610"/>
      <c r="H29674" s="612"/>
      <c r="I29674" s="598"/>
      <c r="J29674" s="598"/>
      <c r="M29674" s="598"/>
      <c r="N29674" s="598"/>
      <c r="V29674" s="598"/>
      <c r="W29674" s="598"/>
    </row>
    <row r="29675" spans="6:23" x14ac:dyDescent="0.2">
      <c r="F29675" s="610"/>
      <c r="H29675" s="612"/>
      <c r="I29675" s="598"/>
      <c r="J29675" s="598"/>
      <c r="M29675" s="598"/>
      <c r="N29675" s="598"/>
      <c r="V29675" s="598"/>
      <c r="W29675" s="598"/>
    </row>
    <row r="29676" spans="6:23" x14ac:dyDescent="0.2">
      <c r="F29676" s="610"/>
      <c r="H29676" s="612"/>
      <c r="I29676" s="598"/>
      <c r="J29676" s="598"/>
      <c r="M29676" s="598"/>
      <c r="N29676" s="598"/>
      <c r="V29676" s="598"/>
      <c r="W29676" s="598"/>
    </row>
    <row r="29677" spans="6:23" x14ac:dyDescent="0.2">
      <c r="F29677" s="610"/>
      <c r="H29677" s="612"/>
      <c r="I29677" s="598"/>
      <c r="J29677" s="598"/>
      <c r="M29677" s="598"/>
      <c r="N29677" s="598"/>
      <c r="V29677" s="598"/>
      <c r="W29677" s="598"/>
    </row>
    <row r="29678" spans="6:23" x14ac:dyDescent="0.2">
      <c r="F29678" s="610"/>
      <c r="H29678" s="612"/>
      <c r="I29678" s="598"/>
      <c r="J29678" s="598"/>
      <c r="M29678" s="598"/>
      <c r="N29678" s="598"/>
      <c r="V29678" s="598"/>
      <c r="W29678" s="598"/>
    </row>
    <row r="29679" spans="6:23" x14ac:dyDescent="0.2">
      <c r="F29679" s="610"/>
      <c r="H29679" s="612"/>
      <c r="I29679" s="598"/>
      <c r="J29679" s="598"/>
      <c r="M29679" s="598"/>
      <c r="N29679" s="598"/>
      <c r="V29679" s="598"/>
      <c r="W29679" s="598"/>
    </row>
    <row r="29680" spans="6:23" x14ac:dyDescent="0.2">
      <c r="F29680" s="610"/>
      <c r="H29680" s="612"/>
      <c r="I29680" s="598"/>
      <c r="J29680" s="598"/>
      <c r="M29680" s="598"/>
      <c r="N29680" s="598"/>
      <c r="V29680" s="598"/>
      <c r="W29680" s="598"/>
    </row>
    <row r="29681" spans="6:23" x14ac:dyDescent="0.2">
      <c r="F29681" s="610"/>
      <c r="H29681" s="612"/>
      <c r="I29681" s="598"/>
      <c r="J29681" s="598"/>
      <c r="M29681" s="598"/>
      <c r="N29681" s="598"/>
      <c r="V29681" s="598"/>
      <c r="W29681" s="598"/>
    </row>
    <row r="29682" spans="6:23" x14ac:dyDescent="0.2">
      <c r="F29682" s="610"/>
      <c r="H29682" s="612"/>
      <c r="I29682" s="598"/>
      <c r="J29682" s="598"/>
      <c r="M29682" s="598"/>
      <c r="N29682" s="598"/>
      <c r="V29682" s="598"/>
      <c r="W29682" s="598"/>
    </row>
    <row r="29683" spans="6:23" x14ac:dyDescent="0.2">
      <c r="F29683" s="610"/>
      <c r="H29683" s="612"/>
      <c r="I29683" s="598"/>
      <c r="J29683" s="598"/>
      <c r="M29683" s="598"/>
      <c r="N29683" s="598"/>
      <c r="V29683" s="598"/>
      <c r="W29683" s="598"/>
    </row>
    <row r="29684" spans="6:23" x14ac:dyDescent="0.2">
      <c r="F29684" s="610"/>
      <c r="H29684" s="612"/>
      <c r="I29684" s="598"/>
      <c r="J29684" s="598"/>
      <c r="M29684" s="598"/>
      <c r="N29684" s="598"/>
      <c r="V29684" s="598"/>
      <c r="W29684" s="598"/>
    </row>
    <row r="29685" spans="6:23" x14ac:dyDescent="0.2">
      <c r="F29685" s="610"/>
      <c r="H29685" s="612"/>
      <c r="I29685" s="598"/>
      <c r="J29685" s="598"/>
      <c r="M29685" s="598"/>
      <c r="N29685" s="598"/>
      <c r="V29685" s="598"/>
      <c r="W29685" s="598"/>
    </row>
    <row r="29686" spans="6:23" x14ac:dyDescent="0.2">
      <c r="F29686" s="610"/>
      <c r="H29686" s="612"/>
      <c r="I29686" s="598"/>
      <c r="J29686" s="598"/>
      <c r="M29686" s="598"/>
      <c r="N29686" s="598"/>
      <c r="V29686" s="598"/>
      <c r="W29686" s="598"/>
    </row>
    <row r="29687" spans="6:23" x14ac:dyDescent="0.2">
      <c r="F29687" s="610"/>
      <c r="H29687" s="612"/>
      <c r="I29687" s="598"/>
      <c r="J29687" s="598"/>
      <c r="M29687" s="598"/>
      <c r="N29687" s="598"/>
      <c r="V29687" s="598"/>
      <c r="W29687" s="598"/>
    </row>
    <row r="29688" spans="6:23" x14ac:dyDescent="0.2">
      <c r="F29688" s="610"/>
      <c r="H29688" s="612"/>
      <c r="I29688" s="598"/>
      <c r="J29688" s="598"/>
      <c r="M29688" s="598"/>
      <c r="N29688" s="598"/>
      <c r="V29688" s="598"/>
      <c r="W29688" s="598"/>
    </row>
    <row r="29689" spans="6:23" x14ac:dyDescent="0.2">
      <c r="F29689" s="610"/>
      <c r="H29689" s="612"/>
      <c r="I29689" s="598"/>
      <c r="J29689" s="598"/>
      <c r="M29689" s="598"/>
      <c r="N29689" s="598"/>
      <c r="V29689" s="598"/>
      <c r="W29689" s="598"/>
    </row>
    <row r="29690" spans="6:23" x14ac:dyDescent="0.2">
      <c r="F29690" s="610"/>
      <c r="H29690" s="612"/>
      <c r="I29690" s="598"/>
      <c r="J29690" s="598"/>
      <c r="M29690" s="598"/>
      <c r="N29690" s="598"/>
      <c r="V29690" s="598"/>
      <c r="W29690" s="598"/>
    </row>
    <row r="29691" spans="6:23" x14ac:dyDescent="0.2">
      <c r="F29691" s="610"/>
      <c r="H29691" s="612"/>
      <c r="I29691" s="598"/>
      <c r="J29691" s="598"/>
      <c r="M29691" s="598"/>
      <c r="N29691" s="598"/>
      <c r="V29691" s="598"/>
      <c r="W29691" s="598"/>
    </row>
    <row r="29692" spans="6:23" x14ac:dyDescent="0.2">
      <c r="F29692" s="610"/>
      <c r="H29692" s="612"/>
      <c r="I29692" s="598"/>
      <c r="J29692" s="598"/>
      <c r="M29692" s="598"/>
      <c r="N29692" s="598"/>
      <c r="V29692" s="598"/>
      <c r="W29692" s="598"/>
    </row>
    <row r="29693" spans="6:23" x14ac:dyDescent="0.2">
      <c r="F29693" s="610"/>
      <c r="H29693" s="612"/>
      <c r="I29693" s="598"/>
      <c r="J29693" s="598"/>
      <c r="M29693" s="598"/>
      <c r="N29693" s="598"/>
      <c r="V29693" s="598"/>
      <c r="W29693" s="598"/>
    </row>
    <row r="29694" spans="6:23" x14ac:dyDescent="0.2">
      <c r="F29694" s="610"/>
      <c r="H29694" s="612"/>
      <c r="I29694" s="598"/>
      <c r="J29694" s="598"/>
      <c r="M29694" s="598"/>
      <c r="N29694" s="598"/>
      <c r="V29694" s="598"/>
      <c r="W29694" s="598"/>
    </row>
    <row r="29695" spans="6:23" x14ac:dyDescent="0.2">
      <c r="F29695" s="610"/>
      <c r="H29695" s="612"/>
      <c r="I29695" s="598"/>
      <c r="J29695" s="598"/>
      <c r="M29695" s="598"/>
      <c r="N29695" s="598"/>
      <c r="V29695" s="598"/>
      <c r="W29695" s="598"/>
    </row>
    <row r="29696" spans="6:23" x14ac:dyDescent="0.2">
      <c r="F29696" s="610"/>
      <c r="H29696" s="612"/>
      <c r="I29696" s="598"/>
      <c r="J29696" s="598"/>
      <c r="M29696" s="598"/>
      <c r="N29696" s="598"/>
      <c r="V29696" s="598"/>
      <c r="W29696" s="598"/>
    </row>
    <row r="29697" spans="6:23" x14ac:dyDescent="0.2">
      <c r="F29697" s="610"/>
      <c r="H29697" s="612"/>
      <c r="I29697" s="598"/>
      <c r="J29697" s="598"/>
      <c r="M29697" s="598"/>
      <c r="N29697" s="598"/>
      <c r="V29697" s="598"/>
      <c r="W29697" s="598"/>
    </row>
    <row r="29698" spans="6:23" x14ac:dyDescent="0.2">
      <c r="F29698" s="610"/>
      <c r="H29698" s="612"/>
      <c r="I29698" s="598"/>
      <c r="J29698" s="598"/>
      <c r="M29698" s="598"/>
      <c r="N29698" s="598"/>
      <c r="V29698" s="598"/>
      <c r="W29698" s="598"/>
    </row>
    <row r="29699" spans="6:23" x14ac:dyDescent="0.2">
      <c r="F29699" s="610"/>
      <c r="H29699" s="612"/>
      <c r="I29699" s="598"/>
      <c r="J29699" s="598"/>
      <c r="M29699" s="598"/>
      <c r="N29699" s="598"/>
      <c r="V29699" s="598"/>
      <c r="W29699" s="598"/>
    </row>
    <row r="29700" spans="6:23" x14ac:dyDescent="0.2">
      <c r="F29700" s="610"/>
      <c r="H29700" s="612"/>
      <c r="I29700" s="598"/>
      <c r="J29700" s="598"/>
      <c r="M29700" s="598"/>
      <c r="N29700" s="598"/>
      <c r="V29700" s="598"/>
      <c r="W29700" s="598"/>
    </row>
    <row r="29701" spans="6:23" x14ac:dyDescent="0.2">
      <c r="F29701" s="610"/>
      <c r="H29701" s="612"/>
      <c r="I29701" s="598"/>
      <c r="J29701" s="598"/>
      <c r="M29701" s="598"/>
      <c r="N29701" s="598"/>
      <c r="V29701" s="598"/>
      <c r="W29701" s="598"/>
    </row>
    <row r="29702" spans="6:23" x14ac:dyDescent="0.2">
      <c r="F29702" s="610"/>
      <c r="H29702" s="612"/>
      <c r="I29702" s="598"/>
      <c r="J29702" s="598"/>
      <c r="M29702" s="598"/>
      <c r="N29702" s="598"/>
      <c r="V29702" s="598"/>
      <c r="W29702" s="598"/>
    </row>
    <row r="29703" spans="6:23" x14ac:dyDescent="0.2">
      <c r="F29703" s="610"/>
      <c r="H29703" s="612"/>
      <c r="I29703" s="598"/>
      <c r="J29703" s="598"/>
      <c r="M29703" s="598"/>
      <c r="N29703" s="598"/>
      <c r="V29703" s="598"/>
      <c r="W29703" s="598"/>
    </row>
    <row r="29704" spans="6:23" x14ac:dyDescent="0.2">
      <c r="F29704" s="610"/>
      <c r="H29704" s="612"/>
      <c r="I29704" s="598"/>
      <c r="J29704" s="598"/>
      <c r="M29704" s="598"/>
      <c r="N29704" s="598"/>
      <c r="V29704" s="598"/>
      <c r="W29704" s="598"/>
    </row>
    <row r="29705" spans="6:23" x14ac:dyDescent="0.2">
      <c r="F29705" s="610"/>
      <c r="H29705" s="612"/>
      <c r="I29705" s="598"/>
      <c r="J29705" s="598"/>
      <c r="M29705" s="598"/>
      <c r="N29705" s="598"/>
      <c r="V29705" s="598"/>
      <c r="W29705" s="598"/>
    </row>
    <row r="29706" spans="6:23" x14ac:dyDescent="0.2">
      <c r="F29706" s="610"/>
      <c r="H29706" s="612"/>
      <c r="I29706" s="598"/>
      <c r="J29706" s="598"/>
      <c r="M29706" s="598"/>
      <c r="N29706" s="598"/>
      <c r="V29706" s="598"/>
      <c r="W29706" s="598"/>
    </row>
    <row r="29707" spans="6:23" x14ac:dyDescent="0.2">
      <c r="F29707" s="610"/>
      <c r="H29707" s="612"/>
      <c r="I29707" s="598"/>
      <c r="J29707" s="598"/>
      <c r="M29707" s="598"/>
      <c r="N29707" s="598"/>
      <c r="V29707" s="598"/>
      <c r="W29707" s="598"/>
    </row>
    <row r="29708" spans="6:23" x14ac:dyDescent="0.2">
      <c r="F29708" s="610"/>
      <c r="H29708" s="612"/>
      <c r="I29708" s="598"/>
      <c r="J29708" s="598"/>
      <c r="M29708" s="598"/>
      <c r="N29708" s="598"/>
      <c r="V29708" s="598"/>
      <c r="W29708" s="598"/>
    </row>
    <row r="29709" spans="6:23" x14ac:dyDescent="0.2">
      <c r="F29709" s="610"/>
      <c r="H29709" s="612"/>
      <c r="I29709" s="598"/>
      <c r="J29709" s="598"/>
      <c r="M29709" s="598"/>
      <c r="N29709" s="598"/>
      <c r="V29709" s="598"/>
      <c r="W29709" s="598"/>
    </row>
    <row r="29710" spans="6:23" x14ac:dyDescent="0.2">
      <c r="F29710" s="610"/>
      <c r="H29710" s="612"/>
      <c r="I29710" s="598"/>
      <c r="J29710" s="598"/>
      <c r="M29710" s="598"/>
      <c r="N29710" s="598"/>
      <c r="V29710" s="598"/>
      <c r="W29710" s="598"/>
    </row>
    <row r="29711" spans="6:23" x14ac:dyDescent="0.2">
      <c r="F29711" s="610"/>
      <c r="H29711" s="612"/>
      <c r="I29711" s="598"/>
      <c r="J29711" s="598"/>
      <c r="M29711" s="598"/>
      <c r="N29711" s="598"/>
      <c r="V29711" s="598"/>
      <c r="W29711" s="598"/>
    </row>
    <row r="29712" spans="6:23" x14ac:dyDescent="0.2">
      <c r="F29712" s="610"/>
      <c r="H29712" s="612"/>
      <c r="I29712" s="598"/>
      <c r="J29712" s="598"/>
      <c r="M29712" s="598"/>
      <c r="N29712" s="598"/>
      <c r="V29712" s="598"/>
      <c r="W29712" s="598"/>
    </row>
    <row r="29713" spans="6:23" x14ac:dyDescent="0.2">
      <c r="F29713" s="610"/>
      <c r="H29713" s="612"/>
      <c r="I29713" s="598"/>
      <c r="J29713" s="598"/>
      <c r="M29713" s="598"/>
      <c r="N29713" s="598"/>
      <c r="V29713" s="598"/>
      <c r="W29713" s="598"/>
    </row>
    <row r="29714" spans="6:23" x14ac:dyDescent="0.2">
      <c r="F29714" s="610"/>
      <c r="H29714" s="612"/>
      <c r="I29714" s="598"/>
      <c r="J29714" s="598"/>
      <c r="M29714" s="598"/>
      <c r="N29714" s="598"/>
      <c r="V29714" s="598"/>
      <c r="W29714" s="598"/>
    </row>
    <row r="29715" spans="6:23" x14ac:dyDescent="0.2">
      <c r="F29715" s="610"/>
      <c r="H29715" s="612"/>
      <c r="I29715" s="598"/>
      <c r="J29715" s="598"/>
      <c r="M29715" s="598"/>
      <c r="N29715" s="598"/>
      <c r="V29715" s="598"/>
      <c r="W29715" s="598"/>
    </row>
    <row r="29716" spans="6:23" x14ac:dyDescent="0.2">
      <c r="F29716" s="610"/>
      <c r="H29716" s="612"/>
      <c r="I29716" s="598"/>
      <c r="J29716" s="598"/>
      <c r="M29716" s="598"/>
      <c r="N29716" s="598"/>
      <c r="V29716" s="598"/>
      <c r="W29716" s="598"/>
    </row>
    <row r="29717" spans="6:23" x14ac:dyDescent="0.2">
      <c r="F29717" s="610"/>
      <c r="H29717" s="612"/>
      <c r="I29717" s="598"/>
      <c r="J29717" s="598"/>
      <c r="M29717" s="598"/>
      <c r="N29717" s="598"/>
      <c r="V29717" s="598"/>
      <c r="W29717" s="598"/>
    </row>
    <row r="29718" spans="6:23" x14ac:dyDescent="0.2">
      <c r="F29718" s="610"/>
      <c r="H29718" s="612"/>
      <c r="I29718" s="598"/>
      <c r="J29718" s="598"/>
      <c r="M29718" s="598"/>
      <c r="N29718" s="598"/>
      <c r="V29718" s="598"/>
      <c r="W29718" s="598"/>
    </row>
    <row r="29719" spans="6:23" x14ac:dyDescent="0.2">
      <c r="F29719" s="610"/>
      <c r="H29719" s="612"/>
      <c r="I29719" s="598"/>
      <c r="J29719" s="598"/>
      <c r="M29719" s="598"/>
      <c r="N29719" s="598"/>
      <c r="V29719" s="598"/>
      <c r="W29719" s="598"/>
    </row>
    <row r="29720" spans="6:23" x14ac:dyDescent="0.2">
      <c r="F29720" s="610"/>
      <c r="H29720" s="612"/>
      <c r="I29720" s="598"/>
      <c r="J29720" s="598"/>
      <c r="M29720" s="598"/>
      <c r="N29720" s="598"/>
      <c r="V29720" s="598"/>
      <c r="W29720" s="598"/>
    </row>
    <row r="29721" spans="6:23" x14ac:dyDescent="0.2">
      <c r="F29721" s="610"/>
      <c r="H29721" s="612"/>
      <c r="I29721" s="598"/>
      <c r="J29721" s="598"/>
      <c r="M29721" s="598"/>
      <c r="N29721" s="598"/>
      <c r="V29721" s="598"/>
      <c r="W29721" s="598"/>
    </row>
    <row r="29722" spans="6:23" x14ac:dyDescent="0.2">
      <c r="F29722" s="610"/>
      <c r="H29722" s="612"/>
      <c r="I29722" s="598"/>
      <c r="J29722" s="598"/>
      <c r="M29722" s="598"/>
      <c r="N29722" s="598"/>
      <c r="V29722" s="598"/>
      <c r="W29722" s="598"/>
    </row>
    <row r="29723" spans="6:23" x14ac:dyDescent="0.2">
      <c r="F29723" s="610"/>
      <c r="H29723" s="612"/>
      <c r="I29723" s="598"/>
      <c r="J29723" s="598"/>
      <c r="M29723" s="598"/>
      <c r="N29723" s="598"/>
      <c r="V29723" s="598"/>
      <c r="W29723" s="598"/>
    </row>
    <row r="29724" spans="6:23" x14ac:dyDescent="0.2">
      <c r="F29724" s="610"/>
      <c r="H29724" s="612"/>
      <c r="I29724" s="598"/>
      <c r="J29724" s="598"/>
      <c r="M29724" s="598"/>
      <c r="N29724" s="598"/>
      <c r="V29724" s="598"/>
      <c r="W29724" s="598"/>
    </row>
    <row r="29725" spans="6:23" x14ac:dyDescent="0.2">
      <c r="F29725" s="610"/>
      <c r="H29725" s="612"/>
      <c r="I29725" s="598"/>
      <c r="J29725" s="598"/>
      <c r="M29725" s="598"/>
      <c r="N29725" s="598"/>
      <c r="V29725" s="598"/>
      <c r="W29725" s="598"/>
    </row>
    <row r="29726" spans="6:23" x14ac:dyDescent="0.2">
      <c r="F29726" s="610"/>
      <c r="H29726" s="612"/>
      <c r="I29726" s="598"/>
      <c r="J29726" s="598"/>
      <c r="M29726" s="598"/>
      <c r="N29726" s="598"/>
      <c r="V29726" s="598"/>
      <c r="W29726" s="598"/>
    </row>
    <row r="29727" spans="6:23" x14ac:dyDescent="0.2">
      <c r="F29727" s="610"/>
      <c r="H29727" s="612"/>
      <c r="I29727" s="598"/>
      <c r="J29727" s="598"/>
      <c r="M29727" s="598"/>
      <c r="N29727" s="598"/>
      <c r="V29727" s="598"/>
      <c r="W29727" s="598"/>
    </row>
    <row r="29728" spans="6:23" x14ac:dyDescent="0.2">
      <c r="F29728" s="610"/>
      <c r="H29728" s="612"/>
      <c r="I29728" s="598"/>
      <c r="J29728" s="598"/>
      <c r="M29728" s="598"/>
      <c r="N29728" s="598"/>
      <c r="V29728" s="598"/>
      <c r="W29728" s="598"/>
    </row>
    <row r="29729" spans="6:23" x14ac:dyDescent="0.2">
      <c r="F29729" s="610"/>
      <c r="H29729" s="612"/>
      <c r="I29729" s="598"/>
      <c r="J29729" s="598"/>
      <c r="M29729" s="598"/>
      <c r="N29729" s="598"/>
      <c r="V29729" s="598"/>
      <c r="W29729" s="598"/>
    </row>
    <row r="29730" spans="6:23" x14ac:dyDescent="0.2">
      <c r="F29730" s="610"/>
      <c r="H29730" s="612"/>
      <c r="I29730" s="598"/>
      <c r="J29730" s="598"/>
      <c r="M29730" s="598"/>
      <c r="N29730" s="598"/>
      <c r="V29730" s="598"/>
      <c r="W29730" s="598"/>
    </row>
    <row r="29731" spans="6:23" x14ac:dyDescent="0.2">
      <c r="F29731" s="610"/>
      <c r="H29731" s="612"/>
      <c r="I29731" s="598"/>
      <c r="J29731" s="598"/>
      <c r="M29731" s="598"/>
      <c r="N29731" s="598"/>
      <c r="V29731" s="598"/>
      <c r="W29731" s="598"/>
    </row>
    <row r="29732" spans="6:23" x14ac:dyDescent="0.2">
      <c r="F29732" s="610"/>
      <c r="H29732" s="612"/>
      <c r="I29732" s="598"/>
      <c r="J29732" s="598"/>
      <c r="M29732" s="598"/>
      <c r="N29732" s="598"/>
      <c r="V29732" s="598"/>
      <c r="W29732" s="598"/>
    </row>
    <row r="29733" spans="6:23" x14ac:dyDescent="0.2">
      <c r="F29733" s="610"/>
      <c r="H29733" s="612"/>
      <c r="I29733" s="598"/>
      <c r="J29733" s="598"/>
      <c r="M29733" s="598"/>
      <c r="N29733" s="598"/>
      <c r="V29733" s="598"/>
      <c r="W29733" s="598"/>
    </row>
    <row r="29734" spans="6:23" x14ac:dyDescent="0.2">
      <c r="F29734" s="610"/>
      <c r="H29734" s="612"/>
      <c r="I29734" s="598"/>
      <c r="J29734" s="598"/>
      <c r="M29734" s="598"/>
      <c r="N29734" s="598"/>
      <c r="V29734" s="598"/>
      <c r="W29734" s="598"/>
    </row>
    <row r="29735" spans="6:23" x14ac:dyDescent="0.2">
      <c r="F29735" s="610"/>
      <c r="H29735" s="612"/>
      <c r="I29735" s="598"/>
      <c r="J29735" s="598"/>
      <c r="M29735" s="598"/>
      <c r="N29735" s="598"/>
      <c r="V29735" s="598"/>
      <c r="W29735" s="598"/>
    </row>
    <row r="29736" spans="6:23" x14ac:dyDescent="0.2">
      <c r="F29736" s="610"/>
      <c r="H29736" s="612"/>
      <c r="I29736" s="598"/>
      <c r="J29736" s="598"/>
      <c r="M29736" s="598"/>
      <c r="N29736" s="598"/>
      <c r="V29736" s="598"/>
      <c r="W29736" s="598"/>
    </row>
    <row r="29737" spans="6:23" x14ac:dyDescent="0.2">
      <c r="F29737" s="610"/>
      <c r="H29737" s="612"/>
      <c r="I29737" s="598"/>
      <c r="J29737" s="598"/>
      <c r="M29737" s="598"/>
      <c r="N29737" s="598"/>
      <c r="V29737" s="598"/>
      <c r="W29737" s="598"/>
    </row>
    <row r="29738" spans="6:23" x14ac:dyDescent="0.2">
      <c r="F29738" s="610"/>
      <c r="H29738" s="612"/>
      <c r="I29738" s="598"/>
      <c r="J29738" s="598"/>
      <c r="M29738" s="598"/>
      <c r="N29738" s="598"/>
      <c r="V29738" s="598"/>
      <c r="W29738" s="598"/>
    </row>
    <row r="29739" spans="6:23" x14ac:dyDescent="0.2">
      <c r="F29739" s="610"/>
      <c r="H29739" s="612"/>
      <c r="I29739" s="598"/>
      <c r="J29739" s="598"/>
      <c r="M29739" s="598"/>
      <c r="N29739" s="598"/>
      <c r="V29739" s="598"/>
      <c r="W29739" s="598"/>
    </row>
    <row r="29740" spans="6:23" x14ac:dyDescent="0.2">
      <c r="F29740" s="610"/>
      <c r="H29740" s="612"/>
      <c r="I29740" s="598"/>
      <c r="J29740" s="598"/>
      <c r="M29740" s="598"/>
      <c r="N29740" s="598"/>
      <c r="V29740" s="598"/>
      <c r="W29740" s="598"/>
    </row>
    <row r="29741" spans="6:23" x14ac:dyDescent="0.2">
      <c r="F29741" s="610"/>
      <c r="H29741" s="612"/>
      <c r="I29741" s="598"/>
      <c r="J29741" s="598"/>
      <c r="M29741" s="598"/>
      <c r="N29741" s="598"/>
      <c r="V29741" s="598"/>
      <c r="W29741" s="598"/>
    </row>
    <row r="29742" spans="6:23" x14ac:dyDescent="0.2">
      <c r="F29742" s="610"/>
      <c r="H29742" s="612"/>
      <c r="I29742" s="598"/>
      <c r="J29742" s="598"/>
      <c r="M29742" s="598"/>
      <c r="N29742" s="598"/>
      <c r="V29742" s="598"/>
      <c r="W29742" s="598"/>
    </row>
    <row r="29743" spans="6:23" x14ac:dyDescent="0.2">
      <c r="F29743" s="610"/>
      <c r="H29743" s="612"/>
      <c r="I29743" s="598"/>
      <c r="J29743" s="598"/>
      <c r="M29743" s="598"/>
      <c r="N29743" s="598"/>
      <c r="V29743" s="598"/>
      <c r="W29743" s="598"/>
    </row>
    <row r="29744" spans="6:23" x14ac:dyDescent="0.2">
      <c r="F29744" s="610"/>
      <c r="H29744" s="612"/>
      <c r="I29744" s="598"/>
      <c r="J29744" s="598"/>
      <c r="M29744" s="598"/>
      <c r="N29744" s="598"/>
      <c r="V29744" s="598"/>
      <c r="W29744" s="598"/>
    </row>
    <row r="29745" spans="6:23" x14ac:dyDescent="0.2">
      <c r="F29745" s="610"/>
      <c r="H29745" s="612"/>
      <c r="I29745" s="598"/>
      <c r="J29745" s="598"/>
      <c r="M29745" s="598"/>
      <c r="N29745" s="598"/>
      <c r="V29745" s="598"/>
      <c r="W29745" s="598"/>
    </row>
    <row r="29746" spans="6:23" x14ac:dyDescent="0.2">
      <c r="F29746" s="610"/>
      <c r="H29746" s="612"/>
      <c r="I29746" s="598"/>
      <c r="J29746" s="598"/>
      <c r="M29746" s="598"/>
      <c r="N29746" s="598"/>
      <c r="V29746" s="598"/>
      <c r="W29746" s="598"/>
    </row>
    <row r="29747" spans="6:23" x14ac:dyDescent="0.2">
      <c r="F29747" s="610"/>
      <c r="H29747" s="612"/>
      <c r="I29747" s="598"/>
      <c r="J29747" s="598"/>
      <c r="M29747" s="598"/>
      <c r="N29747" s="598"/>
      <c r="V29747" s="598"/>
      <c r="W29747" s="598"/>
    </row>
    <row r="29748" spans="6:23" x14ac:dyDescent="0.2">
      <c r="F29748" s="610"/>
      <c r="H29748" s="612"/>
      <c r="I29748" s="598"/>
      <c r="J29748" s="598"/>
      <c r="M29748" s="598"/>
      <c r="N29748" s="598"/>
      <c r="V29748" s="598"/>
      <c r="W29748" s="598"/>
    </row>
    <row r="29749" spans="6:23" x14ac:dyDescent="0.2">
      <c r="F29749" s="610"/>
      <c r="H29749" s="612"/>
      <c r="I29749" s="598"/>
      <c r="J29749" s="598"/>
      <c r="M29749" s="598"/>
      <c r="N29749" s="598"/>
      <c r="V29749" s="598"/>
      <c r="W29749" s="598"/>
    </row>
    <row r="29750" spans="6:23" x14ac:dyDescent="0.2">
      <c r="F29750" s="610"/>
      <c r="H29750" s="612"/>
      <c r="I29750" s="598"/>
      <c r="J29750" s="598"/>
      <c r="M29750" s="598"/>
      <c r="N29750" s="598"/>
      <c r="V29750" s="598"/>
      <c r="W29750" s="598"/>
    </row>
    <row r="29751" spans="6:23" x14ac:dyDescent="0.2">
      <c r="F29751" s="610"/>
      <c r="H29751" s="612"/>
      <c r="I29751" s="598"/>
      <c r="J29751" s="598"/>
      <c r="M29751" s="598"/>
      <c r="N29751" s="598"/>
      <c r="V29751" s="598"/>
      <c r="W29751" s="598"/>
    </row>
    <row r="29752" spans="6:23" x14ac:dyDescent="0.2">
      <c r="F29752" s="610"/>
      <c r="H29752" s="612"/>
      <c r="I29752" s="598"/>
      <c r="J29752" s="598"/>
      <c r="M29752" s="598"/>
      <c r="N29752" s="598"/>
      <c r="V29752" s="598"/>
      <c r="W29752" s="598"/>
    </row>
    <row r="29753" spans="6:23" x14ac:dyDescent="0.2">
      <c r="F29753" s="610"/>
      <c r="H29753" s="612"/>
      <c r="I29753" s="598"/>
      <c r="J29753" s="598"/>
      <c r="M29753" s="598"/>
      <c r="N29753" s="598"/>
      <c r="V29753" s="598"/>
      <c r="W29753" s="598"/>
    </row>
    <row r="29754" spans="6:23" x14ac:dyDescent="0.2">
      <c r="F29754" s="610"/>
      <c r="H29754" s="612"/>
      <c r="I29754" s="598"/>
      <c r="J29754" s="598"/>
      <c r="M29754" s="598"/>
      <c r="N29754" s="598"/>
      <c r="V29754" s="598"/>
      <c r="W29754" s="598"/>
    </row>
    <row r="29755" spans="6:23" x14ac:dyDescent="0.2">
      <c r="F29755" s="610"/>
      <c r="H29755" s="612"/>
      <c r="I29755" s="598"/>
      <c r="J29755" s="598"/>
      <c r="M29755" s="598"/>
      <c r="N29755" s="598"/>
      <c r="V29755" s="598"/>
      <c r="W29755" s="598"/>
    </row>
    <row r="29756" spans="6:23" x14ac:dyDescent="0.2">
      <c r="F29756" s="610"/>
      <c r="H29756" s="612"/>
      <c r="I29756" s="598"/>
      <c r="J29756" s="598"/>
      <c r="M29756" s="598"/>
      <c r="N29756" s="598"/>
      <c r="V29756" s="598"/>
      <c r="W29756" s="598"/>
    </row>
    <row r="29757" spans="6:23" x14ac:dyDescent="0.2">
      <c r="F29757" s="610"/>
      <c r="H29757" s="612"/>
      <c r="I29757" s="598"/>
      <c r="J29757" s="598"/>
      <c r="M29757" s="598"/>
      <c r="N29757" s="598"/>
      <c r="V29757" s="598"/>
      <c r="W29757" s="598"/>
    </row>
    <row r="29758" spans="6:23" x14ac:dyDescent="0.2">
      <c r="F29758" s="610"/>
      <c r="H29758" s="612"/>
      <c r="I29758" s="598"/>
      <c r="J29758" s="598"/>
      <c r="M29758" s="598"/>
      <c r="N29758" s="598"/>
      <c r="V29758" s="598"/>
      <c r="W29758" s="598"/>
    </row>
    <row r="29759" spans="6:23" x14ac:dyDescent="0.2">
      <c r="F29759" s="610"/>
      <c r="H29759" s="612"/>
      <c r="I29759" s="598"/>
      <c r="J29759" s="598"/>
      <c r="M29759" s="598"/>
      <c r="N29759" s="598"/>
      <c r="V29759" s="598"/>
      <c r="W29759" s="598"/>
    </row>
    <row r="29760" spans="6:23" x14ac:dyDescent="0.2">
      <c r="F29760" s="610"/>
      <c r="H29760" s="612"/>
      <c r="I29760" s="598"/>
      <c r="J29760" s="598"/>
      <c r="M29760" s="598"/>
      <c r="N29760" s="598"/>
      <c r="V29760" s="598"/>
      <c r="W29760" s="598"/>
    </row>
    <row r="29761" spans="6:23" x14ac:dyDescent="0.2">
      <c r="F29761" s="610"/>
      <c r="H29761" s="612"/>
      <c r="I29761" s="598"/>
      <c r="J29761" s="598"/>
      <c r="M29761" s="598"/>
      <c r="N29761" s="598"/>
      <c r="V29761" s="598"/>
      <c r="W29761" s="598"/>
    </row>
    <row r="29762" spans="6:23" x14ac:dyDescent="0.2">
      <c r="F29762" s="610"/>
      <c r="H29762" s="612"/>
      <c r="I29762" s="598"/>
      <c r="J29762" s="598"/>
      <c r="M29762" s="598"/>
      <c r="N29762" s="598"/>
      <c r="V29762" s="598"/>
      <c r="W29762" s="598"/>
    </row>
    <row r="29763" spans="6:23" x14ac:dyDescent="0.2">
      <c r="F29763" s="610"/>
      <c r="H29763" s="612"/>
      <c r="I29763" s="598"/>
      <c r="J29763" s="598"/>
      <c r="M29763" s="598"/>
      <c r="N29763" s="598"/>
      <c r="V29763" s="598"/>
      <c r="W29763" s="598"/>
    </row>
    <row r="29764" spans="6:23" x14ac:dyDescent="0.2">
      <c r="F29764" s="610"/>
      <c r="H29764" s="612"/>
      <c r="I29764" s="598"/>
      <c r="J29764" s="598"/>
      <c r="M29764" s="598"/>
      <c r="N29764" s="598"/>
      <c r="V29764" s="598"/>
      <c r="W29764" s="598"/>
    </row>
    <row r="29765" spans="6:23" x14ac:dyDescent="0.2">
      <c r="F29765" s="610"/>
      <c r="H29765" s="612"/>
      <c r="I29765" s="598"/>
      <c r="J29765" s="598"/>
      <c r="M29765" s="598"/>
      <c r="N29765" s="598"/>
      <c r="V29765" s="598"/>
      <c r="W29765" s="598"/>
    </row>
    <row r="29766" spans="6:23" x14ac:dyDescent="0.2">
      <c r="F29766" s="610"/>
      <c r="H29766" s="612"/>
      <c r="I29766" s="598"/>
      <c r="J29766" s="598"/>
      <c r="M29766" s="598"/>
      <c r="N29766" s="598"/>
      <c r="V29766" s="598"/>
      <c r="W29766" s="598"/>
    </row>
    <row r="29767" spans="6:23" x14ac:dyDescent="0.2">
      <c r="F29767" s="610"/>
      <c r="H29767" s="612"/>
      <c r="I29767" s="598"/>
      <c r="J29767" s="598"/>
      <c r="M29767" s="598"/>
      <c r="N29767" s="598"/>
      <c r="V29767" s="598"/>
      <c r="W29767" s="598"/>
    </row>
    <row r="29768" spans="6:23" x14ac:dyDescent="0.2">
      <c r="F29768" s="610"/>
      <c r="H29768" s="612"/>
      <c r="I29768" s="598"/>
      <c r="J29768" s="598"/>
      <c r="M29768" s="598"/>
      <c r="N29768" s="598"/>
      <c r="V29768" s="598"/>
      <c r="W29768" s="598"/>
    </row>
    <row r="29769" spans="6:23" x14ac:dyDescent="0.2">
      <c r="F29769" s="610"/>
      <c r="H29769" s="612"/>
      <c r="I29769" s="598"/>
      <c r="J29769" s="598"/>
      <c r="M29769" s="598"/>
      <c r="N29769" s="598"/>
      <c r="V29769" s="598"/>
      <c r="W29769" s="598"/>
    </row>
    <row r="29770" spans="6:23" x14ac:dyDescent="0.2">
      <c r="F29770" s="610"/>
      <c r="H29770" s="612"/>
      <c r="I29770" s="598"/>
      <c r="J29770" s="598"/>
      <c r="M29770" s="598"/>
      <c r="N29770" s="598"/>
      <c r="V29770" s="598"/>
      <c r="W29770" s="598"/>
    </row>
    <row r="29771" spans="6:23" x14ac:dyDescent="0.2">
      <c r="F29771" s="610"/>
      <c r="H29771" s="612"/>
      <c r="I29771" s="598"/>
      <c r="J29771" s="598"/>
      <c r="M29771" s="598"/>
      <c r="N29771" s="598"/>
      <c r="V29771" s="598"/>
      <c r="W29771" s="598"/>
    </row>
    <row r="29772" spans="6:23" x14ac:dyDescent="0.2">
      <c r="F29772" s="610"/>
      <c r="H29772" s="612"/>
      <c r="I29772" s="598"/>
      <c r="J29772" s="598"/>
      <c r="M29772" s="598"/>
      <c r="N29772" s="598"/>
      <c r="V29772" s="598"/>
      <c r="W29772" s="598"/>
    </row>
    <row r="29773" spans="6:23" x14ac:dyDescent="0.2">
      <c r="F29773" s="610"/>
      <c r="H29773" s="612"/>
      <c r="I29773" s="598"/>
      <c r="J29773" s="598"/>
      <c r="M29773" s="598"/>
      <c r="N29773" s="598"/>
      <c r="V29773" s="598"/>
      <c r="W29773" s="598"/>
    </row>
    <row r="29774" spans="6:23" x14ac:dyDescent="0.2">
      <c r="F29774" s="610"/>
      <c r="H29774" s="612"/>
      <c r="I29774" s="598"/>
      <c r="J29774" s="598"/>
      <c r="M29774" s="598"/>
      <c r="N29774" s="598"/>
      <c r="V29774" s="598"/>
      <c r="W29774" s="598"/>
    </row>
    <row r="29775" spans="6:23" x14ac:dyDescent="0.2">
      <c r="F29775" s="610"/>
      <c r="H29775" s="612"/>
      <c r="I29775" s="598"/>
      <c r="J29775" s="598"/>
      <c r="M29775" s="598"/>
      <c r="N29775" s="598"/>
      <c r="V29775" s="598"/>
      <c r="W29775" s="598"/>
    </row>
    <row r="29776" spans="6:23" x14ac:dyDescent="0.2">
      <c r="F29776" s="610"/>
      <c r="H29776" s="612"/>
      <c r="I29776" s="598"/>
      <c r="J29776" s="598"/>
      <c r="M29776" s="598"/>
      <c r="N29776" s="598"/>
      <c r="V29776" s="598"/>
      <c r="W29776" s="598"/>
    </row>
    <row r="29777" spans="6:23" x14ac:dyDescent="0.2">
      <c r="F29777" s="610"/>
      <c r="H29777" s="612"/>
      <c r="I29777" s="598"/>
      <c r="J29777" s="598"/>
      <c r="M29777" s="598"/>
      <c r="N29777" s="598"/>
      <c r="V29777" s="598"/>
      <c r="W29777" s="598"/>
    </row>
    <row r="29778" spans="6:23" x14ac:dyDescent="0.2">
      <c r="F29778" s="610"/>
      <c r="H29778" s="612"/>
      <c r="I29778" s="598"/>
      <c r="J29778" s="598"/>
      <c r="M29778" s="598"/>
      <c r="N29778" s="598"/>
      <c r="V29778" s="598"/>
      <c r="W29778" s="598"/>
    </row>
    <row r="29779" spans="6:23" x14ac:dyDescent="0.2">
      <c r="F29779" s="610"/>
      <c r="H29779" s="612"/>
      <c r="I29779" s="598"/>
      <c r="J29779" s="598"/>
      <c r="M29779" s="598"/>
      <c r="N29779" s="598"/>
      <c r="V29779" s="598"/>
      <c r="W29779" s="598"/>
    </row>
    <row r="29780" spans="6:23" x14ac:dyDescent="0.2">
      <c r="F29780" s="610"/>
      <c r="H29780" s="612"/>
      <c r="I29780" s="598"/>
      <c r="J29780" s="598"/>
      <c r="M29780" s="598"/>
      <c r="N29780" s="598"/>
      <c r="V29780" s="598"/>
      <c r="W29780" s="598"/>
    </row>
    <row r="29781" spans="6:23" x14ac:dyDescent="0.2">
      <c r="F29781" s="610"/>
      <c r="H29781" s="612"/>
      <c r="I29781" s="598"/>
      <c r="J29781" s="598"/>
      <c r="M29781" s="598"/>
      <c r="N29781" s="598"/>
      <c r="V29781" s="598"/>
      <c r="W29781" s="598"/>
    </row>
    <row r="29782" spans="6:23" x14ac:dyDescent="0.2">
      <c r="F29782" s="610"/>
      <c r="H29782" s="612"/>
      <c r="I29782" s="598"/>
      <c r="J29782" s="598"/>
      <c r="M29782" s="598"/>
      <c r="N29782" s="598"/>
      <c r="V29782" s="598"/>
      <c r="W29782" s="598"/>
    </row>
    <row r="29783" spans="6:23" x14ac:dyDescent="0.2">
      <c r="F29783" s="610"/>
      <c r="H29783" s="612"/>
      <c r="I29783" s="598"/>
      <c r="J29783" s="598"/>
      <c r="M29783" s="598"/>
      <c r="N29783" s="598"/>
      <c r="V29783" s="598"/>
      <c r="W29783" s="598"/>
    </row>
    <row r="29784" spans="6:23" x14ac:dyDescent="0.2">
      <c r="F29784" s="610"/>
      <c r="H29784" s="612"/>
      <c r="I29784" s="598"/>
      <c r="J29784" s="598"/>
      <c r="M29784" s="598"/>
      <c r="N29784" s="598"/>
      <c r="V29784" s="598"/>
      <c r="W29784" s="598"/>
    </row>
    <row r="29785" spans="6:23" x14ac:dyDescent="0.2">
      <c r="F29785" s="610"/>
      <c r="H29785" s="612"/>
      <c r="I29785" s="598"/>
      <c r="J29785" s="598"/>
      <c r="M29785" s="598"/>
      <c r="N29785" s="598"/>
      <c r="V29785" s="598"/>
      <c r="W29785" s="598"/>
    </row>
    <row r="29786" spans="6:23" x14ac:dyDescent="0.2">
      <c r="F29786" s="610"/>
      <c r="H29786" s="612"/>
      <c r="I29786" s="598"/>
      <c r="J29786" s="598"/>
      <c r="M29786" s="598"/>
      <c r="N29786" s="598"/>
      <c r="V29786" s="598"/>
      <c r="W29786" s="598"/>
    </row>
    <row r="29787" spans="6:23" x14ac:dyDescent="0.2">
      <c r="F29787" s="610"/>
      <c r="H29787" s="612"/>
      <c r="I29787" s="598"/>
      <c r="J29787" s="598"/>
      <c r="M29787" s="598"/>
      <c r="N29787" s="598"/>
      <c r="V29787" s="598"/>
      <c r="W29787" s="598"/>
    </row>
    <row r="29788" spans="6:23" x14ac:dyDescent="0.2">
      <c r="F29788" s="610"/>
      <c r="H29788" s="612"/>
      <c r="I29788" s="598"/>
      <c r="J29788" s="598"/>
      <c r="M29788" s="598"/>
      <c r="N29788" s="598"/>
      <c r="V29788" s="598"/>
      <c r="W29788" s="598"/>
    </row>
    <row r="29789" spans="6:23" x14ac:dyDescent="0.2">
      <c r="F29789" s="610"/>
      <c r="H29789" s="612"/>
      <c r="I29789" s="598"/>
      <c r="J29789" s="598"/>
      <c r="M29789" s="598"/>
      <c r="N29789" s="598"/>
      <c r="V29789" s="598"/>
      <c r="W29789" s="598"/>
    </row>
    <row r="29790" spans="6:23" x14ac:dyDescent="0.2">
      <c r="F29790" s="610"/>
      <c r="H29790" s="612"/>
      <c r="I29790" s="598"/>
      <c r="J29790" s="598"/>
      <c r="M29790" s="598"/>
      <c r="N29790" s="598"/>
      <c r="V29790" s="598"/>
      <c r="W29790" s="598"/>
    </row>
    <row r="29791" spans="6:23" x14ac:dyDescent="0.2">
      <c r="F29791" s="610"/>
      <c r="H29791" s="612"/>
      <c r="I29791" s="598"/>
      <c r="J29791" s="598"/>
      <c r="M29791" s="598"/>
      <c r="N29791" s="598"/>
      <c r="V29791" s="598"/>
      <c r="W29791" s="598"/>
    </row>
    <row r="29792" spans="6:23" x14ac:dyDescent="0.2">
      <c r="F29792" s="610"/>
      <c r="H29792" s="612"/>
      <c r="I29792" s="598"/>
      <c r="J29792" s="598"/>
      <c r="M29792" s="598"/>
      <c r="N29792" s="598"/>
      <c r="V29792" s="598"/>
      <c r="W29792" s="598"/>
    </row>
    <row r="29793" spans="6:23" x14ac:dyDescent="0.2">
      <c r="F29793" s="610"/>
      <c r="H29793" s="612"/>
      <c r="I29793" s="598"/>
      <c r="J29793" s="598"/>
      <c r="M29793" s="598"/>
      <c r="N29793" s="598"/>
      <c r="V29793" s="598"/>
      <c r="W29793" s="598"/>
    </row>
    <row r="29794" spans="6:23" x14ac:dyDescent="0.2">
      <c r="F29794" s="610"/>
      <c r="H29794" s="612"/>
      <c r="I29794" s="598"/>
      <c r="J29794" s="598"/>
      <c r="M29794" s="598"/>
      <c r="N29794" s="598"/>
      <c r="V29794" s="598"/>
      <c r="W29794" s="598"/>
    </row>
    <row r="29795" spans="6:23" x14ac:dyDescent="0.2">
      <c r="F29795" s="610"/>
      <c r="H29795" s="612"/>
      <c r="I29795" s="598"/>
      <c r="J29795" s="598"/>
      <c r="M29795" s="598"/>
      <c r="N29795" s="598"/>
      <c r="V29795" s="598"/>
      <c r="W29795" s="598"/>
    </row>
    <row r="29796" spans="6:23" x14ac:dyDescent="0.2">
      <c r="F29796" s="610"/>
      <c r="H29796" s="612"/>
      <c r="I29796" s="598"/>
      <c r="J29796" s="598"/>
      <c r="M29796" s="598"/>
      <c r="N29796" s="598"/>
      <c r="V29796" s="598"/>
      <c r="W29796" s="598"/>
    </row>
    <row r="29797" spans="6:23" x14ac:dyDescent="0.2">
      <c r="F29797" s="610"/>
      <c r="H29797" s="612"/>
      <c r="I29797" s="598"/>
      <c r="J29797" s="598"/>
      <c r="M29797" s="598"/>
      <c r="N29797" s="598"/>
      <c r="V29797" s="598"/>
      <c r="W29797" s="598"/>
    </row>
    <row r="29798" spans="6:23" x14ac:dyDescent="0.2">
      <c r="F29798" s="610"/>
      <c r="H29798" s="612"/>
      <c r="I29798" s="598"/>
      <c r="J29798" s="598"/>
      <c r="M29798" s="598"/>
      <c r="N29798" s="598"/>
      <c r="V29798" s="598"/>
      <c r="W29798" s="598"/>
    </row>
    <row r="29799" spans="6:23" x14ac:dyDescent="0.2">
      <c r="F29799" s="610"/>
      <c r="H29799" s="612"/>
      <c r="I29799" s="598"/>
      <c r="J29799" s="598"/>
      <c r="M29799" s="598"/>
      <c r="N29799" s="598"/>
      <c r="V29799" s="598"/>
      <c r="W29799" s="598"/>
    </row>
    <row r="29800" spans="6:23" x14ac:dyDescent="0.2">
      <c r="F29800" s="610"/>
      <c r="H29800" s="612"/>
      <c r="I29800" s="598"/>
      <c r="J29800" s="598"/>
      <c r="M29800" s="598"/>
      <c r="N29800" s="598"/>
      <c r="V29800" s="598"/>
      <c r="W29800" s="598"/>
    </row>
    <row r="29801" spans="6:23" x14ac:dyDescent="0.2">
      <c r="F29801" s="610"/>
      <c r="H29801" s="612"/>
      <c r="I29801" s="598"/>
      <c r="J29801" s="598"/>
      <c r="M29801" s="598"/>
      <c r="N29801" s="598"/>
      <c r="V29801" s="598"/>
      <c r="W29801" s="598"/>
    </row>
    <row r="29802" spans="6:23" x14ac:dyDescent="0.2">
      <c r="F29802" s="610"/>
      <c r="H29802" s="612"/>
      <c r="I29802" s="598"/>
      <c r="J29802" s="598"/>
      <c r="M29802" s="598"/>
      <c r="N29802" s="598"/>
      <c r="V29802" s="598"/>
      <c r="W29802" s="598"/>
    </row>
    <row r="29803" spans="6:23" x14ac:dyDescent="0.2">
      <c r="F29803" s="610"/>
      <c r="H29803" s="612"/>
      <c r="I29803" s="598"/>
      <c r="J29803" s="598"/>
      <c r="M29803" s="598"/>
      <c r="N29803" s="598"/>
      <c r="V29803" s="598"/>
      <c r="W29803" s="598"/>
    </row>
    <row r="29804" spans="6:23" x14ac:dyDescent="0.2">
      <c r="F29804" s="610"/>
      <c r="H29804" s="612"/>
      <c r="I29804" s="598"/>
      <c r="J29804" s="598"/>
      <c r="M29804" s="598"/>
      <c r="N29804" s="598"/>
      <c r="V29804" s="598"/>
      <c r="W29804" s="598"/>
    </row>
    <row r="29805" spans="6:23" x14ac:dyDescent="0.2">
      <c r="F29805" s="610"/>
      <c r="H29805" s="612"/>
      <c r="I29805" s="598"/>
      <c r="J29805" s="598"/>
      <c r="M29805" s="598"/>
      <c r="N29805" s="598"/>
      <c r="V29805" s="598"/>
      <c r="W29805" s="598"/>
    </row>
    <row r="29806" spans="6:23" x14ac:dyDescent="0.2">
      <c r="F29806" s="610"/>
      <c r="H29806" s="612"/>
      <c r="I29806" s="598"/>
      <c r="J29806" s="598"/>
      <c r="M29806" s="598"/>
      <c r="N29806" s="598"/>
      <c r="V29806" s="598"/>
      <c r="W29806" s="598"/>
    </row>
    <row r="29807" spans="6:23" x14ac:dyDescent="0.2">
      <c r="F29807" s="610"/>
      <c r="H29807" s="612"/>
      <c r="I29807" s="598"/>
      <c r="J29807" s="598"/>
      <c r="M29807" s="598"/>
      <c r="N29807" s="598"/>
      <c r="V29807" s="598"/>
      <c r="W29807" s="598"/>
    </row>
    <row r="29808" spans="6:23" x14ac:dyDescent="0.2">
      <c r="F29808" s="610"/>
      <c r="H29808" s="612"/>
      <c r="I29808" s="598"/>
      <c r="J29808" s="598"/>
      <c r="M29808" s="598"/>
      <c r="N29808" s="598"/>
      <c r="V29808" s="598"/>
      <c r="W29808" s="598"/>
    </row>
    <row r="29809" spans="6:23" x14ac:dyDescent="0.2">
      <c r="F29809" s="610"/>
      <c r="H29809" s="612"/>
      <c r="I29809" s="598"/>
      <c r="J29809" s="598"/>
      <c r="M29809" s="598"/>
      <c r="N29809" s="598"/>
      <c r="V29809" s="598"/>
      <c r="W29809" s="598"/>
    </row>
    <row r="29810" spans="6:23" x14ac:dyDescent="0.2">
      <c r="F29810" s="610"/>
      <c r="H29810" s="612"/>
      <c r="I29810" s="598"/>
      <c r="J29810" s="598"/>
      <c r="M29810" s="598"/>
      <c r="N29810" s="598"/>
      <c r="V29810" s="598"/>
      <c r="W29810" s="598"/>
    </row>
    <row r="29811" spans="6:23" x14ac:dyDescent="0.2">
      <c r="F29811" s="610"/>
      <c r="H29811" s="612"/>
      <c r="I29811" s="598"/>
      <c r="J29811" s="598"/>
      <c r="M29811" s="598"/>
      <c r="N29811" s="598"/>
      <c r="V29811" s="598"/>
      <c r="W29811" s="598"/>
    </row>
    <row r="29812" spans="6:23" x14ac:dyDescent="0.2">
      <c r="F29812" s="610"/>
      <c r="H29812" s="612"/>
      <c r="I29812" s="598"/>
      <c r="J29812" s="598"/>
      <c r="M29812" s="598"/>
      <c r="N29812" s="598"/>
      <c r="V29812" s="598"/>
      <c r="W29812" s="598"/>
    </row>
    <row r="29813" spans="6:23" x14ac:dyDescent="0.2">
      <c r="F29813" s="610"/>
      <c r="H29813" s="612"/>
      <c r="I29813" s="598"/>
      <c r="J29813" s="598"/>
      <c r="M29813" s="598"/>
      <c r="N29813" s="598"/>
      <c r="V29813" s="598"/>
      <c r="W29813" s="598"/>
    </row>
    <row r="29814" spans="6:23" x14ac:dyDescent="0.2">
      <c r="F29814" s="610"/>
      <c r="H29814" s="612"/>
      <c r="I29814" s="598"/>
      <c r="J29814" s="598"/>
      <c r="M29814" s="598"/>
      <c r="N29814" s="598"/>
      <c r="V29814" s="598"/>
      <c r="W29814" s="598"/>
    </row>
    <row r="29815" spans="6:23" x14ac:dyDescent="0.2">
      <c r="F29815" s="610"/>
      <c r="H29815" s="612"/>
      <c r="I29815" s="598"/>
      <c r="J29815" s="598"/>
      <c r="M29815" s="598"/>
      <c r="N29815" s="598"/>
      <c r="V29815" s="598"/>
      <c r="W29815" s="598"/>
    </row>
    <row r="29816" spans="6:23" x14ac:dyDescent="0.2">
      <c r="F29816" s="610"/>
      <c r="H29816" s="612"/>
      <c r="I29816" s="598"/>
      <c r="J29816" s="598"/>
      <c r="M29816" s="598"/>
      <c r="N29816" s="598"/>
      <c r="V29816" s="598"/>
      <c r="W29816" s="598"/>
    </row>
    <row r="29817" spans="6:23" x14ac:dyDescent="0.2">
      <c r="F29817" s="610"/>
      <c r="H29817" s="612"/>
      <c r="I29817" s="598"/>
      <c r="J29817" s="598"/>
      <c r="M29817" s="598"/>
      <c r="N29817" s="598"/>
      <c r="V29817" s="598"/>
      <c r="W29817" s="598"/>
    </row>
    <row r="29818" spans="6:23" x14ac:dyDescent="0.2">
      <c r="F29818" s="610"/>
      <c r="H29818" s="612"/>
      <c r="I29818" s="598"/>
      <c r="J29818" s="598"/>
      <c r="M29818" s="598"/>
      <c r="N29818" s="598"/>
      <c r="V29818" s="598"/>
      <c r="W29818" s="598"/>
    </row>
    <row r="29819" spans="6:23" x14ac:dyDescent="0.2">
      <c r="F29819" s="610"/>
      <c r="H29819" s="612"/>
      <c r="I29819" s="598"/>
      <c r="J29819" s="598"/>
      <c r="M29819" s="598"/>
      <c r="N29819" s="598"/>
      <c r="V29819" s="598"/>
      <c r="W29819" s="598"/>
    </row>
    <row r="29820" spans="6:23" x14ac:dyDescent="0.2">
      <c r="F29820" s="610"/>
      <c r="H29820" s="612"/>
      <c r="I29820" s="598"/>
      <c r="J29820" s="598"/>
      <c r="M29820" s="598"/>
      <c r="N29820" s="598"/>
      <c r="V29820" s="598"/>
      <c r="W29820" s="598"/>
    </row>
    <row r="29821" spans="6:23" x14ac:dyDescent="0.2">
      <c r="F29821" s="610"/>
      <c r="H29821" s="612"/>
      <c r="I29821" s="598"/>
      <c r="J29821" s="598"/>
      <c r="M29821" s="598"/>
      <c r="N29821" s="598"/>
      <c r="V29821" s="598"/>
      <c r="W29821" s="598"/>
    </row>
    <row r="29822" spans="6:23" x14ac:dyDescent="0.2">
      <c r="F29822" s="610"/>
      <c r="H29822" s="612"/>
      <c r="I29822" s="598"/>
      <c r="J29822" s="598"/>
      <c r="M29822" s="598"/>
      <c r="N29822" s="598"/>
      <c r="V29822" s="598"/>
      <c r="W29822" s="598"/>
    </row>
    <row r="29823" spans="6:23" x14ac:dyDescent="0.2">
      <c r="F29823" s="610"/>
      <c r="H29823" s="612"/>
      <c r="I29823" s="598"/>
      <c r="J29823" s="598"/>
      <c r="M29823" s="598"/>
      <c r="N29823" s="598"/>
      <c r="V29823" s="598"/>
      <c r="W29823" s="598"/>
    </row>
    <row r="29824" spans="6:23" x14ac:dyDescent="0.2">
      <c r="F29824" s="610"/>
      <c r="H29824" s="612"/>
      <c r="I29824" s="598"/>
      <c r="J29824" s="598"/>
      <c r="M29824" s="598"/>
      <c r="N29824" s="598"/>
      <c r="V29824" s="598"/>
      <c r="W29824" s="598"/>
    </row>
    <row r="29825" spans="6:23" x14ac:dyDescent="0.2">
      <c r="F29825" s="610"/>
      <c r="H29825" s="612"/>
      <c r="I29825" s="598"/>
      <c r="J29825" s="598"/>
      <c r="M29825" s="598"/>
      <c r="N29825" s="598"/>
      <c r="V29825" s="598"/>
      <c r="W29825" s="598"/>
    </row>
    <row r="29826" spans="6:23" x14ac:dyDescent="0.2">
      <c r="F29826" s="610"/>
      <c r="H29826" s="612"/>
      <c r="I29826" s="598"/>
      <c r="J29826" s="598"/>
      <c r="M29826" s="598"/>
      <c r="N29826" s="598"/>
      <c r="V29826" s="598"/>
      <c r="W29826" s="598"/>
    </row>
    <row r="29827" spans="6:23" x14ac:dyDescent="0.2">
      <c r="F29827" s="610"/>
      <c r="H29827" s="612"/>
      <c r="I29827" s="598"/>
      <c r="J29827" s="598"/>
      <c r="M29827" s="598"/>
      <c r="N29827" s="598"/>
      <c r="V29827" s="598"/>
      <c r="W29827" s="598"/>
    </row>
    <row r="29828" spans="6:23" x14ac:dyDescent="0.2">
      <c r="F29828" s="610"/>
      <c r="H29828" s="612"/>
      <c r="I29828" s="598"/>
      <c r="J29828" s="598"/>
      <c r="M29828" s="598"/>
      <c r="N29828" s="598"/>
      <c r="V29828" s="598"/>
      <c r="W29828" s="598"/>
    </row>
    <row r="29829" spans="6:23" x14ac:dyDescent="0.2">
      <c r="F29829" s="610"/>
      <c r="H29829" s="612"/>
      <c r="I29829" s="598"/>
      <c r="J29829" s="598"/>
      <c r="M29829" s="598"/>
      <c r="N29829" s="598"/>
      <c r="V29829" s="598"/>
      <c r="W29829" s="598"/>
    </row>
    <row r="29830" spans="6:23" x14ac:dyDescent="0.2">
      <c r="F29830" s="610"/>
      <c r="H29830" s="612"/>
      <c r="I29830" s="598"/>
      <c r="J29830" s="598"/>
      <c r="M29830" s="598"/>
      <c r="N29830" s="598"/>
      <c r="V29830" s="598"/>
      <c r="W29830" s="598"/>
    </row>
    <row r="29831" spans="6:23" x14ac:dyDescent="0.2">
      <c r="F29831" s="610"/>
      <c r="H29831" s="612"/>
      <c r="I29831" s="598"/>
      <c r="J29831" s="598"/>
      <c r="M29831" s="598"/>
      <c r="N29831" s="598"/>
      <c r="V29831" s="598"/>
      <c r="W29831" s="598"/>
    </row>
    <row r="29832" spans="6:23" x14ac:dyDescent="0.2">
      <c r="F29832" s="610"/>
      <c r="H29832" s="612"/>
      <c r="I29832" s="598"/>
      <c r="J29832" s="598"/>
      <c r="M29832" s="598"/>
      <c r="N29832" s="598"/>
      <c r="V29832" s="598"/>
      <c r="W29832" s="598"/>
    </row>
    <row r="29833" spans="6:23" x14ac:dyDescent="0.2">
      <c r="F29833" s="610"/>
      <c r="H29833" s="612"/>
      <c r="I29833" s="598"/>
      <c r="J29833" s="598"/>
      <c r="M29833" s="598"/>
      <c r="N29833" s="598"/>
      <c r="V29833" s="598"/>
      <c r="W29833" s="598"/>
    </row>
    <row r="29834" spans="6:23" x14ac:dyDescent="0.2">
      <c r="F29834" s="610"/>
      <c r="H29834" s="612"/>
      <c r="I29834" s="598"/>
      <c r="J29834" s="598"/>
      <c r="M29834" s="598"/>
      <c r="N29834" s="598"/>
      <c r="V29834" s="598"/>
      <c r="W29834" s="598"/>
    </row>
    <row r="29835" spans="6:23" x14ac:dyDescent="0.2">
      <c r="F29835" s="610"/>
      <c r="H29835" s="612"/>
      <c r="I29835" s="598"/>
      <c r="J29835" s="598"/>
      <c r="M29835" s="598"/>
      <c r="N29835" s="598"/>
      <c r="V29835" s="598"/>
      <c r="W29835" s="598"/>
    </row>
    <row r="29836" spans="6:23" x14ac:dyDescent="0.2">
      <c r="F29836" s="610"/>
      <c r="H29836" s="612"/>
      <c r="I29836" s="598"/>
      <c r="J29836" s="598"/>
      <c r="M29836" s="598"/>
      <c r="N29836" s="598"/>
      <c r="V29836" s="598"/>
      <c r="W29836" s="598"/>
    </row>
    <row r="29837" spans="6:23" x14ac:dyDescent="0.2">
      <c r="F29837" s="610"/>
      <c r="H29837" s="612"/>
      <c r="I29837" s="598"/>
      <c r="J29837" s="598"/>
      <c r="M29837" s="598"/>
      <c r="N29837" s="598"/>
      <c r="V29837" s="598"/>
      <c r="W29837" s="598"/>
    </row>
    <row r="29838" spans="6:23" x14ac:dyDescent="0.2">
      <c r="F29838" s="610"/>
      <c r="H29838" s="612"/>
      <c r="I29838" s="598"/>
      <c r="J29838" s="598"/>
      <c r="M29838" s="598"/>
      <c r="N29838" s="598"/>
      <c r="V29838" s="598"/>
      <c r="W29838" s="598"/>
    </row>
    <row r="29839" spans="6:23" x14ac:dyDescent="0.2">
      <c r="F29839" s="610"/>
      <c r="H29839" s="612"/>
      <c r="I29839" s="598"/>
      <c r="J29839" s="598"/>
      <c r="M29839" s="598"/>
      <c r="N29839" s="598"/>
      <c r="V29839" s="598"/>
      <c r="W29839" s="598"/>
    </row>
    <row r="29840" spans="6:23" x14ac:dyDescent="0.2">
      <c r="F29840" s="610"/>
      <c r="H29840" s="612"/>
      <c r="I29840" s="598"/>
      <c r="J29840" s="598"/>
      <c r="M29840" s="598"/>
      <c r="N29840" s="598"/>
      <c r="V29840" s="598"/>
      <c r="W29840" s="598"/>
    </row>
    <row r="29841" spans="6:23" x14ac:dyDescent="0.2">
      <c r="F29841" s="610"/>
      <c r="H29841" s="612"/>
      <c r="I29841" s="598"/>
      <c r="J29841" s="598"/>
      <c r="M29841" s="598"/>
      <c r="N29841" s="598"/>
      <c r="V29841" s="598"/>
      <c r="W29841" s="598"/>
    </row>
    <row r="29842" spans="6:23" x14ac:dyDescent="0.2">
      <c r="F29842" s="610"/>
      <c r="H29842" s="612"/>
      <c r="I29842" s="598"/>
      <c r="J29842" s="598"/>
      <c r="M29842" s="598"/>
      <c r="N29842" s="598"/>
      <c r="V29842" s="598"/>
      <c r="W29842" s="598"/>
    </row>
    <row r="29843" spans="6:23" x14ac:dyDescent="0.2">
      <c r="F29843" s="610"/>
      <c r="H29843" s="612"/>
      <c r="I29843" s="598"/>
      <c r="J29843" s="598"/>
      <c r="M29843" s="598"/>
      <c r="N29843" s="598"/>
      <c r="V29843" s="598"/>
      <c r="W29843" s="598"/>
    </row>
    <row r="29844" spans="6:23" x14ac:dyDescent="0.2">
      <c r="F29844" s="610"/>
      <c r="H29844" s="612"/>
      <c r="I29844" s="598"/>
      <c r="J29844" s="598"/>
      <c r="M29844" s="598"/>
      <c r="N29844" s="598"/>
      <c r="V29844" s="598"/>
      <c r="W29844" s="598"/>
    </row>
    <row r="29845" spans="6:23" x14ac:dyDescent="0.2">
      <c r="F29845" s="610"/>
      <c r="H29845" s="612"/>
      <c r="I29845" s="598"/>
      <c r="J29845" s="598"/>
      <c r="M29845" s="598"/>
      <c r="N29845" s="598"/>
      <c r="V29845" s="598"/>
      <c r="W29845" s="598"/>
    </row>
    <row r="29846" spans="6:23" x14ac:dyDescent="0.2">
      <c r="F29846" s="610"/>
      <c r="H29846" s="612"/>
      <c r="I29846" s="598"/>
      <c r="J29846" s="598"/>
      <c r="M29846" s="598"/>
      <c r="N29846" s="598"/>
      <c r="V29846" s="598"/>
      <c r="W29846" s="598"/>
    </row>
    <row r="29847" spans="6:23" x14ac:dyDescent="0.2">
      <c r="F29847" s="610"/>
      <c r="H29847" s="612"/>
      <c r="I29847" s="598"/>
      <c r="J29847" s="598"/>
      <c r="M29847" s="598"/>
      <c r="N29847" s="598"/>
      <c r="V29847" s="598"/>
      <c r="W29847" s="598"/>
    </row>
    <row r="29848" spans="6:23" x14ac:dyDescent="0.2">
      <c r="F29848" s="610"/>
      <c r="H29848" s="612"/>
      <c r="I29848" s="598"/>
      <c r="J29848" s="598"/>
      <c r="M29848" s="598"/>
      <c r="N29848" s="598"/>
      <c r="V29848" s="598"/>
      <c r="W29848" s="598"/>
    </row>
    <row r="29849" spans="6:23" x14ac:dyDescent="0.2">
      <c r="F29849" s="610"/>
      <c r="H29849" s="612"/>
      <c r="I29849" s="598"/>
      <c r="J29849" s="598"/>
      <c r="M29849" s="598"/>
      <c r="N29849" s="598"/>
      <c r="V29849" s="598"/>
      <c r="W29849" s="598"/>
    </row>
    <row r="29850" spans="6:23" x14ac:dyDescent="0.2">
      <c r="F29850" s="610"/>
      <c r="H29850" s="612"/>
      <c r="I29850" s="598"/>
      <c r="J29850" s="598"/>
      <c r="M29850" s="598"/>
      <c r="N29850" s="598"/>
      <c r="V29850" s="598"/>
      <c r="W29850" s="598"/>
    </row>
    <row r="29851" spans="6:23" x14ac:dyDescent="0.2">
      <c r="F29851" s="610"/>
      <c r="H29851" s="612"/>
      <c r="I29851" s="598"/>
      <c r="J29851" s="598"/>
      <c r="M29851" s="598"/>
      <c r="N29851" s="598"/>
      <c r="V29851" s="598"/>
      <c r="W29851" s="598"/>
    </row>
    <row r="29852" spans="6:23" x14ac:dyDescent="0.2">
      <c r="F29852" s="610"/>
      <c r="H29852" s="612"/>
      <c r="I29852" s="598"/>
      <c r="J29852" s="598"/>
      <c r="M29852" s="598"/>
      <c r="N29852" s="598"/>
      <c r="V29852" s="598"/>
      <c r="W29852" s="598"/>
    </row>
    <row r="29853" spans="6:23" x14ac:dyDescent="0.2">
      <c r="F29853" s="610"/>
      <c r="H29853" s="612"/>
      <c r="I29853" s="598"/>
      <c r="J29853" s="598"/>
      <c r="M29853" s="598"/>
      <c r="N29853" s="598"/>
      <c r="V29853" s="598"/>
      <c r="W29853" s="598"/>
    </row>
    <row r="29854" spans="6:23" x14ac:dyDescent="0.2">
      <c r="F29854" s="610"/>
      <c r="H29854" s="612"/>
      <c r="I29854" s="598"/>
      <c r="J29854" s="598"/>
      <c r="M29854" s="598"/>
      <c r="N29854" s="598"/>
      <c r="V29854" s="598"/>
      <c r="W29854" s="598"/>
    </row>
    <row r="29855" spans="6:23" x14ac:dyDescent="0.2">
      <c r="F29855" s="610"/>
      <c r="H29855" s="612"/>
      <c r="I29855" s="598"/>
      <c r="J29855" s="598"/>
      <c r="M29855" s="598"/>
      <c r="N29855" s="598"/>
      <c r="V29855" s="598"/>
      <c r="W29855" s="598"/>
    </row>
    <row r="29856" spans="6:23" x14ac:dyDescent="0.2">
      <c r="F29856" s="610"/>
      <c r="H29856" s="612"/>
      <c r="I29856" s="598"/>
      <c r="J29856" s="598"/>
      <c r="M29856" s="598"/>
      <c r="N29856" s="598"/>
      <c r="V29856" s="598"/>
      <c r="W29856" s="598"/>
    </row>
    <row r="29857" spans="6:23" x14ac:dyDescent="0.2">
      <c r="F29857" s="610"/>
      <c r="H29857" s="612"/>
      <c r="I29857" s="598"/>
      <c r="J29857" s="598"/>
      <c r="M29857" s="598"/>
      <c r="N29857" s="598"/>
      <c r="V29857" s="598"/>
      <c r="W29857" s="598"/>
    </row>
    <row r="29858" spans="6:23" x14ac:dyDescent="0.2">
      <c r="F29858" s="610"/>
      <c r="H29858" s="612"/>
      <c r="I29858" s="598"/>
      <c r="J29858" s="598"/>
      <c r="M29858" s="598"/>
      <c r="N29858" s="598"/>
      <c r="V29858" s="598"/>
      <c r="W29858" s="598"/>
    </row>
    <row r="29859" spans="6:23" x14ac:dyDescent="0.2">
      <c r="F29859" s="610"/>
      <c r="H29859" s="612"/>
      <c r="I29859" s="598"/>
      <c r="J29859" s="598"/>
      <c r="M29859" s="598"/>
      <c r="N29859" s="598"/>
      <c r="V29859" s="598"/>
      <c r="W29859" s="598"/>
    </row>
    <row r="29860" spans="6:23" x14ac:dyDescent="0.2">
      <c r="F29860" s="610"/>
      <c r="H29860" s="612"/>
      <c r="I29860" s="598"/>
      <c r="J29860" s="598"/>
      <c r="M29860" s="598"/>
      <c r="N29860" s="598"/>
      <c r="V29860" s="598"/>
      <c r="W29860" s="598"/>
    </row>
    <row r="29861" spans="6:23" x14ac:dyDescent="0.2">
      <c r="F29861" s="610"/>
      <c r="H29861" s="612"/>
      <c r="I29861" s="598"/>
      <c r="J29861" s="598"/>
      <c r="M29861" s="598"/>
      <c r="N29861" s="598"/>
      <c r="V29861" s="598"/>
      <c r="W29861" s="598"/>
    </row>
    <row r="29862" spans="6:23" x14ac:dyDescent="0.2">
      <c r="F29862" s="610"/>
      <c r="H29862" s="612"/>
      <c r="I29862" s="598"/>
      <c r="J29862" s="598"/>
      <c r="M29862" s="598"/>
      <c r="N29862" s="598"/>
      <c r="V29862" s="598"/>
      <c r="W29862" s="598"/>
    </row>
    <row r="29863" spans="6:23" x14ac:dyDescent="0.2">
      <c r="F29863" s="610"/>
      <c r="H29863" s="612"/>
      <c r="I29863" s="598"/>
      <c r="J29863" s="598"/>
      <c r="M29863" s="598"/>
      <c r="N29863" s="598"/>
      <c r="V29863" s="598"/>
      <c r="W29863" s="598"/>
    </row>
    <row r="29864" spans="6:23" x14ac:dyDescent="0.2">
      <c r="F29864" s="610"/>
      <c r="H29864" s="612"/>
      <c r="I29864" s="598"/>
      <c r="J29864" s="598"/>
      <c r="M29864" s="598"/>
      <c r="N29864" s="598"/>
      <c r="V29864" s="598"/>
      <c r="W29864" s="598"/>
    </row>
    <row r="29865" spans="6:23" x14ac:dyDescent="0.2">
      <c r="F29865" s="610"/>
      <c r="H29865" s="612"/>
      <c r="I29865" s="598"/>
      <c r="J29865" s="598"/>
      <c r="M29865" s="598"/>
      <c r="N29865" s="598"/>
      <c r="V29865" s="598"/>
      <c r="W29865" s="598"/>
    </row>
    <row r="29866" spans="6:23" x14ac:dyDescent="0.2">
      <c r="F29866" s="610"/>
      <c r="H29866" s="612"/>
      <c r="I29866" s="598"/>
      <c r="J29866" s="598"/>
      <c r="M29866" s="598"/>
      <c r="N29866" s="598"/>
      <c r="V29866" s="598"/>
      <c r="W29866" s="598"/>
    </row>
    <row r="29867" spans="6:23" x14ac:dyDescent="0.2">
      <c r="F29867" s="610"/>
      <c r="H29867" s="612"/>
      <c r="I29867" s="598"/>
      <c r="J29867" s="598"/>
      <c r="M29867" s="598"/>
      <c r="N29867" s="598"/>
      <c r="V29867" s="598"/>
      <c r="W29867" s="598"/>
    </row>
    <row r="29868" spans="6:23" x14ac:dyDescent="0.2">
      <c r="F29868" s="610"/>
      <c r="H29868" s="612"/>
      <c r="I29868" s="598"/>
      <c r="J29868" s="598"/>
      <c r="M29868" s="598"/>
      <c r="N29868" s="598"/>
      <c r="V29868" s="598"/>
      <c r="W29868" s="598"/>
    </row>
    <row r="29869" spans="6:23" x14ac:dyDescent="0.2">
      <c r="F29869" s="610"/>
      <c r="H29869" s="612"/>
      <c r="I29869" s="598"/>
      <c r="J29869" s="598"/>
      <c r="M29869" s="598"/>
      <c r="N29869" s="598"/>
      <c r="V29869" s="598"/>
      <c r="W29869" s="598"/>
    </row>
    <row r="29870" spans="6:23" x14ac:dyDescent="0.2">
      <c r="F29870" s="610"/>
      <c r="H29870" s="612"/>
      <c r="I29870" s="598"/>
      <c r="J29870" s="598"/>
      <c r="M29870" s="598"/>
      <c r="N29870" s="598"/>
      <c r="V29870" s="598"/>
      <c r="W29870" s="598"/>
    </row>
    <row r="29871" spans="6:23" x14ac:dyDescent="0.2">
      <c r="F29871" s="610"/>
      <c r="H29871" s="612"/>
      <c r="I29871" s="598"/>
      <c r="J29871" s="598"/>
      <c r="M29871" s="598"/>
      <c r="N29871" s="598"/>
      <c r="V29871" s="598"/>
      <c r="W29871" s="598"/>
    </row>
    <row r="29872" spans="6:23" x14ac:dyDescent="0.2">
      <c r="F29872" s="610"/>
      <c r="H29872" s="612"/>
      <c r="I29872" s="598"/>
      <c r="J29872" s="598"/>
      <c r="M29872" s="598"/>
      <c r="N29872" s="598"/>
      <c r="V29872" s="598"/>
      <c r="W29872" s="598"/>
    </row>
    <row r="29873" spans="6:23" x14ac:dyDescent="0.2">
      <c r="F29873" s="610"/>
      <c r="H29873" s="612"/>
      <c r="I29873" s="598"/>
      <c r="J29873" s="598"/>
      <c r="M29873" s="598"/>
      <c r="N29873" s="598"/>
      <c r="V29873" s="598"/>
      <c r="W29873" s="598"/>
    </row>
    <row r="29874" spans="6:23" x14ac:dyDescent="0.2">
      <c r="F29874" s="610"/>
      <c r="H29874" s="612"/>
      <c r="I29874" s="598"/>
      <c r="J29874" s="598"/>
      <c r="M29874" s="598"/>
      <c r="N29874" s="598"/>
      <c r="V29874" s="598"/>
      <c r="W29874" s="598"/>
    </row>
    <row r="29875" spans="6:23" x14ac:dyDescent="0.2">
      <c r="F29875" s="610"/>
      <c r="H29875" s="612"/>
      <c r="I29875" s="598"/>
      <c r="J29875" s="598"/>
      <c r="M29875" s="598"/>
      <c r="N29875" s="598"/>
      <c r="V29875" s="598"/>
      <c r="W29875" s="598"/>
    </row>
    <row r="29876" spans="6:23" x14ac:dyDescent="0.2">
      <c r="F29876" s="610"/>
      <c r="H29876" s="612"/>
      <c r="I29876" s="598"/>
      <c r="J29876" s="598"/>
      <c r="M29876" s="598"/>
      <c r="N29876" s="598"/>
      <c r="V29876" s="598"/>
      <c r="W29876" s="598"/>
    </row>
    <row r="29877" spans="6:23" x14ac:dyDescent="0.2">
      <c r="F29877" s="610"/>
      <c r="H29877" s="612"/>
      <c r="I29877" s="598"/>
      <c r="J29877" s="598"/>
      <c r="M29877" s="598"/>
      <c r="N29877" s="598"/>
      <c r="V29877" s="598"/>
      <c r="W29877" s="598"/>
    </row>
    <row r="29878" spans="6:23" x14ac:dyDescent="0.2">
      <c r="F29878" s="610"/>
      <c r="H29878" s="612"/>
      <c r="I29878" s="598"/>
      <c r="J29878" s="598"/>
      <c r="M29878" s="598"/>
      <c r="N29878" s="598"/>
      <c r="V29878" s="598"/>
      <c r="W29878" s="598"/>
    </row>
    <row r="29879" spans="6:23" x14ac:dyDescent="0.2">
      <c r="F29879" s="610"/>
      <c r="H29879" s="612"/>
      <c r="I29879" s="598"/>
      <c r="J29879" s="598"/>
      <c r="M29879" s="598"/>
      <c r="N29879" s="598"/>
      <c r="V29879" s="598"/>
      <c r="W29879" s="598"/>
    </row>
    <row r="29880" spans="6:23" x14ac:dyDescent="0.2">
      <c r="F29880" s="610"/>
      <c r="H29880" s="612"/>
      <c r="I29880" s="598"/>
      <c r="J29880" s="598"/>
      <c r="M29880" s="598"/>
      <c r="N29880" s="598"/>
      <c r="V29880" s="598"/>
      <c r="W29880" s="598"/>
    </row>
    <row r="29881" spans="6:23" x14ac:dyDescent="0.2">
      <c r="F29881" s="610"/>
      <c r="H29881" s="612"/>
      <c r="I29881" s="598"/>
      <c r="J29881" s="598"/>
      <c r="M29881" s="598"/>
      <c r="N29881" s="598"/>
      <c r="V29881" s="598"/>
      <c r="W29881" s="598"/>
    </row>
    <row r="29882" spans="6:23" x14ac:dyDescent="0.2">
      <c r="F29882" s="610"/>
      <c r="H29882" s="612"/>
      <c r="I29882" s="598"/>
      <c r="J29882" s="598"/>
      <c r="M29882" s="598"/>
      <c r="N29882" s="598"/>
      <c r="V29882" s="598"/>
      <c r="W29882" s="598"/>
    </row>
    <row r="29883" spans="6:23" x14ac:dyDescent="0.2">
      <c r="F29883" s="610"/>
      <c r="H29883" s="612"/>
      <c r="I29883" s="598"/>
      <c r="J29883" s="598"/>
      <c r="M29883" s="598"/>
      <c r="N29883" s="598"/>
      <c r="V29883" s="598"/>
      <c r="W29883" s="598"/>
    </row>
    <row r="29884" spans="6:23" x14ac:dyDescent="0.2">
      <c r="F29884" s="610"/>
      <c r="H29884" s="612"/>
      <c r="I29884" s="598"/>
      <c r="J29884" s="598"/>
      <c r="M29884" s="598"/>
      <c r="N29884" s="598"/>
      <c r="V29884" s="598"/>
      <c r="W29884" s="598"/>
    </row>
    <row r="29885" spans="6:23" x14ac:dyDescent="0.2">
      <c r="F29885" s="610"/>
      <c r="H29885" s="612"/>
      <c r="I29885" s="598"/>
      <c r="J29885" s="598"/>
      <c r="M29885" s="598"/>
      <c r="N29885" s="598"/>
      <c r="V29885" s="598"/>
      <c r="W29885" s="598"/>
    </row>
    <row r="29886" spans="6:23" x14ac:dyDescent="0.2">
      <c r="F29886" s="610"/>
      <c r="H29886" s="612"/>
      <c r="I29886" s="598"/>
      <c r="J29886" s="598"/>
      <c r="M29886" s="598"/>
      <c r="N29886" s="598"/>
      <c r="V29886" s="598"/>
      <c r="W29886" s="598"/>
    </row>
    <row r="29887" spans="6:23" x14ac:dyDescent="0.2">
      <c r="F29887" s="610"/>
      <c r="H29887" s="612"/>
      <c r="I29887" s="598"/>
      <c r="J29887" s="598"/>
      <c r="M29887" s="598"/>
      <c r="N29887" s="598"/>
      <c r="V29887" s="598"/>
      <c r="W29887" s="598"/>
    </row>
    <row r="29888" spans="6:23" x14ac:dyDescent="0.2">
      <c r="F29888" s="610"/>
      <c r="H29888" s="612"/>
      <c r="I29888" s="598"/>
      <c r="J29888" s="598"/>
      <c r="M29888" s="598"/>
      <c r="N29888" s="598"/>
      <c r="V29888" s="598"/>
      <c r="W29888" s="598"/>
    </row>
    <row r="29889" spans="6:23" x14ac:dyDescent="0.2">
      <c r="F29889" s="610"/>
      <c r="H29889" s="612"/>
      <c r="I29889" s="598"/>
      <c r="J29889" s="598"/>
      <c r="M29889" s="598"/>
      <c r="N29889" s="598"/>
      <c r="V29889" s="598"/>
      <c r="W29889" s="598"/>
    </row>
    <row r="29890" spans="6:23" x14ac:dyDescent="0.2">
      <c r="F29890" s="610"/>
      <c r="H29890" s="612"/>
      <c r="I29890" s="598"/>
      <c r="J29890" s="598"/>
      <c r="M29890" s="598"/>
      <c r="N29890" s="598"/>
      <c r="V29890" s="598"/>
      <c r="W29890" s="598"/>
    </row>
    <row r="29891" spans="6:23" x14ac:dyDescent="0.2">
      <c r="F29891" s="610"/>
      <c r="H29891" s="612"/>
      <c r="I29891" s="598"/>
      <c r="J29891" s="598"/>
      <c r="M29891" s="598"/>
      <c r="N29891" s="598"/>
      <c r="V29891" s="598"/>
      <c r="W29891" s="598"/>
    </row>
    <row r="29892" spans="6:23" x14ac:dyDescent="0.2">
      <c r="F29892" s="610"/>
      <c r="H29892" s="612"/>
      <c r="I29892" s="598"/>
      <c r="J29892" s="598"/>
      <c r="M29892" s="598"/>
      <c r="N29892" s="598"/>
      <c r="V29892" s="598"/>
      <c r="W29892" s="598"/>
    </row>
    <row r="29893" spans="6:23" x14ac:dyDescent="0.2">
      <c r="F29893" s="610"/>
      <c r="H29893" s="612"/>
      <c r="I29893" s="598"/>
      <c r="J29893" s="598"/>
      <c r="M29893" s="598"/>
      <c r="N29893" s="598"/>
      <c r="V29893" s="598"/>
      <c r="W29893" s="598"/>
    </row>
    <row r="29894" spans="6:23" x14ac:dyDescent="0.2">
      <c r="F29894" s="610"/>
      <c r="H29894" s="612"/>
      <c r="I29894" s="598"/>
      <c r="J29894" s="598"/>
      <c r="M29894" s="598"/>
      <c r="N29894" s="598"/>
      <c r="V29894" s="598"/>
      <c r="W29894" s="598"/>
    </row>
    <row r="29895" spans="6:23" x14ac:dyDescent="0.2">
      <c r="F29895" s="610"/>
      <c r="H29895" s="612"/>
      <c r="I29895" s="598"/>
      <c r="J29895" s="598"/>
      <c r="M29895" s="598"/>
      <c r="N29895" s="598"/>
      <c r="V29895" s="598"/>
      <c r="W29895" s="598"/>
    </row>
    <row r="29896" spans="6:23" x14ac:dyDescent="0.2">
      <c r="F29896" s="610"/>
      <c r="H29896" s="612"/>
      <c r="I29896" s="598"/>
      <c r="J29896" s="598"/>
      <c r="M29896" s="598"/>
      <c r="N29896" s="598"/>
      <c r="V29896" s="598"/>
      <c r="W29896" s="598"/>
    </row>
    <row r="29897" spans="6:23" x14ac:dyDescent="0.2">
      <c r="F29897" s="610"/>
      <c r="H29897" s="612"/>
      <c r="I29897" s="598"/>
      <c r="J29897" s="598"/>
      <c r="M29897" s="598"/>
      <c r="N29897" s="598"/>
      <c r="V29897" s="598"/>
      <c r="W29897" s="598"/>
    </row>
    <row r="29898" spans="6:23" x14ac:dyDescent="0.2">
      <c r="F29898" s="610"/>
      <c r="H29898" s="612"/>
      <c r="I29898" s="598"/>
      <c r="J29898" s="598"/>
      <c r="M29898" s="598"/>
      <c r="N29898" s="598"/>
      <c r="V29898" s="598"/>
      <c r="W29898" s="598"/>
    </row>
    <row r="29899" spans="6:23" x14ac:dyDescent="0.2">
      <c r="F29899" s="610"/>
      <c r="H29899" s="612"/>
      <c r="I29899" s="598"/>
      <c r="J29899" s="598"/>
      <c r="M29899" s="598"/>
      <c r="N29899" s="598"/>
      <c r="V29899" s="598"/>
      <c r="W29899" s="598"/>
    </row>
    <row r="29900" spans="6:23" x14ac:dyDescent="0.2">
      <c r="F29900" s="610"/>
      <c r="H29900" s="612"/>
      <c r="I29900" s="598"/>
      <c r="J29900" s="598"/>
      <c r="M29900" s="598"/>
      <c r="N29900" s="598"/>
      <c r="V29900" s="598"/>
      <c r="W29900" s="598"/>
    </row>
    <row r="29901" spans="6:23" x14ac:dyDescent="0.2">
      <c r="F29901" s="610"/>
      <c r="H29901" s="612"/>
      <c r="I29901" s="598"/>
      <c r="J29901" s="598"/>
      <c r="M29901" s="598"/>
      <c r="N29901" s="598"/>
      <c r="V29901" s="598"/>
      <c r="W29901" s="598"/>
    </row>
    <row r="29902" spans="6:23" x14ac:dyDescent="0.2">
      <c r="F29902" s="610"/>
      <c r="H29902" s="612"/>
      <c r="I29902" s="598"/>
      <c r="J29902" s="598"/>
      <c r="M29902" s="598"/>
      <c r="N29902" s="598"/>
      <c r="V29902" s="598"/>
      <c r="W29902" s="598"/>
    </row>
    <row r="29903" spans="6:23" x14ac:dyDescent="0.2">
      <c r="F29903" s="610"/>
      <c r="H29903" s="612"/>
      <c r="I29903" s="598"/>
      <c r="J29903" s="598"/>
      <c r="M29903" s="598"/>
      <c r="N29903" s="598"/>
      <c r="V29903" s="598"/>
      <c r="W29903" s="598"/>
    </row>
    <row r="29904" spans="6:23" x14ac:dyDescent="0.2">
      <c r="F29904" s="610"/>
      <c r="H29904" s="612"/>
      <c r="I29904" s="598"/>
      <c r="J29904" s="598"/>
      <c r="M29904" s="598"/>
      <c r="N29904" s="598"/>
      <c r="V29904" s="598"/>
      <c r="W29904" s="598"/>
    </row>
    <row r="29905" spans="6:23" x14ac:dyDescent="0.2">
      <c r="F29905" s="610"/>
      <c r="H29905" s="612"/>
      <c r="I29905" s="598"/>
      <c r="J29905" s="598"/>
      <c r="M29905" s="598"/>
      <c r="N29905" s="598"/>
      <c r="V29905" s="598"/>
      <c r="W29905" s="598"/>
    </row>
    <row r="29906" spans="6:23" x14ac:dyDescent="0.2">
      <c r="F29906" s="610"/>
      <c r="H29906" s="612"/>
      <c r="I29906" s="598"/>
      <c r="J29906" s="598"/>
      <c r="M29906" s="598"/>
      <c r="N29906" s="598"/>
      <c r="V29906" s="598"/>
      <c r="W29906" s="598"/>
    </row>
    <row r="29907" spans="6:23" x14ac:dyDescent="0.2">
      <c r="F29907" s="610"/>
      <c r="H29907" s="612"/>
      <c r="I29907" s="598"/>
      <c r="J29907" s="598"/>
      <c r="M29907" s="598"/>
      <c r="N29907" s="598"/>
      <c r="V29907" s="598"/>
      <c r="W29907" s="598"/>
    </row>
    <row r="29908" spans="6:23" x14ac:dyDescent="0.2">
      <c r="F29908" s="610"/>
      <c r="H29908" s="612"/>
      <c r="I29908" s="598"/>
      <c r="J29908" s="598"/>
      <c r="M29908" s="598"/>
      <c r="N29908" s="598"/>
      <c r="V29908" s="598"/>
      <c r="W29908" s="598"/>
    </row>
    <row r="29909" spans="6:23" x14ac:dyDescent="0.2">
      <c r="F29909" s="610"/>
      <c r="H29909" s="612"/>
      <c r="I29909" s="598"/>
      <c r="J29909" s="598"/>
      <c r="M29909" s="598"/>
      <c r="N29909" s="598"/>
      <c r="V29909" s="598"/>
      <c r="W29909" s="598"/>
    </row>
    <row r="29910" spans="6:23" x14ac:dyDescent="0.2">
      <c r="F29910" s="610"/>
      <c r="H29910" s="612"/>
      <c r="I29910" s="598"/>
      <c r="J29910" s="598"/>
      <c r="M29910" s="598"/>
      <c r="N29910" s="598"/>
      <c r="V29910" s="598"/>
      <c r="W29910" s="598"/>
    </row>
    <row r="29911" spans="6:23" x14ac:dyDescent="0.2">
      <c r="F29911" s="610"/>
      <c r="H29911" s="612"/>
      <c r="I29911" s="598"/>
      <c r="J29911" s="598"/>
      <c r="M29911" s="598"/>
      <c r="N29911" s="598"/>
      <c r="V29911" s="598"/>
      <c r="W29911" s="598"/>
    </row>
    <row r="29912" spans="6:23" x14ac:dyDescent="0.2">
      <c r="F29912" s="610"/>
      <c r="H29912" s="612"/>
      <c r="I29912" s="598"/>
      <c r="J29912" s="598"/>
      <c r="M29912" s="598"/>
      <c r="N29912" s="598"/>
      <c r="V29912" s="598"/>
      <c r="W29912" s="598"/>
    </row>
    <row r="29913" spans="6:23" x14ac:dyDescent="0.2">
      <c r="F29913" s="610"/>
      <c r="H29913" s="612"/>
      <c r="I29913" s="598"/>
      <c r="J29913" s="598"/>
      <c r="M29913" s="598"/>
      <c r="N29913" s="598"/>
      <c r="V29913" s="598"/>
      <c r="W29913" s="598"/>
    </row>
    <row r="29914" spans="6:23" x14ac:dyDescent="0.2">
      <c r="F29914" s="610"/>
      <c r="H29914" s="612"/>
      <c r="I29914" s="598"/>
      <c r="J29914" s="598"/>
      <c r="M29914" s="598"/>
      <c r="N29914" s="598"/>
      <c r="V29914" s="598"/>
      <c r="W29914" s="598"/>
    </row>
    <row r="29915" spans="6:23" x14ac:dyDescent="0.2">
      <c r="F29915" s="610"/>
      <c r="H29915" s="612"/>
      <c r="I29915" s="598"/>
      <c r="J29915" s="598"/>
      <c r="M29915" s="598"/>
      <c r="N29915" s="598"/>
      <c r="V29915" s="598"/>
      <c r="W29915" s="598"/>
    </row>
    <row r="29916" spans="6:23" x14ac:dyDescent="0.2">
      <c r="F29916" s="610"/>
      <c r="H29916" s="612"/>
      <c r="I29916" s="598"/>
      <c r="J29916" s="598"/>
      <c r="M29916" s="598"/>
      <c r="N29916" s="598"/>
      <c r="V29916" s="598"/>
      <c r="W29916" s="598"/>
    </row>
    <row r="29917" spans="6:23" x14ac:dyDescent="0.2">
      <c r="F29917" s="610"/>
      <c r="H29917" s="612"/>
      <c r="I29917" s="598"/>
      <c r="J29917" s="598"/>
      <c r="M29917" s="598"/>
      <c r="N29917" s="598"/>
      <c r="V29917" s="598"/>
      <c r="W29917" s="598"/>
    </row>
    <row r="29918" spans="6:23" x14ac:dyDescent="0.2">
      <c r="F29918" s="610"/>
      <c r="H29918" s="612"/>
      <c r="I29918" s="598"/>
      <c r="J29918" s="598"/>
      <c r="M29918" s="598"/>
      <c r="N29918" s="598"/>
      <c r="V29918" s="598"/>
      <c r="W29918" s="598"/>
    </row>
    <row r="29919" spans="6:23" x14ac:dyDescent="0.2">
      <c r="F29919" s="610"/>
      <c r="H29919" s="612"/>
      <c r="I29919" s="598"/>
      <c r="J29919" s="598"/>
      <c r="M29919" s="598"/>
      <c r="N29919" s="598"/>
      <c r="V29919" s="598"/>
      <c r="W29919" s="598"/>
    </row>
    <row r="29920" spans="6:23" x14ac:dyDescent="0.2">
      <c r="F29920" s="610"/>
      <c r="H29920" s="612"/>
      <c r="I29920" s="598"/>
      <c r="J29920" s="598"/>
      <c r="M29920" s="598"/>
      <c r="N29920" s="598"/>
      <c r="V29920" s="598"/>
      <c r="W29920" s="598"/>
    </row>
    <row r="29921" spans="6:23" x14ac:dyDescent="0.2">
      <c r="F29921" s="610"/>
      <c r="H29921" s="612"/>
      <c r="I29921" s="598"/>
      <c r="J29921" s="598"/>
      <c r="M29921" s="598"/>
      <c r="N29921" s="598"/>
      <c r="V29921" s="598"/>
      <c r="W29921" s="598"/>
    </row>
    <row r="29922" spans="6:23" x14ac:dyDescent="0.2">
      <c r="F29922" s="610"/>
      <c r="H29922" s="612"/>
      <c r="I29922" s="598"/>
      <c r="J29922" s="598"/>
      <c r="M29922" s="598"/>
      <c r="N29922" s="598"/>
      <c r="V29922" s="598"/>
      <c r="W29922" s="598"/>
    </row>
    <row r="29923" spans="6:23" x14ac:dyDescent="0.2">
      <c r="F29923" s="610"/>
      <c r="H29923" s="612"/>
      <c r="I29923" s="598"/>
      <c r="J29923" s="598"/>
      <c r="M29923" s="598"/>
      <c r="N29923" s="598"/>
      <c r="V29923" s="598"/>
      <c r="W29923" s="598"/>
    </row>
    <row r="29924" spans="6:23" x14ac:dyDescent="0.2">
      <c r="F29924" s="610"/>
      <c r="H29924" s="612"/>
      <c r="I29924" s="598"/>
      <c r="J29924" s="598"/>
      <c r="M29924" s="598"/>
      <c r="N29924" s="598"/>
      <c r="V29924" s="598"/>
      <c r="W29924" s="598"/>
    </row>
    <row r="29925" spans="6:23" x14ac:dyDescent="0.2">
      <c r="F29925" s="610"/>
      <c r="H29925" s="612"/>
      <c r="I29925" s="598"/>
      <c r="J29925" s="598"/>
      <c r="M29925" s="598"/>
      <c r="N29925" s="598"/>
      <c r="V29925" s="598"/>
      <c r="W29925" s="598"/>
    </row>
    <row r="29926" spans="6:23" x14ac:dyDescent="0.2">
      <c r="F29926" s="610"/>
      <c r="H29926" s="612"/>
      <c r="I29926" s="598"/>
      <c r="J29926" s="598"/>
      <c r="M29926" s="598"/>
      <c r="N29926" s="598"/>
      <c r="V29926" s="598"/>
      <c r="W29926" s="598"/>
    </row>
    <row r="29927" spans="6:23" x14ac:dyDescent="0.2">
      <c r="F29927" s="610"/>
      <c r="H29927" s="612"/>
      <c r="I29927" s="598"/>
      <c r="J29927" s="598"/>
      <c r="M29927" s="598"/>
      <c r="N29927" s="598"/>
      <c r="V29927" s="598"/>
      <c r="W29927" s="598"/>
    </row>
    <row r="29928" spans="6:23" x14ac:dyDescent="0.2">
      <c r="F29928" s="610"/>
      <c r="H29928" s="612"/>
      <c r="I29928" s="598"/>
      <c r="J29928" s="598"/>
      <c r="M29928" s="598"/>
      <c r="N29928" s="598"/>
      <c r="V29928" s="598"/>
      <c r="W29928" s="598"/>
    </row>
    <row r="29929" spans="6:23" x14ac:dyDescent="0.2">
      <c r="F29929" s="610"/>
      <c r="H29929" s="612"/>
      <c r="I29929" s="598"/>
      <c r="J29929" s="598"/>
      <c r="M29929" s="598"/>
      <c r="N29929" s="598"/>
      <c r="V29929" s="598"/>
      <c r="W29929" s="598"/>
    </row>
    <row r="29930" spans="6:23" x14ac:dyDescent="0.2">
      <c r="F29930" s="610"/>
      <c r="H29930" s="612"/>
      <c r="I29930" s="598"/>
      <c r="J29930" s="598"/>
      <c r="M29930" s="598"/>
      <c r="N29930" s="598"/>
      <c r="V29930" s="598"/>
      <c r="W29930" s="598"/>
    </row>
    <row r="29931" spans="6:23" x14ac:dyDescent="0.2">
      <c r="F29931" s="610"/>
      <c r="H29931" s="612"/>
      <c r="I29931" s="598"/>
      <c r="J29931" s="598"/>
      <c r="M29931" s="598"/>
      <c r="N29931" s="598"/>
      <c r="V29931" s="598"/>
      <c r="W29931" s="598"/>
    </row>
    <row r="29932" spans="6:23" x14ac:dyDescent="0.2">
      <c r="F29932" s="610"/>
      <c r="H29932" s="612"/>
      <c r="I29932" s="598"/>
      <c r="J29932" s="598"/>
      <c r="M29932" s="598"/>
      <c r="N29932" s="598"/>
      <c r="V29932" s="598"/>
      <c r="W29932" s="598"/>
    </row>
    <row r="29933" spans="6:23" x14ac:dyDescent="0.2">
      <c r="F29933" s="610"/>
      <c r="H29933" s="612"/>
      <c r="I29933" s="598"/>
      <c r="J29933" s="598"/>
      <c r="M29933" s="598"/>
      <c r="N29933" s="598"/>
      <c r="V29933" s="598"/>
      <c r="W29933" s="598"/>
    </row>
    <row r="29934" spans="6:23" x14ac:dyDescent="0.2">
      <c r="F29934" s="610"/>
      <c r="H29934" s="612"/>
      <c r="I29934" s="598"/>
      <c r="J29934" s="598"/>
      <c r="M29934" s="598"/>
      <c r="N29934" s="598"/>
      <c r="V29934" s="598"/>
      <c r="W29934" s="598"/>
    </row>
    <row r="29935" spans="6:23" x14ac:dyDescent="0.2">
      <c r="F29935" s="610"/>
      <c r="H29935" s="612"/>
      <c r="I29935" s="598"/>
      <c r="J29935" s="598"/>
      <c r="M29935" s="598"/>
      <c r="N29935" s="598"/>
      <c r="V29935" s="598"/>
      <c r="W29935" s="598"/>
    </row>
    <row r="29936" spans="6:23" x14ac:dyDescent="0.2">
      <c r="F29936" s="610"/>
      <c r="H29936" s="612"/>
      <c r="I29936" s="598"/>
      <c r="J29936" s="598"/>
      <c r="M29936" s="598"/>
      <c r="N29936" s="598"/>
      <c r="V29936" s="598"/>
      <c r="W29936" s="598"/>
    </row>
    <row r="29937" spans="6:23" x14ac:dyDescent="0.2">
      <c r="F29937" s="610"/>
      <c r="H29937" s="612"/>
      <c r="I29937" s="598"/>
      <c r="J29937" s="598"/>
      <c r="M29937" s="598"/>
      <c r="N29937" s="598"/>
      <c r="V29937" s="598"/>
      <c r="W29937" s="598"/>
    </row>
    <row r="29938" spans="6:23" x14ac:dyDescent="0.2">
      <c r="F29938" s="610"/>
      <c r="H29938" s="612"/>
      <c r="I29938" s="598"/>
      <c r="J29938" s="598"/>
      <c r="M29938" s="598"/>
      <c r="N29938" s="598"/>
      <c r="V29938" s="598"/>
      <c r="W29938" s="598"/>
    </row>
    <row r="29939" spans="6:23" x14ac:dyDescent="0.2">
      <c r="F29939" s="610"/>
      <c r="H29939" s="612"/>
      <c r="I29939" s="598"/>
      <c r="J29939" s="598"/>
      <c r="M29939" s="598"/>
      <c r="N29939" s="598"/>
      <c r="V29939" s="598"/>
      <c r="W29939" s="598"/>
    </row>
    <row r="29940" spans="6:23" x14ac:dyDescent="0.2">
      <c r="F29940" s="610"/>
      <c r="H29940" s="612"/>
      <c r="I29940" s="598"/>
      <c r="J29940" s="598"/>
      <c r="M29940" s="598"/>
      <c r="N29940" s="598"/>
      <c r="V29940" s="598"/>
      <c r="W29940" s="598"/>
    </row>
    <row r="29941" spans="6:23" x14ac:dyDescent="0.2">
      <c r="F29941" s="610"/>
      <c r="H29941" s="612"/>
      <c r="I29941" s="598"/>
      <c r="J29941" s="598"/>
      <c r="M29941" s="598"/>
      <c r="N29941" s="598"/>
      <c r="V29941" s="598"/>
      <c r="W29941" s="598"/>
    </row>
    <row r="29942" spans="6:23" x14ac:dyDescent="0.2">
      <c r="F29942" s="610"/>
      <c r="H29942" s="612"/>
      <c r="I29942" s="598"/>
      <c r="J29942" s="598"/>
      <c r="M29942" s="598"/>
      <c r="N29942" s="598"/>
      <c r="V29942" s="598"/>
      <c r="W29942" s="598"/>
    </row>
    <row r="29943" spans="6:23" x14ac:dyDescent="0.2">
      <c r="F29943" s="610"/>
      <c r="H29943" s="612"/>
      <c r="I29943" s="598"/>
      <c r="J29943" s="598"/>
      <c r="M29943" s="598"/>
      <c r="N29943" s="598"/>
      <c r="V29943" s="598"/>
      <c r="W29943" s="598"/>
    </row>
    <row r="29944" spans="6:23" x14ac:dyDescent="0.2">
      <c r="F29944" s="610"/>
      <c r="H29944" s="612"/>
      <c r="I29944" s="598"/>
      <c r="J29944" s="598"/>
      <c r="M29944" s="598"/>
      <c r="N29944" s="598"/>
      <c r="V29944" s="598"/>
      <c r="W29944" s="598"/>
    </row>
    <row r="29945" spans="6:23" x14ac:dyDescent="0.2">
      <c r="F29945" s="610"/>
      <c r="H29945" s="612"/>
      <c r="I29945" s="598"/>
      <c r="J29945" s="598"/>
      <c r="M29945" s="598"/>
      <c r="N29945" s="598"/>
      <c r="V29945" s="598"/>
      <c r="W29945" s="598"/>
    </row>
    <row r="29946" spans="6:23" x14ac:dyDescent="0.2">
      <c r="F29946" s="610"/>
      <c r="H29946" s="612"/>
      <c r="I29946" s="598"/>
      <c r="J29946" s="598"/>
      <c r="M29946" s="598"/>
      <c r="N29946" s="598"/>
      <c r="V29946" s="598"/>
      <c r="W29946" s="598"/>
    </row>
    <row r="29947" spans="6:23" x14ac:dyDescent="0.2">
      <c r="F29947" s="610"/>
      <c r="H29947" s="612"/>
      <c r="I29947" s="598"/>
      <c r="J29947" s="598"/>
      <c r="M29947" s="598"/>
      <c r="N29947" s="598"/>
      <c r="V29947" s="598"/>
      <c r="W29947" s="598"/>
    </row>
    <row r="29948" spans="6:23" x14ac:dyDescent="0.2">
      <c r="F29948" s="610"/>
      <c r="H29948" s="612"/>
      <c r="I29948" s="598"/>
      <c r="J29948" s="598"/>
      <c r="M29948" s="598"/>
      <c r="N29948" s="598"/>
      <c r="V29948" s="598"/>
      <c r="W29948" s="598"/>
    </row>
    <row r="29949" spans="6:23" x14ac:dyDescent="0.2">
      <c r="F29949" s="610"/>
      <c r="H29949" s="612"/>
      <c r="I29949" s="598"/>
      <c r="J29949" s="598"/>
      <c r="M29949" s="598"/>
      <c r="N29949" s="598"/>
      <c r="V29949" s="598"/>
      <c r="W29949" s="598"/>
    </row>
    <row r="29950" spans="6:23" x14ac:dyDescent="0.2">
      <c r="F29950" s="610"/>
      <c r="H29950" s="612"/>
      <c r="I29950" s="598"/>
      <c r="J29950" s="598"/>
      <c r="M29950" s="598"/>
      <c r="N29950" s="598"/>
      <c r="V29950" s="598"/>
      <c r="W29950" s="598"/>
    </row>
    <row r="29951" spans="6:23" x14ac:dyDescent="0.2">
      <c r="F29951" s="610"/>
      <c r="H29951" s="612"/>
      <c r="I29951" s="598"/>
      <c r="J29951" s="598"/>
      <c r="M29951" s="598"/>
      <c r="N29951" s="598"/>
      <c r="V29951" s="598"/>
      <c r="W29951" s="598"/>
    </row>
    <row r="29952" spans="6:23" x14ac:dyDescent="0.2">
      <c r="F29952" s="610"/>
      <c r="H29952" s="612"/>
      <c r="I29952" s="598"/>
      <c r="J29952" s="598"/>
      <c r="M29952" s="598"/>
      <c r="N29952" s="598"/>
      <c r="V29952" s="598"/>
      <c r="W29952" s="598"/>
    </row>
    <row r="29953" spans="6:23" x14ac:dyDescent="0.2">
      <c r="F29953" s="610"/>
      <c r="H29953" s="612"/>
      <c r="I29953" s="598"/>
      <c r="J29953" s="598"/>
      <c r="M29953" s="598"/>
      <c r="N29953" s="598"/>
      <c r="V29953" s="598"/>
      <c r="W29953" s="598"/>
    </row>
    <row r="29954" spans="6:23" x14ac:dyDescent="0.2">
      <c r="F29954" s="610"/>
      <c r="H29954" s="612"/>
      <c r="I29954" s="598"/>
      <c r="J29954" s="598"/>
      <c r="M29954" s="598"/>
      <c r="N29954" s="598"/>
      <c r="V29954" s="598"/>
      <c r="W29954" s="598"/>
    </row>
    <row r="29955" spans="6:23" x14ac:dyDescent="0.2">
      <c r="F29955" s="610"/>
      <c r="H29955" s="612"/>
      <c r="I29955" s="598"/>
      <c r="J29955" s="598"/>
      <c r="M29955" s="598"/>
      <c r="N29955" s="598"/>
      <c r="V29955" s="598"/>
      <c r="W29955" s="598"/>
    </row>
    <row r="29956" spans="6:23" x14ac:dyDescent="0.2">
      <c r="F29956" s="610"/>
      <c r="H29956" s="612"/>
      <c r="I29956" s="598"/>
      <c r="J29956" s="598"/>
      <c r="M29956" s="598"/>
      <c r="N29956" s="598"/>
      <c r="V29956" s="598"/>
      <c r="W29956" s="598"/>
    </row>
    <row r="29957" spans="6:23" x14ac:dyDescent="0.2">
      <c r="F29957" s="610"/>
      <c r="H29957" s="612"/>
      <c r="I29957" s="598"/>
      <c r="J29957" s="598"/>
      <c r="M29957" s="598"/>
      <c r="N29957" s="598"/>
      <c r="V29957" s="598"/>
      <c r="W29957" s="598"/>
    </row>
    <row r="29958" spans="6:23" x14ac:dyDescent="0.2">
      <c r="F29958" s="610"/>
      <c r="H29958" s="612"/>
      <c r="I29958" s="598"/>
      <c r="J29958" s="598"/>
      <c r="M29958" s="598"/>
      <c r="N29958" s="598"/>
      <c r="V29958" s="598"/>
      <c r="W29958" s="598"/>
    </row>
    <row r="29959" spans="6:23" x14ac:dyDescent="0.2">
      <c r="F29959" s="610"/>
      <c r="H29959" s="612"/>
      <c r="I29959" s="598"/>
      <c r="J29959" s="598"/>
      <c r="M29959" s="598"/>
      <c r="N29959" s="598"/>
      <c r="V29959" s="598"/>
      <c r="W29959" s="598"/>
    </row>
    <row r="29960" spans="6:23" x14ac:dyDescent="0.2">
      <c r="F29960" s="610"/>
      <c r="H29960" s="612"/>
      <c r="I29960" s="598"/>
      <c r="J29960" s="598"/>
      <c r="M29960" s="598"/>
      <c r="N29960" s="598"/>
      <c r="V29960" s="598"/>
      <c r="W29960" s="598"/>
    </row>
    <row r="29961" spans="6:23" x14ac:dyDescent="0.2">
      <c r="F29961" s="610"/>
      <c r="H29961" s="612"/>
      <c r="I29961" s="598"/>
      <c r="J29961" s="598"/>
      <c r="M29961" s="598"/>
      <c r="N29961" s="598"/>
      <c r="V29961" s="598"/>
      <c r="W29961" s="598"/>
    </row>
    <row r="29962" spans="6:23" x14ac:dyDescent="0.2">
      <c r="F29962" s="610"/>
      <c r="H29962" s="612"/>
      <c r="I29962" s="598"/>
      <c r="J29962" s="598"/>
      <c r="M29962" s="598"/>
      <c r="N29962" s="598"/>
      <c r="V29962" s="598"/>
      <c r="W29962" s="598"/>
    </row>
    <row r="29963" spans="6:23" x14ac:dyDescent="0.2">
      <c r="F29963" s="610"/>
      <c r="H29963" s="612"/>
      <c r="I29963" s="598"/>
      <c r="J29963" s="598"/>
      <c r="M29963" s="598"/>
      <c r="N29963" s="598"/>
      <c r="V29963" s="598"/>
      <c r="W29963" s="598"/>
    </row>
    <row r="29964" spans="6:23" x14ac:dyDescent="0.2">
      <c r="F29964" s="610"/>
      <c r="H29964" s="612"/>
      <c r="I29964" s="598"/>
      <c r="J29964" s="598"/>
      <c r="M29964" s="598"/>
      <c r="N29964" s="598"/>
      <c r="V29964" s="598"/>
      <c r="W29964" s="598"/>
    </row>
    <row r="29965" spans="6:23" x14ac:dyDescent="0.2">
      <c r="F29965" s="610"/>
      <c r="H29965" s="612"/>
      <c r="I29965" s="598"/>
      <c r="J29965" s="598"/>
      <c r="M29965" s="598"/>
      <c r="N29965" s="598"/>
      <c r="V29965" s="598"/>
      <c r="W29965" s="598"/>
    </row>
    <row r="29966" spans="6:23" x14ac:dyDescent="0.2">
      <c r="F29966" s="610"/>
      <c r="H29966" s="612"/>
      <c r="I29966" s="598"/>
      <c r="J29966" s="598"/>
      <c r="M29966" s="598"/>
      <c r="N29966" s="598"/>
      <c r="V29966" s="598"/>
      <c r="W29966" s="598"/>
    </row>
    <row r="29967" spans="6:23" x14ac:dyDescent="0.2">
      <c r="F29967" s="610"/>
      <c r="H29967" s="612"/>
      <c r="I29967" s="598"/>
      <c r="J29967" s="598"/>
      <c r="M29967" s="598"/>
      <c r="N29967" s="598"/>
      <c r="V29967" s="598"/>
      <c r="W29967" s="598"/>
    </row>
    <row r="29968" spans="6:23" x14ac:dyDescent="0.2">
      <c r="F29968" s="610"/>
      <c r="H29968" s="612"/>
      <c r="I29968" s="598"/>
      <c r="J29968" s="598"/>
      <c r="M29968" s="598"/>
      <c r="N29968" s="598"/>
      <c r="V29968" s="598"/>
      <c r="W29968" s="598"/>
    </row>
    <row r="29969" spans="6:23" x14ac:dyDescent="0.2">
      <c r="F29969" s="610"/>
      <c r="H29969" s="612"/>
      <c r="I29969" s="598"/>
      <c r="J29969" s="598"/>
      <c r="M29969" s="598"/>
      <c r="N29969" s="598"/>
      <c r="V29969" s="598"/>
      <c r="W29969" s="598"/>
    </row>
    <row r="29970" spans="6:23" x14ac:dyDescent="0.2">
      <c r="F29970" s="610"/>
      <c r="H29970" s="612"/>
      <c r="I29970" s="598"/>
      <c r="J29970" s="598"/>
      <c r="M29970" s="598"/>
      <c r="N29970" s="598"/>
      <c r="V29970" s="598"/>
      <c r="W29970" s="598"/>
    </row>
    <row r="29971" spans="6:23" x14ac:dyDescent="0.2">
      <c r="F29971" s="610"/>
      <c r="H29971" s="612"/>
      <c r="I29971" s="598"/>
      <c r="J29971" s="598"/>
      <c r="M29971" s="598"/>
      <c r="N29971" s="598"/>
      <c r="V29971" s="598"/>
      <c r="W29971" s="598"/>
    </row>
    <row r="29972" spans="6:23" x14ac:dyDescent="0.2">
      <c r="F29972" s="610"/>
      <c r="H29972" s="612"/>
      <c r="I29972" s="598"/>
      <c r="J29972" s="598"/>
      <c r="M29972" s="598"/>
      <c r="N29972" s="598"/>
      <c r="V29972" s="598"/>
      <c r="W29972" s="598"/>
    </row>
    <row r="29973" spans="6:23" x14ac:dyDescent="0.2">
      <c r="F29973" s="610"/>
      <c r="H29973" s="612"/>
      <c r="I29973" s="598"/>
      <c r="J29973" s="598"/>
      <c r="M29973" s="598"/>
      <c r="N29973" s="598"/>
      <c r="V29973" s="598"/>
      <c r="W29973" s="598"/>
    </row>
    <row r="29974" spans="6:23" x14ac:dyDescent="0.2">
      <c r="F29974" s="610"/>
      <c r="H29974" s="612"/>
      <c r="I29974" s="598"/>
      <c r="J29974" s="598"/>
      <c r="M29974" s="598"/>
      <c r="N29974" s="598"/>
      <c r="V29974" s="598"/>
      <c r="W29974" s="598"/>
    </row>
    <row r="29975" spans="6:23" x14ac:dyDescent="0.2">
      <c r="F29975" s="610"/>
      <c r="H29975" s="612"/>
      <c r="I29975" s="598"/>
      <c r="J29975" s="598"/>
      <c r="M29975" s="598"/>
      <c r="N29975" s="598"/>
      <c r="V29975" s="598"/>
      <c r="W29975" s="598"/>
    </row>
    <row r="29976" spans="6:23" x14ac:dyDescent="0.2">
      <c r="F29976" s="610"/>
      <c r="H29976" s="612"/>
      <c r="I29976" s="598"/>
      <c r="J29976" s="598"/>
      <c r="M29976" s="598"/>
      <c r="N29976" s="598"/>
      <c r="V29976" s="598"/>
      <c r="W29976" s="598"/>
    </row>
    <row r="29977" spans="6:23" x14ac:dyDescent="0.2">
      <c r="F29977" s="610"/>
      <c r="H29977" s="612"/>
      <c r="I29977" s="598"/>
      <c r="J29977" s="598"/>
      <c r="M29977" s="598"/>
      <c r="N29977" s="598"/>
      <c r="V29977" s="598"/>
      <c r="W29977" s="598"/>
    </row>
    <row r="29978" spans="6:23" x14ac:dyDescent="0.2">
      <c r="F29978" s="610"/>
      <c r="H29978" s="612"/>
      <c r="I29978" s="598"/>
      <c r="J29978" s="598"/>
      <c r="M29978" s="598"/>
      <c r="N29978" s="598"/>
      <c r="V29978" s="598"/>
      <c r="W29978" s="598"/>
    </row>
    <row r="29979" spans="6:23" x14ac:dyDescent="0.2">
      <c r="F29979" s="610"/>
      <c r="H29979" s="612"/>
      <c r="I29979" s="598"/>
      <c r="J29979" s="598"/>
      <c r="M29979" s="598"/>
      <c r="N29979" s="598"/>
      <c r="V29979" s="598"/>
      <c r="W29979" s="598"/>
    </row>
    <row r="29980" spans="6:23" x14ac:dyDescent="0.2">
      <c r="F29980" s="610"/>
      <c r="H29980" s="612"/>
      <c r="I29980" s="598"/>
      <c r="J29980" s="598"/>
      <c r="M29980" s="598"/>
      <c r="N29980" s="598"/>
      <c r="V29980" s="598"/>
      <c r="W29980" s="598"/>
    </row>
    <row r="29981" spans="6:23" x14ac:dyDescent="0.2">
      <c r="F29981" s="610"/>
      <c r="H29981" s="612"/>
      <c r="I29981" s="598"/>
      <c r="J29981" s="598"/>
      <c r="M29981" s="598"/>
      <c r="N29981" s="598"/>
      <c r="V29981" s="598"/>
      <c r="W29981" s="598"/>
    </row>
    <row r="29982" spans="6:23" x14ac:dyDescent="0.2">
      <c r="F29982" s="610"/>
      <c r="H29982" s="612"/>
      <c r="I29982" s="598"/>
      <c r="J29982" s="598"/>
      <c r="M29982" s="598"/>
      <c r="N29982" s="598"/>
      <c r="V29982" s="598"/>
      <c r="W29982" s="598"/>
    </row>
    <row r="29983" spans="6:23" x14ac:dyDescent="0.2">
      <c r="F29983" s="610"/>
      <c r="H29983" s="612"/>
      <c r="I29983" s="598"/>
      <c r="J29983" s="598"/>
      <c r="M29983" s="598"/>
      <c r="N29983" s="598"/>
      <c r="V29983" s="598"/>
      <c r="W29983" s="598"/>
    </row>
    <row r="29984" spans="6:23" x14ac:dyDescent="0.2">
      <c r="F29984" s="610"/>
      <c r="H29984" s="612"/>
      <c r="I29984" s="598"/>
      <c r="J29984" s="598"/>
      <c r="M29984" s="598"/>
      <c r="N29984" s="598"/>
      <c r="V29984" s="598"/>
      <c r="W29984" s="598"/>
    </row>
    <row r="29985" spans="6:23" x14ac:dyDescent="0.2">
      <c r="F29985" s="610"/>
      <c r="H29985" s="612"/>
      <c r="I29985" s="598"/>
      <c r="J29985" s="598"/>
      <c r="M29985" s="598"/>
      <c r="N29985" s="598"/>
      <c r="V29985" s="598"/>
      <c r="W29985" s="598"/>
    </row>
    <row r="29986" spans="6:23" x14ac:dyDescent="0.2">
      <c r="F29986" s="610"/>
      <c r="H29986" s="612"/>
      <c r="I29986" s="598"/>
      <c r="J29986" s="598"/>
      <c r="M29986" s="598"/>
      <c r="N29986" s="598"/>
      <c r="V29986" s="598"/>
      <c r="W29986" s="598"/>
    </row>
    <row r="29987" spans="6:23" x14ac:dyDescent="0.2">
      <c r="F29987" s="610"/>
      <c r="H29987" s="612"/>
      <c r="I29987" s="598"/>
      <c r="J29987" s="598"/>
      <c r="M29987" s="598"/>
      <c r="N29987" s="598"/>
      <c r="V29987" s="598"/>
      <c r="W29987" s="598"/>
    </row>
    <row r="29988" spans="6:23" x14ac:dyDescent="0.2">
      <c r="F29988" s="610"/>
      <c r="H29988" s="612"/>
      <c r="I29988" s="598"/>
      <c r="J29988" s="598"/>
      <c r="M29988" s="598"/>
      <c r="N29988" s="598"/>
      <c r="V29988" s="598"/>
      <c r="W29988" s="598"/>
    </row>
    <row r="29989" spans="6:23" x14ac:dyDescent="0.2">
      <c r="F29989" s="610"/>
      <c r="H29989" s="612"/>
      <c r="I29989" s="598"/>
      <c r="J29989" s="598"/>
      <c r="M29989" s="598"/>
      <c r="N29989" s="598"/>
      <c r="V29989" s="598"/>
      <c r="W29989" s="598"/>
    </row>
    <row r="29990" spans="6:23" x14ac:dyDescent="0.2">
      <c r="F29990" s="610"/>
      <c r="H29990" s="612"/>
      <c r="I29990" s="598"/>
      <c r="J29990" s="598"/>
      <c r="M29990" s="598"/>
      <c r="N29990" s="598"/>
      <c r="V29990" s="598"/>
      <c r="W29990" s="598"/>
    </row>
    <row r="29991" spans="6:23" x14ac:dyDescent="0.2">
      <c r="F29991" s="610"/>
      <c r="H29991" s="612"/>
      <c r="I29991" s="598"/>
      <c r="J29991" s="598"/>
      <c r="M29991" s="598"/>
      <c r="N29991" s="598"/>
      <c r="V29991" s="598"/>
      <c r="W29991" s="598"/>
    </row>
    <row r="29992" spans="6:23" x14ac:dyDescent="0.2">
      <c r="F29992" s="610"/>
      <c r="H29992" s="612"/>
      <c r="I29992" s="598"/>
      <c r="J29992" s="598"/>
      <c r="M29992" s="598"/>
      <c r="N29992" s="598"/>
      <c r="V29992" s="598"/>
      <c r="W29992" s="598"/>
    </row>
    <row r="29993" spans="6:23" x14ac:dyDescent="0.2">
      <c r="F29993" s="610"/>
      <c r="H29993" s="612"/>
      <c r="I29993" s="598"/>
      <c r="J29993" s="598"/>
      <c r="M29993" s="598"/>
      <c r="N29993" s="598"/>
      <c r="V29993" s="598"/>
      <c r="W29993" s="598"/>
    </row>
    <row r="29994" spans="6:23" x14ac:dyDescent="0.2">
      <c r="F29994" s="610"/>
      <c r="H29994" s="612"/>
      <c r="I29994" s="598"/>
      <c r="J29994" s="598"/>
      <c r="M29994" s="598"/>
      <c r="N29994" s="598"/>
      <c r="V29994" s="598"/>
      <c r="W29994" s="598"/>
    </row>
    <row r="29995" spans="6:23" x14ac:dyDescent="0.2">
      <c r="F29995" s="610"/>
      <c r="H29995" s="612"/>
      <c r="I29995" s="598"/>
      <c r="J29995" s="598"/>
      <c r="M29995" s="598"/>
      <c r="N29995" s="598"/>
      <c r="V29995" s="598"/>
      <c r="W29995" s="598"/>
    </row>
    <row r="29996" spans="6:23" x14ac:dyDescent="0.2">
      <c r="F29996" s="610"/>
      <c r="H29996" s="612"/>
      <c r="I29996" s="598"/>
      <c r="J29996" s="598"/>
      <c r="M29996" s="598"/>
      <c r="N29996" s="598"/>
      <c r="V29996" s="598"/>
      <c r="W29996" s="598"/>
    </row>
    <row r="29997" spans="6:23" x14ac:dyDescent="0.2">
      <c r="F29997" s="610"/>
      <c r="H29997" s="612"/>
      <c r="I29997" s="598"/>
      <c r="J29997" s="598"/>
      <c r="M29997" s="598"/>
      <c r="N29997" s="598"/>
      <c r="V29997" s="598"/>
      <c r="W29997" s="598"/>
    </row>
    <row r="29998" spans="6:23" x14ac:dyDescent="0.2">
      <c r="F29998" s="610"/>
      <c r="H29998" s="612"/>
      <c r="I29998" s="598"/>
      <c r="J29998" s="598"/>
      <c r="M29998" s="598"/>
      <c r="N29998" s="598"/>
      <c r="V29998" s="598"/>
      <c r="W29998" s="598"/>
    </row>
    <row r="29999" spans="6:23" x14ac:dyDescent="0.2">
      <c r="F29999" s="610"/>
      <c r="H29999" s="612"/>
      <c r="I29999" s="598"/>
      <c r="J29999" s="598"/>
      <c r="M29999" s="598"/>
      <c r="N29999" s="598"/>
      <c r="V29999" s="598"/>
      <c r="W29999" s="598"/>
    </row>
    <row r="30000" spans="6:23" x14ac:dyDescent="0.2">
      <c r="F30000" s="610"/>
      <c r="H30000" s="612"/>
      <c r="I30000" s="598"/>
      <c r="J30000" s="598"/>
      <c r="M30000" s="598"/>
      <c r="N30000" s="598"/>
      <c r="V30000" s="598"/>
      <c r="W30000" s="598"/>
    </row>
    <row r="30001" spans="6:23" x14ac:dyDescent="0.2">
      <c r="F30001" s="610"/>
      <c r="H30001" s="612"/>
      <c r="I30001" s="598"/>
      <c r="J30001" s="598"/>
      <c r="M30001" s="598"/>
      <c r="N30001" s="598"/>
      <c r="V30001" s="598"/>
      <c r="W30001" s="598"/>
    </row>
    <row r="30002" spans="6:23" x14ac:dyDescent="0.2">
      <c r="F30002" s="610"/>
      <c r="H30002" s="612"/>
      <c r="I30002" s="598"/>
      <c r="J30002" s="598"/>
      <c r="M30002" s="598"/>
      <c r="N30002" s="598"/>
      <c r="V30002" s="598"/>
      <c r="W30002" s="598"/>
    </row>
    <row r="30003" spans="6:23" x14ac:dyDescent="0.2">
      <c r="F30003" s="610"/>
      <c r="H30003" s="612"/>
      <c r="I30003" s="598"/>
      <c r="J30003" s="598"/>
      <c r="M30003" s="598"/>
      <c r="N30003" s="598"/>
      <c r="V30003" s="598"/>
      <c r="W30003" s="598"/>
    </row>
    <row r="30004" spans="6:23" x14ac:dyDescent="0.2">
      <c r="F30004" s="610"/>
      <c r="H30004" s="612"/>
      <c r="I30004" s="598"/>
      <c r="J30004" s="598"/>
      <c r="M30004" s="598"/>
      <c r="N30004" s="598"/>
      <c r="V30004" s="598"/>
      <c r="W30004" s="598"/>
    </row>
    <row r="30005" spans="6:23" x14ac:dyDescent="0.2">
      <c r="F30005" s="610"/>
      <c r="H30005" s="612"/>
      <c r="I30005" s="598"/>
      <c r="J30005" s="598"/>
      <c r="M30005" s="598"/>
      <c r="N30005" s="598"/>
      <c r="V30005" s="598"/>
      <c r="W30005" s="598"/>
    </row>
    <row r="30006" spans="6:23" x14ac:dyDescent="0.2">
      <c r="F30006" s="610"/>
      <c r="H30006" s="612"/>
      <c r="I30006" s="598"/>
      <c r="J30006" s="598"/>
      <c r="M30006" s="598"/>
      <c r="N30006" s="598"/>
      <c r="V30006" s="598"/>
      <c r="W30006" s="598"/>
    </row>
    <row r="30007" spans="6:23" x14ac:dyDescent="0.2">
      <c r="F30007" s="610"/>
      <c r="H30007" s="612"/>
      <c r="I30007" s="598"/>
      <c r="J30007" s="598"/>
      <c r="M30007" s="598"/>
      <c r="N30007" s="598"/>
      <c r="V30007" s="598"/>
      <c r="W30007" s="598"/>
    </row>
    <row r="30008" spans="6:23" x14ac:dyDescent="0.2">
      <c r="F30008" s="610"/>
      <c r="H30008" s="612"/>
      <c r="I30008" s="598"/>
      <c r="J30008" s="598"/>
      <c r="M30008" s="598"/>
      <c r="N30008" s="598"/>
      <c r="V30008" s="598"/>
      <c r="W30008" s="598"/>
    </row>
    <row r="30009" spans="6:23" x14ac:dyDescent="0.2">
      <c r="F30009" s="610"/>
      <c r="H30009" s="612"/>
      <c r="I30009" s="598"/>
      <c r="J30009" s="598"/>
      <c r="M30009" s="598"/>
      <c r="N30009" s="598"/>
      <c r="V30009" s="598"/>
      <c r="W30009" s="598"/>
    </row>
    <row r="30010" spans="6:23" x14ac:dyDescent="0.2">
      <c r="F30010" s="610"/>
      <c r="H30010" s="612"/>
      <c r="I30010" s="598"/>
      <c r="J30010" s="598"/>
      <c r="M30010" s="598"/>
      <c r="N30010" s="598"/>
      <c r="V30010" s="598"/>
      <c r="W30010" s="598"/>
    </row>
    <row r="30011" spans="6:23" x14ac:dyDescent="0.2">
      <c r="F30011" s="610"/>
      <c r="H30011" s="612"/>
      <c r="I30011" s="598"/>
      <c r="J30011" s="598"/>
      <c r="M30011" s="598"/>
      <c r="N30011" s="598"/>
      <c r="V30011" s="598"/>
      <c r="W30011" s="598"/>
    </row>
    <row r="30012" spans="6:23" x14ac:dyDescent="0.2">
      <c r="F30012" s="610"/>
      <c r="H30012" s="612"/>
      <c r="I30012" s="598"/>
      <c r="J30012" s="598"/>
      <c r="M30012" s="598"/>
      <c r="N30012" s="598"/>
      <c r="V30012" s="598"/>
      <c r="W30012" s="598"/>
    </row>
    <row r="30013" spans="6:23" x14ac:dyDescent="0.2">
      <c r="F30013" s="610"/>
      <c r="H30013" s="612"/>
      <c r="I30013" s="598"/>
      <c r="J30013" s="598"/>
      <c r="M30013" s="598"/>
      <c r="N30013" s="598"/>
      <c r="V30013" s="598"/>
      <c r="W30013" s="598"/>
    </row>
    <row r="30014" spans="6:23" x14ac:dyDescent="0.2">
      <c r="F30014" s="610"/>
      <c r="H30014" s="612"/>
      <c r="I30014" s="598"/>
      <c r="J30014" s="598"/>
      <c r="M30014" s="598"/>
      <c r="N30014" s="598"/>
      <c r="V30014" s="598"/>
      <c r="W30014" s="598"/>
    </row>
    <row r="30015" spans="6:23" x14ac:dyDescent="0.2">
      <c r="F30015" s="610"/>
      <c r="H30015" s="612"/>
      <c r="I30015" s="598"/>
      <c r="J30015" s="598"/>
      <c r="M30015" s="598"/>
      <c r="N30015" s="598"/>
      <c r="V30015" s="598"/>
      <c r="W30015" s="598"/>
    </row>
    <row r="30016" spans="6:23" x14ac:dyDescent="0.2">
      <c r="F30016" s="610"/>
      <c r="H30016" s="612"/>
      <c r="I30016" s="598"/>
      <c r="J30016" s="598"/>
      <c r="M30016" s="598"/>
      <c r="N30016" s="598"/>
      <c r="V30016" s="598"/>
      <c r="W30016" s="598"/>
    </row>
    <row r="30017" spans="6:23" x14ac:dyDescent="0.2">
      <c r="F30017" s="610"/>
      <c r="H30017" s="612"/>
      <c r="I30017" s="598"/>
      <c r="J30017" s="598"/>
      <c r="M30017" s="598"/>
      <c r="N30017" s="598"/>
      <c r="V30017" s="598"/>
      <c r="W30017" s="598"/>
    </row>
    <row r="30018" spans="6:23" x14ac:dyDescent="0.2">
      <c r="F30018" s="610"/>
      <c r="H30018" s="612"/>
      <c r="I30018" s="598"/>
      <c r="J30018" s="598"/>
      <c r="M30018" s="598"/>
      <c r="N30018" s="598"/>
      <c r="V30018" s="598"/>
      <c r="W30018" s="598"/>
    </row>
    <row r="30019" spans="6:23" x14ac:dyDescent="0.2">
      <c r="F30019" s="610"/>
      <c r="H30019" s="612"/>
      <c r="I30019" s="598"/>
      <c r="J30019" s="598"/>
      <c r="M30019" s="598"/>
      <c r="N30019" s="598"/>
      <c r="V30019" s="598"/>
      <c r="W30019" s="598"/>
    </row>
    <row r="30020" spans="6:23" x14ac:dyDescent="0.2">
      <c r="F30020" s="610"/>
      <c r="H30020" s="612"/>
      <c r="I30020" s="598"/>
      <c r="J30020" s="598"/>
      <c r="M30020" s="598"/>
      <c r="N30020" s="598"/>
      <c r="V30020" s="598"/>
      <c r="W30020" s="598"/>
    </row>
    <row r="30021" spans="6:23" x14ac:dyDescent="0.2">
      <c r="F30021" s="610"/>
      <c r="H30021" s="612"/>
      <c r="I30021" s="598"/>
      <c r="J30021" s="598"/>
      <c r="M30021" s="598"/>
      <c r="N30021" s="598"/>
      <c r="V30021" s="598"/>
      <c r="W30021" s="598"/>
    </row>
    <row r="30022" spans="6:23" x14ac:dyDescent="0.2">
      <c r="F30022" s="610"/>
      <c r="H30022" s="612"/>
      <c r="I30022" s="598"/>
      <c r="J30022" s="598"/>
      <c r="M30022" s="598"/>
      <c r="N30022" s="598"/>
      <c r="V30022" s="598"/>
      <c r="W30022" s="598"/>
    </row>
    <row r="30023" spans="6:23" x14ac:dyDescent="0.2">
      <c r="F30023" s="610"/>
      <c r="H30023" s="612"/>
      <c r="I30023" s="598"/>
      <c r="J30023" s="598"/>
      <c r="M30023" s="598"/>
      <c r="N30023" s="598"/>
      <c r="V30023" s="598"/>
      <c r="W30023" s="598"/>
    </row>
    <row r="30024" spans="6:23" x14ac:dyDescent="0.2">
      <c r="F30024" s="610"/>
      <c r="H30024" s="612"/>
      <c r="I30024" s="598"/>
      <c r="J30024" s="598"/>
      <c r="M30024" s="598"/>
      <c r="N30024" s="598"/>
      <c r="V30024" s="598"/>
      <c r="W30024" s="598"/>
    </row>
    <row r="30025" spans="6:23" x14ac:dyDescent="0.2">
      <c r="F30025" s="610"/>
      <c r="H30025" s="612"/>
      <c r="I30025" s="598"/>
      <c r="J30025" s="598"/>
      <c r="M30025" s="598"/>
      <c r="N30025" s="598"/>
      <c r="V30025" s="598"/>
      <c r="W30025" s="598"/>
    </row>
    <row r="30026" spans="6:23" x14ac:dyDescent="0.2">
      <c r="F30026" s="610"/>
      <c r="H30026" s="612"/>
      <c r="I30026" s="598"/>
      <c r="J30026" s="598"/>
      <c r="M30026" s="598"/>
      <c r="N30026" s="598"/>
      <c r="V30026" s="598"/>
      <c r="W30026" s="598"/>
    </row>
    <row r="30027" spans="6:23" x14ac:dyDescent="0.2">
      <c r="F30027" s="610"/>
      <c r="H30027" s="612"/>
      <c r="I30027" s="598"/>
      <c r="J30027" s="598"/>
      <c r="M30027" s="598"/>
      <c r="N30027" s="598"/>
      <c r="V30027" s="598"/>
      <c r="W30027" s="598"/>
    </row>
    <row r="30028" spans="6:23" x14ac:dyDescent="0.2">
      <c r="F30028" s="610"/>
      <c r="H30028" s="612"/>
      <c r="I30028" s="598"/>
      <c r="J30028" s="598"/>
      <c r="M30028" s="598"/>
      <c r="N30028" s="598"/>
      <c r="V30028" s="598"/>
      <c r="W30028" s="598"/>
    </row>
    <row r="30029" spans="6:23" x14ac:dyDescent="0.2">
      <c r="F30029" s="610"/>
      <c r="H30029" s="612"/>
      <c r="I30029" s="598"/>
      <c r="J30029" s="598"/>
      <c r="M30029" s="598"/>
      <c r="N30029" s="598"/>
      <c r="V30029" s="598"/>
      <c r="W30029" s="598"/>
    </row>
    <row r="30030" spans="6:23" x14ac:dyDescent="0.2">
      <c r="F30030" s="610"/>
      <c r="H30030" s="612"/>
      <c r="I30030" s="598"/>
      <c r="J30030" s="598"/>
      <c r="M30030" s="598"/>
      <c r="N30030" s="598"/>
      <c r="V30030" s="598"/>
      <c r="W30030" s="598"/>
    </row>
    <row r="30031" spans="6:23" x14ac:dyDescent="0.2">
      <c r="F30031" s="610"/>
      <c r="H30031" s="612"/>
      <c r="I30031" s="598"/>
      <c r="J30031" s="598"/>
      <c r="M30031" s="598"/>
      <c r="N30031" s="598"/>
      <c r="V30031" s="598"/>
      <c r="W30031" s="598"/>
    </row>
    <row r="30032" spans="6:23" x14ac:dyDescent="0.2">
      <c r="F30032" s="610"/>
      <c r="H30032" s="612"/>
      <c r="I30032" s="598"/>
      <c r="J30032" s="598"/>
      <c r="M30032" s="598"/>
      <c r="N30032" s="598"/>
      <c r="V30032" s="598"/>
      <c r="W30032" s="598"/>
    </row>
    <row r="30033" spans="6:23" x14ac:dyDescent="0.2">
      <c r="F30033" s="610"/>
      <c r="H30033" s="612"/>
      <c r="I30033" s="598"/>
      <c r="J30033" s="598"/>
      <c r="M30033" s="598"/>
      <c r="N30033" s="598"/>
      <c r="V30033" s="598"/>
      <c r="W30033" s="598"/>
    </row>
    <row r="30034" spans="6:23" x14ac:dyDescent="0.2">
      <c r="F30034" s="610"/>
      <c r="H30034" s="612"/>
      <c r="I30034" s="598"/>
      <c r="J30034" s="598"/>
      <c r="M30034" s="598"/>
      <c r="N30034" s="598"/>
      <c r="V30034" s="598"/>
      <c r="W30034" s="598"/>
    </row>
    <row r="30035" spans="6:23" x14ac:dyDescent="0.2">
      <c r="F30035" s="610"/>
      <c r="H30035" s="612"/>
      <c r="I30035" s="598"/>
      <c r="J30035" s="598"/>
      <c r="M30035" s="598"/>
      <c r="N30035" s="598"/>
      <c r="V30035" s="598"/>
      <c r="W30035" s="598"/>
    </row>
    <row r="30036" spans="6:23" x14ac:dyDescent="0.2">
      <c r="F30036" s="610"/>
      <c r="H30036" s="612"/>
      <c r="I30036" s="598"/>
      <c r="J30036" s="598"/>
      <c r="M30036" s="598"/>
      <c r="N30036" s="598"/>
      <c r="V30036" s="598"/>
      <c r="W30036" s="598"/>
    </row>
    <row r="30037" spans="6:23" x14ac:dyDescent="0.2">
      <c r="F30037" s="610"/>
      <c r="H30037" s="612"/>
      <c r="I30037" s="598"/>
      <c r="J30037" s="598"/>
      <c r="M30037" s="598"/>
      <c r="N30037" s="598"/>
      <c r="V30037" s="598"/>
      <c r="W30037" s="598"/>
    </row>
    <row r="30038" spans="6:23" x14ac:dyDescent="0.2">
      <c r="F30038" s="610"/>
      <c r="H30038" s="612"/>
      <c r="I30038" s="598"/>
      <c r="J30038" s="598"/>
      <c r="M30038" s="598"/>
      <c r="N30038" s="598"/>
      <c r="V30038" s="598"/>
      <c r="W30038" s="598"/>
    </row>
    <row r="30039" spans="6:23" x14ac:dyDescent="0.2">
      <c r="F30039" s="610"/>
      <c r="H30039" s="612"/>
      <c r="I30039" s="598"/>
      <c r="J30039" s="598"/>
      <c r="M30039" s="598"/>
      <c r="N30039" s="598"/>
      <c r="V30039" s="598"/>
      <c r="W30039" s="598"/>
    </row>
    <row r="30040" spans="6:23" x14ac:dyDescent="0.2">
      <c r="F30040" s="610"/>
      <c r="H30040" s="612"/>
      <c r="I30040" s="598"/>
      <c r="J30040" s="598"/>
      <c r="M30040" s="598"/>
      <c r="N30040" s="598"/>
      <c r="V30040" s="598"/>
      <c r="W30040" s="598"/>
    </row>
    <row r="30041" spans="6:23" x14ac:dyDescent="0.2">
      <c r="F30041" s="610"/>
      <c r="H30041" s="612"/>
      <c r="I30041" s="598"/>
      <c r="J30041" s="598"/>
      <c r="M30041" s="598"/>
      <c r="N30041" s="598"/>
      <c r="V30041" s="598"/>
      <c r="W30041" s="598"/>
    </row>
    <row r="30042" spans="6:23" x14ac:dyDescent="0.2">
      <c r="F30042" s="610"/>
      <c r="H30042" s="612"/>
      <c r="I30042" s="598"/>
      <c r="J30042" s="598"/>
      <c r="M30042" s="598"/>
      <c r="N30042" s="598"/>
      <c r="V30042" s="598"/>
      <c r="W30042" s="598"/>
    </row>
    <row r="30043" spans="6:23" x14ac:dyDescent="0.2">
      <c r="F30043" s="610"/>
      <c r="H30043" s="612"/>
      <c r="I30043" s="598"/>
      <c r="J30043" s="598"/>
      <c r="M30043" s="598"/>
      <c r="N30043" s="598"/>
      <c r="V30043" s="598"/>
      <c r="W30043" s="598"/>
    </row>
    <row r="30044" spans="6:23" x14ac:dyDescent="0.2">
      <c r="F30044" s="610"/>
      <c r="H30044" s="612"/>
      <c r="I30044" s="598"/>
      <c r="J30044" s="598"/>
      <c r="M30044" s="598"/>
      <c r="N30044" s="598"/>
      <c r="V30044" s="598"/>
      <c r="W30044" s="598"/>
    </row>
    <row r="30045" spans="6:23" x14ac:dyDescent="0.2">
      <c r="F30045" s="610"/>
      <c r="H30045" s="612"/>
      <c r="I30045" s="598"/>
      <c r="J30045" s="598"/>
      <c r="M30045" s="598"/>
      <c r="N30045" s="598"/>
      <c r="V30045" s="598"/>
      <c r="W30045" s="598"/>
    </row>
    <row r="30046" spans="6:23" x14ac:dyDescent="0.2">
      <c r="F30046" s="610"/>
      <c r="H30046" s="612"/>
      <c r="I30046" s="598"/>
      <c r="J30046" s="598"/>
      <c r="M30046" s="598"/>
      <c r="N30046" s="598"/>
      <c r="V30046" s="598"/>
      <c r="W30046" s="598"/>
    </row>
    <row r="30047" spans="6:23" x14ac:dyDescent="0.2">
      <c r="F30047" s="610"/>
      <c r="H30047" s="612"/>
      <c r="I30047" s="598"/>
      <c r="J30047" s="598"/>
      <c r="M30047" s="598"/>
      <c r="N30047" s="598"/>
      <c r="V30047" s="598"/>
      <c r="W30047" s="598"/>
    </row>
    <row r="30048" spans="6:23" x14ac:dyDescent="0.2">
      <c r="F30048" s="610"/>
      <c r="H30048" s="612"/>
      <c r="I30048" s="598"/>
      <c r="J30048" s="598"/>
      <c r="M30048" s="598"/>
      <c r="N30048" s="598"/>
      <c r="V30048" s="598"/>
      <c r="W30048" s="598"/>
    </row>
    <row r="30049" spans="6:23" x14ac:dyDescent="0.2">
      <c r="F30049" s="610"/>
      <c r="H30049" s="612"/>
      <c r="I30049" s="598"/>
      <c r="J30049" s="598"/>
      <c r="M30049" s="598"/>
      <c r="N30049" s="598"/>
      <c r="V30049" s="598"/>
      <c r="W30049" s="598"/>
    </row>
    <row r="30050" spans="6:23" x14ac:dyDescent="0.2">
      <c r="F30050" s="610"/>
      <c r="H30050" s="612"/>
      <c r="I30050" s="598"/>
      <c r="J30050" s="598"/>
      <c r="M30050" s="598"/>
      <c r="N30050" s="598"/>
      <c r="V30050" s="598"/>
      <c r="W30050" s="598"/>
    </row>
    <row r="30051" spans="6:23" x14ac:dyDescent="0.2">
      <c r="F30051" s="610"/>
      <c r="H30051" s="612"/>
      <c r="I30051" s="598"/>
      <c r="J30051" s="598"/>
      <c r="M30051" s="598"/>
      <c r="N30051" s="598"/>
      <c r="V30051" s="598"/>
      <c r="W30051" s="598"/>
    </row>
    <row r="30052" spans="6:23" x14ac:dyDescent="0.2">
      <c r="F30052" s="610"/>
      <c r="H30052" s="612"/>
      <c r="I30052" s="598"/>
      <c r="J30052" s="598"/>
      <c r="M30052" s="598"/>
      <c r="N30052" s="598"/>
      <c r="V30052" s="598"/>
      <c r="W30052" s="598"/>
    </row>
    <row r="30053" spans="6:23" x14ac:dyDescent="0.2">
      <c r="F30053" s="610"/>
      <c r="H30053" s="612"/>
      <c r="I30053" s="598"/>
      <c r="J30053" s="598"/>
      <c r="M30053" s="598"/>
      <c r="N30053" s="598"/>
      <c r="V30053" s="598"/>
      <c r="W30053" s="598"/>
    </row>
    <row r="30054" spans="6:23" x14ac:dyDescent="0.2">
      <c r="F30054" s="610"/>
      <c r="H30054" s="612"/>
      <c r="I30054" s="598"/>
      <c r="J30054" s="598"/>
      <c r="M30054" s="598"/>
      <c r="N30054" s="598"/>
      <c r="V30054" s="598"/>
      <c r="W30054" s="598"/>
    </row>
    <row r="30055" spans="6:23" x14ac:dyDescent="0.2">
      <c r="F30055" s="610"/>
      <c r="H30055" s="612"/>
      <c r="I30055" s="598"/>
      <c r="J30055" s="598"/>
      <c r="M30055" s="598"/>
      <c r="N30055" s="598"/>
      <c r="V30055" s="598"/>
      <c r="W30055" s="598"/>
    </row>
    <row r="30056" spans="6:23" x14ac:dyDescent="0.2">
      <c r="F30056" s="610"/>
      <c r="H30056" s="612"/>
      <c r="I30056" s="598"/>
      <c r="J30056" s="598"/>
      <c r="M30056" s="598"/>
      <c r="N30056" s="598"/>
      <c r="V30056" s="598"/>
      <c r="W30056" s="598"/>
    </row>
    <row r="30057" spans="6:23" x14ac:dyDescent="0.2">
      <c r="F30057" s="610"/>
      <c r="H30057" s="612"/>
      <c r="I30057" s="598"/>
      <c r="J30057" s="598"/>
      <c r="M30057" s="598"/>
      <c r="N30057" s="598"/>
      <c r="V30057" s="598"/>
      <c r="W30057" s="598"/>
    </row>
    <row r="30058" spans="6:23" x14ac:dyDescent="0.2">
      <c r="F30058" s="610"/>
      <c r="H30058" s="612"/>
      <c r="I30058" s="598"/>
      <c r="J30058" s="598"/>
      <c r="M30058" s="598"/>
      <c r="N30058" s="598"/>
      <c r="V30058" s="598"/>
      <c r="W30058" s="598"/>
    </row>
    <row r="30059" spans="6:23" x14ac:dyDescent="0.2">
      <c r="F30059" s="610"/>
      <c r="H30059" s="612"/>
      <c r="I30059" s="598"/>
      <c r="J30059" s="598"/>
      <c r="M30059" s="598"/>
      <c r="N30059" s="598"/>
      <c r="V30059" s="598"/>
      <c r="W30059" s="598"/>
    </row>
    <row r="30060" spans="6:23" x14ac:dyDescent="0.2">
      <c r="F30060" s="610"/>
      <c r="H30060" s="612"/>
      <c r="I30060" s="598"/>
      <c r="J30060" s="598"/>
      <c r="M30060" s="598"/>
      <c r="N30060" s="598"/>
      <c r="V30060" s="598"/>
      <c r="W30060" s="598"/>
    </row>
    <row r="30061" spans="6:23" x14ac:dyDescent="0.2">
      <c r="F30061" s="610"/>
      <c r="H30061" s="612"/>
      <c r="I30061" s="598"/>
      <c r="J30061" s="598"/>
      <c r="M30061" s="598"/>
      <c r="N30061" s="598"/>
      <c r="V30061" s="598"/>
      <c r="W30061" s="598"/>
    </row>
    <row r="30062" spans="6:23" x14ac:dyDescent="0.2">
      <c r="F30062" s="610"/>
      <c r="H30062" s="612"/>
      <c r="I30062" s="598"/>
      <c r="J30062" s="598"/>
      <c r="M30062" s="598"/>
      <c r="N30062" s="598"/>
      <c r="V30062" s="598"/>
      <c r="W30062" s="598"/>
    </row>
    <row r="30063" spans="6:23" x14ac:dyDescent="0.2">
      <c r="F30063" s="610"/>
      <c r="H30063" s="612"/>
      <c r="I30063" s="598"/>
      <c r="J30063" s="598"/>
      <c r="M30063" s="598"/>
      <c r="N30063" s="598"/>
      <c r="V30063" s="598"/>
      <c r="W30063" s="598"/>
    </row>
    <row r="30064" spans="6:23" x14ac:dyDescent="0.2">
      <c r="F30064" s="610"/>
      <c r="H30064" s="612"/>
      <c r="I30064" s="598"/>
      <c r="J30064" s="598"/>
      <c r="M30064" s="598"/>
      <c r="N30064" s="598"/>
      <c r="V30064" s="598"/>
      <c r="W30064" s="598"/>
    </row>
    <row r="30065" spans="6:23" x14ac:dyDescent="0.2">
      <c r="F30065" s="610"/>
      <c r="H30065" s="612"/>
      <c r="I30065" s="598"/>
      <c r="J30065" s="598"/>
      <c r="M30065" s="598"/>
      <c r="N30065" s="598"/>
      <c r="V30065" s="598"/>
      <c r="W30065" s="598"/>
    </row>
    <row r="30066" spans="6:23" x14ac:dyDescent="0.2">
      <c r="F30066" s="610"/>
      <c r="H30066" s="612"/>
      <c r="I30066" s="598"/>
      <c r="J30066" s="598"/>
      <c r="M30066" s="598"/>
      <c r="N30066" s="598"/>
      <c r="V30066" s="598"/>
      <c r="W30066" s="598"/>
    </row>
    <row r="30067" spans="6:23" x14ac:dyDescent="0.2">
      <c r="F30067" s="610"/>
      <c r="H30067" s="612"/>
      <c r="I30067" s="598"/>
      <c r="J30067" s="598"/>
      <c r="M30067" s="598"/>
      <c r="N30067" s="598"/>
      <c r="V30067" s="598"/>
      <c r="W30067" s="598"/>
    </row>
    <row r="30068" spans="6:23" x14ac:dyDescent="0.2">
      <c r="F30068" s="610"/>
      <c r="H30068" s="612"/>
      <c r="I30068" s="598"/>
      <c r="J30068" s="598"/>
      <c r="M30068" s="598"/>
      <c r="N30068" s="598"/>
      <c r="V30068" s="598"/>
      <c r="W30068" s="598"/>
    </row>
    <row r="30069" spans="6:23" x14ac:dyDescent="0.2">
      <c r="F30069" s="610"/>
      <c r="H30069" s="612"/>
      <c r="I30069" s="598"/>
      <c r="J30069" s="598"/>
      <c r="M30069" s="598"/>
      <c r="N30069" s="598"/>
      <c r="V30069" s="598"/>
      <c r="W30069" s="598"/>
    </row>
    <row r="30070" spans="6:23" x14ac:dyDescent="0.2">
      <c r="F30070" s="610"/>
      <c r="H30070" s="612"/>
      <c r="I30070" s="598"/>
      <c r="J30070" s="598"/>
      <c r="M30070" s="598"/>
      <c r="N30070" s="598"/>
      <c r="V30070" s="598"/>
      <c r="W30070" s="598"/>
    </row>
    <row r="30071" spans="6:23" x14ac:dyDescent="0.2">
      <c r="F30071" s="610"/>
      <c r="H30071" s="612"/>
      <c r="I30071" s="598"/>
      <c r="J30071" s="598"/>
      <c r="M30071" s="598"/>
      <c r="N30071" s="598"/>
      <c r="V30071" s="598"/>
      <c r="W30071" s="598"/>
    </row>
    <row r="30072" spans="6:23" x14ac:dyDescent="0.2">
      <c r="F30072" s="610"/>
      <c r="H30072" s="612"/>
      <c r="I30072" s="598"/>
      <c r="J30072" s="598"/>
      <c r="M30072" s="598"/>
      <c r="N30072" s="598"/>
      <c r="V30072" s="598"/>
      <c r="W30072" s="598"/>
    </row>
    <row r="30073" spans="6:23" x14ac:dyDescent="0.2">
      <c r="F30073" s="610"/>
      <c r="H30073" s="612"/>
      <c r="I30073" s="598"/>
      <c r="J30073" s="598"/>
      <c r="M30073" s="598"/>
      <c r="N30073" s="598"/>
      <c r="V30073" s="598"/>
      <c r="W30073" s="598"/>
    </row>
    <row r="30074" spans="6:23" x14ac:dyDescent="0.2">
      <c r="F30074" s="610"/>
      <c r="H30074" s="612"/>
      <c r="I30074" s="598"/>
      <c r="J30074" s="598"/>
      <c r="M30074" s="598"/>
      <c r="N30074" s="598"/>
      <c r="V30074" s="598"/>
      <c r="W30074" s="598"/>
    </row>
    <row r="30075" spans="6:23" x14ac:dyDescent="0.2">
      <c r="F30075" s="610"/>
      <c r="H30075" s="612"/>
      <c r="I30075" s="598"/>
      <c r="J30075" s="598"/>
      <c r="M30075" s="598"/>
      <c r="N30075" s="598"/>
      <c r="V30075" s="598"/>
      <c r="W30075" s="598"/>
    </row>
    <row r="30076" spans="6:23" x14ac:dyDescent="0.2">
      <c r="F30076" s="610"/>
      <c r="H30076" s="612"/>
      <c r="I30076" s="598"/>
      <c r="J30076" s="598"/>
      <c r="M30076" s="598"/>
      <c r="N30076" s="598"/>
      <c r="V30076" s="598"/>
      <c r="W30076" s="598"/>
    </row>
    <row r="30077" spans="6:23" x14ac:dyDescent="0.2">
      <c r="F30077" s="610"/>
      <c r="H30077" s="612"/>
      <c r="I30077" s="598"/>
      <c r="J30077" s="598"/>
      <c r="M30077" s="598"/>
      <c r="N30077" s="598"/>
      <c r="V30077" s="598"/>
      <c r="W30077" s="598"/>
    </row>
    <row r="30078" spans="6:23" x14ac:dyDescent="0.2">
      <c r="F30078" s="610"/>
      <c r="H30078" s="612"/>
      <c r="I30078" s="598"/>
      <c r="J30078" s="598"/>
      <c r="M30078" s="598"/>
      <c r="N30078" s="598"/>
      <c r="V30078" s="598"/>
      <c r="W30078" s="598"/>
    </row>
    <row r="30079" spans="6:23" x14ac:dyDescent="0.2">
      <c r="F30079" s="610"/>
      <c r="H30079" s="612"/>
      <c r="I30079" s="598"/>
      <c r="J30079" s="598"/>
      <c r="M30079" s="598"/>
      <c r="N30079" s="598"/>
      <c r="V30079" s="598"/>
      <c r="W30079" s="598"/>
    </row>
    <row r="30080" spans="6:23" x14ac:dyDescent="0.2">
      <c r="F30080" s="610"/>
      <c r="H30080" s="612"/>
      <c r="I30080" s="598"/>
      <c r="J30080" s="598"/>
      <c r="M30080" s="598"/>
      <c r="N30080" s="598"/>
      <c r="V30080" s="598"/>
      <c r="W30080" s="598"/>
    </row>
    <row r="30081" spans="6:23" x14ac:dyDescent="0.2">
      <c r="F30081" s="610"/>
      <c r="H30081" s="612"/>
      <c r="I30081" s="598"/>
      <c r="J30081" s="598"/>
      <c r="M30081" s="598"/>
      <c r="N30081" s="598"/>
      <c r="V30081" s="598"/>
      <c r="W30081" s="598"/>
    </row>
    <row r="30082" spans="6:23" x14ac:dyDescent="0.2">
      <c r="F30082" s="610"/>
      <c r="H30082" s="612"/>
      <c r="I30082" s="598"/>
      <c r="J30082" s="598"/>
      <c r="M30082" s="598"/>
      <c r="N30082" s="598"/>
      <c r="V30082" s="598"/>
      <c r="W30082" s="598"/>
    </row>
    <row r="30083" spans="6:23" x14ac:dyDescent="0.2">
      <c r="F30083" s="610"/>
      <c r="H30083" s="612"/>
      <c r="I30083" s="598"/>
      <c r="J30083" s="598"/>
      <c r="M30083" s="598"/>
      <c r="N30083" s="598"/>
      <c r="V30083" s="598"/>
      <c r="W30083" s="598"/>
    </row>
    <row r="30084" spans="6:23" x14ac:dyDescent="0.2">
      <c r="F30084" s="610"/>
      <c r="H30084" s="612"/>
      <c r="I30084" s="598"/>
      <c r="J30084" s="598"/>
      <c r="M30084" s="598"/>
      <c r="N30084" s="598"/>
      <c r="V30084" s="598"/>
      <c r="W30084" s="598"/>
    </row>
    <row r="30085" spans="6:23" x14ac:dyDescent="0.2">
      <c r="F30085" s="610"/>
      <c r="H30085" s="612"/>
      <c r="I30085" s="598"/>
      <c r="J30085" s="598"/>
      <c r="M30085" s="598"/>
      <c r="N30085" s="598"/>
      <c r="V30085" s="598"/>
      <c r="W30085" s="598"/>
    </row>
    <row r="30086" spans="6:23" x14ac:dyDescent="0.2">
      <c r="F30086" s="610"/>
      <c r="H30086" s="612"/>
      <c r="I30086" s="598"/>
      <c r="J30086" s="598"/>
      <c r="M30086" s="598"/>
      <c r="N30086" s="598"/>
      <c r="V30086" s="598"/>
      <c r="W30086" s="598"/>
    </row>
    <row r="30087" spans="6:23" x14ac:dyDescent="0.2">
      <c r="F30087" s="610"/>
      <c r="H30087" s="612"/>
      <c r="I30087" s="598"/>
      <c r="J30087" s="598"/>
      <c r="M30087" s="598"/>
      <c r="N30087" s="598"/>
      <c r="V30087" s="598"/>
      <c r="W30087" s="598"/>
    </row>
    <row r="30088" spans="6:23" x14ac:dyDescent="0.2">
      <c r="F30088" s="610"/>
      <c r="H30088" s="612"/>
      <c r="I30088" s="598"/>
      <c r="J30088" s="598"/>
      <c r="M30088" s="598"/>
      <c r="N30088" s="598"/>
      <c r="V30088" s="598"/>
      <c r="W30088" s="598"/>
    </row>
    <row r="30089" spans="6:23" x14ac:dyDescent="0.2">
      <c r="F30089" s="610"/>
      <c r="H30089" s="612"/>
      <c r="I30089" s="598"/>
      <c r="J30089" s="598"/>
      <c r="M30089" s="598"/>
      <c r="N30089" s="598"/>
      <c r="V30089" s="598"/>
      <c r="W30089" s="598"/>
    </row>
    <row r="30090" spans="6:23" x14ac:dyDescent="0.2">
      <c r="F30090" s="610"/>
      <c r="H30090" s="612"/>
      <c r="I30090" s="598"/>
      <c r="J30090" s="598"/>
      <c r="M30090" s="598"/>
      <c r="N30090" s="598"/>
      <c r="V30090" s="598"/>
      <c r="W30090" s="598"/>
    </row>
    <row r="30091" spans="6:23" x14ac:dyDescent="0.2">
      <c r="F30091" s="610"/>
      <c r="H30091" s="612"/>
      <c r="I30091" s="598"/>
      <c r="J30091" s="598"/>
      <c r="M30091" s="598"/>
      <c r="N30091" s="598"/>
      <c r="V30091" s="598"/>
      <c r="W30091" s="598"/>
    </row>
    <row r="30092" spans="6:23" x14ac:dyDescent="0.2">
      <c r="F30092" s="610"/>
      <c r="H30092" s="612"/>
      <c r="I30092" s="598"/>
      <c r="J30092" s="598"/>
      <c r="M30092" s="598"/>
      <c r="N30092" s="598"/>
      <c r="V30092" s="598"/>
      <c r="W30092" s="598"/>
    </row>
    <row r="30093" spans="6:23" x14ac:dyDescent="0.2">
      <c r="F30093" s="610"/>
      <c r="H30093" s="612"/>
      <c r="I30093" s="598"/>
      <c r="J30093" s="598"/>
      <c r="M30093" s="598"/>
      <c r="N30093" s="598"/>
      <c r="V30093" s="598"/>
      <c r="W30093" s="598"/>
    </row>
    <row r="30094" spans="6:23" x14ac:dyDescent="0.2">
      <c r="F30094" s="610"/>
      <c r="H30094" s="612"/>
      <c r="I30094" s="598"/>
      <c r="J30094" s="598"/>
      <c r="M30094" s="598"/>
      <c r="N30094" s="598"/>
      <c r="V30094" s="598"/>
      <c r="W30094" s="598"/>
    </row>
    <row r="30095" spans="6:23" x14ac:dyDescent="0.2">
      <c r="F30095" s="610"/>
      <c r="H30095" s="612"/>
      <c r="I30095" s="598"/>
      <c r="J30095" s="598"/>
      <c r="M30095" s="598"/>
      <c r="N30095" s="598"/>
      <c r="V30095" s="598"/>
      <c r="W30095" s="598"/>
    </row>
    <row r="30096" spans="6:23" x14ac:dyDescent="0.2">
      <c r="F30096" s="610"/>
      <c r="H30096" s="612"/>
      <c r="I30096" s="598"/>
      <c r="J30096" s="598"/>
      <c r="M30096" s="598"/>
      <c r="N30096" s="598"/>
      <c r="V30096" s="598"/>
      <c r="W30096" s="598"/>
    </row>
    <row r="30097" spans="6:23" x14ac:dyDescent="0.2">
      <c r="F30097" s="610"/>
      <c r="H30097" s="612"/>
      <c r="I30097" s="598"/>
      <c r="J30097" s="598"/>
      <c r="M30097" s="598"/>
      <c r="N30097" s="598"/>
      <c r="V30097" s="598"/>
      <c r="W30097" s="598"/>
    </row>
    <row r="30098" spans="6:23" x14ac:dyDescent="0.2">
      <c r="F30098" s="610"/>
      <c r="H30098" s="612"/>
      <c r="I30098" s="598"/>
      <c r="J30098" s="598"/>
      <c r="M30098" s="598"/>
      <c r="N30098" s="598"/>
      <c r="V30098" s="598"/>
      <c r="W30098" s="598"/>
    </row>
    <row r="30099" spans="6:23" x14ac:dyDescent="0.2">
      <c r="F30099" s="610"/>
      <c r="H30099" s="612"/>
      <c r="I30099" s="598"/>
      <c r="J30099" s="598"/>
      <c r="M30099" s="598"/>
      <c r="N30099" s="598"/>
      <c r="V30099" s="598"/>
      <c r="W30099" s="598"/>
    </row>
    <row r="30100" spans="6:23" x14ac:dyDescent="0.2">
      <c r="F30100" s="610"/>
      <c r="H30100" s="612"/>
      <c r="I30100" s="598"/>
      <c r="J30100" s="598"/>
      <c r="M30100" s="598"/>
      <c r="N30100" s="598"/>
      <c r="V30100" s="598"/>
      <c r="W30100" s="598"/>
    </row>
    <row r="30101" spans="6:23" x14ac:dyDescent="0.2">
      <c r="F30101" s="610"/>
      <c r="H30101" s="612"/>
      <c r="I30101" s="598"/>
      <c r="J30101" s="598"/>
      <c r="M30101" s="598"/>
      <c r="N30101" s="598"/>
      <c r="V30101" s="598"/>
      <c r="W30101" s="598"/>
    </row>
    <row r="30102" spans="6:23" x14ac:dyDescent="0.2">
      <c r="F30102" s="610"/>
      <c r="H30102" s="612"/>
      <c r="I30102" s="598"/>
      <c r="J30102" s="598"/>
      <c r="M30102" s="598"/>
      <c r="N30102" s="598"/>
      <c r="V30102" s="598"/>
      <c r="W30102" s="598"/>
    </row>
    <row r="30103" spans="6:23" x14ac:dyDescent="0.2">
      <c r="F30103" s="610"/>
      <c r="H30103" s="612"/>
      <c r="I30103" s="598"/>
      <c r="J30103" s="598"/>
      <c r="M30103" s="598"/>
      <c r="N30103" s="598"/>
      <c r="V30103" s="598"/>
      <c r="W30103" s="598"/>
    </row>
    <row r="30104" spans="6:23" x14ac:dyDescent="0.2">
      <c r="F30104" s="610"/>
      <c r="H30104" s="612"/>
      <c r="I30104" s="598"/>
      <c r="J30104" s="598"/>
      <c r="M30104" s="598"/>
      <c r="N30104" s="598"/>
      <c r="V30104" s="598"/>
      <c r="W30104" s="598"/>
    </row>
    <row r="30105" spans="6:23" x14ac:dyDescent="0.2">
      <c r="F30105" s="610"/>
      <c r="H30105" s="612"/>
      <c r="I30105" s="598"/>
      <c r="J30105" s="598"/>
      <c r="M30105" s="598"/>
      <c r="N30105" s="598"/>
      <c r="V30105" s="598"/>
      <c r="W30105" s="598"/>
    </row>
    <row r="30106" spans="6:23" x14ac:dyDescent="0.2">
      <c r="F30106" s="610"/>
      <c r="H30106" s="612"/>
      <c r="I30106" s="598"/>
      <c r="J30106" s="598"/>
      <c r="M30106" s="598"/>
      <c r="N30106" s="598"/>
      <c r="V30106" s="598"/>
      <c r="W30106" s="598"/>
    </row>
    <row r="30107" spans="6:23" x14ac:dyDescent="0.2">
      <c r="F30107" s="610"/>
      <c r="H30107" s="612"/>
      <c r="I30107" s="598"/>
      <c r="J30107" s="598"/>
      <c r="M30107" s="598"/>
      <c r="N30107" s="598"/>
      <c r="V30107" s="598"/>
      <c r="W30107" s="598"/>
    </row>
    <row r="30108" spans="6:23" x14ac:dyDescent="0.2">
      <c r="F30108" s="610"/>
      <c r="H30108" s="612"/>
      <c r="I30108" s="598"/>
      <c r="J30108" s="598"/>
      <c r="M30108" s="598"/>
      <c r="N30108" s="598"/>
      <c r="V30108" s="598"/>
      <c r="W30108" s="598"/>
    </row>
    <row r="30109" spans="6:23" x14ac:dyDescent="0.2">
      <c r="F30109" s="610"/>
      <c r="H30109" s="612"/>
      <c r="I30109" s="598"/>
      <c r="J30109" s="598"/>
      <c r="M30109" s="598"/>
      <c r="N30109" s="598"/>
      <c r="V30109" s="598"/>
      <c r="W30109" s="598"/>
    </row>
    <row r="30110" spans="6:23" x14ac:dyDescent="0.2">
      <c r="F30110" s="610"/>
      <c r="H30110" s="612"/>
      <c r="I30110" s="598"/>
      <c r="J30110" s="598"/>
      <c r="M30110" s="598"/>
      <c r="N30110" s="598"/>
      <c r="V30110" s="598"/>
      <c r="W30110" s="598"/>
    </row>
    <row r="30111" spans="6:23" x14ac:dyDescent="0.2">
      <c r="F30111" s="610"/>
      <c r="H30111" s="612"/>
      <c r="I30111" s="598"/>
      <c r="J30111" s="598"/>
      <c r="M30111" s="598"/>
      <c r="N30111" s="598"/>
      <c r="V30111" s="598"/>
      <c r="W30111" s="598"/>
    </row>
    <row r="30112" spans="6:23" x14ac:dyDescent="0.2">
      <c r="F30112" s="610"/>
      <c r="H30112" s="612"/>
      <c r="I30112" s="598"/>
      <c r="J30112" s="598"/>
      <c r="M30112" s="598"/>
      <c r="N30112" s="598"/>
      <c r="V30112" s="598"/>
      <c r="W30112" s="598"/>
    </row>
    <row r="30113" spans="6:23" x14ac:dyDescent="0.2">
      <c r="F30113" s="610"/>
      <c r="H30113" s="612"/>
      <c r="I30113" s="598"/>
      <c r="J30113" s="598"/>
      <c r="M30113" s="598"/>
      <c r="N30113" s="598"/>
      <c r="V30113" s="598"/>
      <c r="W30113" s="598"/>
    </row>
    <row r="30114" spans="6:23" x14ac:dyDescent="0.2">
      <c r="F30114" s="610"/>
      <c r="H30114" s="612"/>
      <c r="I30114" s="598"/>
      <c r="J30114" s="598"/>
      <c r="M30114" s="598"/>
      <c r="N30114" s="598"/>
      <c r="V30114" s="598"/>
      <c r="W30114" s="598"/>
    </row>
    <row r="30115" spans="6:23" x14ac:dyDescent="0.2">
      <c r="F30115" s="610"/>
      <c r="H30115" s="612"/>
      <c r="I30115" s="598"/>
      <c r="J30115" s="598"/>
      <c r="M30115" s="598"/>
      <c r="N30115" s="598"/>
      <c r="V30115" s="598"/>
      <c r="W30115" s="598"/>
    </row>
    <row r="30116" spans="6:23" x14ac:dyDescent="0.2">
      <c r="F30116" s="610"/>
      <c r="H30116" s="612"/>
      <c r="I30116" s="598"/>
      <c r="J30116" s="598"/>
      <c r="M30116" s="598"/>
      <c r="N30116" s="598"/>
      <c r="V30116" s="598"/>
      <c r="W30116" s="598"/>
    </row>
    <row r="30117" spans="6:23" x14ac:dyDescent="0.2">
      <c r="F30117" s="610"/>
      <c r="H30117" s="612"/>
      <c r="I30117" s="598"/>
      <c r="J30117" s="598"/>
      <c r="M30117" s="598"/>
      <c r="N30117" s="598"/>
      <c r="V30117" s="598"/>
      <c r="W30117" s="598"/>
    </row>
    <row r="30118" spans="6:23" x14ac:dyDescent="0.2">
      <c r="F30118" s="610"/>
      <c r="H30118" s="612"/>
      <c r="I30118" s="598"/>
      <c r="J30118" s="598"/>
      <c r="M30118" s="598"/>
      <c r="N30118" s="598"/>
      <c r="V30118" s="598"/>
      <c r="W30118" s="598"/>
    </row>
    <row r="30119" spans="6:23" x14ac:dyDescent="0.2">
      <c r="F30119" s="610"/>
      <c r="H30119" s="612"/>
      <c r="I30119" s="598"/>
      <c r="J30119" s="598"/>
      <c r="M30119" s="598"/>
      <c r="N30119" s="598"/>
      <c r="V30119" s="598"/>
      <c r="W30119" s="598"/>
    </row>
    <row r="30120" spans="6:23" x14ac:dyDescent="0.2">
      <c r="F30120" s="610"/>
      <c r="H30120" s="612"/>
      <c r="I30120" s="598"/>
      <c r="J30120" s="598"/>
      <c r="M30120" s="598"/>
      <c r="N30120" s="598"/>
      <c r="V30120" s="598"/>
      <c r="W30120" s="598"/>
    </row>
    <row r="30121" spans="6:23" x14ac:dyDescent="0.2">
      <c r="F30121" s="610"/>
      <c r="H30121" s="612"/>
      <c r="I30121" s="598"/>
      <c r="J30121" s="598"/>
      <c r="M30121" s="598"/>
      <c r="N30121" s="598"/>
      <c r="V30121" s="598"/>
      <c r="W30121" s="598"/>
    </row>
    <row r="30122" spans="6:23" x14ac:dyDescent="0.2">
      <c r="F30122" s="610"/>
      <c r="H30122" s="612"/>
      <c r="I30122" s="598"/>
      <c r="J30122" s="598"/>
      <c r="M30122" s="598"/>
      <c r="N30122" s="598"/>
      <c r="V30122" s="598"/>
      <c r="W30122" s="598"/>
    </row>
    <row r="30123" spans="6:23" x14ac:dyDescent="0.2">
      <c r="F30123" s="610"/>
      <c r="H30123" s="612"/>
      <c r="I30123" s="598"/>
      <c r="J30123" s="598"/>
      <c r="M30123" s="598"/>
      <c r="N30123" s="598"/>
      <c r="V30123" s="598"/>
      <c r="W30123" s="598"/>
    </row>
    <row r="30124" spans="6:23" x14ac:dyDescent="0.2">
      <c r="F30124" s="610"/>
      <c r="H30124" s="612"/>
      <c r="I30124" s="598"/>
      <c r="J30124" s="598"/>
      <c r="M30124" s="598"/>
      <c r="N30124" s="598"/>
      <c r="V30124" s="598"/>
      <c r="W30124" s="598"/>
    </row>
    <row r="30125" spans="6:23" x14ac:dyDescent="0.2">
      <c r="F30125" s="610"/>
      <c r="H30125" s="612"/>
      <c r="I30125" s="598"/>
      <c r="J30125" s="598"/>
      <c r="M30125" s="598"/>
      <c r="N30125" s="598"/>
      <c r="V30125" s="598"/>
      <c r="W30125" s="598"/>
    </row>
    <row r="30126" spans="6:23" x14ac:dyDescent="0.2">
      <c r="F30126" s="610"/>
      <c r="H30126" s="612"/>
      <c r="I30126" s="598"/>
      <c r="J30126" s="598"/>
      <c r="M30126" s="598"/>
      <c r="N30126" s="598"/>
      <c r="V30126" s="598"/>
      <c r="W30126" s="598"/>
    </row>
    <row r="30127" spans="6:23" x14ac:dyDescent="0.2">
      <c r="F30127" s="610"/>
      <c r="H30127" s="612"/>
      <c r="I30127" s="598"/>
      <c r="J30127" s="598"/>
      <c r="M30127" s="598"/>
      <c r="N30127" s="598"/>
      <c r="V30127" s="598"/>
      <c r="W30127" s="598"/>
    </row>
    <row r="30128" spans="6:23" x14ac:dyDescent="0.2">
      <c r="F30128" s="610"/>
      <c r="H30128" s="612"/>
      <c r="I30128" s="598"/>
      <c r="J30128" s="598"/>
      <c r="M30128" s="598"/>
      <c r="N30128" s="598"/>
      <c r="V30128" s="598"/>
      <c r="W30128" s="598"/>
    </row>
    <row r="30129" spans="6:23" x14ac:dyDescent="0.2">
      <c r="F30129" s="610"/>
      <c r="H30129" s="612"/>
      <c r="I30129" s="598"/>
      <c r="J30129" s="598"/>
      <c r="M30129" s="598"/>
      <c r="N30129" s="598"/>
      <c r="V30129" s="598"/>
      <c r="W30129" s="598"/>
    </row>
    <row r="30130" spans="6:23" x14ac:dyDescent="0.2">
      <c r="F30130" s="610"/>
      <c r="H30130" s="612"/>
      <c r="I30130" s="598"/>
      <c r="J30130" s="598"/>
      <c r="M30130" s="598"/>
      <c r="N30130" s="598"/>
      <c r="V30130" s="598"/>
      <c r="W30130" s="598"/>
    </row>
    <row r="30131" spans="6:23" x14ac:dyDescent="0.2">
      <c r="F30131" s="610"/>
      <c r="H30131" s="612"/>
      <c r="I30131" s="598"/>
      <c r="J30131" s="598"/>
      <c r="M30131" s="598"/>
      <c r="N30131" s="598"/>
      <c r="V30131" s="598"/>
      <c r="W30131" s="598"/>
    </row>
    <row r="30132" spans="6:23" x14ac:dyDescent="0.2">
      <c r="F30132" s="610"/>
      <c r="H30132" s="612"/>
      <c r="I30132" s="598"/>
      <c r="J30132" s="598"/>
      <c r="M30132" s="598"/>
      <c r="N30132" s="598"/>
      <c r="V30132" s="598"/>
      <c r="W30132" s="598"/>
    </row>
    <row r="30133" spans="6:23" x14ac:dyDescent="0.2">
      <c r="F30133" s="610"/>
      <c r="H30133" s="612"/>
      <c r="I30133" s="598"/>
      <c r="J30133" s="598"/>
      <c r="M30133" s="598"/>
      <c r="N30133" s="598"/>
      <c r="V30133" s="598"/>
      <c r="W30133" s="598"/>
    </row>
    <row r="30134" spans="6:23" x14ac:dyDescent="0.2">
      <c r="F30134" s="610"/>
      <c r="H30134" s="612"/>
      <c r="I30134" s="598"/>
      <c r="J30134" s="598"/>
      <c r="M30134" s="598"/>
      <c r="N30134" s="598"/>
      <c r="V30134" s="598"/>
      <c r="W30134" s="598"/>
    </row>
    <row r="30135" spans="6:23" x14ac:dyDescent="0.2">
      <c r="F30135" s="610"/>
      <c r="H30135" s="612"/>
      <c r="I30135" s="598"/>
      <c r="J30135" s="598"/>
      <c r="M30135" s="598"/>
      <c r="N30135" s="598"/>
      <c r="V30135" s="598"/>
      <c r="W30135" s="598"/>
    </row>
    <row r="30136" spans="6:23" x14ac:dyDescent="0.2">
      <c r="F30136" s="610"/>
      <c r="H30136" s="612"/>
      <c r="I30136" s="598"/>
      <c r="J30136" s="598"/>
      <c r="M30136" s="598"/>
      <c r="N30136" s="598"/>
      <c r="V30136" s="598"/>
      <c r="W30136" s="598"/>
    </row>
    <row r="30137" spans="6:23" x14ac:dyDescent="0.2">
      <c r="F30137" s="610"/>
      <c r="H30137" s="612"/>
      <c r="I30137" s="598"/>
      <c r="J30137" s="598"/>
      <c r="M30137" s="598"/>
      <c r="N30137" s="598"/>
      <c r="V30137" s="598"/>
      <c r="W30137" s="598"/>
    </row>
    <row r="30138" spans="6:23" x14ac:dyDescent="0.2">
      <c r="F30138" s="610"/>
      <c r="H30138" s="612"/>
      <c r="I30138" s="598"/>
      <c r="J30138" s="598"/>
      <c r="M30138" s="598"/>
      <c r="N30138" s="598"/>
      <c r="V30138" s="598"/>
      <c r="W30138" s="598"/>
    </row>
    <row r="30139" spans="6:23" x14ac:dyDescent="0.2">
      <c r="F30139" s="610"/>
      <c r="H30139" s="612"/>
      <c r="I30139" s="598"/>
      <c r="J30139" s="598"/>
      <c r="M30139" s="598"/>
      <c r="N30139" s="598"/>
      <c r="V30139" s="598"/>
      <c r="W30139" s="598"/>
    </row>
    <row r="30140" spans="6:23" x14ac:dyDescent="0.2">
      <c r="F30140" s="610"/>
      <c r="H30140" s="612"/>
      <c r="I30140" s="598"/>
      <c r="J30140" s="598"/>
      <c r="M30140" s="598"/>
      <c r="N30140" s="598"/>
      <c r="V30140" s="598"/>
      <c r="W30140" s="598"/>
    </row>
    <row r="30141" spans="6:23" x14ac:dyDescent="0.2">
      <c r="F30141" s="610"/>
      <c r="H30141" s="612"/>
      <c r="I30141" s="598"/>
      <c r="J30141" s="598"/>
      <c r="M30141" s="598"/>
      <c r="N30141" s="598"/>
      <c r="V30141" s="598"/>
      <c r="W30141" s="598"/>
    </row>
    <row r="30142" spans="6:23" x14ac:dyDescent="0.2">
      <c r="F30142" s="610"/>
      <c r="H30142" s="612"/>
      <c r="I30142" s="598"/>
      <c r="J30142" s="598"/>
      <c r="M30142" s="598"/>
      <c r="N30142" s="598"/>
      <c r="V30142" s="598"/>
      <c r="W30142" s="598"/>
    </row>
    <row r="30143" spans="6:23" x14ac:dyDescent="0.2">
      <c r="F30143" s="610"/>
      <c r="H30143" s="612"/>
      <c r="I30143" s="598"/>
      <c r="J30143" s="598"/>
      <c r="M30143" s="598"/>
      <c r="N30143" s="598"/>
      <c r="V30143" s="598"/>
      <c r="W30143" s="598"/>
    </row>
    <row r="30144" spans="6:23" x14ac:dyDescent="0.2">
      <c r="F30144" s="610"/>
      <c r="H30144" s="612"/>
      <c r="I30144" s="598"/>
      <c r="J30144" s="598"/>
      <c r="M30144" s="598"/>
      <c r="N30144" s="598"/>
      <c r="V30144" s="598"/>
      <c r="W30144" s="598"/>
    </row>
    <row r="30145" spans="6:23" x14ac:dyDescent="0.2">
      <c r="F30145" s="610"/>
      <c r="H30145" s="612"/>
      <c r="I30145" s="598"/>
      <c r="J30145" s="598"/>
      <c r="M30145" s="598"/>
      <c r="N30145" s="598"/>
      <c r="V30145" s="598"/>
      <c r="W30145" s="598"/>
    </row>
    <row r="30146" spans="6:23" x14ac:dyDescent="0.2">
      <c r="F30146" s="610"/>
      <c r="H30146" s="612"/>
      <c r="I30146" s="598"/>
      <c r="J30146" s="598"/>
      <c r="M30146" s="598"/>
      <c r="N30146" s="598"/>
      <c r="V30146" s="598"/>
      <c r="W30146" s="598"/>
    </row>
    <row r="30147" spans="6:23" x14ac:dyDescent="0.2">
      <c r="F30147" s="610"/>
      <c r="H30147" s="612"/>
      <c r="I30147" s="598"/>
      <c r="J30147" s="598"/>
      <c r="M30147" s="598"/>
      <c r="N30147" s="598"/>
      <c r="V30147" s="598"/>
      <c r="W30147" s="598"/>
    </row>
    <row r="30148" spans="6:23" x14ac:dyDescent="0.2">
      <c r="F30148" s="610"/>
      <c r="H30148" s="612"/>
      <c r="I30148" s="598"/>
      <c r="J30148" s="598"/>
      <c r="M30148" s="598"/>
      <c r="N30148" s="598"/>
      <c r="V30148" s="598"/>
      <c r="W30148" s="598"/>
    </row>
    <row r="30149" spans="6:23" x14ac:dyDescent="0.2">
      <c r="F30149" s="610"/>
      <c r="H30149" s="612"/>
      <c r="I30149" s="598"/>
      <c r="J30149" s="598"/>
      <c r="M30149" s="598"/>
      <c r="N30149" s="598"/>
      <c r="V30149" s="598"/>
      <c r="W30149" s="598"/>
    </row>
    <row r="30150" spans="6:23" x14ac:dyDescent="0.2">
      <c r="F30150" s="610"/>
      <c r="H30150" s="612"/>
      <c r="I30150" s="598"/>
      <c r="J30150" s="598"/>
      <c r="M30150" s="598"/>
      <c r="N30150" s="598"/>
      <c r="V30150" s="598"/>
      <c r="W30150" s="598"/>
    </row>
    <row r="30151" spans="6:23" x14ac:dyDescent="0.2">
      <c r="F30151" s="610"/>
      <c r="H30151" s="612"/>
      <c r="I30151" s="598"/>
      <c r="J30151" s="598"/>
      <c r="M30151" s="598"/>
      <c r="N30151" s="598"/>
      <c r="V30151" s="598"/>
      <c r="W30151" s="598"/>
    </row>
    <row r="30152" spans="6:23" x14ac:dyDescent="0.2">
      <c r="F30152" s="610"/>
      <c r="H30152" s="612"/>
      <c r="I30152" s="598"/>
      <c r="J30152" s="598"/>
      <c r="M30152" s="598"/>
      <c r="N30152" s="598"/>
      <c r="V30152" s="598"/>
      <c r="W30152" s="598"/>
    </row>
    <row r="30153" spans="6:23" x14ac:dyDescent="0.2">
      <c r="F30153" s="610"/>
      <c r="H30153" s="612"/>
      <c r="I30153" s="598"/>
      <c r="J30153" s="598"/>
      <c r="M30153" s="598"/>
      <c r="N30153" s="598"/>
      <c r="V30153" s="598"/>
      <c r="W30153" s="598"/>
    </row>
    <row r="30154" spans="6:23" x14ac:dyDescent="0.2">
      <c r="F30154" s="610"/>
      <c r="H30154" s="612"/>
      <c r="I30154" s="598"/>
      <c r="J30154" s="598"/>
      <c r="M30154" s="598"/>
      <c r="N30154" s="598"/>
      <c r="V30154" s="598"/>
      <c r="W30154" s="598"/>
    </row>
    <row r="30155" spans="6:23" x14ac:dyDescent="0.2">
      <c r="F30155" s="610"/>
      <c r="H30155" s="612"/>
      <c r="I30155" s="598"/>
      <c r="J30155" s="598"/>
      <c r="M30155" s="598"/>
      <c r="N30155" s="598"/>
      <c r="V30155" s="598"/>
      <c r="W30155" s="598"/>
    </row>
    <row r="30156" spans="6:23" x14ac:dyDescent="0.2">
      <c r="F30156" s="610"/>
      <c r="H30156" s="612"/>
      <c r="I30156" s="598"/>
      <c r="J30156" s="598"/>
      <c r="M30156" s="598"/>
      <c r="N30156" s="598"/>
      <c r="V30156" s="598"/>
      <c r="W30156" s="598"/>
    </row>
    <row r="30157" spans="6:23" x14ac:dyDescent="0.2">
      <c r="F30157" s="610"/>
      <c r="H30157" s="612"/>
      <c r="I30157" s="598"/>
      <c r="J30157" s="598"/>
      <c r="M30157" s="598"/>
      <c r="N30157" s="598"/>
      <c r="V30157" s="598"/>
      <c r="W30157" s="598"/>
    </row>
    <row r="30158" spans="6:23" x14ac:dyDescent="0.2">
      <c r="F30158" s="610"/>
      <c r="H30158" s="612"/>
      <c r="I30158" s="598"/>
      <c r="J30158" s="598"/>
      <c r="M30158" s="598"/>
      <c r="N30158" s="598"/>
      <c r="V30158" s="598"/>
      <c r="W30158" s="598"/>
    </row>
    <row r="30159" spans="6:23" x14ac:dyDescent="0.2">
      <c r="F30159" s="610"/>
      <c r="H30159" s="612"/>
      <c r="I30159" s="598"/>
      <c r="J30159" s="598"/>
      <c r="M30159" s="598"/>
      <c r="N30159" s="598"/>
      <c r="V30159" s="598"/>
      <c r="W30159" s="598"/>
    </row>
    <row r="30160" spans="6:23" x14ac:dyDescent="0.2">
      <c r="F30160" s="610"/>
      <c r="H30160" s="612"/>
      <c r="I30160" s="598"/>
      <c r="J30160" s="598"/>
      <c r="M30160" s="598"/>
      <c r="N30160" s="598"/>
      <c r="V30160" s="598"/>
      <c r="W30160" s="598"/>
    </row>
    <row r="30161" spans="6:23" x14ac:dyDescent="0.2">
      <c r="F30161" s="610"/>
      <c r="H30161" s="612"/>
      <c r="I30161" s="598"/>
      <c r="J30161" s="598"/>
      <c r="M30161" s="598"/>
      <c r="N30161" s="598"/>
      <c r="V30161" s="598"/>
      <c r="W30161" s="598"/>
    </row>
    <row r="30162" spans="6:23" x14ac:dyDescent="0.2">
      <c r="F30162" s="610"/>
      <c r="H30162" s="612"/>
      <c r="I30162" s="598"/>
      <c r="J30162" s="598"/>
      <c r="M30162" s="598"/>
      <c r="N30162" s="598"/>
      <c r="V30162" s="598"/>
      <c r="W30162" s="598"/>
    </row>
    <row r="30163" spans="6:23" x14ac:dyDescent="0.2">
      <c r="F30163" s="610"/>
      <c r="H30163" s="612"/>
      <c r="I30163" s="598"/>
      <c r="J30163" s="598"/>
      <c r="M30163" s="598"/>
      <c r="N30163" s="598"/>
      <c r="V30163" s="598"/>
      <c r="W30163" s="598"/>
    </row>
    <row r="30164" spans="6:23" x14ac:dyDescent="0.2">
      <c r="F30164" s="610"/>
      <c r="H30164" s="612"/>
      <c r="I30164" s="598"/>
      <c r="J30164" s="598"/>
      <c r="M30164" s="598"/>
      <c r="N30164" s="598"/>
      <c r="V30164" s="598"/>
      <c r="W30164" s="598"/>
    </row>
    <row r="30165" spans="6:23" x14ac:dyDescent="0.2">
      <c r="F30165" s="610"/>
      <c r="H30165" s="612"/>
      <c r="I30165" s="598"/>
      <c r="J30165" s="598"/>
      <c r="M30165" s="598"/>
      <c r="N30165" s="598"/>
      <c r="V30165" s="598"/>
      <c r="W30165" s="598"/>
    </row>
    <row r="30166" spans="6:23" x14ac:dyDescent="0.2">
      <c r="F30166" s="610"/>
      <c r="H30166" s="612"/>
      <c r="I30166" s="598"/>
      <c r="J30166" s="598"/>
      <c r="M30166" s="598"/>
      <c r="N30166" s="598"/>
      <c r="V30166" s="598"/>
      <c r="W30166" s="598"/>
    </row>
    <row r="30167" spans="6:23" x14ac:dyDescent="0.2">
      <c r="F30167" s="610"/>
      <c r="H30167" s="612"/>
      <c r="I30167" s="598"/>
      <c r="J30167" s="598"/>
      <c r="M30167" s="598"/>
      <c r="N30167" s="598"/>
      <c r="V30167" s="598"/>
      <c r="W30167" s="598"/>
    </row>
    <row r="30168" spans="6:23" x14ac:dyDescent="0.2">
      <c r="F30168" s="610"/>
      <c r="H30168" s="612"/>
      <c r="I30168" s="598"/>
      <c r="J30168" s="598"/>
      <c r="M30168" s="598"/>
      <c r="N30168" s="598"/>
      <c r="V30168" s="598"/>
      <c r="W30168" s="598"/>
    </row>
    <row r="30169" spans="6:23" x14ac:dyDescent="0.2">
      <c r="F30169" s="610"/>
      <c r="H30169" s="612"/>
      <c r="I30169" s="598"/>
      <c r="J30169" s="598"/>
      <c r="M30169" s="598"/>
      <c r="N30169" s="598"/>
      <c r="V30169" s="598"/>
      <c r="W30169" s="598"/>
    </row>
    <row r="30170" spans="6:23" x14ac:dyDescent="0.2">
      <c r="F30170" s="610"/>
      <c r="H30170" s="612"/>
      <c r="I30170" s="598"/>
      <c r="J30170" s="598"/>
      <c r="M30170" s="598"/>
      <c r="N30170" s="598"/>
      <c r="V30170" s="598"/>
      <c r="W30170" s="598"/>
    </row>
    <row r="30171" spans="6:23" x14ac:dyDescent="0.2">
      <c r="F30171" s="610"/>
      <c r="H30171" s="612"/>
      <c r="I30171" s="598"/>
      <c r="J30171" s="598"/>
      <c r="M30171" s="598"/>
      <c r="N30171" s="598"/>
      <c r="V30171" s="598"/>
      <c r="W30171" s="598"/>
    </row>
    <row r="30172" spans="6:23" x14ac:dyDescent="0.2">
      <c r="F30172" s="610"/>
      <c r="H30172" s="612"/>
      <c r="I30172" s="598"/>
      <c r="J30172" s="598"/>
      <c r="M30172" s="598"/>
      <c r="N30172" s="598"/>
      <c r="V30172" s="598"/>
      <c r="W30172" s="598"/>
    </row>
    <row r="30173" spans="6:23" x14ac:dyDescent="0.2">
      <c r="F30173" s="610"/>
      <c r="H30173" s="612"/>
      <c r="I30173" s="598"/>
      <c r="J30173" s="598"/>
      <c r="M30173" s="598"/>
      <c r="N30173" s="598"/>
      <c r="V30173" s="598"/>
      <c r="W30173" s="598"/>
    </row>
    <row r="30174" spans="6:23" x14ac:dyDescent="0.2">
      <c r="F30174" s="610"/>
      <c r="H30174" s="612"/>
      <c r="I30174" s="598"/>
      <c r="J30174" s="598"/>
      <c r="M30174" s="598"/>
      <c r="N30174" s="598"/>
      <c r="V30174" s="598"/>
      <c r="W30174" s="598"/>
    </row>
    <row r="30175" spans="6:23" x14ac:dyDescent="0.2">
      <c r="F30175" s="610"/>
      <c r="H30175" s="612"/>
      <c r="I30175" s="598"/>
      <c r="J30175" s="598"/>
      <c r="M30175" s="598"/>
      <c r="N30175" s="598"/>
      <c r="V30175" s="598"/>
      <c r="W30175" s="598"/>
    </row>
    <row r="30176" spans="6:23" x14ac:dyDescent="0.2">
      <c r="F30176" s="610"/>
      <c r="H30176" s="612"/>
      <c r="I30176" s="598"/>
      <c r="J30176" s="598"/>
      <c r="M30176" s="598"/>
      <c r="N30176" s="598"/>
      <c r="V30176" s="598"/>
      <c r="W30176" s="598"/>
    </row>
    <row r="30177" spans="6:23" x14ac:dyDescent="0.2">
      <c r="F30177" s="610"/>
      <c r="H30177" s="612"/>
      <c r="I30177" s="598"/>
      <c r="J30177" s="598"/>
      <c r="M30177" s="598"/>
      <c r="N30177" s="598"/>
      <c r="V30177" s="598"/>
      <c r="W30177" s="598"/>
    </row>
    <row r="30178" spans="6:23" x14ac:dyDescent="0.2">
      <c r="F30178" s="610"/>
      <c r="H30178" s="612"/>
      <c r="I30178" s="598"/>
      <c r="J30178" s="598"/>
      <c r="M30178" s="598"/>
      <c r="N30178" s="598"/>
      <c r="V30178" s="598"/>
      <c r="W30178" s="598"/>
    </row>
    <row r="30179" spans="6:23" x14ac:dyDescent="0.2">
      <c r="F30179" s="610"/>
      <c r="H30179" s="612"/>
      <c r="I30179" s="598"/>
      <c r="J30179" s="598"/>
      <c r="M30179" s="598"/>
      <c r="N30179" s="598"/>
      <c r="V30179" s="598"/>
      <c r="W30179" s="598"/>
    </row>
    <row r="30180" spans="6:23" x14ac:dyDescent="0.2">
      <c r="F30180" s="610"/>
      <c r="H30180" s="612"/>
      <c r="I30180" s="598"/>
      <c r="J30180" s="598"/>
      <c r="M30180" s="598"/>
      <c r="N30180" s="598"/>
      <c r="V30180" s="598"/>
      <c r="W30180" s="598"/>
    </row>
    <row r="30181" spans="6:23" x14ac:dyDescent="0.2">
      <c r="F30181" s="610"/>
      <c r="H30181" s="612"/>
      <c r="I30181" s="598"/>
      <c r="J30181" s="598"/>
      <c r="M30181" s="598"/>
      <c r="N30181" s="598"/>
      <c r="V30181" s="598"/>
      <c r="W30181" s="598"/>
    </row>
    <row r="30182" spans="6:23" x14ac:dyDescent="0.2">
      <c r="F30182" s="610"/>
      <c r="H30182" s="612"/>
      <c r="I30182" s="598"/>
      <c r="J30182" s="598"/>
      <c r="M30182" s="598"/>
      <c r="N30182" s="598"/>
      <c r="V30182" s="598"/>
      <c r="W30182" s="598"/>
    </row>
    <row r="30183" spans="6:23" x14ac:dyDescent="0.2">
      <c r="F30183" s="610"/>
      <c r="H30183" s="612"/>
      <c r="I30183" s="598"/>
      <c r="J30183" s="598"/>
      <c r="M30183" s="598"/>
      <c r="N30183" s="598"/>
      <c r="V30183" s="598"/>
      <c r="W30183" s="598"/>
    </row>
    <row r="30184" spans="6:23" x14ac:dyDescent="0.2">
      <c r="F30184" s="610"/>
      <c r="H30184" s="612"/>
      <c r="I30184" s="598"/>
      <c r="J30184" s="598"/>
      <c r="M30184" s="598"/>
      <c r="N30184" s="598"/>
      <c r="V30184" s="598"/>
      <c r="W30184" s="598"/>
    </row>
    <row r="30185" spans="6:23" x14ac:dyDescent="0.2">
      <c r="F30185" s="610"/>
      <c r="H30185" s="612"/>
      <c r="I30185" s="598"/>
      <c r="J30185" s="598"/>
      <c r="M30185" s="598"/>
      <c r="N30185" s="598"/>
      <c r="V30185" s="598"/>
      <c r="W30185" s="598"/>
    </row>
    <row r="30186" spans="6:23" x14ac:dyDescent="0.2">
      <c r="F30186" s="610"/>
      <c r="H30186" s="612"/>
      <c r="I30186" s="598"/>
      <c r="J30186" s="598"/>
      <c r="M30186" s="598"/>
      <c r="N30186" s="598"/>
      <c r="V30186" s="598"/>
      <c r="W30186" s="598"/>
    </row>
    <row r="30187" spans="6:23" x14ac:dyDescent="0.2">
      <c r="F30187" s="610"/>
      <c r="H30187" s="612"/>
      <c r="I30187" s="598"/>
      <c r="J30187" s="598"/>
      <c r="M30187" s="598"/>
      <c r="N30187" s="598"/>
      <c r="V30187" s="598"/>
      <c r="W30187" s="598"/>
    </row>
    <row r="30188" spans="6:23" x14ac:dyDescent="0.2">
      <c r="F30188" s="610"/>
      <c r="H30188" s="612"/>
      <c r="I30188" s="598"/>
      <c r="J30188" s="598"/>
      <c r="M30188" s="598"/>
      <c r="N30188" s="598"/>
      <c r="V30188" s="598"/>
      <c r="W30188" s="598"/>
    </row>
    <row r="30189" spans="6:23" x14ac:dyDescent="0.2">
      <c r="F30189" s="610"/>
      <c r="H30189" s="612"/>
      <c r="I30189" s="598"/>
      <c r="J30189" s="598"/>
      <c r="M30189" s="598"/>
      <c r="N30189" s="598"/>
      <c r="V30189" s="598"/>
      <c r="W30189" s="598"/>
    </row>
    <row r="30190" spans="6:23" x14ac:dyDescent="0.2">
      <c r="F30190" s="610"/>
      <c r="H30190" s="612"/>
      <c r="I30190" s="598"/>
      <c r="J30190" s="598"/>
      <c r="M30190" s="598"/>
      <c r="N30190" s="598"/>
      <c r="V30190" s="598"/>
      <c r="W30190" s="598"/>
    </row>
    <row r="30191" spans="6:23" x14ac:dyDescent="0.2">
      <c r="F30191" s="610"/>
      <c r="H30191" s="612"/>
      <c r="I30191" s="598"/>
      <c r="J30191" s="598"/>
      <c r="M30191" s="598"/>
      <c r="N30191" s="598"/>
      <c r="V30191" s="598"/>
      <c r="W30191" s="598"/>
    </row>
    <row r="30192" spans="6:23" x14ac:dyDescent="0.2">
      <c r="F30192" s="610"/>
      <c r="H30192" s="612"/>
      <c r="I30192" s="598"/>
      <c r="J30192" s="598"/>
      <c r="M30192" s="598"/>
      <c r="N30192" s="598"/>
      <c r="V30192" s="598"/>
      <c r="W30192" s="598"/>
    </row>
    <row r="30193" spans="6:23" x14ac:dyDescent="0.2">
      <c r="F30193" s="610"/>
      <c r="H30193" s="612"/>
      <c r="I30193" s="598"/>
      <c r="J30193" s="598"/>
      <c r="M30193" s="598"/>
      <c r="N30193" s="598"/>
      <c r="V30193" s="598"/>
      <c r="W30193" s="598"/>
    </row>
    <row r="30194" spans="6:23" x14ac:dyDescent="0.2">
      <c r="F30194" s="610"/>
      <c r="H30194" s="612"/>
      <c r="I30194" s="598"/>
      <c r="J30194" s="598"/>
      <c r="M30194" s="598"/>
      <c r="N30194" s="598"/>
      <c r="V30194" s="598"/>
      <c r="W30194" s="598"/>
    </row>
    <row r="30195" spans="6:23" x14ac:dyDescent="0.2">
      <c r="F30195" s="610"/>
      <c r="H30195" s="612"/>
      <c r="I30195" s="598"/>
      <c r="J30195" s="598"/>
      <c r="M30195" s="598"/>
      <c r="N30195" s="598"/>
      <c r="V30195" s="598"/>
      <c r="W30195" s="598"/>
    </row>
    <row r="30196" spans="6:23" x14ac:dyDescent="0.2">
      <c r="F30196" s="610"/>
      <c r="H30196" s="612"/>
      <c r="I30196" s="598"/>
      <c r="J30196" s="598"/>
      <c r="M30196" s="598"/>
      <c r="N30196" s="598"/>
      <c r="V30196" s="598"/>
      <c r="W30196" s="598"/>
    </row>
    <row r="30197" spans="6:23" x14ac:dyDescent="0.2">
      <c r="F30197" s="610"/>
      <c r="H30197" s="612"/>
      <c r="I30197" s="598"/>
      <c r="J30197" s="598"/>
      <c r="M30197" s="598"/>
      <c r="N30197" s="598"/>
      <c r="V30197" s="598"/>
      <c r="W30197" s="598"/>
    </row>
    <row r="30198" spans="6:23" x14ac:dyDescent="0.2">
      <c r="F30198" s="610"/>
      <c r="H30198" s="612"/>
      <c r="I30198" s="598"/>
      <c r="J30198" s="598"/>
      <c r="M30198" s="598"/>
      <c r="N30198" s="598"/>
      <c r="V30198" s="598"/>
      <c r="W30198" s="598"/>
    </row>
    <row r="30199" spans="6:23" x14ac:dyDescent="0.2">
      <c r="F30199" s="610"/>
      <c r="H30199" s="612"/>
      <c r="I30199" s="598"/>
      <c r="J30199" s="598"/>
      <c r="M30199" s="598"/>
      <c r="N30199" s="598"/>
      <c r="V30199" s="598"/>
      <c r="W30199" s="598"/>
    </row>
    <row r="30200" spans="6:23" x14ac:dyDescent="0.2">
      <c r="F30200" s="610"/>
      <c r="H30200" s="612"/>
      <c r="I30200" s="598"/>
      <c r="J30200" s="598"/>
      <c r="M30200" s="598"/>
      <c r="N30200" s="598"/>
      <c r="V30200" s="598"/>
      <c r="W30200" s="598"/>
    </row>
    <row r="30201" spans="6:23" x14ac:dyDescent="0.2">
      <c r="F30201" s="610"/>
      <c r="H30201" s="612"/>
      <c r="I30201" s="598"/>
      <c r="J30201" s="598"/>
      <c r="M30201" s="598"/>
      <c r="N30201" s="598"/>
      <c r="V30201" s="598"/>
      <c r="W30201" s="598"/>
    </row>
    <row r="30202" spans="6:23" x14ac:dyDescent="0.2">
      <c r="F30202" s="610"/>
      <c r="H30202" s="612"/>
      <c r="I30202" s="598"/>
      <c r="J30202" s="598"/>
      <c r="M30202" s="598"/>
      <c r="N30202" s="598"/>
      <c r="V30202" s="598"/>
      <c r="W30202" s="598"/>
    </row>
    <row r="30203" spans="6:23" x14ac:dyDescent="0.2">
      <c r="F30203" s="610"/>
      <c r="H30203" s="612"/>
      <c r="I30203" s="598"/>
      <c r="J30203" s="598"/>
      <c r="M30203" s="598"/>
      <c r="N30203" s="598"/>
      <c r="V30203" s="598"/>
      <c r="W30203" s="598"/>
    </row>
    <row r="30204" spans="6:23" x14ac:dyDescent="0.2">
      <c r="F30204" s="610"/>
      <c r="H30204" s="612"/>
      <c r="I30204" s="598"/>
      <c r="J30204" s="598"/>
      <c r="M30204" s="598"/>
      <c r="N30204" s="598"/>
      <c r="V30204" s="598"/>
      <c r="W30204" s="598"/>
    </row>
    <row r="30205" spans="6:23" x14ac:dyDescent="0.2">
      <c r="F30205" s="610"/>
      <c r="H30205" s="612"/>
      <c r="I30205" s="598"/>
      <c r="J30205" s="598"/>
      <c r="M30205" s="598"/>
      <c r="N30205" s="598"/>
      <c r="V30205" s="598"/>
      <c r="W30205" s="598"/>
    </row>
    <row r="30206" spans="6:23" x14ac:dyDescent="0.2">
      <c r="F30206" s="610"/>
      <c r="H30206" s="612"/>
      <c r="I30206" s="598"/>
      <c r="J30206" s="598"/>
      <c r="M30206" s="598"/>
      <c r="N30206" s="598"/>
      <c r="V30206" s="598"/>
      <c r="W30206" s="598"/>
    </row>
    <row r="30207" spans="6:23" x14ac:dyDescent="0.2">
      <c r="F30207" s="610"/>
      <c r="H30207" s="612"/>
      <c r="I30207" s="598"/>
      <c r="J30207" s="598"/>
      <c r="M30207" s="598"/>
      <c r="N30207" s="598"/>
      <c r="V30207" s="598"/>
      <c r="W30207" s="598"/>
    </row>
    <row r="30208" spans="6:23" x14ac:dyDescent="0.2">
      <c r="F30208" s="610"/>
      <c r="H30208" s="612"/>
      <c r="I30208" s="598"/>
      <c r="J30208" s="598"/>
      <c r="M30208" s="598"/>
      <c r="N30208" s="598"/>
      <c r="V30208" s="598"/>
      <c r="W30208" s="598"/>
    </row>
    <row r="30209" spans="6:23" x14ac:dyDescent="0.2">
      <c r="F30209" s="610"/>
      <c r="H30209" s="612"/>
      <c r="I30209" s="598"/>
      <c r="J30209" s="598"/>
      <c r="M30209" s="598"/>
      <c r="N30209" s="598"/>
      <c r="V30209" s="598"/>
      <c r="W30209" s="598"/>
    </row>
    <row r="30210" spans="6:23" x14ac:dyDescent="0.2">
      <c r="F30210" s="610"/>
      <c r="H30210" s="612"/>
      <c r="I30210" s="598"/>
      <c r="J30210" s="598"/>
      <c r="M30210" s="598"/>
      <c r="N30210" s="598"/>
      <c r="V30210" s="598"/>
      <c r="W30210" s="598"/>
    </row>
    <row r="30211" spans="6:23" x14ac:dyDescent="0.2">
      <c r="F30211" s="610"/>
      <c r="H30211" s="612"/>
      <c r="I30211" s="598"/>
      <c r="J30211" s="598"/>
      <c r="M30211" s="598"/>
      <c r="N30211" s="598"/>
      <c r="V30211" s="598"/>
      <c r="W30211" s="598"/>
    </row>
    <row r="30212" spans="6:23" x14ac:dyDescent="0.2">
      <c r="F30212" s="610"/>
      <c r="H30212" s="612"/>
      <c r="I30212" s="598"/>
      <c r="J30212" s="598"/>
      <c r="M30212" s="598"/>
      <c r="N30212" s="598"/>
      <c r="V30212" s="598"/>
      <c r="W30212" s="598"/>
    </row>
    <row r="30213" spans="6:23" x14ac:dyDescent="0.2">
      <c r="F30213" s="610"/>
      <c r="H30213" s="612"/>
      <c r="I30213" s="598"/>
      <c r="J30213" s="598"/>
      <c r="M30213" s="598"/>
      <c r="N30213" s="598"/>
      <c r="V30213" s="598"/>
      <c r="W30213" s="598"/>
    </row>
    <row r="30214" spans="6:23" x14ac:dyDescent="0.2">
      <c r="F30214" s="610"/>
      <c r="H30214" s="612"/>
      <c r="I30214" s="598"/>
      <c r="J30214" s="598"/>
      <c r="M30214" s="598"/>
      <c r="N30214" s="598"/>
      <c r="V30214" s="598"/>
      <c r="W30214" s="598"/>
    </row>
    <row r="30215" spans="6:23" x14ac:dyDescent="0.2">
      <c r="F30215" s="610"/>
      <c r="H30215" s="612"/>
      <c r="I30215" s="598"/>
      <c r="J30215" s="598"/>
      <c r="M30215" s="598"/>
      <c r="N30215" s="598"/>
      <c r="V30215" s="598"/>
      <c r="W30215" s="598"/>
    </row>
    <row r="30216" spans="6:23" x14ac:dyDescent="0.2">
      <c r="F30216" s="610"/>
      <c r="H30216" s="612"/>
      <c r="I30216" s="598"/>
      <c r="J30216" s="598"/>
      <c r="M30216" s="598"/>
      <c r="N30216" s="598"/>
      <c r="V30216" s="598"/>
      <c r="W30216" s="598"/>
    </row>
    <row r="30217" spans="6:23" x14ac:dyDescent="0.2">
      <c r="F30217" s="610"/>
      <c r="H30217" s="612"/>
      <c r="I30217" s="598"/>
      <c r="J30217" s="598"/>
      <c r="M30217" s="598"/>
      <c r="N30217" s="598"/>
      <c r="V30217" s="598"/>
      <c r="W30217" s="598"/>
    </row>
    <row r="30218" spans="6:23" x14ac:dyDescent="0.2">
      <c r="F30218" s="610"/>
      <c r="H30218" s="612"/>
      <c r="I30218" s="598"/>
      <c r="J30218" s="598"/>
      <c r="M30218" s="598"/>
      <c r="N30218" s="598"/>
      <c r="V30218" s="598"/>
      <c r="W30218" s="598"/>
    </row>
    <row r="30219" spans="6:23" x14ac:dyDescent="0.2">
      <c r="F30219" s="610"/>
      <c r="H30219" s="612"/>
      <c r="I30219" s="598"/>
      <c r="J30219" s="598"/>
      <c r="M30219" s="598"/>
      <c r="N30219" s="598"/>
      <c r="V30219" s="598"/>
      <c r="W30219" s="598"/>
    </row>
    <row r="30220" spans="6:23" x14ac:dyDescent="0.2">
      <c r="F30220" s="610"/>
      <c r="H30220" s="612"/>
      <c r="I30220" s="598"/>
      <c r="J30220" s="598"/>
      <c r="M30220" s="598"/>
      <c r="N30220" s="598"/>
      <c r="V30220" s="598"/>
      <c r="W30220" s="598"/>
    </row>
    <row r="30221" spans="6:23" x14ac:dyDescent="0.2">
      <c r="F30221" s="610"/>
      <c r="H30221" s="612"/>
      <c r="I30221" s="598"/>
      <c r="J30221" s="598"/>
      <c r="M30221" s="598"/>
      <c r="N30221" s="598"/>
      <c r="V30221" s="598"/>
      <c r="W30221" s="598"/>
    </row>
    <row r="30222" spans="6:23" x14ac:dyDescent="0.2">
      <c r="F30222" s="610"/>
      <c r="H30222" s="612"/>
      <c r="I30222" s="598"/>
      <c r="J30222" s="598"/>
      <c r="M30222" s="598"/>
      <c r="N30222" s="598"/>
      <c r="V30222" s="598"/>
      <c r="W30222" s="598"/>
    </row>
    <row r="30223" spans="6:23" x14ac:dyDescent="0.2">
      <c r="F30223" s="610"/>
      <c r="H30223" s="612"/>
      <c r="I30223" s="598"/>
      <c r="J30223" s="598"/>
      <c r="M30223" s="598"/>
      <c r="N30223" s="598"/>
      <c r="V30223" s="598"/>
      <c r="W30223" s="598"/>
    </row>
    <row r="30224" spans="6:23" x14ac:dyDescent="0.2">
      <c r="F30224" s="610"/>
      <c r="H30224" s="612"/>
      <c r="I30224" s="598"/>
      <c r="J30224" s="598"/>
      <c r="M30224" s="598"/>
      <c r="N30224" s="598"/>
      <c r="V30224" s="598"/>
      <c r="W30224" s="598"/>
    </row>
    <row r="30225" spans="6:23" x14ac:dyDescent="0.2">
      <c r="F30225" s="610"/>
      <c r="H30225" s="612"/>
      <c r="I30225" s="598"/>
      <c r="J30225" s="598"/>
      <c r="M30225" s="598"/>
      <c r="N30225" s="598"/>
      <c r="V30225" s="598"/>
      <c r="W30225" s="598"/>
    </row>
    <row r="30226" spans="6:23" x14ac:dyDescent="0.2">
      <c r="F30226" s="610"/>
      <c r="H30226" s="612"/>
      <c r="I30226" s="598"/>
      <c r="J30226" s="598"/>
      <c r="M30226" s="598"/>
      <c r="N30226" s="598"/>
      <c r="V30226" s="598"/>
      <c r="W30226" s="598"/>
    </row>
    <row r="30227" spans="6:23" x14ac:dyDescent="0.2">
      <c r="F30227" s="610"/>
      <c r="H30227" s="612"/>
      <c r="I30227" s="598"/>
      <c r="J30227" s="598"/>
      <c r="M30227" s="598"/>
      <c r="N30227" s="598"/>
      <c r="V30227" s="598"/>
      <c r="W30227" s="598"/>
    </row>
    <row r="30228" spans="6:23" x14ac:dyDescent="0.2">
      <c r="F30228" s="610"/>
      <c r="H30228" s="612"/>
      <c r="I30228" s="598"/>
      <c r="J30228" s="598"/>
      <c r="M30228" s="598"/>
      <c r="N30228" s="598"/>
      <c r="V30228" s="598"/>
      <c r="W30228" s="598"/>
    </row>
    <row r="30229" spans="6:23" x14ac:dyDescent="0.2">
      <c r="F30229" s="610"/>
      <c r="H30229" s="612"/>
      <c r="I30229" s="598"/>
      <c r="J30229" s="598"/>
      <c r="M30229" s="598"/>
      <c r="N30229" s="598"/>
      <c r="V30229" s="598"/>
      <c r="W30229" s="598"/>
    </row>
    <row r="30230" spans="6:23" x14ac:dyDescent="0.2">
      <c r="F30230" s="610"/>
      <c r="H30230" s="612"/>
      <c r="I30230" s="598"/>
      <c r="J30230" s="598"/>
      <c r="M30230" s="598"/>
      <c r="N30230" s="598"/>
      <c r="V30230" s="598"/>
      <c r="W30230" s="598"/>
    </row>
    <row r="30231" spans="6:23" x14ac:dyDescent="0.2">
      <c r="F30231" s="610"/>
      <c r="H30231" s="612"/>
      <c r="I30231" s="598"/>
      <c r="J30231" s="598"/>
      <c r="M30231" s="598"/>
      <c r="N30231" s="598"/>
      <c r="V30231" s="598"/>
      <c r="W30231" s="598"/>
    </row>
    <row r="30232" spans="6:23" x14ac:dyDescent="0.2">
      <c r="F30232" s="610"/>
      <c r="H30232" s="612"/>
      <c r="I30232" s="598"/>
      <c r="J30232" s="598"/>
      <c r="M30232" s="598"/>
      <c r="N30232" s="598"/>
      <c r="V30232" s="598"/>
      <c r="W30232" s="598"/>
    </row>
    <row r="30233" spans="6:23" x14ac:dyDescent="0.2">
      <c r="F30233" s="610"/>
      <c r="H30233" s="612"/>
      <c r="I30233" s="598"/>
      <c r="J30233" s="598"/>
      <c r="M30233" s="598"/>
      <c r="N30233" s="598"/>
      <c r="V30233" s="598"/>
      <c r="W30233" s="598"/>
    </row>
    <row r="30234" spans="6:23" x14ac:dyDescent="0.2">
      <c r="F30234" s="610"/>
      <c r="H30234" s="612"/>
      <c r="I30234" s="598"/>
      <c r="J30234" s="598"/>
      <c r="M30234" s="598"/>
      <c r="N30234" s="598"/>
      <c r="V30234" s="598"/>
      <c r="W30234" s="598"/>
    </row>
    <row r="30235" spans="6:23" x14ac:dyDescent="0.2">
      <c r="F30235" s="610"/>
      <c r="H30235" s="612"/>
      <c r="I30235" s="598"/>
      <c r="J30235" s="598"/>
      <c r="M30235" s="598"/>
      <c r="N30235" s="598"/>
      <c r="V30235" s="598"/>
      <c r="W30235" s="598"/>
    </row>
    <row r="30236" spans="6:23" x14ac:dyDescent="0.2">
      <c r="F30236" s="610"/>
      <c r="H30236" s="612"/>
      <c r="I30236" s="598"/>
      <c r="J30236" s="598"/>
      <c r="M30236" s="598"/>
      <c r="N30236" s="598"/>
      <c r="V30236" s="598"/>
      <c r="W30236" s="598"/>
    </row>
    <row r="30237" spans="6:23" x14ac:dyDescent="0.2">
      <c r="F30237" s="610"/>
      <c r="H30237" s="612"/>
      <c r="I30237" s="598"/>
      <c r="J30237" s="598"/>
      <c r="M30237" s="598"/>
      <c r="N30237" s="598"/>
      <c r="V30237" s="598"/>
      <c r="W30237" s="598"/>
    </row>
    <row r="30238" spans="6:23" x14ac:dyDescent="0.2">
      <c r="F30238" s="610"/>
      <c r="H30238" s="612"/>
      <c r="I30238" s="598"/>
      <c r="J30238" s="598"/>
      <c r="M30238" s="598"/>
      <c r="N30238" s="598"/>
      <c r="V30238" s="598"/>
      <c r="W30238" s="598"/>
    </row>
    <row r="30239" spans="6:23" x14ac:dyDescent="0.2">
      <c r="F30239" s="610"/>
      <c r="H30239" s="612"/>
      <c r="I30239" s="598"/>
      <c r="J30239" s="598"/>
      <c r="M30239" s="598"/>
      <c r="N30239" s="598"/>
      <c r="V30239" s="598"/>
      <c r="W30239" s="598"/>
    </row>
    <row r="30240" spans="6:23" x14ac:dyDescent="0.2">
      <c r="F30240" s="610"/>
      <c r="H30240" s="612"/>
      <c r="I30240" s="598"/>
      <c r="J30240" s="598"/>
      <c r="M30240" s="598"/>
      <c r="N30240" s="598"/>
      <c r="V30240" s="598"/>
      <c r="W30240" s="598"/>
    </row>
    <row r="30241" spans="6:23" x14ac:dyDescent="0.2">
      <c r="F30241" s="610"/>
      <c r="H30241" s="612"/>
      <c r="I30241" s="598"/>
      <c r="J30241" s="598"/>
      <c r="M30241" s="598"/>
      <c r="N30241" s="598"/>
      <c r="V30241" s="598"/>
      <c r="W30241" s="598"/>
    </row>
    <row r="30242" spans="6:23" x14ac:dyDescent="0.2">
      <c r="F30242" s="610"/>
      <c r="H30242" s="612"/>
      <c r="I30242" s="598"/>
      <c r="J30242" s="598"/>
      <c r="M30242" s="598"/>
      <c r="N30242" s="598"/>
      <c r="V30242" s="598"/>
      <c r="W30242" s="598"/>
    </row>
    <row r="30243" spans="6:23" x14ac:dyDescent="0.2">
      <c r="F30243" s="610"/>
      <c r="H30243" s="612"/>
      <c r="I30243" s="598"/>
      <c r="J30243" s="598"/>
      <c r="M30243" s="598"/>
      <c r="N30243" s="598"/>
      <c r="V30243" s="598"/>
      <c r="W30243" s="598"/>
    </row>
    <row r="30244" spans="6:23" x14ac:dyDescent="0.2">
      <c r="F30244" s="610"/>
      <c r="H30244" s="612"/>
      <c r="I30244" s="598"/>
      <c r="J30244" s="598"/>
      <c r="M30244" s="598"/>
      <c r="N30244" s="598"/>
      <c r="V30244" s="598"/>
      <c r="W30244" s="598"/>
    </row>
    <row r="30245" spans="6:23" x14ac:dyDescent="0.2">
      <c r="F30245" s="610"/>
      <c r="H30245" s="612"/>
      <c r="I30245" s="598"/>
      <c r="J30245" s="598"/>
      <c r="M30245" s="598"/>
      <c r="N30245" s="598"/>
      <c r="V30245" s="598"/>
      <c r="W30245" s="598"/>
    </row>
    <row r="30246" spans="6:23" x14ac:dyDescent="0.2">
      <c r="F30246" s="610"/>
      <c r="H30246" s="612"/>
      <c r="I30246" s="598"/>
      <c r="J30246" s="598"/>
      <c r="M30246" s="598"/>
      <c r="N30246" s="598"/>
      <c r="V30246" s="598"/>
      <c r="W30246" s="598"/>
    </row>
    <row r="30247" spans="6:23" x14ac:dyDescent="0.2">
      <c r="F30247" s="610"/>
      <c r="H30247" s="612"/>
      <c r="I30247" s="598"/>
      <c r="J30247" s="598"/>
      <c r="M30247" s="598"/>
      <c r="N30247" s="598"/>
      <c r="V30247" s="598"/>
      <c r="W30247" s="598"/>
    </row>
    <row r="30248" spans="6:23" x14ac:dyDescent="0.2">
      <c r="F30248" s="610"/>
      <c r="H30248" s="612"/>
      <c r="I30248" s="598"/>
      <c r="J30248" s="598"/>
      <c r="M30248" s="598"/>
      <c r="N30248" s="598"/>
      <c r="V30248" s="598"/>
      <c r="W30248" s="598"/>
    </row>
    <row r="30249" spans="6:23" x14ac:dyDescent="0.2">
      <c r="F30249" s="610"/>
      <c r="H30249" s="612"/>
      <c r="I30249" s="598"/>
      <c r="J30249" s="598"/>
      <c r="M30249" s="598"/>
      <c r="N30249" s="598"/>
      <c r="V30249" s="598"/>
      <c r="W30249" s="598"/>
    </row>
    <row r="30250" spans="6:23" x14ac:dyDescent="0.2">
      <c r="F30250" s="610"/>
      <c r="H30250" s="612"/>
      <c r="I30250" s="598"/>
      <c r="J30250" s="598"/>
      <c r="M30250" s="598"/>
      <c r="N30250" s="598"/>
      <c r="V30250" s="598"/>
      <c r="W30250" s="598"/>
    </row>
    <row r="30251" spans="6:23" x14ac:dyDescent="0.2">
      <c r="F30251" s="610"/>
      <c r="H30251" s="612"/>
      <c r="I30251" s="598"/>
      <c r="J30251" s="598"/>
      <c r="M30251" s="598"/>
      <c r="N30251" s="598"/>
      <c r="V30251" s="598"/>
      <c r="W30251" s="598"/>
    </row>
    <row r="30252" spans="6:23" x14ac:dyDescent="0.2">
      <c r="F30252" s="610"/>
      <c r="H30252" s="612"/>
      <c r="I30252" s="598"/>
      <c r="J30252" s="598"/>
      <c r="M30252" s="598"/>
      <c r="N30252" s="598"/>
      <c r="V30252" s="598"/>
      <c r="W30252" s="598"/>
    </row>
    <row r="30253" spans="6:23" x14ac:dyDescent="0.2">
      <c r="F30253" s="610"/>
      <c r="H30253" s="612"/>
      <c r="I30253" s="598"/>
      <c r="J30253" s="598"/>
      <c r="M30253" s="598"/>
      <c r="N30253" s="598"/>
      <c r="V30253" s="598"/>
      <c r="W30253" s="598"/>
    </row>
    <row r="30254" spans="6:23" x14ac:dyDescent="0.2">
      <c r="F30254" s="610"/>
      <c r="H30254" s="612"/>
      <c r="I30254" s="598"/>
      <c r="J30254" s="598"/>
      <c r="M30254" s="598"/>
      <c r="N30254" s="598"/>
      <c r="V30254" s="598"/>
      <c r="W30254" s="598"/>
    </row>
    <row r="30255" spans="6:23" x14ac:dyDescent="0.2">
      <c r="F30255" s="610"/>
      <c r="H30255" s="612"/>
      <c r="I30255" s="598"/>
      <c r="J30255" s="598"/>
      <c r="M30255" s="598"/>
      <c r="N30255" s="598"/>
      <c r="V30255" s="598"/>
      <c r="W30255" s="598"/>
    </row>
    <row r="30256" spans="6:23" x14ac:dyDescent="0.2">
      <c r="F30256" s="610"/>
      <c r="H30256" s="612"/>
      <c r="I30256" s="598"/>
      <c r="J30256" s="598"/>
      <c r="M30256" s="598"/>
      <c r="N30256" s="598"/>
      <c r="V30256" s="598"/>
      <c r="W30256" s="598"/>
    </row>
    <row r="30257" spans="6:23" x14ac:dyDescent="0.2">
      <c r="F30257" s="610"/>
      <c r="H30257" s="612"/>
      <c r="I30257" s="598"/>
      <c r="J30257" s="598"/>
      <c r="M30257" s="598"/>
      <c r="N30257" s="598"/>
      <c r="V30257" s="598"/>
      <c r="W30257" s="598"/>
    </row>
    <row r="30258" spans="6:23" x14ac:dyDescent="0.2">
      <c r="F30258" s="610"/>
      <c r="H30258" s="612"/>
      <c r="I30258" s="598"/>
      <c r="J30258" s="598"/>
      <c r="M30258" s="598"/>
      <c r="N30258" s="598"/>
      <c r="V30258" s="598"/>
      <c r="W30258" s="598"/>
    </row>
    <row r="30259" spans="6:23" x14ac:dyDescent="0.2">
      <c r="F30259" s="610"/>
      <c r="H30259" s="612"/>
      <c r="I30259" s="598"/>
      <c r="J30259" s="598"/>
      <c r="M30259" s="598"/>
      <c r="N30259" s="598"/>
      <c r="V30259" s="598"/>
      <c r="W30259" s="598"/>
    </row>
    <row r="30260" spans="6:23" x14ac:dyDescent="0.2">
      <c r="F30260" s="610"/>
      <c r="H30260" s="612"/>
      <c r="I30260" s="598"/>
      <c r="J30260" s="598"/>
      <c r="M30260" s="598"/>
      <c r="N30260" s="598"/>
      <c r="V30260" s="598"/>
      <c r="W30260" s="598"/>
    </row>
    <row r="30261" spans="6:23" x14ac:dyDescent="0.2">
      <c r="F30261" s="610"/>
      <c r="H30261" s="612"/>
      <c r="I30261" s="598"/>
      <c r="J30261" s="598"/>
      <c r="M30261" s="598"/>
      <c r="N30261" s="598"/>
      <c r="V30261" s="598"/>
      <c r="W30261" s="598"/>
    </row>
    <row r="30262" spans="6:23" x14ac:dyDescent="0.2">
      <c r="F30262" s="610"/>
      <c r="H30262" s="612"/>
      <c r="I30262" s="598"/>
      <c r="J30262" s="598"/>
      <c r="M30262" s="598"/>
      <c r="N30262" s="598"/>
      <c r="V30262" s="598"/>
      <c r="W30262" s="598"/>
    </row>
    <row r="30263" spans="6:23" x14ac:dyDescent="0.2">
      <c r="F30263" s="610"/>
      <c r="H30263" s="612"/>
      <c r="I30263" s="598"/>
      <c r="J30263" s="598"/>
      <c r="M30263" s="598"/>
      <c r="N30263" s="598"/>
      <c r="V30263" s="598"/>
      <c r="W30263" s="598"/>
    </row>
    <row r="30264" spans="6:23" x14ac:dyDescent="0.2">
      <c r="F30264" s="610"/>
      <c r="H30264" s="612"/>
      <c r="I30264" s="598"/>
      <c r="J30264" s="598"/>
      <c r="M30264" s="598"/>
      <c r="N30264" s="598"/>
      <c r="V30264" s="598"/>
      <c r="W30264" s="598"/>
    </row>
    <row r="30265" spans="6:23" x14ac:dyDescent="0.2">
      <c r="F30265" s="610"/>
      <c r="H30265" s="612"/>
      <c r="I30265" s="598"/>
      <c r="J30265" s="598"/>
      <c r="M30265" s="598"/>
      <c r="N30265" s="598"/>
      <c r="V30265" s="598"/>
      <c r="W30265" s="598"/>
    </row>
    <row r="30266" spans="6:23" x14ac:dyDescent="0.2">
      <c r="F30266" s="610"/>
      <c r="H30266" s="612"/>
      <c r="I30266" s="598"/>
      <c r="J30266" s="598"/>
      <c r="M30266" s="598"/>
      <c r="N30266" s="598"/>
      <c r="V30266" s="598"/>
      <c r="W30266" s="598"/>
    </row>
    <row r="30267" spans="6:23" x14ac:dyDescent="0.2">
      <c r="F30267" s="610"/>
      <c r="H30267" s="612"/>
      <c r="I30267" s="598"/>
      <c r="J30267" s="598"/>
      <c r="M30267" s="598"/>
      <c r="N30267" s="598"/>
      <c r="V30267" s="598"/>
      <c r="W30267" s="598"/>
    </row>
    <row r="30268" spans="6:23" x14ac:dyDescent="0.2">
      <c r="F30268" s="610"/>
      <c r="H30268" s="612"/>
      <c r="I30268" s="598"/>
      <c r="J30268" s="598"/>
      <c r="M30268" s="598"/>
      <c r="N30268" s="598"/>
      <c r="V30268" s="598"/>
      <c r="W30268" s="598"/>
    </row>
    <row r="30269" spans="6:23" x14ac:dyDescent="0.2">
      <c r="F30269" s="610"/>
      <c r="H30269" s="612"/>
      <c r="I30269" s="598"/>
      <c r="J30269" s="598"/>
      <c r="M30269" s="598"/>
      <c r="N30269" s="598"/>
      <c r="V30269" s="598"/>
      <c r="W30269" s="598"/>
    </row>
    <row r="30270" spans="6:23" x14ac:dyDescent="0.2">
      <c r="F30270" s="610"/>
      <c r="H30270" s="612"/>
      <c r="I30270" s="598"/>
      <c r="J30270" s="598"/>
      <c r="M30270" s="598"/>
      <c r="N30270" s="598"/>
      <c r="V30270" s="598"/>
      <c r="W30270" s="598"/>
    </row>
    <row r="30271" spans="6:23" x14ac:dyDescent="0.2">
      <c r="F30271" s="610"/>
      <c r="H30271" s="612"/>
      <c r="I30271" s="598"/>
      <c r="J30271" s="598"/>
      <c r="M30271" s="598"/>
      <c r="N30271" s="598"/>
      <c r="V30271" s="598"/>
      <c r="W30271" s="598"/>
    </row>
    <row r="30272" spans="6:23" x14ac:dyDescent="0.2">
      <c r="F30272" s="610"/>
      <c r="H30272" s="612"/>
      <c r="I30272" s="598"/>
      <c r="J30272" s="598"/>
      <c r="M30272" s="598"/>
      <c r="N30272" s="598"/>
      <c r="V30272" s="598"/>
      <c r="W30272" s="598"/>
    </row>
    <row r="30273" spans="6:23" x14ac:dyDescent="0.2">
      <c r="F30273" s="610"/>
      <c r="H30273" s="612"/>
      <c r="I30273" s="598"/>
      <c r="J30273" s="598"/>
      <c r="M30273" s="598"/>
      <c r="N30273" s="598"/>
      <c r="V30273" s="598"/>
      <c r="W30273" s="598"/>
    </row>
    <row r="30274" spans="6:23" x14ac:dyDescent="0.2">
      <c r="F30274" s="610"/>
      <c r="H30274" s="612"/>
      <c r="I30274" s="598"/>
      <c r="J30274" s="598"/>
      <c r="M30274" s="598"/>
      <c r="N30274" s="598"/>
      <c r="V30274" s="598"/>
      <c r="W30274" s="598"/>
    </row>
    <row r="30275" spans="6:23" x14ac:dyDescent="0.2">
      <c r="F30275" s="610"/>
      <c r="H30275" s="612"/>
      <c r="I30275" s="598"/>
      <c r="J30275" s="598"/>
      <c r="M30275" s="598"/>
      <c r="N30275" s="598"/>
      <c r="V30275" s="598"/>
      <c r="W30275" s="598"/>
    </row>
    <row r="30276" spans="6:23" x14ac:dyDescent="0.2">
      <c r="F30276" s="610"/>
      <c r="H30276" s="612"/>
      <c r="I30276" s="598"/>
      <c r="J30276" s="598"/>
      <c r="M30276" s="598"/>
      <c r="N30276" s="598"/>
      <c r="V30276" s="598"/>
      <c r="W30276" s="598"/>
    </row>
    <row r="30277" spans="6:23" x14ac:dyDescent="0.2">
      <c r="F30277" s="610"/>
      <c r="H30277" s="612"/>
      <c r="I30277" s="598"/>
      <c r="J30277" s="598"/>
      <c r="M30277" s="598"/>
      <c r="N30277" s="598"/>
      <c r="V30277" s="598"/>
      <c r="W30277" s="598"/>
    </row>
    <row r="30278" spans="6:23" x14ac:dyDescent="0.2">
      <c r="F30278" s="610"/>
      <c r="H30278" s="612"/>
      <c r="I30278" s="598"/>
      <c r="J30278" s="598"/>
      <c r="M30278" s="598"/>
      <c r="N30278" s="598"/>
      <c r="V30278" s="598"/>
      <c r="W30278" s="598"/>
    </row>
    <row r="30279" spans="6:23" x14ac:dyDescent="0.2">
      <c r="F30279" s="610"/>
      <c r="H30279" s="612"/>
      <c r="I30279" s="598"/>
      <c r="J30279" s="598"/>
      <c r="M30279" s="598"/>
      <c r="N30279" s="598"/>
      <c r="V30279" s="598"/>
      <c r="W30279" s="598"/>
    </row>
    <row r="30280" spans="6:23" x14ac:dyDescent="0.2">
      <c r="F30280" s="610"/>
      <c r="H30280" s="612"/>
      <c r="I30280" s="598"/>
      <c r="J30280" s="598"/>
      <c r="M30280" s="598"/>
      <c r="N30280" s="598"/>
      <c r="V30280" s="598"/>
      <c r="W30280" s="598"/>
    </row>
    <row r="30281" spans="6:23" x14ac:dyDescent="0.2">
      <c r="F30281" s="610"/>
      <c r="H30281" s="612"/>
      <c r="I30281" s="598"/>
      <c r="J30281" s="598"/>
      <c r="M30281" s="598"/>
      <c r="N30281" s="598"/>
      <c r="V30281" s="598"/>
      <c r="W30281" s="598"/>
    </row>
    <row r="30282" spans="6:23" x14ac:dyDescent="0.2">
      <c r="F30282" s="610"/>
      <c r="H30282" s="612"/>
      <c r="I30282" s="598"/>
      <c r="J30282" s="598"/>
      <c r="M30282" s="598"/>
      <c r="N30282" s="598"/>
      <c r="V30282" s="598"/>
      <c r="W30282" s="598"/>
    </row>
    <row r="30283" spans="6:23" x14ac:dyDescent="0.2">
      <c r="F30283" s="610"/>
      <c r="H30283" s="612"/>
      <c r="I30283" s="598"/>
      <c r="J30283" s="598"/>
      <c r="M30283" s="598"/>
      <c r="N30283" s="598"/>
      <c r="V30283" s="598"/>
      <c r="W30283" s="598"/>
    </row>
    <row r="30284" spans="6:23" x14ac:dyDescent="0.2">
      <c r="F30284" s="610"/>
      <c r="H30284" s="612"/>
      <c r="I30284" s="598"/>
      <c r="J30284" s="598"/>
      <c r="M30284" s="598"/>
      <c r="N30284" s="598"/>
      <c r="V30284" s="598"/>
      <c r="W30284" s="598"/>
    </row>
    <row r="30285" spans="6:23" x14ac:dyDescent="0.2">
      <c r="F30285" s="610"/>
      <c r="H30285" s="612"/>
      <c r="I30285" s="598"/>
      <c r="J30285" s="598"/>
      <c r="M30285" s="598"/>
      <c r="N30285" s="598"/>
      <c r="V30285" s="598"/>
      <c r="W30285" s="598"/>
    </row>
    <row r="30286" spans="6:23" x14ac:dyDescent="0.2">
      <c r="F30286" s="610"/>
      <c r="H30286" s="612"/>
      <c r="I30286" s="598"/>
      <c r="J30286" s="598"/>
      <c r="M30286" s="598"/>
      <c r="N30286" s="598"/>
      <c r="V30286" s="598"/>
      <c r="W30286" s="598"/>
    </row>
    <row r="30287" spans="6:23" x14ac:dyDescent="0.2">
      <c r="F30287" s="610"/>
      <c r="H30287" s="612"/>
      <c r="I30287" s="598"/>
      <c r="J30287" s="598"/>
      <c r="M30287" s="598"/>
      <c r="N30287" s="598"/>
      <c r="V30287" s="598"/>
      <c r="W30287" s="598"/>
    </row>
    <row r="30288" spans="6:23" x14ac:dyDescent="0.2">
      <c r="F30288" s="610"/>
      <c r="H30288" s="612"/>
      <c r="I30288" s="598"/>
      <c r="J30288" s="598"/>
      <c r="M30288" s="598"/>
      <c r="N30288" s="598"/>
      <c r="V30288" s="598"/>
      <c r="W30288" s="598"/>
    </row>
    <row r="30289" spans="6:23" x14ac:dyDescent="0.2">
      <c r="F30289" s="610"/>
      <c r="H30289" s="612"/>
      <c r="I30289" s="598"/>
      <c r="J30289" s="598"/>
      <c r="M30289" s="598"/>
      <c r="N30289" s="598"/>
      <c r="V30289" s="598"/>
      <c r="W30289" s="598"/>
    </row>
    <row r="30290" spans="6:23" x14ac:dyDescent="0.2">
      <c r="F30290" s="610"/>
      <c r="H30290" s="612"/>
      <c r="I30290" s="598"/>
      <c r="J30290" s="598"/>
      <c r="M30290" s="598"/>
      <c r="N30290" s="598"/>
      <c r="V30290" s="598"/>
      <c r="W30290" s="598"/>
    </row>
    <row r="30291" spans="6:23" x14ac:dyDescent="0.2">
      <c r="F30291" s="610"/>
      <c r="H30291" s="612"/>
      <c r="I30291" s="598"/>
      <c r="J30291" s="598"/>
      <c r="M30291" s="598"/>
      <c r="N30291" s="598"/>
      <c r="V30291" s="598"/>
      <c r="W30291" s="598"/>
    </row>
    <row r="30292" spans="6:23" x14ac:dyDescent="0.2">
      <c r="F30292" s="610"/>
      <c r="H30292" s="612"/>
      <c r="I30292" s="598"/>
      <c r="J30292" s="598"/>
      <c r="M30292" s="598"/>
      <c r="N30292" s="598"/>
      <c r="V30292" s="598"/>
      <c r="W30292" s="598"/>
    </row>
    <row r="30293" spans="6:23" x14ac:dyDescent="0.2">
      <c r="F30293" s="610"/>
      <c r="H30293" s="612"/>
      <c r="I30293" s="598"/>
      <c r="J30293" s="598"/>
      <c r="M30293" s="598"/>
      <c r="N30293" s="598"/>
      <c r="V30293" s="598"/>
      <c r="W30293" s="598"/>
    </row>
    <row r="30294" spans="6:23" x14ac:dyDescent="0.2">
      <c r="F30294" s="610"/>
      <c r="H30294" s="612"/>
      <c r="I30294" s="598"/>
      <c r="J30294" s="598"/>
      <c r="M30294" s="598"/>
      <c r="N30294" s="598"/>
      <c r="V30294" s="598"/>
      <c r="W30294" s="598"/>
    </row>
    <row r="30295" spans="6:23" x14ac:dyDescent="0.2">
      <c r="F30295" s="610"/>
      <c r="H30295" s="612"/>
      <c r="I30295" s="598"/>
      <c r="J30295" s="598"/>
      <c r="M30295" s="598"/>
      <c r="N30295" s="598"/>
      <c r="V30295" s="598"/>
      <c r="W30295" s="598"/>
    </row>
    <row r="30296" spans="6:23" x14ac:dyDescent="0.2">
      <c r="F30296" s="610"/>
      <c r="H30296" s="612"/>
      <c r="I30296" s="598"/>
      <c r="J30296" s="598"/>
      <c r="M30296" s="598"/>
      <c r="N30296" s="598"/>
      <c r="V30296" s="598"/>
      <c r="W30296" s="598"/>
    </row>
    <row r="30297" spans="6:23" x14ac:dyDescent="0.2">
      <c r="F30297" s="610"/>
      <c r="H30297" s="612"/>
      <c r="I30297" s="598"/>
      <c r="J30297" s="598"/>
      <c r="M30297" s="598"/>
      <c r="N30297" s="598"/>
      <c r="V30297" s="598"/>
      <c r="W30297" s="598"/>
    </row>
    <row r="30298" spans="6:23" x14ac:dyDescent="0.2">
      <c r="F30298" s="610"/>
      <c r="H30298" s="612"/>
      <c r="I30298" s="598"/>
      <c r="J30298" s="598"/>
      <c r="M30298" s="598"/>
      <c r="N30298" s="598"/>
      <c r="V30298" s="598"/>
      <c r="W30298" s="598"/>
    </row>
    <row r="30299" spans="6:23" x14ac:dyDescent="0.2">
      <c r="F30299" s="610"/>
      <c r="H30299" s="612"/>
      <c r="I30299" s="598"/>
      <c r="J30299" s="598"/>
      <c r="M30299" s="598"/>
      <c r="N30299" s="598"/>
      <c r="V30299" s="598"/>
      <c r="W30299" s="598"/>
    </row>
    <row r="30300" spans="6:23" x14ac:dyDescent="0.2">
      <c r="F30300" s="610"/>
      <c r="H30300" s="612"/>
      <c r="I30300" s="598"/>
      <c r="J30300" s="598"/>
      <c r="M30300" s="598"/>
      <c r="N30300" s="598"/>
      <c r="V30300" s="598"/>
      <c r="W30300" s="598"/>
    </row>
    <row r="30301" spans="6:23" x14ac:dyDescent="0.2">
      <c r="F30301" s="610"/>
      <c r="H30301" s="612"/>
      <c r="I30301" s="598"/>
      <c r="J30301" s="598"/>
      <c r="M30301" s="598"/>
      <c r="N30301" s="598"/>
      <c r="V30301" s="598"/>
      <c r="W30301" s="598"/>
    </row>
    <row r="30302" spans="6:23" x14ac:dyDescent="0.2">
      <c r="F30302" s="610"/>
      <c r="H30302" s="612"/>
      <c r="I30302" s="598"/>
      <c r="J30302" s="598"/>
      <c r="M30302" s="598"/>
      <c r="N30302" s="598"/>
      <c r="V30302" s="598"/>
      <c r="W30302" s="598"/>
    </row>
    <row r="30303" spans="6:23" x14ac:dyDescent="0.2">
      <c r="F30303" s="610"/>
      <c r="H30303" s="612"/>
      <c r="I30303" s="598"/>
      <c r="J30303" s="598"/>
      <c r="M30303" s="598"/>
      <c r="N30303" s="598"/>
      <c r="V30303" s="598"/>
      <c r="W30303" s="598"/>
    </row>
    <row r="30304" spans="6:23" x14ac:dyDescent="0.2">
      <c r="F30304" s="610"/>
      <c r="H30304" s="612"/>
      <c r="I30304" s="598"/>
      <c r="J30304" s="598"/>
      <c r="M30304" s="598"/>
      <c r="N30304" s="598"/>
      <c r="V30304" s="598"/>
      <c r="W30304" s="598"/>
    </row>
    <row r="30305" spans="6:23" x14ac:dyDescent="0.2">
      <c r="F30305" s="610"/>
      <c r="H30305" s="612"/>
      <c r="I30305" s="598"/>
      <c r="J30305" s="598"/>
      <c r="M30305" s="598"/>
      <c r="N30305" s="598"/>
      <c r="V30305" s="598"/>
      <c r="W30305" s="598"/>
    </row>
    <row r="30306" spans="6:23" x14ac:dyDescent="0.2">
      <c r="F30306" s="610"/>
      <c r="H30306" s="612"/>
      <c r="I30306" s="598"/>
      <c r="J30306" s="598"/>
      <c r="M30306" s="598"/>
      <c r="N30306" s="598"/>
      <c r="V30306" s="598"/>
      <c r="W30306" s="598"/>
    </row>
    <row r="30307" spans="6:23" x14ac:dyDescent="0.2">
      <c r="F30307" s="610"/>
      <c r="H30307" s="612"/>
      <c r="I30307" s="598"/>
      <c r="J30307" s="598"/>
      <c r="M30307" s="598"/>
      <c r="N30307" s="598"/>
      <c r="V30307" s="598"/>
      <c r="W30307" s="598"/>
    </row>
    <row r="30308" spans="6:23" x14ac:dyDescent="0.2">
      <c r="F30308" s="610"/>
      <c r="H30308" s="612"/>
      <c r="I30308" s="598"/>
      <c r="J30308" s="598"/>
      <c r="M30308" s="598"/>
      <c r="N30308" s="598"/>
      <c r="V30308" s="598"/>
      <c r="W30308" s="598"/>
    </row>
    <row r="30309" spans="6:23" x14ac:dyDescent="0.2">
      <c r="F30309" s="610"/>
      <c r="H30309" s="612"/>
      <c r="I30309" s="598"/>
      <c r="J30309" s="598"/>
      <c r="M30309" s="598"/>
      <c r="N30309" s="598"/>
      <c r="V30309" s="598"/>
      <c r="W30309" s="598"/>
    </row>
    <row r="30310" spans="6:23" x14ac:dyDescent="0.2">
      <c r="F30310" s="610"/>
      <c r="H30310" s="612"/>
      <c r="I30310" s="598"/>
      <c r="J30310" s="598"/>
      <c r="M30310" s="598"/>
      <c r="N30310" s="598"/>
      <c r="V30310" s="598"/>
      <c r="W30310" s="598"/>
    </row>
    <row r="30311" spans="6:23" x14ac:dyDescent="0.2">
      <c r="F30311" s="610"/>
      <c r="H30311" s="612"/>
      <c r="I30311" s="598"/>
      <c r="J30311" s="598"/>
      <c r="M30311" s="598"/>
      <c r="N30311" s="598"/>
      <c r="V30311" s="598"/>
      <c r="W30311" s="598"/>
    </row>
    <row r="30312" spans="6:23" x14ac:dyDescent="0.2">
      <c r="F30312" s="610"/>
      <c r="H30312" s="612"/>
      <c r="I30312" s="598"/>
      <c r="J30312" s="598"/>
      <c r="M30312" s="598"/>
      <c r="N30312" s="598"/>
      <c r="V30312" s="598"/>
      <c r="W30312" s="598"/>
    </row>
    <row r="30313" spans="6:23" x14ac:dyDescent="0.2">
      <c r="F30313" s="610"/>
      <c r="H30313" s="612"/>
      <c r="I30313" s="598"/>
      <c r="J30313" s="598"/>
      <c r="M30313" s="598"/>
      <c r="N30313" s="598"/>
      <c r="V30313" s="598"/>
      <c r="W30313" s="598"/>
    </row>
    <row r="30314" spans="6:23" x14ac:dyDescent="0.2">
      <c r="F30314" s="610"/>
      <c r="H30314" s="612"/>
      <c r="I30314" s="598"/>
      <c r="J30314" s="598"/>
      <c r="M30314" s="598"/>
      <c r="N30314" s="598"/>
      <c r="V30314" s="598"/>
      <c r="W30314" s="598"/>
    </row>
    <row r="30315" spans="6:23" x14ac:dyDescent="0.2">
      <c r="F30315" s="610"/>
      <c r="H30315" s="612"/>
      <c r="I30315" s="598"/>
      <c r="J30315" s="598"/>
      <c r="M30315" s="598"/>
      <c r="N30315" s="598"/>
      <c r="V30315" s="598"/>
      <c r="W30315" s="598"/>
    </row>
    <row r="30316" spans="6:23" x14ac:dyDescent="0.2">
      <c r="F30316" s="610"/>
      <c r="H30316" s="612"/>
      <c r="I30316" s="598"/>
      <c r="J30316" s="598"/>
      <c r="M30316" s="598"/>
      <c r="N30316" s="598"/>
      <c r="V30316" s="598"/>
      <c r="W30316" s="598"/>
    </row>
    <row r="30317" spans="6:23" x14ac:dyDescent="0.2">
      <c r="F30317" s="610"/>
      <c r="H30317" s="612"/>
      <c r="I30317" s="598"/>
      <c r="J30317" s="598"/>
      <c r="M30317" s="598"/>
      <c r="N30317" s="598"/>
      <c r="V30317" s="598"/>
      <c r="W30317" s="598"/>
    </row>
    <row r="30318" spans="6:23" x14ac:dyDescent="0.2">
      <c r="F30318" s="610"/>
      <c r="H30318" s="612"/>
      <c r="I30318" s="598"/>
      <c r="J30318" s="598"/>
      <c r="M30318" s="598"/>
      <c r="N30318" s="598"/>
      <c r="V30318" s="598"/>
      <c r="W30318" s="598"/>
    </row>
    <row r="30319" spans="6:23" x14ac:dyDescent="0.2">
      <c r="F30319" s="610"/>
      <c r="H30319" s="612"/>
      <c r="I30319" s="598"/>
      <c r="J30319" s="598"/>
      <c r="M30319" s="598"/>
      <c r="N30319" s="598"/>
      <c r="V30319" s="598"/>
      <c r="W30319" s="598"/>
    </row>
    <row r="30320" spans="6:23" x14ac:dyDescent="0.2">
      <c r="F30320" s="610"/>
      <c r="H30320" s="612"/>
      <c r="I30320" s="598"/>
      <c r="J30320" s="598"/>
      <c r="M30320" s="598"/>
      <c r="N30320" s="598"/>
      <c r="V30320" s="598"/>
      <c r="W30320" s="598"/>
    </row>
    <row r="30321" spans="6:23" x14ac:dyDescent="0.2">
      <c r="F30321" s="610"/>
      <c r="H30321" s="612"/>
      <c r="I30321" s="598"/>
      <c r="J30321" s="598"/>
      <c r="M30321" s="598"/>
      <c r="N30321" s="598"/>
      <c r="V30321" s="598"/>
      <c r="W30321" s="598"/>
    </row>
    <row r="30322" spans="6:23" x14ac:dyDescent="0.2">
      <c r="F30322" s="610"/>
      <c r="H30322" s="612"/>
      <c r="I30322" s="598"/>
      <c r="J30322" s="598"/>
      <c r="M30322" s="598"/>
      <c r="N30322" s="598"/>
      <c r="V30322" s="598"/>
      <c r="W30322" s="598"/>
    </row>
    <row r="30323" spans="6:23" x14ac:dyDescent="0.2">
      <c r="F30323" s="610"/>
      <c r="H30323" s="612"/>
      <c r="I30323" s="598"/>
      <c r="J30323" s="598"/>
      <c r="M30323" s="598"/>
      <c r="N30323" s="598"/>
      <c r="V30323" s="598"/>
      <c r="W30323" s="598"/>
    </row>
    <row r="30324" spans="6:23" x14ac:dyDescent="0.2">
      <c r="F30324" s="610"/>
      <c r="H30324" s="612"/>
      <c r="I30324" s="598"/>
      <c r="J30324" s="598"/>
      <c r="M30324" s="598"/>
      <c r="N30324" s="598"/>
      <c r="V30324" s="598"/>
      <c r="W30324" s="598"/>
    </row>
    <row r="30325" spans="6:23" x14ac:dyDescent="0.2">
      <c r="F30325" s="610"/>
      <c r="H30325" s="612"/>
      <c r="I30325" s="598"/>
      <c r="J30325" s="598"/>
      <c r="M30325" s="598"/>
      <c r="N30325" s="598"/>
      <c r="V30325" s="598"/>
      <c r="W30325" s="598"/>
    </row>
    <row r="30326" spans="6:23" x14ac:dyDescent="0.2">
      <c r="F30326" s="610"/>
      <c r="H30326" s="612"/>
      <c r="I30326" s="598"/>
      <c r="J30326" s="598"/>
      <c r="M30326" s="598"/>
      <c r="N30326" s="598"/>
      <c r="V30326" s="598"/>
      <c r="W30326" s="598"/>
    </row>
    <row r="30327" spans="6:23" x14ac:dyDescent="0.2">
      <c r="F30327" s="610"/>
      <c r="H30327" s="612"/>
      <c r="I30327" s="598"/>
      <c r="J30327" s="598"/>
      <c r="M30327" s="598"/>
      <c r="N30327" s="598"/>
      <c r="V30327" s="598"/>
      <c r="W30327" s="598"/>
    </row>
    <row r="30328" spans="6:23" x14ac:dyDescent="0.2">
      <c r="F30328" s="610"/>
      <c r="H30328" s="612"/>
      <c r="I30328" s="598"/>
      <c r="J30328" s="598"/>
      <c r="M30328" s="598"/>
      <c r="N30328" s="598"/>
      <c r="V30328" s="598"/>
      <c r="W30328" s="598"/>
    </row>
    <row r="30329" spans="6:23" x14ac:dyDescent="0.2">
      <c r="F30329" s="610"/>
      <c r="H30329" s="612"/>
      <c r="I30329" s="598"/>
      <c r="J30329" s="598"/>
      <c r="M30329" s="598"/>
      <c r="N30329" s="598"/>
      <c r="V30329" s="598"/>
      <c r="W30329" s="598"/>
    </row>
    <row r="30330" spans="6:23" x14ac:dyDescent="0.2">
      <c r="F30330" s="610"/>
      <c r="H30330" s="612"/>
      <c r="I30330" s="598"/>
      <c r="J30330" s="598"/>
      <c r="M30330" s="598"/>
      <c r="N30330" s="598"/>
      <c r="V30330" s="598"/>
      <c r="W30330" s="598"/>
    </row>
    <row r="30331" spans="6:23" x14ac:dyDescent="0.2">
      <c r="F30331" s="610"/>
      <c r="H30331" s="612"/>
      <c r="I30331" s="598"/>
      <c r="J30331" s="598"/>
      <c r="M30331" s="598"/>
      <c r="N30331" s="598"/>
      <c r="V30331" s="598"/>
      <c r="W30331" s="598"/>
    </row>
    <row r="30332" spans="6:23" x14ac:dyDescent="0.2">
      <c r="F30332" s="610"/>
      <c r="H30332" s="612"/>
      <c r="I30332" s="598"/>
      <c r="J30332" s="598"/>
      <c r="M30332" s="598"/>
      <c r="N30332" s="598"/>
      <c r="V30332" s="598"/>
      <c r="W30332" s="598"/>
    </row>
    <row r="30333" spans="6:23" x14ac:dyDescent="0.2">
      <c r="F30333" s="610"/>
      <c r="H30333" s="612"/>
      <c r="I30333" s="598"/>
      <c r="J30333" s="598"/>
      <c r="M30333" s="598"/>
      <c r="N30333" s="598"/>
      <c r="V30333" s="598"/>
      <c r="W30333" s="598"/>
    </row>
    <row r="30334" spans="6:23" x14ac:dyDescent="0.2">
      <c r="F30334" s="610"/>
      <c r="H30334" s="612"/>
      <c r="I30334" s="598"/>
      <c r="J30334" s="598"/>
      <c r="M30334" s="598"/>
      <c r="N30334" s="598"/>
      <c r="V30334" s="598"/>
      <c r="W30334" s="598"/>
    </row>
    <row r="30335" spans="6:23" x14ac:dyDescent="0.2">
      <c r="F30335" s="610"/>
      <c r="H30335" s="612"/>
      <c r="I30335" s="598"/>
      <c r="J30335" s="598"/>
      <c r="M30335" s="598"/>
      <c r="N30335" s="598"/>
      <c r="V30335" s="598"/>
      <c r="W30335" s="598"/>
    </row>
    <row r="30336" spans="6:23" x14ac:dyDescent="0.2">
      <c r="F30336" s="610"/>
      <c r="H30336" s="612"/>
      <c r="I30336" s="598"/>
      <c r="J30336" s="598"/>
      <c r="M30336" s="598"/>
      <c r="N30336" s="598"/>
      <c r="V30336" s="598"/>
      <c r="W30336" s="598"/>
    </row>
    <row r="30337" spans="6:23" x14ac:dyDescent="0.2">
      <c r="F30337" s="610"/>
      <c r="H30337" s="612"/>
      <c r="I30337" s="598"/>
      <c r="J30337" s="598"/>
      <c r="M30337" s="598"/>
      <c r="N30337" s="598"/>
      <c r="V30337" s="598"/>
      <c r="W30337" s="598"/>
    </row>
    <row r="30338" spans="6:23" x14ac:dyDescent="0.2">
      <c r="F30338" s="610"/>
      <c r="H30338" s="612"/>
      <c r="I30338" s="598"/>
      <c r="J30338" s="598"/>
      <c r="M30338" s="598"/>
      <c r="N30338" s="598"/>
      <c r="V30338" s="598"/>
      <c r="W30338" s="598"/>
    </row>
    <row r="30339" spans="6:23" x14ac:dyDescent="0.2">
      <c r="F30339" s="610"/>
      <c r="H30339" s="612"/>
      <c r="I30339" s="598"/>
      <c r="J30339" s="598"/>
      <c r="M30339" s="598"/>
      <c r="N30339" s="598"/>
      <c r="V30339" s="598"/>
      <c r="W30339" s="598"/>
    </row>
    <row r="30340" spans="6:23" x14ac:dyDescent="0.2">
      <c r="F30340" s="610"/>
      <c r="H30340" s="612"/>
      <c r="I30340" s="598"/>
      <c r="J30340" s="598"/>
      <c r="M30340" s="598"/>
      <c r="N30340" s="598"/>
      <c r="V30340" s="598"/>
      <c r="W30340" s="598"/>
    </row>
    <row r="30341" spans="6:23" x14ac:dyDescent="0.2">
      <c r="F30341" s="610"/>
      <c r="H30341" s="612"/>
      <c r="I30341" s="598"/>
      <c r="J30341" s="598"/>
      <c r="M30341" s="598"/>
      <c r="N30341" s="598"/>
      <c r="V30341" s="598"/>
      <c r="W30341" s="598"/>
    </row>
    <row r="30342" spans="6:23" x14ac:dyDescent="0.2">
      <c r="F30342" s="610"/>
      <c r="H30342" s="612"/>
      <c r="I30342" s="598"/>
      <c r="J30342" s="598"/>
      <c r="M30342" s="598"/>
      <c r="N30342" s="598"/>
      <c r="V30342" s="598"/>
      <c r="W30342" s="598"/>
    </row>
    <row r="30343" spans="6:23" x14ac:dyDescent="0.2">
      <c r="F30343" s="610"/>
      <c r="H30343" s="612"/>
      <c r="I30343" s="598"/>
      <c r="J30343" s="598"/>
      <c r="M30343" s="598"/>
      <c r="N30343" s="598"/>
      <c r="V30343" s="598"/>
      <c r="W30343" s="598"/>
    </row>
    <row r="30344" spans="6:23" x14ac:dyDescent="0.2">
      <c r="F30344" s="610"/>
      <c r="H30344" s="612"/>
      <c r="I30344" s="598"/>
      <c r="J30344" s="598"/>
      <c r="M30344" s="598"/>
      <c r="N30344" s="598"/>
      <c r="V30344" s="598"/>
      <c r="W30344" s="598"/>
    </row>
    <row r="30345" spans="6:23" x14ac:dyDescent="0.2">
      <c r="F30345" s="610"/>
      <c r="H30345" s="612"/>
      <c r="I30345" s="598"/>
      <c r="J30345" s="598"/>
      <c r="M30345" s="598"/>
      <c r="N30345" s="598"/>
      <c r="V30345" s="598"/>
      <c r="W30345" s="598"/>
    </row>
    <row r="30346" spans="6:23" x14ac:dyDescent="0.2">
      <c r="F30346" s="610"/>
      <c r="H30346" s="612"/>
      <c r="I30346" s="598"/>
      <c r="J30346" s="598"/>
      <c r="M30346" s="598"/>
      <c r="N30346" s="598"/>
      <c r="V30346" s="598"/>
      <c r="W30346" s="598"/>
    </row>
    <row r="30347" spans="6:23" x14ac:dyDescent="0.2">
      <c r="F30347" s="610"/>
      <c r="H30347" s="612"/>
      <c r="I30347" s="598"/>
      <c r="J30347" s="598"/>
      <c r="M30347" s="598"/>
      <c r="N30347" s="598"/>
      <c r="V30347" s="598"/>
      <c r="W30347" s="598"/>
    </row>
    <row r="30348" spans="6:23" x14ac:dyDescent="0.2">
      <c r="F30348" s="610"/>
      <c r="H30348" s="612"/>
      <c r="I30348" s="598"/>
      <c r="J30348" s="598"/>
      <c r="M30348" s="598"/>
      <c r="N30348" s="598"/>
      <c r="V30348" s="598"/>
      <c r="W30348" s="598"/>
    </row>
    <row r="30349" spans="6:23" x14ac:dyDescent="0.2">
      <c r="F30349" s="610"/>
      <c r="H30349" s="612"/>
      <c r="I30349" s="598"/>
      <c r="J30349" s="598"/>
      <c r="M30349" s="598"/>
      <c r="N30349" s="598"/>
      <c r="V30349" s="598"/>
      <c r="W30349" s="598"/>
    </row>
    <row r="30350" spans="6:23" x14ac:dyDescent="0.2">
      <c r="F30350" s="610"/>
      <c r="H30350" s="612"/>
      <c r="I30350" s="598"/>
      <c r="J30350" s="598"/>
      <c r="M30350" s="598"/>
      <c r="N30350" s="598"/>
      <c r="V30350" s="598"/>
      <c r="W30350" s="598"/>
    </row>
    <row r="30351" spans="6:23" x14ac:dyDescent="0.2">
      <c r="F30351" s="610"/>
      <c r="H30351" s="612"/>
      <c r="I30351" s="598"/>
      <c r="J30351" s="598"/>
      <c r="M30351" s="598"/>
      <c r="N30351" s="598"/>
      <c r="V30351" s="598"/>
      <c r="W30351" s="598"/>
    </row>
    <row r="30352" spans="6:23" x14ac:dyDescent="0.2">
      <c r="F30352" s="610"/>
      <c r="H30352" s="612"/>
      <c r="I30352" s="598"/>
      <c r="J30352" s="598"/>
      <c r="M30352" s="598"/>
      <c r="N30352" s="598"/>
      <c r="V30352" s="598"/>
      <c r="W30352" s="598"/>
    </row>
    <row r="30353" spans="6:23" x14ac:dyDescent="0.2">
      <c r="F30353" s="610"/>
      <c r="H30353" s="612"/>
      <c r="I30353" s="598"/>
      <c r="J30353" s="598"/>
      <c r="M30353" s="598"/>
      <c r="N30353" s="598"/>
      <c r="V30353" s="598"/>
      <c r="W30353" s="598"/>
    </row>
    <row r="30354" spans="6:23" x14ac:dyDescent="0.2">
      <c r="F30354" s="610"/>
      <c r="H30354" s="612"/>
      <c r="I30354" s="598"/>
      <c r="J30354" s="598"/>
      <c r="M30354" s="598"/>
      <c r="N30354" s="598"/>
      <c r="V30354" s="598"/>
      <c r="W30354" s="598"/>
    </row>
    <row r="30355" spans="6:23" x14ac:dyDescent="0.2">
      <c r="F30355" s="610"/>
      <c r="H30355" s="612"/>
      <c r="I30355" s="598"/>
      <c r="J30355" s="598"/>
      <c r="M30355" s="598"/>
      <c r="N30355" s="598"/>
      <c r="V30355" s="598"/>
      <c r="W30355" s="598"/>
    </row>
    <row r="30356" spans="6:23" x14ac:dyDescent="0.2">
      <c r="F30356" s="610"/>
      <c r="H30356" s="612"/>
      <c r="I30356" s="598"/>
      <c r="J30356" s="598"/>
      <c r="M30356" s="598"/>
      <c r="N30356" s="598"/>
      <c r="V30356" s="598"/>
      <c r="W30356" s="598"/>
    </row>
    <row r="30357" spans="6:23" x14ac:dyDescent="0.2">
      <c r="F30357" s="610"/>
      <c r="H30357" s="612"/>
      <c r="I30357" s="598"/>
      <c r="J30357" s="598"/>
      <c r="M30357" s="598"/>
      <c r="N30357" s="598"/>
      <c r="V30357" s="598"/>
      <c r="W30357" s="598"/>
    </row>
    <row r="30358" spans="6:23" x14ac:dyDescent="0.2">
      <c r="F30358" s="610"/>
      <c r="H30358" s="612"/>
      <c r="I30358" s="598"/>
      <c r="J30358" s="598"/>
      <c r="M30358" s="598"/>
      <c r="N30358" s="598"/>
      <c r="V30358" s="598"/>
      <c r="W30358" s="598"/>
    </row>
    <row r="30359" spans="6:23" x14ac:dyDescent="0.2">
      <c r="F30359" s="610"/>
      <c r="H30359" s="612"/>
      <c r="I30359" s="598"/>
      <c r="J30359" s="598"/>
      <c r="M30359" s="598"/>
      <c r="N30359" s="598"/>
      <c r="V30359" s="598"/>
      <c r="W30359" s="598"/>
    </row>
    <row r="30360" spans="6:23" x14ac:dyDescent="0.2">
      <c r="F30360" s="610"/>
      <c r="H30360" s="612"/>
      <c r="I30360" s="598"/>
      <c r="J30360" s="598"/>
      <c r="M30360" s="598"/>
      <c r="N30360" s="598"/>
      <c r="V30360" s="598"/>
      <c r="W30360" s="598"/>
    </row>
    <row r="30361" spans="6:23" x14ac:dyDescent="0.2">
      <c r="F30361" s="610"/>
      <c r="H30361" s="612"/>
      <c r="I30361" s="598"/>
      <c r="J30361" s="598"/>
      <c r="M30361" s="598"/>
      <c r="N30361" s="598"/>
      <c r="V30361" s="598"/>
      <c r="W30361" s="598"/>
    </row>
    <row r="30362" spans="6:23" x14ac:dyDescent="0.2">
      <c r="F30362" s="610"/>
      <c r="H30362" s="612"/>
      <c r="I30362" s="598"/>
      <c r="J30362" s="598"/>
      <c r="M30362" s="598"/>
      <c r="N30362" s="598"/>
      <c r="V30362" s="598"/>
      <c r="W30362" s="598"/>
    </row>
    <row r="30363" spans="6:23" x14ac:dyDescent="0.2">
      <c r="F30363" s="610"/>
      <c r="H30363" s="612"/>
      <c r="I30363" s="598"/>
      <c r="J30363" s="598"/>
      <c r="M30363" s="598"/>
      <c r="N30363" s="598"/>
      <c r="V30363" s="598"/>
      <c r="W30363" s="598"/>
    </row>
    <row r="30364" spans="6:23" x14ac:dyDescent="0.2">
      <c r="F30364" s="610"/>
      <c r="H30364" s="612"/>
      <c r="I30364" s="598"/>
      <c r="J30364" s="598"/>
      <c r="M30364" s="598"/>
      <c r="N30364" s="598"/>
      <c r="V30364" s="598"/>
      <c r="W30364" s="598"/>
    </row>
    <row r="30365" spans="6:23" x14ac:dyDescent="0.2">
      <c r="F30365" s="610"/>
      <c r="H30365" s="612"/>
      <c r="I30365" s="598"/>
      <c r="J30365" s="598"/>
      <c r="M30365" s="598"/>
      <c r="N30365" s="598"/>
      <c r="V30365" s="598"/>
      <c r="W30365" s="598"/>
    </row>
    <row r="30366" spans="6:23" x14ac:dyDescent="0.2">
      <c r="F30366" s="610"/>
      <c r="H30366" s="612"/>
      <c r="I30366" s="598"/>
      <c r="J30366" s="598"/>
      <c r="M30366" s="598"/>
      <c r="N30366" s="598"/>
      <c r="V30366" s="598"/>
      <c r="W30366" s="598"/>
    </row>
    <row r="30367" spans="6:23" x14ac:dyDescent="0.2">
      <c r="F30367" s="610"/>
      <c r="H30367" s="612"/>
      <c r="I30367" s="598"/>
      <c r="J30367" s="598"/>
      <c r="M30367" s="598"/>
      <c r="N30367" s="598"/>
      <c r="V30367" s="598"/>
      <c r="W30367" s="598"/>
    </row>
    <row r="30368" spans="6:23" x14ac:dyDescent="0.2">
      <c r="F30368" s="610"/>
      <c r="H30368" s="612"/>
      <c r="I30368" s="598"/>
      <c r="J30368" s="598"/>
      <c r="M30368" s="598"/>
      <c r="N30368" s="598"/>
      <c r="V30368" s="598"/>
      <c r="W30368" s="598"/>
    </row>
    <row r="30369" spans="6:23" x14ac:dyDescent="0.2">
      <c r="F30369" s="610"/>
      <c r="H30369" s="612"/>
      <c r="I30369" s="598"/>
      <c r="J30369" s="598"/>
      <c r="M30369" s="598"/>
      <c r="N30369" s="598"/>
      <c r="V30369" s="598"/>
      <c r="W30369" s="598"/>
    </row>
    <row r="30370" spans="6:23" x14ac:dyDescent="0.2">
      <c r="F30370" s="610"/>
      <c r="H30370" s="612"/>
      <c r="I30370" s="598"/>
      <c r="J30370" s="598"/>
      <c r="M30370" s="598"/>
      <c r="N30370" s="598"/>
      <c r="V30370" s="598"/>
      <c r="W30370" s="598"/>
    </row>
    <row r="30371" spans="6:23" x14ac:dyDescent="0.2">
      <c r="F30371" s="610"/>
      <c r="H30371" s="612"/>
      <c r="I30371" s="598"/>
      <c r="J30371" s="598"/>
      <c r="M30371" s="598"/>
      <c r="N30371" s="598"/>
      <c r="V30371" s="598"/>
      <c r="W30371" s="598"/>
    </row>
    <row r="30372" spans="6:23" x14ac:dyDescent="0.2">
      <c r="F30372" s="610"/>
      <c r="H30372" s="612"/>
      <c r="I30372" s="598"/>
      <c r="J30372" s="598"/>
      <c r="M30372" s="598"/>
      <c r="N30372" s="598"/>
      <c r="V30372" s="598"/>
      <c r="W30372" s="598"/>
    </row>
    <row r="30373" spans="6:23" x14ac:dyDescent="0.2">
      <c r="F30373" s="610"/>
      <c r="H30373" s="612"/>
      <c r="I30373" s="598"/>
      <c r="J30373" s="598"/>
      <c r="M30373" s="598"/>
      <c r="N30373" s="598"/>
      <c r="V30373" s="598"/>
      <c r="W30373" s="598"/>
    </row>
    <row r="30374" spans="6:23" x14ac:dyDescent="0.2">
      <c r="F30374" s="610"/>
      <c r="H30374" s="612"/>
      <c r="I30374" s="598"/>
      <c r="J30374" s="598"/>
      <c r="M30374" s="598"/>
      <c r="N30374" s="598"/>
      <c r="V30374" s="598"/>
      <c r="W30374" s="598"/>
    </row>
    <row r="30375" spans="6:23" x14ac:dyDescent="0.2">
      <c r="F30375" s="610"/>
      <c r="H30375" s="612"/>
      <c r="I30375" s="598"/>
      <c r="J30375" s="598"/>
      <c r="M30375" s="598"/>
      <c r="N30375" s="598"/>
      <c r="V30375" s="598"/>
      <c r="W30375" s="598"/>
    </row>
    <row r="30376" spans="6:23" x14ac:dyDescent="0.2">
      <c r="F30376" s="610"/>
      <c r="H30376" s="612"/>
      <c r="I30376" s="598"/>
      <c r="J30376" s="598"/>
      <c r="M30376" s="598"/>
      <c r="N30376" s="598"/>
      <c r="V30376" s="598"/>
      <c r="W30376" s="598"/>
    </row>
    <row r="30377" spans="6:23" x14ac:dyDescent="0.2">
      <c r="F30377" s="610"/>
      <c r="H30377" s="612"/>
      <c r="I30377" s="598"/>
      <c r="J30377" s="598"/>
      <c r="M30377" s="598"/>
      <c r="N30377" s="598"/>
      <c r="V30377" s="598"/>
      <c r="W30377" s="598"/>
    </row>
    <row r="30378" spans="6:23" x14ac:dyDescent="0.2">
      <c r="F30378" s="610"/>
      <c r="H30378" s="612"/>
      <c r="I30378" s="598"/>
      <c r="J30378" s="598"/>
      <c r="M30378" s="598"/>
      <c r="N30378" s="598"/>
      <c r="V30378" s="598"/>
      <c r="W30378" s="598"/>
    </row>
    <row r="30379" spans="6:23" x14ac:dyDescent="0.2">
      <c r="F30379" s="610"/>
      <c r="H30379" s="612"/>
      <c r="I30379" s="598"/>
      <c r="J30379" s="598"/>
      <c r="M30379" s="598"/>
      <c r="N30379" s="598"/>
      <c r="V30379" s="598"/>
      <c r="W30379" s="598"/>
    </row>
    <row r="30380" spans="6:23" x14ac:dyDescent="0.2">
      <c r="F30380" s="610"/>
      <c r="H30380" s="612"/>
      <c r="I30380" s="598"/>
      <c r="J30380" s="598"/>
      <c r="M30380" s="598"/>
      <c r="N30380" s="598"/>
      <c r="V30380" s="598"/>
      <c r="W30380" s="598"/>
    </row>
    <row r="30381" spans="6:23" x14ac:dyDescent="0.2">
      <c r="F30381" s="610"/>
      <c r="H30381" s="612"/>
      <c r="I30381" s="598"/>
      <c r="J30381" s="598"/>
      <c r="M30381" s="598"/>
      <c r="N30381" s="598"/>
      <c r="V30381" s="598"/>
      <c r="W30381" s="598"/>
    </row>
    <row r="30382" spans="6:23" x14ac:dyDescent="0.2">
      <c r="F30382" s="610"/>
      <c r="H30382" s="612"/>
      <c r="I30382" s="598"/>
      <c r="J30382" s="598"/>
      <c r="M30382" s="598"/>
      <c r="N30382" s="598"/>
      <c r="V30382" s="598"/>
      <c r="W30382" s="598"/>
    </row>
    <row r="30383" spans="6:23" x14ac:dyDescent="0.2">
      <c r="F30383" s="610"/>
      <c r="H30383" s="612"/>
      <c r="I30383" s="598"/>
      <c r="J30383" s="598"/>
      <c r="M30383" s="598"/>
      <c r="N30383" s="598"/>
      <c r="V30383" s="598"/>
      <c r="W30383" s="598"/>
    </row>
    <row r="30384" spans="6:23" x14ac:dyDescent="0.2">
      <c r="F30384" s="610"/>
      <c r="H30384" s="612"/>
      <c r="I30384" s="598"/>
      <c r="J30384" s="598"/>
      <c r="M30384" s="598"/>
      <c r="N30384" s="598"/>
      <c r="V30384" s="598"/>
      <c r="W30384" s="598"/>
    </row>
    <row r="30385" spans="6:23" x14ac:dyDescent="0.2">
      <c r="F30385" s="610"/>
      <c r="H30385" s="612"/>
      <c r="I30385" s="598"/>
      <c r="J30385" s="598"/>
      <c r="M30385" s="598"/>
      <c r="N30385" s="598"/>
      <c r="V30385" s="598"/>
      <c r="W30385" s="598"/>
    </row>
    <row r="30386" spans="6:23" x14ac:dyDescent="0.2">
      <c r="F30386" s="610"/>
      <c r="H30386" s="612"/>
      <c r="I30386" s="598"/>
      <c r="J30386" s="598"/>
      <c r="M30386" s="598"/>
      <c r="N30386" s="598"/>
      <c r="V30386" s="598"/>
      <c r="W30386" s="598"/>
    </row>
    <row r="30387" spans="6:23" x14ac:dyDescent="0.2">
      <c r="F30387" s="610"/>
      <c r="H30387" s="612"/>
      <c r="I30387" s="598"/>
      <c r="J30387" s="598"/>
      <c r="M30387" s="598"/>
      <c r="N30387" s="598"/>
      <c r="V30387" s="598"/>
      <c r="W30387" s="598"/>
    </row>
    <row r="30388" spans="6:23" x14ac:dyDescent="0.2">
      <c r="F30388" s="610"/>
      <c r="H30388" s="612"/>
      <c r="I30388" s="598"/>
      <c r="J30388" s="598"/>
      <c r="M30388" s="598"/>
      <c r="N30388" s="598"/>
      <c r="V30388" s="598"/>
      <c r="W30388" s="598"/>
    </row>
    <row r="30389" spans="6:23" x14ac:dyDescent="0.2">
      <c r="F30389" s="610"/>
      <c r="H30389" s="612"/>
      <c r="I30389" s="598"/>
      <c r="J30389" s="598"/>
      <c r="M30389" s="598"/>
      <c r="N30389" s="598"/>
      <c r="V30389" s="598"/>
      <c r="W30389" s="598"/>
    </row>
    <row r="30390" spans="6:23" x14ac:dyDescent="0.2">
      <c r="F30390" s="610"/>
      <c r="H30390" s="612"/>
      <c r="I30390" s="598"/>
      <c r="J30390" s="598"/>
      <c r="M30390" s="598"/>
      <c r="N30390" s="598"/>
      <c r="V30390" s="598"/>
      <c r="W30390" s="598"/>
    </row>
    <row r="30391" spans="6:23" x14ac:dyDescent="0.2">
      <c r="F30391" s="610"/>
      <c r="H30391" s="612"/>
      <c r="I30391" s="598"/>
      <c r="J30391" s="598"/>
      <c r="M30391" s="598"/>
      <c r="N30391" s="598"/>
      <c r="V30391" s="598"/>
      <c r="W30391" s="598"/>
    </row>
    <row r="30392" spans="6:23" x14ac:dyDescent="0.2">
      <c r="F30392" s="610"/>
      <c r="H30392" s="612"/>
      <c r="I30392" s="598"/>
      <c r="J30392" s="598"/>
      <c r="M30392" s="598"/>
      <c r="N30392" s="598"/>
      <c r="V30392" s="598"/>
      <c r="W30392" s="598"/>
    </row>
    <row r="30393" spans="6:23" x14ac:dyDescent="0.2">
      <c r="F30393" s="610"/>
      <c r="H30393" s="612"/>
      <c r="I30393" s="598"/>
      <c r="J30393" s="598"/>
      <c r="M30393" s="598"/>
      <c r="N30393" s="598"/>
      <c r="V30393" s="598"/>
      <c r="W30393" s="598"/>
    </row>
    <row r="30394" spans="6:23" x14ac:dyDescent="0.2">
      <c r="F30394" s="610"/>
      <c r="H30394" s="612"/>
      <c r="I30394" s="598"/>
      <c r="J30394" s="598"/>
      <c r="M30394" s="598"/>
      <c r="N30394" s="598"/>
      <c r="V30394" s="598"/>
      <c r="W30394" s="598"/>
    </row>
    <row r="30395" spans="6:23" x14ac:dyDescent="0.2">
      <c r="F30395" s="610"/>
      <c r="H30395" s="612"/>
      <c r="I30395" s="598"/>
      <c r="J30395" s="598"/>
      <c r="M30395" s="598"/>
      <c r="N30395" s="598"/>
      <c r="V30395" s="598"/>
      <c r="W30395" s="598"/>
    </row>
    <row r="30396" spans="6:23" x14ac:dyDescent="0.2">
      <c r="F30396" s="610"/>
      <c r="H30396" s="612"/>
      <c r="I30396" s="598"/>
      <c r="J30396" s="598"/>
      <c r="M30396" s="598"/>
      <c r="N30396" s="598"/>
      <c r="V30396" s="598"/>
      <c r="W30396" s="598"/>
    </row>
    <row r="30397" spans="6:23" x14ac:dyDescent="0.2">
      <c r="F30397" s="610"/>
      <c r="H30397" s="612"/>
      <c r="I30397" s="598"/>
      <c r="J30397" s="598"/>
      <c r="M30397" s="598"/>
      <c r="N30397" s="598"/>
      <c r="V30397" s="598"/>
      <c r="W30397" s="598"/>
    </row>
    <row r="30398" spans="6:23" x14ac:dyDescent="0.2">
      <c r="F30398" s="610"/>
      <c r="H30398" s="612"/>
      <c r="I30398" s="598"/>
      <c r="J30398" s="598"/>
      <c r="M30398" s="598"/>
      <c r="N30398" s="598"/>
      <c r="V30398" s="598"/>
      <c r="W30398" s="598"/>
    </row>
    <row r="30399" spans="6:23" x14ac:dyDescent="0.2">
      <c r="F30399" s="610"/>
      <c r="H30399" s="612"/>
      <c r="I30399" s="598"/>
      <c r="J30399" s="598"/>
      <c r="M30399" s="598"/>
      <c r="N30399" s="598"/>
      <c r="V30399" s="598"/>
      <c r="W30399" s="598"/>
    </row>
    <row r="30400" spans="6:23" x14ac:dyDescent="0.2">
      <c r="F30400" s="610"/>
      <c r="H30400" s="612"/>
      <c r="I30400" s="598"/>
      <c r="J30400" s="598"/>
      <c r="M30400" s="598"/>
      <c r="N30400" s="598"/>
      <c r="V30400" s="598"/>
      <c r="W30400" s="598"/>
    </row>
    <row r="30401" spans="6:23" x14ac:dyDescent="0.2">
      <c r="F30401" s="610"/>
      <c r="H30401" s="612"/>
      <c r="I30401" s="598"/>
      <c r="J30401" s="598"/>
      <c r="M30401" s="598"/>
      <c r="N30401" s="598"/>
      <c r="V30401" s="598"/>
      <c r="W30401" s="598"/>
    </row>
    <row r="30402" spans="6:23" x14ac:dyDescent="0.2">
      <c r="F30402" s="610"/>
      <c r="H30402" s="612"/>
      <c r="I30402" s="598"/>
      <c r="J30402" s="598"/>
      <c r="M30402" s="598"/>
      <c r="N30402" s="598"/>
      <c r="V30402" s="598"/>
      <c r="W30402" s="598"/>
    </row>
    <row r="30403" spans="6:23" x14ac:dyDescent="0.2">
      <c r="F30403" s="610"/>
      <c r="H30403" s="612"/>
      <c r="I30403" s="598"/>
      <c r="J30403" s="598"/>
      <c r="M30403" s="598"/>
      <c r="N30403" s="598"/>
      <c r="V30403" s="598"/>
      <c r="W30403" s="598"/>
    </row>
    <row r="30404" spans="6:23" x14ac:dyDescent="0.2">
      <c r="F30404" s="610"/>
      <c r="H30404" s="612"/>
      <c r="I30404" s="598"/>
      <c r="J30404" s="598"/>
      <c r="M30404" s="598"/>
      <c r="N30404" s="598"/>
      <c r="V30404" s="598"/>
      <c r="W30404" s="598"/>
    </row>
    <row r="30405" spans="6:23" x14ac:dyDescent="0.2">
      <c r="F30405" s="610"/>
      <c r="H30405" s="612"/>
      <c r="I30405" s="598"/>
      <c r="J30405" s="598"/>
      <c r="M30405" s="598"/>
      <c r="N30405" s="598"/>
      <c r="V30405" s="598"/>
      <c r="W30405" s="598"/>
    </row>
    <row r="30406" spans="6:23" x14ac:dyDescent="0.2">
      <c r="F30406" s="610"/>
      <c r="H30406" s="612"/>
      <c r="I30406" s="598"/>
      <c r="J30406" s="598"/>
      <c r="M30406" s="598"/>
      <c r="N30406" s="598"/>
      <c r="V30406" s="598"/>
      <c r="W30406" s="598"/>
    </row>
    <row r="30407" spans="6:23" x14ac:dyDescent="0.2">
      <c r="F30407" s="610"/>
      <c r="H30407" s="612"/>
      <c r="I30407" s="598"/>
      <c r="J30407" s="598"/>
      <c r="M30407" s="598"/>
      <c r="N30407" s="598"/>
      <c r="V30407" s="598"/>
      <c r="W30407" s="598"/>
    </row>
    <row r="30408" spans="6:23" x14ac:dyDescent="0.2">
      <c r="F30408" s="610"/>
      <c r="H30408" s="612"/>
      <c r="I30408" s="598"/>
      <c r="J30408" s="598"/>
      <c r="M30408" s="598"/>
      <c r="N30408" s="598"/>
      <c r="V30408" s="598"/>
      <c r="W30408" s="598"/>
    </row>
    <row r="30409" spans="6:23" x14ac:dyDescent="0.2">
      <c r="F30409" s="610"/>
      <c r="H30409" s="612"/>
      <c r="I30409" s="598"/>
      <c r="J30409" s="598"/>
      <c r="M30409" s="598"/>
      <c r="N30409" s="598"/>
      <c r="V30409" s="598"/>
      <c r="W30409" s="598"/>
    </row>
    <row r="30410" spans="6:23" x14ac:dyDescent="0.2">
      <c r="F30410" s="610"/>
      <c r="H30410" s="612"/>
      <c r="I30410" s="598"/>
      <c r="J30410" s="598"/>
      <c r="M30410" s="598"/>
      <c r="N30410" s="598"/>
      <c r="V30410" s="598"/>
      <c r="W30410" s="598"/>
    </row>
    <row r="30411" spans="6:23" x14ac:dyDescent="0.2">
      <c r="F30411" s="610"/>
      <c r="H30411" s="612"/>
      <c r="I30411" s="598"/>
      <c r="J30411" s="598"/>
      <c r="M30411" s="598"/>
      <c r="N30411" s="598"/>
      <c r="V30411" s="598"/>
      <c r="W30411" s="598"/>
    </row>
    <row r="30412" spans="6:23" x14ac:dyDescent="0.2">
      <c r="F30412" s="610"/>
      <c r="H30412" s="612"/>
      <c r="I30412" s="598"/>
      <c r="J30412" s="598"/>
      <c r="M30412" s="598"/>
      <c r="N30412" s="598"/>
      <c r="V30412" s="598"/>
      <c r="W30412" s="598"/>
    </row>
    <row r="30413" spans="6:23" x14ac:dyDescent="0.2">
      <c r="F30413" s="610"/>
      <c r="H30413" s="612"/>
      <c r="I30413" s="598"/>
      <c r="J30413" s="598"/>
      <c r="M30413" s="598"/>
      <c r="N30413" s="598"/>
      <c r="V30413" s="598"/>
      <c r="W30413" s="598"/>
    </row>
    <row r="30414" spans="6:23" x14ac:dyDescent="0.2">
      <c r="F30414" s="610"/>
      <c r="H30414" s="612"/>
      <c r="I30414" s="598"/>
      <c r="J30414" s="598"/>
      <c r="M30414" s="598"/>
      <c r="N30414" s="598"/>
      <c r="V30414" s="598"/>
      <c r="W30414" s="598"/>
    </row>
    <row r="30415" spans="6:23" x14ac:dyDescent="0.2">
      <c r="F30415" s="610"/>
      <c r="H30415" s="612"/>
      <c r="I30415" s="598"/>
      <c r="J30415" s="598"/>
      <c r="M30415" s="598"/>
      <c r="N30415" s="598"/>
      <c r="V30415" s="598"/>
      <c r="W30415" s="598"/>
    </row>
    <row r="30416" spans="6:23" x14ac:dyDescent="0.2">
      <c r="F30416" s="610"/>
      <c r="H30416" s="612"/>
      <c r="I30416" s="598"/>
      <c r="J30416" s="598"/>
      <c r="M30416" s="598"/>
      <c r="N30416" s="598"/>
      <c r="V30416" s="598"/>
      <c r="W30416" s="598"/>
    </row>
    <row r="30417" spans="6:23" x14ac:dyDescent="0.2">
      <c r="F30417" s="610"/>
      <c r="H30417" s="612"/>
      <c r="I30417" s="598"/>
      <c r="J30417" s="598"/>
      <c r="M30417" s="598"/>
      <c r="N30417" s="598"/>
      <c r="V30417" s="598"/>
      <c r="W30417" s="598"/>
    </row>
    <row r="30418" spans="6:23" x14ac:dyDescent="0.2">
      <c r="F30418" s="610"/>
      <c r="H30418" s="612"/>
      <c r="I30418" s="598"/>
      <c r="J30418" s="598"/>
      <c r="M30418" s="598"/>
      <c r="N30418" s="598"/>
      <c r="V30418" s="598"/>
      <c r="W30418" s="598"/>
    </row>
    <row r="30419" spans="6:23" x14ac:dyDescent="0.2">
      <c r="F30419" s="610"/>
      <c r="H30419" s="612"/>
      <c r="I30419" s="598"/>
      <c r="J30419" s="598"/>
      <c r="M30419" s="598"/>
      <c r="N30419" s="598"/>
      <c r="V30419" s="598"/>
      <c r="W30419" s="598"/>
    </row>
    <row r="30420" spans="6:23" x14ac:dyDescent="0.2">
      <c r="F30420" s="610"/>
      <c r="H30420" s="612"/>
      <c r="I30420" s="598"/>
      <c r="J30420" s="598"/>
      <c r="M30420" s="598"/>
      <c r="N30420" s="598"/>
      <c r="V30420" s="598"/>
      <c r="W30420" s="598"/>
    </row>
    <row r="30421" spans="6:23" x14ac:dyDescent="0.2">
      <c r="F30421" s="610"/>
      <c r="H30421" s="612"/>
      <c r="I30421" s="598"/>
      <c r="J30421" s="598"/>
      <c r="M30421" s="598"/>
      <c r="N30421" s="598"/>
      <c r="V30421" s="598"/>
      <c r="W30421" s="598"/>
    </row>
    <row r="30422" spans="6:23" x14ac:dyDescent="0.2">
      <c r="F30422" s="610"/>
      <c r="H30422" s="612"/>
      <c r="I30422" s="598"/>
      <c r="J30422" s="598"/>
      <c r="M30422" s="598"/>
      <c r="N30422" s="598"/>
      <c r="V30422" s="598"/>
      <c r="W30422" s="598"/>
    </row>
    <row r="30423" spans="6:23" x14ac:dyDescent="0.2">
      <c r="F30423" s="610"/>
      <c r="H30423" s="612"/>
      <c r="I30423" s="598"/>
      <c r="J30423" s="598"/>
      <c r="M30423" s="598"/>
      <c r="N30423" s="598"/>
      <c r="V30423" s="598"/>
      <c r="W30423" s="598"/>
    </row>
    <row r="30424" spans="6:23" x14ac:dyDescent="0.2">
      <c r="F30424" s="610"/>
      <c r="H30424" s="612"/>
      <c r="I30424" s="598"/>
      <c r="J30424" s="598"/>
      <c r="M30424" s="598"/>
      <c r="N30424" s="598"/>
      <c r="V30424" s="598"/>
      <c r="W30424" s="598"/>
    </row>
    <row r="30425" spans="6:23" x14ac:dyDescent="0.2">
      <c r="F30425" s="610"/>
      <c r="H30425" s="612"/>
      <c r="I30425" s="598"/>
      <c r="J30425" s="598"/>
      <c r="M30425" s="598"/>
      <c r="N30425" s="598"/>
      <c r="V30425" s="598"/>
      <c r="W30425" s="598"/>
    </row>
    <row r="30426" spans="6:23" x14ac:dyDescent="0.2">
      <c r="F30426" s="610"/>
      <c r="H30426" s="612"/>
      <c r="I30426" s="598"/>
      <c r="J30426" s="598"/>
      <c r="M30426" s="598"/>
      <c r="N30426" s="598"/>
      <c r="V30426" s="598"/>
      <c r="W30426" s="598"/>
    </row>
    <row r="30427" spans="6:23" x14ac:dyDescent="0.2">
      <c r="F30427" s="610"/>
      <c r="H30427" s="612"/>
      <c r="I30427" s="598"/>
      <c r="J30427" s="598"/>
      <c r="M30427" s="598"/>
      <c r="N30427" s="598"/>
      <c r="V30427" s="598"/>
      <c r="W30427" s="598"/>
    </row>
    <row r="30428" spans="6:23" x14ac:dyDescent="0.2">
      <c r="F30428" s="610"/>
      <c r="H30428" s="612"/>
      <c r="I30428" s="598"/>
      <c r="J30428" s="598"/>
      <c r="M30428" s="598"/>
      <c r="N30428" s="598"/>
      <c r="V30428" s="598"/>
      <c r="W30428" s="598"/>
    </row>
    <row r="30429" spans="6:23" x14ac:dyDescent="0.2">
      <c r="F30429" s="610"/>
      <c r="H30429" s="612"/>
      <c r="I30429" s="598"/>
      <c r="J30429" s="598"/>
      <c r="M30429" s="598"/>
      <c r="N30429" s="598"/>
      <c r="V30429" s="598"/>
      <c r="W30429" s="598"/>
    </row>
    <row r="30430" spans="6:23" x14ac:dyDescent="0.2">
      <c r="F30430" s="610"/>
      <c r="H30430" s="612"/>
      <c r="I30430" s="598"/>
      <c r="J30430" s="598"/>
      <c r="M30430" s="598"/>
      <c r="N30430" s="598"/>
      <c r="V30430" s="598"/>
      <c r="W30430" s="598"/>
    </row>
    <row r="30431" spans="6:23" x14ac:dyDescent="0.2">
      <c r="F30431" s="610"/>
      <c r="H30431" s="612"/>
      <c r="I30431" s="598"/>
      <c r="J30431" s="598"/>
      <c r="M30431" s="598"/>
      <c r="N30431" s="598"/>
      <c r="V30431" s="598"/>
      <c r="W30431" s="598"/>
    </row>
    <row r="30432" spans="6:23" x14ac:dyDescent="0.2">
      <c r="F30432" s="610"/>
      <c r="H30432" s="612"/>
      <c r="I30432" s="598"/>
      <c r="J30432" s="598"/>
      <c r="M30432" s="598"/>
      <c r="N30432" s="598"/>
      <c r="V30432" s="598"/>
      <c r="W30432" s="598"/>
    </row>
    <row r="30433" spans="6:23" x14ac:dyDescent="0.2">
      <c r="F30433" s="610"/>
      <c r="H30433" s="612"/>
      <c r="I30433" s="598"/>
      <c r="J30433" s="598"/>
      <c r="M30433" s="598"/>
      <c r="N30433" s="598"/>
      <c r="V30433" s="598"/>
      <c r="W30433" s="598"/>
    </row>
    <row r="30434" spans="6:23" x14ac:dyDescent="0.2">
      <c r="F30434" s="610"/>
      <c r="H30434" s="612"/>
      <c r="I30434" s="598"/>
      <c r="J30434" s="598"/>
      <c r="M30434" s="598"/>
      <c r="N30434" s="598"/>
      <c r="V30434" s="598"/>
      <c r="W30434" s="598"/>
    </row>
    <row r="30435" spans="6:23" x14ac:dyDescent="0.2">
      <c r="F30435" s="610"/>
      <c r="H30435" s="612"/>
      <c r="I30435" s="598"/>
      <c r="J30435" s="598"/>
      <c r="M30435" s="598"/>
      <c r="N30435" s="598"/>
      <c r="V30435" s="598"/>
      <c r="W30435" s="598"/>
    </row>
    <row r="30436" spans="6:23" x14ac:dyDescent="0.2">
      <c r="F30436" s="610"/>
      <c r="H30436" s="612"/>
      <c r="I30436" s="598"/>
      <c r="J30436" s="598"/>
      <c r="M30436" s="598"/>
      <c r="N30436" s="598"/>
      <c r="V30436" s="598"/>
      <c r="W30436" s="598"/>
    </row>
    <row r="30437" spans="6:23" x14ac:dyDescent="0.2">
      <c r="F30437" s="610"/>
      <c r="H30437" s="612"/>
      <c r="I30437" s="598"/>
      <c r="J30437" s="598"/>
      <c r="M30437" s="598"/>
      <c r="N30437" s="598"/>
      <c r="V30437" s="598"/>
      <c r="W30437" s="598"/>
    </row>
    <row r="30438" spans="6:23" x14ac:dyDescent="0.2">
      <c r="F30438" s="610"/>
      <c r="H30438" s="612"/>
      <c r="I30438" s="598"/>
      <c r="J30438" s="598"/>
      <c r="M30438" s="598"/>
      <c r="N30438" s="598"/>
      <c r="V30438" s="598"/>
      <c r="W30438" s="598"/>
    </row>
    <row r="30439" spans="6:23" x14ac:dyDescent="0.2">
      <c r="F30439" s="610"/>
      <c r="H30439" s="612"/>
      <c r="I30439" s="598"/>
      <c r="J30439" s="598"/>
      <c r="M30439" s="598"/>
      <c r="N30439" s="598"/>
      <c r="V30439" s="598"/>
      <c r="W30439" s="598"/>
    </row>
    <row r="30440" spans="6:23" x14ac:dyDescent="0.2">
      <c r="F30440" s="610"/>
      <c r="H30440" s="612"/>
      <c r="I30440" s="598"/>
      <c r="J30440" s="598"/>
      <c r="M30440" s="598"/>
      <c r="N30440" s="598"/>
      <c r="V30440" s="598"/>
      <c r="W30440" s="598"/>
    </row>
    <row r="30441" spans="6:23" x14ac:dyDescent="0.2">
      <c r="F30441" s="610"/>
      <c r="H30441" s="612"/>
      <c r="I30441" s="598"/>
      <c r="J30441" s="598"/>
      <c r="M30441" s="598"/>
      <c r="N30441" s="598"/>
      <c r="V30441" s="598"/>
      <c r="W30441" s="598"/>
    </row>
    <row r="30442" spans="6:23" x14ac:dyDescent="0.2">
      <c r="F30442" s="610"/>
      <c r="H30442" s="612"/>
      <c r="I30442" s="598"/>
      <c r="J30442" s="598"/>
      <c r="M30442" s="598"/>
      <c r="N30442" s="598"/>
      <c r="V30442" s="598"/>
      <c r="W30442" s="598"/>
    </row>
    <row r="30443" spans="6:23" x14ac:dyDescent="0.2">
      <c r="F30443" s="610"/>
      <c r="H30443" s="612"/>
      <c r="I30443" s="598"/>
      <c r="J30443" s="598"/>
      <c r="M30443" s="598"/>
      <c r="N30443" s="598"/>
      <c r="V30443" s="598"/>
      <c r="W30443" s="598"/>
    </row>
    <row r="30444" spans="6:23" x14ac:dyDescent="0.2">
      <c r="F30444" s="610"/>
      <c r="H30444" s="612"/>
      <c r="I30444" s="598"/>
      <c r="J30444" s="598"/>
      <c r="M30444" s="598"/>
      <c r="N30444" s="598"/>
      <c r="V30444" s="598"/>
      <c r="W30444" s="598"/>
    </row>
    <row r="30445" spans="6:23" x14ac:dyDescent="0.2">
      <c r="F30445" s="610"/>
      <c r="H30445" s="612"/>
      <c r="I30445" s="598"/>
      <c r="J30445" s="598"/>
      <c r="M30445" s="598"/>
      <c r="N30445" s="598"/>
      <c r="V30445" s="598"/>
      <c r="W30445" s="598"/>
    </row>
    <row r="30446" spans="6:23" x14ac:dyDescent="0.2">
      <c r="F30446" s="610"/>
      <c r="H30446" s="612"/>
      <c r="I30446" s="598"/>
      <c r="J30446" s="598"/>
      <c r="M30446" s="598"/>
      <c r="N30446" s="598"/>
      <c r="V30446" s="598"/>
      <c r="W30446" s="598"/>
    </row>
    <row r="30447" spans="6:23" x14ac:dyDescent="0.2">
      <c r="F30447" s="610"/>
      <c r="H30447" s="612"/>
      <c r="I30447" s="598"/>
      <c r="J30447" s="598"/>
      <c r="M30447" s="598"/>
      <c r="N30447" s="598"/>
      <c r="V30447" s="598"/>
      <c r="W30447" s="598"/>
    </row>
    <row r="30448" spans="6:23" x14ac:dyDescent="0.2">
      <c r="F30448" s="610"/>
      <c r="H30448" s="612"/>
      <c r="I30448" s="598"/>
      <c r="J30448" s="598"/>
      <c r="M30448" s="598"/>
      <c r="N30448" s="598"/>
      <c r="V30448" s="598"/>
      <c r="W30448" s="598"/>
    </row>
    <row r="30449" spans="6:23" x14ac:dyDescent="0.2">
      <c r="F30449" s="610"/>
      <c r="H30449" s="612"/>
      <c r="I30449" s="598"/>
      <c r="J30449" s="598"/>
      <c r="M30449" s="598"/>
      <c r="N30449" s="598"/>
      <c r="V30449" s="598"/>
      <c r="W30449" s="598"/>
    </row>
    <row r="30450" spans="6:23" x14ac:dyDescent="0.2">
      <c r="F30450" s="610"/>
      <c r="H30450" s="612"/>
      <c r="I30450" s="598"/>
      <c r="J30450" s="598"/>
      <c r="M30450" s="598"/>
      <c r="N30450" s="598"/>
      <c r="V30450" s="598"/>
      <c r="W30450" s="598"/>
    </row>
    <row r="30451" spans="6:23" x14ac:dyDescent="0.2">
      <c r="F30451" s="610"/>
      <c r="H30451" s="612"/>
      <c r="I30451" s="598"/>
      <c r="J30451" s="598"/>
      <c r="M30451" s="598"/>
      <c r="N30451" s="598"/>
      <c r="V30451" s="598"/>
      <c r="W30451" s="598"/>
    </row>
    <row r="30452" spans="6:23" x14ac:dyDescent="0.2">
      <c r="F30452" s="610"/>
      <c r="H30452" s="612"/>
      <c r="I30452" s="598"/>
      <c r="J30452" s="598"/>
      <c r="M30452" s="598"/>
      <c r="N30452" s="598"/>
      <c r="V30452" s="598"/>
      <c r="W30452" s="598"/>
    </row>
    <row r="30453" spans="6:23" x14ac:dyDescent="0.2">
      <c r="F30453" s="610"/>
      <c r="H30453" s="612"/>
      <c r="I30453" s="598"/>
      <c r="J30453" s="598"/>
      <c r="M30453" s="598"/>
      <c r="N30453" s="598"/>
      <c r="V30453" s="598"/>
      <c r="W30453" s="598"/>
    </row>
    <row r="30454" spans="6:23" x14ac:dyDescent="0.2">
      <c r="F30454" s="610"/>
      <c r="H30454" s="612"/>
      <c r="I30454" s="598"/>
      <c r="J30454" s="598"/>
      <c r="M30454" s="598"/>
      <c r="N30454" s="598"/>
      <c r="V30454" s="598"/>
      <c r="W30454" s="598"/>
    </row>
    <row r="30455" spans="6:23" x14ac:dyDescent="0.2">
      <c r="F30455" s="610"/>
      <c r="H30455" s="612"/>
      <c r="I30455" s="598"/>
      <c r="J30455" s="598"/>
      <c r="M30455" s="598"/>
      <c r="N30455" s="598"/>
      <c r="V30455" s="598"/>
      <c r="W30455" s="598"/>
    </row>
    <row r="30456" spans="6:23" x14ac:dyDescent="0.2">
      <c r="F30456" s="610"/>
      <c r="H30456" s="612"/>
      <c r="I30456" s="598"/>
      <c r="J30456" s="598"/>
      <c r="M30456" s="598"/>
      <c r="N30456" s="598"/>
      <c r="V30456" s="598"/>
      <c r="W30456" s="598"/>
    </row>
    <row r="30457" spans="6:23" x14ac:dyDescent="0.2">
      <c r="F30457" s="610"/>
      <c r="H30457" s="612"/>
      <c r="I30457" s="598"/>
      <c r="J30457" s="598"/>
      <c r="M30457" s="598"/>
      <c r="N30457" s="598"/>
      <c r="V30457" s="598"/>
      <c r="W30457" s="598"/>
    </row>
    <row r="30458" spans="6:23" x14ac:dyDescent="0.2">
      <c r="F30458" s="610"/>
      <c r="H30458" s="612"/>
      <c r="I30458" s="598"/>
      <c r="J30458" s="598"/>
      <c r="M30458" s="598"/>
      <c r="N30458" s="598"/>
      <c r="V30458" s="598"/>
      <c r="W30458" s="598"/>
    </row>
    <row r="30459" spans="6:23" x14ac:dyDescent="0.2">
      <c r="F30459" s="610"/>
      <c r="H30459" s="612"/>
      <c r="I30459" s="598"/>
      <c r="J30459" s="598"/>
      <c r="M30459" s="598"/>
      <c r="N30459" s="598"/>
      <c r="V30459" s="598"/>
      <c r="W30459" s="598"/>
    </row>
    <row r="30460" spans="6:23" x14ac:dyDescent="0.2">
      <c r="F30460" s="610"/>
      <c r="H30460" s="612"/>
      <c r="I30460" s="598"/>
      <c r="J30460" s="598"/>
      <c r="M30460" s="598"/>
      <c r="N30460" s="598"/>
      <c r="V30460" s="598"/>
      <c r="W30460" s="598"/>
    </row>
    <row r="30461" spans="6:23" x14ac:dyDescent="0.2">
      <c r="F30461" s="610"/>
      <c r="H30461" s="612"/>
      <c r="I30461" s="598"/>
      <c r="J30461" s="598"/>
      <c r="M30461" s="598"/>
      <c r="N30461" s="598"/>
      <c r="V30461" s="598"/>
      <c r="W30461" s="598"/>
    </row>
    <row r="30462" spans="6:23" x14ac:dyDescent="0.2">
      <c r="F30462" s="610"/>
      <c r="H30462" s="612"/>
      <c r="I30462" s="598"/>
      <c r="J30462" s="598"/>
      <c r="M30462" s="598"/>
      <c r="N30462" s="598"/>
      <c r="V30462" s="598"/>
      <c r="W30462" s="598"/>
    </row>
    <row r="30463" spans="6:23" x14ac:dyDescent="0.2">
      <c r="F30463" s="610"/>
      <c r="H30463" s="612"/>
      <c r="I30463" s="598"/>
      <c r="J30463" s="598"/>
      <c r="M30463" s="598"/>
      <c r="N30463" s="598"/>
      <c r="V30463" s="598"/>
      <c r="W30463" s="598"/>
    </row>
    <row r="30464" spans="6:23" x14ac:dyDescent="0.2">
      <c r="F30464" s="610"/>
      <c r="H30464" s="612"/>
      <c r="I30464" s="598"/>
      <c r="J30464" s="598"/>
      <c r="M30464" s="598"/>
      <c r="N30464" s="598"/>
      <c r="V30464" s="598"/>
      <c r="W30464" s="598"/>
    </row>
    <row r="30465" spans="6:23" x14ac:dyDescent="0.2">
      <c r="F30465" s="610"/>
      <c r="H30465" s="612"/>
      <c r="I30465" s="598"/>
      <c r="J30465" s="598"/>
      <c r="M30465" s="598"/>
      <c r="N30465" s="598"/>
      <c r="V30465" s="598"/>
      <c r="W30465" s="598"/>
    </row>
    <row r="30466" spans="6:23" x14ac:dyDescent="0.2">
      <c r="F30466" s="610"/>
      <c r="H30466" s="612"/>
      <c r="I30466" s="598"/>
      <c r="J30466" s="598"/>
      <c r="M30466" s="598"/>
      <c r="N30466" s="598"/>
      <c r="V30466" s="598"/>
      <c r="W30466" s="598"/>
    </row>
    <row r="30467" spans="6:23" x14ac:dyDescent="0.2">
      <c r="F30467" s="610"/>
      <c r="H30467" s="612"/>
      <c r="I30467" s="598"/>
      <c r="J30467" s="598"/>
      <c r="M30467" s="598"/>
      <c r="N30467" s="598"/>
      <c r="V30467" s="598"/>
      <c r="W30467" s="598"/>
    </row>
    <row r="30468" spans="6:23" x14ac:dyDescent="0.2">
      <c r="F30468" s="610"/>
      <c r="H30468" s="612"/>
      <c r="I30468" s="598"/>
      <c r="J30468" s="598"/>
      <c r="M30468" s="598"/>
      <c r="N30468" s="598"/>
      <c r="V30468" s="598"/>
      <c r="W30468" s="598"/>
    </row>
    <row r="30469" spans="6:23" x14ac:dyDescent="0.2">
      <c r="F30469" s="610"/>
      <c r="H30469" s="612"/>
      <c r="I30469" s="598"/>
      <c r="J30469" s="598"/>
      <c r="M30469" s="598"/>
      <c r="N30469" s="598"/>
      <c r="V30469" s="598"/>
      <c r="W30469" s="598"/>
    </row>
    <row r="30470" spans="6:23" x14ac:dyDescent="0.2">
      <c r="F30470" s="610"/>
      <c r="H30470" s="612"/>
      <c r="I30470" s="598"/>
      <c r="J30470" s="598"/>
      <c r="M30470" s="598"/>
      <c r="N30470" s="598"/>
      <c r="V30470" s="598"/>
      <c r="W30470" s="598"/>
    </row>
    <row r="30471" spans="6:23" x14ac:dyDescent="0.2">
      <c r="F30471" s="610"/>
      <c r="H30471" s="612"/>
      <c r="I30471" s="598"/>
      <c r="J30471" s="598"/>
      <c r="M30471" s="598"/>
      <c r="N30471" s="598"/>
      <c r="V30471" s="598"/>
      <c r="W30471" s="598"/>
    </row>
    <row r="30472" spans="6:23" x14ac:dyDescent="0.2">
      <c r="F30472" s="610"/>
      <c r="H30472" s="612"/>
      <c r="I30472" s="598"/>
      <c r="J30472" s="598"/>
      <c r="M30472" s="598"/>
      <c r="N30472" s="598"/>
      <c r="V30472" s="598"/>
      <c r="W30472" s="598"/>
    </row>
    <row r="30473" spans="6:23" x14ac:dyDescent="0.2">
      <c r="F30473" s="610"/>
      <c r="H30473" s="612"/>
      <c r="I30473" s="598"/>
      <c r="J30473" s="598"/>
      <c r="M30473" s="598"/>
      <c r="N30473" s="598"/>
      <c r="V30473" s="598"/>
      <c r="W30473" s="598"/>
    </row>
    <row r="30474" spans="6:23" x14ac:dyDescent="0.2">
      <c r="F30474" s="610"/>
      <c r="H30474" s="612"/>
      <c r="I30474" s="598"/>
      <c r="J30474" s="598"/>
      <c r="M30474" s="598"/>
      <c r="N30474" s="598"/>
      <c r="V30474" s="598"/>
      <c r="W30474" s="598"/>
    </row>
    <row r="30475" spans="6:23" x14ac:dyDescent="0.2">
      <c r="F30475" s="610"/>
      <c r="H30475" s="612"/>
      <c r="I30475" s="598"/>
      <c r="J30475" s="598"/>
      <c r="M30475" s="598"/>
      <c r="N30475" s="598"/>
      <c r="V30475" s="598"/>
      <c r="W30475" s="598"/>
    </row>
    <row r="30476" spans="6:23" x14ac:dyDescent="0.2">
      <c r="F30476" s="610"/>
      <c r="H30476" s="612"/>
      <c r="I30476" s="598"/>
      <c r="J30476" s="598"/>
      <c r="M30476" s="598"/>
      <c r="N30476" s="598"/>
      <c r="V30476" s="598"/>
      <c r="W30476" s="598"/>
    </row>
    <row r="30477" spans="6:23" x14ac:dyDescent="0.2">
      <c r="F30477" s="610"/>
      <c r="H30477" s="612"/>
      <c r="I30477" s="598"/>
      <c r="J30477" s="598"/>
      <c r="M30477" s="598"/>
      <c r="N30477" s="598"/>
      <c r="V30477" s="598"/>
      <c r="W30477" s="598"/>
    </row>
    <row r="30478" spans="6:23" x14ac:dyDescent="0.2">
      <c r="F30478" s="610"/>
      <c r="H30478" s="612"/>
      <c r="I30478" s="598"/>
      <c r="J30478" s="598"/>
      <c r="M30478" s="598"/>
      <c r="N30478" s="598"/>
      <c r="V30478" s="598"/>
      <c r="W30478" s="598"/>
    </row>
    <row r="30479" spans="6:23" x14ac:dyDescent="0.2">
      <c r="F30479" s="610"/>
      <c r="H30479" s="612"/>
      <c r="I30479" s="598"/>
      <c r="J30479" s="598"/>
      <c r="M30479" s="598"/>
      <c r="N30479" s="598"/>
      <c r="V30479" s="598"/>
      <c r="W30479" s="598"/>
    </row>
    <row r="30480" spans="6:23" x14ac:dyDescent="0.2">
      <c r="F30480" s="610"/>
      <c r="H30480" s="612"/>
      <c r="I30480" s="598"/>
      <c r="J30480" s="598"/>
      <c r="M30480" s="598"/>
      <c r="N30480" s="598"/>
      <c r="V30480" s="598"/>
      <c r="W30480" s="598"/>
    </row>
    <row r="30481" spans="6:23" x14ac:dyDescent="0.2">
      <c r="F30481" s="610"/>
      <c r="H30481" s="612"/>
      <c r="I30481" s="598"/>
      <c r="J30481" s="598"/>
      <c r="M30481" s="598"/>
      <c r="N30481" s="598"/>
      <c r="V30481" s="598"/>
      <c r="W30481" s="598"/>
    </row>
    <row r="30482" spans="6:23" x14ac:dyDescent="0.2">
      <c r="F30482" s="610"/>
      <c r="H30482" s="612"/>
      <c r="I30482" s="598"/>
      <c r="J30482" s="598"/>
      <c r="M30482" s="598"/>
      <c r="N30482" s="598"/>
      <c r="V30482" s="598"/>
      <c r="W30482" s="598"/>
    </row>
    <row r="30483" spans="6:23" x14ac:dyDescent="0.2">
      <c r="F30483" s="610"/>
      <c r="H30483" s="612"/>
      <c r="I30483" s="598"/>
      <c r="J30483" s="598"/>
      <c r="M30483" s="598"/>
      <c r="N30483" s="598"/>
      <c r="V30483" s="598"/>
      <c r="W30483" s="598"/>
    </row>
    <row r="30484" spans="6:23" x14ac:dyDescent="0.2">
      <c r="F30484" s="610"/>
      <c r="H30484" s="612"/>
      <c r="I30484" s="598"/>
      <c r="J30484" s="598"/>
      <c r="M30484" s="598"/>
      <c r="N30484" s="598"/>
      <c r="V30484" s="598"/>
      <c r="W30484" s="598"/>
    </row>
    <row r="30485" spans="6:23" x14ac:dyDescent="0.2">
      <c r="F30485" s="610"/>
      <c r="H30485" s="612"/>
      <c r="I30485" s="598"/>
      <c r="J30485" s="598"/>
      <c r="M30485" s="598"/>
      <c r="N30485" s="598"/>
      <c r="V30485" s="598"/>
      <c r="W30485" s="598"/>
    </row>
    <row r="30486" spans="6:23" x14ac:dyDescent="0.2">
      <c r="F30486" s="610"/>
      <c r="H30486" s="612"/>
      <c r="I30486" s="598"/>
      <c r="J30486" s="598"/>
      <c r="M30486" s="598"/>
      <c r="N30486" s="598"/>
      <c r="V30486" s="598"/>
      <c r="W30486" s="598"/>
    </row>
    <row r="30487" spans="6:23" x14ac:dyDescent="0.2">
      <c r="F30487" s="610"/>
      <c r="H30487" s="612"/>
      <c r="I30487" s="598"/>
      <c r="J30487" s="598"/>
      <c r="M30487" s="598"/>
      <c r="N30487" s="598"/>
      <c r="V30487" s="598"/>
      <c r="W30487" s="598"/>
    </row>
    <row r="30488" spans="6:23" x14ac:dyDescent="0.2">
      <c r="F30488" s="610"/>
      <c r="H30488" s="612"/>
      <c r="I30488" s="598"/>
      <c r="J30488" s="598"/>
      <c r="M30488" s="598"/>
      <c r="N30488" s="598"/>
      <c r="V30488" s="598"/>
      <c r="W30488" s="598"/>
    </row>
    <row r="30489" spans="6:23" x14ac:dyDescent="0.2">
      <c r="F30489" s="610"/>
      <c r="H30489" s="612"/>
      <c r="I30489" s="598"/>
      <c r="J30489" s="598"/>
      <c r="M30489" s="598"/>
      <c r="N30489" s="598"/>
      <c r="V30489" s="598"/>
      <c r="W30489" s="598"/>
    </row>
    <row r="30490" spans="6:23" x14ac:dyDescent="0.2">
      <c r="F30490" s="610"/>
      <c r="H30490" s="612"/>
      <c r="I30490" s="598"/>
      <c r="J30490" s="598"/>
      <c r="M30490" s="598"/>
      <c r="N30490" s="598"/>
      <c r="V30490" s="598"/>
      <c r="W30490" s="598"/>
    </row>
    <row r="30491" spans="6:23" x14ac:dyDescent="0.2">
      <c r="F30491" s="610"/>
      <c r="H30491" s="612"/>
      <c r="I30491" s="598"/>
      <c r="J30491" s="598"/>
      <c r="M30491" s="598"/>
      <c r="N30491" s="598"/>
      <c r="V30491" s="598"/>
      <c r="W30491" s="598"/>
    </row>
    <row r="30492" spans="6:23" x14ac:dyDescent="0.2">
      <c r="F30492" s="610"/>
      <c r="H30492" s="612"/>
      <c r="I30492" s="598"/>
      <c r="J30492" s="598"/>
      <c r="M30492" s="598"/>
      <c r="N30492" s="598"/>
      <c r="V30492" s="598"/>
      <c r="W30492" s="598"/>
    </row>
    <row r="30493" spans="6:23" x14ac:dyDescent="0.2">
      <c r="F30493" s="610"/>
      <c r="H30493" s="612"/>
      <c r="I30493" s="598"/>
      <c r="J30493" s="598"/>
      <c r="M30493" s="598"/>
      <c r="N30493" s="598"/>
      <c r="V30493" s="598"/>
      <c r="W30493" s="598"/>
    </row>
    <row r="30494" spans="6:23" x14ac:dyDescent="0.2">
      <c r="F30494" s="610"/>
      <c r="H30494" s="612"/>
      <c r="I30494" s="598"/>
      <c r="J30494" s="598"/>
      <c r="M30494" s="598"/>
      <c r="N30494" s="598"/>
      <c r="V30494" s="598"/>
      <c r="W30494" s="598"/>
    </row>
    <row r="30495" spans="6:23" x14ac:dyDescent="0.2">
      <c r="F30495" s="610"/>
      <c r="H30495" s="612"/>
      <c r="I30495" s="598"/>
      <c r="J30495" s="598"/>
      <c r="M30495" s="598"/>
      <c r="N30495" s="598"/>
      <c r="V30495" s="598"/>
      <c r="W30495" s="598"/>
    </row>
    <row r="30496" spans="6:23" x14ac:dyDescent="0.2">
      <c r="F30496" s="610"/>
      <c r="H30496" s="612"/>
      <c r="I30496" s="598"/>
      <c r="J30496" s="598"/>
      <c r="M30496" s="598"/>
      <c r="N30496" s="598"/>
      <c r="V30496" s="598"/>
      <c r="W30496" s="598"/>
    </row>
    <row r="30497" spans="6:23" x14ac:dyDescent="0.2">
      <c r="F30497" s="610"/>
      <c r="H30497" s="612"/>
      <c r="I30497" s="598"/>
      <c r="J30497" s="598"/>
      <c r="M30497" s="598"/>
      <c r="N30497" s="598"/>
      <c r="V30497" s="598"/>
      <c r="W30497" s="598"/>
    </row>
    <row r="30498" spans="6:23" x14ac:dyDescent="0.2">
      <c r="F30498" s="610"/>
      <c r="H30498" s="612"/>
      <c r="I30498" s="598"/>
      <c r="J30498" s="598"/>
      <c r="M30498" s="598"/>
      <c r="N30498" s="598"/>
      <c r="V30498" s="598"/>
      <c r="W30498" s="598"/>
    </row>
    <row r="30499" spans="6:23" x14ac:dyDescent="0.2">
      <c r="F30499" s="610"/>
      <c r="H30499" s="612"/>
      <c r="I30499" s="598"/>
      <c r="J30499" s="598"/>
      <c r="M30499" s="598"/>
      <c r="N30499" s="598"/>
      <c r="V30499" s="598"/>
      <c r="W30499" s="598"/>
    </row>
    <row r="30500" spans="6:23" x14ac:dyDescent="0.2">
      <c r="F30500" s="610"/>
      <c r="H30500" s="612"/>
      <c r="I30500" s="598"/>
      <c r="J30500" s="598"/>
      <c r="M30500" s="598"/>
      <c r="N30500" s="598"/>
      <c r="V30500" s="598"/>
      <c r="W30500" s="598"/>
    </row>
    <row r="30501" spans="6:23" x14ac:dyDescent="0.2">
      <c r="F30501" s="610"/>
      <c r="H30501" s="612"/>
      <c r="I30501" s="598"/>
      <c r="J30501" s="598"/>
      <c r="M30501" s="598"/>
      <c r="N30501" s="598"/>
      <c r="V30501" s="598"/>
      <c r="W30501" s="598"/>
    </row>
    <row r="30502" spans="6:23" x14ac:dyDescent="0.2">
      <c r="F30502" s="610"/>
      <c r="H30502" s="612"/>
      <c r="I30502" s="598"/>
      <c r="J30502" s="598"/>
      <c r="M30502" s="598"/>
      <c r="N30502" s="598"/>
      <c r="V30502" s="598"/>
      <c r="W30502" s="598"/>
    </row>
    <row r="30503" spans="6:23" x14ac:dyDescent="0.2">
      <c r="F30503" s="610"/>
      <c r="H30503" s="612"/>
      <c r="I30503" s="598"/>
      <c r="J30503" s="598"/>
      <c r="M30503" s="598"/>
      <c r="N30503" s="598"/>
      <c r="V30503" s="598"/>
      <c r="W30503" s="598"/>
    </row>
    <row r="30504" spans="6:23" x14ac:dyDescent="0.2">
      <c r="F30504" s="610"/>
      <c r="H30504" s="612"/>
      <c r="I30504" s="598"/>
      <c r="J30504" s="598"/>
      <c r="M30504" s="598"/>
      <c r="N30504" s="598"/>
      <c r="V30504" s="598"/>
      <c r="W30504" s="598"/>
    </row>
    <row r="30505" spans="6:23" x14ac:dyDescent="0.2">
      <c r="F30505" s="610"/>
      <c r="H30505" s="612"/>
      <c r="I30505" s="598"/>
      <c r="J30505" s="598"/>
      <c r="M30505" s="598"/>
      <c r="N30505" s="598"/>
      <c r="V30505" s="598"/>
      <c r="W30505" s="598"/>
    </row>
    <row r="30506" spans="6:23" x14ac:dyDescent="0.2">
      <c r="F30506" s="610"/>
      <c r="H30506" s="612"/>
      <c r="I30506" s="598"/>
      <c r="J30506" s="598"/>
      <c r="M30506" s="598"/>
      <c r="N30506" s="598"/>
      <c r="V30506" s="598"/>
      <c r="W30506" s="598"/>
    </row>
    <row r="30507" spans="6:23" x14ac:dyDescent="0.2">
      <c r="F30507" s="610"/>
      <c r="H30507" s="612"/>
      <c r="I30507" s="598"/>
      <c r="J30507" s="598"/>
      <c r="M30507" s="598"/>
      <c r="N30507" s="598"/>
      <c r="V30507" s="598"/>
      <c r="W30507" s="598"/>
    </row>
    <row r="30508" spans="6:23" x14ac:dyDescent="0.2">
      <c r="F30508" s="610"/>
      <c r="H30508" s="612"/>
      <c r="I30508" s="598"/>
      <c r="J30508" s="598"/>
      <c r="M30508" s="598"/>
      <c r="N30508" s="598"/>
      <c r="V30508" s="598"/>
      <c r="W30508" s="598"/>
    </row>
    <row r="30509" spans="6:23" x14ac:dyDescent="0.2">
      <c r="F30509" s="610"/>
      <c r="H30509" s="612"/>
      <c r="I30509" s="598"/>
      <c r="J30509" s="598"/>
      <c r="M30509" s="598"/>
      <c r="N30509" s="598"/>
      <c r="V30509" s="598"/>
      <c r="W30509" s="598"/>
    </row>
    <row r="30510" spans="6:23" x14ac:dyDescent="0.2">
      <c r="F30510" s="610"/>
      <c r="H30510" s="612"/>
      <c r="I30510" s="598"/>
      <c r="J30510" s="598"/>
      <c r="M30510" s="598"/>
      <c r="N30510" s="598"/>
      <c r="V30510" s="598"/>
      <c r="W30510" s="598"/>
    </row>
    <row r="30511" spans="6:23" x14ac:dyDescent="0.2">
      <c r="F30511" s="610"/>
      <c r="H30511" s="612"/>
      <c r="I30511" s="598"/>
      <c r="J30511" s="598"/>
      <c r="M30511" s="598"/>
      <c r="N30511" s="598"/>
      <c r="V30511" s="598"/>
      <c r="W30511" s="598"/>
    </row>
    <row r="30512" spans="6:23" x14ac:dyDescent="0.2">
      <c r="F30512" s="610"/>
      <c r="H30512" s="612"/>
      <c r="I30512" s="598"/>
      <c r="J30512" s="598"/>
      <c r="M30512" s="598"/>
      <c r="N30512" s="598"/>
      <c r="V30512" s="598"/>
      <c r="W30512" s="598"/>
    </row>
    <row r="30513" spans="6:23" x14ac:dyDescent="0.2">
      <c r="F30513" s="610"/>
      <c r="H30513" s="612"/>
      <c r="I30513" s="598"/>
      <c r="J30513" s="598"/>
      <c r="M30513" s="598"/>
      <c r="N30513" s="598"/>
      <c r="V30513" s="598"/>
      <c r="W30513" s="598"/>
    </row>
    <row r="30514" spans="6:23" x14ac:dyDescent="0.2">
      <c r="F30514" s="610"/>
      <c r="H30514" s="612"/>
      <c r="I30514" s="598"/>
      <c r="J30514" s="598"/>
      <c r="M30514" s="598"/>
      <c r="N30514" s="598"/>
      <c r="V30514" s="598"/>
      <c r="W30514" s="598"/>
    </row>
    <row r="30515" spans="6:23" x14ac:dyDescent="0.2">
      <c r="F30515" s="610"/>
      <c r="H30515" s="612"/>
      <c r="I30515" s="598"/>
      <c r="J30515" s="598"/>
      <c r="M30515" s="598"/>
      <c r="N30515" s="598"/>
      <c r="V30515" s="598"/>
      <c r="W30515" s="598"/>
    </row>
    <row r="30516" spans="6:23" x14ac:dyDescent="0.2">
      <c r="F30516" s="610"/>
      <c r="H30516" s="612"/>
      <c r="I30516" s="598"/>
      <c r="J30516" s="598"/>
      <c r="M30516" s="598"/>
      <c r="N30516" s="598"/>
      <c r="V30516" s="598"/>
      <c r="W30516" s="598"/>
    </row>
    <row r="30517" spans="6:23" x14ac:dyDescent="0.2">
      <c r="F30517" s="610"/>
      <c r="H30517" s="612"/>
      <c r="I30517" s="598"/>
      <c r="J30517" s="598"/>
      <c r="M30517" s="598"/>
      <c r="N30517" s="598"/>
      <c r="V30517" s="598"/>
      <c r="W30517" s="598"/>
    </row>
    <row r="30518" spans="6:23" x14ac:dyDescent="0.2">
      <c r="F30518" s="610"/>
      <c r="H30518" s="612"/>
      <c r="I30518" s="598"/>
      <c r="J30518" s="598"/>
      <c r="M30518" s="598"/>
      <c r="N30518" s="598"/>
      <c r="V30518" s="598"/>
      <c r="W30518" s="598"/>
    </row>
    <row r="30519" spans="6:23" x14ac:dyDescent="0.2">
      <c r="F30519" s="610"/>
      <c r="H30519" s="612"/>
      <c r="I30519" s="598"/>
      <c r="J30519" s="598"/>
      <c r="M30519" s="598"/>
      <c r="N30519" s="598"/>
      <c r="V30519" s="598"/>
      <c r="W30519" s="598"/>
    </row>
    <row r="30520" spans="6:23" x14ac:dyDescent="0.2">
      <c r="F30520" s="610"/>
      <c r="H30520" s="612"/>
      <c r="I30520" s="598"/>
      <c r="J30520" s="598"/>
      <c r="M30520" s="598"/>
      <c r="N30520" s="598"/>
      <c r="V30520" s="598"/>
      <c r="W30520" s="598"/>
    </row>
    <row r="30521" spans="6:23" x14ac:dyDescent="0.2">
      <c r="F30521" s="610"/>
      <c r="H30521" s="612"/>
      <c r="I30521" s="598"/>
      <c r="J30521" s="598"/>
      <c r="M30521" s="598"/>
      <c r="N30521" s="598"/>
      <c r="V30521" s="598"/>
      <c r="W30521" s="598"/>
    </row>
    <row r="30522" spans="6:23" x14ac:dyDescent="0.2">
      <c r="F30522" s="610"/>
      <c r="H30522" s="612"/>
      <c r="I30522" s="598"/>
      <c r="J30522" s="598"/>
      <c r="M30522" s="598"/>
      <c r="N30522" s="598"/>
      <c r="V30522" s="598"/>
      <c r="W30522" s="598"/>
    </row>
    <row r="30523" spans="6:23" x14ac:dyDescent="0.2">
      <c r="F30523" s="610"/>
      <c r="H30523" s="612"/>
      <c r="I30523" s="598"/>
      <c r="J30523" s="598"/>
      <c r="M30523" s="598"/>
      <c r="N30523" s="598"/>
      <c r="V30523" s="598"/>
      <c r="W30523" s="598"/>
    </row>
    <row r="30524" spans="6:23" x14ac:dyDescent="0.2">
      <c r="F30524" s="610"/>
      <c r="H30524" s="612"/>
      <c r="I30524" s="598"/>
      <c r="J30524" s="598"/>
      <c r="M30524" s="598"/>
      <c r="N30524" s="598"/>
      <c r="V30524" s="598"/>
      <c r="W30524" s="598"/>
    </row>
    <row r="30525" spans="6:23" x14ac:dyDescent="0.2">
      <c r="F30525" s="610"/>
      <c r="H30525" s="612"/>
      <c r="I30525" s="598"/>
      <c r="J30525" s="598"/>
      <c r="M30525" s="598"/>
      <c r="N30525" s="598"/>
      <c r="V30525" s="598"/>
      <c r="W30525" s="598"/>
    </row>
    <row r="30526" spans="6:23" x14ac:dyDescent="0.2">
      <c r="F30526" s="610"/>
      <c r="H30526" s="612"/>
      <c r="I30526" s="598"/>
      <c r="J30526" s="598"/>
      <c r="M30526" s="598"/>
      <c r="N30526" s="598"/>
      <c r="V30526" s="598"/>
      <c r="W30526" s="598"/>
    </row>
    <row r="30527" spans="6:23" x14ac:dyDescent="0.2">
      <c r="F30527" s="610"/>
      <c r="H30527" s="612"/>
      <c r="I30527" s="598"/>
      <c r="J30527" s="598"/>
      <c r="M30527" s="598"/>
      <c r="N30527" s="598"/>
      <c r="V30527" s="598"/>
      <c r="W30527" s="598"/>
    </row>
    <row r="30528" spans="6:23" x14ac:dyDescent="0.2">
      <c r="F30528" s="610"/>
      <c r="H30528" s="612"/>
      <c r="I30528" s="598"/>
      <c r="J30528" s="598"/>
      <c r="M30528" s="598"/>
      <c r="N30528" s="598"/>
      <c r="V30528" s="598"/>
      <c r="W30528" s="598"/>
    </row>
    <row r="30529" spans="6:23" x14ac:dyDescent="0.2">
      <c r="F30529" s="610"/>
      <c r="H30529" s="612"/>
      <c r="I30529" s="598"/>
      <c r="J30529" s="598"/>
      <c r="M30529" s="598"/>
      <c r="N30529" s="598"/>
      <c r="V30529" s="598"/>
      <c r="W30529" s="598"/>
    </row>
    <row r="30530" spans="6:23" x14ac:dyDescent="0.2">
      <c r="F30530" s="610"/>
      <c r="H30530" s="612"/>
      <c r="I30530" s="598"/>
      <c r="J30530" s="598"/>
      <c r="M30530" s="598"/>
      <c r="N30530" s="598"/>
      <c r="V30530" s="598"/>
      <c r="W30530" s="598"/>
    </row>
    <row r="30531" spans="6:23" x14ac:dyDescent="0.2">
      <c r="F30531" s="610"/>
      <c r="H30531" s="612"/>
      <c r="I30531" s="598"/>
      <c r="J30531" s="598"/>
      <c r="M30531" s="598"/>
      <c r="N30531" s="598"/>
      <c r="V30531" s="598"/>
      <c r="W30531" s="598"/>
    </row>
    <row r="30532" spans="6:23" x14ac:dyDescent="0.2">
      <c r="F30532" s="610"/>
      <c r="H30532" s="612"/>
      <c r="I30532" s="598"/>
      <c r="J30532" s="598"/>
      <c r="M30532" s="598"/>
      <c r="N30532" s="598"/>
      <c r="V30532" s="598"/>
      <c r="W30532" s="598"/>
    </row>
    <row r="30533" spans="6:23" x14ac:dyDescent="0.2">
      <c r="F30533" s="610"/>
      <c r="H30533" s="612"/>
      <c r="I30533" s="598"/>
      <c r="J30533" s="598"/>
      <c r="M30533" s="598"/>
      <c r="N30533" s="598"/>
      <c r="V30533" s="598"/>
      <c r="W30533" s="598"/>
    </row>
    <row r="30534" spans="6:23" x14ac:dyDescent="0.2">
      <c r="F30534" s="610"/>
      <c r="H30534" s="612"/>
      <c r="I30534" s="598"/>
      <c r="J30534" s="598"/>
      <c r="M30534" s="598"/>
      <c r="N30534" s="598"/>
      <c r="V30534" s="598"/>
      <c r="W30534" s="598"/>
    </row>
    <row r="30535" spans="6:23" x14ac:dyDescent="0.2">
      <c r="F30535" s="610"/>
      <c r="H30535" s="612"/>
      <c r="I30535" s="598"/>
      <c r="J30535" s="598"/>
      <c r="M30535" s="598"/>
      <c r="N30535" s="598"/>
      <c r="V30535" s="598"/>
      <c r="W30535" s="598"/>
    </row>
    <row r="30536" spans="6:23" x14ac:dyDescent="0.2">
      <c r="F30536" s="610"/>
      <c r="H30536" s="612"/>
      <c r="I30536" s="598"/>
      <c r="J30536" s="598"/>
      <c r="M30536" s="598"/>
      <c r="N30536" s="598"/>
      <c r="V30536" s="598"/>
      <c r="W30536" s="598"/>
    </row>
    <row r="30537" spans="6:23" x14ac:dyDescent="0.2">
      <c r="F30537" s="610"/>
      <c r="H30537" s="612"/>
      <c r="I30537" s="598"/>
      <c r="J30537" s="598"/>
      <c r="M30537" s="598"/>
      <c r="N30537" s="598"/>
      <c r="V30537" s="598"/>
      <c r="W30537" s="598"/>
    </row>
    <row r="30538" spans="6:23" x14ac:dyDescent="0.2">
      <c r="F30538" s="610"/>
      <c r="H30538" s="612"/>
      <c r="I30538" s="598"/>
      <c r="J30538" s="598"/>
      <c r="M30538" s="598"/>
      <c r="N30538" s="598"/>
      <c r="V30538" s="598"/>
      <c r="W30538" s="598"/>
    </row>
    <row r="30539" spans="6:23" x14ac:dyDescent="0.2">
      <c r="F30539" s="610"/>
      <c r="H30539" s="612"/>
      <c r="I30539" s="598"/>
      <c r="J30539" s="598"/>
      <c r="M30539" s="598"/>
      <c r="N30539" s="598"/>
      <c r="V30539" s="598"/>
      <c r="W30539" s="598"/>
    </row>
    <row r="30540" spans="6:23" x14ac:dyDescent="0.2">
      <c r="F30540" s="610"/>
      <c r="H30540" s="612"/>
      <c r="I30540" s="598"/>
      <c r="J30540" s="598"/>
      <c r="M30540" s="598"/>
      <c r="N30540" s="598"/>
      <c r="V30540" s="598"/>
      <c r="W30540" s="598"/>
    </row>
    <row r="30541" spans="6:23" x14ac:dyDescent="0.2">
      <c r="F30541" s="610"/>
      <c r="H30541" s="612"/>
      <c r="I30541" s="598"/>
      <c r="J30541" s="598"/>
      <c r="M30541" s="598"/>
      <c r="N30541" s="598"/>
      <c r="V30541" s="598"/>
      <c r="W30541" s="598"/>
    </row>
    <row r="30542" spans="6:23" x14ac:dyDescent="0.2">
      <c r="F30542" s="610"/>
      <c r="H30542" s="612"/>
      <c r="I30542" s="598"/>
      <c r="J30542" s="598"/>
      <c r="M30542" s="598"/>
      <c r="N30542" s="598"/>
      <c r="V30542" s="598"/>
      <c r="W30542" s="598"/>
    </row>
    <row r="30543" spans="6:23" x14ac:dyDescent="0.2">
      <c r="F30543" s="610"/>
      <c r="H30543" s="612"/>
      <c r="I30543" s="598"/>
      <c r="J30543" s="598"/>
      <c r="M30543" s="598"/>
      <c r="N30543" s="598"/>
      <c r="V30543" s="598"/>
      <c r="W30543" s="598"/>
    </row>
    <row r="30544" spans="6:23" x14ac:dyDescent="0.2">
      <c r="F30544" s="610"/>
      <c r="H30544" s="612"/>
      <c r="I30544" s="598"/>
      <c r="J30544" s="598"/>
      <c r="M30544" s="598"/>
      <c r="N30544" s="598"/>
      <c r="V30544" s="598"/>
      <c r="W30544" s="598"/>
    </row>
    <row r="30545" spans="6:23" x14ac:dyDescent="0.2">
      <c r="F30545" s="610"/>
      <c r="H30545" s="612"/>
      <c r="I30545" s="598"/>
      <c r="J30545" s="598"/>
      <c r="M30545" s="598"/>
      <c r="N30545" s="598"/>
      <c r="V30545" s="598"/>
      <c r="W30545" s="598"/>
    </row>
    <row r="30546" spans="6:23" x14ac:dyDescent="0.2">
      <c r="F30546" s="610"/>
      <c r="H30546" s="612"/>
      <c r="I30546" s="598"/>
      <c r="J30546" s="598"/>
      <c r="M30546" s="598"/>
      <c r="N30546" s="598"/>
      <c r="V30546" s="598"/>
      <c r="W30546" s="598"/>
    </row>
    <row r="30547" spans="6:23" x14ac:dyDescent="0.2">
      <c r="F30547" s="610"/>
      <c r="H30547" s="612"/>
      <c r="I30547" s="598"/>
      <c r="J30547" s="598"/>
      <c r="M30547" s="598"/>
      <c r="N30547" s="598"/>
      <c r="V30547" s="598"/>
      <c r="W30547" s="598"/>
    </row>
    <row r="30548" spans="6:23" x14ac:dyDescent="0.2">
      <c r="F30548" s="610"/>
      <c r="H30548" s="612"/>
      <c r="I30548" s="598"/>
      <c r="J30548" s="598"/>
      <c r="M30548" s="598"/>
      <c r="N30548" s="598"/>
      <c r="V30548" s="598"/>
      <c r="W30548" s="598"/>
    </row>
    <row r="30549" spans="6:23" x14ac:dyDescent="0.2">
      <c r="F30549" s="610"/>
      <c r="H30549" s="612"/>
      <c r="I30549" s="598"/>
      <c r="J30549" s="598"/>
      <c r="M30549" s="598"/>
      <c r="N30549" s="598"/>
      <c r="V30549" s="598"/>
      <c r="W30549" s="598"/>
    </row>
    <row r="30550" spans="6:23" x14ac:dyDescent="0.2">
      <c r="F30550" s="610"/>
      <c r="H30550" s="612"/>
      <c r="I30550" s="598"/>
      <c r="J30550" s="598"/>
      <c r="M30550" s="598"/>
      <c r="N30550" s="598"/>
      <c r="V30550" s="598"/>
      <c r="W30550" s="598"/>
    </row>
    <row r="30551" spans="6:23" x14ac:dyDescent="0.2">
      <c r="F30551" s="610"/>
      <c r="H30551" s="612"/>
      <c r="I30551" s="598"/>
      <c r="J30551" s="598"/>
      <c r="M30551" s="598"/>
      <c r="N30551" s="598"/>
      <c r="V30551" s="598"/>
      <c r="W30551" s="598"/>
    </row>
    <row r="30552" spans="6:23" x14ac:dyDescent="0.2">
      <c r="F30552" s="610"/>
      <c r="H30552" s="612"/>
      <c r="I30552" s="598"/>
      <c r="J30552" s="598"/>
      <c r="M30552" s="598"/>
      <c r="N30552" s="598"/>
      <c r="V30552" s="598"/>
      <c r="W30552" s="598"/>
    </row>
    <row r="30553" spans="6:23" x14ac:dyDescent="0.2">
      <c r="F30553" s="610"/>
      <c r="H30553" s="612"/>
      <c r="I30553" s="598"/>
      <c r="J30553" s="598"/>
      <c r="M30553" s="598"/>
      <c r="N30553" s="598"/>
      <c r="V30553" s="598"/>
      <c r="W30553" s="598"/>
    </row>
    <row r="30554" spans="6:23" x14ac:dyDescent="0.2">
      <c r="F30554" s="610"/>
      <c r="H30554" s="612"/>
      <c r="I30554" s="598"/>
      <c r="J30554" s="598"/>
      <c r="M30554" s="598"/>
      <c r="N30554" s="598"/>
      <c r="V30554" s="598"/>
      <c r="W30554" s="598"/>
    </row>
    <row r="30555" spans="6:23" x14ac:dyDescent="0.2">
      <c r="F30555" s="610"/>
      <c r="H30555" s="612"/>
      <c r="I30555" s="598"/>
      <c r="J30555" s="598"/>
      <c r="M30555" s="598"/>
      <c r="N30555" s="598"/>
      <c r="V30555" s="598"/>
      <c r="W30555" s="598"/>
    </row>
    <row r="30556" spans="6:23" x14ac:dyDescent="0.2">
      <c r="F30556" s="610"/>
      <c r="H30556" s="612"/>
      <c r="I30556" s="598"/>
      <c r="J30556" s="598"/>
      <c r="M30556" s="598"/>
      <c r="N30556" s="598"/>
      <c r="V30556" s="598"/>
      <c r="W30556" s="598"/>
    </row>
    <row r="30557" spans="6:23" x14ac:dyDescent="0.2">
      <c r="F30557" s="610"/>
      <c r="H30557" s="612"/>
      <c r="I30557" s="598"/>
      <c r="J30557" s="598"/>
      <c r="M30557" s="598"/>
      <c r="N30557" s="598"/>
      <c r="V30557" s="598"/>
      <c r="W30557" s="598"/>
    </row>
    <row r="30558" spans="6:23" x14ac:dyDescent="0.2">
      <c r="F30558" s="610"/>
      <c r="H30558" s="612"/>
      <c r="I30558" s="598"/>
      <c r="J30558" s="598"/>
      <c r="M30558" s="598"/>
      <c r="N30558" s="598"/>
      <c r="V30558" s="598"/>
      <c r="W30558" s="598"/>
    </row>
    <row r="30559" spans="6:23" x14ac:dyDescent="0.2">
      <c r="F30559" s="610"/>
      <c r="H30559" s="612"/>
      <c r="I30559" s="598"/>
      <c r="J30559" s="598"/>
      <c r="M30559" s="598"/>
      <c r="N30559" s="598"/>
      <c r="V30559" s="598"/>
      <c r="W30559" s="598"/>
    </row>
    <row r="30560" spans="6:23" x14ac:dyDescent="0.2">
      <c r="F30560" s="610"/>
      <c r="H30560" s="612"/>
      <c r="I30560" s="598"/>
      <c r="J30560" s="598"/>
      <c r="M30560" s="598"/>
      <c r="N30560" s="598"/>
      <c r="V30560" s="598"/>
      <c r="W30560" s="598"/>
    </row>
    <row r="30561" spans="6:23" x14ac:dyDescent="0.2">
      <c r="F30561" s="610"/>
      <c r="H30561" s="612"/>
      <c r="I30561" s="598"/>
      <c r="J30561" s="598"/>
      <c r="M30561" s="598"/>
      <c r="N30561" s="598"/>
      <c r="V30561" s="598"/>
      <c r="W30561" s="598"/>
    </row>
    <row r="30562" spans="6:23" x14ac:dyDescent="0.2">
      <c r="F30562" s="610"/>
      <c r="H30562" s="612"/>
      <c r="I30562" s="598"/>
      <c r="J30562" s="598"/>
      <c r="M30562" s="598"/>
      <c r="N30562" s="598"/>
      <c r="V30562" s="598"/>
      <c r="W30562" s="598"/>
    </row>
    <row r="30563" spans="6:23" x14ac:dyDescent="0.2">
      <c r="F30563" s="610"/>
      <c r="H30563" s="612"/>
      <c r="I30563" s="598"/>
      <c r="J30563" s="598"/>
      <c r="M30563" s="598"/>
      <c r="N30563" s="598"/>
      <c r="V30563" s="598"/>
      <c r="W30563" s="598"/>
    </row>
    <row r="30564" spans="6:23" x14ac:dyDescent="0.2">
      <c r="F30564" s="610"/>
      <c r="H30564" s="612"/>
      <c r="I30564" s="598"/>
      <c r="J30564" s="598"/>
      <c r="M30564" s="598"/>
      <c r="N30564" s="598"/>
      <c r="V30564" s="598"/>
      <c r="W30564" s="598"/>
    </row>
    <row r="30565" spans="6:23" x14ac:dyDescent="0.2">
      <c r="F30565" s="610"/>
      <c r="H30565" s="612"/>
      <c r="I30565" s="598"/>
      <c r="J30565" s="598"/>
      <c r="M30565" s="598"/>
      <c r="N30565" s="598"/>
      <c r="V30565" s="598"/>
      <c r="W30565" s="598"/>
    </row>
    <row r="30566" spans="6:23" x14ac:dyDescent="0.2">
      <c r="F30566" s="610"/>
      <c r="H30566" s="612"/>
      <c r="I30566" s="598"/>
      <c r="J30566" s="598"/>
      <c r="M30566" s="598"/>
      <c r="N30566" s="598"/>
      <c r="V30566" s="598"/>
      <c r="W30566" s="598"/>
    </row>
    <row r="30567" spans="6:23" x14ac:dyDescent="0.2">
      <c r="F30567" s="610"/>
      <c r="H30567" s="612"/>
      <c r="I30567" s="598"/>
      <c r="J30567" s="598"/>
      <c r="M30567" s="598"/>
      <c r="N30567" s="598"/>
      <c r="V30567" s="598"/>
      <c r="W30567" s="598"/>
    </row>
    <row r="30568" spans="6:23" x14ac:dyDescent="0.2">
      <c r="F30568" s="610"/>
      <c r="H30568" s="612"/>
      <c r="I30568" s="598"/>
      <c r="J30568" s="598"/>
      <c r="M30568" s="598"/>
      <c r="N30568" s="598"/>
      <c r="V30568" s="598"/>
      <c r="W30568" s="598"/>
    </row>
    <row r="30569" spans="6:23" x14ac:dyDescent="0.2">
      <c r="F30569" s="610"/>
      <c r="H30569" s="612"/>
      <c r="I30569" s="598"/>
      <c r="J30569" s="598"/>
      <c r="M30569" s="598"/>
      <c r="N30569" s="598"/>
      <c r="V30569" s="598"/>
      <c r="W30569" s="598"/>
    </row>
    <row r="30570" spans="6:23" x14ac:dyDescent="0.2">
      <c r="F30570" s="610"/>
      <c r="H30570" s="612"/>
      <c r="I30570" s="598"/>
      <c r="J30570" s="598"/>
      <c r="M30570" s="598"/>
      <c r="N30570" s="598"/>
      <c r="V30570" s="598"/>
      <c r="W30570" s="598"/>
    </row>
    <row r="30571" spans="6:23" x14ac:dyDescent="0.2">
      <c r="F30571" s="610"/>
      <c r="H30571" s="612"/>
      <c r="I30571" s="598"/>
      <c r="J30571" s="598"/>
      <c r="M30571" s="598"/>
      <c r="N30571" s="598"/>
      <c r="V30571" s="598"/>
      <c r="W30571" s="598"/>
    </row>
    <row r="30572" spans="6:23" x14ac:dyDescent="0.2">
      <c r="F30572" s="610"/>
      <c r="H30572" s="612"/>
      <c r="I30572" s="598"/>
      <c r="J30572" s="598"/>
      <c r="M30572" s="598"/>
      <c r="N30572" s="598"/>
      <c r="V30572" s="598"/>
      <c r="W30572" s="598"/>
    </row>
    <row r="30573" spans="6:23" x14ac:dyDescent="0.2">
      <c r="F30573" s="610"/>
      <c r="H30573" s="612"/>
      <c r="I30573" s="598"/>
      <c r="J30573" s="598"/>
      <c r="M30573" s="598"/>
      <c r="N30573" s="598"/>
      <c r="V30573" s="598"/>
      <c r="W30573" s="598"/>
    </row>
    <row r="30574" spans="6:23" x14ac:dyDescent="0.2">
      <c r="F30574" s="610"/>
      <c r="H30574" s="612"/>
      <c r="I30574" s="598"/>
      <c r="J30574" s="598"/>
      <c r="M30574" s="598"/>
      <c r="N30574" s="598"/>
      <c r="V30574" s="598"/>
      <c r="W30574" s="598"/>
    </row>
    <row r="30575" spans="6:23" x14ac:dyDescent="0.2">
      <c r="F30575" s="610"/>
      <c r="H30575" s="612"/>
      <c r="I30575" s="598"/>
      <c r="J30575" s="598"/>
      <c r="M30575" s="598"/>
      <c r="N30575" s="598"/>
      <c r="V30575" s="598"/>
      <c r="W30575" s="598"/>
    </row>
    <row r="30576" spans="6:23" x14ac:dyDescent="0.2">
      <c r="F30576" s="610"/>
      <c r="H30576" s="612"/>
      <c r="I30576" s="598"/>
      <c r="J30576" s="598"/>
      <c r="M30576" s="598"/>
      <c r="N30576" s="598"/>
      <c r="V30576" s="598"/>
      <c r="W30576" s="598"/>
    </row>
    <row r="30577" spans="6:23" x14ac:dyDescent="0.2">
      <c r="F30577" s="610"/>
      <c r="H30577" s="612"/>
      <c r="I30577" s="598"/>
      <c r="J30577" s="598"/>
      <c r="M30577" s="598"/>
      <c r="N30577" s="598"/>
      <c r="V30577" s="598"/>
      <c r="W30577" s="598"/>
    </row>
    <row r="30578" spans="6:23" x14ac:dyDescent="0.2">
      <c r="F30578" s="610"/>
      <c r="H30578" s="612"/>
      <c r="I30578" s="598"/>
      <c r="J30578" s="598"/>
      <c r="M30578" s="598"/>
      <c r="N30578" s="598"/>
      <c r="V30578" s="598"/>
      <c r="W30578" s="598"/>
    </row>
    <row r="30579" spans="6:23" x14ac:dyDescent="0.2">
      <c r="F30579" s="610"/>
      <c r="H30579" s="612"/>
      <c r="I30579" s="598"/>
      <c r="J30579" s="598"/>
      <c r="M30579" s="598"/>
      <c r="N30579" s="598"/>
      <c r="V30579" s="598"/>
      <c r="W30579" s="598"/>
    </row>
    <row r="30580" spans="6:23" x14ac:dyDescent="0.2">
      <c r="F30580" s="610"/>
      <c r="H30580" s="612"/>
      <c r="I30580" s="598"/>
      <c r="J30580" s="598"/>
      <c r="M30580" s="598"/>
      <c r="N30580" s="598"/>
      <c r="V30580" s="598"/>
      <c r="W30580" s="598"/>
    </row>
    <row r="30581" spans="6:23" x14ac:dyDescent="0.2">
      <c r="F30581" s="610"/>
      <c r="H30581" s="612"/>
      <c r="I30581" s="598"/>
      <c r="J30581" s="598"/>
      <c r="M30581" s="598"/>
      <c r="N30581" s="598"/>
      <c r="V30581" s="598"/>
      <c r="W30581" s="598"/>
    </row>
    <row r="30582" spans="6:23" x14ac:dyDescent="0.2">
      <c r="F30582" s="610"/>
      <c r="H30582" s="612"/>
      <c r="I30582" s="598"/>
      <c r="J30582" s="598"/>
      <c r="M30582" s="598"/>
      <c r="N30582" s="598"/>
      <c r="V30582" s="598"/>
      <c r="W30582" s="598"/>
    </row>
    <row r="30583" spans="6:23" x14ac:dyDescent="0.2">
      <c r="F30583" s="610"/>
      <c r="H30583" s="612"/>
      <c r="I30583" s="598"/>
      <c r="J30583" s="598"/>
      <c r="M30583" s="598"/>
      <c r="N30583" s="598"/>
      <c r="V30583" s="598"/>
      <c r="W30583" s="598"/>
    </row>
    <row r="30584" spans="6:23" x14ac:dyDescent="0.2">
      <c r="F30584" s="610"/>
      <c r="H30584" s="612"/>
      <c r="I30584" s="598"/>
      <c r="J30584" s="598"/>
      <c r="M30584" s="598"/>
      <c r="N30584" s="598"/>
      <c r="V30584" s="598"/>
      <c r="W30584" s="598"/>
    </row>
    <row r="30585" spans="6:23" x14ac:dyDescent="0.2">
      <c r="F30585" s="610"/>
      <c r="H30585" s="612"/>
      <c r="I30585" s="598"/>
      <c r="J30585" s="598"/>
      <c r="M30585" s="598"/>
      <c r="N30585" s="598"/>
      <c r="V30585" s="598"/>
      <c r="W30585" s="598"/>
    </row>
    <row r="30586" spans="6:23" x14ac:dyDescent="0.2">
      <c r="F30586" s="610"/>
      <c r="H30586" s="612"/>
      <c r="I30586" s="598"/>
      <c r="J30586" s="598"/>
      <c r="M30586" s="598"/>
      <c r="N30586" s="598"/>
      <c r="V30586" s="598"/>
      <c r="W30586" s="598"/>
    </row>
    <row r="30587" spans="6:23" x14ac:dyDescent="0.2">
      <c r="F30587" s="610"/>
      <c r="H30587" s="612"/>
      <c r="I30587" s="598"/>
      <c r="J30587" s="598"/>
      <c r="M30587" s="598"/>
      <c r="N30587" s="598"/>
      <c r="V30587" s="598"/>
      <c r="W30587" s="598"/>
    </row>
    <row r="30588" spans="6:23" x14ac:dyDescent="0.2">
      <c r="F30588" s="610"/>
      <c r="H30588" s="612"/>
      <c r="I30588" s="598"/>
      <c r="J30588" s="598"/>
      <c r="M30588" s="598"/>
      <c r="N30588" s="598"/>
      <c r="V30588" s="598"/>
      <c r="W30588" s="598"/>
    </row>
    <row r="30589" spans="6:23" x14ac:dyDescent="0.2">
      <c r="F30589" s="610"/>
      <c r="H30589" s="612"/>
      <c r="I30589" s="598"/>
      <c r="J30589" s="598"/>
      <c r="M30589" s="598"/>
      <c r="N30589" s="598"/>
      <c r="V30589" s="598"/>
      <c r="W30589" s="598"/>
    </row>
    <row r="30590" spans="6:23" x14ac:dyDescent="0.2">
      <c r="F30590" s="610"/>
      <c r="H30590" s="612"/>
      <c r="I30590" s="598"/>
      <c r="J30590" s="598"/>
      <c r="M30590" s="598"/>
      <c r="N30590" s="598"/>
      <c r="V30590" s="598"/>
      <c r="W30590" s="598"/>
    </row>
    <row r="30591" spans="6:23" x14ac:dyDescent="0.2">
      <c r="F30591" s="610"/>
      <c r="H30591" s="612"/>
      <c r="I30591" s="598"/>
      <c r="J30591" s="598"/>
      <c r="M30591" s="598"/>
      <c r="N30591" s="598"/>
      <c r="V30591" s="598"/>
      <c r="W30591" s="598"/>
    </row>
    <row r="30592" spans="6:23" x14ac:dyDescent="0.2">
      <c r="F30592" s="610"/>
      <c r="H30592" s="612"/>
      <c r="I30592" s="598"/>
      <c r="J30592" s="598"/>
      <c r="M30592" s="598"/>
      <c r="N30592" s="598"/>
      <c r="V30592" s="598"/>
      <c r="W30592" s="598"/>
    </row>
    <row r="30593" spans="6:23" x14ac:dyDescent="0.2">
      <c r="F30593" s="610"/>
      <c r="H30593" s="612"/>
      <c r="I30593" s="598"/>
      <c r="J30593" s="598"/>
      <c r="M30593" s="598"/>
      <c r="N30593" s="598"/>
      <c r="V30593" s="598"/>
      <c r="W30593" s="598"/>
    </row>
    <row r="30594" spans="6:23" x14ac:dyDescent="0.2">
      <c r="F30594" s="610"/>
      <c r="H30594" s="612"/>
      <c r="I30594" s="598"/>
      <c r="J30594" s="598"/>
      <c r="M30594" s="598"/>
      <c r="N30594" s="598"/>
      <c r="V30594" s="598"/>
      <c r="W30594" s="598"/>
    </row>
    <row r="30595" spans="6:23" x14ac:dyDescent="0.2">
      <c r="F30595" s="610"/>
      <c r="H30595" s="612"/>
      <c r="I30595" s="598"/>
      <c r="J30595" s="598"/>
      <c r="M30595" s="598"/>
      <c r="N30595" s="598"/>
      <c r="V30595" s="598"/>
      <c r="W30595" s="598"/>
    </row>
    <row r="30596" spans="6:23" x14ac:dyDescent="0.2">
      <c r="F30596" s="610"/>
      <c r="H30596" s="612"/>
      <c r="I30596" s="598"/>
      <c r="J30596" s="598"/>
      <c r="M30596" s="598"/>
      <c r="N30596" s="598"/>
      <c r="V30596" s="598"/>
      <c r="W30596" s="598"/>
    </row>
    <row r="30597" spans="6:23" x14ac:dyDescent="0.2">
      <c r="F30597" s="610"/>
      <c r="H30597" s="612"/>
      <c r="I30597" s="598"/>
      <c r="J30597" s="598"/>
      <c r="M30597" s="598"/>
      <c r="N30597" s="598"/>
      <c r="V30597" s="598"/>
      <c r="W30597" s="598"/>
    </row>
    <row r="30598" spans="6:23" x14ac:dyDescent="0.2">
      <c r="F30598" s="610"/>
      <c r="H30598" s="612"/>
      <c r="I30598" s="598"/>
      <c r="J30598" s="598"/>
      <c r="M30598" s="598"/>
      <c r="N30598" s="598"/>
      <c r="V30598" s="598"/>
      <c r="W30598" s="598"/>
    </row>
    <row r="30599" spans="6:23" x14ac:dyDescent="0.2">
      <c r="F30599" s="610"/>
      <c r="H30599" s="612"/>
      <c r="I30599" s="598"/>
      <c r="J30599" s="598"/>
      <c r="M30599" s="598"/>
      <c r="N30599" s="598"/>
      <c r="V30599" s="598"/>
      <c r="W30599" s="598"/>
    </row>
    <row r="30600" spans="6:23" x14ac:dyDescent="0.2">
      <c r="F30600" s="610"/>
      <c r="H30600" s="612"/>
      <c r="I30600" s="598"/>
      <c r="J30600" s="598"/>
      <c r="M30600" s="598"/>
      <c r="N30600" s="598"/>
      <c r="V30600" s="598"/>
      <c r="W30600" s="598"/>
    </row>
    <row r="30601" spans="6:23" x14ac:dyDescent="0.2">
      <c r="F30601" s="610"/>
      <c r="H30601" s="612"/>
      <c r="I30601" s="598"/>
      <c r="J30601" s="598"/>
      <c r="M30601" s="598"/>
      <c r="N30601" s="598"/>
      <c r="V30601" s="598"/>
      <c r="W30601" s="598"/>
    </row>
    <row r="30602" spans="6:23" x14ac:dyDescent="0.2">
      <c r="F30602" s="610"/>
      <c r="H30602" s="612"/>
      <c r="I30602" s="598"/>
      <c r="J30602" s="598"/>
      <c r="M30602" s="598"/>
      <c r="N30602" s="598"/>
      <c r="V30602" s="598"/>
      <c r="W30602" s="598"/>
    </row>
    <row r="30603" spans="6:23" x14ac:dyDescent="0.2">
      <c r="F30603" s="610"/>
      <c r="H30603" s="612"/>
      <c r="I30603" s="598"/>
      <c r="J30603" s="598"/>
      <c r="M30603" s="598"/>
      <c r="N30603" s="598"/>
      <c r="V30603" s="598"/>
      <c r="W30603" s="598"/>
    </row>
    <row r="30604" spans="6:23" x14ac:dyDescent="0.2">
      <c r="F30604" s="610"/>
      <c r="H30604" s="612"/>
      <c r="I30604" s="598"/>
      <c r="J30604" s="598"/>
      <c r="M30604" s="598"/>
      <c r="N30604" s="598"/>
      <c r="V30604" s="598"/>
      <c r="W30604" s="598"/>
    </row>
    <row r="30605" spans="6:23" x14ac:dyDescent="0.2">
      <c r="F30605" s="610"/>
      <c r="H30605" s="612"/>
      <c r="I30605" s="598"/>
      <c r="J30605" s="598"/>
      <c r="M30605" s="598"/>
      <c r="N30605" s="598"/>
      <c r="V30605" s="598"/>
      <c r="W30605" s="598"/>
    </row>
    <row r="30606" spans="6:23" x14ac:dyDescent="0.2">
      <c r="F30606" s="610"/>
      <c r="H30606" s="612"/>
      <c r="I30606" s="598"/>
      <c r="J30606" s="598"/>
      <c r="M30606" s="598"/>
      <c r="N30606" s="598"/>
      <c r="V30606" s="598"/>
      <c r="W30606" s="598"/>
    </row>
    <row r="30607" spans="6:23" x14ac:dyDescent="0.2">
      <c r="F30607" s="610"/>
      <c r="H30607" s="612"/>
      <c r="I30607" s="598"/>
      <c r="J30607" s="598"/>
      <c r="M30607" s="598"/>
      <c r="N30607" s="598"/>
      <c r="V30607" s="598"/>
      <c r="W30607" s="598"/>
    </row>
    <row r="30608" spans="6:23" x14ac:dyDescent="0.2">
      <c r="F30608" s="610"/>
      <c r="H30608" s="612"/>
      <c r="I30608" s="598"/>
      <c r="J30608" s="598"/>
      <c r="M30608" s="598"/>
      <c r="N30608" s="598"/>
      <c r="V30608" s="598"/>
      <c r="W30608" s="598"/>
    </row>
    <row r="30609" spans="6:23" x14ac:dyDescent="0.2">
      <c r="F30609" s="610"/>
      <c r="H30609" s="612"/>
      <c r="I30609" s="598"/>
      <c r="J30609" s="598"/>
      <c r="M30609" s="598"/>
      <c r="N30609" s="598"/>
      <c r="V30609" s="598"/>
      <c r="W30609" s="598"/>
    </row>
    <row r="30610" spans="6:23" x14ac:dyDescent="0.2">
      <c r="F30610" s="610"/>
      <c r="H30610" s="612"/>
      <c r="I30610" s="598"/>
      <c r="J30610" s="598"/>
      <c r="M30610" s="598"/>
      <c r="N30610" s="598"/>
      <c r="V30610" s="598"/>
      <c r="W30610" s="598"/>
    </row>
    <row r="30611" spans="6:23" x14ac:dyDescent="0.2">
      <c r="F30611" s="610"/>
      <c r="H30611" s="612"/>
      <c r="I30611" s="598"/>
      <c r="J30611" s="598"/>
      <c r="M30611" s="598"/>
      <c r="N30611" s="598"/>
      <c r="V30611" s="598"/>
      <c r="W30611" s="598"/>
    </row>
    <row r="30612" spans="6:23" x14ac:dyDescent="0.2">
      <c r="F30612" s="610"/>
      <c r="H30612" s="612"/>
      <c r="I30612" s="598"/>
      <c r="J30612" s="598"/>
      <c r="M30612" s="598"/>
      <c r="N30612" s="598"/>
      <c r="V30612" s="598"/>
      <c r="W30612" s="598"/>
    </row>
    <row r="30613" spans="6:23" x14ac:dyDescent="0.2">
      <c r="F30613" s="610"/>
      <c r="H30613" s="612"/>
      <c r="I30613" s="598"/>
      <c r="J30613" s="598"/>
      <c r="M30613" s="598"/>
      <c r="N30613" s="598"/>
      <c r="V30613" s="598"/>
      <c r="W30613" s="598"/>
    </row>
    <row r="30614" spans="6:23" x14ac:dyDescent="0.2">
      <c r="F30614" s="610"/>
      <c r="H30614" s="612"/>
      <c r="I30614" s="598"/>
      <c r="J30614" s="598"/>
      <c r="M30614" s="598"/>
      <c r="N30614" s="598"/>
      <c r="V30614" s="598"/>
      <c r="W30614" s="598"/>
    </row>
    <row r="30615" spans="6:23" x14ac:dyDescent="0.2">
      <c r="F30615" s="610"/>
      <c r="H30615" s="612"/>
      <c r="I30615" s="598"/>
      <c r="J30615" s="598"/>
      <c r="M30615" s="598"/>
      <c r="N30615" s="598"/>
      <c r="V30615" s="598"/>
      <c r="W30615" s="598"/>
    </row>
    <row r="30616" spans="6:23" x14ac:dyDescent="0.2">
      <c r="F30616" s="610"/>
      <c r="H30616" s="612"/>
      <c r="I30616" s="598"/>
      <c r="J30616" s="598"/>
      <c r="M30616" s="598"/>
      <c r="N30616" s="598"/>
      <c r="V30616" s="598"/>
      <c r="W30616" s="598"/>
    </row>
    <row r="30617" spans="6:23" x14ac:dyDescent="0.2">
      <c r="F30617" s="610"/>
      <c r="H30617" s="612"/>
      <c r="I30617" s="598"/>
      <c r="J30617" s="598"/>
      <c r="M30617" s="598"/>
      <c r="N30617" s="598"/>
      <c r="V30617" s="598"/>
      <c r="W30617" s="598"/>
    </row>
    <row r="30618" spans="6:23" x14ac:dyDescent="0.2">
      <c r="F30618" s="610"/>
      <c r="H30618" s="612"/>
      <c r="I30618" s="598"/>
      <c r="J30618" s="598"/>
      <c r="M30618" s="598"/>
      <c r="N30618" s="598"/>
      <c r="V30618" s="598"/>
      <c r="W30618" s="598"/>
    </row>
    <row r="30619" spans="6:23" x14ac:dyDescent="0.2">
      <c r="F30619" s="610"/>
      <c r="H30619" s="612"/>
      <c r="I30619" s="598"/>
      <c r="J30619" s="598"/>
      <c r="M30619" s="598"/>
      <c r="N30619" s="598"/>
      <c r="V30619" s="598"/>
      <c r="W30619" s="598"/>
    </row>
    <row r="30620" spans="6:23" x14ac:dyDescent="0.2">
      <c r="F30620" s="610"/>
      <c r="H30620" s="612"/>
      <c r="I30620" s="598"/>
      <c r="J30620" s="598"/>
      <c r="M30620" s="598"/>
      <c r="N30620" s="598"/>
      <c r="V30620" s="598"/>
      <c r="W30620" s="598"/>
    </row>
    <row r="30621" spans="6:23" x14ac:dyDescent="0.2">
      <c r="F30621" s="610"/>
      <c r="H30621" s="612"/>
      <c r="I30621" s="598"/>
      <c r="J30621" s="598"/>
      <c r="M30621" s="598"/>
      <c r="N30621" s="598"/>
      <c r="V30621" s="598"/>
      <c r="W30621" s="598"/>
    </row>
    <row r="30622" spans="6:23" x14ac:dyDescent="0.2">
      <c r="F30622" s="610"/>
      <c r="H30622" s="612"/>
      <c r="I30622" s="598"/>
      <c r="J30622" s="598"/>
      <c r="M30622" s="598"/>
      <c r="N30622" s="598"/>
      <c r="V30622" s="598"/>
      <c r="W30622" s="598"/>
    </row>
    <row r="30623" spans="6:23" x14ac:dyDescent="0.2">
      <c r="F30623" s="610"/>
      <c r="H30623" s="612"/>
      <c r="I30623" s="598"/>
      <c r="J30623" s="598"/>
      <c r="M30623" s="598"/>
      <c r="N30623" s="598"/>
      <c r="V30623" s="598"/>
      <c r="W30623" s="598"/>
    </row>
    <row r="30624" spans="6:23" x14ac:dyDescent="0.2">
      <c r="F30624" s="610"/>
      <c r="H30624" s="612"/>
      <c r="I30624" s="598"/>
      <c r="J30624" s="598"/>
      <c r="M30624" s="598"/>
      <c r="N30624" s="598"/>
      <c r="V30624" s="598"/>
      <c r="W30624" s="598"/>
    </row>
    <row r="30625" spans="6:23" x14ac:dyDescent="0.2">
      <c r="F30625" s="610"/>
      <c r="H30625" s="612"/>
      <c r="I30625" s="598"/>
      <c r="J30625" s="598"/>
      <c r="M30625" s="598"/>
      <c r="N30625" s="598"/>
      <c r="V30625" s="598"/>
      <c r="W30625" s="598"/>
    </row>
    <row r="30626" spans="6:23" x14ac:dyDescent="0.2">
      <c r="F30626" s="610"/>
      <c r="H30626" s="612"/>
      <c r="I30626" s="598"/>
      <c r="J30626" s="598"/>
      <c r="M30626" s="598"/>
      <c r="N30626" s="598"/>
      <c r="V30626" s="598"/>
      <c r="W30626" s="598"/>
    </row>
    <row r="30627" spans="6:23" x14ac:dyDescent="0.2">
      <c r="F30627" s="610"/>
      <c r="H30627" s="612"/>
      <c r="I30627" s="598"/>
      <c r="J30627" s="598"/>
      <c r="M30627" s="598"/>
      <c r="N30627" s="598"/>
      <c r="V30627" s="598"/>
      <c r="W30627" s="598"/>
    </row>
    <row r="30628" spans="6:23" x14ac:dyDescent="0.2">
      <c r="F30628" s="610"/>
      <c r="H30628" s="612"/>
      <c r="I30628" s="598"/>
      <c r="J30628" s="598"/>
      <c r="M30628" s="598"/>
      <c r="N30628" s="598"/>
      <c r="V30628" s="598"/>
      <c r="W30628" s="598"/>
    </row>
    <row r="30629" spans="6:23" x14ac:dyDescent="0.2">
      <c r="F30629" s="610"/>
      <c r="H30629" s="612"/>
      <c r="I30629" s="598"/>
      <c r="J30629" s="598"/>
      <c r="M30629" s="598"/>
      <c r="N30629" s="598"/>
      <c r="V30629" s="598"/>
      <c r="W30629" s="598"/>
    </row>
    <row r="30630" spans="6:23" x14ac:dyDescent="0.2">
      <c r="F30630" s="610"/>
      <c r="H30630" s="612"/>
      <c r="I30630" s="598"/>
      <c r="J30630" s="598"/>
      <c r="M30630" s="598"/>
      <c r="N30630" s="598"/>
      <c r="V30630" s="598"/>
      <c r="W30630" s="598"/>
    </row>
    <row r="30631" spans="6:23" x14ac:dyDescent="0.2">
      <c r="F30631" s="610"/>
      <c r="H30631" s="612"/>
      <c r="I30631" s="598"/>
      <c r="J30631" s="598"/>
      <c r="M30631" s="598"/>
      <c r="N30631" s="598"/>
      <c r="V30631" s="598"/>
      <c r="W30631" s="598"/>
    </row>
    <row r="30632" spans="6:23" x14ac:dyDescent="0.2">
      <c r="F30632" s="610"/>
      <c r="H30632" s="612"/>
      <c r="I30632" s="598"/>
      <c r="J30632" s="598"/>
      <c r="M30632" s="598"/>
      <c r="N30632" s="598"/>
      <c r="V30632" s="598"/>
      <c r="W30632" s="598"/>
    </row>
    <row r="30633" spans="6:23" x14ac:dyDescent="0.2">
      <c r="F30633" s="610"/>
      <c r="H30633" s="612"/>
      <c r="I30633" s="598"/>
      <c r="J30633" s="598"/>
      <c r="M30633" s="598"/>
      <c r="N30633" s="598"/>
      <c r="V30633" s="598"/>
      <c r="W30633" s="598"/>
    </row>
    <row r="30634" spans="6:23" x14ac:dyDescent="0.2">
      <c r="F30634" s="610"/>
      <c r="H30634" s="612"/>
      <c r="I30634" s="598"/>
      <c r="J30634" s="598"/>
      <c r="M30634" s="598"/>
      <c r="N30634" s="598"/>
      <c r="V30634" s="598"/>
      <c r="W30634" s="598"/>
    </row>
    <row r="30635" spans="6:23" x14ac:dyDescent="0.2">
      <c r="F30635" s="610"/>
      <c r="H30635" s="612"/>
      <c r="I30635" s="598"/>
      <c r="J30635" s="598"/>
      <c r="M30635" s="598"/>
      <c r="N30635" s="598"/>
      <c r="V30635" s="598"/>
      <c r="W30635" s="598"/>
    </row>
    <row r="30636" spans="6:23" x14ac:dyDescent="0.2">
      <c r="F30636" s="610"/>
      <c r="H30636" s="612"/>
      <c r="I30636" s="598"/>
      <c r="J30636" s="598"/>
      <c r="M30636" s="598"/>
      <c r="N30636" s="598"/>
      <c r="V30636" s="598"/>
      <c r="W30636" s="598"/>
    </row>
    <row r="30637" spans="6:23" x14ac:dyDescent="0.2">
      <c r="F30637" s="610"/>
      <c r="H30637" s="612"/>
      <c r="I30637" s="598"/>
      <c r="J30637" s="598"/>
      <c r="M30637" s="598"/>
      <c r="N30637" s="598"/>
      <c r="V30637" s="598"/>
      <c r="W30637" s="598"/>
    </row>
    <row r="30638" spans="6:23" x14ac:dyDescent="0.2">
      <c r="F30638" s="610"/>
      <c r="H30638" s="612"/>
      <c r="I30638" s="598"/>
      <c r="J30638" s="598"/>
      <c r="M30638" s="598"/>
      <c r="N30638" s="598"/>
      <c r="V30638" s="598"/>
      <c r="W30638" s="598"/>
    </row>
    <row r="30639" spans="6:23" x14ac:dyDescent="0.2">
      <c r="F30639" s="610"/>
      <c r="H30639" s="612"/>
      <c r="I30639" s="598"/>
      <c r="J30639" s="598"/>
      <c r="M30639" s="598"/>
      <c r="N30639" s="598"/>
      <c r="V30639" s="598"/>
      <c r="W30639" s="598"/>
    </row>
    <row r="30640" spans="6:23" x14ac:dyDescent="0.2">
      <c r="F30640" s="610"/>
      <c r="H30640" s="612"/>
      <c r="I30640" s="598"/>
      <c r="J30640" s="598"/>
      <c r="M30640" s="598"/>
      <c r="N30640" s="598"/>
      <c r="V30640" s="598"/>
      <c r="W30640" s="598"/>
    </row>
    <row r="30641" spans="6:23" x14ac:dyDescent="0.2">
      <c r="F30641" s="610"/>
      <c r="H30641" s="612"/>
      <c r="I30641" s="598"/>
      <c r="J30641" s="598"/>
      <c r="M30641" s="598"/>
      <c r="N30641" s="598"/>
      <c r="V30641" s="598"/>
      <c r="W30641" s="598"/>
    </row>
    <row r="30642" spans="6:23" x14ac:dyDescent="0.2">
      <c r="F30642" s="610"/>
      <c r="H30642" s="612"/>
      <c r="I30642" s="598"/>
      <c r="J30642" s="598"/>
      <c r="M30642" s="598"/>
      <c r="N30642" s="598"/>
      <c r="V30642" s="598"/>
      <c r="W30642" s="598"/>
    </row>
    <row r="30643" spans="6:23" x14ac:dyDescent="0.2">
      <c r="F30643" s="610"/>
      <c r="H30643" s="612"/>
      <c r="I30643" s="598"/>
      <c r="J30643" s="598"/>
      <c r="M30643" s="598"/>
      <c r="N30643" s="598"/>
      <c r="V30643" s="598"/>
      <c r="W30643" s="598"/>
    </row>
    <row r="30644" spans="6:23" x14ac:dyDescent="0.2">
      <c r="F30644" s="610"/>
      <c r="H30644" s="612"/>
      <c r="I30644" s="598"/>
      <c r="J30644" s="598"/>
      <c r="M30644" s="598"/>
      <c r="N30644" s="598"/>
      <c r="V30644" s="598"/>
      <c r="W30644" s="598"/>
    </row>
    <row r="30645" spans="6:23" x14ac:dyDescent="0.2">
      <c r="F30645" s="610"/>
      <c r="H30645" s="612"/>
      <c r="I30645" s="598"/>
      <c r="J30645" s="598"/>
      <c r="M30645" s="598"/>
      <c r="N30645" s="598"/>
      <c r="V30645" s="598"/>
      <c r="W30645" s="598"/>
    </row>
    <row r="30646" spans="6:23" x14ac:dyDescent="0.2">
      <c r="F30646" s="610"/>
      <c r="H30646" s="612"/>
      <c r="I30646" s="598"/>
      <c r="J30646" s="598"/>
      <c r="M30646" s="598"/>
      <c r="N30646" s="598"/>
      <c r="V30646" s="598"/>
      <c r="W30646" s="598"/>
    </row>
    <row r="30647" spans="6:23" x14ac:dyDescent="0.2">
      <c r="F30647" s="610"/>
      <c r="H30647" s="612"/>
      <c r="I30647" s="598"/>
      <c r="J30647" s="598"/>
      <c r="M30647" s="598"/>
      <c r="N30647" s="598"/>
      <c r="V30647" s="598"/>
      <c r="W30647" s="598"/>
    </row>
    <row r="30648" spans="6:23" x14ac:dyDescent="0.2">
      <c r="F30648" s="610"/>
      <c r="H30648" s="612"/>
      <c r="I30648" s="598"/>
      <c r="J30648" s="598"/>
      <c r="M30648" s="598"/>
      <c r="N30648" s="598"/>
      <c r="V30648" s="598"/>
      <c r="W30648" s="598"/>
    </row>
    <row r="30649" spans="6:23" x14ac:dyDescent="0.2">
      <c r="F30649" s="610"/>
      <c r="H30649" s="612"/>
      <c r="I30649" s="598"/>
      <c r="J30649" s="598"/>
      <c r="M30649" s="598"/>
      <c r="N30649" s="598"/>
      <c r="V30649" s="598"/>
      <c r="W30649" s="598"/>
    </row>
    <row r="30650" spans="6:23" x14ac:dyDescent="0.2">
      <c r="F30650" s="610"/>
      <c r="H30650" s="612"/>
      <c r="I30650" s="598"/>
      <c r="J30650" s="598"/>
      <c r="M30650" s="598"/>
      <c r="N30650" s="598"/>
      <c r="V30650" s="598"/>
      <c r="W30650" s="598"/>
    </row>
    <row r="30651" spans="6:23" x14ac:dyDescent="0.2">
      <c r="F30651" s="610"/>
      <c r="H30651" s="612"/>
      <c r="I30651" s="598"/>
      <c r="J30651" s="598"/>
      <c r="M30651" s="598"/>
      <c r="N30651" s="598"/>
      <c r="V30651" s="598"/>
      <c r="W30651" s="598"/>
    </row>
    <row r="30652" spans="6:23" x14ac:dyDescent="0.2">
      <c r="F30652" s="610"/>
      <c r="H30652" s="612"/>
      <c r="I30652" s="598"/>
      <c r="J30652" s="598"/>
      <c r="M30652" s="598"/>
      <c r="N30652" s="598"/>
      <c r="V30652" s="598"/>
      <c r="W30652" s="598"/>
    </row>
    <row r="30653" spans="6:23" x14ac:dyDescent="0.2">
      <c r="F30653" s="610"/>
      <c r="H30653" s="612"/>
      <c r="I30653" s="598"/>
      <c r="J30653" s="598"/>
      <c r="M30653" s="598"/>
      <c r="N30653" s="598"/>
      <c r="V30653" s="598"/>
      <c r="W30653" s="598"/>
    </row>
    <row r="30654" spans="6:23" x14ac:dyDescent="0.2">
      <c r="F30654" s="610"/>
      <c r="H30654" s="612"/>
      <c r="I30654" s="598"/>
      <c r="J30654" s="598"/>
      <c r="M30654" s="598"/>
      <c r="N30654" s="598"/>
      <c r="V30654" s="598"/>
      <c r="W30654" s="598"/>
    </row>
    <row r="30655" spans="6:23" x14ac:dyDescent="0.2">
      <c r="F30655" s="610"/>
      <c r="H30655" s="612"/>
      <c r="I30655" s="598"/>
      <c r="J30655" s="598"/>
      <c r="M30655" s="598"/>
      <c r="N30655" s="598"/>
      <c r="V30655" s="598"/>
      <c r="W30655" s="598"/>
    </row>
    <row r="30656" spans="6:23" x14ac:dyDescent="0.2">
      <c r="F30656" s="610"/>
      <c r="H30656" s="612"/>
      <c r="I30656" s="598"/>
      <c r="J30656" s="598"/>
      <c r="M30656" s="598"/>
      <c r="N30656" s="598"/>
      <c r="V30656" s="598"/>
      <c r="W30656" s="598"/>
    </row>
    <row r="30657" spans="6:23" x14ac:dyDescent="0.2">
      <c r="F30657" s="610"/>
      <c r="H30657" s="612"/>
      <c r="I30657" s="598"/>
      <c r="J30657" s="598"/>
      <c r="M30657" s="598"/>
      <c r="N30657" s="598"/>
      <c r="V30657" s="598"/>
      <c r="W30657" s="598"/>
    </row>
    <row r="30658" spans="6:23" x14ac:dyDescent="0.2">
      <c r="F30658" s="610"/>
      <c r="H30658" s="612"/>
      <c r="I30658" s="598"/>
      <c r="J30658" s="598"/>
      <c r="M30658" s="598"/>
      <c r="N30658" s="598"/>
      <c r="V30658" s="598"/>
      <c r="W30658" s="598"/>
    </row>
    <row r="30659" spans="6:23" x14ac:dyDescent="0.2">
      <c r="F30659" s="610"/>
      <c r="H30659" s="612"/>
      <c r="I30659" s="598"/>
      <c r="J30659" s="598"/>
      <c r="M30659" s="598"/>
      <c r="N30659" s="598"/>
      <c r="V30659" s="598"/>
      <c r="W30659" s="598"/>
    </row>
    <row r="30660" spans="6:23" x14ac:dyDescent="0.2">
      <c r="F30660" s="610"/>
      <c r="H30660" s="612"/>
      <c r="I30660" s="598"/>
      <c r="J30660" s="598"/>
      <c r="M30660" s="598"/>
      <c r="N30660" s="598"/>
      <c r="V30660" s="598"/>
      <c r="W30660" s="598"/>
    </row>
    <row r="30661" spans="6:23" x14ac:dyDescent="0.2">
      <c r="F30661" s="610"/>
      <c r="H30661" s="612"/>
      <c r="I30661" s="598"/>
      <c r="J30661" s="598"/>
      <c r="M30661" s="598"/>
      <c r="N30661" s="598"/>
      <c r="V30661" s="598"/>
      <c r="W30661" s="598"/>
    </row>
    <row r="30662" spans="6:23" x14ac:dyDescent="0.2">
      <c r="F30662" s="610"/>
      <c r="H30662" s="612"/>
      <c r="I30662" s="598"/>
      <c r="J30662" s="598"/>
      <c r="M30662" s="598"/>
      <c r="N30662" s="598"/>
      <c r="V30662" s="598"/>
      <c r="W30662" s="598"/>
    </row>
    <row r="30663" spans="6:23" x14ac:dyDescent="0.2">
      <c r="F30663" s="610"/>
      <c r="H30663" s="612"/>
      <c r="I30663" s="598"/>
      <c r="J30663" s="598"/>
      <c r="M30663" s="598"/>
      <c r="N30663" s="598"/>
      <c r="V30663" s="598"/>
      <c r="W30663" s="598"/>
    </row>
    <row r="30664" spans="6:23" x14ac:dyDescent="0.2">
      <c r="F30664" s="610"/>
      <c r="H30664" s="612"/>
      <c r="I30664" s="598"/>
      <c r="J30664" s="598"/>
      <c r="M30664" s="598"/>
      <c r="N30664" s="598"/>
      <c r="V30664" s="598"/>
      <c r="W30664" s="598"/>
    </row>
    <row r="30665" spans="6:23" x14ac:dyDescent="0.2">
      <c r="F30665" s="610"/>
      <c r="H30665" s="612"/>
      <c r="I30665" s="598"/>
      <c r="J30665" s="598"/>
      <c r="M30665" s="598"/>
      <c r="N30665" s="598"/>
      <c r="V30665" s="598"/>
      <c r="W30665" s="598"/>
    </row>
    <row r="30666" spans="6:23" x14ac:dyDescent="0.2">
      <c r="F30666" s="610"/>
      <c r="H30666" s="612"/>
      <c r="I30666" s="598"/>
      <c r="J30666" s="598"/>
      <c r="M30666" s="598"/>
      <c r="N30666" s="598"/>
      <c r="V30666" s="598"/>
      <c r="W30666" s="598"/>
    </row>
    <row r="30667" spans="6:23" x14ac:dyDescent="0.2">
      <c r="F30667" s="610"/>
      <c r="H30667" s="612"/>
      <c r="I30667" s="598"/>
      <c r="J30667" s="598"/>
      <c r="M30667" s="598"/>
      <c r="N30667" s="598"/>
      <c r="V30667" s="598"/>
      <c r="W30667" s="598"/>
    </row>
    <row r="30668" spans="6:23" x14ac:dyDescent="0.2">
      <c r="F30668" s="610"/>
      <c r="H30668" s="612"/>
      <c r="I30668" s="598"/>
      <c r="J30668" s="598"/>
      <c r="M30668" s="598"/>
      <c r="N30668" s="598"/>
      <c r="V30668" s="598"/>
      <c r="W30668" s="598"/>
    </row>
    <row r="30669" spans="6:23" x14ac:dyDescent="0.2">
      <c r="F30669" s="610"/>
      <c r="H30669" s="612"/>
      <c r="I30669" s="598"/>
      <c r="J30669" s="598"/>
      <c r="M30669" s="598"/>
      <c r="N30669" s="598"/>
      <c r="V30669" s="598"/>
      <c r="W30669" s="598"/>
    </row>
    <row r="30670" spans="6:23" x14ac:dyDescent="0.2">
      <c r="F30670" s="610"/>
      <c r="H30670" s="612"/>
      <c r="I30670" s="598"/>
      <c r="J30670" s="598"/>
      <c r="M30670" s="598"/>
      <c r="N30670" s="598"/>
      <c r="V30670" s="598"/>
      <c r="W30670" s="598"/>
    </row>
    <row r="30671" spans="6:23" x14ac:dyDescent="0.2">
      <c r="F30671" s="610"/>
      <c r="H30671" s="612"/>
      <c r="I30671" s="598"/>
      <c r="J30671" s="598"/>
      <c r="M30671" s="598"/>
      <c r="N30671" s="598"/>
      <c r="V30671" s="598"/>
      <c r="W30671" s="598"/>
    </row>
    <row r="30672" spans="6:23" x14ac:dyDescent="0.2">
      <c r="F30672" s="610"/>
      <c r="H30672" s="612"/>
      <c r="I30672" s="598"/>
      <c r="J30672" s="598"/>
      <c r="M30672" s="598"/>
      <c r="N30672" s="598"/>
      <c r="V30672" s="598"/>
      <c r="W30672" s="598"/>
    </row>
    <row r="30673" spans="6:23" x14ac:dyDescent="0.2">
      <c r="F30673" s="610"/>
      <c r="H30673" s="612"/>
      <c r="I30673" s="598"/>
      <c r="J30673" s="598"/>
      <c r="M30673" s="598"/>
      <c r="N30673" s="598"/>
      <c r="V30673" s="598"/>
      <c r="W30673" s="598"/>
    </row>
    <row r="30674" spans="6:23" x14ac:dyDescent="0.2">
      <c r="F30674" s="610"/>
      <c r="H30674" s="612"/>
      <c r="I30674" s="598"/>
      <c r="J30674" s="598"/>
      <c r="M30674" s="598"/>
      <c r="N30674" s="598"/>
      <c r="V30674" s="598"/>
      <c r="W30674" s="598"/>
    </row>
    <row r="30675" spans="6:23" x14ac:dyDescent="0.2">
      <c r="F30675" s="610"/>
      <c r="H30675" s="612"/>
      <c r="I30675" s="598"/>
      <c r="J30675" s="598"/>
      <c r="M30675" s="598"/>
      <c r="N30675" s="598"/>
      <c r="V30675" s="598"/>
      <c r="W30675" s="598"/>
    </row>
    <row r="30676" spans="6:23" x14ac:dyDescent="0.2">
      <c r="F30676" s="610"/>
      <c r="H30676" s="612"/>
      <c r="I30676" s="598"/>
      <c r="J30676" s="598"/>
      <c r="M30676" s="598"/>
      <c r="N30676" s="598"/>
      <c r="V30676" s="598"/>
      <c r="W30676" s="598"/>
    </row>
    <row r="30677" spans="6:23" x14ac:dyDescent="0.2">
      <c r="F30677" s="610"/>
      <c r="H30677" s="612"/>
      <c r="I30677" s="598"/>
      <c r="J30677" s="598"/>
      <c r="M30677" s="598"/>
      <c r="N30677" s="598"/>
      <c r="V30677" s="598"/>
      <c r="W30677" s="598"/>
    </row>
    <row r="30678" spans="6:23" x14ac:dyDescent="0.2">
      <c r="F30678" s="610"/>
      <c r="H30678" s="612"/>
      <c r="I30678" s="598"/>
      <c r="J30678" s="598"/>
      <c r="M30678" s="598"/>
      <c r="N30678" s="598"/>
      <c r="V30678" s="598"/>
      <c r="W30678" s="598"/>
    </row>
    <row r="30679" spans="6:23" x14ac:dyDescent="0.2">
      <c r="F30679" s="610"/>
      <c r="H30679" s="612"/>
      <c r="I30679" s="598"/>
      <c r="J30679" s="598"/>
      <c r="M30679" s="598"/>
      <c r="N30679" s="598"/>
      <c r="V30679" s="598"/>
      <c r="W30679" s="598"/>
    </row>
    <row r="30680" spans="6:23" x14ac:dyDescent="0.2">
      <c r="F30680" s="610"/>
      <c r="H30680" s="612"/>
      <c r="I30680" s="598"/>
      <c r="J30680" s="598"/>
      <c r="M30680" s="598"/>
      <c r="N30680" s="598"/>
      <c r="V30680" s="598"/>
      <c r="W30680" s="598"/>
    </row>
    <row r="30681" spans="6:23" x14ac:dyDescent="0.2">
      <c r="F30681" s="610"/>
      <c r="H30681" s="612"/>
      <c r="I30681" s="598"/>
      <c r="J30681" s="598"/>
      <c r="M30681" s="598"/>
      <c r="N30681" s="598"/>
      <c r="V30681" s="598"/>
      <c r="W30681" s="598"/>
    </row>
    <row r="30682" spans="6:23" x14ac:dyDescent="0.2">
      <c r="F30682" s="610"/>
      <c r="H30682" s="612"/>
      <c r="I30682" s="598"/>
      <c r="J30682" s="598"/>
      <c r="M30682" s="598"/>
      <c r="N30682" s="598"/>
      <c r="V30682" s="598"/>
      <c r="W30682" s="598"/>
    </row>
    <row r="30683" spans="6:23" x14ac:dyDescent="0.2">
      <c r="F30683" s="610"/>
      <c r="H30683" s="612"/>
      <c r="I30683" s="598"/>
      <c r="J30683" s="598"/>
      <c r="M30683" s="598"/>
      <c r="N30683" s="598"/>
      <c r="V30683" s="598"/>
      <c r="W30683" s="598"/>
    </row>
    <row r="30684" spans="6:23" x14ac:dyDescent="0.2">
      <c r="F30684" s="610"/>
      <c r="H30684" s="612"/>
      <c r="I30684" s="598"/>
      <c r="J30684" s="598"/>
      <c r="M30684" s="598"/>
      <c r="N30684" s="598"/>
      <c r="V30684" s="598"/>
      <c r="W30684" s="598"/>
    </row>
    <row r="30685" spans="6:23" x14ac:dyDescent="0.2">
      <c r="F30685" s="610"/>
      <c r="H30685" s="612"/>
      <c r="I30685" s="598"/>
      <c r="J30685" s="598"/>
      <c r="M30685" s="598"/>
      <c r="N30685" s="598"/>
      <c r="V30685" s="598"/>
      <c r="W30685" s="598"/>
    </row>
    <row r="30686" spans="6:23" x14ac:dyDescent="0.2">
      <c r="F30686" s="610"/>
      <c r="H30686" s="612"/>
      <c r="I30686" s="598"/>
      <c r="J30686" s="598"/>
      <c r="M30686" s="598"/>
      <c r="N30686" s="598"/>
      <c r="V30686" s="598"/>
      <c r="W30686" s="598"/>
    </row>
    <row r="30687" spans="6:23" x14ac:dyDescent="0.2">
      <c r="F30687" s="610"/>
      <c r="H30687" s="612"/>
      <c r="I30687" s="598"/>
      <c r="J30687" s="598"/>
      <c r="M30687" s="598"/>
      <c r="N30687" s="598"/>
      <c r="V30687" s="598"/>
      <c r="W30687" s="598"/>
    </row>
    <row r="30688" spans="6:23" x14ac:dyDescent="0.2">
      <c r="F30688" s="610"/>
      <c r="H30688" s="612"/>
      <c r="I30688" s="598"/>
      <c r="J30688" s="598"/>
      <c r="M30688" s="598"/>
      <c r="N30688" s="598"/>
      <c r="V30688" s="598"/>
      <c r="W30688" s="598"/>
    </row>
    <row r="30689" spans="6:23" x14ac:dyDescent="0.2">
      <c r="F30689" s="610"/>
      <c r="H30689" s="612"/>
      <c r="I30689" s="598"/>
      <c r="J30689" s="598"/>
      <c r="M30689" s="598"/>
      <c r="N30689" s="598"/>
      <c r="V30689" s="598"/>
      <c r="W30689" s="598"/>
    </row>
    <row r="30690" spans="6:23" x14ac:dyDescent="0.2">
      <c r="F30690" s="610"/>
      <c r="H30690" s="612"/>
      <c r="I30690" s="598"/>
      <c r="J30690" s="598"/>
      <c r="M30690" s="598"/>
      <c r="N30690" s="598"/>
      <c r="V30690" s="598"/>
      <c r="W30690" s="598"/>
    </row>
    <row r="30691" spans="6:23" x14ac:dyDescent="0.2">
      <c r="F30691" s="610"/>
      <c r="H30691" s="612"/>
      <c r="I30691" s="598"/>
      <c r="J30691" s="598"/>
      <c r="M30691" s="598"/>
      <c r="N30691" s="598"/>
      <c r="V30691" s="598"/>
      <c r="W30691" s="598"/>
    </row>
    <row r="30692" spans="6:23" x14ac:dyDescent="0.2">
      <c r="F30692" s="610"/>
      <c r="H30692" s="612"/>
      <c r="I30692" s="598"/>
      <c r="J30692" s="598"/>
      <c r="M30692" s="598"/>
      <c r="N30692" s="598"/>
      <c r="V30692" s="598"/>
      <c r="W30692" s="598"/>
    </row>
    <row r="30693" spans="6:23" x14ac:dyDescent="0.2">
      <c r="F30693" s="610"/>
      <c r="H30693" s="612"/>
      <c r="I30693" s="598"/>
      <c r="J30693" s="598"/>
      <c r="M30693" s="598"/>
      <c r="N30693" s="598"/>
      <c r="V30693" s="598"/>
      <c r="W30693" s="598"/>
    </row>
    <row r="30694" spans="6:23" x14ac:dyDescent="0.2">
      <c r="F30694" s="610"/>
      <c r="H30694" s="612"/>
      <c r="I30694" s="598"/>
      <c r="J30694" s="598"/>
      <c r="M30694" s="598"/>
      <c r="N30694" s="598"/>
      <c r="V30694" s="598"/>
      <c r="W30694" s="598"/>
    </row>
    <row r="30695" spans="6:23" x14ac:dyDescent="0.2">
      <c r="F30695" s="610"/>
      <c r="H30695" s="612"/>
      <c r="I30695" s="598"/>
      <c r="J30695" s="598"/>
      <c r="M30695" s="598"/>
      <c r="N30695" s="598"/>
      <c r="V30695" s="598"/>
      <c r="W30695" s="598"/>
    </row>
    <row r="30696" spans="6:23" x14ac:dyDescent="0.2">
      <c r="F30696" s="610"/>
      <c r="H30696" s="612"/>
      <c r="I30696" s="598"/>
      <c r="J30696" s="598"/>
      <c r="M30696" s="598"/>
      <c r="N30696" s="598"/>
      <c r="V30696" s="598"/>
      <c r="W30696" s="598"/>
    </row>
    <row r="30697" spans="6:23" x14ac:dyDescent="0.2">
      <c r="F30697" s="610"/>
      <c r="H30697" s="612"/>
      <c r="I30697" s="598"/>
      <c r="J30697" s="598"/>
      <c r="M30697" s="598"/>
      <c r="N30697" s="598"/>
      <c r="V30697" s="598"/>
      <c r="W30697" s="598"/>
    </row>
    <row r="30698" spans="6:23" x14ac:dyDescent="0.2">
      <c r="F30698" s="610"/>
      <c r="H30698" s="612"/>
      <c r="I30698" s="598"/>
      <c r="J30698" s="598"/>
      <c r="M30698" s="598"/>
      <c r="N30698" s="598"/>
      <c r="V30698" s="598"/>
      <c r="W30698" s="598"/>
    </row>
    <row r="30699" spans="6:23" x14ac:dyDescent="0.2">
      <c r="F30699" s="610"/>
      <c r="H30699" s="612"/>
      <c r="I30699" s="598"/>
      <c r="J30699" s="598"/>
      <c r="M30699" s="598"/>
      <c r="N30699" s="598"/>
      <c r="V30699" s="598"/>
      <c r="W30699" s="598"/>
    </row>
    <row r="30700" spans="6:23" x14ac:dyDescent="0.2">
      <c r="F30700" s="610"/>
      <c r="H30700" s="612"/>
      <c r="I30700" s="598"/>
      <c r="J30700" s="598"/>
      <c r="M30700" s="598"/>
      <c r="N30700" s="598"/>
      <c r="V30700" s="598"/>
      <c r="W30700" s="598"/>
    </row>
    <row r="30701" spans="6:23" x14ac:dyDescent="0.2">
      <c r="F30701" s="610"/>
      <c r="H30701" s="612"/>
      <c r="I30701" s="598"/>
      <c r="J30701" s="598"/>
      <c r="M30701" s="598"/>
      <c r="N30701" s="598"/>
      <c r="V30701" s="598"/>
      <c r="W30701" s="598"/>
    </row>
    <row r="30702" spans="6:23" x14ac:dyDescent="0.2">
      <c r="F30702" s="610"/>
      <c r="H30702" s="612"/>
      <c r="I30702" s="598"/>
      <c r="J30702" s="598"/>
      <c r="M30702" s="598"/>
      <c r="N30702" s="598"/>
      <c r="V30702" s="598"/>
      <c r="W30702" s="598"/>
    </row>
    <row r="30703" spans="6:23" x14ac:dyDescent="0.2">
      <c r="F30703" s="610"/>
      <c r="H30703" s="612"/>
      <c r="I30703" s="598"/>
      <c r="J30703" s="598"/>
      <c r="M30703" s="598"/>
      <c r="N30703" s="598"/>
      <c r="V30703" s="598"/>
      <c r="W30703" s="598"/>
    </row>
    <row r="30704" spans="6:23" x14ac:dyDescent="0.2">
      <c r="F30704" s="610"/>
      <c r="H30704" s="612"/>
      <c r="I30704" s="598"/>
      <c r="J30704" s="598"/>
      <c r="M30704" s="598"/>
      <c r="N30704" s="598"/>
      <c r="V30704" s="598"/>
      <c r="W30704" s="598"/>
    </row>
    <row r="30705" spans="6:23" x14ac:dyDescent="0.2">
      <c r="F30705" s="610"/>
      <c r="H30705" s="612"/>
      <c r="I30705" s="598"/>
      <c r="J30705" s="598"/>
      <c r="M30705" s="598"/>
      <c r="N30705" s="598"/>
      <c r="V30705" s="598"/>
      <c r="W30705" s="598"/>
    </row>
    <row r="30706" spans="6:23" x14ac:dyDescent="0.2">
      <c r="F30706" s="610"/>
      <c r="H30706" s="612"/>
      <c r="I30706" s="598"/>
      <c r="J30706" s="598"/>
      <c r="M30706" s="598"/>
      <c r="N30706" s="598"/>
      <c r="V30706" s="598"/>
      <c r="W30706" s="598"/>
    </row>
    <row r="30707" spans="6:23" x14ac:dyDescent="0.2">
      <c r="F30707" s="610"/>
      <c r="H30707" s="612"/>
      <c r="I30707" s="598"/>
      <c r="J30707" s="598"/>
      <c r="M30707" s="598"/>
      <c r="N30707" s="598"/>
      <c r="V30707" s="598"/>
      <c r="W30707" s="598"/>
    </row>
    <row r="30708" spans="6:23" x14ac:dyDescent="0.2">
      <c r="F30708" s="610"/>
      <c r="H30708" s="612"/>
      <c r="I30708" s="598"/>
      <c r="J30708" s="598"/>
      <c r="M30708" s="598"/>
      <c r="N30708" s="598"/>
      <c r="V30708" s="598"/>
      <c r="W30708" s="598"/>
    </row>
    <row r="30709" spans="6:23" x14ac:dyDescent="0.2">
      <c r="F30709" s="610"/>
      <c r="H30709" s="612"/>
      <c r="I30709" s="598"/>
      <c r="J30709" s="598"/>
      <c r="M30709" s="598"/>
      <c r="N30709" s="598"/>
      <c r="V30709" s="598"/>
      <c r="W30709" s="598"/>
    </row>
    <row r="30710" spans="6:23" x14ac:dyDescent="0.2">
      <c r="F30710" s="610"/>
      <c r="H30710" s="612"/>
      <c r="I30710" s="598"/>
      <c r="J30710" s="598"/>
      <c r="M30710" s="598"/>
      <c r="N30710" s="598"/>
      <c r="V30710" s="598"/>
      <c r="W30710" s="598"/>
    </row>
    <row r="30711" spans="6:23" x14ac:dyDescent="0.2">
      <c r="F30711" s="610"/>
      <c r="H30711" s="612"/>
      <c r="I30711" s="598"/>
      <c r="J30711" s="598"/>
      <c r="M30711" s="598"/>
      <c r="N30711" s="598"/>
      <c r="V30711" s="598"/>
      <c r="W30711" s="598"/>
    </row>
    <row r="30712" spans="6:23" x14ac:dyDescent="0.2">
      <c r="F30712" s="610"/>
      <c r="H30712" s="612"/>
      <c r="I30712" s="598"/>
      <c r="J30712" s="598"/>
      <c r="M30712" s="598"/>
      <c r="N30712" s="598"/>
      <c r="V30712" s="598"/>
      <c r="W30712" s="598"/>
    </row>
    <row r="30713" spans="6:23" x14ac:dyDescent="0.2">
      <c r="F30713" s="610"/>
      <c r="H30713" s="612"/>
      <c r="I30713" s="598"/>
      <c r="J30713" s="598"/>
      <c r="M30713" s="598"/>
      <c r="N30713" s="598"/>
      <c r="V30713" s="598"/>
      <c r="W30713" s="598"/>
    </row>
    <row r="30714" spans="6:23" x14ac:dyDescent="0.2">
      <c r="F30714" s="610"/>
      <c r="H30714" s="612"/>
      <c r="I30714" s="598"/>
      <c r="J30714" s="598"/>
      <c r="M30714" s="598"/>
      <c r="N30714" s="598"/>
      <c r="V30714" s="598"/>
      <c r="W30714" s="598"/>
    </row>
    <row r="30715" spans="6:23" x14ac:dyDescent="0.2">
      <c r="F30715" s="610"/>
      <c r="H30715" s="612"/>
      <c r="I30715" s="598"/>
      <c r="J30715" s="598"/>
      <c r="M30715" s="598"/>
      <c r="N30715" s="598"/>
      <c r="V30715" s="598"/>
      <c r="W30715" s="598"/>
    </row>
    <row r="30716" spans="6:23" x14ac:dyDescent="0.2">
      <c r="F30716" s="610"/>
      <c r="H30716" s="612"/>
      <c r="I30716" s="598"/>
      <c r="J30716" s="598"/>
      <c r="M30716" s="598"/>
      <c r="N30716" s="598"/>
      <c r="V30716" s="598"/>
      <c r="W30716" s="598"/>
    </row>
    <row r="30717" spans="6:23" x14ac:dyDescent="0.2">
      <c r="F30717" s="610"/>
      <c r="H30717" s="612"/>
      <c r="I30717" s="598"/>
      <c r="J30717" s="598"/>
      <c r="M30717" s="598"/>
      <c r="N30717" s="598"/>
      <c r="V30717" s="598"/>
      <c r="W30717" s="598"/>
    </row>
    <row r="30718" spans="6:23" x14ac:dyDescent="0.2">
      <c r="F30718" s="610"/>
      <c r="H30718" s="612"/>
      <c r="I30718" s="598"/>
      <c r="J30718" s="598"/>
      <c r="M30718" s="598"/>
      <c r="N30718" s="598"/>
      <c r="V30718" s="598"/>
      <c r="W30718" s="598"/>
    </row>
    <row r="30719" spans="6:23" x14ac:dyDescent="0.2">
      <c r="F30719" s="610"/>
      <c r="H30719" s="612"/>
      <c r="I30719" s="598"/>
      <c r="J30719" s="598"/>
      <c r="M30719" s="598"/>
      <c r="N30719" s="598"/>
      <c r="V30719" s="598"/>
      <c r="W30719" s="598"/>
    </row>
    <row r="30720" spans="6:23" x14ac:dyDescent="0.2">
      <c r="F30720" s="610"/>
      <c r="H30720" s="612"/>
      <c r="I30720" s="598"/>
      <c r="J30720" s="598"/>
      <c r="M30720" s="598"/>
      <c r="N30720" s="598"/>
      <c r="V30720" s="598"/>
      <c r="W30720" s="598"/>
    </row>
    <row r="30721" spans="6:23" x14ac:dyDescent="0.2">
      <c r="F30721" s="610"/>
      <c r="H30721" s="612"/>
      <c r="I30721" s="598"/>
      <c r="J30721" s="598"/>
      <c r="M30721" s="598"/>
      <c r="N30721" s="598"/>
      <c r="V30721" s="598"/>
      <c r="W30721" s="598"/>
    </row>
    <row r="30722" spans="6:23" x14ac:dyDescent="0.2">
      <c r="F30722" s="610"/>
      <c r="H30722" s="612"/>
      <c r="I30722" s="598"/>
      <c r="J30722" s="598"/>
      <c r="M30722" s="598"/>
      <c r="N30722" s="598"/>
      <c r="V30722" s="598"/>
      <c r="W30722" s="598"/>
    </row>
    <row r="30723" spans="6:23" x14ac:dyDescent="0.2">
      <c r="F30723" s="610"/>
      <c r="H30723" s="612"/>
      <c r="I30723" s="598"/>
      <c r="J30723" s="598"/>
      <c r="M30723" s="598"/>
      <c r="N30723" s="598"/>
      <c r="V30723" s="598"/>
      <c r="W30723" s="598"/>
    </row>
    <row r="30724" spans="6:23" x14ac:dyDescent="0.2">
      <c r="F30724" s="610"/>
      <c r="H30724" s="612"/>
      <c r="I30724" s="598"/>
      <c r="J30724" s="598"/>
      <c r="M30724" s="598"/>
      <c r="N30724" s="598"/>
      <c r="V30724" s="598"/>
      <c r="W30724" s="598"/>
    </row>
    <row r="30725" spans="6:23" x14ac:dyDescent="0.2">
      <c r="F30725" s="610"/>
      <c r="H30725" s="612"/>
      <c r="I30725" s="598"/>
      <c r="J30725" s="598"/>
      <c r="M30725" s="598"/>
      <c r="N30725" s="598"/>
      <c r="V30725" s="598"/>
      <c r="W30725" s="598"/>
    </row>
    <row r="30726" spans="6:23" x14ac:dyDescent="0.2">
      <c r="F30726" s="610"/>
      <c r="H30726" s="612"/>
      <c r="I30726" s="598"/>
      <c r="J30726" s="598"/>
      <c r="M30726" s="598"/>
      <c r="N30726" s="598"/>
      <c r="V30726" s="598"/>
      <c r="W30726" s="598"/>
    </row>
    <row r="30727" spans="6:23" x14ac:dyDescent="0.2">
      <c r="F30727" s="610"/>
      <c r="H30727" s="612"/>
      <c r="I30727" s="598"/>
      <c r="J30727" s="598"/>
      <c r="M30727" s="598"/>
      <c r="N30727" s="598"/>
      <c r="V30727" s="598"/>
      <c r="W30727" s="598"/>
    </row>
    <row r="30728" spans="6:23" x14ac:dyDescent="0.2">
      <c r="F30728" s="610"/>
      <c r="H30728" s="612"/>
      <c r="I30728" s="598"/>
      <c r="J30728" s="598"/>
      <c r="M30728" s="598"/>
      <c r="N30728" s="598"/>
      <c r="V30728" s="598"/>
      <c r="W30728" s="598"/>
    </row>
    <row r="30729" spans="6:23" x14ac:dyDescent="0.2">
      <c r="F30729" s="610"/>
      <c r="H30729" s="612"/>
      <c r="I30729" s="598"/>
      <c r="J30729" s="598"/>
      <c r="M30729" s="598"/>
      <c r="N30729" s="598"/>
      <c r="V30729" s="598"/>
      <c r="W30729" s="598"/>
    </row>
    <row r="30730" spans="6:23" x14ac:dyDescent="0.2">
      <c r="F30730" s="610"/>
      <c r="H30730" s="612"/>
      <c r="I30730" s="598"/>
      <c r="J30730" s="598"/>
      <c r="M30730" s="598"/>
      <c r="N30730" s="598"/>
      <c r="V30730" s="598"/>
      <c r="W30730" s="598"/>
    </row>
    <row r="30731" spans="6:23" x14ac:dyDescent="0.2">
      <c r="F30731" s="610"/>
      <c r="H30731" s="612"/>
      <c r="I30731" s="598"/>
      <c r="J30731" s="598"/>
      <c r="M30731" s="598"/>
      <c r="N30731" s="598"/>
      <c r="V30731" s="598"/>
      <c r="W30731" s="598"/>
    </row>
    <row r="30732" spans="6:23" x14ac:dyDescent="0.2">
      <c r="F30732" s="610"/>
      <c r="H30732" s="612"/>
      <c r="I30732" s="598"/>
      <c r="J30732" s="598"/>
      <c r="M30732" s="598"/>
      <c r="N30732" s="598"/>
      <c r="V30732" s="598"/>
      <c r="W30732" s="598"/>
    </row>
    <row r="30733" spans="6:23" x14ac:dyDescent="0.2">
      <c r="F30733" s="610"/>
      <c r="H30733" s="612"/>
      <c r="I30733" s="598"/>
      <c r="J30733" s="598"/>
      <c r="M30733" s="598"/>
      <c r="N30733" s="598"/>
      <c r="V30733" s="598"/>
      <c r="W30733" s="598"/>
    </row>
    <row r="30734" spans="6:23" x14ac:dyDescent="0.2">
      <c r="F30734" s="610"/>
      <c r="H30734" s="612"/>
      <c r="I30734" s="598"/>
      <c r="J30734" s="598"/>
      <c r="M30734" s="598"/>
      <c r="N30734" s="598"/>
      <c r="V30734" s="598"/>
      <c r="W30734" s="598"/>
    </row>
    <row r="30735" spans="6:23" x14ac:dyDescent="0.2">
      <c r="F30735" s="610"/>
      <c r="H30735" s="612"/>
      <c r="I30735" s="598"/>
      <c r="J30735" s="598"/>
      <c r="M30735" s="598"/>
      <c r="N30735" s="598"/>
      <c r="V30735" s="598"/>
      <c r="W30735" s="598"/>
    </row>
    <row r="30736" spans="6:23" x14ac:dyDescent="0.2">
      <c r="F30736" s="610"/>
      <c r="H30736" s="612"/>
      <c r="I30736" s="598"/>
      <c r="J30736" s="598"/>
      <c r="M30736" s="598"/>
      <c r="N30736" s="598"/>
      <c r="V30736" s="598"/>
      <c r="W30736" s="598"/>
    </row>
    <row r="30737" spans="6:23" x14ac:dyDescent="0.2">
      <c r="F30737" s="610"/>
      <c r="H30737" s="612"/>
      <c r="I30737" s="598"/>
      <c r="J30737" s="598"/>
      <c r="M30737" s="598"/>
      <c r="N30737" s="598"/>
      <c r="V30737" s="598"/>
      <c r="W30737" s="598"/>
    </row>
    <row r="30738" spans="6:23" x14ac:dyDescent="0.2">
      <c r="F30738" s="610"/>
      <c r="H30738" s="612"/>
      <c r="I30738" s="598"/>
      <c r="J30738" s="598"/>
      <c r="M30738" s="598"/>
      <c r="N30738" s="598"/>
      <c r="V30738" s="598"/>
      <c r="W30738" s="598"/>
    </row>
    <row r="30739" spans="6:23" x14ac:dyDescent="0.2">
      <c r="F30739" s="610"/>
      <c r="H30739" s="612"/>
      <c r="I30739" s="598"/>
      <c r="J30739" s="598"/>
      <c r="M30739" s="598"/>
      <c r="N30739" s="598"/>
      <c r="V30739" s="598"/>
      <c r="W30739" s="598"/>
    </row>
    <row r="30740" spans="6:23" x14ac:dyDescent="0.2">
      <c r="F30740" s="610"/>
      <c r="H30740" s="612"/>
      <c r="I30740" s="598"/>
      <c r="J30740" s="598"/>
      <c r="M30740" s="598"/>
      <c r="N30740" s="598"/>
      <c r="V30740" s="598"/>
      <c r="W30740" s="598"/>
    </row>
    <row r="30741" spans="6:23" x14ac:dyDescent="0.2">
      <c r="F30741" s="610"/>
      <c r="H30741" s="612"/>
      <c r="I30741" s="598"/>
      <c r="J30741" s="598"/>
      <c r="M30741" s="598"/>
      <c r="N30741" s="598"/>
      <c r="V30741" s="598"/>
      <c r="W30741" s="598"/>
    </row>
    <row r="30742" spans="6:23" x14ac:dyDescent="0.2">
      <c r="F30742" s="610"/>
      <c r="H30742" s="612"/>
      <c r="I30742" s="598"/>
      <c r="J30742" s="598"/>
      <c r="M30742" s="598"/>
      <c r="N30742" s="598"/>
      <c r="V30742" s="598"/>
      <c r="W30742" s="598"/>
    </row>
    <row r="30743" spans="6:23" x14ac:dyDescent="0.2">
      <c r="F30743" s="610"/>
      <c r="H30743" s="612"/>
      <c r="I30743" s="598"/>
      <c r="J30743" s="598"/>
      <c r="M30743" s="598"/>
      <c r="N30743" s="598"/>
      <c r="V30743" s="598"/>
      <c r="W30743" s="598"/>
    </row>
    <row r="30744" spans="6:23" x14ac:dyDescent="0.2">
      <c r="F30744" s="610"/>
      <c r="H30744" s="612"/>
      <c r="I30744" s="598"/>
      <c r="J30744" s="598"/>
      <c r="M30744" s="598"/>
      <c r="N30744" s="598"/>
      <c r="V30744" s="598"/>
      <c r="W30744" s="598"/>
    </row>
    <row r="30745" spans="6:23" x14ac:dyDescent="0.2">
      <c r="F30745" s="610"/>
      <c r="H30745" s="612"/>
      <c r="I30745" s="598"/>
      <c r="J30745" s="598"/>
      <c r="M30745" s="598"/>
      <c r="N30745" s="598"/>
      <c r="V30745" s="598"/>
      <c r="W30745" s="598"/>
    </row>
    <row r="30746" spans="6:23" x14ac:dyDescent="0.2">
      <c r="F30746" s="610"/>
      <c r="H30746" s="612"/>
      <c r="I30746" s="598"/>
      <c r="J30746" s="598"/>
      <c r="M30746" s="598"/>
      <c r="N30746" s="598"/>
      <c r="V30746" s="598"/>
      <c r="W30746" s="598"/>
    </row>
    <row r="30747" spans="6:23" x14ac:dyDescent="0.2">
      <c r="F30747" s="610"/>
      <c r="H30747" s="612"/>
      <c r="I30747" s="598"/>
      <c r="J30747" s="598"/>
      <c r="M30747" s="598"/>
      <c r="N30747" s="598"/>
      <c r="V30747" s="598"/>
      <c r="W30747" s="598"/>
    </row>
    <row r="30748" spans="6:23" x14ac:dyDescent="0.2">
      <c r="F30748" s="610"/>
      <c r="H30748" s="612"/>
      <c r="I30748" s="598"/>
      <c r="J30748" s="598"/>
      <c r="M30748" s="598"/>
      <c r="N30748" s="598"/>
      <c r="V30748" s="598"/>
      <c r="W30748" s="598"/>
    </row>
    <row r="30749" spans="6:23" x14ac:dyDescent="0.2">
      <c r="F30749" s="610"/>
      <c r="H30749" s="612"/>
      <c r="I30749" s="598"/>
      <c r="J30749" s="598"/>
      <c r="M30749" s="598"/>
      <c r="N30749" s="598"/>
      <c r="V30749" s="598"/>
      <c r="W30749" s="598"/>
    </row>
    <row r="30750" spans="6:23" x14ac:dyDescent="0.2">
      <c r="F30750" s="610"/>
      <c r="H30750" s="612"/>
      <c r="I30750" s="598"/>
      <c r="J30750" s="598"/>
      <c r="M30750" s="598"/>
      <c r="N30750" s="598"/>
      <c r="V30750" s="598"/>
      <c r="W30750" s="598"/>
    </row>
    <row r="30751" spans="6:23" x14ac:dyDescent="0.2">
      <c r="F30751" s="610"/>
      <c r="H30751" s="612"/>
      <c r="I30751" s="598"/>
      <c r="J30751" s="598"/>
      <c r="M30751" s="598"/>
      <c r="N30751" s="598"/>
      <c r="V30751" s="598"/>
      <c r="W30751" s="598"/>
    </row>
    <row r="30752" spans="6:23" x14ac:dyDescent="0.2">
      <c r="F30752" s="610"/>
      <c r="H30752" s="612"/>
      <c r="I30752" s="598"/>
      <c r="J30752" s="598"/>
      <c r="M30752" s="598"/>
      <c r="N30752" s="598"/>
      <c r="V30752" s="598"/>
      <c r="W30752" s="598"/>
    </row>
    <row r="30753" spans="6:23" x14ac:dyDescent="0.2">
      <c r="F30753" s="610"/>
      <c r="H30753" s="612"/>
      <c r="I30753" s="598"/>
      <c r="J30753" s="598"/>
      <c r="M30753" s="598"/>
      <c r="N30753" s="598"/>
      <c r="V30753" s="598"/>
      <c r="W30753" s="598"/>
    </row>
    <row r="30754" spans="6:23" x14ac:dyDescent="0.2">
      <c r="F30754" s="610"/>
      <c r="H30754" s="612"/>
      <c r="I30754" s="598"/>
      <c r="J30754" s="598"/>
      <c r="M30754" s="598"/>
      <c r="N30754" s="598"/>
      <c r="V30754" s="598"/>
      <c r="W30754" s="598"/>
    </row>
    <row r="30755" spans="6:23" x14ac:dyDescent="0.2">
      <c r="F30755" s="610"/>
      <c r="H30755" s="612"/>
      <c r="I30755" s="598"/>
      <c r="J30755" s="598"/>
      <c r="M30755" s="598"/>
      <c r="N30755" s="598"/>
      <c r="V30755" s="598"/>
      <c r="W30755" s="598"/>
    </row>
    <row r="30756" spans="6:23" x14ac:dyDescent="0.2">
      <c r="F30756" s="610"/>
      <c r="H30756" s="612"/>
      <c r="I30756" s="598"/>
      <c r="J30756" s="598"/>
      <c r="M30756" s="598"/>
      <c r="N30756" s="598"/>
      <c r="V30756" s="598"/>
      <c r="W30756" s="598"/>
    </row>
    <row r="30757" spans="6:23" x14ac:dyDescent="0.2">
      <c r="F30757" s="610"/>
      <c r="H30757" s="612"/>
      <c r="I30757" s="598"/>
      <c r="J30757" s="598"/>
      <c r="M30757" s="598"/>
      <c r="N30757" s="598"/>
      <c r="V30757" s="598"/>
      <c r="W30757" s="598"/>
    </row>
    <row r="30758" spans="6:23" x14ac:dyDescent="0.2">
      <c r="F30758" s="610"/>
      <c r="H30758" s="612"/>
      <c r="I30758" s="598"/>
      <c r="J30758" s="598"/>
      <c r="M30758" s="598"/>
      <c r="N30758" s="598"/>
      <c r="V30758" s="598"/>
      <c r="W30758" s="598"/>
    </row>
    <row r="30759" spans="6:23" x14ac:dyDescent="0.2">
      <c r="F30759" s="610"/>
      <c r="H30759" s="612"/>
      <c r="I30759" s="598"/>
      <c r="J30759" s="598"/>
      <c r="M30759" s="598"/>
      <c r="N30759" s="598"/>
      <c r="V30759" s="598"/>
      <c r="W30759" s="598"/>
    </row>
    <row r="30760" spans="6:23" x14ac:dyDescent="0.2">
      <c r="F30760" s="610"/>
      <c r="H30760" s="612"/>
      <c r="I30760" s="598"/>
      <c r="J30760" s="598"/>
      <c r="M30760" s="598"/>
      <c r="N30760" s="598"/>
      <c r="V30760" s="598"/>
      <c r="W30760" s="598"/>
    </row>
    <row r="30761" spans="6:23" x14ac:dyDescent="0.2">
      <c r="F30761" s="610"/>
      <c r="H30761" s="612"/>
      <c r="I30761" s="598"/>
      <c r="J30761" s="598"/>
      <c r="M30761" s="598"/>
      <c r="N30761" s="598"/>
      <c r="V30761" s="598"/>
      <c r="W30761" s="598"/>
    </row>
    <row r="30762" spans="6:23" x14ac:dyDescent="0.2">
      <c r="F30762" s="610"/>
      <c r="H30762" s="612"/>
      <c r="I30762" s="598"/>
      <c r="J30762" s="598"/>
      <c r="M30762" s="598"/>
      <c r="N30762" s="598"/>
      <c r="V30762" s="598"/>
      <c r="W30762" s="598"/>
    </row>
    <row r="30763" spans="6:23" x14ac:dyDescent="0.2">
      <c r="F30763" s="610"/>
      <c r="H30763" s="612"/>
      <c r="I30763" s="598"/>
      <c r="J30763" s="598"/>
      <c r="M30763" s="598"/>
      <c r="N30763" s="598"/>
      <c r="V30763" s="598"/>
      <c r="W30763" s="598"/>
    </row>
    <row r="30764" spans="6:23" x14ac:dyDescent="0.2">
      <c r="F30764" s="610"/>
      <c r="H30764" s="612"/>
      <c r="I30764" s="598"/>
      <c r="J30764" s="598"/>
      <c r="M30764" s="598"/>
      <c r="N30764" s="598"/>
      <c r="V30764" s="598"/>
      <c r="W30764" s="598"/>
    </row>
    <row r="30765" spans="6:23" x14ac:dyDescent="0.2">
      <c r="F30765" s="610"/>
      <c r="H30765" s="612"/>
      <c r="I30765" s="598"/>
      <c r="J30765" s="598"/>
      <c r="M30765" s="598"/>
      <c r="N30765" s="598"/>
      <c r="V30765" s="598"/>
      <c r="W30765" s="598"/>
    </row>
    <row r="30766" spans="6:23" x14ac:dyDescent="0.2">
      <c r="F30766" s="610"/>
      <c r="H30766" s="612"/>
      <c r="I30766" s="598"/>
      <c r="J30766" s="598"/>
      <c r="M30766" s="598"/>
      <c r="N30766" s="598"/>
      <c r="V30766" s="598"/>
      <c r="W30766" s="598"/>
    </row>
    <row r="30767" spans="6:23" x14ac:dyDescent="0.2">
      <c r="F30767" s="610"/>
      <c r="H30767" s="612"/>
      <c r="I30767" s="598"/>
      <c r="J30767" s="598"/>
      <c r="M30767" s="598"/>
      <c r="N30767" s="598"/>
      <c r="V30767" s="598"/>
      <c r="W30767" s="598"/>
    </row>
    <row r="30768" spans="6:23" x14ac:dyDescent="0.2">
      <c r="F30768" s="610"/>
      <c r="H30768" s="612"/>
      <c r="I30768" s="598"/>
      <c r="J30768" s="598"/>
      <c r="M30768" s="598"/>
      <c r="N30768" s="598"/>
      <c r="V30768" s="598"/>
      <c r="W30768" s="598"/>
    </row>
    <row r="30769" spans="6:23" x14ac:dyDescent="0.2">
      <c r="F30769" s="610"/>
      <c r="H30769" s="612"/>
      <c r="I30769" s="598"/>
      <c r="J30769" s="598"/>
      <c r="M30769" s="598"/>
      <c r="N30769" s="598"/>
      <c r="V30769" s="598"/>
      <c r="W30769" s="598"/>
    </row>
    <row r="30770" spans="6:23" x14ac:dyDescent="0.2">
      <c r="F30770" s="610"/>
      <c r="H30770" s="612"/>
      <c r="I30770" s="598"/>
      <c r="J30770" s="598"/>
      <c r="M30770" s="598"/>
      <c r="N30770" s="598"/>
      <c r="V30770" s="598"/>
      <c r="W30770" s="598"/>
    </row>
    <row r="30771" spans="6:23" x14ac:dyDescent="0.2">
      <c r="F30771" s="610"/>
      <c r="H30771" s="612"/>
      <c r="I30771" s="598"/>
      <c r="J30771" s="598"/>
      <c r="M30771" s="598"/>
      <c r="N30771" s="598"/>
      <c r="V30771" s="598"/>
      <c r="W30771" s="598"/>
    </row>
    <row r="30772" spans="6:23" x14ac:dyDescent="0.2">
      <c r="F30772" s="610"/>
      <c r="H30772" s="612"/>
      <c r="I30772" s="598"/>
      <c r="J30772" s="598"/>
      <c r="M30772" s="598"/>
      <c r="N30772" s="598"/>
      <c r="V30772" s="598"/>
      <c r="W30772" s="598"/>
    </row>
    <row r="30773" spans="6:23" x14ac:dyDescent="0.2">
      <c r="F30773" s="610"/>
      <c r="H30773" s="612"/>
      <c r="I30773" s="598"/>
      <c r="J30773" s="598"/>
      <c r="M30773" s="598"/>
      <c r="N30773" s="598"/>
      <c r="V30773" s="598"/>
      <c r="W30773" s="598"/>
    </row>
    <row r="30774" spans="6:23" x14ac:dyDescent="0.2">
      <c r="F30774" s="610"/>
      <c r="H30774" s="612"/>
      <c r="I30774" s="598"/>
      <c r="J30774" s="598"/>
      <c r="M30774" s="598"/>
      <c r="N30774" s="598"/>
      <c r="V30774" s="598"/>
      <c r="W30774" s="598"/>
    </row>
    <row r="30775" spans="6:23" x14ac:dyDescent="0.2">
      <c r="F30775" s="610"/>
      <c r="H30775" s="612"/>
      <c r="I30775" s="598"/>
      <c r="J30775" s="598"/>
      <c r="M30775" s="598"/>
      <c r="N30775" s="598"/>
      <c r="V30775" s="598"/>
      <c r="W30775" s="598"/>
    </row>
    <row r="30776" spans="6:23" x14ac:dyDescent="0.2">
      <c r="F30776" s="610"/>
      <c r="H30776" s="612"/>
      <c r="I30776" s="598"/>
      <c r="J30776" s="598"/>
      <c r="M30776" s="598"/>
      <c r="N30776" s="598"/>
      <c r="V30776" s="598"/>
      <c r="W30776" s="598"/>
    </row>
    <row r="30777" spans="6:23" x14ac:dyDescent="0.2">
      <c r="F30777" s="610"/>
      <c r="H30777" s="612"/>
      <c r="I30777" s="598"/>
      <c r="J30777" s="598"/>
      <c r="M30777" s="598"/>
      <c r="N30777" s="598"/>
      <c r="V30777" s="598"/>
      <c r="W30777" s="598"/>
    </row>
    <row r="30778" spans="6:23" x14ac:dyDescent="0.2">
      <c r="F30778" s="610"/>
      <c r="H30778" s="612"/>
      <c r="I30778" s="598"/>
      <c r="J30778" s="598"/>
      <c r="M30778" s="598"/>
      <c r="N30778" s="598"/>
      <c r="V30778" s="598"/>
      <c r="W30778" s="598"/>
    </row>
    <row r="30779" spans="6:23" x14ac:dyDescent="0.2">
      <c r="F30779" s="610"/>
      <c r="H30779" s="612"/>
      <c r="I30779" s="598"/>
      <c r="J30779" s="598"/>
      <c r="M30779" s="598"/>
      <c r="N30779" s="598"/>
      <c r="V30779" s="598"/>
      <c r="W30779" s="598"/>
    </row>
    <row r="30780" spans="6:23" x14ac:dyDescent="0.2">
      <c r="F30780" s="610"/>
      <c r="H30780" s="612"/>
      <c r="I30780" s="598"/>
      <c r="J30780" s="598"/>
      <c r="M30780" s="598"/>
      <c r="N30780" s="598"/>
      <c r="V30780" s="598"/>
      <c r="W30780" s="598"/>
    </row>
    <row r="30781" spans="6:23" x14ac:dyDescent="0.2">
      <c r="F30781" s="610"/>
      <c r="H30781" s="612"/>
      <c r="I30781" s="598"/>
      <c r="J30781" s="598"/>
      <c r="M30781" s="598"/>
      <c r="N30781" s="598"/>
      <c r="V30781" s="598"/>
      <c r="W30781" s="598"/>
    </row>
    <row r="30782" spans="6:23" x14ac:dyDescent="0.2">
      <c r="F30782" s="610"/>
      <c r="H30782" s="612"/>
      <c r="I30782" s="598"/>
      <c r="J30782" s="598"/>
      <c r="M30782" s="598"/>
      <c r="N30782" s="598"/>
      <c r="V30782" s="598"/>
      <c r="W30782" s="598"/>
    </row>
    <row r="30783" spans="6:23" x14ac:dyDescent="0.2">
      <c r="F30783" s="610"/>
      <c r="H30783" s="612"/>
      <c r="I30783" s="598"/>
      <c r="J30783" s="598"/>
      <c r="M30783" s="598"/>
      <c r="N30783" s="598"/>
      <c r="V30783" s="598"/>
      <c r="W30783" s="598"/>
    </row>
    <row r="30784" spans="6:23" x14ac:dyDescent="0.2">
      <c r="F30784" s="610"/>
      <c r="H30784" s="612"/>
      <c r="I30784" s="598"/>
      <c r="J30784" s="598"/>
      <c r="M30784" s="598"/>
      <c r="N30784" s="598"/>
      <c r="V30784" s="598"/>
      <c r="W30784" s="598"/>
    </row>
    <row r="30785" spans="6:23" x14ac:dyDescent="0.2">
      <c r="F30785" s="610"/>
      <c r="H30785" s="612"/>
      <c r="I30785" s="598"/>
      <c r="J30785" s="598"/>
      <c r="M30785" s="598"/>
      <c r="N30785" s="598"/>
      <c r="V30785" s="598"/>
      <c r="W30785" s="598"/>
    </row>
    <row r="30786" spans="6:23" x14ac:dyDescent="0.2">
      <c r="F30786" s="610"/>
      <c r="H30786" s="612"/>
      <c r="I30786" s="598"/>
      <c r="J30786" s="598"/>
      <c r="M30786" s="598"/>
      <c r="N30786" s="598"/>
      <c r="V30786" s="598"/>
      <c r="W30786" s="598"/>
    </row>
    <row r="30787" spans="6:23" x14ac:dyDescent="0.2">
      <c r="F30787" s="610"/>
      <c r="H30787" s="612"/>
      <c r="I30787" s="598"/>
      <c r="J30787" s="598"/>
      <c r="M30787" s="598"/>
      <c r="N30787" s="598"/>
      <c r="V30787" s="598"/>
      <c r="W30787" s="598"/>
    </row>
    <row r="30788" spans="6:23" x14ac:dyDescent="0.2">
      <c r="F30788" s="610"/>
      <c r="H30788" s="612"/>
      <c r="I30788" s="598"/>
      <c r="J30788" s="598"/>
      <c r="M30788" s="598"/>
      <c r="N30788" s="598"/>
      <c r="V30788" s="598"/>
      <c r="W30788" s="598"/>
    </row>
    <row r="30789" spans="6:23" x14ac:dyDescent="0.2">
      <c r="F30789" s="610"/>
      <c r="H30789" s="612"/>
      <c r="I30789" s="598"/>
      <c r="J30789" s="598"/>
      <c r="M30789" s="598"/>
      <c r="N30789" s="598"/>
      <c r="V30789" s="598"/>
      <c r="W30789" s="598"/>
    </row>
    <row r="30790" spans="6:23" x14ac:dyDescent="0.2">
      <c r="F30790" s="610"/>
      <c r="H30790" s="612"/>
      <c r="I30790" s="598"/>
      <c r="J30790" s="598"/>
      <c r="M30790" s="598"/>
      <c r="N30790" s="598"/>
      <c r="V30790" s="598"/>
      <c r="W30790" s="598"/>
    </row>
    <row r="30791" spans="6:23" x14ac:dyDescent="0.2">
      <c r="F30791" s="610"/>
      <c r="H30791" s="612"/>
      <c r="I30791" s="598"/>
      <c r="J30791" s="598"/>
      <c r="M30791" s="598"/>
      <c r="N30791" s="598"/>
      <c r="V30791" s="598"/>
      <c r="W30791" s="598"/>
    </row>
    <row r="30792" spans="6:23" x14ac:dyDescent="0.2">
      <c r="F30792" s="610"/>
      <c r="H30792" s="612"/>
      <c r="I30792" s="598"/>
      <c r="J30792" s="598"/>
      <c r="M30792" s="598"/>
      <c r="N30792" s="598"/>
      <c r="V30792" s="598"/>
      <c r="W30792" s="598"/>
    </row>
    <row r="30793" spans="6:23" x14ac:dyDescent="0.2">
      <c r="F30793" s="610"/>
      <c r="H30793" s="612"/>
      <c r="I30793" s="598"/>
      <c r="J30793" s="598"/>
      <c r="M30793" s="598"/>
      <c r="N30793" s="598"/>
      <c r="V30793" s="598"/>
      <c r="W30793" s="598"/>
    </row>
    <row r="30794" spans="6:23" x14ac:dyDescent="0.2">
      <c r="F30794" s="610"/>
      <c r="H30794" s="612"/>
      <c r="I30794" s="598"/>
      <c r="J30794" s="598"/>
      <c r="M30794" s="598"/>
      <c r="N30794" s="598"/>
      <c r="V30794" s="598"/>
      <c r="W30794" s="598"/>
    </row>
    <row r="30795" spans="6:23" x14ac:dyDescent="0.2">
      <c r="F30795" s="610"/>
      <c r="H30795" s="612"/>
      <c r="I30795" s="598"/>
      <c r="J30795" s="598"/>
      <c r="M30795" s="598"/>
      <c r="N30795" s="598"/>
      <c r="V30795" s="598"/>
      <c r="W30795" s="598"/>
    </row>
    <row r="30796" spans="6:23" x14ac:dyDescent="0.2">
      <c r="F30796" s="610"/>
      <c r="H30796" s="612"/>
      <c r="I30796" s="598"/>
      <c r="J30796" s="598"/>
      <c r="M30796" s="598"/>
      <c r="N30796" s="598"/>
      <c r="V30796" s="598"/>
      <c r="W30796" s="598"/>
    </row>
    <row r="30797" spans="6:23" x14ac:dyDescent="0.2">
      <c r="F30797" s="610"/>
      <c r="H30797" s="612"/>
      <c r="I30797" s="598"/>
      <c r="J30797" s="598"/>
      <c r="M30797" s="598"/>
      <c r="N30797" s="598"/>
      <c r="V30797" s="598"/>
      <c r="W30797" s="598"/>
    </row>
    <row r="30798" spans="6:23" x14ac:dyDescent="0.2">
      <c r="F30798" s="610"/>
      <c r="H30798" s="612"/>
      <c r="I30798" s="598"/>
      <c r="J30798" s="598"/>
      <c r="M30798" s="598"/>
      <c r="N30798" s="598"/>
      <c r="V30798" s="598"/>
      <c r="W30798" s="598"/>
    </row>
    <row r="30799" spans="6:23" x14ac:dyDescent="0.2">
      <c r="F30799" s="610"/>
      <c r="H30799" s="612"/>
      <c r="I30799" s="598"/>
      <c r="J30799" s="598"/>
      <c r="M30799" s="598"/>
      <c r="N30799" s="598"/>
      <c r="V30799" s="598"/>
      <c r="W30799" s="598"/>
    </row>
    <row r="30800" spans="6:23" x14ac:dyDescent="0.2">
      <c r="F30800" s="610"/>
      <c r="H30800" s="612"/>
      <c r="I30800" s="598"/>
      <c r="J30800" s="598"/>
      <c r="M30800" s="598"/>
      <c r="N30800" s="598"/>
      <c r="V30800" s="598"/>
      <c r="W30800" s="598"/>
    </row>
    <row r="30801" spans="6:23" x14ac:dyDescent="0.2">
      <c r="F30801" s="610"/>
      <c r="H30801" s="612"/>
      <c r="I30801" s="598"/>
      <c r="J30801" s="598"/>
      <c r="M30801" s="598"/>
      <c r="N30801" s="598"/>
      <c r="V30801" s="598"/>
      <c r="W30801" s="598"/>
    </row>
    <row r="30802" spans="6:23" x14ac:dyDescent="0.2">
      <c r="F30802" s="610"/>
      <c r="H30802" s="612"/>
      <c r="I30802" s="598"/>
      <c r="J30802" s="598"/>
      <c r="M30802" s="598"/>
      <c r="N30802" s="598"/>
      <c r="V30802" s="598"/>
      <c r="W30802" s="598"/>
    </row>
    <row r="30803" spans="6:23" x14ac:dyDescent="0.2">
      <c r="F30803" s="610"/>
      <c r="H30803" s="612"/>
      <c r="I30803" s="598"/>
      <c r="J30803" s="598"/>
      <c r="M30803" s="598"/>
      <c r="N30803" s="598"/>
      <c r="V30803" s="598"/>
      <c r="W30803" s="598"/>
    </row>
    <row r="30804" spans="6:23" x14ac:dyDescent="0.2">
      <c r="F30804" s="610"/>
      <c r="H30804" s="612"/>
      <c r="I30804" s="598"/>
      <c r="J30804" s="598"/>
      <c r="M30804" s="598"/>
      <c r="N30804" s="598"/>
      <c r="V30804" s="598"/>
      <c r="W30804" s="598"/>
    </row>
    <row r="30805" spans="6:23" x14ac:dyDescent="0.2">
      <c r="F30805" s="610"/>
      <c r="H30805" s="612"/>
      <c r="I30805" s="598"/>
      <c r="J30805" s="598"/>
      <c r="M30805" s="598"/>
      <c r="N30805" s="598"/>
      <c r="V30805" s="598"/>
      <c r="W30805" s="598"/>
    </row>
    <row r="30806" spans="6:23" x14ac:dyDescent="0.2">
      <c r="F30806" s="610"/>
      <c r="H30806" s="612"/>
      <c r="I30806" s="598"/>
      <c r="J30806" s="598"/>
      <c r="M30806" s="598"/>
      <c r="N30806" s="598"/>
      <c r="V30806" s="598"/>
      <c r="W30806" s="598"/>
    </row>
    <row r="30807" spans="6:23" x14ac:dyDescent="0.2">
      <c r="F30807" s="610"/>
      <c r="H30807" s="612"/>
      <c r="I30807" s="598"/>
      <c r="J30807" s="598"/>
      <c r="M30807" s="598"/>
      <c r="N30807" s="598"/>
      <c r="V30807" s="598"/>
      <c r="W30807" s="598"/>
    </row>
    <row r="30808" spans="6:23" x14ac:dyDescent="0.2">
      <c r="F30808" s="610"/>
      <c r="H30808" s="612"/>
      <c r="I30808" s="598"/>
      <c r="J30808" s="598"/>
      <c r="M30808" s="598"/>
      <c r="N30808" s="598"/>
      <c r="V30808" s="598"/>
      <c r="W30808" s="598"/>
    </row>
    <row r="30809" spans="6:23" x14ac:dyDescent="0.2">
      <c r="F30809" s="610"/>
      <c r="H30809" s="612"/>
      <c r="I30809" s="598"/>
      <c r="J30809" s="598"/>
      <c r="M30809" s="598"/>
      <c r="N30809" s="598"/>
      <c r="V30809" s="598"/>
      <c r="W30809" s="598"/>
    </row>
    <row r="30810" spans="6:23" x14ac:dyDescent="0.2">
      <c r="F30810" s="610"/>
      <c r="H30810" s="612"/>
      <c r="I30810" s="598"/>
      <c r="J30810" s="598"/>
      <c r="M30810" s="598"/>
      <c r="N30810" s="598"/>
      <c r="V30810" s="598"/>
      <c r="W30810" s="598"/>
    </row>
    <row r="30811" spans="6:23" x14ac:dyDescent="0.2">
      <c r="F30811" s="610"/>
      <c r="H30811" s="612"/>
      <c r="I30811" s="598"/>
      <c r="J30811" s="598"/>
      <c r="M30811" s="598"/>
      <c r="N30811" s="598"/>
      <c r="V30811" s="598"/>
      <c r="W30811" s="598"/>
    </row>
    <row r="30812" spans="6:23" x14ac:dyDescent="0.2">
      <c r="F30812" s="610"/>
      <c r="H30812" s="612"/>
      <c r="I30812" s="598"/>
      <c r="J30812" s="598"/>
      <c r="M30812" s="598"/>
      <c r="N30812" s="598"/>
      <c r="V30812" s="598"/>
      <c r="W30812" s="598"/>
    </row>
    <row r="30813" spans="6:23" x14ac:dyDescent="0.2">
      <c r="F30813" s="610"/>
      <c r="H30813" s="612"/>
      <c r="I30813" s="598"/>
      <c r="J30813" s="598"/>
      <c r="M30813" s="598"/>
      <c r="N30813" s="598"/>
      <c r="V30813" s="598"/>
      <c r="W30813" s="598"/>
    </row>
    <row r="30814" spans="6:23" x14ac:dyDescent="0.2">
      <c r="F30814" s="610"/>
      <c r="H30814" s="612"/>
      <c r="I30814" s="598"/>
      <c r="J30814" s="598"/>
      <c r="M30814" s="598"/>
      <c r="N30814" s="598"/>
      <c r="V30814" s="598"/>
      <c r="W30814" s="598"/>
    </row>
    <row r="30815" spans="6:23" x14ac:dyDescent="0.2">
      <c r="F30815" s="610"/>
      <c r="H30815" s="612"/>
      <c r="I30815" s="598"/>
      <c r="J30815" s="598"/>
      <c r="M30815" s="598"/>
      <c r="N30815" s="598"/>
      <c r="V30815" s="598"/>
      <c r="W30815" s="598"/>
    </row>
    <row r="30816" spans="6:23" x14ac:dyDescent="0.2">
      <c r="F30816" s="610"/>
      <c r="H30816" s="612"/>
      <c r="I30816" s="598"/>
      <c r="J30816" s="598"/>
      <c r="M30816" s="598"/>
      <c r="N30816" s="598"/>
      <c r="V30816" s="598"/>
      <c r="W30816" s="598"/>
    </row>
    <row r="30817" spans="6:23" x14ac:dyDescent="0.2">
      <c r="F30817" s="610"/>
      <c r="H30817" s="612"/>
      <c r="I30817" s="598"/>
      <c r="J30817" s="598"/>
      <c r="M30817" s="598"/>
      <c r="N30817" s="598"/>
      <c r="V30817" s="598"/>
      <c r="W30817" s="598"/>
    </row>
    <row r="30818" spans="6:23" x14ac:dyDescent="0.2">
      <c r="F30818" s="610"/>
      <c r="H30818" s="612"/>
      <c r="I30818" s="598"/>
      <c r="J30818" s="598"/>
      <c r="M30818" s="598"/>
      <c r="N30818" s="598"/>
      <c r="V30818" s="598"/>
      <c r="W30818" s="598"/>
    </row>
    <row r="30819" spans="6:23" x14ac:dyDescent="0.2">
      <c r="F30819" s="610"/>
      <c r="H30819" s="612"/>
      <c r="I30819" s="598"/>
      <c r="J30819" s="598"/>
      <c r="M30819" s="598"/>
      <c r="N30819" s="598"/>
      <c r="V30819" s="598"/>
      <c r="W30819" s="598"/>
    </row>
    <row r="30820" spans="6:23" x14ac:dyDescent="0.2">
      <c r="F30820" s="610"/>
      <c r="H30820" s="612"/>
      <c r="I30820" s="598"/>
      <c r="J30820" s="598"/>
      <c r="M30820" s="598"/>
      <c r="N30820" s="598"/>
      <c r="V30820" s="598"/>
      <c r="W30820" s="598"/>
    </row>
    <row r="30821" spans="6:23" x14ac:dyDescent="0.2">
      <c r="F30821" s="610"/>
      <c r="H30821" s="612"/>
      <c r="I30821" s="598"/>
      <c r="J30821" s="598"/>
      <c r="M30821" s="598"/>
      <c r="N30821" s="598"/>
      <c r="V30821" s="598"/>
      <c r="W30821" s="598"/>
    </row>
    <row r="30822" spans="6:23" x14ac:dyDescent="0.2">
      <c r="F30822" s="610"/>
      <c r="H30822" s="612"/>
      <c r="I30822" s="598"/>
      <c r="J30822" s="598"/>
      <c r="M30822" s="598"/>
      <c r="N30822" s="598"/>
      <c r="V30822" s="598"/>
      <c r="W30822" s="598"/>
    </row>
    <row r="30823" spans="6:23" x14ac:dyDescent="0.2">
      <c r="F30823" s="610"/>
      <c r="H30823" s="612"/>
      <c r="I30823" s="598"/>
      <c r="J30823" s="598"/>
      <c r="M30823" s="598"/>
      <c r="N30823" s="598"/>
      <c r="V30823" s="598"/>
      <c r="W30823" s="598"/>
    </row>
    <row r="30824" spans="6:23" x14ac:dyDescent="0.2">
      <c r="F30824" s="610"/>
      <c r="H30824" s="612"/>
      <c r="I30824" s="598"/>
      <c r="J30824" s="598"/>
      <c r="M30824" s="598"/>
      <c r="N30824" s="598"/>
      <c r="V30824" s="598"/>
      <c r="W30824" s="598"/>
    </row>
    <row r="30825" spans="6:23" x14ac:dyDescent="0.2">
      <c r="F30825" s="610"/>
      <c r="H30825" s="612"/>
      <c r="I30825" s="598"/>
      <c r="J30825" s="598"/>
      <c r="M30825" s="598"/>
      <c r="N30825" s="598"/>
      <c r="V30825" s="598"/>
      <c r="W30825" s="598"/>
    </row>
    <row r="30826" spans="6:23" x14ac:dyDescent="0.2">
      <c r="F30826" s="610"/>
      <c r="H30826" s="612"/>
      <c r="I30826" s="598"/>
      <c r="J30826" s="598"/>
      <c r="M30826" s="598"/>
      <c r="N30826" s="598"/>
      <c r="V30826" s="598"/>
      <c r="W30826" s="598"/>
    </row>
    <row r="30827" spans="6:23" x14ac:dyDescent="0.2">
      <c r="F30827" s="610"/>
      <c r="H30827" s="612"/>
      <c r="I30827" s="598"/>
      <c r="J30827" s="598"/>
      <c r="M30827" s="598"/>
      <c r="N30827" s="598"/>
      <c r="V30827" s="598"/>
      <c r="W30827" s="598"/>
    </row>
    <row r="30828" spans="6:23" x14ac:dyDescent="0.2">
      <c r="F30828" s="610"/>
      <c r="H30828" s="612"/>
      <c r="I30828" s="598"/>
      <c r="J30828" s="598"/>
      <c r="M30828" s="598"/>
      <c r="N30828" s="598"/>
      <c r="V30828" s="598"/>
      <c r="W30828" s="598"/>
    </row>
    <row r="30829" spans="6:23" x14ac:dyDescent="0.2">
      <c r="F30829" s="610"/>
      <c r="H30829" s="612"/>
      <c r="I30829" s="598"/>
      <c r="J30829" s="598"/>
      <c r="M30829" s="598"/>
      <c r="N30829" s="598"/>
      <c r="V30829" s="598"/>
      <c r="W30829" s="598"/>
    </row>
    <row r="30830" spans="6:23" x14ac:dyDescent="0.2">
      <c r="F30830" s="610"/>
      <c r="H30830" s="612"/>
      <c r="I30830" s="598"/>
      <c r="J30830" s="598"/>
      <c r="M30830" s="598"/>
      <c r="N30830" s="598"/>
      <c r="V30830" s="598"/>
      <c r="W30830" s="598"/>
    </row>
    <row r="30831" spans="6:23" x14ac:dyDescent="0.2">
      <c r="F30831" s="610"/>
      <c r="H30831" s="612"/>
      <c r="I30831" s="598"/>
      <c r="J30831" s="598"/>
      <c r="M30831" s="598"/>
      <c r="N30831" s="598"/>
      <c r="V30831" s="598"/>
      <c r="W30831" s="598"/>
    </row>
    <row r="30832" spans="6:23" x14ac:dyDescent="0.2">
      <c r="F30832" s="610"/>
      <c r="H30832" s="612"/>
      <c r="I30832" s="598"/>
      <c r="J30832" s="598"/>
      <c r="M30832" s="598"/>
      <c r="N30832" s="598"/>
      <c r="V30832" s="598"/>
      <c r="W30832" s="598"/>
    </row>
    <row r="30833" spans="6:23" x14ac:dyDescent="0.2">
      <c r="F30833" s="610"/>
      <c r="H30833" s="612"/>
      <c r="I30833" s="598"/>
      <c r="J30833" s="598"/>
      <c r="M30833" s="598"/>
      <c r="N30833" s="598"/>
      <c r="V30833" s="598"/>
      <c r="W30833" s="598"/>
    </row>
    <row r="30834" spans="6:23" x14ac:dyDescent="0.2">
      <c r="F30834" s="610"/>
      <c r="H30834" s="612"/>
      <c r="I30834" s="598"/>
      <c r="J30834" s="598"/>
      <c r="M30834" s="598"/>
      <c r="N30834" s="598"/>
      <c r="V30834" s="598"/>
      <c r="W30834" s="598"/>
    </row>
    <row r="30835" spans="6:23" x14ac:dyDescent="0.2">
      <c r="F30835" s="610"/>
      <c r="H30835" s="612"/>
      <c r="I30835" s="598"/>
      <c r="J30835" s="598"/>
      <c r="M30835" s="598"/>
      <c r="N30835" s="598"/>
      <c r="V30835" s="598"/>
      <c r="W30835" s="598"/>
    </row>
    <row r="30836" spans="6:23" x14ac:dyDescent="0.2">
      <c r="F30836" s="610"/>
      <c r="H30836" s="612"/>
      <c r="I30836" s="598"/>
      <c r="J30836" s="598"/>
      <c r="M30836" s="598"/>
      <c r="N30836" s="598"/>
      <c r="V30836" s="598"/>
      <c r="W30836" s="598"/>
    </row>
    <row r="30837" spans="6:23" x14ac:dyDescent="0.2">
      <c r="F30837" s="610"/>
      <c r="H30837" s="612"/>
      <c r="I30837" s="598"/>
      <c r="J30837" s="598"/>
      <c r="M30837" s="598"/>
      <c r="N30837" s="598"/>
      <c r="V30837" s="598"/>
      <c r="W30837" s="598"/>
    </row>
    <row r="30838" spans="6:23" x14ac:dyDescent="0.2">
      <c r="F30838" s="610"/>
      <c r="H30838" s="612"/>
      <c r="I30838" s="598"/>
      <c r="J30838" s="598"/>
      <c r="M30838" s="598"/>
      <c r="N30838" s="598"/>
      <c r="V30838" s="598"/>
      <c r="W30838" s="598"/>
    </row>
    <row r="30839" spans="6:23" x14ac:dyDescent="0.2">
      <c r="F30839" s="610"/>
      <c r="H30839" s="612"/>
      <c r="I30839" s="598"/>
      <c r="J30839" s="598"/>
      <c r="M30839" s="598"/>
      <c r="N30839" s="598"/>
      <c r="V30839" s="598"/>
      <c r="W30839" s="598"/>
    </row>
    <row r="30840" spans="6:23" x14ac:dyDescent="0.2">
      <c r="F30840" s="610"/>
      <c r="H30840" s="612"/>
      <c r="I30840" s="598"/>
      <c r="J30840" s="598"/>
      <c r="M30840" s="598"/>
      <c r="N30840" s="598"/>
      <c r="V30840" s="598"/>
      <c r="W30840" s="598"/>
    </row>
    <row r="30841" spans="6:23" x14ac:dyDescent="0.2">
      <c r="F30841" s="610"/>
      <c r="H30841" s="612"/>
      <c r="I30841" s="598"/>
      <c r="J30841" s="598"/>
      <c r="M30841" s="598"/>
      <c r="N30841" s="598"/>
      <c r="V30841" s="598"/>
      <c r="W30841" s="598"/>
    </row>
    <row r="30842" spans="6:23" x14ac:dyDescent="0.2">
      <c r="F30842" s="610"/>
      <c r="H30842" s="612"/>
      <c r="I30842" s="598"/>
      <c r="J30842" s="598"/>
      <c r="M30842" s="598"/>
      <c r="N30842" s="598"/>
      <c r="V30842" s="598"/>
      <c r="W30842" s="598"/>
    </row>
    <row r="30843" spans="6:23" x14ac:dyDescent="0.2">
      <c r="F30843" s="610"/>
      <c r="H30843" s="612"/>
      <c r="I30843" s="598"/>
      <c r="J30843" s="598"/>
      <c r="M30843" s="598"/>
      <c r="N30843" s="598"/>
      <c r="V30843" s="598"/>
      <c r="W30843" s="598"/>
    </row>
    <row r="30844" spans="6:23" x14ac:dyDescent="0.2">
      <c r="F30844" s="610"/>
      <c r="H30844" s="612"/>
      <c r="I30844" s="598"/>
      <c r="J30844" s="598"/>
      <c r="M30844" s="598"/>
      <c r="N30844" s="598"/>
      <c r="V30844" s="598"/>
      <c r="W30844" s="598"/>
    </row>
    <row r="30845" spans="6:23" x14ac:dyDescent="0.2">
      <c r="F30845" s="610"/>
      <c r="H30845" s="612"/>
      <c r="I30845" s="598"/>
      <c r="J30845" s="598"/>
      <c r="M30845" s="598"/>
      <c r="N30845" s="598"/>
      <c r="V30845" s="598"/>
      <c r="W30845" s="598"/>
    </row>
    <row r="30846" spans="6:23" x14ac:dyDescent="0.2">
      <c r="F30846" s="610"/>
      <c r="H30846" s="612"/>
      <c r="I30846" s="598"/>
      <c r="J30846" s="598"/>
      <c r="M30846" s="598"/>
      <c r="N30846" s="598"/>
      <c r="V30846" s="598"/>
      <c r="W30846" s="598"/>
    </row>
    <row r="30847" spans="6:23" x14ac:dyDescent="0.2">
      <c r="F30847" s="610"/>
      <c r="H30847" s="612"/>
      <c r="I30847" s="598"/>
      <c r="J30847" s="598"/>
      <c r="M30847" s="598"/>
      <c r="N30847" s="598"/>
      <c r="V30847" s="598"/>
      <c r="W30847" s="598"/>
    </row>
    <row r="30848" spans="6:23" x14ac:dyDescent="0.2">
      <c r="F30848" s="610"/>
      <c r="H30848" s="612"/>
      <c r="I30848" s="598"/>
      <c r="J30848" s="598"/>
      <c r="M30848" s="598"/>
      <c r="N30848" s="598"/>
      <c r="V30848" s="598"/>
      <c r="W30848" s="598"/>
    </row>
    <row r="30849" spans="6:23" x14ac:dyDescent="0.2">
      <c r="F30849" s="610"/>
      <c r="H30849" s="612"/>
      <c r="I30849" s="598"/>
      <c r="J30849" s="598"/>
      <c r="M30849" s="598"/>
      <c r="N30849" s="598"/>
      <c r="V30849" s="598"/>
      <c r="W30849" s="598"/>
    </row>
    <row r="30850" spans="6:23" x14ac:dyDescent="0.2">
      <c r="F30850" s="610"/>
      <c r="H30850" s="612"/>
      <c r="I30850" s="598"/>
      <c r="J30850" s="598"/>
      <c r="M30850" s="598"/>
      <c r="N30850" s="598"/>
      <c r="V30850" s="598"/>
      <c r="W30850" s="598"/>
    </row>
    <row r="30851" spans="6:23" x14ac:dyDescent="0.2">
      <c r="F30851" s="610"/>
      <c r="H30851" s="612"/>
      <c r="I30851" s="598"/>
      <c r="J30851" s="598"/>
      <c r="M30851" s="598"/>
      <c r="N30851" s="598"/>
      <c r="V30851" s="598"/>
      <c r="W30851" s="598"/>
    </row>
    <row r="30852" spans="6:23" x14ac:dyDescent="0.2">
      <c r="F30852" s="610"/>
      <c r="H30852" s="612"/>
      <c r="I30852" s="598"/>
      <c r="J30852" s="598"/>
      <c r="M30852" s="598"/>
      <c r="N30852" s="598"/>
      <c r="V30852" s="598"/>
      <c r="W30852" s="598"/>
    </row>
    <row r="30853" spans="6:23" x14ac:dyDescent="0.2">
      <c r="F30853" s="610"/>
      <c r="H30853" s="612"/>
      <c r="I30853" s="598"/>
      <c r="J30853" s="598"/>
      <c r="M30853" s="598"/>
      <c r="N30853" s="598"/>
      <c r="V30853" s="598"/>
      <c r="W30853" s="598"/>
    </row>
    <row r="30854" spans="6:23" x14ac:dyDescent="0.2">
      <c r="F30854" s="610"/>
      <c r="H30854" s="612"/>
      <c r="I30854" s="598"/>
      <c r="J30854" s="598"/>
      <c r="M30854" s="598"/>
      <c r="N30854" s="598"/>
      <c r="V30854" s="598"/>
      <c r="W30854" s="598"/>
    </row>
    <row r="30855" spans="6:23" x14ac:dyDescent="0.2">
      <c r="F30855" s="610"/>
      <c r="H30855" s="612"/>
      <c r="I30855" s="598"/>
      <c r="J30855" s="598"/>
      <c r="M30855" s="598"/>
      <c r="N30855" s="598"/>
      <c r="V30855" s="598"/>
      <c r="W30855" s="598"/>
    </row>
    <row r="30856" spans="6:23" x14ac:dyDescent="0.2">
      <c r="F30856" s="610"/>
      <c r="H30856" s="612"/>
      <c r="I30856" s="598"/>
      <c r="J30856" s="598"/>
      <c r="M30856" s="598"/>
      <c r="N30856" s="598"/>
      <c r="V30856" s="598"/>
      <c r="W30856" s="598"/>
    </row>
    <row r="30857" spans="6:23" x14ac:dyDescent="0.2">
      <c r="F30857" s="610"/>
      <c r="H30857" s="612"/>
      <c r="I30857" s="598"/>
      <c r="J30857" s="598"/>
      <c r="M30857" s="598"/>
      <c r="N30857" s="598"/>
      <c r="V30857" s="598"/>
      <c r="W30857" s="598"/>
    </row>
    <row r="30858" spans="6:23" x14ac:dyDescent="0.2">
      <c r="F30858" s="610"/>
      <c r="H30858" s="612"/>
      <c r="I30858" s="598"/>
      <c r="J30858" s="598"/>
      <c r="M30858" s="598"/>
      <c r="N30858" s="598"/>
      <c r="V30858" s="598"/>
      <c r="W30858" s="598"/>
    </row>
    <row r="30859" spans="6:23" x14ac:dyDescent="0.2">
      <c r="F30859" s="610"/>
      <c r="H30859" s="612"/>
      <c r="I30859" s="598"/>
      <c r="J30859" s="598"/>
      <c r="M30859" s="598"/>
      <c r="N30859" s="598"/>
      <c r="V30859" s="598"/>
      <c r="W30859" s="598"/>
    </row>
    <row r="30860" spans="6:23" x14ac:dyDescent="0.2">
      <c r="F30860" s="610"/>
      <c r="H30860" s="612"/>
      <c r="I30860" s="598"/>
      <c r="J30860" s="598"/>
      <c r="M30860" s="598"/>
      <c r="N30860" s="598"/>
      <c r="V30860" s="598"/>
      <c r="W30860" s="598"/>
    </row>
    <row r="30861" spans="6:23" x14ac:dyDescent="0.2">
      <c r="F30861" s="610"/>
      <c r="H30861" s="612"/>
      <c r="I30861" s="598"/>
      <c r="J30861" s="598"/>
      <c r="M30861" s="598"/>
      <c r="N30861" s="598"/>
      <c r="V30861" s="598"/>
      <c r="W30861" s="598"/>
    </row>
    <row r="30862" spans="6:23" x14ac:dyDescent="0.2">
      <c r="F30862" s="610"/>
      <c r="H30862" s="612"/>
      <c r="I30862" s="598"/>
      <c r="J30862" s="598"/>
      <c r="M30862" s="598"/>
      <c r="N30862" s="598"/>
      <c r="V30862" s="598"/>
      <c r="W30862" s="598"/>
    </row>
    <row r="30863" spans="6:23" x14ac:dyDescent="0.2">
      <c r="F30863" s="610"/>
      <c r="H30863" s="612"/>
      <c r="I30863" s="598"/>
      <c r="J30863" s="598"/>
      <c r="M30863" s="598"/>
      <c r="N30863" s="598"/>
      <c r="V30863" s="598"/>
      <c r="W30863" s="598"/>
    </row>
    <row r="30864" spans="6:23" x14ac:dyDescent="0.2">
      <c r="F30864" s="610"/>
      <c r="H30864" s="612"/>
      <c r="I30864" s="598"/>
      <c r="J30864" s="598"/>
      <c r="M30864" s="598"/>
      <c r="N30864" s="598"/>
      <c r="V30864" s="598"/>
      <c r="W30864" s="598"/>
    </row>
    <row r="30865" spans="6:23" x14ac:dyDescent="0.2">
      <c r="F30865" s="610"/>
      <c r="H30865" s="612"/>
      <c r="I30865" s="598"/>
      <c r="J30865" s="598"/>
      <c r="M30865" s="598"/>
      <c r="N30865" s="598"/>
      <c r="V30865" s="598"/>
      <c r="W30865" s="598"/>
    </row>
    <row r="30866" spans="6:23" x14ac:dyDescent="0.2">
      <c r="F30866" s="610"/>
      <c r="H30866" s="612"/>
      <c r="I30866" s="598"/>
      <c r="J30866" s="598"/>
      <c r="M30866" s="598"/>
      <c r="N30866" s="598"/>
      <c r="V30866" s="598"/>
      <c r="W30866" s="598"/>
    </row>
    <row r="30867" spans="6:23" x14ac:dyDescent="0.2">
      <c r="F30867" s="610"/>
      <c r="H30867" s="612"/>
      <c r="I30867" s="598"/>
      <c r="J30867" s="598"/>
      <c r="M30867" s="598"/>
      <c r="N30867" s="598"/>
      <c r="V30867" s="598"/>
      <c r="W30867" s="598"/>
    </row>
    <row r="30868" spans="6:23" x14ac:dyDescent="0.2">
      <c r="F30868" s="610"/>
      <c r="H30868" s="612"/>
      <c r="I30868" s="598"/>
      <c r="J30868" s="598"/>
      <c r="M30868" s="598"/>
      <c r="N30868" s="598"/>
      <c r="V30868" s="598"/>
      <c r="W30868" s="598"/>
    </row>
    <row r="30869" spans="6:23" x14ac:dyDescent="0.2">
      <c r="F30869" s="610"/>
      <c r="H30869" s="612"/>
      <c r="I30869" s="598"/>
      <c r="J30869" s="598"/>
      <c r="M30869" s="598"/>
      <c r="N30869" s="598"/>
      <c r="V30869" s="598"/>
      <c r="W30869" s="598"/>
    </row>
    <row r="30870" spans="6:23" x14ac:dyDescent="0.2">
      <c r="F30870" s="610"/>
      <c r="H30870" s="612"/>
      <c r="I30870" s="598"/>
      <c r="J30870" s="598"/>
      <c r="M30870" s="598"/>
      <c r="N30870" s="598"/>
      <c r="V30870" s="598"/>
      <c r="W30870" s="598"/>
    </row>
    <row r="30871" spans="6:23" x14ac:dyDescent="0.2">
      <c r="F30871" s="610"/>
      <c r="H30871" s="612"/>
      <c r="I30871" s="598"/>
      <c r="J30871" s="598"/>
      <c r="M30871" s="598"/>
      <c r="N30871" s="598"/>
      <c r="V30871" s="598"/>
      <c r="W30871" s="598"/>
    </row>
    <row r="30872" spans="6:23" x14ac:dyDescent="0.2">
      <c r="F30872" s="610"/>
      <c r="H30872" s="612"/>
      <c r="I30872" s="598"/>
      <c r="J30872" s="598"/>
      <c r="M30872" s="598"/>
      <c r="N30872" s="598"/>
      <c r="V30872" s="598"/>
      <c r="W30872" s="598"/>
    </row>
    <row r="30873" spans="6:23" x14ac:dyDescent="0.2">
      <c r="F30873" s="610"/>
      <c r="H30873" s="612"/>
      <c r="I30873" s="598"/>
      <c r="J30873" s="598"/>
      <c r="M30873" s="598"/>
      <c r="N30873" s="598"/>
      <c r="V30873" s="598"/>
      <c r="W30873" s="598"/>
    </row>
    <row r="30874" spans="6:23" x14ac:dyDescent="0.2">
      <c r="F30874" s="610"/>
      <c r="H30874" s="612"/>
      <c r="I30874" s="598"/>
      <c r="J30874" s="598"/>
      <c r="M30874" s="598"/>
      <c r="N30874" s="598"/>
      <c r="V30874" s="598"/>
      <c r="W30874" s="598"/>
    </row>
    <row r="30875" spans="6:23" x14ac:dyDescent="0.2">
      <c r="F30875" s="610"/>
      <c r="H30875" s="612"/>
      <c r="I30875" s="598"/>
      <c r="J30875" s="598"/>
      <c r="M30875" s="598"/>
      <c r="N30875" s="598"/>
      <c r="V30875" s="598"/>
      <c r="W30875" s="598"/>
    </row>
    <row r="30876" spans="6:23" x14ac:dyDescent="0.2">
      <c r="F30876" s="610"/>
      <c r="H30876" s="612"/>
      <c r="I30876" s="598"/>
      <c r="J30876" s="598"/>
      <c r="M30876" s="598"/>
      <c r="N30876" s="598"/>
      <c r="V30876" s="598"/>
      <c r="W30876" s="598"/>
    </row>
    <row r="30877" spans="6:23" x14ac:dyDescent="0.2">
      <c r="F30877" s="610"/>
      <c r="H30877" s="612"/>
      <c r="I30877" s="598"/>
      <c r="J30877" s="598"/>
      <c r="M30877" s="598"/>
      <c r="N30877" s="598"/>
      <c r="V30877" s="598"/>
      <c r="W30877" s="598"/>
    </row>
    <row r="30878" spans="6:23" x14ac:dyDescent="0.2">
      <c r="F30878" s="610"/>
      <c r="H30878" s="612"/>
      <c r="I30878" s="598"/>
      <c r="J30878" s="598"/>
      <c r="M30878" s="598"/>
      <c r="N30878" s="598"/>
      <c r="V30878" s="598"/>
      <c r="W30878" s="598"/>
    </row>
    <row r="30879" spans="6:23" x14ac:dyDescent="0.2">
      <c r="F30879" s="610"/>
      <c r="H30879" s="612"/>
      <c r="I30879" s="598"/>
      <c r="J30879" s="598"/>
      <c r="M30879" s="598"/>
      <c r="N30879" s="598"/>
      <c r="V30879" s="598"/>
      <c r="W30879" s="598"/>
    </row>
    <row r="30880" spans="6:23" x14ac:dyDescent="0.2">
      <c r="F30880" s="610"/>
      <c r="H30880" s="612"/>
      <c r="I30880" s="598"/>
      <c r="J30880" s="598"/>
      <c r="M30880" s="598"/>
      <c r="N30880" s="598"/>
      <c r="V30880" s="598"/>
      <c r="W30880" s="598"/>
    </row>
    <row r="30881" spans="6:23" x14ac:dyDescent="0.2">
      <c r="F30881" s="610"/>
      <c r="H30881" s="612"/>
      <c r="I30881" s="598"/>
      <c r="J30881" s="598"/>
      <c r="M30881" s="598"/>
      <c r="N30881" s="598"/>
      <c r="V30881" s="598"/>
      <c r="W30881" s="598"/>
    </row>
    <row r="30882" spans="6:23" x14ac:dyDescent="0.2">
      <c r="F30882" s="610"/>
      <c r="H30882" s="612"/>
      <c r="I30882" s="598"/>
      <c r="J30882" s="598"/>
      <c r="M30882" s="598"/>
      <c r="N30882" s="598"/>
      <c r="V30882" s="598"/>
      <c r="W30882" s="598"/>
    </row>
    <row r="30883" spans="6:23" x14ac:dyDescent="0.2">
      <c r="F30883" s="610"/>
      <c r="H30883" s="612"/>
      <c r="I30883" s="598"/>
      <c r="J30883" s="598"/>
      <c r="M30883" s="598"/>
      <c r="N30883" s="598"/>
      <c r="V30883" s="598"/>
      <c r="W30883" s="598"/>
    </row>
    <row r="30884" spans="6:23" x14ac:dyDescent="0.2">
      <c r="F30884" s="610"/>
      <c r="H30884" s="612"/>
      <c r="I30884" s="598"/>
      <c r="J30884" s="598"/>
      <c r="M30884" s="598"/>
      <c r="N30884" s="598"/>
      <c r="V30884" s="598"/>
      <c r="W30884" s="598"/>
    </row>
    <row r="30885" spans="6:23" x14ac:dyDescent="0.2">
      <c r="F30885" s="610"/>
      <c r="H30885" s="612"/>
      <c r="I30885" s="598"/>
      <c r="J30885" s="598"/>
      <c r="M30885" s="598"/>
      <c r="N30885" s="598"/>
      <c r="V30885" s="598"/>
      <c r="W30885" s="598"/>
    </row>
    <row r="30886" spans="6:23" x14ac:dyDescent="0.2">
      <c r="F30886" s="610"/>
      <c r="H30886" s="612"/>
      <c r="I30886" s="598"/>
      <c r="J30886" s="598"/>
      <c r="M30886" s="598"/>
      <c r="N30886" s="598"/>
      <c r="V30886" s="598"/>
      <c r="W30886" s="598"/>
    </row>
    <row r="30887" spans="6:23" x14ac:dyDescent="0.2">
      <c r="F30887" s="610"/>
      <c r="H30887" s="612"/>
      <c r="I30887" s="598"/>
      <c r="J30887" s="598"/>
      <c r="M30887" s="598"/>
      <c r="N30887" s="598"/>
      <c r="V30887" s="598"/>
      <c r="W30887" s="598"/>
    </row>
    <row r="30888" spans="6:23" x14ac:dyDescent="0.2">
      <c r="F30888" s="610"/>
      <c r="H30888" s="612"/>
      <c r="I30888" s="598"/>
      <c r="J30888" s="598"/>
      <c r="M30888" s="598"/>
      <c r="N30888" s="598"/>
      <c r="V30888" s="598"/>
      <c r="W30888" s="598"/>
    </row>
    <row r="30889" spans="6:23" x14ac:dyDescent="0.2">
      <c r="F30889" s="610"/>
      <c r="H30889" s="612"/>
      <c r="I30889" s="598"/>
      <c r="J30889" s="598"/>
      <c r="M30889" s="598"/>
      <c r="N30889" s="598"/>
      <c r="V30889" s="598"/>
      <c r="W30889" s="598"/>
    </row>
    <row r="30890" spans="6:23" x14ac:dyDescent="0.2">
      <c r="F30890" s="610"/>
      <c r="H30890" s="612"/>
      <c r="I30890" s="598"/>
      <c r="J30890" s="598"/>
      <c r="M30890" s="598"/>
      <c r="N30890" s="598"/>
      <c r="V30890" s="598"/>
      <c r="W30890" s="598"/>
    </row>
    <row r="30891" spans="6:23" x14ac:dyDescent="0.2">
      <c r="F30891" s="610"/>
      <c r="H30891" s="612"/>
      <c r="I30891" s="598"/>
      <c r="J30891" s="598"/>
      <c r="M30891" s="598"/>
      <c r="N30891" s="598"/>
      <c r="V30891" s="598"/>
      <c r="W30891" s="598"/>
    </row>
    <row r="30892" spans="6:23" x14ac:dyDescent="0.2">
      <c r="F30892" s="610"/>
      <c r="H30892" s="612"/>
      <c r="I30892" s="598"/>
      <c r="J30892" s="598"/>
      <c r="M30892" s="598"/>
      <c r="N30892" s="598"/>
      <c r="V30892" s="598"/>
      <c r="W30892" s="598"/>
    </row>
    <row r="30893" spans="6:23" x14ac:dyDescent="0.2">
      <c r="F30893" s="610"/>
      <c r="H30893" s="612"/>
      <c r="I30893" s="598"/>
      <c r="J30893" s="598"/>
      <c r="M30893" s="598"/>
      <c r="N30893" s="598"/>
      <c r="V30893" s="598"/>
      <c r="W30893" s="598"/>
    </row>
    <row r="30894" spans="6:23" x14ac:dyDescent="0.2">
      <c r="F30894" s="610"/>
      <c r="H30894" s="612"/>
      <c r="I30894" s="598"/>
      <c r="J30894" s="598"/>
      <c r="M30894" s="598"/>
      <c r="N30894" s="598"/>
      <c r="V30894" s="598"/>
      <c r="W30894" s="598"/>
    </row>
    <row r="30895" spans="6:23" x14ac:dyDescent="0.2">
      <c r="F30895" s="610"/>
      <c r="H30895" s="612"/>
      <c r="I30895" s="598"/>
      <c r="J30895" s="598"/>
      <c r="M30895" s="598"/>
      <c r="N30895" s="598"/>
      <c r="V30895" s="598"/>
      <c r="W30895" s="598"/>
    </row>
    <row r="30896" spans="6:23" x14ac:dyDescent="0.2">
      <c r="F30896" s="610"/>
      <c r="H30896" s="612"/>
      <c r="I30896" s="598"/>
      <c r="J30896" s="598"/>
      <c r="M30896" s="598"/>
      <c r="N30896" s="598"/>
      <c r="V30896" s="598"/>
      <c r="W30896" s="598"/>
    </row>
    <row r="30897" spans="6:23" x14ac:dyDescent="0.2">
      <c r="F30897" s="610"/>
      <c r="H30897" s="612"/>
      <c r="I30897" s="598"/>
      <c r="J30897" s="598"/>
      <c r="M30897" s="598"/>
      <c r="N30897" s="598"/>
      <c r="V30897" s="598"/>
      <c r="W30897" s="598"/>
    </row>
    <row r="30898" spans="6:23" x14ac:dyDescent="0.2">
      <c r="F30898" s="610"/>
      <c r="H30898" s="612"/>
      <c r="I30898" s="598"/>
      <c r="J30898" s="598"/>
      <c r="M30898" s="598"/>
      <c r="N30898" s="598"/>
      <c r="V30898" s="598"/>
      <c r="W30898" s="598"/>
    </row>
    <row r="30899" spans="6:23" x14ac:dyDescent="0.2">
      <c r="F30899" s="610"/>
      <c r="H30899" s="612"/>
      <c r="I30899" s="598"/>
      <c r="J30899" s="598"/>
      <c r="M30899" s="598"/>
      <c r="N30899" s="598"/>
      <c r="V30899" s="598"/>
      <c r="W30899" s="598"/>
    </row>
    <row r="30900" spans="6:23" x14ac:dyDescent="0.2">
      <c r="F30900" s="610"/>
      <c r="H30900" s="612"/>
      <c r="I30900" s="598"/>
      <c r="J30900" s="598"/>
      <c r="M30900" s="598"/>
      <c r="N30900" s="598"/>
      <c r="V30900" s="598"/>
      <c r="W30900" s="598"/>
    </row>
    <row r="30901" spans="6:23" x14ac:dyDescent="0.2">
      <c r="F30901" s="610"/>
      <c r="H30901" s="612"/>
      <c r="I30901" s="598"/>
      <c r="J30901" s="598"/>
      <c r="M30901" s="598"/>
      <c r="N30901" s="598"/>
      <c r="V30901" s="598"/>
      <c r="W30901" s="598"/>
    </row>
    <row r="30902" spans="6:23" x14ac:dyDescent="0.2">
      <c r="F30902" s="610"/>
      <c r="H30902" s="612"/>
      <c r="I30902" s="598"/>
      <c r="J30902" s="598"/>
      <c r="M30902" s="598"/>
      <c r="N30902" s="598"/>
      <c r="V30902" s="598"/>
      <c r="W30902" s="598"/>
    </row>
    <row r="30903" spans="6:23" x14ac:dyDescent="0.2">
      <c r="F30903" s="610"/>
      <c r="H30903" s="612"/>
      <c r="I30903" s="598"/>
      <c r="J30903" s="598"/>
      <c r="M30903" s="598"/>
      <c r="N30903" s="598"/>
      <c r="V30903" s="598"/>
      <c r="W30903" s="598"/>
    </row>
    <row r="30904" spans="6:23" x14ac:dyDescent="0.2">
      <c r="F30904" s="610"/>
      <c r="H30904" s="612"/>
      <c r="I30904" s="598"/>
      <c r="J30904" s="598"/>
      <c r="M30904" s="598"/>
      <c r="N30904" s="598"/>
      <c r="V30904" s="598"/>
      <c r="W30904" s="598"/>
    </row>
    <row r="30905" spans="6:23" x14ac:dyDescent="0.2">
      <c r="F30905" s="610"/>
      <c r="H30905" s="612"/>
      <c r="I30905" s="598"/>
      <c r="J30905" s="598"/>
      <c r="M30905" s="598"/>
      <c r="N30905" s="598"/>
      <c r="V30905" s="598"/>
      <c r="W30905" s="598"/>
    </row>
    <row r="30906" spans="6:23" x14ac:dyDescent="0.2">
      <c r="F30906" s="610"/>
      <c r="H30906" s="612"/>
      <c r="I30906" s="598"/>
      <c r="J30906" s="598"/>
      <c r="M30906" s="598"/>
      <c r="N30906" s="598"/>
      <c r="V30906" s="598"/>
      <c r="W30906" s="598"/>
    </row>
    <row r="30907" spans="6:23" x14ac:dyDescent="0.2">
      <c r="F30907" s="610"/>
      <c r="H30907" s="612"/>
      <c r="I30907" s="598"/>
      <c r="J30907" s="598"/>
      <c r="M30907" s="598"/>
      <c r="N30907" s="598"/>
      <c r="V30907" s="598"/>
      <c r="W30907" s="598"/>
    </row>
    <row r="30908" spans="6:23" x14ac:dyDescent="0.2">
      <c r="F30908" s="610"/>
      <c r="H30908" s="612"/>
      <c r="I30908" s="598"/>
      <c r="J30908" s="598"/>
      <c r="M30908" s="598"/>
      <c r="N30908" s="598"/>
      <c r="V30908" s="598"/>
      <c r="W30908" s="598"/>
    </row>
    <row r="30909" spans="6:23" x14ac:dyDescent="0.2">
      <c r="F30909" s="610"/>
      <c r="H30909" s="612"/>
      <c r="I30909" s="598"/>
      <c r="J30909" s="598"/>
      <c r="M30909" s="598"/>
      <c r="N30909" s="598"/>
      <c r="V30909" s="598"/>
      <c r="W30909" s="598"/>
    </row>
    <row r="30910" spans="6:23" x14ac:dyDescent="0.2">
      <c r="F30910" s="610"/>
      <c r="H30910" s="612"/>
      <c r="I30910" s="598"/>
      <c r="J30910" s="598"/>
      <c r="M30910" s="598"/>
      <c r="N30910" s="598"/>
      <c r="V30910" s="598"/>
      <c r="W30910" s="598"/>
    </row>
    <row r="30911" spans="6:23" x14ac:dyDescent="0.2">
      <c r="F30911" s="610"/>
      <c r="H30911" s="612"/>
      <c r="I30911" s="598"/>
      <c r="J30911" s="598"/>
      <c r="M30911" s="598"/>
      <c r="N30911" s="598"/>
      <c r="V30911" s="598"/>
      <c r="W30911" s="598"/>
    </row>
    <row r="30912" spans="6:23" x14ac:dyDescent="0.2">
      <c r="F30912" s="610"/>
      <c r="H30912" s="612"/>
      <c r="I30912" s="598"/>
      <c r="J30912" s="598"/>
      <c r="M30912" s="598"/>
      <c r="N30912" s="598"/>
      <c r="V30912" s="598"/>
      <c r="W30912" s="598"/>
    </row>
    <row r="30913" spans="6:23" x14ac:dyDescent="0.2">
      <c r="F30913" s="610"/>
      <c r="H30913" s="612"/>
      <c r="I30913" s="598"/>
      <c r="J30913" s="598"/>
      <c r="M30913" s="598"/>
      <c r="N30913" s="598"/>
      <c r="V30913" s="598"/>
      <c r="W30913" s="598"/>
    </row>
    <row r="30914" spans="6:23" x14ac:dyDescent="0.2">
      <c r="F30914" s="610"/>
      <c r="H30914" s="612"/>
      <c r="I30914" s="598"/>
      <c r="J30914" s="598"/>
      <c r="M30914" s="598"/>
      <c r="N30914" s="598"/>
      <c r="V30914" s="598"/>
      <c r="W30914" s="598"/>
    </row>
    <row r="30915" spans="6:23" x14ac:dyDescent="0.2">
      <c r="F30915" s="610"/>
      <c r="H30915" s="612"/>
      <c r="I30915" s="598"/>
      <c r="J30915" s="598"/>
      <c r="M30915" s="598"/>
      <c r="N30915" s="598"/>
      <c r="V30915" s="598"/>
      <c r="W30915" s="598"/>
    </row>
    <row r="30916" spans="6:23" x14ac:dyDescent="0.2">
      <c r="F30916" s="610"/>
      <c r="H30916" s="612"/>
      <c r="I30916" s="598"/>
      <c r="J30916" s="598"/>
      <c r="M30916" s="598"/>
      <c r="N30916" s="598"/>
      <c r="V30916" s="598"/>
      <c r="W30916" s="598"/>
    </row>
    <row r="30917" spans="6:23" x14ac:dyDescent="0.2">
      <c r="F30917" s="610"/>
      <c r="H30917" s="612"/>
      <c r="I30917" s="598"/>
      <c r="J30917" s="598"/>
      <c r="M30917" s="598"/>
      <c r="N30917" s="598"/>
      <c r="V30917" s="598"/>
      <c r="W30917" s="598"/>
    </row>
    <row r="30918" spans="6:23" x14ac:dyDescent="0.2">
      <c r="F30918" s="610"/>
      <c r="H30918" s="612"/>
      <c r="I30918" s="598"/>
      <c r="J30918" s="598"/>
      <c r="M30918" s="598"/>
      <c r="N30918" s="598"/>
      <c r="V30918" s="598"/>
      <c r="W30918" s="598"/>
    </row>
    <row r="30919" spans="6:23" x14ac:dyDescent="0.2">
      <c r="F30919" s="610"/>
      <c r="H30919" s="612"/>
      <c r="I30919" s="598"/>
      <c r="J30919" s="598"/>
      <c r="M30919" s="598"/>
      <c r="N30919" s="598"/>
      <c r="V30919" s="598"/>
      <c r="W30919" s="598"/>
    </row>
    <row r="30920" spans="6:23" x14ac:dyDescent="0.2">
      <c r="F30920" s="610"/>
      <c r="H30920" s="612"/>
      <c r="I30920" s="598"/>
      <c r="J30920" s="598"/>
      <c r="M30920" s="598"/>
      <c r="N30920" s="598"/>
      <c r="V30920" s="598"/>
      <c r="W30920" s="598"/>
    </row>
    <row r="30921" spans="6:23" x14ac:dyDescent="0.2">
      <c r="F30921" s="610"/>
      <c r="H30921" s="612"/>
      <c r="I30921" s="598"/>
      <c r="J30921" s="598"/>
      <c r="M30921" s="598"/>
      <c r="N30921" s="598"/>
      <c r="V30921" s="598"/>
      <c r="W30921" s="598"/>
    </row>
    <row r="30922" spans="6:23" x14ac:dyDescent="0.2">
      <c r="F30922" s="610"/>
      <c r="H30922" s="612"/>
      <c r="I30922" s="598"/>
      <c r="J30922" s="598"/>
      <c r="M30922" s="598"/>
      <c r="N30922" s="598"/>
      <c r="V30922" s="598"/>
      <c r="W30922" s="598"/>
    </row>
    <row r="30923" spans="6:23" x14ac:dyDescent="0.2">
      <c r="F30923" s="610"/>
      <c r="H30923" s="612"/>
      <c r="I30923" s="598"/>
      <c r="J30923" s="598"/>
      <c r="M30923" s="598"/>
      <c r="N30923" s="598"/>
      <c r="V30923" s="598"/>
      <c r="W30923" s="598"/>
    </row>
    <row r="30924" spans="6:23" x14ac:dyDescent="0.2">
      <c r="F30924" s="610"/>
      <c r="H30924" s="612"/>
      <c r="I30924" s="598"/>
      <c r="J30924" s="598"/>
      <c r="M30924" s="598"/>
      <c r="N30924" s="598"/>
      <c r="V30924" s="598"/>
      <c r="W30924" s="598"/>
    </row>
    <row r="30925" spans="6:23" x14ac:dyDescent="0.2">
      <c r="F30925" s="610"/>
      <c r="H30925" s="612"/>
      <c r="I30925" s="598"/>
      <c r="J30925" s="598"/>
      <c r="M30925" s="598"/>
      <c r="N30925" s="598"/>
      <c r="V30925" s="598"/>
      <c r="W30925" s="598"/>
    </row>
    <row r="30926" spans="6:23" x14ac:dyDescent="0.2">
      <c r="F30926" s="610"/>
      <c r="H30926" s="612"/>
      <c r="I30926" s="598"/>
      <c r="J30926" s="598"/>
      <c r="M30926" s="598"/>
      <c r="N30926" s="598"/>
      <c r="V30926" s="598"/>
      <c r="W30926" s="598"/>
    </row>
    <row r="30927" spans="6:23" x14ac:dyDescent="0.2">
      <c r="F30927" s="610"/>
      <c r="H30927" s="612"/>
      <c r="I30927" s="598"/>
      <c r="J30927" s="598"/>
      <c r="M30927" s="598"/>
      <c r="N30927" s="598"/>
      <c r="V30927" s="598"/>
      <c r="W30927" s="598"/>
    </row>
    <row r="30928" spans="6:23" x14ac:dyDescent="0.2">
      <c r="F30928" s="610"/>
      <c r="H30928" s="612"/>
      <c r="I30928" s="598"/>
      <c r="J30928" s="598"/>
      <c r="M30928" s="598"/>
      <c r="N30928" s="598"/>
      <c r="V30928" s="598"/>
      <c r="W30928" s="598"/>
    </row>
    <row r="30929" spans="6:23" x14ac:dyDescent="0.2">
      <c r="F30929" s="610"/>
      <c r="H30929" s="612"/>
      <c r="I30929" s="598"/>
      <c r="J30929" s="598"/>
      <c r="M30929" s="598"/>
      <c r="N30929" s="598"/>
      <c r="V30929" s="598"/>
      <c r="W30929" s="598"/>
    </row>
    <row r="30930" spans="6:23" x14ac:dyDescent="0.2">
      <c r="F30930" s="610"/>
      <c r="H30930" s="612"/>
      <c r="I30930" s="598"/>
      <c r="J30930" s="598"/>
      <c r="M30930" s="598"/>
      <c r="N30930" s="598"/>
      <c r="V30930" s="598"/>
      <c r="W30930" s="598"/>
    </row>
    <row r="30931" spans="6:23" x14ac:dyDescent="0.2">
      <c r="F30931" s="610"/>
      <c r="H30931" s="612"/>
      <c r="I30931" s="598"/>
      <c r="J30931" s="598"/>
      <c r="M30931" s="598"/>
      <c r="N30931" s="598"/>
      <c r="V30931" s="598"/>
      <c r="W30931" s="598"/>
    </row>
    <row r="30932" spans="6:23" x14ac:dyDescent="0.2">
      <c r="F30932" s="610"/>
      <c r="H30932" s="612"/>
      <c r="I30932" s="598"/>
      <c r="J30932" s="598"/>
      <c r="M30932" s="598"/>
      <c r="N30932" s="598"/>
      <c r="V30932" s="598"/>
      <c r="W30932" s="598"/>
    </row>
    <row r="30933" spans="6:23" x14ac:dyDescent="0.2">
      <c r="F30933" s="610"/>
      <c r="H30933" s="612"/>
      <c r="I30933" s="598"/>
      <c r="J30933" s="598"/>
      <c r="M30933" s="598"/>
      <c r="N30933" s="598"/>
      <c r="V30933" s="598"/>
      <c r="W30933" s="598"/>
    </row>
    <row r="30934" spans="6:23" x14ac:dyDescent="0.2">
      <c r="F30934" s="610"/>
      <c r="H30934" s="612"/>
      <c r="I30934" s="598"/>
      <c r="J30934" s="598"/>
      <c r="M30934" s="598"/>
      <c r="N30934" s="598"/>
      <c r="V30934" s="598"/>
      <c r="W30934" s="598"/>
    </row>
    <row r="30935" spans="6:23" x14ac:dyDescent="0.2">
      <c r="F30935" s="610"/>
      <c r="H30935" s="612"/>
      <c r="I30935" s="598"/>
      <c r="J30935" s="598"/>
      <c r="M30935" s="598"/>
      <c r="N30935" s="598"/>
      <c r="V30935" s="598"/>
      <c r="W30935" s="598"/>
    </row>
    <row r="30936" spans="6:23" x14ac:dyDescent="0.2">
      <c r="F30936" s="610"/>
      <c r="H30936" s="612"/>
      <c r="I30936" s="598"/>
      <c r="J30936" s="598"/>
      <c r="M30936" s="598"/>
      <c r="N30936" s="598"/>
      <c r="V30936" s="598"/>
      <c r="W30936" s="598"/>
    </row>
    <row r="30937" spans="6:23" x14ac:dyDescent="0.2">
      <c r="F30937" s="610"/>
      <c r="H30937" s="612"/>
      <c r="I30937" s="598"/>
      <c r="J30937" s="598"/>
      <c r="M30937" s="598"/>
      <c r="N30937" s="598"/>
      <c r="V30937" s="598"/>
      <c r="W30937" s="598"/>
    </row>
    <row r="30938" spans="6:23" x14ac:dyDescent="0.2">
      <c r="F30938" s="610"/>
      <c r="H30938" s="612"/>
      <c r="I30938" s="598"/>
      <c r="J30938" s="598"/>
      <c r="M30938" s="598"/>
      <c r="N30938" s="598"/>
      <c r="V30938" s="598"/>
      <c r="W30938" s="598"/>
    </row>
    <row r="30939" spans="6:23" x14ac:dyDescent="0.2">
      <c r="F30939" s="610"/>
      <c r="H30939" s="612"/>
      <c r="I30939" s="598"/>
      <c r="J30939" s="598"/>
      <c r="M30939" s="598"/>
      <c r="N30939" s="598"/>
      <c r="V30939" s="598"/>
      <c r="W30939" s="598"/>
    </row>
    <row r="30940" spans="6:23" x14ac:dyDescent="0.2">
      <c r="F30940" s="610"/>
      <c r="H30940" s="612"/>
      <c r="I30940" s="598"/>
      <c r="J30940" s="598"/>
      <c r="M30940" s="598"/>
      <c r="N30940" s="598"/>
      <c r="V30940" s="598"/>
      <c r="W30940" s="598"/>
    </row>
    <row r="30941" spans="6:23" x14ac:dyDescent="0.2">
      <c r="F30941" s="610"/>
      <c r="H30941" s="612"/>
      <c r="I30941" s="598"/>
      <c r="J30941" s="598"/>
      <c r="M30941" s="598"/>
      <c r="N30941" s="598"/>
      <c r="V30941" s="598"/>
      <c r="W30941" s="598"/>
    </row>
    <row r="30942" spans="6:23" x14ac:dyDescent="0.2">
      <c r="F30942" s="610"/>
      <c r="H30942" s="612"/>
      <c r="I30942" s="598"/>
      <c r="J30942" s="598"/>
      <c r="M30942" s="598"/>
      <c r="N30942" s="598"/>
      <c r="V30942" s="598"/>
      <c r="W30942" s="598"/>
    </row>
    <row r="30943" spans="6:23" x14ac:dyDescent="0.2">
      <c r="F30943" s="610"/>
      <c r="H30943" s="612"/>
      <c r="I30943" s="598"/>
      <c r="J30943" s="598"/>
      <c r="M30943" s="598"/>
      <c r="N30943" s="598"/>
      <c r="V30943" s="598"/>
      <c r="W30943" s="598"/>
    </row>
    <row r="30944" spans="6:23" x14ac:dyDescent="0.2">
      <c r="F30944" s="610"/>
      <c r="H30944" s="612"/>
      <c r="I30944" s="598"/>
      <c r="J30944" s="598"/>
      <c r="M30944" s="598"/>
      <c r="N30944" s="598"/>
      <c r="V30944" s="598"/>
      <c r="W30944" s="598"/>
    </row>
    <row r="30945" spans="6:23" x14ac:dyDescent="0.2">
      <c r="F30945" s="610"/>
      <c r="H30945" s="612"/>
      <c r="I30945" s="598"/>
      <c r="J30945" s="598"/>
      <c r="M30945" s="598"/>
      <c r="N30945" s="598"/>
      <c r="V30945" s="598"/>
      <c r="W30945" s="598"/>
    </row>
    <row r="30946" spans="6:23" x14ac:dyDescent="0.2">
      <c r="F30946" s="610"/>
      <c r="H30946" s="612"/>
      <c r="I30946" s="598"/>
      <c r="J30946" s="598"/>
      <c r="M30946" s="598"/>
      <c r="N30946" s="598"/>
      <c r="V30946" s="598"/>
      <c r="W30946" s="598"/>
    </row>
    <row r="30947" spans="6:23" x14ac:dyDescent="0.2">
      <c r="F30947" s="610"/>
      <c r="H30947" s="612"/>
      <c r="I30947" s="598"/>
      <c r="J30947" s="598"/>
      <c r="M30947" s="598"/>
      <c r="N30947" s="598"/>
      <c r="V30947" s="598"/>
      <c r="W30947" s="598"/>
    </row>
    <row r="30948" spans="6:23" x14ac:dyDescent="0.2">
      <c r="F30948" s="610"/>
      <c r="H30948" s="612"/>
      <c r="I30948" s="598"/>
      <c r="J30948" s="598"/>
      <c r="M30948" s="598"/>
      <c r="N30948" s="598"/>
      <c r="V30948" s="598"/>
      <c r="W30948" s="598"/>
    </row>
    <row r="30949" spans="6:23" x14ac:dyDescent="0.2">
      <c r="F30949" s="610"/>
      <c r="H30949" s="612"/>
      <c r="I30949" s="598"/>
      <c r="J30949" s="598"/>
      <c r="M30949" s="598"/>
      <c r="N30949" s="598"/>
      <c r="V30949" s="598"/>
      <c r="W30949" s="598"/>
    </row>
    <row r="30950" spans="6:23" x14ac:dyDescent="0.2">
      <c r="F30950" s="610"/>
      <c r="H30950" s="612"/>
      <c r="I30950" s="598"/>
      <c r="J30950" s="598"/>
      <c r="M30950" s="598"/>
      <c r="N30950" s="598"/>
      <c r="V30950" s="598"/>
      <c r="W30950" s="598"/>
    </row>
    <row r="30951" spans="6:23" x14ac:dyDescent="0.2">
      <c r="F30951" s="610"/>
      <c r="H30951" s="612"/>
      <c r="I30951" s="598"/>
      <c r="J30951" s="598"/>
      <c r="M30951" s="598"/>
      <c r="N30951" s="598"/>
      <c r="V30951" s="598"/>
      <c r="W30951" s="598"/>
    </row>
    <row r="30952" spans="6:23" x14ac:dyDescent="0.2">
      <c r="F30952" s="610"/>
      <c r="H30952" s="612"/>
      <c r="I30952" s="598"/>
      <c r="J30952" s="598"/>
      <c r="M30952" s="598"/>
      <c r="N30952" s="598"/>
      <c r="V30952" s="598"/>
      <c r="W30952" s="598"/>
    </row>
    <row r="30953" spans="6:23" x14ac:dyDescent="0.2">
      <c r="F30953" s="610"/>
      <c r="H30953" s="612"/>
      <c r="I30953" s="598"/>
      <c r="J30953" s="598"/>
      <c r="M30953" s="598"/>
      <c r="N30953" s="598"/>
      <c r="V30953" s="598"/>
      <c r="W30953" s="598"/>
    </row>
    <row r="30954" spans="6:23" x14ac:dyDescent="0.2">
      <c r="F30954" s="610"/>
      <c r="H30954" s="612"/>
      <c r="I30954" s="598"/>
      <c r="J30954" s="598"/>
      <c r="M30954" s="598"/>
      <c r="N30954" s="598"/>
      <c r="V30954" s="598"/>
      <c r="W30954" s="598"/>
    </row>
    <row r="30955" spans="6:23" x14ac:dyDescent="0.2">
      <c r="F30955" s="610"/>
      <c r="H30955" s="612"/>
      <c r="I30955" s="598"/>
      <c r="J30955" s="598"/>
      <c r="M30955" s="598"/>
      <c r="N30955" s="598"/>
      <c r="V30955" s="598"/>
      <c r="W30955" s="598"/>
    </row>
    <row r="30956" spans="6:23" x14ac:dyDescent="0.2">
      <c r="F30956" s="610"/>
      <c r="H30956" s="612"/>
      <c r="I30956" s="598"/>
      <c r="J30956" s="598"/>
      <c r="M30956" s="598"/>
      <c r="N30956" s="598"/>
      <c r="V30956" s="598"/>
      <c r="W30956" s="598"/>
    </row>
    <row r="30957" spans="6:23" x14ac:dyDescent="0.2">
      <c r="F30957" s="610"/>
      <c r="H30957" s="612"/>
      <c r="I30957" s="598"/>
      <c r="J30957" s="598"/>
      <c r="M30957" s="598"/>
      <c r="N30957" s="598"/>
      <c r="V30957" s="598"/>
      <c r="W30957" s="598"/>
    </row>
    <row r="30958" spans="6:23" x14ac:dyDescent="0.2">
      <c r="F30958" s="610"/>
      <c r="H30958" s="612"/>
      <c r="I30958" s="598"/>
      <c r="J30958" s="598"/>
      <c r="M30958" s="598"/>
      <c r="N30958" s="598"/>
      <c r="V30958" s="598"/>
      <c r="W30958" s="598"/>
    </row>
    <row r="30959" spans="6:23" x14ac:dyDescent="0.2">
      <c r="F30959" s="610"/>
      <c r="H30959" s="612"/>
      <c r="I30959" s="598"/>
      <c r="J30959" s="598"/>
      <c r="M30959" s="598"/>
      <c r="N30959" s="598"/>
      <c r="V30959" s="598"/>
      <c r="W30959" s="598"/>
    </row>
    <row r="30960" spans="6:23" x14ac:dyDescent="0.2">
      <c r="F30960" s="610"/>
      <c r="H30960" s="612"/>
      <c r="I30960" s="598"/>
      <c r="J30960" s="598"/>
      <c r="M30960" s="598"/>
      <c r="N30960" s="598"/>
      <c r="V30960" s="598"/>
      <c r="W30960" s="598"/>
    </row>
    <row r="30961" spans="6:23" x14ac:dyDescent="0.2">
      <c r="F30961" s="610"/>
      <c r="H30961" s="612"/>
      <c r="I30961" s="598"/>
      <c r="J30961" s="598"/>
      <c r="M30961" s="598"/>
      <c r="N30961" s="598"/>
      <c r="V30961" s="598"/>
      <c r="W30961" s="598"/>
    </row>
    <row r="30962" spans="6:23" x14ac:dyDescent="0.2">
      <c r="F30962" s="610"/>
      <c r="H30962" s="612"/>
      <c r="I30962" s="598"/>
      <c r="J30962" s="598"/>
      <c r="M30962" s="598"/>
      <c r="N30962" s="598"/>
      <c r="V30962" s="598"/>
      <c r="W30962" s="598"/>
    </row>
    <row r="30963" spans="6:23" x14ac:dyDescent="0.2">
      <c r="F30963" s="610"/>
      <c r="H30963" s="612"/>
      <c r="I30963" s="598"/>
      <c r="J30963" s="598"/>
      <c r="M30963" s="598"/>
      <c r="N30963" s="598"/>
      <c r="V30963" s="598"/>
      <c r="W30963" s="598"/>
    </row>
    <row r="30964" spans="6:23" x14ac:dyDescent="0.2">
      <c r="F30964" s="610"/>
      <c r="H30964" s="612"/>
      <c r="I30964" s="598"/>
      <c r="J30964" s="598"/>
      <c r="M30964" s="598"/>
      <c r="N30964" s="598"/>
      <c r="V30964" s="598"/>
      <c r="W30964" s="598"/>
    </row>
    <row r="30965" spans="6:23" x14ac:dyDescent="0.2">
      <c r="F30965" s="610"/>
      <c r="H30965" s="612"/>
      <c r="I30965" s="598"/>
      <c r="J30965" s="598"/>
      <c r="M30965" s="598"/>
      <c r="N30965" s="598"/>
      <c r="V30965" s="598"/>
      <c r="W30965" s="598"/>
    </row>
    <row r="30966" spans="6:23" x14ac:dyDescent="0.2">
      <c r="F30966" s="610"/>
      <c r="H30966" s="612"/>
      <c r="I30966" s="598"/>
      <c r="J30966" s="598"/>
      <c r="M30966" s="598"/>
      <c r="N30966" s="598"/>
      <c r="V30966" s="598"/>
      <c r="W30966" s="598"/>
    </row>
    <row r="30967" spans="6:23" x14ac:dyDescent="0.2">
      <c r="F30967" s="610"/>
      <c r="H30967" s="612"/>
      <c r="I30967" s="598"/>
      <c r="J30967" s="598"/>
      <c r="M30967" s="598"/>
      <c r="N30967" s="598"/>
      <c r="V30967" s="598"/>
      <c r="W30967" s="598"/>
    </row>
    <row r="30968" spans="6:23" x14ac:dyDescent="0.2">
      <c r="F30968" s="610"/>
      <c r="H30968" s="612"/>
      <c r="I30968" s="598"/>
      <c r="J30968" s="598"/>
      <c r="M30968" s="598"/>
      <c r="N30968" s="598"/>
      <c r="V30968" s="598"/>
      <c r="W30968" s="598"/>
    </row>
    <row r="30969" spans="6:23" x14ac:dyDescent="0.2">
      <c r="F30969" s="610"/>
      <c r="H30969" s="612"/>
      <c r="I30969" s="598"/>
      <c r="J30969" s="598"/>
      <c r="M30969" s="598"/>
      <c r="N30969" s="598"/>
      <c r="V30969" s="598"/>
      <c r="W30969" s="598"/>
    </row>
    <row r="30970" spans="6:23" x14ac:dyDescent="0.2">
      <c r="F30970" s="610"/>
      <c r="H30970" s="612"/>
      <c r="I30970" s="598"/>
      <c r="J30970" s="598"/>
      <c r="M30970" s="598"/>
      <c r="N30970" s="598"/>
      <c r="V30970" s="598"/>
      <c r="W30970" s="598"/>
    </row>
    <row r="30971" spans="6:23" x14ac:dyDescent="0.2">
      <c r="F30971" s="610"/>
      <c r="H30971" s="612"/>
      <c r="I30971" s="598"/>
      <c r="J30971" s="598"/>
      <c r="M30971" s="598"/>
      <c r="N30971" s="598"/>
      <c r="V30971" s="598"/>
      <c r="W30971" s="598"/>
    </row>
    <row r="30972" spans="6:23" x14ac:dyDescent="0.2">
      <c r="F30972" s="610"/>
      <c r="H30972" s="612"/>
      <c r="I30972" s="598"/>
      <c r="J30972" s="598"/>
      <c r="M30972" s="598"/>
      <c r="N30972" s="598"/>
      <c r="V30972" s="598"/>
      <c r="W30972" s="598"/>
    </row>
    <row r="30973" spans="6:23" x14ac:dyDescent="0.2">
      <c r="F30973" s="610"/>
      <c r="H30973" s="612"/>
      <c r="I30973" s="598"/>
      <c r="J30973" s="598"/>
      <c r="M30973" s="598"/>
      <c r="N30973" s="598"/>
      <c r="V30973" s="598"/>
      <c r="W30973" s="598"/>
    </row>
    <row r="30974" spans="6:23" x14ac:dyDescent="0.2">
      <c r="F30974" s="610"/>
      <c r="H30974" s="612"/>
      <c r="I30974" s="598"/>
      <c r="J30974" s="598"/>
      <c r="M30974" s="598"/>
      <c r="N30974" s="598"/>
      <c r="V30974" s="598"/>
      <c r="W30974" s="598"/>
    </row>
    <row r="30975" spans="6:23" x14ac:dyDescent="0.2">
      <c r="F30975" s="610"/>
      <c r="H30975" s="612"/>
      <c r="I30975" s="598"/>
      <c r="J30975" s="598"/>
      <c r="M30975" s="598"/>
      <c r="N30975" s="598"/>
      <c r="V30975" s="598"/>
      <c r="W30975" s="598"/>
    </row>
    <row r="30976" spans="6:23" x14ac:dyDescent="0.2">
      <c r="F30976" s="610"/>
      <c r="H30976" s="612"/>
      <c r="I30976" s="598"/>
      <c r="J30976" s="598"/>
      <c r="M30976" s="598"/>
      <c r="N30976" s="598"/>
      <c r="V30976" s="598"/>
      <c r="W30976" s="598"/>
    </row>
    <row r="30977" spans="6:23" x14ac:dyDescent="0.2">
      <c r="F30977" s="610"/>
      <c r="H30977" s="612"/>
      <c r="I30977" s="598"/>
      <c r="J30977" s="598"/>
      <c r="M30977" s="598"/>
      <c r="N30977" s="598"/>
      <c r="V30977" s="598"/>
      <c r="W30977" s="598"/>
    </row>
    <row r="30978" spans="6:23" x14ac:dyDescent="0.2">
      <c r="F30978" s="610"/>
      <c r="H30978" s="612"/>
      <c r="I30978" s="598"/>
      <c r="J30978" s="598"/>
      <c r="M30978" s="598"/>
      <c r="N30978" s="598"/>
      <c r="V30978" s="598"/>
      <c r="W30978" s="598"/>
    </row>
    <row r="30979" spans="6:23" x14ac:dyDescent="0.2">
      <c r="F30979" s="610"/>
      <c r="H30979" s="612"/>
      <c r="I30979" s="598"/>
      <c r="J30979" s="598"/>
      <c r="M30979" s="598"/>
      <c r="N30979" s="598"/>
      <c r="V30979" s="598"/>
      <c r="W30979" s="598"/>
    </row>
    <row r="30980" spans="6:23" x14ac:dyDescent="0.2">
      <c r="F30980" s="610"/>
      <c r="H30980" s="612"/>
      <c r="I30980" s="598"/>
      <c r="J30980" s="598"/>
      <c r="M30980" s="598"/>
      <c r="N30980" s="598"/>
      <c r="V30980" s="598"/>
      <c r="W30980" s="598"/>
    </row>
    <row r="30981" spans="6:23" x14ac:dyDescent="0.2">
      <c r="F30981" s="610"/>
      <c r="H30981" s="612"/>
      <c r="I30981" s="598"/>
      <c r="J30981" s="598"/>
      <c r="M30981" s="598"/>
      <c r="N30981" s="598"/>
      <c r="V30981" s="598"/>
      <c r="W30981" s="598"/>
    </row>
    <row r="30982" spans="6:23" x14ac:dyDescent="0.2">
      <c r="F30982" s="610"/>
      <c r="H30982" s="612"/>
      <c r="I30982" s="598"/>
      <c r="J30982" s="598"/>
      <c r="M30982" s="598"/>
      <c r="N30982" s="598"/>
      <c r="V30982" s="598"/>
      <c r="W30982" s="598"/>
    </row>
    <row r="30983" spans="6:23" x14ac:dyDescent="0.2">
      <c r="F30983" s="610"/>
      <c r="H30983" s="612"/>
      <c r="I30983" s="598"/>
      <c r="J30983" s="598"/>
      <c r="M30983" s="598"/>
      <c r="N30983" s="598"/>
      <c r="V30983" s="598"/>
      <c r="W30983" s="598"/>
    </row>
    <row r="30984" spans="6:23" x14ac:dyDescent="0.2">
      <c r="F30984" s="610"/>
      <c r="H30984" s="612"/>
      <c r="I30984" s="598"/>
      <c r="J30984" s="598"/>
      <c r="M30984" s="598"/>
      <c r="N30984" s="598"/>
      <c r="V30984" s="598"/>
      <c r="W30984" s="598"/>
    </row>
    <row r="30985" spans="6:23" x14ac:dyDescent="0.2">
      <c r="F30985" s="610"/>
      <c r="H30985" s="612"/>
      <c r="I30985" s="598"/>
      <c r="J30985" s="598"/>
      <c r="M30985" s="598"/>
      <c r="N30985" s="598"/>
      <c r="V30985" s="598"/>
      <c r="W30985" s="598"/>
    </row>
    <row r="30986" spans="6:23" x14ac:dyDescent="0.2">
      <c r="F30986" s="610"/>
      <c r="H30986" s="612"/>
      <c r="I30986" s="598"/>
      <c r="J30986" s="598"/>
      <c r="M30986" s="598"/>
      <c r="N30986" s="598"/>
      <c r="V30986" s="598"/>
      <c r="W30986" s="598"/>
    </row>
    <row r="30987" spans="6:23" x14ac:dyDescent="0.2">
      <c r="F30987" s="610"/>
      <c r="H30987" s="612"/>
      <c r="I30987" s="598"/>
      <c r="J30987" s="598"/>
      <c r="M30987" s="598"/>
      <c r="N30987" s="598"/>
      <c r="V30987" s="598"/>
      <c r="W30987" s="598"/>
    </row>
    <row r="30988" spans="6:23" x14ac:dyDescent="0.2">
      <c r="F30988" s="610"/>
      <c r="H30988" s="612"/>
      <c r="I30988" s="598"/>
      <c r="J30988" s="598"/>
      <c r="M30988" s="598"/>
      <c r="N30988" s="598"/>
      <c r="V30988" s="598"/>
      <c r="W30988" s="598"/>
    </row>
    <row r="30989" spans="6:23" x14ac:dyDescent="0.2">
      <c r="F30989" s="610"/>
      <c r="H30989" s="612"/>
      <c r="I30989" s="598"/>
      <c r="J30989" s="598"/>
      <c r="M30989" s="598"/>
      <c r="N30989" s="598"/>
      <c r="V30989" s="598"/>
      <c r="W30989" s="598"/>
    </row>
    <row r="30990" spans="6:23" x14ac:dyDescent="0.2">
      <c r="F30990" s="610"/>
      <c r="H30990" s="612"/>
      <c r="I30990" s="598"/>
      <c r="J30990" s="598"/>
      <c r="M30990" s="598"/>
      <c r="N30990" s="598"/>
      <c r="V30990" s="598"/>
      <c r="W30990" s="598"/>
    </row>
    <row r="30991" spans="6:23" x14ac:dyDescent="0.2">
      <c r="F30991" s="610"/>
      <c r="H30991" s="612"/>
      <c r="I30991" s="598"/>
      <c r="J30991" s="598"/>
      <c r="M30991" s="598"/>
      <c r="N30991" s="598"/>
      <c r="V30991" s="598"/>
      <c r="W30991" s="598"/>
    </row>
    <row r="30992" spans="6:23" x14ac:dyDescent="0.2">
      <c r="F30992" s="610"/>
      <c r="H30992" s="612"/>
      <c r="I30992" s="598"/>
      <c r="J30992" s="598"/>
      <c r="M30992" s="598"/>
      <c r="N30992" s="598"/>
      <c r="V30992" s="598"/>
      <c r="W30992" s="598"/>
    </row>
    <row r="30993" spans="6:23" x14ac:dyDescent="0.2">
      <c r="F30993" s="610"/>
      <c r="H30993" s="612"/>
      <c r="I30993" s="598"/>
      <c r="J30993" s="598"/>
      <c r="M30993" s="598"/>
      <c r="N30993" s="598"/>
      <c r="V30993" s="598"/>
      <c r="W30993" s="598"/>
    </row>
    <row r="30994" spans="6:23" x14ac:dyDescent="0.2">
      <c r="F30994" s="610"/>
      <c r="H30994" s="612"/>
      <c r="I30994" s="598"/>
      <c r="J30994" s="598"/>
      <c r="M30994" s="598"/>
      <c r="N30994" s="598"/>
      <c r="V30994" s="598"/>
      <c r="W30994" s="598"/>
    </row>
    <row r="30995" spans="6:23" x14ac:dyDescent="0.2">
      <c r="F30995" s="610"/>
      <c r="H30995" s="612"/>
      <c r="I30995" s="598"/>
      <c r="J30995" s="598"/>
      <c r="M30995" s="598"/>
      <c r="N30995" s="598"/>
      <c r="V30995" s="598"/>
      <c r="W30995" s="598"/>
    </row>
    <row r="30996" spans="6:23" x14ac:dyDescent="0.2">
      <c r="F30996" s="610"/>
      <c r="H30996" s="612"/>
      <c r="I30996" s="598"/>
      <c r="J30996" s="598"/>
      <c r="M30996" s="598"/>
      <c r="N30996" s="598"/>
      <c r="V30996" s="598"/>
      <c r="W30996" s="598"/>
    </row>
    <row r="30997" spans="6:23" x14ac:dyDescent="0.2">
      <c r="F30997" s="610"/>
      <c r="H30997" s="612"/>
      <c r="I30997" s="598"/>
      <c r="J30997" s="598"/>
      <c r="M30997" s="598"/>
      <c r="N30997" s="598"/>
      <c r="V30997" s="598"/>
      <c r="W30997" s="598"/>
    </row>
    <row r="30998" spans="6:23" x14ac:dyDescent="0.2">
      <c r="F30998" s="610"/>
      <c r="H30998" s="612"/>
      <c r="I30998" s="598"/>
      <c r="J30998" s="598"/>
      <c r="M30998" s="598"/>
      <c r="N30998" s="598"/>
      <c r="V30998" s="598"/>
      <c r="W30998" s="598"/>
    </row>
    <row r="30999" spans="6:23" x14ac:dyDescent="0.2">
      <c r="F30999" s="610"/>
      <c r="H30999" s="612"/>
      <c r="I30999" s="598"/>
      <c r="J30999" s="598"/>
      <c r="M30999" s="598"/>
      <c r="N30999" s="598"/>
      <c r="V30999" s="598"/>
      <c r="W30999" s="598"/>
    </row>
    <row r="31000" spans="6:23" x14ac:dyDescent="0.2">
      <c r="F31000" s="610"/>
      <c r="H31000" s="612"/>
      <c r="I31000" s="598"/>
      <c r="J31000" s="598"/>
      <c r="M31000" s="598"/>
      <c r="N31000" s="598"/>
      <c r="V31000" s="598"/>
      <c r="W31000" s="598"/>
    </row>
    <row r="31001" spans="6:23" x14ac:dyDescent="0.2">
      <c r="F31001" s="610"/>
      <c r="H31001" s="612"/>
      <c r="I31001" s="598"/>
      <c r="J31001" s="598"/>
      <c r="M31001" s="598"/>
      <c r="N31001" s="598"/>
      <c r="V31001" s="598"/>
      <c r="W31001" s="598"/>
    </row>
    <row r="31002" spans="6:23" x14ac:dyDescent="0.2">
      <c r="F31002" s="610"/>
      <c r="H31002" s="612"/>
      <c r="I31002" s="598"/>
      <c r="J31002" s="598"/>
      <c r="M31002" s="598"/>
      <c r="N31002" s="598"/>
      <c r="V31002" s="598"/>
      <c r="W31002" s="598"/>
    </row>
    <row r="31003" spans="6:23" x14ac:dyDescent="0.2">
      <c r="F31003" s="610"/>
      <c r="H31003" s="612"/>
      <c r="I31003" s="598"/>
      <c r="J31003" s="598"/>
      <c r="M31003" s="598"/>
      <c r="N31003" s="598"/>
      <c r="V31003" s="598"/>
      <c r="W31003" s="598"/>
    </row>
    <row r="31004" spans="6:23" x14ac:dyDescent="0.2">
      <c r="F31004" s="610"/>
      <c r="H31004" s="612"/>
      <c r="I31004" s="598"/>
      <c r="J31004" s="598"/>
      <c r="M31004" s="598"/>
      <c r="N31004" s="598"/>
      <c r="V31004" s="598"/>
      <c r="W31004" s="598"/>
    </row>
    <row r="31005" spans="6:23" x14ac:dyDescent="0.2">
      <c r="F31005" s="610"/>
      <c r="H31005" s="612"/>
      <c r="I31005" s="598"/>
      <c r="J31005" s="598"/>
      <c r="M31005" s="598"/>
      <c r="N31005" s="598"/>
      <c r="V31005" s="598"/>
      <c r="W31005" s="598"/>
    </row>
    <row r="31006" spans="6:23" x14ac:dyDescent="0.2">
      <c r="F31006" s="610"/>
      <c r="H31006" s="612"/>
      <c r="I31006" s="598"/>
      <c r="J31006" s="598"/>
      <c r="M31006" s="598"/>
      <c r="N31006" s="598"/>
      <c r="V31006" s="598"/>
      <c r="W31006" s="598"/>
    </row>
    <row r="31007" spans="6:23" x14ac:dyDescent="0.2">
      <c r="F31007" s="610"/>
      <c r="H31007" s="612"/>
      <c r="I31007" s="598"/>
      <c r="J31007" s="598"/>
      <c r="M31007" s="598"/>
      <c r="N31007" s="598"/>
      <c r="V31007" s="598"/>
      <c r="W31007" s="598"/>
    </row>
    <row r="31008" spans="6:23" x14ac:dyDescent="0.2">
      <c r="F31008" s="610"/>
      <c r="H31008" s="612"/>
      <c r="I31008" s="598"/>
      <c r="J31008" s="598"/>
      <c r="M31008" s="598"/>
      <c r="N31008" s="598"/>
      <c r="V31008" s="598"/>
      <c r="W31008" s="598"/>
    </row>
    <row r="31009" spans="6:23" x14ac:dyDescent="0.2">
      <c r="F31009" s="610"/>
      <c r="H31009" s="612"/>
      <c r="I31009" s="598"/>
      <c r="J31009" s="598"/>
      <c r="M31009" s="598"/>
      <c r="N31009" s="598"/>
      <c r="V31009" s="598"/>
      <c r="W31009" s="598"/>
    </row>
    <row r="31010" spans="6:23" x14ac:dyDescent="0.2">
      <c r="F31010" s="610"/>
      <c r="H31010" s="612"/>
      <c r="I31010" s="598"/>
      <c r="J31010" s="598"/>
      <c r="M31010" s="598"/>
      <c r="N31010" s="598"/>
      <c r="V31010" s="598"/>
      <c r="W31010" s="598"/>
    </row>
    <row r="31011" spans="6:23" x14ac:dyDescent="0.2">
      <c r="F31011" s="610"/>
      <c r="H31011" s="612"/>
      <c r="I31011" s="598"/>
      <c r="J31011" s="598"/>
      <c r="M31011" s="598"/>
      <c r="N31011" s="598"/>
      <c r="V31011" s="598"/>
      <c r="W31011" s="598"/>
    </row>
    <row r="31012" spans="6:23" x14ac:dyDescent="0.2">
      <c r="F31012" s="610"/>
      <c r="H31012" s="612"/>
      <c r="I31012" s="598"/>
      <c r="J31012" s="598"/>
      <c r="M31012" s="598"/>
      <c r="N31012" s="598"/>
      <c r="V31012" s="598"/>
      <c r="W31012" s="598"/>
    </row>
    <row r="31013" spans="6:23" x14ac:dyDescent="0.2">
      <c r="F31013" s="610"/>
      <c r="H31013" s="612"/>
      <c r="I31013" s="598"/>
      <c r="J31013" s="598"/>
      <c r="M31013" s="598"/>
      <c r="N31013" s="598"/>
      <c r="V31013" s="598"/>
      <c r="W31013" s="598"/>
    </row>
    <row r="31014" spans="6:23" x14ac:dyDescent="0.2">
      <c r="F31014" s="610"/>
      <c r="H31014" s="612"/>
      <c r="I31014" s="598"/>
      <c r="J31014" s="598"/>
      <c r="M31014" s="598"/>
      <c r="N31014" s="598"/>
      <c r="V31014" s="598"/>
      <c r="W31014" s="598"/>
    </row>
    <row r="31015" spans="6:23" x14ac:dyDescent="0.2">
      <c r="F31015" s="610"/>
      <c r="H31015" s="612"/>
      <c r="I31015" s="598"/>
      <c r="J31015" s="598"/>
      <c r="M31015" s="598"/>
      <c r="N31015" s="598"/>
      <c r="V31015" s="598"/>
      <c r="W31015" s="598"/>
    </row>
    <row r="31016" spans="6:23" x14ac:dyDescent="0.2">
      <c r="F31016" s="610"/>
      <c r="H31016" s="612"/>
      <c r="I31016" s="598"/>
      <c r="J31016" s="598"/>
      <c r="M31016" s="598"/>
      <c r="N31016" s="598"/>
      <c r="V31016" s="598"/>
      <c r="W31016" s="598"/>
    </row>
    <row r="31017" spans="6:23" x14ac:dyDescent="0.2">
      <c r="F31017" s="610"/>
      <c r="H31017" s="612"/>
      <c r="I31017" s="598"/>
      <c r="J31017" s="598"/>
      <c r="M31017" s="598"/>
      <c r="N31017" s="598"/>
      <c r="V31017" s="598"/>
      <c r="W31017" s="598"/>
    </row>
    <row r="31018" spans="6:23" x14ac:dyDescent="0.2">
      <c r="F31018" s="610"/>
      <c r="H31018" s="612"/>
      <c r="I31018" s="598"/>
      <c r="J31018" s="598"/>
      <c r="M31018" s="598"/>
      <c r="N31018" s="598"/>
      <c r="V31018" s="598"/>
      <c r="W31018" s="598"/>
    </row>
    <row r="31019" spans="6:23" x14ac:dyDescent="0.2">
      <c r="F31019" s="610"/>
      <c r="H31019" s="612"/>
      <c r="I31019" s="598"/>
      <c r="J31019" s="598"/>
      <c r="M31019" s="598"/>
      <c r="N31019" s="598"/>
      <c r="V31019" s="598"/>
      <c r="W31019" s="598"/>
    </row>
    <row r="31020" spans="6:23" x14ac:dyDescent="0.2">
      <c r="F31020" s="610"/>
      <c r="H31020" s="612"/>
      <c r="I31020" s="598"/>
      <c r="J31020" s="598"/>
      <c r="M31020" s="598"/>
      <c r="N31020" s="598"/>
      <c r="V31020" s="598"/>
      <c r="W31020" s="598"/>
    </row>
    <row r="31021" spans="6:23" x14ac:dyDescent="0.2">
      <c r="F31021" s="610"/>
      <c r="H31021" s="612"/>
      <c r="I31021" s="598"/>
      <c r="J31021" s="598"/>
      <c r="M31021" s="598"/>
      <c r="N31021" s="598"/>
      <c r="V31021" s="598"/>
      <c r="W31021" s="598"/>
    </row>
    <row r="31022" spans="6:23" x14ac:dyDescent="0.2">
      <c r="F31022" s="610"/>
      <c r="H31022" s="612"/>
      <c r="I31022" s="598"/>
      <c r="J31022" s="598"/>
      <c r="M31022" s="598"/>
      <c r="N31022" s="598"/>
      <c r="V31022" s="598"/>
      <c r="W31022" s="598"/>
    </row>
    <row r="31023" spans="6:23" x14ac:dyDescent="0.2">
      <c r="F31023" s="610"/>
      <c r="H31023" s="612"/>
      <c r="I31023" s="598"/>
      <c r="J31023" s="598"/>
      <c r="M31023" s="598"/>
      <c r="N31023" s="598"/>
      <c r="V31023" s="598"/>
      <c r="W31023" s="598"/>
    </row>
    <row r="31024" spans="6:23" x14ac:dyDescent="0.2">
      <c r="F31024" s="610"/>
      <c r="H31024" s="612"/>
      <c r="I31024" s="598"/>
      <c r="J31024" s="598"/>
      <c r="M31024" s="598"/>
      <c r="N31024" s="598"/>
      <c r="V31024" s="598"/>
      <c r="W31024" s="598"/>
    </row>
    <row r="31025" spans="6:23" x14ac:dyDescent="0.2">
      <c r="F31025" s="610"/>
      <c r="H31025" s="612"/>
      <c r="I31025" s="598"/>
      <c r="J31025" s="598"/>
      <c r="M31025" s="598"/>
      <c r="N31025" s="598"/>
      <c r="V31025" s="598"/>
      <c r="W31025" s="598"/>
    </row>
    <row r="31026" spans="6:23" x14ac:dyDescent="0.2">
      <c r="F31026" s="610"/>
      <c r="H31026" s="612"/>
      <c r="I31026" s="598"/>
      <c r="J31026" s="598"/>
      <c r="M31026" s="598"/>
      <c r="N31026" s="598"/>
      <c r="V31026" s="598"/>
      <c r="W31026" s="598"/>
    </row>
    <row r="31027" spans="6:23" x14ac:dyDescent="0.2">
      <c r="F31027" s="610"/>
      <c r="H31027" s="612"/>
      <c r="I31027" s="598"/>
      <c r="J31027" s="598"/>
      <c r="M31027" s="598"/>
      <c r="N31027" s="598"/>
      <c r="V31027" s="598"/>
      <c r="W31027" s="598"/>
    </row>
    <row r="31028" spans="6:23" x14ac:dyDescent="0.2">
      <c r="F31028" s="610"/>
      <c r="H31028" s="612"/>
      <c r="I31028" s="598"/>
      <c r="J31028" s="598"/>
      <c r="M31028" s="598"/>
      <c r="N31028" s="598"/>
      <c r="V31028" s="598"/>
      <c r="W31028" s="598"/>
    </row>
    <row r="31029" spans="6:23" x14ac:dyDescent="0.2">
      <c r="F31029" s="610"/>
      <c r="H31029" s="612"/>
      <c r="I31029" s="598"/>
      <c r="J31029" s="598"/>
      <c r="M31029" s="598"/>
      <c r="N31029" s="598"/>
      <c r="V31029" s="598"/>
      <c r="W31029" s="598"/>
    </row>
    <row r="31030" spans="6:23" x14ac:dyDescent="0.2">
      <c r="F31030" s="610"/>
      <c r="H31030" s="612"/>
      <c r="I31030" s="598"/>
      <c r="J31030" s="598"/>
      <c r="M31030" s="598"/>
      <c r="N31030" s="598"/>
      <c r="V31030" s="598"/>
      <c r="W31030" s="598"/>
    </row>
    <row r="31031" spans="6:23" x14ac:dyDescent="0.2">
      <c r="F31031" s="610"/>
      <c r="H31031" s="612"/>
      <c r="I31031" s="598"/>
      <c r="J31031" s="598"/>
      <c r="M31031" s="598"/>
      <c r="N31031" s="598"/>
      <c r="V31031" s="598"/>
      <c r="W31031" s="598"/>
    </row>
    <row r="31032" spans="6:23" x14ac:dyDescent="0.2">
      <c r="F31032" s="610"/>
      <c r="H31032" s="612"/>
      <c r="I31032" s="598"/>
      <c r="J31032" s="598"/>
      <c r="M31032" s="598"/>
      <c r="N31032" s="598"/>
      <c r="V31032" s="598"/>
      <c r="W31032" s="598"/>
    </row>
    <row r="31033" spans="6:23" x14ac:dyDescent="0.2">
      <c r="F31033" s="610"/>
      <c r="H31033" s="612"/>
      <c r="I31033" s="598"/>
      <c r="J31033" s="598"/>
      <c r="M31033" s="598"/>
      <c r="N31033" s="598"/>
      <c r="V31033" s="598"/>
      <c r="W31033" s="598"/>
    </row>
    <row r="31034" spans="6:23" x14ac:dyDescent="0.2">
      <c r="F31034" s="610"/>
      <c r="H31034" s="612"/>
      <c r="I31034" s="598"/>
      <c r="J31034" s="598"/>
      <c r="M31034" s="598"/>
      <c r="N31034" s="598"/>
      <c r="V31034" s="598"/>
      <c r="W31034" s="598"/>
    </row>
    <row r="31035" spans="6:23" x14ac:dyDescent="0.2">
      <c r="F31035" s="610"/>
      <c r="H31035" s="612"/>
      <c r="I31035" s="598"/>
      <c r="J31035" s="598"/>
      <c r="M31035" s="598"/>
      <c r="N31035" s="598"/>
      <c r="V31035" s="598"/>
      <c r="W31035" s="598"/>
    </row>
    <row r="31036" spans="6:23" x14ac:dyDescent="0.2">
      <c r="F31036" s="610"/>
      <c r="H31036" s="612"/>
      <c r="I31036" s="598"/>
      <c r="J31036" s="598"/>
      <c r="M31036" s="598"/>
      <c r="N31036" s="598"/>
      <c r="V31036" s="598"/>
      <c r="W31036" s="598"/>
    </row>
    <row r="31037" spans="6:23" x14ac:dyDescent="0.2">
      <c r="F31037" s="610"/>
      <c r="H31037" s="612"/>
      <c r="I31037" s="598"/>
      <c r="J31037" s="598"/>
      <c r="M31037" s="598"/>
      <c r="N31037" s="598"/>
      <c r="V31037" s="598"/>
      <c r="W31037" s="598"/>
    </row>
    <row r="31038" spans="6:23" x14ac:dyDescent="0.2">
      <c r="F31038" s="610"/>
      <c r="H31038" s="612"/>
      <c r="I31038" s="598"/>
      <c r="J31038" s="598"/>
      <c r="M31038" s="598"/>
      <c r="N31038" s="598"/>
      <c r="V31038" s="598"/>
      <c r="W31038" s="598"/>
    </row>
    <row r="31039" spans="6:23" x14ac:dyDescent="0.2">
      <c r="F31039" s="610"/>
      <c r="H31039" s="612"/>
      <c r="I31039" s="598"/>
      <c r="J31039" s="598"/>
      <c r="M31039" s="598"/>
      <c r="N31039" s="598"/>
      <c r="V31039" s="598"/>
      <c r="W31039" s="598"/>
    </row>
    <row r="31040" spans="6:23" x14ac:dyDescent="0.2">
      <c r="F31040" s="610"/>
      <c r="H31040" s="612"/>
      <c r="I31040" s="598"/>
      <c r="J31040" s="598"/>
      <c r="M31040" s="598"/>
      <c r="N31040" s="598"/>
      <c r="V31040" s="598"/>
      <c r="W31040" s="598"/>
    </row>
    <row r="31041" spans="6:23" x14ac:dyDescent="0.2">
      <c r="F31041" s="610"/>
      <c r="H31041" s="612"/>
      <c r="I31041" s="598"/>
      <c r="J31041" s="598"/>
      <c r="M31041" s="598"/>
      <c r="N31041" s="598"/>
      <c r="V31041" s="598"/>
      <c r="W31041" s="598"/>
    </row>
    <row r="31042" spans="6:23" x14ac:dyDescent="0.2">
      <c r="F31042" s="610"/>
      <c r="H31042" s="612"/>
      <c r="I31042" s="598"/>
      <c r="J31042" s="598"/>
      <c r="M31042" s="598"/>
      <c r="N31042" s="598"/>
      <c r="V31042" s="598"/>
      <c r="W31042" s="598"/>
    </row>
    <row r="31043" spans="6:23" x14ac:dyDescent="0.2">
      <c r="F31043" s="610"/>
      <c r="H31043" s="612"/>
      <c r="I31043" s="598"/>
      <c r="J31043" s="598"/>
      <c r="M31043" s="598"/>
      <c r="N31043" s="598"/>
      <c r="V31043" s="598"/>
      <c r="W31043" s="598"/>
    </row>
    <row r="31044" spans="6:23" x14ac:dyDescent="0.2">
      <c r="F31044" s="610"/>
      <c r="H31044" s="612"/>
      <c r="I31044" s="598"/>
      <c r="J31044" s="598"/>
      <c r="M31044" s="598"/>
      <c r="N31044" s="598"/>
      <c r="V31044" s="598"/>
      <c r="W31044" s="598"/>
    </row>
    <row r="31045" spans="6:23" x14ac:dyDescent="0.2">
      <c r="F31045" s="610"/>
      <c r="H31045" s="612"/>
      <c r="I31045" s="598"/>
      <c r="J31045" s="598"/>
      <c r="M31045" s="598"/>
      <c r="N31045" s="598"/>
      <c r="V31045" s="598"/>
      <c r="W31045" s="598"/>
    </row>
    <row r="31046" spans="6:23" x14ac:dyDescent="0.2">
      <c r="F31046" s="610"/>
      <c r="H31046" s="612"/>
      <c r="I31046" s="598"/>
      <c r="J31046" s="598"/>
      <c r="M31046" s="598"/>
      <c r="N31046" s="598"/>
      <c r="V31046" s="598"/>
      <c r="W31046" s="598"/>
    </row>
    <row r="31047" spans="6:23" x14ac:dyDescent="0.2">
      <c r="F31047" s="610"/>
      <c r="H31047" s="612"/>
      <c r="I31047" s="598"/>
      <c r="J31047" s="598"/>
      <c r="M31047" s="598"/>
      <c r="N31047" s="598"/>
      <c r="V31047" s="598"/>
      <c r="W31047" s="598"/>
    </row>
    <row r="31048" spans="6:23" x14ac:dyDescent="0.2">
      <c r="F31048" s="610"/>
      <c r="H31048" s="612"/>
      <c r="I31048" s="598"/>
      <c r="J31048" s="598"/>
      <c r="M31048" s="598"/>
      <c r="N31048" s="598"/>
      <c r="V31048" s="598"/>
      <c r="W31048" s="598"/>
    </row>
    <row r="31049" spans="6:23" x14ac:dyDescent="0.2">
      <c r="F31049" s="610"/>
      <c r="H31049" s="612"/>
      <c r="I31049" s="598"/>
      <c r="J31049" s="598"/>
      <c r="M31049" s="598"/>
      <c r="N31049" s="598"/>
      <c r="V31049" s="598"/>
      <c r="W31049" s="598"/>
    </row>
    <row r="31050" spans="6:23" x14ac:dyDescent="0.2">
      <c r="F31050" s="610"/>
      <c r="H31050" s="612"/>
      <c r="I31050" s="598"/>
      <c r="J31050" s="598"/>
      <c r="M31050" s="598"/>
      <c r="N31050" s="598"/>
      <c r="V31050" s="598"/>
      <c r="W31050" s="598"/>
    </row>
    <row r="31051" spans="6:23" x14ac:dyDescent="0.2">
      <c r="F31051" s="610"/>
      <c r="H31051" s="612"/>
      <c r="I31051" s="598"/>
      <c r="J31051" s="598"/>
      <c r="M31051" s="598"/>
      <c r="N31051" s="598"/>
      <c r="V31051" s="598"/>
      <c r="W31051" s="598"/>
    </row>
    <row r="31052" spans="6:23" x14ac:dyDescent="0.2">
      <c r="F31052" s="610"/>
      <c r="H31052" s="612"/>
      <c r="I31052" s="598"/>
      <c r="J31052" s="598"/>
      <c r="M31052" s="598"/>
      <c r="N31052" s="598"/>
      <c r="V31052" s="598"/>
      <c r="W31052" s="598"/>
    </row>
    <row r="31053" spans="6:23" x14ac:dyDescent="0.2">
      <c r="F31053" s="610"/>
      <c r="H31053" s="612"/>
      <c r="I31053" s="598"/>
      <c r="J31053" s="598"/>
      <c r="M31053" s="598"/>
      <c r="N31053" s="598"/>
      <c r="V31053" s="598"/>
      <c r="W31053" s="598"/>
    </row>
    <row r="31054" spans="6:23" x14ac:dyDescent="0.2">
      <c r="F31054" s="610"/>
      <c r="H31054" s="612"/>
      <c r="I31054" s="598"/>
      <c r="J31054" s="598"/>
      <c r="M31054" s="598"/>
      <c r="N31054" s="598"/>
      <c r="V31054" s="598"/>
      <c r="W31054" s="598"/>
    </row>
    <row r="31055" spans="6:23" x14ac:dyDescent="0.2">
      <c r="F31055" s="610"/>
      <c r="H31055" s="612"/>
      <c r="I31055" s="598"/>
      <c r="J31055" s="598"/>
      <c r="M31055" s="598"/>
      <c r="N31055" s="598"/>
      <c r="V31055" s="598"/>
      <c r="W31055" s="598"/>
    </row>
    <row r="31056" spans="6:23" x14ac:dyDescent="0.2">
      <c r="F31056" s="610"/>
      <c r="H31056" s="612"/>
      <c r="I31056" s="598"/>
      <c r="J31056" s="598"/>
      <c r="M31056" s="598"/>
      <c r="N31056" s="598"/>
      <c r="V31056" s="598"/>
      <c r="W31056" s="598"/>
    </row>
    <row r="31057" spans="6:23" x14ac:dyDescent="0.2">
      <c r="F31057" s="610"/>
      <c r="H31057" s="612"/>
      <c r="I31057" s="598"/>
      <c r="J31057" s="598"/>
      <c r="M31057" s="598"/>
      <c r="N31057" s="598"/>
      <c r="V31057" s="598"/>
      <c r="W31057" s="598"/>
    </row>
    <row r="31058" spans="6:23" x14ac:dyDescent="0.2">
      <c r="F31058" s="610"/>
      <c r="H31058" s="612"/>
      <c r="I31058" s="598"/>
      <c r="J31058" s="598"/>
      <c r="M31058" s="598"/>
      <c r="N31058" s="598"/>
      <c r="V31058" s="598"/>
      <c r="W31058" s="598"/>
    </row>
    <row r="31059" spans="6:23" x14ac:dyDescent="0.2">
      <c r="F31059" s="610"/>
      <c r="H31059" s="612"/>
      <c r="I31059" s="598"/>
      <c r="J31059" s="598"/>
      <c r="M31059" s="598"/>
      <c r="N31059" s="598"/>
      <c r="V31059" s="598"/>
      <c r="W31059" s="598"/>
    </row>
    <row r="31060" spans="6:23" x14ac:dyDescent="0.2">
      <c r="F31060" s="610"/>
      <c r="H31060" s="612"/>
      <c r="I31060" s="598"/>
      <c r="J31060" s="598"/>
      <c r="M31060" s="598"/>
      <c r="N31060" s="598"/>
      <c r="V31060" s="598"/>
      <c r="W31060" s="598"/>
    </row>
    <row r="31061" spans="6:23" x14ac:dyDescent="0.2">
      <c r="F31061" s="610"/>
      <c r="H31061" s="612"/>
      <c r="I31061" s="598"/>
      <c r="J31061" s="598"/>
      <c r="M31061" s="598"/>
      <c r="N31061" s="598"/>
      <c r="V31061" s="598"/>
      <c r="W31061" s="598"/>
    </row>
    <row r="31062" spans="6:23" x14ac:dyDescent="0.2">
      <c r="F31062" s="610"/>
      <c r="H31062" s="612"/>
      <c r="I31062" s="598"/>
      <c r="J31062" s="598"/>
      <c r="M31062" s="598"/>
      <c r="N31062" s="598"/>
      <c r="V31062" s="598"/>
      <c r="W31062" s="598"/>
    </row>
    <row r="31063" spans="6:23" x14ac:dyDescent="0.2">
      <c r="F31063" s="610"/>
      <c r="H31063" s="612"/>
      <c r="I31063" s="598"/>
      <c r="J31063" s="598"/>
      <c r="M31063" s="598"/>
      <c r="N31063" s="598"/>
      <c r="V31063" s="598"/>
      <c r="W31063" s="598"/>
    </row>
    <row r="31064" spans="6:23" x14ac:dyDescent="0.2">
      <c r="F31064" s="610"/>
      <c r="H31064" s="612"/>
      <c r="I31064" s="598"/>
      <c r="J31064" s="598"/>
      <c r="M31064" s="598"/>
      <c r="N31064" s="598"/>
      <c r="V31064" s="598"/>
      <c r="W31064" s="598"/>
    </row>
    <row r="31065" spans="6:23" x14ac:dyDescent="0.2">
      <c r="F31065" s="610"/>
      <c r="H31065" s="612"/>
      <c r="I31065" s="598"/>
      <c r="J31065" s="598"/>
      <c r="M31065" s="598"/>
      <c r="N31065" s="598"/>
      <c r="V31065" s="598"/>
      <c r="W31065" s="598"/>
    </row>
    <row r="31066" spans="6:23" x14ac:dyDescent="0.2">
      <c r="F31066" s="610"/>
      <c r="H31066" s="612"/>
      <c r="I31066" s="598"/>
      <c r="J31066" s="598"/>
      <c r="M31066" s="598"/>
      <c r="N31066" s="598"/>
      <c r="V31066" s="598"/>
      <c r="W31066" s="598"/>
    </row>
    <row r="31067" spans="6:23" x14ac:dyDescent="0.2">
      <c r="F31067" s="610"/>
      <c r="H31067" s="612"/>
      <c r="I31067" s="598"/>
      <c r="J31067" s="598"/>
      <c r="M31067" s="598"/>
      <c r="N31067" s="598"/>
      <c r="V31067" s="598"/>
      <c r="W31067" s="598"/>
    </row>
    <row r="31068" spans="6:23" x14ac:dyDescent="0.2">
      <c r="F31068" s="610"/>
      <c r="H31068" s="612"/>
      <c r="I31068" s="598"/>
      <c r="J31068" s="598"/>
      <c r="M31068" s="598"/>
      <c r="N31068" s="598"/>
      <c r="V31068" s="598"/>
      <c r="W31068" s="598"/>
    </row>
    <row r="31069" spans="6:23" x14ac:dyDescent="0.2">
      <c r="F31069" s="610"/>
      <c r="H31069" s="612"/>
      <c r="I31069" s="598"/>
      <c r="J31069" s="598"/>
      <c r="M31069" s="598"/>
      <c r="N31069" s="598"/>
      <c r="V31069" s="598"/>
      <c r="W31069" s="598"/>
    </row>
    <row r="31070" spans="6:23" x14ac:dyDescent="0.2">
      <c r="F31070" s="610"/>
      <c r="H31070" s="612"/>
      <c r="I31070" s="598"/>
      <c r="J31070" s="598"/>
      <c r="M31070" s="598"/>
      <c r="N31070" s="598"/>
      <c r="V31070" s="598"/>
      <c r="W31070" s="598"/>
    </row>
    <row r="31071" spans="6:23" x14ac:dyDescent="0.2">
      <c r="F31071" s="610"/>
      <c r="H31071" s="612"/>
      <c r="I31071" s="598"/>
      <c r="J31071" s="598"/>
      <c r="M31071" s="598"/>
      <c r="N31071" s="598"/>
      <c r="V31071" s="598"/>
      <c r="W31071" s="598"/>
    </row>
    <row r="31072" spans="6:23" x14ac:dyDescent="0.2">
      <c r="F31072" s="610"/>
      <c r="H31072" s="612"/>
      <c r="I31072" s="598"/>
      <c r="J31072" s="598"/>
      <c r="M31072" s="598"/>
      <c r="N31072" s="598"/>
      <c r="V31072" s="598"/>
      <c r="W31072" s="598"/>
    </row>
    <row r="31073" spans="6:23" x14ac:dyDescent="0.2">
      <c r="F31073" s="610"/>
      <c r="H31073" s="612"/>
      <c r="I31073" s="598"/>
      <c r="J31073" s="598"/>
      <c r="M31073" s="598"/>
      <c r="N31073" s="598"/>
      <c r="V31073" s="598"/>
      <c r="W31073" s="598"/>
    </row>
    <row r="31074" spans="6:23" x14ac:dyDescent="0.2">
      <c r="F31074" s="610"/>
      <c r="H31074" s="612"/>
      <c r="I31074" s="598"/>
      <c r="J31074" s="598"/>
      <c r="M31074" s="598"/>
      <c r="N31074" s="598"/>
      <c r="V31074" s="598"/>
      <c r="W31074" s="598"/>
    </row>
    <row r="31075" spans="6:23" x14ac:dyDescent="0.2">
      <c r="F31075" s="610"/>
      <c r="H31075" s="612"/>
      <c r="I31075" s="598"/>
      <c r="J31075" s="598"/>
      <c r="M31075" s="598"/>
      <c r="N31075" s="598"/>
      <c r="V31075" s="598"/>
      <c r="W31075" s="598"/>
    </row>
    <row r="31076" spans="6:23" x14ac:dyDescent="0.2">
      <c r="F31076" s="610"/>
      <c r="H31076" s="612"/>
      <c r="I31076" s="598"/>
      <c r="J31076" s="598"/>
      <c r="M31076" s="598"/>
      <c r="N31076" s="598"/>
      <c r="V31076" s="598"/>
      <c r="W31076" s="598"/>
    </row>
    <row r="31077" spans="6:23" x14ac:dyDescent="0.2">
      <c r="F31077" s="610"/>
      <c r="H31077" s="612"/>
      <c r="I31077" s="598"/>
      <c r="J31077" s="598"/>
      <c r="M31077" s="598"/>
      <c r="N31077" s="598"/>
      <c r="V31077" s="598"/>
      <c r="W31077" s="598"/>
    </row>
    <row r="31078" spans="6:23" x14ac:dyDescent="0.2">
      <c r="F31078" s="610"/>
      <c r="H31078" s="612"/>
      <c r="I31078" s="598"/>
      <c r="J31078" s="598"/>
      <c r="M31078" s="598"/>
      <c r="N31078" s="598"/>
      <c r="V31078" s="598"/>
      <c r="W31078" s="598"/>
    </row>
    <row r="31079" spans="6:23" x14ac:dyDescent="0.2">
      <c r="F31079" s="610"/>
      <c r="H31079" s="612"/>
      <c r="I31079" s="598"/>
      <c r="J31079" s="598"/>
      <c r="M31079" s="598"/>
      <c r="N31079" s="598"/>
      <c r="V31079" s="598"/>
      <c r="W31079" s="598"/>
    </row>
    <row r="31080" spans="6:23" x14ac:dyDescent="0.2">
      <c r="F31080" s="610"/>
      <c r="H31080" s="612"/>
      <c r="I31080" s="598"/>
      <c r="J31080" s="598"/>
      <c r="M31080" s="598"/>
      <c r="N31080" s="598"/>
      <c r="V31080" s="598"/>
      <c r="W31080" s="598"/>
    </row>
    <row r="31081" spans="6:23" x14ac:dyDescent="0.2">
      <c r="F31081" s="610"/>
      <c r="H31081" s="612"/>
      <c r="I31081" s="598"/>
      <c r="J31081" s="598"/>
      <c r="M31081" s="598"/>
      <c r="N31081" s="598"/>
      <c r="V31081" s="598"/>
      <c r="W31081" s="598"/>
    </row>
    <row r="31082" spans="6:23" x14ac:dyDescent="0.2">
      <c r="F31082" s="610"/>
      <c r="H31082" s="612"/>
      <c r="I31082" s="598"/>
      <c r="J31082" s="598"/>
      <c r="M31082" s="598"/>
      <c r="N31082" s="598"/>
      <c r="V31082" s="598"/>
      <c r="W31082" s="598"/>
    </row>
    <row r="31083" spans="6:23" x14ac:dyDescent="0.2">
      <c r="F31083" s="610"/>
      <c r="H31083" s="612"/>
      <c r="I31083" s="598"/>
      <c r="J31083" s="598"/>
      <c r="M31083" s="598"/>
      <c r="N31083" s="598"/>
      <c r="V31083" s="598"/>
      <c r="W31083" s="598"/>
    </row>
    <row r="31084" spans="6:23" x14ac:dyDescent="0.2">
      <c r="F31084" s="610"/>
      <c r="H31084" s="612"/>
      <c r="I31084" s="598"/>
      <c r="J31084" s="598"/>
      <c r="M31084" s="598"/>
      <c r="N31084" s="598"/>
      <c r="V31084" s="598"/>
      <c r="W31084" s="598"/>
    </row>
    <row r="31085" spans="6:23" x14ac:dyDescent="0.2">
      <c r="F31085" s="610"/>
      <c r="H31085" s="612"/>
      <c r="I31085" s="598"/>
      <c r="J31085" s="598"/>
      <c r="M31085" s="598"/>
      <c r="N31085" s="598"/>
      <c r="V31085" s="598"/>
      <c r="W31085" s="598"/>
    </row>
    <row r="31086" spans="6:23" x14ac:dyDescent="0.2">
      <c r="F31086" s="610"/>
      <c r="H31086" s="612"/>
      <c r="I31086" s="598"/>
      <c r="J31086" s="598"/>
      <c r="M31086" s="598"/>
      <c r="N31086" s="598"/>
      <c r="V31086" s="598"/>
      <c r="W31086" s="598"/>
    </row>
    <row r="31087" spans="6:23" x14ac:dyDescent="0.2">
      <c r="F31087" s="610"/>
      <c r="H31087" s="612"/>
      <c r="I31087" s="598"/>
      <c r="J31087" s="598"/>
      <c r="M31087" s="598"/>
      <c r="N31087" s="598"/>
      <c r="V31087" s="598"/>
      <c r="W31087" s="598"/>
    </row>
    <row r="31088" spans="6:23" x14ac:dyDescent="0.2">
      <c r="F31088" s="610"/>
      <c r="H31088" s="612"/>
      <c r="I31088" s="598"/>
      <c r="J31088" s="598"/>
      <c r="M31088" s="598"/>
      <c r="N31088" s="598"/>
      <c r="V31088" s="598"/>
      <c r="W31088" s="598"/>
    </row>
    <row r="31089" spans="6:23" x14ac:dyDescent="0.2">
      <c r="F31089" s="610"/>
      <c r="H31089" s="612"/>
      <c r="I31089" s="598"/>
      <c r="J31089" s="598"/>
      <c r="M31089" s="598"/>
      <c r="N31089" s="598"/>
      <c r="V31089" s="598"/>
      <c r="W31089" s="598"/>
    </row>
    <row r="31090" spans="6:23" x14ac:dyDescent="0.2">
      <c r="F31090" s="610"/>
      <c r="H31090" s="612"/>
      <c r="I31090" s="598"/>
      <c r="J31090" s="598"/>
      <c r="M31090" s="598"/>
      <c r="N31090" s="598"/>
      <c r="V31090" s="598"/>
      <c r="W31090" s="598"/>
    </row>
    <row r="31091" spans="6:23" x14ac:dyDescent="0.2">
      <c r="F31091" s="610"/>
      <c r="H31091" s="612"/>
      <c r="I31091" s="598"/>
      <c r="J31091" s="598"/>
      <c r="M31091" s="598"/>
      <c r="N31091" s="598"/>
      <c r="V31091" s="598"/>
      <c r="W31091" s="598"/>
    </row>
    <row r="31092" spans="6:23" x14ac:dyDescent="0.2">
      <c r="F31092" s="610"/>
      <c r="H31092" s="612"/>
      <c r="I31092" s="598"/>
      <c r="J31092" s="598"/>
      <c r="M31092" s="598"/>
      <c r="N31092" s="598"/>
      <c r="V31092" s="598"/>
      <c r="W31092" s="598"/>
    </row>
    <row r="31093" spans="6:23" x14ac:dyDescent="0.2">
      <c r="F31093" s="610"/>
      <c r="H31093" s="612"/>
      <c r="I31093" s="598"/>
      <c r="J31093" s="598"/>
      <c r="M31093" s="598"/>
      <c r="N31093" s="598"/>
      <c r="V31093" s="598"/>
      <c r="W31093" s="598"/>
    </row>
    <row r="31094" spans="6:23" x14ac:dyDescent="0.2">
      <c r="F31094" s="610"/>
      <c r="H31094" s="612"/>
      <c r="I31094" s="598"/>
      <c r="J31094" s="598"/>
      <c r="M31094" s="598"/>
      <c r="N31094" s="598"/>
      <c r="V31094" s="598"/>
      <c r="W31094" s="598"/>
    </row>
    <row r="31095" spans="6:23" x14ac:dyDescent="0.2">
      <c r="F31095" s="610"/>
      <c r="H31095" s="612"/>
      <c r="I31095" s="598"/>
      <c r="J31095" s="598"/>
      <c r="M31095" s="598"/>
      <c r="N31095" s="598"/>
      <c r="V31095" s="598"/>
      <c r="W31095" s="598"/>
    </row>
    <row r="31096" spans="6:23" x14ac:dyDescent="0.2">
      <c r="F31096" s="610"/>
      <c r="H31096" s="612"/>
      <c r="I31096" s="598"/>
      <c r="J31096" s="598"/>
      <c r="M31096" s="598"/>
      <c r="N31096" s="598"/>
      <c r="V31096" s="598"/>
      <c r="W31096" s="598"/>
    </row>
    <row r="31097" spans="6:23" x14ac:dyDescent="0.2">
      <c r="F31097" s="610"/>
      <c r="H31097" s="612"/>
      <c r="I31097" s="598"/>
      <c r="J31097" s="598"/>
      <c r="M31097" s="598"/>
      <c r="N31097" s="598"/>
      <c r="V31097" s="598"/>
      <c r="W31097" s="598"/>
    </row>
    <row r="31098" spans="6:23" x14ac:dyDescent="0.2">
      <c r="F31098" s="610"/>
      <c r="H31098" s="612"/>
      <c r="I31098" s="598"/>
      <c r="J31098" s="598"/>
      <c r="M31098" s="598"/>
      <c r="N31098" s="598"/>
      <c r="V31098" s="598"/>
      <c r="W31098" s="598"/>
    </row>
    <row r="31099" spans="6:23" x14ac:dyDescent="0.2">
      <c r="F31099" s="610"/>
      <c r="H31099" s="612"/>
      <c r="I31099" s="598"/>
      <c r="J31099" s="598"/>
      <c r="M31099" s="598"/>
      <c r="N31099" s="598"/>
      <c r="V31099" s="598"/>
      <c r="W31099" s="598"/>
    </row>
    <row r="31100" spans="6:23" x14ac:dyDescent="0.2">
      <c r="F31100" s="610"/>
      <c r="H31100" s="612"/>
      <c r="I31100" s="598"/>
      <c r="J31100" s="598"/>
      <c r="M31100" s="598"/>
      <c r="N31100" s="598"/>
      <c r="V31100" s="598"/>
      <c r="W31100" s="598"/>
    </row>
    <row r="31101" spans="6:23" x14ac:dyDescent="0.2">
      <c r="F31101" s="610"/>
      <c r="H31101" s="612"/>
      <c r="I31101" s="598"/>
      <c r="J31101" s="598"/>
      <c r="M31101" s="598"/>
      <c r="N31101" s="598"/>
      <c r="V31101" s="598"/>
      <c r="W31101" s="598"/>
    </row>
    <row r="31102" spans="6:23" x14ac:dyDescent="0.2">
      <c r="F31102" s="610"/>
      <c r="H31102" s="612"/>
      <c r="I31102" s="598"/>
      <c r="J31102" s="598"/>
      <c r="M31102" s="598"/>
      <c r="N31102" s="598"/>
      <c r="V31102" s="598"/>
      <c r="W31102" s="598"/>
    </row>
    <row r="31103" spans="6:23" x14ac:dyDescent="0.2">
      <c r="F31103" s="610"/>
      <c r="H31103" s="612"/>
      <c r="I31103" s="598"/>
      <c r="J31103" s="598"/>
      <c r="M31103" s="598"/>
      <c r="N31103" s="598"/>
      <c r="V31103" s="598"/>
      <c r="W31103" s="598"/>
    </row>
    <row r="31104" spans="6:23" x14ac:dyDescent="0.2">
      <c r="F31104" s="610"/>
      <c r="H31104" s="612"/>
      <c r="I31104" s="598"/>
      <c r="J31104" s="598"/>
      <c r="M31104" s="598"/>
      <c r="N31104" s="598"/>
      <c r="V31104" s="598"/>
      <c r="W31104" s="598"/>
    </row>
    <row r="31105" spans="6:23" x14ac:dyDescent="0.2">
      <c r="F31105" s="610"/>
      <c r="H31105" s="612"/>
      <c r="I31105" s="598"/>
      <c r="J31105" s="598"/>
      <c r="M31105" s="598"/>
      <c r="N31105" s="598"/>
      <c r="V31105" s="598"/>
      <c r="W31105" s="598"/>
    </row>
    <row r="31106" spans="6:23" x14ac:dyDescent="0.2">
      <c r="F31106" s="610"/>
      <c r="H31106" s="612"/>
      <c r="I31106" s="598"/>
      <c r="J31106" s="598"/>
      <c r="M31106" s="598"/>
      <c r="N31106" s="598"/>
      <c r="V31106" s="598"/>
      <c r="W31106" s="598"/>
    </row>
    <row r="31107" spans="6:23" x14ac:dyDescent="0.2">
      <c r="F31107" s="610"/>
      <c r="H31107" s="612"/>
      <c r="I31107" s="598"/>
      <c r="J31107" s="598"/>
      <c r="M31107" s="598"/>
      <c r="N31107" s="598"/>
      <c r="V31107" s="598"/>
      <c r="W31107" s="598"/>
    </row>
    <row r="31108" spans="6:23" x14ac:dyDescent="0.2">
      <c r="F31108" s="610"/>
      <c r="H31108" s="612"/>
      <c r="I31108" s="598"/>
      <c r="J31108" s="598"/>
      <c r="M31108" s="598"/>
      <c r="N31108" s="598"/>
      <c r="V31108" s="598"/>
      <c r="W31108" s="598"/>
    </row>
    <row r="31109" spans="6:23" x14ac:dyDescent="0.2">
      <c r="F31109" s="610"/>
      <c r="H31109" s="612"/>
      <c r="I31109" s="598"/>
      <c r="J31109" s="598"/>
      <c r="M31109" s="598"/>
      <c r="N31109" s="598"/>
      <c r="V31109" s="598"/>
      <c r="W31109" s="598"/>
    </row>
    <row r="31110" spans="6:23" x14ac:dyDescent="0.2">
      <c r="F31110" s="610"/>
      <c r="H31110" s="612"/>
      <c r="I31110" s="598"/>
      <c r="J31110" s="598"/>
      <c r="M31110" s="598"/>
      <c r="N31110" s="598"/>
      <c r="V31110" s="598"/>
      <c r="W31110" s="598"/>
    </row>
    <row r="31111" spans="6:23" x14ac:dyDescent="0.2">
      <c r="F31111" s="610"/>
      <c r="H31111" s="612"/>
      <c r="I31111" s="598"/>
      <c r="J31111" s="598"/>
      <c r="M31111" s="598"/>
      <c r="N31111" s="598"/>
      <c r="V31111" s="598"/>
      <c r="W31111" s="598"/>
    </row>
    <row r="31112" spans="6:23" x14ac:dyDescent="0.2">
      <c r="F31112" s="610"/>
      <c r="H31112" s="612"/>
      <c r="I31112" s="598"/>
      <c r="J31112" s="598"/>
      <c r="M31112" s="598"/>
      <c r="N31112" s="598"/>
      <c r="V31112" s="598"/>
      <c r="W31112" s="598"/>
    </row>
    <row r="31113" spans="6:23" x14ac:dyDescent="0.2">
      <c r="F31113" s="610"/>
      <c r="H31113" s="612"/>
      <c r="I31113" s="598"/>
      <c r="J31113" s="598"/>
      <c r="M31113" s="598"/>
      <c r="N31113" s="598"/>
      <c r="V31113" s="598"/>
      <c r="W31113" s="598"/>
    </row>
    <row r="31114" spans="6:23" x14ac:dyDescent="0.2">
      <c r="F31114" s="610"/>
      <c r="H31114" s="612"/>
      <c r="I31114" s="598"/>
      <c r="J31114" s="598"/>
      <c r="M31114" s="598"/>
      <c r="N31114" s="598"/>
      <c r="V31114" s="598"/>
      <c r="W31114" s="598"/>
    </row>
    <row r="31115" spans="6:23" x14ac:dyDescent="0.2">
      <c r="F31115" s="610"/>
      <c r="H31115" s="612"/>
      <c r="I31115" s="598"/>
      <c r="J31115" s="598"/>
      <c r="M31115" s="598"/>
      <c r="N31115" s="598"/>
      <c r="V31115" s="598"/>
      <c r="W31115" s="598"/>
    </row>
    <row r="31116" spans="6:23" x14ac:dyDescent="0.2">
      <c r="F31116" s="610"/>
      <c r="H31116" s="612"/>
      <c r="I31116" s="598"/>
      <c r="J31116" s="598"/>
      <c r="M31116" s="598"/>
      <c r="N31116" s="598"/>
      <c r="V31116" s="598"/>
      <c r="W31116" s="598"/>
    </row>
    <row r="31117" spans="6:23" x14ac:dyDescent="0.2">
      <c r="F31117" s="610"/>
      <c r="H31117" s="612"/>
      <c r="I31117" s="598"/>
      <c r="J31117" s="598"/>
      <c r="M31117" s="598"/>
      <c r="N31117" s="598"/>
      <c r="V31117" s="598"/>
      <c r="W31117" s="598"/>
    </row>
    <row r="31118" spans="6:23" x14ac:dyDescent="0.2">
      <c r="F31118" s="610"/>
      <c r="H31118" s="612"/>
      <c r="I31118" s="598"/>
      <c r="J31118" s="598"/>
      <c r="M31118" s="598"/>
      <c r="N31118" s="598"/>
      <c r="V31118" s="598"/>
      <c r="W31118" s="598"/>
    </row>
    <row r="31119" spans="6:23" x14ac:dyDescent="0.2">
      <c r="F31119" s="610"/>
      <c r="H31119" s="612"/>
      <c r="I31119" s="598"/>
      <c r="J31119" s="598"/>
      <c r="M31119" s="598"/>
      <c r="N31119" s="598"/>
      <c r="V31119" s="598"/>
      <c r="W31119" s="598"/>
    </row>
    <row r="31120" spans="6:23" x14ac:dyDescent="0.2">
      <c r="F31120" s="610"/>
      <c r="H31120" s="612"/>
      <c r="I31120" s="598"/>
      <c r="J31120" s="598"/>
      <c r="M31120" s="598"/>
      <c r="N31120" s="598"/>
      <c r="V31120" s="598"/>
      <c r="W31120" s="598"/>
    </row>
    <row r="31121" spans="6:23" x14ac:dyDescent="0.2">
      <c r="F31121" s="610"/>
      <c r="H31121" s="612"/>
      <c r="I31121" s="598"/>
      <c r="J31121" s="598"/>
      <c r="M31121" s="598"/>
      <c r="N31121" s="598"/>
      <c r="V31121" s="598"/>
      <c r="W31121" s="598"/>
    </row>
    <row r="31122" spans="6:23" x14ac:dyDescent="0.2">
      <c r="F31122" s="610"/>
      <c r="H31122" s="612"/>
      <c r="I31122" s="598"/>
      <c r="J31122" s="598"/>
      <c r="M31122" s="598"/>
      <c r="N31122" s="598"/>
      <c r="V31122" s="598"/>
      <c r="W31122" s="598"/>
    </row>
    <row r="31123" spans="6:23" x14ac:dyDescent="0.2">
      <c r="F31123" s="610"/>
      <c r="H31123" s="612"/>
      <c r="I31123" s="598"/>
      <c r="J31123" s="598"/>
      <c r="M31123" s="598"/>
      <c r="N31123" s="598"/>
      <c r="V31123" s="598"/>
      <c r="W31123" s="598"/>
    </row>
    <row r="31124" spans="6:23" x14ac:dyDescent="0.2">
      <c r="F31124" s="610"/>
      <c r="H31124" s="612"/>
      <c r="I31124" s="598"/>
      <c r="J31124" s="598"/>
      <c r="M31124" s="598"/>
      <c r="N31124" s="598"/>
      <c r="V31124" s="598"/>
      <c r="W31124" s="598"/>
    </row>
    <row r="31125" spans="6:23" x14ac:dyDescent="0.2">
      <c r="F31125" s="610"/>
      <c r="H31125" s="612"/>
      <c r="I31125" s="598"/>
      <c r="J31125" s="598"/>
      <c r="M31125" s="598"/>
      <c r="N31125" s="598"/>
      <c r="V31125" s="598"/>
      <c r="W31125" s="598"/>
    </row>
    <row r="31126" spans="6:23" x14ac:dyDescent="0.2">
      <c r="F31126" s="610"/>
      <c r="H31126" s="612"/>
      <c r="I31126" s="598"/>
      <c r="J31126" s="598"/>
      <c r="M31126" s="598"/>
      <c r="N31126" s="598"/>
      <c r="V31126" s="598"/>
      <c r="W31126" s="598"/>
    </row>
    <row r="31127" spans="6:23" x14ac:dyDescent="0.2">
      <c r="F31127" s="610"/>
      <c r="H31127" s="612"/>
      <c r="I31127" s="598"/>
      <c r="J31127" s="598"/>
      <c r="M31127" s="598"/>
      <c r="N31127" s="598"/>
      <c r="V31127" s="598"/>
      <c r="W31127" s="598"/>
    </row>
    <row r="31128" spans="6:23" x14ac:dyDescent="0.2">
      <c r="F31128" s="610"/>
      <c r="H31128" s="612"/>
      <c r="I31128" s="598"/>
      <c r="J31128" s="598"/>
      <c r="M31128" s="598"/>
      <c r="N31128" s="598"/>
      <c r="V31128" s="598"/>
      <c r="W31128" s="598"/>
    </row>
    <row r="31129" spans="6:23" x14ac:dyDescent="0.2">
      <c r="F31129" s="610"/>
      <c r="H31129" s="612"/>
      <c r="I31129" s="598"/>
      <c r="J31129" s="598"/>
      <c r="M31129" s="598"/>
      <c r="N31129" s="598"/>
      <c r="V31129" s="598"/>
      <c r="W31129" s="598"/>
    </row>
    <row r="31130" spans="6:23" x14ac:dyDescent="0.2">
      <c r="F31130" s="610"/>
      <c r="H31130" s="612"/>
      <c r="I31130" s="598"/>
      <c r="J31130" s="598"/>
      <c r="M31130" s="598"/>
      <c r="N31130" s="598"/>
      <c r="V31130" s="598"/>
      <c r="W31130" s="598"/>
    </row>
    <row r="31131" spans="6:23" x14ac:dyDescent="0.2">
      <c r="F31131" s="610"/>
      <c r="H31131" s="612"/>
      <c r="I31131" s="598"/>
      <c r="J31131" s="598"/>
      <c r="M31131" s="598"/>
      <c r="N31131" s="598"/>
      <c r="V31131" s="598"/>
      <c r="W31131" s="598"/>
    </row>
    <row r="31132" spans="6:23" x14ac:dyDescent="0.2">
      <c r="F31132" s="610"/>
      <c r="H31132" s="612"/>
      <c r="I31132" s="598"/>
      <c r="J31132" s="598"/>
      <c r="M31132" s="598"/>
      <c r="N31132" s="598"/>
      <c r="V31132" s="598"/>
      <c r="W31132" s="598"/>
    </row>
    <row r="31133" spans="6:23" x14ac:dyDescent="0.2">
      <c r="F31133" s="610"/>
      <c r="H31133" s="612"/>
      <c r="I31133" s="598"/>
      <c r="J31133" s="598"/>
      <c r="M31133" s="598"/>
      <c r="N31133" s="598"/>
      <c r="V31133" s="598"/>
      <c r="W31133" s="598"/>
    </row>
    <row r="31134" spans="6:23" x14ac:dyDescent="0.2">
      <c r="F31134" s="610"/>
      <c r="H31134" s="612"/>
      <c r="I31134" s="598"/>
      <c r="J31134" s="598"/>
      <c r="M31134" s="598"/>
      <c r="N31134" s="598"/>
      <c r="V31134" s="598"/>
      <c r="W31134" s="598"/>
    </row>
    <row r="31135" spans="6:23" x14ac:dyDescent="0.2">
      <c r="F31135" s="610"/>
      <c r="H31135" s="612"/>
      <c r="I31135" s="598"/>
      <c r="J31135" s="598"/>
      <c r="M31135" s="598"/>
      <c r="N31135" s="598"/>
      <c r="V31135" s="598"/>
      <c r="W31135" s="598"/>
    </row>
    <row r="31136" spans="6:23" x14ac:dyDescent="0.2">
      <c r="F31136" s="610"/>
      <c r="H31136" s="612"/>
      <c r="I31136" s="598"/>
      <c r="J31136" s="598"/>
      <c r="M31136" s="598"/>
      <c r="N31136" s="598"/>
      <c r="V31136" s="598"/>
      <c r="W31136" s="598"/>
    </row>
    <row r="31137" spans="6:23" x14ac:dyDescent="0.2">
      <c r="F31137" s="610"/>
      <c r="H31137" s="612"/>
      <c r="I31137" s="598"/>
      <c r="J31137" s="598"/>
      <c r="M31137" s="598"/>
      <c r="N31137" s="598"/>
      <c r="V31137" s="598"/>
      <c r="W31137" s="598"/>
    </row>
    <row r="31138" spans="6:23" x14ac:dyDescent="0.2">
      <c r="F31138" s="610"/>
      <c r="H31138" s="612"/>
      <c r="I31138" s="598"/>
      <c r="J31138" s="598"/>
      <c r="M31138" s="598"/>
      <c r="N31138" s="598"/>
      <c r="V31138" s="598"/>
      <c r="W31138" s="598"/>
    </row>
    <row r="31139" spans="6:23" x14ac:dyDescent="0.2">
      <c r="F31139" s="610"/>
      <c r="H31139" s="612"/>
      <c r="I31139" s="598"/>
      <c r="J31139" s="598"/>
      <c r="M31139" s="598"/>
      <c r="N31139" s="598"/>
      <c r="V31139" s="598"/>
      <c r="W31139" s="598"/>
    </row>
    <row r="31140" spans="6:23" x14ac:dyDescent="0.2">
      <c r="F31140" s="610"/>
      <c r="H31140" s="612"/>
      <c r="I31140" s="598"/>
      <c r="J31140" s="598"/>
      <c r="M31140" s="598"/>
      <c r="N31140" s="598"/>
      <c r="V31140" s="598"/>
      <c r="W31140" s="598"/>
    </row>
    <row r="31141" spans="6:23" x14ac:dyDescent="0.2">
      <c r="F31141" s="610"/>
      <c r="H31141" s="612"/>
      <c r="I31141" s="598"/>
      <c r="J31141" s="598"/>
      <c r="M31141" s="598"/>
      <c r="N31141" s="598"/>
      <c r="V31141" s="598"/>
      <c r="W31141" s="598"/>
    </row>
    <row r="31142" spans="6:23" x14ac:dyDescent="0.2">
      <c r="F31142" s="610"/>
      <c r="H31142" s="612"/>
      <c r="I31142" s="598"/>
      <c r="J31142" s="598"/>
      <c r="M31142" s="598"/>
      <c r="N31142" s="598"/>
      <c r="V31142" s="598"/>
      <c r="W31142" s="598"/>
    </row>
    <row r="31143" spans="6:23" x14ac:dyDescent="0.2">
      <c r="F31143" s="610"/>
      <c r="H31143" s="612"/>
      <c r="I31143" s="598"/>
      <c r="J31143" s="598"/>
      <c r="M31143" s="598"/>
      <c r="N31143" s="598"/>
      <c r="V31143" s="598"/>
      <c r="W31143" s="598"/>
    </row>
    <row r="31144" spans="6:23" x14ac:dyDescent="0.2">
      <c r="F31144" s="610"/>
      <c r="H31144" s="612"/>
      <c r="I31144" s="598"/>
      <c r="J31144" s="598"/>
      <c r="M31144" s="598"/>
      <c r="N31144" s="598"/>
      <c r="V31144" s="598"/>
      <c r="W31144" s="598"/>
    </row>
    <row r="31145" spans="6:23" x14ac:dyDescent="0.2">
      <c r="F31145" s="610"/>
      <c r="H31145" s="612"/>
      <c r="I31145" s="598"/>
      <c r="J31145" s="598"/>
      <c r="M31145" s="598"/>
      <c r="N31145" s="598"/>
      <c r="V31145" s="598"/>
      <c r="W31145" s="598"/>
    </row>
    <row r="31146" spans="6:23" x14ac:dyDescent="0.2">
      <c r="F31146" s="610"/>
      <c r="H31146" s="612"/>
      <c r="I31146" s="598"/>
      <c r="J31146" s="598"/>
      <c r="M31146" s="598"/>
      <c r="N31146" s="598"/>
      <c r="V31146" s="598"/>
      <c r="W31146" s="598"/>
    </row>
    <row r="31147" spans="6:23" x14ac:dyDescent="0.2">
      <c r="F31147" s="610"/>
      <c r="H31147" s="612"/>
      <c r="I31147" s="598"/>
      <c r="J31147" s="598"/>
      <c r="M31147" s="598"/>
      <c r="N31147" s="598"/>
      <c r="V31147" s="598"/>
      <c r="W31147" s="598"/>
    </row>
    <row r="31148" spans="6:23" x14ac:dyDescent="0.2">
      <c r="F31148" s="610"/>
      <c r="H31148" s="612"/>
      <c r="I31148" s="598"/>
      <c r="J31148" s="598"/>
      <c r="M31148" s="598"/>
      <c r="N31148" s="598"/>
      <c r="V31148" s="598"/>
      <c r="W31148" s="598"/>
    </row>
    <row r="31149" spans="6:23" x14ac:dyDescent="0.2">
      <c r="F31149" s="610"/>
      <c r="H31149" s="612"/>
      <c r="I31149" s="598"/>
      <c r="J31149" s="598"/>
      <c r="M31149" s="598"/>
      <c r="N31149" s="598"/>
      <c r="V31149" s="598"/>
      <c r="W31149" s="598"/>
    </row>
    <row r="31150" spans="6:23" x14ac:dyDescent="0.2">
      <c r="F31150" s="610"/>
      <c r="H31150" s="612"/>
      <c r="I31150" s="598"/>
      <c r="J31150" s="598"/>
      <c r="M31150" s="598"/>
      <c r="N31150" s="598"/>
      <c r="V31150" s="598"/>
      <c r="W31150" s="598"/>
    </row>
    <row r="31151" spans="6:23" x14ac:dyDescent="0.2">
      <c r="F31151" s="610"/>
      <c r="H31151" s="612"/>
      <c r="I31151" s="598"/>
      <c r="J31151" s="598"/>
      <c r="M31151" s="598"/>
      <c r="N31151" s="598"/>
      <c r="V31151" s="598"/>
      <c r="W31151" s="598"/>
    </row>
    <row r="31152" spans="6:23" x14ac:dyDescent="0.2">
      <c r="F31152" s="610"/>
      <c r="H31152" s="612"/>
      <c r="I31152" s="598"/>
      <c r="J31152" s="598"/>
      <c r="M31152" s="598"/>
      <c r="N31152" s="598"/>
      <c r="V31152" s="598"/>
      <c r="W31152" s="598"/>
    </row>
    <row r="31153" spans="6:23" x14ac:dyDescent="0.2">
      <c r="F31153" s="610"/>
      <c r="H31153" s="612"/>
      <c r="I31153" s="598"/>
      <c r="J31153" s="598"/>
      <c r="M31153" s="598"/>
      <c r="N31153" s="598"/>
      <c r="V31153" s="598"/>
      <c r="W31153" s="598"/>
    </row>
    <row r="31154" spans="6:23" x14ac:dyDescent="0.2">
      <c r="F31154" s="610"/>
      <c r="H31154" s="612"/>
      <c r="I31154" s="598"/>
      <c r="J31154" s="598"/>
      <c r="M31154" s="598"/>
      <c r="N31154" s="598"/>
      <c r="V31154" s="598"/>
      <c r="W31154" s="598"/>
    </row>
    <row r="31155" spans="6:23" x14ac:dyDescent="0.2">
      <c r="F31155" s="610"/>
      <c r="H31155" s="612"/>
      <c r="I31155" s="598"/>
      <c r="J31155" s="598"/>
      <c r="M31155" s="598"/>
      <c r="N31155" s="598"/>
      <c r="V31155" s="598"/>
      <c r="W31155" s="598"/>
    </row>
    <row r="31156" spans="6:23" x14ac:dyDescent="0.2">
      <c r="F31156" s="610"/>
      <c r="H31156" s="612"/>
      <c r="I31156" s="598"/>
      <c r="J31156" s="598"/>
      <c r="M31156" s="598"/>
      <c r="N31156" s="598"/>
      <c r="V31156" s="598"/>
      <c r="W31156" s="598"/>
    </row>
    <row r="31157" spans="6:23" x14ac:dyDescent="0.2">
      <c r="F31157" s="610"/>
      <c r="H31157" s="612"/>
      <c r="I31157" s="598"/>
      <c r="J31157" s="598"/>
      <c r="M31157" s="598"/>
      <c r="N31157" s="598"/>
      <c r="V31157" s="598"/>
      <c r="W31157" s="598"/>
    </row>
    <row r="31158" spans="6:23" x14ac:dyDescent="0.2">
      <c r="F31158" s="610"/>
      <c r="H31158" s="612"/>
      <c r="I31158" s="598"/>
      <c r="J31158" s="598"/>
      <c r="M31158" s="598"/>
      <c r="N31158" s="598"/>
      <c r="V31158" s="598"/>
      <c r="W31158" s="598"/>
    </row>
    <row r="31159" spans="6:23" x14ac:dyDescent="0.2">
      <c r="F31159" s="610"/>
      <c r="H31159" s="612"/>
      <c r="I31159" s="598"/>
      <c r="J31159" s="598"/>
      <c r="M31159" s="598"/>
      <c r="N31159" s="598"/>
      <c r="V31159" s="598"/>
      <c r="W31159" s="598"/>
    </row>
    <row r="31160" spans="6:23" x14ac:dyDescent="0.2">
      <c r="F31160" s="610"/>
      <c r="H31160" s="612"/>
      <c r="I31160" s="598"/>
      <c r="J31160" s="598"/>
      <c r="M31160" s="598"/>
      <c r="N31160" s="598"/>
      <c r="V31160" s="598"/>
      <c r="W31160" s="598"/>
    </row>
    <row r="31161" spans="6:23" x14ac:dyDescent="0.2">
      <c r="F31161" s="610"/>
      <c r="H31161" s="612"/>
      <c r="I31161" s="598"/>
      <c r="J31161" s="598"/>
      <c r="M31161" s="598"/>
      <c r="N31161" s="598"/>
      <c r="V31161" s="598"/>
      <c r="W31161" s="598"/>
    </row>
    <row r="31162" spans="6:23" x14ac:dyDescent="0.2">
      <c r="F31162" s="610"/>
      <c r="H31162" s="612"/>
      <c r="I31162" s="598"/>
      <c r="J31162" s="598"/>
      <c r="M31162" s="598"/>
      <c r="N31162" s="598"/>
      <c r="V31162" s="598"/>
      <c r="W31162" s="598"/>
    </row>
    <row r="31163" spans="6:23" x14ac:dyDescent="0.2">
      <c r="F31163" s="610"/>
      <c r="H31163" s="612"/>
      <c r="I31163" s="598"/>
      <c r="J31163" s="598"/>
      <c r="M31163" s="598"/>
      <c r="N31163" s="598"/>
      <c r="V31163" s="598"/>
      <c r="W31163" s="598"/>
    </row>
    <row r="31164" spans="6:23" x14ac:dyDescent="0.2">
      <c r="F31164" s="610"/>
      <c r="H31164" s="612"/>
      <c r="I31164" s="598"/>
      <c r="J31164" s="598"/>
      <c r="M31164" s="598"/>
      <c r="N31164" s="598"/>
      <c r="V31164" s="598"/>
      <c r="W31164" s="598"/>
    </row>
    <row r="31165" spans="6:23" x14ac:dyDescent="0.2">
      <c r="F31165" s="610"/>
      <c r="H31165" s="612"/>
      <c r="I31165" s="598"/>
      <c r="J31165" s="598"/>
      <c r="M31165" s="598"/>
      <c r="N31165" s="598"/>
      <c r="V31165" s="598"/>
      <c r="W31165" s="598"/>
    </row>
    <row r="31166" spans="6:23" x14ac:dyDescent="0.2">
      <c r="F31166" s="610"/>
      <c r="H31166" s="612"/>
      <c r="I31166" s="598"/>
      <c r="J31166" s="598"/>
      <c r="M31166" s="598"/>
      <c r="N31166" s="598"/>
      <c r="V31166" s="598"/>
      <c r="W31166" s="598"/>
    </row>
    <row r="31167" spans="6:23" x14ac:dyDescent="0.2">
      <c r="F31167" s="610"/>
      <c r="H31167" s="612"/>
      <c r="I31167" s="598"/>
      <c r="J31167" s="598"/>
      <c r="M31167" s="598"/>
      <c r="N31167" s="598"/>
      <c r="V31167" s="598"/>
      <c r="W31167" s="598"/>
    </row>
    <row r="31168" spans="6:23" x14ac:dyDescent="0.2">
      <c r="F31168" s="610"/>
      <c r="H31168" s="612"/>
      <c r="I31168" s="598"/>
      <c r="J31168" s="598"/>
      <c r="M31168" s="598"/>
      <c r="N31168" s="598"/>
      <c r="V31168" s="598"/>
      <c r="W31168" s="598"/>
    </row>
    <row r="31169" spans="6:23" x14ac:dyDescent="0.2">
      <c r="F31169" s="610"/>
      <c r="H31169" s="612"/>
      <c r="I31169" s="598"/>
      <c r="J31169" s="598"/>
      <c r="M31169" s="598"/>
      <c r="N31169" s="598"/>
      <c r="V31169" s="598"/>
      <c r="W31169" s="598"/>
    </row>
    <row r="31170" spans="6:23" x14ac:dyDescent="0.2">
      <c r="F31170" s="610"/>
      <c r="H31170" s="612"/>
      <c r="I31170" s="598"/>
      <c r="J31170" s="598"/>
      <c r="M31170" s="598"/>
      <c r="N31170" s="598"/>
      <c r="V31170" s="598"/>
      <c r="W31170" s="598"/>
    </row>
    <row r="31171" spans="6:23" x14ac:dyDescent="0.2">
      <c r="F31171" s="610"/>
      <c r="H31171" s="612"/>
      <c r="I31171" s="598"/>
      <c r="J31171" s="598"/>
      <c r="M31171" s="598"/>
      <c r="N31171" s="598"/>
      <c r="V31171" s="598"/>
      <c r="W31171" s="598"/>
    </row>
    <row r="31172" spans="6:23" x14ac:dyDescent="0.2">
      <c r="F31172" s="610"/>
      <c r="H31172" s="612"/>
      <c r="I31172" s="598"/>
      <c r="J31172" s="598"/>
      <c r="M31172" s="598"/>
      <c r="N31172" s="598"/>
      <c r="V31172" s="598"/>
      <c r="W31172" s="598"/>
    </row>
    <row r="31173" spans="6:23" x14ac:dyDescent="0.2">
      <c r="F31173" s="610"/>
      <c r="H31173" s="612"/>
      <c r="I31173" s="598"/>
      <c r="J31173" s="598"/>
      <c r="M31173" s="598"/>
      <c r="N31173" s="598"/>
      <c r="V31173" s="598"/>
      <c r="W31173" s="598"/>
    </row>
    <row r="31174" spans="6:23" x14ac:dyDescent="0.2">
      <c r="F31174" s="610"/>
      <c r="H31174" s="612"/>
      <c r="I31174" s="598"/>
      <c r="J31174" s="598"/>
      <c r="M31174" s="598"/>
      <c r="N31174" s="598"/>
      <c r="V31174" s="598"/>
      <c r="W31174" s="598"/>
    </row>
    <row r="31175" spans="6:23" x14ac:dyDescent="0.2">
      <c r="F31175" s="610"/>
      <c r="H31175" s="612"/>
      <c r="I31175" s="598"/>
      <c r="J31175" s="598"/>
      <c r="M31175" s="598"/>
      <c r="N31175" s="598"/>
      <c r="V31175" s="598"/>
      <c r="W31175" s="598"/>
    </row>
    <row r="31176" spans="6:23" x14ac:dyDescent="0.2">
      <c r="F31176" s="610"/>
      <c r="H31176" s="612"/>
      <c r="I31176" s="598"/>
      <c r="J31176" s="598"/>
      <c r="M31176" s="598"/>
      <c r="N31176" s="598"/>
      <c r="V31176" s="598"/>
      <c r="W31176" s="598"/>
    </row>
    <row r="31177" spans="6:23" x14ac:dyDescent="0.2">
      <c r="F31177" s="610"/>
      <c r="H31177" s="612"/>
      <c r="I31177" s="598"/>
      <c r="J31177" s="598"/>
      <c r="M31177" s="598"/>
      <c r="N31177" s="598"/>
      <c r="V31177" s="598"/>
      <c r="W31177" s="598"/>
    </row>
    <row r="31178" spans="6:23" x14ac:dyDescent="0.2">
      <c r="F31178" s="610"/>
      <c r="H31178" s="612"/>
      <c r="I31178" s="598"/>
      <c r="J31178" s="598"/>
      <c r="M31178" s="598"/>
      <c r="N31178" s="598"/>
      <c r="V31178" s="598"/>
      <c r="W31178" s="598"/>
    </row>
    <row r="31179" spans="6:23" x14ac:dyDescent="0.2">
      <c r="F31179" s="610"/>
      <c r="H31179" s="612"/>
      <c r="I31179" s="598"/>
      <c r="J31179" s="598"/>
      <c r="M31179" s="598"/>
      <c r="N31179" s="598"/>
      <c r="V31179" s="598"/>
      <c r="W31179" s="598"/>
    </row>
    <row r="31180" spans="6:23" x14ac:dyDescent="0.2">
      <c r="F31180" s="610"/>
      <c r="H31180" s="612"/>
      <c r="I31180" s="598"/>
      <c r="J31180" s="598"/>
      <c r="M31180" s="598"/>
      <c r="N31180" s="598"/>
      <c r="V31180" s="598"/>
      <c r="W31180" s="598"/>
    </row>
    <row r="31181" spans="6:23" x14ac:dyDescent="0.2">
      <c r="F31181" s="610"/>
      <c r="H31181" s="612"/>
      <c r="I31181" s="598"/>
      <c r="J31181" s="598"/>
      <c r="M31181" s="598"/>
      <c r="N31181" s="598"/>
      <c r="V31181" s="598"/>
      <c r="W31181" s="598"/>
    </row>
    <row r="31182" spans="6:23" x14ac:dyDescent="0.2">
      <c r="F31182" s="610"/>
      <c r="H31182" s="612"/>
      <c r="I31182" s="598"/>
      <c r="J31182" s="598"/>
      <c r="M31182" s="598"/>
      <c r="N31182" s="598"/>
      <c r="V31182" s="598"/>
      <c r="W31182" s="598"/>
    </row>
    <row r="31183" spans="6:23" x14ac:dyDescent="0.2">
      <c r="F31183" s="610"/>
      <c r="H31183" s="612"/>
      <c r="I31183" s="598"/>
      <c r="J31183" s="598"/>
      <c r="M31183" s="598"/>
      <c r="N31183" s="598"/>
      <c r="V31183" s="598"/>
      <c r="W31183" s="598"/>
    </row>
    <row r="31184" spans="6:23" x14ac:dyDescent="0.2">
      <c r="F31184" s="610"/>
      <c r="H31184" s="612"/>
      <c r="I31184" s="598"/>
      <c r="J31184" s="598"/>
      <c r="M31184" s="598"/>
      <c r="N31184" s="598"/>
      <c r="V31184" s="598"/>
      <c r="W31184" s="598"/>
    </row>
    <row r="31185" spans="6:23" x14ac:dyDescent="0.2">
      <c r="F31185" s="610"/>
      <c r="H31185" s="612"/>
      <c r="I31185" s="598"/>
      <c r="J31185" s="598"/>
      <c r="M31185" s="598"/>
      <c r="N31185" s="598"/>
      <c r="V31185" s="598"/>
      <c r="W31185" s="598"/>
    </row>
    <row r="31186" spans="6:23" x14ac:dyDescent="0.2">
      <c r="F31186" s="610"/>
      <c r="H31186" s="612"/>
      <c r="I31186" s="598"/>
      <c r="J31186" s="598"/>
      <c r="M31186" s="598"/>
      <c r="N31186" s="598"/>
      <c r="V31186" s="598"/>
      <c r="W31186" s="598"/>
    </row>
    <row r="31187" spans="6:23" x14ac:dyDescent="0.2">
      <c r="F31187" s="610"/>
      <c r="H31187" s="612"/>
      <c r="I31187" s="598"/>
      <c r="J31187" s="598"/>
      <c r="M31187" s="598"/>
      <c r="N31187" s="598"/>
      <c r="V31187" s="598"/>
      <c r="W31187" s="598"/>
    </row>
    <row r="31188" spans="6:23" x14ac:dyDescent="0.2">
      <c r="F31188" s="610"/>
      <c r="H31188" s="612"/>
      <c r="I31188" s="598"/>
      <c r="J31188" s="598"/>
      <c r="M31188" s="598"/>
      <c r="N31188" s="598"/>
      <c r="V31188" s="598"/>
      <c r="W31188" s="598"/>
    </row>
    <row r="31189" spans="6:23" x14ac:dyDescent="0.2">
      <c r="F31189" s="610"/>
      <c r="H31189" s="612"/>
      <c r="I31189" s="598"/>
      <c r="J31189" s="598"/>
      <c r="M31189" s="598"/>
      <c r="N31189" s="598"/>
      <c r="V31189" s="598"/>
      <c r="W31189" s="598"/>
    </row>
    <row r="31190" spans="6:23" x14ac:dyDescent="0.2">
      <c r="F31190" s="610"/>
      <c r="H31190" s="612"/>
      <c r="I31190" s="598"/>
      <c r="J31190" s="598"/>
      <c r="M31190" s="598"/>
      <c r="N31190" s="598"/>
      <c r="V31190" s="598"/>
      <c r="W31190" s="598"/>
    </row>
    <row r="31191" spans="6:23" x14ac:dyDescent="0.2">
      <c r="F31191" s="610"/>
      <c r="H31191" s="612"/>
      <c r="I31191" s="598"/>
      <c r="J31191" s="598"/>
      <c r="M31191" s="598"/>
      <c r="N31191" s="598"/>
      <c r="V31191" s="598"/>
      <c r="W31191" s="598"/>
    </row>
    <row r="31192" spans="6:23" x14ac:dyDescent="0.2">
      <c r="F31192" s="610"/>
      <c r="H31192" s="612"/>
      <c r="I31192" s="598"/>
      <c r="J31192" s="598"/>
      <c r="M31192" s="598"/>
      <c r="N31192" s="598"/>
      <c r="V31192" s="598"/>
      <c r="W31192" s="598"/>
    </row>
    <row r="31193" spans="6:23" x14ac:dyDescent="0.2">
      <c r="F31193" s="610"/>
      <c r="H31193" s="612"/>
      <c r="I31193" s="598"/>
      <c r="J31193" s="598"/>
      <c r="M31193" s="598"/>
      <c r="N31193" s="598"/>
      <c r="V31193" s="598"/>
      <c r="W31193" s="598"/>
    </row>
    <row r="31194" spans="6:23" x14ac:dyDescent="0.2">
      <c r="F31194" s="610"/>
      <c r="H31194" s="612"/>
      <c r="I31194" s="598"/>
      <c r="J31194" s="598"/>
      <c r="M31194" s="598"/>
      <c r="N31194" s="598"/>
      <c r="V31194" s="598"/>
      <c r="W31194" s="598"/>
    </row>
    <row r="31195" spans="6:23" x14ac:dyDescent="0.2">
      <c r="F31195" s="610"/>
      <c r="H31195" s="612"/>
      <c r="I31195" s="598"/>
      <c r="J31195" s="598"/>
      <c r="M31195" s="598"/>
      <c r="N31195" s="598"/>
      <c r="V31195" s="598"/>
      <c r="W31195" s="598"/>
    </row>
    <row r="31196" spans="6:23" x14ac:dyDescent="0.2">
      <c r="F31196" s="610"/>
      <c r="H31196" s="612"/>
      <c r="I31196" s="598"/>
      <c r="J31196" s="598"/>
      <c r="M31196" s="598"/>
      <c r="N31196" s="598"/>
      <c r="V31196" s="598"/>
      <c r="W31196" s="598"/>
    </row>
    <row r="31197" spans="6:23" x14ac:dyDescent="0.2">
      <c r="F31197" s="610"/>
      <c r="H31197" s="612"/>
      <c r="I31197" s="598"/>
      <c r="J31197" s="598"/>
      <c r="M31197" s="598"/>
      <c r="N31197" s="598"/>
      <c r="V31197" s="598"/>
      <c r="W31197" s="598"/>
    </row>
    <row r="31198" spans="6:23" x14ac:dyDescent="0.2">
      <c r="F31198" s="610"/>
      <c r="H31198" s="612"/>
      <c r="I31198" s="598"/>
      <c r="J31198" s="598"/>
      <c r="M31198" s="598"/>
      <c r="N31198" s="598"/>
      <c r="V31198" s="598"/>
      <c r="W31198" s="598"/>
    </row>
    <row r="31199" spans="6:23" x14ac:dyDescent="0.2">
      <c r="F31199" s="610"/>
      <c r="H31199" s="612"/>
      <c r="I31199" s="598"/>
      <c r="J31199" s="598"/>
      <c r="M31199" s="598"/>
      <c r="N31199" s="598"/>
      <c r="V31199" s="598"/>
      <c r="W31199" s="598"/>
    </row>
    <row r="31200" spans="6:23" x14ac:dyDescent="0.2">
      <c r="F31200" s="610"/>
      <c r="H31200" s="612"/>
      <c r="I31200" s="598"/>
      <c r="J31200" s="598"/>
      <c r="M31200" s="598"/>
      <c r="N31200" s="598"/>
      <c r="V31200" s="598"/>
      <c r="W31200" s="598"/>
    </row>
    <row r="31201" spans="6:23" x14ac:dyDescent="0.2">
      <c r="F31201" s="610"/>
      <c r="H31201" s="612"/>
      <c r="I31201" s="598"/>
      <c r="J31201" s="598"/>
      <c r="M31201" s="598"/>
      <c r="N31201" s="598"/>
      <c r="V31201" s="598"/>
      <c r="W31201" s="598"/>
    </row>
    <row r="31202" spans="6:23" x14ac:dyDescent="0.2">
      <c r="F31202" s="610"/>
      <c r="H31202" s="612"/>
      <c r="I31202" s="598"/>
      <c r="J31202" s="598"/>
      <c r="M31202" s="598"/>
      <c r="N31202" s="598"/>
      <c r="V31202" s="598"/>
      <c r="W31202" s="598"/>
    </row>
    <row r="31203" spans="6:23" x14ac:dyDescent="0.2">
      <c r="F31203" s="610"/>
      <c r="H31203" s="612"/>
      <c r="I31203" s="598"/>
      <c r="J31203" s="598"/>
      <c r="M31203" s="598"/>
      <c r="N31203" s="598"/>
      <c r="V31203" s="598"/>
      <c r="W31203" s="598"/>
    </row>
    <row r="31204" spans="6:23" x14ac:dyDescent="0.2">
      <c r="F31204" s="610"/>
      <c r="H31204" s="612"/>
      <c r="I31204" s="598"/>
      <c r="J31204" s="598"/>
      <c r="M31204" s="598"/>
      <c r="N31204" s="598"/>
      <c r="V31204" s="598"/>
      <c r="W31204" s="598"/>
    </row>
    <row r="31205" spans="6:23" x14ac:dyDescent="0.2">
      <c r="F31205" s="610"/>
      <c r="H31205" s="612"/>
      <c r="I31205" s="598"/>
      <c r="J31205" s="598"/>
      <c r="M31205" s="598"/>
      <c r="N31205" s="598"/>
      <c r="V31205" s="598"/>
      <c r="W31205" s="598"/>
    </row>
    <row r="31206" spans="6:23" x14ac:dyDescent="0.2">
      <c r="F31206" s="610"/>
      <c r="H31206" s="612"/>
      <c r="I31206" s="598"/>
      <c r="J31206" s="598"/>
      <c r="M31206" s="598"/>
      <c r="N31206" s="598"/>
      <c r="V31206" s="598"/>
      <c r="W31206" s="598"/>
    </row>
    <row r="31207" spans="6:23" x14ac:dyDescent="0.2">
      <c r="F31207" s="610"/>
      <c r="H31207" s="612"/>
      <c r="I31207" s="598"/>
      <c r="J31207" s="598"/>
      <c r="M31207" s="598"/>
      <c r="N31207" s="598"/>
      <c r="V31207" s="598"/>
      <c r="W31207" s="598"/>
    </row>
    <row r="31208" spans="6:23" x14ac:dyDescent="0.2">
      <c r="F31208" s="610"/>
      <c r="H31208" s="612"/>
      <c r="I31208" s="598"/>
      <c r="J31208" s="598"/>
      <c r="M31208" s="598"/>
      <c r="N31208" s="598"/>
      <c r="V31208" s="598"/>
      <c r="W31208" s="598"/>
    </row>
    <row r="31209" spans="6:23" x14ac:dyDescent="0.2">
      <c r="F31209" s="610"/>
      <c r="H31209" s="612"/>
      <c r="I31209" s="598"/>
      <c r="J31209" s="598"/>
      <c r="M31209" s="598"/>
      <c r="N31209" s="598"/>
      <c r="V31209" s="598"/>
      <c r="W31209" s="598"/>
    </row>
    <row r="31210" spans="6:23" x14ac:dyDescent="0.2">
      <c r="F31210" s="610"/>
      <c r="H31210" s="612"/>
      <c r="I31210" s="598"/>
      <c r="J31210" s="598"/>
      <c r="M31210" s="598"/>
      <c r="N31210" s="598"/>
      <c r="V31210" s="598"/>
      <c r="W31210" s="598"/>
    </row>
    <row r="31211" spans="6:23" x14ac:dyDescent="0.2">
      <c r="F31211" s="610"/>
      <c r="H31211" s="612"/>
      <c r="I31211" s="598"/>
      <c r="J31211" s="598"/>
      <c r="M31211" s="598"/>
      <c r="N31211" s="598"/>
      <c r="V31211" s="598"/>
      <c r="W31211" s="598"/>
    </row>
    <row r="31212" spans="6:23" x14ac:dyDescent="0.2">
      <c r="F31212" s="610"/>
      <c r="H31212" s="612"/>
      <c r="I31212" s="598"/>
      <c r="J31212" s="598"/>
      <c r="M31212" s="598"/>
      <c r="N31212" s="598"/>
      <c r="V31212" s="598"/>
      <c r="W31212" s="598"/>
    </row>
    <row r="31213" spans="6:23" x14ac:dyDescent="0.2">
      <c r="F31213" s="610"/>
      <c r="H31213" s="612"/>
      <c r="I31213" s="598"/>
      <c r="J31213" s="598"/>
      <c r="M31213" s="598"/>
      <c r="N31213" s="598"/>
      <c r="V31213" s="598"/>
      <c r="W31213" s="598"/>
    </row>
    <row r="31214" spans="6:23" x14ac:dyDescent="0.2">
      <c r="F31214" s="610"/>
      <c r="H31214" s="612"/>
      <c r="I31214" s="598"/>
      <c r="J31214" s="598"/>
      <c r="M31214" s="598"/>
      <c r="N31214" s="598"/>
      <c r="V31214" s="598"/>
      <c r="W31214" s="598"/>
    </row>
    <row r="31215" spans="6:23" x14ac:dyDescent="0.2">
      <c r="F31215" s="610"/>
      <c r="H31215" s="612"/>
      <c r="I31215" s="598"/>
      <c r="J31215" s="598"/>
      <c r="M31215" s="598"/>
      <c r="N31215" s="598"/>
      <c r="V31215" s="598"/>
      <c r="W31215" s="598"/>
    </row>
    <row r="31216" spans="6:23" x14ac:dyDescent="0.2">
      <c r="F31216" s="610"/>
      <c r="H31216" s="612"/>
      <c r="I31216" s="598"/>
      <c r="J31216" s="598"/>
      <c r="M31216" s="598"/>
      <c r="N31216" s="598"/>
      <c r="V31216" s="598"/>
      <c r="W31216" s="598"/>
    </row>
    <row r="31217" spans="6:23" x14ac:dyDescent="0.2">
      <c r="F31217" s="610"/>
      <c r="H31217" s="612"/>
      <c r="I31217" s="598"/>
      <c r="J31217" s="598"/>
      <c r="M31217" s="598"/>
      <c r="N31217" s="598"/>
      <c r="V31217" s="598"/>
      <c r="W31217" s="598"/>
    </row>
    <row r="31218" spans="6:23" x14ac:dyDescent="0.2">
      <c r="F31218" s="610"/>
      <c r="H31218" s="612"/>
      <c r="I31218" s="598"/>
      <c r="J31218" s="598"/>
      <c r="M31218" s="598"/>
      <c r="N31218" s="598"/>
      <c r="V31218" s="598"/>
      <c r="W31218" s="598"/>
    </row>
    <row r="31219" spans="6:23" x14ac:dyDescent="0.2">
      <c r="F31219" s="610"/>
      <c r="H31219" s="612"/>
      <c r="I31219" s="598"/>
      <c r="J31219" s="598"/>
      <c r="M31219" s="598"/>
      <c r="N31219" s="598"/>
      <c r="V31219" s="598"/>
      <c r="W31219" s="598"/>
    </row>
    <row r="31220" spans="6:23" x14ac:dyDescent="0.2">
      <c r="F31220" s="610"/>
      <c r="H31220" s="612"/>
      <c r="I31220" s="598"/>
      <c r="J31220" s="598"/>
      <c r="M31220" s="598"/>
      <c r="N31220" s="598"/>
      <c r="V31220" s="598"/>
      <c r="W31220" s="598"/>
    </row>
    <row r="31221" spans="6:23" x14ac:dyDescent="0.2">
      <c r="F31221" s="610"/>
      <c r="H31221" s="612"/>
      <c r="I31221" s="598"/>
      <c r="J31221" s="598"/>
      <c r="M31221" s="598"/>
      <c r="N31221" s="598"/>
      <c r="V31221" s="598"/>
      <c r="W31221" s="598"/>
    </row>
    <row r="31222" spans="6:23" x14ac:dyDescent="0.2">
      <c r="F31222" s="610"/>
      <c r="H31222" s="612"/>
      <c r="I31222" s="598"/>
      <c r="J31222" s="598"/>
      <c r="M31222" s="598"/>
      <c r="N31222" s="598"/>
      <c r="V31222" s="598"/>
      <c r="W31222" s="598"/>
    </row>
    <row r="31223" spans="6:23" x14ac:dyDescent="0.2">
      <c r="F31223" s="610"/>
      <c r="H31223" s="612"/>
      <c r="I31223" s="598"/>
      <c r="J31223" s="598"/>
      <c r="M31223" s="598"/>
      <c r="N31223" s="598"/>
      <c r="V31223" s="598"/>
      <c r="W31223" s="598"/>
    </row>
    <row r="31224" spans="6:23" x14ac:dyDescent="0.2">
      <c r="F31224" s="610"/>
      <c r="H31224" s="612"/>
      <c r="I31224" s="598"/>
      <c r="J31224" s="598"/>
      <c r="M31224" s="598"/>
      <c r="N31224" s="598"/>
      <c r="V31224" s="598"/>
      <c r="W31224" s="598"/>
    </row>
    <row r="31225" spans="6:23" x14ac:dyDescent="0.2">
      <c r="F31225" s="610"/>
      <c r="H31225" s="612"/>
      <c r="I31225" s="598"/>
      <c r="J31225" s="598"/>
      <c r="M31225" s="598"/>
      <c r="N31225" s="598"/>
      <c r="V31225" s="598"/>
      <c r="W31225" s="598"/>
    </row>
    <row r="31226" spans="6:23" x14ac:dyDescent="0.2">
      <c r="F31226" s="610"/>
      <c r="H31226" s="612"/>
      <c r="I31226" s="598"/>
      <c r="J31226" s="598"/>
      <c r="M31226" s="598"/>
      <c r="N31226" s="598"/>
      <c r="V31226" s="598"/>
      <c r="W31226" s="598"/>
    </row>
    <row r="31227" spans="6:23" x14ac:dyDescent="0.2">
      <c r="F31227" s="610"/>
      <c r="H31227" s="612"/>
      <c r="I31227" s="598"/>
      <c r="J31227" s="598"/>
      <c r="M31227" s="598"/>
      <c r="N31227" s="598"/>
      <c r="V31227" s="598"/>
      <c r="W31227" s="598"/>
    </row>
    <row r="31228" spans="6:23" x14ac:dyDescent="0.2">
      <c r="F31228" s="610"/>
      <c r="H31228" s="612"/>
      <c r="I31228" s="598"/>
      <c r="J31228" s="598"/>
      <c r="M31228" s="598"/>
      <c r="N31228" s="598"/>
      <c r="V31228" s="598"/>
      <c r="W31228" s="598"/>
    </row>
    <row r="31229" spans="6:23" x14ac:dyDescent="0.2">
      <c r="F31229" s="610"/>
      <c r="H31229" s="612"/>
      <c r="I31229" s="598"/>
      <c r="J31229" s="598"/>
      <c r="M31229" s="598"/>
      <c r="N31229" s="598"/>
      <c r="V31229" s="598"/>
      <c r="W31229" s="598"/>
    </row>
    <row r="31230" spans="6:23" x14ac:dyDescent="0.2">
      <c r="F31230" s="610"/>
      <c r="H31230" s="612"/>
      <c r="I31230" s="598"/>
      <c r="J31230" s="598"/>
      <c r="M31230" s="598"/>
      <c r="N31230" s="598"/>
      <c r="V31230" s="598"/>
      <c r="W31230" s="598"/>
    </row>
    <row r="31231" spans="6:23" x14ac:dyDescent="0.2">
      <c r="F31231" s="610"/>
      <c r="H31231" s="612"/>
      <c r="I31231" s="598"/>
      <c r="J31231" s="598"/>
      <c r="M31231" s="598"/>
      <c r="N31231" s="598"/>
      <c r="V31231" s="598"/>
      <c r="W31231" s="598"/>
    </row>
    <row r="31232" spans="6:23" x14ac:dyDescent="0.2">
      <c r="F31232" s="610"/>
      <c r="H31232" s="612"/>
      <c r="I31232" s="598"/>
      <c r="J31232" s="598"/>
      <c r="M31232" s="598"/>
      <c r="N31232" s="598"/>
      <c r="V31232" s="598"/>
      <c r="W31232" s="598"/>
    </row>
    <row r="31233" spans="6:23" x14ac:dyDescent="0.2">
      <c r="F31233" s="610"/>
      <c r="H31233" s="612"/>
      <c r="I31233" s="598"/>
      <c r="J31233" s="598"/>
      <c r="M31233" s="598"/>
      <c r="N31233" s="598"/>
      <c r="V31233" s="598"/>
      <c r="W31233" s="598"/>
    </row>
    <row r="31234" spans="6:23" x14ac:dyDescent="0.2">
      <c r="F31234" s="610"/>
      <c r="H31234" s="612"/>
      <c r="I31234" s="598"/>
      <c r="J31234" s="598"/>
      <c r="M31234" s="598"/>
      <c r="N31234" s="598"/>
      <c r="V31234" s="598"/>
      <c r="W31234" s="598"/>
    </row>
    <row r="31235" spans="6:23" x14ac:dyDescent="0.2">
      <c r="F31235" s="610"/>
      <c r="H31235" s="612"/>
      <c r="I31235" s="598"/>
      <c r="J31235" s="598"/>
      <c r="M31235" s="598"/>
      <c r="N31235" s="598"/>
      <c r="V31235" s="598"/>
      <c r="W31235" s="598"/>
    </row>
    <row r="31236" spans="6:23" x14ac:dyDescent="0.2">
      <c r="F31236" s="610"/>
      <c r="H31236" s="612"/>
      <c r="I31236" s="598"/>
      <c r="J31236" s="598"/>
      <c r="M31236" s="598"/>
      <c r="N31236" s="598"/>
      <c r="V31236" s="598"/>
      <c r="W31236" s="598"/>
    </row>
    <row r="31237" spans="6:23" x14ac:dyDescent="0.2">
      <c r="F31237" s="610"/>
      <c r="H31237" s="612"/>
      <c r="I31237" s="598"/>
      <c r="J31237" s="598"/>
      <c r="M31237" s="598"/>
      <c r="N31237" s="598"/>
      <c r="V31237" s="598"/>
      <c r="W31237" s="598"/>
    </row>
    <row r="31238" spans="6:23" x14ac:dyDescent="0.2">
      <c r="F31238" s="610"/>
      <c r="H31238" s="612"/>
      <c r="I31238" s="598"/>
      <c r="J31238" s="598"/>
      <c r="M31238" s="598"/>
      <c r="N31238" s="598"/>
      <c r="V31238" s="598"/>
      <c r="W31238" s="598"/>
    </row>
    <row r="31239" spans="6:23" x14ac:dyDescent="0.2">
      <c r="F31239" s="610"/>
      <c r="H31239" s="612"/>
      <c r="I31239" s="598"/>
      <c r="J31239" s="598"/>
      <c r="M31239" s="598"/>
      <c r="N31239" s="598"/>
      <c r="V31239" s="598"/>
      <c r="W31239" s="598"/>
    </row>
    <row r="31240" spans="6:23" x14ac:dyDescent="0.2">
      <c r="F31240" s="610"/>
      <c r="H31240" s="612"/>
      <c r="I31240" s="598"/>
      <c r="J31240" s="598"/>
      <c r="M31240" s="598"/>
      <c r="N31240" s="598"/>
      <c r="V31240" s="598"/>
      <c r="W31240" s="598"/>
    </row>
    <row r="31241" spans="6:23" x14ac:dyDescent="0.2">
      <c r="F31241" s="610"/>
      <c r="H31241" s="612"/>
      <c r="I31241" s="598"/>
      <c r="J31241" s="598"/>
      <c r="M31241" s="598"/>
      <c r="N31241" s="598"/>
      <c r="V31241" s="598"/>
      <c r="W31241" s="598"/>
    </row>
    <row r="31242" spans="6:23" x14ac:dyDescent="0.2">
      <c r="F31242" s="610"/>
      <c r="H31242" s="612"/>
      <c r="I31242" s="598"/>
      <c r="J31242" s="598"/>
      <c r="M31242" s="598"/>
      <c r="N31242" s="598"/>
      <c r="V31242" s="598"/>
      <c r="W31242" s="598"/>
    </row>
    <row r="31243" spans="6:23" x14ac:dyDescent="0.2">
      <c r="F31243" s="610"/>
      <c r="H31243" s="612"/>
      <c r="I31243" s="598"/>
      <c r="J31243" s="598"/>
      <c r="M31243" s="598"/>
      <c r="N31243" s="598"/>
      <c r="V31243" s="598"/>
      <c r="W31243" s="598"/>
    </row>
    <row r="31244" spans="6:23" x14ac:dyDescent="0.2">
      <c r="F31244" s="610"/>
      <c r="H31244" s="612"/>
      <c r="I31244" s="598"/>
      <c r="J31244" s="598"/>
      <c r="M31244" s="598"/>
      <c r="N31244" s="598"/>
      <c r="V31244" s="598"/>
      <c r="W31244" s="598"/>
    </row>
    <row r="31245" spans="6:23" x14ac:dyDescent="0.2">
      <c r="F31245" s="610"/>
      <c r="H31245" s="612"/>
      <c r="I31245" s="598"/>
      <c r="J31245" s="598"/>
      <c r="M31245" s="598"/>
      <c r="N31245" s="598"/>
      <c r="V31245" s="598"/>
      <c r="W31245" s="598"/>
    </row>
    <row r="31246" spans="6:23" x14ac:dyDescent="0.2">
      <c r="F31246" s="610"/>
      <c r="H31246" s="612"/>
      <c r="I31246" s="598"/>
      <c r="J31246" s="598"/>
      <c r="M31246" s="598"/>
      <c r="N31246" s="598"/>
      <c r="V31246" s="598"/>
      <c r="W31246" s="598"/>
    </row>
    <row r="31247" spans="6:23" x14ac:dyDescent="0.2">
      <c r="F31247" s="610"/>
      <c r="H31247" s="612"/>
      <c r="I31247" s="598"/>
      <c r="J31247" s="598"/>
      <c r="M31247" s="598"/>
      <c r="N31247" s="598"/>
      <c r="V31247" s="598"/>
      <c r="W31247" s="598"/>
    </row>
    <row r="31248" spans="6:23" x14ac:dyDescent="0.2">
      <c r="F31248" s="610"/>
      <c r="H31248" s="612"/>
      <c r="I31248" s="598"/>
      <c r="J31248" s="598"/>
      <c r="M31248" s="598"/>
      <c r="N31248" s="598"/>
      <c r="V31248" s="598"/>
      <c r="W31248" s="598"/>
    </row>
    <row r="31249" spans="6:23" x14ac:dyDescent="0.2">
      <c r="F31249" s="610"/>
      <c r="H31249" s="612"/>
      <c r="I31249" s="598"/>
      <c r="J31249" s="598"/>
      <c r="M31249" s="598"/>
      <c r="N31249" s="598"/>
      <c r="V31249" s="598"/>
      <c r="W31249" s="598"/>
    </row>
    <row r="31250" spans="6:23" x14ac:dyDescent="0.2">
      <c r="F31250" s="610"/>
      <c r="H31250" s="612"/>
      <c r="I31250" s="598"/>
      <c r="J31250" s="598"/>
      <c r="M31250" s="598"/>
      <c r="N31250" s="598"/>
      <c r="V31250" s="598"/>
      <c r="W31250" s="598"/>
    </row>
    <row r="31251" spans="6:23" x14ac:dyDescent="0.2">
      <c r="F31251" s="610"/>
      <c r="H31251" s="612"/>
      <c r="I31251" s="598"/>
      <c r="J31251" s="598"/>
      <c r="M31251" s="598"/>
      <c r="N31251" s="598"/>
      <c r="V31251" s="598"/>
      <c r="W31251" s="598"/>
    </row>
    <row r="31252" spans="6:23" x14ac:dyDescent="0.2">
      <c r="F31252" s="610"/>
      <c r="H31252" s="612"/>
      <c r="I31252" s="598"/>
      <c r="J31252" s="598"/>
      <c r="M31252" s="598"/>
      <c r="N31252" s="598"/>
      <c r="V31252" s="598"/>
      <c r="W31252" s="598"/>
    </row>
    <row r="31253" spans="6:23" x14ac:dyDescent="0.2">
      <c r="F31253" s="610"/>
      <c r="H31253" s="612"/>
      <c r="I31253" s="598"/>
      <c r="J31253" s="598"/>
      <c r="M31253" s="598"/>
      <c r="N31253" s="598"/>
      <c r="V31253" s="598"/>
      <c r="W31253" s="598"/>
    </row>
    <row r="31254" spans="6:23" x14ac:dyDescent="0.2">
      <c r="F31254" s="610"/>
      <c r="H31254" s="612"/>
      <c r="I31254" s="598"/>
      <c r="J31254" s="598"/>
      <c r="M31254" s="598"/>
      <c r="N31254" s="598"/>
      <c r="V31254" s="598"/>
      <c r="W31254" s="598"/>
    </row>
    <row r="31255" spans="6:23" x14ac:dyDescent="0.2">
      <c r="F31255" s="610"/>
      <c r="H31255" s="612"/>
      <c r="I31255" s="598"/>
      <c r="J31255" s="598"/>
      <c r="M31255" s="598"/>
      <c r="N31255" s="598"/>
      <c r="V31255" s="598"/>
      <c r="W31255" s="598"/>
    </row>
    <row r="31256" spans="6:23" x14ac:dyDescent="0.2">
      <c r="F31256" s="610"/>
      <c r="H31256" s="612"/>
      <c r="I31256" s="598"/>
      <c r="J31256" s="598"/>
      <c r="M31256" s="598"/>
      <c r="N31256" s="598"/>
      <c r="V31256" s="598"/>
      <c r="W31256" s="598"/>
    </row>
    <row r="31257" spans="6:23" x14ac:dyDescent="0.2">
      <c r="F31257" s="610"/>
      <c r="H31257" s="612"/>
      <c r="I31257" s="598"/>
      <c r="J31257" s="598"/>
      <c r="M31257" s="598"/>
      <c r="N31257" s="598"/>
      <c r="V31257" s="598"/>
      <c r="W31257" s="598"/>
    </row>
    <row r="31258" spans="6:23" x14ac:dyDescent="0.2">
      <c r="F31258" s="610"/>
      <c r="H31258" s="612"/>
      <c r="I31258" s="598"/>
      <c r="J31258" s="598"/>
      <c r="M31258" s="598"/>
      <c r="N31258" s="598"/>
      <c r="V31258" s="598"/>
      <c r="W31258" s="598"/>
    </row>
    <row r="31259" spans="6:23" x14ac:dyDescent="0.2">
      <c r="F31259" s="610"/>
      <c r="H31259" s="612"/>
      <c r="I31259" s="598"/>
      <c r="J31259" s="598"/>
      <c r="M31259" s="598"/>
      <c r="N31259" s="598"/>
      <c r="V31259" s="598"/>
      <c r="W31259" s="598"/>
    </row>
    <row r="31260" spans="6:23" x14ac:dyDescent="0.2">
      <c r="F31260" s="610"/>
      <c r="H31260" s="612"/>
      <c r="I31260" s="598"/>
      <c r="J31260" s="598"/>
      <c r="M31260" s="598"/>
      <c r="N31260" s="598"/>
      <c r="V31260" s="598"/>
      <c r="W31260" s="598"/>
    </row>
    <row r="31261" spans="6:23" x14ac:dyDescent="0.2">
      <c r="F31261" s="610"/>
      <c r="H31261" s="612"/>
      <c r="I31261" s="598"/>
      <c r="J31261" s="598"/>
      <c r="M31261" s="598"/>
      <c r="N31261" s="598"/>
      <c r="V31261" s="598"/>
      <c r="W31261" s="598"/>
    </row>
    <row r="31262" spans="6:23" x14ac:dyDescent="0.2">
      <c r="F31262" s="610"/>
      <c r="H31262" s="612"/>
      <c r="I31262" s="598"/>
      <c r="J31262" s="598"/>
      <c r="M31262" s="598"/>
      <c r="N31262" s="598"/>
      <c r="V31262" s="598"/>
      <c r="W31262" s="598"/>
    </row>
    <row r="31263" spans="6:23" x14ac:dyDescent="0.2">
      <c r="F31263" s="610"/>
      <c r="H31263" s="612"/>
      <c r="I31263" s="598"/>
      <c r="J31263" s="598"/>
      <c r="M31263" s="598"/>
      <c r="N31263" s="598"/>
      <c r="V31263" s="598"/>
      <c r="W31263" s="598"/>
    </row>
    <row r="31264" spans="6:23" x14ac:dyDescent="0.2">
      <c r="F31264" s="610"/>
      <c r="H31264" s="612"/>
      <c r="I31264" s="598"/>
      <c r="J31264" s="598"/>
      <c r="M31264" s="598"/>
      <c r="N31264" s="598"/>
      <c r="V31264" s="598"/>
      <c r="W31264" s="598"/>
    </row>
    <row r="31265" spans="6:23" x14ac:dyDescent="0.2">
      <c r="F31265" s="610"/>
      <c r="H31265" s="612"/>
      <c r="I31265" s="598"/>
      <c r="J31265" s="598"/>
      <c r="M31265" s="598"/>
      <c r="N31265" s="598"/>
      <c r="V31265" s="598"/>
      <c r="W31265" s="598"/>
    </row>
    <row r="31266" spans="6:23" x14ac:dyDescent="0.2">
      <c r="F31266" s="610"/>
      <c r="H31266" s="612"/>
      <c r="I31266" s="598"/>
      <c r="J31266" s="598"/>
      <c r="M31266" s="598"/>
      <c r="N31266" s="598"/>
      <c r="V31266" s="598"/>
      <c r="W31266" s="598"/>
    </row>
    <row r="31267" spans="6:23" x14ac:dyDescent="0.2">
      <c r="F31267" s="610"/>
      <c r="H31267" s="612"/>
      <c r="I31267" s="598"/>
      <c r="J31267" s="598"/>
      <c r="M31267" s="598"/>
      <c r="N31267" s="598"/>
      <c r="V31267" s="598"/>
      <c r="W31267" s="598"/>
    </row>
    <row r="31268" spans="6:23" x14ac:dyDescent="0.2">
      <c r="F31268" s="610"/>
      <c r="H31268" s="612"/>
      <c r="I31268" s="598"/>
      <c r="J31268" s="598"/>
      <c r="M31268" s="598"/>
      <c r="N31268" s="598"/>
      <c r="V31268" s="598"/>
      <c r="W31268" s="598"/>
    </row>
    <row r="31269" spans="6:23" x14ac:dyDescent="0.2">
      <c r="F31269" s="610"/>
      <c r="H31269" s="612"/>
      <c r="I31269" s="598"/>
      <c r="J31269" s="598"/>
      <c r="M31269" s="598"/>
      <c r="N31269" s="598"/>
      <c r="V31269" s="598"/>
      <c r="W31269" s="598"/>
    </row>
    <row r="31270" spans="6:23" x14ac:dyDescent="0.2">
      <c r="F31270" s="610"/>
      <c r="H31270" s="612"/>
      <c r="I31270" s="598"/>
      <c r="J31270" s="598"/>
      <c r="M31270" s="598"/>
      <c r="N31270" s="598"/>
      <c r="V31270" s="598"/>
      <c r="W31270" s="598"/>
    </row>
    <row r="31271" spans="6:23" x14ac:dyDescent="0.2">
      <c r="F31271" s="610"/>
      <c r="H31271" s="612"/>
      <c r="I31271" s="598"/>
      <c r="J31271" s="598"/>
      <c r="M31271" s="598"/>
      <c r="N31271" s="598"/>
      <c r="V31271" s="598"/>
      <c r="W31271" s="598"/>
    </row>
    <row r="31272" spans="6:23" x14ac:dyDescent="0.2">
      <c r="F31272" s="610"/>
      <c r="H31272" s="612"/>
      <c r="I31272" s="598"/>
      <c r="J31272" s="598"/>
      <c r="M31272" s="598"/>
      <c r="N31272" s="598"/>
      <c r="V31272" s="598"/>
      <c r="W31272" s="598"/>
    </row>
    <row r="31273" spans="6:23" x14ac:dyDescent="0.2">
      <c r="F31273" s="610"/>
      <c r="H31273" s="612"/>
      <c r="I31273" s="598"/>
      <c r="J31273" s="598"/>
      <c r="M31273" s="598"/>
      <c r="N31273" s="598"/>
      <c r="V31273" s="598"/>
      <c r="W31273" s="598"/>
    </row>
    <row r="31274" spans="6:23" x14ac:dyDescent="0.2">
      <c r="F31274" s="610"/>
      <c r="H31274" s="612"/>
      <c r="I31274" s="598"/>
      <c r="J31274" s="598"/>
      <c r="M31274" s="598"/>
      <c r="N31274" s="598"/>
      <c r="V31274" s="598"/>
      <c r="W31274" s="598"/>
    </row>
    <row r="31275" spans="6:23" x14ac:dyDescent="0.2">
      <c r="F31275" s="610"/>
      <c r="H31275" s="612"/>
      <c r="I31275" s="598"/>
      <c r="J31275" s="598"/>
      <c r="M31275" s="598"/>
      <c r="N31275" s="598"/>
      <c r="V31275" s="598"/>
      <c r="W31275" s="598"/>
    </row>
    <row r="31276" spans="6:23" x14ac:dyDescent="0.2">
      <c r="F31276" s="610"/>
      <c r="H31276" s="612"/>
      <c r="I31276" s="598"/>
      <c r="J31276" s="598"/>
      <c r="M31276" s="598"/>
      <c r="N31276" s="598"/>
      <c r="V31276" s="598"/>
      <c r="W31276" s="598"/>
    </row>
    <row r="31277" spans="6:23" x14ac:dyDescent="0.2">
      <c r="F31277" s="610"/>
      <c r="H31277" s="612"/>
      <c r="I31277" s="598"/>
      <c r="J31277" s="598"/>
      <c r="M31277" s="598"/>
      <c r="N31277" s="598"/>
      <c r="V31277" s="598"/>
      <c r="W31277" s="598"/>
    </row>
    <row r="31278" spans="6:23" x14ac:dyDescent="0.2">
      <c r="F31278" s="610"/>
      <c r="H31278" s="612"/>
      <c r="I31278" s="598"/>
      <c r="J31278" s="598"/>
      <c r="M31278" s="598"/>
      <c r="N31278" s="598"/>
      <c r="V31278" s="598"/>
      <c r="W31278" s="598"/>
    </row>
    <row r="31279" spans="6:23" x14ac:dyDescent="0.2">
      <c r="F31279" s="610"/>
      <c r="H31279" s="612"/>
      <c r="I31279" s="598"/>
      <c r="J31279" s="598"/>
      <c r="M31279" s="598"/>
      <c r="N31279" s="598"/>
      <c r="V31279" s="598"/>
      <c r="W31279" s="598"/>
    </row>
    <row r="31280" spans="6:23" x14ac:dyDescent="0.2">
      <c r="F31280" s="610"/>
      <c r="H31280" s="612"/>
      <c r="I31280" s="598"/>
      <c r="J31280" s="598"/>
      <c r="M31280" s="598"/>
      <c r="N31280" s="598"/>
      <c r="V31280" s="598"/>
      <c r="W31280" s="598"/>
    </row>
    <row r="31281" spans="6:23" x14ac:dyDescent="0.2">
      <c r="F31281" s="610"/>
      <c r="H31281" s="612"/>
      <c r="I31281" s="598"/>
      <c r="J31281" s="598"/>
      <c r="M31281" s="598"/>
      <c r="N31281" s="598"/>
      <c r="V31281" s="598"/>
      <c r="W31281" s="598"/>
    </row>
    <row r="31282" spans="6:23" x14ac:dyDescent="0.2">
      <c r="F31282" s="610"/>
      <c r="H31282" s="612"/>
      <c r="I31282" s="598"/>
      <c r="J31282" s="598"/>
      <c r="M31282" s="598"/>
      <c r="N31282" s="598"/>
      <c r="V31282" s="598"/>
      <c r="W31282" s="598"/>
    </row>
    <row r="31283" spans="6:23" x14ac:dyDescent="0.2">
      <c r="F31283" s="610"/>
      <c r="H31283" s="612"/>
      <c r="I31283" s="598"/>
      <c r="J31283" s="598"/>
      <c r="M31283" s="598"/>
      <c r="N31283" s="598"/>
      <c r="V31283" s="598"/>
      <c r="W31283" s="598"/>
    </row>
    <row r="31284" spans="6:23" x14ac:dyDescent="0.2">
      <c r="F31284" s="610"/>
      <c r="H31284" s="612"/>
      <c r="I31284" s="598"/>
      <c r="J31284" s="598"/>
      <c r="M31284" s="598"/>
      <c r="N31284" s="598"/>
      <c r="V31284" s="598"/>
      <c r="W31284" s="598"/>
    </row>
    <row r="31285" spans="6:23" x14ac:dyDescent="0.2">
      <c r="F31285" s="610"/>
      <c r="H31285" s="612"/>
      <c r="I31285" s="598"/>
      <c r="J31285" s="598"/>
      <c r="M31285" s="598"/>
      <c r="N31285" s="598"/>
      <c r="V31285" s="598"/>
      <c r="W31285" s="598"/>
    </row>
    <row r="31286" spans="6:23" x14ac:dyDescent="0.2">
      <c r="F31286" s="610"/>
      <c r="H31286" s="612"/>
      <c r="I31286" s="598"/>
      <c r="J31286" s="598"/>
      <c r="M31286" s="598"/>
      <c r="N31286" s="598"/>
      <c r="V31286" s="598"/>
      <c r="W31286" s="598"/>
    </row>
    <row r="31287" spans="6:23" x14ac:dyDescent="0.2">
      <c r="F31287" s="610"/>
      <c r="H31287" s="612"/>
      <c r="I31287" s="598"/>
      <c r="J31287" s="598"/>
      <c r="M31287" s="598"/>
      <c r="N31287" s="598"/>
      <c r="V31287" s="598"/>
      <c r="W31287" s="598"/>
    </row>
    <row r="31288" spans="6:23" x14ac:dyDescent="0.2">
      <c r="F31288" s="610"/>
      <c r="H31288" s="612"/>
      <c r="I31288" s="598"/>
      <c r="J31288" s="598"/>
      <c r="M31288" s="598"/>
      <c r="N31288" s="598"/>
      <c r="V31288" s="598"/>
      <c r="W31288" s="598"/>
    </row>
    <row r="31289" spans="6:23" x14ac:dyDescent="0.2">
      <c r="F31289" s="610"/>
      <c r="H31289" s="612"/>
      <c r="I31289" s="598"/>
      <c r="J31289" s="598"/>
      <c r="M31289" s="598"/>
      <c r="N31289" s="598"/>
      <c r="V31289" s="598"/>
      <c r="W31289" s="598"/>
    </row>
    <row r="31290" spans="6:23" x14ac:dyDescent="0.2">
      <c r="F31290" s="610"/>
      <c r="H31290" s="612"/>
      <c r="I31290" s="598"/>
      <c r="J31290" s="598"/>
      <c r="M31290" s="598"/>
      <c r="N31290" s="598"/>
      <c r="V31290" s="598"/>
      <c r="W31290" s="598"/>
    </row>
    <row r="31291" spans="6:23" x14ac:dyDescent="0.2">
      <c r="F31291" s="610"/>
      <c r="H31291" s="612"/>
      <c r="I31291" s="598"/>
      <c r="J31291" s="598"/>
      <c r="M31291" s="598"/>
      <c r="N31291" s="598"/>
      <c r="V31291" s="598"/>
      <c r="W31291" s="598"/>
    </row>
    <row r="31292" spans="6:23" x14ac:dyDescent="0.2">
      <c r="F31292" s="610"/>
      <c r="H31292" s="612"/>
      <c r="I31292" s="598"/>
      <c r="J31292" s="598"/>
      <c r="M31292" s="598"/>
      <c r="N31292" s="598"/>
      <c r="V31292" s="598"/>
      <c r="W31292" s="598"/>
    </row>
    <row r="31293" spans="6:23" x14ac:dyDescent="0.2">
      <c r="F31293" s="610"/>
      <c r="H31293" s="612"/>
      <c r="I31293" s="598"/>
      <c r="J31293" s="598"/>
      <c r="M31293" s="598"/>
      <c r="N31293" s="598"/>
      <c r="V31293" s="598"/>
      <c r="W31293" s="598"/>
    </row>
    <row r="31294" spans="6:23" x14ac:dyDescent="0.2">
      <c r="F31294" s="610"/>
      <c r="H31294" s="612"/>
      <c r="I31294" s="598"/>
      <c r="J31294" s="598"/>
      <c r="M31294" s="598"/>
      <c r="N31294" s="598"/>
      <c r="V31294" s="598"/>
      <c r="W31294" s="598"/>
    </row>
    <row r="31295" spans="6:23" x14ac:dyDescent="0.2">
      <c r="F31295" s="610"/>
      <c r="H31295" s="612"/>
      <c r="I31295" s="598"/>
      <c r="J31295" s="598"/>
      <c r="M31295" s="598"/>
      <c r="N31295" s="598"/>
      <c r="V31295" s="598"/>
      <c r="W31295" s="598"/>
    </row>
    <row r="31296" spans="6:23" x14ac:dyDescent="0.2">
      <c r="F31296" s="610"/>
      <c r="H31296" s="612"/>
      <c r="I31296" s="598"/>
      <c r="J31296" s="598"/>
      <c r="M31296" s="598"/>
      <c r="N31296" s="598"/>
      <c r="V31296" s="598"/>
      <c r="W31296" s="598"/>
    </row>
    <row r="31297" spans="6:23" x14ac:dyDescent="0.2">
      <c r="F31297" s="610"/>
      <c r="H31297" s="612"/>
      <c r="I31297" s="598"/>
      <c r="J31297" s="598"/>
      <c r="M31297" s="598"/>
      <c r="N31297" s="598"/>
      <c r="V31297" s="598"/>
      <c r="W31297" s="598"/>
    </row>
    <row r="31298" spans="6:23" x14ac:dyDescent="0.2">
      <c r="F31298" s="610"/>
      <c r="H31298" s="612"/>
      <c r="I31298" s="598"/>
      <c r="J31298" s="598"/>
      <c r="M31298" s="598"/>
      <c r="N31298" s="598"/>
      <c r="V31298" s="598"/>
      <c r="W31298" s="598"/>
    </row>
    <row r="31299" spans="6:23" x14ac:dyDescent="0.2">
      <c r="F31299" s="610"/>
      <c r="H31299" s="612"/>
      <c r="I31299" s="598"/>
      <c r="J31299" s="598"/>
      <c r="M31299" s="598"/>
      <c r="N31299" s="598"/>
      <c r="V31299" s="598"/>
      <c r="W31299" s="598"/>
    </row>
    <row r="31300" spans="6:23" x14ac:dyDescent="0.2">
      <c r="F31300" s="610"/>
      <c r="H31300" s="612"/>
      <c r="I31300" s="598"/>
      <c r="J31300" s="598"/>
      <c r="M31300" s="598"/>
      <c r="N31300" s="598"/>
      <c r="V31300" s="598"/>
      <c r="W31300" s="598"/>
    </row>
    <row r="31301" spans="6:23" x14ac:dyDescent="0.2">
      <c r="F31301" s="610"/>
      <c r="H31301" s="612"/>
      <c r="I31301" s="598"/>
      <c r="J31301" s="598"/>
      <c r="M31301" s="598"/>
      <c r="N31301" s="598"/>
      <c r="V31301" s="598"/>
      <c r="W31301" s="598"/>
    </row>
    <row r="31302" spans="6:23" x14ac:dyDescent="0.2">
      <c r="F31302" s="610"/>
      <c r="H31302" s="612"/>
      <c r="I31302" s="598"/>
      <c r="J31302" s="598"/>
      <c r="M31302" s="598"/>
      <c r="N31302" s="598"/>
      <c r="V31302" s="598"/>
      <c r="W31302" s="598"/>
    </row>
    <row r="31303" spans="6:23" x14ac:dyDescent="0.2">
      <c r="F31303" s="610"/>
      <c r="H31303" s="612"/>
      <c r="I31303" s="598"/>
      <c r="J31303" s="598"/>
      <c r="M31303" s="598"/>
      <c r="N31303" s="598"/>
      <c r="V31303" s="598"/>
      <c r="W31303" s="598"/>
    </row>
    <row r="31304" spans="6:23" x14ac:dyDescent="0.2">
      <c r="F31304" s="610"/>
      <c r="H31304" s="612"/>
      <c r="I31304" s="598"/>
      <c r="J31304" s="598"/>
      <c r="M31304" s="598"/>
      <c r="N31304" s="598"/>
      <c r="V31304" s="598"/>
      <c r="W31304" s="598"/>
    </row>
    <row r="31305" spans="6:23" x14ac:dyDescent="0.2">
      <c r="F31305" s="610"/>
      <c r="H31305" s="612"/>
      <c r="I31305" s="598"/>
      <c r="J31305" s="598"/>
      <c r="M31305" s="598"/>
      <c r="N31305" s="598"/>
      <c r="V31305" s="598"/>
      <c r="W31305" s="598"/>
    </row>
    <row r="31306" spans="6:23" x14ac:dyDescent="0.2">
      <c r="F31306" s="610"/>
      <c r="H31306" s="612"/>
      <c r="I31306" s="598"/>
      <c r="J31306" s="598"/>
      <c r="M31306" s="598"/>
      <c r="N31306" s="598"/>
      <c r="V31306" s="598"/>
      <c r="W31306" s="598"/>
    </row>
    <row r="31307" spans="6:23" x14ac:dyDescent="0.2">
      <c r="F31307" s="610"/>
      <c r="H31307" s="612"/>
      <c r="I31307" s="598"/>
      <c r="J31307" s="598"/>
      <c r="M31307" s="598"/>
      <c r="N31307" s="598"/>
      <c r="V31307" s="598"/>
      <c r="W31307" s="598"/>
    </row>
    <row r="31308" spans="6:23" x14ac:dyDescent="0.2">
      <c r="F31308" s="610"/>
      <c r="H31308" s="612"/>
      <c r="I31308" s="598"/>
      <c r="J31308" s="598"/>
      <c r="M31308" s="598"/>
      <c r="N31308" s="598"/>
      <c r="V31308" s="598"/>
      <c r="W31308" s="598"/>
    </row>
    <row r="31309" spans="6:23" x14ac:dyDescent="0.2">
      <c r="F31309" s="610"/>
      <c r="H31309" s="612"/>
      <c r="I31309" s="598"/>
      <c r="J31309" s="598"/>
      <c r="M31309" s="598"/>
      <c r="N31309" s="598"/>
      <c r="V31309" s="598"/>
      <c r="W31309" s="598"/>
    </row>
    <row r="31310" spans="6:23" x14ac:dyDescent="0.2">
      <c r="F31310" s="610"/>
      <c r="H31310" s="612"/>
      <c r="I31310" s="598"/>
      <c r="J31310" s="598"/>
      <c r="M31310" s="598"/>
      <c r="N31310" s="598"/>
      <c r="V31310" s="598"/>
      <c r="W31310" s="598"/>
    </row>
    <row r="31311" spans="6:23" x14ac:dyDescent="0.2">
      <c r="F31311" s="610"/>
      <c r="H31311" s="612"/>
      <c r="I31311" s="598"/>
      <c r="J31311" s="598"/>
      <c r="M31311" s="598"/>
      <c r="N31311" s="598"/>
      <c r="V31311" s="598"/>
      <c r="W31311" s="598"/>
    </row>
    <row r="31312" spans="6:23" x14ac:dyDescent="0.2">
      <c r="F31312" s="610"/>
      <c r="H31312" s="612"/>
      <c r="I31312" s="598"/>
      <c r="J31312" s="598"/>
      <c r="M31312" s="598"/>
      <c r="N31312" s="598"/>
      <c r="V31312" s="598"/>
      <c r="W31312" s="598"/>
    </row>
    <row r="31313" spans="6:23" x14ac:dyDescent="0.2">
      <c r="F31313" s="610"/>
      <c r="H31313" s="612"/>
      <c r="I31313" s="598"/>
      <c r="J31313" s="598"/>
      <c r="M31313" s="598"/>
      <c r="N31313" s="598"/>
      <c r="V31313" s="598"/>
      <c r="W31313" s="598"/>
    </row>
    <row r="31314" spans="6:23" x14ac:dyDescent="0.2">
      <c r="F31314" s="610"/>
      <c r="H31314" s="612"/>
      <c r="I31314" s="598"/>
      <c r="J31314" s="598"/>
      <c r="M31314" s="598"/>
      <c r="N31314" s="598"/>
      <c r="V31314" s="598"/>
      <c r="W31314" s="598"/>
    </row>
    <row r="31315" spans="6:23" x14ac:dyDescent="0.2">
      <c r="F31315" s="610"/>
      <c r="H31315" s="612"/>
      <c r="I31315" s="598"/>
      <c r="J31315" s="598"/>
      <c r="M31315" s="598"/>
      <c r="N31315" s="598"/>
      <c r="V31315" s="598"/>
      <c r="W31315" s="598"/>
    </row>
    <row r="31316" spans="6:23" x14ac:dyDescent="0.2">
      <c r="F31316" s="610"/>
      <c r="H31316" s="612"/>
      <c r="I31316" s="598"/>
      <c r="J31316" s="598"/>
      <c r="M31316" s="598"/>
      <c r="N31316" s="598"/>
      <c r="V31316" s="598"/>
      <c r="W31316" s="598"/>
    </row>
    <row r="31317" spans="6:23" x14ac:dyDescent="0.2">
      <c r="F31317" s="610"/>
      <c r="H31317" s="612"/>
      <c r="I31317" s="598"/>
      <c r="J31317" s="598"/>
      <c r="M31317" s="598"/>
      <c r="N31317" s="598"/>
      <c r="V31317" s="598"/>
      <c r="W31317" s="598"/>
    </row>
    <row r="31318" spans="6:23" x14ac:dyDescent="0.2">
      <c r="F31318" s="610"/>
      <c r="H31318" s="612"/>
      <c r="I31318" s="598"/>
      <c r="J31318" s="598"/>
      <c r="M31318" s="598"/>
      <c r="N31318" s="598"/>
      <c r="V31318" s="598"/>
      <c r="W31318" s="598"/>
    </row>
    <row r="31319" spans="6:23" x14ac:dyDescent="0.2">
      <c r="F31319" s="610"/>
      <c r="H31319" s="612"/>
      <c r="I31319" s="598"/>
      <c r="J31319" s="598"/>
      <c r="M31319" s="598"/>
      <c r="N31319" s="598"/>
      <c r="V31319" s="598"/>
      <c r="W31319" s="598"/>
    </row>
    <row r="31320" spans="6:23" x14ac:dyDescent="0.2">
      <c r="F31320" s="610"/>
      <c r="H31320" s="612"/>
      <c r="I31320" s="598"/>
      <c r="J31320" s="598"/>
      <c r="M31320" s="598"/>
      <c r="N31320" s="598"/>
      <c r="V31320" s="598"/>
      <c r="W31320" s="598"/>
    </row>
    <row r="31321" spans="6:23" x14ac:dyDescent="0.2">
      <c r="F31321" s="610"/>
      <c r="H31321" s="612"/>
      <c r="I31321" s="598"/>
      <c r="J31321" s="598"/>
      <c r="M31321" s="598"/>
      <c r="N31321" s="598"/>
      <c r="V31321" s="598"/>
      <c r="W31321" s="598"/>
    </row>
    <row r="31322" spans="6:23" x14ac:dyDescent="0.2">
      <c r="F31322" s="610"/>
      <c r="H31322" s="612"/>
      <c r="I31322" s="598"/>
      <c r="J31322" s="598"/>
      <c r="M31322" s="598"/>
      <c r="N31322" s="598"/>
      <c r="V31322" s="598"/>
      <c r="W31322" s="598"/>
    </row>
    <row r="31323" spans="6:23" x14ac:dyDescent="0.2">
      <c r="F31323" s="610"/>
      <c r="H31323" s="612"/>
      <c r="I31323" s="598"/>
      <c r="J31323" s="598"/>
      <c r="M31323" s="598"/>
      <c r="N31323" s="598"/>
      <c r="V31323" s="598"/>
      <c r="W31323" s="598"/>
    </row>
    <row r="31324" spans="6:23" x14ac:dyDescent="0.2">
      <c r="F31324" s="610"/>
      <c r="H31324" s="612"/>
      <c r="I31324" s="598"/>
      <c r="J31324" s="598"/>
      <c r="M31324" s="598"/>
      <c r="N31324" s="598"/>
      <c r="V31324" s="598"/>
      <c r="W31324" s="598"/>
    </row>
    <row r="31325" spans="6:23" x14ac:dyDescent="0.2">
      <c r="F31325" s="610"/>
      <c r="H31325" s="612"/>
      <c r="I31325" s="598"/>
      <c r="J31325" s="598"/>
      <c r="M31325" s="598"/>
      <c r="N31325" s="598"/>
      <c r="V31325" s="598"/>
      <c r="W31325" s="598"/>
    </row>
    <row r="31326" spans="6:23" x14ac:dyDescent="0.2">
      <c r="F31326" s="610"/>
      <c r="H31326" s="612"/>
      <c r="I31326" s="598"/>
      <c r="J31326" s="598"/>
      <c r="M31326" s="598"/>
      <c r="N31326" s="598"/>
      <c r="V31326" s="598"/>
      <c r="W31326" s="598"/>
    </row>
    <row r="31327" spans="6:23" x14ac:dyDescent="0.2">
      <c r="F31327" s="610"/>
      <c r="H31327" s="612"/>
      <c r="I31327" s="598"/>
      <c r="J31327" s="598"/>
      <c r="M31327" s="598"/>
      <c r="N31327" s="598"/>
      <c r="V31327" s="598"/>
      <c r="W31327" s="598"/>
    </row>
    <row r="31328" spans="6:23" x14ac:dyDescent="0.2">
      <c r="F31328" s="610"/>
      <c r="H31328" s="612"/>
      <c r="I31328" s="598"/>
      <c r="J31328" s="598"/>
      <c r="M31328" s="598"/>
      <c r="N31328" s="598"/>
      <c r="V31328" s="598"/>
      <c r="W31328" s="598"/>
    </row>
    <row r="31329" spans="6:23" x14ac:dyDescent="0.2">
      <c r="F31329" s="610"/>
      <c r="H31329" s="612"/>
      <c r="I31329" s="598"/>
      <c r="J31329" s="598"/>
      <c r="M31329" s="598"/>
      <c r="N31329" s="598"/>
      <c r="V31329" s="598"/>
      <c r="W31329" s="598"/>
    </row>
    <row r="31330" spans="6:23" x14ac:dyDescent="0.2">
      <c r="F31330" s="610"/>
      <c r="H31330" s="612"/>
      <c r="I31330" s="598"/>
      <c r="J31330" s="598"/>
      <c r="M31330" s="598"/>
      <c r="N31330" s="598"/>
      <c r="V31330" s="598"/>
      <c r="W31330" s="598"/>
    </row>
    <row r="31331" spans="6:23" x14ac:dyDescent="0.2">
      <c r="F31331" s="610"/>
      <c r="H31331" s="612"/>
      <c r="I31331" s="598"/>
      <c r="J31331" s="598"/>
      <c r="M31331" s="598"/>
      <c r="N31331" s="598"/>
      <c r="V31331" s="598"/>
      <c r="W31331" s="598"/>
    </row>
    <row r="31332" spans="6:23" x14ac:dyDescent="0.2">
      <c r="F31332" s="610"/>
      <c r="H31332" s="612"/>
      <c r="I31332" s="598"/>
      <c r="J31332" s="598"/>
      <c r="M31332" s="598"/>
      <c r="N31332" s="598"/>
      <c r="V31332" s="598"/>
      <c r="W31332" s="598"/>
    </row>
    <row r="31333" spans="6:23" x14ac:dyDescent="0.2">
      <c r="F31333" s="610"/>
      <c r="H31333" s="612"/>
      <c r="I31333" s="598"/>
      <c r="J31333" s="598"/>
      <c r="M31333" s="598"/>
      <c r="N31333" s="598"/>
      <c r="V31333" s="598"/>
      <c r="W31333" s="598"/>
    </row>
    <row r="31334" spans="6:23" x14ac:dyDescent="0.2">
      <c r="F31334" s="610"/>
      <c r="H31334" s="612"/>
      <c r="I31334" s="598"/>
      <c r="J31334" s="598"/>
      <c r="M31334" s="598"/>
      <c r="N31334" s="598"/>
      <c r="V31334" s="598"/>
      <c r="W31334" s="598"/>
    </row>
    <row r="31335" spans="6:23" x14ac:dyDescent="0.2">
      <c r="F31335" s="610"/>
      <c r="H31335" s="612"/>
      <c r="I31335" s="598"/>
      <c r="J31335" s="598"/>
      <c r="M31335" s="598"/>
      <c r="N31335" s="598"/>
      <c r="V31335" s="598"/>
      <c r="W31335" s="598"/>
    </row>
    <row r="31336" spans="6:23" x14ac:dyDescent="0.2">
      <c r="F31336" s="610"/>
      <c r="H31336" s="612"/>
      <c r="I31336" s="598"/>
      <c r="J31336" s="598"/>
      <c r="M31336" s="598"/>
      <c r="N31336" s="598"/>
      <c r="V31336" s="598"/>
      <c r="W31336" s="598"/>
    </row>
    <row r="31337" spans="6:23" x14ac:dyDescent="0.2">
      <c r="F31337" s="610"/>
      <c r="H31337" s="612"/>
      <c r="I31337" s="598"/>
      <c r="J31337" s="598"/>
      <c r="M31337" s="598"/>
      <c r="N31337" s="598"/>
      <c r="V31337" s="598"/>
      <c r="W31337" s="598"/>
    </row>
    <row r="31338" spans="6:23" x14ac:dyDescent="0.2">
      <c r="F31338" s="610"/>
      <c r="H31338" s="612"/>
      <c r="I31338" s="598"/>
      <c r="J31338" s="598"/>
      <c r="M31338" s="598"/>
      <c r="N31338" s="598"/>
      <c r="V31338" s="598"/>
      <c r="W31338" s="598"/>
    </row>
    <row r="31339" spans="6:23" x14ac:dyDescent="0.2">
      <c r="F31339" s="610"/>
      <c r="H31339" s="612"/>
      <c r="I31339" s="598"/>
      <c r="J31339" s="598"/>
      <c r="M31339" s="598"/>
      <c r="N31339" s="598"/>
      <c r="V31339" s="598"/>
      <c r="W31339" s="598"/>
    </row>
    <row r="31340" spans="6:23" x14ac:dyDescent="0.2">
      <c r="F31340" s="610"/>
      <c r="H31340" s="612"/>
      <c r="I31340" s="598"/>
      <c r="J31340" s="598"/>
      <c r="M31340" s="598"/>
      <c r="N31340" s="598"/>
      <c r="V31340" s="598"/>
      <c r="W31340" s="598"/>
    </row>
    <row r="31341" spans="6:23" x14ac:dyDescent="0.2">
      <c r="F31341" s="610"/>
      <c r="H31341" s="612"/>
      <c r="I31341" s="598"/>
      <c r="J31341" s="598"/>
      <c r="M31341" s="598"/>
      <c r="N31341" s="598"/>
      <c r="V31341" s="598"/>
      <c r="W31341" s="598"/>
    </row>
    <row r="31342" spans="6:23" x14ac:dyDescent="0.2">
      <c r="F31342" s="610"/>
      <c r="H31342" s="612"/>
      <c r="I31342" s="598"/>
      <c r="J31342" s="598"/>
      <c r="M31342" s="598"/>
      <c r="N31342" s="598"/>
      <c r="V31342" s="598"/>
      <c r="W31342" s="598"/>
    </row>
    <row r="31343" spans="6:23" x14ac:dyDescent="0.2">
      <c r="F31343" s="610"/>
      <c r="H31343" s="612"/>
      <c r="I31343" s="598"/>
      <c r="J31343" s="598"/>
      <c r="M31343" s="598"/>
      <c r="N31343" s="598"/>
      <c r="V31343" s="598"/>
      <c r="W31343" s="598"/>
    </row>
    <row r="31344" spans="6:23" x14ac:dyDescent="0.2">
      <c r="F31344" s="610"/>
      <c r="H31344" s="612"/>
      <c r="I31344" s="598"/>
      <c r="J31344" s="598"/>
      <c r="M31344" s="598"/>
      <c r="N31344" s="598"/>
      <c r="V31344" s="598"/>
      <c r="W31344" s="598"/>
    </row>
    <row r="31345" spans="6:23" x14ac:dyDescent="0.2">
      <c r="F31345" s="610"/>
      <c r="H31345" s="612"/>
      <c r="I31345" s="598"/>
      <c r="J31345" s="598"/>
      <c r="M31345" s="598"/>
      <c r="N31345" s="598"/>
      <c r="V31345" s="598"/>
      <c r="W31345" s="598"/>
    </row>
    <row r="31346" spans="6:23" x14ac:dyDescent="0.2">
      <c r="F31346" s="610"/>
      <c r="H31346" s="612"/>
      <c r="I31346" s="598"/>
      <c r="J31346" s="598"/>
      <c r="M31346" s="598"/>
      <c r="N31346" s="598"/>
      <c r="V31346" s="598"/>
      <c r="W31346" s="598"/>
    </row>
    <row r="31347" spans="6:23" x14ac:dyDescent="0.2">
      <c r="F31347" s="610"/>
      <c r="H31347" s="612"/>
      <c r="I31347" s="598"/>
      <c r="J31347" s="598"/>
      <c r="M31347" s="598"/>
      <c r="N31347" s="598"/>
      <c r="V31347" s="598"/>
      <c r="W31347" s="598"/>
    </row>
    <row r="31348" spans="6:23" x14ac:dyDescent="0.2">
      <c r="F31348" s="610"/>
      <c r="H31348" s="612"/>
      <c r="I31348" s="598"/>
      <c r="J31348" s="598"/>
      <c r="M31348" s="598"/>
      <c r="N31348" s="598"/>
      <c r="V31348" s="598"/>
      <c r="W31348" s="598"/>
    </row>
    <row r="31349" spans="6:23" x14ac:dyDescent="0.2">
      <c r="F31349" s="610"/>
      <c r="H31349" s="612"/>
      <c r="I31349" s="598"/>
      <c r="J31349" s="598"/>
      <c r="M31349" s="598"/>
      <c r="N31349" s="598"/>
      <c r="V31349" s="598"/>
      <c r="W31349" s="598"/>
    </row>
    <row r="31350" spans="6:23" x14ac:dyDescent="0.2">
      <c r="F31350" s="610"/>
      <c r="H31350" s="612"/>
      <c r="I31350" s="598"/>
      <c r="J31350" s="598"/>
      <c r="M31350" s="598"/>
      <c r="N31350" s="598"/>
      <c r="V31350" s="598"/>
      <c r="W31350" s="598"/>
    </row>
    <row r="31351" spans="6:23" x14ac:dyDescent="0.2">
      <c r="F31351" s="610"/>
      <c r="H31351" s="612"/>
      <c r="I31351" s="598"/>
      <c r="J31351" s="598"/>
      <c r="M31351" s="598"/>
      <c r="N31351" s="598"/>
      <c r="V31351" s="598"/>
      <c r="W31351" s="598"/>
    </row>
    <row r="31352" spans="6:23" x14ac:dyDescent="0.2">
      <c r="F31352" s="610"/>
      <c r="H31352" s="612"/>
      <c r="I31352" s="598"/>
      <c r="J31352" s="598"/>
      <c r="M31352" s="598"/>
      <c r="N31352" s="598"/>
      <c r="V31352" s="598"/>
      <c r="W31352" s="598"/>
    </row>
    <row r="31353" spans="6:23" x14ac:dyDescent="0.2">
      <c r="F31353" s="610"/>
      <c r="H31353" s="612"/>
      <c r="I31353" s="598"/>
      <c r="J31353" s="598"/>
      <c r="M31353" s="598"/>
      <c r="N31353" s="598"/>
      <c r="V31353" s="598"/>
      <c r="W31353" s="598"/>
    </row>
    <row r="31354" spans="6:23" x14ac:dyDescent="0.2">
      <c r="F31354" s="610"/>
      <c r="H31354" s="612"/>
      <c r="I31354" s="598"/>
      <c r="J31354" s="598"/>
      <c r="M31354" s="598"/>
      <c r="N31354" s="598"/>
      <c r="V31354" s="598"/>
      <c r="W31354" s="598"/>
    </row>
    <row r="31355" spans="6:23" x14ac:dyDescent="0.2">
      <c r="F31355" s="610"/>
      <c r="H31355" s="612"/>
      <c r="I31355" s="598"/>
      <c r="J31355" s="598"/>
      <c r="M31355" s="598"/>
      <c r="N31355" s="598"/>
      <c r="V31355" s="598"/>
      <c r="W31355" s="598"/>
    </row>
    <row r="31356" spans="6:23" x14ac:dyDescent="0.2">
      <c r="F31356" s="610"/>
      <c r="H31356" s="612"/>
      <c r="I31356" s="598"/>
      <c r="J31356" s="598"/>
      <c r="M31356" s="598"/>
      <c r="N31356" s="598"/>
      <c r="V31356" s="598"/>
      <c r="W31356" s="598"/>
    </row>
    <row r="31357" spans="6:23" x14ac:dyDescent="0.2">
      <c r="F31357" s="610"/>
      <c r="H31357" s="612"/>
      <c r="I31357" s="598"/>
      <c r="J31357" s="598"/>
      <c r="M31357" s="598"/>
      <c r="N31357" s="598"/>
      <c r="V31357" s="598"/>
      <c r="W31357" s="598"/>
    </row>
    <row r="31358" spans="6:23" x14ac:dyDescent="0.2">
      <c r="F31358" s="610"/>
      <c r="H31358" s="612"/>
      <c r="I31358" s="598"/>
      <c r="J31358" s="598"/>
      <c r="M31358" s="598"/>
      <c r="N31358" s="598"/>
      <c r="V31358" s="598"/>
      <c r="W31358" s="598"/>
    </row>
    <row r="31359" spans="6:23" x14ac:dyDescent="0.2">
      <c r="F31359" s="610"/>
      <c r="H31359" s="612"/>
      <c r="I31359" s="598"/>
      <c r="J31359" s="598"/>
      <c r="M31359" s="598"/>
      <c r="N31359" s="598"/>
      <c r="V31359" s="598"/>
      <c r="W31359" s="598"/>
    </row>
    <row r="31360" spans="6:23" x14ac:dyDescent="0.2">
      <c r="F31360" s="610"/>
      <c r="H31360" s="612"/>
      <c r="I31360" s="598"/>
      <c r="J31360" s="598"/>
      <c r="M31360" s="598"/>
      <c r="N31360" s="598"/>
      <c r="V31360" s="598"/>
      <c r="W31360" s="598"/>
    </row>
    <row r="31361" spans="6:23" x14ac:dyDescent="0.2">
      <c r="F31361" s="610"/>
      <c r="H31361" s="612"/>
      <c r="I31361" s="598"/>
      <c r="J31361" s="598"/>
      <c r="M31361" s="598"/>
      <c r="N31361" s="598"/>
      <c r="V31361" s="598"/>
      <c r="W31361" s="598"/>
    </row>
    <row r="31362" spans="6:23" x14ac:dyDescent="0.2">
      <c r="F31362" s="610"/>
      <c r="H31362" s="612"/>
      <c r="I31362" s="598"/>
      <c r="J31362" s="598"/>
      <c r="M31362" s="598"/>
      <c r="N31362" s="598"/>
      <c r="V31362" s="598"/>
      <c r="W31362" s="598"/>
    </row>
    <row r="31363" spans="6:23" x14ac:dyDescent="0.2">
      <c r="F31363" s="610"/>
      <c r="H31363" s="612"/>
      <c r="I31363" s="598"/>
      <c r="J31363" s="598"/>
      <c r="M31363" s="598"/>
      <c r="N31363" s="598"/>
      <c r="V31363" s="598"/>
      <c r="W31363" s="598"/>
    </row>
    <row r="31364" spans="6:23" x14ac:dyDescent="0.2">
      <c r="F31364" s="610"/>
      <c r="H31364" s="612"/>
      <c r="I31364" s="598"/>
      <c r="J31364" s="598"/>
      <c r="M31364" s="598"/>
      <c r="N31364" s="598"/>
      <c r="V31364" s="598"/>
      <c r="W31364" s="598"/>
    </row>
    <row r="31365" spans="6:23" x14ac:dyDescent="0.2">
      <c r="F31365" s="610"/>
      <c r="H31365" s="612"/>
      <c r="I31365" s="598"/>
      <c r="J31365" s="598"/>
      <c r="M31365" s="598"/>
      <c r="N31365" s="598"/>
      <c r="V31365" s="598"/>
      <c r="W31365" s="598"/>
    </row>
    <row r="31366" spans="6:23" x14ac:dyDescent="0.2">
      <c r="F31366" s="610"/>
      <c r="H31366" s="612"/>
      <c r="I31366" s="598"/>
      <c r="J31366" s="598"/>
      <c r="M31366" s="598"/>
      <c r="N31366" s="598"/>
      <c r="V31366" s="598"/>
      <c r="W31366" s="598"/>
    </row>
    <row r="31367" spans="6:23" x14ac:dyDescent="0.2">
      <c r="F31367" s="610"/>
      <c r="H31367" s="612"/>
      <c r="I31367" s="598"/>
      <c r="J31367" s="598"/>
      <c r="M31367" s="598"/>
      <c r="N31367" s="598"/>
      <c r="V31367" s="598"/>
      <c r="W31367" s="598"/>
    </row>
    <row r="31368" spans="6:23" x14ac:dyDescent="0.2">
      <c r="F31368" s="610"/>
      <c r="H31368" s="612"/>
      <c r="I31368" s="598"/>
      <c r="J31368" s="598"/>
      <c r="M31368" s="598"/>
      <c r="N31368" s="598"/>
      <c r="V31368" s="598"/>
      <c r="W31368" s="598"/>
    </row>
    <row r="31369" spans="6:23" x14ac:dyDescent="0.2">
      <c r="F31369" s="610"/>
      <c r="H31369" s="612"/>
      <c r="I31369" s="598"/>
      <c r="J31369" s="598"/>
      <c r="M31369" s="598"/>
      <c r="N31369" s="598"/>
      <c r="V31369" s="598"/>
      <c r="W31369" s="598"/>
    </row>
    <row r="31370" spans="6:23" x14ac:dyDescent="0.2">
      <c r="F31370" s="610"/>
      <c r="H31370" s="612"/>
      <c r="I31370" s="598"/>
      <c r="J31370" s="598"/>
      <c r="M31370" s="598"/>
      <c r="N31370" s="598"/>
      <c r="V31370" s="598"/>
      <c r="W31370" s="598"/>
    </row>
    <row r="31371" spans="6:23" x14ac:dyDescent="0.2">
      <c r="F31371" s="610"/>
      <c r="H31371" s="612"/>
      <c r="I31371" s="598"/>
      <c r="J31371" s="598"/>
      <c r="M31371" s="598"/>
      <c r="N31371" s="598"/>
      <c r="V31371" s="598"/>
      <c r="W31371" s="598"/>
    </row>
    <row r="31372" spans="6:23" x14ac:dyDescent="0.2">
      <c r="F31372" s="610"/>
      <c r="H31372" s="612"/>
      <c r="I31372" s="598"/>
      <c r="J31372" s="598"/>
      <c r="M31372" s="598"/>
      <c r="N31372" s="598"/>
      <c r="V31372" s="598"/>
      <c r="W31372" s="598"/>
    </row>
    <row r="31373" spans="6:23" x14ac:dyDescent="0.2">
      <c r="F31373" s="610"/>
      <c r="H31373" s="612"/>
      <c r="I31373" s="598"/>
      <c r="J31373" s="598"/>
      <c r="M31373" s="598"/>
      <c r="N31373" s="598"/>
      <c r="V31373" s="598"/>
      <c r="W31373" s="598"/>
    </row>
    <row r="31374" spans="6:23" x14ac:dyDescent="0.2">
      <c r="F31374" s="610"/>
      <c r="H31374" s="612"/>
      <c r="I31374" s="598"/>
      <c r="J31374" s="598"/>
      <c r="M31374" s="598"/>
      <c r="N31374" s="598"/>
      <c r="V31374" s="598"/>
      <c r="W31374" s="598"/>
    </row>
    <row r="31375" spans="6:23" x14ac:dyDescent="0.2">
      <c r="F31375" s="610"/>
      <c r="H31375" s="612"/>
      <c r="I31375" s="598"/>
      <c r="J31375" s="598"/>
      <c r="M31375" s="598"/>
      <c r="N31375" s="598"/>
      <c r="V31375" s="598"/>
      <c r="W31375" s="598"/>
    </row>
    <row r="31376" spans="6:23" x14ac:dyDescent="0.2">
      <c r="F31376" s="610"/>
      <c r="H31376" s="612"/>
      <c r="I31376" s="598"/>
      <c r="J31376" s="598"/>
      <c r="M31376" s="598"/>
      <c r="N31376" s="598"/>
      <c r="V31376" s="598"/>
      <c r="W31376" s="598"/>
    </row>
    <row r="31377" spans="6:23" x14ac:dyDescent="0.2">
      <c r="F31377" s="610"/>
      <c r="H31377" s="612"/>
      <c r="I31377" s="598"/>
      <c r="J31377" s="598"/>
      <c r="M31377" s="598"/>
      <c r="N31377" s="598"/>
      <c r="V31377" s="598"/>
      <c r="W31377" s="598"/>
    </row>
    <row r="31378" spans="6:23" x14ac:dyDescent="0.2">
      <c r="F31378" s="610"/>
      <c r="H31378" s="612"/>
      <c r="I31378" s="598"/>
      <c r="J31378" s="598"/>
      <c r="M31378" s="598"/>
      <c r="N31378" s="598"/>
      <c r="V31378" s="598"/>
      <c r="W31378" s="598"/>
    </row>
    <row r="31379" spans="6:23" x14ac:dyDescent="0.2">
      <c r="F31379" s="610"/>
      <c r="H31379" s="612"/>
      <c r="I31379" s="598"/>
      <c r="J31379" s="598"/>
      <c r="M31379" s="598"/>
      <c r="N31379" s="598"/>
      <c r="V31379" s="598"/>
      <c r="W31379" s="598"/>
    </row>
    <row r="31380" spans="6:23" x14ac:dyDescent="0.2">
      <c r="F31380" s="610"/>
      <c r="H31380" s="612"/>
      <c r="I31380" s="598"/>
      <c r="J31380" s="598"/>
      <c r="M31380" s="598"/>
      <c r="N31380" s="598"/>
      <c r="V31380" s="598"/>
      <c r="W31380" s="598"/>
    </row>
    <row r="31381" spans="6:23" x14ac:dyDescent="0.2">
      <c r="F31381" s="610"/>
      <c r="H31381" s="612"/>
      <c r="I31381" s="598"/>
      <c r="J31381" s="598"/>
      <c r="M31381" s="598"/>
      <c r="N31381" s="598"/>
      <c r="V31381" s="598"/>
      <c r="W31381" s="598"/>
    </row>
    <row r="31382" spans="6:23" x14ac:dyDescent="0.2">
      <c r="F31382" s="610"/>
      <c r="H31382" s="612"/>
      <c r="I31382" s="598"/>
      <c r="J31382" s="598"/>
      <c r="M31382" s="598"/>
      <c r="N31382" s="598"/>
      <c r="V31382" s="598"/>
      <c r="W31382" s="598"/>
    </row>
    <row r="31383" spans="6:23" x14ac:dyDescent="0.2">
      <c r="F31383" s="610"/>
      <c r="H31383" s="612"/>
      <c r="I31383" s="598"/>
      <c r="J31383" s="598"/>
      <c r="M31383" s="598"/>
      <c r="N31383" s="598"/>
      <c r="V31383" s="598"/>
      <c r="W31383" s="598"/>
    </row>
    <row r="31384" spans="6:23" x14ac:dyDescent="0.2">
      <c r="F31384" s="610"/>
      <c r="H31384" s="612"/>
      <c r="I31384" s="598"/>
      <c r="J31384" s="598"/>
      <c r="M31384" s="598"/>
      <c r="N31384" s="598"/>
      <c r="V31384" s="598"/>
      <c r="W31384" s="598"/>
    </row>
    <row r="31385" spans="6:23" x14ac:dyDescent="0.2">
      <c r="F31385" s="610"/>
      <c r="H31385" s="612"/>
      <c r="I31385" s="598"/>
      <c r="J31385" s="598"/>
      <c r="M31385" s="598"/>
      <c r="N31385" s="598"/>
      <c r="V31385" s="598"/>
      <c r="W31385" s="598"/>
    </row>
    <row r="31386" spans="6:23" x14ac:dyDescent="0.2">
      <c r="F31386" s="610"/>
      <c r="H31386" s="612"/>
      <c r="I31386" s="598"/>
      <c r="J31386" s="598"/>
      <c r="M31386" s="598"/>
      <c r="N31386" s="598"/>
      <c r="V31386" s="598"/>
      <c r="W31386" s="598"/>
    </row>
    <row r="31387" spans="6:23" x14ac:dyDescent="0.2">
      <c r="F31387" s="610"/>
      <c r="H31387" s="612"/>
      <c r="I31387" s="598"/>
      <c r="J31387" s="598"/>
      <c r="M31387" s="598"/>
      <c r="N31387" s="598"/>
      <c r="V31387" s="598"/>
      <c r="W31387" s="598"/>
    </row>
    <row r="31388" spans="6:23" x14ac:dyDescent="0.2">
      <c r="F31388" s="610"/>
      <c r="H31388" s="612"/>
      <c r="I31388" s="598"/>
      <c r="J31388" s="598"/>
      <c r="M31388" s="598"/>
      <c r="N31388" s="598"/>
      <c r="V31388" s="598"/>
      <c r="W31388" s="598"/>
    </row>
    <row r="31389" spans="6:23" x14ac:dyDescent="0.2">
      <c r="F31389" s="610"/>
      <c r="H31389" s="612"/>
      <c r="I31389" s="598"/>
      <c r="J31389" s="598"/>
      <c r="M31389" s="598"/>
      <c r="N31389" s="598"/>
      <c r="V31389" s="598"/>
      <c r="W31389" s="598"/>
    </row>
    <row r="31390" spans="6:23" x14ac:dyDescent="0.2">
      <c r="F31390" s="610"/>
      <c r="H31390" s="612"/>
      <c r="I31390" s="598"/>
      <c r="J31390" s="598"/>
      <c r="M31390" s="598"/>
      <c r="N31390" s="598"/>
      <c r="V31390" s="598"/>
      <c r="W31390" s="598"/>
    </row>
    <row r="31391" spans="6:23" x14ac:dyDescent="0.2">
      <c r="F31391" s="610"/>
      <c r="H31391" s="612"/>
      <c r="I31391" s="598"/>
      <c r="J31391" s="598"/>
      <c r="M31391" s="598"/>
      <c r="N31391" s="598"/>
      <c r="V31391" s="598"/>
      <c r="W31391" s="598"/>
    </row>
    <row r="31392" spans="6:23" x14ac:dyDescent="0.2">
      <c r="F31392" s="610"/>
      <c r="H31392" s="612"/>
      <c r="I31392" s="598"/>
      <c r="J31392" s="598"/>
      <c r="M31392" s="598"/>
      <c r="N31392" s="598"/>
      <c r="V31392" s="598"/>
      <c r="W31392" s="598"/>
    </row>
    <row r="31393" spans="6:23" x14ac:dyDescent="0.2">
      <c r="F31393" s="610"/>
      <c r="H31393" s="612"/>
      <c r="I31393" s="598"/>
      <c r="J31393" s="598"/>
      <c r="M31393" s="598"/>
      <c r="N31393" s="598"/>
      <c r="V31393" s="598"/>
      <c r="W31393" s="598"/>
    </row>
    <row r="31394" spans="6:23" x14ac:dyDescent="0.2">
      <c r="F31394" s="610"/>
      <c r="H31394" s="612"/>
      <c r="I31394" s="598"/>
      <c r="J31394" s="598"/>
      <c r="M31394" s="598"/>
      <c r="N31394" s="598"/>
      <c r="V31394" s="598"/>
      <c r="W31394" s="598"/>
    </row>
    <row r="31395" spans="6:23" x14ac:dyDescent="0.2">
      <c r="F31395" s="610"/>
      <c r="H31395" s="612"/>
      <c r="I31395" s="598"/>
      <c r="J31395" s="598"/>
      <c r="M31395" s="598"/>
      <c r="N31395" s="598"/>
      <c r="V31395" s="598"/>
      <c r="W31395" s="598"/>
    </row>
    <row r="31396" spans="6:23" x14ac:dyDescent="0.2">
      <c r="F31396" s="610"/>
      <c r="H31396" s="612"/>
      <c r="I31396" s="598"/>
      <c r="J31396" s="598"/>
      <c r="M31396" s="598"/>
      <c r="N31396" s="598"/>
      <c r="V31396" s="598"/>
      <c r="W31396" s="598"/>
    </row>
    <row r="31397" spans="6:23" x14ac:dyDescent="0.2">
      <c r="F31397" s="610"/>
      <c r="H31397" s="612"/>
      <c r="I31397" s="598"/>
      <c r="J31397" s="598"/>
      <c r="M31397" s="598"/>
      <c r="N31397" s="598"/>
      <c r="V31397" s="598"/>
      <c r="W31397" s="598"/>
    </row>
    <row r="31398" spans="6:23" x14ac:dyDescent="0.2">
      <c r="F31398" s="610"/>
      <c r="H31398" s="612"/>
      <c r="I31398" s="598"/>
      <c r="J31398" s="598"/>
      <c r="M31398" s="598"/>
      <c r="N31398" s="598"/>
      <c r="V31398" s="598"/>
      <c r="W31398" s="598"/>
    </row>
    <row r="31399" spans="6:23" x14ac:dyDescent="0.2">
      <c r="F31399" s="610"/>
      <c r="H31399" s="612"/>
      <c r="I31399" s="598"/>
      <c r="J31399" s="598"/>
      <c r="M31399" s="598"/>
      <c r="N31399" s="598"/>
      <c r="V31399" s="598"/>
      <c r="W31399" s="598"/>
    </row>
    <row r="31400" spans="6:23" x14ac:dyDescent="0.2">
      <c r="F31400" s="610"/>
      <c r="H31400" s="612"/>
      <c r="I31400" s="598"/>
      <c r="J31400" s="598"/>
      <c r="M31400" s="598"/>
      <c r="N31400" s="598"/>
      <c r="V31400" s="598"/>
      <c r="W31400" s="598"/>
    </row>
    <row r="31401" spans="6:23" x14ac:dyDescent="0.2">
      <c r="F31401" s="610"/>
      <c r="H31401" s="612"/>
      <c r="I31401" s="598"/>
      <c r="J31401" s="598"/>
      <c r="M31401" s="598"/>
      <c r="N31401" s="598"/>
      <c r="V31401" s="598"/>
      <c r="W31401" s="598"/>
    </row>
    <row r="31402" spans="6:23" x14ac:dyDescent="0.2">
      <c r="F31402" s="610"/>
      <c r="H31402" s="612"/>
      <c r="I31402" s="598"/>
      <c r="J31402" s="598"/>
      <c r="M31402" s="598"/>
      <c r="N31402" s="598"/>
      <c r="V31402" s="598"/>
      <c r="W31402" s="598"/>
    </row>
    <row r="31403" spans="6:23" x14ac:dyDescent="0.2">
      <c r="F31403" s="610"/>
      <c r="H31403" s="612"/>
      <c r="I31403" s="598"/>
      <c r="J31403" s="598"/>
      <c r="M31403" s="598"/>
      <c r="N31403" s="598"/>
      <c r="V31403" s="598"/>
      <c r="W31403" s="598"/>
    </row>
    <row r="31404" spans="6:23" x14ac:dyDescent="0.2">
      <c r="F31404" s="610"/>
      <c r="H31404" s="612"/>
      <c r="I31404" s="598"/>
      <c r="J31404" s="598"/>
      <c r="M31404" s="598"/>
      <c r="N31404" s="598"/>
      <c r="V31404" s="598"/>
      <c r="W31404" s="598"/>
    </row>
    <row r="31405" spans="6:23" x14ac:dyDescent="0.2">
      <c r="F31405" s="610"/>
      <c r="H31405" s="612"/>
      <c r="I31405" s="598"/>
      <c r="J31405" s="598"/>
      <c r="M31405" s="598"/>
      <c r="N31405" s="598"/>
      <c r="V31405" s="598"/>
      <c r="W31405" s="598"/>
    </row>
    <row r="31406" spans="6:23" x14ac:dyDescent="0.2">
      <c r="F31406" s="610"/>
      <c r="H31406" s="612"/>
      <c r="I31406" s="598"/>
      <c r="J31406" s="598"/>
      <c r="M31406" s="598"/>
      <c r="N31406" s="598"/>
      <c r="V31406" s="598"/>
      <c r="W31406" s="598"/>
    </row>
    <row r="31407" spans="6:23" x14ac:dyDescent="0.2">
      <c r="F31407" s="610"/>
      <c r="H31407" s="612"/>
      <c r="I31407" s="598"/>
      <c r="J31407" s="598"/>
      <c r="M31407" s="598"/>
      <c r="N31407" s="598"/>
      <c r="V31407" s="598"/>
      <c r="W31407" s="598"/>
    </row>
    <row r="31408" spans="6:23" x14ac:dyDescent="0.2">
      <c r="F31408" s="610"/>
      <c r="H31408" s="612"/>
      <c r="I31408" s="598"/>
      <c r="J31408" s="598"/>
      <c r="M31408" s="598"/>
      <c r="N31408" s="598"/>
      <c r="V31408" s="598"/>
      <c r="W31408" s="598"/>
    </row>
    <row r="31409" spans="6:23" x14ac:dyDescent="0.2">
      <c r="F31409" s="610"/>
      <c r="H31409" s="612"/>
      <c r="I31409" s="598"/>
      <c r="J31409" s="598"/>
      <c r="M31409" s="598"/>
      <c r="N31409" s="598"/>
      <c r="V31409" s="598"/>
      <c r="W31409" s="598"/>
    </row>
    <row r="31410" spans="6:23" x14ac:dyDescent="0.2">
      <c r="F31410" s="610"/>
      <c r="H31410" s="612"/>
      <c r="I31410" s="598"/>
      <c r="J31410" s="598"/>
      <c r="M31410" s="598"/>
      <c r="N31410" s="598"/>
      <c r="V31410" s="598"/>
      <c r="W31410" s="598"/>
    </row>
    <row r="31411" spans="6:23" x14ac:dyDescent="0.2">
      <c r="F31411" s="610"/>
      <c r="H31411" s="612"/>
      <c r="I31411" s="598"/>
      <c r="J31411" s="598"/>
      <c r="M31411" s="598"/>
      <c r="N31411" s="598"/>
      <c r="V31411" s="598"/>
      <c r="W31411" s="598"/>
    </row>
    <row r="31412" spans="6:23" x14ac:dyDescent="0.2">
      <c r="F31412" s="610"/>
      <c r="H31412" s="612"/>
      <c r="I31412" s="598"/>
      <c r="J31412" s="598"/>
      <c r="M31412" s="598"/>
      <c r="N31412" s="598"/>
      <c r="V31412" s="598"/>
      <c r="W31412" s="598"/>
    </row>
    <row r="31413" spans="6:23" x14ac:dyDescent="0.2">
      <c r="F31413" s="610"/>
      <c r="H31413" s="612"/>
      <c r="I31413" s="598"/>
      <c r="J31413" s="598"/>
      <c r="M31413" s="598"/>
      <c r="N31413" s="598"/>
      <c r="V31413" s="598"/>
      <c r="W31413" s="598"/>
    </row>
    <row r="31414" spans="6:23" x14ac:dyDescent="0.2">
      <c r="F31414" s="610"/>
      <c r="H31414" s="612"/>
      <c r="I31414" s="598"/>
      <c r="J31414" s="598"/>
      <c r="M31414" s="598"/>
      <c r="N31414" s="598"/>
      <c r="V31414" s="598"/>
      <c r="W31414" s="598"/>
    </row>
    <row r="31415" spans="6:23" x14ac:dyDescent="0.2">
      <c r="F31415" s="610"/>
      <c r="H31415" s="612"/>
      <c r="I31415" s="598"/>
      <c r="J31415" s="598"/>
      <c r="M31415" s="598"/>
      <c r="N31415" s="598"/>
      <c r="V31415" s="598"/>
      <c r="W31415" s="598"/>
    </row>
    <row r="31416" spans="6:23" x14ac:dyDescent="0.2">
      <c r="F31416" s="610"/>
      <c r="H31416" s="612"/>
      <c r="I31416" s="598"/>
      <c r="J31416" s="598"/>
      <c r="M31416" s="598"/>
      <c r="N31416" s="598"/>
      <c r="V31416" s="598"/>
      <c r="W31416" s="598"/>
    </row>
    <row r="31417" spans="6:23" x14ac:dyDescent="0.2">
      <c r="F31417" s="610"/>
      <c r="H31417" s="612"/>
      <c r="I31417" s="598"/>
      <c r="J31417" s="598"/>
      <c r="M31417" s="598"/>
      <c r="N31417" s="598"/>
      <c r="V31417" s="598"/>
      <c r="W31417" s="598"/>
    </row>
    <row r="31418" spans="6:23" x14ac:dyDescent="0.2">
      <c r="F31418" s="610"/>
      <c r="H31418" s="612"/>
      <c r="I31418" s="598"/>
      <c r="J31418" s="598"/>
      <c r="M31418" s="598"/>
      <c r="N31418" s="598"/>
      <c r="V31418" s="598"/>
      <c r="W31418" s="598"/>
    </row>
    <row r="31419" spans="6:23" x14ac:dyDescent="0.2">
      <c r="F31419" s="610"/>
      <c r="H31419" s="612"/>
      <c r="I31419" s="598"/>
      <c r="J31419" s="598"/>
      <c r="M31419" s="598"/>
      <c r="N31419" s="598"/>
      <c r="V31419" s="598"/>
      <c r="W31419" s="598"/>
    </row>
    <row r="31420" spans="6:23" x14ac:dyDescent="0.2">
      <c r="F31420" s="610"/>
      <c r="H31420" s="612"/>
      <c r="I31420" s="598"/>
      <c r="J31420" s="598"/>
      <c r="M31420" s="598"/>
      <c r="N31420" s="598"/>
      <c r="V31420" s="598"/>
      <c r="W31420" s="598"/>
    </row>
    <row r="31421" spans="6:23" x14ac:dyDescent="0.2">
      <c r="F31421" s="610"/>
      <c r="H31421" s="612"/>
      <c r="I31421" s="598"/>
      <c r="J31421" s="598"/>
      <c r="M31421" s="598"/>
      <c r="N31421" s="598"/>
      <c r="V31421" s="598"/>
      <c r="W31421" s="598"/>
    </row>
    <row r="31422" spans="6:23" x14ac:dyDescent="0.2">
      <c r="F31422" s="610"/>
      <c r="H31422" s="612"/>
      <c r="I31422" s="598"/>
      <c r="J31422" s="598"/>
      <c r="M31422" s="598"/>
      <c r="N31422" s="598"/>
      <c r="V31422" s="598"/>
      <c r="W31422" s="598"/>
    </row>
    <row r="31423" spans="6:23" x14ac:dyDescent="0.2">
      <c r="F31423" s="610"/>
      <c r="H31423" s="612"/>
      <c r="I31423" s="598"/>
      <c r="J31423" s="598"/>
      <c r="M31423" s="598"/>
      <c r="N31423" s="598"/>
      <c r="V31423" s="598"/>
      <c r="W31423" s="598"/>
    </row>
    <row r="31424" spans="6:23" x14ac:dyDescent="0.2">
      <c r="F31424" s="610"/>
      <c r="H31424" s="612"/>
      <c r="I31424" s="598"/>
      <c r="J31424" s="598"/>
      <c r="M31424" s="598"/>
      <c r="N31424" s="598"/>
      <c r="V31424" s="598"/>
      <c r="W31424" s="598"/>
    </row>
    <row r="31425" spans="6:23" x14ac:dyDescent="0.2">
      <c r="F31425" s="610"/>
      <c r="H31425" s="612"/>
      <c r="I31425" s="598"/>
      <c r="J31425" s="598"/>
      <c r="M31425" s="598"/>
      <c r="N31425" s="598"/>
      <c r="V31425" s="598"/>
      <c r="W31425" s="598"/>
    </row>
    <row r="31426" spans="6:23" x14ac:dyDescent="0.2">
      <c r="F31426" s="610"/>
      <c r="H31426" s="612"/>
      <c r="I31426" s="598"/>
      <c r="J31426" s="598"/>
      <c r="M31426" s="598"/>
      <c r="N31426" s="598"/>
      <c r="V31426" s="598"/>
      <c r="W31426" s="598"/>
    </row>
    <row r="31427" spans="6:23" x14ac:dyDescent="0.2">
      <c r="F31427" s="610"/>
      <c r="H31427" s="612"/>
      <c r="I31427" s="598"/>
      <c r="J31427" s="598"/>
      <c r="M31427" s="598"/>
      <c r="N31427" s="598"/>
      <c r="V31427" s="598"/>
      <c r="W31427" s="598"/>
    </row>
    <row r="31428" spans="6:23" x14ac:dyDescent="0.2">
      <c r="F31428" s="610"/>
      <c r="H31428" s="612"/>
      <c r="I31428" s="598"/>
      <c r="J31428" s="598"/>
      <c r="M31428" s="598"/>
      <c r="N31428" s="598"/>
      <c r="V31428" s="598"/>
      <c r="W31428" s="598"/>
    </row>
    <row r="31429" spans="6:23" x14ac:dyDescent="0.2">
      <c r="F31429" s="610"/>
      <c r="H31429" s="612"/>
      <c r="I31429" s="598"/>
      <c r="J31429" s="598"/>
      <c r="M31429" s="598"/>
      <c r="N31429" s="598"/>
      <c r="V31429" s="598"/>
      <c r="W31429" s="598"/>
    </row>
    <row r="31430" spans="6:23" x14ac:dyDescent="0.2">
      <c r="F31430" s="610"/>
      <c r="H31430" s="612"/>
      <c r="I31430" s="598"/>
      <c r="J31430" s="598"/>
      <c r="M31430" s="598"/>
      <c r="N31430" s="598"/>
      <c r="V31430" s="598"/>
      <c r="W31430" s="598"/>
    </row>
    <row r="31431" spans="6:23" x14ac:dyDescent="0.2">
      <c r="F31431" s="610"/>
      <c r="H31431" s="612"/>
      <c r="I31431" s="598"/>
      <c r="J31431" s="598"/>
      <c r="M31431" s="598"/>
      <c r="N31431" s="598"/>
      <c r="V31431" s="598"/>
      <c r="W31431" s="598"/>
    </row>
    <row r="31432" spans="6:23" x14ac:dyDescent="0.2">
      <c r="F31432" s="610"/>
      <c r="H31432" s="612"/>
      <c r="I31432" s="598"/>
      <c r="J31432" s="598"/>
      <c r="M31432" s="598"/>
      <c r="N31432" s="598"/>
      <c r="V31432" s="598"/>
      <c r="W31432" s="598"/>
    </row>
    <row r="31433" spans="6:23" x14ac:dyDescent="0.2">
      <c r="F31433" s="610"/>
      <c r="H31433" s="612"/>
      <c r="I31433" s="598"/>
      <c r="J31433" s="598"/>
      <c r="M31433" s="598"/>
      <c r="N31433" s="598"/>
      <c r="V31433" s="598"/>
      <c r="W31433" s="598"/>
    </row>
    <row r="31434" spans="6:23" x14ac:dyDescent="0.2">
      <c r="F31434" s="610"/>
      <c r="H31434" s="612"/>
      <c r="I31434" s="598"/>
      <c r="J31434" s="598"/>
      <c r="M31434" s="598"/>
      <c r="N31434" s="598"/>
      <c r="V31434" s="598"/>
      <c r="W31434" s="598"/>
    </row>
    <row r="31435" spans="6:23" x14ac:dyDescent="0.2">
      <c r="F31435" s="610"/>
      <c r="H31435" s="612"/>
      <c r="I31435" s="598"/>
      <c r="J31435" s="598"/>
      <c r="M31435" s="598"/>
      <c r="N31435" s="598"/>
      <c r="V31435" s="598"/>
      <c r="W31435" s="598"/>
    </row>
    <row r="31436" spans="6:23" x14ac:dyDescent="0.2">
      <c r="F31436" s="610"/>
      <c r="H31436" s="612"/>
      <c r="I31436" s="598"/>
      <c r="J31436" s="598"/>
      <c r="M31436" s="598"/>
      <c r="N31436" s="598"/>
      <c r="V31436" s="598"/>
      <c r="W31436" s="598"/>
    </row>
    <row r="31437" spans="6:23" x14ac:dyDescent="0.2">
      <c r="F31437" s="610"/>
      <c r="H31437" s="612"/>
      <c r="I31437" s="598"/>
      <c r="J31437" s="598"/>
      <c r="M31437" s="598"/>
      <c r="N31437" s="598"/>
      <c r="V31437" s="598"/>
      <c r="W31437" s="598"/>
    </row>
    <row r="31438" spans="6:23" x14ac:dyDescent="0.2">
      <c r="F31438" s="610"/>
      <c r="H31438" s="612"/>
      <c r="I31438" s="598"/>
      <c r="J31438" s="598"/>
      <c r="M31438" s="598"/>
      <c r="N31438" s="598"/>
      <c r="V31438" s="598"/>
      <c r="W31438" s="598"/>
    </row>
    <row r="31439" spans="6:23" x14ac:dyDescent="0.2">
      <c r="F31439" s="610"/>
      <c r="H31439" s="612"/>
      <c r="I31439" s="598"/>
      <c r="J31439" s="598"/>
      <c r="M31439" s="598"/>
      <c r="N31439" s="598"/>
      <c r="V31439" s="598"/>
      <c r="W31439" s="598"/>
    </row>
    <row r="31440" spans="6:23" x14ac:dyDescent="0.2">
      <c r="F31440" s="610"/>
      <c r="H31440" s="612"/>
      <c r="I31440" s="598"/>
      <c r="J31440" s="598"/>
      <c r="M31440" s="598"/>
      <c r="N31440" s="598"/>
      <c r="V31440" s="598"/>
      <c r="W31440" s="598"/>
    </row>
    <row r="31441" spans="6:23" x14ac:dyDescent="0.2">
      <c r="F31441" s="610"/>
      <c r="H31441" s="612"/>
      <c r="I31441" s="598"/>
      <c r="J31441" s="598"/>
      <c r="M31441" s="598"/>
      <c r="N31441" s="598"/>
      <c r="V31441" s="598"/>
      <c r="W31441" s="598"/>
    </row>
    <row r="31442" spans="6:23" x14ac:dyDescent="0.2">
      <c r="F31442" s="610"/>
      <c r="H31442" s="612"/>
      <c r="I31442" s="598"/>
      <c r="J31442" s="598"/>
      <c r="M31442" s="598"/>
      <c r="N31442" s="598"/>
      <c r="V31442" s="598"/>
      <c r="W31442" s="598"/>
    </row>
    <row r="31443" spans="6:23" x14ac:dyDescent="0.2">
      <c r="F31443" s="610"/>
      <c r="H31443" s="612"/>
      <c r="I31443" s="598"/>
      <c r="J31443" s="598"/>
      <c r="M31443" s="598"/>
      <c r="N31443" s="598"/>
      <c r="V31443" s="598"/>
      <c r="W31443" s="598"/>
    </row>
    <row r="31444" spans="6:23" x14ac:dyDescent="0.2">
      <c r="F31444" s="610"/>
      <c r="H31444" s="612"/>
      <c r="I31444" s="598"/>
      <c r="J31444" s="598"/>
      <c r="M31444" s="598"/>
      <c r="N31444" s="598"/>
      <c r="V31444" s="598"/>
      <c r="W31444" s="598"/>
    </row>
    <row r="31445" spans="6:23" x14ac:dyDescent="0.2">
      <c r="F31445" s="610"/>
      <c r="H31445" s="612"/>
      <c r="I31445" s="598"/>
      <c r="J31445" s="598"/>
      <c r="M31445" s="598"/>
      <c r="N31445" s="598"/>
      <c r="V31445" s="598"/>
      <c r="W31445" s="598"/>
    </row>
    <row r="31446" spans="6:23" x14ac:dyDescent="0.2">
      <c r="F31446" s="610"/>
      <c r="H31446" s="612"/>
      <c r="I31446" s="598"/>
      <c r="J31446" s="598"/>
      <c r="M31446" s="598"/>
      <c r="N31446" s="598"/>
      <c r="V31446" s="598"/>
      <c r="W31446" s="598"/>
    </row>
    <row r="31447" spans="6:23" x14ac:dyDescent="0.2">
      <c r="F31447" s="610"/>
      <c r="H31447" s="612"/>
      <c r="I31447" s="598"/>
      <c r="J31447" s="598"/>
      <c r="M31447" s="598"/>
      <c r="N31447" s="598"/>
      <c r="V31447" s="598"/>
      <c r="W31447" s="598"/>
    </row>
    <row r="31448" spans="6:23" x14ac:dyDescent="0.2">
      <c r="F31448" s="610"/>
      <c r="H31448" s="612"/>
      <c r="I31448" s="598"/>
      <c r="J31448" s="598"/>
      <c r="M31448" s="598"/>
      <c r="N31448" s="598"/>
      <c r="V31448" s="598"/>
      <c r="W31448" s="598"/>
    </row>
    <row r="31449" spans="6:23" x14ac:dyDescent="0.2">
      <c r="F31449" s="610"/>
      <c r="H31449" s="612"/>
      <c r="I31449" s="598"/>
      <c r="J31449" s="598"/>
      <c r="M31449" s="598"/>
      <c r="N31449" s="598"/>
      <c r="V31449" s="598"/>
      <c r="W31449" s="598"/>
    </row>
    <row r="31450" spans="6:23" x14ac:dyDescent="0.2">
      <c r="F31450" s="610"/>
      <c r="H31450" s="612"/>
      <c r="I31450" s="598"/>
      <c r="J31450" s="598"/>
      <c r="M31450" s="598"/>
      <c r="N31450" s="598"/>
      <c r="V31450" s="598"/>
      <c r="W31450" s="598"/>
    </row>
    <row r="31451" spans="6:23" x14ac:dyDescent="0.2">
      <c r="F31451" s="610"/>
      <c r="H31451" s="612"/>
      <c r="I31451" s="598"/>
      <c r="J31451" s="598"/>
      <c r="M31451" s="598"/>
      <c r="N31451" s="598"/>
      <c r="V31451" s="598"/>
      <c r="W31451" s="598"/>
    </row>
    <row r="31452" spans="6:23" x14ac:dyDescent="0.2">
      <c r="F31452" s="610"/>
      <c r="H31452" s="612"/>
      <c r="I31452" s="598"/>
      <c r="J31452" s="598"/>
      <c r="M31452" s="598"/>
      <c r="N31452" s="598"/>
      <c r="V31452" s="598"/>
      <c r="W31452" s="598"/>
    </row>
    <row r="31453" spans="6:23" x14ac:dyDescent="0.2">
      <c r="F31453" s="610"/>
      <c r="H31453" s="612"/>
      <c r="I31453" s="598"/>
      <c r="J31453" s="598"/>
      <c r="M31453" s="598"/>
      <c r="N31453" s="598"/>
      <c r="V31453" s="598"/>
      <c r="W31453" s="598"/>
    </row>
    <row r="31454" spans="6:23" x14ac:dyDescent="0.2">
      <c r="F31454" s="610"/>
      <c r="H31454" s="612"/>
      <c r="I31454" s="598"/>
      <c r="J31454" s="598"/>
      <c r="M31454" s="598"/>
      <c r="N31454" s="598"/>
      <c r="V31454" s="598"/>
      <c r="W31454" s="598"/>
    </row>
    <row r="31455" spans="6:23" x14ac:dyDescent="0.2">
      <c r="F31455" s="610"/>
      <c r="H31455" s="612"/>
      <c r="I31455" s="598"/>
      <c r="J31455" s="598"/>
      <c r="M31455" s="598"/>
      <c r="N31455" s="598"/>
      <c r="V31455" s="598"/>
      <c r="W31455" s="598"/>
    </row>
    <row r="31456" spans="6:23" x14ac:dyDescent="0.2">
      <c r="F31456" s="610"/>
      <c r="H31456" s="612"/>
      <c r="I31456" s="598"/>
      <c r="J31456" s="598"/>
      <c r="M31456" s="598"/>
      <c r="N31456" s="598"/>
      <c r="V31456" s="598"/>
      <c r="W31456" s="598"/>
    </row>
    <row r="31457" spans="6:23" x14ac:dyDescent="0.2">
      <c r="F31457" s="610"/>
      <c r="H31457" s="612"/>
      <c r="I31457" s="598"/>
      <c r="J31457" s="598"/>
      <c r="M31457" s="598"/>
      <c r="N31457" s="598"/>
      <c r="V31457" s="598"/>
      <c r="W31457" s="598"/>
    </row>
    <row r="31458" spans="6:23" x14ac:dyDescent="0.2">
      <c r="F31458" s="610"/>
      <c r="H31458" s="612"/>
      <c r="I31458" s="598"/>
      <c r="J31458" s="598"/>
      <c r="M31458" s="598"/>
      <c r="N31458" s="598"/>
      <c r="V31458" s="598"/>
      <c r="W31458" s="598"/>
    </row>
    <row r="31459" spans="6:23" x14ac:dyDescent="0.2">
      <c r="F31459" s="610"/>
      <c r="H31459" s="612"/>
      <c r="I31459" s="598"/>
      <c r="J31459" s="598"/>
      <c r="M31459" s="598"/>
      <c r="N31459" s="598"/>
      <c r="V31459" s="598"/>
      <c r="W31459" s="598"/>
    </row>
    <row r="31460" spans="6:23" x14ac:dyDescent="0.2">
      <c r="F31460" s="610"/>
      <c r="H31460" s="612"/>
      <c r="I31460" s="598"/>
      <c r="J31460" s="598"/>
      <c r="M31460" s="598"/>
      <c r="N31460" s="598"/>
      <c r="V31460" s="598"/>
      <c r="W31460" s="598"/>
    </row>
    <row r="31461" spans="6:23" x14ac:dyDescent="0.2">
      <c r="F31461" s="610"/>
      <c r="H31461" s="612"/>
      <c r="I31461" s="598"/>
      <c r="J31461" s="598"/>
      <c r="M31461" s="598"/>
      <c r="N31461" s="598"/>
      <c r="V31461" s="598"/>
      <c r="W31461" s="598"/>
    </row>
    <row r="31462" spans="6:23" x14ac:dyDescent="0.2">
      <c r="F31462" s="610"/>
      <c r="H31462" s="612"/>
      <c r="I31462" s="598"/>
      <c r="J31462" s="598"/>
      <c r="M31462" s="598"/>
      <c r="N31462" s="598"/>
      <c r="V31462" s="598"/>
      <c r="W31462" s="598"/>
    </row>
    <row r="31463" spans="6:23" x14ac:dyDescent="0.2">
      <c r="F31463" s="610"/>
      <c r="H31463" s="612"/>
      <c r="I31463" s="598"/>
      <c r="J31463" s="598"/>
      <c r="M31463" s="598"/>
      <c r="N31463" s="598"/>
      <c r="V31463" s="598"/>
      <c r="W31463" s="598"/>
    </row>
    <row r="31464" spans="6:23" x14ac:dyDescent="0.2">
      <c r="F31464" s="610"/>
      <c r="H31464" s="612"/>
      <c r="I31464" s="598"/>
      <c r="J31464" s="598"/>
      <c r="M31464" s="598"/>
      <c r="N31464" s="598"/>
      <c r="V31464" s="598"/>
      <c r="W31464" s="598"/>
    </row>
    <row r="31465" spans="6:23" x14ac:dyDescent="0.2">
      <c r="F31465" s="610"/>
      <c r="H31465" s="612"/>
      <c r="I31465" s="598"/>
      <c r="J31465" s="598"/>
      <c r="M31465" s="598"/>
      <c r="N31465" s="598"/>
      <c r="V31465" s="598"/>
      <c r="W31465" s="598"/>
    </row>
    <row r="31466" spans="6:23" x14ac:dyDescent="0.2">
      <c r="F31466" s="610"/>
      <c r="H31466" s="612"/>
      <c r="I31466" s="598"/>
      <c r="J31466" s="598"/>
      <c r="M31466" s="598"/>
      <c r="N31466" s="598"/>
      <c r="V31466" s="598"/>
      <c r="W31466" s="598"/>
    </row>
    <row r="31467" spans="6:23" x14ac:dyDescent="0.2">
      <c r="F31467" s="610"/>
      <c r="H31467" s="612"/>
      <c r="I31467" s="598"/>
      <c r="J31467" s="598"/>
      <c r="M31467" s="598"/>
      <c r="N31467" s="598"/>
      <c r="V31467" s="598"/>
      <c r="W31467" s="598"/>
    </row>
    <row r="31468" spans="6:23" x14ac:dyDescent="0.2">
      <c r="F31468" s="610"/>
      <c r="H31468" s="612"/>
      <c r="I31468" s="598"/>
      <c r="J31468" s="598"/>
      <c r="M31468" s="598"/>
      <c r="N31468" s="598"/>
      <c r="V31468" s="598"/>
      <c r="W31468" s="598"/>
    </row>
    <row r="31469" spans="6:23" x14ac:dyDescent="0.2">
      <c r="F31469" s="610"/>
      <c r="H31469" s="612"/>
      <c r="I31469" s="598"/>
      <c r="J31469" s="598"/>
      <c r="M31469" s="598"/>
      <c r="N31469" s="598"/>
      <c r="V31469" s="598"/>
      <c r="W31469" s="598"/>
    </row>
    <row r="31470" spans="6:23" x14ac:dyDescent="0.2">
      <c r="F31470" s="610"/>
      <c r="H31470" s="612"/>
      <c r="I31470" s="598"/>
      <c r="J31470" s="598"/>
      <c r="M31470" s="598"/>
      <c r="N31470" s="598"/>
      <c r="V31470" s="598"/>
      <c r="W31470" s="598"/>
    </row>
    <row r="31471" spans="6:23" x14ac:dyDescent="0.2">
      <c r="F31471" s="610"/>
      <c r="H31471" s="612"/>
      <c r="I31471" s="598"/>
      <c r="J31471" s="598"/>
      <c r="M31471" s="598"/>
      <c r="N31471" s="598"/>
      <c r="V31471" s="598"/>
      <c r="W31471" s="598"/>
    </row>
    <row r="31472" spans="6:23" x14ac:dyDescent="0.2">
      <c r="F31472" s="610"/>
      <c r="H31472" s="612"/>
      <c r="I31472" s="598"/>
      <c r="J31472" s="598"/>
      <c r="M31472" s="598"/>
      <c r="N31472" s="598"/>
      <c r="V31472" s="598"/>
      <c r="W31472" s="598"/>
    </row>
    <row r="31473" spans="6:23" x14ac:dyDescent="0.2">
      <c r="F31473" s="610"/>
      <c r="H31473" s="612"/>
      <c r="I31473" s="598"/>
      <c r="J31473" s="598"/>
      <c r="M31473" s="598"/>
      <c r="N31473" s="598"/>
      <c r="V31473" s="598"/>
      <c r="W31473" s="598"/>
    </row>
    <row r="31474" spans="6:23" x14ac:dyDescent="0.2">
      <c r="F31474" s="610"/>
      <c r="H31474" s="612"/>
      <c r="I31474" s="598"/>
      <c r="J31474" s="598"/>
      <c r="M31474" s="598"/>
      <c r="N31474" s="598"/>
      <c r="V31474" s="598"/>
      <c r="W31474" s="598"/>
    </row>
    <row r="31475" spans="6:23" x14ac:dyDescent="0.2">
      <c r="F31475" s="610"/>
      <c r="H31475" s="612"/>
      <c r="I31475" s="598"/>
      <c r="J31475" s="598"/>
      <c r="M31475" s="598"/>
      <c r="N31475" s="598"/>
      <c r="V31475" s="598"/>
      <c r="W31475" s="598"/>
    </row>
    <row r="31476" spans="6:23" x14ac:dyDescent="0.2">
      <c r="F31476" s="610"/>
      <c r="H31476" s="612"/>
      <c r="I31476" s="598"/>
      <c r="J31476" s="598"/>
      <c r="M31476" s="598"/>
      <c r="N31476" s="598"/>
      <c r="V31476" s="598"/>
      <c r="W31476" s="598"/>
    </row>
    <row r="31477" spans="6:23" x14ac:dyDescent="0.2">
      <c r="F31477" s="610"/>
      <c r="H31477" s="612"/>
      <c r="I31477" s="598"/>
      <c r="J31477" s="598"/>
      <c r="M31477" s="598"/>
      <c r="N31477" s="598"/>
      <c r="V31477" s="598"/>
      <c r="W31477" s="598"/>
    </row>
    <row r="31478" spans="6:23" x14ac:dyDescent="0.2">
      <c r="F31478" s="610"/>
      <c r="H31478" s="612"/>
      <c r="I31478" s="598"/>
      <c r="J31478" s="598"/>
      <c r="M31478" s="598"/>
      <c r="N31478" s="598"/>
      <c r="V31478" s="598"/>
      <c r="W31478" s="598"/>
    </row>
    <row r="31479" spans="6:23" x14ac:dyDescent="0.2">
      <c r="F31479" s="610"/>
      <c r="H31479" s="612"/>
      <c r="I31479" s="598"/>
      <c r="J31479" s="598"/>
      <c r="M31479" s="598"/>
      <c r="N31479" s="598"/>
      <c r="V31479" s="598"/>
      <c r="W31479" s="598"/>
    </row>
    <row r="31480" spans="6:23" x14ac:dyDescent="0.2">
      <c r="F31480" s="610"/>
      <c r="H31480" s="612"/>
      <c r="I31480" s="598"/>
      <c r="J31480" s="598"/>
      <c r="M31480" s="598"/>
      <c r="N31480" s="598"/>
      <c r="V31480" s="598"/>
      <c r="W31480" s="598"/>
    </row>
    <row r="31481" spans="6:23" x14ac:dyDescent="0.2">
      <c r="F31481" s="610"/>
      <c r="H31481" s="612"/>
      <c r="I31481" s="598"/>
      <c r="J31481" s="598"/>
      <c r="M31481" s="598"/>
      <c r="N31481" s="598"/>
      <c r="V31481" s="598"/>
      <c r="W31481" s="598"/>
    </row>
    <row r="31482" spans="6:23" x14ac:dyDescent="0.2">
      <c r="F31482" s="610"/>
      <c r="H31482" s="612"/>
      <c r="I31482" s="598"/>
      <c r="J31482" s="598"/>
      <c r="M31482" s="598"/>
      <c r="N31482" s="598"/>
      <c r="V31482" s="598"/>
      <c r="W31482" s="598"/>
    </row>
    <row r="31483" spans="6:23" x14ac:dyDescent="0.2">
      <c r="F31483" s="610"/>
      <c r="H31483" s="612"/>
      <c r="I31483" s="598"/>
      <c r="J31483" s="598"/>
      <c r="M31483" s="598"/>
      <c r="N31483" s="598"/>
      <c r="V31483" s="598"/>
      <c r="W31483" s="598"/>
    </row>
    <row r="31484" spans="6:23" x14ac:dyDescent="0.2">
      <c r="F31484" s="610"/>
      <c r="H31484" s="612"/>
      <c r="I31484" s="598"/>
      <c r="J31484" s="598"/>
      <c r="M31484" s="598"/>
      <c r="N31484" s="598"/>
      <c r="V31484" s="598"/>
      <c r="W31484" s="598"/>
    </row>
    <row r="31485" spans="6:23" x14ac:dyDescent="0.2">
      <c r="F31485" s="610"/>
      <c r="H31485" s="612"/>
      <c r="I31485" s="598"/>
      <c r="J31485" s="598"/>
      <c r="M31485" s="598"/>
      <c r="N31485" s="598"/>
      <c r="V31485" s="598"/>
      <c r="W31485" s="598"/>
    </row>
    <row r="31486" spans="6:23" x14ac:dyDescent="0.2">
      <c r="F31486" s="610"/>
      <c r="H31486" s="612"/>
      <c r="I31486" s="598"/>
      <c r="J31486" s="598"/>
      <c r="M31486" s="598"/>
      <c r="N31486" s="598"/>
      <c r="V31486" s="598"/>
      <c r="W31486" s="598"/>
    </row>
    <row r="31487" spans="6:23" x14ac:dyDescent="0.2">
      <c r="F31487" s="610"/>
      <c r="H31487" s="612"/>
      <c r="I31487" s="598"/>
      <c r="J31487" s="598"/>
      <c r="M31487" s="598"/>
      <c r="N31487" s="598"/>
      <c r="V31487" s="598"/>
      <c r="W31487" s="598"/>
    </row>
    <row r="31488" spans="6:23" x14ac:dyDescent="0.2">
      <c r="F31488" s="610"/>
      <c r="H31488" s="612"/>
      <c r="I31488" s="598"/>
      <c r="J31488" s="598"/>
      <c r="M31488" s="598"/>
      <c r="N31488" s="598"/>
      <c r="V31488" s="598"/>
      <c r="W31488" s="598"/>
    </row>
    <row r="31489" spans="6:23" x14ac:dyDescent="0.2">
      <c r="F31489" s="610"/>
      <c r="H31489" s="612"/>
      <c r="I31489" s="598"/>
      <c r="J31489" s="598"/>
      <c r="M31489" s="598"/>
      <c r="N31489" s="598"/>
      <c r="V31489" s="598"/>
      <c r="W31489" s="598"/>
    </row>
    <row r="31490" spans="6:23" x14ac:dyDescent="0.2">
      <c r="F31490" s="610"/>
      <c r="H31490" s="612"/>
      <c r="I31490" s="598"/>
      <c r="J31490" s="598"/>
      <c r="M31490" s="598"/>
      <c r="N31490" s="598"/>
      <c r="V31490" s="598"/>
      <c r="W31490" s="598"/>
    </row>
    <row r="31491" spans="6:23" x14ac:dyDescent="0.2">
      <c r="F31491" s="610"/>
      <c r="H31491" s="612"/>
      <c r="I31491" s="598"/>
      <c r="J31491" s="598"/>
      <c r="M31491" s="598"/>
      <c r="N31491" s="598"/>
      <c r="V31491" s="598"/>
      <c r="W31491" s="598"/>
    </row>
    <row r="31492" spans="6:23" x14ac:dyDescent="0.2">
      <c r="F31492" s="610"/>
      <c r="H31492" s="612"/>
      <c r="I31492" s="598"/>
      <c r="J31492" s="598"/>
      <c r="M31492" s="598"/>
      <c r="N31492" s="598"/>
      <c r="V31492" s="598"/>
      <c r="W31492" s="598"/>
    </row>
    <row r="31493" spans="6:23" x14ac:dyDescent="0.2">
      <c r="F31493" s="610"/>
      <c r="H31493" s="612"/>
      <c r="I31493" s="598"/>
      <c r="J31493" s="598"/>
      <c r="M31493" s="598"/>
      <c r="N31493" s="598"/>
      <c r="V31493" s="598"/>
      <c r="W31493" s="598"/>
    </row>
    <row r="31494" spans="6:23" x14ac:dyDescent="0.2">
      <c r="F31494" s="610"/>
      <c r="H31494" s="612"/>
      <c r="I31494" s="598"/>
      <c r="J31494" s="598"/>
      <c r="M31494" s="598"/>
      <c r="N31494" s="598"/>
      <c r="V31494" s="598"/>
      <c r="W31494" s="598"/>
    </row>
    <row r="31495" spans="6:23" x14ac:dyDescent="0.2">
      <c r="F31495" s="610"/>
      <c r="H31495" s="612"/>
      <c r="I31495" s="598"/>
      <c r="J31495" s="598"/>
      <c r="M31495" s="598"/>
      <c r="N31495" s="598"/>
      <c r="V31495" s="598"/>
      <c r="W31495" s="598"/>
    </row>
    <row r="31496" spans="6:23" x14ac:dyDescent="0.2">
      <c r="F31496" s="610"/>
      <c r="H31496" s="612"/>
      <c r="I31496" s="598"/>
      <c r="J31496" s="598"/>
      <c r="M31496" s="598"/>
      <c r="N31496" s="598"/>
      <c r="V31496" s="598"/>
      <c r="W31496" s="598"/>
    </row>
    <row r="31497" spans="6:23" x14ac:dyDescent="0.2">
      <c r="F31497" s="610"/>
      <c r="H31497" s="612"/>
      <c r="I31497" s="598"/>
      <c r="J31497" s="598"/>
      <c r="M31497" s="598"/>
      <c r="N31497" s="598"/>
      <c r="V31497" s="598"/>
      <c r="W31497" s="598"/>
    </row>
    <row r="31498" spans="6:23" x14ac:dyDescent="0.2">
      <c r="F31498" s="610"/>
      <c r="H31498" s="612"/>
      <c r="I31498" s="598"/>
      <c r="J31498" s="598"/>
      <c r="M31498" s="598"/>
      <c r="N31498" s="598"/>
      <c r="V31498" s="598"/>
      <c r="W31498" s="598"/>
    </row>
    <row r="31499" spans="6:23" x14ac:dyDescent="0.2">
      <c r="F31499" s="610"/>
      <c r="H31499" s="612"/>
      <c r="I31499" s="598"/>
      <c r="J31499" s="598"/>
      <c r="M31499" s="598"/>
      <c r="N31499" s="598"/>
      <c r="V31499" s="598"/>
      <c r="W31499" s="598"/>
    </row>
    <row r="31500" spans="6:23" x14ac:dyDescent="0.2">
      <c r="F31500" s="610"/>
      <c r="H31500" s="612"/>
      <c r="I31500" s="598"/>
      <c r="J31500" s="598"/>
      <c r="M31500" s="598"/>
      <c r="N31500" s="598"/>
      <c r="V31500" s="598"/>
      <c r="W31500" s="598"/>
    </row>
    <row r="31501" spans="6:23" x14ac:dyDescent="0.2">
      <c r="F31501" s="610"/>
      <c r="H31501" s="612"/>
      <c r="I31501" s="598"/>
      <c r="J31501" s="598"/>
      <c r="M31501" s="598"/>
      <c r="N31501" s="598"/>
      <c r="V31501" s="598"/>
      <c r="W31501" s="598"/>
    </row>
    <row r="31502" spans="6:23" x14ac:dyDescent="0.2">
      <c r="F31502" s="610"/>
      <c r="H31502" s="612"/>
      <c r="I31502" s="598"/>
      <c r="J31502" s="598"/>
      <c r="M31502" s="598"/>
      <c r="N31502" s="598"/>
      <c r="V31502" s="598"/>
      <c r="W31502" s="598"/>
    </row>
    <row r="31503" spans="6:23" x14ac:dyDescent="0.2">
      <c r="F31503" s="610"/>
      <c r="H31503" s="612"/>
      <c r="I31503" s="598"/>
      <c r="J31503" s="598"/>
      <c r="M31503" s="598"/>
      <c r="N31503" s="598"/>
      <c r="V31503" s="598"/>
      <c r="W31503" s="598"/>
    </row>
    <row r="31504" spans="6:23" x14ac:dyDescent="0.2">
      <c r="F31504" s="610"/>
      <c r="H31504" s="612"/>
      <c r="I31504" s="598"/>
      <c r="J31504" s="598"/>
      <c r="M31504" s="598"/>
      <c r="N31504" s="598"/>
      <c r="V31504" s="598"/>
      <c r="W31504" s="598"/>
    </row>
    <row r="31505" spans="6:23" x14ac:dyDescent="0.2">
      <c r="F31505" s="610"/>
      <c r="H31505" s="612"/>
      <c r="I31505" s="598"/>
      <c r="J31505" s="598"/>
      <c r="M31505" s="598"/>
      <c r="N31505" s="598"/>
      <c r="V31505" s="598"/>
      <c r="W31505" s="598"/>
    </row>
    <row r="31506" spans="6:23" x14ac:dyDescent="0.2">
      <c r="F31506" s="610"/>
      <c r="H31506" s="612"/>
      <c r="I31506" s="598"/>
      <c r="J31506" s="598"/>
      <c r="M31506" s="598"/>
      <c r="N31506" s="598"/>
      <c r="V31506" s="598"/>
      <c r="W31506" s="598"/>
    </row>
    <row r="31507" spans="6:23" x14ac:dyDescent="0.2">
      <c r="F31507" s="610"/>
      <c r="H31507" s="612"/>
      <c r="I31507" s="598"/>
      <c r="J31507" s="598"/>
      <c r="M31507" s="598"/>
      <c r="N31507" s="598"/>
      <c r="V31507" s="598"/>
      <c r="W31507" s="598"/>
    </row>
    <row r="31508" spans="6:23" x14ac:dyDescent="0.2">
      <c r="F31508" s="610"/>
      <c r="H31508" s="612"/>
      <c r="I31508" s="598"/>
      <c r="J31508" s="598"/>
      <c r="M31508" s="598"/>
      <c r="N31508" s="598"/>
      <c r="V31508" s="598"/>
      <c r="W31508" s="598"/>
    </row>
    <row r="31509" spans="6:23" x14ac:dyDescent="0.2">
      <c r="F31509" s="610"/>
      <c r="H31509" s="612"/>
      <c r="I31509" s="598"/>
      <c r="J31509" s="598"/>
      <c r="M31509" s="598"/>
      <c r="N31509" s="598"/>
      <c r="V31509" s="598"/>
      <c r="W31509" s="598"/>
    </row>
    <row r="31510" spans="6:23" x14ac:dyDescent="0.2">
      <c r="F31510" s="610"/>
      <c r="H31510" s="612"/>
      <c r="I31510" s="598"/>
      <c r="J31510" s="598"/>
      <c r="M31510" s="598"/>
      <c r="N31510" s="598"/>
      <c r="V31510" s="598"/>
      <c r="W31510" s="598"/>
    </row>
    <row r="31511" spans="6:23" x14ac:dyDescent="0.2">
      <c r="F31511" s="610"/>
      <c r="H31511" s="612"/>
      <c r="I31511" s="598"/>
      <c r="J31511" s="598"/>
      <c r="M31511" s="598"/>
      <c r="N31511" s="598"/>
      <c r="V31511" s="598"/>
      <c r="W31511" s="598"/>
    </row>
    <row r="31512" spans="6:23" x14ac:dyDescent="0.2">
      <c r="F31512" s="610"/>
      <c r="H31512" s="612"/>
      <c r="I31512" s="598"/>
      <c r="J31512" s="598"/>
      <c r="M31512" s="598"/>
      <c r="N31512" s="598"/>
      <c r="V31512" s="598"/>
      <c r="W31512" s="598"/>
    </row>
    <row r="31513" spans="6:23" x14ac:dyDescent="0.2">
      <c r="F31513" s="610"/>
      <c r="H31513" s="612"/>
      <c r="I31513" s="598"/>
      <c r="J31513" s="598"/>
      <c r="M31513" s="598"/>
      <c r="N31513" s="598"/>
      <c r="V31513" s="598"/>
      <c r="W31513" s="598"/>
    </row>
    <row r="31514" spans="6:23" x14ac:dyDescent="0.2">
      <c r="F31514" s="610"/>
      <c r="H31514" s="612"/>
      <c r="I31514" s="598"/>
      <c r="J31514" s="598"/>
      <c r="M31514" s="598"/>
      <c r="N31514" s="598"/>
      <c r="V31514" s="598"/>
      <c r="W31514" s="598"/>
    </row>
    <row r="31515" spans="6:23" x14ac:dyDescent="0.2">
      <c r="F31515" s="610"/>
      <c r="H31515" s="612"/>
      <c r="I31515" s="598"/>
      <c r="J31515" s="598"/>
      <c r="M31515" s="598"/>
      <c r="N31515" s="598"/>
      <c r="V31515" s="598"/>
      <c r="W31515" s="598"/>
    </row>
    <row r="31516" spans="6:23" x14ac:dyDescent="0.2">
      <c r="F31516" s="610"/>
      <c r="H31516" s="612"/>
      <c r="I31516" s="598"/>
      <c r="J31516" s="598"/>
      <c r="M31516" s="598"/>
      <c r="N31516" s="598"/>
      <c r="V31516" s="598"/>
      <c r="W31516" s="598"/>
    </row>
    <row r="31517" spans="6:23" x14ac:dyDescent="0.2">
      <c r="F31517" s="610"/>
      <c r="H31517" s="612"/>
      <c r="I31517" s="598"/>
      <c r="J31517" s="598"/>
      <c r="M31517" s="598"/>
      <c r="N31517" s="598"/>
      <c r="V31517" s="598"/>
      <c r="W31517" s="598"/>
    </row>
    <row r="31518" spans="6:23" x14ac:dyDescent="0.2">
      <c r="F31518" s="610"/>
      <c r="H31518" s="612"/>
      <c r="I31518" s="598"/>
      <c r="J31518" s="598"/>
      <c r="M31518" s="598"/>
      <c r="N31518" s="598"/>
      <c r="V31518" s="598"/>
      <c r="W31518" s="598"/>
    </row>
    <row r="31519" spans="6:23" x14ac:dyDescent="0.2">
      <c r="F31519" s="610"/>
      <c r="H31519" s="612"/>
      <c r="I31519" s="598"/>
      <c r="J31519" s="598"/>
      <c r="M31519" s="598"/>
      <c r="N31519" s="598"/>
      <c r="V31519" s="598"/>
      <c r="W31519" s="598"/>
    </row>
    <row r="31520" spans="6:23" x14ac:dyDescent="0.2">
      <c r="F31520" s="610"/>
      <c r="H31520" s="612"/>
      <c r="I31520" s="598"/>
      <c r="J31520" s="598"/>
      <c r="M31520" s="598"/>
      <c r="N31520" s="598"/>
      <c r="V31520" s="598"/>
      <c r="W31520" s="598"/>
    </row>
    <row r="31521" spans="6:23" x14ac:dyDescent="0.2">
      <c r="F31521" s="610"/>
      <c r="H31521" s="612"/>
      <c r="I31521" s="598"/>
      <c r="J31521" s="598"/>
      <c r="M31521" s="598"/>
      <c r="N31521" s="598"/>
      <c r="V31521" s="598"/>
      <c r="W31521" s="598"/>
    </row>
    <row r="31522" spans="6:23" x14ac:dyDescent="0.2">
      <c r="F31522" s="610"/>
      <c r="H31522" s="612"/>
      <c r="I31522" s="598"/>
      <c r="J31522" s="598"/>
      <c r="M31522" s="598"/>
      <c r="N31522" s="598"/>
      <c r="V31522" s="598"/>
      <c r="W31522" s="598"/>
    </row>
    <row r="31523" spans="6:23" x14ac:dyDescent="0.2">
      <c r="F31523" s="610"/>
      <c r="H31523" s="612"/>
      <c r="I31523" s="598"/>
      <c r="J31523" s="598"/>
      <c r="M31523" s="598"/>
      <c r="N31523" s="598"/>
      <c r="V31523" s="598"/>
      <c r="W31523" s="598"/>
    </row>
    <row r="31524" spans="6:23" x14ac:dyDescent="0.2">
      <c r="F31524" s="610"/>
      <c r="H31524" s="612"/>
      <c r="I31524" s="598"/>
      <c r="J31524" s="598"/>
      <c r="M31524" s="598"/>
      <c r="N31524" s="598"/>
      <c r="V31524" s="598"/>
      <c r="W31524" s="598"/>
    </row>
    <row r="31525" spans="6:23" x14ac:dyDescent="0.2">
      <c r="F31525" s="610"/>
      <c r="H31525" s="612"/>
      <c r="I31525" s="598"/>
      <c r="J31525" s="598"/>
      <c r="M31525" s="598"/>
      <c r="N31525" s="598"/>
      <c r="V31525" s="598"/>
      <c r="W31525" s="598"/>
    </row>
    <row r="31526" spans="6:23" x14ac:dyDescent="0.2">
      <c r="F31526" s="610"/>
      <c r="H31526" s="612"/>
      <c r="I31526" s="598"/>
      <c r="J31526" s="598"/>
      <c r="M31526" s="598"/>
      <c r="N31526" s="598"/>
      <c r="V31526" s="598"/>
      <c r="W31526" s="598"/>
    </row>
    <row r="31527" spans="6:23" x14ac:dyDescent="0.2">
      <c r="F31527" s="610"/>
      <c r="H31527" s="612"/>
      <c r="I31527" s="598"/>
      <c r="J31527" s="598"/>
      <c r="M31527" s="598"/>
      <c r="N31527" s="598"/>
      <c r="V31527" s="598"/>
      <c r="W31527" s="598"/>
    </row>
    <row r="31528" spans="6:23" x14ac:dyDescent="0.2">
      <c r="F31528" s="610"/>
      <c r="H31528" s="612"/>
      <c r="I31528" s="598"/>
      <c r="J31528" s="598"/>
      <c r="M31528" s="598"/>
      <c r="N31528" s="598"/>
      <c r="V31528" s="598"/>
      <c r="W31528" s="598"/>
    </row>
    <row r="31529" spans="6:23" x14ac:dyDescent="0.2">
      <c r="F31529" s="610"/>
      <c r="H31529" s="612"/>
      <c r="I31529" s="598"/>
      <c r="J31529" s="598"/>
      <c r="M31529" s="598"/>
      <c r="N31529" s="598"/>
      <c r="V31529" s="598"/>
      <c r="W31529" s="598"/>
    </row>
    <row r="31530" spans="6:23" x14ac:dyDescent="0.2">
      <c r="F31530" s="610"/>
      <c r="H31530" s="612"/>
      <c r="I31530" s="598"/>
      <c r="J31530" s="598"/>
      <c r="M31530" s="598"/>
      <c r="N31530" s="598"/>
      <c r="V31530" s="598"/>
      <c r="W31530" s="598"/>
    </row>
    <row r="31531" spans="6:23" x14ac:dyDescent="0.2">
      <c r="F31531" s="610"/>
      <c r="H31531" s="612"/>
      <c r="I31531" s="598"/>
      <c r="J31531" s="598"/>
      <c r="M31531" s="598"/>
      <c r="N31531" s="598"/>
      <c r="V31531" s="598"/>
      <c r="W31531" s="598"/>
    </row>
    <row r="31532" spans="6:23" x14ac:dyDescent="0.2">
      <c r="F31532" s="610"/>
      <c r="H31532" s="612"/>
      <c r="I31532" s="598"/>
      <c r="J31532" s="598"/>
      <c r="M31532" s="598"/>
      <c r="N31532" s="598"/>
      <c r="V31532" s="598"/>
      <c r="W31532" s="598"/>
    </row>
    <row r="31533" spans="6:23" x14ac:dyDescent="0.2">
      <c r="F31533" s="610"/>
      <c r="H31533" s="612"/>
      <c r="I31533" s="598"/>
      <c r="J31533" s="598"/>
      <c r="M31533" s="598"/>
      <c r="N31533" s="598"/>
      <c r="V31533" s="598"/>
      <c r="W31533" s="598"/>
    </row>
    <row r="31534" spans="6:23" x14ac:dyDescent="0.2">
      <c r="F31534" s="610"/>
      <c r="H31534" s="612"/>
      <c r="I31534" s="598"/>
      <c r="J31534" s="598"/>
      <c r="M31534" s="598"/>
      <c r="N31534" s="598"/>
      <c r="V31534" s="598"/>
      <c r="W31534" s="598"/>
    </row>
    <row r="31535" spans="6:23" x14ac:dyDescent="0.2">
      <c r="F31535" s="610"/>
      <c r="H31535" s="612"/>
      <c r="I31535" s="598"/>
      <c r="J31535" s="598"/>
      <c r="M31535" s="598"/>
      <c r="N31535" s="598"/>
      <c r="V31535" s="598"/>
      <c r="W31535" s="598"/>
    </row>
    <row r="31536" spans="6:23" x14ac:dyDescent="0.2">
      <c r="F31536" s="610"/>
      <c r="H31536" s="612"/>
      <c r="I31536" s="598"/>
      <c r="J31536" s="598"/>
      <c r="M31536" s="598"/>
      <c r="N31536" s="598"/>
      <c r="V31536" s="598"/>
      <c r="W31536" s="598"/>
    </row>
    <row r="31537" spans="6:23" x14ac:dyDescent="0.2">
      <c r="F31537" s="610"/>
      <c r="H31537" s="612"/>
      <c r="I31537" s="598"/>
      <c r="J31537" s="598"/>
      <c r="M31537" s="598"/>
      <c r="N31537" s="598"/>
      <c r="V31537" s="598"/>
      <c r="W31537" s="598"/>
    </row>
    <row r="31538" spans="6:23" x14ac:dyDescent="0.2">
      <c r="F31538" s="610"/>
      <c r="H31538" s="612"/>
      <c r="I31538" s="598"/>
      <c r="J31538" s="598"/>
      <c r="M31538" s="598"/>
      <c r="N31538" s="598"/>
      <c r="V31538" s="598"/>
      <c r="W31538" s="598"/>
    </row>
    <row r="31539" spans="6:23" x14ac:dyDescent="0.2">
      <c r="F31539" s="610"/>
      <c r="H31539" s="612"/>
      <c r="I31539" s="598"/>
      <c r="J31539" s="598"/>
      <c r="M31539" s="598"/>
      <c r="N31539" s="598"/>
      <c r="V31539" s="598"/>
      <c r="W31539" s="598"/>
    </row>
    <row r="31540" spans="6:23" x14ac:dyDescent="0.2">
      <c r="F31540" s="610"/>
      <c r="H31540" s="612"/>
      <c r="I31540" s="598"/>
      <c r="J31540" s="598"/>
      <c r="M31540" s="598"/>
      <c r="N31540" s="598"/>
      <c r="V31540" s="598"/>
      <c r="W31540" s="598"/>
    </row>
    <row r="31541" spans="6:23" x14ac:dyDescent="0.2">
      <c r="F31541" s="610"/>
      <c r="H31541" s="612"/>
      <c r="I31541" s="598"/>
      <c r="J31541" s="598"/>
      <c r="M31541" s="598"/>
      <c r="N31541" s="598"/>
      <c r="V31541" s="598"/>
      <c r="W31541" s="598"/>
    </row>
    <row r="31542" spans="6:23" x14ac:dyDescent="0.2">
      <c r="F31542" s="610"/>
      <c r="H31542" s="612"/>
      <c r="I31542" s="598"/>
      <c r="J31542" s="598"/>
      <c r="M31542" s="598"/>
      <c r="N31542" s="598"/>
      <c r="V31542" s="598"/>
      <c r="W31542" s="598"/>
    </row>
    <row r="31543" spans="6:23" x14ac:dyDescent="0.2">
      <c r="F31543" s="610"/>
      <c r="H31543" s="612"/>
      <c r="I31543" s="598"/>
      <c r="J31543" s="598"/>
      <c r="M31543" s="598"/>
      <c r="N31543" s="598"/>
      <c r="V31543" s="598"/>
      <c r="W31543" s="598"/>
    </row>
    <row r="31544" spans="6:23" x14ac:dyDescent="0.2">
      <c r="F31544" s="610"/>
      <c r="H31544" s="612"/>
      <c r="I31544" s="598"/>
      <c r="J31544" s="598"/>
      <c r="M31544" s="598"/>
      <c r="N31544" s="598"/>
      <c r="V31544" s="598"/>
      <c r="W31544" s="598"/>
    </row>
    <row r="31545" spans="6:23" x14ac:dyDescent="0.2">
      <c r="F31545" s="610"/>
      <c r="H31545" s="612"/>
      <c r="I31545" s="598"/>
      <c r="J31545" s="598"/>
      <c r="M31545" s="598"/>
      <c r="N31545" s="598"/>
      <c r="V31545" s="598"/>
      <c r="W31545" s="598"/>
    </row>
    <row r="31546" spans="6:23" x14ac:dyDescent="0.2">
      <c r="F31546" s="610"/>
      <c r="H31546" s="612"/>
      <c r="I31546" s="598"/>
      <c r="J31546" s="598"/>
      <c r="M31546" s="598"/>
      <c r="N31546" s="598"/>
      <c r="V31546" s="598"/>
      <c r="W31546" s="598"/>
    </row>
    <row r="31547" spans="6:23" x14ac:dyDescent="0.2">
      <c r="F31547" s="610"/>
      <c r="H31547" s="612"/>
      <c r="I31547" s="598"/>
      <c r="J31547" s="598"/>
      <c r="M31547" s="598"/>
      <c r="N31547" s="598"/>
      <c r="V31547" s="598"/>
      <c r="W31547" s="598"/>
    </row>
    <row r="31548" spans="6:23" x14ac:dyDescent="0.2">
      <c r="F31548" s="610"/>
      <c r="H31548" s="612"/>
      <c r="I31548" s="598"/>
      <c r="J31548" s="598"/>
      <c r="M31548" s="598"/>
      <c r="N31548" s="598"/>
      <c r="V31548" s="598"/>
      <c r="W31548" s="598"/>
    </row>
    <row r="31549" spans="6:23" x14ac:dyDescent="0.2">
      <c r="F31549" s="610"/>
      <c r="H31549" s="612"/>
      <c r="I31549" s="598"/>
      <c r="J31549" s="598"/>
      <c r="M31549" s="598"/>
      <c r="N31549" s="598"/>
      <c r="V31549" s="598"/>
      <c r="W31549" s="598"/>
    </row>
    <row r="31550" spans="6:23" x14ac:dyDescent="0.2">
      <c r="F31550" s="610"/>
      <c r="H31550" s="612"/>
      <c r="I31550" s="598"/>
      <c r="J31550" s="598"/>
      <c r="M31550" s="598"/>
      <c r="N31550" s="598"/>
      <c r="V31550" s="598"/>
      <c r="W31550" s="598"/>
    </row>
    <row r="31551" spans="6:23" x14ac:dyDescent="0.2">
      <c r="F31551" s="610"/>
      <c r="H31551" s="612"/>
      <c r="I31551" s="598"/>
      <c r="J31551" s="598"/>
      <c r="M31551" s="598"/>
      <c r="N31551" s="598"/>
      <c r="V31551" s="598"/>
      <c r="W31551" s="598"/>
    </row>
    <row r="31552" spans="6:23" x14ac:dyDescent="0.2">
      <c r="F31552" s="610"/>
      <c r="H31552" s="612"/>
      <c r="I31552" s="598"/>
      <c r="J31552" s="598"/>
      <c r="M31552" s="598"/>
      <c r="N31552" s="598"/>
      <c r="V31552" s="598"/>
      <c r="W31552" s="598"/>
    </row>
    <row r="31553" spans="6:23" x14ac:dyDescent="0.2">
      <c r="F31553" s="610"/>
      <c r="H31553" s="612"/>
      <c r="I31553" s="598"/>
      <c r="J31553" s="598"/>
      <c r="M31553" s="598"/>
      <c r="N31553" s="598"/>
      <c r="V31553" s="598"/>
      <c r="W31553" s="598"/>
    </row>
    <row r="31554" spans="6:23" x14ac:dyDescent="0.2">
      <c r="F31554" s="610"/>
      <c r="H31554" s="612"/>
      <c r="I31554" s="598"/>
      <c r="J31554" s="598"/>
      <c r="M31554" s="598"/>
      <c r="N31554" s="598"/>
      <c r="V31554" s="598"/>
      <c r="W31554" s="598"/>
    </row>
    <row r="31555" spans="6:23" x14ac:dyDescent="0.2">
      <c r="F31555" s="610"/>
      <c r="H31555" s="612"/>
      <c r="I31555" s="598"/>
      <c r="J31555" s="598"/>
      <c r="M31555" s="598"/>
      <c r="N31555" s="598"/>
      <c r="V31555" s="598"/>
      <c r="W31555" s="598"/>
    </row>
    <row r="31556" spans="6:23" x14ac:dyDescent="0.2">
      <c r="F31556" s="610"/>
      <c r="H31556" s="612"/>
      <c r="I31556" s="598"/>
      <c r="J31556" s="598"/>
      <c r="M31556" s="598"/>
      <c r="N31556" s="598"/>
      <c r="V31556" s="598"/>
      <c r="W31556" s="598"/>
    </row>
    <row r="31557" spans="6:23" x14ac:dyDescent="0.2">
      <c r="F31557" s="610"/>
      <c r="H31557" s="612"/>
      <c r="I31557" s="598"/>
      <c r="J31557" s="598"/>
      <c r="M31557" s="598"/>
      <c r="N31557" s="598"/>
      <c r="V31557" s="598"/>
      <c r="W31557" s="598"/>
    </row>
    <row r="31558" spans="6:23" x14ac:dyDescent="0.2">
      <c r="F31558" s="610"/>
      <c r="H31558" s="612"/>
      <c r="I31558" s="598"/>
      <c r="J31558" s="598"/>
      <c r="M31558" s="598"/>
      <c r="N31558" s="598"/>
      <c r="V31558" s="598"/>
      <c r="W31558" s="598"/>
    </row>
    <row r="31559" spans="6:23" x14ac:dyDescent="0.2">
      <c r="F31559" s="610"/>
      <c r="H31559" s="612"/>
      <c r="I31559" s="598"/>
      <c r="J31559" s="598"/>
      <c r="M31559" s="598"/>
      <c r="N31559" s="598"/>
      <c r="V31559" s="598"/>
      <c r="W31559" s="598"/>
    </row>
    <row r="31560" spans="6:23" x14ac:dyDescent="0.2">
      <c r="F31560" s="610"/>
      <c r="H31560" s="612"/>
      <c r="I31560" s="598"/>
      <c r="J31560" s="598"/>
      <c r="M31560" s="598"/>
      <c r="N31560" s="598"/>
      <c r="V31560" s="598"/>
      <c r="W31560" s="598"/>
    </row>
    <row r="31561" spans="6:23" x14ac:dyDescent="0.2">
      <c r="F31561" s="610"/>
      <c r="H31561" s="612"/>
      <c r="I31561" s="598"/>
      <c r="J31561" s="598"/>
      <c r="M31561" s="598"/>
      <c r="N31561" s="598"/>
      <c r="V31561" s="598"/>
      <c r="W31561" s="598"/>
    </row>
    <row r="31562" spans="6:23" x14ac:dyDescent="0.2">
      <c r="F31562" s="610"/>
      <c r="H31562" s="612"/>
      <c r="I31562" s="598"/>
      <c r="J31562" s="598"/>
      <c r="M31562" s="598"/>
      <c r="N31562" s="598"/>
      <c r="V31562" s="598"/>
      <c r="W31562" s="598"/>
    </row>
    <row r="31563" spans="6:23" x14ac:dyDescent="0.2">
      <c r="F31563" s="610"/>
      <c r="H31563" s="612"/>
      <c r="I31563" s="598"/>
      <c r="J31563" s="598"/>
      <c r="M31563" s="598"/>
      <c r="N31563" s="598"/>
      <c r="V31563" s="598"/>
      <c r="W31563" s="598"/>
    </row>
    <row r="31564" spans="6:23" x14ac:dyDescent="0.2">
      <c r="F31564" s="610"/>
      <c r="H31564" s="612"/>
      <c r="I31564" s="598"/>
      <c r="J31564" s="598"/>
      <c r="M31564" s="598"/>
      <c r="N31564" s="598"/>
      <c r="V31564" s="598"/>
      <c r="W31564" s="598"/>
    </row>
    <row r="31565" spans="6:23" x14ac:dyDescent="0.2">
      <c r="F31565" s="610"/>
      <c r="H31565" s="612"/>
      <c r="I31565" s="598"/>
      <c r="J31565" s="598"/>
      <c r="M31565" s="598"/>
      <c r="N31565" s="598"/>
      <c r="V31565" s="598"/>
      <c r="W31565" s="598"/>
    </row>
    <row r="31566" spans="6:23" x14ac:dyDescent="0.2">
      <c r="F31566" s="610"/>
      <c r="H31566" s="612"/>
      <c r="I31566" s="598"/>
      <c r="J31566" s="598"/>
      <c r="M31566" s="598"/>
      <c r="N31566" s="598"/>
      <c r="V31566" s="598"/>
      <c r="W31566" s="598"/>
    </row>
    <row r="31567" spans="6:23" x14ac:dyDescent="0.2">
      <c r="F31567" s="610"/>
      <c r="H31567" s="612"/>
      <c r="I31567" s="598"/>
      <c r="J31567" s="598"/>
      <c r="M31567" s="598"/>
      <c r="N31567" s="598"/>
      <c r="V31567" s="598"/>
      <c r="W31567" s="598"/>
    </row>
    <row r="31568" spans="6:23" x14ac:dyDescent="0.2">
      <c r="F31568" s="610"/>
      <c r="H31568" s="612"/>
      <c r="I31568" s="598"/>
      <c r="J31568" s="598"/>
      <c r="M31568" s="598"/>
      <c r="N31568" s="598"/>
      <c r="V31568" s="598"/>
      <c r="W31568" s="598"/>
    </row>
    <row r="31569" spans="6:23" x14ac:dyDescent="0.2">
      <c r="F31569" s="610"/>
      <c r="H31569" s="612"/>
      <c r="I31569" s="598"/>
      <c r="J31569" s="598"/>
      <c r="M31569" s="598"/>
      <c r="N31569" s="598"/>
      <c r="V31569" s="598"/>
      <c r="W31569" s="598"/>
    </row>
    <row r="31570" spans="6:23" x14ac:dyDescent="0.2">
      <c r="F31570" s="610"/>
      <c r="H31570" s="612"/>
      <c r="I31570" s="598"/>
      <c r="J31570" s="598"/>
      <c r="M31570" s="598"/>
      <c r="N31570" s="598"/>
      <c r="V31570" s="598"/>
      <c r="W31570" s="598"/>
    </row>
    <row r="31571" spans="6:23" x14ac:dyDescent="0.2">
      <c r="F31571" s="610"/>
      <c r="H31571" s="612"/>
      <c r="I31571" s="598"/>
      <c r="J31571" s="598"/>
      <c r="M31571" s="598"/>
      <c r="N31571" s="598"/>
      <c r="V31571" s="598"/>
      <c r="W31571" s="598"/>
    </row>
    <row r="31572" spans="6:23" x14ac:dyDescent="0.2">
      <c r="F31572" s="610"/>
      <c r="H31572" s="612"/>
      <c r="I31572" s="598"/>
      <c r="J31572" s="598"/>
      <c r="M31572" s="598"/>
      <c r="N31572" s="598"/>
      <c r="V31572" s="598"/>
      <c r="W31572" s="598"/>
    </row>
    <row r="31573" spans="6:23" x14ac:dyDescent="0.2">
      <c r="F31573" s="610"/>
      <c r="H31573" s="612"/>
      <c r="I31573" s="598"/>
      <c r="J31573" s="598"/>
      <c r="M31573" s="598"/>
      <c r="N31573" s="598"/>
      <c r="V31573" s="598"/>
      <c r="W31573" s="598"/>
    </row>
    <row r="31574" spans="6:23" x14ac:dyDescent="0.2">
      <c r="F31574" s="610"/>
      <c r="H31574" s="612"/>
      <c r="I31574" s="598"/>
      <c r="J31574" s="598"/>
      <c r="M31574" s="598"/>
      <c r="N31574" s="598"/>
      <c r="V31574" s="598"/>
      <c r="W31574" s="598"/>
    </row>
    <row r="31575" spans="6:23" x14ac:dyDescent="0.2">
      <c r="F31575" s="610"/>
      <c r="H31575" s="612"/>
      <c r="I31575" s="598"/>
      <c r="J31575" s="598"/>
      <c r="M31575" s="598"/>
      <c r="N31575" s="598"/>
      <c r="V31575" s="598"/>
      <c r="W31575" s="598"/>
    </row>
    <row r="31576" spans="6:23" x14ac:dyDescent="0.2">
      <c r="F31576" s="610"/>
      <c r="H31576" s="612"/>
      <c r="I31576" s="598"/>
      <c r="J31576" s="598"/>
      <c r="M31576" s="598"/>
      <c r="N31576" s="598"/>
      <c r="V31576" s="598"/>
      <c r="W31576" s="598"/>
    </row>
    <row r="31577" spans="6:23" x14ac:dyDescent="0.2">
      <c r="F31577" s="610"/>
      <c r="H31577" s="612"/>
      <c r="I31577" s="598"/>
      <c r="J31577" s="598"/>
      <c r="M31577" s="598"/>
      <c r="N31577" s="598"/>
      <c r="V31577" s="598"/>
      <c r="W31577" s="598"/>
    </row>
    <row r="31578" spans="6:23" x14ac:dyDescent="0.2">
      <c r="F31578" s="610"/>
      <c r="H31578" s="612"/>
      <c r="I31578" s="598"/>
      <c r="J31578" s="598"/>
      <c r="M31578" s="598"/>
      <c r="N31578" s="598"/>
      <c r="V31578" s="598"/>
      <c r="W31578" s="598"/>
    </row>
    <row r="31579" spans="6:23" x14ac:dyDescent="0.2">
      <c r="F31579" s="610"/>
      <c r="H31579" s="612"/>
      <c r="I31579" s="598"/>
      <c r="J31579" s="598"/>
      <c r="M31579" s="598"/>
      <c r="N31579" s="598"/>
      <c r="V31579" s="598"/>
      <c r="W31579" s="598"/>
    </row>
    <row r="31580" spans="6:23" x14ac:dyDescent="0.2">
      <c r="F31580" s="610"/>
      <c r="H31580" s="612"/>
      <c r="I31580" s="598"/>
      <c r="J31580" s="598"/>
      <c r="M31580" s="598"/>
      <c r="N31580" s="598"/>
      <c r="V31580" s="598"/>
      <c r="W31580" s="598"/>
    </row>
    <row r="31581" spans="6:23" x14ac:dyDescent="0.2">
      <c r="F31581" s="610"/>
      <c r="H31581" s="612"/>
      <c r="I31581" s="598"/>
      <c r="J31581" s="598"/>
      <c r="M31581" s="598"/>
      <c r="N31581" s="598"/>
      <c r="V31581" s="598"/>
      <c r="W31581" s="598"/>
    </row>
    <row r="31582" spans="6:23" x14ac:dyDescent="0.2">
      <c r="F31582" s="610"/>
      <c r="H31582" s="612"/>
      <c r="I31582" s="598"/>
      <c r="J31582" s="598"/>
      <c r="M31582" s="598"/>
      <c r="N31582" s="598"/>
      <c r="V31582" s="598"/>
      <c r="W31582" s="598"/>
    </row>
    <row r="31583" spans="6:23" x14ac:dyDescent="0.2">
      <c r="F31583" s="610"/>
      <c r="H31583" s="612"/>
      <c r="I31583" s="598"/>
      <c r="J31583" s="598"/>
      <c r="M31583" s="598"/>
      <c r="N31583" s="598"/>
      <c r="V31583" s="598"/>
      <c r="W31583" s="598"/>
    </row>
    <row r="31584" spans="6:23" x14ac:dyDescent="0.2">
      <c r="F31584" s="610"/>
      <c r="H31584" s="612"/>
      <c r="I31584" s="598"/>
      <c r="J31584" s="598"/>
      <c r="M31584" s="598"/>
      <c r="N31584" s="598"/>
      <c r="V31584" s="598"/>
      <c r="W31584" s="598"/>
    </row>
    <row r="31585" spans="6:23" x14ac:dyDescent="0.2">
      <c r="F31585" s="610"/>
      <c r="H31585" s="612"/>
      <c r="I31585" s="598"/>
      <c r="J31585" s="598"/>
      <c r="M31585" s="598"/>
      <c r="N31585" s="598"/>
      <c r="V31585" s="598"/>
      <c r="W31585" s="598"/>
    </row>
    <row r="31586" spans="6:23" x14ac:dyDescent="0.2">
      <c r="F31586" s="610"/>
      <c r="H31586" s="612"/>
      <c r="I31586" s="598"/>
      <c r="J31586" s="598"/>
      <c r="M31586" s="598"/>
      <c r="N31586" s="598"/>
      <c r="V31586" s="598"/>
      <c r="W31586" s="598"/>
    </row>
    <row r="31587" spans="6:23" x14ac:dyDescent="0.2">
      <c r="F31587" s="610"/>
      <c r="H31587" s="612"/>
      <c r="I31587" s="598"/>
      <c r="J31587" s="598"/>
      <c r="M31587" s="598"/>
      <c r="N31587" s="598"/>
      <c r="V31587" s="598"/>
      <c r="W31587" s="598"/>
    </row>
    <row r="31588" spans="6:23" x14ac:dyDescent="0.2">
      <c r="F31588" s="610"/>
      <c r="H31588" s="612"/>
      <c r="I31588" s="598"/>
      <c r="J31588" s="598"/>
      <c r="M31588" s="598"/>
      <c r="N31588" s="598"/>
      <c r="V31588" s="598"/>
      <c r="W31588" s="598"/>
    </row>
    <row r="31589" spans="6:23" x14ac:dyDescent="0.2">
      <c r="F31589" s="610"/>
      <c r="H31589" s="612"/>
      <c r="I31589" s="598"/>
      <c r="J31589" s="598"/>
      <c r="M31589" s="598"/>
      <c r="N31589" s="598"/>
      <c r="V31589" s="598"/>
      <c r="W31589" s="598"/>
    </row>
    <row r="31590" spans="6:23" x14ac:dyDescent="0.2">
      <c r="F31590" s="610"/>
      <c r="H31590" s="612"/>
      <c r="I31590" s="598"/>
      <c r="J31590" s="598"/>
      <c r="M31590" s="598"/>
      <c r="N31590" s="598"/>
      <c r="V31590" s="598"/>
      <c r="W31590" s="598"/>
    </row>
    <row r="31591" spans="6:23" x14ac:dyDescent="0.2">
      <c r="F31591" s="610"/>
      <c r="H31591" s="612"/>
      <c r="I31591" s="598"/>
      <c r="J31591" s="598"/>
      <c r="M31591" s="598"/>
      <c r="N31591" s="598"/>
      <c r="V31591" s="598"/>
      <c r="W31591" s="598"/>
    </row>
    <row r="31592" spans="6:23" x14ac:dyDescent="0.2">
      <c r="F31592" s="610"/>
      <c r="H31592" s="612"/>
      <c r="I31592" s="598"/>
      <c r="J31592" s="598"/>
      <c r="M31592" s="598"/>
      <c r="N31592" s="598"/>
      <c r="V31592" s="598"/>
      <c r="W31592" s="598"/>
    </row>
    <row r="31593" spans="6:23" x14ac:dyDescent="0.2">
      <c r="F31593" s="610"/>
      <c r="H31593" s="612"/>
      <c r="I31593" s="598"/>
      <c r="J31593" s="598"/>
      <c r="M31593" s="598"/>
      <c r="N31593" s="598"/>
      <c r="V31593" s="598"/>
      <c r="W31593" s="598"/>
    </row>
    <row r="31594" spans="6:23" x14ac:dyDescent="0.2">
      <c r="F31594" s="610"/>
      <c r="H31594" s="612"/>
      <c r="I31594" s="598"/>
      <c r="J31594" s="598"/>
      <c r="M31594" s="598"/>
      <c r="N31594" s="598"/>
      <c r="V31594" s="598"/>
      <c r="W31594" s="598"/>
    </row>
    <row r="31595" spans="6:23" x14ac:dyDescent="0.2">
      <c r="F31595" s="610"/>
      <c r="H31595" s="612"/>
      <c r="I31595" s="598"/>
      <c r="J31595" s="598"/>
      <c r="M31595" s="598"/>
      <c r="N31595" s="598"/>
      <c r="V31595" s="598"/>
      <c r="W31595" s="598"/>
    </row>
    <row r="31596" spans="6:23" x14ac:dyDescent="0.2">
      <c r="F31596" s="610"/>
      <c r="H31596" s="612"/>
      <c r="I31596" s="598"/>
      <c r="J31596" s="598"/>
      <c r="M31596" s="598"/>
      <c r="N31596" s="598"/>
      <c r="V31596" s="598"/>
      <c r="W31596" s="598"/>
    </row>
    <row r="31597" spans="6:23" x14ac:dyDescent="0.2">
      <c r="F31597" s="610"/>
      <c r="H31597" s="612"/>
      <c r="I31597" s="598"/>
      <c r="J31597" s="598"/>
      <c r="M31597" s="598"/>
      <c r="N31597" s="598"/>
      <c r="V31597" s="598"/>
      <c r="W31597" s="598"/>
    </row>
    <row r="31598" spans="6:23" x14ac:dyDescent="0.2">
      <c r="F31598" s="610"/>
      <c r="H31598" s="612"/>
      <c r="I31598" s="598"/>
      <c r="J31598" s="598"/>
      <c r="M31598" s="598"/>
      <c r="N31598" s="598"/>
      <c r="V31598" s="598"/>
      <c r="W31598" s="598"/>
    </row>
    <row r="31599" spans="6:23" x14ac:dyDescent="0.2">
      <c r="F31599" s="610"/>
      <c r="H31599" s="612"/>
      <c r="I31599" s="598"/>
      <c r="J31599" s="598"/>
      <c r="M31599" s="598"/>
      <c r="N31599" s="598"/>
      <c r="V31599" s="598"/>
      <c r="W31599" s="598"/>
    </row>
    <row r="31600" spans="6:23" x14ac:dyDescent="0.2">
      <c r="F31600" s="610"/>
      <c r="H31600" s="612"/>
      <c r="I31600" s="598"/>
      <c r="J31600" s="598"/>
      <c r="M31600" s="598"/>
      <c r="N31600" s="598"/>
      <c r="V31600" s="598"/>
      <c r="W31600" s="598"/>
    </row>
    <row r="31601" spans="6:23" x14ac:dyDescent="0.2">
      <c r="F31601" s="610"/>
      <c r="H31601" s="612"/>
      <c r="I31601" s="598"/>
      <c r="J31601" s="598"/>
      <c r="M31601" s="598"/>
      <c r="N31601" s="598"/>
      <c r="V31601" s="598"/>
      <c r="W31601" s="598"/>
    </row>
    <row r="31602" spans="6:23" x14ac:dyDescent="0.2">
      <c r="F31602" s="610"/>
      <c r="H31602" s="612"/>
      <c r="I31602" s="598"/>
      <c r="J31602" s="598"/>
      <c r="M31602" s="598"/>
      <c r="N31602" s="598"/>
      <c r="V31602" s="598"/>
      <c r="W31602" s="598"/>
    </row>
    <row r="31603" spans="6:23" x14ac:dyDescent="0.2">
      <c r="F31603" s="610"/>
      <c r="H31603" s="612"/>
      <c r="I31603" s="598"/>
      <c r="J31603" s="598"/>
      <c r="M31603" s="598"/>
      <c r="N31603" s="598"/>
      <c r="V31603" s="598"/>
      <c r="W31603" s="598"/>
    </row>
    <row r="31604" spans="6:23" x14ac:dyDescent="0.2">
      <c r="F31604" s="610"/>
      <c r="H31604" s="612"/>
      <c r="I31604" s="598"/>
      <c r="J31604" s="598"/>
      <c r="M31604" s="598"/>
      <c r="N31604" s="598"/>
      <c r="V31604" s="598"/>
      <c r="W31604" s="598"/>
    </row>
    <row r="31605" spans="6:23" x14ac:dyDescent="0.2">
      <c r="F31605" s="610"/>
      <c r="H31605" s="612"/>
      <c r="I31605" s="598"/>
      <c r="J31605" s="598"/>
      <c r="M31605" s="598"/>
      <c r="N31605" s="598"/>
      <c r="V31605" s="598"/>
      <c r="W31605" s="598"/>
    </row>
    <row r="31606" spans="6:23" x14ac:dyDescent="0.2">
      <c r="F31606" s="610"/>
      <c r="H31606" s="612"/>
      <c r="I31606" s="598"/>
      <c r="J31606" s="598"/>
      <c r="M31606" s="598"/>
      <c r="N31606" s="598"/>
      <c r="V31606" s="598"/>
      <c r="W31606" s="598"/>
    </row>
    <row r="31607" spans="6:23" x14ac:dyDescent="0.2">
      <c r="F31607" s="610"/>
      <c r="H31607" s="612"/>
      <c r="I31607" s="598"/>
      <c r="J31607" s="598"/>
      <c r="M31607" s="598"/>
      <c r="N31607" s="598"/>
      <c r="V31607" s="598"/>
      <c r="W31607" s="598"/>
    </row>
    <row r="31608" spans="6:23" x14ac:dyDescent="0.2">
      <c r="F31608" s="610"/>
      <c r="H31608" s="612"/>
      <c r="I31608" s="598"/>
      <c r="J31608" s="598"/>
      <c r="M31608" s="598"/>
      <c r="N31608" s="598"/>
      <c r="V31608" s="598"/>
      <c r="W31608" s="598"/>
    </row>
    <row r="31609" spans="6:23" x14ac:dyDescent="0.2">
      <c r="F31609" s="610"/>
      <c r="H31609" s="612"/>
      <c r="I31609" s="598"/>
      <c r="J31609" s="598"/>
      <c r="M31609" s="598"/>
      <c r="N31609" s="598"/>
      <c r="V31609" s="598"/>
      <c r="W31609" s="598"/>
    </row>
    <row r="31610" spans="6:23" x14ac:dyDescent="0.2">
      <c r="F31610" s="610"/>
      <c r="H31610" s="612"/>
      <c r="I31610" s="598"/>
      <c r="J31610" s="598"/>
      <c r="M31610" s="598"/>
      <c r="N31610" s="598"/>
      <c r="V31610" s="598"/>
      <c r="W31610" s="598"/>
    </row>
    <row r="31611" spans="6:23" x14ac:dyDescent="0.2">
      <c r="F31611" s="610"/>
      <c r="H31611" s="612"/>
      <c r="I31611" s="598"/>
      <c r="J31611" s="598"/>
      <c r="M31611" s="598"/>
      <c r="N31611" s="598"/>
      <c r="V31611" s="598"/>
      <c r="W31611" s="598"/>
    </row>
    <row r="31612" spans="6:23" x14ac:dyDescent="0.2">
      <c r="F31612" s="610"/>
      <c r="H31612" s="612"/>
      <c r="I31612" s="598"/>
      <c r="J31612" s="598"/>
      <c r="M31612" s="598"/>
      <c r="N31612" s="598"/>
      <c r="V31612" s="598"/>
      <c r="W31612" s="598"/>
    </row>
    <row r="31613" spans="6:23" x14ac:dyDescent="0.2">
      <c r="F31613" s="610"/>
      <c r="H31613" s="612"/>
      <c r="I31613" s="598"/>
      <c r="J31613" s="598"/>
      <c r="M31613" s="598"/>
      <c r="N31613" s="598"/>
      <c r="V31613" s="598"/>
      <c r="W31613" s="598"/>
    </row>
    <row r="31614" spans="6:23" x14ac:dyDescent="0.2">
      <c r="F31614" s="610"/>
      <c r="H31614" s="612"/>
      <c r="I31614" s="598"/>
      <c r="J31614" s="598"/>
      <c r="M31614" s="598"/>
      <c r="N31614" s="598"/>
      <c r="V31614" s="598"/>
      <c r="W31614" s="598"/>
    </row>
    <row r="31615" spans="6:23" x14ac:dyDescent="0.2">
      <c r="F31615" s="610"/>
      <c r="H31615" s="612"/>
      <c r="I31615" s="598"/>
      <c r="J31615" s="598"/>
      <c r="M31615" s="598"/>
      <c r="N31615" s="598"/>
      <c r="V31615" s="598"/>
      <c r="W31615" s="598"/>
    </row>
    <row r="31616" spans="6:23" x14ac:dyDescent="0.2">
      <c r="F31616" s="610"/>
      <c r="H31616" s="612"/>
      <c r="I31616" s="598"/>
      <c r="J31616" s="598"/>
      <c r="M31616" s="598"/>
      <c r="N31616" s="598"/>
      <c r="V31616" s="598"/>
      <c r="W31616" s="598"/>
    </row>
    <row r="31617" spans="6:23" x14ac:dyDescent="0.2">
      <c r="F31617" s="610"/>
      <c r="H31617" s="612"/>
      <c r="I31617" s="598"/>
      <c r="J31617" s="598"/>
      <c r="M31617" s="598"/>
      <c r="N31617" s="598"/>
      <c r="V31617" s="598"/>
      <c r="W31617" s="598"/>
    </row>
    <row r="31618" spans="6:23" x14ac:dyDescent="0.2">
      <c r="F31618" s="610"/>
      <c r="H31618" s="612"/>
      <c r="I31618" s="598"/>
      <c r="J31618" s="598"/>
      <c r="M31618" s="598"/>
      <c r="N31618" s="598"/>
      <c r="V31618" s="598"/>
      <c r="W31618" s="598"/>
    </row>
    <row r="31619" spans="6:23" x14ac:dyDescent="0.2">
      <c r="F31619" s="610"/>
      <c r="H31619" s="612"/>
      <c r="I31619" s="598"/>
      <c r="J31619" s="598"/>
      <c r="M31619" s="598"/>
      <c r="N31619" s="598"/>
      <c r="V31619" s="598"/>
      <c r="W31619" s="598"/>
    </row>
    <row r="31620" spans="6:23" x14ac:dyDescent="0.2">
      <c r="F31620" s="610"/>
      <c r="H31620" s="612"/>
      <c r="I31620" s="598"/>
      <c r="J31620" s="598"/>
      <c r="M31620" s="598"/>
      <c r="N31620" s="598"/>
      <c r="V31620" s="598"/>
      <c r="W31620" s="598"/>
    </row>
    <row r="31621" spans="6:23" x14ac:dyDescent="0.2">
      <c r="F31621" s="610"/>
      <c r="H31621" s="612"/>
      <c r="I31621" s="598"/>
      <c r="J31621" s="598"/>
      <c r="M31621" s="598"/>
      <c r="N31621" s="598"/>
      <c r="V31621" s="598"/>
      <c r="W31621" s="598"/>
    </row>
    <row r="31622" spans="6:23" x14ac:dyDescent="0.2">
      <c r="F31622" s="610"/>
      <c r="H31622" s="612"/>
      <c r="I31622" s="598"/>
      <c r="J31622" s="598"/>
      <c r="M31622" s="598"/>
      <c r="N31622" s="598"/>
      <c r="V31622" s="598"/>
      <c r="W31622" s="598"/>
    </row>
    <row r="31623" spans="6:23" x14ac:dyDescent="0.2">
      <c r="F31623" s="610"/>
      <c r="H31623" s="612"/>
      <c r="I31623" s="598"/>
      <c r="J31623" s="598"/>
      <c r="M31623" s="598"/>
      <c r="N31623" s="598"/>
      <c r="V31623" s="598"/>
      <c r="W31623" s="598"/>
    </row>
    <row r="31624" spans="6:23" x14ac:dyDescent="0.2">
      <c r="F31624" s="610"/>
      <c r="H31624" s="612"/>
      <c r="I31624" s="598"/>
      <c r="J31624" s="598"/>
      <c r="M31624" s="598"/>
      <c r="N31624" s="598"/>
      <c r="V31624" s="598"/>
      <c r="W31624" s="598"/>
    </row>
    <row r="31625" spans="6:23" x14ac:dyDescent="0.2">
      <c r="F31625" s="610"/>
      <c r="H31625" s="612"/>
      <c r="I31625" s="598"/>
      <c r="J31625" s="598"/>
      <c r="M31625" s="598"/>
      <c r="N31625" s="598"/>
      <c r="V31625" s="598"/>
      <c r="W31625" s="598"/>
    </row>
    <row r="31626" spans="6:23" x14ac:dyDescent="0.2">
      <c r="F31626" s="610"/>
      <c r="H31626" s="612"/>
      <c r="I31626" s="598"/>
      <c r="J31626" s="598"/>
      <c r="M31626" s="598"/>
      <c r="N31626" s="598"/>
      <c r="V31626" s="598"/>
      <c r="W31626" s="598"/>
    </row>
    <row r="31627" spans="6:23" x14ac:dyDescent="0.2">
      <c r="F31627" s="610"/>
      <c r="H31627" s="612"/>
      <c r="I31627" s="598"/>
      <c r="J31627" s="598"/>
      <c r="M31627" s="598"/>
      <c r="N31627" s="598"/>
      <c r="V31627" s="598"/>
      <c r="W31627" s="598"/>
    </row>
    <row r="31628" spans="6:23" x14ac:dyDescent="0.2">
      <c r="F31628" s="610"/>
      <c r="H31628" s="612"/>
      <c r="I31628" s="598"/>
      <c r="J31628" s="598"/>
      <c r="M31628" s="598"/>
      <c r="N31628" s="598"/>
      <c r="V31628" s="598"/>
      <c r="W31628" s="598"/>
    </row>
    <row r="31629" spans="6:23" x14ac:dyDescent="0.2">
      <c r="F31629" s="610"/>
      <c r="H31629" s="612"/>
      <c r="I31629" s="598"/>
      <c r="J31629" s="598"/>
      <c r="M31629" s="598"/>
      <c r="N31629" s="598"/>
      <c r="V31629" s="598"/>
      <c r="W31629" s="598"/>
    </row>
    <row r="31630" spans="6:23" x14ac:dyDescent="0.2">
      <c r="F31630" s="610"/>
      <c r="H31630" s="612"/>
      <c r="I31630" s="598"/>
      <c r="J31630" s="598"/>
      <c r="M31630" s="598"/>
      <c r="N31630" s="598"/>
      <c r="V31630" s="598"/>
      <c r="W31630" s="598"/>
    </row>
    <row r="31631" spans="6:23" x14ac:dyDescent="0.2">
      <c r="F31631" s="610"/>
      <c r="H31631" s="612"/>
      <c r="I31631" s="598"/>
      <c r="J31631" s="598"/>
      <c r="M31631" s="598"/>
      <c r="N31631" s="598"/>
      <c r="V31631" s="598"/>
      <c r="W31631" s="598"/>
    </row>
    <row r="31632" spans="6:23" x14ac:dyDescent="0.2">
      <c r="F31632" s="610"/>
      <c r="H31632" s="612"/>
      <c r="I31632" s="598"/>
      <c r="J31632" s="598"/>
      <c r="M31632" s="598"/>
      <c r="N31632" s="598"/>
      <c r="V31632" s="598"/>
      <c r="W31632" s="598"/>
    </row>
    <row r="31633" spans="6:23" x14ac:dyDescent="0.2">
      <c r="F31633" s="610"/>
      <c r="H31633" s="612"/>
      <c r="I31633" s="598"/>
      <c r="J31633" s="598"/>
      <c r="M31633" s="598"/>
      <c r="N31633" s="598"/>
      <c r="V31633" s="598"/>
      <c r="W31633" s="598"/>
    </row>
    <row r="31634" spans="6:23" x14ac:dyDescent="0.2">
      <c r="F31634" s="610"/>
      <c r="H31634" s="612"/>
      <c r="I31634" s="598"/>
      <c r="J31634" s="598"/>
      <c r="M31634" s="598"/>
      <c r="N31634" s="598"/>
      <c r="V31634" s="598"/>
      <c r="W31634" s="598"/>
    </row>
    <row r="31635" spans="6:23" x14ac:dyDescent="0.2">
      <c r="F31635" s="610"/>
      <c r="H31635" s="612"/>
      <c r="I31635" s="598"/>
      <c r="J31635" s="598"/>
      <c r="M31635" s="598"/>
      <c r="N31635" s="598"/>
      <c r="V31635" s="598"/>
      <c r="W31635" s="598"/>
    </row>
    <row r="31636" spans="6:23" x14ac:dyDescent="0.2">
      <c r="F31636" s="610"/>
      <c r="H31636" s="612"/>
      <c r="I31636" s="598"/>
      <c r="J31636" s="598"/>
      <c r="M31636" s="598"/>
      <c r="N31636" s="598"/>
      <c r="V31636" s="598"/>
      <c r="W31636" s="598"/>
    </row>
    <row r="31637" spans="6:23" x14ac:dyDescent="0.2">
      <c r="F31637" s="610"/>
      <c r="H31637" s="612"/>
      <c r="I31637" s="598"/>
      <c r="J31637" s="598"/>
      <c r="M31637" s="598"/>
      <c r="N31637" s="598"/>
      <c r="V31637" s="598"/>
      <c r="W31637" s="598"/>
    </row>
    <row r="31638" spans="6:23" x14ac:dyDescent="0.2">
      <c r="F31638" s="610"/>
      <c r="H31638" s="612"/>
      <c r="I31638" s="598"/>
      <c r="J31638" s="598"/>
      <c r="M31638" s="598"/>
      <c r="N31638" s="598"/>
      <c r="V31638" s="598"/>
      <c r="W31638" s="598"/>
    </row>
    <row r="31639" spans="6:23" x14ac:dyDescent="0.2">
      <c r="F31639" s="610"/>
      <c r="H31639" s="612"/>
      <c r="I31639" s="598"/>
      <c r="J31639" s="598"/>
      <c r="M31639" s="598"/>
      <c r="N31639" s="598"/>
      <c r="V31639" s="598"/>
      <c r="W31639" s="598"/>
    </row>
    <row r="31640" spans="6:23" x14ac:dyDescent="0.2">
      <c r="F31640" s="610"/>
      <c r="H31640" s="612"/>
      <c r="I31640" s="598"/>
      <c r="J31640" s="598"/>
      <c r="M31640" s="598"/>
      <c r="N31640" s="598"/>
      <c r="V31640" s="598"/>
      <c r="W31640" s="598"/>
    </row>
    <row r="31641" spans="6:23" x14ac:dyDescent="0.2">
      <c r="F31641" s="610"/>
      <c r="H31641" s="612"/>
      <c r="I31641" s="598"/>
      <c r="J31641" s="598"/>
      <c r="M31641" s="598"/>
      <c r="N31641" s="598"/>
      <c r="V31641" s="598"/>
      <c r="W31641" s="598"/>
    </row>
    <row r="31642" spans="6:23" x14ac:dyDescent="0.2">
      <c r="F31642" s="610"/>
      <c r="H31642" s="612"/>
      <c r="I31642" s="598"/>
      <c r="J31642" s="598"/>
      <c r="M31642" s="598"/>
      <c r="N31642" s="598"/>
      <c r="V31642" s="598"/>
      <c r="W31642" s="598"/>
    </row>
    <row r="31643" spans="6:23" x14ac:dyDescent="0.2">
      <c r="F31643" s="610"/>
      <c r="H31643" s="612"/>
      <c r="I31643" s="598"/>
      <c r="J31643" s="598"/>
      <c r="M31643" s="598"/>
      <c r="N31643" s="598"/>
      <c r="V31643" s="598"/>
      <c r="W31643" s="598"/>
    </row>
    <row r="31644" spans="6:23" x14ac:dyDescent="0.2">
      <c r="F31644" s="610"/>
      <c r="H31644" s="612"/>
      <c r="I31644" s="598"/>
      <c r="J31644" s="598"/>
      <c r="M31644" s="598"/>
      <c r="N31644" s="598"/>
      <c r="V31644" s="598"/>
      <c r="W31644" s="598"/>
    </row>
    <row r="31645" spans="6:23" x14ac:dyDescent="0.2">
      <c r="F31645" s="610"/>
      <c r="H31645" s="612"/>
      <c r="I31645" s="598"/>
      <c r="J31645" s="598"/>
      <c r="M31645" s="598"/>
      <c r="N31645" s="598"/>
      <c r="V31645" s="598"/>
      <c r="W31645" s="598"/>
    </row>
    <row r="31646" spans="6:23" x14ac:dyDescent="0.2">
      <c r="F31646" s="610"/>
      <c r="H31646" s="612"/>
      <c r="I31646" s="598"/>
      <c r="J31646" s="598"/>
      <c r="M31646" s="598"/>
      <c r="N31646" s="598"/>
      <c r="V31646" s="598"/>
      <c r="W31646" s="598"/>
    </row>
    <row r="31647" spans="6:23" x14ac:dyDescent="0.2">
      <c r="F31647" s="610"/>
      <c r="H31647" s="612"/>
      <c r="I31647" s="598"/>
      <c r="J31647" s="598"/>
      <c r="M31647" s="598"/>
      <c r="N31647" s="598"/>
      <c r="V31647" s="598"/>
      <c r="W31647" s="598"/>
    </row>
    <row r="31648" spans="6:23" x14ac:dyDescent="0.2">
      <c r="F31648" s="610"/>
      <c r="H31648" s="612"/>
      <c r="I31648" s="598"/>
      <c r="J31648" s="598"/>
      <c r="M31648" s="598"/>
      <c r="N31648" s="598"/>
      <c r="V31648" s="598"/>
      <c r="W31648" s="598"/>
    </row>
    <row r="31649" spans="6:23" x14ac:dyDescent="0.2">
      <c r="F31649" s="610"/>
      <c r="H31649" s="612"/>
      <c r="I31649" s="598"/>
      <c r="J31649" s="598"/>
      <c r="M31649" s="598"/>
      <c r="N31649" s="598"/>
      <c r="V31649" s="598"/>
      <c r="W31649" s="598"/>
    </row>
    <row r="31650" spans="6:23" x14ac:dyDescent="0.2">
      <c r="F31650" s="610"/>
      <c r="H31650" s="612"/>
      <c r="I31650" s="598"/>
      <c r="J31650" s="598"/>
      <c r="M31650" s="598"/>
      <c r="N31650" s="598"/>
      <c r="V31650" s="598"/>
      <c r="W31650" s="598"/>
    </row>
    <row r="31651" spans="6:23" x14ac:dyDescent="0.2">
      <c r="F31651" s="610"/>
      <c r="H31651" s="612"/>
      <c r="I31651" s="598"/>
      <c r="J31651" s="598"/>
      <c r="M31651" s="598"/>
      <c r="N31651" s="598"/>
      <c r="V31651" s="598"/>
      <c r="W31651" s="598"/>
    </row>
    <row r="31652" spans="6:23" x14ac:dyDescent="0.2">
      <c r="F31652" s="610"/>
      <c r="H31652" s="612"/>
      <c r="I31652" s="598"/>
      <c r="J31652" s="598"/>
      <c r="M31652" s="598"/>
      <c r="N31652" s="598"/>
      <c r="V31652" s="598"/>
      <c r="W31652" s="598"/>
    </row>
    <row r="31653" spans="6:23" x14ac:dyDescent="0.2">
      <c r="F31653" s="610"/>
      <c r="H31653" s="612"/>
      <c r="I31653" s="598"/>
      <c r="J31653" s="598"/>
      <c r="M31653" s="598"/>
      <c r="N31653" s="598"/>
      <c r="V31653" s="598"/>
      <c r="W31653" s="598"/>
    </row>
    <row r="31654" spans="6:23" x14ac:dyDescent="0.2">
      <c r="F31654" s="610"/>
      <c r="H31654" s="612"/>
      <c r="I31654" s="598"/>
      <c r="J31654" s="598"/>
      <c r="M31654" s="598"/>
      <c r="N31654" s="598"/>
      <c r="V31654" s="598"/>
      <c r="W31654" s="598"/>
    </row>
    <row r="31655" spans="6:23" x14ac:dyDescent="0.2">
      <c r="F31655" s="610"/>
      <c r="H31655" s="612"/>
      <c r="I31655" s="598"/>
      <c r="J31655" s="598"/>
      <c r="M31655" s="598"/>
      <c r="N31655" s="598"/>
      <c r="V31655" s="598"/>
      <c r="W31655" s="598"/>
    </row>
    <row r="31656" spans="6:23" x14ac:dyDescent="0.2">
      <c r="F31656" s="610"/>
      <c r="H31656" s="612"/>
      <c r="I31656" s="598"/>
      <c r="J31656" s="598"/>
      <c r="M31656" s="598"/>
      <c r="N31656" s="598"/>
      <c r="V31656" s="598"/>
      <c r="W31656" s="598"/>
    </row>
    <row r="31657" spans="6:23" x14ac:dyDescent="0.2">
      <c r="F31657" s="610"/>
      <c r="H31657" s="612"/>
      <c r="I31657" s="598"/>
      <c r="J31657" s="598"/>
      <c r="M31657" s="598"/>
      <c r="N31657" s="598"/>
      <c r="V31657" s="598"/>
      <c r="W31657" s="598"/>
    </row>
    <row r="31658" spans="6:23" x14ac:dyDescent="0.2">
      <c r="F31658" s="610"/>
      <c r="H31658" s="612"/>
      <c r="I31658" s="598"/>
      <c r="J31658" s="598"/>
      <c r="M31658" s="598"/>
      <c r="N31658" s="598"/>
      <c r="V31658" s="598"/>
      <c r="W31658" s="598"/>
    </row>
    <row r="31659" spans="6:23" x14ac:dyDescent="0.2">
      <c r="F31659" s="610"/>
      <c r="H31659" s="612"/>
      <c r="I31659" s="598"/>
      <c r="J31659" s="598"/>
      <c r="M31659" s="598"/>
      <c r="N31659" s="598"/>
      <c r="V31659" s="598"/>
      <c r="W31659" s="598"/>
    </row>
    <row r="31660" spans="6:23" x14ac:dyDescent="0.2">
      <c r="F31660" s="610"/>
      <c r="H31660" s="612"/>
      <c r="I31660" s="598"/>
      <c r="J31660" s="598"/>
      <c r="M31660" s="598"/>
      <c r="N31660" s="598"/>
      <c r="V31660" s="598"/>
      <c r="W31660" s="598"/>
    </row>
    <row r="31661" spans="6:23" x14ac:dyDescent="0.2">
      <c r="F31661" s="610"/>
      <c r="H31661" s="612"/>
      <c r="I31661" s="598"/>
      <c r="J31661" s="598"/>
      <c r="M31661" s="598"/>
      <c r="N31661" s="598"/>
      <c r="V31661" s="598"/>
      <c r="W31661" s="598"/>
    </row>
    <row r="31662" spans="6:23" x14ac:dyDescent="0.2">
      <c r="F31662" s="610"/>
      <c r="H31662" s="612"/>
      <c r="I31662" s="598"/>
      <c r="J31662" s="598"/>
      <c r="M31662" s="598"/>
      <c r="N31662" s="598"/>
      <c r="V31662" s="598"/>
      <c r="W31662" s="598"/>
    </row>
    <row r="31663" spans="6:23" x14ac:dyDescent="0.2">
      <c r="F31663" s="610"/>
      <c r="H31663" s="612"/>
      <c r="I31663" s="598"/>
      <c r="J31663" s="598"/>
      <c r="M31663" s="598"/>
      <c r="N31663" s="598"/>
      <c r="V31663" s="598"/>
      <c r="W31663" s="598"/>
    </row>
    <row r="31664" spans="6:23" x14ac:dyDescent="0.2">
      <c r="F31664" s="610"/>
      <c r="H31664" s="612"/>
      <c r="I31664" s="598"/>
      <c r="J31664" s="598"/>
      <c r="M31664" s="598"/>
      <c r="N31664" s="598"/>
      <c r="V31664" s="598"/>
      <c r="W31664" s="598"/>
    </row>
    <row r="31665" spans="6:23" x14ac:dyDescent="0.2">
      <c r="F31665" s="610"/>
      <c r="H31665" s="612"/>
      <c r="I31665" s="598"/>
      <c r="J31665" s="598"/>
      <c r="M31665" s="598"/>
      <c r="N31665" s="598"/>
      <c r="V31665" s="598"/>
      <c r="W31665" s="598"/>
    </row>
    <row r="31666" spans="6:23" x14ac:dyDescent="0.2">
      <c r="F31666" s="610"/>
      <c r="H31666" s="612"/>
      <c r="I31666" s="598"/>
      <c r="J31666" s="598"/>
      <c r="M31666" s="598"/>
      <c r="N31666" s="598"/>
      <c r="V31666" s="598"/>
      <c r="W31666" s="598"/>
    </row>
    <row r="31667" spans="6:23" x14ac:dyDescent="0.2">
      <c r="F31667" s="610"/>
      <c r="H31667" s="612"/>
      <c r="I31667" s="598"/>
      <c r="J31667" s="598"/>
      <c r="M31667" s="598"/>
      <c r="N31667" s="598"/>
      <c r="V31667" s="598"/>
      <c r="W31667" s="598"/>
    </row>
    <row r="31668" spans="6:23" x14ac:dyDescent="0.2">
      <c r="F31668" s="610"/>
      <c r="H31668" s="612"/>
      <c r="I31668" s="598"/>
      <c r="J31668" s="598"/>
      <c r="M31668" s="598"/>
      <c r="N31668" s="598"/>
      <c r="V31668" s="598"/>
      <c r="W31668" s="598"/>
    </row>
    <row r="31669" spans="6:23" x14ac:dyDescent="0.2">
      <c r="F31669" s="610"/>
      <c r="H31669" s="612"/>
      <c r="I31669" s="598"/>
      <c r="J31669" s="598"/>
      <c r="M31669" s="598"/>
      <c r="N31669" s="598"/>
      <c r="V31669" s="598"/>
      <c r="W31669" s="598"/>
    </row>
    <row r="31670" spans="6:23" x14ac:dyDescent="0.2">
      <c r="F31670" s="610"/>
      <c r="H31670" s="612"/>
      <c r="I31670" s="598"/>
      <c r="J31670" s="598"/>
      <c r="M31670" s="598"/>
      <c r="N31670" s="598"/>
      <c r="V31670" s="598"/>
      <c r="W31670" s="598"/>
    </row>
    <row r="31671" spans="6:23" x14ac:dyDescent="0.2">
      <c r="F31671" s="610"/>
      <c r="H31671" s="612"/>
      <c r="I31671" s="598"/>
      <c r="J31671" s="598"/>
      <c r="M31671" s="598"/>
      <c r="N31671" s="598"/>
      <c r="V31671" s="598"/>
      <c r="W31671" s="598"/>
    </row>
    <row r="31672" spans="6:23" x14ac:dyDescent="0.2">
      <c r="F31672" s="610"/>
      <c r="H31672" s="612"/>
      <c r="I31672" s="598"/>
      <c r="J31672" s="598"/>
      <c r="M31672" s="598"/>
      <c r="N31672" s="598"/>
      <c r="V31672" s="598"/>
      <c r="W31672" s="598"/>
    </row>
    <row r="31673" spans="6:23" x14ac:dyDescent="0.2">
      <c r="F31673" s="610"/>
      <c r="H31673" s="612"/>
      <c r="I31673" s="598"/>
      <c r="J31673" s="598"/>
      <c r="M31673" s="598"/>
      <c r="N31673" s="598"/>
      <c r="V31673" s="598"/>
      <c r="W31673" s="598"/>
    </row>
    <row r="31674" spans="6:23" x14ac:dyDescent="0.2">
      <c r="F31674" s="610"/>
      <c r="H31674" s="612"/>
      <c r="I31674" s="598"/>
      <c r="J31674" s="598"/>
      <c r="M31674" s="598"/>
      <c r="N31674" s="598"/>
      <c r="V31674" s="598"/>
      <c r="W31674" s="598"/>
    </row>
    <row r="31675" spans="6:23" x14ac:dyDescent="0.2">
      <c r="F31675" s="610"/>
      <c r="H31675" s="612"/>
      <c r="I31675" s="598"/>
      <c r="J31675" s="598"/>
      <c r="M31675" s="598"/>
      <c r="N31675" s="598"/>
      <c r="V31675" s="598"/>
      <c r="W31675" s="598"/>
    </row>
    <row r="31676" spans="6:23" x14ac:dyDescent="0.2">
      <c r="F31676" s="610"/>
      <c r="H31676" s="612"/>
      <c r="I31676" s="598"/>
      <c r="J31676" s="598"/>
      <c r="M31676" s="598"/>
      <c r="N31676" s="598"/>
      <c r="V31676" s="598"/>
      <c r="W31676" s="598"/>
    </row>
    <row r="31677" spans="6:23" x14ac:dyDescent="0.2">
      <c r="F31677" s="610"/>
      <c r="H31677" s="612"/>
      <c r="I31677" s="598"/>
      <c r="J31677" s="598"/>
      <c r="M31677" s="598"/>
      <c r="N31677" s="598"/>
      <c r="V31677" s="598"/>
      <c r="W31677" s="598"/>
    </row>
    <row r="31678" spans="6:23" x14ac:dyDescent="0.2">
      <c r="F31678" s="610"/>
      <c r="H31678" s="612"/>
      <c r="I31678" s="598"/>
      <c r="J31678" s="598"/>
      <c r="M31678" s="598"/>
      <c r="N31678" s="598"/>
      <c r="V31678" s="598"/>
      <c r="W31678" s="598"/>
    </row>
    <row r="31679" spans="6:23" x14ac:dyDescent="0.2">
      <c r="F31679" s="610"/>
      <c r="H31679" s="612"/>
      <c r="I31679" s="598"/>
      <c r="J31679" s="598"/>
      <c r="M31679" s="598"/>
      <c r="N31679" s="598"/>
      <c r="V31679" s="598"/>
      <c r="W31679" s="598"/>
    </row>
    <row r="31680" spans="6:23" x14ac:dyDescent="0.2">
      <c r="F31680" s="610"/>
      <c r="H31680" s="612"/>
      <c r="I31680" s="598"/>
      <c r="J31680" s="598"/>
      <c r="M31680" s="598"/>
      <c r="N31680" s="598"/>
      <c r="V31680" s="598"/>
      <c r="W31680" s="598"/>
    </row>
    <row r="31681" spans="6:23" x14ac:dyDescent="0.2">
      <c r="F31681" s="610"/>
      <c r="H31681" s="612"/>
      <c r="I31681" s="598"/>
      <c r="J31681" s="598"/>
      <c r="M31681" s="598"/>
      <c r="N31681" s="598"/>
      <c r="V31681" s="598"/>
      <c r="W31681" s="598"/>
    </row>
    <row r="31682" spans="6:23" x14ac:dyDescent="0.2">
      <c r="F31682" s="610"/>
      <c r="H31682" s="612"/>
      <c r="I31682" s="598"/>
      <c r="J31682" s="598"/>
      <c r="M31682" s="598"/>
      <c r="N31682" s="598"/>
      <c r="V31682" s="598"/>
      <c r="W31682" s="598"/>
    </row>
    <row r="31683" spans="6:23" x14ac:dyDescent="0.2">
      <c r="F31683" s="610"/>
      <c r="H31683" s="612"/>
      <c r="I31683" s="598"/>
      <c r="J31683" s="598"/>
      <c r="M31683" s="598"/>
      <c r="N31683" s="598"/>
      <c r="V31683" s="598"/>
      <c r="W31683" s="598"/>
    </row>
    <row r="31684" spans="6:23" x14ac:dyDescent="0.2">
      <c r="F31684" s="610"/>
      <c r="H31684" s="612"/>
      <c r="I31684" s="598"/>
      <c r="J31684" s="598"/>
      <c r="M31684" s="598"/>
      <c r="N31684" s="598"/>
      <c r="V31684" s="598"/>
      <c r="W31684" s="598"/>
    </row>
    <row r="31685" spans="6:23" x14ac:dyDescent="0.2">
      <c r="F31685" s="610"/>
      <c r="H31685" s="612"/>
      <c r="I31685" s="598"/>
      <c r="J31685" s="598"/>
      <c r="M31685" s="598"/>
      <c r="N31685" s="598"/>
      <c r="V31685" s="598"/>
      <c r="W31685" s="598"/>
    </row>
    <row r="31686" spans="6:23" x14ac:dyDescent="0.2">
      <c r="F31686" s="610"/>
      <c r="H31686" s="612"/>
      <c r="I31686" s="598"/>
      <c r="J31686" s="598"/>
      <c r="M31686" s="598"/>
      <c r="N31686" s="598"/>
      <c r="V31686" s="598"/>
      <c r="W31686" s="598"/>
    </row>
    <row r="31687" spans="6:23" x14ac:dyDescent="0.2">
      <c r="F31687" s="610"/>
      <c r="H31687" s="612"/>
      <c r="I31687" s="598"/>
      <c r="J31687" s="598"/>
      <c r="M31687" s="598"/>
      <c r="N31687" s="598"/>
      <c r="V31687" s="598"/>
      <c r="W31687" s="598"/>
    </row>
    <row r="31688" spans="6:23" x14ac:dyDescent="0.2">
      <c r="F31688" s="610"/>
      <c r="H31688" s="612"/>
      <c r="I31688" s="598"/>
      <c r="J31688" s="598"/>
      <c r="M31688" s="598"/>
      <c r="N31688" s="598"/>
      <c r="V31688" s="598"/>
      <c r="W31688" s="598"/>
    </row>
    <row r="31689" spans="6:23" x14ac:dyDescent="0.2">
      <c r="F31689" s="610"/>
      <c r="H31689" s="612"/>
      <c r="I31689" s="598"/>
      <c r="J31689" s="598"/>
      <c r="M31689" s="598"/>
      <c r="N31689" s="598"/>
      <c r="V31689" s="598"/>
      <c r="W31689" s="598"/>
    </row>
    <row r="31690" spans="6:23" x14ac:dyDescent="0.2">
      <c r="F31690" s="610"/>
      <c r="H31690" s="612"/>
      <c r="I31690" s="598"/>
      <c r="J31690" s="598"/>
      <c r="M31690" s="598"/>
      <c r="N31690" s="598"/>
      <c r="V31690" s="598"/>
      <c r="W31690" s="598"/>
    </row>
    <row r="31691" spans="6:23" x14ac:dyDescent="0.2">
      <c r="F31691" s="610"/>
      <c r="H31691" s="612"/>
      <c r="I31691" s="598"/>
      <c r="J31691" s="598"/>
      <c r="M31691" s="598"/>
      <c r="N31691" s="598"/>
      <c r="V31691" s="598"/>
      <c r="W31691" s="598"/>
    </row>
    <row r="31692" spans="6:23" x14ac:dyDescent="0.2">
      <c r="F31692" s="610"/>
      <c r="H31692" s="612"/>
      <c r="I31692" s="598"/>
      <c r="J31692" s="598"/>
      <c r="M31692" s="598"/>
      <c r="N31692" s="598"/>
      <c r="V31692" s="598"/>
      <c r="W31692" s="598"/>
    </row>
    <row r="31693" spans="6:23" x14ac:dyDescent="0.2">
      <c r="F31693" s="610"/>
      <c r="H31693" s="612"/>
      <c r="I31693" s="598"/>
      <c r="J31693" s="598"/>
      <c r="M31693" s="598"/>
      <c r="N31693" s="598"/>
      <c r="V31693" s="598"/>
      <c r="W31693" s="598"/>
    </row>
    <row r="31694" spans="6:23" x14ac:dyDescent="0.2">
      <c r="F31694" s="610"/>
      <c r="H31694" s="612"/>
      <c r="I31694" s="598"/>
      <c r="J31694" s="598"/>
      <c r="M31694" s="598"/>
      <c r="N31694" s="598"/>
      <c r="V31694" s="598"/>
      <c r="W31694" s="598"/>
    </row>
    <row r="31695" spans="6:23" x14ac:dyDescent="0.2">
      <c r="F31695" s="610"/>
      <c r="H31695" s="612"/>
      <c r="I31695" s="598"/>
      <c r="J31695" s="598"/>
      <c r="M31695" s="598"/>
      <c r="N31695" s="598"/>
      <c r="V31695" s="598"/>
      <c r="W31695" s="598"/>
    </row>
    <row r="31696" spans="6:23" x14ac:dyDescent="0.2">
      <c r="F31696" s="610"/>
      <c r="H31696" s="612"/>
      <c r="I31696" s="598"/>
      <c r="J31696" s="598"/>
      <c r="M31696" s="598"/>
      <c r="N31696" s="598"/>
      <c r="V31696" s="598"/>
      <c r="W31696" s="598"/>
    </row>
    <row r="31697" spans="6:23" x14ac:dyDescent="0.2">
      <c r="F31697" s="610"/>
      <c r="H31697" s="612"/>
      <c r="I31697" s="598"/>
      <c r="J31697" s="598"/>
      <c r="M31697" s="598"/>
      <c r="N31697" s="598"/>
      <c r="V31697" s="598"/>
      <c r="W31697" s="598"/>
    </row>
    <row r="31698" spans="6:23" x14ac:dyDescent="0.2">
      <c r="F31698" s="610"/>
      <c r="H31698" s="612"/>
      <c r="I31698" s="598"/>
      <c r="J31698" s="598"/>
      <c r="M31698" s="598"/>
      <c r="N31698" s="598"/>
      <c r="V31698" s="598"/>
      <c r="W31698" s="598"/>
    </row>
    <row r="31699" spans="6:23" x14ac:dyDescent="0.2">
      <c r="F31699" s="610"/>
      <c r="H31699" s="612"/>
      <c r="I31699" s="598"/>
      <c r="J31699" s="598"/>
      <c r="M31699" s="598"/>
      <c r="N31699" s="598"/>
      <c r="V31699" s="598"/>
      <c r="W31699" s="598"/>
    </row>
    <row r="31700" spans="6:23" x14ac:dyDescent="0.2">
      <c r="F31700" s="610"/>
      <c r="H31700" s="612"/>
      <c r="I31700" s="598"/>
      <c r="J31700" s="598"/>
      <c r="M31700" s="598"/>
      <c r="N31700" s="598"/>
      <c r="V31700" s="598"/>
      <c r="W31700" s="598"/>
    </row>
    <row r="31701" spans="6:23" x14ac:dyDescent="0.2">
      <c r="F31701" s="610"/>
      <c r="H31701" s="612"/>
      <c r="I31701" s="598"/>
      <c r="J31701" s="598"/>
      <c r="M31701" s="598"/>
      <c r="N31701" s="598"/>
      <c r="V31701" s="598"/>
      <c r="W31701" s="598"/>
    </row>
    <row r="31702" spans="6:23" x14ac:dyDescent="0.2">
      <c r="F31702" s="610"/>
      <c r="H31702" s="612"/>
      <c r="I31702" s="598"/>
      <c r="J31702" s="598"/>
      <c r="M31702" s="598"/>
      <c r="N31702" s="598"/>
      <c r="V31702" s="598"/>
      <c r="W31702" s="598"/>
    </row>
    <row r="31703" spans="6:23" x14ac:dyDescent="0.2">
      <c r="F31703" s="610"/>
      <c r="H31703" s="612"/>
      <c r="I31703" s="598"/>
      <c r="J31703" s="598"/>
      <c r="M31703" s="598"/>
      <c r="N31703" s="598"/>
      <c r="V31703" s="598"/>
      <c r="W31703" s="598"/>
    </row>
    <row r="31704" spans="6:23" x14ac:dyDescent="0.2">
      <c r="F31704" s="610"/>
      <c r="H31704" s="612"/>
      <c r="I31704" s="598"/>
      <c r="J31704" s="598"/>
      <c r="M31704" s="598"/>
      <c r="N31704" s="598"/>
      <c r="V31704" s="598"/>
      <c r="W31704" s="598"/>
    </row>
    <row r="31705" spans="6:23" x14ac:dyDescent="0.2">
      <c r="F31705" s="610"/>
      <c r="H31705" s="612"/>
      <c r="I31705" s="598"/>
      <c r="J31705" s="598"/>
      <c r="M31705" s="598"/>
      <c r="N31705" s="598"/>
      <c r="V31705" s="598"/>
      <c r="W31705" s="598"/>
    </row>
    <row r="31706" spans="6:23" x14ac:dyDescent="0.2">
      <c r="F31706" s="610"/>
      <c r="H31706" s="612"/>
      <c r="I31706" s="598"/>
      <c r="J31706" s="598"/>
      <c r="M31706" s="598"/>
      <c r="N31706" s="598"/>
      <c r="V31706" s="598"/>
      <c r="W31706" s="598"/>
    </row>
    <row r="31707" spans="6:23" x14ac:dyDescent="0.2">
      <c r="F31707" s="610"/>
      <c r="H31707" s="612"/>
      <c r="I31707" s="598"/>
      <c r="J31707" s="598"/>
      <c r="M31707" s="598"/>
      <c r="N31707" s="598"/>
      <c r="V31707" s="598"/>
      <c r="W31707" s="598"/>
    </row>
    <row r="31708" spans="6:23" x14ac:dyDescent="0.2">
      <c r="F31708" s="610"/>
      <c r="H31708" s="612"/>
      <c r="I31708" s="598"/>
      <c r="J31708" s="598"/>
      <c r="M31708" s="598"/>
      <c r="N31708" s="598"/>
      <c r="V31708" s="598"/>
      <c r="W31708" s="598"/>
    </row>
    <row r="31709" spans="6:23" x14ac:dyDescent="0.2">
      <c r="F31709" s="610"/>
      <c r="H31709" s="612"/>
      <c r="I31709" s="598"/>
      <c r="J31709" s="598"/>
      <c r="M31709" s="598"/>
      <c r="N31709" s="598"/>
      <c r="V31709" s="598"/>
      <c r="W31709" s="598"/>
    </row>
    <row r="31710" spans="6:23" x14ac:dyDescent="0.2">
      <c r="F31710" s="610"/>
      <c r="H31710" s="612"/>
      <c r="I31710" s="598"/>
      <c r="J31710" s="598"/>
      <c r="M31710" s="598"/>
      <c r="N31710" s="598"/>
      <c r="V31710" s="598"/>
      <c r="W31710" s="598"/>
    </row>
    <row r="31711" spans="6:23" x14ac:dyDescent="0.2">
      <c r="F31711" s="610"/>
      <c r="H31711" s="612"/>
      <c r="I31711" s="598"/>
      <c r="J31711" s="598"/>
      <c r="M31711" s="598"/>
      <c r="N31711" s="598"/>
      <c r="V31711" s="598"/>
      <c r="W31711" s="598"/>
    </row>
    <row r="31712" spans="6:23" x14ac:dyDescent="0.2">
      <c r="F31712" s="610"/>
      <c r="H31712" s="612"/>
      <c r="I31712" s="598"/>
      <c r="J31712" s="598"/>
      <c r="M31712" s="598"/>
      <c r="N31712" s="598"/>
      <c r="V31712" s="598"/>
      <c r="W31712" s="598"/>
    </row>
    <row r="31713" spans="6:23" x14ac:dyDescent="0.2">
      <c r="F31713" s="610"/>
      <c r="H31713" s="612"/>
      <c r="I31713" s="598"/>
      <c r="J31713" s="598"/>
      <c r="M31713" s="598"/>
      <c r="N31713" s="598"/>
      <c r="V31713" s="598"/>
      <c r="W31713" s="598"/>
    </row>
    <row r="31714" spans="6:23" x14ac:dyDescent="0.2">
      <c r="F31714" s="610"/>
      <c r="H31714" s="612"/>
      <c r="I31714" s="598"/>
      <c r="J31714" s="598"/>
      <c r="M31714" s="598"/>
      <c r="N31714" s="598"/>
      <c r="V31714" s="598"/>
      <c r="W31714" s="598"/>
    </row>
    <row r="31715" spans="6:23" x14ac:dyDescent="0.2">
      <c r="F31715" s="610"/>
      <c r="H31715" s="612"/>
      <c r="I31715" s="598"/>
      <c r="J31715" s="598"/>
      <c r="M31715" s="598"/>
      <c r="N31715" s="598"/>
      <c r="V31715" s="598"/>
      <c r="W31715" s="598"/>
    </row>
    <row r="31716" spans="6:23" x14ac:dyDescent="0.2">
      <c r="F31716" s="610"/>
      <c r="H31716" s="612"/>
      <c r="I31716" s="598"/>
      <c r="J31716" s="598"/>
      <c r="M31716" s="598"/>
      <c r="N31716" s="598"/>
      <c r="V31716" s="598"/>
      <c r="W31716" s="598"/>
    </row>
    <row r="31717" spans="6:23" x14ac:dyDescent="0.2">
      <c r="F31717" s="610"/>
      <c r="H31717" s="612"/>
      <c r="I31717" s="598"/>
      <c r="J31717" s="598"/>
      <c r="M31717" s="598"/>
      <c r="N31717" s="598"/>
      <c r="V31717" s="598"/>
      <c r="W31717" s="598"/>
    </row>
    <row r="31718" spans="6:23" x14ac:dyDescent="0.2">
      <c r="F31718" s="610"/>
      <c r="H31718" s="612"/>
      <c r="I31718" s="598"/>
      <c r="J31718" s="598"/>
      <c r="M31718" s="598"/>
      <c r="N31718" s="598"/>
      <c r="V31718" s="598"/>
      <c r="W31718" s="598"/>
    </row>
    <row r="31719" spans="6:23" x14ac:dyDescent="0.2">
      <c r="F31719" s="610"/>
      <c r="H31719" s="612"/>
      <c r="I31719" s="598"/>
      <c r="J31719" s="598"/>
      <c r="M31719" s="598"/>
      <c r="N31719" s="598"/>
      <c r="V31719" s="598"/>
      <c r="W31719" s="598"/>
    </row>
    <row r="31720" spans="6:23" x14ac:dyDescent="0.2">
      <c r="F31720" s="610"/>
      <c r="H31720" s="612"/>
      <c r="I31720" s="598"/>
      <c r="J31720" s="598"/>
      <c r="M31720" s="598"/>
      <c r="N31720" s="598"/>
      <c r="V31720" s="598"/>
      <c r="W31720" s="598"/>
    </row>
    <row r="31721" spans="6:23" x14ac:dyDescent="0.2">
      <c r="F31721" s="610"/>
      <c r="H31721" s="612"/>
      <c r="I31721" s="598"/>
      <c r="J31721" s="598"/>
      <c r="M31721" s="598"/>
      <c r="N31721" s="598"/>
      <c r="V31721" s="598"/>
      <c r="W31721" s="598"/>
    </row>
    <row r="31722" spans="6:23" x14ac:dyDescent="0.2">
      <c r="F31722" s="610"/>
      <c r="H31722" s="612"/>
      <c r="I31722" s="598"/>
      <c r="J31722" s="598"/>
      <c r="M31722" s="598"/>
      <c r="N31722" s="598"/>
      <c r="V31722" s="598"/>
      <c r="W31722" s="598"/>
    </row>
    <row r="31723" spans="6:23" x14ac:dyDescent="0.2">
      <c r="F31723" s="610"/>
      <c r="H31723" s="612"/>
      <c r="I31723" s="598"/>
      <c r="J31723" s="598"/>
      <c r="M31723" s="598"/>
      <c r="N31723" s="598"/>
      <c r="V31723" s="598"/>
      <c r="W31723" s="598"/>
    </row>
    <row r="31724" spans="6:23" x14ac:dyDescent="0.2">
      <c r="F31724" s="610"/>
      <c r="H31724" s="612"/>
      <c r="I31724" s="598"/>
      <c r="J31724" s="598"/>
      <c r="M31724" s="598"/>
      <c r="N31724" s="598"/>
      <c r="V31724" s="598"/>
      <c r="W31724" s="598"/>
    </row>
    <row r="31725" spans="6:23" x14ac:dyDescent="0.2">
      <c r="F31725" s="610"/>
      <c r="H31725" s="612"/>
      <c r="I31725" s="598"/>
      <c r="J31725" s="598"/>
      <c r="M31725" s="598"/>
      <c r="N31725" s="598"/>
      <c r="V31725" s="598"/>
      <c r="W31725" s="598"/>
    </row>
    <row r="31726" spans="6:23" x14ac:dyDescent="0.2">
      <c r="F31726" s="610"/>
      <c r="H31726" s="612"/>
      <c r="I31726" s="598"/>
      <c r="J31726" s="598"/>
      <c r="M31726" s="598"/>
      <c r="N31726" s="598"/>
      <c r="V31726" s="598"/>
      <c r="W31726" s="598"/>
    </row>
    <row r="31727" spans="6:23" x14ac:dyDescent="0.2">
      <c r="F31727" s="610"/>
      <c r="H31727" s="612"/>
      <c r="I31727" s="598"/>
      <c r="J31727" s="598"/>
      <c r="M31727" s="598"/>
      <c r="N31727" s="598"/>
      <c r="V31727" s="598"/>
      <c r="W31727" s="598"/>
    </row>
    <row r="31728" spans="6:23" x14ac:dyDescent="0.2">
      <c r="F31728" s="610"/>
      <c r="H31728" s="612"/>
      <c r="I31728" s="598"/>
      <c r="J31728" s="598"/>
      <c r="M31728" s="598"/>
      <c r="N31728" s="598"/>
      <c r="V31728" s="598"/>
      <c r="W31728" s="598"/>
    </row>
    <row r="31729" spans="6:23" x14ac:dyDescent="0.2">
      <c r="F31729" s="610"/>
      <c r="H31729" s="612"/>
      <c r="I31729" s="598"/>
      <c r="J31729" s="598"/>
      <c r="M31729" s="598"/>
      <c r="N31729" s="598"/>
      <c r="V31729" s="598"/>
      <c r="W31729" s="598"/>
    </row>
    <row r="31730" spans="6:23" x14ac:dyDescent="0.2">
      <c r="F31730" s="610"/>
      <c r="H31730" s="612"/>
      <c r="I31730" s="598"/>
      <c r="J31730" s="598"/>
      <c r="M31730" s="598"/>
      <c r="N31730" s="598"/>
      <c r="V31730" s="598"/>
      <c r="W31730" s="598"/>
    </row>
    <row r="31731" spans="6:23" x14ac:dyDescent="0.2">
      <c r="F31731" s="610"/>
      <c r="H31731" s="612"/>
      <c r="I31731" s="598"/>
      <c r="J31731" s="598"/>
      <c r="M31731" s="598"/>
      <c r="N31731" s="598"/>
      <c r="V31731" s="598"/>
      <c r="W31731" s="598"/>
    </row>
    <row r="31732" spans="6:23" x14ac:dyDescent="0.2">
      <c r="F31732" s="610"/>
      <c r="H31732" s="612"/>
      <c r="I31732" s="598"/>
      <c r="J31732" s="598"/>
      <c r="M31732" s="598"/>
      <c r="N31732" s="598"/>
      <c r="V31732" s="598"/>
      <c r="W31732" s="598"/>
    </row>
    <row r="31733" spans="6:23" x14ac:dyDescent="0.2">
      <c r="F31733" s="610"/>
      <c r="H31733" s="612"/>
      <c r="I31733" s="598"/>
      <c r="J31733" s="598"/>
      <c r="M31733" s="598"/>
      <c r="N31733" s="598"/>
      <c r="V31733" s="598"/>
      <c r="W31733" s="598"/>
    </row>
    <row r="31734" spans="6:23" x14ac:dyDescent="0.2">
      <c r="F31734" s="610"/>
      <c r="H31734" s="612"/>
      <c r="I31734" s="598"/>
      <c r="J31734" s="598"/>
      <c r="M31734" s="598"/>
      <c r="N31734" s="598"/>
      <c r="V31734" s="598"/>
      <c r="W31734" s="598"/>
    </row>
    <row r="31735" spans="6:23" x14ac:dyDescent="0.2">
      <c r="F31735" s="610"/>
      <c r="H31735" s="612"/>
      <c r="I31735" s="598"/>
      <c r="J31735" s="598"/>
      <c r="M31735" s="598"/>
      <c r="N31735" s="598"/>
      <c r="V31735" s="598"/>
      <c r="W31735" s="598"/>
    </row>
    <row r="31736" spans="6:23" x14ac:dyDescent="0.2">
      <c r="F31736" s="610"/>
      <c r="H31736" s="612"/>
      <c r="I31736" s="598"/>
      <c r="J31736" s="598"/>
      <c r="M31736" s="598"/>
      <c r="N31736" s="598"/>
      <c r="V31736" s="598"/>
      <c r="W31736" s="598"/>
    </row>
    <row r="31737" spans="6:23" x14ac:dyDescent="0.2">
      <c r="F31737" s="610"/>
      <c r="H31737" s="612"/>
      <c r="I31737" s="598"/>
      <c r="J31737" s="598"/>
      <c r="M31737" s="598"/>
      <c r="N31737" s="598"/>
      <c r="V31737" s="598"/>
      <c r="W31737" s="598"/>
    </row>
    <row r="31738" spans="6:23" x14ac:dyDescent="0.2">
      <c r="F31738" s="610"/>
      <c r="H31738" s="612"/>
      <c r="I31738" s="598"/>
      <c r="J31738" s="598"/>
      <c r="M31738" s="598"/>
      <c r="N31738" s="598"/>
      <c r="V31738" s="598"/>
      <c r="W31738" s="598"/>
    </row>
    <row r="31739" spans="6:23" x14ac:dyDescent="0.2">
      <c r="F31739" s="610"/>
      <c r="H31739" s="612"/>
      <c r="I31739" s="598"/>
      <c r="J31739" s="598"/>
      <c r="M31739" s="598"/>
      <c r="N31739" s="598"/>
      <c r="V31739" s="598"/>
      <c r="W31739" s="598"/>
    </row>
    <row r="31740" spans="6:23" x14ac:dyDescent="0.2">
      <c r="F31740" s="610"/>
      <c r="H31740" s="612"/>
      <c r="I31740" s="598"/>
      <c r="J31740" s="598"/>
      <c r="M31740" s="598"/>
      <c r="N31740" s="598"/>
      <c r="V31740" s="598"/>
      <c r="W31740" s="598"/>
    </row>
    <row r="31741" spans="6:23" x14ac:dyDescent="0.2">
      <c r="F31741" s="610"/>
      <c r="H31741" s="612"/>
      <c r="I31741" s="598"/>
      <c r="J31741" s="598"/>
      <c r="M31741" s="598"/>
      <c r="N31741" s="598"/>
      <c r="V31741" s="598"/>
      <c r="W31741" s="598"/>
    </row>
    <row r="31742" spans="6:23" x14ac:dyDescent="0.2">
      <c r="F31742" s="610"/>
      <c r="H31742" s="612"/>
      <c r="I31742" s="598"/>
      <c r="J31742" s="598"/>
      <c r="M31742" s="598"/>
      <c r="N31742" s="598"/>
      <c r="V31742" s="598"/>
      <c r="W31742" s="598"/>
    </row>
    <row r="31743" spans="6:23" x14ac:dyDescent="0.2">
      <c r="F31743" s="610"/>
      <c r="H31743" s="612"/>
      <c r="I31743" s="598"/>
      <c r="J31743" s="598"/>
      <c r="M31743" s="598"/>
      <c r="N31743" s="598"/>
      <c r="V31743" s="598"/>
      <c r="W31743" s="598"/>
    </row>
    <row r="31744" spans="6:23" x14ac:dyDescent="0.2">
      <c r="F31744" s="610"/>
      <c r="H31744" s="612"/>
      <c r="I31744" s="598"/>
      <c r="J31744" s="598"/>
      <c r="M31744" s="598"/>
      <c r="N31744" s="598"/>
      <c r="V31744" s="598"/>
      <c r="W31744" s="598"/>
    </row>
    <row r="31745" spans="6:23" x14ac:dyDescent="0.2">
      <c r="F31745" s="610"/>
      <c r="H31745" s="612"/>
      <c r="I31745" s="598"/>
      <c r="J31745" s="598"/>
      <c r="M31745" s="598"/>
      <c r="N31745" s="598"/>
      <c r="V31745" s="598"/>
      <c r="W31745" s="598"/>
    </row>
    <row r="31746" spans="6:23" x14ac:dyDescent="0.2">
      <c r="F31746" s="610"/>
      <c r="H31746" s="612"/>
      <c r="I31746" s="598"/>
      <c r="J31746" s="598"/>
      <c r="M31746" s="598"/>
      <c r="N31746" s="598"/>
      <c r="V31746" s="598"/>
      <c r="W31746" s="598"/>
    </row>
    <row r="31747" spans="6:23" x14ac:dyDescent="0.2">
      <c r="F31747" s="610"/>
      <c r="H31747" s="612"/>
      <c r="I31747" s="598"/>
      <c r="J31747" s="598"/>
      <c r="M31747" s="598"/>
      <c r="N31747" s="598"/>
      <c r="V31747" s="598"/>
      <c r="W31747" s="598"/>
    </row>
    <row r="31748" spans="6:23" x14ac:dyDescent="0.2">
      <c r="F31748" s="610"/>
      <c r="H31748" s="612"/>
      <c r="I31748" s="598"/>
      <c r="J31748" s="598"/>
      <c r="M31748" s="598"/>
      <c r="N31748" s="598"/>
      <c r="V31748" s="598"/>
      <c r="W31748" s="598"/>
    </row>
    <row r="31749" spans="6:23" x14ac:dyDescent="0.2">
      <c r="F31749" s="610"/>
      <c r="H31749" s="612"/>
      <c r="I31749" s="598"/>
      <c r="J31749" s="598"/>
      <c r="M31749" s="598"/>
      <c r="N31749" s="598"/>
      <c r="V31749" s="598"/>
      <c r="W31749" s="598"/>
    </row>
    <row r="31750" spans="6:23" x14ac:dyDescent="0.2">
      <c r="F31750" s="610"/>
      <c r="H31750" s="612"/>
      <c r="I31750" s="598"/>
      <c r="J31750" s="598"/>
      <c r="M31750" s="598"/>
      <c r="N31750" s="598"/>
      <c r="V31750" s="598"/>
      <c r="W31750" s="598"/>
    </row>
    <row r="31751" spans="6:23" x14ac:dyDescent="0.2">
      <c r="F31751" s="610"/>
      <c r="H31751" s="612"/>
      <c r="I31751" s="598"/>
      <c r="J31751" s="598"/>
      <c r="M31751" s="598"/>
      <c r="N31751" s="598"/>
      <c r="V31751" s="598"/>
      <c r="W31751" s="598"/>
    </row>
    <row r="31752" spans="6:23" x14ac:dyDescent="0.2">
      <c r="F31752" s="610"/>
      <c r="H31752" s="612"/>
      <c r="I31752" s="598"/>
      <c r="J31752" s="598"/>
      <c r="M31752" s="598"/>
      <c r="N31752" s="598"/>
      <c r="V31752" s="598"/>
      <c r="W31752" s="598"/>
    </row>
    <row r="31753" spans="6:23" x14ac:dyDescent="0.2">
      <c r="F31753" s="610"/>
      <c r="H31753" s="612"/>
      <c r="I31753" s="598"/>
      <c r="J31753" s="598"/>
      <c r="M31753" s="598"/>
      <c r="N31753" s="598"/>
      <c r="V31753" s="598"/>
      <c r="W31753" s="598"/>
    </row>
    <row r="31754" spans="6:23" x14ac:dyDescent="0.2">
      <c r="F31754" s="610"/>
      <c r="H31754" s="612"/>
      <c r="I31754" s="598"/>
      <c r="J31754" s="598"/>
      <c r="M31754" s="598"/>
      <c r="N31754" s="598"/>
      <c r="V31754" s="598"/>
      <c r="W31754" s="598"/>
    </row>
    <row r="31755" spans="6:23" x14ac:dyDescent="0.2">
      <c r="F31755" s="610"/>
      <c r="H31755" s="612"/>
      <c r="I31755" s="598"/>
      <c r="J31755" s="598"/>
      <c r="M31755" s="598"/>
      <c r="N31755" s="598"/>
      <c r="V31755" s="598"/>
      <c r="W31755" s="598"/>
    </row>
    <row r="31756" spans="6:23" x14ac:dyDescent="0.2">
      <c r="F31756" s="610"/>
      <c r="H31756" s="612"/>
      <c r="I31756" s="598"/>
      <c r="J31756" s="598"/>
      <c r="M31756" s="598"/>
      <c r="N31756" s="598"/>
      <c r="V31756" s="598"/>
      <c r="W31756" s="598"/>
    </row>
    <row r="31757" spans="6:23" x14ac:dyDescent="0.2">
      <c r="F31757" s="610"/>
      <c r="H31757" s="612"/>
      <c r="I31757" s="598"/>
      <c r="J31757" s="598"/>
      <c r="M31757" s="598"/>
      <c r="N31757" s="598"/>
      <c r="V31757" s="598"/>
      <c r="W31757" s="598"/>
    </row>
    <row r="31758" spans="6:23" x14ac:dyDescent="0.2">
      <c r="F31758" s="610"/>
      <c r="H31758" s="612"/>
      <c r="I31758" s="598"/>
      <c r="J31758" s="598"/>
      <c r="M31758" s="598"/>
      <c r="N31758" s="598"/>
      <c r="V31758" s="598"/>
      <c r="W31758" s="598"/>
    </row>
    <row r="31759" spans="6:23" x14ac:dyDescent="0.2">
      <c r="F31759" s="610"/>
      <c r="H31759" s="612"/>
      <c r="I31759" s="598"/>
      <c r="J31759" s="598"/>
      <c r="M31759" s="598"/>
      <c r="N31759" s="598"/>
      <c r="V31759" s="598"/>
      <c r="W31759" s="598"/>
    </row>
    <row r="31760" spans="6:23" x14ac:dyDescent="0.2">
      <c r="F31760" s="610"/>
      <c r="H31760" s="612"/>
      <c r="I31760" s="598"/>
      <c r="J31760" s="598"/>
      <c r="M31760" s="598"/>
      <c r="N31760" s="598"/>
      <c r="V31760" s="598"/>
      <c r="W31760" s="598"/>
    </row>
    <row r="31761" spans="6:23" x14ac:dyDescent="0.2">
      <c r="F31761" s="610"/>
      <c r="H31761" s="612"/>
      <c r="I31761" s="598"/>
      <c r="J31761" s="598"/>
      <c r="M31761" s="598"/>
      <c r="N31761" s="598"/>
      <c r="V31761" s="598"/>
      <c r="W31761" s="598"/>
    </row>
    <row r="31762" spans="6:23" x14ac:dyDescent="0.2">
      <c r="F31762" s="610"/>
      <c r="H31762" s="612"/>
      <c r="I31762" s="598"/>
      <c r="J31762" s="598"/>
      <c r="M31762" s="598"/>
      <c r="N31762" s="598"/>
      <c r="V31762" s="598"/>
      <c r="W31762" s="598"/>
    </row>
    <row r="31763" spans="6:23" x14ac:dyDescent="0.2">
      <c r="F31763" s="610"/>
      <c r="H31763" s="612"/>
      <c r="I31763" s="598"/>
      <c r="J31763" s="598"/>
      <c r="M31763" s="598"/>
      <c r="N31763" s="598"/>
      <c r="V31763" s="598"/>
      <c r="W31763" s="598"/>
    </row>
    <row r="31764" spans="6:23" x14ac:dyDescent="0.2">
      <c r="F31764" s="610"/>
      <c r="H31764" s="612"/>
      <c r="I31764" s="598"/>
      <c r="J31764" s="598"/>
      <c r="M31764" s="598"/>
      <c r="N31764" s="598"/>
      <c r="V31764" s="598"/>
      <c r="W31764" s="598"/>
    </row>
    <row r="31765" spans="6:23" x14ac:dyDescent="0.2">
      <c r="F31765" s="610"/>
      <c r="H31765" s="612"/>
      <c r="I31765" s="598"/>
      <c r="J31765" s="598"/>
      <c r="M31765" s="598"/>
      <c r="N31765" s="598"/>
      <c r="V31765" s="598"/>
      <c r="W31765" s="598"/>
    </row>
    <row r="31766" spans="6:23" x14ac:dyDescent="0.2">
      <c r="F31766" s="610"/>
      <c r="H31766" s="612"/>
      <c r="I31766" s="598"/>
      <c r="J31766" s="598"/>
      <c r="M31766" s="598"/>
      <c r="N31766" s="598"/>
      <c r="V31766" s="598"/>
      <c r="W31766" s="598"/>
    </row>
    <row r="31767" spans="6:23" x14ac:dyDescent="0.2">
      <c r="F31767" s="610"/>
      <c r="H31767" s="612"/>
      <c r="I31767" s="598"/>
      <c r="J31767" s="598"/>
      <c r="M31767" s="598"/>
      <c r="N31767" s="598"/>
      <c r="V31767" s="598"/>
      <c r="W31767" s="598"/>
    </row>
    <row r="31768" spans="6:23" x14ac:dyDescent="0.2">
      <c r="F31768" s="610"/>
      <c r="H31768" s="612"/>
      <c r="I31768" s="598"/>
      <c r="J31768" s="598"/>
      <c r="M31768" s="598"/>
      <c r="N31768" s="598"/>
      <c r="V31768" s="598"/>
      <c r="W31768" s="598"/>
    </row>
    <row r="31769" spans="6:23" x14ac:dyDescent="0.2">
      <c r="F31769" s="610"/>
      <c r="H31769" s="612"/>
      <c r="I31769" s="598"/>
      <c r="J31769" s="598"/>
      <c r="M31769" s="598"/>
      <c r="N31769" s="598"/>
      <c r="V31769" s="598"/>
      <c r="W31769" s="598"/>
    </row>
    <row r="31770" spans="6:23" x14ac:dyDescent="0.2">
      <c r="F31770" s="610"/>
      <c r="H31770" s="612"/>
      <c r="I31770" s="598"/>
      <c r="J31770" s="598"/>
      <c r="M31770" s="598"/>
      <c r="N31770" s="598"/>
      <c r="V31770" s="598"/>
      <c r="W31770" s="598"/>
    </row>
    <row r="31771" spans="6:23" x14ac:dyDescent="0.2">
      <c r="F31771" s="610"/>
      <c r="H31771" s="612"/>
      <c r="I31771" s="598"/>
      <c r="J31771" s="598"/>
      <c r="M31771" s="598"/>
      <c r="N31771" s="598"/>
      <c r="V31771" s="598"/>
      <c r="W31771" s="598"/>
    </row>
    <row r="31772" spans="6:23" x14ac:dyDescent="0.2">
      <c r="F31772" s="610"/>
      <c r="H31772" s="612"/>
      <c r="I31772" s="598"/>
      <c r="J31772" s="598"/>
      <c r="M31772" s="598"/>
      <c r="N31772" s="598"/>
      <c r="V31772" s="598"/>
      <c r="W31772" s="598"/>
    </row>
    <row r="31773" spans="6:23" x14ac:dyDescent="0.2">
      <c r="F31773" s="610"/>
      <c r="H31773" s="612"/>
      <c r="I31773" s="598"/>
      <c r="J31773" s="598"/>
      <c r="M31773" s="598"/>
      <c r="N31773" s="598"/>
      <c r="V31773" s="598"/>
      <c r="W31773" s="598"/>
    </row>
    <row r="31774" spans="6:23" x14ac:dyDescent="0.2">
      <c r="F31774" s="610"/>
      <c r="H31774" s="612"/>
      <c r="I31774" s="598"/>
      <c r="J31774" s="598"/>
      <c r="M31774" s="598"/>
      <c r="N31774" s="598"/>
      <c r="V31774" s="598"/>
      <c r="W31774" s="598"/>
    </row>
    <row r="31775" spans="6:23" x14ac:dyDescent="0.2">
      <c r="F31775" s="610"/>
      <c r="H31775" s="612"/>
      <c r="I31775" s="598"/>
      <c r="J31775" s="598"/>
      <c r="M31775" s="598"/>
      <c r="N31775" s="598"/>
      <c r="V31775" s="598"/>
      <c r="W31775" s="598"/>
    </row>
    <row r="31776" spans="6:23" x14ac:dyDescent="0.2">
      <c r="F31776" s="610"/>
      <c r="H31776" s="612"/>
      <c r="I31776" s="598"/>
      <c r="J31776" s="598"/>
      <c r="M31776" s="598"/>
      <c r="N31776" s="598"/>
      <c r="V31776" s="598"/>
      <c r="W31776" s="598"/>
    </row>
    <row r="31777" spans="6:23" x14ac:dyDescent="0.2">
      <c r="F31777" s="610"/>
      <c r="H31777" s="612"/>
      <c r="I31777" s="598"/>
      <c r="J31777" s="598"/>
      <c r="M31777" s="598"/>
      <c r="N31777" s="598"/>
      <c r="V31777" s="598"/>
      <c r="W31777" s="598"/>
    </row>
    <row r="31778" spans="6:23" x14ac:dyDescent="0.2">
      <c r="F31778" s="610"/>
      <c r="H31778" s="612"/>
      <c r="I31778" s="598"/>
      <c r="J31778" s="598"/>
      <c r="M31778" s="598"/>
      <c r="N31778" s="598"/>
      <c r="V31778" s="598"/>
      <c r="W31778" s="598"/>
    </row>
    <row r="31779" spans="6:23" x14ac:dyDescent="0.2">
      <c r="F31779" s="610"/>
      <c r="H31779" s="612"/>
      <c r="I31779" s="598"/>
      <c r="J31779" s="598"/>
      <c r="M31779" s="598"/>
      <c r="N31779" s="598"/>
      <c r="V31779" s="598"/>
      <c r="W31779" s="598"/>
    </row>
    <row r="31780" spans="6:23" x14ac:dyDescent="0.2">
      <c r="F31780" s="610"/>
      <c r="H31780" s="612"/>
      <c r="I31780" s="598"/>
      <c r="J31780" s="598"/>
      <c r="M31780" s="598"/>
      <c r="N31780" s="598"/>
      <c r="V31780" s="598"/>
      <c r="W31780" s="598"/>
    </row>
    <row r="31781" spans="6:23" x14ac:dyDescent="0.2">
      <c r="F31781" s="610"/>
      <c r="H31781" s="612"/>
      <c r="I31781" s="598"/>
      <c r="J31781" s="598"/>
      <c r="M31781" s="598"/>
      <c r="N31781" s="598"/>
      <c r="V31781" s="598"/>
      <c r="W31781" s="598"/>
    </row>
    <row r="31782" spans="6:23" x14ac:dyDescent="0.2">
      <c r="F31782" s="610"/>
      <c r="H31782" s="612"/>
      <c r="I31782" s="598"/>
      <c r="J31782" s="598"/>
      <c r="M31782" s="598"/>
      <c r="N31782" s="598"/>
      <c r="V31782" s="598"/>
      <c r="W31782" s="598"/>
    </row>
    <row r="31783" spans="6:23" x14ac:dyDescent="0.2">
      <c r="F31783" s="610"/>
      <c r="H31783" s="612"/>
      <c r="I31783" s="598"/>
      <c r="J31783" s="598"/>
      <c r="M31783" s="598"/>
      <c r="N31783" s="598"/>
      <c r="V31783" s="598"/>
      <c r="W31783" s="598"/>
    </row>
    <row r="31784" spans="6:23" x14ac:dyDescent="0.2">
      <c r="F31784" s="610"/>
      <c r="H31784" s="612"/>
      <c r="I31784" s="598"/>
      <c r="J31784" s="598"/>
      <c r="M31784" s="598"/>
      <c r="N31784" s="598"/>
      <c r="V31784" s="598"/>
      <c r="W31784" s="598"/>
    </row>
    <row r="31785" spans="6:23" x14ac:dyDescent="0.2">
      <c r="F31785" s="610"/>
      <c r="H31785" s="612"/>
      <c r="I31785" s="598"/>
      <c r="J31785" s="598"/>
      <c r="M31785" s="598"/>
      <c r="N31785" s="598"/>
      <c r="V31785" s="598"/>
      <c r="W31785" s="598"/>
    </row>
    <row r="31786" spans="6:23" x14ac:dyDescent="0.2">
      <c r="F31786" s="610"/>
      <c r="H31786" s="612"/>
      <c r="I31786" s="598"/>
      <c r="J31786" s="598"/>
      <c r="M31786" s="598"/>
      <c r="N31786" s="598"/>
      <c r="V31786" s="598"/>
      <c r="W31786" s="598"/>
    </row>
    <row r="31787" spans="6:23" x14ac:dyDescent="0.2">
      <c r="F31787" s="610"/>
      <c r="H31787" s="612"/>
      <c r="I31787" s="598"/>
      <c r="J31787" s="598"/>
      <c r="M31787" s="598"/>
      <c r="N31787" s="598"/>
      <c r="V31787" s="598"/>
      <c r="W31787" s="598"/>
    </row>
    <row r="31788" spans="6:23" x14ac:dyDescent="0.2">
      <c r="F31788" s="610"/>
      <c r="H31788" s="612"/>
      <c r="I31788" s="598"/>
      <c r="J31788" s="598"/>
      <c r="M31788" s="598"/>
      <c r="N31788" s="598"/>
      <c r="V31788" s="598"/>
      <c r="W31788" s="598"/>
    </row>
    <row r="31789" spans="6:23" x14ac:dyDescent="0.2">
      <c r="F31789" s="610"/>
      <c r="H31789" s="612"/>
      <c r="I31789" s="598"/>
      <c r="J31789" s="598"/>
      <c r="M31789" s="598"/>
      <c r="N31789" s="598"/>
      <c r="V31789" s="598"/>
      <c r="W31789" s="598"/>
    </row>
    <row r="31790" spans="6:23" x14ac:dyDescent="0.2">
      <c r="F31790" s="610"/>
      <c r="H31790" s="612"/>
      <c r="I31790" s="598"/>
      <c r="J31790" s="598"/>
      <c r="M31790" s="598"/>
      <c r="N31790" s="598"/>
      <c r="V31790" s="598"/>
      <c r="W31790" s="598"/>
    </row>
    <row r="31791" spans="6:23" x14ac:dyDescent="0.2">
      <c r="F31791" s="610"/>
      <c r="H31791" s="612"/>
      <c r="I31791" s="598"/>
      <c r="J31791" s="598"/>
      <c r="M31791" s="598"/>
      <c r="N31791" s="598"/>
      <c r="V31791" s="598"/>
      <c r="W31791" s="598"/>
    </row>
    <row r="31792" spans="6:23" x14ac:dyDescent="0.2">
      <c r="F31792" s="610"/>
      <c r="H31792" s="612"/>
      <c r="I31792" s="598"/>
      <c r="J31792" s="598"/>
      <c r="M31792" s="598"/>
      <c r="N31792" s="598"/>
      <c r="V31792" s="598"/>
      <c r="W31792" s="598"/>
    </row>
    <row r="31793" spans="6:23" x14ac:dyDescent="0.2">
      <c r="F31793" s="610"/>
      <c r="H31793" s="612"/>
      <c r="I31793" s="598"/>
      <c r="J31793" s="598"/>
      <c r="M31793" s="598"/>
      <c r="N31793" s="598"/>
      <c r="V31793" s="598"/>
      <c r="W31793" s="598"/>
    </row>
    <row r="31794" spans="6:23" x14ac:dyDescent="0.2">
      <c r="F31794" s="610"/>
      <c r="H31794" s="612"/>
      <c r="I31794" s="598"/>
      <c r="J31794" s="598"/>
      <c r="M31794" s="598"/>
      <c r="N31794" s="598"/>
      <c r="V31794" s="598"/>
      <c r="W31794" s="598"/>
    </row>
    <row r="31795" spans="6:23" x14ac:dyDescent="0.2">
      <c r="F31795" s="610"/>
      <c r="H31795" s="612"/>
      <c r="I31795" s="598"/>
      <c r="J31795" s="598"/>
      <c r="M31795" s="598"/>
      <c r="N31795" s="598"/>
      <c r="V31795" s="598"/>
      <c r="W31795" s="598"/>
    </row>
    <row r="31796" spans="6:23" x14ac:dyDescent="0.2">
      <c r="F31796" s="610"/>
      <c r="H31796" s="612"/>
      <c r="I31796" s="598"/>
      <c r="J31796" s="598"/>
      <c r="M31796" s="598"/>
      <c r="N31796" s="598"/>
      <c r="V31796" s="598"/>
      <c r="W31796" s="598"/>
    </row>
    <row r="31797" spans="6:23" x14ac:dyDescent="0.2">
      <c r="F31797" s="610"/>
      <c r="H31797" s="612"/>
      <c r="I31797" s="598"/>
      <c r="J31797" s="598"/>
      <c r="M31797" s="598"/>
      <c r="N31797" s="598"/>
      <c r="V31797" s="598"/>
      <c r="W31797" s="598"/>
    </row>
    <row r="31798" spans="6:23" x14ac:dyDescent="0.2">
      <c r="F31798" s="610"/>
      <c r="H31798" s="612"/>
      <c r="I31798" s="598"/>
      <c r="J31798" s="598"/>
      <c r="M31798" s="598"/>
      <c r="N31798" s="598"/>
      <c r="V31798" s="598"/>
      <c r="W31798" s="598"/>
    </row>
    <row r="31799" spans="6:23" x14ac:dyDescent="0.2">
      <c r="F31799" s="610"/>
      <c r="H31799" s="612"/>
      <c r="I31799" s="598"/>
      <c r="J31799" s="598"/>
      <c r="M31799" s="598"/>
      <c r="N31799" s="598"/>
      <c r="V31799" s="598"/>
      <c r="W31799" s="598"/>
    </row>
    <row r="31800" spans="6:23" x14ac:dyDescent="0.2">
      <c r="F31800" s="610"/>
      <c r="H31800" s="612"/>
      <c r="I31800" s="598"/>
      <c r="J31800" s="598"/>
      <c r="M31800" s="598"/>
      <c r="N31800" s="598"/>
      <c r="V31800" s="598"/>
      <c r="W31800" s="598"/>
    </row>
    <row r="31801" spans="6:23" x14ac:dyDescent="0.2">
      <c r="F31801" s="610"/>
      <c r="H31801" s="612"/>
      <c r="I31801" s="598"/>
      <c r="J31801" s="598"/>
      <c r="M31801" s="598"/>
      <c r="N31801" s="598"/>
      <c r="V31801" s="598"/>
      <c r="W31801" s="598"/>
    </row>
    <row r="31802" spans="6:23" x14ac:dyDescent="0.2">
      <c r="F31802" s="610"/>
      <c r="H31802" s="612"/>
      <c r="I31802" s="598"/>
      <c r="J31802" s="598"/>
      <c r="M31802" s="598"/>
      <c r="N31802" s="598"/>
      <c r="V31802" s="598"/>
      <c r="W31802" s="598"/>
    </row>
    <row r="31803" spans="6:23" x14ac:dyDescent="0.2">
      <c r="F31803" s="610"/>
      <c r="H31803" s="612"/>
      <c r="I31803" s="598"/>
      <c r="J31803" s="598"/>
      <c r="M31803" s="598"/>
      <c r="N31803" s="598"/>
      <c r="V31803" s="598"/>
      <c r="W31803" s="598"/>
    </row>
    <row r="31804" spans="6:23" x14ac:dyDescent="0.2">
      <c r="F31804" s="610"/>
      <c r="H31804" s="612"/>
      <c r="I31804" s="598"/>
      <c r="J31804" s="598"/>
      <c r="M31804" s="598"/>
      <c r="N31804" s="598"/>
      <c r="V31804" s="598"/>
      <c r="W31804" s="598"/>
    </row>
    <row r="31805" spans="6:23" x14ac:dyDescent="0.2">
      <c r="F31805" s="610"/>
      <c r="H31805" s="612"/>
      <c r="I31805" s="598"/>
      <c r="J31805" s="598"/>
      <c r="M31805" s="598"/>
      <c r="N31805" s="598"/>
      <c r="V31805" s="598"/>
      <c r="W31805" s="598"/>
    </row>
    <row r="31806" spans="6:23" x14ac:dyDescent="0.2">
      <c r="F31806" s="610"/>
      <c r="H31806" s="612"/>
      <c r="I31806" s="598"/>
      <c r="J31806" s="598"/>
      <c r="M31806" s="598"/>
      <c r="N31806" s="598"/>
      <c r="V31806" s="598"/>
      <c r="W31806" s="598"/>
    </row>
    <row r="31807" spans="6:23" x14ac:dyDescent="0.2">
      <c r="F31807" s="610"/>
      <c r="H31807" s="612"/>
      <c r="I31807" s="598"/>
      <c r="J31807" s="598"/>
      <c r="M31807" s="598"/>
      <c r="N31807" s="598"/>
      <c r="V31807" s="598"/>
      <c r="W31807" s="598"/>
    </row>
    <row r="31808" spans="6:23" x14ac:dyDescent="0.2">
      <c r="F31808" s="610"/>
      <c r="H31808" s="612"/>
      <c r="I31808" s="598"/>
      <c r="J31808" s="598"/>
      <c r="M31808" s="598"/>
      <c r="N31808" s="598"/>
      <c r="V31808" s="598"/>
      <c r="W31808" s="598"/>
    </row>
    <row r="31809" spans="6:23" x14ac:dyDescent="0.2">
      <c r="F31809" s="610"/>
      <c r="H31809" s="612"/>
      <c r="I31809" s="598"/>
      <c r="J31809" s="598"/>
      <c r="M31809" s="598"/>
      <c r="N31809" s="598"/>
      <c r="V31809" s="598"/>
      <c r="W31809" s="598"/>
    </row>
    <row r="31810" spans="6:23" x14ac:dyDescent="0.2">
      <c r="F31810" s="610"/>
      <c r="H31810" s="612"/>
      <c r="I31810" s="598"/>
      <c r="J31810" s="598"/>
      <c r="M31810" s="598"/>
      <c r="N31810" s="598"/>
      <c r="V31810" s="598"/>
      <c r="W31810" s="598"/>
    </row>
    <row r="31811" spans="6:23" x14ac:dyDescent="0.2">
      <c r="F31811" s="610"/>
      <c r="H31811" s="612"/>
      <c r="I31811" s="598"/>
      <c r="J31811" s="598"/>
      <c r="M31811" s="598"/>
      <c r="N31811" s="598"/>
      <c r="V31811" s="598"/>
      <c r="W31811" s="598"/>
    </row>
    <row r="31812" spans="6:23" x14ac:dyDescent="0.2">
      <c r="F31812" s="610"/>
      <c r="H31812" s="612"/>
      <c r="I31812" s="598"/>
      <c r="J31812" s="598"/>
      <c r="M31812" s="598"/>
      <c r="N31812" s="598"/>
      <c r="V31812" s="598"/>
      <c r="W31812" s="598"/>
    </row>
    <row r="31813" spans="6:23" x14ac:dyDescent="0.2">
      <c r="F31813" s="610"/>
      <c r="H31813" s="612"/>
      <c r="I31813" s="598"/>
      <c r="J31813" s="598"/>
      <c r="M31813" s="598"/>
      <c r="N31813" s="598"/>
      <c r="V31813" s="598"/>
      <c r="W31813" s="598"/>
    </row>
    <row r="31814" spans="6:23" x14ac:dyDescent="0.2">
      <c r="F31814" s="610"/>
      <c r="H31814" s="612"/>
      <c r="I31814" s="598"/>
      <c r="J31814" s="598"/>
      <c r="M31814" s="598"/>
      <c r="N31814" s="598"/>
      <c r="V31814" s="598"/>
      <c r="W31814" s="598"/>
    </row>
    <row r="31815" spans="6:23" x14ac:dyDescent="0.2">
      <c r="F31815" s="610"/>
      <c r="H31815" s="612"/>
      <c r="I31815" s="598"/>
      <c r="J31815" s="598"/>
      <c r="M31815" s="598"/>
      <c r="N31815" s="598"/>
      <c r="V31815" s="598"/>
      <c r="W31815" s="598"/>
    </row>
    <row r="31816" spans="6:23" x14ac:dyDescent="0.2">
      <c r="F31816" s="610"/>
      <c r="H31816" s="612"/>
      <c r="I31816" s="598"/>
      <c r="J31816" s="598"/>
      <c r="M31816" s="598"/>
      <c r="N31816" s="598"/>
      <c r="V31816" s="598"/>
      <c r="W31816" s="598"/>
    </row>
    <row r="31817" spans="6:23" x14ac:dyDescent="0.2">
      <c r="F31817" s="610"/>
      <c r="H31817" s="612"/>
      <c r="I31817" s="598"/>
      <c r="J31817" s="598"/>
      <c r="M31817" s="598"/>
      <c r="N31817" s="598"/>
      <c r="V31817" s="598"/>
      <c r="W31817" s="598"/>
    </row>
    <row r="31818" spans="6:23" x14ac:dyDescent="0.2">
      <c r="F31818" s="610"/>
      <c r="H31818" s="612"/>
      <c r="I31818" s="598"/>
      <c r="J31818" s="598"/>
      <c r="M31818" s="598"/>
      <c r="N31818" s="598"/>
      <c r="V31818" s="598"/>
      <c r="W31818" s="598"/>
    </row>
    <row r="31819" spans="6:23" x14ac:dyDescent="0.2">
      <c r="F31819" s="610"/>
      <c r="H31819" s="612"/>
      <c r="I31819" s="598"/>
      <c r="J31819" s="598"/>
      <c r="M31819" s="598"/>
      <c r="N31819" s="598"/>
      <c r="V31819" s="598"/>
      <c r="W31819" s="598"/>
    </row>
    <row r="31820" spans="6:23" x14ac:dyDescent="0.2">
      <c r="F31820" s="610"/>
      <c r="H31820" s="612"/>
      <c r="I31820" s="598"/>
      <c r="J31820" s="598"/>
      <c r="M31820" s="598"/>
      <c r="N31820" s="598"/>
      <c r="V31820" s="598"/>
      <c r="W31820" s="598"/>
    </row>
    <row r="31821" spans="6:23" x14ac:dyDescent="0.2">
      <c r="F31821" s="610"/>
      <c r="H31821" s="612"/>
      <c r="I31821" s="598"/>
      <c r="J31821" s="598"/>
      <c r="M31821" s="598"/>
      <c r="N31821" s="598"/>
      <c r="V31821" s="598"/>
      <c r="W31821" s="598"/>
    </row>
    <row r="31822" spans="6:23" x14ac:dyDescent="0.2">
      <c r="F31822" s="610"/>
      <c r="H31822" s="612"/>
      <c r="I31822" s="598"/>
      <c r="J31822" s="598"/>
      <c r="M31822" s="598"/>
      <c r="N31822" s="598"/>
      <c r="V31822" s="598"/>
      <c r="W31822" s="598"/>
    </row>
    <row r="31823" spans="6:23" x14ac:dyDescent="0.2">
      <c r="F31823" s="610"/>
      <c r="H31823" s="612"/>
      <c r="I31823" s="598"/>
      <c r="J31823" s="598"/>
      <c r="M31823" s="598"/>
      <c r="N31823" s="598"/>
      <c r="V31823" s="598"/>
      <c r="W31823" s="598"/>
    </row>
    <row r="31824" spans="6:23" x14ac:dyDescent="0.2">
      <c r="F31824" s="610"/>
      <c r="H31824" s="612"/>
      <c r="I31824" s="598"/>
      <c r="J31824" s="598"/>
      <c r="M31824" s="598"/>
      <c r="N31824" s="598"/>
      <c r="V31824" s="598"/>
      <c r="W31824" s="598"/>
    </row>
    <row r="31825" spans="6:23" x14ac:dyDescent="0.2">
      <c r="F31825" s="610"/>
      <c r="H31825" s="612"/>
      <c r="I31825" s="598"/>
      <c r="J31825" s="598"/>
      <c r="M31825" s="598"/>
      <c r="N31825" s="598"/>
      <c r="V31825" s="598"/>
      <c r="W31825" s="598"/>
    </row>
    <row r="31826" spans="6:23" x14ac:dyDescent="0.2">
      <c r="F31826" s="610"/>
      <c r="H31826" s="612"/>
      <c r="I31826" s="598"/>
      <c r="J31826" s="598"/>
      <c r="M31826" s="598"/>
      <c r="N31826" s="598"/>
      <c r="V31826" s="598"/>
      <c r="W31826" s="598"/>
    </row>
    <row r="31827" spans="6:23" x14ac:dyDescent="0.2">
      <c r="F31827" s="610"/>
      <c r="H31827" s="612"/>
      <c r="I31827" s="598"/>
      <c r="J31827" s="598"/>
      <c r="M31827" s="598"/>
      <c r="N31827" s="598"/>
      <c r="V31827" s="598"/>
      <c r="W31827" s="598"/>
    </row>
    <row r="31828" spans="6:23" x14ac:dyDescent="0.2">
      <c r="F31828" s="610"/>
      <c r="H31828" s="612"/>
      <c r="I31828" s="598"/>
      <c r="J31828" s="598"/>
      <c r="M31828" s="598"/>
      <c r="N31828" s="598"/>
      <c r="V31828" s="598"/>
      <c r="W31828" s="598"/>
    </row>
    <row r="31829" spans="6:23" x14ac:dyDescent="0.2">
      <c r="F31829" s="610"/>
      <c r="H31829" s="612"/>
      <c r="I31829" s="598"/>
      <c r="J31829" s="598"/>
      <c r="M31829" s="598"/>
      <c r="N31829" s="598"/>
      <c r="V31829" s="598"/>
      <c r="W31829" s="598"/>
    </row>
    <row r="31830" spans="6:23" x14ac:dyDescent="0.2">
      <c r="F31830" s="610"/>
      <c r="H31830" s="612"/>
      <c r="I31830" s="598"/>
      <c r="J31830" s="598"/>
      <c r="M31830" s="598"/>
      <c r="N31830" s="598"/>
      <c r="V31830" s="598"/>
      <c r="W31830" s="598"/>
    </row>
    <row r="31831" spans="6:23" x14ac:dyDescent="0.2">
      <c r="F31831" s="610"/>
      <c r="H31831" s="612"/>
      <c r="I31831" s="598"/>
      <c r="J31831" s="598"/>
      <c r="M31831" s="598"/>
      <c r="N31831" s="598"/>
      <c r="V31831" s="598"/>
      <c r="W31831" s="598"/>
    </row>
    <row r="31832" spans="6:23" x14ac:dyDescent="0.2">
      <c r="F31832" s="610"/>
      <c r="H31832" s="612"/>
      <c r="I31832" s="598"/>
      <c r="J31832" s="598"/>
      <c r="M31832" s="598"/>
      <c r="N31832" s="598"/>
      <c r="V31832" s="598"/>
      <c r="W31832" s="598"/>
    </row>
    <row r="31833" spans="6:23" x14ac:dyDescent="0.2">
      <c r="F31833" s="610"/>
      <c r="H31833" s="612"/>
      <c r="I31833" s="598"/>
      <c r="J31833" s="598"/>
      <c r="M31833" s="598"/>
      <c r="N31833" s="598"/>
      <c r="V31833" s="598"/>
      <c r="W31833" s="598"/>
    </row>
    <row r="31834" spans="6:23" x14ac:dyDescent="0.2">
      <c r="F31834" s="610"/>
      <c r="H31834" s="612"/>
      <c r="I31834" s="598"/>
      <c r="J31834" s="598"/>
      <c r="M31834" s="598"/>
      <c r="N31834" s="598"/>
      <c r="V31834" s="598"/>
      <c r="W31834" s="598"/>
    </row>
    <row r="31835" spans="6:23" x14ac:dyDescent="0.2">
      <c r="F31835" s="610"/>
      <c r="H31835" s="612"/>
      <c r="I31835" s="598"/>
      <c r="J31835" s="598"/>
      <c r="M31835" s="598"/>
      <c r="N31835" s="598"/>
      <c r="V31835" s="598"/>
      <c r="W31835" s="598"/>
    </row>
    <row r="31836" spans="6:23" x14ac:dyDescent="0.2">
      <c r="F31836" s="610"/>
      <c r="H31836" s="612"/>
      <c r="I31836" s="598"/>
      <c r="J31836" s="598"/>
      <c r="M31836" s="598"/>
      <c r="N31836" s="598"/>
      <c r="V31836" s="598"/>
      <c r="W31836" s="598"/>
    </row>
    <row r="31837" spans="6:23" x14ac:dyDescent="0.2">
      <c r="F31837" s="610"/>
      <c r="H31837" s="612"/>
      <c r="I31837" s="598"/>
      <c r="J31837" s="598"/>
      <c r="M31837" s="598"/>
      <c r="N31837" s="598"/>
      <c r="V31837" s="598"/>
      <c r="W31837" s="598"/>
    </row>
    <row r="31838" spans="6:23" x14ac:dyDescent="0.2">
      <c r="F31838" s="610"/>
      <c r="H31838" s="612"/>
      <c r="I31838" s="598"/>
      <c r="J31838" s="598"/>
      <c r="M31838" s="598"/>
      <c r="N31838" s="598"/>
      <c r="V31838" s="598"/>
      <c r="W31838" s="598"/>
    </row>
    <row r="31839" spans="6:23" x14ac:dyDescent="0.2">
      <c r="F31839" s="610"/>
      <c r="H31839" s="612"/>
      <c r="I31839" s="598"/>
      <c r="J31839" s="598"/>
      <c r="M31839" s="598"/>
      <c r="N31839" s="598"/>
      <c r="V31839" s="598"/>
      <c r="W31839" s="598"/>
    </row>
    <row r="31840" spans="6:23" x14ac:dyDescent="0.2">
      <c r="F31840" s="610"/>
      <c r="H31840" s="612"/>
      <c r="I31840" s="598"/>
      <c r="J31840" s="598"/>
      <c r="M31840" s="598"/>
      <c r="N31840" s="598"/>
      <c r="V31840" s="598"/>
      <c r="W31840" s="598"/>
    </row>
    <row r="31841" spans="6:23" x14ac:dyDescent="0.2">
      <c r="F31841" s="610"/>
      <c r="H31841" s="612"/>
      <c r="I31841" s="598"/>
      <c r="J31841" s="598"/>
      <c r="M31841" s="598"/>
      <c r="N31841" s="598"/>
      <c r="V31841" s="598"/>
      <c r="W31841" s="598"/>
    </row>
    <row r="31842" spans="6:23" x14ac:dyDescent="0.2">
      <c r="F31842" s="610"/>
      <c r="H31842" s="612"/>
      <c r="I31842" s="598"/>
      <c r="J31842" s="598"/>
      <c r="M31842" s="598"/>
      <c r="N31842" s="598"/>
      <c r="V31842" s="598"/>
      <c r="W31842" s="598"/>
    </row>
    <row r="31843" spans="6:23" x14ac:dyDescent="0.2">
      <c r="F31843" s="610"/>
      <c r="H31843" s="612"/>
      <c r="I31843" s="598"/>
      <c r="J31843" s="598"/>
      <c r="M31843" s="598"/>
      <c r="N31843" s="598"/>
      <c r="V31843" s="598"/>
      <c r="W31843" s="598"/>
    </row>
    <row r="31844" spans="6:23" x14ac:dyDescent="0.2">
      <c r="F31844" s="610"/>
      <c r="H31844" s="612"/>
      <c r="I31844" s="598"/>
      <c r="J31844" s="598"/>
      <c r="M31844" s="598"/>
      <c r="N31844" s="598"/>
      <c r="V31844" s="598"/>
      <c r="W31844" s="598"/>
    </row>
    <row r="31845" spans="6:23" x14ac:dyDescent="0.2">
      <c r="F31845" s="610"/>
      <c r="H31845" s="612"/>
      <c r="I31845" s="598"/>
      <c r="J31845" s="598"/>
      <c r="M31845" s="598"/>
      <c r="N31845" s="598"/>
      <c r="V31845" s="598"/>
      <c r="W31845" s="598"/>
    </row>
    <row r="31846" spans="6:23" x14ac:dyDescent="0.2">
      <c r="F31846" s="610"/>
      <c r="H31846" s="612"/>
      <c r="I31846" s="598"/>
      <c r="J31846" s="598"/>
      <c r="M31846" s="598"/>
      <c r="N31846" s="598"/>
      <c r="V31846" s="598"/>
      <c r="W31846" s="598"/>
    </row>
    <row r="31847" spans="6:23" x14ac:dyDescent="0.2">
      <c r="F31847" s="610"/>
      <c r="H31847" s="612"/>
      <c r="I31847" s="598"/>
      <c r="J31847" s="598"/>
      <c r="M31847" s="598"/>
      <c r="N31847" s="598"/>
      <c r="V31847" s="598"/>
      <c r="W31847" s="598"/>
    </row>
    <row r="31848" spans="6:23" x14ac:dyDescent="0.2">
      <c r="F31848" s="610"/>
      <c r="H31848" s="612"/>
      <c r="I31848" s="598"/>
      <c r="J31848" s="598"/>
      <c r="M31848" s="598"/>
      <c r="N31848" s="598"/>
      <c r="V31848" s="598"/>
      <c r="W31848" s="598"/>
    </row>
    <row r="31849" spans="6:23" x14ac:dyDescent="0.2">
      <c r="F31849" s="610"/>
      <c r="H31849" s="612"/>
      <c r="I31849" s="598"/>
      <c r="J31849" s="598"/>
      <c r="M31849" s="598"/>
      <c r="N31849" s="598"/>
      <c r="V31849" s="598"/>
      <c r="W31849" s="598"/>
    </row>
    <row r="31850" spans="6:23" x14ac:dyDescent="0.2">
      <c r="F31850" s="610"/>
      <c r="H31850" s="612"/>
      <c r="I31850" s="598"/>
      <c r="J31850" s="598"/>
      <c r="M31850" s="598"/>
      <c r="N31850" s="598"/>
      <c r="V31850" s="598"/>
      <c r="W31850" s="598"/>
    </row>
    <row r="31851" spans="6:23" x14ac:dyDescent="0.2">
      <c r="F31851" s="610"/>
      <c r="H31851" s="612"/>
      <c r="I31851" s="598"/>
      <c r="J31851" s="598"/>
      <c r="M31851" s="598"/>
      <c r="N31851" s="598"/>
      <c r="V31851" s="598"/>
      <c r="W31851" s="598"/>
    </row>
    <row r="31852" spans="6:23" x14ac:dyDescent="0.2">
      <c r="F31852" s="610"/>
      <c r="H31852" s="612"/>
      <c r="I31852" s="598"/>
      <c r="J31852" s="598"/>
      <c r="M31852" s="598"/>
      <c r="N31852" s="598"/>
      <c r="V31852" s="598"/>
      <c r="W31852" s="598"/>
    </row>
    <row r="31853" spans="6:23" x14ac:dyDescent="0.2">
      <c r="F31853" s="610"/>
      <c r="H31853" s="612"/>
      <c r="I31853" s="598"/>
      <c r="J31853" s="598"/>
      <c r="M31853" s="598"/>
      <c r="N31853" s="598"/>
      <c r="V31853" s="598"/>
      <c r="W31853" s="598"/>
    </row>
    <row r="31854" spans="6:23" x14ac:dyDescent="0.2">
      <c r="F31854" s="610"/>
      <c r="H31854" s="612"/>
      <c r="I31854" s="598"/>
      <c r="J31854" s="598"/>
      <c r="M31854" s="598"/>
      <c r="N31854" s="598"/>
      <c r="V31854" s="598"/>
      <c r="W31854" s="598"/>
    </row>
    <row r="31855" spans="6:23" x14ac:dyDescent="0.2">
      <c r="F31855" s="610"/>
      <c r="H31855" s="612"/>
      <c r="I31855" s="598"/>
      <c r="J31855" s="598"/>
      <c r="M31855" s="598"/>
      <c r="N31855" s="598"/>
      <c r="V31855" s="598"/>
      <c r="W31855" s="598"/>
    </row>
    <row r="31856" spans="6:23" x14ac:dyDescent="0.2">
      <c r="F31856" s="610"/>
      <c r="H31856" s="612"/>
      <c r="I31856" s="598"/>
      <c r="J31856" s="598"/>
      <c r="M31856" s="598"/>
      <c r="N31856" s="598"/>
      <c r="V31856" s="598"/>
      <c r="W31856" s="598"/>
    </row>
    <row r="31857" spans="6:23" x14ac:dyDescent="0.2">
      <c r="F31857" s="610"/>
      <c r="H31857" s="612"/>
      <c r="I31857" s="598"/>
      <c r="J31857" s="598"/>
      <c r="M31857" s="598"/>
      <c r="N31857" s="598"/>
      <c r="V31857" s="598"/>
      <c r="W31857" s="598"/>
    </row>
    <row r="31858" spans="6:23" x14ac:dyDescent="0.2">
      <c r="F31858" s="610"/>
      <c r="H31858" s="612"/>
      <c r="I31858" s="598"/>
      <c r="J31858" s="598"/>
      <c r="M31858" s="598"/>
      <c r="N31858" s="598"/>
      <c r="V31858" s="598"/>
      <c r="W31858" s="598"/>
    </row>
    <row r="31859" spans="6:23" x14ac:dyDescent="0.2">
      <c r="F31859" s="610"/>
      <c r="H31859" s="612"/>
      <c r="I31859" s="598"/>
      <c r="J31859" s="598"/>
      <c r="M31859" s="598"/>
      <c r="N31859" s="598"/>
      <c r="V31859" s="598"/>
      <c r="W31859" s="598"/>
    </row>
    <row r="31860" spans="6:23" x14ac:dyDescent="0.2">
      <c r="F31860" s="610"/>
      <c r="H31860" s="612"/>
      <c r="I31860" s="598"/>
      <c r="J31860" s="598"/>
      <c r="M31860" s="598"/>
      <c r="N31860" s="598"/>
      <c r="V31860" s="598"/>
      <c r="W31860" s="598"/>
    </row>
    <row r="31861" spans="6:23" x14ac:dyDescent="0.2">
      <c r="F31861" s="610"/>
      <c r="H31861" s="612"/>
      <c r="I31861" s="598"/>
      <c r="J31861" s="598"/>
      <c r="M31861" s="598"/>
      <c r="N31861" s="598"/>
      <c r="V31861" s="598"/>
      <c r="W31861" s="598"/>
    </row>
    <row r="31862" spans="6:23" x14ac:dyDescent="0.2">
      <c r="F31862" s="610"/>
      <c r="H31862" s="612"/>
      <c r="I31862" s="598"/>
      <c r="J31862" s="598"/>
      <c r="M31862" s="598"/>
      <c r="N31862" s="598"/>
      <c r="V31862" s="598"/>
      <c r="W31862" s="598"/>
    </row>
    <row r="31863" spans="6:23" x14ac:dyDescent="0.2">
      <c r="F31863" s="610"/>
      <c r="H31863" s="612"/>
      <c r="I31863" s="598"/>
      <c r="J31863" s="598"/>
      <c r="M31863" s="598"/>
      <c r="N31863" s="598"/>
      <c r="V31863" s="598"/>
      <c r="W31863" s="598"/>
    </row>
    <row r="31864" spans="6:23" x14ac:dyDescent="0.2">
      <c r="F31864" s="610"/>
      <c r="H31864" s="612"/>
      <c r="I31864" s="598"/>
      <c r="J31864" s="598"/>
      <c r="M31864" s="598"/>
      <c r="N31864" s="598"/>
      <c r="V31864" s="598"/>
      <c r="W31864" s="598"/>
    </row>
    <row r="31865" spans="6:23" x14ac:dyDescent="0.2">
      <c r="F31865" s="610"/>
      <c r="H31865" s="612"/>
      <c r="I31865" s="598"/>
      <c r="J31865" s="598"/>
      <c r="M31865" s="598"/>
      <c r="N31865" s="598"/>
      <c r="V31865" s="598"/>
      <c r="W31865" s="598"/>
    </row>
    <row r="31866" spans="6:23" x14ac:dyDescent="0.2">
      <c r="F31866" s="610"/>
      <c r="H31866" s="612"/>
      <c r="I31866" s="598"/>
      <c r="J31866" s="598"/>
      <c r="M31866" s="598"/>
      <c r="N31866" s="598"/>
      <c r="V31866" s="598"/>
      <c r="W31866" s="598"/>
    </row>
    <row r="31867" spans="6:23" x14ac:dyDescent="0.2">
      <c r="F31867" s="610"/>
      <c r="H31867" s="612"/>
      <c r="I31867" s="598"/>
      <c r="J31867" s="598"/>
      <c r="M31867" s="598"/>
      <c r="N31867" s="598"/>
      <c r="V31867" s="598"/>
      <c r="W31867" s="598"/>
    </row>
    <row r="31868" spans="6:23" x14ac:dyDescent="0.2">
      <c r="F31868" s="610"/>
      <c r="H31868" s="612"/>
      <c r="I31868" s="598"/>
      <c r="J31868" s="598"/>
      <c r="M31868" s="598"/>
      <c r="N31868" s="598"/>
      <c r="V31868" s="598"/>
      <c r="W31868" s="598"/>
    </row>
    <row r="31869" spans="6:23" x14ac:dyDescent="0.2">
      <c r="F31869" s="610"/>
      <c r="H31869" s="612"/>
      <c r="I31869" s="598"/>
      <c r="J31869" s="598"/>
      <c r="M31869" s="598"/>
      <c r="N31869" s="598"/>
      <c r="V31869" s="598"/>
      <c r="W31869" s="598"/>
    </row>
    <row r="31870" spans="6:23" x14ac:dyDescent="0.2">
      <c r="F31870" s="610"/>
      <c r="H31870" s="612"/>
      <c r="I31870" s="598"/>
      <c r="J31870" s="598"/>
      <c r="M31870" s="598"/>
      <c r="N31870" s="598"/>
      <c r="V31870" s="598"/>
      <c r="W31870" s="598"/>
    </row>
    <row r="31871" spans="6:23" x14ac:dyDescent="0.2">
      <c r="F31871" s="610"/>
      <c r="H31871" s="612"/>
      <c r="I31871" s="598"/>
      <c r="J31871" s="598"/>
      <c r="M31871" s="598"/>
      <c r="N31871" s="598"/>
      <c r="V31871" s="598"/>
      <c r="W31871" s="598"/>
    </row>
    <row r="31872" spans="6:23" x14ac:dyDescent="0.2">
      <c r="F31872" s="610"/>
      <c r="H31872" s="612"/>
      <c r="I31872" s="598"/>
      <c r="J31872" s="598"/>
      <c r="M31872" s="598"/>
      <c r="N31872" s="598"/>
      <c r="V31872" s="598"/>
      <c r="W31872" s="598"/>
    </row>
    <row r="31873" spans="6:23" x14ac:dyDescent="0.2">
      <c r="F31873" s="610"/>
      <c r="H31873" s="612"/>
      <c r="I31873" s="598"/>
      <c r="J31873" s="598"/>
      <c r="M31873" s="598"/>
      <c r="N31873" s="598"/>
      <c r="V31873" s="598"/>
      <c r="W31873" s="598"/>
    </row>
    <row r="31874" spans="6:23" x14ac:dyDescent="0.2">
      <c r="F31874" s="610"/>
      <c r="H31874" s="612"/>
      <c r="I31874" s="598"/>
      <c r="J31874" s="598"/>
      <c r="M31874" s="598"/>
      <c r="N31874" s="598"/>
      <c r="V31874" s="598"/>
      <c r="W31874" s="598"/>
    </row>
    <row r="31875" spans="6:23" x14ac:dyDescent="0.2">
      <c r="F31875" s="610"/>
      <c r="H31875" s="612"/>
      <c r="I31875" s="598"/>
      <c r="J31875" s="598"/>
      <c r="M31875" s="598"/>
      <c r="N31875" s="598"/>
      <c r="V31875" s="598"/>
      <c r="W31875" s="598"/>
    </row>
    <row r="31876" spans="6:23" x14ac:dyDescent="0.2">
      <c r="F31876" s="610"/>
      <c r="H31876" s="612"/>
      <c r="I31876" s="598"/>
      <c r="J31876" s="598"/>
      <c r="M31876" s="598"/>
      <c r="N31876" s="598"/>
      <c r="V31876" s="598"/>
      <c r="W31876" s="598"/>
    </row>
    <row r="31877" spans="6:23" x14ac:dyDescent="0.2">
      <c r="F31877" s="610"/>
      <c r="H31877" s="612"/>
      <c r="I31877" s="598"/>
      <c r="J31877" s="598"/>
      <c r="M31877" s="598"/>
      <c r="N31877" s="598"/>
      <c r="V31877" s="598"/>
      <c r="W31877" s="598"/>
    </row>
    <row r="31878" spans="6:23" x14ac:dyDescent="0.2">
      <c r="F31878" s="610"/>
      <c r="H31878" s="612"/>
      <c r="I31878" s="598"/>
      <c r="J31878" s="598"/>
      <c r="M31878" s="598"/>
      <c r="N31878" s="598"/>
      <c r="V31878" s="598"/>
      <c r="W31878" s="598"/>
    </row>
    <row r="31879" spans="6:23" x14ac:dyDescent="0.2">
      <c r="F31879" s="610"/>
      <c r="H31879" s="612"/>
      <c r="I31879" s="598"/>
      <c r="J31879" s="598"/>
      <c r="M31879" s="598"/>
      <c r="N31879" s="598"/>
      <c r="V31879" s="598"/>
      <c r="W31879" s="598"/>
    </row>
    <row r="31880" spans="6:23" x14ac:dyDescent="0.2">
      <c r="F31880" s="610"/>
      <c r="H31880" s="612"/>
      <c r="I31880" s="598"/>
      <c r="J31880" s="598"/>
      <c r="M31880" s="598"/>
      <c r="N31880" s="598"/>
      <c r="V31880" s="598"/>
      <c r="W31880" s="598"/>
    </row>
    <row r="31881" spans="6:23" x14ac:dyDescent="0.2">
      <c r="F31881" s="610"/>
      <c r="H31881" s="612"/>
      <c r="I31881" s="598"/>
      <c r="J31881" s="598"/>
      <c r="M31881" s="598"/>
      <c r="N31881" s="598"/>
      <c r="V31881" s="598"/>
      <c r="W31881" s="598"/>
    </row>
    <row r="31882" spans="6:23" x14ac:dyDescent="0.2">
      <c r="F31882" s="610"/>
      <c r="H31882" s="612"/>
      <c r="I31882" s="598"/>
      <c r="J31882" s="598"/>
      <c r="M31882" s="598"/>
      <c r="N31882" s="598"/>
      <c r="V31882" s="598"/>
      <c r="W31882" s="598"/>
    </row>
    <row r="31883" spans="6:23" x14ac:dyDescent="0.2">
      <c r="F31883" s="610"/>
      <c r="H31883" s="612"/>
      <c r="I31883" s="598"/>
      <c r="J31883" s="598"/>
      <c r="M31883" s="598"/>
      <c r="N31883" s="598"/>
      <c r="V31883" s="598"/>
      <c r="W31883" s="598"/>
    </row>
    <row r="31884" spans="6:23" x14ac:dyDescent="0.2">
      <c r="F31884" s="610"/>
      <c r="H31884" s="612"/>
      <c r="I31884" s="598"/>
      <c r="J31884" s="598"/>
      <c r="M31884" s="598"/>
      <c r="N31884" s="598"/>
      <c r="V31884" s="598"/>
      <c r="W31884" s="598"/>
    </row>
    <row r="31885" spans="6:23" x14ac:dyDescent="0.2">
      <c r="F31885" s="610"/>
      <c r="H31885" s="612"/>
      <c r="I31885" s="598"/>
      <c r="J31885" s="598"/>
      <c r="M31885" s="598"/>
      <c r="N31885" s="598"/>
      <c r="V31885" s="598"/>
      <c r="W31885" s="598"/>
    </row>
    <row r="31886" spans="6:23" x14ac:dyDescent="0.2">
      <c r="F31886" s="610"/>
      <c r="H31886" s="612"/>
      <c r="I31886" s="598"/>
      <c r="J31886" s="598"/>
      <c r="M31886" s="598"/>
      <c r="N31886" s="598"/>
      <c r="V31886" s="598"/>
      <c r="W31886" s="598"/>
    </row>
    <row r="31887" spans="6:23" x14ac:dyDescent="0.2">
      <c r="F31887" s="610"/>
      <c r="H31887" s="612"/>
      <c r="I31887" s="598"/>
      <c r="J31887" s="598"/>
      <c r="M31887" s="598"/>
      <c r="N31887" s="598"/>
      <c r="V31887" s="598"/>
      <c r="W31887" s="598"/>
    </row>
    <row r="31888" spans="6:23" x14ac:dyDescent="0.2">
      <c r="F31888" s="610"/>
      <c r="H31888" s="612"/>
      <c r="I31888" s="598"/>
      <c r="J31888" s="598"/>
      <c r="M31888" s="598"/>
      <c r="N31888" s="598"/>
      <c r="V31888" s="598"/>
      <c r="W31888" s="598"/>
    </row>
    <row r="31889" spans="6:23" x14ac:dyDescent="0.2">
      <c r="F31889" s="610"/>
      <c r="H31889" s="612"/>
      <c r="I31889" s="598"/>
      <c r="J31889" s="598"/>
      <c r="M31889" s="598"/>
      <c r="N31889" s="598"/>
      <c r="V31889" s="598"/>
      <c r="W31889" s="598"/>
    </row>
    <row r="31890" spans="6:23" x14ac:dyDescent="0.2">
      <c r="F31890" s="610"/>
      <c r="H31890" s="612"/>
      <c r="I31890" s="598"/>
      <c r="J31890" s="598"/>
      <c r="M31890" s="598"/>
      <c r="N31890" s="598"/>
      <c r="V31890" s="598"/>
      <c r="W31890" s="598"/>
    </row>
    <row r="31891" spans="6:23" x14ac:dyDescent="0.2">
      <c r="F31891" s="610"/>
      <c r="H31891" s="612"/>
      <c r="I31891" s="598"/>
      <c r="J31891" s="598"/>
      <c r="M31891" s="598"/>
      <c r="N31891" s="598"/>
      <c r="V31891" s="598"/>
      <c r="W31891" s="598"/>
    </row>
    <row r="31892" spans="6:23" x14ac:dyDescent="0.2">
      <c r="F31892" s="610"/>
      <c r="H31892" s="612"/>
      <c r="I31892" s="598"/>
      <c r="J31892" s="598"/>
      <c r="M31892" s="598"/>
      <c r="N31892" s="598"/>
      <c r="V31892" s="598"/>
      <c r="W31892" s="598"/>
    </row>
    <row r="31893" spans="6:23" x14ac:dyDescent="0.2">
      <c r="F31893" s="610"/>
      <c r="H31893" s="612"/>
      <c r="I31893" s="598"/>
      <c r="J31893" s="598"/>
      <c r="M31893" s="598"/>
      <c r="N31893" s="598"/>
      <c r="V31893" s="598"/>
      <c r="W31893" s="598"/>
    </row>
    <row r="31894" spans="6:23" x14ac:dyDescent="0.2">
      <c r="F31894" s="610"/>
      <c r="H31894" s="612"/>
      <c r="I31894" s="598"/>
      <c r="J31894" s="598"/>
      <c r="M31894" s="598"/>
      <c r="N31894" s="598"/>
      <c r="V31894" s="598"/>
      <c r="W31894" s="598"/>
    </row>
    <row r="31895" spans="6:23" x14ac:dyDescent="0.2">
      <c r="F31895" s="610"/>
      <c r="H31895" s="612"/>
      <c r="I31895" s="598"/>
      <c r="J31895" s="598"/>
      <c r="M31895" s="598"/>
      <c r="N31895" s="598"/>
      <c r="V31895" s="598"/>
      <c r="W31895" s="598"/>
    </row>
    <row r="31896" spans="6:23" x14ac:dyDescent="0.2">
      <c r="F31896" s="610"/>
      <c r="H31896" s="612"/>
      <c r="I31896" s="598"/>
      <c r="J31896" s="598"/>
      <c r="M31896" s="598"/>
      <c r="N31896" s="598"/>
      <c r="V31896" s="598"/>
      <c r="W31896" s="598"/>
    </row>
    <row r="31897" spans="6:23" x14ac:dyDescent="0.2">
      <c r="F31897" s="610"/>
      <c r="H31897" s="612"/>
      <c r="I31897" s="598"/>
      <c r="J31897" s="598"/>
      <c r="M31897" s="598"/>
      <c r="N31897" s="598"/>
      <c r="V31897" s="598"/>
      <c r="W31897" s="598"/>
    </row>
    <row r="31898" spans="6:23" x14ac:dyDescent="0.2">
      <c r="F31898" s="610"/>
      <c r="H31898" s="612"/>
      <c r="I31898" s="598"/>
      <c r="J31898" s="598"/>
      <c r="M31898" s="598"/>
      <c r="N31898" s="598"/>
      <c r="V31898" s="598"/>
      <c r="W31898" s="598"/>
    </row>
    <row r="31899" spans="6:23" x14ac:dyDescent="0.2">
      <c r="F31899" s="610"/>
      <c r="H31899" s="612"/>
      <c r="I31899" s="598"/>
      <c r="J31899" s="598"/>
      <c r="M31899" s="598"/>
      <c r="N31899" s="598"/>
      <c r="V31899" s="598"/>
      <c r="W31899" s="598"/>
    </row>
    <row r="31900" spans="6:23" x14ac:dyDescent="0.2">
      <c r="F31900" s="610"/>
      <c r="H31900" s="612"/>
      <c r="I31900" s="598"/>
      <c r="J31900" s="598"/>
      <c r="M31900" s="598"/>
      <c r="N31900" s="598"/>
      <c r="V31900" s="598"/>
      <c r="W31900" s="598"/>
    </row>
    <row r="31901" spans="6:23" x14ac:dyDescent="0.2">
      <c r="F31901" s="610"/>
      <c r="H31901" s="612"/>
      <c r="I31901" s="598"/>
      <c r="J31901" s="598"/>
      <c r="M31901" s="598"/>
      <c r="N31901" s="598"/>
      <c r="V31901" s="598"/>
      <c r="W31901" s="598"/>
    </row>
    <row r="31902" spans="6:23" x14ac:dyDescent="0.2">
      <c r="F31902" s="610"/>
      <c r="H31902" s="612"/>
      <c r="I31902" s="598"/>
      <c r="J31902" s="598"/>
      <c r="M31902" s="598"/>
      <c r="N31902" s="598"/>
      <c r="V31902" s="598"/>
      <c r="W31902" s="598"/>
    </row>
    <row r="31903" spans="6:23" x14ac:dyDescent="0.2">
      <c r="F31903" s="610"/>
      <c r="H31903" s="612"/>
      <c r="I31903" s="598"/>
      <c r="J31903" s="598"/>
      <c r="M31903" s="598"/>
      <c r="N31903" s="598"/>
      <c r="V31903" s="598"/>
      <c r="W31903" s="598"/>
    </row>
    <row r="31904" spans="6:23" x14ac:dyDescent="0.2">
      <c r="F31904" s="610"/>
      <c r="H31904" s="612"/>
      <c r="I31904" s="598"/>
      <c r="J31904" s="598"/>
      <c r="M31904" s="598"/>
      <c r="N31904" s="598"/>
      <c r="V31904" s="598"/>
      <c r="W31904" s="598"/>
    </row>
    <row r="31905" spans="6:23" x14ac:dyDescent="0.2">
      <c r="F31905" s="610"/>
      <c r="H31905" s="612"/>
      <c r="I31905" s="598"/>
      <c r="J31905" s="598"/>
      <c r="M31905" s="598"/>
      <c r="N31905" s="598"/>
      <c r="V31905" s="598"/>
      <c r="W31905" s="598"/>
    </row>
    <row r="31906" spans="6:23" x14ac:dyDescent="0.2">
      <c r="F31906" s="610"/>
      <c r="H31906" s="612"/>
      <c r="I31906" s="598"/>
      <c r="J31906" s="598"/>
      <c r="M31906" s="598"/>
      <c r="N31906" s="598"/>
      <c r="V31906" s="598"/>
      <c r="W31906" s="598"/>
    </row>
    <row r="31907" spans="6:23" x14ac:dyDescent="0.2">
      <c r="F31907" s="610"/>
      <c r="H31907" s="612"/>
      <c r="I31907" s="598"/>
      <c r="J31907" s="598"/>
      <c r="M31907" s="598"/>
      <c r="N31907" s="598"/>
      <c r="V31907" s="598"/>
      <c r="W31907" s="598"/>
    </row>
    <row r="31908" spans="6:23" x14ac:dyDescent="0.2">
      <c r="F31908" s="610"/>
      <c r="H31908" s="612"/>
      <c r="I31908" s="598"/>
      <c r="J31908" s="598"/>
      <c r="M31908" s="598"/>
      <c r="N31908" s="598"/>
      <c r="V31908" s="598"/>
      <c r="W31908" s="598"/>
    </row>
    <row r="31909" spans="6:23" x14ac:dyDescent="0.2">
      <c r="F31909" s="610"/>
      <c r="H31909" s="612"/>
      <c r="I31909" s="598"/>
      <c r="J31909" s="598"/>
      <c r="M31909" s="598"/>
      <c r="N31909" s="598"/>
      <c r="V31909" s="598"/>
      <c r="W31909" s="598"/>
    </row>
    <row r="31910" spans="6:23" x14ac:dyDescent="0.2">
      <c r="F31910" s="610"/>
      <c r="H31910" s="612"/>
      <c r="I31910" s="598"/>
      <c r="J31910" s="598"/>
      <c r="M31910" s="598"/>
      <c r="N31910" s="598"/>
      <c r="V31910" s="598"/>
      <c r="W31910" s="598"/>
    </row>
    <row r="31911" spans="6:23" x14ac:dyDescent="0.2">
      <c r="F31911" s="610"/>
      <c r="H31911" s="612"/>
      <c r="I31911" s="598"/>
      <c r="J31911" s="598"/>
      <c r="M31911" s="598"/>
      <c r="N31911" s="598"/>
      <c r="V31911" s="598"/>
      <c r="W31911" s="598"/>
    </row>
    <row r="31912" spans="6:23" x14ac:dyDescent="0.2">
      <c r="F31912" s="610"/>
      <c r="H31912" s="612"/>
      <c r="I31912" s="598"/>
      <c r="J31912" s="598"/>
      <c r="M31912" s="598"/>
      <c r="N31912" s="598"/>
      <c r="V31912" s="598"/>
      <c r="W31912" s="598"/>
    </row>
    <row r="31913" spans="6:23" x14ac:dyDescent="0.2">
      <c r="F31913" s="610"/>
      <c r="H31913" s="612"/>
      <c r="I31913" s="598"/>
      <c r="J31913" s="598"/>
      <c r="M31913" s="598"/>
      <c r="N31913" s="598"/>
      <c r="V31913" s="598"/>
      <c r="W31913" s="598"/>
    </row>
    <row r="31914" spans="6:23" x14ac:dyDescent="0.2">
      <c r="F31914" s="610"/>
      <c r="H31914" s="612"/>
      <c r="I31914" s="598"/>
      <c r="J31914" s="598"/>
      <c r="M31914" s="598"/>
      <c r="N31914" s="598"/>
      <c r="V31914" s="598"/>
      <c r="W31914" s="598"/>
    </row>
    <row r="31915" spans="6:23" x14ac:dyDescent="0.2">
      <c r="F31915" s="610"/>
      <c r="H31915" s="612"/>
      <c r="I31915" s="598"/>
      <c r="J31915" s="598"/>
      <c r="M31915" s="598"/>
      <c r="N31915" s="598"/>
      <c r="V31915" s="598"/>
      <c r="W31915" s="598"/>
    </row>
    <row r="31916" spans="6:23" x14ac:dyDescent="0.2">
      <c r="F31916" s="610"/>
      <c r="H31916" s="612"/>
      <c r="I31916" s="598"/>
      <c r="J31916" s="598"/>
      <c r="M31916" s="598"/>
      <c r="N31916" s="598"/>
      <c r="V31916" s="598"/>
      <c r="W31916" s="598"/>
    </row>
    <row r="31917" spans="6:23" x14ac:dyDescent="0.2">
      <c r="F31917" s="610"/>
      <c r="H31917" s="612"/>
      <c r="I31917" s="598"/>
      <c r="J31917" s="598"/>
      <c r="M31917" s="598"/>
      <c r="N31917" s="598"/>
      <c r="V31917" s="598"/>
      <c r="W31917" s="598"/>
    </row>
    <row r="31918" spans="6:23" x14ac:dyDescent="0.2">
      <c r="F31918" s="610"/>
      <c r="H31918" s="612"/>
      <c r="I31918" s="598"/>
      <c r="J31918" s="598"/>
      <c r="M31918" s="598"/>
      <c r="N31918" s="598"/>
      <c r="V31918" s="598"/>
      <c r="W31918" s="598"/>
    </row>
    <row r="31919" spans="6:23" x14ac:dyDescent="0.2">
      <c r="F31919" s="610"/>
      <c r="H31919" s="612"/>
      <c r="I31919" s="598"/>
      <c r="J31919" s="598"/>
      <c r="M31919" s="598"/>
      <c r="N31919" s="598"/>
      <c r="V31919" s="598"/>
      <c r="W31919" s="598"/>
    </row>
    <row r="31920" spans="6:23" x14ac:dyDescent="0.2">
      <c r="F31920" s="610"/>
      <c r="H31920" s="612"/>
      <c r="I31920" s="598"/>
      <c r="J31920" s="598"/>
      <c r="M31920" s="598"/>
      <c r="N31920" s="598"/>
      <c r="V31920" s="598"/>
      <c r="W31920" s="598"/>
    </row>
    <row r="31921" spans="6:23" x14ac:dyDescent="0.2">
      <c r="F31921" s="610"/>
      <c r="H31921" s="612"/>
      <c r="I31921" s="598"/>
      <c r="J31921" s="598"/>
      <c r="M31921" s="598"/>
      <c r="N31921" s="598"/>
      <c r="V31921" s="598"/>
      <c r="W31921" s="598"/>
    </row>
    <row r="31922" spans="6:23" x14ac:dyDescent="0.2">
      <c r="F31922" s="610"/>
      <c r="H31922" s="612"/>
      <c r="I31922" s="598"/>
      <c r="J31922" s="598"/>
      <c r="M31922" s="598"/>
      <c r="N31922" s="598"/>
      <c r="V31922" s="598"/>
      <c r="W31922" s="598"/>
    </row>
    <row r="31923" spans="6:23" x14ac:dyDescent="0.2">
      <c r="F31923" s="610"/>
      <c r="H31923" s="612"/>
      <c r="I31923" s="598"/>
      <c r="J31923" s="598"/>
      <c r="M31923" s="598"/>
      <c r="N31923" s="598"/>
      <c r="V31923" s="598"/>
      <c r="W31923" s="598"/>
    </row>
    <row r="31924" spans="6:23" x14ac:dyDescent="0.2">
      <c r="F31924" s="610"/>
      <c r="H31924" s="612"/>
      <c r="I31924" s="598"/>
      <c r="J31924" s="598"/>
      <c r="M31924" s="598"/>
      <c r="N31924" s="598"/>
      <c r="V31924" s="598"/>
      <c r="W31924" s="598"/>
    </row>
    <row r="31925" spans="6:23" x14ac:dyDescent="0.2">
      <c r="F31925" s="610"/>
      <c r="H31925" s="612"/>
      <c r="I31925" s="598"/>
      <c r="J31925" s="598"/>
      <c r="M31925" s="598"/>
      <c r="N31925" s="598"/>
      <c r="V31925" s="598"/>
      <c r="W31925" s="598"/>
    </row>
    <row r="31926" spans="6:23" x14ac:dyDescent="0.2">
      <c r="F31926" s="610"/>
      <c r="H31926" s="612"/>
      <c r="I31926" s="598"/>
      <c r="J31926" s="598"/>
      <c r="M31926" s="598"/>
      <c r="N31926" s="598"/>
      <c r="V31926" s="598"/>
      <c r="W31926" s="598"/>
    </row>
    <row r="31927" spans="6:23" x14ac:dyDescent="0.2">
      <c r="F31927" s="610"/>
      <c r="H31927" s="612"/>
      <c r="I31927" s="598"/>
      <c r="J31927" s="598"/>
      <c r="M31927" s="598"/>
      <c r="N31927" s="598"/>
      <c r="V31927" s="598"/>
      <c r="W31927" s="598"/>
    </row>
    <row r="31928" spans="6:23" x14ac:dyDescent="0.2">
      <c r="F31928" s="610"/>
      <c r="H31928" s="612"/>
      <c r="I31928" s="598"/>
      <c r="J31928" s="598"/>
      <c r="M31928" s="598"/>
      <c r="N31928" s="598"/>
      <c r="V31928" s="598"/>
      <c r="W31928" s="598"/>
    </row>
    <row r="31929" spans="6:23" x14ac:dyDescent="0.2">
      <c r="F31929" s="610"/>
      <c r="H31929" s="612"/>
      <c r="I31929" s="598"/>
      <c r="J31929" s="598"/>
      <c r="M31929" s="598"/>
      <c r="N31929" s="598"/>
      <c r="V31929" s="598"/>
      <c r="W31929" s="598"/>
    </row>
    <row r="31930" spans="6:23" x14ac:dyDescent="0.2">
      <c r="F31930" s="610"/>
      <c r="H31930" s="612"/>
      <c r="I31930" s="598"/>
      <c r="J31930" s="598"/>
      <c r="M31930" s="598"/>
      <c r="N31930" s="598"/>
      <c r="V31930" s="598"/>
      <c r="W31930" s="598"/>
    </row>
    <row r="31931" spans="6:23" x14ac:dyDescent="0.2">
      <c r="F31931" s="610"/>
      <c r="H31931" s="612"/>
      <c r="I31931" s="598"/>
      <c r="J31931" s="598"/>
      <c r="M31931" s="598"/>
      <c r="N31931" s="598"/>
      <c r="V31931" s="598"/>
      <c r="W31931" s="598"/>
    </row>
    <row r="31932" spans="6:23" x14ac:dyDescent="0.2">
      <c r="F31932" s="610"/>
      <c r="H31932" s="612"/>
      <c r="I31932" s="598"/>
      <c r="J31932" s="598"/>
      <c r="M31932" s="598"/>
      <c r="N31932" s="598"/>
      <c r="V31932" s="598"/>
      <c r="W31932" s="598"/>
    </row>
    <row r="31933" spans="6:23" x14ac:dyDescent="0.2">
      <c r="F31933" s="610"/>
      <c r="H31933" s="612"/>
      <c r="I31933" s="598"/>
      <c r="J31933" s="598"/>
      <c r="M31933" s="598"/>
      <c r="N31933" s="598"/>
      <c r="V31933" s="598"/>
      <c r="W31933" s="598"/>
    </row>
    <row r="31934" spans="6:23" x14ac:dyDescent="0.2">
      <c r="F31934" s="610"/>
      <c r="H31934" s="612"/>
      <c r="I31934" s="598"/>
      <c r="J31934" s="598"/>
      <c r="M31934" s="598"/>
      <c r="N31934" s="598"/>
      <c r="V31934" s="598"/>
      <c r="W31934" s="598"/>
    </row>
    <row r="31935" spans="6:23" x14ac:dyDescent="0.2">
      <c r="F31935" s="610"/>
      <c r="H31935" s="612"/>
      <c r="I31935" s="598"/>
      <c r="J31935" s="598"/>
      <c r="M31935" s="598"/>
      <c r="N31935" s="598"/>
      <c r="V31935" s="598"/>
      <c r="W31935" s="598"/>
    </row>
    <row r="31936" spans="6:23" x14ac:dyDescent="0.2">
      <c r="F31936" s="610"/>
      <c r="H31936" s="612"/>
      <c r="I31936" s="598"/>
      <c r="J31936" s="598"/>
      <c r="M31936" s="598"/>
      <c r="N31936" s="598"/>
      <c r="V31936" s="598"/>
      <c r="W31936" s="598"/>
    </row>
    <row r="31937" spans="6:23" x14ac:dyDescent="0.2">
      <c r="F31937" s="610"/>
      <c r="H31937" s="612"/>
      <c r="I31937" s="598"/>
      <c r="J31937" s="598"/>
      <c r="M31937" s="598"/>
      <c r="N31937" s="598"/>
      <c r="V31937" s="598"/>
      <c r="W31937" s="598"/>
    </row>
    <row r="31938" spans="6:23" x14ac:dyDescent="0.2">
      <c r="F31938" s="610"/>
      <c r="H31938" s="612"/>
      <c r="I31938" s="598"/>
      <c r="J31938" s="598"/>
      <c r="M31938" s="598"/>
      <c r="N31938" s="598"/>
      <c r="V31938" s="598"/>
      <c r="W31938" s="598"/>
    </row>
    <row r="31939" spans="6:23" x14ac:dyDescent="0.2">
      <c r="F31939" s="610"/>
      <c r="H31939" s="612"/>
      <c r="I31939" s="598"/>
      <c r="J31939" s="598"/>
      <c r="M31939" s="598"/>
      <c r="N31939" s="598"/>
      <c r="V31939" s="598"/>
      <c r="W31939" s="598"/>
    </row>
    <row r="31940" spans="6:23" x14ac:dyDescent="0.2">
      <c r="F31940" s="610"/>
      <c r="H31940" s="612"/>
      <c r="I31940" s="598"/>
      <c r="J31940" s="598"/>
      <c r="M31940" s="598"/>
      <c r="N31940" s="598"/>
      <c r="V31940" s="598"/>
      <c r="W31940" s="598"/>
    </row>
    <row r="31941" spans="6:23" x14ac:dyDescent="0.2">
      <c r="F31941" s="610"/>
      <c r="H31941" s="612"/>
      <c r="I31941" s="598"/>
      <c r="J31941" s="598"/>
      <c r="M31941" s="598"/>
      <c r="N31941" s="598"/>
      <c r="V31941" s="598"/>
      <c r="W31941" s="598"/>
    </row>
    <row r="31942" spans="6:23" x14ac:dyDescent="0.2">
      <c r="F31942" s="610"/>
      <c r="H31942" s="612"/>
      <c r="I31942" s="598"/>
      <c r="J31942" s="598"/>
      <c r="M31942" s="598"/>
      <c r="N31942" s="598"/>
      <c r="V31942" s="598"/>
      <c r="W31942" s="598"/>
    </row>
    <row r="31943" spans="6:23" x14ac:dyDescent="0.2">
      <c r="F31943" s="610"/>
      <c r="H31943" s="612"/>
      <c r="I31943" s="598"/>
      <c r="J31943" s="598"/>
      <c r="M31943" s="598"/>
      <c r="N31943" s="598"/>
      <c r="V31943" s="598"/>
      <c r="W31943" s="598"/>
    </row>
    <row r="31944" spans="6:23" x14ac:dyDescent="0.2">
      <c r="F31944" s="610"/>
      <c r="H31944" s="612"/>
      <c r="I31944" s="598"/>
      <c r="J31944" s="598"/>
      <c r="M31944" s="598"/>
      <c r="N31944" s="598"/>
      <c r="V31944" s="598"/>
      <c r="W31944" s="598"/>
    </row>
    <row r="31945" spans="6:23" x14ac:dyDescent="0.2">
      <c r="F31945" s="610"/>
      <c r="H31945" s="612"/>
      <c r="I31945" s="598"/>
      <c r="J31945" s="598"/>
      <c r="M31945" s="598"/>
      <c r="N31945" s="598"/>
      <c r="V31945" s="598"/>
      <c r="W31945" s="598"/>
    </row>
    <row r="31946" spans="6:23" x14ac:dyDescent="0.2">
      <c r="F31946" s="610"/>
      <c r="H31946" s="612"/>
      <c r="I31946" s="598"/>
      <c r="J31946" s="598"/>
      <c r="M31946" s="598"/>
      <c r="N31946" s="598"/>
      <c r="V31946" s="598"/>
      <c r="W31946" s="598"/>
    </row>
    <row r="31947" spans="6:23" x14ac:dyDescent="0.2">
      <c r="F31947" s="610"/>
      <c r="H31947" s="612"/>
      <c r="I31947" s="598"/>
      <c r="J31947" s="598"/>
      <c r="M31947" s="598"/>
      <c r="N31947" s="598"/>
      <c r="V31947" s="598"/>
      <c r="W31947" s="598"/>
    </row>
    <row r="31948" spans="6:23" x14ac:dyDescent="0.2">
      <c r="F31948" s="610"/>
      <c r="H31948" s="612"/>
      <c r="I31948" s="598"/>
      <c r="J31948" s="598"/>
      <c r="M31948" s="598"/>
      <c r="N31948" s="598"/>
      <c r="V31948" s="598"/>
      <c r="W31948" s="598"/>
    </row>
    <row r="31949" spans="6:23" x14ac:dyDescent="0.2">
      <c r="F31949" s="610"/>
      <c r="H31949" s="612"/>
      <c r="I31949" s="598"/>
      <c r="J31949" s="598"/>
      <c r="M31949" s="598"/>
      <c r="N31949" s="598"/>
      <c r="V31949" s="598"/>
      <c r="W31949" s="598"/>
    </row>
    <row r="31950" spans="6:23" x14ac:dyDescent="0.2">
      <c r="F31950" s="610"/>
      <c r="H31950" s="612"/>
      <c r="I31950" s="598"/>
      <c r="J31950" s="598"/>
      <c r="M31950" s="598"/>
      <c r="N31950" s="598"/>
      <c r="V31950" s="598"/>
      <c r="W31950" s="598"/>
    </row>
    <row r="31951" spans="6:23" x14ac:dyDescent="0.2">
      <c r="F31951" s="610"/>
      <c r="H31951" s="612"/>
      <c r="I31951" s="598"/>
      <c r="J31951" s="598"/>
      <c r="M31951" s="598"/>
      <c r="N31951" s="598"/>
      <c r="V31951" s="598"/>
      <c r="W31951" s="598"/>
    </row>
    <row r="31952" spans="6:23" x14ac:dyDescent="0.2">
      <c r="F31952" s="610"/>
      <c r="H31952" s="612"/>
      <c r="I31952" s="598"/>
      <c r="J31952" s="598"/>
      <c r="M31952" s="598"/>
      <c r="N31952" s="598"/>
      <c r="V31952" s="598"/>
      <c r="W31952" s="598"/>
    </row>
    <row r="31953" spans="6:23" x14ac:dyDescent="0.2">
      <c r="F31953" s="610"/>
      <c r="H31953" s="612"/>
      <c r="I31953" s="598"/>
      <c r="J31953" s="598"/>
      <c r="M31953" s="598"/>
      <c r="N31953" s="598"/>
      <c r="V31953" s="598"/>
      <c r="W31953" s="598"/>
    </row>
    <row r="31954" spans="6:23" x14ac:dyDescent="0.2">
      <c r="F31954" s="610"/>
      <c r="H31954" s="612"/>
      <c r="I31954" s="598"/>
      <c r="J31954" s="598"/>
      <c r="M31954" s="598"/>
      <c r="N31954" s="598"/>
      <c r="V31954" s="598"/>
      <c r="W31954" s="598"/>
    </row>
    <row r="31955" spans="6:23" x14ac:dyDescent="0.2">
      <c r="F31955" s="610"/>
      <c r="H31955" s="612"/>
      <c r="I31955" s="598"/>
      <c r="J31955" s="598"/>
      <c r="M31955" s="598"/>
      <c r="N31955" s="598"/>
      <c r="V31955" s="598"/>
      <c r="W31955" s="598"/>
    </row>
    <row r="31956" spans="6:23" x14ac:dyDescent="0.2">
      <c r="F31956" s="610"/>
      <c r="H31956" s="612"/>
      <c r="I31956" s="598"/>
      <c r="J31956" s="598"/>
      <c r="M31956" s="598"/>
      <c r="N31956" s="598"/>
      <c r="V31956" s="598"/>
      <c r="W31956" s="598"/>
    </row>
    <row r="31957" spans="6:23" x14ac:dyDescent="0.2">
      <c r="F31957" s="610"/>
      <c r="H31957" s="612"/>
      <c r="I31957" s="598"/>
      <c r="J31957" s="598"/>
      <c r="M31957" s="598"/>
      <c r="N31957" s="598"/>
      <c r="V31957" s="598"/>
      <c r="W31957" s="598"/>
    </row>
    <row r="31958" spans="6:23" x14ac:dyDescent="0.2">
      <c r="F31958" s="610"/>
      <c r="H31958" s="612"/>
      <c r="I31958" s="598"/>
      <c r="J31958" s="598"/>
      <c r="M31958" s="598"/>
      <c r="N31958" s="598"/>
      <c r="V31958" s="598"/>
      <c r="W31958" s="598"/>
    </row>
    <row r="31959" spans="6:23" x14ac:dyDescent="0.2">
      <c r="F31959" s="610"/>
      <c r="H31959" s="612"/>
      <c r="I31959" s="598"/>
      <c r="J31959" s="598"/>
      <c r="M31959" s="598"/>
      <c r="N31959" s="598"/>
      <c r="V31959" s="598"/>
      <c r="W31959" s="598"/>
    </row>
    <row r="31960" spans="6:23" x14ac:dyDescent="0.2">
      <c r="F31960" s="610"/>
      <c r="H31960" s="612"/>
      <c r="I31960" s="598"/>
      <c r="J31960" s="598"/>
      <c r="M31960" s="598"/>
      <c r="N31960" s="598"/>
      <c r="V31960" s="598"/>
      <c r="W31960" s="598"/>
    </row>
    <row r="31961" spans="6:23" x14ac:dyDescent="0.2">
      <c r="F31961" s="610"/>
      <c r="H31961" s="612"/>
      <c r="I31961" s="598"/>
      <c r="J31961" s="598"/>
      <c r="M31961" s="598"/>
      <c r="N31961" s="598"/>
      <c r="V31961" s="598"/>
      <c r="W31961" s="598"/>
    </row>
    <row r="31962" spans="6:23" x14ac:dyDescent="0.2">
      <c r="F31962" s="610"/>
      <c r="H31962" s="612"/>
      <c r="I31962" s="598"/>
      <c r="J31962" s="598"/>
      <c r="M31962" s="598"/>
      <c r="N31962" s="598"/>
      <c r="V31962" s="598"/>
      <c r="W31962" s="598"/>
    </row>
    <row r="31963" spans="6:23" x14ac:dyDescent="0.2">
      <c r="F31963" s="610"/>
      <c r="H31963" s="612"/>
      <c r="I31963" s="598"/>
      <c r="J31963" s="598"/>
      <c r="M31963" s="598"/>
      <c r="N31963" s="598"/>
      <c r="V31963" s="598"/>
      <c r="W31963" s="598"/>
    </row>
    <row r="31964" spans="6:23" x14ac:dyDescent="0.2">
      <c r="F31964" s="610"/>
      <c r="H31964" s="612"/>
      <c r="I31964" s="598"/>
      <c r="J31964" s="598"/>
      <c r="M31964" s="598"/>
      <c r="N31964" s="598"/>
      <c r="V31964" s="598"/>
      <c r="W31964" s="598"/>
    </row>
    <row r="31965" spans="6:23" x14ac:dyDescent="0.2">
      <c r="F31965" s="610"/>
      <c r="H31965" s="612"/>
      <c r="I31965" s="598"/>
      <c r="J31965" s="598"/>
      <c r="M31965" s="598"/>
      <c r="N31965" s="598"/>
      <c r="V31965" s="598"/>
      <c r="W31965" s="598"/>
    </row>
    <row r="31966" spans="6:23" x14ac:dyDescent="0.2">
      <c r="F31966" s="610"/>
      <c r="H31966" s="612"/>
      <c r="I31966" s="598"/>
      <c r="J31966" s="598"/>
      <c r="M31966" s="598"/>
      <c r="N31966" s="598"/>
      <c r="V31966" s="598"/>
      <c r="W31966" s="598"/>
    </row>
    <row r="31967" spans="6:23" x14ac:dyDescent="0.2">
      <c r="F31967" s="610"/>
      <c r="H31967" s="612"/>
      <c r="I31967" s="598"/>
      <c r="J31967" s="598"/>
      <c r="M31967" s="598"/>
      <c r="N31967" s="598"/>
      <c r="V31967" s="598"/>
      <c r="W31967" s="598"/>
    </row>
    <row r="31968" spans="6:23" x14ac:dyDescent="0.2">
      <c r="F31968" s="610"/>
      <c r="H31968" s="612"/>
      <c r="I31968" s="598"/>
      <c r="J31968" s="598"/>
      <c r="M31968" s="598"/>
      <c r="N31968" s="598"/>
      <c r="V31968" s="598"/>
      <c r="W31968" s="598"/>
    </row>
    <row r="31969" spans="6:23" x14ac:dyDescent="0.2">
      <c r="F31969" s="610"/>
      <c r="H31969" s="612"/>
      <c r="I31969" s="598"/>
      <c r="J31969" s="598"/>
      <c r="M31969" s="598"/>
      <c r="N31969" s="598"/>
      <c r="V31969" s="598"/>
      <c r="W31969" s="598"/>
    </row>
    <row r="31970" spans="6:23" x14ac:dyDescent="0.2">
      <c r="F31970" s="610"/>
      <c r="H31970" s="612"/>
      <c r="I31970" s="598"/>
      <c r="J31970" s="598"/>
      <c r="M31970" s="598"/>
      <c r="N31970" s="598"/>
      <c r="V31970" s="598"/>
      <c r="W31970" s="598"/>
    </row>
    <row r="31971" spans="6:23" x14ac:dyDescent="0.2">
      <c r="F31971" s="610"/>
      <c r="H31971" s="612"/>
      <c r="I31971" s="598"/>
      <c r="J31971" s="598"/>
      <c r="M31971" s="598"/>
      <c r="N31971" s="598"/>
      <c r="V31971" s="598"/>
      <c r="W31971" s="598"/>
    </row>
    <row r="31972" spans="6:23" x14ac:dyDescent="0.2">
      <c r="F31972" s="610"/>
      <c r="H31972" s="612"/>
      <c r="I31972" s="598"/>
      <c r="J31972" s="598"/>
      <c r="M31972" s="598"/>
      <c r="N31972" s="598"/>
      <c r="V31972" s="598"/>
      <c r="W31972" s="598"/>
    </row>
    <row r="31973" spans="6:23" x14ac:dyDescent="0.2">
      <c r="F31973" s="610"/>
      <c r="H31973" s="612"/>
      <c r="I31973" s="598"/>
      <c r="J31973" s="598"/>
      <c r="M31973" s="598"/>
      <c r="N31973" s="598"/>
      <c r="V31973" s="598"/>
      <c r="W31973" s="598"/>
    </row>
    <row r="31974" spans="6:23" x14ac:dyDescent="0.2">
      <c r="F31974" s="610"/>
      <c r="H31974" s="612"/>
      <c r="I31974" s="598"/>
      <c r="J31974" s="598"/>
      <c r="M31974" s="598"/>
      <c r="N31974" s="598"/>
      <c r="V31974" s="598"/>
      <c r="W31974" s="598"/>
    </row>
    <row r="31975" spans="6:23" x14ac:dyDescent="0.2">
      <c r="F31975" s="610"/>
      <c r="H31975" s="612"/>
      <c r="I31975" s="598"/>
      <c r="J31975" s="598"/>
      <c r="M31975" s="598"/>
      <c r="N31975" s="598"/>
      <c r="V31975" s="598"/>
      <c r="W31975" s="598"/>
    </row>
    <row r="31976" spans="6:23" x14ac:dyDescent="0.2">
      <c r="F31976" s="610"/>
      <c r="H31976" s="612"/>
      <c r="I31976" s="598"/>
      <c r="J31976" s="598"/>
      <c r="M31976" s="598"/>
      <c r="N31976" s="598"/>
      <c r="V31976" s="598"/>
      <c r="W31976" s="598"/>
    </row>
    <row r="31977" spans="6:23" x14ac:dyDescent="0.2">
      <c r="F31977" s="610"/>
      <c r="H31977" s="612"/>
      <c r="I31977" s="598"/>
      <c r="J31977" s="598"/>
      <c r="M31977" s="598"/>
      <c r="N31977" s="598"/>
      <c r="V31977" s="598"/>
      <c r="W31977" s="598"/>
    </row>
    <row r="31978" spans="6:23" x14ac:dyDescent="0.2">
      <c r="F31978" s="610"/>
      <c r="H31978" s="612"/>
      <c r="I31978" s="598"/>
      <c r="J31978" s="598"/>
      <c r="M31978" s="598"/>
      <c r="N31978" s="598"/>
      <c r="V31978" s="598"/>
      <c r="W31978" s="598"/>
    </row>
    <row r="31979" spans="6:23" x14ac:dyDescent="0.2">
      <c r="F31979" s="610"/>
      <c r="H31979" s="612"/>
      <c r="I31979" s="598"/>
      <c r="J31979" s="598"/>
      <c r="M31979" s="598"/>
      <c r="N31979" s="598"/>
      <c r="V31979" s="598"/>
      <c r="W31979" s="598"/>
    </row>
    <row r="31980" spans="6:23" x14ac:dyDescent="0.2">
      <c r="F31980" s="610"/>
      <c r="H31980" s="612"/>
      <c r="I31980" s="598"/>
      <c r="J31980" s="598"/>
      <c r="M31980" s="598"/>
      <c r="N31980" s="598"/>
      <c r="V31980" s="598"/>
      <c r="W31980" s="598"/>
    </row>
    <row r="31981" spans="6:23" x14ac:dyDescent="0.2">
      <c r="F31981" s="610"/>
      <c r="H31981" s="612"/>
      <c r="I31981" s="598"/>
      <c r="J31981" s="598"/>
      <c r="M31981" s="598"/>
      <c r="N31981" s="598"/>
      <c r="V31981" s="598"/>
      <c r="W31981" s="598"/>
    </row>
    <row r="31982" spans="6:23" x14ac:dyDescent="0.2">
      <c r="F31982" s="610"/>
      <c r="H31982" s="612"/>
      <c r="I31982" s="598"/>
      <c r="J31982" s="598"/>
      <c r="M31982" s="598"/>
      <c r="N31982" s="598"/>
      <c r="V31982" s="598"/>
      <c r="W31982" s="598"/>
    </row>
    <row r="31983" spans="6:23" x14ac:dyDescent="0.2">
      <c r="F31983" s="610"/>
      <c r="H31983" s="612"/>
      <c r="I31983" s="598"/>
      <c r="J31983" s="598"/>
      <c r="M31983" s="598"/>
      <c r="N31983" s="598"/>
      <c r="V31983" s="598"/>
      <c r="W31983" s="598"/>
    </row>
    <row r="31984" spans="6:23" x14ac:dyDescent="0.2">
      <c r="F31984" s="610"/>
      <c r="H31984" s="612"/>
      <c r="I31984" s="598"/>
      <c r="J31984" s="598"/>
      <c r="M31984" s="598"/>
      <c r="N31984" s="598"/>
      <c r="V31984" s="598"/>
      <c r="W31984" s="598"/>
    </row>
    <row r="31985" spans="6:23" x14ac:dyDescent="0.2">
      <c r="F31985" s="610"/>
      <c r="H31985" s="612"/>
      <c r="I31985" s="598"/>
      <c r="J31985" s="598"/>
      <c r="M31985" s="598"/>
      <c r="N31985" s="598"/>
      <c r="V31985" s="598"/>
      <c r="W31985" s="598"/>
    </row>
    <row r="31986" spans="6:23" x14ac:dyDescent="0.2">
      <c r="F31986" s="610"/>
      <c r="H31986" s="612"/>
      <c r="I31986" s="598"/>
      <c r="J31986" s="598"/>
      <c r="M31986" s="598"/>
      <c r="N31986" s="598"/>
      <c r="V31986" s="598"/>
      <c r="W31986" s="598"/>
    </row>
    <row r="31987" spans="6:23" x14ac:dyDescent="0.2">
      <c r="F31987" s="610"/>
      <c r="H31987" s="612"/>
      <c r="I31987" s="598"/>
      <c r="J31987" s="598"/>
      <c r="M31987" s="598"/>
      <c r="N31987" s="598"/>
      <c r="V31987" s="598"/>
      <c r="W31987" s="598"/>
    </row>
    <row r="31988" spans="6:23" x14ac:dyDescent="0.2">
      <c r="F31988" s="610"/>
      <c r="H31988" s="612"/>
      <c r="I31988" s="598"/>
      <c r="J31988" s="598"/>
      <c r="M31988" s="598"/>
      <c r="N31988" s="598"/>
      <c r="V31988" s="598"/>
      <c r="W31988" s="598"/>
    </row>
    <row r="31989" spans="6:23" x14ac:dyDescent="0.2">
      <c r="F31989" s="610"/>
      <c r="H31989" s="612"/>
      <c r="I31989" s="598"/>
      <c r="J31989" s="598"/>
      <c r="M31989" s="598"/>
      <c r="N31989" s="598"/>
      <c r="V31989" s="598"/>
      <c r="W31989" s="598"/>
    </row>
    <row r="31990" spans="6:23" x14ac:dyDescent="0.2">
      <c r="F31990" s="610"/>
      <c r="H31990" s="612"/>
      <c r="I31990" s="598"/>
      <c r="J31990" s="598"/>
      <c r="M31990" s="598"/>
      <c r="N31990" s="598"/>
      <c r="V31990" s="598"/>
      <c r="W31990" s="598"/>
    </row>
    <row r="31991" spans="6:23" x14ac:dyDescent="0.2">
      <c r="F31991" s="610"/>
      <c r="H31991" s="612"/>
      <c r="I31991" s="598"/>
      <c r="J31991" s="598"/>
      <c r="M31991" s="598"/>
      <c r="N31991" s="598"/>
      <c r="V31991" s="598"/>
      <c r="W31991" s="598"/>
    </row>
    <row r="31992" spans="6:23" x14ac:dyDescent="0.2">
      <c r="F31992" s="610"/>
      <c r="H31992" s="612"/>
      <c r="I31992" s="598"/>
      <c r="J31992" s="598"/>
      <c r="M31992" s="598"/>
      <c r="N31992" s="598"/>
      <c r="V31992" s="598"/>
      <c r="W31992" s="598"/>
    </row>
    <row r="31993" spans="6:23" x14ac:dyDescent="0.2">
      <c r="F31993" s="610"/>
      <c r="H31993" s="612"/>
      <c r="I31993" s="598"/>
      <c r="J31993" s="598"/>
      <c r="M31993" s="598"/>
      <c r="N31993" s="598"/>
      <c r="V31993" s="598"/>
      <c r="W31993" s="598"/>
    </row>
    <row r="31994" spans="6:23" x14ac:dyDescent="0.2">
      <c r="F31994" s="610"/>
      <c r="H31994" s="612"/>
      <c r="I31994" s="598"/>
      <c r="J31994" s="598"/>
      <c r="M31994" s="598"/>
      <c r="N31994" s="598"/>
      <c r="V31994" s="598"/>
      <c r="W31994" s="598"/>
    </row>
    <row r="31995" spans="6:23" x14ac:dyDescent="0.2">
      <c r="F31995" s="610"/>
      <c r="H31995" s="612"/>
      <c r="I31995" s="598"/>
      <c r="J31995" s="598"/>
      <c r="M31995" s="598"/>
      <c r="N31995" s="598"/>
      <c r="V31995" s="598"/>
      <c r="W31995" s="598"/>
    </row>
    <row r="31996" spans="6:23" x14ac:dyDescent="0.2">
      <c r="F31996" s="610"/>
      <c r="H31996" s="612"/>
      <c r="I31996" s="598"/>
      <c r="J31996" s="598"/>
      <c r="M31996" s="598"/>
      <c r="N31996" s="598"/>
      <c r="V31996" s="598"/>
      <c r="W31996" s="598"/>
    </row>
    <row r="31997" spans="6:23" x14ac:dyDescent="0.2">
      <c r="F31997" s="610"/>
      <c r="H31997" s="612"/>
      <c r="I31997" s="598"/>
      <c r="J31997" s="598"/>
      <c r="M31997" s="598"/>
      <c r="N31997" s="598"/>
      <c r="V31997" s="598"/>
      <c r="W31997" s="598"/>
    </row>
    <row r="31998" spans="6:23" x14ac:dyDescent="0.2">
      <c r="F31998" s="610"/>
      <c r="H31998" s="612"/>
      <c r="I31998" s="598"/>
      <c r="J31998" s="598"/>
      <c r="M31998" s="598"/>
      <c r="N31998" s="598"/>
      <c r="V31998" s="598"/>
      <c r="W31998" s="598"/>
    </row>
    <row r="31999" spans="6:23" x14ac:dyDescent="0.2">
      <c r="F31999" s="610"/>
      <c r="H31999" s="612"/>
      <c r="I31999" s="598"/>
      <c r="J31999" s="598"/>
      <c r="M31999" s="598"/>
      <c r="N31999" s="598"/>
      <c r="V31999" s="598"/>
      <c r="W31999" s="598"/>
    </row>
    <row r="32000" spans="6:23" x14ac:dyDescent="0.2">
      <c r="F32000" s="610"/>
      <c r="H32000" s="612"/>
      <c r="I32000" s="598"/>
      <c r="J32000" s="598"/>
      <c r="M32000" s="598"/>
      <c r="N32000" s="598"/>
      <c r="V32000" s="598"/>
      <c r="W32000" s="598"/>
    </row>
    <row r="32001" spans="6:23" x14ac:dyDescent="0.2">
      <c r="F32001" s="610"/>
      <c r="H32001" s="612"/>
      <c r="I32001" s="598"/>
      <c r="J32001" s="598"/>
      <c r="M32001" s="598"/>
      <c r="N32001" s="598"/>
      <c r="V32001" s="598"/>
      <c r="W32001" s="598"/>
    </row>
    <row r="32002" spans="6:23" x14ac:dyDescent="0.2">
      <c r="F32002" s="610"/>
      <c r="H32002" s="612"/>
      <c r="I32002" s="598"/>
      <c r="J32002" s="598"/>
      <c r="M32002" s="598"/>
      <c r="N32002" s="598"/>
      <c r="V32002" s="598"/>
      <c r="W32002" s="598"/>
    </row>
    <row r="32003" spans="6:23" x14ac:dyDescent="0.2">
      <c r="F32003" s="610"/>
      <c r="H32003" s="612"/>
      <c r="I32003" s="598"/>
      <c r="J32003" s="598"/>
      <c r="M32003" s="598"/>
      <c r="N32003" s="598"/>
      <c r="V32003" s="598"/>
      <c r="W32003" s="598"/>
    </row>
    <row r="32004" spans="6:23" x14ac:dyDescent="0.2">
      <c r="F32004" s="610"/>
      <c r="H32004" s="612"/>
      <c r="I32004" s="598"/>
      <c r="J32004" s="598"/>
      <c r="M32004" s="598"/>
      <c r="N32004" s="598"/>
      <c r="V32004" s="598"/>
      <c r="W32004" s="598"/>
    </row>
    <row r="32005" spans="6:23" x14ac:dyDescent="0.2">
      <c r="F32005" s="610"/>
      <c r="H32005" s="612"/>
      <c r="I32005" s="598"/>
      <c r="J32005" s="598"/>
      <c r="M32005" s="598"/>
      <c r="N32005" s="598"/>
      <c r="V32005" s="598"/>
      <c r="W32005" s="598"/>
    </row>
    <row r="32006" spans="6:23" x14ac:dyDescent="0.2">
      <c r="F32006" s="610"/>
      <c r="H32006" s="612"/>
      <c r="I32006" s="598"/>
      <c r="J32006" s="598"/>
      <c r="M32006" s="598"/>
      <c r="N32006" s="598"/>
      <c r="V32006" s="598"/>
      <c r="W32006" s="598"/>
    </row>
    <row r="32007" spans="6:23" x14ac:dyDescent="0.2">
      <c r="F32007" s="610"/>
      <c r="H32007" s="612"/>
      <c r="I32007" s="598"/>
      <c r="J32007" s="598"/>
      <c r="M32007" s="598"/>
      <c r="N32007" s="598"/>
      <c r="V32007" s="598"/>
      <c r="W32007" s="598"/>
    </row>
    <row r="32008" spans="6:23" x14ac:dyDescent="0.2">
      <c r="F32008" s="610"/>
      <c r="H32008" s="612"/>
      <c r="I32008" s="598"/>
      <c r="J32008" s="598"/>
      <c r="M32008" s="598"/>
      <c r="N32008" s="598"/>
      <c r="V32008" s="598"/>
      <c r="W32008" s="598"/>
    </row>
    <row r="32009" spans="6:23" x14ac:dyDescent="0.2">
      <c r="F32009" s="610"/>
      <c r="H32009" s="612"/>
      <c r="I32009" s="598"/>
      <c r="J32009" s="598"/>
      <c r="M32009" s="598"/>
      <c r="N32009" s="598"/>
      <c r="V32009" s="598"/>
      <c r="W32009" s="598"/>
    </row>
    <row r="32010" spans="6:23" x14ac:dyDescent="0.2">
      <c r="F32010" s="610"/>
      <c r="H32010" s="612"/>
      <c r="I32010" s="598"/>
      <c r="J32010" s="598"/>
      <c r="M32010" s="598"/>
      <c r="N32010" s="598"/>
      <c r="V32010" s="598"/>
      <c r="W32010" s="598"/>
    </row>
    <row r="32011" spans="6:23" x14ac:dyDescent="0.2">
      <c r="F32011" s="610"/>
      <c r="H32011" s="612"/>
      <c r="I32011" s="598"/>
      <c r="J32011" s="598"/>
      <c r="M32011" s="598"/>
      <c r="N32011" s="598"/>
      <c r="V32011" s="598"/>
      <c r="W32011" s="598"/>
    </row>
    <row r="32012" spans="6:23" x14ac:dyDescent="0.2">
      <c r="F32012" s="610"/>
      <c r="H32012" s="612"/>
      <c r="I32012" s="598"/>
      <c r="J32012" s="598"/>
      <c r="M32012" s="598"/>
      <c r="N32012" s="598"/>
      <c r="V32012" s="598"/>
      <c r="W32012" s="598"/>
    </row>
    <row r="32013" spans="6:23" x14ac:dyDescent="0.2">
      <c r="F32013" s="610"/>
      <c r="H32013" s="612"/>
      <c r="I32013" s="598"/>
      <c r="J32013" s="598"/>
      <c r="M32013" s="598"/>
      <c r="N32013" s="598"/>
      <c r="V32013" s="598"/>
      <c r="W32013" s="598"/>
    </row>
    <row r="32014" spans="6:23" x14ac:dyDescent="0.2">
      <c r="F32014" s="610"/>
      <c r="H32014" s="612"/>
      <c r="I32014" s="598"/>
      <c r="J32014" s="598"/>
      <c r="M32014" s="598"/>
      <c r="N32014" s="598"/>
      <c r="V32014" s="598"/>
      <c r="W32014" s="598"/>
    </row>
    <row r="32015" spans="6:23" x14ac:dyDescent="0.2">
      <c r="F32015" s="610"/>
      <c r="H32015" s="612"/>
      <c r="I32015" s="598"/>
      <c r="J32015" s="598"/>
      <c r="M32015" s="598"/>
      <c r="N32015" s="598"/>
      <c r="V32015" s="598"/>
      <c r="W32015" s="598"/>
    </row>
    <row r="32016" spans="6:23" x14ac:dyDescent="0.2">
      <c r="F32016" s="610"/>
      <c r="H32016" s="612"/>
      <c r="I32016" s="598"/>
      <c r="J32016" s="598"/>
      <c r="M32016" s="598"/>
      <c r="N32016" s="598"/>
      <c r="V32016" s="598"/>
      <c r="W32016" s="598"/>
    </row>
    <row r="32017" spans="6:23" x14ac:dyDescent="0.2">
      <c r="F32017" s="610"/>
      <c r="H32017" s="612"/>
      <c r="I32017" s="598"/>
      <c r="J32017" s="598"/>
      <c r="M32017" s="598"/>
      <c r="N32017" s="598"/>
      <c r="V32017" s="598"/>
      <c r="W32017" s="598"/>
    </row>
    <row r="32018" spans="6:23" x14ac:dyDescent="0.2">
      <c r="F32018" s="610"/>
      <c r="H32018" s="612"/>
      <c r="I32018" s="598"/>
      <c r="J32018" s="598"/>
      <c r="M32018" s="598"/>
      <c r="N32018" s="598"/>
      <c r="V32018" s="598"/>
      <c r="W32018" s="598"/>
    </row>
    <row r="32019" spans="6:23" x14ac:dyDescent="0.2">
      <c r="F32019" s="610"/>
      <c r="H32019" s="612"/>
      <c r="I32019" s="598"/>
      <c r="J32019" s="598"/>
      <c r="M32019" s="598"/>
      <c r="N32019" s="598"/>
      <c r="V32019" s="598"/>
      <c r="W32019" s="598"/>
    </row>
    <row r="32020" spans="6:23" x14ac:dyDescent="0.2">
      <c r="F32020" s="610"/>
      <c r="H32020" s="612"/>
      <c r="I32020" s="598"/>
      <c r="J32020" s="598"/>
      <c r="M32020" s="598"/>
      <c r="N32020" s="598"/>
      <c r="V32020" s="598"/>
      <c r="W32020" s="598"/>
    </row>
    <row r="32021" spans="6:23" x14ac:dyDescent="0.2">
      <c r="F32021" s="610"/>
      <c r="H32021" s="612"/>
      <c r="I32021" s="598"/>
      <c r="J32021" s="598"/>
      <c r="M32021" s="598"/>
      <c r="N32021" s="598"/>
      <c r="V32021" s="598"/>
      <c r="W32021" s="598"/>
    </row>
    <row r="32022" spans="6:23" x14ac:dyDescent="0.2">
      <c r="F32022" s="610"/>
      <c r="H32022" s="612"/>
      <c r="I32022" s="598"/>
      <c r="J32022" s="598"/>
      <c r="M32022" s="598"/>
      <c r="N32022" s="598"/>
      <c r="V32022" s="598"/>
      <c r="W32022" s="598"/>
    </row>
    <row r="32023" spans="6:23" x14ac:dyDescent="0.2">
      <c r="F32023" s="610"/>
      <c r="H32023" s="612"/>
      <c r="I32023" s="598"/>
      <c r="J32023" s="598"/>
      <c r="M32023" s="598"/>
      <c r="N32023" s="598"/>
      <c r="V32023" s="598"/>
      <c r="W32023" s="598"/>
    </row>
    <row r="32024" spans="6:23" x14ac:dyDescent="0.2">
      <c r="F32024" s="610"/>
      <c r="H32024" s="612"/>
      <c r="I32024" s="598"/>
      <c r="J32024" s="598"/>
      <c r="M32024" s="598"/>
      <c r="N32024" s="598"/>
      <c r="V32024" s="598"/>
      <c r="W32024" s="598"/>
    </row>
    <row r="32025" spans="6:23" x14ac:dyDescent="0.2">
      <c r="F32025" s="610"/>
      <c r="H32025" s="612"/>
      <c r="I32025" s="598"/>
      <c r="J32025" s="598"/>
      <c r="M32025" s="598"/>
      <c r="N32025" s="598"/>
      <c r="V32025" s="598"/>
      <c r="W32025" s="598"/>
    </row>
    <row r="32026" spans="6:23" x14ac:dyDescent="0.2">
      <c r="F32026" s="610"/>
      <c r="H32026" s="612"/>
      <c r="I32026" s="598"/>
      <c r="J32026" s="598"/>
      <c r="M32026" s="598"/>
      <c r="N32026" s="598"/>
      <c r="V32026" s="598"/>
      <c r="W32026" s="598"/>
    </row>
    <row r="32027" spans="6:23" x14ac:dyDescent="0.2">
      <c r="F32027" s="610"/>
      <c r="H32027" s="612"/>
      <c r="I32027" s="598"/>
      <c r="J32027" s="598"/>
      <c r="M32027" s="598"/>
      <c r="N32027" s="598"/>
      <c r="V32027" s="598"/>
      <c r="W32027" s="598"/>
    </row>
    <row r="32028" spans="6:23" x14ac:dyDescent="0.2">
      <c r="F32028" s="610"/>
      <c r="H32028" s="612"/>
      <c r="I32028" s="598"/>
      <c r="J32028" s="598"/>
      <c r="M32028" s="598"/>
      <c r="N32028" s="598"/>
      <c r="V32028" s="598"/>
      <c r="W32028" s="598"/>
    </row>
    <row r="32029" spans="6:23" x14ac:dyDescent="0.2">
      <c r="F32029" s="610"/>
      <c r="H32029" s="612"/>
      <c r="I32029" s="598"/>
      <c r="J32029" s="598"/>
      <c r="M32029" s="598"/>
      <c r="N32029" s="598"/>
      <c r="V32029" s="598"/>
      <c r="W32029" s="598"/>
    </row>
    <row r="32030" spans="6:23" x14ac:dyDescent="0.2">
      <c r="F32030" s="610"/>
      <c r="H32030" s="612"/>
      <c r="I32030" s="598"/>
      <c r="J32030" s="598"/>
      <c r="M32030" s="598"/>
      <c r="N32030" s="598"/>
      <c r="V32030" s="598"/>
      <c r="W32030" s="598"/>
    </row>
    <row r="32031" spans="6:23" x14ac:dyDescent="0.2">
      <c r="F32031" s="610"/>
      <c r="H32031" s="612"/>
      <c r="I32031" s="598"/>
      <c r="J32031" s="598"/>
      <c r="M32031" s="598"/>
      <c r="N32031" s="598"/>
      <c r="V32031" s="598"/>
      <c r="W32031" s="598"/>
    </row>
    <row r="32032" spans="6:23" x14ac:dyDescent="0.2">
      <c r="F32032" s="610"/>
      <c r="H32032" s="612"/>
      <c r="I32032" s="598"/>
      <c r="J32032" s="598"/>
      <c r="M32032" s="598"/>
      <c r="N32032" s="598"/>
      <c r="V32032" s="598"/>
      <c r="W32032" s="598"/>
    </row>
    <row r="32033" spans="6:23" x14ac:dyDescent="0.2">
      <c r="F32033" s="610"/>
      <c r="H32033" s="612"/>
      <c r="I32033" s="598"/>
      <c r="J32033" s="598"/>
      <c r="M32033" s="598"/>
      <c r="N32033" s="598"/>
      <c r="V32033" s="598"/>
      <c r="W32033" s="598"/>
    </row>
    <row r="32034" spans="6:23" x14ac:dyDescent="0.2">
      <c r="F32034" s="610"/>
      <c r="H32034" s="612"/>
      <c r="I32034" s="598"/>
      <c r="J32034" s="598"/>
      <c r="M32034" s="598"/>
      <c r="N32034" s="598"/>
      <c r="V32034" s="598"/>
      <c r="W32034" s="598"/>
    </row>
    <row r="32035" spans="6:23" x14ac:dyDescent="0.2">
      <c r="F32035" s="610"/>
      <c r="H32035" s="612"/>
      <c r="I32035" s="598"/>
      <c r="J32035" s="598"/>
      <c r="M32035" s="598"/>
      <c r="N32035" s="598"/>
      <c r="V32035" s="598"/>
      <c r="W32035" s="598"/>
    </row>
    <row r="32036" spans="6:23" x14ac:dyDescent="0.2">
      <c r="F32036" s="610"/>
      <c r="H32036" s="612"/>
      <c r="I32036" s="598"/>
      <c r="J32036" s="598"/>
      <c r="M32036" s="598"/>
      <c r="N32036" s="598"/>
      <c r="V32036" s="598"/>
      <c r="W32036" s="598"/>
    </row>
    <row r="32037" spans="6:23" x14ac:dyDescent="0.2">
      <c r="F32037" s="610"/>
      <c r="H32037" s="612"/>
      <c r="I32037" s="598"/>
      <c r="J32037" s="598"/>
      <c r="M32037" s="598"/>
      <c r="N32037" s="598"/>
      <c r="V32037" s="598"/>
      <c r="W32037" s="598"/>
    </row>
    <row r="32038" spans="6:23" x14ac:dyDescent="0.2">
      <c r="F32038" s="610"/>
      <c r="H32038" s="612"/>
      <c r="I32038" s="598"/>
      <c r="J32038" s="598"/>
      <c r="M32038" s="598"/>
      <c r="N32038" s="598"/>
      <c r="V32038" s="598"/>
      <c r="W32038" s="598"/>
    </row>
    <row r="32039" spans="6:23" x14ac:dyDescent="0.2">
      <c r="F32039" s="610"/>
      <c r="H32039" s="612"/>
      <c r="I32039" s="598"/>
      <c r="J32039" s="598"/>
      <c r="M32039" s="598"/>
      <c r="N32039" s="598"/>
      <c r="V32039" s="598"/>
      <c r="W32039" s="598"/>
    </row>
    <row r="32040" spans="6:23" x14ac:dyDescent="0.2">
      <c r="F32040" s="610"/>
      <c r="H32040" s="612"/>
      <c r="I32040" s="598"/>
      <c r="J32040" s="598"/>
      <c r="M32040" s="598"/>
      <c r="N32040" s="598"/>
      <c r="V32040" s="598"/>
      <c r="W32040" s="598"/>
    </row>
    <row r="32041" spans="6:23" x14ac:dyDescent="0.2">
      <c r="F32041" s="610"/>
      <c r="H32041" s="612"/>
      <c r="I32041" s="598"/>
      <c r="J32041" s="598"/>
      <c r="M32041" s="598"/>
      <c r="N32041" s="598"/>
      <c r="V32041" s="598"/>
      <c r="W32041" s="598"/>
    </row>
    <row r="32042" spans="6:23" x14ac:dyDescent="0.2">
      <c r="F32042" s="610"/>
      <c r="H32042" s="612"/>
      <c r="I32042" s="598"/>
      <c r="J32042" s="598"/>
      <c r="M32042" s="598"/>
      <c r="N32042" s="598"/>
      <c r="V32042" s="598"/>
      <c r="W32042" s="598"/>
    </row>
    <row r="32043" spans="6:23" x14ac:dyDescent="0.2">
      <c r="F32043" s="610"/>
      <c r="H32043" s="612"/>
      <c r="I32043" s="598"/>
      <c r="J32043" s="598"/>
      <c r="M32043" s="598"/>
      <c r="N32043" s="598"/>
      <c r="V32043" s="598"/>
      <c r="W32043" s="598"/>
    </row>
    <row r="32044" spans="6:23" x14ac:dyDescent="0.2">
      <c r="F32044" s="610"/>
      <c r="H32044" s="612"/>
      <c r="I32044" s="598"/>
      <c r="J32044" s="598"/>
      <c r="M32044" s="598"/>
      <c r="N32044" s="598"/>
      <c r="V32044" s="598"/>
      <c r="W32044" s="598"/>
    </row>
    <row r="32045" spans="6:23" x14ac:dyDescent="0.2">
      <c r="F32045" s="610"/>
      <c r="H32045" s="612"/>
      <c r="I32045" s="598"/>
      <c r="J32045" s="598"/>
      <c r="M32045" s="598"/>
      <c r="N32045" s="598"/>
      <c r="V32045" s="598"/>
      <c r="W32045" s="598"/>
    </row>
    <row r="32046" spans="6:23" x14ac:dyDescent="0.2">
      <c r="F32046" s="610"/>
      <c r="H32046" s="612"/>
      <c r="I32046" s="598"/>
      <c r="J32046" s="598"/>
      <c r="M32046" s="598"/>
      <c r="N32046" s="598"/>
      <c r="V32046" s="598"/>
      <c r="W32046" s="598"/>
    </row>
    <row r="32047" spans="6:23" x14ac:dyDescent="0.2">
      <c r="F32047" s="610"/>
      <c r="H32047" s="612"/>
      <c r="I32047" s="598"/>
      <c r="J32047" s="598"/>
      <c r="M32047" s="598"/>
      <c r="N32047" s="598"/>
      <c r="V32047" s="598"/>
      <c r="W32047" s="598"/>
    </row>
    <row r="32048" spans="6:23" x14ac:dyDescent="0.2">
      <c r="F32048" s="610"/>
      <c r="H32048" s="612"/>
      <c r="I32048" s="598"/>
      <c r="J32048" s="598"/>
      <c r="M32048" s="598"/>
      <c r="N32048" s="598"/>
      <c r="V32048" s="598"/>
      <c r="W32048" s="598"/>
    </row>
    <row r="32049" spans="6:23" x14ac:dyDescent="0.2">
      <c r="F32049" s="610"/>
      <c r="H32049" s="612"/>
      <c r="I32049" s="598"/>
      <c r="J32049" s="598"/>
      <c r="M32049" s="598"/>
      <c r="N32049" s="598"/>
      <c r="V32049" s="598"/>
      <c r="W32049" s="598"/>
    </row>
    <row r="32050" spans="6:23" x14ac:dyDescent="0.2">
      <c r="F32050" s="610"/>
      <c r="H32050" s="612"/>
      <c r="I32050" s="598"/>
      <c r="J32050" s="598"/>
      <c r="M32050" s="598"/>
      <c r="N32050" s="598"/>
      <c r="V32050" s="598"/>
      <c r="W32050" s="598"/>
    </row>
    <row r="32051" spans="6:23" x14ac:dyDescent="0.2">
      <c r="F32051" s="610"/>
      <c r="H32051" s="612"/>
      <c r="I32051" s="598"/>
      <c r="J32051" s="598"/>
      <c r="M32051" s="598"/>
      <c r="N32051" s="598"/>
      <c r="V32051" s="598"/>
      <c r="W32051" s="598"/>
    </row>
    <row r="32052" spans="6:23" x14ac:dyDescent="0.2">
      <c r="F32052" s="610"/>
      <c r="H32052" s="612"/>
      <c r="I32052" s="598"/>
      <c r="J32052" s="598"/>
      <c r="M32052" s="598"/>
      <c r="N32052" s="598"/>
      <c r="V32052" s="598"/>
      <c r="W32052" s="598"/>
    </row>
    <row r="32053" spans="6:23" x14ac:dyDescent="0.2">
      <c r="F32053" s="610"/>
      <c r="H32053" s="612"/>
      <c r="I32053" s="598"/>
      <c r="J32053" s="598"/>
      <c r="M32053" s="598"/>
      <c r="N32053" s="598"/>
      <c r="V32053" s="598"/>
      <c r="W32053" s="598"/>
    </row>
    <row r="32054" spans="6:23" x14ac:dyDescent="0.2">
      <c r="F32054" s="610"/>
      <c r="H32054" s="612"/>
      <c r="I32054" s="598"/>
      <c r="J32054" s="598"/>
      <c r="M32054" s="598"/>
      <c r="N32054" s="598"/>
      <c r="V32054" s="598"/>
      <c r="W32054" s="598"/>
    </row>
    <row r="32055" spans="6:23" x14ac:dyDescent="0.2">
      <c r="F32055" s="610"/>
      <c r="H32055" s="612"/>
      <c r="I32055" s="598"/>
      <c r="J32055" s="598"/>
      <c r="M32055" s="598"/>
      <c r="N32055" s="598"/>
      <c r="V32055" s="598"/>
      <c r="W32055" s="598"/>
    </row>
    <row r="32056" spans="6:23" x14ac:dyDescent="0.2">
      <c r="F32056" s="610"/>
      <c r="H32056" s="612"/>
      <c r="I32056" s="598"/>
      <c r="J32056" s="598"/>
      <c r="M32056" s="598"/>
      <c r="N32056" s="598"/>
      <c r="V32056" s="598"/>
      <c r="W32056" s="598"/>
    </row>
    <row r="32057" spans="6:23" x14ac:dyDescent="0.2">
      <c r="F32057" s="610"/>
      <c r="H32057" s="612"/>
      <c r="I32057" s="598"/>
      <c r="J32057" s="598"/>
      <c r="M32057" s="598"/>
      <c r="N32057" s="598"/>
      <c r="V32057" s="598"/>
      <c r="W32057" s="598"/>
    </row>
    <row r="32058" spans="6:23" x14ac:dyDescent="0.2">
      <c r="F32058" s="610"/>
      <c r="H32058" s="612"/>
      <c r="I32058" s="598"/>
      <c r="J32058" s="598"/>
      <c r="M32058" s="598"/>
      <c r="N32058" s="598"/>
      <c r="V32058" s="598"/>
      <c r="W32058" s="598"/>
    </row>
    <row r="32059" spans="6:23" x14ac:dyDescent="0.2">
      <c r="F32059" s="610"/>
      <c r="H32059" s="612"/>
      <c r="I32059" s="598"/>
      <c r="J32059" s="598"/>
      <c r="M32059" s="598"/>
      <c r="N32059" s="598"/>
      <c r="V32059" s="598"/>
      <c r="W32059" s="598"/>
    </row>
    <row r="32060" spans="6:23" x14ac:dyDescent="0.2">
      <c r="F32060" s="610"/>
      <c r="H32060" s="612"/>
      <c r="I32060" s="598"/>
      <c r="J32060" s="598"/>
      <c r="M32060" s="598"/>
      <c r="N32060" s="598"/>
      <c r="V32060" s="598"/>
      <c r="W32060" s="598"/>
    </row>
    <row r="32061" spans="6:23" x14ac:dyDescent="0.2">
      <c r="F32061" s="610"/>
      <c r="H32061" s="612"/>
      <c r="I32061" s="598"/>
      <c r="J32061" s="598"/>
      <c r="M32061" s="598"/>
      <c r="N32061" s="598"/>
      <c r="V32061" s="598"/>
      <c r="W32061" s="598"/>
    </row>
    <row r="32062" spans="6:23" x14ac:dyDescent="0.2">
      <c r="F32062" s="610"/>
      <c r="H32062" s="612"/>
      <c r="I32062" s="598"/>
      <c r="J32062" s="598"/>
      <c r="M32062" s="598"/>
      <c r="N32062" s="598"/>
      <c r="V32062" s="598"/>
      <c r="W32062" s="598"/>
    </row>
    <row r="32063" spans="6:23" x14ac:dyDescent="0.2">
      <c r="F32063" s="610"/>
      <c r="H32063" s="612"/>
      <c r="I32063" s="598"/>
      <c r="J32063" s="598"/>
      <c r="M32063" s="598"/>
      <c r="N32063" s="598"/>
      <c r="V32063" s="598"/>
      <c r="W32063" s="598"/>
    </row>
    <row r="32064" spans="6:23" x14ac:dyDescent="0.2">
      <c r="F32064" s="610"/>
      <c r="H32064" s="612"/>
      <c r="I32064" s="598"/>
      <c r="J32064" s="598"/>
      <c r="M32064" s="598"/>
      <c r="N32064" s="598"/>
      <c r="V32064" s="598"/>
      <c r="W32064" s="598"/>
    </row>
    <row r="32065" spans="6:23" x14ac:dyDescent="0.2">
      <c r="F32065" s="610"/>
      <c r="H32065" s="612"/>
      <c r="I32065" s="598"/>
      <c r="J32065" s="598"/>
      <c r="M32065" s="598"/>
      <c r="N32065" s="598"/>
      <c r="V32065" s="598"/>
      <c r="W32065" s="598"/>
    </row>
    <row r="32066" spans="6:23" x14ac:dyDescent="0.2">
      <c r="F32066" s="610"/>
      <c r="H32066" s="612"/>
      <c r="I32066" s="598"/>
      <c r="J32066" s="598"/>
      <c r="M32066" s="598"/>
      <c r="N32066" s="598"/>
      <c r="V32066" s="598"/>
      <c r="W32066" s="598"/>
    </row>
    <row r="32067" spans="6:23" x14ac:dyDescent="0.2">
      <c r="F32067" s="610"/>
      <c r="H32067" s="612"/>
      <c r="I32067" s="598"/>
      <c r="J32067" s="598"/>
      <c r="M32067" s="598"/>
      <c r="N32067" s="598"/>
      <c r="V32067" s="598"/>
      <c r="W32067" s="598"/>
    </row>
    <row r="32068" spans="6:23" x14ac:dyDescent="0.2">
      <c r="F32068" s="610"/>
      <c r="H32068" s="612"/>
      <c r="I32068" s="598"/>
      <c r="J32068" s="598"/>
      <c r="M32068" s="598"/>
      <c r="N32068" s="598"/>
      <c r="V32068" s="598"/>
      <c r="W32068" s="598"/>
    </row>
    <row r="32069" spans="6:23" x14ac:dyDescent="0.2">
      <c r="F32069" s="610"/>
      <c r="H32069" s="612"/>
      <c r="I32069" s="598"/>
      <c r="J32069" s="598"/>
      <c r="M32069" s="598"/>
      <c r="N32069" s="598"/>
      <c r="V32069" s="598"/>
      <c r="W32069" s="598"/>
    </row>
    <row r="32070" spans="6:23" x14ac:dyDescent="0.2">
      <c r="F32070" s="610"/>
      <c r="H32070" s="612"/>
      <c r="I32070" s="598"/>
      <c r="J32070" s="598"/>
      <c r="M32070" s="598"/>
      <c r="N32070" s="598"/>
      <c r="V32070" s="598"/>
      <c r="W32070" s="598"/>
    </row>
    <row r="32071" spans="6:23" x14ac:dyDescent="0.2">
      <c r="F32071" s="610"/>
      <c r="H32071" s="612"/>
      <c r="I32071" s="598"/>
      <c r="J32071" s="598"/>
      <c r="M32071" s="598"/>
      <c r="N32071" s="598"/>
      <c r="V32071" s="598"/>
      <c r="W32071" s="598"/>
    </row>
    <row r="32072" spans="6:23" x14ac:dyDescent="0.2">
      <c r="F32072" s="610"/>
      <c r="H32072" s="612"/>
      <c r="I32072" s="598"/>
      <c r="J32072" s="598"/>
      <c r="M32072" s="598"/>
      <c r="N32072" s="598"/>
      <c r="V32072" s="598"/>
      <c r="W32072" s="598"/>
    </row>
    <row r="32073" spans="6:23" x14ac:dyDescent="0.2">
      <c r="F32073" s="610"/>
      <c r="H32073" s="612"/>
      <c r="I32073" s="598"/>
      <c r="J32073" s="598"/>
      <c r="M32073" s="598"/>
      <c r="N32073" s="598"/>
      <c r="V32073" s="598"/>
      <c r="W32073" s="598"/>
    </row>
    <row r="32074" spans="6:23" x14ac:dyDescent="0.2">
      <c r="F32074" s="610"/>
      <c r="H32074" s="612"/>
      <c r="I32074" s="598"/>
      <c r="J32074" s="598"/>
      <c r="M32074" s="598"/>
      <c r="N32074" s="598"/>
      <c r="V32074" s="598"/>
      <c r="W32074" s="598"/>
    </row>
    <row r="32075" spans="6:23" x14ac:dyDescent="0.2">
      <c r="F32075" s="610"/>
      <c r="H32075" s="612"/>
      <c r="I32075" s="598"/>
      <c r="J32075" s="598"/>
      <c r="M32075" s="598"/>
      <c r="N32075" s="598"/>
      <c r="V32075" s="598"/>
      <c r="W32075" s="598"/>
    </row>
    <row r="32076" spans="6:23" x14ac:dyDescent="0.2">
      <c r="F32076" s="610"/>
      <c r="H32076" s="612"/>
      <c r="I32076" s="598"/>
      <c r="J32076" s="598"/>
      <c r="M32076" s="598"/>
      <c r="N32076" s="598"/>
      <c r="V32076" s="598"/>
      <c r="W32076" s="598"/>
    </row>
    <row r="32077" spans="6:23" x14ac:dyDescent="0.2">
      <c r="F32077" s="610"/>
      <c r="H32077" s="612"/>
      <c r="I32077" s="598"/>
      <c r="J32077" s="598"/>
      <c r="M32077" s="598"/>
      <c r="N32077" s="598"/>
      <c r="V32077" s="598"/>
      <c r="W32077" s="598"/>
    </row>
    <row r="32078" spans="6:23" x14ac:dyDescent="0.2">
      <c r="F32078" s="610"/>
      <c r="H32078" s="612"/>
      <c r="I32078" s="598"/>
      <c r="J32078" s="598"/>
      <c r="M32078" s="598"/>
      <c r="N32078" s="598"/>
      <c r="V32078" s="598"/>
      <c r="W32078" s="598"/>
    </row>
    <row r="32079" spans="6:23" x14ac:dyDescent="0.2">
      <c r="F32079" s="610"/>
      <c r="H32079" s="612"/>
      <c r="I32079" s="598"/>
      <c r="J32079" s="598"/>
      <c r="M32079" s="598"/>
      <c r="N32079" s="598"/>
      <c r="V32079" s="598"/>
      <c r="W32079" s="598"/>
    </row>
    <row r="32080" spans="6:23" x14ac:dyDescent="0.2">
      <c r="F32080" s="610"/>
      <c r="H32080" s="612"/>
      <c r="I32080" s="598"/>
      <c r="J32080" s="598"/>
      <c r="M32080" s="598"/>
      <c r="N32080" s="598"/>
      <c r="V32080" s="598"/>
      <c r="W32080" s="598"/>
    </row>
    <row r="32081" spans="6:23" x14ac:dyDescent="0.2">
      <c r="F32081" s="610"/>
      <c r="H32081" s="612"/>
      <c r="I32081" s="598"/>
      <c r="J32081" s="598"/>
      <c r="M32081" s="598"/>
      <c r="N32081" s="598"/>
      <c r="V32081" s="598"/>
      <c r="W32081" s="598"/>
    </row>
    <row r="32082" spans="6:23" x14ac:dyDescent="0.2">
      <c r="F32082" s="610"/>
      <c r="H32082" s="612"/>
      <c r="I32082" s="598"/>
      <c r="J32082" s="598"/>
      <c r="M32082" s="598"/>
      <c r="N32082" s="598"/>
      <c r="V32082" s="598"/>
      <c r="W32082" s="598"/>
    </row>
    <row r="32083" spans="6:23" x14ac:dyDescent="0.2">
      <c r="F32083" s="610"/>
      <c r="H32083" s="612"/>
      <c r="I32083" s="598"/>
      <c r="J32083" s="598"/>
      <c r="M32083" s="598"/>
      <c r="N32083" s="598"/>
      <c r="V32083" s="598"/>
      <c r="W32083" s="598"/>
    </row>
    <row r="32084" spans="6:23" x14ac:dyDescent="0.2">
      <c r="F32084" s="610"/>
      <c r="H32084" s="612"/>
      <c r="I32084" s="598"/>
      <c r="J32084" s="598"/>
      <c r="M32084" s="598"/>
      <c r="N32084" s="598"/>
      <c r="V32084" s="598"/>
      <c r="W32084" s="598"/>
    </row>
    <row r="32085" spans="6:23" x14ac:dyDescent="0.2">
      <c r="F32085" s="610"/>
      <c r="H32085" s="612"/>
      <c r="I32085" s="598"/>
      <c r="J32085" s="598"/>
      <c r="M32085" s="598"/>
      <c r="N32085" s="598"/>
      <c r="V32085" s="598"/>
      <c r="W32085" s="598"/>
    </row>
    <row r="32086" spans="6:23" x14ac:dyDescent="0.2">
      <c r="F32086" s="610"/>
      <c r="H32086" s="612"/>
      <c r="I32086" s="598"/>
      <c r="J32086" s="598"/>
      <c r="M32086" s="598"/>
      <c r="N32086" s="598"/>
      <c r="V32086" s="598"/>
      <c r="W32086" s="598"/>
    </row>
    <row r="32087" spans="6:23" x14ac:dyDescent="0.2">
      <c r="F32087" s="610"/>
      <c r="H32087" s="612"/>
      <c r="I32087" s="598"/>
      <c r="J32087" s="598"/>
      <c r="M32087" s="598"/>
      <c r="N32087" s="598"/>
      <c r="V32087" s="598"/>
      <c r="W32087" s="598"/>
    </row>
    <row r="32088" spans="6:23" x14ac:dyDescent="0.2">
      <c r="F32088" s="610"/>
      <c r="H32088" s="612"/>
      <c r="I32088" s="598"/>
      <c r="J32088" s="598"/>
      <c r="M32088" s="598"/>
      <c r="N32088" s="598"/>
      <c r="V32088" s="598"/>
      <c r="W32088" s="598"/>
    </row>
    <row r="32089" spans="6:23" x14ac:dyDescent="0.2">
      <c r="F32089" s="610"/>
      <c r="H32089" s="612"/>
      <c r="I32089" s="598"/>
      <c r="J32089" s="598"/>
      <c r="M32089" s="598"/>
      <c r="N32089" s="598"/>
      <c r="V32089" s="598"/>
      <c r="W32089" s="598"/>
    </row>
    <row r="32090" spans="6:23" x14ac:dyDescent="0.2">
      <c r="F32090" s="610"/>
      <c r="H32090" s="612"/>
      <c r="I32090" s="598"/>
      <c r="J32090" s="598"/>
      <c r="M32090" s="598"/>
      <c r="N32090" s="598"/>
      <c r="V32090" s="598"/>
      <c r="W32090" s="598"/>
    </row>
    <row r="32091" spans="6:23" x14ac:dyDescent="0.2">
      <c r="F32091" s="610"/>
      <c r="H32091" s="612"/>
      <c r="I32091" s="598"/>
      <c r="J32091" s="598"/>
      <c r="M32091" s="598"/>
      <c r="N32091" s="598"/>
      <c r="V32091" s="598"/>
      <c r="W32091" s="598"/>
    </row>
    <row r="32092" spans="6:23" x14ac:dyDescent="0.2">
      <c r="F32092" s="610"/>
      <c r="H32092" s="612"/>
      <c r="I32092" s="598"/>
      <c r="J32092" s="598"/>
      <c r="M32092" s="598"/>
      <c r="N32092" s="598"/>
      <c r="V32092" s="598"/>
      <c r="W32092" s="598"/>
    </row>
    <row r="32093" spans="6:23" x14ac:dyDescent="0.2">
      <c r="F32093" s="610"/>
      <c r="H32093" s="612"/>
      <c r="I32093" s="598"/>
      <c r="J32093" s="598"/>
      <c r="M32093" s="598"/>
      <c r="N32093" s="598"/>
      <c r="V32093" s="598"/>
      <c r="W32093" s="598"/>
    </row>
    <row r="32094" spans="6:23" x14ac:dyDescent="0.2">
      <c r="F32094" s="610"/>
      <c r="H32094" s="612"/>
      <c r="I32094" s="598"/>
      <c r="J32094" s="598"/>
      <c r="M32094" s="598"/>
      <c r="N32094" s="598"/>
      <c r="V32094" s="598"/>
      <c r="W32094" s="598"/>
    </row>
    <row r="32095" spans="6:23" x14ac:dyDescent="0.2">
      <c r="F32095" s="610"/>
      <c r="H32095" s="612"/>
      <c r="I32095" s="598"/>
      <c r="J32095" s="598"/>
      <c r="M32095" s="598"/>
      <c r="N32095" s="598"/>
      <c r="V32095" s="598"/>
      <c r="W32095" s="598"/>
    </row>
    <row r="32096" spans="6:23" x14ac:dyDescent="0.2">
      <c r="F32096" s="610"/>
      <c r="H32096" s="612"/>
      <c r="I32096" s="598"/>
      <c r="J32096" s="598"/>
      <c r="M32096" s="598"/>
      <c r="N32096" s="598"/>
      <c r="V32096" s="598"/>
      <c r="W32096" s="598"/>
    </row>
    <row r="32097" spans="6:23" x14ac:dyDescent="0.2">
      <c r="F32097" s="610"/>
      <c r="H32097" s="612"/>
      <c r="I32097" s="598"/>
      <c r="J32097" s="598"/>
      <c r="M32097" s="598"/>
      <c r="N32097" s="598"/>
      <c r="V32097" s="598"/>
      <c r="W32097" s="598"/>
    </row>
    <row r="32098" spans="6:23" x14ac:dyDescent="0.2">
      <c r="F32098" s="610"/>
      <c r="H32098" s="612"/>
      <c r="I32098" s="598"/>
      <c r="J32098" s="598"/>
      <c r="M32098" s="598"/>
      <c r="N32098" s="598"/>
      <c r="V32098" s="598"/>
      <c r="W32098" s="598"/>
    </row>
    <row r="32099" spans="6:23" x14ac:dyDescent="0.2">
      <c r="F32099" s="610"/>
      <c r="H32099" s="612"/>
      <c r="I32099" s="598"/>
      <c r="J32099" s="598"/>
      <c r="M32099" s="598"/>
      <c r="N32099" s="598"/>
      <c r="V32099" s="598"/>
      <c r="W32099" s="598"/>
    </row>
    <row r="32100" spans="6:23" x14ac:dyDescent="0.2">
      <c r="F32100" s="610"/>
      <c r="H32100" s="612"/>
      <c r="I32100" s="598"/>
      <c r="J32100" s="598"/>
      <c r="M32100" s="598"/>
      <c r="N32100" s="598"/>
      <c r="V32100" s="598"/>
      <c r="W32100" s="598"/>
    </row>
    <row r="32101" spans="6:23" x14ac:dyDescent="0.2">
      <c r="F32101" s="610"/>
      <c r="H32101" s="612"/>
      <c r="I32101" s="598"/>
      <c r="J32101" s="598"/>
      <c r="M32101" s="598"/>
      <c r="N32101" s="598"/>
      <c r="V32101" s="598"/>
      <c r="W32101" s="598"/>
    </row>
    <row r="32102" spans="6:23" x14ac:dyDescent="0.2">
      <c r="F32102" s="610"/>
      <c r="H32102" s="612"/>
      <c r="I32102" s="598"/>
      <c r="J32102" s="598"/>
      <c r="M32102" s="598"/>
      <c r="N32102" s="598"/>
      <c r="V32102" s="598"/>
      <c r="W32102" s="598"/>
    </row>
    <row r="32103" spans="6:23" x14ac:dyDescent="0.2">
      <c r="F32103" s="610"/>
      <c r="H32103" s="612"/>
      <c r="I32103" s="598"/>
      <c r="J32103" s="598"/>
      <c r="M32103" s="598"/>
      <c r="N32103" s="598"/>
      <c r="V32103" s="598"/>
      <c r="W32103" s="598"/>
    </row>
    <row r="32104" spans="6:23" x14ac:dyDescent="0.2">
      <c r="F32104" s="610"/>
      <c r="H32104" s="612"/>
      <c r="I32104" s="598"/>
      <c r="J32104" s="598"/>
      <c r="M32104" s="598"/>
      <c r="N32104" s="598"/>
      <c r="V32104" s="598"/>
      <c r="W32104" s="598"/>
    </row>
    <row r="32105" spans="6:23" x14ac:dyDescent="0.2">
      <c r="F32105" s="610"/>
      <c r="H32105" s="612"/>
      <c r="I32105" s="598"/>
      <c r="J32105" s="598"/>
      <c r="M32105" s="598"/>
      <c r="N32105" s="598"/>
      <c r="V32105" s="598"/>
      <c r="W32105" s="598"/>
    </row>
    <row r="32106" spans="6:23" x14ac:dyDescent="0.2">
      <c r="F32106" s="610"/>
      <c r="H32106" s="612"/>
      <c r="I32106" s="598"/>
      <c r="J32106" s="598"/>
      <c r="M32106" s="598"/>
      <c r="N32106" s="598"/>
      <c r="V32106" s="598"/>
      <c r="W32106" s="598"/>
    </row>
    <row r="32107" spans="6:23" x14ac:dyDescent="0.2">
      <c r="F32107" s="610"/>
      <c r="H32107" s="612"/>
      <c r="I32107" s="598"/>
      <c r="J32107" s="598"/>
      <c r="M32107" s="598"/>
      <c r="N32107" s="598"/>
      <c r="V32107" s="598"/>
      <c r="W32107" s="598"/>
    </row>
    <row r="32108" spans="6:23" x14ac:dyDescent="0.2">
      <c r="F32108" s="610"/>
      <c r="H32108" s="612"/>
      <c r="I32108" s="598"/>
      <c r="J32108" s="598"/>
      <c r="M32108" s="598"/>
      <c r="N32108" s="598"/>
      <c r="V32108" s="598"/>
      <c r="W32108" s="598"/>
    </row>
    <row r="32109" spans="6:23" x14ac:dyDescent="0.2">
      <c r="F32109" s="610"/>
      <c r="H32109" s="612"/>
      <c r="I32109" s="598"/>
      <c r="J32109" s="598"/>
      <c r="M32109" s="598"/>
      <c r="N32109" s="598"/>
      <c r="V32109" s="598"/>
      <c r="W32109" s="598"/>
    </row>
    <row r="32110" spans="6:23" x14ac:dyDescent="0.2">
      <c r="F32110" s="610"/>
      <c r="H32110" s="612"/>
      <c r="I32110" s="598"/>
      <c r="J32110" s="598"/>
      <c r="M32110" s="598"/>
      <c r="N32110" s="598"/>
      <c r="V32110" s="598"/>
      <c r="W32110" s="598"/>
    </row>
    <row r="32111" spans="6:23" x14ac:dyDescent="0.2">
      <c r="F32111" s="610"/>
      <c r="H32111" s="612"/>
      <c r="I32111" s="598"/>
      <c r="J32111" s="598"/>
      <c r="M32111" s="598"/>
      <c r="N32111" s="598"/>
      <c r="V32111" s="598"/>
      <c r="W32111" s="598"/>
    </row>
    <row r="32112" spans="6:23" x14ac:dyDescent="0.2">
      <c r="F32112" s="610"/>
      <c r="H32112" s="612"/>
      <c r="I32112" s="598"/>
      <c r="J32112" s="598"/>
      <c r="M32112" s="598"/>
      <c r="N32112" s="598"/>
      <c r="V32112" s="598"/>
      <c r="W32112" s="598"/>
    </row>
    <row r="32113" spans="6:23" x14ac:dyDescent="0.2">
      <c r="F32113" s="610"/>
      <c r="H32113" s="612"/>
      <c r="I32113" s="598"/>
      <c r="J32113" s="598"/>
      <c r="M32113" s="598"/>
      <c r="N32113" s="598"/>
      <c r="V32113" s="598"/>
      <c r="W32113" s="598"/>
    </row>
    <row r="32114" spans="6:23" x14ac:dyDescent="0.2">
      <c r="F32114" s="610"/>
      <c r="H32114" s="612"/>
      <c r="I32114" s="598"/>
      <c r="J32114" s="598"/>
      <c r="M32114" s="598"/>
      <c r="N32114" s="598"/>
      <c r="V32114" s="598"/>
      <c r="W32114" s="598"/>
    </row>
    <row r="32115" spans="6:23" x14ac:dyDescent="0.2">
      <c r="F32115" s="610"/>
      <c r="H32115" s="612"/>
      <c r="I32115" s="598"/>
      <c r="J32115" s="598"/>
      <c r="M32115" s="598"/>
      <c r="N32115" s="598"/>
      <c r="V32115" s="598"/>
      <c r="W32115" s="598"/>
    </row>
    <row r="32116" spans="6:23" x14ac:dyDescent="0.2">
      <c r="F32116" s="610"/>
      <c r="H32116" s="612"/>
      <c r="I32116" s="598"/>
      <c r="J32116" s="598"/>
      <c r="M32116" s="598"/>
      <c r="N32116" s="598"/>
      <c r="V32116" s="598"/>
      <c r="W32116" s="598"/>
    </row>
    <row r="32117" spans="6:23" x14ac:dyDescent="0.2">
      <c r="F32117" s="610"/>
      <c r="H32117" s="612"/>
      <c r="I32117" s="598"/>
      <c r="J32117" s="598"/>
      <c r="M32117" s="598"/>
      <c r="N32117" s="598"/>
      <c r="V32117" s="598"/>
      <c r="W32117" s="598"/>
    </row>
    <row r="32118" spans="6:23" x14ac:dyDescent="0.2">
      <c r="F32118" s="610"/>
      <c r="H32118" s="612"/>
      <c r="I32118" s="598"/>
      <c r="J32118" s="598"/>
      <c r="M32118" s="598"/>
      <c r="N32118" s="598"/>
      <c r="V32118" s="598"/>
      <c r="W32118" s="598"/>
    </row>
    <row r="32119" spans="6:23" x14ac:dyDescent="0.2">
      <c r="F32119" s="610"/>
      <c r="H32119" s="612"/>
      <c r="I32119" s="598"/>
      <c r="J32119" s="598"/>
      <c r="M32119" s="598"/>
      <c r="N32119" s="598"/>
      <c r="V32119" s="598"/>
      <c r="W32119" s="598"/>
    </row>
    <row r="32120" spans="6:23" x14ac:dyDescent="0.2">
      <c r="F32120" s="610"/>
      <c r="H32120" s="612"/>
      <c r="I32120" s="598"/>
      <c r="J32120" s="598"/>
      <c r="M32120" s="598"/>
      <c r="N32120" s="598"/>
      <c r="V32120" s="598"/>
      <c r="W32120" s="598"/>
    </row>
    <row r="32121" spans="6:23" x14ac:dyDescent="0.2">
      <c r="F32121" s="610"/>
      <c r="H32121" s="612"/>
      <c r="I32121" s="598"/>
      <c r="J32121" s="598"/>
      <c r="M32121" s="598"/>
      <c r="N32121" s="598"/>
      <c r="V32121" s="598"/>
      <c r="W32121" s="598"/>
    </row>
    <row r="32122" spans="6:23" x14ac:dyDescent="0.2">
      <c r="F32122" s="610"/>
      <c r="H32122" s="612"/>
      <c r="I32122" s="598"/>
      <c r="J32122" s="598"/>
      <c r="M32122" s="598"/>
      <c r="N32122" s="598"/>
      <c r="V32122" s="598"/>
      <c r="W32122" s="598"/>
    </row>
    <row r="32123" spans="6:23" x14ac:dyDescent="0.2">
      <c r="F32123" s="610"/>
      <c r="H32123" s="612"/>
      <c r="I32123" s="598"/>
      <c r="J32123" s="598"/>
      <c r="M32123" s="598"/>
      <c r="N32123" s="598"/>
      <c r="V32123" s="598"/>
      <c r="W32123" s="598"/>
    </row>
    <row r="32124" spans="6:23" x14ac:dyDescent="0.2">
      <c r="F32124" s="610"/>
      <c r="H32124" s="612"/>
      <c r="I32124" s="598"/>
      <c r="J32124" s="598"/>
      <c r="M32124" s="598"/>
      <c r="N32124" s="598"/>
      <c r="V32124" s="598"/>
      <c r="W32124" s="598"/>
    </row>
    <row r="32125" spans="6:23" x14ac:dyDescent="0.2">
      <c r="F32125" s="610"/>
      <c r="H32125" s="612"/>
      <c r="I32125" s="598"/>
      <c r="J32125" s="598"/>
      <c r="M32125" s="598"/>
      <c r="N32125" s="598"/>
      <c r="V32125" s="598"/>
      <c r="W32125" s="598"/>
    </row>
    <row r="32126" spans="6:23" x14ac:dyDescent="0.2">
      <c r="F32126" s="610"/>
      <c r="H32126" s="612"/>
      <c r="I32126" s="598"/>
      <c r="J32126" s="598"/>
      <c r="M32126" s="598"/>
      <c r="N32126" s="598"/>
      <c r="V32126" s="598"/>
      <c r="W32126" s="598"/>
    </row>
    <row r="32127" spans="6:23" x14ac:dyDescent="0.2">
      <c r="F32127" s="610"/>
      <c r="H32127" s="612"/>
      <c r="I32127" s="598"/>
      <c r="J32127" s="598"/>
      <c r="M32127" s="598"/>
      <c r="N32127" s="598"/>
      <c r="V32127" s="598"/>
      <c r="W32127" s="598"/>
    </row>
    <row r="32128" spans="6:23" x14ac:dyDescent="0.2">
      <c r="F32128" s="610"/>
      <c r="H32128" s="612"/>
      <c r="I32128" s="598"/>
      <c r="J32128" s="598"/>
      <c r="M32128" s="598"/>
      <c r="N32128" s="598"/>
      <c r="V32128" s="598"/>
      <c r="W32128" s="598"/>
    </row>
    <row r="32129" spans="6:23" x14ac:dyDescent="0.2">
      <c r="F32129" s="610"/>
      <c r="H32129" s="612"/>
      <c r="I32129" s="598"/>
      <c r="J32129" s="598"/>
      <c r="M32129" s="598"/>
      <c r="N32129" s="598"/>
      <c r="V32129" s="598"/>
      <c r="W32129" s="598"/>
    </row>
    <row r="32130" spans="6:23" x14ac:dyDescent="0.2">
      <c r="F32130" s="610"/>
      <c r="H32130" s="612"/>
      <c r="I32130" s="598"/>
      <c r="J32130" s="598"/>
      <c r="M32130" s="598"/>
      <c r="N32130" s="598"/>
      <c r="V32130" s="598"/>
      <c r="W32130" s="598"/>
    </row>
    <row r="32131" spans="6:23" x14ac:dyDescent="0.2">
      <c r="F32131" s="610"/>
      <c r="H32131" s="612"/>
      <c r="I32131" s="598"/>
      <c r="J32131" s="598"/>
      <c r="M32131" s="598"/>
      <c r="N32131" s="598"/>
      <c r="V32131" s="598"/>
      <c r="W32131" s="598"/>
    </row>
    <row r="32132" spans="6:23" x14ac:dyDescent="0.2">
      <c r="F32132" s="610"/>
      <c r="H32132" s="612"/>
      <c r="I32132" s="598"/>
      <c r="J32132" s="598"/>
      <c r="M32132" s="598"/>
      <c r="N32132" s="598"/>
      <c r="V32132" s="598"/>
      <c r="W32132" s="598"/>
    </row>
    <row r="32133" spans="6:23" x14ac:dyDescent="0.2">
      <c r="F32133" s="610"/>
      <c r="H32133" s="612"/>
      <c r="I32133" s="598"/>
      <c r="J32133" s="598"/>
      <c r="M32133" s="598"/>
      <c r="N32133" s="598"/>
      <c r="V32133" s="598"/>
      <c r="W32133" s="598"/>
    </row>
    <row r="32134" spans="6:23" x14ac:dyDescent="0.2">
      <c r="F32134" s="610"/>
      <c r="H32134" s="612"/>
      <c r="I32134" s="598"/>
      <c r="J32134" s="598"/>
      <c r="M32134" s="598"/>
      <c r="N32134" s="598"/>
      <c r="V32134" s="598"/>
      <c r="W32134" s="598"/>
    </row>
    <row r="32135" spans="6:23" x14ac:dyDescent="0.2">
      <c r="F32135" s="610"/>
      <c r="H32135" s="612"/>
      <c r="I32135" s="598"/>
      <c r="J32135" s="598"/>
      <c r="M32135" s="598"/>
      <c r="N32135" s="598"/>
      <c r="V32135" s="598"/>
      <c r="W32135" s="598"/>
    </row>
    <row r="32136" spans="6:23" x14ac:dyDescent="0.2">
      <c r="F32136" s="610"/>
      <c r="H32136" s="612"/>
      <c r="I32136" s="598"/>
      <c r="J32136" s="598"/>
      <c r="M32136" s="598"/>
      <c r="N32136" s="598"/>
      <c r="V32136" s="598"/>
      <c r="W32136" s="598"/>
    </row>
    <row r="32137" spans="6:23" x14ac:dyDescent="0.2">
      <c r="F32137" s="610"/>
      <c r="H32137" s="612"/>
      <c r="I32137" s="598"/>
      <c r="J32137" s="598"/>
      <c r="M32137" s="598"/>
      <c r="N32137" s="598"/>
      <c r="V32137" s="598"/>
      <c r="W32137" s="598"/>
    </row>
    <row r="32138" spans="6:23" x14ac:dyDescent="0.2">
      <c r="F32138" s="610"/>
      <c r="H32138" s="612"/>
      <c r="I32138" s="598"/>
      <c r="J32138" s="598"/>
      <c r="M32138" s="598"/>
      <c r="N32138" s="598"/>
      <c r="V32138" s="598"/>
      <c r="W32138" s="598"/>
    </row>
    <row r="32139" spans="6:23" x14ac:dyDescent="0.2">
      <c r="F32139" s="610"/>
      <c r="H32139" s="612"/>
      <c r="I32139" s="598"/>
      <c r="J32139" s="598"/>
      <c r="M32139" s="598"/>
      <c r="N32139" s="598"/>
      <c r="V32139" s="598"/>
      <c r="W32139" s="598"/>
    </row>
    <row r="32140" spans="6:23" x14ac:dyDescent="0.2">
      <c r="F32140" s="610"/>
      <c r="H32140" s="612"/>
      <c r="I32140" s="598"/>
      <c r="J32140" s="598"/>
      <c r="M32140" s="598"/>
      <c r="N32140" s="598"/>
      <c r="V32140" s="598"/>
      <c r="W32140" s="598"/>
    </row>
    <row r="32141" spans="6:23" x14ac:dyDescent="0.2">
      <c r="F32141" s="610"/>
      <c r="H32141" s="612"/>
      <c r="I32141" s="598"/>
      <c r="J32141" s="598"/>
      <c r="M32141" s="598"/>
      <c r="N32141" s="598"/>
      <c r="V32141" s="598"/>
      <c r="W32141" s="598"/>
    </row>
    <row r="32142" spans="6:23" x14ac:dyDescent="0.2">
      <c r="F32142" s="610"/>
      <c r="H32142" s="612"/>
      <c r="I32142" s="598"/>
      <c r="J32142" s="598"/>
      <c r="M32142" s="598"/>
      <c r="N32142" s="598"/>
      <c r="V32142" s="598"/>
      <c r="W32142" s="598"/>
    </row>
    <row r="32143" spans="6:23" x14ac:dyDescent="0.2">
      <c r="F32143" s="610"/>
      <c r="H32143" s="612"/>
      <c r="I32143" s="598"/>
      <c r="J32143" s="598"/>
      <c r="M32143" s="598"/>
      <c r="N32143" s="598"/>
      <c r="V32143" s="598"/>
      <c r="W32143" s="598"/>
    </row>
    <row r="32144" spans="6:23" x14ac:dyDescent="0.2">
      <c r="F32144" s="610"/>
      <c r="H32144" s="612"/>
      <c r="I32144" s="598"/>
      <c r="J32144" s="598"/>
      <c r="M32144" s="598"/>
      <c r="N32144" s="598"/>
      <c r="V32144" s="598"/>
      <c r="W32144" s="598"/>
    </row>
    <row r="32145" spans="6:23" x14ac:dyDescent="0.2">
      <c r="F32145" s="610"/>
      <c r="H32145" s="612"/>
      <c r="I32145" s="598"/>
      <c r="J32145" s="598"/>
      <c r="M32145" s="598"/>
      <c r="N32145" s="598"/>
      <c r="V32145" s="598"/>
      <c r="W32145" s="598"/>
    </row>
    <row r="32146" spans="6:23" x14ac:dyDescent="0.2">
      <c r="F32146" s="610"/>
      <c r="H32146" s="612"/>
      <c r="I32146" s="598"/>
      <c r="J32146" s="598"/>
      <c r="M32146" s="598"/>
      <c r="N32146" s="598"/>
      <c r="V32146" s="598"/>
      <c r="W32146" s="598"/>
    </row>
    <row r="32147" spans="6:23" x14ac:dyDescent="0.2">
      <c r="F32147" s="610"/>
      <c r="H32147" s="612"/>
      <c r="I32147" s="598"/>
      <c r="J32147" s="598"/>
      <c r="M32147" s="598"/>
      <c r="N32147" s="598"/>
      <c r="V32147" s="598"/>
      <c r="W32147" s="598"/>
    </row>
    <row r="32148" spans="6:23" x14ac:dyDescent="0.2">
      <c r="F32148" s="610"/>
      <c r="H32148" s="612"/>
      <c r="I32148" s="598"/>
      <c r="J32148" s="598"/>
      <c r="M32148" s="598"/>
      <c r="N32148" s="598"/>
      <c r="V32148" s="598"/>
      <c r="W32148" s="598"/>
    </row>
    <row r="32149" spans="6:23" x14ac:dyDescent="0.2">
      <c r="F32149" s="610"/>
      <c r="H32149" s="612"/>
      <c r="I32149" s="598"/>
      <c r="J32149" s="598"/>
      <c r="M32149" s="598"/>
      <c r="N32149" s="598"/>
      <c r="V32149" s="598"/>
      <c r="W32149" s="598"/>
    </row>
    <row r="32150" spans="6:23" x14ac:dyDescent="0.2">
      <c r="F32150" s="610"/>
      <c r="H32150" s="612"/>
      <c r="I32150" s="598"/>
      <c r="J32150" s="598"/>
      <c r="M32150" s="598"/>
      <c r="N32150" s="598"/>
      <c r="V32150" s="598"/>
      <c r="W32150" s="598"/>
    </row>
    <row r="32151" spans="6:23" x14ac:dyDescent="0.2">
      <c r="F32151" s="610"/>
      <c r="H32151" s="612"/>
      <c r="I32151" s="598"/>
      <c r="J32151" s="598"/>
      <c r="M32151" s="598"/>
      <c r="N32151" s="598"/>
      <c r="V32151" s="598"/>
      <c r="W32151" s="598"/>
    </row>
    <row r="32152" spans="6:23" x14ac:dyDescent="0.2">
      <c r="F32152" s="610"/>
      <c r="H32152" s="612"/>
      <c r="I32152" s="598"/>
      <c r="J32152" s="598"/>
      <c r="M32152" s="598"/>
      <c r="N32152" s="598"/>
      <c r="V32152" s="598"/>
      <c r="W32152" s="598"/>
    </row>
    <row r="32153" spans="6:23" x14ac:dyDescent="0.2">
      <c r="F32153" s="610"/>
      <c r="H32153" s="612"/>
      <c r="I32153" s="598"/>
      <c r="J32153" s="598"/>
      <c r="M32153" s="598"/>
      <c r="N32153" s="598"/>
      <c r="V32153" s="598"/>
      <c r="W32153" s="598"/>
    </row>
    <row r="32154" spans="6:23" x14ac:dyDescent="0.2">
      <c r="F32154" s="610"/>
      <c r="H32154" s="612"/>
      <c r="I32154" s="598"/>
      <c r="J32154" s="598"/>
      <c r="M32154" s="598"/>
      <c r="N32154" s="598"/>
      <c r="V32154" s="598"/>
      <c r="W32154" s="598"/>
    </row>
    <row r="32155" spans="6:23" x14ac:dyDescent="0.2">
      <c r="F32155" s="610"/>
      <c r="H32155" s="612"/>
      <c r="I32155" s="598"/>
      <c r="J32155" s="598"/>
      <c r="M32155" s="598"/>
      <c r="N32155" s="598"/>
      <c r="V32155" s="598"/>
      <c r="W32155" s="598"/>
    </row>
    <row r="32156" spans="6:23" x14ac:dyDescent="0.2">
      <c r="F32156" s="610"/>
      <c r="H32156" s="612"/>
      <c r="I32156" s="598"/>
      <c r="J32156" s="598"/>
      <c r="M32156" s="598"/>
      <c r="N32156" s="598"/>
      <c r="V32156" s="598"/>
      <c r="W32156" s="598"/>
    </row>
    <row r="32157" spans="6:23" x14ac:dyDescent="0.2">
      <c r="F32157" s="610"/>
      <c r="H32157" s="612"/>
      <c r="I32157" s="598"/>
      <c r="J32157" s="598"/>
      <c r="M32157" s="598"/>
      <c r="N32157" s="598"/>
      <c r="V32157" s="598"/>
      <c r="W32157" s="598"/>
    </row>
    <row r="32158" spans="6:23" x14ac:dyDescent="0.2">
      <c r="F32158" s="610"/>
      <c r="H32158" s="612"/>
      <c r="I32158" s="598"/>
      <c r="J32158" s="598"/>
      <c r="M32158" s="598"/>
      <c r="N32158" s="598"/>
      <c r="V32158" s="598"/>
      <c r="W32158" s="598"/>
    </row>
    <row r="32159" spans="6:23" x14ac:dyDescent="0.2">
      <c r="F32159" s="610"/>
      <c r="H32159" s="612"/>
      <c r="I32159" s="598"/>
      <c r="J32159" s="598"/>
      <c r="M32159" s="598"/>
      <c r="N32159" s="598"/>
      <c r="V32159" s="598"/>
      <c r="W32159" s="598"/>
    </row>
    <row r="32160" spans="6:23" x14ac:dyDescent="0.2">
      <c r="F32160" s="610"/>
      <c r="H32160" s="612"/>
      <c r="I32160" s="598"/>
      <c r="J32160" s="598"/>
      <c r="M32160" s="598"/>
      <c r="N32160" s="598"/>
      <c r="V32160" s="598"/>
      <c r="W32160" s="598"/>
    </row>
    <row r="32161" spans="6:23" x14ac:dyDescent="0.2">
      <c r="F32161" s="610"/>
      <c r="H32161" s="612"/>
      <c r="I32161" s="598"/>
      <c r="J32161" s="598"/>
      <c r="M32161" s="598"/>
      <c r="N32161" s="598"/>
      <c r="V32161" s="598"/>
      <c r="W32161" s="598"/>
    </row>
    <row r="32162" spans="6:23" x14ac:dyDescent="0.2">
      <c r="F32162" s="610"/>
      <c r="H32162" s="612"/>
      <c r="I32162" s="598"/>
      <c r="J32162" s="598"/>
      <c r="M32162" s="598"/>
      <c r="N32162" s="598"/>
      <c r="V32162" s="598"/>
      <c r="W32162" s="598"/>
    </row>
    <row r="32163" spans="6:23" x14ac:dyDescent="0.2">
      <c r="F32163" s="610"/>
      <c r="H32163" s="612"/>
      <c r="I32163" s="598"/>
      <c r="J32163" s="598"/>
      <c r="M32163" s="598"/>
      <c r="N32163" s="598"/>
      <c r="V32163" s="598"/>
      <c r="W32163" s="598"/>
    </row>
    <row r="32164" spans="6:23" x14ac:dyDescent="0.2">
      <c r="F32164" s="610"/>
      <c r="H32164" s="612"/>
      <c r="I32164" s="598"/>
      <c r="J32164" s="598"/>
      <c r="M32164" s="598"/>
      <c r="N32164" s="598"/>
      <c r="V32164" s="598"/>
      <c r="W32164" s="598"/>
    </row>
    <row r="32165" spans="6:23" x14ac:dyDescent="0.2">
      <c r="F32165" s="610"/>
      <c r="H32165" s="612"/>
      <c r="I32165" s="598"/>
      <c r="J32165" s="598"/>
      <c r="M32165" s="598"/>
      <c r="N32165" s="598"/>
      <c r="V32165" s="598"/>
      <c r="W32165" s="598"/>
    </row>
    <row r="32166" spans="6:23" x14ac:dyDescent="0.2">
      <c r="F32166" s="610"/>
      <c r="H32166" s="612"/>
      <c r="I32166" s="598"/>
      <c r="J32166" s="598"/>
      <c r="M32166" s="598"/>
      <c r="N32166" s="598"/>
      <c r="V32166" s="598"/>
      <c r="W32166" s="598"/>
    </row>
    <row r="32167" spans="6:23" x14ac:dyDescent="0.2">
      <c r="F32167" s="610"/>
      <c r="H32167" s="612"/>
      <c r="I32167" s="598"/>
      <c r="J32167" s="598"/>
      <c r="M32167" s="598"/>
      <c r="N32167" s="598"/>
      <c r="V32167" s="598"/>
      <c r="W32167" s="598"/>
    </row>
    <row r="32168" spans="6:23" x14ac:dyDescent="0.2">
      <c r="F32168" s="610"/>
      <c r="H32168" s="612"/>
      <c r="I32168" s="598"/>
      <c r="J32168" s="598"/>
      <c r="M32168" s="598"/>
      <c r="N32168" s="598"/>
      <c r="V32168" s="598"/>
      <c r="W32168" s="598"/>
    </row>
    <row r="32169" spans="6:23" x14ac:dyDescent="0.2">
      <c r="F32169" s="610"/>
      <c r="H32169" s="612"/>
      <c r="I32169" s="598"/>
      <c r="J32169" s="598"/>
      <c r="M32169" s="598"/>
      <c r="N32169" s="598"/>
      <c r="V32169" s="598"/>
      <c r="W32169" s="598"/>
    </row>
    <row r="32170" spans="6:23" x14ac:dyDescent="0.2">
      <c r="F32170" s="610"/>
      <c r="H32170" s="612"/>
      <c r="I32170" s="598"/>
      <c r="J32170" s="598"/>
      <c r="M32170" s="598"/>
      <c r="N32170" s="598"/>
      <c r="V32170" s="598"/>
      <c r="W32170" s="598"/>
    </row>
    <row r="32171" spans="6:23" x14ac:dyDescent="0.2">
      <c r="F32171" s="610"/>
      <c r="H32171" s="612"/>
      <c r="I32171" s="598"/>
      <c r="J32171" s="598"/>
      <c r="M32171" s="598"/>
      <c r="N32171" s="598"/>
      <c r="V32171" s="598"/>
      <c r="W32171" s="598"/>
    </row>
    <row r="32172" spans="6:23" x14ac:dyDescent="0.2">
      <c r="F32172" s="610"/>
      <c r="H32172" s="612"/>
      <c r="I32172" s="598"/>
      <c r="J32172" s="598"/>
      <c r="M32172" s="598"/>
      <c r="N32172" s="598"/>
      <c r="V32172" s="598"/>
      <c r="W32172" s="598"/>
    </row>
    <row r="32173" spans="6:23" x14ac:dyDescent="0.2">
      <c r="F32173" s="610"/>
      <c r="H32173" s="612"/>
      <c r="I32173" s="598"/>
      <c r="J32173" s="598"/>
      <c r="M32173" s="598"/>
      <c r="N32173" s="598"/>
      <c r="V32173" s="598"/>
      <c r="W32173" s="598"/>
    </row>
    <row r="32174" spans="6:23" x14ac:dyDescent="0.2">
      <c r="F32174" s="610"/>
      <c r="H32174" s="612"/>
      <c r="I32174" s="598"/>
      <c r="J32174" s="598"/>
      <c r="M32174" s="598"/>
      <c r="N32174" s="598"/>
      <c r="V32174" s="598"/>
      <c r="W32174" s="598"/>
    </row>
    <row r="32175" spans="6:23" x14ac:dyDescent="0.2">
      <c r="F32175" s="610"/>
      <c r="H32175" s="612"/>
      <c r="I32175" s="598"/>
      <c r="J32175" s="598"/>
      <c r="M32175" s="598"/>
      <c r="N32175" s="598"/>
      <c r="V32175" s="598"/>
      <c r="W32175" s="598"/>
    </row>
    <row r="32176" spans="6:23" x14ac:dyDescent="0.2">
      <c r="F32176" s="610"/>
      <c r="H32176" s="612"/>
      <c r="I32176" s="598"/>
      <c r="J32176" s="598"/>
      <c r="M32176" s="598"/>
      <c r="N32176" s="598"/>
      <c r="V32176" s="598"/>
      <c r="W32176" s="598"/>
    </row>
    <row r="32177" spans="6:23" x14ac:dyDescent="0.2">
      <c r="F32177" s="610"/>
      <c r="H32177" s="612"/>
      <c r="I32177" s="598"/>
      <c r="J32177" s="598"/>
      <c r="M32177" s="598"/>
      <c r="N32177" s="598"/>
      <c r="V32177" s="598"/>
      <c r="W32177" s="598"/>
    </row>
    <row r="32178" spans="6:23" x14ac:dyDescent="0.2">
      <c r="F32178" s="610"/>
      <c r="H32178" s="612"/>
      <c r="I32178" s="598"/>
      <c r="J32178" s="598"/>
      <c r="M32178" s="598"/>
      <c r="N32178" s="598"/>
      <c r="V32178" s="598"/>
      <c r="W32178" s="598"/>
    </row>
    <row r="32179" spans="6:23" x14ac:dyDescent="0.2">
      <c r="F32179" s="610"/>
      <c r="H32179" s="612"/>
      <c r="I32179" s="598"/>
      <c r="J32179" s="598"/>
      <c r="M32179" s="598"/>
      <c r="N32179" s="598"/>
      <c r="V32179" s="598"/>
      <c r="W32179" s="598"/>
    </row>
    <row r="32180" spans="6:23" x14ac:dyDescent="0.2">
      <c r="F32180" s="610"/>
      <c r="H32180" s="612"/>
      <c r="I32180" s="598"/>
      <c r="J32180" s="598"/>
      <c r="M32180" s="598"/>
      <c r="N32180" s="598"/>
      <c r="V32180" s="598"/>
      <c r="W32180" s="598"/>
    </row>
    <row r="32181" spans="6:23" x14ac:dyDescent="0.2">
      <c r="F32181" s="610"/>
      <c r="H32181" s="612"/>
      <c r="I32181" s="598"/>
      <c r="J32181" s="598"/>
      <c r="M32181" s="598"/>
      <c r="N32181" s="598"/>
      <c r="V32181" s="598"/>
      <c r="W32181" s="598"/>
    </row>
    <row r="32182" spans="6:23" x14ac:dyDescent="0.2">
      <c r="F32182" s="610"/>
      <c r="H32182" s="612"/>
      <c r="I32182" s="598"/>
      <c r="J32182" s="598"/>
      <c r="M32182" s="598"/>
      <c r="N32182" s="598"/>
      <c r="V32182" s="598"/>
      <c r="W32182" s="598"/>
    </row>
    <row r="32183" spans="6:23" x14ac:dyDescent="0.2">
      <c r="F32183" s="610"/>
      <c r="H32183" s="612"/>
      <c r="I32183" s="598"/>
      <c r="J32183" s="598"/>
      <c r="M32183" s="598"/>
      <c r="N32183" s="598"/>
      <c r="V32183" s="598"/>
      <c r="W32183" s="598"/>
    </row>
    <row r="32184" spans="6:23" x14ac:dyDescent="0.2">
      <c r="F32184" s="610"/>
      <c r="H32184" s="612"/>
      <c r="I32184" s="598"/>
      <c r="J32184" s="598"/>
      <c r="M32184" s="598"/>
      <c r="N32184" s="598"/>
      <c r="V32184" s="598"/>
      <c r="W32184" s="598"/>
    </row>
    <row r="32185" spans="6:23" x14ac:dyDescent="0.2">
      <c r="F32185" s="610"/>
      <c r="H32185" s="612"/>
      <c r="I32185" s="598"/>
      <c r="J32185" s="598"/>
      <c r="M32185" s="598"/>
      <c r="N32185" s="598"/>
      <c r="V32185" s="598"/>
      <c r="W32185" s="598"/>
    </row>
    <row r="32186" spans="6:23" x14ac:dyDescent="0.2">
      <c r="F32186" s="610"/>
      <c r="H32186" s="612"/>
      <c r="I32186" s="598"/>
      <c r="J32186" s="598"/>
      <c r="M32186" s="598"/>
      <c r="N32186" s="598"/>
      <c r="V32186" s="598"/>
      <c r="W32186" s="598"/>
    </row>
    <row r="32187" spans="6:23" x14ac:dyDescent="0.2">
      <c r="F32187" s="610"/>
      <c r="H32187" s="612"/>
      <c r="I32187" s="598"/>
      <c r="J32187" s="598"/>
      <c r="M32187" s="598"/>
      <c r="N32187" s="598"/>
      <c r="V32187" s="598"/>
      <c r="W32187" s="598"/>
    </row>
    <row r="32188" spans="6:23" x14ac:dyDescent="0.2">
      <c r="F32188" s="610"/>
      <c r="H32188" s="612"/>
      <c r="I32188" s="598"/>
      <c r="J32188" s="598"/>
      <c r="M32188" s="598"/>
      <c r="N32188" s="598"/>
      <c r="V32188" s="598"/>
      <c r="W32188" s="598"/>
    </row>
    <row r="32189" spans="6:23" x14ac:dyDescent="0.2">
      <c r="F32189" s="610"/>
      <c r="H32189" s="612"/>
      <c r="I32189" s="598"/>
      <c r="J32189" s="598"/>
      <c r="M32189" s="598"/>
      <c r="N32189" s="598"/>
      <c r="V32189" s="598"/>
      <c r="W32189" s="598"/>
    </row>
    <row r="32190" spans="6:23" x14ac:dyDescent="0.2">
      <c r="F32190" s="610"/>
      <c r="H32190" s="612"/>
      <c r="I32190" s="598"/>
      <c r="J32190" s="598"/>
      <c r="M32190" s="598"/>
      <c r="N32190" s="598"/>
      <c r="V32190" s="598"/>
      <c r="W32190" s="598"/>
    </row>
    <row r="32191" spans="6:23" x14ac:dyDescent="0.2">
      <c r="F32191" s="610"/>
      <c r="H32191" s="612"/>
      <c r="I32191" s="598"/>
      <c r="J32191" s="598"/>
      <c r="M32191" s="598"/>
      <c r="N32191" s="598"/>
      <c r="V32191" s="598"/>
      <c r="W32191" s="598"/>
    </row>
    <row r="32192" spans="6:23" x14ac:dyDescent="0.2">
      <c r="F32192" s="610"/>
      <c r="H32192" s="612"/>
      <c r="I32192" s="598"/>
      <c r="J32192" s="598"/>
      <c r="M32192" s="598"/>
      <c r="N32192" s="598"/>
      <c r="V32192" s="598"/>
      <c r="W32192" s="598"/>
    </row>
    <row r="32193" spans="6:23" x14ac:dyDescent="0.2">
      <c r="F32193" s="610"/>
      <c r="H32193" s="612"/>
      <c r="I32193" s="598"/>
      <c r="J32193" s="598"/>
      <c r="M32193" s="598"/>
      <c r="N32193" s="598"/>
      <c r="V32193" s="598"/>
      <c r="W32193" s="598"/>
    </row>
    <row r="32194" spans="6:23" x14ac:dyDescent="0.2">
      <c r="F32194" s="610"/>
      <c r="H32194" s="612"/>
      <c r="I32194" s="598"/>
      <c r="J32194" s="598"/>
      <c r="M32194" s="598"/>
      <c r="N32194" s="598"/>
      <c r="V32194" s="598"/>
      <c r="W32194" s="598"/>
    </row>
    <row r="32195" spans="6:23" x14ac:dyDescent="0.2">
      <c r="F32195" s="610"/>
      <c r="H32195" s="612"/>
      <c r="I32195" s="598"/>
      <c r="J32195" s="598"/>
      <c r="M32195" s="598"/>
      <c r="N32195" s="598"/>
      <c r="V32195" s="598"/>
      <c r="W32195" s="598"/>
    </row>
    <row r="32196" spans="6:23" x14ac:dyDescent="0.2">
      <c r="F32196" s="610"/>
      <c r="H32196" s="612"/>
      <c r="I32196" s="598"/>
      <c r="J32196" s="598"/>
      <c r="M32196" s="598"/>
      <c r="N32196" s="598"/>
      <c r="V32196" s="598"/>
      <c r="W32196" s="598"/>
    </row>
    <row r="32197" spans="6:23" x14ac:dyDescent="0.2">
      <c r="F32197" s="610"/>
      <c r="H32197" s="612"/>
      <c r="I32197" s="598"/>
      <c r="J32197" s="598"/>
      <c r="M32197" s="598"/>
      <c r="N32197" s="598"/>
      <c r="V32197" s="598"/>
      <c r="W32197" s="598"/>
    </row>
    <row r="32198" spans="6:23" x14ac:dyDescent="0.2">
      <c r="F32198" s="610"/>
      <c r="H32198" s="612"/>
      <c r="I32198" s="598"/>
      <c r="J32198" s="598"/>
      <c r="M32198" s="598"/>
      <c r="N32198" s="598"/>
      <c r="V32198" s="598"/>
      <c r="W32198" s="598"/>
    </row>
    <row r="32199" spans="6:23" x14ac:dyDescent="0.2">
      <c r="F32199" s="610"/>
      <c r="H32199" s="612"/>
      <c r="I32199" s="598"/>
      <c r="J32199" s="598"/>
      <c r="M32199" s="598"/>
      <c r="N32199" s="598"/>
      <c r="V32199" s="598"/>
      <c r="W32199" s="598"/>
    </row>
    <row r="32200" spans="6:23" x14ac:dyDescent="0.2">
      <c r="F32200" s="610"/>
      <c r="H32200" s="612"/>
      <c r="I32200" s="598"/>
      <c r="J32200" s="598"/>
      <c r="M32200" s="598"/>
      <c r="N32200" s="598"/>
      <c r="V32200" s="598"/>
      <c r="W32200" s="598"/>
    </row>
    <row r="32201" spans="6:23" x14ac:dyDescent="0.2">
      <c r="F32201" s="610"/>
      <c r="H32201" s="612"/>
      <c r="I32201" s="598"/>
      <c r="J32201" s="598"/>
      <c r="M32201" s="598"/>
      <c r="N32201" s="598"/>
      <c r="V32201" s="598"/>
      <c r="W32201" s="598"/>
    </row>
    <row r="32202" spans="6:23" x14ac:dyDescent="0.2">
      <c r="F32202" s="610"/>
      <c r="H32202" s="612"/>
      <c r="I32202" s="598"/>
      <c r="J32202" s="598"/>
      <c r="M32202" s="598"/>
      <c r="N32202" s="598"/>
      <c r="V32202" s="598"/>
      <c r="W32202" s="598"/>
    </row>
    <row r="32203" spans="6:23" x14ac:dyDescent="0.2">
      <c r="F32203" s="610"/>
      <c r="H32203" s="612"/>
      <c r="I32203" s="598"/>
      <c r="J32203" s="598"/>
      <c r="M32203" s="598"/>
      <c r="N32203" s="598"/>
      <c r="V32203" s="598"/>
      <c r="W32203" s="598"/>
    </row>
    <row r="32204" spans="6:23" x14ac:dyDescent="0.2">
      <c r="F32204" s="610"/>
      <c r="H32204" s="612"/>
      <c r="I32204" s="598"/>
      <c r="J32204" s="598"/>
      <c r="M32204" s="598"/>
      <c r="N32204" s="598"/>
      <c r="V32204" s="598"/>
      <c r="W32204" s="598"/>
    </row>
    <row r="32205" spans="6:23" x14ac:dyDescent="0.2">
      <c r="F32205" s="610"/>
      <c r="H32205" s="612"/>
      <c r="I32205" s="598"/>
      <c r="J32205" s="598"/>
      <c r="M32205" s="598"/>
      <c r="N32205" s="598"/>
      <c r="V32205" s="598"/>
      <c r="W32205" s="598"/>
    </row>
    <row r="32206" spans="6:23" x14ac:dyDescent="0.2">
      <c r="F32206" s="610"/>
      <c r="H32206" s="612"/>
      <c r="I32206" s="598"/>
      <c r="J32206" s="598"/>
      <c r="M32206" s="598"/>
      <c r="N32206" s="598"/>
      <c r="V32206" s="598"/>
      <c r="W32206" s="598"/>
    </row>
    <row r="32207" spans="6:23" x14ac:dyDescent="0.2">
      <c r="F32207" s="610"/>
      <c r="H32207" s="612"/>
      <c r="I32207" s="598"/>
      <c r="J32207" s="598"/>
      <c r="M32207" s="598"/>
      <c r="N32207" s="598"/>
      <c r="V32207" s="598"/>
      <c r="W32207" s="598"/>
    </row>
    <row r="32208" spans="6:23" x14ac:dyDescent="0.2">
      <c r="F32208" s="610"/>
      <c r="H32208" s="612"/>
      <c r="I32208" s="598"/>
      <c r="J32208" s="598"/>
      <c r="M32208" s="598"/>
      <c r="N32208" s="598"/>
      <c r="V32208" s="598"/>
      <c r="W32208" s="598"/>
    </row>
    <row r="32209" spans="6:23" x14ac:dyDescent="0.2">
      <c r="F32209" s="610"/>
      <c r="H32209" s="612"/>
      <c r="I32209" s="598"/>
      <c r="J32209" s="598"/>
      <c r="M32209" s="598"/>
      <c r="N32209" s="598"/>
      <c r="V32209" s="598"/>
      <c r="W32209" s="598"/>
    </row>
    <row r="32210" spans="6:23" x14ac:dyDescent="0.2">
      <c r="F32210" s="610"/>
      <c r="H32210" s="612"/>
      <c r="I32210" s="598"/>
      <c r="J32210" s="598"/>
      <c r="M32210" s="598"/>
      <c r="N32210" s="598"/>
      <c r="V32210" s="598"/>
      <c r="W32210" s="598"/>
    </row>
    <row r="32211" spans="6:23" x14ac:dyDescent="0.2">
      <c r="F32211" s="610"/>
      <c r="H32211" s="612"/>
      <c r="I32211" s="598"/>
      <c r="J32211" s="598"/>
      <c r="M32211" s="598"/>
      <c r="N32211" s="598"/>
      <c r="V32211" s="598"/>
      <c r="W32211" s="598"/>
    </row>
    <row r="32212" spans="6:23" x14ac:dyDescent="0.2">
      <c r="F32212" s="610"/>
      <c r="H32212" s="612"/>
      <c r="I32212" s="598"/>
      <c r="J32212" s="598"/>
      <c r="M32212" s="598"/>
      <c r="N32212" s="598"/>
      <c r="V32212" s="598"/>
      <c r="W32212" s="598"/>
    </row>
    <row r="32213" spans="6:23" x14ac:dyDescent="0.2">
      <c r="F32213" s="610"/>
      <c r="H32213" s="612"/>
      <c r="I32213" s="598"/>
      <c r="J32213" s="598"/>
      <c r="M32213" s="598"/>
      <c r="N32213" s="598"/>
      <c r="V32213" s="598"/>
      <c r="W32213" s="598"/>
    </row>
    <row r="32214" spans="6:23" x14ac:dyDescent="0.2">
      <c r="F32214" s="610"/>
      <c r="H32214" s="612"/>
      <c r="I32214" s="598"/>
      <c r="J32214" s="598"/>
      <c r="M32214" s="598"/>
      <c r="N32214" s="598"/>
      <c r="V32214" s="598"/>
      <c r="W32214" s="598"/>
    </row>
    <row r="32215" spans="6:23" x14ac:dyDescent="0.2">
      <c r="F32215" s="610"/>
      <c r="H32215" s="612"/>
      <c r="I32215" s="598"/>
      <c r="J32215" s="598"/>
      <c r="M32215" s="598"/>
      <c r="N32215" s="598"/>
      <c r="V32215" s="598"/>
      <c r="W32215" s="598"/>
    </row>
    <row r="32216" spans="6:23" x14ac:dyDescent="0.2">
      <c r="F32216" s="610"/>
      <c r="H32216" s="612"/>
      <c r="I32216" s="598"/>
      <c r="J32216" s="598"/>
      <c r="M32216" s="598"/>
      <c r="N32216" s="598"/>
      <c r="V32216" s="598"/>
      <c r="W32216" s="598"/>
    </row>
    <row r="32217" spans="6:23" x14ac:dyDescent="0.2">
      <c r="F32217" s="610"/>
      <c r="H32217" s="612"/>
      <c r="I32217" s="598"/>
      <c r="J32217" s="598"/>
      <c r="M32217" s="598"/>
      <c r="N32217" s="598"/>
      <c r="V32217" s="598"/>
      <c r="W32217" s="598"/>
    </row>
    <row r="32218" spans="6:23" x14ac:dyDescent="0.2">
      <c r="F32218" s="610"/>
      <c r="H32218" s="612"/>
      <c r="I32218" s="598"/>
      <c r="J32218" s="598"/>
      <c r="M32218" s="598"/>
      <c r="N32218" s="598"/>
      <c r="V32218" s="598"/>
      <c r="W32218" s="598"/>
    </row>
    <row r="32219" spans="6:23" x14ac:dyDescent="0.2">
      <c r="F32219" s="610"/>
      <c r="H32219" s="612"/>
      <c r="I32219" s="598"/>
      <c r="J32219" s="598"/>
      <c r="M32219" s="598"/>
      <c r="N32219" s="598"/>
      <c r="V32219" s="598"/>
      <c r="W32219" s="598"/>
    </row>
    <row r="32220" spans="6:23" x14ac:dyDescent="0.2">
      <c r="F32220" s="610"/>
      <c r="H32220" s="612"/>
      <c r="I32220" s="598"/>
      <c r="J32220" s="598"/>
      <c r="M32220" s="598"/>
      <c r="N32220" s="598"/>
      <c r="V32220" s="598"/>
      <c r="W32220" s="598"/>
    </row>
    <row r="32221" spans="6:23" x14ac:dyDescent="0.2">
      <c r="F32221" s="610"/>
      <c r="H32221" s="612"/>
      <c r="I32221" s="598"/>
      <c r="J32221" s="598"/>
      <c r="M32221" s="598"/>
      <c r="N32221" s="598"/>
      <c r="V32221" s="598"/>
      <c r="W32221" s="598"/>
    </row>
    <row r="32222" spans="6:23" x14ac:dyDescent="0.2">
      <c r="F32222" s="610"/>
      <c r="H32222" s="612"/>
      <c r="I32222" s="598"/>
      <c r="J32222" s="598"/>
      <c r="M32222" s="598"/>
      <c r="N32222" s="598"/>
      <c r="V32222" s="598"/>
      <c r="W32222" s="598"/>
    </row>
    <row r="32223" spans="6:23" x14ac:dyDescent="0.2">
      <c r="F32223" s="610"/>
      <c r="H32223" s="612"/>
      <c r="I32223" s="598"/>
      <c r="J32223" s="598"/>
      <c r="M32223" s="598"/>
      <c r="N32223" s="598"/>
      <c r="V32223" s="598"/>
      <c r="W32223" s="598"/>
    </row>
    <row r="32224" spans="6:23" x14ac:dyDescent="0.2">
      <c r="F32224" s="610"/>
      <c r="H32224" s="612"/>
      <c r="I32224" s="598"/>
      <c r="J32224" s="598"/>
      <c r="M32224" s="598"/>
      <c r="N32224" s="598"/>
      <c r="V32224" s="598"/>
      <c r="W32224" s="598"/>
    </row>
    <row r="32225" spans="6:23" x14ac:dyDescent="0.2">
      <c r="F32225" s="610"/>
      <c r="H32225" s="612"/>
      <c r="I32225" s="598"/>
      <c r="J32225" s="598"/>
      <c r="M32225" s="598"/>
      <c r="N32225" s="598"/>
      <c r="V32225" s="598"/>
      <c r="W32225" s="598"/>
    </row>
    <row r="32226" spans="6:23" x14ac:dyDescent="0.2">
      <c r="F32226" s="610"/>
      <c r="H32226" s="612"/>
      <c r="I32226" s="598"/>
      <c r="J32226" s="598"/>
      <c r="M32226" s="598"/>
      <c r="N32226" s="598"/>
      <c r="V32226" s="598"/>
      <c r="W32226" s="598"/>
    </row>
    <row r="32227" spans="6:23" x14ac:dyDescent="0.2">
      <c r="F32227" s="610"/>
      <c r="H32227" s="612"/>
      <c r="I32227" s="598"/>
      <c r="J32227" s="598"/>
      <c r="M32227" s="598"/>
      <c r="N32227" s="598"/>
      <c r="V32227" s="598"/>
      <c r="W32227" s="598"/>
    </row>
    <row r="32228" spans="6:23" x14ac:dyDescent="0.2">
      <c r="F32228" s="610"/>
      <c r="H32228" s="612"/>
      <c r="I32228" s="598"/>
      <c r="J32228" s="598"/>
      <c r="M32228" s="598"/>
      <c r="N32228" s="598"/>
      <c r="V32228" s="598"/>
      <c r="W32228" s="598"/>
    </row>
    <row r="32229" spans="6:23" x14ac:dyDescent="0.2">
      <c r="F32229" s="610"/>
      <c r="H32229" s="612"/>
      <c r="I32229" s="598"/>
      <c r="J32229" s="598"/>
      <c r="M32229" s="598"/>
      <c r="N32229" s="598"/>
      <c r="V32229" s="598"/>
      <c r="W32229" s="598"/>
    </row>
    <row r="32230" spans="6:23" x14ac:dyDescent="0.2">
      <c r="F32230" s="610"/>
      <c r="H32230" s="612"/>
      <c r="I32230" s="598"/>
      <c r="J32230" s="598"/>
      <c r="M32230" s="598"/>
      <c r="N32230" s="598"/>
      <c r="V32230" s="598"/>
      <c r="W32230" s="598"/>
    </row>
    <row r="32231" spans="6:23" x14ac:dyDescent="0.2">
      <c r="F32231" s="610"/>
      <c r="H32231" s="612"/>
      <c r="I32231" s="598"/>
      <c r="J32231" s="598"/>
      <c r="M32231" s="598"/>
      <c r="N32231" s="598"/>
      <c r="V32231" s="598"/>
      <c r="W32231" s="598"/>
    </row>
    <row r="32232" spans="6:23" x14ac:dyDescent="0.2">
      <c r="F32232" s="610"/>
      <c r="H32232" s="612"/>
      <c r="I32232" s="598"/>
      <c r="J32232" s="598"/>
      <c r="M32232" s="598"/>
      <c r="N32232" s="598"/>
      <c r="V32232" s="598"/>
      <c r="W32232" s="598"/>
    </row>
    <row r="32233" spans="6:23" x14ac:dyDescent="0.2">
      <c r="F32233" s="610"/>
      <c r="H32233" s="612"/>
      <c r="I32233" s="598"/>
      <c r="J32233" s="598"/>
      <c r="M32233" s="598"/>
      <c r="N32233" s="598"/>
      <c r="V32233" s="598"/>
      <c r="W32233" s="598"/>
    </row>
    <row r="32234" spans="6:23" x14ac:dyDescent="0.2">
      <c r="F32234" s="610"/>
      <c r="H32234" s="612"/>
      <c r="I32234" s="598"/>
      <c r="J32234" s="598"/>
      <c r="M32234" s="598"/>
      <c r="N32234" s="598"/>
      <c r="V32234" s="598"/>
      <c r="W32234" s="598"/>
    </row>
    <row r="32235" spans="6:23" x14ac:dyDescent="0.2">
      <c r="F32235" s="610"/>
      <c r="H32235" s="612"/>
      <c r="I32235" s="598"/>
      <c r="J32235" s="598"/>
      <c r="M32235" s="598"/>
      <c r="N32235" s="598"/>
      <c r="V32235" s="598"/>
      <c r="W32235" s="598"/>
    </row>
    <row r="32236" spans="6:23" x14ac:dyDescent="0.2">
      <c r="F32236" s="610"/>
      <c r="H32236" s="612"/>
      <c r="I32236" s="598"/>
      <c r="J32236" s="598"/>
      <c r="M32236" s="598"/>
      <c r="N32236" s="598"/>
      <c r="V32236" s="598"/>
      <c r="W32236" s="598"/>
    </row>
    <row r="32237" spans="6:23" x14ac:dyDescent="0.2">
      <c r="F32237" s="610"/>
      <c r="H32237" s="612"/>
      <c r="I32237" s="598"/>
      <c r="J32237" s="598"/>
      <c r="M32237" s="598"/>
      <c r="N32237" s="598"/>
      <c r="V32237" s="598"/>
      <c r="W32237" s="598"/>
    </row>
    <row r="32238" spans="6:23" x14ac:dyDescent="0.2">
      <c r="F32238" s="610"/>
      <c r="H32238" s="612"/>
      <c r="I32238" s="598"/>
      <c r="J32238" s="598"/>
      <c r="M32238" s="598"/>
      <c r="N32238" s="598"/>
      <c r="V32238" s="598"/>
      <c r="W32238" s="598"/>
    </row>
    <row r="32239" spans="6:23" x14ac:dyDescent="0.2">
      <c r="F32239" s="610"/>
      <c r="H32239" s="612"/>
      <c r="I32239" s="598"/>
      <c r="J32239" s="598"/>
      <c r="M32239" s="598"/>
      <c r="N32239" s="598"/>
      <c r="V32239" s="598"/>
      <c r="W32239" s="598"/>
    </row>
    <row r="32240" spans="6:23" x14ac:dyDescent="0.2">
      <c r="F32240" s="610"/>
      <c r="H32240" s="612"/>
      <c r="I32240" s="598"/>
      <c r="J32240" s="598"/>
      <c r="M32240" s="598"/>
      <c r="N32240" s="598"/>
      <c r="V32240" s="598"/>
      <c r="W32240" s="598"/>
    </row>
    <row r="32241" spans="6:23" x14ac:dyDescent="0.2">
      <c r="F32241" s="610"/>
      <c r="H32241" s="612"/>
      <c r="I32241" s="598"/>
      <c r="J32241" s="598"/>
      <c r="M32241" s="598"/>
      <c r="N32241" s="598"/>
      <c r="V32241" s="598"/>
      <c r="W32241" s="598"/>
    </row>
    <row r="32242" spans="6:23" x14ac:dyDescent="0.2">
      <c r="F32242" s="610"/>
      <c r="H32242" s="612"/>
      <c r="I32242" s="598"/>
      <c r="J32242" s="598"/>
      <c r="M32242" s="598"/>
      <c r="N32242" s="598"/>
      <c r="V32242" s="598"/>
      <c r="W32242" s="598"/>
    </row>
    <row r="32243" spans="6:23" x14ac:dyDescent="0.2">
      <c r="F32243" s="610"/>
      <c r="H32243" s="612"/>
      <c r="I32243" s="598"/>
      <c r="J32243" s="598"/>
      <c r="M32243" s="598"/>
      <c r="N32243" s="598"/>
      <c r="V32243" s="598"/>
      <c r="W32243" s="598"/>
    </row>
    <row r="32244" spans="6:23" x14ac:dyDescent="0.2">
      <c r="F32244" s="610"/>
      <c r="H32244" s="612"/>
      <c r="I32244" s="598"/>
      <c r="J32244" s="598"/>
      <c r="M32244" s="598"/>
      <c r="N32244" s="598"/>
      <c r="V32244" s="598"/>
      <c r="W32244" s="598"/>
    </row>
    <row r="32245" spans="6:23" x14ac:dyDescent="0.2">
      <c r="F32245" s="610"/>
      <c r="H32245" s="612"/>
      <c r="I32245" s="598"/>
      <c r="J32245" s="598"/>
      <c r="M32245" s="598"/>
      <c r="N32245" s="598"/>
      <c r="V32245" s="598"/>
      <c r="W32245" s="598"/>
    </row>
    <row r="32246" spans="6:23" x14ac:dyDescent="0.2">
      <c r="F32246" s="610"/>
      <c r="H32246" s="612"/>
      <c r="I32246" s="598"/>
      <c r="J32246" s="598"/>
      <c r="M32246" s="598"/>
      <c r="N32246" s="598"/>
      <c r="V32246" s="598"/>
      <c r="W32246" s="598"/>
    </row>
    <row r="32247" spans="6:23" x14ac:dyDescent="0.2">
      <c r="F32247" s="610"/>
      <c r="H32247" s="612"/>
      <c r="I32247" s="598"/>
      <c r="J32247" s="598"/>
      <c r="M32247" s="598"/>
      <c r="N32247" s="598"/>
      <c r="V32247" s="598"/>
      <c r="W32247" s="598"/>
    </row>
    <row r="32248" spans="6:23" x14ac:dyDescent="0.2">
      <c r="F32248" s="610"/>
      <c r="H32248" s="612"/>
      <c r="I32248" s="598"/>
      <c r="J32248" s="598"/>
      <c r="M32248" s="598"/>
      <c r="N32248" s="598"/>
      <c r="V32248" s="598"/>
      <c r="W32248" s="598"/>
    </row>
    <row r="32249" spans="6:23" x14ac:dyDescent="0.2">
      <c r="F32249" s="610"/>
      <c r="H32249" s="612"/>
      <c r="I32249" s="598"/>
      <c r="J32249" s="598"/>
      <c r="M32249" s="598"/>
      <c r="N32249" s="598"/>
      <c r="V32249" s="598"/>
      <c r="W32249" s="598"/>
    </row>
    <row r="32250" spans="6:23" x14ac:dyDescent="0.2">
      <c r="F32250" s="610"/>
      <c r="H32250" s="612"/>
      <c r="I32250" s="598"/>
      <c r="J32250" s="598"/>
      <c r="M32250" s="598"/>
      <c r="N32250" s="598"/>
      <c r="V32250" s="598"/>
      <c r="W32250" s="598"/>
    </row>
    <row r="32251" spans="6:23" x14ac:dyDescent="0.2">
      <c r="F32251" s="610"/>
      <c r="H32251" s="612"/>
      <c r="I32251" s="598"/>
      <c r="J32251" s="598"/>
      <c r="M32251" s="598"/>
      <c r="N32251" s="598"/>
      <c r="V32251" s="598"/>
      <c r="W32251" s="598"/>
    </row>
    <row r="32252" spans="6:23" x14ac:dyDescent="0.2">
      <c r="F32252" s="610"/>
      <c r="H32252" s="612"/>
      <c r="I32252" s="598"/>
      <c r="J32252" s="598"/>
      <c r="M32252" s="598"/>
      <c r="N32252" s="598"/>
      <c r="V32252" s="598"/>
      <c r="W32252" s="598"/>
    </row>
    <row r="32253" spans="6:23" x14ac:dyDescent="0.2">
      <c r="F32253" s="610"/>
      <c r="H32253" s="612"/>
      <c r="I32253" s="598"/>
      <c r="J32253" s="598"/>
      <c r="M32253" s="598"/>
      <c r="N32253" s="598"/>
      <c r="V32253" s="598"/>
      <c r="W32253" s="598"/>
    </row>
    <row r="32254" spans="6:23" x14ac:dyDescent="0.2">
      <c r="F32254" s="610"/>
      <c r="H32254" s="612"/>
      <c r="I32254" s="598"/>
      <c r="J32254" s="598"/>
      <c r="M32254" s="598"/>
      <c r="N32254" s="598"/>
      <c r="V32254" s="598"/>
      <c r="W32254" s="598"/>
    </row>
    <row r="32255" spans="6:23" x14ac:dyDescent="0.2">
      <c r="F32255" s="610"/>
      <c r="H32255" s="612"/>
      <c r="I32255" s="598"/>
      <c r="J32255" s="598"/>
      <c r="M32255" s="598"/>
      <c r="N32255" s="598"/>
      <c r="V32255" s="598"/>
      <c r="W32255" s="598"/>
    </row>
    <row r="32256" spans="6:23" x14ac:dyDescent="0.2">
      <c r="F32256" s="610"/>
      <c r="H32256" s="612"/>
      <c r="I32256" s="598"/>
      <c r="J32256" s="598"/>
      <c r="M32256" s="598"/>
      <c r="N32256" s="598"/>
      <c r="V32256" s="598"/>
      <c r="W32256" s="598"/>
    </row>
    <row r="32257" spans="6:23" x14ac:dyDescent="0.2">
      <c r="F32257" s="610"/>
      <c r="H32257" s="612"/>
      <c r="I32257" s="598"/>
      <c r="J32257" s="598"/>
      <c r="M32257" s="598"/>
      <c r="N32257" s="598"/>
      <c r="V32257" s="598"/>
      <c r="W32257" s="598"/>
    </row>
    <row r="32258" spans="6:23" x14ac:dyDescent="0.2">
      <c r="F32258" s="610"/>
      <c r="H32258" s="612"/>
      <c r="I32258" s="598"/>
      <c r="J32258" s="598"/>
      <c r="M32258" s="598"/>
      <c r="N32258" s="598"/>
      <c r="V32258" s="598"/>
      <c r="W32258" s="598"/>
    </row>
    <row r="32259" spans="6:23" x14ac:dyDescent="0.2">
      <c r="F32259" s="610"/>
      <c r="H32259" s="612"/>
      <c r="I32259" s="598"/>
      <c r="J32259" s="598"/>
      <c r="M32259" s="598"/>
      <c r="N32259" s="598"/>
      <c r="V32259" s="598"/>
      <c r="W32259" s="598"/>
    </row>
    <row r="32260" spans="6:23" x14ac:dyDescent="0.2">
      <c r="F32260" s="610"/>
      <c r="H32260" s="612"/>
      <c r="I32260" s="598"/>
      <c r="J32260" s="598"/>
      <c r="M32260" s="598"/>
      <c r="N32260" s="598"/>
      <c r="V32260" s="598"/>
      <c r="W32260" s="598"/>
    </row>
    <row r="32261" spans="6:23" x14ac:dyDescent="0.2">
      <c r="F32261" s="610"/>
      <c r="H32261" s="612"/>
      <c r="I32261" s="598"/>
      <c r="J32261" s="598"/>
      <c r="M32261" s="598"/>
      <c r="N32261" s="598"/>
      <c r="V32261" s="598"/>
      <c r="W32261" s="598"/>
    </row>
    <row r="32262" spans="6:23" x14ac:dyDescent="0.2">
      <c r="F32262" s="610"/>
      <c r="H32262" s="612"/>
      <c r="I32262" s="598"/>
      <c r="J32262" s="598"/>
      <c r="M32262" s="598"/>
      <c r="N32262" s="598"/>
      <c r="V32262" s="598"/>
      <c r="W32262" s="598"/>
    </row>
    <row r="32263" spans="6:23" x14ac:dyDescent="0.2">
      <c r="F32263" s="610"/>
      <c r="H32263" s="612"/>
      <c r="I32263" s="598"/>
      <c r="J32263" s="598"/>
      <c r="M32263" s="598"/>
      <c r="N32263" s="598"/>
      <c r="V32263" s="598"/>
      <c r="W32263" s="598"/>
    </row>
    <row r="32264" spans="6:23" x14ac:dyDescent="0.2">
      <c r="F32264" s="610"/>
      <c r="H32264" s="612"/>
      <c r="I32264" s="598"/>
      <c r="J32264" s="598"/>
      <c r="M32264" s="598"/>
      <c r="N32264" s="598"/>
      <c r="V32264" s="598"/>
      <c r="W32264" s="598"/>
    </row>
    <row r="32265" spans="6:23" x14ac:dyDescent="0.2">
      <c r="F32265" s="610"/>
      <c r="H32265" s="612"/>
      <c r="I32265" s="598"/>
      <c r="J32265" s="598"/>
      <c r="M32265" s="598"/>
      <c r="N32265" s="598"/>
      <c r="V32265" s="598"/>
      <c r="W32265" s="598"/>
    </row>
    <row r="32266" spans="6:23" x14ac:dyDescent="0.2">
      <c r="F32266" s="610"/>
      <c r="H32266" s="612"/>
      <c r="I32266" s="598"/>
      <c r="J32266" s="598"/>
      <c r="M32266" s="598"/>
      <c r="N32266" s="598"/>
      <c r="V32266" s="598"/>
      <c r="W32266" s="598"/>
    </row>
    <row r="32267" spans="6:23" x14ac:dyDescent="0.2">
      <c r="F32267" s="610"/>
      <c r="H32267" s="612"/>
      <c r="I32267" s="598"/>
      <c r="J32267" s="598"/>
      <c r="M32267" s="598"/>
      <c r="N32267" s="598"/>
      <c r="V32267" s="598"/>
      <c r="W32267" s="598"/>
    </row>
    <row r="32268" spans="6:23" x14ac:dyDescent="0.2">
      <c r="F32268" s="610"/>
      <c r="H32268" s="612"/>
      <c r="I32268" s="598"/>
      <c r="J32268" s="598"/>
      <c r="M32268" s="598"/>
      <c r="N32268" s="598"/>
      <c r="V32268" s="598"/>
      <c r="W32268" s="598"/>
    </row>
    <row r="32269" spans="6:23" x14ac:dyDescent="0.2">
      <c r="F32269" s="610"/>
      <c r="H32269" s="612"/>
      <c r="I32269" s="598"/>
      <c r="J32269" s="598"/>
      <c r="M32269" s="598"/>
      <c r="N32269" s="598"/>
      <c r="V32269" s="598"/>
      <c r="W32269" s="598"/>
    </row>
    <row r="32270" spans="6:23" x14ac:dyDescent="0.2">
      <c r="F32270" s="610"/>
      <c r="H32270" s="612"/>
      <c r="I32270" s="598"/>
      <c r="J32270" s="598"/>
      <c r="M32270" s="598"/>
      <c r="N32270" s="598"/>
      <c r="V32270" s="598"/>
      <c r="W32270" s="598"/>
    </row>
    <row r="32271" spans="6:23" x14ac:dyDescent="0.2">
      <c r="F32271" s="610"/>
      <c r="H32271" s="612"/>
      <c r="I32271" s="598"/>
      <c r="J32271" s="598"/>
      <c r="M32271" s="598"/>
      <c r="N32271" s="598"/>
      <c r="V32271" s="598"/>
      <c r="W32271" s="598"/>
    </row>
    <row r="32272" spans="6:23" x14ac:dyDescent="0.2">
      <c r="F32272" s="610"/>
      <c r="H32272" s="612"/>
      <c r="I32272" s="598"/>
      <c r="J32272" s="598"/>
      <c r="M32272" s="598"/>
      <c r="N32272" s="598"/>
      <c r="V32272" s="598"/>
      <c r="W32272" s="598"/>
    </row>
    <row r="32273" spans="6:23" x14ac:dyDescent="0.2">
      <c r="F32273" s="610"/>
      <c r="H32273" s="612"/>
      <c r="I32273" s="598"/>
      <c r="J32273" s="598"/>
      <c r="M32273" s="598"/>
      <c r="N32273" s="598"/>
      <c r="V32273" s="598"/>
      <c r="W32273" s="598"/>
    </row>
    <row r="32274" spans="6:23" x14ac:dyDescent="0.2">
      <c r="F32274" s="610"/>
      <c r="H32274" s="612"/>
      <c r="I32274" s="598"/>
      <c r="J32274" s="598"/>
      <c r="M32274" s="598"/>
      <c r="N32274" s="598"/>
      <c r="V32274" s="598"/>
      <c r="W32274" s="598"/>
    </row>
    <row r="32275" spans="6:23" x14ac:dyDescent="0.2">
      <c r="F32275" s="610"/>
      <c r="H32275" s="612"/>
      <c r="I32275" s="598"/>
      <c r="J32275" s="598"/>
      <c r="M32275" s="598"/>
      <c r="N32275" s="598"/>
      <c r="V32275" s="598"/>
      <c r="W32275" s="598"/>
    </row>
    <row r="32276" spans="6:23" x14ac:dyDescent="0.2">
      <c r="F32276" s="610"/>
      <c r="H32276" s="612"/>
      <c r="I32276" s="598"/>
      <c r="J32276" s="598"/>
      <c r="M32276" s="598"/>
      <c r="N32276" s="598"/>
      <c r="V32276" s="598"/>
      <c r="W32276" s="598"/>
    </row>
    <row r="32277" spans="6:23" x14ac:dyDescent="0.2">
      <c r="F32277" s="610"/>
      <c r="H32277" s="612"/>
      <c r="I32277" s="598"/>
      <c r="J32277" s="598"/>
      <c r="M32277" s="598"/>
      <c r="N32277" s="598"/>
      <c r="V32277" s="598"/>
      <c r="W32277" s="598"/>
    </row>
    <row r="32278" spans="6:23" x14ac:dyDescent="0.2">
      <c r="F32278" s="610"/>
      <c r="H32278" s="612"/>
      <c r="I32278" s="598"/>
      <c r="J32278" s="598"/>
      <c r="M32278" s="598"/>
      <c r="N32278" s="598"/>
      <c r="V32278" s="598"/>
      <c r="W32278" s="598"/>
    </row>
    <row r="32279" spans="6:23" x14ac:dyDescent="0.2">
      <c r="F32279" s="610"/>
      <c r="H32279" s="612"/>
      <c r="I32279" s="598"/>
      <c r="J32279" s="598"/>
      <c r="M32279" s="598"/>
      <c r="N32279" s="598"/>
      <c r="V32279" s="598"/>
      <c r="W32279" s="598"/>
    </row>
    <row r="32280" spans="6:23" x14ac:dyDescent="0.2">
      <c r="F32280" s="610"/>
      <c r="H32280" s="612"/>
      <c r="I32280" s="598"/>
      <c r="J32280" s="598"/>
      <c r="M32280" s="598"/>
      <c r="N32280" s="598"/>
      <c r="V32280" s="598"/>
      <c r="W32280" s="598"/>
    </row>
    <row r="32281" spans="6:23" x14ac:dyDescent="0.2">
      <c r="F32281" s="610"/>
      <c r="H32281" s="612"/>
      <c r="I32281" s="598"/>
      <c r="J32281" s="598"/>
      <c r="M32281" s="598"/>
      <c r="N32281" s="598"/>
      <c r="V32281" s="598"/>
      <c r="W32281" s="598"/>
    </row>
    <row r="32282" spans="6:23" x14ac:dyDescent="0.2">
      <c r="F32282" s="610"/>
      <c r="H32282" s="612"/>
      <c r="I32282" s="598"/>
      <c r="J32282" s="598"/>
      <c r="M32282" s="598"/>
      <c r="N32282" s="598"/>
      <c r="V32282" s="598"/>
      <c r="W32282" s="598"/>
    </row>
    <row r="32283" spans="6:23" x14ac:dyDescent="0.2">
      <c r="F32283" s="610"/>
      <c r="H32283" s="612"/>
      <c r="I32283" s="598"/>
      <c r="J32283" s="598"/>
      <c r="M32283" s="598"/>
      <c r="N32283" s="598"/>
      <c r="V32283" s="598"/>
      <c r="W32283" s="598"/>
    </row>
    <row r="32284" spans="6:23" x14ac:dyDescent="0.2">
      <c r="F32284" s="610"/>
      <c r="H32284" s="612"/>
      <c r="I32284" s="598"/>
      <c r="J32284" s="598"/>
      <c r="M32284" s="598"/>
      <c r="N32284" s="598"/>
      <c r="V32284" s="598"/>
      <c r="W32284" s="598"/>
    </row>
    <row r="32285" spans="6:23" x14ac:dyDescent="0.2">
      <c r="F32285" s="610"/>
      <c r="H32285" s="612"/>
      <c r="I32285" s="598"/>
      <c r="J32285" s="598"/>
      <c r="M32285" s="598"/>
      <c r="N32285" s="598"/>
      <c r="V32285" s="598"/>
      <c r="W32285" s="598"/>
    </row>
    <row r="32286" spans="6:23" x14ac:dyDescent="0.2">
      <c r="F32286" s="610"/>
      <c r="H32286" s="612"/>
      <c r="I32286" s="598"/>
      <c r="J32286" s="598"/>
      <c r="M32286" s="598"/>
      <c r="N32286" s="598"/>
      <c r="V32286" s="598"/>
      <c r="W32286" s="598"/>
    </row>
    <row r="32287" spans="6:23" x14ac:dyDescent="0.2">
      <c r="F32287" s="610"/>
      <c r="H32287" s="612"/>
      <c r="I32287" s="598"/>
      <c r="J32287" s="598"/>
      <c r="M32287" s="598"/>
      <c r="N32287" s="598"/>
      <c r="V32287" s="598"/>
      <c r="W32287" s="598"/>
    </row>
    <row r="32288" spans="6:23" x14ac:dyDescent="0.2">
      <c r="F32288" s="610"/>
      <c r="H32288" s="612"/>
      <c r="I32288" s="598"/>
      <c r="J32288" s="598"/>
      <c r="M32288" s="598"/>
      <c r="N32288" s="598"/>
      <c r="V32288" s="598"/>
      <c r="W32288" s="598"/>
    </row>
    <row r="32289" spans="6:23" x14ac:dyDescent="0.2">
      <c r="F32289" s="610"/>
      <c r="H32289" s="612"/>
      <c r="I32289" s="598"/>
      <c r="J32289" s="598"/>
      <c r="M32289" s="598"/>
      <c r="N32289" s="598"/>
      <c r="V32289" s="598"/>
      <c r="W32289" s="598"/>
    </row>
    <row r="32290" spans="6:23" x14ac:dyDescent="0.2">
      <c r="F32290" s="610"/>
      <c r="H32290" s="612"/>
      <c r="I32290" s="598"/>
      <c r="J32290" s="598"/>
      <c r="M32290" s="598"/>
      <c r="N32290" s="598"/>
      <c r="V32290" s="598"/>
      <c r="W32290" s="598"/>
    </row>
    <row r="32291" spans="6:23" x14ac:dyDescent="0.2">
      <c r="F32291" s="610"/>
      <c r="H32291" s="612"/>
      <c r="I32291" s="598"/>
      <c r="J32291" s="598"/>
      <c r="M32291" s="598"/>
      <c r="N32291" s="598"/>
      <c r="V32291" s="598"/>
      <c r="W32291" s="598"/>
    </row>
    <row r="32292" spans="6:23" x14ac:dyDescent="0.2">
      <c r="F32292" s="610"/>
      <c r="H32292" s="612"/>
      <c r="I32292" s="598"/>
      <c r="J32292" s="598"/>
      <c r="M32292" s="598"/>
      <c r="N32292" s="598"/>
      <c r="V32292" s="598"/>
      <c r="W32292" s="598"/>
    </row>
    <row r="32293" spans="6:23" x14ac:dyDescent="0.2">
      <c r="F32293" s="610"/>
      <c r="H32293" s="612"/>
      <c r="I32293" s="598"/>
      <c r="J32293" s="598"/>
      <c r="M32293" s="598"/>
      <c r="N32293" s="598"/>
      <c r="V32293" s="598"/>
      <c r="W32293" s="598"/>
    </row>
    <row r="32294" spans="6:23" x14ac:dyDescent="0.2">
      <c r="F32294" s="610"/>
      <c r="H32294" s="612"/>
      <c r="I32294" s="598"/>
      <c r="J32294" s="598"/>
      <c r="M32294" s="598"/>
      <c r="N32294" s="598"/>
      <c r="V32294" s="598"/>
      <c r="W32294" s="598"/>
    </row>
    <row r="32295" spans="6:23" x14ac:dyDescent="0.2">
      <c r="F32295" s="610"/>
      <c r="H32295" s="612"/>
      <c r="I32295" s="598"/>
      <c r="J32295" s="598"/>
      <c r="M32295" s="598"/>
      <c r="N32295" s="598"/>
      <c r="V32295" s="598"/>
      <c r="W32295" s="598"/>
    </row>
    <row r="32296" spans="6:23" x14ac:dyDescent="0.2">
      <c r="F32296" s="610"/>
      <c r="H32296" s="612"/>
      <c r="I32296" s="598"/>
      <c r="J32296" s="598"/>
      <c r="M32296" s="598"/>
      <c r="N32296" s="598"/>
      <c r="V32296" s="598"/>
      <c r="W32296" s="598"/>
    </row>
    <row r="32297" spans="6:23" x14ac:dyDescent="0.2">
      <c r="F32297" s="610"/>
      <c r="H32297" s="612"/>
      <c r="I32297" s="598"/>
      <c r="J32297" s="598"/>
      <c r="M32297" s="598"/>
      <c r="N32297" s="598"/>
      <c r="V32297" s="598"/>
      <c r="W32297" s="598"/>
    </row>
    <row r="32298" spans="6:23" x14ac:dyDescent="0.2">
      <c r="F32298" s="610"/>
      <c r="H32298" s="612"/>
      <c r="I32298" s="598"/>
      <c r="J32298" s="598"/>
      <c r="M32298" s="598"/>
      <c r="N32298" s="598"/>
      <c r="V32298" s="598"/>
      <c r="W32298" s="598"/>
    </row>
    <row r="32299" spans="6:23" x14ac:dyDescent="0.2">
      <c r="F32299" s="610"/>
      <c r="H32299" s="612"/>
      <c r="I32299" s="598"/>
      <c r="J32299" s="598"/>
      <c r="M32299" s="598"/>
      <c r="N32299" s="598"/>
      <c r="V32299" s="598"/>
      <c r="W32299" s="598"/>
    </row>
    <row r="32300" spans="6:23" x14ac:dyDescent="0.2">
      <c r="F32300" s="610"/>
      <c r="H32300" s="612"/>
      <c r="I32300" s="598"/>
      <c r="J32300" s="598"/>
      <c r="M32300" s="598"/>
      <c r="N32300" s="598"/>
      <c r="V32300" s="598"/>
      <c r="W32300" s="598"/>
    </row>
    <row r="32301" spans="6:23" x14ac:dyDescent="0.2">
      <c r="F32301" s="610"/>
      <c r="H32301" s="612"/>
      <c r="I32301" s="598"/>
      <c r="J32301" s="598"/>
      <c r="M32301" s="598"/>
      <c r="N32301" s="598"/>
      <c r="V32301" s="598"/>
      <c r="W32301" s="598"/>
    </row>
    <row r="32302" spans="6:23" x14ac:dyDescent="0.2">
      <c r="F32302" s="610"/>
      <c r="H32302" s="612"/>
      <c r="I32302" s="598"/>
      <c r="J32302" s="598"/>
      <c r="M32302" s="598"/>
      <c r="N32302" s="598"/>
      <c r="V32302" s="598"/>
      <c r="W32302" s="598"/>
    </row>
    <row r="32303" spans="6:23" x14ac:dyDescent="0.2">
      <c r="F32303" s="610"/>
      <c r="H32303" s="612"/>
      <c r="I32303" s="598"/>
      <c r="J32303" s="598"/>
      <c r="M32303" s="598"/>
      <c r="N32303" s="598"/>
      <c r="V32303" s="598"/>
      <c r="W32303" s="598"/>
    </row>
    <row r="32304" spans="6:23" x14ac:dyDescent="0.2">
      <c r="F32304" s="610"/>
      <c r="H32304" s="612"/>
      <c r="I32304" s="598"/>
      <c r="J32304" s="598"/>
      <c r="M32304" s="598"/>
      <c r="N32304" s="598"/>
      <c r="V32304" s="598"/>
      <c r="W32304" s="598"/>
    </row>
    <row r="32305" spans="6:23" x14ac:dyDescent="0.2">
      <c r="F32305" s="610"/>
      <c r="H32305" s="612"/>
      <c r="I32305" s="598"/>
      <c r="J32305" s="598"/>
      <c r="M32305" s="598"/>
      <c r="N32305" s="598"/>
      <c r="V32305" s="598"/>
      <c r="W32305" s="598"/>
    </row>
    <row r="32306" spans="6:23" x14ac:dyDescent="0.2">
      <c r="F32306" s="610"/>
      <c r="H32306" s="612"/>
      <c r="I32306" s="598"/>
      <c r="J32306" s="598"/>
      <c r="M32306" s="598"/>
      <c r="N32306" s="598"/>
      <c r="V32306" s="598"/>
      <c r="W32306" s="598"/>
    </row>
    <row r="32307" spans="6:23" x14ac:dyDescent="0.2">
      <c r="F32307" s="610"/>
      <c r="H32307" s="612"/>
      <c r="I32307" s="598"/>
      <c r="J32307" s="598"/>
      <c r="M32307" s="598"/>
      <c r="N32307" s="598"/>
      <c r="V32307" s="598"/>
      <c r="W32307" s="598"/>
    </row>
    <row r="32308" spans="6:23" x14ac:dyDescent="0.2">
      <c r="F32308" s="610"/>
      <c r="H32308" s="612"/>
      <c r="I32308" s="598"/>
      <c r="J32308" s="598"/>
      <c r="M32308" s="598"/>
      <c r="N32308" s="598"/>
      <c r="V32308" s="598"/>
      <c r="W32308" s="598"/>
    </row>
    <row r="32309" spans="6:23" x14ac:dyDescent="0.2">
      <c r="F32309" s="610"/>
      <c r="H32309" s="612"/>
      <c r="I32309" s="598"/>
      <c r="J32309" s="598"/>
      <c r="M32309" s="598"/>
      <c r="N32309" s="598"/>
      <c r="V32309" s="598"/>
      <c r="W32309" s="598"/>
    </row>
    <row r="32310" spans="6:23" x14ac:dyDescent="0.2">
      <c r="F32310" s="610"/>
      <c r="H32310" s="612"/>
      <c r="I32310" s="598"/>
      <c r="J32310" s="598"/>
      <c r="M32310" s="598"/>
      <c r="N32310" s="598"/>
      <c r="V32310" s="598"/>
      <c r="W32310" s="598"/>
    </row>
    <row r="32311" spans="6:23" x14ac:dyDescent="0.2">
      <c r="F32311" s="610"/>
      <c r="H32311" s="612"/>
      <c r="I32311" s="598"/>
      <c r="J32311" s="598"/>
      <c r="M32311" s="598"/>
      <c r="N32311" s="598"/>
      <c r="V32311" s="598"/>
      <c r="W32311" s="598"/>
    </row>
    <row r="32312" spans="6:23" x14ac:dyDescent="0.2">
      <c r="F32312" s="610"/>
      <c r="H32312" s="612"/>
      <c r="I32312" s="598"/>
      <c r="J32312" s="598"/>
      <c r="M32312" s="598"/>
      <c r="N32312" s="598"/>
      <c r="V32312" s="598"/>
      <c r="W32312" s="598"/>
    </row>
    <row r="32313" spans="6:23" x14ac:dyDescent="0.2">
      <c r="F32313" s="610"/>
      <c r="H32313" s="612"/>
      <c r="I32313" s="598"/>
      <c r="J32313" s="598"/>
      <c r="M32313" s="598"/>
      <c r="N32313" s="598"/>
      <c r="V32313" s="598"/>
      <c r="W32313" s="598"/>
    </row>
    <row r="32314" spans="6:23" x14ac:dyDescent="0.2">
      <c r="F32314" s="610"/>
      <c r="H32314" s="612"/>
      <c r="I32314" s="598"/>
      <c r="J32314" s="598"/>
      <c r="M32314" s="598"/>
      <c r="N32314" s="598"/>
      <c r="V32314" s="598"/>
      <c r="W32314" s="598"/>
    </row>
    <row r="32315" spans="6:23" x14ac:dyDescent="0.2">
      <c r="F32315" s="610"/>
      <c r="H32315" s="612"/>
      <c r="I32315" s="598"/>
      <c r="J32315" s="598"/>
      <c r="M32315" s="598"/>
      <c r="N32315" s="598"/>
      <c r="V32315" s="598"/>
      <c r="W32315" s="598"/>
    </row>
    <row r="32316" spans="6:23" x14ac:dyDescent="0.2">
      <c r="F32316" s="610"/>
      <c r="H32316" s="612"/>
      <c r="I32316" s="598"/>
      <c r="J32316" s="598"/>
      <c r="M32316" s="598"/>
      <c r="N32316" s="598"/>
      <c r="V32316" s="598"/>
      <c r="W32316" s="598"/>
    </row>
    <row r="32317" spans="6:23" x14ac:dyDescent="0.2">
      <c r="F32317" s="610"/>
      <c r="H32317" s="612"/>
      <c r="I32317" s="598"/>
      <c r="J32317" s="598"/>
      <c r="M32317" s="598"/>
      <c r="N32317" s="598"/>
      <c r="V32317" s="598"/>
      <c r="W32317" s="598"/>
    </row>
    <row r="32318" spans="6:23" x14ac:dyDescent="0.2">
      <c r="F32318" s="610"/>
      <c r="H32318" s="612"/>
      <c r="I32318" s="598"/>
      <c r="J32318" s="598"/>
      <c r="M32318" s="598"/>
      <c r="N32318" s="598"/>
      <c r="V32318" s="598"/>
      <c r="W32318" s="598"/>
    </row>
    <row r="32319" spans="6:23" x14ac:dyDescent="0.2">
      <c r="F32319" s="610"/>
      <c r="H32319" s="612"/>
      <c r="I32319" s="598"/>
      <c r="J32319" s="598"/>
      <c r="M32319" s="598"/>
      <c r="N32319" s="598"/>
      <c r="V32319" s="598"/>
      <c r="W32319" s="598"/>
    </row>
    <row r="32320" spans="6:23" x14ac:dyDescent="0.2">
      <c r="F32320" s="610"/>
      <c r="H32320" s="612"/>
      <c r="I32320" s="598"/>
      <c r="J32320" s="598"/>
      <c r="M32320" s="598"/>
      <c r="N32320" s="598"/>
      <c r="V32320" s="598"/>
      <c r="W32320" s="598"/>
    </row>
    <row r="32321" spans="6:23" x14ac:dyDescent="0.2">
      <c r="F32321" s="610"/>
      <c r="H32321" s="612"/>
      <c r="I32321" s="598"/>
      <c r="J32321" s="598"/>
      <c r="M32321" s="598"/>
      <c r="N32321" s="598"/>
      <c r="V32321" s="598"/>
      <c r="W32321" s="598"/>
    </row>
    <row r="32322" spans="6:23" x14ac:dyDescent="0.2">
      <c r="F32322" s="610"/>
      <c r="H32322" s="612"/>
      <c r="I32322" s="598"/>
      <c r="J32322" s="598"/>
      <c r="M32322" s="598"/>
      <c r="N32322" s="598"/>
      <c r="V32322" s="598"/>
      <c r="W32322" s="598"/>
    </row>
    <row r="32323" spans="6:23" x14ac:dyDescent="0.2">
      <c r="F32323" s="610"/>
      <c r="H32323" s="612"/>
      <c r="I32323" s="598"/>
      <c r="J32323" s="598"/>
      <c r="M32323" s="598"/>
      <c r="N32323" s="598"/>
      <c r="V32323" s="598"/>
      <c r="W32323" s="598"/>
    </row>
    <row r="32324" spans="6:23" x14ac:dyDescent="0.2">
      <c r="F32324" s="610"/>
      <c r="H32324" s="612"/>
      <c r="I32324" s="598"/>
      <c r="J32324" s="598"/>
      <c r="M32324" s="598"/>
      <c r="N32324" s="598"/>
      <c r="V32324" s="598"/>
      <c r="W32324" s="598"/>
    </row>
    <row r="32325" spans="6:23" x14ac:dyDescent="0.2">
      <c r="F32325" s="610"/>
      <c r="H32325" s="612"/>
      <c r="I32325" s="598"/>
      <c r="J32325" s="598"/>
      <c r="M32325" s="598"/>
      <c r="N32325" s="598"/>
      <c r="V32325" s="598"/>
      <c r="W32325" s="598"/>
    </row>
    <row r="32326" spans="6:23" x14ac:dyDescent="0.2">
      <c r="F32326" s="610"/>
      <c r="H32326" s="612"/>
      <c r="I32326" s="598"/>
      <c r="J32326" s="598"/>
      <c r="M32326" s="598"/>
      <c r="N32326" s="598"/>
      <c r="V32326" s="598"/>
      <c r="W32326" s="598"/>
    </row>
    <row r="32327" spans="6:23" x14ac:dyDescent="0.2">
      <c r="F32327" s="610"/>
      <c r="H32327" s="612"/>
      <c r="I32327" s="598"/>
      <c r="J32327" s="598"/>
      <c r="M32327" s="598"/>
      <c r="N32327" s="598"/>
      <c r="V32327" s="598"/>
      <c r="W32327" s="598"/>
    </row>
    <row r="32328" spans="6:23" x14ac:dyDescent="0.2">
      <c r="F32328" s="610"/>
      <c r="H32328" s="612"/>
      <c r="I32328" s="598"/>
      <c r="J32328" s="598"/>
      <c r="M32328" s="598"/>
      <c r="N32328" s="598"/>
      <c r="V32328" s="598"/>
      <c r="W32328" s="598"/>
    </row>
    <row r="32329" spans="6:23" x14ac:dyDescent="0.2">
      <c r="F32329" s="610"/>
      <c r="H32329" s="612"/>
      <c r="I32329" s="598"/>
      <c r="J32329" s="598"/>
      <c r="M32329" s="598"/>
      <c r="N32329" s="598"/>
      <c r="V32329" s="598"/>
      <c r="W32329" s="598"/>
    </row>
    <row r="32330" spans="6:23" x14ac:dyDescent="0.2">
      <c r="F32330" s="610"/>
      <c r="H32330" s="612"/>
      <c r="I32330" s="598"/>
      <c r="J32330" s="598"/>
      <c r="M32330" s="598"/>
      <c r="N32330" s="598"/>
      <c r="V32330" s="598"/>
      <c r="W32330" s="598"/>
    </row>
    <row r="32331" spans="6:23" x14ac:dyDescent="0.2">
      <c r="F32331" s="610"/>
      <c r="H32331" s="612"/>
      <c r="I32331" s="598"/>
      <c r="J32331" s="598"/>
      <c r="M32331" s="598"/>
      <c r="N32331" s="598"/>
      <c r="V32331" s="598"/>
      <c r="W32331" s="598"/>
    </row>
    <row r="32332" spans="6:23" x14ac:dyDescent="0.2">
      <c r="F32332" s="610"/>
      <c r="H32332" s="612"/>
      <c r="I32332" s="598"/>
      <c r="J32332" s="598"/>
      <c r="M32332" s="598"/>
      <c r="N32332" s="598"/>
      <c r="V32332" s="598"/>
      <c r="W32332" s="598"/>
    </row>
    <row r="32333" spans="6:23" x14ac:dyDescent="0.2">
      <c r="F32333" s="610"/>
      <c r="H32333" s="612"/>
      <c r="I32333" s="598"/>
      <c r="J32333" s="598"/>
      <c r="M32333" s="598"/>
      <c r="N32333" s="598"/>
      <c r="V32333" s="598"/>
      <c r="W32333" s="598"/>
    </row>
    <row r="32334" spans="6:23" x14ac:dyDescent="0.2">
      <c r="F32334" s="610"/>
      <c r="H32334" s="612"/>
      <c r="I32334" s="598"/>
      <c r="J32334" s="598"/>
      <c r="M32334" s="598"/>
      <c r="N32334" s="598"/>
      <c r="V32334" s="598"/>
      <c r="W32334" s="598"/>
    </row>
    <row r="32335" spans="6:23" x14ac:dyDescent="0.2">
      <c r="F32335" s="610"/>
      <c r="H32335" s="612"/>
      <c r="I32335" s="598"/>
      <c r="J32335" s="598"/>
      <c r="M32335" s="598"/>
      <c r="N32335" s="598"/>
      <c r="V32335" s="598"/>
      <c r="W32335" s="598"/>
    </row>
    <row r="32336" spans="6:23" x14ac:dyDescent="0.2">
      <c r="F32336" s="610"/>
      <c r="H32336" s="612"/>
      <c r="I32336" s="598"/>
      <c r="J32336" s="598"/>
      <c r="M32336" s="598"/>
      <c r="N32336" s="598"/>
      <c r="V32336" s="598"/>
      <c r="W32336" s="598"/>
    </row>
    <row r="32337" spans="6:23" x14ac:dyDescent="0.2">
      <c r="F32337" s="610"/>
      <c r="H32337" s="612"/>
      <c r="I32337" s="598"/>
      <c r="J32337" s="598"/>
      <c r="M32337" s="598"/>
      <c r="N32337" s="598"/>
      <c r="V32337" s="598"/>
      <c r="W32337" s="598"/>
    </row>
    <row r="32338" spans="6:23" x14ac:dyDescent="0.2">
      <c r="F32338" s="610"/>
      <c r="H32338" s="612"/>
      <c r="I32338" s="598"/>
      <c r="J32338" s="598"/>
      <c r="M32338" s="598"/>
      <c r="N32338" s="598"/>
      <c r="V32338" s="598"/>
      <c r="W32338" s="598"/>
    </row>
    <row r="32339" spans="6:23" x14ac:dyDescent="0.2">
      <c r="F32339" s="610"/>
      <c r="H32339" s="612"/>
      <c r="I32339" s="598"/>
      <c r="J32339" s="598"/>
      <c r="M32339" s="598"/>
      <c r="N32339" s="598"/>
      <c r="V32339" s="598"/>
      <c r="W32339" s="598"/>
    </row>
    <row r="32340" spans="6:23" x14ac:dyDescent="0.2">
      <c r="F32340" s="610"/>
      <c r="H32340" s="612"/>
      <c r="I32340" s="598"/>
      <c r="J32340" s="598"/>
      <c r="M32340" s="598"/>
      <c r="N32340" s="598"/>
      <c r="V32340" s="598"/>
      <c r="W32340" s="598"/>
    </row>
    <row r="32341" spans="6:23" x14ac:dyDescent="0.2">
      <c r="F32341" s="610"/>
      <c r="H32341" s="612"/>
      <c r="I32341" s="598"/>
      <c r="J32341" s="598"/>
      <c r="M32341" s="598"/>
      <c r="N32341" s="598"/>
      <c r="V32341" s="598"/>
      <c r="W32341" s="598"/>
    </row>
    <row r="32342" spans="6:23" x14ac:dyDescent="0.2">
      <c r="F32342" s="610"/>
      <c r="H32342" s="612"/>
      <c r="I32342" s="598"/>
      <c r="J32342" s="598"/>
      <c r="M32342" s="598"/>
      <c r="N32342" s="598"/>
      <c r="V32342" s="598"/>
      <c r="W32342" s="598"/>
    </row>
    <row r="32343" spans="6:23" x14ac:dyDescent="0.2">
      <c r="F32343" s="610"/>
      <c r="H32343" s="612"/>
      <c r="I32343" s="598"/>
      <c r="J32343" s="598"/>
      <c r="M32343" s="598"/>
      <c r="N32343" s="598"/>
      <c r="V32343" s="598"/>
      <c r="W32343" s="598"/>
    </row>
    <row r="32344" spans="6:23" x14ac:dyDescent="0.2">
      <c r="F32344" s="610"/>
      <c r="H32344" s="612"/>
      <c r="I32344" s="598"/>
      <c r="J32344" s="598"/>
      <c r="M32344" s="598"/>
      <c r="N32344" s="598"/>
      <c r="V32344" s="598"/>
      <c r="W32344" s="598"/>
    </row>
    <row r="32345" spans="6:23" x14ac:dyDescent="0.2">
      <c r="F32345" s="610"/>
      <c r="H32345" s="612"/>
      <c r="I32345" s="598"/>
      <c r="J32345" s="598"/>
      <c r="M32345" s="598"/>
      <c r="N32345" s="598"/>
      <c r="V32345" s="598"/>
      <c r="W32345" s="598"/>
    </row>
    <row r="32346" spans="6:23" x14ac:dyDescent="0.2">
      <c r="F32346" s="610"/>
      <c r="H32346" s="612"/>
      <c r="I32346" s="598"/>
      <c r="J32346" s="598"/>
      <c r="M32346" s="598"/>
      <c r="N32346" s="598"/>
      <c r="V32346" s="598"/>
      <c r="W32346" s="598"/>
    </row>
    <row r="32347" spans="6:23" x14ac:dyDescent="0.2">
      <c r="F32347" s="610"/>
      <c r="H32347" s="612"/>
      <c r="I32347" s="598"/>
      <c r="J32347" s="598"/>
      <c r="M32347" s="598"/>
      <c r="N32347" s="598"/>
      <c r="V32347" s="598"/>
      <c r="W32347" s="598"/>
    </row>
    <row r="32348" spans="6:23" x14ac:dyDescent="0.2">
      <c r="F32348" s="610"/>
      <c r="H32348" s="612"/>
      <c r="I32348" s="598"/>
      <c r="J32348" s="598"/>
      <c r="M32348" s="598"/>
      <c r="N32348" s="598"/>
      <c r="V32348" s="598"/>
      <c r="W32348" s="598"/>
    </row>
    <row r="32349" spans="6:23" x14ac:dyDescent="0.2">
      <c r="F32349" s="610"/>
      <c r="H32349" s="612"/>
      <c r="I32349" s="598"/>
      <c r="J32349" s="598"/>
      <c r="M32349" s="598"/>
      <c r="N32349" s="598"/>
      <c r="V32349" s="598"/>
      <c r="W32349" s="598"/>
    </row>
    <row r="32350" spans="6:23" x14ac:dyDescent="0.2">
      <c r="F32350" s="610"/>
      <c r="H32350" s="612"/>
      <c r="I32350" s="598"/>
      <c r="J32350" s="598"/>
      <c r="M32350" s="598"/>
      <c r="N32350" s="598"/>
      <c r="V32350" s="598"/>
      <c r="W32350" s="598"/>
    </row>
    <row r="32351" spans="6:23" x14ac:dyDescent="0.2">
      <c r="F32351" s="610"/>
      <c r="H32351" s="612"/>
      <c r="I32351" s="598"/>
      <c r="J32351" s="598"/>
      <c r="M32351" s="598"/>
      <c r="N32351" s="598"/>
      <c r="V32351" s="598"/>
      <c r="W32351" s="598"/>
    </row>
    <row r="32352" spans="6:23" x14ac:dyDescent="0.2">
      <c r="F32352" s="610"/>
      <c r="H32352" s="612"/>
      <c r="I32352" s="598"/>
      <c r="J32352" s="598"/>
      <c r="M32352" s="598"/>
      <c r="N32352" s="598"/>
      <c r="V32352" s="598"/>
      <c r="W32352" s="598"/>
    </row>
    <row r="32353" spans="6:23" x14ac:dyDescent="0.2">
      <c r="F32353" s="610"/>
      <c r="H32353" s="612"/>
      <c r="I32353" s="598"/>
      <c r="J32353" s="598"/>
      <c r="M32353" s="598"/>
      <c r="N32353" s="598"/>
      <c r="V32353" s="598"/>
      <c r="W32353" s="598"/>
    </row>
    <row r="32354" spans="6:23" x14ac:dyDescent="0.2">
      <c r="F32354" s="610"/>
      <c r="H32354" s="612"/>
      <c r="I32354" s="598"/>
      <c r="J32354" s="598"/>
      <c r="M32354" s="598"/>
      <c r="N32354" s="598"/>
      <c r="V32354" s="598"/>
      <c r="W32354" s="598"/>
    </row>
    <row r="32355" spans="6:23" x14ac:dyDescent="0.2">
      <c r="F32355" s="610"/>
      <c r="H32355" s="612"/>
      <c r="I32355" s="598"/>
      <c r="J32355" s="598"/>
      <c r="M32355" s="598"/>
      <c r="N32355" s="598"/>
      <c r="V32355" s="598"/>
      <c r="W32355" s="598"/>
    </row>
    <row r="32356" spans="6:23" x14ac:dyDescent="0.2">
      <c r="F32356" s="610"/>
      <c r="H32356" s="612"/>
      <c r="I32356" s="598"/>
      <c r="J32356" s="598"/>
      <c r="M32356" s="598"/>
      <c r="N32356" s="598"/>
      <c r="V32356" s="598"/>
      <c r="W32356" s="598"/>
    </row>
    <row r="32357" spans="6:23" x14ac:dyDescent="0.2">
      <c r="F32357" s="610"/>
      <c r="H32357" s="612"/>
      <c r="I32357" s="598"/>
      <c r="J32357" s="598"/>
      <c r="M32357" s="598"/>
      <c r="N32357" s="598"/>
      <c r="V32357" s="598"/>
      <c r="W32357" s="598"/>
    </row>
    <row r="32358" spans="6:23" x14ac:dyDescent="0.2">
      <c r="F32358" s="610"/>
      <c r="H32358" s="612"/>
      <c r="I32358" s="598"/>
      <c r="J32358" s="598"/>
      <c r="M32358" s="598"/>
      <c r="N32358" s="598"/>
      <c r="V32358" s="598"/>
      <c r="W32358" s="598"/>
    </row>
    <row r="32359" spans="6:23" x14ac:dyDescent="0.2">
      <c r="F32359" s="610"/>
      <c r="H32359" s="612"/>
      <c r="I32359" s="598"/>
      <c r="J32359" s="598"/>
      <c r="M32359" s="598"/>
      <c r="N32359" s="598"/>
      <c r="V32359" s="598"/>
      <c r="W32359" s="598"/>
    </row>
    <row r="32360" spans="6:23" x14ac:dyDescent="0.2">
      <c r="F32360" s="610"/>
      <c r="H32360" s="612"/>
      <c r="I32360" s="598"/>
      <c r="J32360" s="598"/>
      <c r="M32360" s="598"/>
      <c r="N32360" s="598"/>
      <c r="V32360" s="598"/>
      <c r="W32360" s="598"/>
    </row>
    <row r="32361" spans="6:23" x14ac:dyDescent="0.2">
      <c r="F32361" s="610"/>
      <c r="H32361" s="612"/>
      <c r="I32361" s="598"/>
      <c r="J32361" s="598"/>
      <c r="M32361" s="598"/>
      <c r="N32361" s="598"/>
      <c r="V32361" s="598"/>
      <c r="W32361" s="598"/>
    </row>
    <row r="32362" spans="6:23" x14ac:dyDescent="0.2">
      <c r="F32362" s="610"/>
      <c r="H32362" s="612"/>
      <c r="I32362" s="598"/>
      <c r="J32362" s="598"/>
      <c r="M32362" s="598"/>
      <c r="N32362" s="598"/>
      <c r="V32362" s="598"/>
      <c r="W32362" s="598"/>
    </row>
    <row r="32363" spans="6:23" x14ac:dyDescent="0.2">
      <c r="F32363" s="610"/>
      <c r="H32363" s="612"/>
      <c r="I32363" s="598"/>
      <c r="J32363" s="598"/>
      <c r="M32363" s="598"/>
      <c r="N32363" s="598"/>
      <c r="V32363" s="598"/>
      <c r="W32363" s="598"/>
    </row>
    <row r="32364" spans="6:23" x14ac:dyDescent="0.2">
      <c r="F32364" s="610"/>
      <c r="H32364" s="612"/>
      <c r="I32364" s="598"/>
      <c r="J32364" s="598"/>
      <c r="M32364" s="598"/>
      <c r="N32364" s="598"/>
      <c r="V32364" s="598"/>
      <c r="W32364" s="598"/>
    </row>
    <row r="32365" spans="6:23" x14ac:dyDescent="0.2">
      <c r="F32365" s="610"/>
      <c r="H32365" s="612"/>
      <c r="I32365" s="598"/>
      <c r="J32365" s="598"/>
      <c r="M32365" s="598"/>
      <c r="N32365" s="598"/>
      <c r="V32365" s="598"/>
      <c r="W32365" s="598"/>
    </row>
    <row r="32366" spans="6:23" x14ac:dyDescent="0.2">
      <c r="F32366" s="610"/>
      <c r="H32366" s="612"/>
      <c r="I32366" s="598"/>
      <c r="J32366" s="598"/>
      <c r="M32366" s="598"/>
      <c r="N32366" s="598"/>
      <c r="V32366" s="598"/>
      <c r="W32366" s="598"/>
    </row>
    <row r="32367" spans="6:23" x14ac:dyDescent="0.2">
      <c r="F32367" s="610"/>
      <c r="H32367" s="612"/>
      <c r="I32367" s="598"/>
      <c r="J32367" s="598"/>
      <c r="M32367" s="598"/>
      <c r="N32367" s="598"/>
      <c r="V32367" s="598"/>
      <c r="W32367" s="598"/>
    </row>
    <row r="32368" spans="6:23" x14ac:dyDescent="0.2">
      <c r="F32368" s="610"/>
      <c r="H32368" s="612"/>
      <c r="I32368" s="598"/>
      <c r="J32368" s="598"/>
      <c r="M32368" s="598"/>
      <c r="N32368" s="598"/>
      <c r="V32368" s="598"/>
      <c r="W32368" s="598"/>
    </row>
    <row r="32369" spans="6:23" x14ac:dyDescent="0.2">
      <c r="F32369" s="610"/>
      <c r="H32369" s="612"/>
      <c r="I32369" s="598"/>
      <c r="J32369" s="598"/>
      <c r="M32369" s="598"/>
      <c r="N32369" s="598"/>
      <c r="V32369" s="598"/>
      <c r="W32369" s="598"/>
    </row>
    <row r="32370" spans="6:23" x14ac:dyDescent="0.2">
      <c r="F32370" s="610"/>
      <c r="H32370" s="612"/>
      <c r="I32370" s="598"/>
      <c r="J32370" s="598"/>
      <c r="M32370" s="598"/>
      <c r="N32370" s="598"/>
      <c r="V32370" s="598"/>
      <c r="W32370" s="598"/>
    </row>
    <row r="32371" spans="6:23" x14ac:dyDescent="0.2">
      <c r="F32371" s="610"/>
      <c r="H32371" s="612"/>
      <c r="I32371" s="598"/>
      <c r="J32371" s="598"/>
      <c r="M32371" s="598"/>
      <c r="N32371" s="598"/>
      <c r="V32371" s="598"/>
      <c r="W32371" s="598"/>
    </row>
    <row r="32372" spans="6:23" x14ac:dyDescent="0.2">
      <c r="F32372" s="610"/>
      <c r="H32372" s="612"/>
      <c r="I32372" s="598"/>
      <c r="J32372" s="598"/>
      <c r="M32372" s="598"/>
      <c r="N32372" s="598"/>
      <c r="V32372" s="598"/>
      <c r="W32372" s="598"/>
    </row>
    <row r="32373" spans="6:23" x14ac:dyDescent="0.2">
      <c r="F32373" s="610"/>
      <c r="H32373" s="612"/>
      <c r="I32373" s="598"/>
      <c r="J32373" s="598"/>
      <c r="M32373" s="598"/>
      <c r="N32373" s="598"/>
      <c r="V32373" s="598"/>
      <c r="W32373" s="598"/>
    </row>
    <row r="32374" spans="6:23" x14ac:dyDescent="0.2">
      <c r="F32374" s="610"/>
      <c r="H32374" s="612"/>
      <c r="I32374" s="598"/>
      <c r="J32374" s="598"/>
      <c r="M32374" s="598"/>
      <c r="N32374" s="598"/>
      <c r="V32374" s="598"/>
      <c r="W32374" s="598"/>
    </row>
    <row r="32375" spans="6:23" x14ac:dyDescent="0.2">
      <c r="F32375" s="610"/>
      <c r="H32375" s="612"/>
      <c r="I32375" s="598"/>
      <c r="J32375" s="598"/>
      <c r="M32375" s="598"/>
      <c r="N32375" s="598"/>
      <c r="V32375" s="598"/>
      <c r="W32375" s="598"/>
    </row>
    <row r="32376" spans="6:23" x14ac:dyDescent="0.2">
      <c r="F32376" s="610"/>
      <c r="H32376" s="612"/>
      <c r="I32376" s="598"/>
      <c r="J32376" s="598"/>
      <c r="M32376" s="598"/>
      <c r="N32376" s="598"/>
      <c r="V32376" s="598"/>
      <c r="W32376" s="598"/>
    </row>
    <row r="32377" spans="6:23" x14ac:dyDescent="0.2">
      <c r="F32377" s="610"/>
      <c r="H32377" s="612"/>
      <c r="I32377" s="598"/>
      <c r="J32377" s="598"/>
      <c r="M32377" s="598"/>
      <c r="N32377" s="598"/>
      <c r="V32377" s="598"/>
      <c r="W32377" s="598"/>
    </row>
    <row r="32378" spans="6:23" x14ac:dyDescent="0.2">
      <c r="F32378" s="610"/>
      <c r="H32378" s="612"/>
      <c r="I32378" s="598"/>
      <c r="J32378" s="598"/>
      <c r="M32378" s="598"/>
      <c r="N32378" s="598"/>
      <c r="V32378" s="598"/>
      <c r="W32378" s="598"/>
    </row>
    <row r="32379" spans="6:23" x14ac:dyDescent="0.2">
      <c r="F32379" s="610"/>
      <c r="H32379" s="612"/>
      <c r="I32379" s="598"/>
      <c r="J32379" s="598"/>
      <c r="M32379" s="598"/>
      <c r="N32379" s="598"/>
      <c r="V32379" s="598"/>
      <c r="W32379" s="598"/>
    </row>
    <row r="32380" spans="6:23" x14ac:dyDescent="0.2">
      <c r="F32380" s="610"/>
      <c r="H32380" s="612"/>
      <c r="I32380" s="598"/>
      <c r="J32380" s="598"/>
      <c r="M32380" s="598"/>
      <c r="N32380" s="598"/>
      <c r="V32380" s="598"/>
      <c r="W32380" s="598"/>
    </row>
    <row r="32381" spans="6:23" x14ac:dyDescent="0.2">
      <c r="F32381" s="610"/>
      <c r="H32381" s="612"/>
      <c r="I32381" s="598"/>
      <c r="J32381" s="598"/>
      <c r="M32381" s="598"/>
      <c r="N32381" s="598"/>
      <c r="V32381" s="598"/>
      <c r="W32381" s="598"/>
    </row>
    <row r="32382" spans="6:23" x14ac:dyDescent="0.2">
      <c r="F32382" s="610"/>
      <c r="H32382" s="612"/>
      <c r="I32382" s="598"/>
      <c r="J32382" s="598"/>
      <c r="M32382" s="598"/>
      <c r="N32382" s="598"/>
      <c r="V32382" s="598"/>
      <c r="W32382" s="598"/>
    </row>
    <row r="32383" spans="6:23" x14ac:dyDescent="0.2">
      <c r="F32383" s="610"/>
      <c r="H32383" s="612"/>
      <c r="I32383" s="598"/>
      <c r="J32383" s="598"/>
      <c r="M32383" s="598"/>
      <c r="N32383" s="598"/>
      <c r="V32383" s="598"/>
      <c r="W32383" s="598"/>
    </row>
    <row r="32384" spans="6:23" x14ac:dyDescent="0.2">
      <c r="F32384" s="610"/>
      <c r="H32384" s="612"/>
      <c r="I32384" s="598"/>
      <c r="J32384" s="598"/>
      <c r="M32384" s="598"/>
      <c r="N32384" s="598"/>
      <c r="V32384" s="598"/>
      <c r="W32384" s="598"/>
    </row>
    <row r="32385" spans="6:23" x14ac:dyDescent="0.2">
      <c r="F32385" s="610"/>
      <c r="H32385" s="612"/>
      <c r="I32385" s="598"/>
      <c r="J32385" s="598"/>
      <c r="M32385" s="598"/>
      <c r="N32385" s="598"/>
      <c r="V32385" s="598"/>
      <c r="W32385" s="598"/>
    </row>
    <row r="32386" spans="6:23" x14ac:dyDescent="0.2">
      <c r="F32386" s="610"/>
      <c r="H32386" s="612"/>
      <c r="I32386" s="598"/>
      <c r="J32386" s="598"/>
      <c r="M32386" s="598"/>
      <c r="N32386" s="598"/>
      <c r="V32386" s="598"/>
      <c r="W32386" s="598"/>
    </row>
    <row r="32387" spans="6:23" x14ac:dyDescent="0.2">
      <c r="F32387" s="610"/>
      <c r="H32387" s="612"/>
      <c r="I32387" s="598"/>
      <c r="J32387" s="598"/>
      <c r="M32387" s="598"/>
      <c r="N32387" s="598"/>
      <c r="V32387" s="598"/>
      <c r="W32387" s="598"/>
    </row>
    <row r="32388" spans="6:23" x14ac:dyDescent="0.2">
      <c r="F32388" s="610"/>
      <c r="H32388" s="612"/>
      <c r="I32388" s="598"/>
      <c r="J32388" s="598"/>
      <c r="M32388" s="598"/>
      <c r="N32388" s="598"/>
      <c r="V32388" s="598"/>
      <c r="W32388" s="598"/>
    </row>
    <row r="32389" spans="6:23" x14ac:dyDescent="0.2">
      <c r="F32389" s="610"/>
      <c r="H32389" s="612"/>
      <c r="I32389" s="598"/>
      <c r="J32389" s="598"/>
      <c r="M32389" s="598"/>
      <c r="N32389" s="598"/>
      <c r="V32389" s="598"/>
      <c r="W32389" s="598"/>
    </row>
    <row r="32390" spans="6:23" x14ac:dyDescent="0.2">
      <c r="F32390" s="610"/>
      <c r="H32390" s="612"/>
      <c r="I32390" s="598"/>
      <c r="J32390" s="598"/>
      <c r="M32390" s="598"/>
      <c r="N32390" s="598"/>
      <c r="V32390" s="598"/>
      <c r="W32390" s="598"/>
    </row>
    <row r="32391" spans="6:23" x14ac:dyDescent="0.2">
      <c r="F32391" s="610"/>
      <c r="H32391" s="612"/>
      <c r="I32391" s="598"/>
      <c r="J32391" s="598"/>
      <c r="M32391" s="598"/>
      <c r="N32391" s="598"/>
      <c r="V32391" s="598"/>
      <c r="W32391" s="598"/>
    </row>
    <row r="32392" spans="6:23" x14ac:dyDescent="0.2">
      <c r="F32392" s="610"/>
      <c r="H32392" s="612"/>
      <c r="I32392" s="598"/>
      <c r="J32392" s="598"/>
      <c r="M32392" s="598"/>
      <c r="N32392" s="598"/>
      <c r="V32392" s="598"/>
      <c r="W32392" s="598"/>
    </row>
    <row r="32393" spans="6:23" x14ac:dyDescent="0.2">
      <c r="F32393" s="610"/>
      <c r="H32393" s="612"/>
      <c r="I32393" s="598"/>
      <c r="J32393" s="598"/>
      <c r="M32393" s="598"/>
      <c r="N32393" s="598"/>
      <c r="V32393" s="598"/>
      <c r="W32393" s="598"/>
    </row>
    <row r="32394" spans="6:23" x14ac:dyDescent="0.2">
      <c r="F32394" s="610"/>
      <c r="H32394" s="612"/>
      <c r="I32394" s="598"/>
      <c r="J32394" s="598"/>
      <c r="M32394" s="598"/>
      <c r="N32394" s="598"/>
      <c r="V32394" s="598"/>
      <c r="W32394" s="598"/>
    </row>
    <row r="32395" spans="6:23" x14ac:dyDescent="0.2">
      <c r="F32395" s="610"/>
      <c r="H32395" s="612"/>
      <c r="I32395" s="598"/>
      <c r="J32395" s="598"/>
      <c r="M32395" s="598"/>
      <c r="N32395" s="598"/>
      <c r="V32395" s="598"/>
      <c r="W32395" s="598"/>
    </row>
    <row r="32396" spans="6:23" x14ac:dyDescent="0.2">
      <c r="F32396" s="610"/>
      <c r="H32396" s="612"/>
      <c r="I32396" s="598"/>
      <c r="J32396" s="598"/>
      <c r="M32396" s="598"/>
      <c r="N32396" s="598"/>
      <c r="V32396" s="598"/>
      <c r="W32396" s="598"/>
    </row>
    <row r="32397" spans="6:23" x14ac:dyDescent="0.2">
      <c r="F32397" s="610"/>
      <c r="H32397" s="612"/>
      <c r="I32397" s="598"/>
      <c r="J32397" s="598"/>
      <c r="M32397" s="598"/>
      <c r="N32397" s="598"/>
      <c r="V32397" s="598"/>
      <c r="W32397" s="598"/>
    </row>
    <row r="32398" spans="6:23" x14ac:dyDescent="0.2">
      <c r="F32398" s="610"/>
      <c r="H32398" s="612"/>
      <c r="I32398" s="598"/>
      <c r="J32398" s="598"/>
      <c r="M32398" s="598"/>
      <c r="N32398" s="598"/>
      <c r="V32398" s="598"/>
      <c r="W32398" s="598"/>
    </row>
    <row r="32399" spans="6:23" x14ac:dyDescent="0.2">
      <c r="F32399" s="610"/>
      <c r="H32399" s="612"/>
      <c r="I32399" s="598"/>
      <c r="J32399" s="598"/>
      <c r="M32399" s="598"/>
      <c r="N32399" s="598"/>
      <c r="V32399" s="598"/>
      <c r="W32399" s="598"/>
    </row>
    <row r="32400" spans="6:23" x14ac:dyDescent="0.2">
      <c r="F32400" s="610"/>
      <c r="H32400" s="612"/>
      <c r="I32400" s="598"/>
      <c r="J32400" s="598"/>
      <c r="M32400" s="598"/>
      <c r="N32400" s="598"/>
      <c r="V32400" s="598"/>
      <c r="W32400" s="598"/>
    </row>
    <row r="32401" spans="6:23" x14ac:dyDescent="0.2">
      <c r="F32401" s="610"/>
      <c r="H32401" s="612"/>
      <c r="I32401" s="598"/>
      <c r="J32401" s="598"/>
      <c r="M32401" s="598"/>
      <c r="N32401" s="598"/>
      <c r="V32401" s="598"/>
      <c r="W32401" s="598"/>
    </row>
    <row r="32402" spans="6:23" x14ac:dyDescent="0.2">
      <c r="F32402" s="610"/>
      <c r="H32402" s="612"/>
      <c r="I32402" s="598"/>
      <c r="J32402" s="598"/>
      <c r="M32402" s="598"/>
      <c r="N32402" s="598"/>
      <c r="V32402" s="598"/>
      <c r="W32402" s="598"/>
    </row>
    <row r="32403" spans="6:23" x14ac:dyDescent="0.2">
      <c r="F32403" s="610"/>
      <c r="H32403" s="612"/>
      <c r="I32403" s="598"/>
      <c r="J32403" s="598"/>
      <c r="M32403" s="598"/>
      <c r="N32403" s="598"/>
      <c r="V32403" s="598"/>
      <c r="W32403" s="598"/>
    </row>
    <row r="32404" spans="6:23" x14ac:dyDescent="0.2">
      <c r="F32404" s="610"/>
      <c r="H32404" s="612"/>
      <c r="I32404" s="598"/>
      <c r="J32404" s="598"/>
      <c r="M32404" s="598"/>
      <c r="N32404" s="598"/>
      <c r="V32404" s="598"/>
      <c r="W32404" s="598"/>
    </row>
    <row r="32405" spans="6:23" x14ac:dyDescent="0.2">
      <c r="F32405" s="610"/>
      <c r="H32405" s="612"/>
      <c r="I32405" s="598"/>
      <c r="J32405" s="598"/>
      <c r="M32405" s="598"/>
      <c r="N32405" s="598"/>
      <c r="V32405" s="598"/>
      <c r="W32405" s="598"/>
    </row>
    <row r="32406" spans="6:23" x14ac:dyDescent="0.2">
      <c r="F32406" s="610"/>
      <c r="H32406" s="612"/>
      <c r="I32406" s="598"/>
      <c r="J32406" s="598"/>
      <c r="M32406" s="598"/>
      <c r="N32406" s="598"/>
      <c r="V32406" s="598"/>
      <c r="W32406" s="598"/>
    </row>
    <row r="32407" spans="6:23" x14ac:dyDescent="0.2">
      <c r="F32407" s="610"/>
      <c r="H32407" s="612"/>
      <c r="I32407" s="598"/>
      <c r="J32407" s="598"/>
      <c r="M32407" s="598"/>
      <c r="N32407" s="598"/>
      <c r="V32407" s="598"/>
      <c r="W32407" s="598"/>
    </row>
    <row r="32408" spans="6:23" x14ac:dyDescent="0.2">
      <c r="F32408" s="610"/>
      <c r="H32408" s="612"/>
      <c r="I32408" s="598"/>
      <c r="J32408" s="598"/>
      <c r="M32408" s="598"/>
      <c r="N32408" s="598"/>
      <c r="V32408" s="598"/>
      <c r="W32408" s="598"/>
    </row>
    <row r="32409" spans="6:23" x14ac:dyDescent="0.2">
      <c r="F32409" s="610"/>
      <c r="H32409" s="612"/>
      <c r="I32409" s="598"/>
      <c r="J32409" s="598"/>
      <c r="M32409" s="598"/>
      <c r="N32409" s="598"/>
      <c r="V32409" s="598"/>
      <c r="W32409" s="598"/>
    </row>
    <row r="32410" spans="6:23" x14ac:dyDescent="0.2">
      <c r="F32410" s="610"/>
      <c r="H32410" s="612"/>
      <c r="I32410" s="598"/>
      <c r="J32410" s="598"/>
      <c r="M32410" s="598"/>
      <c r="N32410" s="598"/>
      <c r="V32410" s="598"/>
      <c r="W32410" s="598"/>
    </row>
    <row r="32411" spans="6:23" x14ac:dyDescent="0.2">
      <c r="F32411" s="610"/>
      <c r="H32411" s="612"/>
      <c r="I32411" s="598"/>
      <c r="J32411" s="598"/>
      <c r="M32411" s="598"/>
      <c r="N32411" s="598"/>
      <c r="V32411" s="598"/>
      <c r="W32411" s="598"/>
    </row>
    <row r="32412" spans="6:23" x14ac:dyDescent="0.2">
      <c r="F32412" s="610"/>
      <c r="H32412" s="612"/>
      <c r="I32412" s="598"/>
      <c r="J32412" s="598"/>
      <c r="M32412" s="598"/>
      <c r="N32412" s="598"/>
      <c r="V32412" s="598"/>
      <c r="W32412" s="598"/>
    </row>
    <row r="32413" spans="6:23" x14ac:dyDescent="0.2">
      <c r="F32413" s="610"/>
      <c r="H32413" s="612"/>
      <c r="I32413" s="598"/>
      <c r="J32413" s="598"/>
      <c r="M32413" s="598"/>
      <c r="N32413" s="598"/>
      <c r="V32413" s="598"/>
      <c r="W32413" s="598"/>
    </row>
    <row r="32414" spans="6:23" x14ac:dyDescent="0.2">
      <c r="F32414" s="610"/>
      <c r="H32414" s="612"/>
      <c r="I32414" s="598"/>
      <c r="J32414" s="598"/>
      <c r="M32414" s="598"/>
      <c r="N32414" s="598"/>
      <c r="V32414" s="598"/>
      <c r="W32414" s="598"/>
    </row>
    <row r="32415" spans="6:23" x14ac:dyDescent="0.2">
      <c r="F32415" s="610"/>
      <c r="H32415" s="612"/>
      <c r="I32415" s="598"/>
      <c r="J32415" s="598"/>
      <c r="M32415" s="598"/>
      <c r="N32415" s="598"/>
      <c r="V32415" s="598"/>
      <c r="W32415" s="598"/>
    </row>
    <row r="32416" spans="6:23" x14ac:dyDescent="0.2">
      <c r="F32416" s="610"/>
      <c r="H32416" s="612"/>
      <c r="I32416" s="598"/>
      <c r="J32416" s="598"/>
      <c r="M32416" s="598"/>
      <c r="N32416" s="598"/>
      <c r="V32416" s="598"/>
      <c r="W32416" s="598"/>
    </row>
    <row r="32417" spans="6:23" x14ac:dyDescent="0.2">
      <c r="F32417" s="610"/>
      <c r="H32417" s="612"/>
      <c r="I32417" s="598"/>
      <c r="J32417" s="598"/>
      <c r="M32417" s="598"/>
      <c r="N32417" s="598"/>
      <c r="V32417" s="598"/>
      <c r="W32417" s="598"/>
    </row>
    <row r="32418" spans="6:23" x14ac:dyDescent="0.2">
      <c r="F32418" s="610"/>
      <c r="H32418" s="612"/>
      <c r="I32418" s="598"/>
      <c r="J32418" s="598"/>
      <c r="M32418" s="598"/>
      <c r="N32418" s="598"/>
      <c r="V32418" s="598"/>
      <c r="W32418" s="598"/>
    </row>
    <row r="32419" spans="6:23" x14ac:dyDescent="0.2">
      <c r="F32419" s="610"/>
      <c r="H32419" s="612"/>
      <c r="I32419" s="598"/>
      <c r="J32419" s="598"/>
      <c r="M32419" s="598"/>
      <c r="N32419" s="598"/>
      <c r="V32419" s="598"/>
      <c r="W32419" s="598"/>
    </row>
    <row r="32420" spans="6:23" x14ac:dyDescent="0.2">
      <c r="F32420" s="610"/>
      <c r="H32420" s="612"/>
      <c r="I32420" s="598"/>
      <c r="J32420" s="598"/>
      <c r="M32420" s="598"/>
      <c r="N32420" s="598"/>
      <c r="V32420" s="598"/>
      <c r="W32420" s="598"/>
    </row>
    <row r="32421" spans="6:23" x14ac:dyDescent="0.2">
      <c r="F32421" s="610"/>
      <c r="H32421" s="612"/>
      <c r="I32421" s="598"/>
      <c r="J32421" s="598"/>
      <c r="M32421" s="598"/>
      <c r="N32421" s="598"/>
      <c r="V32421" s="598"/>
      <c r="W32421" s="598"/>
    </row>
    <row r="32422" spans="6:23" x14ac:dyDescent="0.2">
      <c r="F32422" s="610"/>
      <c r="H32422" s="612"/>
      <c r="I32422" s="598"/>
      <c r="J32422" s="598"/>
      <c r="M32422" s="598"/>
      <c r="N32422" s="598"/>
      <c r="V32422" s="598"/>
      <c r="W32422" s="598"/>
    </row>
    <row r="32423" spans="6:23" x14ac:dyDescent="0.2">
      <c r="F32423" s="610"/>
      <c r="H32423" s="612"/>
      <c r="I32423" s="598"/>
      <c r="J32423" s="598"/>
      <c r="M32423" s="598"/>
      <c r="N32423" s="598"/>
      <c r="V32423" s="598"/>
      <c r="W32423" s="598"/>
    </row>
    <row r="32424" spans="6:23" x14ac:dyDescent="0.2">
      <c r="F32424" s="610"/>
      <c r="H32424" s="612"/>
      <c r="I32424" s="598"/>
      <c r="J32424" s="598"/>
      <c r="M32424" s="598"/>
      <c r="N32424" s="598"/>
      <c r="V32424" s="598"/>
      <c r="W32424" s="598"/>
    </row>
    <row r="32425" spans="6:23" x14ac:dyDescent="0.2">
      <c r="F32425" s="610"/>
      <c r="H32425" s="612"/>
      <c r="I32425" s="598"/>
      <c r="J32425" s="598"/>
      <c r="M32425" s="598"/>
      <c r="N32425" s="598"/>
      <c r="V32425" s="598"/>
      <c r="W32425" s="598"/>
    </row>
    <row r="32426" spans="6:23" x14ac:dyDescent="0.2">
      <c r="F32426" s="610"/>
      <c r="H32426" s="612"/>
      <c r="I32426" s="598"/>
      <c r="J32426" s="598"/>
      <c r="M32426" s="598"/>
      <c r="N32426" s="598"/>
      <c r="V32426" s="598"/>
      <c r="W32426" s="598"/>
    </row>
    <row r="32427" spans="6:23" x14ac:dyDescent="0.2">
      <c r="F32427" s="610"/>
      <c r="H32427" s="612"/>
      <c r="I32427" s="598"/>
      <c r="J32427" s="598"/>
      <c r="M32427" s="598"/>
      <c r="N32427" s="598"/>
      <c r="V32427" s="598"/>
      <c r="W32427" s="598"/>
    </row>
    <row r="32428" spans="6:23" x14ac:dyDescent="0.2">
      <c r="F32428" s="610"/>
      <c r="H32428" s="612"/>
      <c r="I32428" s="598"/>
      <c r="J32428" s="598"/>
      <c r="M32428" s="598"/>
      <c r="N32428" s="598"/>
      <c r="V32428" s="598"/>
      <c r="W32428" s="598"/>
    </row>
    <row r="32429" spans="6:23" x14ac:dyDescent="0.2">
      <c r="F32429" s="610"/>
      <c r="H32429" s="612"/>
      <c r="I32429" s="598"/>
      <c r="J32429" s="598"/>
      <c r="M32429" s="598"/>
      <c r="N32429" s="598"/>
      <c r="V32429" s="598"/>
      <c r="W32429" s="598"/>
    </row>
    <row r="32430" spans="6:23" x14ac:dyDescent="0.2">
      <c r="F32430" s="610"/>
      <c r="H32430" s="612"/>
      <c r="I32430" s="598"/>
      <c r="J32430" s="598"/>
      <c r="M32430" s="598"/>
      <c r="N32430" s="598"/>
      <c r="V32430" s="598"/>
      <c r="W32430" s="598"/>
    </row>
    <row r="32431" spans="6:23" x14ac:dyDescent="0.2">
      <c r="F32431" s="610"/>
      <c r="H32431" s="612"/>
      <c r="I32431" s="598"/>
      <c r="J32431" s="598"/>
      <c r="M32431" s="598"/>
      <c r="N32431" s="598"/>
      <c r="V32431" s="598"/>
      <c r="W32431" s="598"/>
    </row>
    <row r="32432" spans="6:23" x14ac:dyDescent="0.2">
      <c r="F32432" s="610"/>
      <c r="H32432" s="612"/>
      <c r="I32432" s="598"/>
      <c r="J32432" s="598"/>
      <c r="M32432" s="598"/>
      <c r="N32432" s="598"/>
      <c r="V32432" s="598"/>
      <c r="W32432" s="598"/>
    </row>
    <row r="32433" spans="6:23" x14ac:dyDescent="0.2">
      <c r="F32433" s="610"/>
      <c r="H32433" s="612"/>
      <c r="I32433" s="598"/>
      <c r="J32433" s="598"/>
      <c r="M32433" s="598"/>
      <c r="N32433" s="598"/>
      <c r="V32433" s="598"/>
      <c r="W32433" s="598"/>
    </row>
    <row r="32434" spans="6:23" x14ac:dyDescent="0.2">
      <c r="F32434" s="610"/>
      <c r="H32434" s="612"/>
      <c r="I32434" s="598"/>
      <c r="J32434" s="598"/>
      <c r="M32434" s="598"/>
      <c r="N32434" s="598"/>
      <c r="V32434" s="598"/>
      <c r="W32434" s="598"/>
    </row>
    <row r="32435" spans="6:23" x14ac:dyDescent="0.2">
      <c r="F32435" s="610"/>
      <c r="H32435" s="612"/>
      <c r="I32435" s="598"/>
      <c r="J32435" s="598"/>
      <c r="M32435" s="598"/>
      <c r="N32435" s="598"/>
      <c r="V32435" s="598"/>
      <c r="W32435" s="598"/>
    </row>
    <row r="32436" spans="6:23" x14ac:dyDescent="0.2">
      <c r="F32436" s="610"/>
      <c r="H32436" s="612"/>
      <c r="I32436" s="598"/>
      <c r="J32436" s="598"/>
      <c r="M32436" s="598"/>
      <c r="N32436" s="598"/>
      <c r="V32436" s="598"/>
      <c r="W32436" s="598"/>
    </row>
    <row r="32437" spans="6:23" x14ac:dyDescent="0.2">
      <c r="F32437" s="610"/>
      <c r="H32437" s="612"/>
      <c r="I32437" s="598"/>
      <c r="J32437" s="598"/>
      <c r="M32437" s="598"/>
      <c r="N32437" s="598"/>
      <c r="V32437" s="598"/>
      <c r="W32437" s="598"/>
    </row>
    <row r="32438" spans="6:23" x14ac:dyDescent="0.2">
      <c r="F32438" s="610"/>
      <c r="H32438" s="612"/>
      <c r="I32438" s="598"/>
      <c r="J32438" s="598"/>
      <c r="M32438" s="598"/>
      <c r="N32438" s="598"/>
      <c r="V32438" s="598"/>
      <c r="W32438" s="598"/>
    </row>
    <row r="32439" spans="6:23" x14ac:dyDescent="0.2">
      <c r="F32439" s="610"/>
      <c r="H32439" s="612"/>
      <c r="I32439" s="598"/>
      <c r="J32439" s="598"/>
      <c r="M32439" s="598"/>
      <c r="N32439" s="598"/>
      <c r="V32439" s="598"/>
      <c r="W32439" s="598"/>
    </row>
    <row r="32440" spans="6:23" x14ac:dyDescent="0.2">
      <c r="F32440" s="610"/>
      <c r="H32440" s="612"/>
      <c r="I32440" s="598"/>
      <c r="J32440" s="598"/>
      <c r="M32440" s="598"/>
      <c r="N32440" s="598"/>
      <c r="V32440" s="598"/>
      <c r="W32440" s="598"/>
    </row>
    <row r="32441" spans="6:23" x14ac:dyDescent="0.2">
      <c r="F32441" s="610"/>
      <c r="H32441" s="612"/>
      <c r="I32441" s="598"/>
      <c r="J32441" s="598"/>
      <c r="M32441" s="598"/>
      <c r="N32441" s="598"/>
      <c r="V32441" s="598"/>
      <c r="W32441" s="598"/>
    </row>
    <row r="32442" spans="6:23" x14ac:dyDescent="0.2">
      <c r="F32442" s="610"/>
      <c r="H32442" s="612"/>
      <c r="I32442" s="598"/>
      <c r="J32442" s="598"/>
      <c r="M32442" s="598"/>
      <c r="N32442" s="598"/>
      <c r="V32442" s="598"/>
      <c r="W32442" s="598"/>
    </row>
    <row r="32443" spans="6:23" x14ac:dyDescent="0.2">
      <c r="F32443" s="610"/>
      <c r="H32443" s="612"/>
      <c r="I32443" s="598"/>
      <c r="J32443" s="598"/>
      <c r="M32443" s="598"/>
      <c r="N32443" s="598"/>
      <c r="V32443" s="598"/>
      <c r="W32443" s="598"/>
    </row>
    <row r="32444" spans="6:23" x14ac:dyDescent="0.2">
      <c r="F32444" s="610"/>
      <c r="H32444" s="612"/>
      <c r="I32444" s="598"/>
      <c r="J32444" s="598"/>
      <c r="M32444" s="598"/>
      <c r="N32444" s="598"/>
      <c r="V32444" s="598"/>
      <c r="W32444" s="598"/>
    </row>
    <row r="32445" spans="6:23" x14ac:dyDescent="0.2">
      <c r="F32445" s="610"/>
      <c r="H32445" s="612"/>
      <c r="I32445" s="598"/>
      <c r="J32445" s="598"/>
      <c r="M32445" s="598"/>
      <c r="N32445" s="598"/>
      <c r="V32445" s="598"/>
      <c r="W32445" s="598"/>
    </row>
    <row r="32446" spans="6:23" x14ac:dyDescent="0.2">
      <c r="F32446" s="610"/>
      <c r="H32446" s="612"/>
      <c r="I32446" s="598"/>
      <c r="J32446" s="598"/>
      <c r="M32446" s="598"/>
      <c r="N32446" s="598"/>
      <c r="V32446" s="598"/>
      <c r="W32446" s="598"/>
    </row>
    <row r="32447" spans="6:23" x14ac:dyDescent="0.2">
      <c r="F32447" s="610"/>
      <c r="H32447" s="612"/>
      <c r="I32447" s="598"/>
      <c r="J32447" s="598"/>
      <c r="M32447" s="598"/>
      <c r="N32447" s="598"/>
      <c r="V32447" s="598"/>
      <c r="W32447" s="598"/>
    </row>
    <row r="32448" spans="6:23" x14ac:dyDescent="0.2">
      <c r="F32448" s="610"/>
      <c r="H32448" s="612"/>
      <c r="I32448" s="598"/>
      <c r="J32448" s="598"/>
      <c r="M32448" s="598"/>
      <c r="N32448" s="598"/>
      <c r="V32448" s="598"/>
      <c r="W32448" s="598"/>
    </row>
    <row r="32449" spans="6:23" x14ac:dyDescent="0.2">
      <c r="F32449" s="610"/>
      <c r="H32449" s="612"/>
      <c r="I32449" s="598"/>
      <c r="J32449" s="598"/>
      <c r="M32449" s="598"/>
      <c r="N32449" s="598"/>
      <c r="V32449" s="598"/>
      <c r="W32449" s="598"/>
    </row>
    <row r="32450" spans="6:23" x14ac:dyDescent="0.2">
      <c r="F32450" s="610"/>
      <c r="H32450" s="612"/>
      <c r="I32450" s="598"/>
      <c r="J32450" s="598"/>
      <c r="M32450" s="598"/>
      <c r="N32450" s="598"/>
      <c r="V32450" s="598"/>
      <c r="W32450" s="598"/>
    </row>
    <row r="32451" spans="6:23" x14ac:dyDescent="0.2">
      <c r="F32451" s="610"/>
      <c r="H32451" s="612"/>
      <c r="I32451" s="598"/>
      <c r="J32451" s="598"/>
      <c r="M32451" s="598"/>
      <c r="N32451" s="598"/>
      <c r="V32451" s="598"/>
      <c r="W32451" s="598"/>
    </row>
    <row r="32452" spans="6:23" x14ac:dyDescent="0.2">
      <c r="F32452" s="610"/>
      <c r="H32452" s="612"/>
      <c r="I32452" s="598"/>
      <c r="J32452" s="598"/>
      <c r="M32452" s="598"/>
      <c r="N32452" s="598"/>
      <c r="V32452" s="598"/>
      <c r="W32452" s="598"/>
    </row>
    <row r="32453" spans="6:23" x14ac:dyDescent="0.2">
      <c r="F32453" s="610"/>
      <c r="H32453" s="612"/>
      <c r="I32453" s="598"/>
      <c r="J32453" s="598"/>
      <c r="M32453" s="598"/>
      <c r="N32453" s="598"/>
      <c r="V32453" s="598"/>
      <c r="W32453" s="598"/>
    </row>
    <row r="32454" spans="6:23" x14ac:dyDescent="0.2">
      <c r="F32454" s="610"/>
      <c r="H32454" s="612"/>
      <c r="I32454" s="598"/>
      <c r="J32454" s="598"/>
      <c r="M32454" s="598"/>
      <c r="N32454" s="598"/>
      <c r="V32454" s="598"/>
      <c r="W32454" s="598"/>
    </row>
    <row r="32455" spans="6:23" x14ac:dyDescent="0.2">
      <c r="F32455" s="610"/>
      <c r="H32455" s="612"/>
      <c r="I32455" s="598"/>
      <c r="J32455" s="598"/>
      <c r="M32455" s="598"/>
      <c r="N32455" s="598"/>
      <c r="V32455" s="598"/>
      <c r="W32455" s="598"/>
    </row>
    <row r="32456" spans="6:23" x14ac:dyDescent="0.2">
      <c r="F32456" s="610"/>
      <c r="H32456" s="612"/>
      <c r="I32456" s="598"/>
      <c r="J32456" s="598"/>
      <c r="M32456" s="598"/>
      <c r="N32456" s="598"/>
      <c r="V32456" s="598"/>
      <c r="W32456" s="598"/>
    </row>
    <row r="32457" spans="6:23" x14ac:dyDescent="0.2">
      <c r="F32457" s="610"/>
      <c r="H32457" s="612"/>
      <c r="I32457" s="598"/>
      <c r="J32457" s="598"/>
      <c r="M32457" s="598"/>
      <c r="N32457" s="598"/>
      <c r="V32457" s="598"/>
      <c r="W32457" s="598"/>
    </row>
    <row r="32458" spans="6:23" x14ac:dyDescent="0.2">
      <c r="F32458" s="610"/>
      <c r="H32458" s="612"/>
      <c r="I32458" s="598"/>
      <c r="J32458" s="598"/>
      <c r="M32458" s="598"/>
      <c r="N32458" s="598"/>
      <c r="V32458" s="598"/>
      <c r="W32458" s="598"/>
    </row>
    <row r="32459" spans="6:23" x14ac:dyDescent="0.2">
      <c r="F32459" s="610"/>
      <c r="H32459" s="612"/>
      <c r="I32459" s="598"/>
      <c r="J32459" s="598"/>
      <c r="M32459" s="598"/>
      <c r="N32459" s="598"/>
      <c r="V32459" s="598"/>
      <c r="W32459" s="598"/>
    </row>
    <row r="32460" spans="6:23" x14ac:dyDescent="0.2">
      <c r="F32460" s="610"/>
      <c r="H32460" s="612"/>
      <c r="I32460" s="598"/>
      <c r="J32460" s="598"/>
      <c r="M32460" s="598"/>
      <c r="N32460" s="598"/>
      <c r="V32460" s="598"/>
      <c r="W32460" s="598"/>
    </row>
    <row r="32461" spans="6:23" x14ac:dyDescent="0.2">
      <c r="F32461" s="610"/>
      <c r="H32461" s="612"/>
      <c r="I32461" s="598"/>
      <c r="J32461" s="598"/>
      <c r="M32461" s="598"/>
      <c r="N32461" s="598"/>
      <c r="V32461" s="598"/>
      <c r="W32461" s="598"/>
    </row>
    <row r="32462" spans="6:23" x14ac:dyDescent="0.2">
      <c r="F32462" s="610"/>
      <c r="H32462" s="612"/>
      <c r="I32462" s="598"/>
      <c r="J32462" s="598"/>
      <c r="M32462" s="598"/>
      <c r="N32462" s="598"/>
      <c r="V32462" s="598"/>
      <c r="W32462" s="598"/>
    </row>
    <row r="32463" spans="6:23" x14ac:dyDescent="0.2">
      <c r="F32463" s="610"/>
      <c r="H32463" s="612"/>
      <c r="I32463" s="598"/>
      <c r="J32463" s="598"/>
      <c r="M32463" s="598"/>
      <c r="N32463" s="598"/>
      <c r="V32463" s="598"/>
      <c r="W32463" s="598"/>
    </row>
    <row r="32464" spans="6:23" x14ac:dyDescent="0.2">
      <c r="F32464" s="610"/>
      <c r="H32464" s="612"/>
      <c r="I32464" s="598"/>
      <c r="J32464" s="598"/>
      <c r="M32464" s="598"/>
      <c r="N32464" s="598"/>
      <c r="V32464" s="598"/>
      <c r="W32464" s="598"/>
    </row>
    <row r="32465" spans="6:23" x14ac:dyDescent="0.2">
      <c r="F32465" s="610"/>
      <c r="H32465" s="612"/>
      <c r="I32465" s="598"/>
      <c r="J32465" s="598"/>
      <c r="M32465" s="598"/>
      <c r="N32465" s="598"/>
      <c r="V32465" s="598"/>
      <c r="W32465" s="598"/>
    </row>
    <row r="32466" spans="6:23" x14ac:dyDescent="0.2">
      <c r="F32466" s="610"/>
      <c r="H32466" s="612"/>
      <c r="I32466" s="598"/>
      <c r="J32466" s="598"/>
      <c r="M32466" s="598"/>
      <c r="N32466" s="598"/>
      <c r="V32466" s="598"/>
      <c r="W32466" s="598"/>
    </row>
    <row r="32467" spans="6:23" x14ac:dyDescent="0.2">
      <c r="F32467" s="610"/>
      <c r="H32467" s="612"/>
      <c r="I32467" s="598"/>
      <c r="J32467" s="598"/>
      <c r="M32467" s="598"/>
      <c r="N32467" s="598"/>
      <c r="V32467" s="598"/>
      <c r="W32467" s="598"/>
    </row>
    <row r="32468" spans="6:23" x14ac:dyDescent="0.2">
      <c r="F32468" s="610"/>
      <c r="H32468" s="612"/>
      <c r="I32468" s="598"/>
      <c r="J32468" s="598"/>
      <c r="M32468" s="598"/>
      <c r="N32468" s="598"/>
      <c r="V32468" s="598"/>
      <c r="W32468" s="598"/>
    </row>
    <row r="32469" spans="6:23" x14ac:dyDescent="0.2">
      <c r="F32469" s="610"/>
      <c r="H32469" s="612"/>
      <c r="I32469" s="598"/>
      <c r="J32469" s="598"/>
      <c r="M32469" s="598"/>
      <c r="N32469" s="598"/>
      <c r="V32469" s="598"/>
      <c r="W32469" s="598"/>
    </row>
    <row r="32470" spans="6:23" x14ac:dyDescent="0.2">
      <c r="F32470" s="610"/>
      <c r="H32470" s="612"/>
      <c r="I32470" s="598"/>
      <c r="J32470" s="598"/>
      <c r="M32470" s="598"/>
      <c r="N32470" s="598"/>
      <c r="V32470" s="598"/>
      <c r="W32470" s="598"/>
    </row>
    <row r="32471" spans="6:23" x14ac:dyDescent="0.2">
      <c r="F32471" s="610"/>
      <c r="H32471" s="612"/>
      <c r="I32471" s="598"/>
      <c r="J32471" s="598"/>
      <c r="M32471" s="598"/>
      <c r="N32471" s="598"/>
      <c r="V32471" s="598"/>
      <c r="W32471" s="598"/>
    </row>
    <row r="32472" spans="6:23" x14ac:dyDescent="0.2">
      <c r="F32472" s="610"/>
      <c r="H32472" s="612"/>
      <c r="I32472" s="598"/>
      <c r="J32472" s="598"/>
      <c r="M32472" s="598"/>
      <c r="N32472" s="598"/>
      <c r="V32472" s="598"/>
      <c r="W32472" s="598"/>
    </row>
    <row r="32473" spans="6:23" x14ac:dyDescent="0.2">
      <c r="F32473" s="610"/>
      <c r="H32473" s="612"/>
      <c r="I32473" s="598"/>
      <c r="J32473" s="598"/>
      <c r="M32473" s="598"/>
      <c r="N32473" s="598"/>
      <c r="V32473" s="598"/>
      <c r="W32473" s="598"/>
    </row>
    <row r="32474" spans="6:23" x14ac:dyDescent="0.2">
      <c r="F32474" s="610"/>
      <c r="H32474" s="612"/>
      <c r="I32474" s="598"/>
      <c r="J32474" s="598"/>
      <c r="M32474" s="598"/>
      <c r="N32474" s="598"/>
      <c r="V32474" s="598"/>
      <c r="W32474" s="598"/>
    </row>
    <row r="32475" spans="6:23" x14ac:dyDescent="0.2">
      <c r="F32475" s="610"/>
      <c r="H32475" s="612"/>
      <c r="I32475" s="598"/>
      <c r="J32475" s="598"/>
      <c r="M32475" s="598"/>
      <c r="N32475" s="598"/>
      <c r="V32475" s="598"/>
      <c r="W32475" s="598"/>
    </row>
    <row r="32476" spans="6:23" x14ac:dyDescent="0.2">
      <c r="F32476" s="610"/>
      <c r="H32476" s="612"/>
      <c r="I32476" s="598"/>
      <c r="J32476" s="598"/>
      <c r="M32476" s="598"/>
      <c r="N32476" s="598"/>
      <c r="V32476" s="598"/>
      <c r="W32476" s="598"/>
    </row>
    <row r="32477" spans="6:23" x14ac:dyDescent="0.2">
      <c r="F32477" s="610"/>
      <c r="H32477" s="612"/>
      <c r="I32477" s="598"/>
      <c r="J32477" s="598"/>
      <c r="M32477" s="598"/>
      <c r="N32477" s="598"/>
      <c r="V32477" s="598"/>
      <c r="W32477" s="598"/>
    </row>
    <row r="32478" spans="6:23" x14ac:dyDescent="0.2">
      <c r="F32478" s="610"/>
      <c r="H32478" s="612"/>
      <c r="I32478" s="598"/>
      <c r="J32478" s="598"/>
      <c r="M32478" s="598"/>
      <c r="N32478" s="598"/>
      <c r="V32478" s="598"/>
      <c r="W32478" s="598"/>
    </row>
    <row r="32479" spans="6:23" x14ac:dyDescent="0.2">
      <c r="F32479" s="610"/>
      <c r="H32479" s="612"/>
      <c r="I32479" s="598"/>
      <c r="J32479" s="598"/>
      <c r="M32479" s="598"/>
      <c r="N32479" s="598"/>
      <c r="V32479" s="598"/>
      <c r="W32479" s="598"/>
    </row>
    <row r="32480" spans="6:23" x14ac:dyDescent="0.2">
      <c r="F32480" s="610"/>
      <c r="H32480" s="612"/>
      <c r="I32480" s="598"/>
      <c r="J32480" s="598"/>
      <c r="M32480" s="598"/>
      <c r="N32480" s="598"/>
      <c r="V32480" s="598"/>
      <c r="W32480" s="598"/>
    </row>
    <row r="32481" spans="6:23" x14ac:dyDescent="0.2">
      <c r="F32481" s="610"/>
      <c r="H32481" s="612"/>
      <c r="I32481" s="598"/>
      <c r="J32481" s="598"/>
      <c r="M32481" s="598"/>
      <c r="N32481" s="598"/>
      <c r="V32481" s="598"/>
      <c r="W32481" s="598"/>
    </row>
    <row r="32482" spans="6:23" x14ac:dyDescent="0.2">
      <c r="F32482" s="610"/>
      <c r="H32482" s="612"/>
      <c r="I32482" s="598"/>
      <c r="J32482" s="598"/>
      <c r="M32482" s="598"/>
      <c r="N32482" s="598"/>
      <c r="V32482" s="598"/>
      <c r="W32482" s="598"/>
    </row>
    <row r="32483" spans="6:23" x14ac:dyDescent="0.2">
      <c r="F32483" s="610"/>
      <c r="H32483" s="612"/>
      <c r="I32483" s="598"/>
      <c r="J32483" s="598"/>
      <c r="M32483" s="598"/>
      <c r="N32483" s="598"/>
      <c r="V32483" s="598"/>
      <c r="W32483" s="598"/>
    </row>
    <row r="32484" spans="6:23" x14ac:dyDescent="0.2">
      <c r="F32484" s="610"/>
      <c r="H32484" s="612"/>
      <c r="I32484" s="598"/>
      <c r="J32484" s="598"/>
      <c r="M32484" s="598"/>
      <c r="N32484" s="598"/>
      <c r="V32484" s="598"/>
      <c r="W32484" s="598"/>
    </row>
    <row r="32485" spans="6:23" x14ac:dyDescent="0.2">
      <c r="F32485" s="610"/>
      <c r="H32485" s="612"/>
      <c r="I32485" s="598"/>
      <c r="J32485" s="598"/>
      <c r="M32485" s="598"/>
      <c r="N32485" s="598"/>
      <c r="V32485" s="598"/>
      <c r="W32485" s="598"/>
    </row>
    <row r="32486" spans="6:23" x14ac:dyDescent="0.2">
      <c r="F32486" s="610"/>
      <c r="H32486" s="612"/>
      <c r="I32486" s="598"/>
      <c r="J32486" s="598"/>
      <c r="M32486" s="598"/>
      <c r="N32486" s="598"/>
      <c r="V32486" s="598"/>
      <c r="W32486" s="598"/>
    </row>
    <row r="32487" spans="6:23" x14ac:dyDescent="0.2">
      <c r="F32487" s="610"/>
      <c r="H32487" s="612"/>
      <c r="I32487" s="598"/>
      <c r="J32487" s="598"/>
      <c r="M32487" s="598"/>
      <c r="N32487" s="598"/>
      <c r="V32487" s="598"/>
      <c r="W32487" s="598"/>
    </row>
    <row r="32488" spans="6:23" x14ac:dyDescent="0.2">
      <c r="F32488" s="610"/>
      <c r="H32488" s="612"/>
      <c r="I32488" s="598"/>
      <c r="J32488" s="598"/>
      <c r="M32488" s="598"/>
      <c r="N32488" s="598"/>
      <c r="V32488" s="598"/>
      <c r="W32488" s="598"/>
    </row>
    <row r="32489" spans="6:23" x14ac:dyDescent="0.2">
      <c r="F32489" s="610"/>
      <c r="H32489" s="612"/>
      <c r="I32489" s="598"/>
      <c r="J32489" s="598"/>
      <c r="M32489" s="598"/>
      <c r="N32489" s="598"/>
      <c r="V32489" s="598"/>
      <c r="W32489" s="598"/>
    </row>
    <row r="32490" spans="6:23" x14ac:dyDescent="0.2">
      <c r="F32490" s="610"/>
      <c r="H32490" s="612"/>
      <c r="I32490" s="598"/>
      <c r="J32490" s="598"/>
      <c r="M32490" s="598"/>
      <c r="N32490" s="598"/>
      <c r="V32490" s="598"/>
      <c r="W32490" s="598"/>
    </row>
    <row r="32491" spans="6:23" x14ac:dyDescent="0.2">
      <c r="F32491" s="610"/>
      <c r="H32491" s="612"/>
      <c r="I32491" s="598"/>
      <c r="J32491" s="598"/>
      <c r="M32491" s="598"/>
      <c r="N32491" s="598"/>
      <c r="V32491" s="598"/>
      <c r="W32491" s="598"/>
    </row>
    <row r="32492" spans="6:23" x14ac:dyDescent="0.2">
      <c r="F32492" s="610"/>
      <c r="H32492" s="612"/>
      <c r="I32492" s="598"/>
      <c r="J32492" s="598"/>
      <c r="M32492" s="598"/>
      <c r="N32492" s="598"/>
      <c r="V32492" s="598"/>
      <c r="W32492" s="598"/>
    </row>
    <row r="32493" spans="6:23" x14ac:dyDescent="0.2">
      <c r="F32493" s="610"/>
      <c r="H32493" s="612"/>
      <c r="I32493" s="598"/>
      <c r="J32493" s="598"/>
      <c r="M32493" s="598"/>
      <c r="N32493" s="598"/>
      <c r="V32493" s="598"/>
      <c r="W32493" s="598"/>
    </row>
    <row r="32494" spans="6:23" x14ac:dyDescent="0.2">
      <c r="F32494" s="610"/>
      <c r="H32494" s="612"/>
      <c r="I32494" s="598"/>
      <c r="J32494" s="598"/>
      <c r="M32494" s="598"/>
      <c r="N32494" s="598"/>
      <c r="V32494" s="598"/>
      <c r="W32494" s="598"/>
    </row>
    <row r="32495" spans="6:23" x14ac:dyDescent="0.2">
      <c r="F32495" s="610"/>
      <c r="H32495" s="612"/>
      <c r="I32495" s="598"/>
      <c r="J32495" s="598"/>
      <c r="M32495" s="598"/>
      <c r="N32495" s="598"/>
      <c r="V32495" s="598"/>
      <c r="W32495" s="598"/>
    </row>
    <row r="32496" spans="6:23" x14ac:dyDescent="0.2">
      <c r="F32496" s="610"/>
      <c r="H32496" s="612"/>
      <c r="I32496" s="598"/>
      <c r="J32496" s="598"/>
      <c r="M32496" s="598"/>
      <c r="N32496" s="598"/>
      <c r="V32496" s="598"/>
      <c r="W32496" s="598"/>
    </row>
    <row r="32497" spans="6:23" x14ac:dyDescent="0.2">
      <c r="F32497" s="610"/>
      <c r="H32497" s="612"/>
      <c r="I32497" s="598"/>
      <c r="J32497" s="598"/>
      <c r="M32497" s="598"/>
      <c r="N32497" s="598"/>
      <c r="V32497" s="598"/>
      <c r="W32497" s="598"/>
    </row>
    <row r="32498" spans="6:23" x14ac:dyDescent="0.2">
      <c r="F32498" s="610"/>
      <c r="H32498" s="612"/>
      <c r="I32498" s="598"/>
      <c r="J32498" s="598"/>
      <c r="M32498" s="598"/>
      <c r="N32498" s="598"/>
      <c r="V32498" s="598"/>
      <c r="W32498" s="598"/>
    </row>
    <row r="32499" spans="6:23" x14ac:dyDescent="0.2">
      <c r="F32499" s="610"/>
      <c r="H32499" s="612"/>
      <c r="I32499" s="598"/>
      <c r="J32499" s="598"/>
      <c r="M32499" s="598"/>
      <c r="N32499" s="598"/>
      <c r="V32499" s="598"/>
      <c r="W32499" s="598"/>
    </row>
    <row r="32500" spans="6:23" x14ac:dyDescent="0.2">
      <c r="F32500" s="610"/>
      <c r="H32500" s="612"/>
      <c r="I32500" s="598"/>
      <c r="J32500" s="598"/>
      <c r="M32500" s="598"/>
      <c r="N32500" s="598"/>
      <c r="V32500" s="598"/>
      <c r="W32500" s="598"/>
    </row>
    <row r="32501" spans="6:23" x14ac:dyDescent="0.2">
      <c r="F32501" s="610"/>
      <c r="H32501" s="612"/>
      <c r="I32501" s="598"/>
      <c r="J32501" s="598"/>
      <c r="M32501" s="598"/>
      <c r="N32501" s="598"/>
      <c r="V32501" s="598"/>
      <c r="W32501" s="598"/>
    </row>
    <row r="32502" spans="6:23" x14ac:dyDescent="0.2">
      <c r="F32502" s="610"/>
      <c r="H32502" s="612"/>
      <c r="I32502" s="598"/>
      <c r="J32502" s="598"/>
      <c r="M32502" s="598"/>
      <c r="N32502" s="598"/>
      <c r="V32502" s="598"/>
      <c r="W32502" s="598"/>
    </row>
    <row r="32503" spans="6:23" x14ac:dyDescent="0.2">
      <c r="F32503" s="610"/>
      <c r="H32503" s="612"/>
      <c r="I32503" s="598"/>
      <c r="J32503" s="598"/>
      <c r="M32503" s="598"/>
      <c r="N32503" s="598"/>
      <c r="V32503" s="598"/>
      <c r="W32503" s="598"/>
    </row>
    <row r="32504" spans="6:23" x14ac:dyDescent="0.2">
      <c r="F32504" s="610"/>
      <c r="H32504" s="612"/>
      <c r="I32504" s="598"/>
      <c r="J32504" s="598"/>
      <c r="M32504" s="598"/>
      <c r="N32504" s="598"/>
      <c r="V32504" s="598"/>
      <c r="W32504" s="598"/>
    </row>
    <row r="32505" spans="6:23" x14ac:dyDescent="0.2">
      <c r="F32505" s="610"/>
      <c r="H32505" s="612"/>
      <c r="I32505" s="598"/>
      <c r="J32505" s="598"/>
      <c r="M32505" s="598"/>
      <c r="N32505" s="598"/>
      <c r="V32505" s="598"/>
      <c r="W32505" s="598"/>
    </row>
    <row r="32506" spans="6:23" x14ac:dyDescent="0.2">
      <c r="F32506" s="610"/>
      <c r="H32506" s="612"/>
      <c r="I32506" s="598"/>
      <c r="J32506" s="598"/>
      <c r="M32506" s="598"/>
      <c r="N32506" s="598"/>
      <c r="V32506" s="598"/>
      <c r="W32506" s="598"/>
    </row>
    <row r="32507" spans="6:23" x14ac:dyDescent="0.2">
      <c r="F32507" s="610"/>
      <c r="H32507" s="612"/>
      <c r="I32507" s="598"/>
      <c r="J32507" s="598"/>
      <c r="M32507" s="598"/>
      <c r="N32507" s="598"/>
      <c r="V32507" s="598"/>
      <c r="W32507" s="598"/>
    </row>
    <row r="32508" spans="6:23" x14ac:dyDescent="0.2">
      <c r="F32508" s="610"/>
      <c r="H32508" s="612"/>
      <c r="I32508" s="598"/>
      <c r="J32508" s="598"/>
      <c r="M32508" s="598"/>
      <c r="N32508" s="598"/>
      <c r="V32508" s="598"/>
      <c r="W32508" s="598"/>
    </row>
    <row r="32509" spans="6:23" x14ac:dyDescent="0.2">
      <c r="F32509" s="610"/>
      <c r="H32509" s="612"/>
      <c r="I32509" s="598"/>
      <c r="J32509" s="598"/>
      <c r="M32509" s="598"/>
      <c r="N32509" s="598"/>
      <c r="V32509" s="598"/>
      <c r="W32509" s="598"/>
    </row>
    <row r="32510" spans="6:23" x14ac:dyDescent="0.2">
      <c r="F32510" s="610"/>
      <c r="H32510" s="612"/>
      <c r="I32510" s="598"/>
      <c r="J32510" s="598"/>
      <c r="M32510" s="598"/>
      <c r="N32510" s="598"/>
      <c r="V32510" s="598"/>
      <c r="W32510" s="598"/>
    </row>
    <row r="32511" spans="6:23" x14ac:dyDescent="0.2">
      <c r="F32511" s="610"/>
      <c r="H32511" s="612"/>
      <c r="I32511" s="598"/>
      <c r="J32511" s="598"/>
      <c r="M32511" s="598"/>
      <c r="N32511" s="598"/>
      <c r="V32511" s="598"/>
      <c r="W32511" s="598"/>
    </row>
    <row r="32512" spans="6:23" x14ac:dyDescent="0.2">
      <c r="F32512" s="610"/>
      <c r="H32512" s="612"/>
      <c r="I32512" s="598"/>
      <c r="J32512" s="598"/>
      <c r="M32512" s="598"/>
      <c r="N32512" s="598"/>
      <c r="V32512" s="598"/>
      <c r="W32512" s="598"/>
    </row>
    <row r="32513" spans="6:23" x14ac:dyDescent="0.2">
      <c r="F32513" s="610"/>
      <c r="H32513" s="612"/>
      <c r="I32513" s="598"/>
      <c r="J32513" s="598"/>
      <c r="M32513" s="598"/>
      <c r="N32513" s="598"/>
      <c r="V32513" s="598"/>
      <c r="W32513" s="598"/>
    </row>
    <row r="32514" spans="6:23" x14ac:dyDescent="0.2">
      <c r="F32514" s="610"/>
      <c r="H32514" s="612"/>
      <c r="I32514" s="598"/>
      <c r="J32514" s="598"/>
      <c r="M32514" s="598"/>
      <c r="N32514" s="598"/>
      <c r="V32514" s="598"/>
      <c r="W32514" s="598"/>
    </row>
    <row r="32515" spans="6:23" x14ac:dyDescent="0.2">
      <c r="F32515" s="610"/>
      <c r="H32515" s="612"/>
      <c r="I32515" s="598"/>
      <c r="J32515" s="598"/>
      <c r="M32515" s="598"/>
      <c r="N32515" s="598"/>
      <c r="V32515" s="598"/>
      <c r="W32515" s="598"/>
    </row>
    <row r="32516" spans="6:23" x14ac:dyDescent="0.2">
      <c r="F32516" s="610"/>
      <c r="H32516" s="612"/>
      <c r="I32516" s="598"/>
      <c r="J32516" s="598"/>
      <c r="M32516" s="598"/>
      <c r="N32516" s="598"/>
      <c r="V32516" s="598"/>
      <c r="W32516" s="598"/>
    </row>
    <row r="32517" spans="6:23" x14ac:dyDescent="0.2">
      <c r="F32517" s="610"/>
      <c r="H32517" s="612"/>
      <c r="I32517" s="598"/>
      <c r="J32517" s="598"/>
      <c r="M32517" s="598"/>
      <c r="N32517" s="598"/>
      <c r="V32517" s="598"/>
      <c r="W32517" s="598"/>
    </row>
    <row r="32518" spans="6:23" x14ac:dyDescent="0.2">
      <c r="F32518" s="610"/>
      <c r="H32518" s="612"/>
      <c r="I32518" s="598"/>
      <c r="J32518" s="598"/>
      <c r="M32518" s="598"/>
      <c r="N32518" s="598"/>
      <c r="V32518" s="598"/>
      <c r="W32518" s="598"/>
    </row>
    <row r="32519" spans="6:23" x14ac:dyDescent="0.2">
      <c r="F32519" s="610"/>
      <c r="H32519" s="612"/>
      <c r="I32519" s="598"/>
      <c r="J32519" s="598"/>
      <c r="M32519" s="598"/>
      <c r="N32519" s="598"/>
      <c r="V32519" s="598"/>
      <c r="W32519" s="598"/>
    </row>
    <row r="32520" spans="6:23" x14ac:dyDescent="0.2">
      <c r="F32520" s="610"/>
      <c r="H32520" s="612"/>
      <c r="I32520" s="598"/>
      <c r="J32520" s="598"/>
      <c r="M32520" s="598"/>
      <c r="N32520" s="598"/>
      <c r="V32520" s="598"/>
      <c r="W32520" s="598"/>
    </row>
    <row r="32521" spans="6:23" x14ac:dyDescent="0.2">
      <c r="F32521" s="610"/>
      <c r="H32521" s="612"/>
      <c r="I32521" s="598"/>
      <c r="J32521" s="598"/>
      <c r="M32521" s="598"/>
      <c r="N32521" s="598"/>
      <c r="V32521" s="598"/>
      <c r="W32521" s="598"/>
    </row>
    <row r="32522" spans="6:23" x14ac:dyDescent="0.2">
      <c r="F32522" s="610"/>
      <c r="H32522" s="612"/>
      <c r="I32522" s="598"/>
      <c r="J32522" s="598"/>
      <c r="M32522" s="598"/>
      <c r="N32522" s="598"/>
      <c r="V32522" s="598"/>
      <c r="W32522" s="598"/>
    </row>
    <row r="32523" spans="6:23" x14ac:dyDescent="0.2">
      <c r="F32523" s="610"/>
      <c r="H32523" s="612"/>
      <c r="I32523" s="598"/>
      <c r="J32523" s="598"/>
      <c r="M32523" s="598"/>
      <c r="N32523" s="598"/>
      <c r="V32523" s="598"/>
      <c r="W32523" s="598"/>
    </row>
    <row r="32524" spans="6:23" x14ac:dyDescent="0.2">
      <c r="F32524" s="610"/>
      <c r="H32524" s="612"/>
      <c r="I32524" s="598"/>
      <c r="J32524" s="598"/>
      <c r="M32524" s="598"/>
      <c r="N32524" s="598"/>
      <c r="V32524" s="598"/>
      <c r="W32524" s="598"/>
    </row>
    <row r="32525" spans="6:23" x14ac:dyDescent="0.2">
      <c r="F32525" s="610"/>
      <c r="H32525" s="612"/>
      <c r="I32525" s="598"/>
      <c r="J32525" s="598"/>
      <c r="M32525" s="598"/>
      <c r="N32525" s="598"/>
      <c r="V32525" s="598"/>
      <c r="W32525" s="598"/>
    </row>
    <row r="32526" spans="6:23" x14ac:dyDescent="0.2">
      <c r="F32526" s="610"/>
      <c r="H32526" s="612"/>
      <c r="I32526" s="598"/>
      <c r="J32526" s="598"/>
      <c r="M32526" s="598"/>
      <c r="N32526" s="598"/>
      <c r="V32526" s="598"/>
      <c r="W32526" s="598"/>
    </row>
    <row r="32527" spans="6:23" x14ac:dyDescent="0.2">
      <c r="F32527" s="610"/>
      <c r="H32527" s="612"/>
      <c r="I32527" s="598"/>
      <c r="J32527" s="598"/>
      <c r="M32527" s="598"/>
      <c r="N32527" s="598"/>
      <c r="V32527" s="598"/>
      <c r="W32527" s="598"/>
    </row>
    <row r="32528" spans="6:23" x14ac:dyDescent="0.2">
      <c r="F32528" s="610"/>
      <c r="H32528" s="612"/>
      <c r="I32528" s="598"/>
      <c r="J32528" s="598"/>
      <c r="M32528" s="598"/>
      <c r="N32528" s="598"/>
      <c r="V32528" s="598"/>
      <c r="W32528" s="598"/>
    </row>
    <row r="32529" spans="6:23" x14ac:dyDescent="0.2">
      <c r="F32529" s="610"/>
      <c r="H32529" s="612"/>
      <c r="I32529" s="598"/>
      <c r="J32529" s="598"/>
      <c r="M32529" s="598"/>
      <c r="N32529" s="598"/>
      <c r="V32529" s="598"/>
      <c r="W32529" s="598"/>
    </row>
    <row r="32530" spans="6:23" x14ac:dyDescent="0.2">
      <c r="F32530" s="610"/>
      <c r="H32530" s="612"/>
      <c r="I32530" s="598"/>
      <c r="J32530" s="598"/>
      <c r="M32530" s="598"/>
      <c r="N32530" s="598"/>
      <c r="V32530" s="598"/>
      <c r="W32530" s="598"/>
    </row>
    <row r="32531" spans="6:23" x14ac:dyDescent="0.2">
      <c r="F32531" s="610"/>
      <c r="H32531" s="612"/>
      <c r="I32531" s="598"/>
      <c r="J32531" s="598"/>
      <c r="M32531" s="598"/>
      <c r="N32531" s="598"/>
      <c r="V32531" s="598"/>
      <c r="W32531" s="598"/>
    </row>
    <row r="32532" spans="6:23" x14ac:dyDescent="0.2">
      <c r="F32532" s="610"/>
      <c r="H32532" s="612"/>
      <c r="I32532" s="598"/>
      <c r="J32532" s="598"/>
      <c r="M32532" s="598"/>
      <c r="N32532" s="598"/>
      <c r="V32532" s="598"/>
      <c r="W32532" s="598"/>
    </row>
    <row r="32533" spans="6:23" x14ac:dyDescent="0.2">
      <c r="F32533" s="610"/>
      <c r="H32533" s="612"/>
      <c r="I32533" s="598"/>
      <c r="J32533" s="598"/>
      <c r="M32533" s="598"/>
      <c r="N32533" s="598"/>
      <c r="V32533" s="598"/>
      <c r="W32533" s="598"/>
    </row>
    <row r="32534" spans="6:23" x14ac:dyDescent="0.2">
      <c r="F32534" s="610"/>
      <c r="H32534" s="612"/>
      <c r="I32534" s="598"/>
      <c r="J32534" s="598"/>
      <c r="M32534" s="598"/>
      <c r="N32534" s="598"/>
      <c r="V32534" s="598"/>
      <c r="W32534" s="598"/>
    </row>
    <row r="32535" spans="6:23" x14ac:dyDescent="0.2">
      <c r="F32535" s="610"/>
      <c r="H32535" s="612"/>
      <c r="I32535" s="598"/>
      <c r="J32535" s="598"/>
      <c r="M32535" s="598"/>
      <c r="N32535" s="598"/>
      <c r="V32535" s="598"/>
      <c r="W32535" s="598"/>
    </row>
    <row r="32536" spans="6:23" x14ac:dyDescent="0.2">
      <c r="F32536" s="610"/>
      <c r="H32536" s="612"/>
      <c r="I32536" s="598"/>
      <c r="J32536" s="598"/>
      <c r="M32536" s="598"/>
      <c r="N32536" s="598"/>
      <c r="V32536" s="598"/>
      <c r="W32536" s="598"/>
    </row>
    <row r="32537" spans="6:23" x14ac:dyDescent="0.2">
      <c r="F32537" s="610"/>
      <c r="H32537" s="612"/>
      <c r="I32537" s="598"/>
      <c r="J32537" s="598"/>
      <c r="M32537" s="598"/>
      <c r="N32537" s="598"/>
      <c r="V32537" s="598"/>
      <c r="W32537" s="598"/>
    </row>
    <row r="32538" spans="6:23" x14ac:dyDescent="0.2">
      <c r="F32538" s="610"/>
      <c r="H32538" s="612"/>
      <c r="I32538" s="598"/>
      <c r="J32538" s="598"/>
      <c r="M32538" s="598"/>
      <c r="N32538" s="598"/>
      <c r="V32538" s="598"/>
      <c r="W32538" s="598"/>
    </row>
    <row r="32539" spans="6:23" x14ac:dyDescent="0.2">
      <c r="F32539" s="610"/>
      <c r="H32539" s="612"/>
      <c r="I32539" s="598"/>
      <c r="J32539" s="598"/>
      <c r="M32539" s="598"/>
      <c r="N32539" s="598"/>
      <c r="V32539" s="598"/>
      <c r="W32539" s="598"/>
    </row>
    <row r="32540" spans="6:23" x14ac:dyDescent="0.2">
      <c r="F32540" s="610"/>
      <c r="H32540" s="612"/>
      <c r="I32540" s="598"/>
      <c r="J32540" s="598"/>
      <c r="M32540" s="598"/>
      <c r="N32540" s="598"/>
      <c r="V32540" s="598"/>
      <c r="W32540" s="598"/>
    </row>
    <row r="32541" spans="6:23" x14ac:dyDescent="0.2">
      <c r="F32541" s="610"/>
      <c r="H32541" s="612"/>
      <c r="I32541" s="598"/>
      <c r="J32541" s="598"/>
      <c r="M32541" s="598"/>
      <c r="N32541" s="598"/>
      <c r="V32541" s="598"/>
      <c r="W32541" s="598"/>
    </row>
    <row r="32542" spans="6:23" x14ac:dyDescent="0.2">
      <c r="F32542" s="610"/>
      <c r="H32542" s="612"/>
      <c r="I32542" s="598"/>
      <c r="J32542" s="598"/>
      <c r="M32542" s="598"/>
      <c r="N32542" s="598"/>
      <c r="V32542" s="598"/>
      <c r="W32542" s="598"/>
    </row>
    <row r="32543" spans="6:23" x14ac:dyDescent="0.2">
      <c r="F32543" s="610"/>
      <c r="H32543" s="612"/>
      <c r="I32543" s="598"/>
      <c r="J32543" s="598"/>
      <c r="M32543" s="598"/>
      <c r="N32543" s="598"/>
      <c r="V32543" s="598"/>
      <c r="W32543" s="598"/>
    </row>
    <row r="32544" spans="6:23" x14ac:dyDescent="0.2">
      <c r="F32544" s="610"/>
      <c r="H32544" s="612"/>
      <c r="I32544" s="598"/>
      <c r="J32544" s="598"/>
      <c r="M32544" s="598"/>
      <c r="N32544" s="598"/>
      <c r="V32544" s="598"/>
      <c r="W32544" s="598"/>
    </row>
    <row r="32545" spans="6:23" x14ac:dyDescent="0.2">
      <c r="F32545" s="610"/>
      <c r="H32545" s="612"/>
      <c r="I32545" s="598"/>
      <c r="J32545" s="598"/>
      <c r="M32545" s="598"/>
      <c r="N32545" s="598"/>
      <c r="V32545" s="598"/>
      <c r="W32545" s="598"/>
    </row>
    <row r="32546" spans="6:23" x14ac:dyDescent="0.2">
      <c r="F32546" s="610"/>
      <c r="H32546" s="612"/>
      <c r="I32546" s="598"/>
      <c r="J32546" s="598"/>
      <c r="M32546" s="598"/>
      <c r="N32546" s="598"/>
      <c r="V32546" s="598"/>
      <c r="W32546" s="598"/>
    </row>
    <row r="32547" spans="6:23" x14ac:dyDescent="0.2">
      <c r="F32547" s="610"/>
      <c r="H32547" s="612"/>
      <c r="I32547" s="598"/>
      <c r="J32547" s="598"/>
      <c r="M32547" s="598"/>
      <c r="N32547" s="598"/>
      <c r="V32547" s="598"/>
      <c r="W32547" s="598"/>
    </row>
    <row r="32548" spans="6:23" x14ac:dyDescent="0.2">
      <c r="F32548" s="610"/>
      <c r="H32548" s="612"/>
      <c r="I32548" s="598"/>
      <c r="J32548" s="598"/>
      <c r="M32548" s="598"/>
      <c r="N32548" s="598"/>
      <c r="V32548" s="598"/>
      <c r="W32548" s="598"/>
    </row>
    <row r="32549" spans="6:23" x14ac:dyDescent="0.2">
      <c r="F32549" s="610"/>
      <c r="H32549" s="612"/>
      <c r="I32549" s="598"/>
      <c r="J32549" s="598"/>
      <c r="M32549" s="598"/>
      <c r="N32549" s="598"/>
      <c r="V32549" s="598"/>
      <c r="W32549" s="598"/>
    </row>
    <row r="32550" spans="6:23" x14ac:dyDescent="0.2">
      <c r="F32550" s="610"/>
      <c r="H32550" s="612"/>
      <c r="I32550" s="598"/>
      <c r="J32550" s="598"/>
      <c r="M32550" s="598"/>
      <c r="N32550" s="598"/>
      <c r="V32550" s="598"/>
      <c r="W32550" s="598"/>
    </row>
    <row r="32551" spans="6:23" x14ac:dyDescent="0.2">
      <c r="F32551" s="610"/>
      <c r="H32551" s="612"/>
      <c r="I32551" s="598"/>
      <c r="J32551" s="598"/>
      <c r="M32551" s="598"/>
      <c r="N32551" s="598"/>
      <c r="V32551" s="598"/>
      <c r="W32551" s="598"/>
    </row>
    <row r="32552" spans="6:23" x14ac:dyDescent="0.2">
      <c r="F32552" s="610"/>
      <c r="H32552" s="612"/>
      <c r="I32552" s="598"/>
      <c r="J32552" s="598"/>
      <c r="M32552" s="598"/>
      <c r="N32552" s="598"/>
      <c r="V32552" s="598"/>
      <c r="W32552" s="598"/>
    </row>
    <row r="32553" spans="6:23" x14ac:dyDescent="0.2">
      <c r="F32553" s="610"/>
      <c r="H32553" s="612"/>
      <c r="I32553" s="598"/>
      <c r="J32553" s="598"/>
      <c r="M32553" s="598"/>
      <c r="N32553" s="598"/>
      <c r="V32553" s="598"/>
      <c r="W32553" s="598"/>
    </row>
    <row r="32554" spans="6:23" x14ac:dyDescent="0.2">
      <c r="F32554" s="610"/>
      <c r="H32554" s="612"/>
      <c r="I32554" s="598"/>
      <c r="J32554" s="598"/>
      <c r="M32554" s="598"/>
      <c r="N32554" s="598"/>
      <c r="V32554" s="598"/>
      <c r="W32554" s="598"/>
    </row>
    <row r="32555" spans="6:23" x14ac:dyDescent="0.2">
      <c r="F32555" s="610"/>
      <c r="H32555" s="612"/>
      <c r="I32555" s="598"/>
      <c r="J32555" s="598"/>
      <c r="M32555" s="598"/>
      <c r="N32555" s="598"/>
      <c r="V32555" s="598"/>
      <c r="W32555" s="598"/>
    </row>
    <row r="32556" spans="6:23" x14ac:dyDescent="0.2">
      <c r="F32556" s="610"/>
      <c r="H32556" s="612"/>
      <c r="I32556" s="598"/>
      <c r="J32556" s="598"/>
      <c r="M32556" s="598"/>
      <c r="N32556" s="598"/>
      <c r="V32556" s="598"/>
      <c r="W32556" s="598"/>
    </row>
    <row r="32557" spans="6:23" x14ac:dyDescent="0.2">
      <c r="F32557" s="610"/>
      <c r="H32557" s="612"/>
      <c r="I32557" s="598"/>
      <c r="J32557" s="598"/>
      <c r="M32557" s="598"/>
      <c r="N32557" s="598"/>
      <c r="V32557" s="598"/>
      <c r="W32557" s="598"/>
    </row>
    <row r="32558" spans="6:23" x14ac:dyDescent="0.2">
      <c r="F32558" s="610"/>
      <c r="H32558" s="612"/>
      <c r="I32558" s="598"/>
      <c r="J32558" s="598"/>
      <c r="M32558" s="598"/>
      <c r="N32558" s="598"/>
      <c r="V32558" s="598"/>
      <c r="W32558" s="598"/>
    </row>
    <row r="32559" spans="6:23" x14ac:dyDescent="0.2">
      <c r="F32559" s="610"/>
      <c r="H32559" s="612"/>
      <c r="I32559" s="598"/>
      <c r="J32559" s="598"/>
      <c r="M32559" s="598"/>
      <c r="N32559" s="598"/>
      <c r="V32559" s="598"/>
      <c r="W32559" s="598"/>
    </row>
    <row r="32560" spans="6:23" x14ac:dyDescent="0.2">
      <c r="F32560" s="610"/>
      <c r="H32560" s="612"/>
      <c r="I32560" s="598"/>
      <c r="J32560" s="598"/>
      <c r="M32560" s="598"/>
      <c r="N32560" s="598"/>
      <c r="V32560" s="598"/>
      <c r="W32560" s="598"/>
    </row>
    <row r="32561" spans="6:23" x14ac:dyDescent="0.2">
      <c r="F32561" s="610"/>
      <c r="H32561" s="612"/>
      <c r="I32561" s="598"/>
      <c r="J32561" s="598"/>
      <c r="M32561" s="598"/>
      <c r="N32561" s="598"/>
      <c r="V32561" s="598"/>
      <c r="W32561" s="598"/>
    </row>
    <row r="32562" spans="6:23" x14ac:dyDescent="0.2">
      <c r="F32562" s="610"/>
      <c r="H32562" s="612"/>
      <c r="I32562" s="598"/>
      <c r="J32562" s="598"/>
      <c r="M32562" s="598"/>
      <c r="N32562" s="598"/>
      <c r="V32562" s="598"/>
      <c r="W32562" s="598"/>
    </row>
    <row r="32563" spans="6:23" x14ac:dyDescent="0.2">
      <c r="F32563" s="610"/>
      <c r="H32563" s="612"/>
      <c r="I32563" s="598"/>
      <c r="J32563" s="598"/>
      <c r="M32563" s="598"/>
      <c r="N32563" s="598"/>
      <c r="V32563" s="598"/>
      <c r="W32563" s="598"/>
    </row>
    <row r="32564" spans="6:23" x14ac:dyDescent="0.2">
      <c r="F32564" s="610"/>
      <c r="H32564" s="612"/>
      <c r="I32564" s="598"/>
      <c r="J32564" s="598"/>
      <c r="M32564" s="598"/>
      <c r="N32564" s="598"/>
      <c r="V32564" s="598"/>
      <c r="W32564" s="598"/>
    </row>
    <row r="32565" spans="6:23" x14ac:dyDescent="0.2">
      <c r="F32565" s="610"/>
      <c r="H32565" s="612"/>
      <c r="I32565" s="598"/>
      <c r="J32565" s="598"/>
      <c r="M32565" s="598"/>
      <c r="N32565" s="598"/>
      <c r="V32565" s="598"/>
      <c r="W32565" s="598"/>
    </row>
    <row r="32566" spans="6:23" x14ac:dyDescent="0.2">
      <c r="F32566" s="610"/>
      <c r="H32566" s="612"/>
      <c r="I32566" s="598"/>
      <c r="J32566" s="598"/>
      <c r="M32566" s="598"/>
      <c r="N32566" s="598"/>
      <c r="V32566" s="598"/>
      <c r="W32566" s="598"/>
    </row>
    <row r="32567" spans="6:23" x14ac:dyDescent="0.2">
      <c r="F32567" s="610"/>
      <c r="H32567" s="612"/>
      <c r="I32567" s="598"/>
      <c r="J32567" s="598"/>
      <c r="M32567" s="598"/>
      <c r="N32567" s="598"/>
      <c r="V32567" s="598"/>
      <c r="W32567" s="598"/>
    </row>
    <row r="32568" spans="6:23" x14ac:dyDescent="0.2">
      <c r="F32568" s="610"/>
      <c r="H32568" s="612"/>
      <c r="I32568" s="598"/>
      <c r="J32568" s="598"/>
      <c r="M32568" s="598"/>
      <c r="N32568" s="598"/>
      <c r="V32568" s="598"/>
      <c r="W32568" s="598"/>
    </row>
    <row r="32569" spans="6:23" x14ac:dyDescent="0.2">
      <c r="F32569" s="610"/>
      <c r="H32569" s="612"/>
      <c r="I32569" s="598"/>
      <c r="J32569" s="598"/>
      <c r="M32569" s="598"/>
      <c r="N32569" s="598"/>
      <c r="V32569" s="598"/>
      <c r="W32569" s="598"/>
    </row>
    <row r="32570" spans="6:23" x14ac:dyDescent="0.2">
      <c r="F32570" s="610"/>
      <c r="H32570" s="612"/>
      <c r="I32570" s="598"/>
      <c r="J32570" s="598"/>
      <c r="M32570" s="598"/>
      <c r="N32570" s="598"/>
      <c r="V32570" s="598"/>
      <c r="W32570" s="598"/>
    </row>
    <row r="32571" spans="6:23" x14ac:dyDescent="0.2">
      <c r="F32571" s="610"/>
      <c r="H32571" s="612"/>
      <c r="I32571" s="598"/>
      <c r="J32571" s="598"/>
      <c r="M32571" s="598"/>
      <c r="N32571" s="598"/>
      <c r="V32571" s="598"/>
      <c r="W32571" s="598"/>
    </row>
    <row r="32572" spans="6:23" x14ac:dyDescent="0.2">
      <c r="F32572" s="610"/>
      <c r="H32572" s="612"/>
      <c r="I32572" s="598"/>
      <c r="J32572" s="598"/>
      <c r="M32572" s="598"/>
      <c r="N32572" s="598"/>
      <c r="V32572" s="598"/>
      <c r="W32572" s="598"/>
    </row>
    <row r="32573" spans="6:23" x14ac:dyDescent="0.2">
      <c r="F32573" s="610"/>
      <c r="H32573" s="612"/>
      <c r="I32573" s="598"/>
      <c r="J32573" s="598"/>
      <c r="M32573" s="598"/>
      <c r="N32573" s="598"/>
      <c r="V32573" s="598"/>
      <c r="W32573" s="598"/>
    </row>
    <row r="32574" spans="6:23" x14ac:dyDescent="0.2">
      <c r="F32574" s="610"/>
      <c r="H32574" s="612"/>
      <c r="I32574" s="598"/>
      <c r="J32574" s="598"/>
      <c r="M32574" s="598"/>
      <c r="N32574" s="598"/>
      <c r="V32574" s="598"/>
      <c r="W32574" s="598"/>
    </row>
    <row r="32575" spans="6:23" x14ac:dyDescent="0.2">
      <c r="F32575" s="610"/>
      <c r="H32575" s="612"/>
      <c r="I32575" s="598"/>
      <c r="J32575" s="598"/>
      <c r="M32575" s="598"/>
      <c r="N32575" s="598"/>
      <c r="V32575" s="598"/>
      <c r="W32575" s="598"/>
    </row>
    <row r="32576" spans="6:23" x14ac:dyDescent="0.2">
      <c r="F32576" s="610"/>
      <c r="H32576" s="612"/>
      <c r="I32576" s="598"/>
      <c r="J32576" s="598"/>
      <c r="M32576" s="598"/>
      <c r="N32576" s="598"/>
      <c r="V32576" s="598"/>
      <c r="W32576" s="598"/>
    </row>
    <row r="32577" spans="6:23" x14ac:dyDescent="0.2">
      <c r="F32577" s="610"/>
      <c r="H32577" s="612"/>
      <c r="I32577" s="598"/>
      <c r="J32577" s="598"/>
      <c r="M32577" s="598"/>
      <c r="N32577" s="598"/>
      <c r="V32577" s="598"/>
      <c r="W32577" s="598"/>
    </row>
    <row r="32578" spans="6:23" x14ac:dyDescent="0.2">
      <c r="F32578" s="610"/>
      <c r="H32578" s="612"/>
      <c r="I32578" s="598"/>
      <c r="J32578" s="598"/>
      <c r="M32578" s="598"/>
      <c r="N32578" s="598"/>
      <c r="V32578" s="598"/>
      <c r="W32578" s="598"/>
    </row>
    <row r="32579" spans="6:23" x14ac:dyDescent="0.2">
      <c r="F32579" s="610"/>
      <c r="H32579" s="612"/>
      <c r="I32579" s="598"/>
      <c r="J32579" s="598"/>
      <c r="M32579" s="598"/>
      <c r="N32579" s="598"/>
      <c r="V32579" s="598"/>
      <c r="W32579" s="598"/>
    </row>
    <row r="32580" spans="6:23" x14ac:dyDescent="0.2">
      <c r="F32580" s="610"/>
      <c r="H32580" s="612"/>
      <c r="I32580" s="598"/>
      <c r="J32580" s="598"/>
      <c r="M32580" s="598"/>
      <c r="N32580" s="598"/>
      <c r="V32580" s="598"/>
      <c r="W32580" s="598"/>
    </row>
    <row r="32581" spans="6:23" x14ac:dyDescent="0.2">
      <c r="F32581" s="610"/>
      <c r="H32581" s="612"/>
      <c r="I32581" s="598"/>
      <c r="J32581" s="598"/>
      <c r="M32581" s="598"/>
      <c r="N32581" s="598"/>
      <c r="V32581" s="598"/>
      <c r="W32581" s="598"/>
    </row>
    <row r="32582" spans="6:23" x14ac:dyDescent="0.2">
      <c r="F32582" s="610"/>
      <c r="H32582" s="612"/>
      <c r="I32582" s="598"/>
      <c r="J32582" s="598"/>
      <c r="M32582" s="598"/>
      <c r="N32582" s="598"/>
      <c r="V32582" s="598"/>
      <c r="W32582" s="598"/>
    </row>
    <row r="32583" spans="6:23" x14ac:dyDescent="0.2">
      <c r="F32583" s="610"/>
      <c r="H32583" s="612"/>
      <c r="I32583" s="598"/>
      <c r="J32583" s="598"/>
      <c r="M32583" s="598"/>
      <c r="N32583" s="598"/>
      <c r="V32583" s="598"/>
      <c r="W32583" s="598"/>
    </row>
    <row r="32584" spans="6:23" x14ac:dyDescent="0.2">
      <c r="F32584" s="610"/>
      <c r="H32584" s="612"/>
      <c r="I32584" s="598"/>
      <c r="J32584" s="598"/>
      <c r="M32584" s="598"/>
      <c r="N32584" s="598"/>
      <c r="V32584" s="598"/>
      <c r="W32584" s="598"/>
    </row>
    <row r="32585" spans="6:23" x14ac:dyDescent="0.2">
      <c r="F32585" s="610"/>
      <c r="H32585" s="612"/>
      <c r="I32585" s="598"/>
      <c r="J32585" s="598"/>
      <c r="M32585" s="598"/>
      <c r="N32585" s="598"/>
      <c r="V32585" s="598"/>
      <c r="W32585" s="598"/>
    </row>
    <row r="32586" spans="6:23" x14ac:dyDescent="0.2">
      <c r="F32586" s="610"/>
      <c r="H32586" s="612"/>
      <c r="I32586" s="598"/>
      <c r="J32586" s="598"/>
      <c r="M32586" s="598"/>
      <c r="N32586" s="598"/>
      <c r="V32586" s="598"/>
      <c r="W32586" s="598"/>
    </row>
    <row r="32587" spans="6:23" x14ac:dyDescent="0.2">
      <c r="F32587" s="610"/>
      <c r="H32587" s="612"/>
      <c r="I32587" s="598"/>
      <c r="J32587" s="598"/>
      <c r="M32587" s="598"/>
      <c r="N32587" s="598"/>
      <c r="V32587" s="598"/>
      <c r="W32587" s="598"/>
    </row>
    <row r="32588" spans="6:23" x14ac:dyDescent="0.2">
      <c r="F32588" s="610"/>
      <c r="H32588" s="612"/>
      <c r="I32588" s="598"/>
      <c r="J32588" s="598"/>
      <c r="M32588" s="598"/>
      <c r="N32588" s="598"/>
      <c r="V32588" s="598"/>
      <c r="W32588" s="598"/>
    </row>
    <row r="32589" spans="6:23" x14ac:dyDescent="0.2">
      <c r="F32589" s="610"/>
      <c r="H32589" s="612"/>
      <c r="I32589" s="598"/>
      <c r="J32589" s="598"/>
      <c r="M32589" s="598"/>
      <c r="N32589" s="598"/>
      <c r="V32589" s="598"/>
      <c r="W32589" s="598"/>
    </row>
    <row r="32590" spans="6:23" x14ac:dyDescent="0.2">
      <c r="F32590" s="610"/>
      <c r="H32590" s="612"/>
      <c r="I32590" s="598"/>
      <c r="J32590" s="598"/>
      <c r="M32590" s="598"/>
      <c r="N32590" s="598"/>
      <c r="V32590" s="598"/>
      <c r="W32590" s="598"/>
    </row>
    <row r="32591" spans="6:23" x14ac:dyDescent="0.2">
      <c r="F32591" s="610"/>
      <c r="H32591" s="612"/>
      <c r="I32591" s="598"/>
      <c r="J32591" s="598"/>
      <c r="M32591" s="598"/>
      <c r="N32591" s="598"/>
      <c r="V32591" s="598"/>
      <c r="W32591" s="598"/>
    </row>
    <row r="32592" spans="6:23" x14ac:dyDescent="0.2">
      <c r="F32592" s="610"/>
      <c r="H32592" s="612"/>
      <c r="I32592" s="598"/>
      <c r="J32592" s="598"/>
      <c r="M32592" s="598"/>
      <c r="N32592" s="598"/>
      <c r="V32592" s="598"/>
      <c r="W32592" s="598"/>
    </row>
    <row r="32593" spans="6:23" x14ac:dyDescent="0.2">
      <c r="F32593" s="610"/>
      <c r="H32593" s="612"/>
      <c r="I32593" s="598"/>
      <c r="J32593" s="598"/>
      <c r="M32593" s="598"/>
      <c r="N32593" s="598"/>
      <c r="V32593" s="598"/>
      <c r="W32593" s="598"/>
    </row>
    <row r="32594" spans="6:23" x14ac:dyDescent="0.2">
      <c r="F32594" s="610"/>
      <c r="H32594" s="612"/>
      <c r="I32594" s="598"/>
      <c r="J32594" s="598"/>
      <c r="M32594" s="598"/>
      <c r="N32594" s="598"/>
      <c r="V32594" s="598"/>
      <c r="W32594" s="598"/>
    </row>
    <row r="32595" spans="6:23" x14ac:dyDescent="0.2">
      <c r="F32595" s="610"/>
      <c r="H32595" s="612"/>
      <c r="I32595" s="598"/>
      <c r="J32595" s="598"/>
      <c r="M32595" s="598"/>
      <c r="N32595" s="598"/>
      <c r="V32595" s="598"/>
      <c r="W32595" s="598"/>
    </row>
    <row r="32596" spans="6:23" x14ac:dyDescent="0.2">
      <c r="F32596" s="610"/>
      <c r="H32596" s="612"/>
      <c r="I32596" s="598"/>
      <c r="J32596" s="598"/>
      <c r="M32596" s="598"/>
      <c r="N32596" s="598"/>
      <c r="V32596" s="598"/>
      <c r="W32596" s="598"/>
    </row>
    <row r="32597" spans="6:23" x14ac:dyDescent="0.2">
      <c r="F32597" s="610"/>
      <c r="H32597" s="612"/>
      <c r="I32597" s="598"/>
      <c r="J32597" s="598"/>
      <c r="M32597" s="598"/>
      <c r="N32597" s="598"/>
      <c r="V32597" s="598"/>
      <c r="W32597" s="598"/>
    </row>
    <row r="32598" spans="6:23" x14ac:dyDescent="0.2">
      <c r="F32598" s="610"/>
      <c r="H32598" s="612"/>
      <c r="I32598" s="598"/>
      <c r="J32598" s="598"/>
      <c r="M32598" s="598"/>
      <c r="N32598" s="598"/>
      <c r="V32598" s="598"/>
      <c r="W32598" s="598"/>
    </row>
    <row r="32599" spans="6:23" x14ac:dyDescent="0.2">
      <c r="F32599" s="610"/>
      <c r="H32599" s="612"/>
      <c r="I32599" s="598"/>
      <c r="J32599" s="598"/>
      <c r="M32599" s="598"/>
      <c r="N32599" s="598"/>
      <c r="V32599" s="598"/>
      <c r="W32599" s="598"/>
    </row>
    <row r="32600" spans="6:23" x14ac:dyDescent="0.2">
      <c r="F32600" s="610"/>
      <c r="H32600" s="612"/>
      <c r="I32600" s="598"/>
      <c r="J32600" s="598"/>
      <c r="M32600" s="598"/>
      <c r="N32600" s="598"/>
      <c r="V32600" s="598"/>
      <c r="W32600" s="598"/>
    </row>
    <row r="32601" spans="6:23" x14ac:dyDescent="0.2">
      <c r="F32601" s="610"/>
      <c r="H32601" s="612"/>
      <c r="I32601" s="598"/>
      <c r="J32601" s="598"/>
      <c r="M32601" s="598"/>
      <c r="N32601" s="598"/>
      <c r="V32601" s="598"/>
      <c r="W32601" s="598"/>
    </row>
    <row r="32602" spans="6:23" x14ac:dyDescent="0.2">
      <c r="F32602" s="610"/>
      <c r="H32602" s="612"/>
      <c r="I32602" s="598"/>
      <c r="J32602" s="598"/>
      <c r="M32602" s="598"/>
      <c r="N32602" s="598"/>
      <c r="V32602" s="598"/>
      <c r="W32602" s="598"/>
    </row>
    <row r="32603" spans="6:23" x14ac:dyDescent="0.2">
      <c r="F32603" s="610"/>
      <c r="H32603" s="612"/>
      <c r="I32603" s="598"/>
      <c r="J32603" s="598"/>
      <c r="M32603" s="598"/>
      <c r="N32603" s="598"/>
      <c r="V32603" s="598"/>
      <c r="W32603" s="598"/>
    </row>
    <row r="32604" spans="6:23" x14ac:dyDescent="0.2">
      <c r="F32604" s="610"/>
      <c r="H32604" s="612"/>
      <c r="I32604" s="598"/>
      <c r="J32604" s="598"/>
      <c r="M32604" s="598"/>
      <c r="N32604" s="598"/>
      <c r="V32604" s="598"/>
      <c r="W32604" s="598"/>
    </row>
    <row r="32605" spans="6:23" x14ac:dyDescent="0.2">
      <c r="F32605" s="610"/>
      <c r="H32605" s="612"/>
      <c r="I32605" s="598"/>
      <c r="J32605" s="598"/>
      <c r="M32605" s="598"/>
      <c r="N32605" s="598"/>
      <c r="V32605" s="598"/>
      <c r="W32605" s="598"/>
    </row>
    <row r="32606" spans="6:23" x14ac:dyDescent="0.2">
      <c r="F32606" s="610"/>
      <c r="H32606" s="612"/>
      <c r="I32606" s="598"/>
      <c r="J32606" s="598"/>
      <c r="M32606" s="598"/>
      <c r="N32606" s="598"/>
      <c r="V32606" s="598"/>
      <c r="W32606" s="598"/>
    </row>
    <row r="32607" spans="6:23" x14ac:dyDescent="0.2">
      <c r="F32607" s="610"/>
      <c r="H32607" s="612"/>
      <c r="I32607" s="598"/>
      <c r="J32607" s="598"/>
      <c r="M32607" s="598"/>
      <c r="N32607" s="598"/>
      <c r="V32607" s="598"/>
      <c r="W32607" s="598"/>
    </row>
    <row r="32608" spans="6:23" x14ac:dyDescent="0.2">
      <c r="F32608" s="610"/>
      <c r="H32608" s="612"/>
      <c r="I32608" s="598"/>
      <c r="J32608" s="598"/>
      <c r="M32608" s="598"/>
      <c r="N32608" s="598"/>
      <c r="V32608" s="598"/>
      <c r="W32608" s="598"/>
    </row>
    <row r="32609" spans="6:23" x14ac:dyDescent="0.2">
      <c r="F32609" s="610"/>
      <c r="H32609" s="612"/>
      <c r="I32609" s="598"/>
      <c r="J32609" s="598"/>
      <c r="M32609" s="598"/>
      <c r="N32609" s="598"/>
      <c r="V32609" s="598"/>
      <c r="W32609" s="598"/>
    </row>
    <row r="32610" spans="6:23" x14ac:dyDescent="0.2">
      <c r="F32610" s="610"/>
      <c r="H32610" s="612"/>
      <c r="I32610" s="598"/>
      <c r="J32610" s="598"/>
      <c r="M32610" s="598"/>
      <c r="N32610" s="598"/>
      <c r="V32610" s="598"/>
      <c r="W32610" s="598"/>
    </row>
    <row r="32611" spans="6:23" x14ac:dyDescent="0.2">
      <c r="F32611" s="610"/>
      <c r="H32611" s="612"/>
      <c r="I32611" s="598"/>
      <c r="J32611" s="598"/>
      <c r="M32611" s="598"/>
      <c r="N32611" s="598"/>
      <c r="V32611" s="598"/>
      <c r="W32611" s="598"/>
    </row>
    <row r="32612" spans="6:23" x14ac:dyDescent="0.2">
      <c r="F32612" s="610"/>
      <c r="H32612" s="612"/>
      <c r="I32612" s="598"/>
      <c r="J32612" s="598"/>
      <c r="M32612" s="598"/>
      <c r="N32612" s="598"/>
      <c r="V32612" s="598"/>
      <c r="W32612" s="598"/>
    </row>
    <row r="32613" spans="6:23" x14ac:dyDescent="0.2">
      <c r="F32613" s="610"/>
      <c r="H32613" s="612"/>
      <c r="I32613" s="598"/>
      <c r="J32613" s="598"/>
      <c r="M32613" s="598"/>
      <c r="N32613" s="598"/>
      <c r="V32613" s="598"/>
      <c r="W32613" s="598"/>
    </row>
    <row r="32614" spans="6:23" x14ac:dyDescent="0.2">
      <c r="F32614" s="610"/>
      <c r="H32614" s="612"/>
      <c r="I32614" s="598"/>
      <c r="J32614" s="598"/>
      <c r="M32614" s="598"/>
      <c r="N32614" s="598"/>
      <c r="V32614" s="598"/>
      <c r="W32614" s="598"/>
    </row>
    <row r="32615" spans="6:23" x14ac:dyDescent="0.2">
      <c r="F32615" s="610"/>
      <c r="H32615" s="612"/>
      <c r="I32615" s="598"/>
      <c r="J32615" s="598"/>
      <c r="M32615" s="598"/>
      <c r="N32615" s="598"/>
      <c r="V32615" s="598"/>
      <c r="W32615" s="598"/>
    </row>
    <row r="32616" spans="6:23" x14ac:dyDescent="0.2">
      <c r="F32616" s="610"/>
      <c r="H32616" s="612"/>
      <c r="I32616" s="598"/>
      <c r="J32616" s="598"/>
      <c r="M32616" s="598"/>
      <c r="N32616" s="598"/>
      <c r="V32616" s="598"/>
      <c r="W32616" s="598"/>
    </row>
    <row r="32617" spans="6:23" x14ac:dyDescent="0.2">
      <c r="F32617" s="610"/>
      <c r="H32617" s="612"/>
      <c r="I32617" s="598"/>
      <c r="J32617" s="598"/>
      <c r="M32617" s="598"/>
      <c r="N32617" s="598"/>
      <c r="V32617" s="598"/>
      <c r="W32617" s="598"/>
    </row>
    <row r="32618" spans="6:23" x14ac:dyDescent="0.2">
      <c r="F32618" s="610"/>
      <c r="H32618" s="612"/>
      <c r="I32618" s="598"/>
      <c r="J32618" s="598"/>
      <c r="M32618" s="598"/>
      <c r="N32618" s="598"/>
      <c r="V32618" s="598"/>
      <c r="W32618" s="598"/>
    </row>
    <row r="32619" spans="6:23" x14ac:dyDescent="0.2">
      <c r="F32619" s="610"/>
      <c r="H32619" s="612"/>
      <c r="I32619" s="598"/>
      <c r="J32619" s="598"/>
      <c r="M32619" s="598"/>
      <c r="N32619" s="598"/>
      <c r="V32619" s="598"/>
      <c r="W32619" s="598"/>
    </row>
    <row r="32620" spans="6:23" x14ac:dyDescent="0.2">
      <c r="F32620" s="610"/>
      <c r="H32620" s="612"/>
      <c r="I32620" s="598"/>
      <c r="J32620" s="598"/>
      <c r="M32620" s="598"/>
      <c r="N32620" s="598"/>
      <c r="V32620" s="598"/>
      <c r="W32620" s="598"/>
    </row>
    <row r="32621" spans="6:23" x14ac:dyDescent="0.2">
      <c r="F32621" s="610"/>
      <c r="H32621" s="612"/>
      <c r="I32621" s="598"/>
      <c r="J32621" s="598"/>
      <c r="M32621" s="598"/>
      <c r="N32621" s="598"/>
      <c r="V32621" s="598"/>
      <c r="W32621" s="598"/>
    </row>
    <row r="32622" spans="6:23" x14ac:dyDescent="0.2">
      <c r="F32622" s="610"/>
      <c r="H32622" s="612"/>
      <c r="I32622" s="598"/>
      <c r="J32622" s="598"/>
      <c r="M32622" s="598"/>
      <c r="N32622" s="598"/>
      <c r="V32622" s="598"/>
      <c r="W32622" s="598"/>
    </row>
    <row r="32623" spans="6:23" x14ac:dyDescent="0.2">
      <c r="F32623" s="610"/>
      <c r="H32623" s="612"/>
      <c r="I32623" s="598"/>
      <c r="J32623" s="598"/>
      <c r="M32623" s="598"/>
      <c r="N32623" s="598"/>
      <c r="V32623" s="598"/>
      <c r="W32623" s="598"/>
    </row>
    <row r="32624" spans="6:23" x14ac:dyDescent="0.2">
      <c r="F32624" s="610"/>
      <c r="H32624" s="612"/>
      <c r="I32624" s="598"/>
      <c r="J32624" s="598"/>
      <c r="M32624" s="598"/>
      <c r="N32624" s="598"/>
      <c r="V32624" s="598"/>
      <c r="W32624" s="598"/>
    </row>
    <row r="32625" spans="6:23" x14ac:dyDescent="0.2">
      <c r="F32625" s="610"/>
      <c r="H32625" s="612"/>
      <c r="I32625" s="598"/>
      <c r="J32625" s="598"/>
      <c r="M32625" s="598"/>
      <c r="N32625" s="598"/>
      <c r="V32625" s="598"/>
      <c r="W32625" s="598"/>
    </row>
    <row r="32626" spans="6:23" x14ac:dyDescent="0.2">
      <c r="F32626" s="610"/>
      <c r="H32626" s="612"/>
      <c r="I32626" s="598"/>
      <c r="J32626" s="598"/>
      <c r="M32626" s="598"/>
      <c r="N32626" s="598"/>
      <c r="V32626" s="598"/>
      <c r="W32626" s="598"/>
    </row>
    <row r="32627" spans="6:23" x14ac:dyDescent="0.2">
      <c r="F32627" s="610"/>
      <c r="H32627" s="612"/>
      <c r="I32627" s="598"/>
      <c r="J32627" s="598"/>
      <c r="M32627" s="598"/>
      <c r="N32627" s="598"/>
      <c r="V32627" s="598"/>
      <c r="W32627" s="598"/>
    </row>
    <row r="32628" spans="6:23" x14ac:dyDescent="0.2">
      <c r="F32628" s="610"/>
      <c r="H32628" s="612"/>
      <c r="I32628" s="598"/>
      <c r="J32628" s="598"/>
      <c r="M32628" s="598"/>
      <c r="N32628" s="598"/>
      <c r="V32628" s="598"/>
      <c r="W32628" s="598"/>
    </row>
    <row r="32629" spans="6:23" x14ac:dyDescent="0.2">
      <c r="F32629" s="610"/>
      <c r="H32629" s="612"/>
      <c r="I32629" s="598"/>
      <c r="J32629" s="598"/>
      <c r="M32629" s="598"/>
      <c r="N32629" s="598"/>
      <c r="V32629" s="598"/>
      <c r="W32629" s="598"/>
    </row>
    <row r="32630" spans="6:23" x14ac:dyDescent="0.2">
      <c r="F32630" s="610"/>
      <c r="H32630" s="612"/>
      <c r="I32630" s="598"/>
      <c r="J32630" s="598"/>
      <c r="M32630" s="598"/>
      <c r="N32630" s="598"/>
      <c r="V32630" s="598"/>
      <c r="W32630" s="598"/>
    </row>
    <row r="32631" spans="6:23" x14ac:dyDescent="0.2">
      <c r="F32631" s="610"/>
      <c r="H32631" s="612"/>
      <c r="I32631" s="598"/>
      <c r="J32631" s="598"/>
      <c r="M32631" s="598"/>
      <c r="N32631" s="598"/>
      <c r="V32631" s="598"/>
      <c r="W32631" s="598"/>
    </row>
    <row r="32632" spans="6:23" x14ac:dyDescent="0.2">
      <c r="F32632" s="610"/>
      <c r="H32632" s="612"/>
      <c r="I32632" s="598"/>
      <c r="J32632" s="598"/>
      <c r="M32632" s="598"/>
      <c r="N32632" s="598"/>
      <c r="V32632" s="598"/>
      <c r="W32632" s="598"/>
    </row>
    <row r="32633" spans="6:23" x14ac:dyDescent="0.2">
      <c r="F32633" s="610"/>
      <c r="H32633" s="612"/>
      <c r="I32633" s="598"/>
      <c r="J32633" s="598"/>
      <c r="M32633" s="598"/>
      <c r="N32633" s="598"/>
      <c r="V32633" s="598"/>
      <c r="W32633" s="598"/>
    </row>
    <row r="32634" spans="6:23" x14ac:dyDescent="0.2">
      <c r="F32634" s="610"/>
      <c r="H32634" s="612"/>
      <c r="I32634" s="598"/>
      <c r="J32634" s="598"/>
      <c r="M32634" s="598"/>
      <c r="N32634" s="598"/>
      <c r="V32634" s="598"/>
      <c r="W32634" s="598"/>
    </row>
    <row r="32635" spans="6:23" x14ac:dyDescent="0.2">
      <c r="F32635" s="610"/>
      <c r="H32635" s="612"/>
      <c r="I32635" s="598"/>
      <c r="J32635" s="598"/>
      <c r="M32635" s="598"/>
      <c r="N32635" s="598"/>
      <c r="V32635" s="598"/>
      <c r="W32635" s="598"/>
    </row>
    <row r="32636" spans="6:23" x14ac:dyDescent="0.2">
      <c r="F32636" s="610"/>
      <c r="H32636" s="612"/>
      <c r="I32636" s="598"/>
      <c r="J32636" s="598"/>
      <c r="M32636" s="598"/>
      <c r="N32636" s="598"/>
      <c r="V32636" s="598"/>
      <c r="W32636" s="598"/>
    </row>
    <row r="32637" spans="6:23" x14ac:dyDescent="0.2">
      <c r="F32637" s="610"/>
      <c r="H32637" s="612"/>
      <c r="I32637" s="598"/>
      <c r="J32637" s="598"/>
      <c r="M32637" s="598"/>
      <c r="N32637" s="598"/>
      <c r="V32637" s="598"/>
      <c r="W32637" s="598"/>
    </row>
    <row r="32638" spans="6:23" x14ac:dyDescent="0.2">
      <c r="F32638" s="610"/>
      <c r="H32638" s="612"/>
      <c r="I32638" s="598"/>
      <c r="J32638" s="598"/>
      <c r="M32638" s="598"/>
      <c r="N32638" s="598"/>
      <c r="V32638" s="598"/>
      <c r="W32638" s="598"/>
    </row>
    <row r="32639" spans="6:23" x14ac:dyDescent="0.2">
      <c r="F32639" s="610"/>
      <c r="H32639" s="612"/>
      <c r="I32639" s="598"/>
      <c r="J32639" s="598"/>
      <c r="M32639" s="598"/>
      <c r="N32639" s="598"/>
      <c r="V32639" s="598"/>
      <c r="W32639" s="598"/>
    </row>
    <row r="32640" spans="6:23" x14ac:dyDescent="0.2">
      <c r="F32640" s="610"/>
      <c r="H32640" s="612"/>
      <c r="I32640" s="598"/>
      <c r="J32640" s="598"/>
      <c r="M32640" s="598"/>
      <c r="N32640" s="598"/>
      <c r="V32640" s="598"/>
      <c r="W32640" s="598"/>
    </row>
    <row r="32641" spans="6:23" x14ac:dyDescent="0.2">
      <c r="F32641" s="610"/>
      <c r="H32641" s="612"/>
      <c r="I32641" s="598"/>
      <c r="J32641" s="598"/>
      <c r="M32641" s="598"/>
      <c r="N32641" s="598"/>
      <c r="V32641" s="598"/>
      <c r="W32641" s="598"/>
    </row>
    <row r="32642" spans="6:23" x14ac:dyDescent="0.2">
      <c r="F32642" s="610"/>
      <c r="H32642" s="612"/>
      <c r="I32642" s="598"/>
      <c r="J32642" s="598"/>
      <c r="M32642" s="598"/>
      <c r="N32642" s="598"/>
      <c r="V32642" s="598"/>
      <c r="W32642" s="598"/>
    </row>
    <row r="32643" spans="6:23" x14ac:dyDescent="0.2">
      <c r="F32643" s="610"/>
      <c r="H32643" s="612"/>
      <c r="I32643" s="598"/>
      <c r="J32643" s="598"/>
      <c r="M32643" s="598"/>
      <c r="N32643" s="598"/>
      <c r="V32643" s="598"/>
      <c r="W32643" s="598"/>
    </row>
    <row r="32644" spans="6:23" x14ac:dyDescent="0.2">
      <c r="F32644" s="610"/>
      <c r="H32644" s="612"/>
      <c r="I32644" s="598"/>
      <c r="J32644" s="598"/>
      <c r="M32644" s="598"/>
      <c r="N32644" s="598"/>
      <c r="V32644" s="598"/>
      <c r="W32644" s="598"/>
    </row>
    <row r="32645" spans="6:23" x14ac:dyDescent="0.2">
      <c r="F32645" s="610"/>
      <c r="H32645" s="612"/>
      <c r="I32645" s="598"/>
      <c r="J32645" s="598"/>
      <c r="M32645" s="598"/>
      <c r="N32645" s="598"/>
      <c r="V32645" s="598"/>
      <c r="W32645" s="598"/>
    </row>
    <row r="32646" spans="6:23" x14ac:dyDescent="0.2">
      <c r="F32646" s="610"/>
      <c r="H32646" s="612"/>
      <c r="I32646" s="598"/>
      <c r="J32646" s="598"/>
      <c r="M32646" s="598"/>
      <c r="N32646" s="598"/>
      <c r="V32646" s="598"/>
      <c r="W32646" s="598"/>
    </row>
    <row r="32647" spans="6:23" x14ac:dyDescent="0.2">
      <c r="F32647" s="610"/>
      <c r="H32647" s="612"/>
      <c r="I32647" s="598"/>
      <c r="J32647" s="598"/>
      <c r="M32647" s="598"/>
      <c r="N32647" s="598"/>
      <c r="V32647" s="598"/>
      <c r="W32647" s="598"/>
    </row>
    <row r="32648" spans="6:23" x14ac:dyDescent="0.2">
      <c r="F32648" s="610"/>
      <c r="H32648" s="612"/>
      <c r="I32648" s="598"/>
      <c r="J32648" s="598"/>
      <c r="M32648" s="598"/>
      <c r="N32648" s="598"/>
      <c r="V32648" s="598"/>
      <c r="W32648" s="598"/>
    </row>
    <row r="32649" spans="6:23" x14ac:dyDescent="0.2">
      <c r="F32649" s="610"/>
      <c r="H32649" s="612"/>
      <c r="I32649" s="598"/>
      <c r="J32649" s="598"/>
      <c r="M32649" s="598"/>
      <c r="N32649" s="598"/>
      <c r="V32649" s="598"/>
      <c r="W32649" s="598"/>
    </row>
    <row r="32650" spans="6:23" x14ac:dyDescent="0.2">
      <c r="F32650" s="610"/>
      <c r="H32650" s="612"/>
      <c r="I32650" s="598"/>
      <c r="J32650" s="598"/>
      <c r="M32650" s="598"/>
      <c r="N32650" s="598"/>
      <c r="V32650" s="598"/>
      <c r="W32650" s="598"/>
    </row>
    <row r="32651" spans="6:23" x14ac:dyDescent="0.2">
      <c r="F32651" s="610"/>
      <c r="H32651" s="612"/>
      <c r="I32651" s="598"/>
      <c r="J32651" s="598"/>
      <c r="M32651" s="598"/>
      <c r="N32651" s="598"/>
      <c r="V32651" s="598"/>
      <c r="W32651" s="598"/>
    </row>
    <row r="32652" spans="6:23" x14ac:dyDescent="0.2">
      <c r="F32652" s="610"/>
      <c r="H32652" s="612"/>
      <c r="I32652" s="598"/>
      <c r="J32652" s="598"/>
      <c r="M32652" s="598"/>
      <c r="N32652" s="598"/>
      <c r="V32652" s="598"/>
      <c r="W32652" s="598"/>
    </row>
    <row r="32653" spans="6:23" x14ac:dyDescent="0.2">
      <c r="F32653" s="610"/>
      <c r="H32653" s="612"/>
      <c r="I32653" s="598"/>
      <c r="J32653" s="598"/>
      <c r="M32653" s="598"/>
      <c r="N32653" s="598"/>
      <c r="V32653" s="598"/>
      <c r="W32653" s="598"/>
    </row>
    <row r="32654" spans="6:23" x14ac:dyDescent="0.2">
      <c r="F32654" s="610"/>
      <c r="H32654" s="612"/>
      <c r="I32654" s="598"/>
      <c r="J32654" s="598"/>
      <c r="M32654" s="598"/>
      <c r="N32654" s="598"/>
      <c r="V32654" s="598"/>
      <c r="W32654" s="598"/>
    </row>
    <row r="32655" spans="6:23" x14ac:dyDescent="0.2">
      <c r="F32655" s="610"/>
      <c r="H32655" s="612"/>
      <c r="I32655" s="598"/>
      <c r="J32655" s="598"/>
      <c r="M32655" s="598"/>
      <c r="N32655" s="598"/>
      <c r="V32655" s="598"/>
      <c r="W32655" s="598"/>
    </row>
    <row r="32656" spans="6:23" x14ac:dyDescent="0.2">
      <c r="F32656" s="610"/>
      <c r="H32656" s="612"/>
      <c r="I32656" s="598"/>
      <c r="J32656" s="598"/>
      <c r="M32656" s="598"/>
      <c r="N32656" s="598"/>
      <c r="V32656" s="598"/>
      <c r="W32656" s="598"/>
    </row>
    <row r="32657" spans="6:23" x14ac:dyDescent="0.2">
      <c r="F32657" s="610"/>
      <c r="H32657" s="612"/>
      <c r="I32657" s="598"/>
      <c r="J32657" s="598"/>
      <c r="M32657" s="598"/>
      <c r="N32657" s="598"/>
      <c r="V32657" s="598"/>
      <c r="W32657" s="598"/>
    </row>
    <row r="32658" spans="6:23" x14ac:dyDescent="0.2">
      <c r="F32658" s="610"/>
      <c r="H32658" s="612"/>
      <c r="I32658" s="598"/>
      <c r="J32658" s="598"/>
      <c r="M32658" s="598"/>
      <c r="N32658" s="598"/>
      <c r="V32658" s="598"/>
      <c r="W32658" s="598"/>
    </row>
    <row r="32659" spans="6:23" x14ac:dyDescent="0.2">
      <c r="F32659" s="610"/>
      <c r="H32659" s="612"/>
      <c r="I32659" s="598"/>
      <c r="J32659" s="598"/>
      <c r="M32659" s="598"/>
      <c r="N32659" s="598"/>
      <c r="V32659" s="598"/>
      <c r="W32659" s="598"/>
    </row>
    <row r="32660" spans="6:23" x14ac:dyDescent="0.2">
      <c r="F32660" s="610"/>
      <c r="H32660" s="612"/>
      <c r="I32660" s="598"/>
      <c r="J32660" s="598"/>
      <c r="M32660" s="598"/>
      <c r="N32660" s="598"/>
      <c r="V32660" s="598"/>
      <c r="W32660" s="598"/>
    </row>
    <row r="32661" spans="6:23" x14ac:dyDescent="0.2">
      <c r="F32661" s="610"/>
      <c r="H32661" s="612"/>
      <c r="I32661" s="598"/>
      <c r="J32661" s="598"/>
      <c r="M32661" s="598"/>
      <c r="N32661" s="598"/>
      <c r="V32661" s="598"/>
      <c r="W32661" s="598"/>
    </row>
    <row r="32662" spans="6:23" x14ac:dyDescent="0.2">
      <c r="F32662" s="610"/>
      <c r="H32662" s="612"/>
      <c r="I32662" s="598"/>
      <c r="J32662" s="598"/>
      <c r="M32662" s="598"/>
      <c r="N32662" s="598"/>
      <c r="V32662" s="598"/>
      <c r="W32662" s="598"/>
    </row>
    <row r="32663" spans="6:23" x14ac:dyDescent="0.2">
      <c r="F32663" s="610"/>
      <c r="H32663" s="612"/>
      <c r="I32663" s="598"/>
      <c r="J32663" s="598"/>
      <c r="M32663" s="598"/>
      <c r="N32663" s="598"/>
      <c r="V32663" s="598"/>
      <c r="W32663" s="598"/>
    </row>
    <row r="32664" spans="6:23" x14ac:dyDescent="0.2">
      <c r="F32664" s="610"/>
      <c r="H32664" s="612"/>
      <c r="I32664" s="598"/>
      <c r="J32664" s="598"/>
      <c r="M32664" s="598"/>
      <c r="N32664" s="598"/>
      <c r="V32664" s="598"/>
      <c r="W32664" s="598"/>
    </row>
    <row r="32665" spans="6:23" x14ac:dyDescent="0.2">
      <c r="F32665" s="610"/>
      <c r="H32665" s="612"/>
      <c r="I32665" s="598"/>
      <c r="J32665" s="598"/>
      <c r="M32665" s="598"/>
      <c r="N32665" s="598"/>
      <c r="V32665" s="598"/>
      <c r="W32665" s="598"/>
    </row>
    <row r="32666" spans="6:23" x14ac:dyDescent="0.2">
      <c r="F32666" s="610"/>
      <c r="H32666" s="612"/>
      <c r="I32666" s="598"/>
      <c r="J32666" s="598"/>
      <c r="M32666" s="598"/>
      <c r="N32666" s="598"/>
      <c r="V32666" s="598"/>
      <c r="W32666" s="598"/>
    </row>
    <row r="32667" spans="6:23" x14ac:dyDescent="0.2">
      <c r="F32667" s="610"/>
      <c r="H32667" s="612"/>
      <c r="I32667" s="598"/>
      <c r="J32667" s="598"/>
      <c r="M32667" s="598"/>
      <c r="N32667" s="598"/>
      <c r="V32667" s="598"/>
      <c r="W32667" s="598"/>
    </row>
    <row r="32668" spans="6:23" x14ac:dyDescent="0.2">
      <c r="F32668" s="610"/>
      <c r="H32668" s="612"/>
      <c r="I32668" s="598"/>
      <c r="J32668" s="598"/>
      <c r="M32668" s="598"/>
      <c r="N32668" s="598"/>
      <c r="V32668" s="598"/>
      <c r="W32668" s="598"/>
    </row>
    <row r="32669" spans="6:23" x14ac:dyDescent="0.2">
      <c r="F32669" s="610"/>
      <c r="H32669" s="612"/>
      <c r="I32669" s="598"/>
      <c r="J32669" s="598"/>
      <c r="M32669" s="598"/>
      <c r="N32669" s="598"/>
      <c r="V32669" s="598"/>
      <c r="W32669" s="598"/>
    </row>
    <row r="32670" spans="6:23" x14ac:dyDescent="0.2">
      <c r="F32670" s="610"/>
      <c r="H32670" s="612"/>
      <c r="I32670" s="598"/>
      <c r="J32670" s="598"/>
      <c r="M32670" s="598"/>
      <c r="N32670" s="598"/>
      <c r="V32670" s="598"/>
      <c r="W32670" s="598"/>
    </row>
    <row r="32671" spans="6:23" x14ac:dyDescent="0.2">
      <c r="F32671" s="610"/>
      <c r="H32671" s="612"/>
      <c r="I32671" s="598"/>
      <c r="J32671" s="598"/>
      <c r="M32671" s="598"/>
      <c r="N32671" s="598"/>
      <c r="V32671" s="598"/>
      <c r="W32671" s="598"/>
    </row>
    <row r="32672" spans="6:23" x14ac:dyDescent="0.2">
      <c r="F32672" s="610"/>
      <c r="H32672" s="612"/>
      <c r="I32672" s="598"/>
      <c r="J32672" s="598"/>
      <c r="M32672" s="598"/>
      <c r="N32672" s="598"/>
      <c r="V32672" s="598"/>
      <c r="W32672" s="598"/>
    </row>
    <row r="32673" spans="6:23" x14ac:dyDescent="0.2">
      <c r="F32673" s="610"/>
      <c r="H32673" s="612"/>
      <c r="I32673" s="598"/>
      <c r="J32673" s="598"/>
      <c r="M32673" s="598"/>
      <c r="N32673" s="598"/>
      <c r="V32673" s="598"/>
      <c r="W32673" s="598"/>
    </row>
    <row r="32674" spans="6:23" x14ac:dyDescent="0.2">
      <c r="F32674" s="610"/>
      <c r="H32674" s="612"/>
      <c r="I32674" s="598"/>
      <c r="J32674" s="598"/>
      <c r="M32674" s="598"/>
      <c r="N32674" s="598"/>
      <c r="V32674" s="598"/>
      <c r="W32674" s="598"/>
    </row>
    <row r="32675" spans="6:23" x14ac:dyDescent="0.2">
      <c r="F32675" s="610"/>
      <c r="H32675" s="612"/>
      <c r="I32675" s="598"/>
      <c r="J32675" s="598"/>
      <c r="M32675" s="598"/>
      <c r="N32675" s="598"/>
      <c r="V32675" s="598"/>
      <c r="W32675" s="598"/>
    </row>
    <row r="32676" spans="6:23" x14ac:dyDescent="0.2">
      <c r="F32676" s="610"/>
      <c r="H32676" s="612"/>
      <c r="I32676" s="598"/>
      <c r="J32676" s="598"/>
      <c r="M32676" s="598"/>
      <c r="N32676" s="598"/>
      <c r="V32676" s="598"/>
      <c r="W32676" s="598"/>
    </row>
    <row r="32677" spans="6:23" x14ac:dyDescent="0.2">
      <c r="F32677" s="610"/>
      <c r="H32677" s="612"/>
      <c r="I32677" s="598"/>
      <c r="J32677" s="598"/>
      <c r="M32677" s="598"/>
      <c r="N32677" s="598"/>
      <c r="V32677" s="598"/>
      <c r="W32677" s="598"/>
    </row>
    <row r="32678" spans="6:23" x14ac:dyDescent="0.2">
      <c r="F32678" s="610"/>
      <c r="H32678" s="612"/>
      <c r="I32678" s="598"/>
      <c r="J32678" s="598"/>
      <c r="M32678" s="598"/>
      <c r="N32678" s="598"/>
      <c r="V32678" s="598"/>
      <c r="W32678" s="598"/>
    </row>
    <row r="32679" spans="6:23" x14ac:dyDescent="0.2">
      <c r="F32679" s="610"/>
      <c r="H32679" s="612"/>
      <c r="I32679" s="598"/>
      <c r="J32679" s="598"/>
      <c r="M32679" s="598"/>
      <c r="N32679" s="598"/>
      <c r="V32679" s="598"/>
      <c r="W32679" s="598"/>
    </row>
    <row r="32680" spans="6:23" x14ac:dyDescent="0.2">
      <c r="F32680" s="610"/>
      <c r="H32680" s="612"/>
      <c r="I32680" s="598"/>
      <c r="J32680" s="598"/>
      <c r="M32680" s="598"/>
      <c r="N32680" s="598"/>
      <c r="V32680" s="598"/>
      <c r="W32680" s="598"/>
    </row>
    <row r="32681" spans="6:23" x14ac:dyDescent="0.2">
      <c r="F32681" s="610"/>
      <c r="H32681" s="612"/>
      <c r="I32681" s="598"/>
      <c r="J32681" s="598"/>
      <c r="M32681" s="598"/>
      <c r="N32681" s="598"/>
      <c r="V32681" s="598"/>
      <c r="W32681" s="598"/>
    </row>
    <row r="32682" spans="6:23" x14ac:dyDescent="0.2">
      <c r="F32682" s="610"/>
      <c r="H32682" s="612"/>
      <c r="I32682" s="598"/>
      <c r="J32682" s="598"/>
      <c r="M32682" s="598"/>
      <c r="N32682" s="598"/>
      <c r="V32682" s="598"/>
      <c r="W32682" s="598"/>
    </row>
    <row r="32683" spans="6:23" x14ac:dyDescent="0.2">
      <c r="F32683" s="610"/>
      <c r="H32683" s="612"/>
      <c r="I32683" s="598"/>
      <c r="J32683" s="598"/>
      <c r="M32683" s="598"/>
      <c r="N32683" s="598"/>
      <c r="V32683" s="598"/>
      <c r="W32683" s="598"/>
    </row>
    <row r="32684" spans="6:23" x14ac:dyDescent="0.2">
      <c r="F32684" s="610"/>
      <c r="H32684" s="612"/>
      <c r="I32684" s="598"/>
      <c r="J32684" s="598"/>
      <c r="M32684" s="598"/>
      <c r="N32684" s="598"/>
      <c r="V32684" s="598"/>
      <c r="W32684" s="598"/>
    </row>
    <row r="32685" spans="6:23" x14ac:dyDescent="0.2">
      <c r="F32685" s="610"/>
      <c r="H32685" s="612"/>
      <c r="I32685" s="598"/>
      <c r="J32685" s="598"/>
      <c r="M32685" s="598"/>
      <c r="N32685" s="598"/>
      <c r="V32685" s="598"/>
      <c r="W32685" s="598"/>
    </row>
    <row r="32686" spans="6:23" x14ac:dyDescent="0.2">
      <c r="F32686" s="610"/>
      <c r="H32686" s="612"/>
      <c r="I32686" s="598"/>
      <c r="J32686" s="598"/>
      <c r="M32686" s="598"/>
      <c r="N32686" s="598"/>
      <c r="V32686" s="598"/>
      <c r="W32686" s="598"/>
    </row>
    <row r="32687" spans="6:23" x14ac:dyDescent="0.2">
      <c r="F32687" s="610"/>
      <c r="H32687" s="612"/>
      <c r="I32687" s="598"/>
      <c r="J32687" s="598"/>
      <c r="M32687" s="598"/>
      <c r="N32687" s="598"/>
      <c r="V32687" s="598"/>
      <c r="W32687" s="598"/>
    </row>
    <row r="32688" spans="6:23" x14ac:dyDescent="0.2">
      <c r="F32688" s="610"/>
      <c r="H32688" s="612"/>
      <c r="I32688" s="598"/>
      <c r="J32688" s="598"/>
      <c r="M32688" s="598"/>
      <c r="N32688" s="598"/>
      <c r="V32688" s="598"/>
      <c r="W32688" s="598"/>
    </row>
    <row r="32689" spans="6:23" x14ac:dyDescent="0.2">
      <c r="F32689" s="610"/>
      <c r="H32689" s="612"/>
      <c r="I32689" s="598"/>
      <c r="J32689" s="598"/>
      <c r="M32689" s="598"/>
      <c r="N32689" s="598"/>
      <c r="V32689" s="598"/>
      <c r="W32689" s="598"/>
    </row>
    <row r="32690" spans="6:23" x14ac:dyDescent="0.2">
      <c r="F32690" s="610"/>
      <c r="H32690" s="612"/>
      <c r="I32690" s="598"/>
      <c r="J32690" s="598"/>
      <c r="M32690" s="598"/>
      <c r="N32690" s="598"/>
      <c r="V32690" s="598"/>
      <c r="W32690" s="598"/>
    </row>
    <row r="32691" spans="6:23" x14ac:dyDescent="0.2">
      <c r="F32691" s="610"/>
      <c r="H32691" s="612"/>
      <c r="I32691" s="598"/>
      <c r="J32691" s="598"/>
      <c r="M32691" s="598"/>
      <c r="N32691" s="598"/>
      <c r="V32691" s="598"/>
      <c r="W32691" s="598"/>
    </row>
    <row r="32692" spans="6:23" x14ac:dyDescent="0.2">
      <c r="F32692" s="610"/>
      <c r="H32692" s="612"/>
      <c r="I32692" s="598"/>
      <c r="J32692" s="598"/>
      <c r="M32692" s="598"/>
      <c r="N32692" s="598"/>
      <c r="V32692" s="598"/>
      <c r="W32692" s="598"/>
    </row>
    <row r="32693" spans="6:23" x14ac:dyDescent="0.2">
      <c r="F32693" s="610"/>
      <c r="H32693" s="612"/>
      <c r="I32693" s="598"/>
      <c r="J32693" s="598"/>
      <c r="M32693" s="598"/>
      <c r="N32693" s="598"/>
      <c r="V32693" s="598"/>
      <c r="W32693" s="598"/>
    </row>
    <row r="32694" spans="6:23" x14ac:dyDescent="0.2">
      <c r="F32694" s="610"/>
      <c r="H32694" s="612"/>
      <c r="I32694" s="598"/>
      <c r="J32694" s="598"/>
      <c r="M32694" s="598"/>
      <c r="N32694" s="598"/>
      <c r="V32694" s="598"/>
      <c r="W32694" s="598"/>
    </row>
    <row r="32695" spans="6:23" x14ac:dyDescent="0.2">
      <c r="F32695" s="610"/>
      <c r="H32695" s="612"/>
      <c r="I32695" s="598"/>
      <c r="J32695" s="598"/>
      <c r="M32695" s="598"/>
      <c r="N32695" s="598"/>
      <c r="V32695" s="598"/>
      <c r="W32695" s="598"/>
    </row>
    <row r="32696" spans="6:23" x14ac:dyDescent="0.2">
      <c r="F32696" s="610"/>
      <c r="H32696" s="612"/>
      <c r="I32696" s="598"/>
      <c r="J32696" s="598"/>
      <c r="M32696" s="598"/>
      <c r="N32696" s="598"/>
      <c r="V32696" s="598"/>
      <c r="W32696" s="598"/>
    </row>
    <row r="32697" spans="6:23" x14ac:dyDescent="0.2">
      <c r="F32697" s="610"/>
      <c r="H32697" s="612"/>
      <c r="I32697" s="598"/>
      <c r="J32697" s="598"/>
      <c r="M32697" s="598"/>
      <c r="N32697" s="598"/>
      <c r="V32697" s="598"/>
      <c r="W32697" s="598"/>
    </row>
    <row r="32698" spans="6:23" x14ac:dyDescent="0.2">
      <c r="F32698" s="610"/>
      <c r="H32698" s="612"/>
      <c r="I32698" s="598"/>
      <c r="J32698" s="598"/>
      <c r="M32698" s="598"/>
      <c r="N32698" s="598"/>
      <c r="V32698" s="598"/>
      <c r="W32698" s="598"/>
    </row>
    <row r="32699" spans="6:23" x14ac:dyDescent="0.2">
      <c r="F32699" s="610"/>
      <c r="H32699" s="612"/>
      <c r="I32699" s="598"/>
      <c r="J32699" s="598"/>
      <c r="M32699" s="598"/>
      <c r="N32699" s="598"/>
      <c r="V32699" s="598"/>
      <c r="W32699" s="598"/>
    </row>
    <row r="32700" spans="6:23" x14ac:dyDescent="0.2">
      <c r="F32700" s="610"/>
      <c r="H32700" s="612"/>
      <c r="I32700" s="598"/>
      <c r="J32700" s="598"/>
      <c r="M32700" s="598"/>
      <c r="N32700" s="598"/>
      <c r="V32700" s="598"/>
      <c r="W32700" s="598"/>
    </row>
    <row r="32701" spans="6:23" x14ac:dyDescent="0.2">
      <c r="F32701" s="610"/>
      <c r="H32701" s="612"/>
      <c r="I32701" s="598"/>
      <c r="J32701" s="598"/>
      <c r="M32701" s="598"/>
      <c r="N32701" s="598"/>
      <c r="V32701" s="598"/>
      <c r="W32701" s="598"/>
    </row>
    <row r="32702" spans="6:23" x14ac:dyDescent="0.2">
      <c r="F32702" s="610"/>
      <c r="H32702" s="612"/>
      <c r="I32702" s="598"/>
      <c r="J32702" s="598"/>
      <c r="M32702" s="598"/>
      <c r="N32702" s="598"/>
      <c r="V32702" s="598"/>
      <c r="W32702" s="598"/>
    </row>
    <row r="32703" spans="6:23" x14ac:dyDescent="0.2">
      <c r="F32703" s="610"/>
      <c r="H32703" s="612"/>
      <c r="I32703" s="598"/>
      <c r="J32703" s="598"/>
      <c r="M32703" s="598"/>
      <c r="N32703" s="598"/>
      <c r="V32703" s="598"/>
      <c r="W32703" s="598"/>
    </row>
    <row r="32704" spans="6:23" x14ac:dyDescent="0.2">
      <c r="F32704" s="610"/>
      <c r="H32704" s="612"/>
      <c r="I32704" s="598"/>
      <c r="J32704" s="598"/>
      <c r="M32704" s="598"/>
      <c r="N32704" s="598"/>
      <c r="V32704" s="598"/>
      <c r="W32704" s="598"/>
    </row>
    <row r="32705" spans="6:23" x14ac:dyDescent="0.2">
      <c r="F32705" s="610"/>
      <c r="H32705" s="612"/>
      <c r="I32705" s="598"/>
      <c r="J32705" s="598"/>
      <c r="M32705" s="598"/>
      <c r="N32705" s="598"/>
      <c r="V32705" s="598"/>
      <c r="W32705" s="598"/>
    </row>
    <row r="32706" spans="6:23" x14ac:dyDescent="0.2">
      <c r="F32706" s="610"/>
      <c r="H32706" s="612"/>
      <c r="I32706" s="598"/>
      <c r="J32706" s="598"/>
      <c r="M32706" s="598"/>
      <c r="N32706" s="598"/>
      <c r="V32706" s="598"/>
      <c r="W32706" s="598"/>
    </row>
    <row r="32707" spans="6:23" x14ac:dyDescent="0.2">
      <c r="F32707" s="610"/>
      <c r="H32707" s="612"/>
      <c r="I32707" s="598"/>
      <c r="J32707" s="598"/>
      <c r="M32707" s="598"/>
      <c r="N32707" s="598"/>
      <c r="V32707" s="598"/>
      <c r="W32707" s="598"/>
    </row>
    <row r="32708" spans="6:23" x14ac:dyDescent="0.2">
      <c r="F32708" s="610"/>
      <c r="H32708" s="612"/>
      <c r="I32708" s="598"/>
      <c r="J32708" s="598"/>
      <c r="M32708" s="598"/>
      <c r="N32708" s="598"/>
      <c r="V32708" s="598"/>
      <c r="W32708" s="598"/>
    </row>
    <row r="32709" spans="6:23" x14ac:dyDescent="0.2">
      <c r="F32709" s="610"/>
      <c r="H32709" s="612"/>
      <c r="I32709" s="598"/>
      <c r="J32709" s="598"/>
      <c r="M32709" s="598"/>
      <c r="N32709" s="598"/>
      <c r="V32709" s="598"/>
      <c r="W32709" s="598"/>
    </row>
    <row r="32710" spans="6:23" x14ac:dyDescent="0.2">
      <c r="F32710" s="610"/>
      <c r="H32710" s="612"/>
      <c r="I32710" s="598"/>
      <c r="J32710" s="598"/>
      <c r="M32710" s="598"/>
      <c r="N32710" s="598"/>
      <c r="V32710" s="598"/>
      <c r="W32710" s="598"/>
    </row>
    <row r="32711" spans="6:23" x14ac:dyDescent="0.2">
      <c r="F32711" s="610"/>
      <c r="H32711" s="612"/>
      <c r="I32711" s="598"/>
      <c r="J32711" s="598"/>
      <c r="M32711" s="598"/>
      <c r="N32711" s="598"/>
      <c r="V32711" s="598"/>
      <c r="W32711" s="598"/>
    </row>
    <row r="32712" spans="6:23" x14ac:dyDescent="0.2">
      <c r="F32712" s="610"/>
      <c r="H32712" s="612"/>
      <c r="I32712" s="598"/>
      <c r="J32712" s="598"/>
      <c r="M32712" s="598"/>
      <c r="N32712" s="598"/>
      <c r="V32712" s="598"/>
      <c r="W32712" s="598"/>
    </row>
    <row r="32713" spans="6:23" x14ac:dyDescent="0.2">
      <c r="F32713" s="610"/>
      <c r="H32713" s="612"/>
      <c r="I32713" s="598"/>
      <c r="J32713" s="598"/>
      <c r="M32713" s="598"/>
      <c r="N32713" s="598"/>
      <c r="V32713" s="598"/>
      <c r="W32713" s="598"/>
    </row>
    <row r="32714" spans="6:23" x14ac:dyDescent="0.2">
      <c r="F32714" s="610"/>
      <c r="H32714" s="612"/>
      <c r="I32714" s="598"/>
      <c r="J32714" s="598"/>
      <c r="M32714" s="598"/>
      <c r="N32714" s="598"/>
      <c r="V32714" s="598"/>
      <c r="W32714" s="598"/>
    </row>
    <row r="32715" spans="6:23" x14ac:dyDescent="0.2">
      <c r="F32715" s="610"/>
      <c r="H32715" s="612"/>
      <c r="I32715" s="598"/>
      <c r="J32715" s="598"/>
      <c r="M32715" s="598"/>
      <c r="N32715" s="598"/>
      <c r="V32715" s="598"/>
      <c r="W32715" s="598"/>
    </row>
    <row r="32716" spans="6:23" x14ac:dyDescent="0.2">
      <c r="F32716" s="610"/>
      <c r="H32716" s="612"/>
      <c r="I32716" s="598"/>
      <c r="J32716" s="598"/>
      <c r="M32716" s="598"/>
      <c r="N32716" s="598"/>
      <c r="V32716" s="598"/>
      <c r="W32716" s="598"/>
    </row>
    <row r="32717" spans="6:23" x14ac:dyDescent="0.2">
      <c r="F32717" s="610"/>
      <c r="H32717" s="612"/>
      <c r="I32717" s="598"/>
      <c r="J32717" s="598"/>
      <c r="M32717" s="598"/>
      <c r="N32717" s="598"/>
      <c r="V32717" s="598"/>
      <c r="W32717" s="598"/>
    </row>
    <row r="32718" spans="6:23" x14ac:dyDescent="0.2">
      <c r="F32718" s="610"/>
      <c r="H32718" s="612"/>
      <c r="I32718" s="598"/>
      <c r="J32718" s="598"/>
      <c r="M32718" s="598"/>
      <c r="N32718" s="598"/>
      <c r="V32718" s="598"/>
      <c r="W32718" s="598"/>
    </row>
    <row r="32719" spans="6:23" x14ac:dyDescent="0.2">
      <c r="F32719" s="610"/>
      <c r="H32719" s="612"/>
      <c r="I32719" s="598"/>
      <c r="J32719" s="598"/>
      <c r="M32719" s="598"/>
      <c r="N32719" s="598"/>
      <c r="V32719" s="598"/>
      <c r="W32719" s="598"/>
    </row>
    <row r="32720" spans="6:23" x14ac:dyDescent="0.2">
      <c r="F32720" s="610"/>
      <c r="H32720" s="612"/>
      <c r="I32720" s="598"/>
      <c r="J32720" s="598"/>
      <c r="M32720" s="598"/>
      <c r="N32720" s="598"/>
      <c r="V32720" s="598"/>
      <c r="W32720" s="598"/>
    </row>
    <row r="32721" spans="6:23" x14ac:dyDescent="0.2">
      <c r="F32721" s="610"/>
      <c r="H32721" s="612"/>
      <c r="I32721" s="598"/>
      <c r="J32721" s="598"/>
      <c r="M32721" s="598"/>
      <c r="N32721" s="598"/>
      <c r="V32721" s="598"/>
      <c r="W32721" s="598"/>
    </row>
    <row r="32722" spans="6:23" x14ac:dyDescent="0.2">
      <c r="F32722" s="610"/>
      <c r="H32722" s="612"/>
      <c r="I32722" s="598"/>
      <c r="J32722" s="598"/>
      <c r="M32722" s="598"/>
      <c r="N32722" s="598"/>
      <c r="V32722" s="598"/>
      <c r="W32722" s="598"/>
    </row>
    <row r="32723" spans="6:23" x14ac:dyDescent="0.2">
      <c r="F32723" s="610"/>
      <c r="H32723" s="612"/>
      <c r="I32723" s="598"/>
      <c r="J32723" s="598"/>
      <c r="M32723" s="598"/>
      <c r="N32723" s="598"/>
      <c r="V32723" s="598"/>
      <c r="W32723" s="598"/>
    </row>
    <row r="32724" spans="6:23" x14ac:dyDescent="0.2">
      <c r="F32724" s="610"/>
      <c r="H32724" s="612"/>
      <c r="I32724" s="598"/>
      <c r="J32724" s="598"/>
      <c r="M32724" s="598"/>
      <c r="N32724" s="598"/>
      <c r="V32724" s="598"/>
      <c r="W32724" s="598"/>
    </row>
    <row r="32725" spans="6:23" x14ac:dyDescent="0.2">
      <c r="F32725" s="610"/>
      <c r="H32725" s="612"/>
      <c r="I32725" s="598"/>
      <c r="J32725" s="598"/>
      <c r="M32725" s="598"/>
      <c r="N32725" s="598"/>
      <c r="V32725" s="598"/>
      <c r="W32725" s="598"/>
    </row>
    <row r="32726" spans="6:23" x14ac:dyDescent="0.2">
      <c r="F32726" s="610"/>
      <c r="H32726" s="612"/>
      <c r="I32726" s="598"/>
      <c r="J32726" s="598"/>
      <c r="M32726" s="598"/>
      <c r="N32726" s="598"/>
      <c r="V32726" s="598"/>
      <c r="W32726" s="598"/>
    </row>
    <row r="32727" spans="6:23" x14ac:dyDescent="0.2">
      <c r="F32727" s="610"/>
      <c r="H32727" s="612"/>
      <c r="I32727" s="598"/>
      <c r="J32727" s="598"/>
      <c r="M32727" s="598"/>
      <c r="N32727" s="598"/>
      <c r="V32727" s="598"/>
      <c r="W32727" s="598"/>
    </row>
    <row r="32728" spans="6:23" x14ac:dyDescent="0.2">
      <c r="F32728" s="610"/>
      <c r="H32728" s="612"/>
      <c r="I32728" s="598"/>
      <c r="J32728" s="598"/>
      <c r="M32728" s="598"/>
      <c r="N32728" s="598"/>
      <c r="V32728" s="598"/>
      <c r="W32728" s="598"/>
    </row>
    <row r="32729" spans="6:23" x14ac:dyDescent="0.2">
      <c r="F32729" s="610"/>
      <c r="H32729" s="612"/>
      <c r="I32729" s="598"/>
      <c r="J32729" s="598"/>
      <c r="M32729" s="598"/>
      <c r="N32729" s="598"/>
      <c r="V32729" s="598"/>
      <c r="W32729" s="598"/>
    </row>
    <row r="32730" spans="6:23" x14ac:dyDescent="0.2">
      <c r="F32730" s="610"/>
      <c r="H32730" s="612"/>
      <c r="I32730" s="598"/>
      <c r="J32730" s="598"/>
      <c r="M32730" s="598"/>
      <c r="N32730" s="598"/>
      <c r="V32730" s="598"/>
      <c r="W32730" s="598"/>
    </row>
    <row r="32731" spans="6:23" x14ac:dyDescent="0.2">
      <c r="F32731" s="610"/>
      <c r="H32731" s="612"/>
      <c r="I32731" s="598"/>
      <c r="J32731" s="598"/>
      <c r="M32731" s="598"/>
      <c r="N32731" s="598"/>
      <c r="V32731" s="598"/>
      <c r="W32731" s="598"/>
    </row>
    <row r="32732" spans="6:23" x14ac:dyDescent="0.2">
      <c r="F32732" s="610"/>
      <c r="H32732" s="612"/>
      <c r="I32732" s="598"/>
      <c r="J32732" s="598"/>
      <c r="M32732" s="598"/>
      <c r="N32732" s="598"/>
      <c r="V32732" s="598"/>
      <c r="W32732" s="598"/>
    </row>
    <row r="32733" spans="6:23" x14ac:dyDescent="0.2">
      <c r="F32733" s="610"/>
      <c r="H32733" s="612"/>
      <c r="I32733" s="598"/>
      <c r="J32733" s="598"/>
      <c r="M32733" s="598"/>
      <c r="N32733" s="598"/>
      <c r="V32733" s="598"/>
      <c r="W32733" s="598"/>
    </row>
    <row r="32734" spans="6:23" x14ac:dyDescent="0.2">
      <c r="F32734" s="610"/>
      <c r="H32734" s="612"/>
      <c r="I32734" s="598"/>
      <c r="J32734" s="598"/>
      <c r="M32734" s="598"/>
      <c r="N32734" s="598"/>
      <c r="V32734" s="598"/>
      <c r="W32734" s="598"/>
    </row>
    <row r="32735" spans="6:23" x14ac:dyDescent="0.2">
      <c r="F32735" s="610"/>
      <c r="H32735" s="612"/>
      <c r="I32735" s="598"/>
      <c r="J32735" s="598"/>
      <c r="M32735" s="598"/>
      <c r="N32735" s="598"/>
      <c r="V32735" s="598"/>
      <c r="W32735" s="598"/>
    </row>
    <row r="32736" spans="6:23" x14ac:dyDescent="0.2">
      <c r="F32736" s="610"/>
      <c r="H32736" s="612"/>
      <c r="I32736" s="598"/>
      <c r="J32736" s="598"/>
      <c r="M32736" s="598"/>
      <c r="N32736" s="598"/>
      <c r="V32736" s="598"/>
      <c r="W32736" s="598"/>
    </row>
    <row r="32737" spans="6:23" x14ac:dyDescent="0.2">
      <c r="F32737" s="610"/>
      <c r="H32737" s="612"/>
      <c r="I32737" s="598"/>
      <c r="J32737" s="598"/>
      <c r="M32737" s="598"/>
      <c r="N32737" s="598"/>
      <c r="V32737" s="598"/>
      <c r="W32737" s="598"/>
    </row>
    <row r="32738" spans="6:23" x14ac:dyDescent="0.2">
      <c r="F32738" s="610"/>
      <c r="H32738" s="612"/>
      <c r="I32738" s="598"/>
      <c r="J32738" s="598"/>
      <c r="M32738" s="598"/>
      <c r="N32738" s="598"/>
      <c r="V32738" s="598"/>
      <c r="W32738" s="598"/>
    </row>
    <row r="32739" spans="6:23" x14ac:dyDescent="0.2">
      <c r="F32739" s="610"/>
      <c r="H32739" s="612"/>
      <c r="I32739" s="598"/>
      <c r="J32739" s="598"/>
      <c r="M32739" s="598"/>
      <c r="N32739" s="598"/>
      <c r="V32739" s="598"/>
      <c r="W32739" s="598"/>
    </row>
    <row r="32740" spans="6:23" x14ac:dyDescent="0.2">
      <c r="F32740" s="610"/>
      <c r="H32740" s="612"/>
      <c r="I32740" s="598"/>
      <c r="J32740" s="598"/>
      <c r="M32740" s="598"/>
      <c r="N32740" s="598"/>
      <c r="V32740" s="598"/>
      <c r="W32740" s="598"/>
    </row>
    <row r="32741" spans="6:23" x14ac:dyDescent="0.2">
      <c r="F32741" s="610"/>
      <c r="H32741" s="612"/>
      <c r="I32741" s="598"/>
      <c r="J32741" s="598"/>
      <c r="M32741" s="598"/>
      <c r="N32741" s="598"/>
      <c r="V32741" s="598"/>
      <c r="W32741" s="598"/>
    </row>
    <row r="32742" spans="6:23" x14ac:dyDescent="0.2">
      <c r="F32742" s="610"/>
      <c r="H32742" s="612"/>
      <c r="I32742" s="598"/>
      <c r="J32742" s="598"/>
      <c r="M32742" s="598"/>
      <c r="N32742" s="598"/>
      <c r="V32742" s="598"/>
      <c r="W32742" s="598"/>
    </row>
    <row r="32743" spans="6:23" x14ac:dyDescent="0.2">
      <c r="F32743" s="610"/>
      <c r="H32743" s="612"/>
      <c r="I32743" s="598"/>
      <c r="J32743" s="598"/>
      <c r="M32743" s="598"/>
      <c r="N32743" s="598"/>
      <c r="V32743" s="598"/>
      <c r="W32743" s="598"/>
    </row>
    <row r="32744" spans="6:23" x14ac:dyDescent="0.2">
      <c r="F32744" s="610"/>
      <c r="H32744" s="612"/>
      <c r="I32744" s="598"/>
      <c r="J32744" s="598"/>
      <c r="M32744" s="598"/>
      <c r="N32744" s="598"/>
      <c r="V32744" s="598"/>
      <c r="W32744" s="598"/>
    </row>
    <row r="32745" spans="6:23" x14ac:dyDescent="0.2">
      <c r="F32745" s="610"/>
      <c r="H32745" s="612"/>
      <c r="I32745" s="598"/>
      <c r="J32745" s="598"/>
      <c r="M32745" s="598"/>
      <c r="N32745" s="598"/>
      <c r="V32745" s="598"/>
      <c r="W32745" s="598"/>
    </row>
    <row r="32746" spans="6:23" x14ac:dyDescent="0.2">
      <c r="F32746" s="610"/>
      <c r="H32746" s="612"/>
      <c r="I32746" s="598"/>
      <c r="J32746" s="598"/>
      <c r="M32746" s="598"/>
      <c r="N32746" s="598"/>
      <c r="V32746" s="598"/>
      <c r="W32746" s="598"/>
    </row>
    <row r="32747" spans="6:23" x14ac:dyDescent="0.2">
      <c r="F32747" s="610"/>
      <c r="H32747" s="612"/>
      <c r="I32747" s="598"/>
      <c r="J32747" s="598"/>
      <c r="M32747" s="598"/>
      <c r="N32747" s="598"/>
      <c r="V32747" s="598"/>
      <c r="W32747" s="598"/>
    </row>
    <row r="32748" spans="6:23" x14ac:dyDescent="0.2">
      <c r="F32748" s="610"/>
      <c r="H32748" s="612"/>
      <c r="I32748" s="598"/>
      <c r="J32748" s="598"/>
      <c r="M32748" s="598"/>
      <c r="N32748" s="598"/>
      <c r="V32748" s="598"/>
      <c r="W32748" s="598"/>
    </row>
    <row r="32749" spans="6:23" x14ac:dyDescent="0.2">
      <c r="F32749" s="610"/>
      <c r="H32749" s="612"/>
      <c r="I32749" s="598"/>
      <c r="J32749" s="598"/>
      <c r="M32749" s="598"/>
      <c r="N32749" s="598"/>
      <c r="V32749" s="598"/>
      <c r="W32749" s="598"/>
    </row>
    <row r="32750" spans="6:23" x14ac:dyDescent="0.2">
      <c r="F32750" s="610"/>
      <c r="H32750" s="612"/>
      <c r="I32750" s="598"/>
      <c r="J32750" s="598"/>
      <c r="M32750" s="598"/>
      <c r="N32750" s="598"/>
      <c r="V32750" s="598"/>
      <c r="W32750" s="598"/>
    </row>
    <row r="32751" spans="6:23" x14ac:dyDescent="0.2">
      <c r="F32751" s="610"/>
      <c r="H32751" s="612"/>
      <c r="I32751" s="598"/>
      <c r="J32751" s="598"/>
      <c r="M32751" s="598"/>
      <c r="N32751" s="598"/>
      <c r="V32751" s="598"/>
      <c r="W32751" s="598"/>
    </row>
    <row r="32752" spans="6:23" x14ac:dyDescent="0.2">
      <c r="F32752" s="610"/>
      <c r="H32752" s="612"/>
      <c r="I32752" s="598"/>
      <c r="J32752" s="598"/>
      <c r="M32752" s="598"/>
      <c r="N32752" s="598"/>
      <c r="V32752" s="598"/>
      <c r="W32752" s="598"/>
    </row>
    <row r="32753" spans="6:23" x14ac:dyDescent="0.2">
      <c r="F32753" s="610"/>
      <c r="H32753" s="612"/>
      <c r="I32753" s="598"/>
      <c r="J32753" s="598"/>
      <c r="M32753" s="598"/>
      <c r="N32753" s="598"/>
      <c r="V32753" s="598"/>
      <c r="W32753" s="598"/>
    </row>
    <row r="32754" spans="6:23" x14ac:dyDescent="0.2">
      <c r="F32754" s="610"/>
      <c r="H32754" s="612"/>
      <c r="I32754" s="598"/>
      <c r="J32754" s="598"/>
      <c r="M32754" s="598"/>
      <c r="N32754" s="598"/>
      <c r="V32754" s="598"/>
      <c r="W32754" s="598"/>
    </row>
    <row r="32755" spans="6:23" x14ac:dyDescent="0.2">
      <c r="F32755" s="610"/>
      <c r="H32755" s="612"/>
      <c r="I32755" s="598"/>
      <c r="J32755" s="598"/>
      <c r="M32755" s="598"/>
      <c r="N32755" s="598"/>
      <c r="V32755" s="598"/>
      <c r="W32755" s="598"/>
    </row>
    <row r="32756" spans="6:23" x14ac:dyDescent="0.2">
      <c r="F32756" s="610"/>
      <c r="H32756" s="612"/>
      <c r="I32756" s="598"/>
      <c r="J32756" s="598"/>
      <c r="M32756" s="598"/>
      <c r="N32756" s="598"/>
      <c r="V32756" s="598"/>
      <c r="W32756" s="598"/>
    </row>
    <row r="32757" spans="6:23" x14ac:dyDescent="0.2">
      <c r="F32757" s="610"/>
      <c r="H32757" s="612"/>
      <c r="I32757" s="598"/>
      <c r="J32757" s="598"/>
      <c r="M32757" s="598"/>
      <c r="N32757" s="598"/>
      <c r="V32757" s="598"/>
      <c r="W32757" s="598"/>
    </row>
    <row r="32758" spans="6:23" x14ac:dyDescent="0.2">
      <c r="F32758" s="610"/>
      <c r="H32758" s="612"/>
      <c r="I32758" s="598"/>
      <c r="J32758" s="598"/>
      <c r="M32758" s="598"/>
      <c r="N32758" s="598"/>
      <c r="V32758" s="598"/>
      <c r="W32758" s="598"/>
    </row>
    <row r="32759" spans="6:23" x14ac:dyDescent="0.2">
      <c r="F32759" s="610"/>
      <c r="H32759" s="612"/>
      <c r="I32759" s="598"/>
      <c r="J32759" s="598"/>
      <c r="M32759" s="598"/>
      <c r="N32759" s="598"/>
      <c r="V32759" s="598"/>
      <c r="W32759" s="598"/>
    </row>
    <row r="32760" spans="6:23" x14ac:dyDescent="0.2">
      <c r="F32760" s="610"/>
      <c r="H32760" s="612"/>
      <c r="I32760" s="598"/>
      <c r="J32760" s="598"/>
      <c r="M32760" s="598"/>
      <c r="N32760" s="598"/>
      <c r="V32760" s="598"/>
      <c r="W32760" s="598"/>
    </row>
    <row r="32761" spans="6:23" x14ac:dyDescent="0.2">
      <c r="F32761" s="610"/>
      <c r="H32761" s="612"/>
      <c r="I32761" s="598"/>
      <c r="J32761" s="598"/>
      <c r="M32761" s="598"/>
      <c r="N32761" s="598"/>
      <c r="V32761" s="598"/>
      <c r="W32761" s="598"/>
    </row>
    <row r="32762" spans="6:23" x14ac:dyDescent="0.2">
      <c r="F32762" s="610"/>
      <c r="H32762" s="612"/>
      <c r="I32762" s="598"/>
      <c r="J32762" s="598"/>
      <c r="M32762" s="598"/>
      <c r="N32762" s="598"/>
      <c r="V32762" s="598"/>
      <c r="W32762" s="598"/>
    </row>
    <row r="32763" spans="6:23" x14ac:dyDescent="0.2">
      <c r="F32763" s="610"/>
      <c r="H32763" s="612"/>
      <c r="I32763" s="598"/>
      <c r="J32763" s="598"/>
      <c r="M32763" s="598"/>
      <c r="N32763" s="598"/>
      <c r="V32763" s="598"/>
      <c r="W32763" s="598"/>
    </row>
    <row r="32764" spans="6:23" x14ac:dyDescent="0.2">
      <c r="F32764" s="610"/>
      <c r="H32764" s="612"/>
      <c r="I32764" s="598"/>
      <c r="J32764" s="598"/>
      <c r="M32764" s="598"/>
      <c r="N32764" s="598"/>
      <c r="V32764" s="598"/>
      <c r="W32764" s="598"/>
    </row>
    <row r="32765" spans="6:23" x14ac:dyDescent="0.2">
      <c r="F32765" s="610"/>
      <c r="H32765" s="612"/>
      <c r="I32765" s="598"/>
      <c r="J32765" s="598"/>
      <c r="M32765" s="598"/>
      <c r="N32765" s="598"/>
      <c r="V32765" s="598"/>
      <c r="W32765" s="598"/>
    </row>
    <row r="32766" spans="6:23" x14ac:dyDescent="0.2">
      <c r="F32766" s="610"/>
      <c r="H32766" s="612"/>
      <c r="I32766" s="598"/>
      <c r="J32766" s="598"/>
      <c r="M32766" s="598"/>
      <c r="N32766" s="598"/>
      <c r="V32766" s="598"/>
      <c r="W32766" s="598"/>
    </row>
    <row r="32767" spans="6:23" x14ac:dyDescent="0.2">
      <c r="F32767" s="610"/>
      <c r="H32767" s="612"/>
      <c r="I32767" s="598"/>
      <c r="J32767" s="598"/>
      <c r="M32767" s="598"/>
      <c r="N32767" s="598"/>
      <c r="V32767" s="598"/>
      <c r="W32767" s="598"/>
    </row>
    <row r="32768" spans="6:23" x14ac:dyDescent="0.2">
      <c r="F32768" s="610"/>
      <c r="H32768" s="612"/>
      <c r="I32768" s="598"/>
      <c r="J32768" s="598"/>
      <c r="M32768" s="598"/>
      <c r="N32768" s="598"/>
      <c r="V32768" s="598"/>
      <c r="W32768" s="598"/>
    </row>
    <row r="32769" spans="6:23" x14ac:dyDescent="0.2">
      <c r="F32769" s="610"/>
      <c r="H32769" s="612"/>
      <c r="I32769" s="598"/>
      <c r="J32769" s="598"/>
      <c r="M32769" s="598"/>
      <c r="N32769" s="598"/>
      <c r="V32769" s="598"/>
      <c r="W32769" s="598"/>
    </row>
    <row r="32770" spans="6:23" x14ac:dyDescent="0.2">
      <c r="F32770" s="610"/>
      <c r="H32770" s="612"/>
      <c r="I32770" s="598"/>
      <c r="J32770" s="598"/>
      <c r="M32770" s="598"/>
      <c r="N32770" s="598"/>
      <c r="V32770" s="598"/>
      <c r="W32770" s="598"/>
    </row>
    <row r="32771" spans="6:23" x14ac:dyDescent="0.2">
      <c r="F32771" s="610"/>
      <c r="H32771" s="612"/>
      <c r="I32771" s="598"/>
      <c r="J32771" s="598"/>
      <c r="M32771" s="598"/>
      <c r="N32771" s="598"/>
      <c r="V32771" s="598"/>
      <c r="W32771" s="598"/>
    </row>
    <row r="32772" spans="6:23" x14ac:dyDescent="0.2">
      <c r="F32772" s="610"/>
      <c r="H32772" s="612"/>
      <c r="I32772" s="598"/>
      <c r="J32772" s="598"/>
      <c r="M32772" s="598"/>
      <c r="N32772" s="598"/>
      <c r="V32772" s="598"/>
      <c r="W32772" s="598"/>
    </row>
    <row r="32773" spans="6:23" x14ac:dyDescent="0.2">
      <c r="F32773" s="610"/>
      <c r="H32773" s="612"/>
      <c r="I32773" s="598"/>
      <c r="J32773" s="598"/>
      <c r="M32773" s="598"/>
      <c r="N32773" s="598"/>
      <c r="V32773" s="598"/>
      <c r="W32773" s="598"/>
    </row>
    <row r="32774" spans="6:23" x14ac:dyDescent="0.2">
      <c r="F32774" s="610"/>
      <c r="H32774" s="612"/>
      <c r="I32774" s="598"/>
      <c r="J32774" s="598"/>
      <c r="M32774" s="598"/>
      <c r="N32774" s="598"/>
      <c r="V32774" s="598"/>
      <c r="W32774" s="598"/>
    </row>
    <row r="32775" spans="6:23" x14ac:dyDescent="0.2">
      <c r="F32775" s="610"/>
      <c r="H32775" s="612"/>
      <c r="I32775" s="598"/>
      <c r="J32775" s="598"/>
      <c r="M32775" s="598"/>
      <c r="N32775" s="598"/>
      <c r="V32775" s="598"/>
      <c r="W32775" s="598"/>
    </row>
    <row r="32776" spans="6:23" x14ac:dyDescent="0.2">
      <c r="F32776" s="610"/>
      <c r="H32776" s="612"/>
      <c r="I32776" s="598"/>
      <c r="J32776" s="598"/>
      <c r="M32776" s="598"/>
      <c r="N32776" s="598"/>
      <c r="V32776" s="598"/>
      <c r="W32776" s="598"/>
    </row>
    <row r="32777" spans="6:23" x14ac:dyDescent="0.2">
      <c r="F32777" s="610"/>
      <c r="H32777" s="612"/>
      <c r="I32777" s="598"/>
      <c r="J32777" s="598"/>
      <c r="M32777" s="598"/>
      <c r="N32777" s="598"/>
      <c r="V32777" s="598"/>
      <c r="W32777" s="598"/>
    </row>
    <row r="32778" spans="6:23" x14ac:dyDescent="0.2">
      <c r="F32778" s="610"/>
      <c r="H32778" s="612"/>
      <c r="I32778" s="598"/>
      <c r="J32778" s="598"/>
      <c r="M32778" s="598"/>
      <c r="N32778" s="598"/>
      <c r="V32778" s="598"/>
      <c r="W32778" s="598"/>
    </row>
    <row r="32779" spans="6:23" x14ac:dyDescent="0.2">
      <c r="F32779" s="610"/>
      <c r="H32779" s="612"/>
      <c r="I32779" s="598"/>
      <c r="J32779" s="598"/>
      <c r="M32779" s="598"/>
      <c r="N32779" s="598"/>
      <c r="V32779" s="598"/>
      <c r="W32779" s="598"/>
    </row>
    <row r="32780" spans="6:23" x14ac:dyDescent="0.2">
      <c r="F32780" s="610"/>
      <c r="H32780" s="612"/>
      <c r="I32780" s="598"/>
      <c r="J32780" s="598"/>
      <c r="M32780" s="598"/>
      <c r="N32780" s="598"/>
      <c r="V32780" s="598"/>
      <c r="W32780" s="598"/>
    </row>
    <row r="32781" spans="6:23" x14ac:dyDescent="0.2">
      <c r="F32781" s="610"/>
      <c r="H32781" s="612"/>
      <c r="I32781" s="598"/>
      <c r="J32781" s="598"/>
      <c r="M32781" s="598"/>
      <c r="N32781" s="598"/>
      <c r="V32781" s="598"/>
      <c r="W32781" s="598"/>
    </row>
    <row r="32782" spans="6:23" x14ac:dyDescent="0.2">
      <c r="F32782" s="610"/>
      <c r="H32782" s="612"/>
      <c r="I32782" s="598"/>
      <c r="J32782" s="598"/>
      <c r="M32782" s="598"/>
      <c r="N32782" s="598"/>
      <c r="V32782" s="598"/>
      <c r="W32782" s="598"/>
    </row>
    <row r="32783" spans="6:23" x14ac:dyDescent="0.2">
      <c r="F32783" s="610"/>
      <c r="H32783" s="612"/>
      <c r="I32783" s="598"/>
      <c r="J32783" s="598"/>
      <c r="M32783" s="598"/>
      <c r="N32783" s="598"/>
      <c r="V32783" s="598"/>
      <c r="W32783" s="598"/>
    </row>
    <row r="32784" spans="6:23" x14ac:dyDescent="0.2">
      <c r="F32784" s="610"/>
      <c r="H32784" s="612"/>
      <c r="I32784" s="598"/>
      <c r="J32784" s="598"/>
      <c r="M32784" s="598"/>
      <c r="N32784" s="598"/>
      <c r="V32784" s="598"/>
      <c r="W32784" s="598"/>
    </row>
    <row r="32785" spans="6:23" x14ac:dyDescent="0.2">
      <c r="F32785" s="610"/>
      <c r="H32785" s="612"/>
      <c r="I32785" s="598"/>
      <c r="J32785" s="598"/>
      <c r="M32785" s="598"/>
      <c r="N32785" s="598"/>
      <c r="V32785" s="598"/>
      <c r="W32785" s="598"/>
    </row>
    <row r="32786" spans="6:23" x14ac:dyDescent="0.2">
      <c r="F32786" s="610"/>
      <c r="H32786" s="612"/>
      <c r="I32786" s="598"/>
      <c r="J32786" s="598"/>
      <c r="M32786" s="598"/>
      <c r="N32786" s="598"/>
      <c r="V32786" s="598"/>
      <c r="W32786" s="598"/>
    </row>
    <row r="32787" spans="6:23" x14ac:dyDescent="0.2">
      <c r="F32787" s="610"/>
      <c r="H32787" s="612"/>
      <c r="I32787" s="598"/>
      <c r="J32787" s="598"/>
      <c r="M32787" s="598"/>
      <c r="N32787" s="598"/>
      <c r="V32787" s="598"/>
      <c r="W32787" s="598"/>
    </row>
    <row r="32788" spans="6:23" x14ac:dyDescent="0.2">
      <c r="F32788" s="610"/>
      <c r="H32788" s="612"/>
      <c r="I32788" s="598"/>
      <c r="J32788" s="598"/>
      <c r="M32788" s="598"/>
      <c r="N32788" s="598"/>
      <c r="V32788" s="598"/>
      <c r="W32788" s="598"/>
    </row>
    <row r="32789" spans="6:23" x14ac:dyDescent="0.2">
      <c r="F32789" s="610"/>
      <c r="H32789" s="612"/>
      <c r="I32789" s="598"/>
      <c r="J32789" s="598"/>
      <c r="M32789" s="598"/>
      <c r="N32789" s="598"/>
      <c r="V32789" s="598"/>
      <c r="W32789" s="598"/>
    </row>
    <row r="32790" spans="6:23" x14ac:dyDescent="0.2">
      <c r="F32790" s="610"/>
      <c r="H32790" s="612"/>
      <c r="I32790" s="598"/>
      <c r="J32790" s="598"/>
      <c r="M32790" s="598"/>
      <c r="N32790" s="598"/>
      <c r="V32790" s="598"/>
      <c r="W32790" s="598"/>
    </row>
    <row r="32791" spans="6:23" x14ac:dyDescent="0.2">
      <c r="F32791" s="610"/>
      <c r="H32791" s="612"/>
      <c r="I32791" s="598"/>
      <c r="J32791" s="598"/>
      <c r="M32791" s="598"/>
      <c r="N32791" s="598"/>
      <c r="V32791" s="598"/>
      <c r="W32791" s="598"/>
    </row>
    <row r="32792" spans="6:23" x14ac:dyDescent="0.2">
      <c r="F32792" s="610"/>
      <c r="H32792" s="612"/>
      <c r="I32792" s="598"/>
      <c r="J32792" s="598"/>
      <c r="M32792" s="598"/>
      <c r="N32792" s="598"/>
      <c r="V32792" s="598"/>
      <c r="W32792" s="598"/>
    </row>
    <row r="32793" spans="6:23" x14ac:dyDescent="0.2">
      <c r="F32793" s="610"/>
      <c r="H32793" s="612"/>
      <c r="I32793" s="598"/>
      <c r="J32793" s="598"/>
      <c r="M32793" s="598"/>
      <c r="N32793" s="598"/>
      <c r="V32793" s="598"/>
      <c r="W32793" s="598"/>
    </row>
    <row r="32794" spans="6:23" x14ac:dyDescent="0.2">
      <c r="F32794" s="610"/>
      <c r="H32794" s="612"/>
      <c r="I32794" s="598"/>
      <c r="J32794" s="598"/>
      <c r="M32794" s="598"/>
      <c r="N32794" s="598"/>
      <c r="V32794" s="598"/>
      <c r="W32794" s="598"/>
    </row>
    <row r="32795" spans="6:23" x14ac:dyDescent="0.2">
      <c r="F32795" s="610"/>
      <c r="H32795" s="612"/>
      <c r="I32795" s="598"/>
      <c r="J32795" s="598"/>
      <c r="M32795" s="598"/>
      <c r="N32795" s="598"/>
      <c r="V32795" s="598"/>
      <c r="W32795" s="598"/>
    </row>
    <row r="32796" spans="6:23" x14ac:dyDescent="0.2">
      <c r="F32796" s="610"/>
      <c r="H32796" s="612"/>
      <c r="I32796" s="598"/>
      <c r="J32796" s="598"/>
      <c r="M32796" s="598"/>
      <c r="N32796" s="598"/>
      <c r="V32796" s="598"/>
      <c r="W32796" s="598"/>
    </row>
    <row r="32797" spans="6:23" x14ac:dyDescent="0.2">
      <c r="F32797" s="610"/>
      <c r="H32797" s="612"/>
      <c r="I32797" s="598"/>
      <c r="J32797" s="598"/>
      <c r="M32797" s="598"/>
      <c r="N32797" s="598"/>
      <c r="V32797" s="598"/>
      <c r="W32797" s="598"/>
    </row>
    <row r="32798" spans="6:23" x14ac:dyDescent="0.2">
      <c r="F32798" s="610"/>
      <c r="H32798" s="612"/>
      <c r="I32798" s="598"/>
      <c r="J32798" s="598"/>
      <c r="M32798" s="598"/>
      <c r="N32798" s="598"/>
      <c r="V32798" s="598"/>
      <c r="W32798" s="598"/>
    </row>
    <row r="32799" spans="6:23" x14ac:dyDescent="0.2">
      <c r="F32799" s="610"/>
      <c r="H32799" s="612"/>
      <c r="I32799" s="598"/>
      <c r="J32799" s="598"/>
      <c r="M32799" s="598"/>
      <c r="N32799" s="598"/>
      <c r="V32799" s="598"/>
      <c r="W32799" s="598"/>
    </row>
    <row r="32800" spans="6:23" x14ac:dyDescent="0.2">
      <c r="F32800" s="610"/>
      <c r="H32800" s="612"/>
      <c r="I32800" s="598"/>
      <c r="J32800" s="598"/>
      <c r="M32800" s="598"/>
      <c r="N32800" s="598"/>
      <c r="V32800" s="598"/>
      <c r="W32800" s="598"/>
    </row>
    <row r="32801" spans="6:23" x14ac:dyDescent="0.2">
      <c r="F32801" s="610"/>
      <c r="H32801" s="612"/>
      <c r="I32801" s="598"/>
      <c r="J32801" s="598"/>
      <c r="M32801" s="598"/>
      <c r="N32801" s="598"/>
      <c r="V32801" s="598"/>
      <c r="W32801" s="598"/>
    </row>
    <row r="32802" spans="6:23" x14ac:dyDescent="0.2">
      <c r="F32802" s="610"/>
      <c r="H32802" s="612"/>
      <c r="I32802" s="598"/>
      <c r="J32802" s="598"/>
      <c r="M32802" s="598"/>
      <c r="N32802" s="598"/>
      <c r="V32802" s="598"/>
      <c r="W32802" s="598"/>
    </row>
    <row r="32803" spans="6:23" x14ac:dyDescent="0.2">
      <c r="F32803" s="610"/>
      <c r="H32803" s="612"/>
      <c r="I32803" s="598"/>
      <c r="J32803" s="598"/>
      <c r="M32803" s="598"/>
      <c r="N32803" s="598"/>
      <c r="V32803" s="598"/>
      <c r="W32803" s="598"/>
    </row>
    <row r="32804" spans="6:23" x14ac:dyDescent="0.2">
      <c r="F32804" s="610"/>
      <c r="H32804" s="612"/>
      <c r="I32804" s="598"/>
      <c r="J32804" s="598"/>
      <c r="M32804" s="598"/>
      <c r="N32804" s="598"/>
      <c r="V32804" s="598"/>
      <c r="W32804" s="598"/>
    </row>
    <row r="32805" spans="6:23" x14ac:dyDescent="0.2">
      <c r="F32805" s="610"/>
      <c r="H32805" s="612"/>
      <c r="I32805" s="598"/>
      <c r="J32805" s="598"/>
      <c r="M32805" s="598"/>
      <c r="N32805" s="598"/>
      <c r="V32805" s="598"/>
      <c r="W32805" s="598"/>
    </row>
    <row r="32806" spans="6:23" x14ac:dyDescent="0.2">
      <c r="F32806" s="610"/>
      <c r="H32806" s="612"/>
      <c r="I32806" s="598"/>
      <c r="J32806" s="598"/>
      <c r="M32806" s="598"/>
      <c r="N32806" s="598"/>
      <c r="V32806" s="598"/>
      <c r="W32806" s="598"/>
    </row>
    <row r="32807" spans="6:23" x14ac:dyDescent="0.2">
      <c r="F32807" s="610"/>
      <c r="H32807" s="612"/>
      <c r="I32807" s="598"/>
      <c r="J32807" s="598"/>
      <c r="M32807" s="598"/>
      <c r="N32807" s="598"/>
      <c r="V32807" s="598"/>
      <c r="W32807" s="598"/>
    </row>
    <row r="32808" spans="6:23" x14ac:dyDescent="0.2">
      <c r="F32808" s="610"/>
      <c r="H32808" s="612"/>
      <c r="I32808" s="598"/>
      <c r="J32808" s="598"/>
      <c r="M32808" s="598"/>
      <c r="N32808" s="598"/>
      <c r="V32808" s="598"/>
      <c r="W32808" s="598"/>
    </row>
    <row r="32809" spans="6:23" x14ac:dyDescent="0.2">
      <c r="F32809" s="610"/>
      <c r="H32809" s="612"/>
      <c r="I32809" s="598"/>
      <c r="J32809" s="598"/>
      <c r="M32809" s="598"/>
      <c r="N32809" s="598"/>
      <c r="V32809" s="598"/>
      <c r="W32809" s="598"/>
    </row>
    <row r="32810" spans="6:23" x14ac:dyDescent="0.2">
      <c r="F32810" s="610"/>
      <c r="H32810" s="612"/>
      <c r="I32810" s="598"/>
      <c r="J32810" s="598"/>
      <c r="M32810" s="598"/>
      <c r="N32810" s="598"/>
      <c r="V32810" s="598"/>
      <c r="W32810" s="598"/>
    </row>
    <row r="32811" spans="6:23" x14ac:dyDescent="0.2">
      <c r="F32811" s="610"/>
      <c r="H32811" s="612"/>
      <c r="I32811" s="598"/>
      <c r="J32811" s="598"/>
      <c r="M32811" s="598"/>
      <c r="N32811" s="598"/>
      <c r="V32811" s="598"/>
      <c r="W32811" s="598"/>
    </row>
    <row r="32812" spans="6:23" x14ac:dyDescent="0.2">
      <c r="F32812" s="610"/>
      <c r="H32812" s="612"/>
      <c r="I32812" s="598"/>
      <c r="J32812" s="598"/>
      <c r="M32812" s="598"/>
      <c r="N32812" s="598"/>
      <c r="V32812" s="598"/>
      <c r="W32812" s="598"/>
    </row>
    <row r="32813" spans="6:23" x14ac:dyDescent="0.2">
      <c r="F32813" s="610"/>
      <c r="H32813" s="612"/>
      <c r="I32813" s="598"/>
      <c r="J32813" s="598"/>
      <c r="M32813" s="598"/>
      <c r="N32813" s="598"/>
      <c r="V32813" s="598"/>
      <c r="W32813" s="598"/>
    </row>
    <row r="32814" spans="6:23" x14ac:dyDescent="0.2">
      <c r="F32814" s="610"/>
      <c r="H32814" s="612"/>
      <c r="I32814" s="598"/>
      <c r="J32814" s="598"/>
      <c r="M32814" s="598"/>
      <c r="N32814" s="598"/>
      <c r="V32814" s="598"/>
      <c r="W32814" s="598"/>
    </row>
    <row r="32815" spans="6:23" x14ac:dyDescent="0.2">
      <c r="F32815" s="610"/>
      <c r="H32815" s="612"/>
      <c r="I32815" s="598"/>
      <c r="J32815" s="598"/>
      <c r="M32815" s="598"/>
      <c r="N32815" s="598"/>
      <c r="V32815" s="598"/>
      <c r="W32815" s="598"/>
    </row>
    <row r="32816" spans="6:23" x14ac:dyDescent="0.2">
      <c r="F32816" s="610"/>
      <c r="H32816" s="612"/>
      <c r="I32816" s="598"/>
      <c r="J32816" s="598"/>
      <c r="M32816" s="598"/>
      <c r="N32816" s="598"/>
      <c r="V32816" s="598"/>
      <c r="W32816" s="598"/>
    </row>
    <row r="32817" spans="6:23" x14ac:dyDescent="0.2">
      <c r="F32817" s="610"/>
      <c r="H32817" s="612"/>
      <c r="I32817" s="598"/>
      <c r="J32817" s="598"/>
      <c r="M32817" s="598"/>
      <c r="N32817" s="598"/>
      <c r="V32817" s="598"/>
      <c r="W32817" s="598"/>
    </row>
    <row r="32818" spans="6:23" x14ac:dyDescent="0.2">
      <c r="F32818" s="610"/>
      <c r="H32818" s="612"/>
      <c r="I32818" s="598"/>
      <c r="J32818" s="598"/>
      <c r="M32818" s="598"/>
      <c r="N32818" s="598"/>
      <c r="V32818" s="598"/>
      <c r="W32818" s="598"/>
    </row>
    <row r="32819" spans="6:23" x14ac:dyDescent="0.2">
      <c r="F32819" s="610"/>
      <c r="H32819" s="612"/>
      <c r="I32819" s="598"/>
      <c r="J32819" s="598"/>
      <c r="M32819" s="598"/>
      <c r="N32819" s="598"/>
      <c r="V32819" s="598"/>
      <c r="W32819" s="598"/>
    </row>
    <row r="32820" spans="6:23" x14ac:dyDescent="0.2">
      <c r="F32820" s="610"/>
      <c r="H32820" s="612"/>
      <c r="I32820" s="598"/>
      <c r="J32820" s="598"/>
      <c r="M32820" s="598"/>
      <c r="N32820" s="598"/>
      <c r="V32820" s="598"/>
      <c r="W32820" s="598"/>
    </row>
    <row r="32821" spans="6:23" x14ac:dyDescent="0.2">
      <c r="F32821" s="610"/>
      <c r="H32821" s="612"/>
      <c r="I32821" s="598"/>
      <c r="J32821" s="598"/>
      <c r="M32821" s="598"/>
      <c r="N32821" s="598"/>
      <c r="V32821" s="598"/>
      <c r="W32821" s="598"/>
    </row>
    <row r="32822" spans="6:23" x14ac:dyDescent="0.2">
      <c r="F32822" s="610"/>
      <c r="H32822" s="612"/>
      <c r="I32822" s="598"/>
      <c r="J32822" s="598"/>
      <c r="M32822" s="598"/>
      <c r="N32822" s="598"/>
      <c r="V32822" s="598"/>
      <c r="W32822" s="598"/>
    </row>
    <row r="32823" spans="6:23" x14ac:dyDescent="0.2">
      <c r="F32823" s="610"/>
      <c r="H32823" s="612"/>
      <c r="I32823" s="598"/>
      <c r="J32823" s="598"/>
      <c r="M32823" s="598"/>
      <c r="N32823" s="598"/>
      <c r="V32823" s="598"/>
      <c r="W32823" s="598"/>
    </row>
    <row r="32824" spans="6:23" x14ac:dyDescent="0.2">
      <c r="F32824" s="610"/>
      <c r="H32824" s="612"/>
      <c r="I32824" s="598"/>
      <c r="J32824" s="598"/>
      <c r="M32824" s="598"/>
      <c r="N32824" s="598"/>
      <c r="V32824" s="598"/>
      <c r="W32824" s="598"/>
    </row>
    <row r="32825" spans="6:23" x14ac:dyDescent="0.2">
      <c r="F32825" s="610"/>
      <c r="H32825" s="612"/>
      <c r="I32825" s="598"/>
      <c r="J32825" s="598"/>
      <c r="M32825" s="598"/>
      <c r="N32825" s="598"/>
      <c r="V32825" s="598"/>
      <c r="W32825" s="598"/>
    </row>
    <row r="32826" spans="6:23" x14ac:dyDescent="0.2">
      <c r="F32826" s="610"/>
      <c r="H32826" s="612"/>
      <c r="I32826" s="598"/>
      <c r="J32826" s="598"/>
      <c r="M32826" s="598"/>
      <c r="N32826" s="598"/>
      <c r="V32826" s="598"/>
      <c r="W32826" s="598"/>
    </row>
    <row r="32827" spans="6:23" x14ac:dyDescent="0.2">
      <c r="F32827" s="610"/>
      <c r="H32827" s="612"/>
      <c r="I32827" s="598"/>
      <c r="J32827" s="598"/>
      <c r="M32827" s="598"/>
      <c r="N32827" s="598"/>
      <c r="V32827" s="598"/>
      <c r="W32827" s="598"/>
    </row>
    <row r="32828" spans="6:23" x14ac:dyDescent="0.2">
      <c r="F32828" s="610"/>
      <c r="H32828" s="612"/>
      <c r="I32828" s="598"/>
      <c r="J32828" s="598"/>
      <c r="M32828" s="598"/>
      <c r="N32828" s="598"/>
      <c r="V32828" s="598"/>
      <c r="W32828" s="598"/>
    </row>
    <row r="32829" spans="6:23" x14ac:dyDescent="0.2">
      <c r="F32829" s="610"/>
      <c r="H32829" s="612"/>
      <c r="I32829" s="598"/>
      <c r="J32829" s="598"/>
      <c r="M32829" s="598"/>
      <c r="N32829" s="598"/>
      <c r="V32829" s="598"/>
      <c r="W32829" s="598"/>
    </row>
    <row r="32830" spans="6:23" x14ac:dyDescent="0.2">
      <c r="F32830" s="610"/>
      <c r="H32830" s="612"/>
      <c r="I32830" s="598"/>
      <c r="J32830" s="598"/>
      <c r="M32830" s="598"/>
      <c r="N32830" s="598"/>
      <c r="V32830" s="598"/>
      <c r="W32830" s="598"/>
    </row>
    <row r="32831" spans="6:23" x14ac:dyDescent="0.2">
      <c r="F32831" s="610"/>
      <c r="H32831" s="612"/>
      <c r="I32831" s="598"/>
      <c r="J32831" s="598"/>
      <c r="M32831" s="598"/>
      <c r="N32831" s="598"/>
      <c r="V32831" s="598"/>
      <c r="W32831" s="598"/>
    </row>
    <row r="32832" spans="6:23" x14ac:dyDescent="0.2">
      <c r="F32832" s="610"/>
      <c r="H32832" s="612"/>
      <c r="I32832" s="598"/>
      <c r="J32832" s="598"/>
      <c r="M32832" s="598"/>
      <c r="N32832" s="598"/>
      <c r="V32832" s="598"/>
      <c r="W32832" s="598"/>
    </row>
    <row r="32833" spans="6:23" x14ac:dyDescent="0.2">
      <c r="F32833" s="610"/>
      <c r="H32833" s="612"/>
      <c r="I32833" s="598"/>
      <c r="J32833" s="598"/>
      <c r="M32833" s="598"/>
      <c r="N32833" s="598"/>
      <c r="V32833" s="598"/>
      <c r="W32833" s="598"/>
    </row>
    <row r="32834" spans="6:23" x14ac:dyDescent="0.2">
      <c r="F32834" s="610"/>
      <c r="H32834" s="612"/>
      <c r="I32834" s="598"/>
      <c r="J32834" s="598"/>
      <c r="M32834" s="598"/>
      <c r="N32834" s="598"/>
      <c r="V32834" s="598"/>
      <c r="W32834" s="598"/>
    </row>
    <row r="32835" spans="6:23" x14ac:dyDescent="0.2">
      <c r="F32835" s="610"/>
      <c r="H32835" s="612"/>
      <c r="I32835" s="598"/>
      <c r="J32835" s="598"/>
      <c r="M32835" s="598"/>
      <c r="N32835" s="598"/>
      <c r="V32835" s="598"/>
      <c r="W32835" s="598"/>
    </row>
    <row r="32836" spans="6:23" x14ac:dyDescent="0.2">
      <c r="F32836" s="610"/>
      <c r="H32836" s="612"/>
      <c r="I32836" s="598"/>
      <c r="J32836" s="598"/>
      <c r="M32836" s="598"/>
      <c r="N32836" s="598"/>
      <c r="V32836" s="598"/>
      <c r="W32836" s="598"/>
    </row>
    <row r="32837" spans="6:23" x14ac:dyDescent="0.2">
      <c r="F32837" s="610"/>
      <c r="H32837" s="612"/>
      <c r="I32837" s="598"/>
      <c r="J32837" s="598"/>
      <c r="M32837" s="598"/>
      <c r="N32837" s="598"/>
      <c r="V32837" s="598"/>
      <c r="W32837" s="598"/>
    </row>
    <row r="32838" spans="6:23" x14ac:dyDescent="0.2">
      <c r="F32838" s="610"/>
      <c r="H32838" s="612"/>
      <c r="I32838" s="598"/>
      <c r="J32838" s="598"/>
      <c r="M32838" s="598"/>
      <c r="N32838" s="598"/>
      <c r="V32838" s="598"/>
      <c r="W32838" s="598"/>
    </row>
    <row r="32839" spans="6:23" x14ac:dyDescent="0.2">
      <c r="F32839" s="610"/>
      <c r="H32839" s="612"/>
      <c r="I32839" s="598"/>
      <c r="J32839" s="598"/>
      <c r="M32839" s="598"/>
      <c r="N32839" s="598"/>
      <c r="V32839" s="598"/>
      <c r="W32839" s="598"/>
    </row>
    <row r="32840" spans="6:23" x14ac:dyDescent="0.2">
      <c r="F32840" s="610"/>
      <c r="H32840" s="612"/>
      <c r="I32840" s="598"/>
      <c r="J32840" s="598"/>
      <c r="M32840" s="598"/>
      <c r="N32840" s="598"/>
      <c r="V32840" s="598"/>
      <c r="W32840" s="598"/>
    </row>
    <row r="32841" spans="6:23" x14ac:dyDescent="0.2">
      <c r="F32841" s="610"/>
      <c r="H32841" s="612"/>
      <c r="I32841" s="598"/>
      <c r="J32841" s="598"/>
      <c r="M32841" s="598"/>
      <c r="N32841" s="598"/>
      <c r="V32841" s="598"/>
      <c r="W32841" s="598"/>
    </row>
    <row r="32842" spans="6:23" x14ac:dyDescent="0.2">
      <c r="F32842" s="610"/>
      <c r="H32842" s="612"/>
      <c r="I32842" s="598"/>
      <c r="J32842" s="598"/>
      <c r="M32842" s="598"/>
      <c r="N32842" s="598"/>
      <c r="V32842" s="598"/>
      <c r="W32842" s="598"/>
    </row>
    <row r="32843" spans="6:23" x14ac:dyDescent="0.2">
      <c r="F32843" s="610"/>
      <c r="H32843" s="612"/>
      <c r="I32843" s="598"/>
      <c r="J32843" s="598"/>
      <c r="M32843" s="598"/>
      <c r="N32843" s="598"/>
      <c r="V32843" s="598"/>
      <c r="W32843" s="598"/>
    </row>
    <row r="32844" spans="6:23" x14ac:dyDescent="0.2">
      <c r="F32844" s="610"/>
      <c r="H32844" s="612"/>
      <c r="I32844" s="598"/>
      <c r="J32844" s="598"/>
      <c r="M32844" s="598"/>
      <c r="N32844" s="598"/>
      <c r="V32844" s="598"/>
      <c r="W32844" s="598"/>
    </row>
    <row r="32845" spans="6:23" x14ac:dyDescent="0.2">
      <c r="F32845" s="610"/>
      <c r="H32845" s="612"/>
      <c r="I32845" s="598"/>
      <c r="J32845" s="598"/>
      <c r="M32845" s="598"/>
      <c r="N32845" s="598"/>
      <c r="V32845" s="598"/>
      <c r="W32845" s="598"/>
    </row>
    <row r="32846" spans="6:23" x14ac:dyDescent="0.2">
      <c r="F32846" s="610"/>
      <c r="H32846" s="612"/>
      <c r="I32846" s="598"/>
      <c r="J32846" s="598"/>
      <c r="M32846" s="598"/>
      <c r="N32846" s="598"/>
      <c r="V32846" s="598"/>
      <c r="W32846" s="598"/>
    </row>
    <row r="32847" spans="6:23" x14ac:dyDescent="0.2">
      <c r="F32847" s="610"/>
      <c r="H32847" s="612"/>
      <c r="I32847" s="598"/>
      <c r="J32847" s="598"/>
      <c r="M32847" s="598"/>
      <c r="N32847" s="598"/>
      <c r="V32847" s="598"/>
      <c r="W32847" s="598"/>
    </row>
    <row r="32848" spans="6:23" x14ac:dyDescent="0.2">
      <c r="F32848" s="610"/>
      <c r="H32848" s="612"/>
      <c r="I32848" s="598"/>
      <c r="J32848" s="598"/>
      <c r="M32848" s="598"/>
      <c r="N32848" s="598"/>
      <c r="V32848" s="598"/>
      <c r="W32848" s="598"/>
    </row>
    <row r="32849" spans="6:23" x14ac:dyDescent="0.2">
      <c r="F32849" s="610"/>
      <c r="H32849" s="612"/>
      <c r="I32849" s="598"/>
      <c r="J32849" s="598"/>
      <c r="M32849" s="598"/>
      <c r="N32849" s="598"/>
      <c r="V32849" s="598"/>
      <c r="W32849" s="598"/>
    </row>
    <row r="32850" spans="6:23" x14ac:dyDescent="0.2">
      <c r="F32850" s="610"/>
      <c r="H32850" s="612"/>
      <c r="I32850" s="598"/>
      <c r="J32850" s="598"/>
      <c r="M32850" s="598"/>
      <c r="N32850" s="598"/>
      <c r="V32850" s="598"/>
      <c r="W32850" s="598"/>
    </row>
    <row r="32851" spans="6:23" x14ac:dyDescent="0.2">
      <c r="F32851" s="610"/>
      <c r="H32851" s="612"/>
      <c r="I32851" s="598"/>
      <c r="J32851" s="598"/>
      <c r="M32851" s="598"/>
      <c r="N32851" s="598"/>
      <c r="V32851" s="598"/>
      <c r="W32851" s="598"/>
    </row>
    <row r="32852" spans="6:23" x14ac:dyDescent="0.2">
      <c r="F32852" s="610"/>
      <c r="H32852" s="612"/>
      <c r="I32852" s="598"/>
      <c r="J32852" s="598"/>
      <c r="M32852" s="598"/>
      <c r="N32852" s="598"/>
      <c r="V32852" s="598"/>
      <c r="W32852" s="598"/>
    </row>
    <row r="32853" spans="6:23" x14ac:dyDescent="0.2">
      <c r="F32853" s="610"/>
      <c r="H32853" s="612"/>
      <c r="I32853" s="598"/>
      <c r="J32853" s="598"/>
      <c r="M32853" s="598"/>
      <c r="N32853" s="598"/>
      <c r="V32853" s="598"/>
      <c r="W32853" s="598"/>
    </row>
    <row r="32854" spans="6:23" x14ac:dyDescent="0.2">
      <c r="F32854" s="610"/>
      <c r="H32854" s="612"/>
      <c r="I32854" s="598"/>
      <c r="J32854" s="598"/>
      <c r="M32854" s="598"/>
      <c r="N32854" s="598"/>
      <c r="V32854" s="598"/>
      <c r="W32854" s="598"/>
    </row>
    <row r="32855" spans="6:23" x14ac:dyDescent="0.2">
      <c r="F32855" s="610"/>
      <c r="H32855" s="612"/>
      <c r="I32855" s="598"/>
      <c r="J32855" s="598"/>
      <c r="M32855" s="598"/>
      <c r="N32855" s="598"/>
      <c r="V32855" s="598"/>
      <c r="W32855" s="598"/>
    </row>
    <row r="32856" spans="6:23" x14ac:dyDescent="0.2">
      <c r="F32856" s="610"/>
      <c r="H32856" s="612"/>
      <c r="I32856" s="598"/>
      <c r="J32856" s="598"/>
      <c r="M32856" s="598"/>
      <c r="N32856" s="598"/>
      <c r="V32856" s="598"/>
      <c r="W32856" s="598"/>
    </row>
    <row r="32857" spans="6:23" x14ac:dyDescent="0.2">
      <c r="F32857" s="610"/>
      <c r="H32857" s="612"/>
      <c r="I32857" s="598"/>
      <c r="J32857" s="598"/>
      <c r="M32857" s="598"/>
      <c r="N32857" s="598"/>
      <c r="V32857" s="598"/>
      <c r="W32857" s="598"/>
    </row>
    <row r="32858" spans="6:23" x14ac:dyDescent="0.2">
      <c r="F32858" s="610"/>
      <c r="H32858" s="612"/>
      <c r="I32858" s="598"/>
      <c r="J32858" s="598"/>
      <c r="M32858" s="598"/>
      <c r="N32858" s="598"/>
      <c r="V32858" s="598"/>
      <c r="W32858" s="598"/>
    </row>
    <row r="32859" spans="6:23" x14ac:dyDescent="0.2">
      <c r="F32859" s="610"/>
      <c r="H32859" s="612"/>
      <c r="I32859" s="598"/>
      <c r="J32859" s="598"/>
      <c r="M32859" s="598"/>
      <c r="N32859" s="598"/>
      <c r="V32859" s="598"/>
      <c r="W32859" s="598"/>
    </row>
    <row r="32860" spans="6:23" x14ac:dyDescent="0.2">
      <c r="F32860" s="610"/>
      <c r="H32860" s="612"/>
      <c r="I32860" s="598"/>
      <c r="J32860" s="598"/>
      <c r="M32860" s="598"/>
      <c r="N32860" s="598"/>
      <c r="V32860" s="598"/>
      <c r="W32860" s="598"/>
    </row>
    <row r="32861" spans="6:23" x14ac:dyDescent="0.2">
      <c r="F32861" s="610"/>
      <c r="H32861" s="612"/>
      <c r="I32861" s="598"/>
      <c r="J32861" s="598"/>
      <c r="M32861" s="598"/>
      <c r="N32861" s="598"/>
      <c r="V32861" s="598"/>
      <c r="W32861" s="598"/>
    </row>
    <row r="32862" spans="6:23" x14ac:dyDescent="0.2">
      <c r="F32862" s="610"/>
      <c r="H32862" s="612"/>
      <c r="I32862" s="598"/>
      <c r="J32862" s="598"/>
      <c r="M32862" s="598"/>
      <c r="N32862" s="598"/>
      <c r="V32862" s="598"/>
      <c r="W32862" s="598"/>
    </row>
    <row r="32863" spans="6:23" x14ac:dyDescent="0.2">
      <c r="F32863" s="610"/>
      <c r="H32863" s="612"/>
      <c r="I32863" s="598"/>
      <c r="J32863" s="598"/>
      <c r="M32863" s="598"/>
      <c r="N32863" s="598"/>
      <c r="V32863" s="598"/>
      <c r="W32863" s="598"/>
    </row>
    <row r="32864" spans="6:23" x14ac:dyDescent="0.2">
      <c r="F32864" s="610"/>
      <c r="H32864" s="612"/>
      <c r="I32864" s="598"/>
      <c r="J32864" s="598"/>
      <c r="M32864" s="598"/>
      <c r="N32864" s="598"/>
      <c r="V32864" s="598"/>
      <c r="W32864" s="598"/>
    </row>
    <row r="32865" spans="6:23" x14ac:dyDescent="0.2">
      <c r="F32865" s="610"/>
      <c r="H32865" s="612"/>
      <c r="I32865" s="598"/>
      <c r="J32865" s="598"/>
      <c r="M32865" s="598"/>
      <c r="N32865" s="598"/>
      <c r="V32865" s="598"/>
      <c r="W32865" s="598"/>
    </row>
    <row r="32866" spans="6:23" x14ac:dyDescent="0.2">
      <c r="F32866" s="610"/>
      <c r="H32866" s="612"/>
      <c r="I32866" s="598"/>
      <c r="J32866" s="598"/>
      <c r="M32866" s="598"/>
      <c r="N32866" s="598"/>
      <c r="V32866" s="598"/>
      <c r="W32866" s="598"/>
    </row>
    <row r="32867" spans="6:23" x14ac:dyDescent="0.2">
      <c r="F32867" s="610"/>
      <c r="H32867" s="612"/>
      <c r="I32867" s="598"/>
      <c r="J32867" s="598"/>
      <c r="M32867" s="598"/>
      <c r="N32867" s="598"/>
      <c r="V32867" s="598"/>
      <c r="W32867" s="598"/>
    </row>
    <row r="32868" spans="6:23" x14ac:dyDescent="0.2">
      <c r="F32868" s="610"/>
      <c r="H32868" s="612"/>
      <c r="I32868" s="598"/>
      <c r="J32868" s="598"/>
      <c r="M32868" s="598"/>
      <c r="N32868" s="598"/>
      <c r="V32868" s="598"/>
      <c r="W32868" s="598"/>
    </row>
    <row r="32869" spans="6:23" x14ac:dyDescent="0.2">
      <c r="F32869" s="610"/>
      <c r="H32869" s="612"/>
      <c r="I32869" s="598"/>
      <c r="J32869" s="598"/>
      <c r="M32869" s="598"/>
      <c r="N32869" s="598"/>
      <c r="V32869" s="598"/>
      <c r="W32869" s="598"/>
    </row>
    <row r="32870" spans="6:23" x14ac:dyDescent="0.2">
      <c r="F32870" s="610"/>
      <c r="H32870" s="612"/>
      <c r="I32870" s="598"/>
      <c r="J32870" s="598"/>
      <c r="M32870" s="598"/>
      <c r="N32870" s="598"/>
      <c r="V32870" s="598"/>
      <c r="W32870" s="598"/>
    </row>
    <row r="32871" spans="6:23" x14ac:dyDescent="0.2">
      <c r="F32871" s="610"/>
      <c r="H32871" s="612"/>
      <c r="I32871" s="598"/>
      <c r="J32871" s="598"/>
      <c r="M32871" s="598"/>
      <c r="N32871" s="598"/>
      <c r="V32871" s="598"/>
      <c r="W32871" s="598"/>
    </row>
    <row r="32872" spans="6:23" x14ac:dyDescent="0.2">
      <c r="F32872" s="610"/>
      <c r="H32872" s="612"/>
      <c r="I32872" s="598"/>
      <c r="J32872" s="598"/>
      <c r="M32872" s="598"/>
      <c r="N32872" s="598"/>
      <c r="V32872" s="598"/>
      <c r="W32872" s="598"/>
    </row>
    <row r="32873" spans="6:23" x14ac:dyDescent="0.2">
      <c r="F32873" s="610"/>
      <c r="H32873" s="612"/>
      <c r="I32873" s="598"/>
      <c r="J32873" s="598"/>
      <c r="M32873" s="598"/>
      <c r="N32873" s="598"/>
      <c r="V32873" s="598"/>
      <c r="W32873" s="598"/>
    </row>
    <row r="32874" spans="6:23" x14ac:dyDescent="0.2">
      <c r="F32874" s="610"/>
      <c r="H32874" s="612"/>
      <c r="I32874" s="598"/>
      <c r="J32874" s="598"/>
      <c r="M32874" s="598"/>
      <c r="N32874" s="598"/>
      <c r="V32874" s="598"/>
      <c r="W32874" s="598"/>
    </row>
    <row r="32875" spans="6:23" x14ac:dyDescent="0.2">
      <c r="F32875" s="610"/>
      <c r="H32875" s="612"/>
      <c r="I32875" s="598"/>
      <c r="J32875" s="598"/>
      <c r="M32875" s="598"/>
      <c r="N32875" s="598"/>
      <c r="V32875" s="598"/>
      <c r="W32875" s="598"/>
    </row>
    <row r="32876" spans="6:23" x14ac:dyDescent="0.2">
      <c r="F32876" s="610"/>
      <c r="H32876" s="612"/>
      <c r="I32876" s="598"/>
      <c r="J32876" s="598"/>
      <c r="M32876" s="598"/>
      <c r="N32876" s="598"/>
      <c r="V32876" s="598"/>
      <c r="W32876" s="598"/>
    </row>
    <row r="32877" spans="6:23" x14ac:dyDescent="0.2">
      <c r="F32877" s="610"/>
      <c r="H32877" s="612"/>
      <c r="I32877" s="598"/>
      <c r="J32877" s="598"/>
      <c r="M32877" s="598"/>
      <c r="N32877" s="598"/>
      <c r="V32877" s="598"/>
      <c r="W32877" s="598"/>
    </row>
    <row r="32878" spans="6:23" x14ac:dyDescent="0.2">
      <c r="F32878" s="610"/>
      <c r="H32878" s="612"/>
      <c r="I32878" s="598"/>
      <c r="J32878" s="598"/>
      <c r="M32878" s="598"/>
      <c r="N32878" s="598"/>
      <c r="V32878" s="598"/>
      <c r="W32878" s="598"/>
    </row>
    <row r="32879" spans="6:23" x14ac:dyDescent="0.2">
      <c r="F32879" s="610"/>
      <c r="H32879" s="612"/>
      <c r="I32879" s="598"/>
      <c r="J32879" s="598"/>
      <c r="M32879" s="598"/>
      <c r="N32879" s="598"/>
      <c r="V32879" s="598"/>
      <c r="W32879" s="598"/>
    </row>
    <row r="32880" spans="6:23" x14ac:dyDescent="0.2">
      <c r="F32880" s="610"/>
      <c r="H32880" s="612"/>
      <c r="I32880" s="598"/>
      <c r="J32880" s="598"/>
      <c r="M32880" s="598"/>
      <c r="N32880" s="598"/>
      <c r="V32880" s="598"/>
      <c r="W32880" s="598"/>
    </row>
    <row r="32881" spans="6:23" x14ac:dyDescent="0.2">
      <c r="F32881" s="610"/>
      <c r="H32881" s="612"/>
      <c r="I32881" s="598"/>
      <c r="J32881" s="598"/>
      <c r="M32881" s="598"/>
      <c r="N32881" s="598"/>
      <c r="V32881" s="598"/>
      <c r="W32881" s="598"/>
    </row>
    <row r="32882" spans="6:23" x14ac:dyDescent="0.2">
      <c r="F32882" s="610"/>
      <c r="H32882" s="612"/>
      <c r="I32882" s="598"/>
      <c r="J32882" s="598"/>
      <c r="M32882" s="598"/>
      <c r="N32882" s="598"/>
      <c r="V32882" s="598"/>
      <c r="W32882" s="598"/>
    </row>
    <row r="32883" spans="6:23" x14ac:dyDescent="0.2">
      <c r="F32883" s="610"/>
      <c r="H32883" s="612"/>
      <c r="I32883" s="598"/>
      <c r="J32883" s="598"/>
      <c r="M32883" s="598"/>
      <c r="N32883" s="598"/>
      <c r="V32883" s="598"/>
      <c r="W32883" s="598"/>
    </row>
    <row r="32884" spans="6:23" x14ac:dyDescent="0.2">
      <c r="F32884" s="610"/>
      <c r="H32884" s="612"/>
      <c r="I32884" s="598"/>
      <c r="J32884" s="598"/>
      <c r="M32884" s="598"/>
      <c r="N32884" s="598"/>
      <c r="V32884" s="598"/>
      <c r="W32884" s="598"/>
    </row>
    <row r="32885" spans="6:23" x14ac:dyDescent="0.2">
      <c r="F32885" s="610"/>
      <c r="H32885" s="612"/>
      <c r="I32885" s="598"/>
      <c r="J32885" s="598"/>
      <c r="M32885" s="598"/>
      <c r="N32885" s="598"/>
      <c r="V32885" s="598"/>
      <c r="W32885" s="598"/>
    </row>
    <row r="32886" spans="6:23" x14ac:dyDescent="0.2">
      <c r="F32886" s="610"/>
      <c r="H32886" s="612"/>
      <c r="I32886" s="598"/>
      <c r="J32886" s="598"/>
      <c r="M32886" s="598"/>
      <c r="N32886" s="598"/>
      <c r="V32886" s="598"/>
      <c r="W32886" s="598"/>
    </row>
    <row r="32887" spans="6:23" x14ac:dyDescent="0.2">
      <c r="F32887" s="610"/>
      <c r="H32887" s="612"/>
      <c r="I32887" s="598"/>
      <c r="J32887" s="598"/>
      <c r="M32887" s="598"/>
      <c r="N32887" s="598"/>
      <c r="V32887" s="598"/>
      <c r="W32887" s="598"/>
    </row>
    <row r="32888" spans="6:23" x14ac:dyDescent="0.2">
      <c r="F32888" s="610"/>
      <c r="H32888" s="612"/>
      <c r="I32888" s="598"/>
      <c r="J32888" s="598"/>
      <c r="M32888" s="598"/>
      <c r="N32888" s="598"/>
      <c r="V32888" s="598"/>
      <c r="W32888" s="598"/>
    </row>
    <row r="32889" spans="6:23" x14ac:dyDescent="0.2">
      <c r="F32889" s="610"/>
      <c r="H32889" s="612"/>
      <c r="I32889" s="598"/>
      <c r="J32889" s="598"/>
      <c r="M32889" s="598"/>
      <c r="N32889" s="598"/>
      <c r="V32889" s="598"/>
      <c r="W32889" s="598"/>
    </row>
    <row r="32890" spans="6:23" x14ac:dyDescent="0.2">
      <c r="F32890" s="610"/>
      <c r="H32890" s="612"/>
      <c r="I32890" s="598"/>
      <c r="J32890" s="598"/>
      <c r="M32890" s="598"/>
      <c r="N32890" s="598"/>
      <c r="V32890" s="598"/>
      <c r="W32890" s="598"/>
    </row>
    <row r="32891" spans="6:23" x14ac:dyDescent="0.2">
      <c r="F32891" s="610"/>
      <c r="H32891" s="612"/>
      <c r="I32891" s="598"/>
      <c r="J32891" s="598"/>
      <c r="M32891" s="598"/>
      <c r="N32891" s="598"/>
      <c r="V32891" s="598"/>
      <c r="W32891" s="598"/>
    </row>
    <row r="32892" spans="6:23" x14ac:dyDescent="0.2">
      <c r="F32892" s="610"/>
      <c r="H32892" s="612"/>
      <c r="I32892" s="598"/>
      <c r="J32892" s="598"/>
      <c r="M32892" s="598"/>
      <c r="N32892" s="598"/>
      <c r="V32892" s="598"/>
      <c r="W32892" s="598"/>
    </row>
    <row r="32893" spans="6:23" x14ac:dyDescent="0.2">
      <c r="F32893" s="610"/>
      <c r="H32893" s="612"/>
      <c r="I32893" s="598"/>
      <c r="J32893" s="598"/>
      <c r="M32893" s="598"/>
      <c r="N32893" s="598"/>
      <c r="V32893" s="598"/>
      <c r="W32893" s="598"/>
    </row>
    <row r="32894" spans="6:23" x14ac:dyDescent="0.2">
      <c r="F32894" s="610"/>
      <c r="H32894" s="612"/>
      <c r="I32894" s="598"/>
      <c r="J32894" s="598"/>
      <c r="M32894" s="598"/>
      <c r="N32894" s="598"/>
      <c r="V32894" s="598"/>
      <c r="W32894" s="598"/>
    </row>
    <row r="32895" spans="6:23" x14ac:dyDescent="0.2">
      <c r="F32895" s="610"/>
      <c r="H32895" s="612"/>
      <c r="I32895" s="598"/>
      <c r="J32895" s="598"/>
      <c r="M32895" s="598"/>
      <c r="N32895" s="598"/>
      <c r="V32895" s="598"/>
      <c r="W32895" s="598"/>
    </row>
    <row r="32896" spans="6:23" x14ac:dyDescent="0.2">
      <c r="F32896" s="610"/>
      <c r="H32896" s="612"/>
      <c r="I32896" s="598"/>
      <c r="J32896" s="598"/>
      <c r="M32896" s="598"/>
      <c r="N32896" s="598"/>
      <c r="V32896" s="598"/>
      <c r="W32896" s="598"/>
    </row>
    <row r="32897" spans="6:23" x14ac:dyDescent="0.2">
      <c r="F32897" s="610"/>
      <c r="H32897" s="612"/>
      <c r="I32897" s="598"/>
      <c r="J32897" s="598"/>
      <c r="M32897" s="598"/>
      <c r="N32897" s="598"/>
      <c r="V32897" s="598"/>
      <c r="W32897" s="598"/>
    </row>
    <row r="32898" spans="6:23" x14ac:dyDescent="0.2">
      <c r="F32898" s="610"/>
      <c r="H32898" s="612"/>
      <c r="I32898" s="598"/>
      <c r="J32898" s="598"/>
      <c r="M32898" s="598"/>
      <c r="N32898" s="598"/>
      <c r="V32898" s="598"/>
      <c r="W32898" s="598"/>
    </row>
    <row r="32899" spans="6:23" x14ac:dyDescent="0.2">
      <c r="F32899" s="610"/>
      <c r="H32899" s="612"/>
      <c r="I32899" s="598"/>
      <c r="J32899" s="598"/>
      <c r="M32899" s="598"/>
      <c r="N32899" s="598"/>
      <c r="V32899" s="598"/>
      <c r="W32899" s="598"/>
    </row>
    <row r="32900" spans="6:23" x14ac:dyDescent="0.2">
      <c r="F32900" s="610"/>
      <c r="H32900" s="612"/>
      <c r="I32900" s="598"/>
      <c r="J32900" s="598"/>
      <c r="M32900" s="598"/>
      <c r="N32900" s="598"/>
      <c r="V32900" s="598"/>
      <c r="W32900" s="598"/>
    </row>
    <row r="32901" spans="6:23" x14ac:dyDescent="0.2">
      <c r="F32901" s="610"/>
      <c r="H32901" s="612"/>
      <c r="I32901" s="598"/>
      <c r="J32901" s="598"/>
      <c r="M32901" s="598"/>
      <c r="N32901" s="598"/>
      <c r="V32901" s="598"/>
      <c r="W32901" s="598"/>
    </row>
    <row r="32902" spans="6:23" x14ac:dyDescent="0.2">
      <c r="F32902" s="610"/>
      <c r="H32902" s="612"/>
      <c r="I32902" s="598"/>
      <c r="J32902" s="598"/>
      <c r="M32902" s="598"/>
      <c r="N32902" s="598"/>
      <c r="V32902" s="598"/>
      <c r="W32902" s="598"/>
    </row>
    <row r="32903" spans="6:23" x14ac:dyDescent="0.2">
      <c r="F32903" s="610"/>
      <c r="H32903" s="612"/>
      <c r="I32903" s="598"/>
      <c r="J32903" s="598"/>
      <c r="M32903" s="598"/>
      <c r="N32903" s="598"/>
      <c r="V32903" s="598"/>
      <c r="W32903" s="598"/>
    </row>
    <row r="32904" spans="6:23" x14ac:dyDescent="0.2">
      <c r="F32904" s="610"/>
      <c r="H32904" s="612"/>
      <c r="I32904" s="598"/>
      <c r="J32904" s="598"/>
      <c r="M32904" s="598"/>
      <c r="N32904" s="598"/>
      <c r="V32904" s="598"/>
      <c r="W32904" s="598"/>
    </row>
    <row r="32905" spans="6:23" x14ac:dyDescent="0.2">
      <c r="F32905" s="610"/>
      <c r="H32905" s="612"/>
      <c r="I32905" s="598"/>
      <c r="J32905" s="598"/>
      <c r="M32905" s="598"/>
      <c r="N32905" s="598"/>
      <c r="V32905" s="598"/>
      <c r="W32905" s="598"/>
    </row>
    <row r="32906" spans="6:23" x14ac:dyDescent="0.2">
      <c r="F32906" s="610"/>
      <c r="H32906" s="612"/>
      <c r="I32906" s="598"/>
      <c r="J32906" s="598"/>
      <c r="M32906" s="598"/>
      <c r="N32906" s="598"/>
      <c r="V32906" s="598"/>
      <c r="W32906" s="598"/>
    </row>
    <row r="32907" spans="6:23" x14ac:dyDescent="0.2">
      <c r="F32907" s="610"/>
      <c r="H32907" s="612"/>
      <c r="I32907" s="598"/>
      <c r="J32907" s="598"/>
      <c r="M32907" s="598"/>
      <c r="N32907" s="598"/>
      <c r="V32907" s="598"/>
      <c r="W32907" s="598"/>
    </row>
    <row r="32908" spans="6:23" x14ac:dyDescent="0.2">
      <c r="F32908" s="610"/>
      <c r="H32908" s="612"/>
      <c r="I32908" s="598"/>
      <c r="J32908" s="598"/>
      <c r="M32908" s="598"/>
      <c r="N32908" s="598"/>
      <c r="V32908" s="598"/>
      <c r="W32908" s="598"/>
    </row>
    <row r="32909" spans="6:23" x14ac:dyDescent="0.2">
      <c r="F32909" s="610"/>
      <c r="H32909" s="612"/>
      <c r="I32909" s="598"/>
      <c r="J32909" s="598"/>
      <c r="M32909" s="598"/>
      <c r="N32909" s="598"/>
      <c r="V32909" s="598"/>
      <c r="W32909" s="598"/>
    </row>
    <row r="32910" spans="6:23" x14ac:dyDescent="0.2">
      <c r="F32910" s="610"/>
      <c r="H32910" s="612"/>
      <c r="I32910" s="598"/>
      <c r="J32910" s="598"/>
      <c r="M32910" s="598"/>
      <c r="N32910" s="598"/>
      <c r="V32910" s="598"/>
      <c r="W32910" s="598"/>
    </row>
    <row r="32911" spans="6:23" x14ac:dyDescent="0.2">
      <c r="F32911" s="610"/>
      <c r="H32911" s="612"/>
      <c r="I32911" s="598"/>
      <c r="J32911" s="598"/>
      <c r="M32911" s="598"/>
      <c r="N32911" s="598"/>
      <c r="V32911" s="598"/>
      <c r="W32911" s="598"/>
    </row>
    <row r="32912" spans="6:23" x14ac:dyDescent="0.2">
      <c r="F32912" s="610"/>
      <c r="H32912" s="612"/>
      <c r="I32912" s="598"/>
      <c r="J32912" s="598"/>
      <c r="M32912" s="598"/>
      <c r="N32912" s="598"/>
      <c r="V32912" s="598"/>
      <c r="W32912" s="598"/>
    </row>
    <row r="32913" spans="6:23" x14ac:dyDescent="0.2">
      <c r="F32913" s="610"/>
      <c r="H32913" s="612"/>
      <c r="I32913" s="598"/>
      <c r="J32913" s="598"/>
      <c r="M32913" s="598"/>
      <c r="N32913" s="598"/>
      <c r="V32913" s="598"/>
      <c r="W32913" s="598"/>
    </row>
    <row r="32914" spans="6:23" x14ac:dyDescent="0.2">
      <c r="F32914" s="610"/>
      <c r="H32914" s="612"/>
      <c r="I32914" s="598"/>
      <c r="J32914" s="598"/>
      <c r="M32914" s="598"/>
      <c r="N32914" s="598"/>
      <c r="V32914" s="598"/>
      <c r="W32914" s="598"/>
    </row>
    <row r="32915" spans="6:23" x14ac:dyDescent="0.2">
      <c r="F32915" s="610"/>
      <c r="H32915" s="612"/>
      <c r="I32915" s="598"/>
      <c r="J32915" s="598"/>
      <c r="M32915" s="598"/>
      <c r="N32915" s="598"/>
      <c r="V32915" s="598"/>
      <c r="W32915" s="598"/>
    </row>
    <row r="32916" spans="6:23" x14ac:dyDescent="0.2">
      <c r="F32916" s="610"/>
      <c r="H32916" s="612"/>
      <c r="I32916" s="598"/>
      <c r="J32916" s="598"/>
      <c r="M32916" s="598"/>
      <c r="N32916" s="598"/>
      <c r="V32916" s="598"/>
      <c r="W32916" s="598"/>
    </row>
    <row r="32917" spans="6:23" x14ac:dyDescent="0.2">
      <c r="F32917" s="610"/>
      <c r="H32917" s="612"/>
      <c r="I32917" s="598"/>
      <c r="J32917" s="598"/>
      <c r="M32917" s="598"/>
      <c r="N32917" s="598"/>
      <c r="V32917" s="598"/>
      <c r="W32917" s="598"/>
    </row>
    <row r="32918" spans="6:23" x14ac:dyDescent="0.2">
      <c r="F32918" s="610"/>
      <c r="H32918" s="612"/>
      <c r="I32918" s="598"/>
      <c r="J32918" s="598"/>
      <c r="M32918" s="598"/>
      <c r="N32918" s="598"/>
      <c r="V32918" s="598"/>
      <c r="W32918" s="598"/>
    </row>
    <row r="32919" spans="6:23" x14ac:dyDescent="0.2">
      <c r="F32919" s="610"/>
      <c r="H32919" s="612"/>
      <c r="I32919" s="598"/>
      <c r="J32919" s="598"/>
      <c r="M32919" s="598"/>
      <c r="N32919" s="598"/>
      <c r="V32919" s="598"/>
      <c r="W32919" s="598"/>
    </row>
    <row r="32920" spans="6:23" x14ac:dyDescent="0.2">
      <c r="F32920" s="610"/>
      <c r="H32920" s="612"/>
      <c r="I32920" s="598"/>
      <c r="J32920" s="598"/>
      <c r="M32920" s="598"/>
      <c r="N32920" s="598"/>
      <c r="V32920" s="598"/>
      <c r="W32920" s="598"/>
    </row>
    <row r="32921" spans="6:23" x14ac:dyDescent="0.2">
      <c r="F32921" s="610"/>
      <c r="H32921" s="612"/>
      <c r="I32921" s="598"/>
      <c r="J32921" s="598"/>
      <c r="M32921" s="598"/>
      <c r="N32921" s="598"/>
      <c r="V32921" s="598"/>
      <c r="W32921" s="598"/>
    </row>
    <row r="32922" spans="6:23" x14ac:dyDescent="0.2">
      <c r="F32922" s="610"/>
      <c r="H32922" s="612"/>
      <c r="I32922" s="598"/>
      <c r="J32922" s="598"/>
      <c r="M32922" s="598"/>
      <c r="N32922" s="598"/>
      <c r="V32922" s="598"/>
      <c r="W32922" s="598"/>
    </row>
    <row r="32923" spans="6:23" x14ac:dyDescent="0.2">
      <c r="F32923" s="610"/>
      <c r="H32923" s="612"/>
      <c r="I32923" s="598"/>
      <c r="J32923" s="598"/>
      <c r="M32923" s="598"/>
      <c r="N32923" s="598"/>
      <c r="V32923" s="598"/>
      <c r="W32923" s="598"/>
    </row>
    <row r="32924" spans="6:23" x14ac:dyDescent="0.2">
      <c r="F32924" s="610"/>
      <c r="H32924" s="612"/>
      <c r="I32924" s="598"/>
      <c r="J32924" s="598"/>
      <c r="M32924" s="598"/>
      <c r="N32924" s="598"/>
      <c r="V32924" s="598"/>
      <c r="W32924" s="598"/>
    </row>
    <row r="32925" spans="6:23" x14ac:dyDescent="0.2">
      <c r="F32925" s="610"/>
      <c r="H32925" s="612"/>
      <c r="I32925" s="598"/>
      <c r="J32925" s="598"/>
      <c r="M32925" s="598"/>
      <c r="N32925" s="598"/>
      <c r="V32925" s="598"/>
      <c r="W32925" s="598"/>
    </row>
    <row r="32926" spans="6:23" x14ac:dyDescent="0.2">
      <c r="F32926" s="610"/>
      <c r="H32926" s="612"/>
      <c r="I32926" s="598"/>
      <c r="J32926" s="598"/>
      <c r="M32926" s="598"/>
      <c r="N32926" s="598"/>
      <c r="V32926" s="598"/>
      <c r="W32926" s="598"/>
    </row>
    <row r="32927" spans="6:23" x14ac:dyDescent="0.2">
      <c r="F32927" s="610"/>
      <c r="H32927" s="612"/>
      <c r="I32927" s="598"/>
      <c r="J32927" s="598"/>
      <c r="M32927" s="598"/>
      <c r="N32927" s="598"/>
      <c r="V32927" s="598"/>
      <c r="W32927" s="598"/>
    </row>
    <row r="32928" spans="6:23" x14ac:dyDescent="0.2">
      <c r="F32928" s="610"/>
      <c r="H32928" s="612"/>
      <c r="I32928" s="598"/>
      <c r="J32928" s="598"/>
      <c r="M32928" s="598"/>
      <c r="N32928" s="598"/>
      <c r="V32928" s="598"/>
      <c r="W32928" s="598"/>
    </row>
    <row r="32929" spans="6:23" x14ac:dyDescent="0.2">
      <c r="F32929" s="610"/>
      <c r="H32929" s="612"/>
      <c r="I32929" s="598"/>
      <c r="J32929" s="598"/>
      <c r="M32929" s="598"/>
      <c r="N32929" s="598"/>
      <c r="V32929" s="598"/>
      <c r="W32929" s="598"/>
    </row>
    <row r="32930" spans="6:23" x14ac:dyDescent="0.2">
      <c r="F32930" s="610"/>
      <c r="H32930" s="612"/>
      <c r="I32930" s="598"/>
      <c r="J32930" s="598"/>
      <c r="M32930" s="598"/>
      <c r="N32930" s="598"/>
      <c r="V32930" s="598"/>
      <c r="W32930" s="598"/>
    </row>
    <row r="32931" spans="6:23" x14ac:dyDescent="0.2">
      <c r="F32931" s="610"/>
      <c r="H32931" s="612"/>
      <c r="I32931" s="598"/>
      <c r="J32931" s="598"/>
      <c r="M32931" s="598"/>
      <c r="N32931" s="598"/>
      <c r="V32931" s="598"/>
      <c r="W32931" s="598"/>
    </row>
    <row r="32932" spans="6:23" x14ac:dyDescent="0.2">
      <c r="F32932" s="610"/>
      <c r="H32932" s="612"/>
      <c r="I32932" s="598"/>
      <c r="J32932" s="598"/>
      <c r="M32932" s="598"/>
      <c r="N32932" s="598"/>
      <c r="V32932" s="598"/>
      <c r="W32932" s="598"/>
    </row>
    <row r="32933" spans="6:23" x14ac:dyDescent="0.2">
      <c r="F32933" s="610"/>
      <c r="H32933" s="612"/>
      <c r="I32933" s="598"/>
      <c r="J32933" s="598"/>
      <c r="M32933" s="598"/>
      <c r="N32933" s="598"/>
      <c r="V32933" s="598"/>
      <c r="W32933" s="598"/>
    </row>
    <row r="32934" spans="6:23" x14ac:dyDescent="0.2">
      <c r="F32934" s="610"/>
      <c r="H32934" s="612"/>
      <c r="I32934" s="598"/>
      <c r="J32934" s="598"/>
      <c r="M32934" s="598"/>
      <c r="N32934" s="598"/>
      <c r="V32934" s="598"/>
      <c r="W32934" s="598"/>
    </row>
    <row r="32935" spans="6:23" x14ac:dyDescent="0.2">
      <c r="F32935" s="610"/>
      <c r="H32935" s="612"/>
      <c r="I32935" s="598"/>
      <c r="J32935" s="598"/>
      <c r="M32935" s="598"/>
      <c r="N32935" s="598"/>
      <c r="V32935" s="598"/>
      <c r="W32935" s="598"/>
    </row>
    <row r="32936" spans="6:23" x14ac:dyDescent="0.2">
      <c r="F32936" s="610"/>
      <c r="H32936" s="612"/>
      <c r="I32936" s="598"/>
      <c r="J32936" s="598"/>
      <c r="M32936" s="598"/>
      <c r="N32936" s="598"/>
      <c r="V32936" s="598"/>
      <c r="W32936" s="598"/>
    </row>
    <row r="32937" spans="6:23" x14ac:dyDescent="0.2">
      <c r="F32937" s="610"/>
      <c r="H32937" s="612"/>
      <c r="I32937" s="598"/>
      <c r="J32937" s="598"/>
      <c r="M32937" s="598"/>
      <c r="N32937" s="598"/>
      <c r="V32937" s="598"/>
      <c r="W32937" s="598"/>
    </row>
    <row r="32938" spans="6:23" x14ac:dyDescent="0.2">
      <c r="F32938" s="610"/>
      <c r="H32938" s="612"/>
      <c r="I32938" s="598"/>
      <c r="J32938" s="598"/>
      <c r="M32938" s="598"/>
      <c r="N32938" s="598"/>
      <c r="V32938" s="598"/>
      <c r="W32938" s="598"/>
    </row>
    <row r="32939" spans="6:23" x14ac:dyDescent="0.2">
      <c r="F32939" s="610"/>
      <c r="H32939" s="612"/>
      <c r="I32939" s="598"/>
      <c r="J32939" s="598"/>
      <c r="M32939" s="598"/>
      <c r="N32939" s="598"/>
      <c r="V32939" s="598"/>
      <c r="W32939" s="598"/>
    </row>
    <row r="32940" spans="6:23" x14ac:dyDescent="0.2">
      <c r="F32940" s="610"/>
      <c r="H32940" s="612"/>
      <c r="I32940" s="598"/>
      <c r="J32940" s="598"/>
      <c r="M32940" s="598"/>
      <c r="N32940" s="598"/>
      <c r="V32940" s="598"/>
      <c r="W32940" s="598"/>
    </row>
    <row r="32941" spans="6:23" x14ac:dyDescent="0.2">
      <c r="F32941" s="610"/>
      <c r="H32941" s="612"/>
      <c r="I32941" s="598"/>
      <c r="J32941" s="598"/>
      <c r="M32941" s="598"/>
      <c r="N32941" s="598"/>
      <c r="V32941" s="598"/>
      <c r="W32941" s="598"/>
    </row>
    <row r="32942" spans="6:23" x14ac:dyDescent="0.2">
      <c r="F32942" s="610"/>
      <c r="H32942" s="612"/>
      <c r="I32942" s="598"/>
      <c r="J32942" s="598"/>
      <c r="M32942" s="598"/>
      <c r="N32942" s="598"/>
      <c r="V32942" s="598"/>
      <c r="W32942" s="598"/>
    </row>
    <row r="32943" spans="6:23" x14ac:dyDescent="0.2">
      <c r="F32943" s="610"/>
      <c r="H32943" s="612"/>
      <c r="I32943" s="598"/>
      <c r="J32943" s="598"/>
      <c r="M32943" s="598"/>
      <c r="N32943" s="598"/>
      <c r="V32943" s="598"/>
      <c r="W32943" s="598"/>
    </row>
    <row r="32944" spans="6:23" x14ac:dyDescent="0.2">
      <c r="F32944" s="610"/>
      <c r="H32944" s="612"/>
      <c r="I32944" s="598"/>
      <c r="J32944" s="598"/>
      <c r="M32944" s="598"/>
      <c r="N32944" s="598"/>
      <c r="V32944" s="598"/>
      <c r="W32944" s="598"/>
    </row>
    <row r="32945" spans="6:23" x14ac:dyDescent="0.2">
      <c r="F32945" s="610"/>
      <c r="H32945" s="612"/>
      <c r="I32945" s="598"/>
      <c r="J32945" s="598"/>
      <c r="M32945" s="598"/>
      <c r="N32945" s="598"/>
      <c r="V32945" s="598"/>
      <c r="W32945" s="598"/>
    </row>
    <row r="32946" spans="6:23" x14ac:dyDescent="0.2">
      <c r="F32946" s="610"/>
      <c r="H32946" s="612"/>
      <c r="I32946" s="598"/>
      <c r="J32946" s="598"/>
      <c r="M32946" s="598"/>
      <c r="N32946" s="598"/>
      <c r="V32946" s="598"/>
      <c r="W32946" s="598"/>
    </row>
    <row r="32947" spans="6:23" x14ac:dyDescent="0.2">
      <c r="F32947" s="610"/>
      <c r="H32947" s="612"/>
      <c r="I32947" s="598"/>
      <c r="J32947" s="598"/>
      <c r="M32947" s="598"/>
      <c r="N32947" s="598"/>
      <c r="V32947" s="598"/>
      <c r="W32947" s="598"/>
    </row>
    <row r="32948" spans="6:23" x14ac:dyDescent="0.2">
      <c r="F32948" s="610"/>
      <c r="H32948" s="612"/>
      <c r="I32948" s="598"/>
      <c r="J32948" s="598"/>
      <c r="M32948" s="598"/>
      <c r="N32948" s="598"/>
      <c r="V32948" s="598"/>
      <c r="W32948" s="598"/>
    </row>
    <row r="32949" spans="6:23" x14ac:dyDescent="0.2">
      <c r="F32949" s="610"/>
      <c r="H32949" s="612"/>
      <c r="I32949" s="598"/>
      <c r="J32949" s="598"/>
      <c r="M32949" s="598"/>
      <c r="N32949" s="598"/>
      <c r="V32949" s="598"/>
      <c r="W32949" s="598"/>
    </row>
    <row r="32950" spans="6:23" x14ac:dyDescent="0.2">
      <c r="F32950" s="610"/>
      <c r="H32950" s="612"/>
      <c r="I32950" s="598"/>
      <c r="J32950" s="598"/>
      <c r="M32950" s="598"/>
      <c r="N32950" s="598"/>
      <c r="V32950" s="598"/>
      <c r="W32950" s="598"/>
    </row>
    <row r="32951" spans="6:23" x14ac:dyDescent="0.2">
      <c r="F32951" s="610"/>
      <c r="H32951" s="612"/>
      <c r="I32951" s="598"/>
      <c r="J32951" s="598"/>
      <c r="M32951" s="598"/>
      <c r="N32951" s="598"/>
      <c r="V32951" s="598"/>
      <c r="W32951" s="598"/>
    </row>
    <row r="32952" spans="6:23" x14ac:dyDescent="0.2">
      <c r="F32952" s="610"/>
      <c r="H32952" s="612"/>
      <c r="I32952" s="598"/>
      <c r="J32952" s="598"/>
      <c r="M32952" s="598"/>
      <c r="N32952" s="598"/>
      <c r="V32952" s="598"/>
      <c r="W32952" s="598"/>
    </row>
    <row r="32953" spans="6:23" x14ac:dyDescent="0.2">
      <c r="F32953" s="610"/>
      <c r="H32953" s="612"/>
      <c r="I32953" s="598"/>
      <c r="J32953" s="598"/>
      <c r="M32953" s="598"/>
      <c r="N32953" s="598"/>
      <c r="V32953" s="598"/>
      <c r="W32953" s="598"/>
    </row>
    <row r="32954" spans="6:23" x14ac:dyDescent="0.2">
      <c r="F32954" s="610"/>
      <c r="H32954" s="612"/>
      <c r="I32954" s="598"/>
      <c r="J32954" s="598"/>
      <c r="M32954" s="598"/>
      <c r="N32954" s="598"/>
      <c r="V32954" s="598"/>
      <c r="W32954" s="598"/>
    </row>
    <row r="32955" spans="6:23" x14ac:dyDescent="0.2">
      <c r="F32955" s="610"/>
      <c r="H32955" s="612"/>
      <c r="I32955" s="598"/>
      <c r="J32955" s="598"/>
      <c r="M32955" s="598"/>
      <c r="N32955" s="598"/>
      <c r="V32955" s="598"/>
      <c r="W32955" s="598"/>
    </row>
    <row r="32956" spans="6:23" x14ac:dyDescent="0.2">
      <c r="F32956" s="610"/>
      <c r="H32956" s="612"/>
      <c r="I32956" s="598"/>
      <c r="J32956" s="598"/>
      <c r="M32956" s="598"/>
      <c r="N32956" s="598"/>
      <c r="V32956" s="598"/>
      <c r="W32956" s="598"/>
    </row>
    <row r="32957" spans="6:23" x14ac:dyDescent="0.2">
      <c r="F32957" s="610"/>
      <c r="H32957" s="612"/>
      <c r="I32957" s="598"/>
      <c r="J32957" s="598"/>
      <c r="M32957" s="598"/>
      <c r="N32957" s="598"/>
      <c r="V32957" s="598"/>
      <c r="W32957" s="598"/>
    </row>
    <row r="32958" spans="6:23" x14ac:dyDescent="0.2">
      <c r="F32958" s="610"/>
      <c r="H32958" s="612"/>
      <c r="I32958" s="598"/>
      <c r="J32958" s="598"/>
      <c r="M32958" s="598"/>
      <c r="N32958" s="598"/>
      <c r="V32958" s="598"/>
      <c r="W32958" s="598"/>
    </row>
    <row r="32959" spans="6:23" x14ac:dyDescent="0.2">
      <c r="F32959" s="610"/>
      <c r="H32959" s="612"/>
      <c r="I32959" s="598"/>
      <c r="J32959" s="598"/>
      <c r="M32959" s="598"/>
      <c r="N32959" s="598"/>
      <c r="V32959" s="598"/>
      <c r="W32959" s="598"/>
    </row>
    <row r="32960" spans="6:23" x14ac:dyDescent="0.2">
      <c r="F32960" s="610"/>
      <c r="H32960" s="612"/>
      <c r="I32960" s="598"/>
      <c r="J32960" s="598"/>
      <c r="M32960" s="598"/>
      <c r="N32960" s="598"/>
      <c r="V32960" s="598"/>
      <c r="W32960" s="598"/>
    </row>
    <row r="32961" spans="6:23" x14ac:dyDescent="0.2">
      <c r="F32961" s="610"/>
      <c r="H32961" s="612"/>
      <c r="I32961" s="598"/>
      <c r="J32961" s="598"/>
      <c r="M32961" s="598"/>
      <c r="N32961" s="598"/>
      <c r="V32961" s="598"/>
      <c r="W32961" s="598"/>
    </row>
    <row r="32962" spans="6:23" x14ac:dyDescent="0.2">
      <c r="F32962" s="610"/>
      <c r="H32962" s="612"/>
      <c r="I32962" s="598"/>
      <c r="J32962" s="598"/>
      <c r="M32962" s="598"/>
      <c r="N32962" s="598"/>
      <c r="V32962" s="598"/>
      <c r="W32962" s="598"/>
    </row>
    <row r="32963" spans="6:23" x14ac:dyDescent="0.2">
      <c r="F32963" s="610"/>
      <c r="H32963" s="612"/>
      <c r="I32963" s="598"/>
      <c r="J32963" s="598"/>
      <c r="M32963" s="598"/>
      <c r="N32963" s="598"/>
      <c r="V32963" s="598"/>
      <c r="W32963" s="598"/>
    </row>
    <row r="32964" spans="6:23" x14ac:dyDescent="0.2">
      <c r="F32964" s="610"/>
      <c r="H32964" s="612"/>
      <c r="I32964" s="598"/>
      <c r="J32964" s="598"/>
      <c r="M32964" s="598"/>
      <c r="N32964" s="598"/>
      <c r="V32964" s="598"/>
      <c r="W32964" s="598"/>
    </row>
    <row r="32965" spans="6:23" x14ac:dyDescent="0.2">
      <c r="F32965" s="610"/>
      <c r="H32965" s="612"/>
      <c r="I32965" s="598"/>
      <c r="J32965" s="598"/>
      <c r="M32965" s="598"/>
      <c r="N32965" s="598"/>
      <c r="V32965" s="598"/>
      <c r="W32965" s="598"/>
    </row>
    <row r="32966" spans="6:23" x14ac:dyDescent="0.2">
      <c r="F32966" s="610"/>
      <c r="H32966" s="612"/>
      <c r="I32966" s="598"/>
      <c r="J32966" s="598"/>
      <c r="M32966" s="598"/>
      <c r="N32966" s="598"/>
      <c r="V32966" s="598"/>
      <c r="W32966" s="598"/>
    </row>
    <row r="32967" spans="6:23" x14ac:dyDescent="0.2">
      <c r="F32967" s="610"/>
      <c r="H32967" s="612"/>
      <c r="I32967" s="598"/>
      <c r="J32967" s="598"/>
      <c r="M32967" s="598"/>
      <c r="N32967" s="598"/>
      <c r="V32967" s="598"/>
      <c r="W32967" s="598"/>
    </row>
    <row r="32968" spans="6:23" x14ac:dyDescent="0.2">
      <c r="F32968" s="610"/>
      <c r="H32968" s="612"/>
      <c r="I32968" s="598"/>
      <c r="J32968" s="598"/>
      <c r="M32968" s="598"/>
      <c r="N32968" s="598"/>
      <c r="V32968" s="598"/>
      <c r="W32968" s="598"/>
    </row>
    <row r="32969" spans="6:23" x14ac:dyDescent="0.2">
      <c r="F32969" s="610"/>
      <c r="H32969" s="612"/>
      <c r="I32969" s="598"/>
      <c r="J32969" s="598"/>
      <c r="M32969" s="598"/>
      <c r="N32969" s="598"/>
      <c r="V32969" s="598"/>
      <c r="W32969" s="598"/>
    </row>
    <row r="32970" spans="6:23" x14ac:dyDescent="0.2">
      <c r="F32970" s="610"/>
      <c r="H32970" s="612"/>
      <c r="I32970" s="598"/>
      <c r="J32970" s="598"/>
      <c r="M32970" s="598"/>
      <c r="N32970" s="598"/>
      <c r="V32970" s="598"/>
      <c r="W32970" s="598"/>
    </row>
    <row r="32971" spans="6:23" x14ac:dyDescent="0.2">
      <c r="F32971" s="610"/>
      <c r="H32971" s="612"/>
      <c r="I32971" s="598"/>
      <c r="J32971" s="598"/>
      <c r="M32971" s="598"/>
      <c r="N32971" s="598"/>
      <c r="V32971" s="598"/>
      <c r="W32971" s="598"/>
    </row>
    <row r="32972" spans="6:23" x14ac:dyDescent="0.2">
      <c r="F32972" s="610"/>
      <c r="H32972" s="612"/>
      <c r="I32972" s="598"/>
      <c r="J32972" s="598"/>
      <c r="M32972" s="598"/>
      <c r="N32972" s="598"/>
      <c r="V32972" s="598"/>
      <c r="W32972" s="598"/>
    </row>
    <row r="32973" spans="6:23" x14ac:dyDescent="0.2">
      <c r="F32973" s="610"/>
      <c r="H32973" s="612"/>
      <c r="I32973" s="598"/>
      <c r="J32973" s="598"/>
      <c r="M32973" s="598"/>
      <c r="N32973" s="598"/>
      <c r="V32973" s="598"/>
      <c r="W32973" s="598"/>
    </row>
    <row r="32974" spans="6:23" x14ac:dyDescent="0.2">
      <c r="F32974" s="610"/>
      <c r="H32974" s="612"/>
      <c r="I32974" s="598"/>
      <c r="J32974" s="598"/>
      <c r="M32974" s="598"/>
      <c r="N32974" s="598"/>
      <c r="V32974" s="598"/>
      <c r="W32974" s="598"/>
    </row>
    <row r="32975" spans="6:23" x14ac:dyDescent="0.2">
      <c r="F32975" s="610"/>
      <c r="H32975" s="612"/>
      <c r="I32975" s="598"/>
      <c r="J32975" s="598"/>
      <c r="M32975" s="598"/>
      <c r="N32975" s="598"/>
      <c r="V32975" s="598"/>
      <c r="W32975" s="598"/>
    </row>
    <row r="32976" spans="6:23" x14ac:dyDescent="0.2">
      <c r="F32976" s="610"/>
      <c r="H32976" s="612"/>
      <c r="I32976" s="598"/>
      <c r="J32976" s="598"/>
      <c r="M32976" s="598"/>
      <c r="N32976" s="598"/>
      <c r="V32976" s="598"/>
      <c r="W32976" s="598"/>
    </row>
    <row r="32977" spans="6:23" x14ac:dyDescent="0.2">
      <c r="F32977" s="610"/>
      <c r="H32977" s="612"/>
      <c r="I32977" s="598"/>
      <c r="J32977" s="598"/>
      <c r="M32977" s="598"/>
      <c r="N32977" s="598"/>
      <c r="V32977" s="598"/>
      <c r="W32977" s="598"/>
    </row>
    <row r="32978" spans="6:23" x14ac:dyDescent="0.2">
      <c r="F32978" s="610"/>
      <c r="H32978" s="612"/>
      <c r="I32978" s="598"/>
      <c r="J32978" s="598"/>
      <c r="M32978" s="598"/>
      <c r="N32978" s="598"/>
      <c r="V32978" s="598"/>
      <c r="W32978" s="598"/>
    </row>
    <row r="32979" spans="6:23" x14ac:dyDescent="0.2">
      <c r="F32979" s="610"/>
      <c r="H32979" s="612"/>
      <c r="I32979" s="598"/>
      <c r="J32979" s="598"/>
      <c r="M32979" s="598"/>
      <c r="N32979" s="598"/>
      <c r="V32979" s="598"/>
      <c r="W32979" s="598"/>
    </row>
    <row r="32980" spans="6:23" x14ac:dyDescent="0.2">
      <c r="F32980" s="610"/>
      <c r="H32980" s="612"/>
      <c r="I32980" s="598"/>
      <c r="J32980" s="598"/>
      <c r="M32980" s="598"/>
      <c r="N32980" s="598"/>
      <c r="V32980" s="598"/>
      <c r="W32980" s="598"/>
    </row>
    <row r="32981" spans="6:23" x14ac:dyDescent="0.2">
      <c r="F32981" s="610"/>
      <c r="H32981" s="612"/>
      <c r="I32981" s="598"/>
      <c r="J32981" s="598"/>
      <c r="M32981" s="598"/>
      <c r="N32981" s="598"/>
      <c r="V32981" s="598"/>
      <c r="W32981" s="598"/>
    </row>
    <row r="32982" spans="6:23" x14ac:dyDescent="0.2">
      <c r="F32982" s="610"/>
      <c r="H32982" s="612"/>
      <c r="I32982" s="598"/>
      <c r="J32982" s="598"/>
      <c r="M32982" s="598"/>
      <c r="N32982" s="598"/>
      <c r="V32982" s="598"/>
      <c r="W32982" s="598"/>
    </row>
    <row r="32983" spans="6:23" x14ac:dyDescent="0.2">
      <c r="F32983" s="610"/>
      <c r="H32983" s="612"/>
      <c r="I32983" s="598"/>
      <c r="J32983" s="598"/>
      <c r="M32983" s="598"/>
      <c r="N32983" s="598"/>
      <c r="V32983" s="598"/>
      <c r="W32983" s="598"/>
    </row>
    <row r="32984" spans="6:23" x14ac:dyDescent="0.2">
      <c r="F32984" s="610"/>
      <c r="H32984" s="612"/>
      <c r="I32984" s="598"/>
      <c r="J32984" s="598"/>
      <c r="M32984" s="598"/>
      <c r="N32984" s="598"/>
      <c r="V32984" s="598"/>
      <c r="W32984" s="598"/>
    </row>
    <row r="32985" spans="6:23" x14ac:dyDescent="0.2">
      <c r="F32985" s="610"/>
      <c r="H32985" s="612"/>
      <c r="I32985" s="598"/>
      <c r="J32985" s="598"/>
      <c r="M32985" s="598"/>
      <c r="N32985" s="598"/>
      <c r="V32985" s="598"/>
      <c r="W32985" s="598"/>
    </row>
    <row r="32986" spans="6:23" x14ac:dyDescent="0.2">
      <c r="F32986" s="610"/>
      <c r="H32986" s="612"/>
      <c r="I32986" s="598"/>
      <c r="J32986" s="598"/>
      <c r="M32986" s="598"/>
      <c r="N32986" s="598"/>
      <c r="V32986" s="598"/>
      <c r="W32986" s="598"/>
    </row>
    <row r="32987" spans="6:23" x14ac:dyDescent="0.2">
      <c r="F32987" s="610"/>
      <c r="H32987" s="612"/>
      <c r="I32987" s="598"/>
      <c r="J32987" s="598"/>
      <c r="M32987" s="598"/>
      <c r="N32987" s="598"/>
      <c r="V32987" s="598"/>
      <c r="W32987" s="598"/>
    </row>
    <row r="32988" spans="6:23" x14ac:dyDescent="0.2">
      <c r="F32988" s="610"/>
      <c r="H32988" s="612"/>
      <c r="I32988" s="598"/>
      <c r="J32988" s="598"/>
      <c r="M32988" s="598"/>
      <c r="N32988" s="598"/>
      <c r="V32988" s="598"/>
      <c r="W32988" s="598"/>
    </row>
    <row r="32989" spans="6:23" x14ac:dyDescent="0.2">
      <c r="F32989" s="610"/>
      <c r="H32989" s="612"/>
      <c r="I32989" s="598"/>
      <c r="J32989" s="598"/>
      <c r="M32989" s="598"/>
      <c r="N32989" s="598"/>
      <c r="V32989" s="598"/>
      <c r="W32989" s="598"/>
    </row>
    <row r="32990" spans="6:23" x14ac:dyDescent="0.2">
      <c r="F32990" s="610"/>
      <c r="H32990" s="612"/>
      <c r="I32990" s="598"/>
      <c r="J32990" s="598"/>
      <c r="M32990" s="598"/>
      <c r="N32990" s="598"/>
      <c r="V32990" s="598"/>
      <c r="W32990" s="598"/>
    </row>
    <row r="32991" spans="6:23" x14ac:dyDescent="0.2">
      <c r="F32991" s="610"/>
      <c r="H32991" s="612"/>
      <c r="I32991" s="598"/>
      <c r="J32991" s="598"/>
      <c r="M32991" s="598"/>
      <c r="N32991" s="598"/>
      <c r="V32991" s="598"/>
      <c r="W32991" s="598"/>
    </row>
    <row r="32992" spans="6:23" x14ac:dyDescent="0.2">
      <c r="F32992" s="610"/>
      <c r="H32992" s="612"/>
      <c r="I32992" s="598"/>
      <c r="J32992" s="598"/>
      <c r="M32992" s="598"/>
      <c r="N32992" s="598"/>
      <c r="V32992" s="598"/>
      <c r="W32992" s="598"/>
    </row>
    <row r="32993" spans="6:23" x14ac:dyDescent="0.2">
      <c r="F32993" s="610"/>
      <c r="H32993" s="612"/>
      <c r="I32993" s="598"/>
      <c r="J32993" s="598"/>
      <c r="M32993" s="598"/>
      <c r="N32993" s="598"/>
      <c r="V32993" s="598"/>
      <c r="W32993" s="598"/>
    </row>
    <row r="32994" spans="6:23" x14ac:dyDescent="0.2">
      <c r="F32994" s="610"/>
      <c r="H32994" s="612"/>
      <c r="I32994" s="598"/>
      <c r="J32994" s="598"/>
      <c r="M32994" s="598"/>
      <c r="N32994" s="598"/>
      <c r="V32994" s="598"/>
      <c r="W32994" s="598"/>
    </row>
    <row r="32995" spans="6:23" x14ac:dyDescent="0.2">
      <c r="F32995" s="610"/>
      <c r="H32995" s="612"/>
      <c r="I32995" s="598"/>
      <c r="J32995" s="598"/>
      <c r="M32995" s="598"/>
      <c r="N32995" s="598"/>
      <c r="V32995" s="598"/>
      <c r="W32995" s="598"/>
    </row>
    <row r="32996" spans="6:23" x14ac:dyDescent="0.2">
      <c r="F32996" s="610"/>
      <c r="H32996" s="612"/>
      <c r="I32996" s="598"/>
      <c r="J32996" s="598"/>
      <c r="M32996" s="598"/>
      <c r="N32996" s="598"/>
      <c r="V32996" s="598"/>
      <c r="W32996" s="598"/>
    </row>
    <row r="32997" spans="6:23" x14ac:dyDescent="0.2">
      <c r="F32997" s="610"/>
      <c r="H32997" s="612"/>
      <c r="I32997" s="598"/>
      <c r="J32997" s="598"/>
      <c r="M32997" s="598"/>
      <c r="N32997" s="598"/>
      <c r="V32997" s="598"/>
      <c r="W32997" s="598"/>
    </row>
    <row r="32998" spans="6:23" x14ac:dyDescent="0.2">
      <c r="F32998" s="610"/>
      <c r="H32998" s="612"/>
      <c r="I32998" s="598"/>
      <c r="J32998" s="598"/>
      <c r="M32998" s="598"/>
      <c r="N32998" s="598"/>
      <c r="V32998" s="598"/>
      <c r="W32998" s="598"/>
    </row>
    <row r="32999" spans="6:23" x14ac:dyDescent="0.2">
      <c r="F32999" s="610"/>
      <c r="H32999" s="612"/>
      <c r="I32999" s="598"/>
      <c r="J32999" s="598"/>
      <c r="M32999" s="598"/>
      <c r="N32999" s="598"/>
      <c r="V32999" s="598"/>
      <c r="W32999" s="598"/>
    </row>
    <row r="33000" spans="6:23" x14ac:dyDescent="0.2">
      <c r="F33000" s="610"/>
      <c r="H33000" s="612"/>
      <c r="I33000" s="598"/>
      <c r="J33000" s="598"/>
      <c r="M33000" s="598"/>
      <c r="N33000" s="598"/>
      <c r="V33000" s="598"/>
      <c r="W33000" s="598"/>
    </row>
    <row r="33001" spans="6:23" x14ac:dyDescent="0.2">
      <c r="F33001" s="610"/>
      <c r="H33001" s="612"/>
      <c r="I33001" s="598"/>
      <c r="J33001" s="598"/>
      <c r="M33001" s="598"/>
      <c r="N33001" s="598"/>
      <c r="V33001" s="598"/>
      <c r="W33001" s="598"/>
    </row>
    <row r="33002" spans="6:23" x14ac:dyDescent="0.2">
      <c r="F33002" s="610"/>
      <c r="H33002" s="612"/>
      <c r="I33002" s="598"/>
      <c r="J33002" s="598"/>
      <c r="M33002" s="598"/>
      <c r="N33002" s="598"/>
      <c r="V33002" s="598"/>
      <c r="W33002" s="598"/>
    </row>
    <row r="33003" spans="6:23" x14ac:dyDescent="0.2">
      <c r="F33003" s="610"/>
      <c r="H33003" s="612"/>
      <c r="I33003" s="598"/>
      <c r="J33003" s="598"/>
      <c r="M33003" s="598"/>
      <c r="N33003" s="598"/>
      <c r="V33003" s="598"/>
      <c r="W33003" s="598"/>
    </row>
    <row r="33004" spans="6:23" x14ac:dyDescent="0.2">
      <c r="F33004" s="610"/>
      <c r="H33004" s="612"/>
      <c r="I33004" s="598"/>
      <c r="J33004" s="598"/>
      <c r="M33004" s="598"/>
      <c r="N33004" s="598"/>
      <c r="V33004" s="598"/>
      <c r="W33004" s="598"/>
    </row>
    <row r="33005" spans="6:23" x14ac:dyDescent="0.2">
      <c r="F33005" s="610"/>
      <c r="H33005" s="612"/>
      <c r="I33005" s="598"/>
      <c r="J33005" s="598"/>
      <c r="M33005" s="598"/>
      <c r="N33005" s="598"/>
      <c r="V33005" s="598"/>
      <c r="W33005" s="598"/>
    </row>
    <row r="33006" spans="6:23" x14ac:dyDescent="0.2">
      <c r="F33006" s="610"/>
      <c r="H33006" s="612"/>
      <c r="I33006" s="598"/>
      <c r="J33006" s="598"/>
      <c r="M33006" s="598"/>
      <c r="N33006" s="598"/>
      <c r="V33006" s="598"/>
      <c r="W33006" s="598"/>
    </row>
    <row r="33007" spans="6:23" x14ac:dyDescent="0.2">
      <c r="F33007" s="610"/>
      <c r="H33007" s="612"/>
      <c r="I33007" s="598"/>
      <c r="J33007" s="598"/>
      <c r="M33007" s="598"/>
      <c r="N33007" s="598"/>
      <c r="V33007" s="598"/>
      <c r="W33007" s="598"/>
    </row>
    <row r="33008" spans="6:23" x14ac:dyDescent="0.2">
      <c r="F33008" s="610"/>
      <c r="H33008" s="612"/>
      <c r="I33008" s="598"/>
      <c r="J33008" s="598"/>
      <c r="M33008" s="598"/>
      <c r="N33008" s="598"/>
      <c r="V33008" s="598"/>
      <c r="W33008" s="598"/>
    </row>
    <row r="33009" spans="6:23" x14ac:dyDescent="0.2">
      <c r="F33009" s="610"/>
      <c r="H33009" s="612"/>
      <c r="I33009" s="598"/>
      <c r="J33009" s="598"/>
      <c r="M33009" s="598"/>
      <c r="N33009" s="598"/>
      <c r="V33009" s="598"/>
      <c r="W33009" s="598"/>
    </row>
    <row r="33010" spans="6:23" x14ac:dyDescent="0.2">
      <c r="F33010" s="610"/>
      <c r="H33010" s="612"/>
      <c r="I33010" s="598"/>
      <c r="J33010" s="598"/>
      <c r="M33010" s="598"/>
      <c r="N33010" s="598"/>
      <c r="V33010" s="598"/>
      <c r="W33010" s="598"/>
    </row>
    <row r="33011" spans="6:23" x14ac:dyDescent="0.2">
      <c r="F33011" s="610"/>
      <c r="H33011" s="612"/>
      <c r="I33011" s="598"/>
      <c r="J33011" s="598"/>
      <c r="M33011" s="598"/>
      <c r="N33011" s="598"/>
      <c r="V33011" s="598"/>
      <c r="W33011" s="598"/>
    </row>
    <row r="33012" spans="6:23" x14ac:dyDescent="0.2">
      <c r="F33012" s="610"/>
      <c r="H33012" s="612"/>
      <c r="I33012" s="598"/>
      <c r="J33012" s="598"/>
      <c r="M33012" s="598"/>
      <c r="N33012" s="598"/>
      <c r="V33012" s="598"/>
      <c r="W33012" s="598"/>
    </row>
    <row r="33013" spans="6:23" x14ac:dyDescent="0.2">
      <c r="F33013" s="610"/>
      <c r="H33013" s="612"/>
      <c r="I33013" s="598"/>
      <c r="J33013" s="598"/>
      <c r="M33013" s="598"/>
      <c r="N33013" s="598"/>
      <c r="V33013" s="598"/>
      <c r="W33013" s="598"/>
    </row>
    <row r="33014" spans="6:23" x14ac:dyDescent="0.2">
      <c r="F33014" s="610"/>
      <c r="H33014" s="612"/>
      <c r="I33014" s="598"/>
      <c r="J33014" s="598"/>
      <c r="M33014" s="598"/>
      <c r="N33014" s="598"/>
      <c r="V33014" s="598"/>
      <c r="W33014" s="598"/>
    </row>
    <row r="33015" spans="6:23" x14ac:dyDescent="0.2">
      <c r="F33015" s="610"/>
      <c r="H33015" s="612"/>
      <c r="I33015" s="598"/>
      <c r="J33015" s="598"/>
      <c r="M33015" s="598"/>
      <c r="N33015" s="598"/>
      <c r="V33015" s="598"/>
      <c r="W33015" s="598"/>
    </row>
    <row r="33016" spans="6:23" x14ac:dyDescent="0.2">
      <c r="F33016" s="610"/>
      <c r="H33016" s="612"/>
      <c r="I33016" s="598"/>
      <c r="J33016" s="598"/>
      <c r="M33016" s="598"/>
      <c r="N33016" s="598"/>
      <c r="V33016" s="598"/>
      <c r="W33016" s="598"/>
    </row>
    <row r="33017" spans="6:23" x14ac:dyDescent="0.2">
      <c r="F33017" s="610"/>
      <c r="H33017" s="612"/>
      <c r="I33017" s="598"/>
      <c r="J33017" s="598"/>
      <c r="M33017" s="598"/>
      <c r="N33017" s="598"/>
      <c r="V33017" s="598"/>
      <c r="W33017" s="598"/>
    </row>
    <row r="33018" spans="6:23" x14ac:dyDescent="0.2">
      <c r="F33018" s="610"/>
      <c r="H33018" s="612"/>
      <c r="I33018" s="598"/>
      <c r="J33018" s="598"/>
      <c r="M33018" s="598"/>
      <c r="N33018" s="598"/>
      <c r="V33018" s="598"/>
      <c r="W33018" s="598"/>
    </row>
    <row r="33019" spans="6:23" x14ac:dyDescent="0.2">
      <c r="F33019" s="610"/>
      <c r="H33019" s="612"/>
      <c r="I33019" s="598"/>
      <c r="J33019" s="598"/>
      <c r="M33019" s="598"/>
      <c r="N33019" s="598"/>
      <c r="V33019" s="598"/>
      <c r="W33019" s="598"/>
    </row>
    <row r="33020" spans="6:23" x14ac:dyDescent="0.2">
      <c r="F33020" s="610"/>
      <c r="H33020" s="612"/>
      <c r="I33020" s="598"/>
      <c r="J33020" s="598"/>
      <c r="M33020" s="598"/>
      <c r="N33020" s="598"/>
      <c r="V33020" s="598"/>
      <c r="W33020" s="598"/>
    </row>
    <row r="33021" spans="6:23" x14ac:dyDescent="0.2">
      <c r="F33021" s="610"/>
      <c r="H33021" s="612"/>
      <c r="I33021" s="598"/>
      <c r="J33021" s="598"/>
      <c r="M33021" s="598"/>
      <c r="N33021" s="598"/>
      <c r="V33021" s="598"/>
      <c r="W33021" s="598"/>
    </row>
    <row r="33022" spans="6:23" x14ac:dyDescent="0.2">
      <c r="F33022" s="610"/>
      <c r="H33022" s="612"/>
      <c r="I33022" s="598"/>
      <c r="J33022" s="598"/>
      <c r="M33022" s="598"/>
      <c r="N33022" s="598"/>
      <c r="V33022" s="598"/>
      <c r="W33022" s="598"/>
    </row>
    <row r="33023" spans="6:23" x14ac:dyDescent="0.2">
      <c r="F33023" s="610"/>
      <c r="H33023" s="612"/>
      <c r="I33023" s="598"/>
      <c r="J33023" s="598"/>
      <c r="M33023" s="598"/>
      <c r="N33023" s="598"/>
      <c r="V33023" s="598"/>
      <c r="W33023" s="598"/>
    </row>
    <row r="33024" spans="6:23" x14ac:dyDescent="0.2">
      <c r="F33024" s="610"/>
      <c r="H33024" s="612"/>
      <c r="I33024" s="598"/>
      <c r="J33024" s="598"/>
      <c r="M33024" s="598"/>
      <c r="N33024" s="598"/>
      <c r="V33024" s="598"/>
      <c r="W33024" s="598"/>
    </row>
    <row r="33025" spans="6:23" x14ac:dyDescent="0.2">
      <c r="F33025" s="610"/>
      <c r="H33025" s="612"/>
      <c r="I33025" s="598"/>
      <c r="J33025" s="598"/>
      <c r="M33025" s="598"/>
      <c r="N33025" s="598"/>
      <c r="V33025" s="598"/>
      <c r="W33025" s="598"/>
    </row>
    <row r="33026" spans="6:23" x14ac:dyDescent="0.2">
      <c r="F33026" s="610"/>
      <c r="H33026" s="612"/>
      <c r="I33026" s="598"/>
      <c r="J33026" s="598"/>
      <c r="M33026" s="598"/>
      <c r="N33026" s="598"/>
      <c r="V33026" s="598"/>
      <c r="W33026" s="598"/>
    </row>
    <row r="33027" spans="6:23" x14ac:dyDescent="0.2">
      <c r="F33027" s="610"/>
      <c r="H33027" s="612"/>
      <c r="I33027" s="598"/>
      <c r="J33027" s="598"/>
      <c r="M33027" s="598"/>
      <c r="N33027" s="598"/>
      <c r="V33027" s="598"/>
      <c r="W33027" s="598"/>
    </row>
    <row r="33028" spans="6:23" x14ac:dyDescent="0.2">
      <c r="F33028" s="610"/>
      <c r="H33028" s="612"/>
      <c r="I33028" s="598"/>
      <c r="J33028" s="598"/>
      <c r="M33028" s="598"/>
      <c r="N33028" s="598"/>
      <c r="V33028" s="598"/>
      <c r="W33028" s="598"/>
    </row>
    <row r="33029" spans="6:23" x14ac:dyDescent="0.2">
      <c r="F33029" s="610"/>
      <c r="H33029" s="612"/>
      <c r="I33029" s="598"/>
      <c r="J33029" s="598"/>
      <c r="M33029" s="598"/>
      <c r="N33029" s="598"/>
      <c r="V33029" s="598"/>
      <c r="W33029" s="598"/>
    </row>
    <row r="33030" spans="6:23" x14ac:dyDescent="0.2">
      <c r="F33030" s="610"/>
      <c r="H33030" s="612"/>
      <c r="I33030" s="598"/>
      <c r="J33030" s="598"/>
      <c r="M33030" s="598"/>
      <c r="N33030" s="598"/>
      <c r="V33030" s="598"/>
      <c r="W33030" s="598"/>
    </row>
    <row r="33031" spans="6:23" x14ac:dyDescent="0.2">
      <c r="F33031" s="610"/>
      <c r="H33031" s="612"/>
      <c r="I33031" s="598"/>
      <c r="J33031" s="598"/>
      <c r="M33031" s="598"/>
      <c r="N33031" s="598"/>
      <c r="V33031" s="598"/>
      <c r="W33031" s="598"/>
    </row>
    <row r="33032" spans="6:23" x14ac:dyDescent="0.2">
      <c r="F33032" s="610"/>
      <c r="H33032" s="612"/>
      <c r="I33032" s="598"/>
      <c r="J33032" s="598"/>
      <c r="M33032" s="598"/>
      <c r="N33032" s="598"/>
      <c r="V33032" s="598"/>
      <c r="W33032" s="598"/>
    </row>
    <row r="33033" spans="6:23" x14ac:dyDescent="0.2">
      <c r="F33033" s="610"/>
      <c r="H33033" s="612"/>
      <c r="I33033" s="598"/>
      <c r="J33033" s="598"/>
      <c r="M33033" s="598"/>
      <c r="N33033" s="598"/>
      <c r="V33033" s="598"/>
      <c r="W33033" s="598"/>
    </row>
    <row r="33034" spans="6:23" x14ac:dyDescent="0.2">
      <c r="F33034" s="610"/>
      <c r="H33034" s="612"/>
      <c r="I33034" s="598"/>
      <c r="J33034" s="598"/>
      <c r="M33034" s="598"/>
      <c r="N33034" s="598"/>
      <c r="V33034" s="598"/>
      <c r="W33034" s="598"/>
    </row>
    <row r="33035" spans="6:23" x14ac:dyDescent="0.2">
      <c r="F33035" s="610"/>
      <c r="H33035" s="612"/>
      <c r="I33035" s="598"/>
      <c r="J33035" s="598"/>
      <c r="M33035" s="598"/>
      <c r="N33035" s="598"/>
      <c r="V33035" s="598"/>
      <c r="W33035" s="598"/>
    </row>
    <row r="33036" spans="6:23" x14ac:dyDescent="0.2">
      <c r="F33036" s="610"/>
      <c r="H33036" s="612"/>
      <c r="I33036" s="598"/>
      <c r="J33036" s="598"/>
      <c r="M33036" s="598"/>
      <c r="N33036" s="598"/>
      <c r="V33036" s="598"/>
      <c r="W33036" s="598"/>
    </row>
    <row r="33037" spans="6:23" x14ac:dyDescent="0.2">
      <c r="F33037" s="610"/>
      <c r="H33037" s="612"/>
      <c r="I33037" s="598"/>
      <c r="J33037" s="598"/>
      <c r="M33037" s="598"/>
      <c r="N33037" s="598"/>
      <c r="V33037" s="598"/>
      <c r="W33037" s="598"/>
    </row>
    <row r="33038" spans="6:23" x14ac:dyDescent="0.2">
      <c r="F33038" s="610"/>
      <c r="H33038" s="612"/>
      <c r="I33038" s="598"/>
      <c r="J33038" s="598"/>
      <c r="M33038" s="598"/>
      <c r="N33038" s="598"/>
      <c r="V33038" s="598"/>
      <c r="W33038" s="598"/>
    </row>
    <row r="33039" spans="6:23" x14ac:dyDescent="0.2">
      <c r="F33039" s="610"/>
      <c r="H33039" s="612"/>
      <c r="I33039" s="598"/>
      <c r="J33039" s="598"/>
      <c r="M33039" s="598"/>
      <c r="N33039" s="598"/>
      <c r="V33039" s="598"/>
      <c r="W33039" s="598"/>
    </row>
    <row r="33040" spans="6:23" x14ac:dyDescent="0.2">
      <c r="F33040" s="610"/>
      <c r="H33040" s="612"/>
      <c r="I33040" s="598"/>
      <c r="J33040" s="598"/>
      <c r="M33040" s="598"/>
      <c r="N33040" s="598"/>
      <c r="V33040" s="598"/>
      <c r="W33040" s="598"/>
    </row>
    <row r="33041" spans="6:23" x14ac:dyDescent="0.2">
      <c r="F33041" s="610"/>
      <c r="H33041" s="612"/>
      <c r="I33041" s="598"/>
      <c r="J33041" s="598"/>
      <c r="M33041" s="598"/>
      <c r="N33041" s="598"/>
      <c r="V33041" s="598"/>
      <c r="W33041" s="598"/>
    </row>
    <row r="33042" spans="6:23" x14ac:dyDescent="0.2">
      <c r="F33042" s="610"/>
      <c r="H33042" s="612"/>
      <c r="I33042" s="598"/>
      <c r="J33042" s="598"/>
      <c r="M33042" s="598"/>
      <c r="N33042" s="598"/>
      <c r="V33042" s="598"/>
      <c r="W33042" s="598"/>
    </row>
    <row r="33043" spans="6:23" x14ac:dyDescent="0.2">
      <c r="F33043" s="610"/>
      <c r="H33043" s="612"/>
      <c r="I33043" s="598"/>
      <c r="J33043" s="598"/>
      <c r="M33043" s="598"/>
      <c r="N33043" s="598"/>
      <c r="V33043" s="598"/>
      <c r="W33043" s="598"/>
    </row>
    <row r="33044" spans="6:23" x14ac:dyDescent="0.2">
      <c r="F33044" s="610"/>
      <c r="H33044" s="612"/>
      <c r="I33044" s="598"/>
      <c r="J33044" s="598"/>
      <c r="M33044" s="598"/>
      <c r="N33044" s="598"/>
      <c r="V33044" s="598"/>
      <c r="W33044" s="598"/>
    </row>
    <row r="33045" spans="6:23" x14ac:dyDescent="0.2">
      <c r="F33045" s="610"/>
      <c r="H33045" s="612"/>
      <c r="I33045" s="598"/>
      <c r="J33045" s="598"/>
      <c r="M33045" s="598"/>
      <c r="N33045" s="598"/>
      <c r="V33045" s="598"/>
      <c r="W33045" s="598"/>
    </row>
    <row r="33046" spans="6:23" x14ac:dyDescent="0.2">
      <c r="F33046" s="610"/>
      <c r="H33046" s="612"/>
      <c r="I33046" s="598"/>
      <c r="J33046" s="598"/>
      <c r="M33046" s="598"/>
      <c r="N33046" s="598"/>
      <c r="V33046" s="598"/>
      <c r="W33046" s="598"/>
    </row>
    <row r="33047" spans="6:23" x14ac:dyDescent="0.2">
      <c r="F33047" s="610"/>
      <c r="H33047" s="612"/>
      <c r="I33047" s="598"/>
      <c r="J33047" s="598"/>
      <c r="M33047" s="598"/>
      <c r="N33047" s="598"/>
      <c r="V33047" s="598"/>
      <c r="W33047" s="598"/>
    </row>
    <row r="33048" spans="6:23" x14ac:dyDescent="0.2">
      <c r="F33048" s="610"/>
      <c r="H33048" s="612"/>
      <c r="I33048" s="598"/>
      <c r="J33048" s="598"/>
      <c r="M33048" s="598"/>
      <c r="N33048" s="598"/>
      <c r="V33048" s="598"/>
      <c r="W33048" s="598"/>
    </row>
    <row r="33049" spans="6:23" x14ac:dyDescent="0.2">
      <c r="F33049" s="610"/>
      <c r="H33049" s="612"/>
      <c r="I33049" s="598"/>
      <c r="J33049" s="598"/>
      <c r="M33049" s="598"/>
      <c r="N33049" s="598"/>
      <c r="V33049" s="598"/>
      <c r="W33049" s="598"/>
    </row>
    <row r="33050" spans="6:23" x14ac:dyDescent="0.2">
      <c r="F33050" s="610"/>
      <c r="H33050" s="612"/>
      <c r="I33050" s="598"/>
      <c r="J33050" s="598"/>
      <c r="M33050" s="598"/>
      <c r="N33050" s="598"/>
      <c r="V33050" s="598"/>
      <c r="W33050" s="598"/>
    </row>
    <row r="33051" spans="6:23" x14ac:dyDescent="0.2">
      <c r="F33051" s="610"/>
      <c r="H33051" s="612"/>
      <c r="I33051" s="598"/>
      <c r="J33051" s="598"/>
      <c r="M33051" s="598"/>
      <c r="N33051" s="598"/>
      <c r="V33051" s="598"/>
      <c r="W33051" s="598"/>
    </row>
    <row r="33052" spans="6:23" x14ac:dyDescent="0.2">
      <c r="F33052" s="610"/>
      <c r="H33052" s="612"/>
      <c r="I33052" s="598"/>
      <c r="J33052" s="598"/>
      <c r="M33052" s="598"/>
      <c r="N33052" s="598"/>
      <c r="V33052" s="598"/>
      <c r="W33052" s="598"/>
    </row>
    <row r="33053" spans="6:23" x14ac:dyDescent="0.2">
      <c r="F33053" s="610"/>
      <c r="H33053" s="612"/>
      <c r="I33053" s="598"/>
      <c r="J33053" s="598"/>
      <c r="M33053" s="598"/>
      <c r="N33053" s="598"/>
      <c r="V33053" s="598"/>
      <c r="W33053" s="598"/>
    </row>
    <row r="33054" spans="6:23" x14ac:dyDescent="0.2">
      <c r="F33054" s="610"/>
      <c r="H33054" s="612"/>
      <c r="I33054" s="598"/>
      <c r="J33054" s="598"/>
      <c r="M33054" s="598"/>
      <c r="N33054" s="598"/>
      <c r="V33054" s="598"/>
      <c r="W33054" s="598"/>
    </row>
    <row r="33055" spans="6:23" x14ac:dyDescent="0.2">
      <c r="F33055" s="610"/>
      <c r="H33055" s="612"/>
      <c r="I33055" s="598"/>
      <c r="J33055" s="598"/>
      <c r="M33055" s="598"/>
      <c r="N33055" s="598"/>
      <c r="V33055" s="598"/>
      <c r="W33055" s="598"/>
    </row>
    <row r="33056" spans="6:23" x14ac:dyDescent="0.2">
      <c r="F33056" s="610"/>
      <c r="H33056" s="612"/>
      <c r="I33056" s="598"/>
      <c r="J33056" s="598"/>
      <c r="M33056" s="598"/>
      <c r="N33056" s="598"/>
      <c r="V33056" s="598"/>
      <c r="W33056" s="598"/>
    </row>
    <row r="33057" spans="6:23" x14ac:dyDescent="0.2">
      <c r="F33057" s="610"/>
      <c r="H33057" s="612"/>
      <c r="I33057" s="598"/>
      <c r="J33057" s="598"/>
      <c r="M33057" s="598"/>
      <c r="N33057" s="598"/>
      <c r="V33057" s="598"/>
      <c r="W33057" s="598"/>
    </row>
    <row r="33058" spans="6:23" x14ac:dyDescent="0.2">
      <c r="F33058" s="610"/>
      <c r="H33058" s="612"/>
      <c r="I33058" s="598"/>
      <c r="J33058" s="598"/>
      <c r="M33058" s="598"/>
      <c r="N33058" s="598"/>
      <c r="V33058" s="598"/>
      <c r="W33058" s="598"/>
    </row>
    <row r="33059" spans="6:23" x14ac:dyDescent="0.2">
      <c r="F33059" s="610"/>
      <c r="H33059" s="612"/>
      <c r="I33059" s="598"/>
      <c r="J33059" s="598"/>
      <c r="M33059" s="598"/>
      <c r="N33059" s="598"/>
      <c r="V33059" s="598"/>
      <c r="W33059" s="598"/>
    </row>
    <row r="33060" spans="6:23" x14ac:dyDescent="0.2">
      <c r="F33060" s="610"/>
      <c r="H33060" s="612"/>
      <c r="I33060" s="598"/>
      <c r="J33060" s="598"/>
      <c r="M33060" s="598"/>
      <c r="N33060" s="598"/>
      <c r="V33060" s="598"/>
      <c r="W33060" s="598"/>
    </row>
    <row r="33061" spans="6:23" x14ac:dyDescent="0.2">
      <c r="F33061" s="610"/>
      <c r="H33061" s="612"/>
      <c r="I33061" s="598"/>
      <c r="J33061" s="598"/>
      <c r="M33061" s="598"/>
      <c r="N33061" s="598"/>
      <c r="V33061" s="598"/>
      <c r="W33061" s="598"/>
    </row>
    <row r="33062" spans="6:23" x14ac:dyDescent="0.2">
      <c r="F33062" s="610"/>
      <c r="H33062" s="612"/>
      <c r="I33062" s="598"/>
      <c r="J33062" s="598"/>
      <c r="M33062" s="598"/>
      <c r="N33062" s="598"/>
      <c r="V33062" s="598"/>
      <c r="W33062" s="598"/>
    </row>
    <row r="33063" spans="6:23" x14ac:dyDescent="0.2">
      <c r="F33063" s="610"/>
      <c r="H33063" s="612"/>
      <c r="I33063" s="598"/>
      <c r="J33063" s="598"/>
      <c r="M33063" s="598"/>
      <c r="N33063" s="598"/>
      <c r="V33063" s="598"/>
      <c r="W33063" s="598"/>
    </row>
    <row r="33064" spans="6:23" x14ac:dyDescent="0.2">
      <c r="F33064" s="610"/>
      <c r="H33064" s="612"/>
      <c r="I33064" s="598"/>
      <c r="J33064" s="598"/>
      <c r="M33064" s="598"/>
      <c r="N33064" s="598"/>
      <c r="V33064" s="598"/>
      <c r="W33064" s="598"/>
    </row>
    <row r="33065" spans="6:23" x14ac:dyDescent="0.2">
      <c r="F33065" s="610"/>
      <c r="H33065" s="612"/>
      <c r="I33065" s="598"/>
      <c r="J33065" s="598"/>
      <c r="M33065" s="598"/>
      <c r="N33065" s="598"/>
      <c r="V33065" s="598"/>
      <c r="W33065" s="598"/>
    </row>
    <row r="33066" spans="6:23" x14ac:dyDescent="0.2">
      <c r="F33066" s="610"/>
      <c r="H33066" s="612"/>
      <c r="I33066" s="598"/>
      <c r="J33066" s="598"/>
      <c r="M33066" s="598"/>
      <c r="N33066" s="598"/>
      <c r="V33066" s="598"/>
      <c r="W33066" s="598"/>
    </row>
    <row r="33067" spans="6:23" x14ac:dyDescent="0.2">
      <c r="F33067" s="610"/>
      <c r="H33067" s="612"/>
      <c r="I33067" s="598"/>
      <c r="J33067" s="598"/>
      <c r="M33067" s="598"/>
      <c r="N33067" s="598"/>
      <c r="V33067" s="598"/>
      <c r="W33067" s="598"/>
    </row>
    <row r="33068" spans="6:23" x14ac:dyDescent="0.2">
      <c r="F33068" s="610"/>
      <c r="H33068" s="612"/>
      <c r="I33068" s="598"/>
      <c r="J33068" s="598"/>
      <c r="M33068" s="598"/>
      <c r="N33068" s="598"/>
      <c r="V33068" s="598"/>
      <c r="W33068" s="598"/>
    </row>
    <row r="33069" spans="6:23" x14ac:dyDescent="0.2">
      <c r="F33069" s="610"/>
      <c r="H33069" s="612"/>
      <c r="I33069" s="598"/>
      <c r="J33069" s="598"/>
      <c r="M33069" s="598"/>
      <c r="N33069" s="598"/>
      <c r="V33069" s="598"/>
      <c r="W33069" s="598"/>
    </row>
    <row r="33070" spans="6:23" x14ac:dyDescent="0.2">
      <c r="F33070" s="610"/>
      <c r="H33070" s="612"/>
      <c r="I33070" s="598"/>
      <c r="J33070" s="598"/>
      <c r="M33070" s="598"/>
      <c r="N33070" s="598"/>
      <c r="V33070" s="598"/>
      <c r="W33070" s="598"/>
    </row>
    <row r="33071" spans="6:23" x14ac:dyDescent="0.2">
      <c r="F33071" s="610"/>
      <c r="H33071" s="612"/>
      <c r="I33071" s="598"/>
      <c r="J33071" s="598"/>
      <c r="M33071" s="598"/>
      <c r="N33071" s="598"/>
      <c r="V33071" s="598"/>
      <c r="W33071" s="598"/>
    </row>
    <row r="33072" spans="6:23" x14ac:dyDescent="0.2">
      <c r="F33072" s="610"/>
      <c r="H33072" s="612"/>
      <c r="I33072" s="598"/>
      <c r="J33072" s="598"/>
      <c r="M33072" s="598"/>
      <c r="N33072" s="598"/>
      <c r="V33072" s="598"/>
      <c r="W33072" s="598"/>
    </row>
    <row r="33073" spans="6:23" x14ac:dyDescent="0.2">
      <c r="F33073" s="610"/>
      <c r="H33073" s="612"/>
      <c r="I33073" s="598"/>
      <c r="J33073" s="598"/>
      <c r="M33073" s="598"/>
      <c r="N33073" s="598"/>
      <c r="V33073" s="598"/>
      <c r="W33073" s="598"/>
    </row>
    <row r="33074" spans="6:23" x14ac:dyDescent="0.2">
      <c r="F33074" s="610"/>
      <c r="H33074" s="612"/>
      <c r="I33074" s="598"/>
      <c r="J33074" s="598"/>
      <c r="M33074" s="598"/>
      <c r="N33074" s="598"/>
      <c r="V33074" s="598"/>
      <c r="W33074" s="598"/>
    </row>
    <row r="33075" spans="6:23" x14ac:dyDescent="0.2">
      <c r="F33075" s="610"/>
      <c r="H33075" s="612"/>
      <c r="I33075" s="598"/>
      <c r="J33075" s="598"/>
      <c r="M33075" s="598"/>
      <c r="N33075" s="598"/>
      <c r="V33075" s="598"/>
      <c r="W33075" s="598"/>
    </row>
    <row r="33076" spans="6:23" x14ac:dyDescent="0.2">
      <c r="F33076" s="610"/>
      <c r="H33076" s="612"/>
      <c r="I33076" s="598"/>
      <c r="J33076" s="598"/>
      <c r="M33076" s="598"/>
      <c r="N33076" s="598"/>
      <c r="V33076" s="598"/>
      <c r="W33076" s="598"/>
    </row>
    <row r="33077" spans="6:23" x14ac:dyDescent="0.2">
      <c r="F33077" s="610"/>
      <c r="H33077" s="612"/>
      <c r="I33077" s="598"/>
      <c r="J33077" s="598"/>
      <c r="M33077" s="598"/>
      <c r="N33077" s="598"/>
      <c r="V33077" s="598"/>
      <c r="W33077" s="598"/>
    </row>
    <row r="33078" spans="6:23" x14ac:dyDescent="0.2">
      <c r="F33078" s="610"/>
      <c r="H33078" s="612"/>
      <c r="I33078" s="598"/>
      <c r="J33078" s="598"/>
      <c r="M33078" s="598"/>
      <c r="N33078" s="598"/>
      <c r="V33078" s="598"/>
      <c r="W33078" s="598"/>
    </row>
    <row r="33079" spans="6:23" x14ac:dyDescent="0.2">
      <c r="F33079" s="610"/>
      <c r="H33079" s="612"/>
      <c r="I33079" s="598"/>
      <c r="J33079" s="598"/>
      <c r="M33079" s="598"/>
      <c r="N33079" s="598"/>
      <c r="V33079" s="598"/>
      <c r="W33079" s="598"/>
    </row>
    <row r="33080" spans="6:23" x14ac:dyDescent="0.2">
      <c r="F33080" s="610"/>
      <c r="H33080" s="612"/>
      <c r="I33080" s="598"/>
      <c r="J33080" s="598"/>
      <c r="M33080" s="598"/>
      <c r="N33080" s="598"/>
      <c r="V33080" s="598"/>
      <c r="W33080" s="598"/>
    </row>
    <row r="33081" spans="6:23" x14ac:dyDescent="0.2">
      <c r="F33081" s="610"/>
      <c r="H33081" s="612"/>
      <c r="I33081" s="598"/>
      <c r="J33081" s="598"/>
      <c r="M33081" s="598"/>
      <c r="N33081" s="598"/>
      <c r="V33081" s="598"/>
      <c r="W33081" s="598"/>
    </row>
    <row r="33082" spans="6:23" x14ac:dyDescent="0.2">
      <c r="F33082" s="610"/>
      <c r="H33082" s="612"/>
      <c r="I33082" s="598"/>
      <c r="J33082" s="598"/>
      <c r="M33082" s="598"/>
      <c r="N33082" s="598"/>
      <c r="V33082" s="598"/>
      <c r="W33082" s="598"/>
    </row>
    <row r="33083" spans="6:23" x14ac:dyDescent="0.2">
      <c r="F33083" s="610"/>
      <c r="H33083" s="612"/>
      <c r="I33083" s="598"/>
      <c r="J33083" s="598"/>
      <c r="M33083" s="598"/>
      <c r="N33083" s="598"/>
      <c r="V33083" s="598"/>
      <c r="W33083" s="598"/>
    </row>
    <row r="33084" spans="6:23" x14ac:dyDescent="0.2">
      <c r="F33084" s="610"/>
      <c r="H33084" s="612"/>
      <c r="I33084" s="598"/>
      <c r="J33084" s="598"/>
      <c r="M33084" s="598"/>
      <c r="N33084" s="598"/>
      <c r="V33084" s="598"/>
      <c r="W33084" s="598"/>
    </row>
    <row r="33085" spans="6:23" x14ac:dyDescent="0.2">
      <c r="F33085" s="610"/>
      <c r="H33085" s="612"/>
      <c r="I33085" s="598"/>
      <c r="J33085" s="598"/>
      <c r="M33085" s="598"/>
      <c r="N33085" s="598"/>
      <c r="V33085" s="598"/>
      <c r="W33085" s="598"/>
    </row>
    <row r="33086" spans="6:23" x14ac:dyDescent="0.2">
      <c r="F33086" s="610"/>
      <c r="H33086" s="612"/>
      <c r="I33086" s="598"/>
      <c r="J33086" s="598"/>
      <c r="M33086" s="598"/>
      <c r="N33086" s="598"/>
      <c r="V33086" s="598"/>
      <c r="W33086" s="598"/>
    </row>
    <row r="33087" spans="6:23" x14ac:dyDescent="0.2">
      <c r="F33087" s="610"/>
      <c r="H33087" s="612"/>
      <c r="I33087" s="598"/>
      <c r="J33087" s="598"/>
      <c r="M33087" s="598"/>
      <c r="N33087" s="598"/>
      <c r="V33087" s="598"/>
      <c r="W33087" s="598"/>
    </row>
    <row r="33088" spans="6:23" x14ac:dyDescent="0.2">
      <c r="F33088" s="610"/>
      <c r="H33088" s="612"/>
      <c r="I33088" s="598"/>
      <c r="J33088" s="598"/>
      <c r="M33088" s="598"/>
      <c r="N33088" s="598"/>
      <c r="V33088" s="598"/>
      <c r="W33088" s="598"/>
    </row>
    <row r="33089" spans="6:23" x14ac:dyDescent="0.2">
      <c r="F33089" s="610"/>
      <c r="H33089" s="612"/>
      <c r="I33089" s="598"/>
      <c r="J33089" s="598"/>
      <c r="M33089" s="598"/>
      <c r="N33089" s="598"/>
      <c r="V33089" s="598"/>
      <c r="W33089" s="598"/>
    </row>
    <row r="33090" spans="6:23" x14ac:dyDescent="0.2">
      <c r="F33090" s="610"/>
      <c r="H33090" s="612"/>
      <c r="I33090" s="598"/>
      <c r="J33090" s="598"/>
      <c r="M33090" s="598"/>
      <c r="N33090" s="598"/>
      <c r="V33090" s="598"/>
      <c r="W33090" s="598"/>
    </row>
    <row r="33091" spans="6:23" x14ac:dyDescent="0.2">
      <c r="F33091" s="610"/>
      <c r="H33091" s="612"/>
      <c r="I33091" s="598"/>
      <c r="J33091" s="598"/>
      <c r="M33091" s="598"/>
      <c r="N33091" s="598"/>
      <c r="V33091" s="598"/>
      <c r="W33091" s="598"/>
    </row>
    <row r="33092" spans="6:23" x14ac:dyDescent="0.2">
      <c r="F33092" s="610"/>
      <c r="H33092" s="612"/>
      <c r="I33092" s="598"/>
      <c r="J33092" s="598"/>
      <c r="M33092" s="598"/>
      <c r="N33092" s="598"/>
      <c r="V33092" s="598"/>
      <c r="W33092" s="598"/>
    </row>
    <row r="33093" spans="6:23" x14ac:dyDescent="0.2">
      <c r="F33093" s="610"/>
      <c r="H33093" s="612"/>
      <c r="I33093" s="598"/>
      <c r="J33093" s="598"/>
      <c r="M33093" s="598"/>
      <c r="N33093" s="598"/>
      <c r="V33093" s="598"/>
      <c r="W33093" s="598"/>
    </row>
    <row r="33094" spans="6:23" x14ac:dyDescent="0.2">
      <c r="F33094" s="610"/>
      <c r="H33094" s="612"/>
      <c r="I33094" s="598"/>
      <c r="J33094" s="598"/>
      <c r="M33094" s="598"/>
      <c r="N33094" s="598"/>
      <c r="V33094" s="598"/>
      <c r="W33094" s="598"/>
    </row>
    <row r="33095" spans="6:23" x14ac:dyDescent="0.2">
      <c r="F33095" s="610"/>
      <c r="H33095" s="612"/>
      <c r="I33095" s="598"/>
      <c r="J33095" s="598"/>
      <c r="M33095" s="598"/>
      <c r="N33095" s="598"/>
      <c r="V33095" s="598"/>
      <c r="W33095" s="598"/>
    </row>
    <row r="33096" spans="6:23" x14ac:dyDescent="0.2">
      <c r="F33096" s="610"/>
      <c r="H33096" s="612"/>
      <c r="I33096" s="598"/>
      <c r="J33096" s="598"/>
      <c r="M33096" s="598"/>
      <c r="N33096" s="598"/>
      <c r="V33096" s="598"/>
      <c r="W33096" s="598"/>
    </row>
    <row r="33097" spans="6:23" x14ac:dyDescent="0.2">
      <c r="F33097" s="610"/>
      <c r="H33097" s="612"/>
      <c r="I33097" s="598"/>
      <c r="J33097" s="598"/>
      <c r="M33097" s="598"/>
      <c r="N33097" s="598"/>
      <c r="V33097" s="598"/>
      <c r="W33097" s="598"/>
    </row>
    <row r="33098" spans="6:23" x14ac:dyDescent="0.2">
      <c r="F33098" s="610"/>
      <c r="H33098" s="612"/>
      <c r="I33098" s="598"/>
      <c r="J33098" s="598"/>
      <c r="M33098" s="598"/>
      <c r="N33098" s="598"/>
      <c r="V33098" s="598"/>
      <c r="W33098" s="598"/>
    </row>
    <row r="33099" spans="6:23" x14ac:dyDescent="0.2">
      <c r="F33099" s="610"/>
      <c r="H33099" s="612"/>
      <c r="I33099" s="598"/>
      <c r="J33099" s="598"/>
      <c r="M33099" s="598"/>
      <c r="N33099" s="598"/>
      <c r="V33099" s="598"/>
      <c r="W33099" s="598"/>
    </row>
    <row r="33100" spans="6:23" x14ac:dyDescent="0.2">
      <c r="F33100" s="610"/>
      <c r="H33100" s="612"/>
      <c r="I33100" s="598"/>
      <c r="J33100" s="598"/>
      <c r="M33100" s="598"/>
      <c r="N33100" s="598"/>
      <c r="V33100" s="598"/>
      <c r="W33100" s="598"/>
    </row>
    <row r="33101" spans="6:23" x14ac:dyDescent="0.2">
      <c r="F33101" s="610"/>
      <c r="H33101" s="612"/>
      <c r="I33101" s="598"/>
      <c r="J33101" s="598"/>
      <c r="M33101" s="598"/>
      <c r="N33101" s="598"/>
      <c r="V33101" s="598"/>
      <c r="W33101" s="598"/>
    </row>
    <row r="33102" spans="6:23" x14ac:dyDescent="0.2">
      <c r="F33102" s="610"/>
      <c r="H33102" s="612"/>
      <c r="I33102" s="598"/>
      <c r="J33102" s="598"/>
      <c r="M33102" s="598"/>
      <c r="N33102" s="598"/>
      <c r="V33102" s="598"/>
      <c r="W33102" s="598"/>
    </row>
    <row r="33103" spans="6:23" x14ac:dyDescent="0.2">
      <c r="F33103" s="610"/>
      <c r="H33103" s="612"/>
      <c r="I33103" s="598"/>
      <c r="J33103" s="598"/>
      <c r="M33103" s="598"/>
      <c r="N33103" s="598"/>
      <c r="V33103" s="598"/>
      <c r="W33103" s="598"/>
    </row>
    <row r="33104" spans="6:23" x14ac:dyDescent="0.2">
      <c r="F33104" s="610"/>
      <c r="H33104" s="612"/>
      <c r="I33104" s="598"/>
      <c r="J33104" s="598"/>
      <c r="M33104" s="598"/>
      <c r="N33104" s="598"/>
      <c r="V33104" s="598"/>
      <c r="W33104" s="598"/>
    </row>
    <row r="33105" spans="6:23" x14ac:dyDescent="0.2">
      <c r="F33105" s="610"/>
      <c r="H33105" s="612"/>
      <c r="I33105" s="598"/>
      <c r="J33105" s="598"/>
      <c r="M33105" s="598"/>
      <c r="N33105" s="598"/>
      <c r="V33105" s="598"/>
      <c r="W33105" s="598"/>
    </row>
    <row r="33106" spans="6:23" x14ac:dyDescent="0.2">
      <c r="F33106" s="610"/>
      <c r="H33106" s="612"/>
      <c r="I33106" s="598"/>
      <c r="J33106" s="598"/>
      <c r="M33106" s="598"/>
      <c r="N33106" s="598"/>
      <c r="V33106" s="598"/>
      <c r="W33106" s="598"/>
    </row>
    <row r="33107" spans="6:23" x14ac:dyDescent="0.2">
      <c r="F33107" s="610"/>
      <c r="H33107" s="612"/>
      <c r="I33107" s="598"/>
      <c r="J33107" s="598"/>
      <c r="M33107" s="598"/>
      <c r="N33107" s="598"/>
      <c r="V33107" s="598"/>
      <c r="W33107" s="598"/>
    </row>
    <row r="33108" spans="6:23" x14ac:dyDescent="0.2">
      <c r="F33108" s="610"/>
      <c r="H33108" s="612"/>
      <c r="I33108" s="598"/>
      <c r="J33108" s="598"/>
      <c r="M33108" s="598"/>
      <c r="N33108" s="598"/>
      <c r="V33108" s="598"/>
      <c r="W33108" s="598"/>
    </row>
    <row r="33109" spans="6:23" x14ac:dyDescent="0.2">
      <c r="F33109" s="610"/>
      <c r="H33109" s="612"/>
      <c r="I33109" s="598"/>
      <c r="J33109" s="598"/>
      <c r="M33109" s="598"/>
      <c r="N33109" s="598"/>
      <c r="V33109" s="598"/>
      <c r="W33109" s="598"/>
    </row>
    <row r="33110" spans="6:23" x14ac:dyDescent="0.2">
      <c r="F33110" s="610"/>
      <c r="H33110" s="612"/>
      <c r="I33110" s="598"/>
      <c r="J33110" s="598"/>
      <c r="M33110" s="598"/>
      <c r="N33110" s="598"/>
      <c r="V33110" s="598"/>
      <c r="W33110" s="598"/>
    </row>
    <row r="33111" spans="6:23" x14ac:dyDescent="0.2">
      <c r="F33111" s="610"/>
      <c r="H33111" s="612"/>
      <c r="I33111" s="598"/>
      <c r="J33111" s="598"/>
      <c r="M33111" s="598"/>
      <c r="N33111" s="598"/>
      <c r="V33111" s="598"/>
      <c r="W33111" s="598"/>
    </row>
    <row r="33112" spans="6:23" x14ac:dyDescent="0.2">
      <c r="F33112" s="610"/>
      <c r="H33112" s="612"/>
      <c r="I33112" s="598"/>
      <c r="J33112" s="598"/>
      <c r="M33112" s="598"/>
      <c r="N33112" s="598"/>
      <c r="V33112" s="598"/>
      <c r="W33112" s="598"/>
    </row>
    <row r="33113" spans="6:23" x14ac:dyDescent="0.2">
      <c r="F33113" s="610"/>
      <c r="H33113" s="612"/>
      <c r="I33113" s="598"/>
      <c r="J33113" s="598"/>
      <c r="M33113" s="598"/>
      <c r="N33113" s="598"/>
      <c r="V33113" s="598"/>
      <c r="W33113" s="598"/>
    </row>
    <row r="33114" spans="6:23" x14ac:dyDescent="0.2">
      <c r="F33114" s="610"/>
      <c r="H33114" s="612"/>
      <c r="I33114" s="598"/>
      <c r="J33114" s="598"/>
      <c r="M33114" s="598"/>
      <c r="N33114" s="598"/>
      <c r="V33114" s="598"/>
      <c r="W33114" s="598"/>
    </row>
    <row r="33115" spans="6:23" x14ac:dyDescent="0.2">
      <c r="F33115" s="610"/>
      <c r="H33115" s="612"/>
      <c r="I33115" s="598"/>
      <c r="J33115" s="598"/>
      <c r="M33115" s="598"/>
      <c r="N33115" s="598"/>
      <c r="V33115" s="598"/>
      <c r="W33115" s="598"/>
    </row>
    <row r="33116" spans="6:23" x14ac:dyDescent="0.2">
      <c r="F33116" s="610"/>
      <c r="H33116" s="612"/>
      <c r="I33116" s="598"/>
      <c r="J33116" s="598"/>
      <c r="M33116" s="598"/>
      <c r="N33116" s="598"/>
      <c r="V33116" s="598"/>
      <c r="W33116" s="598"/>
    </row>
    <row r="33117" spans="6:23" x14ac:dyDescent="0.2">
      <c r="F33117" s="610"/>
      <c r="H33117" s="612"/>
      <c r="I33117" s="598"/>
      <c r="J33117" s="598"/>
      <c r="M33117" s="598"/>
      <c r="N33117" s="598"/>
      <c r="V33117" s="598"/>
      <c r="W33117" s="598"/>
    </row>
    <row r="33118" spans="6:23" x14ac:dyDescent="0.2">
      <c r="F33118" s="610"/>
      <c r="H33118" s="612"/>
      <c r="I33118" s="598"/>
      <c r="J33118" s="598"/>
      <c r="M33118" s="598"/>
      <c r="N33118" s="598"/>
      <c r="V33118" s="598"/>
      <c r="W33118" s="598"/>
    </row>
    <row r="33119" spans="6:23" x14ac:dyDescent="0.2">
      <c r="F33119" s="610"/>
      <c r="H33119" s="612"/>
      <c r="I33119" s="598"/>
      <c r="J33119" s="598"/>
      <c r="M33119" s="598"/>
      <c r="N33119" s="598"/>
      <c r="V33119" s="598"/>
      <c r="W33119" s="598"/>
    </row>
    <row r="33120" spans="6:23" x14ac:dyDescent="0.2">
      <c r="F33120" s="610"/>
      <c r="H33120" s="612"/>
      <c r="I33120" s="598"/>
      <c r="J33120" s="598"/>
      <c r="M33120" s="598"/>
      <c r="N33120" s="598"/>
      <c r="V33120" s="598"/>
      <c r="W33120" s="598"/>
    </row>
    <row r="33121" spans="6:23" x14ac:dyDescent="0.2">
      <c r="F33121" s="610"/>
      <c r="H33121" s="612"/>
      <c r="I33121" s="598"/>
      <c r="J33121" s="598"/>
      <c r="M33121" s="598"/>
      <c r="N33121" s="598"/>
      <c r="V33121" s="598"/>
      <c r="W33121" s="598"/>
    </row>
    <row r="33122" spans="6:23" x14ac:dyDescent="0.2">
      <c r="F33122" s="610"/>
      <c r="H33122" s="612"/>
      <c r="I33122" s="598"/>
      <c r="J33122" s="598"/>
      <c r="M33122" s="598"/>
      <c r="N33122" s="598"/>
      <c r="V33122" s="598"/>
      <c r="W33122" s="598"/>
    </row>
    <row r="33123" spans="6:23" x14ac:dyDescent="0.2">
      <c r="F33123" s="610"/>
      <c r="H33123" s="612"/>
      <c r="I33123" s="598"/>
      <c r="J33123" s="598"/>
      <c r="M33123" s="598"/>
      <c r="N33123" s="598"/>
      <c r="V33123" s="598"/>
      <c r="W33123" s="598"/>
    </row>
    <row r="33124" spans="6:23" x14ac:dyDescent="0.2">
      <c r="F33124" s="610"/>
      <c r="H33124" s="612"/>
      <c r="I33124" s="598"/>
      <c r="J33124" s="598"/>
      <c r="M33124" s="598"/>
      <c r="N33124" s="598"/>
      <c r="V33124" s="598"/>
      <c r="W33124" s="598"/>
    </row>
    <row r="33125" spans="6:23" x14ac:dyDescent="0.2">
      <c r="F33125" s="610"/>
      <c r="H33125" s="612"/>
      <c r="I33125" s="598"/>
      <c r="J33125" s="598"/>
      <c r="M33125" s="598"/>
      <c r="N33125" s="598"/>
      <c r="V33125" s="598"/>
      <c r="W33125" s="598"/>
    </row>
    <row r="33126" spans="6:23" x14ac:dyDescent="0.2">
      <c r="F33126" s="610"/>
      <c r="H33126" s="612"/>
      <c r="I33126" s="598"/>
      <c r="J33126" s="598"/>
      <c r="M33126" s="598"/>
      <c r="N33126" s="598"/>
      <c r="V33126" s="598"/>
      <c r="W33126" s="598"/>
    </row>
    <row r="33127" spans="6:23" x14ac:dyDescent="0.2">
      <c r="F33127" s="610"/>
      <c r="H33127" s="612"/>
      <c r="I33127" s="598"/>
      <c r="J33127" s="598"/>
      <c r="M33127" s="598"/>
      <c r="N33127" s="598"/>
      <c r="V33127" s="598"/>
      <c r="W33127" s="598"/>
    </row>
    <row r="33128" spans="6:23" x14ac:dyDescent="0.2">
      <c r="F33128" s="610"/>
      <c r="H33128" s="612"/>
      <c r="I33128" s="598"/>
      <c r="J33128" s="598"/>
      <c r="M33128" s="598"/>
      <c r="N33128" s="598"/>
      <c r="V33128" s="598"/>
      <c r="W33128" s="598"/>
    </row>
    <row r="33129" spans="6:23" x14ac:dyDescent="0.2">
      <c r="F33129" s="610"/>
      <c r="H33129" s="612"/>
      <c r="I33129" s="598"/>
      <c r="J33129" s="598"/>
      <c r="M33129" s="598"/>
      <c r="N33129" s="598"/>
      <c r="V33129" s="598"/>
      <c r="W33129" s="598"/>
    </row>
    <row r="33130" spans="6:23" x14ac:dyDescent="0.2">
      <c r="F33130" s="610"/>
      <c r="H33130" s="612"/>
      <c r="I33130" s="598"/>
      <c r="J33130" s="598"/>
      <c r="M33130" s="598"/>
      <c r="N33130" s="598"/>
      <c r="V33130" s="598"/>
      <c r="W33130" s="598"/>
    </row>
    <row r="33131" spans="6:23" x14ac:dyDescent="0.2">
      <c r="F33131" s="610"/>
      <c r="H33131" s="612"/>
      <c r="I33131" s="598"/>
      <c r="J33131" s="598"/>
      <c r="M33131" s="598"/>
      <c r="N33131" s="598"/>
      <c r="V33131" s="598"/>
      <c r="W33131" s="598"/>
    </row>
    <row r="33132" spans="6:23" x14ac:dyDescent="0.2">
      <c r="F33132" s="610"/>
      <c r="H33132" s="612"/>
      <c r="I33132" s="598"/>
      <c r="J33132" s="598"/>
      <c r="M33132" s="598"/>
      <c r="N33132" s="598"/>
      <c r="V33132" s="598"/>
      <c r="W33132" s="598"/>
    </row>
    <row r="33133" spans="6:23" x14ac:dyDescent="0.2">
      <c r="F33133" s="610"/>
      <c r="H33133" s="612"/>
      <c r="I33133" s="598"/>
      <c r="J33133" s="598"/>
      <c r="M33133" s="598"/>
      <c r="N33133" s="598"/>
      <c r="V33133" s="598"/>
      <c r="W33133" s="598"/>
    </row>
    <row r="33134" spans="6:23" x14ac:dyDescent="0.2">
      <c r="F33134" s="610"/>
      <c r="H33134" s="612"/>
      <c r="I33134" s="598"/>
      <c r="J33134" s="598"/>
      <c r="M33134" s="598"/>
      <c r="N33134" s="598"/>
      <c r="V33134" s="598"/>
      <c r="W33134" s="598"/>
    </row>
    <row r="33135" spans="6:23" x14ac:dyDescent="0.2">
      <c r="F33135" s="610"/>
      <c r="H33135" s="612"/>
      <c r="I33135" s="598"/>
      <c r="J33135" s="598"/>
      <c r="M33135" s="598"/>
      <c r="N33135" s="598"/>
      <c r="V33135" s="598"/>
      <c r="W33135" s="598"/>
    </row>
    <row r="33136" spans="6:23" x14ac:dyDescent="0.2">
      <c r="F33136" s="610"/>
      <c r="H33136" s="612"/>
      <c r="I33136" s="598"/>
      <c r="J33136" s="598"/>
      <c r="M33136" s="598"/>
      <c r="N33136" s="598"/>
      <c r="V33136" s="598"/>
      <c r="W33136" s="598"/>
    </row>
    <row r="33137" spans="6:23" x14ac:dyDescent="0.2">
      <c r="F33137" s="610"/>
      <c r="H33137" s="612"/>
      <c r="I33137" s="598"/>
      <c r="J33137" s="598"/>
      <c r="M33137" s="598"/>
      <c r="N33137" s="598"/>
      <c r="V33137" s="598"/>
      <c r="W33137" s="598"/>
    </row>
    <row r="33138" spans="6:23" x14ac:dyDescent="0.2">
      <c r="F33138" s="610"/>
      <c r="H33138" s="612"/>
      <c r="I33138" s="598"/>
      <c r="J33138" s="598"/>
      <c r="M33138" s="598"/>
      <c r="N33138" s="598"/>
      <c r="V33138" s="598"/>
      <c r="W33138" s="598"/>
    </row>
    <row r="33139" spans="6:23" x14ac:dyDescent="0.2">
      <c r="F33139" s="610"/>
      <c r="H33139" s="612"/>
      <c r="I33139" s="598"/>
      <c r="J33139" s="598"/>
      <c r="M33139" s="598"/>
      <c r="N33139" s="598"/>
      <c r="V33139" s="598"/>
      <c r="W33139" s="598"/>
    </row>
    <row r="33140" spans="6:23" x14ac:dyDescent="0.2">
      <c r="F33140" s="610"/>
      <c r="H33140" s="612"/>
      <c r="I33140" s="598"/>
      <c r="J33140" s="598"/>
      <c r="M33140" s="598"/>
      <c r="N33140" s="598"/>
      <c r="V33140" s="598"/>
      <c r="W33140" s="598"/>
    </row>
    <row r="33141" spans="6:23" x14ac:dyDescent="0.2">
      <c r="F33141" s="610"/>
      <c r="H33141" s="612"/>
      <c r="I33141" s="598"/>
      <c r="J33141" s="598"/>
      <c r="M33141" s="598"/>
      <c r="N33141" s="598"/>
      <c r="V33141" s="598"/>
      <c r="W33141" s="598"/>
    </row>
    <row r="33142" spans="6:23" x14ac:dyDescent="0.2">
      <c r="F33142" s="610"/>
      <c r="H33142" s="612"/>
      <c r="I33142" s="598"/>
      <c r="J33142" s="598"/>
      <c r="M33142" s="598"/>
      <c r="N33142" s="598"/>
      <c r="V33142" s="598"/>
      <c r="W33142" s="598"/>
    </row>
    <row r="33143" spans="6:23" x14ac:dyDescent="0.2">
      <c r="F33143" s="610"/>
      <c r="H33143" s="612"/>
      <c r="I33143" s="598"/>
      <c r="J33143" s="598"/>
      <c r="M33143" s="598"/>
      <c r="N33143" s="598"/>
      <c r="V33143" s="598"/>
      <c r="W33143" s="598"/>
    </row>
    <row r="33144" spans="6:23" x14ac:dyDescent="0.2">
      <c r="F33144" s="610"/>
      <c r="H33144" s="612"/>
      <c r="I33144" s="598"/>
      <c r="J33144" s="598"/>
      <c r="M33144" s="598"/>
      <c r="N33144" s="598"/>
      <c r="V33144" s="598"/>
      <c r="W33144" s="598"/>
    </row>
    <row r="33145" spans="6:23" x14ac:dyDescent="0.2">
      <c r="F33145" s="610"/>
      <c r="H33145" s="612"/>
      <c r="I33145" s="598"/>
      <c r="J33145" s="598"/>
      <c r="M33145" s="598"/>
      <c r="N33145" s="598"/>
      <c r="V33145" s="598"/>
      <c r="W33145" s="598"/>
    </row>
    <row r="33146" spans="6:23" x14ac:dyDescent="0.2">
      <c r="F33146" s="610"/>
      <c r="H33146" s="612"/>
      <c r="I33146" s="598"/>
      <c r="J33146" s="598"/>
      <c r="M33146" s="598"/>
      <c r="N33146" s="598"/>
      <c r="V33146" s="598"/>
      <c r="W33146" s="598"/>
    </row>
    <row r="33147" spans="6:23" x14ac:dyDescent="0.2">
      <c r="F33147" s="610"/>
      <c r="H33147" s="612"/>
      <c r="I33147" s="598"/>
      <c r="J33147" s="598"/>
      <c r="M33147" s="598"/>
      <c r="N33147" s="598"/>
      <c r="V33147" s="598"/>
      <c r="W33147" s="598"/>
    </row>
    <row r="33148" spans="6:23" x14ac:dyDescent="0.2">
      <c r="F33148" s="610"/>
      <c r="H33148" s="612"/>
      <c r="I33148" s="598"/>
      <c r="J33148" s="598"/>
      <c r="M33148" s="598"/>
      <c r="N33148" s="598"/>
      <c r="V33148" s="598"/>
      <c r="W33148" s="598"/>
    </row>
    <row r="33149" spans="6:23" x14ac:dyDescent="0.2">
      <c r="F33149" s="610"/>
      <c r="H33149" s="612"/>
      <c r="I33149" s="598"/>
      <c r="J33149" s="598"/>
      <c r="M33149" s="598"/>
      <c r="N33149" s="598"/>
      <c r="V33149" s="598"/>
      <c r="W33149" s="598"/>
    </row>
    <row r="33150" spans="6:23" x14ac:dyDescent="0.2">
      <c r="F33150" s="610"/>
      <c r="H33150" s="612"/>
      <c r="I33150" s="598"/>
      <c r="J33150" s="598"/>
      <c r="M33150" s="598"/>
      <c r="N33150" s="598"/>
      <c r="V33150" s="598"/>
      <c r="W33150" s="598"/>
    </row>
    <row r="33151" spans="6:23" x14ac:dyDescent="0.2">
      <c r="F33151" s="610"/>
      <c r="H33151" s="612"/>
      <c r="I33151" s="598"/>
      <c r="J33151" s="598"/>
      <c r="M33151" s="598"/>
      <c r="N33151" s="598"/>
      <c r="V33151" s="598"/>
      <c r="W33151" s="598"/>
    </row>
    <row r="33152" spans="6:23" x14ac:dyDescent="0.2">
      <c r="F33152" s="610"/>
      <c r="H33152" s="612"/>
      <c r="I33152" s="598"/>
      <c r="J33152" s="598"/>
      <c r="M33152" s="598"/>
      <c r="N33152" s="598"/>
      <c r="V33152" s="598"/>
      <c r="W33152" s="598"/>
    </row>
    <row r="33153" spans="6:23" x14ac:dyDescent="0.2">
      <c r="F33153" s="610"/>
      <c r="H33153" s="612"/>
      <c r="I33153" s="598"/>
      <c r="J33153" s="598"/>
      <c r="M33153" s="598"/>
      <c r="N33153" s="598"/>
      <c r="V33153" s="598"/>
      <c r="W33153" s="598"/>
    </row>
    <row r="33154" spans="6:23" x14ac:dyDescent="0.2">
      <c r="F33154" s="610"/>
      <c r="H33154" s="612"/>
      <c r="I33154" s="598"/>
      <c r="J33154" s="598"/>
      <c r="M33154" s="598"/>
      <c r="N33154" s="598"/>
      <c r="V33154" s="598"/>
      <c r="W33154" s="598"/>
    </row>
    <row r="33155" spans="6:23" x14ac:dyDescent="0.2">
      <c r="F33155" s="610"/>
      <c r="H33155" s="612"/>
      <c r="I33155" s="598"/>
      <c r="J33155" s="598"/>
      <c r="M33155" s="598"/>
      <c r="N33155" s="598"/>
      <c r="V33155" s="598"/>
      <c r="W33155" s="598"/>
    </row>
    <row r="33156" spans="6:23" x14ac:dyDescent="0.2">
      <c r="F33156" s="610"/>
      <c r="H33156" s="612"/>
      <c r="I33156" s="598"/>
      <c r="J33156" s="598"/>
      <c r="M33156" s="598"/>
      <c r="N33156" s="598"/>
      <c r="V33156" s="598"/>
      <c r="W33156" s="598"/>
    </row>
    <row r="33157" spans="6:23" x14ac:dyDescent="0.2">
      <c r="F33157" s="610"/>
      <c r="H33157" s="612"/>
      <c r="I33157" s="598"/>
      <c r="J33157" s="598"/>
      <c r="M33157" s="598"/>
      <c r="N33157" s="598"/>
      <c r="V33157" s="598"/>
      <c r="W33157" s="598"/>
    </row>
    <row r="33158" spans="6:23" x14ac:dyDescent="0.2">
      <c r="F33158" s="610"/>
      <c r="H33158" s="612"/>
      <c r="I33158" s="598"/>
      <c r="J33158" s="598"/>
      <c r="M33158" s="598"/>
      <c r="N33158" s="598"/>
      <c r="V33158" s="598"/>
      <c r="W33158" s="598"/>
    </row>
    <row r="33159" spans="6:23" x14ac:dyDescent="0.2">
      <c r="F33159" s="610"/>
      <c r="H33159" s="612"/>
      <c r="I33159" s="598"/>
      <c r="J33159" s="598"/>
      <c r="M33159" s="598"/>
      <c r="N33159" s="598"/>
      <c r="V33159" s="598"/>
      <c r="W33159" s="598"/>
    </row>
    <row r="33160" spans="6:23" x14ac:dyDescent="0.2">
      <c r="F33160" s="610"/>
      <c r="H33160" s="612"/>
      <c r="I33160" s="598"/>
      <c r="J33160" s="598"/>
      <c r="M33160" s="598"/>
      <c r="N33160" s="598"/>
      <c r="V33160" s="598"/>
      <c r="W33160" s="598"/>
    </row>
    <row r="33161" spans="6:23" x14ac:dyDescent="0.2">
      <c r="F33161" s="610"/>
      <c r="H33161" s="612"/>
      <c r="I33161" s="598"/>
      <c r="J33161" s="598"/>
      <c r="M33161" s="598"/>
      <c r="N33161" s="598"/>
      <c r="V33161" s="598"/>
      <c r="W33161" s="598"/>
    </row>
    <row r="33162" spans="6:23" x14ac:dyDescent="0.2">
      <c r="F33162" s="610"/>
      <c r="H33162" s="612"/>
      <c r="I33162" s="598"/>
      <c r="J33162" s="598"/>
      <c r="M33162" s="598"/>
      <c r="N33162" s="598"/>
      <c r="V33162" s="598"/>
      <c r="W33162" s="598"/>
    </row>
    <row r="33163" spans="6:23" x14ac:dyDescent="0.2">
      <c r="F33163" s="610"/>
      <c r="H33163" s="612"/>
      <c r="I33163" s="598"/>
      <c r="J33163" s="598"/>
      <c r="M33163" s="598"/>
      <c r="N33163" s="598"/>
      <c r="V33163" s="598"/>
      <c r="W33163" s="598"/>
    </row>
    <row r="33164" spans="6:23" x14ac:dyDescent="0.2">
      <c r="F33164" s="610"/>
      <c r="H33164" s="612"/>
      <c r="I33164" s="598"/>
      <c r="J33164" s="598"/>
      <c r="M33164" s="598"/>
      <c r="N33164" s="598"/>
      <c r="V33164" s="598"/>
      <c r="W33164" s="598"/>
    </row>
    <row r="33165" spans="6:23" x14ac:dyDescent="0.2">
      <c r="F33165" s="610"/>
      <c r="H33165" s="612"/>
      <c r="I33165" s="598"/>
      <c r="J33165" s="598"/>
      <c r="M33165" s="598"/>
      <c r="N33165" s="598"/>
      <c r="V33165" s="598"/>
      <c r="W33165" s="598"/>
    </row>
    <row r="33166" spans="6:23" x14ac:dyDescent="0.2">
      <c r="F33166" s="610"/>
      <c r="H33166" s="612"/>
      <c r="I33166" s="598"/>
      <c r="J33166" s="598"/>
      <c r="M33166" s="598"/>
      <c r="N33166" s="598"/>
      <c r="V33166" s="598"/>
      <c r="W33166" s="598"/>
    </row>
    <row r="33167" spans="6:23" x14ac:dyDescent="0.2">
      <c r="F33167" s="610"/>
      <c r="H33167" s="612"/>
      <c r="I33167" s="598"/>
      <c r="J33167" s="598"/>
      <c r="M33167" s="598"/>
      <c r="N33167" s="598"/>
      <c r="V33167" s="598"/>
      <c r="W33167" s="598"/>
    </row>
    <row r="33168" spans="6:23" x14ac:dyDescent="0.2">
      <c r="F33168" s="610"/>
      <c r="H33168" s="612"/>
      <c r="I33168" s="598"/>
      <c r="J33168" s="598"/>
      <c r="M33168" s="598"/>
      <c r="N33168" s="598"/>
      <c r="V33168" s="598"/>
      <c r="W33168" s="598"/>
    </row>
    <row r="33169" spans="6:23" x14ac:dyDescent="0.2">
      <c r="F33169" s="610"/>
      <c r="H33169" s="612"/>
      <c r="I33169" s="598"/>
      <c r="J33169" s="598"/>
      <c r="M33169" s="598"/>
      <c r="N33169" s="598"/>
      <c r="V33169" s="598"/>
      <c r="W33169" s="598"/>
    </row>
    <row r="33170" spans="6:23" x14ac:dyDescent="0.2">
      <c r="F33170" s="610"/>
      <c r="H33170" s="612"/>
      <c r="I33170" s="598"/>
      <c r="J33170" s="598"/>
      <c r="M33170" s="598"/>
      <c r="N33170" s="598"/>
      <c r="V33170" s="598"/>
      <c r="W33170" s="598"/>
    </row>
    <row r="33171" spans="6:23" x14ac:dyDescent="0.2">
      <c r="F33171" s="610"/>
      <c r="H33171" s="612"/>
      <c r="I33171" s="598"/>
      <c r="J33171" s="598"/>
      <c r="M33171" s="598"/>
      <c r="N33171" s="598"/>
      <c r="V33171" s="598"/>
      <c r="W33171" s="598"/>
    </row>
    <row r="33172" spans="6:23" x14ac:dyDescent="0.2">
      <c r="F33172" s="610"/>
      <c r="H33172" s="612"/>
      <c r="I33172" s="598"/>
      <c r="J33172" s="598"/>
      <c r="M33172" s="598"/>
      <c r="N33172" s="598"/>
      <c r="V33172" s="598"/>
      <c r="W33172" s="598"/>
    </row>
    <row r="33173" spans="6:23" x14ac:dyDescent="0.2">
      <c r="F33173" s="610"/>
      <c r="H33173" s="612"/>
      <c r="I33173" s="598"/>
      <c r="J33173" s="598"/>
      <c r="M33173" s="598"/>
      <c r="N33173" s="598"/>
      <c r="V33173" s="598"/>
      <c r="W33173" s="598"/>
    </row>
    <row r="33174" spans="6:23" x14ac:dyDescent="0.2">
      <c r="F33174" s="610"/>
      <c r="H33174" s="612"/>
      <c r="I33174" s="598"/>
      <c r="J33174" s="598"/>
      <c r="M33174" s="598"/>
      <c r="N33174" s="598"/>
      <c r="V33174" s="598"/>
      <c r="W33174" s="598"/>
    </row>
    <row r="33175" spans="6:23" x14ac:dyDescent="0.2">
      <c r="F33175" s="610"/>
      <c r="H33175" s="612"/>
      <c r="I33175" s="598"/>
      <c r="J33175" s="598"/>
      <c r="M33175" s="598"/>
      <c r="N33175" s="598"/>
      <c r="V33175" s="598"/>
      <c r="W33175" s="598"/>
    </row>
    <row r="33176" spans="6:23" x14ac:dyDescent="0.2">
      <c r="F33176" s="610"/>
      <c r="H33176" s="612"/>
      <c r="I33176" s="598"/>
      <c r="J33176" s="598"/>
      <c r="M33176" s="598"/>
      <c r="N33176" s="598"/>
      <c r="V33176" s="598"/>
      <c r="W33176" s="598"/>
    </row>
    <row r="33177" spans="6:23" x14ac:dyDescent="0.2">
      <c r="F33177" s="610"/>
      <c r="H33177" s="612"/>
      <c r="I33177" s="598"/>
      <c r="J33177" s="598"/>
      <c r="M33177" s="598"/>
      <c r="N33177" s="598"/>
      <c r="V33177" s="598"/>
      <c r="W33177" s="598"/>
    </row>
    <row r="33178" spans="6:23" x14ac:dyDescent="0.2">
      <c r="F33178" s="610"/>
      <c r="H33178" s="612"/>
      <c r="I33178" s="598"/>
      <c r="J33178" s="598"/>
      <c r="M33178" s="598"/>
      <c r="N33178" s="598"/>
      <c r="V33178" s="598"/>
      <c r="W33178" s="598"/>
    </row>
    <row r="33179" spans="6:23" x14ac:dyDescent="0.2">
      <c r="F33179" s="610"/>
      <c r="H33179" s="612"/>
      <c r="I33179" s="598"/>
      <c r="J33179" s="598"/>
      <c r="M33179" s="598"/>
      <c r="N33179" s="598"/>
      <c r="V33179" s="598"/>
      <c r="W33179" s="598"/>
    </row>
    <row r="33180" spans="6:23" x14ac:dyDescent="0.2">
      <c r="F33180" s="610"/>
      <c r="H33180" s="612"/>
      <c r="I33180" s="598"/>
      <c r="J33180" s="598"/>
      <c r="M33180" s="598"/>
      <c r="N33180" s="598"/>
      <c r="V33180" s="598"/>
      <c r="W33180" s="598"/>
    </row>
    <row r="33181" spans="6:23" x14ac:dyDescent="0.2">
      <c r="F33181" s="610"/>
      <c r="H33181" s="612"/>
      <c r="I33181" s="598"/>
      <c r="J33181" s="598"/>
      <c r="M33181" s="598"/>
      <c r="N33181" s="598"/>
      <c r="V33181" s="598"/>
      <c r="W33181" s="598"/>
    </row>
    <row r="33182" spans="6:23" x14ac:dyDescent="0.2">
      <c r="F33182" s="610"/>
      <c r="H33182" s="612"/>
      <c r="I33182" s="598"/>
      <c r="J33182" s="598"/>
      <c r="M33182" s="598"/>
      <c r="N33182" s="598"/>
      <c r="V33182" s="598"/>
      <c r="W33182" s="598"/>
    </row>
    <row r="33183" spans="6:23" x14ac:dyDescent="0.2">
      <c r="F33183" s="610"/>
      <c r="H33183" s="612"/>
      <c r="I33183" s="598"/>
      <c r="J33183" s="598"/>
      <c r="M33183" s="598"/>
      <c r="N33183" s="598"/>
      <c r="V33183" s="598"/>
      <c r="W33183" s="598"/>
    </row>
    <row r="33184" spans="6:23" x14ac:dyDescent="0.2">
      <c r="F33184" s="610"/>
      <c r="H33184" s="612"/>
      <c r="I33184" s="598"/>
      <c r="J33184" s="598"/>
      <c r="M33184" s="598"/>
      <c r="N33184" s="598"/>
      <c r="V33184" s="598"/>
      <c r="W33184" s="598"/>
    </row>
    <row r="33185" spans="6:23" x14ac:dyDescent="0.2">
      <c r="F33185" s="610"/>
      <c r="H33185" s="612"/>
      <c r="I33185" s="598"/>
      <c r="J33185" s="598"/>
      <c r="M33185" s="598"/>
      <c r="N33185" s="598"/>
      <c r="V33185" s="598"/>
      <c r="W33185" s="598"/>
    </row>
    <row r="33186" spans="6:23" x14ac:dyDescent="0.2">
      <c r="F33186" s="610"/>
      <c r="H33186" s="612"/>
      <c r="I33186" s="598"/>
      <c r="J33186" s="598"/>
      <c r="M33186" s="598"/>
      <c r="N33186" s="598"/>
      <c r="V33186" s="598"/>
      <c r="W33186" s="598"/>
    </row>
    <row r="33187" spans="6:23" x14ac:dyDescent="0.2">
      <c r="F33187" s="610"/>
      <c r="H33187" s="612"/>
      <c r="I33187" s="598"/>
      <c r="J33187" s="598"/>
      <c r="M33187" s="598"/>
      <c r="N33187" s="598"/>
      <c r="V33187" s="598"/>
      <c r="W33187" s="598"/>
    </row>
    <row r="33188" spans="6:23" x14ac:dyDescent="0.2">
      <c r="F33188" s="610"/>
      <c r="H33188" s="612"/>
      <c r="I33188" s="598"/>
      <c r="J33188" s="598"/>
      <c r="M33188" s="598"/>
      <c r="N33188" s="598"/>
      <c r="V33188" s="598"/>
      <c r="W33188" s="598"/>
    </row>
    <row r="33189" spans="6:23" x14ac:dyDescent="0.2">
      <c r="F33189" s="610"/>
      <c r="H33189" s="612"/>
      <c r="I33189" s="598"/>
      <c r="J33189" s="598"/>
      <c r="M33189" s="598"/>
      <c r="N33189" s="598"/>
      <c r="V33189" s="598"/>
      <c r="W33189" s="598"/>
    </row>
    <row r="33190" spans="6:23" x14ac:dyDescent="0.2">
      <c r="F33190" s="610"/>
      <c r="H33190" s="612"/>
      <c r="I33190" s="598"/>
      <c r="J33190" s="598"/>
      <c r="M33190" s="598"/>
      <c r="N33190" s="598"/>
      <c r="V33190" s="598"/>
      <c r="W33190" s="598"/>
    </row>
    <row r="33191" spans="6:23" x14ac:dyDescent="0.2">
      <c r="F33191" s="610"/>
      <c r="H33191" s="612"/>
      <c r="I33191" s="598"/>
      <c r="J33191" s="598"/>
      <c r="M33191" s="598"/>
      <c r="N33191" s="598"/>
      <c r="V33191" s="598"/>
      <c r="W33191" s="598"/>
    </row>
    <row r="33192" spans="6:23" x14ac:dyDescent="0.2">
      <c r="F33192" s="610"/>
      <c r="H33192" s="612"/>
      <c r="I33192" s="598"/>
      <c r="J33192" s="598"/>
      <c r="M33192" s="598"/>
      <c r="N33192" s="598"/>
      <c r="V33192" s="598"/>
      <c r="W33192" s="598"/>
    </row>
    <row r="33193" spans="6:23" x14ac:dyDescent="0.2">
      <c r="F33193" s="610"/>
      <c r="H33193" s="612"/>
      <c r="I33193" s="598"/>
      <c r="J33193" s="598"/>
      <c r="M33193" s="598"/>
      <c r="N33193" s="598"/>
      <c r="V33193" s="598"/>
      <c r="W33193" s="598"/>
    </row>
    <row r="33194" spans="6:23" x14ac:dyDescent="0.2">
      <c r="F33194" s="610"/>
      <c r="H33194" s="612"/>
      <c r="I33194" s="598"/>
      <c r="J33194" s="598"/>
      <c r="M33194" s="598"/>
      <c r="N33194" s="598"/>
      <c r="V33194" s="598"/>
      <c r="W33194" s="598"/>
    </row>
    <row r="33195" spans="6:23" x14ac:dyDescent="0.2">
      <c r="F33195" s="610"/>
      <c r="H33195" s="612"/>
      <c r="I33195" s="598"/>
      <c r="J33195" s="598"/>
      <c r="M33195" s="598"/>
      <c r="N33195" s="598"/>
      <c r="V33195" s="598"/>
      <c r="W33195" s="598"/>
    </row>
    <row r="33196" spans="6:23" x14ac:dyDescent="0.2">
      <c r="F33196" s="610"/>
      <c r="H33196" s="612"/>
      <c r="I33196" s="598"/>
      <c r="J33196" s="598"/>
      <c r="M33196" s="598"/>
      <c r="N33196" s="598"/>
      <c r="V33196" s="598"/>
      <c r="W33196" s="598"/>
    </row>
    <row r="33197" spans="6:23" x14ac:dyDescent="0.2">
      <c r="F33197" s="610"/>
      <c r="H33197" s="612"/>
      <c r="I33197" s="598"/>
      <c r="J33197" s="598"/>
      <c r="M33197" s="598"/>
      <c r="N33197" s="598"/>
      <c r="V33197" s="598"/>
      <c r="W33197" s="598"/>
    </row>
    <row r="33198" spans="6:23" x14ac:dyDescent="0.2">
      <c r="F33198" s="610"/>
      <c r="H33198" s="612"/>
      <c r="I33198" s="598"/>
      <c r="J33198" s="598"/>
      <c r="M33198" s="598"/>
      <c r="N33198" s="598"/>
      <c r="V33198" s="598"/>
      <c r="W33198" s="598"/>
    </row>
    <row r="33199" spans="6:23" x14ac:dyDescent="0.2">
      <c r="F33199" s="610"/>
      <c r="H33199" s="612"/>
      <c r="I33199" s="598"/>
      <c r="J33199" s="598"/>
      <c r="M33199" s="598"/>
      <c r="N33199" s="598"/>
      <c r="V33199" s="598"/>
      <c r="W33199" s="598"/>
    </row>
    <row r="33200" spans="6:23" x14ac:dyDescent="0.2">
      <c r="F33200" s="610"/>
      <c r="H33200" s="612"/>
      <c r="I33200" s="598"/>
      <c r="J33200" s="598"/>
      <c r="M33200" s="598"/>
      <c r="N33200" s="598"/>
      <c r="V33200" s="598"/>
      <c r="W33200" s="598"/>
    </row>
    <row r="33201" spans="6:23" x14ac:dyDescent="0.2">
      <c r="F33201" s="610"/>
      <c r="H33201" s="612"/>
      <c r="I33201" s="598"/>
      <c r="J33201" s="598"/>
      <c r="M33201" s="598"/>
      <c r="N33201" s="598"/>
      <c r="V33201" s="598"/>
      <c r="W33201" s="598"/>
    </row>
    <row r="33202" spans="6:23" x14ac:dyDescent="0.2">
      <c r="F33202" s="610"/>
      <c r="H33202" s="612"/>
      <c r="I33202" s="598"/>
      <c r="J33202" s="598"/>
      <c r="M33202" s="598"/>
      <c r="N33202" s="598"/>
      <c r="V33202" s="598"/>
      <c r="W33202" s="598"/>
    </row>
    <row r="33203" spans="6:23" x14ac:dyDescent="0.2">
      <c r="F33203" s="610"/>
      <c r="H33203" s="612"/>
      <c r="I33203" s="598"/>
      <c r="J33203" s="598"/>
      <c r="M33203" s="598"/>
      <c r="N33203" s="598"/>
      <c r="V33203" s="598"/>
      <c r="W33203" s="598"/>
    </row>
    <row r="33204" spans="6:23" x14ac:dyDescent="0.2">
      <c r="F33204" s="610"/>
      <c r="H33204" s="612"/>
      <c r="I33204" s="598"/>
      <c r="J33204" s="598"/>
      <c r="M33204" s="598"/>
      <c r="N33204" s="598"/>
      <c r="V33204" s="598"/>
      <c r="W33204" s="598"/>
    </row>
    <row r="33205" spans="6:23" x14ac:dyDescent="0.2">
      <c r="F33205" s="610"/>
      <c r="H33205" s="612"/>
      <c r="I33205" s="598"/>
      <c r="J33205" s="598"/>
      <c r="M33205" s="598"/>
      <c r="N33205" s="598"/>
      <c r="V33205" s="598"/>
      <c r="W33205" s="598"/>
    </row>
    <row r="33206" spans="6:23" x14ac:dyDescent="0.2">
      <c r="F33206" s="610"/>
      <c r="H33206" s="612"/>
      <c r="I33206" s="598"/>
      <c r="J33206" s="598"/>
      <c r="M33206" s="598"/>
      <c r="N33206" s="598"/>
      <c r="V33206" s="598"/>
      <c r="W33206" s="598"/>
    </row>
    <row r="33207" spans="6:23" x14ac:dyDescent="0.2">
      <c r="F33207" s="610"/>
      <c r="H33207" s="612"/>
      <c r="I33207" s="598"/>
      <c r="J33207" s="598"/>
      <c r="M33207" s="598"/>
      <c r="N33207" s="598"/>
      <c r="V33207" s="598"/>
      <c r="W33207" s="598"/>
    </row>
    <row r="33208" spans="6:23" x14ac:dyDescent="0.2">
      <c r="F33208" s="610"/>
      <c r="H33208" s="612"/>
      <c r="I33208" s="598"/>
      <c r="J33208" s="598"/>
      <c r="M33208" s="598"/>
      <c r="N33208" s="598"/>
      <c r="V33208" s="598"/>
      <c r="W33208" s="598"/>
    </row>
    <row r="33209" spans="6:23" x14ac:dyDescent="0.2">
      <c r="F33209" s="610"/>
      <c r="H33209" s="612"/>
      <c r="I33209" s="598"/>
      <c r="J33209" s="598"/>
      <c r="M33209" s="598"/>
      <c r="N33209" s="598"/>
      <c r="V33209" s="598"/>
      <c r="W33209" s="598"/>
    </row>
    <row r="33210" spans="6:23" x14ac:dyDescent="0.2">
      <c r="F33210" s="610"/>
      <c r="H33210" s="612"/>
      <c r="I33210" s="598"/>
      <c r="J33210" s="598"/>
      <c r="M33210" s="598"/>
      <c r="N33210" s="598"/>
      <c r="V33210" s="598"/>
      <c r="W33210" s="598"/>
    </row>
    <row r="33211" spans="6:23" x14ac:dyDescent="0.2">
      <c r="F33211" s="610"/>
      <c r="H33211" s="612"/>
      <c r="I33211" s="598"/>
      <c r="J33211" s="598"/>
      <c r="M33211" s="598"/>
      <c r="N33211" s="598"/>
      <c r="V33211" s="598"/>
      <c r="W33211" s="598"/>
    </row>
    <row r="33212" spans="6:23" x14ac:dyDescent="0.2">
      <c r="F33212" s="610"/>
      <c r="H33212" s="612"/>
      <c r="I33212" s="598"/>
      <c r="J33212" s="598"/>
      <c r="M33212" s="598"/>
      <c r="N33212" s="598"/>
      <c r="V33212" s="598"/>
      <c r="W33212" s="598"/>
    </row>
    <row r="33213" spans="6:23" x14ac:dyDescent="0.2">
      <c r="F33213" s="610"/>
      <c r="H33213" s="612"/>
      <c r="I33213" s="598"/>
      <c r="J33213" s="598"/>
      <c r="M33213" s="598"/>
      <c r="N33213" s="598"/>
      <c r="V33213" s="598"/>
      <c r="W33213" s="598"/>
    </row>
    <row r="33214" spans="6:23" x14ac:dyDescent="0.2">
      <c r="F33214" s="610"/>
      <c r="H33214" s="612"/>
      <c r="I33214" s="598"/>
      <c r="J33214" s="598"/>
      <c r="M33214" s="598"/>
      <c r="N33214" s="598"/>
      <c r="V33214" s="598"/>
      <c r="W33214" s="598"/>
    </row>
    <row r="33215" spans="6:23" x14ac:dyDescent="0.2">
      <c r="F33215" s="610"/>
      <c r="H33215" s="612"/>
      <c r="I33215" s="598"/>
      <c r="J33215" s="598"/>
      <c r="M33215" s="598"/>
      <c r="N33215" s="598"/>
      <c r="V33215" s="598"/>
      <c r="W33215" s="598"/>
    </row>
    <row r="33216" spans="6:23" x14ac:dyDescent="0.2">
      <c r="F33216" s="610"/>
      <c r="H33216" s="612"/>
      <c r="I33216" s="598"/>
      <c r="J33216" s="598"/>
      <c r="M33216" s="598"/>
      <c r="N33216" s="598"/>
      <c r="V33216" s="598"/>
      <c r="W33216" s="598"/>
    </row>
    <row r="33217" spans="6:23" x14ac:dyDescent="0.2">
      <c r="F33217" s="610"/>
      <c r="H33217" s="612"/>
      <c r="I33217" s="598"/>
      <c r="J33217" s="598"/>
      <c r="M33217" s="598"/>
      <c r="N33217" s="598"/>
      <c r="V33217" s="598"/>
      <c r="W33217" s="598"/>
    </row>
    <row r="33218" spans="6:23" x14ac:dyDescent="0.2">
      <c r="F33218" s="610"/>
      <c r="H33218" s="612"/>
      <c r="I33218" s="598"/>
      <c r="J33218" s="598"/>
      <c r="M33218" s="598"/>
      <c r="N33218" s="598"/>
      <c r="V33218" s="598"/>
      <c r="W33218" s="598"/>
    </row>
    <row r="33219" spans="6:23" x14ac:dyDescent="0.2">
      <c r="F33219" s="610"/>
      <c r="H33219" s="612"/>
      <c r="I33219" s="598"/>
      <c r="J33219" s="598"/>
      <c r="M33219" s="598"/>
      <c r="N33219" s="598"/>
      <c r="V33219" s="598"/>
      <c r="W33219" s="598"/>
    </row>
    <row r="33220" spans="6:23" x14ac:dyDescent="0.2">
      <c r="F33220" s="610"/>
      <c r="H33220" s="612"/>
      <c r="I33220" s="598"/>
      <c r="J33220" s="598"/>
      <c r="M33220" s="598"/>
      <c r="N33220" s="598"/>
      <c r="V33220" s="598"/>
      <c r="W33220" s="598"/>
    </row>
    <row r="33221" spans="6:23" x14ac:dyDescent="0.2">
      <c r="F33221" s="610"/>
      <c r="H33221" s="612"/>
      <c r="I33221" s="598"/>
      <c r="J33221" s="598"/>
      <c r="M33221" s="598"/>
      <c r="N33221" s="598"/>
      <c r="V33221" s="598"/>
      <c r="W33221" s="598"/>
    </row>
    <row r="33222" spans="6:23" x14ac:dyDescent="0.2">
      <c r="F33222" s="610"/>
      <c r="H33222" s="612"/>
      <c r="I33222" s="598"/>
      <c r="J33222" s="598"/>
      <c r="M33222" s="598"/>
      <c r="N33222" s="598"/>
      <c r="V33222" s="598"/>
      <c r="W33222" s="598"/>
    </row>
    <row r="33223" spans="6:23" x14ac:dyDescent="0.2">
      <c r="F33223" s="610"/>
      <c r="H33223" s="612"/>
      <c r="I33223" s="598"/>
      <c r="J33223" s="598"/>
      <c r="M33223" s="598"/>
      <c r="N33223" s="598"/>
      <c r="V33223" s="598"/>
      <c r="W33223" s="598"/>
    </row>
    <row r="33224" spans="6:23" x14ac:dyDescent="0.2">
      <c r="F33224" s="610"/>
      <c r="H33224" s="612"/>
      <c r="I33224" s="598"/>
      <c r="J33224" s="598"/>
      <c r="M33224" s="598"/>
      <c r="N33224" s="598"/>
      <c r="V33224" s="598"/>
      <c r="W33224" s="598"/>
    </row>
    <row r="33225" spans="6:23" x14ac:dyDescent="0.2">
      <c r="F33225" s="610"/>
      <c r="H33225" s="612"/>
      <c r="I33225" s="598"/>
      <c r="J33225" s="598"/>
      <c r="M33225" s="598"/>
      <c r="N33225" s="598"/>
      <c r="V33225" s="598"/>
      <c r="W33225" s="598"/>
    </row>
    <row r="33226" spans="6:23" x14ac:dyDescent="0.2">
      <c r="F33226" s="610"/>
      <c r="H33226" s="612"/>
      <c r="I33226" s="598"/>
      <c r="J33226" s="598"/>
      <c r="M33226" s="598"/>
      <c r="N33226" s="598"/>
      <c r="V33226" s="598"/>
      <c r="W33226" s="598"/>
    </row>
    <row r="33227" spans="6:23" x14ac:dyDescent="0.2">
      <c r="F33227" s="610"/>
      <c r="H33227" s="612"/>
      <c r="I33227" s="598"/>
      <c r="J33227" s="598"/>
      <c r="M33227" s="598"/>
      <c r="N33227" s="598"/>
      <c r="V33227" s="598"/>
      <c r="W33227" s="598"/>
    </row>
    <row r="33228" spans="6:23" x14ac:dyDescent="0.2">
      <c r="F33228" s="610"/>
      <c r="H33228" s="612"/>
      <c r="I33228" s="598"/>
      <c r="J33228" s="598"/>
      <c r="M33228" s="598"/>
      <c r="N33228" s="598"/>
      <c r="V33228" s="598"/>
      <c r="W33228" s="598"/>
    </row>
    <row r="33229" spans="6:23" x14ac:dyDescent="0.2">
      <c r="F33229" s="610"/>
      <c r="H33229" s="612"/>
      <c r="I33229" s="598"/>
      <c r="J33229" s="598"/>
      <c r="M33229" s="598"/>
      <c r="N33229" s="598"/>
      <c r="V33229" s="598"/>
      <c r="W33229" s="598"/>
    </row>
    <row r="33230" spans="6:23" x14ac:dyDescent="0.2">
      <c r="F33230" s="610"/>
      <c r="H33230" s="612"/>
      <c r="I33230" s="598"/>
      <c r="J33230" s="598"/>
      <c r="M33230" s="598"/>
      <c r="N33230" s="598"/>
      <c r="V33230" s="598"/>
      <c r="W33230" s="598"/>
    </row>
    <row r="33231" spans="6:23" x14ac:dyDescent="0.2">
      <c r="F33231" s="610"/>
      <c r="H33231" s="612"/>
      <c r="I33231" s="598"/>
      <c r="J33231" s="598"/>
      <c r="M33231" s="598"/>
      <c r="N33231" s="598"/>
      <c r="V33231" s="598"/>
      <c r="W33231" s="598"/>
    </row>
    <row r="33232" spans="6:23" x14ac:dyDescent="0.2">
      <c r="F33232" s="610"/>
      <c r="H33232" s="612"/>
      <c r="I33232" s="598"/>
      <c r="J33232" s="598"/>
      <c r="M33232" s="598"/>
      <c r="N33232" s="598"/>
      <c r="V33232" s="598"/>
      <c r="W33232" s="598"/>
    </row>
    <row r="33233" spans="6:23" x14ac:dyDescent="0.2">
      <c r="F33233" s="610"/>
      <c r="H33233" s="612"/>
      <c r="I33233" s="598"/>
      <c r="J33233" s="598"/>
      <c r="M33233" s="598"/>
      <c r="N33233" s="598"/>
      <c r="V33233" s="598"/>
      <c r="W33233" s="598"/>
    </row>
    <row r="33234" spans="6:23" x14ac:dyDescent="0.2">
      <c r="F33234" s="610"/>
      <c r="H33234" s="612"/>
      <c r="I33234" s="598"/>
      <c r="J33234" s="598"/>
      <c r="M33234" s="598"/>
      <c r="N33234" s="598"/>
      <c r="V33234" s="598"/>
      <c r="W33234" s="598"/>
    </row>
    <row r="33235" spans="6:23" x14ac:dyDescent="0.2">
      <c r="F33235" s="610"/>
      <c r="H33235" s="612"/>
      <c r="I33235" s="598"/>
      <c r="J33235" s="598"/>
      <c r="M33235" s="598"/>
      <c r="N33235" s="598"/>
      <c r="V33235" s="598"/>
      <c r="W33235" s="598"/>
    </row>
    <row r="33236" spans="6:23" x14ac:dyDescent="0.2">
      <c r="F33236" s="610"/>
      <c r="H33236" s="612"/>
      <c r="I33236" s="598"/>
      <c r="J33236" s="598"/>
      <c r="M33236" s="598"/>
      <c r="N33236" s="598"/>
      <c r="V33236" s="598"/>
      <c r="W33236" s="598"/>
    </row>
    <row r="33237" spans="6:23" x14ac:dyDescent="0.2">
      <c r="F33237" s="610"/>
      <c r="H33237" s="612"/>
      <c r="I33237" s="598"/>
      <c r="J33237" s="598"/>
      <c r="M33237" s="598"/>
      <c r="N33237" s="598"/>
      <c r="V33237" s="598"/>
      <c r="W33237" s="598"/>
    </row>
    <row r="33238" spans="6:23" x14ac:dyDescent="0.2">
      <c r="F33238" s="610"/>
      <c r="H33238" s="612"/>
      <c r="I33238" s="598"/>
      <c r="J33238" s="598"/>
      <c r="M33238" s="598"/>
      <c r="N33238" s="598"/>
      <c r="V33238" s="598"/>
      <c r="W33238" s="598"/>
    </row>
    <row r="33239" spans="6:23" x14ac:dyDescent="0.2">
      <c r="F33239" s="610"/>
      <c r="H33239" s="612"/>
      <c r="I33239" s="598"/>
      <c r="J33239" s="598"/>
      <c r="M33239" s="598"/>
      <c r="N33239" s="598"/>
      <c r="V33239" s="598"/>
      <c r="W33239" s="598"/>
    </row>
    <row r="33240" spans="6:23" x14ac:dyDescent="0.2">
      <c r="F33240" s="610"/>
      <c r="H33240" s="612"/>
      <c r="I33240" s="598"/>
      <c r="J33240" s="598"/>
      <c r="M33240" s="598"/>
      <c r="N33240" s="598"/>
      <c r="V33240" s="598"/>
      <c r="W33240" s="598"/>
    </row>
    <row r="33241" spans="6:23" x14ac:dyDescent="0.2">
      <c r="F33241" s="610"/>
      <c r="H33241" s="612"/>
      <c r="I33241" s="598"/>
      <c r="J33241" s="598"/>
      <c r="M33241" s="598"/>
      <c r="N33241" s="598"/>
      <c r="V33241" s="598"/>
      <c r="W33241" s="598"/>
    </row>
    <row r="33242" spans="6:23" x14ac:dyDescent="0.2">
      <c r="F33242" s="610"/>
      <c r="H33242" s="612"/>
      <c r="I33242" s="598"/>
      <c r="J33242" s="598"/>
      <c r="M33242" s="598"/>
      <c r="N33242" s="598"/>
      <c r="V33242" s="598"/>
      <c r="W33242" s="598"/>
    </row>
    <row r="33243" spans="6:23" x14ac:dyDescent="0.2">
      <c r="F33243" s="610"/>
      <c r="H33243" s="612"/>
      <c r="I33243" s="598"/>
      <c r="J33243" s="598"/>
      <c r="M33243" s="598"/>
      <c r="N33243" s="598"/>
      <c r="V33243" s="598"/>
      <c r="W33243" s="598"/>
    </row>
    <row r="33244" spans="6:23" x14ac:dyDescent="0.2">
      <c r="F33244" s="610"/>
      <c r="H33244" s="612"/>
      <c r="I33244" s="598"/>
      <c r="J33244" s="598"/>
      <c r="M33244" s="598"/>
      <c r="N33244" s="598"/>
      <c r="V33244" s="598"/>
      <c r="W33244" s="598"/>
    </row>
    <row r="33245" spans="6:23" x14ac:dyDescent="0.2">
      <c r="F33245" s="610"/>
      <c r="H33245" s="612"/>
      <c r="I33245" s="598"/>
      <c r="J33245" s="598"/>
      <c r="M33245" s="598"/>
      <c r="N33245" s="598"/>
      <c r="V33245" s="598"/>
      <c r="W33245" s="598"/>
    </row>
    <row r="33246" spans="6:23" x14ac:dyDescent="0.2">
      <c r="F33246" s="610"/>
      <c r="H33246" s="612"/>
      <c r="I33246" s="598"/>
      <c r="J33246" s="598"/>
      <c r="M33246" s="598"/>
      <c r="N33246" s="598"/>
      <c r="V33246" s="598"/>
      <c r="W33246" s="598"/>
    </row>
    <row r="33247" spans="6:23" x14ac:dyDescent="0.2">
      <c r="F33247" s="610"/>
      <c r="H33247" s="612"/>
      <c r="I33247" s="598"/>
      <c r="J33247" s="598"/>
      <c r="M33247" s="598"/>
      <c r="N33247" s="598"/>
      <c r="V33247" s="598"/>
      <c r="W33247" s="598"/>
    </row>
    <row r="33248" spans="6:23" x14ac:dyDescent="0.2">
      <c r="F33248" s="610"/>
      <c r="H33248" s="612"/>
      <c r="I33248" s="598"/>
      <c r="J33248" s="598"/>
      <c r="M33248" s="598"/>
      <c r="N33248" s="598"/>
      <c r="V33248" s="598"/>
      <c r="W33248" s="598"/>
    </row>
    <row r="33249" spans="6:23" x14ac:dyDescent="0.2">
      <c r="F33249" s="610"/>
      <c r="H33249" s="612"/>
      <c r="I33249" s="598"/>
      <c r="J33249" s="598"/>
      <c r="M33249" s="598"/>
      <c r="N33249" s="598"/>
      <c r="V33249" s="598"/>
      <c r="W33249" s="598"/>
    </row>
    <row r="33250" spans="6:23" x14ac:dyDescent="0.2">
      <c r="F33250" s="610"/>
      <c r="H33250" s="612"/>
      <c r="I33250" s="598"/>
      <c r="J33250" s="598"/>
      <c r="M33250" s="598"/>
      <c r="N33250" s="598"/>
      <c r="V33250" s="598"/>
      <c r="W33250" s="598"/>
    </row>
    <row r="33251" spans="6:23" x14ac:dyDescent="0.2">
      <c r="F33251" s="610"/>
      <c r="H33251" s="612"/>
      <c r="I33251" s="598"/>
      <c r="J33251" s="598"/>
      <c r="M33251" s="598"/>
      <c r="N33251" s="598"/>
      <c r="V33251" s="598"/>
      <c r="W33251" s="598"/>
    </row>
    <row r="33252" spans="6:23" x14ac:dyDescent="0.2">
      <c r="F33252" s="610"/>
      <c r="H33252" s="612"/>
      <c r="I33252" s="598"/>
      <c r="J33252" s="598"/>
      <c r="M33252" s="598"/>
      <c r="N33252" s="598"/>
      <c r="V33252" s="598"/>
      <c r="W33252" s="598"/>
    </row>
    <row r="33253" spans="6:23" x14ac:dyDescent="0.2">
      <c r="F33253" s="610"/>
      <c r="H33253" s="612"/>
      <c r="I33253" s="598"/>
      <c r="J33253" s="598"/>
      <c r="M33253" s="598"/>
      <c r="N33253" s="598"/>
      <c r="V33253" s="598"/>
      <c r="W33253" s="598"/>
    </row>
    <row r="33254" spans="6:23" x14ac:dyDescent="0.2">
      <c r="F33254" s="610"/>
      <c r="H33254" s="612"/>
      <c r="I33254" s="598"/>
      <c r="J33254" s="598"/>
      <c r="M33254" s="598"/>
      <c r="N33254" s="598"/>
      <c r="V33254" s="598"/>
      <c r="W33254" s="598"/>
    </row>
    <row r="33255" spans="6:23" x14ac:dyDescent="0.2">
      <c r="F33255" s="610"/>
      <c r="H33255" s="612"/>
      <c r="I33255" s="598"/>
      <c r="J33255" s="598"/>
      <c r="M33255" s="598"/>
      <c r="N33255" s="598"/>
      <c r="V33255" s="598"/>
      <c r="W33255" s="598"/>
    </row>
    <row r="33256" spans="6:23" x14ac:dyDescent="0.2">
      <c r="F33256" s="610"/>
      <c r="H33256" s="612"/>
      <c r="I33256" s="598"/>
      <c r="J33256" s="598"/>
      <c r="M33256" s="598"/>
      <c r="N33256" s="598"/>
      <c r="V33256" s="598"/>
      <c r="W33256" s="598"/>
    </row>
    <row r="33257" spans="6:23" x14ac:dyDescent="0.2">
      <c r="F33257" s="610"/>
      <c r="H33257" s="612"/>
      <c r="I33257" s="598"/>
      <c r="J33257" s="598"/>
      <c r="M33257" s="598"/>
      <c r="N33257" s="598"/>
      <c r="V33257" s="598"/>
      <c r="W33257" s="598"/>
    </row>
    <row r="33258" spans="6:23" x14ac:dyDescent="0.2">
      <c r="F33258" s="610"/>
      <c r="H33258" s="612"/>
      <c r="I33258" s="598"/>
      <c r="J33258" s="598"/>
      <c r="M33258" s="598"/>
      <c r="N33258" s="598"/>
      <c r="V33258" s="598"/>
      <c r="W33258" s="598"/>
    </row>
    <row r="33259" spans="6:23" x14ac:dyDescent="0.2">
      <c r="F33259" s="610"/>
      <c r="H33259" s="612"/>
      <c r="I33259" s="598"/>
      <c r="J33259" s="598"/>
      <c r="M33259" s="598"/>
      <c r="N33259" s="598"/>
      <c r="V33259" s="598"/>
      <c r="W33259" s="598"/>
    </row>
    <row r="33260" spans="6:23" x14ac:dyDescent="0.2">
      <c r="F33260" s="610"/>
      <c r="H33260" s="612"/>
      <c r="I33260" s="598"/>
      <c r="J33260" s="598"/>
      <c r="M33260" s="598"/>
      <c r="N33260" s="598"/>
      <c r="V33260" s="598"/>
      <c r="W33260" s="598"/>
    </row>
    <row r="33261" spans="6:23" x14ac:dyDescent="0.2">
      <c r="F33261" s="610"/>
      <c r="H33261" s="612"/>
      <c r="I33261" s="598"/>
      <c r="J33261" s="598"/>
      <c r="M33261" s="598"/>
      <c r="N33261" s="598"/>
      <c r="V33261" s="598"/>
      <c r="W33261" s="598"/>
    </row>
    <row r="33262" spans="6:23" x14ac:dyDescent="0.2">
      <c r="F33262" s="610"/>
      <c r="H33262" s="612"/>
      <c r="I33262" s="598"/>
      <c r="J33262" s="598"/>
      <c r="M33262" s="598"/>
      <c r="N33262" s="598"/>
      <c r="V33262" s="598"/>
      <c r="W33262" s="598"/>
    </row>
    <row r="33263" spans="6:23" x14ac:dyDescent="0.2">
      <c r="F33263" s="610"/>
      <c r="H33263" s="612"/>
      <c r="I33263" s="598"/>
      <c r="J33263" s="598"/>
      <c r="M33263" s="598"/>
      <c r="N33263" s="598"/>
      <c r="V33263" s="598"/>
      <c r="W33263" s="598"/>
    </row>
    <row r="33264" spans="6:23" x14ac:dyDescent="0.2">
      <c r="F33264" s="610"/>
      <c r="H33264" s="612"/>
      <c r="I33264" s="598"/>
      <c r="J33264" s="598"/>
      <c r="M33264" s="598"/>
      <c r="N33264" s="598"/>
      <c r="V33264" s="598"/>
      <c r="W33264" s="598"/>
    </row>
    <row r="33265" spans="6:23" x14ac:dyDescent="0.2">
      <c r="F33265" s="610"/>
      <c r="H33265" s="612"/>
      <c r="I33265" s="598"/>
      <c r="J33265" s="598"/>
      <c r="M33265" s="598"/>
      <c r="N33265" s="598"/>
      <c r="V33265" s="598"/>
      <c r="W33265" s="598"/>
    </row>
    <row r="33266" spans="6:23" x14ac:dyDescent="0.2">
      <c r="F33266" s="610"/>
      <c r="H33266" s="612"/>
      <c r="I33266" s="598"/>
      <c r="J33266" s="598"/>
      <c r="M33266" s="598"/>
      <c r="N33266" s="598"/>
      <c r="V33266" s="598"/>
      <c r="W33266" s="598"/>
    </row>
    <row r="33267" spans="6:23" x14ac:dyDescent="0.2">
      <c r="F33267" s="610"/>
      <c r="H33267" s="612"/>
      <c r="I33267" s="598"/>
      <c r="J33267" s="598"/>
      <c r="M33267" s="598"/>
      <c r="N33267" s="598"/>
      <c r="V33267" s="598"/>
      <c r="W33267" s="598"/>
    </row>
    <row r="33268" spans="6:23" x14ac:dyDescent="0.2">
      <c r="F33268" s="610"/>
      <c r="H33268" s="612"/>
      <c r="I33268" s="598"/>
      <c r="J33268" s="598"/>
      <c r="M33268" s="598"/>
      <c r="N33268" s="598"/>
      <c r="V33268" s="598"/>
      <c r="W33268" s="598"/>
    </row>
    <row r="33269" spans="6:23" x14ac:dyDescent="0.2">
      <c r="F33269" s="610"/>
      <c r="H33269" s="612"/>
      <c r="I33269" s="598"/>
      <c r="J33269" s="598"/>
      <c r="M33269" s="598"/>
      <c r="N33269" s="598"/>
      <c r="V33269" s="598"/>
      <c r="W33269" s="598"/>
    </row>
    <row r="33270" spans="6:23" x14ac:dyDescent="0.2">
      <c r="F33270" s="610"/>
      <c r="H33270" s="612"/>
      <c r="I33270" s="598"/>
      <c r="J33270" s="598"/>
      <c r="M33270" s="598"/>
      <c r="N33270" s="598"/>
      <c r="V33270" s="598"/>
      <c r="W33270" s="598"/>
    </row>
    <row r="33271" spans="6:23" x14ac:dyDescent="0.2">
      <c r="F33271" s="610"/>
      <c r="H33271" s="612"/>
      <c r="I33271" s="598"/>
      <c r="J33271" s="598"/>
      <c r="M33271" s="598"/>
      <c r="N33271" s="598"/>
      <c r="V33271" s="598"/>
      <c r="W33271" s="598"/>
    </row>
    <row r="33272" spans="6:23" x14ac:dyDescent="0.2">
      <c r="F33272" s="610"/>
      <c r="H33272" s="612"/>
      <c r="I33272" s="598"/>
      <c r="J33272" s="598"/>
      <c r="M33272" s="598"/>
      <c r="N33272" s="598"/>
      <c r="V33272" s="598"/>
      <c r="W33272" s="598"/>
    </row>
    <row r="33273" spans="6:23" x14ac:dyDescent="0.2">
      <c r="F33273" s="610"/>
      <c r="H33273" s="612"/>
      <c r="I33273" s="598"/>
      <c r="J33273" s="598"/>
      <c r="M33273" s="598"/>
      <c r="N33273" s="598"/>
      <c r="V33273" s="598"/>
      <c r="W33273" s="598"/>
    </row>
    <row r="33274" spans="6:23" x14ac:dyDescent="0.2">
      <c r="F33274" s="610"/>
      <c r="H33274" s="612"/>
      <c r="I33274" s="598"/>
      <c r="J33274" s="598"/>
      <c r="M33274" s="598"/>
      <c r="N33274" s="598"/>
      <c r="V33274" s="598"/>
      <c r="W33274" s="598"/>
    </row>
    <row r="33275" spans="6:23" x14ac:dyDescent="0.2">
      <c r="F33275" s="610"/>
      <c r="H33275" s="612"/>
      <c r="I33275" s="598"/>
      <c r="J33275" s="598"/>
      <c r="M33275" s="598"/>
      <c r="N33275" s="598"/>
      <c r="V33275" s="598"/>
      <c r="W33275" s="598"/>
    </row>
    <row r="33276" spans="6:23" x14ac:dyDescent="0.2">
      <c r="F33276" s="610"/>
      <c r="H33276" s="612"/>
      <c r="I33276" s="598"/>
      <c r="J33276" s="598"/>
      <c r="M33276" s="598"/>
      <c r="N33276" s="598"/>
      <c r="V33276" s="598"/>
      <c r="W33276" s="598"/>
    </row>
    <row r="33277" spans="6:23" x14ac:dyDescent="0.2">
      <c r="F33277" s="610"/>
      <c r="H33277" s="612"/>
      <c r="I33277" s="598"/>
      <c r="J33277" s="598"/>
      <c r="M33277" s="598"/>
      <c r="N33277" s="598"/>
      <c r="V33277" s="598"/>
      <c r="W33277" s="598"/>
    </row>
    <row r="33278" spans="6:23" x14ac:dyDescent="0.2">
      <c r="F33278" s="610"/>
      <c r="H33278" s="612"/>
      <c r="I33278" s="598"/>
      <c r="J33278" s="598"/>
      <c r="M33278" s="598"/>
      <c r="N33278" s="598"/>
      <c r="V33278" s="598"/>
      <c r="W33278" s="598"/>
    </row>
    <row r="33279" spans="6:23" x14ac:dyDescent="0.2">
      <c r="F33279" s="610"/>
      <c r="H33279" s="612"/>
      <c r="I33279" s="598"/>
      <c r="J33279" s="598"/>
      <c r="M33279" s="598"/>
      <c r="N33279" s="598"/>
      <c r="V33279" s="598"/>
      <c r="W33279" s="598"/>
    </row>
    <row r="33280" spans="6:23" x14ac:dyDescent="0.2">
      <c r="F33280" s="610"/>
      <c r="H33280" s="612"/>
      <c r="I33280" s="598"/>
      <c r="J33280" s="598"/>
      <c r="M33280" s="598"/>
      <c r="N33280" s="598"/>
      <c r="V33280" s="598"/>
      <c r="W33280" s="598"/>
    </row>
    <row r="33281" spans="6:23" x14ac:dyDescent="0.2">
      <c r="F33281" s="610"/>
      <c r="H33281" s="612"/>
      <c r="I33281" s="598"/>
      <c r="J33281" s="598"/>
      <c r="M33281" s="598"/>
      <c r="N33281" s="598"/>
      <c r="V33281" s="598"/>
      <c r="W33281" s="598"/>
    </row>
    <row r="33282" spans="6:23" x14ac:dyDescent="0.2">
      <c r="F33282" s="610"/>
      <c r="H33282" s="612"/>
      <c r="I33282" s="598"/>
      <c r="J33282" s="598"/>
      <c r="M33282" s="598"/>
      <c r="N33282" s="598"/>
      <c r="V33282" s="598"/>
      <c r="W33282" s="598"/>
    </row>
    <row r="33283" spans="6:23" x14ac:dyDescent="0.2">
      <c r="F33283" s="610"/>
      <c r="H33283" s="612"/>
      <c r="I33283" s="598"/>
      <c r="J33283" s="598"/>
      <c r="M33283" s="598"/>
      <c r="N33283" s="598"/>
      <c r="V33283" s="598"/>
      <c r="W33283" s="598"/>
    </row>
    <row r="33284" spans="6:23" x14ac:dyDescent="0.2">
      <c r="F33284" s="610"/>
      <c r="H33284" s="612"/>
      <c r="I33284" s="598"/>
      <c r="J33284" s="598"/>
      <c r="M33284" s="598"/>
      <c r="N33284" s="598"/>
      <c r="V33284" s="598"/>
      <c r="W33284" s="598"/>
    </row>
    <row r="33285" spans="6:23" x14ac:dyDescent="0.2">
      <c r="F33285" s="610"/>
      <c r="H33285" s="612"/>
      <c r="I33285" s="598"/>
      <c r="J33285" s="598"/>
      <c r="M33285" s="598"/>
      <c r="N33285" s="598"/>
      <c r="V33285" s="598"/>
      <c r="W33285" s="598"/>
    </row>
    <row r="33286" spans="6:23" x14ac:dyDescent="0.2">
      <c r="F33286" s="610"/>
      <c r="H33286" s="612"/>
      <c r="I33286" s="598"/>
      <c r="J33286" s="598"/>
      <c r="M33286" s="598"/>
      <c r="N33286" s="598"/>
      <c r="V33286" s="598"/>
      <c r="W33286" s="598"/>
    </row>
    <row r="33287" spans="6:23" x14ac:dyDescent="0.2">
      <c r="F33287" s="610"/>
      <c r="H33287" s="612"/>
      <c r="I33287" s="598"/>
      <c r="J33287" s="598"/>
      <c r="M33287" s="598"/>
      <c r="N33287" s="598"/>
      <c r="V33287" s="598"/>
      <c r="W33287" s="598"/>
    </row>
    <row r="33288" spans="6:23" x14ac:dyDescent="0.2">
      <c r="F33288" s="610"/>
      <c r="H33288" s="612"/>
      <c r="I33288" s="598"/>
      <c r="J33288" s="598"/>
      <c r="M33288" s="598"/>
      <c r="N33288" s="598"/>
      <c r="V33288" s="598"/>
      <c r="W33288" s="598"/>
    </row>
    <row r="33289" spans="6:23" x14ac:dyDescent="0.2">
      <c r="F33289" s="610"/>
      <c r="H33289" s="612"/>
      <c r="I33289" s="598"/>
      <c r="J33289" s="598"/>
      <c r="M33289" s="598"/>
      <c r="N33289" s="598"/>
      <c r="V33289" s="598"/>
      <c r="W33289" s="598"/>
    </row>
    <row r="33290" spans="6:23" x14ac:dyDescent="0.2">
      <c r="F33290" s="610"/>
      <c r="H33290" s="612"/>
      <c r="I33290" s="598"/>
      <c r="J33290" s="598"/>
      <c r="M33290" s="598"/>
      <c r="N33290" s="598"/>
      <c r="V33290" s="598"/>
      <c r="W33290" s="598"/>
    </row>
    <row r="33291" spans="6:23" x14ac:dyDescent="0.2">
      <c r="F33291" s="610"/>
      <c r="H33291" s="612"/>
      <c r="I33291" s="598"/>
      <c r="J33291" s="598"/>
      <c r="M33291" s="598"/>
      <c r="N33291" s="598"/>
      <c r="V33291" s="598"/>
      <c r="W33291" s="598"/>
    </row>
    <row r="33292" spans="6:23" x14ac:dyDescent="0.2">
      <c r="F33292" s="610"/>
      <c r="H33292" s="612"/>
      <c r="I33292" s="598"/>
      <c r="J33292" s="598"/>
      <c r="M33292" s="598"/>
      <c r="N33292" s="598"/>
      <c r="V33292" s="598"/>
      <c r="W33292" s="598"/>
    </row>
    <row r="33293" spans="6:23" x14ac:dyDescent="0.2">
      <c r="F33293" s="610"/>
      <c r="H33293" s="612"/>
      <c r="I33293" s="598"/>
      <c r="J33293" s="598"/>
      <c r="M33293" s="598"/>
      <c r="N33293" s="598"/>
      <c r="V33293" s="598"/>
      <c r="W33293" s="598"/>
    </row>
    <row r="33294" spans="6:23" x14ac:dyDescent="0.2">
      <c r="F33294" s="610"/>
      <c r="H33294" s="612"/>
      <c r="I33294" s="598"/>
      <c r="J33294" s="598"/>
      <c r="M33294" s="598"/>
      <c r="N33294" s="598"/>
      <c r="V33294" s="598"/>
      <c r="W33294" s="598"/>
    </row>
    <row r="33295" spans="6:23" x14ac:dyDescent="0.2">
      <c r="F33295" s="610"/>
      <c r="H33295" s="612"/>
      <c r="I33295" s="598"/>
      <c r="J33295" s="598"/>
      <c r="M33295" s="598"/>
      <c r="N33295" s="598"/>
      <c r="V33295" s="598"/>
      <c r="W33295" s="598"/>
    </row>
    <row r="33296" spans="6:23" x14ac:dyDescent="0.2">
      <c r="F33296" s="610"/>
      <c r="H33296" s="612"/>
      <c r="I33296" s="598"/>
      <c r="J33296" s="598"/>
      <c r="M33296" s="598"/>
      <c r="N33296" s="598"/>
      <c r="V33296" s="598"/>
      <c r="W33296" s="598"/>
    </row>
    <row r="33297" spans="6:23" x14ac:dyDescent="0.2">
      <c r="F33297" s="610"/>
      <c r="H33297" s="612"/>
      <c r="I33297" s="598"/>
      <c r="J33297" s="598"/>
      <c r="M33297" s="598"/>
      <c r="N33297" s="598"/>
      <c r="V33297" s="598"/>
      <c r="W33297" s="598"/>
    </row>
    <row r="33298" spans="6:23" x14ac:dyDescent="0.2">
      <c r="F33298" s="610"/>
      <c r="H33298" s="612"/>
      <c r="I33298" s="598"/>
      <c r="J33298" s="598"/>
      <c r="M33298" s="598"/>
      <c r="N33298" s="598"/>
      <c r="V33298" s="598"/>
      <c r="W33298" s="598"/>
    </row>
    <row r="33299" spans="6:23" x14ac:dyDescent="0.2">
      <c r="F33299" s="610"/>
      <c r="H33299" s="612"/>
      <c r="I33299" s="598"/>
      <c r="J33299" s="598"/>
      <c r="M33299" s="598"/>
      <c r="N33299" s="598"/>
      <c r="V33299" s="598"/>
      <c r="W33299" s="598"/>
    </row>
    <row r="33300" spans="6:23" x14ac:dyDescent="0.2">
      <c r="F33300" s="610"/>
      <c r="H33300" s="612"/>
      <c r="I33300" s="598"/>
      <c r="J33300" s="598"/>
      <c r="M33300" s="598"/>
      <c r="N33300" s="598"/>
      <c r="V33300" s="598"/>
      <c r="W33300" s="598"/>
    </row>
    <row r="33301" spans="6:23" x14ac:dyDescent="0.2">
      <c r="F33301" s="610"/>
      <c r="H33301" s="612"/>
      <c r="I33301" s="598"/>
      <c r="J33301" s="598"/>
      <c r="M33301" s="598"/>
      <c r="N33301" s="598"/>
      <c r="V33301" s="598"/>
      <c r="W33301" s="598"/>
    </row>
    <row r="33302" spans="6:23" x14ac:dyDescent="0.2">
      <c r="F33302" s="610"/>
      <c r="H33302" s="612"/>
      <c r="I33302" s="598"/>
      <c r="J33302" s="598"/>
      <c r="M33302" s="598"/>
      <c r="N33302" s="598"/>
      <c r="V33302" s="598"/>
      <c r="W33302" s="598"/>
    </row>
    <row r="33303" spans="6:23" x14ac:dyDescent="0.2">
      <c r="F33303" s="610"/>
      <c r="H33303" s="612"/>
      <c r="I33303" s="598"/>
      <c r="J33303" s="598"/>
      <c r="M33303" s="598"/>
      <c r="N33303" s="598"/>
      <c r="V33303" s="598"/>
      <c r="W33303" s="598"/>
    </row>
    <row r="33304" spans="6:23" x14ac:dyDescent="0.2">
      <c r="F33304" s="610"/>
      <c r="H33304" s="612"/>
      <c r="I33304" s="598"/>
      <c r="J33304" s="598"/>
      <c r="M33304" s="598"/>
      <c r="N33304" s="598"/>
      <c r="V33304" s="598"/>
      <c r="W33304" s="598"/>
    </row>
    <row r="33305" spans="6:23" x14ac:dyDescent="0.2">
      <c r="F33305" s="610"/>
      <c r="H33305" s="612"/>
      <c r="I33305" s="598"/>
      <c r="J33305" s="598"/>
      <c r="M33305" s="598"/>
      <c r="N33305" s="598"/>
      <c r="V33305" s="598"/>
      <c r="W33305" s="598"/>
    </row>
    <row r="33306" spans="6:23" x14ac:dyDescent="0.2">
      <c r="F33306" s="610"/>
      <c r="H33306" s="612"/>
      <c r="I33306" s="598"/>
      <c r="J33306" s="598"/>
      <c r="M33306" s="598"/>
      <c r="N33306" s="598"/>
      <c r="V33306" s="598"/>
      <c r="W33306" s="598"/>
    </row>
    <row r="33307" spans="6:23" x14ac:dyDescent="0.2">
      <c r="F33307" s="610"/>
      <c r="H33307" s="612"/>
      <c r="I33307" s="598"/>
      <c r="J33307" s="598"/>
      <c r="M33307" s="598"/>
      <c r="N33307" s="598"/>
      <c r="V33307" s="598"/>
      <c r="W33307" s="598"/>
    </row>
    <row r="33308" spans="6:23" x14ac:dyDescent="0.2">
      <c r="F33308" s="610"/>
      <c r="H33308" s="612"/>
      <c r="I33308" s="598"/>
      <c r="J33308" s="598"/>
      <c r="M33308" s="598"/>
      <c r="N33308" s="598"/>
      <c r="V33308" s="598"/>
      <c r="W33308" s="598"/>
    </row>
    <row r="33309" spans="6:23" x14ac:dyDescent="0.2">
      <c r="F33309" s="610"/>
      <c r="H33309" s="612"/>
      <c r="I33309" s="598"/>
      <c r="J33309" s="598"/>
      <c r="M33309" s="598"/>
      <c r="N33309" s="598"/>
      <c r="V33309" s="598"/>
      <c r="W33309" s="598"/>
    </row>
    <row r="33310" spans="6:23" x14ac:dyDescent="0.2">
      <c r="F33310" s="610"/>
      <c r="H33310" s="612"/>
      <c r="I33310" s="598"/>
      <c r="J33310" s="598"/>
      <c r="M33310" s="598"/>
      <c r="N33310" s="598"/>
      <c r="V33310" s="598"/>
      <c r="W33310" s="598"/>
    </row>
    <row r="33311" spans="6:23" x14ac:dyDescent="0.2">
      <c r="F33311" s="610"/>
      <c r="H33311" s="612"/>
      <c r="I33311" s="598"/>
      <c r="J33311" s="598"/>
      <c r="M33311" s="598"/>
      <c r="N33311" s="598"/>
      <c r="V33311" s="598"/>
      <c r="W33311" s="598"/>
    </row>
    <row r="33312" spans="6:23" x14ac:dyDescent="0.2">
      <c r="F33312" s="610"/>
      <c r="H33312" s="612"/>
      <c r="I33312" s="598"/>
      <c r="J33312" s="598"/>
      <c r="M33312" s="598"/>
      <c r="N33312" s="598"/>
      <c r="V33312" s="598"/>
      <c r="W33312" s="598"/>
    </row>
    <row r="33313" spans="6:23" x14ac:dyDescent="0.2">
      <c r="F33313" s="610"/>
      <c r="H33313" s="612"/>
      <c r="I33313" s="598"/>
      <c r="J33313" s="598"/>
      <c r="M33313" s="598"/>
      <c r="N33313" s="598"/>
      <c r="V33313" s="598"/>
      <c r="W33313" s="598"/>
    </row>
    <row r="33314" spans="6:23" x14ac:dyDescent="0.2">
      <c r="F33314" s="610"/>
      <c r="H33314" s="612"/>
      <c r="I33314" s="598"/>
      <c r="J33314" s="598"/>
      <c r="M33314" s="598"/>
      <c r="N33314" s="598"/>
      <c r="V33314" s="598"/>
      <c r="W33314" s="598"/>
    </row>
    <row r="33315" spans="6:23" x14ac:dyDescent="0.2">
      <c r="F33315" s="610"/>
      <c r="H33315" s="612"/>
      <c r="I33315" s="598"/>
      <c r="J33315" s="598"/>
      <c r="M33315" s="598"/>
      <c r="N33315" s="598"/>
      <c r="V33315" s="598"/>
      <c r="W33315" s="598"/>
    </row>
    <row r="33316" spans="6:23" x14ac:dyDescent="0.2">
      <c r="F33316" s="610"/>
      <c r="H33316" s="612"/>
      <c r="I33316" s="598"/>
      <c r="J33316" s="598"/>
      <c r="M33316" s="598"/>
      <c r="N33316" s="598"/>
      <c r="V33316" s="598"/>
      <c r="W33316" s="598"/>
    </row>
    <row r="33317" spans="6:23" x14ac:dyDescent="0.2">
      <c r="F33317" s="610"/>
      <c r="H33317" s="612"/>
      <c r="I33317" s="598"/>
      <c r="J33317" s="598"/>
      <c r="M33317" s="598"/>
      <c r="N33317" s="598"/>
      <c r="V33317" s="598"/>
      <c r="W33317" s="598"/>
    </row>
    <row r="33318" spans="6:23" x14ac:dyDescent="0.2">
      <c r="F33318" s="610"/>
      <c r="H33318" s="612"/>
      <c r="I33318" s="598"/>
      <c r="J33318" s="598"/>
      <c r="M33318" s="598"/>
      <c r="N33318" s="598"/>
      <c r="V33318" s="598"/>
      <c r="W33318" s="598"/>
    </row>
    <row r="33319" spans="6:23" x14ac:dyDescent="0.2">
      <c r="F33319" s="610"/>
      <c r="H33319" s="612"/>
      <c r="I33319" s="598"/>
      <c r="J33319" s="598"/>
      <c r="M33319" s="598"/>
      <c r="N33319" s="598"/>
      <c r="V33319" s="598"/>
      <c r="W33319" s="598"/>
    </row>
    <row r="33320" spans="6:23" x14ac:dyDescent="0.2">
      <c r="F33320" s="610"/>
      <c r="H33320" s="612"/>
      <c r="I33320" s="598"/>
      <c r="J33320" s="598"/>
      <c r="M33320" s="598"/>
      <c r="N33320" s="598"/>
      <c r="V33320" s="598"/>
      <c r="W33320" s="598"/>
    </row>
    <row r="33321" spans="6:23" x14ac:dyDescent="0.2">
      <c r="F33321" s="610"/>
      <c r="H33321" s="612"/>
      <c r="I33321" s="598"/>
      <c r="J33321" s="598"/>
      <c r="M33321" s="598"/>
      <c r="N33321" s="598"/>
      <c r="V33321" s="598"/>
      <c r="W33321" s="598"/>
    </row>
    <row r="33322" spans="6:23" x14ac:dyDescent="0.2">
      <c r="F33322" s="610"/>
      <c r="H33322" s="612"/>
      <c r="I33322" s="598"/>
      <c r="J33322" s="598"/>
      <c r="M33322" s="598"/>
      <c r="N33322" s="598"/>
      <c r="V33322" s="598"/>
      <c r="W33322" s="598"/>
    </row>
    <row r="33323" spans="6:23" x14ac:dyDescent="0.2">
      <c r="F33323" s="610"/>
      <c r="H33323" s="612"/>
      <c r="I33323" s="598"/>
      <c r="J33323" s="598"/>
      <c r="M33323" s="598"/>
      <c r="N33323" s="598"/>
      <c r="V33323" s="598"/>
      <c r="W33323" s="598"/>
    </row>
    <row r="33324" spans="6:23" x14ac:dyDescent="0.2">
      <c r="F33324" s="610"/>
      <c r="H33324" s="612"/>
      <c r="I33324" s="598"/>
      <c r="J33324" s="598"/>
      <c r="M33324" s="598"/>
      <c r="N33324" s="598"/>
      <c r="V33324" s="598"/>
      <c r="W33324" s="598"/>
    </row>
    <row r="33325" spans="6:23" x14ac:dyDescent="0.2">
      <c r="F33325" s="610"/>
      <c r="H33325" s="612"/>
      <c r="I33325" s="598"/>
      <c r="J33325" s="598"/>
      <c r="M33325" s="598"/>
      <c r="N33325" s="598"/>
      <c r="V33325" s="598"/>
      <c r="W33325" s="598"/>
    </row>
    <row r="33326" spans="6:23" x14ac:dyDescent="0.2">
      <c r="F33326" s="610"/>
      <c r="H33326" s="612"/>
      <c r="I33326" s="598"/>
      <c r="J33326" s="598"/>
      <c r="M33326" s="598"/>
      <c r="N33326" s="598"/>
      <c r="V33326" s="598"/>
      <c r="W33326" s="598"/>
    </row>
    <row r="33327" spans="6:23" x14ac:dyDescent="0.2">
      <c r="F33327" s="610"/>
      <c r="H33327" s="612"/>
      <c r="I33327" s="598"/>
      <c r="J33327" s="598"/>
      <c r="M33327" s="598"/>
      <c r="N33327" s="598"/>
      <c r="V33327" s="598"/>
      <c r="W33327" s="598"/>
    </row>
    <row r="33328" spans="6:23" x14ac:dyDescent="0.2">
      <c r="F33328" s="610"/>
      <c r="H33328" s="612"/>
      <c r="I33328" s="598"/>
      <c r="J33328" s="598"/>
      <c r="M33328" s="598"/>
      <c r="N33328" s="598"/>
      <c r="V33328" s="598"/>
      <c r="W33328" s="598"/>
    </row>
    <row r="33329" spans="6:23" x14ac:dyDescent="0.2">
      <c r="F33329" s="610"/>
      <c r="H33329" s="612"/>
      <c r="I33329" s="598"/>
      <c r="J33329" s="598"/>
      <c r="M33329" s="598"/>
      <c r="N33329" s="598"/>
      <c r="V33329" s="598"/>
      <c r="W33329" s="598"/>
    </row>
    <row r="33330" spans="6:23" x14ac:dyDescent="0.2">
      <c r="F33330" s="610"/>
      <c r="H33330" s="612"/>
      <c r="I33330" s="598"/>
      <c r="J33330" s="598"/>
      <c r="M33330" s="598"/>
      <c r="N33330" s="598"/>
      <c r="V33330" s="598"/>
      <c r="W33330" s="598"/>
    </row>
    <row r="33331" spans="6:23" x14ac:dyDescent="0.2">
      <c r="F33331" s="610"/>
      <c r="H33331" s="612"/>
      <c r="I33331" s="598"/>
      <c r="J33331" s="598"/>
      <c r="M33331" s="598"/>
      <c r="N33331" s="598"/>
      <c r="V33331" s="598"/>
      <c r="W33331" s="598"/>
    </row>
    <row r="33332" spans="6:23" x14ac:dyDescent="0.2">
      <c r="F33332" s="610"/>
      <c r="H33332" s="612"/>
      <c r="I33332" s="598"/>
      <c r="J33332" s="598"/>
      <c r="M33332" s="598"/>
      <c r="N33332" s="598"/>
      <c r="V33332" s="598"/>
      <c r="W33332" s="598"/>
    </row>
    <row r="33333" spans="6:23" x14ac:dyDescent="0.2">
      <c r="F33333" s="610"/>
      <c r="H33333" s="612"/>
      <c r="I33333" s="598"/>
      <c r="J33333" s="598"/>
      <c r="M33333" s="598"/>
      <c r="N33333" s="598"/>
      <c r="V33333" s="598"/>
      <c r="W33333" s="598"/>
    </row>
    <row r="33334" spans="6:23" x14ac:dyDescent="0.2">
      <c r="F33334" s="610"/>
      <c r="H33334" s="612"/>
      <c r="I33334" s="598"/>
      <c r="J33334" s="598"/>
      <c r="M33334" s="598"/>
      <c r="N33334" s="598"/>
      <c r="V33334" s="598"/>
      <c r="W33334" s="598"/>
    </row>
    <row r="33335" spans="6:23" x14ac:dyDescent="0.2">
      <c r="F33335" s="610"/>
      <c r="H33335" s="612"/>
      <c r="I33335" s="598"/>
      <c r="J33335" s="598"/>
      <c r="M33335" s="598"/>
      <c r="N33335" s="598"/>
      <c r="V33335" s="598"/>
      <c r="W33335" s="598"/>
    </row>
    <row r="33336" spans="6:23" x14ac:dyDescent="0.2">
      <c r="F33336" s="610"/>
      <c r="H33336" s="612"/>
      <c r="I33336" s="598"/>
      <c r="J33336" s="598"/>
      <c r="M33336" s="598"/>
      <c r="N33336" s="598"/>
      <c r="V33336" s="598"/>
      <c r="W33336" s="598"/>
    </row>
    <row r="33337" spans="6:23" x14ac:dyDescent="0.2">
      <c r="F33337" s="610"/>
      <c r="H33337" s="612"/>
      <c r="I33337" s="598"/>
      <c r="J33337" s="598"/>
      <c r="M33337" s="598"/>
      <c r="N33337" s="598"/>
      <c r="V33337" s="598"/>
      <c r="W33337" s="598"/>
    </row>
    <row r="33338" spans="6:23" x14ac:dyDescent="0.2">
      <c r="F33338" s="610"/>
      <c r="H33338" s="612"/>
      <c r="I33338" s="598"/>
      <c r="J33338" s="598"/>
      <c r="M33338" s="598"/>
      <c r="N33338" s="598"/>
      <c r="V33338" s="598"/>
      <c r="W33338" s="598"/>
    </row>
    <row r="33339" spans="6:23" x14ac:dyDescent="0.2">
      <c r="F33339" s="610"/>
      <c r="H33339" s="612"/>
      <c r="I33339" s="598"/>
      <c r="J33339" s="598"/>
      <c r="M33339" s="598"/>
      <c r="N33339" s="598"/>
      <c r="V33339" s="598"/>
      <c r="W33339" s="598"/>
    </row>
    <row r="33340" spans="6:23" x14ac:dyDescent="0.2">
      <c r="F33340" s="610"/>
      <c r="H33340" s="612"/>
      <c r="I33340" s="598"/>
      <c r="J33340" s="598"/>
      <c r="M33340" s="598"/>
      <c r="N33340" s="598"/>
      <c r="V33340" s="598"/>
      <c r="W33340" s="598"/>
    </row>
    <row r="33341" spans="6:23" x14ac:dyDescent="0.2">
      <c r="F33341" s="610"/>
      <c r="H33341" s="612"/>
      <c r="I33341" s="598"/>
      <c r="J33341" s="598"/>
      <c r="M33341" s="598"/>
      <c r="N33341" s="598"/>
      <c r="V33341" s="598"/>
      <c r="W33341" s="598"/>
    </row>
    <row r="33342" spans="6:23" x14ac:dyDescent="0.2">
      <c r="F33342" s="610"/>
      <c r="H33342" s="612"/>
      <c r="I33342" s="598"/>
      <c r="J33342" s="598"/>
      <c r="M33342" s="598"/>
      <c r="N33342" s="598"/>
      <c r="V33342" s="598"/>
      <c r="W33342" s="598"/>
    </row>
    <row r="33343" spans="6:23" x14ac:dyDescent="0.2">
      <c r="F33343" s="610"/>
      <c r="H33343" s="612"/>
      <c r="I33343" s="598"/>
      <c r="J33343" s="598"/>
      <c r="M33343" s="598"/>
      <c r="N33343" s="598"/>
      <c r="V33343" s="598"/>
      <c r="W33343" s="598"/>
    </row>
    <row r="33344" spans="6:23" x14ac:dyDescent="0.2">
      <c r="F33344" s="610"/>
      <c r="H33344" s="612"/>
      <c r="I33344" s="598"/>
      <c r="J33344" s="598"/>
      <c r="M33344" s="598"/>
      <c r="N33344" s="598"/>
      <c r="V33344" s="598"/>
      <c r="W33344" s="598"/>
    </row>
    <row r="33345" spans="6:23" x14ac:dyDescent="0.2">
      <c r="F33345" s="610"/>
      <c r="H33345" s="612"/>
      <c r="I33345" s="598"/>
      <c r="J33345" s="598"/>
      <c r="M33345" s="598"/>
      <c r="N33345" s="598"/>
      <c r="V33345" s="598"/>
      <c r="W33345" s="598"/>
    </row>
    <row r="33346" spans="6:23" x14ac:dyDescent="0.2">
      <c r="F33346" s="610"/>
      <c r="H33346" s="612"/>
      <c r="I33346" s="598"/>
      <c r="J33346" s="598"/>
      <c r="M33346" s="598"/>
      <c r="N33346" s="598"/>
      <c r="V33346" s="598"/>
      <c r="W33346" s="598"/>
    </row>
    <row r="33347" spans="6:23" x14ac:dyDescent="0.2">
      <c r="F33347" s="610"/>
      <c r="H33347" s="612"/>
      <c r="I33347" s="598"/>
      <c r="J33347" s="598"/>
      <c r="M33347" s="598"/>
      <c r="N33347" s="598"/>
      <c r="V33347" s="598"/>
      <c r="W33347" s="598"/>
    </row>
    <row r="33348" spans="6:23" x14ac:dyDescent="0.2">
      <c r="F33348" s="610"/>
      <c r="H33348" s="612"/>
      <c r="I33348" s="598"/>
      <c r="J33348" s="598"/>
      <c r="M33348" s="598"/>
      <c r="N33348" s="598"/>
      <c r="V33348" s="598"/>
      <c r="W33348" s="598"/>
    </row>
    <row r="33349" spans="6:23" x14ac:dyDescent="0.2">
      <c r="F33349" s="610"/>
      <c r="H33349" s="612"/>
      <c r="I33349" s="598"/>
      <c r="J33349" s="598"/>
      <c r="M33349" s="598"/>
      <c r="N33349" s="598"/>
      <c r="V33349" s="598"/>
      <c r="W33349" s="598"/>
    </row>
    <row r="33350" spans="6:23" x14ac:dyDescent="0.2">
      <c r="F33350" s="610"/>
      <c r="H33350" s="612"/>
      <c r="I33350" s="598"/>
      <c r="J33350" s="598"/>
      <c r="M33350" s="598"/>
      <c r="N33350" s="598"/>
      <c r="V33350" s="598"/>
      <c r="W33350" s="598"/>
    </row>
    <row r="33351" spans="6:23" x14ac:dyDescent="0.2">
      <c r="F33351" s="610"/>
      <c r="H33351" s="612"/>
      <c r="I33351" s="598"/>
      <c r="J33351" s="598"/>
      <c r="M33351" s="598"/>
      <c r="N33351" s="598"/>
      <c r="V33351" s="598"/>
      <c r="W33351" s="598"/>
    </row>
    <row r="33352" spans="6:23" x14ac:dyDescent="0.2">
      <c r="F33352" s="610"/>
      <c r="H33352" s="612"/>
      <c r="I33352" s="598"/>
      <c r="J33352" s="598"/>
      <c r="M33352" s="598"/>
      <c r="N33352" s="598"/>
      <c r="V33352" s="598"/>
      <c r="W33352" s="598"/>
    </row>
    <row r="33353" spans="6:23" x14ac:dyDescent="0.2">
      <c r="F33353" s="610"/>
      <c r="H33353" s="612"/>
      <c r="I33353" s="598"/>
      <c r="J33353" s="598"/>
      <c r="M33353" s="598"/>
      <c r="N33353" s="598"/>
      <c r="V33353" s="598"/>
      <c r="W33353" s="598"/>
    </row>
    <row r="33354" spans="6:23" x14ac:dyDescent="0.2">
      <c r="F33354" s="610"/>
      <c r="H33354" s="612"/>
      <c r="I33354" s="598"/>
      <c r="J33354" s="598"/>
      <c r="M33354" s="598"/>
      <c r="N33354" s="598"/>
      <c r="V33354" s="598"/>
      <c r="W33354" s="598"/>
    </row>
    <row r="33355" spans="6:23" x14ac:dyDescent="0.2">
      <c r="F33355" s="610"/>
      <c r="H33355" s="612"/>
      <c r="I33355" s="598"/>
      <c r="J33355" s="598"/>
      <c r="M33355" s="598"/>
      <c r="N33355" s="598"/>
      <c r="V33355" s="598"/>
      <c r="W33355" s="598"/>
    </row>
    <row r="33356" spans="6:23" x14ac:dyDescent="0.2">
      <c r="F33356" s="610"/>
      <c r="H33356" s="612"/>
      <c r="I33356" s="598"/>
      <c r="J33356" s="598"/>
      <c r="M33356" s="598"/>
      <c r="N33356" s="598"/>
      <c r="V33356" s="598"/>
      <c r="W33356" s="598"/>
    </row>
    <row r="33357" spans="6:23" x14ac:dyDescent="0.2">
      <c r="F33357" s="610"/>
      <c r="H33357" s="612"/>
      <c r="I33357" s="598"/>
      <c r="J33357" s="598"/>
      <c r="M33357" s="598"/>
      <c r="N33357" s="598"/>
      <c r="V33357" s="598"/>
      <c r="W33357" s="598"/>
    </row>
    <row r="33358" spans="6:23" x14ac:dyDescent="0.2">
      <c r="F33358" s="610"/>
      <c r="H33358" s="612"/>
      <c r="I33358" s="598"/>
      <c r="J33358" s="598"/>
      <c r="M33358" s="598"/>
      <c r="N33358" s="598"/>
      <c r="V33358" s="598"/>
      <c r="W33358" s="598"/>
    </row>
    <row r="33359" spans="6:23" x14ac:dyDescent="0.2">
      <c r="F33359" s="610"/>
      <c r="H33359" s="612"/>
      <c r="I33359" s="598"/>
      <c r="J33359" s="598"/>
      <c r="M33359" s="598"/>
      <c r="N33359" s="598"/>
      <c r="V33359" s="598"/>
      <c r="W33359" s="598"/>
    </row>
    <row r="33360" spans="6:23" x14ac:dyDescent="0.2">
      <c r="F33360" s="610"/>
      <c r="H33360" s="612"/>
      <c r="I33360" s="598"/>
      <c r="J33360" s="598"/>
      <c r="M33360" s="598"/>
      <c r="N33360" s="598"/>
      <c r="V33360" s="598"/>
      <c r="W33360" s="598"/>
    </row>
    <row r="33361" spans="6:23" x14ac:dyDescent="0.2">
      <c r="F33361" s="610"/>
      <c r="H33361" s="612"/>
      <c r="I33361" s="598"/>
      <c r="J33361" s="598"/>
      <c r="M33361" s="598"/>
      <c r="N33361" s="598"/>
      <c r="V33361" s="598"/>
      <c r="W33361" s="598"/>
    </row>
    <row r="33362" spans="6:23" x14ac:dyDescent="0.2">
      <c r="F33362" s="610"/>
      <c r="H33362" s="612"/>
      <c r="I33362" s="598"/>
      <c r="J33362" s="598"/>
      <c r="M33362" s="598"/>
      <c r="N33362" s="598"/>
      <c r="V33362" s="598"/>
      <c r="W33362" s="598"/>
    </row>
    <row r="33363" spans="6:23" x14ac:dyDescent="0.2">
      <c r="F33363" s="610"/>
      <c r="H33363" s="612"/>
      <c r="I33363" s="598"/>
      <c r="J33363" s="598"/>
      <c r="M33363" s="598"/>
      <c r="N33363" s="598"/>
      <c r="V33363" s="598"/>
      <c r="W33363" s="598"/>
    </row>
    <row r="33364" spans="6:23" x14ac:dyDescent="0.2">
      <c r="F33364" s="610"/>
      <c r="H33364" s="612"/>
      <c r="I33364" s="598"/>
      <c r="J33364" s="598"/>
      <c r="M33364" s="598"/>
      <c r="N33364" s="598"/>
      <c r="V33364" s="598"/>
      <c r="W33364" s="598"/>
    </row>
    <row r="33365" spans="6:23" x14ac:dyDescent="0.2">
      <c r="F33365" s="610"/>
      <c r="H33365" s="612"/>
      <c r="I33365" s="598"/>
      <c r="J33365" s="598"/>
      <c r="M33365" s="598"/>
      <c r="N33365" s="598"/>
      <c r="V33365" s="598"/>
      <c r="W33365" s="598"/>
    </row>
    <row r="33366" spans="6:23" x14ac:dyDescent="0.2">
      <c r="F33366" s="610"/>
      <c r="H33366" s="612"/>
      <c r="I33366" s="598"/>
      <c r="J33366" s="598"/>
      <c r="M33366" s="598"/>
      <c r="N33366" s="598"/>
      <c r="V33366" s="598"/>
      <c r="W33366" s="598"/>
    </row>
    <row r="33367" spans="6:23" x14ac:dyDescent="0.2">
      <c r="F33367" s="610"/>
      <c r="H33367" s="612"/>
      <c r="I33367" s="598"/>
      <c r="J33367" s="598"/>
      <c r="M33367" s="598"/>
      <c r="N33367" s="598"/>
      <c r="V33367" s="598"/>
      <c r="W33367" s="598"/>
    </row>
    <row r="33368" spans="6:23" x14ac:dyDescent="0.2">
      <c r="F33368" s="610"/>
      <c r="H33368" s="612"/>
      <c r="I33368" s="598"/>
      <c r="J33368" s="598"/>
      <c r="M33368" s="598"/>
      <c r="N33368" s="598"/>
      <c r="V33368" s="598"/>
      <c r="W33368" s="598"/>
    </row>
    <row r="33369" spans="6:23" x14ac:dyDescent="0.2">
      <c r="F33369" s="610"/>
      <c r="H33369" s="612"/>
      <c r="I33369" s="598"/>
      <c r="J33369" s="598"/>
      <c r="M33369" s="598"/>
      <c r="N33369" s="598"/>
      <c r="V33369" s="598"/>
      <c r="W33369" s="598"/>
    </row>
    <row r="33370" spans="6:23" x14ac:dyDescent="0.2">
      <c r="F33370" s="610"/>
      <c r="H33370" s="612"/>
      <c r="I33370" s="598"/>
      <c r="J33370" s="598"/>
      <c r="M33370" s="598"/>
      <c r="N33370" s="598"/>
      <c r="V33370" s="598"/>
      <c r="W33370" s="598"/>
    </row>
    <row r="33371" spans="6:23" x14ac:dyDescent="0.2">
      <c r="F33371" s="610"/>
      <c r="H33371" s="612"/>
      <c r="I33371" s="598"/>
      <c r="J33371" s="598"/>
      <c r="M33371" s="598"/>
      <c r="N33371" s="598"/>
      <c r="V33371" s="598"/>
      <c r="W33371" s="598"/>
    </row>
    <row r="33372" spans="6:23" x14ac:dyDescent="0.2">
      <c r="F33372" s="610"/>
      <c r="H33372" s="612"/>
      <c r="I33372" s="598"/>
      <c r="J33372" s="598"/>
      <c r="M33372" s="598"/>
      <c r="N33372" s="598"/>
      <c r="V33372" s="598"/>
      <c r="W33372" s="598"/>
    </row>
    <row r="33373" spans="6:23" x14ac:dyDescent="0.2">
      <c r="F33373" s="610"/>
      <c r="H33373" s="612"/>
      <c r="I33373" s="598"/>
      <c r="J33373" s="598"/>
      <c r="M33373" s="598"/>
      <c r="N33373" s="598"/>
      <c r="V33373" s="598"/>
      <c r="W33373" s="598"/>
    </row>
    <row r="33374" spans="6:23" x14ac:dyDescent="0.2">
      <c r="F33374" s="610"/>
      <c r="H33374" s="612"/>
      <c r="I33374" s="598"/>
      <c r="J33374" s="598"/>
      <c r="M33374" s="598"/>
      <c r="N33374" s="598"/>
      <c r="V33374" s="598"/>
      <c r="W33374" s="598"/>
    </row>
    <row r="33375" spans="6:23" x14ac:dyDescent="0.2">
      <c r="F33375" s="610"/>
      <c r="H33375" s="612"/>
      <c r="I33375" s="598"/>
      <c r="J33375" s="598"/>
      <c r="M33375" s="598"/>
      <c r="N33375" s="598"/>
      <c r="V33375" s="598"/>
      <c r="W33375" s="598"/>
    </row>
    <row r="33376" spans="6:23" x14ac:dyDescent="0.2">
      <c r="F33376" s="610"/>
      <c r="H33376" s="612"/>
      <c r="I33376" s="598"/>
      <c r="J33376" s="598"/>
      <c r="M33376" s="598"/>
      <c r="N33376" s="598"/>
      <c r="V33376" s="598"/>
      <c r="W33376" s="598"/>
    </row>
    <row r="33377" spans="6:23" x14ac:dyDescent="0.2">
      <c r="F33377" s="610"/>
      <c r="H33377" s="612"/>
      <c r="I33377" s="598"/>
      <c r="J33377" s="598"/>
      <c r="M33377" s="598"/>
      <c r="N33377" s="598"/>
      <c r="V33377" s="598"/>
      <c r="W33377" s="598"/>
    </row>
    <row r="33378" spans="6:23" x14ac:dyDescent="0.2">
      <c r="F33378" s="610"/>
      <c r="H33378" s="612"/>
      <c r="I33378" s="598"/>
      <c r="J33378" s="598"/>
      <c r="M33378" s="598"/>
      <c r="N33378" s="598"/>
      <c r="V33378" s="598"/>
      <c r="W33378" s="598"/>
    </row>
    <row r="33379" spans="6:23" x14ac:dyDescent="0.2">
      <c r="F33379" s="610"/>
      <c r="H33379" s="612"/>
      <c r="I33379" s="598"/>
      <c r="J33379" s="598"/>
      <c r="M33379" s="598"/>
      <c r="N33379" s="598"/>
      <c r="V33379" s="598"/>
      <c r="W33379" s="598"/>
    </row>
    <row r="33380" spans="6:23" x14ac:dyDescent="0.2">
      <c r="F33380" s="610"/>
      <c r="H33380" s="612"/>
      <c r="I33380" s="598"/>
      <c r="J33380" s="598"/>
      <c r="M33380" s="598"/>
      <c r="N33380" s="598"/>
      <c r="V33380" s="598"/>
      <c r="W33380" s="598"/>
    </row>
    <row r="33381" spans="6:23" x14ac:dyDescent="0.2">
      <c r="F33381" s="610"/>
      <c r="H33381" s="612"/>
      <c r="I33381" s="598"/>
      <c r="J33381" s="598"/>
      <c r="M33381" s="598"/>
      <c r="N33381" s="598"/>
      <c r="V33381" s="598"/>
      <c r="W33381" s="598"/>
    </row>
    <row r="33382" spans="6:23" x14ac:dyDescent="0.2">
      <c r="F33382" s="610"/>
      <c r="H33382" s="612"/>
      <c r="I33382" s="598"/>
      <c r="J33382" s="598"/>
      <c r="M33382" s="598"/>
      <c r="N33382" s="598"/>
      <c r="V33382" s="598"/>
      <c r="W33382" s="598"/>
    </row>
    <row r="33383" spans="6:23" x14ac:dyDescent="0.2">
      <c r="F33383" s="610"/>
      <c r="H33383" s="612"/>
      <c r="I33383" s="598"/>
      <c r="J33383" s="598"/>
      <c r="M33383" s="598"/>
      <c r="N33383" s="598"/>
      <c r="V33383" s="598"/>
      <c r="W33383" s="598"/>
    </row>
    <row r="33384" spans="6:23" x14ac:dyDescent="0.2">
      <c r="F33384" s="610"/>
      <c r="H33384" s="612"/>
      <c r="I33384" s="598"/>
      <c r="J33384" s="598"/>
      <c r="M33384" s="598"/>
      <c r="N33384" s="598"/>
      <c r="V33384" s="598"/>
      <c r="W33384" s="598"/>
    </row>
    <row r="33385" spans="6:23" x14ac:dyDescent="0.2">
      <c r="F33385" s="610"/>
      <c r="H33385" s="612"/>
      <c r="I33385" s="598"/>
      <c r="J33385" s="598"/>
      <c r="M33385" s="598"/>
      <c r="N33385" s="598"/>
      <c r="V33385" s="598"/>
      <c r="W33385" s="598"/>
    </row>
    <row r="33386" spans="6:23" x14ac:dyDescent="0.2">
      <c r="F33386" s="610"/>
      <c r="H33386" s="612"/>
      <c r="I33386" s="598"/>
      <c r="J33386" s="598"/>
      <c r="M33386" s="598"/>
      <c r="N33386" s="598"/>
      <c r="V33386" s="598"/>
      <c r="W33386" s="598"/>
    </row>
    <row r="33387" spans="6:23" x14ac:dyDescent="0.2">
      <c r="F33387" s="610"/>
      <c r="H33387" s="612"/>
      <c r="I33387" s="598"/>
      <c r="J33387" s="598"/>
      <c r="M33387" s="598"/>
      <c r="N33387" s="598"/>
      <c r="V33387" s="598"/>
      <c r="W33387" s="598"/>
    </row>
    <row r="33388" spans="6:23" x14ac:dyDescent="0.2">
      <c r="F33388" s="610"/>
      <c r="H33388" s="612"/>
      <c r="I33388" s="598"/>
      <c r="J33388" s="598"/>
      <c r="M33388" s="598"/>
      <c r="N33388" s="598"/>
      <c r="V33388" s="598"/>
      <c r="W33388" s="598"/>
    </row>
    <row r="33389" spans="6:23" x14ac:dyDescent="0.2">
      <c r="F33389" s="610"/>
      <c r="H33389" s="612"/>
      <c r="I33389" s="598"/>
      <c r="J33389" s="598"/>
      <c r="M33389" s="598"/>
      <c r="N33389" s="598"/>
      <c r="V33389" s="598"/>
      <c r="W33389" s="598"/>
    </row>
    <row r="33390" spans="6:23" x14ac:dyDescent="0.2">
      <c r="F33390" s="610"/>
      <c r="H33390" s="612"/>
      <c r="I33390" s="598"/>
      <c r="J33390" s="598"/>
      <c r="M33390" s="598"/>
      <c r="N33390" s="598"/>
      <c r="V33390" s="598"/>
      <c r="W33390" s="598"/>
    </row>
    <row r="33391" spans="6:23" x14ac:dyDescent="0.2">
      <c r="F33391" s="610"/>
      <c r="H33391" s="612"/>
      <c r="I33391" s="598"/>
      <c r="J33391" s="598"/>
      <c r="M33391" s="598"/>
      <c r="N33391" s="598"/>
      <c r="V33391" s="598"/>
      <c r="W33391" s="598"/>
    </row>
    <row r="33392" spans="6:23" x14ac:dyDescent="0.2">
      <c r="F33392" s="610"/>
      <c r="H33392" s="612"/>
      <c r="I33392" s="598"/>
      <c r="J33392" s="598"/>
      <c r="M33392" s="598"/>
      <c r="N33392" s="598"/>
      <c r="V33392" s="598"/>
      <c r="W33392" s="598"/>
    </row>
    <row r="33393" spans="6:23" x14ac:dyDescent="0.2">
      <c r="F33393" s="610"/>
      <c r="H33393" s="612"/>
      <c r="I33393" s="598"/>
      <c r="J33393" s="598"/>
      <c r="M33393" s="598"/>
      <c r="N33393" s="598"/>
      <c r="V33393" s="598"/>
      <c r="W33393" s="598"/>
    </row>
    <row r="33394" spans="6:23" x14ac:dyDescent="0.2">
      <c r="F33394" s="610"/>
      <c r="H33394" s="612"/>
      <c r="I33394" s="598"/>
      <c r="J33394" s="598"/>
      <c r="M33394" s="598"/>
      <c r="N33394" s="598"/>
      <c r="V33394" s="598"/>
      <c r="W33394" s="598"/>
    </row>
    <row r="33395" spans="6:23" x14ac:dyDescent="0.2">
      <c r="F33395" s="610"/>
      <c r="H33395" s="612"/>
      <c r="I33395" s="598"/>
      <c r="J33395" s="598"/>
      <c r="M33395" s="598"/>
      <c r="N33395" s="598"/>
      <c r="V33395" s="598"/>
      <c r="W33395" s="598"/>
    </row>
    <row r="33396" spans="6:23" x14ac:dyDescent="0.2">
      <c r="F33396" s="610"/>
      <c r="H33396" s="612"/>
      <c r="I33396" s="598"/>
      <c r="J33396" s="598"/>
      <c r="M33396" s="598"/>
      <c r="N33396" s="598"/>
      <c r="V33396" s="598"/>
      <c r="W33396" s="598"/>
    </row>
    <row r="33397" spans="6:23" x14ac:dyDescent="0.2">
      <c r="F33397" s="610"/>
      <c r="H33397" s="612"/>
      <c r="I33397" s="598"/>
      <c r="J33397" s="598"/>
      <c r="M33397" s="598"/>
      <c r="N33397" s="598"/>
      <c r="V33397" s="598"/>
      <c r="W33397" s="598"/>
    </row>
    <row r="33398" spans="6:23" x14ac:dyDescent="0.2">
      <c r="F33398" s="610"/>
      <c r="H33398" s="612"/>
      <c r="I33398" s="598"/>
      <c r="J33398" s="598"/>
      <c r="M33398" s="598"/>
      <c r="N33398" s="598"/>
      <c r="V33398" s="598"/>
      <c r="W33398" s="598"/>
    </row>
    <row r="33399" spans="6:23" x14ac:dyDescent="0.2">
      <c r="F33399" s="610"/>
      <c r="H33399" s="612"/>
      <c r="I33399" s="598"/>
      <c r="J33399" s="598"/>
      <c r="M33399" s="598"/>
      <c r="N33399" s="598"/>
      <c r="V33399" s="598"/>
      <c r="W33399" s="598"/>
    </row>
    <row r="33400" spans="6:23" x14ac:dyDescent="0.2">
      <c r="F33400" s="610"/>
      <c r="H33400" s="612"/>
      <c r="I33400" s="598"/>
      <c r="J33400" s="598"/>
      <c r="M33400" s="598"/>
      <c r="N33400" s="598"/>
      <c r="V33400" s="598"/>
      <c r="W33400" s="598"/>
    </row>
    <row r="33401" spans="6:23" x14ac:dyDescent="0.2">
      <c r="F33401" s="610"/>
      <c r="H33401" s="612"/>
      <c r="I33401" s="598"/>
      <c r="J33401" s="598"/>
      <c r="M33401" s="598"/>
      <c r="N33401" s="598"/>
      <c r="V33401" s="598"/>
      <c r="W33401" s="598"/>
    </row>
    <row r="33402" spans="6:23" x14ac:dyDescent="0.2">
      <c r="F33402" s="610"/>
      <c r="H33402" s="612"/>
      <c r="I33402" s="598"/>
      <c r="J33402" s="598"/>
      <c r="M33402" s="598"/>
      <c r="N33402" s="598"/>
      <c r="V33402" s="598"/>
      <c r="W33402" s="598"/>
    </row>
    <row r="33403" spans="6:23" x14ac:dyDescent="0.2">
      <c r="F33403" s="610"/>
      <c r="H33403" s="612"/>
      <c r="I33403" s="598"/>
      <c r="J33403" s="598"/>
      <c r="M33403" s="598"/>
      <c r="N33403" s="598"/>
      <c r="V33403" s="598"/>
      <c r="W33403" s="598"/>
    </row>
    <row r="33404" spans="6:23" x14ac:dyDescent="0.2">
      <c r="F33404" s="610"/>
      <c r="H33404" s="612"/>
      <c r="I33404" s="598"/>
      <c r="J33404" s="598"/>
      <c r="M33404" s="598"/>
      <c r="N33404" s="598"/>
      <c r="V33404" s="598"/>
      <c r="W33404" s="598"/>
    </row>
    <row r="33405" spans="6:23" x14ac:dyDescent="0.2">
      <c r="F33405" s="610"/>
      <c r="H33405" s="612"/>
      <c r="I33405" s="598"/>
      <c r="J33405" s="598"/>
      <c r="M33405" s="598"/>
      <c r="N33405" s="598"/>
      <c r="V33405" s="598"/>
      <c r="W33405" s="598"/>
    </row>
    <row r="33406" spans="6:23" x14ac:dyDescent="0.2">
      <c r="F33406" s="610"/>
      <c r="H33406" s="612"/>
      <c r="I33406" s="598"/>
      <c r="J33406" s="598"/>
      <c r="M33406" s="598"/>
      <c r="N33406" s="598"/>
      <c r="V33406" s="598"/>
      <c r="W33406" s="598"/>
    </row>
    <row r="33407" spans="6:23" x14ac:dyDescent="0.2">
      <c r="F33407" s="610"/>
      <c r="H33407" s="612"/>
      <c r="I33407" s="598"/>
      <c r="J33407" s="598"/>
      <c r="M33407" s="598"/>
      <c r="N33407" s="598"/>
      <c r="V33407" s="598"/>
      <c r="W33407" s="598"/>
    </row>
    <row r="33408" spans="6:23" x14ac:dyDescent="0.2">
      <c r="F33408" s="610"/>
      <c r="H33408" s="612"/>
      <c r="I33408" s="598"/>
      <c r="J33408" s="598"/>
      <c r="M33408" s="598"/>
      <c r="N33408" s="598"/>
      <c r="V33408" s="598"/>
      <c r="W33408" s="598"/>
    </row>
    <row r="33409" spans="6:23" x14ac:dyDescent="0.2">
      <c r="F33409" s="610"/>
      <c r="H33409" s="612"/>
      <c r="I33409" s="598"/>
      <c r="J33409" s="598"/>
      <c r="M33409" s="598"/>
      <c r="N33409" s="598"/>
      <c r="V33409" s="598"/>
      <c r="W33409" s="598"/>
    </row>
    <row r="33410" spans="6:23" x14ac:dyDescent="0.2">
      <c r="F33410" s="610"/>
      <c r="H33410" s="612"/>
      <c r="I33410" s="598"/>
      <c r="J33410" s="598"/>
      <c r="M33410" s="598"/>
      <c r="N33410" s="598"/>
      <c r="V33410" s="598"/>
      <c r="W33410" s="598"/>
    </row>
    <row r="33411" spans="6:23" x14ac:dyDescent="0.2">
      <c r="F33411" s="610"/>
      <c r="H33411" s="612"/>
      <c r="I33411" s="598"/>
      <c r="J33411" s="598"/>
      <c r="M33411" s="598"/>
      <c r="N33411" s="598"/>
      <c r="V33411" s="598"/>
      <c r="W33411" s="598"/>
    </row>
    <row r="33412" spans="6:23" x14ac:dyDescent="0.2">
      <c r="F33412" s="610"/>
      <c r="H33412" s="612"/>
      <c r="I33412" s="598"/>
      <c r="J33412" s="598"/>
      <c r="M33412" s="598"/>
      <c r="N33412" s="598"/>
      <c r="V33412" s="598"/>
      <c r="W33412" s="598"/>
    </row>
    <row r="33413" spans="6:23" x14ac:dyDescent="0.2">
      <c r="F33413" s="610"/>
      <c r="H33413" s="612"/>
      <c r="I33413" s="598"/>
      <c r="J33413" s="598"/>
      <c r="M33413" s="598"/>
      <c r="N33413" s="598"/>
      <c r="V33413" s="598"/>
      <c r="W33413" s="598"/>
    </row>
    <row r="33414" spans="6:23" x14ac:dyDescent="0.2">
      <c r="F33414" s="610"/>
      <c r="H33414" s="612"/>
      <c r="I33414" s="598"/>
      <c r="J33414" s="598"/>
      <c r="M33414" s="598"/>
      <c r="N33414" s="598"/>
      <c r="V33414" s="598"/>
      <c r="W33414" s="598"/>
    </row>
    <row r="33415" spans="6:23" x14ac:dyDescent="0.2">
      <c r="F33415" s="610"/>
      <c r="H33415" s="612"/>
      <c r="I33415" s="598"/>
      <c r="J33415" s="598"/>
      <c r="M33415" s="598"/>
      <c r="N33415" s="598"/>
      <c r="V33415" s="598"/>
      <c r="W33415" s="598"/>
    </row>
    <row r="33416" spans="6:23" x14ac:dyDescent="0.2">
      <c r="F33416" s="610"/>
      <c r="H33416" s="612"/>
      <c r="I33416" s="598"/>
      <c r="J33416" s="598"/>
      <c r="M33416" s="598"/>
      <c r="N33416" s="598"/>
      <c r="V33416" s="598"/>
      <c r="W33416" s="598"/>
    </row>
    <row r="33417" spans="6:23" x14ac:dyDescent="0.2">
      <c r="F33417" s="610"/>
      <c r="H33417" s="612"/>
      <c r="I33417" s="598"/>
      <c r="J33417" s="598"/>
      <c r="M33417" s="598"/>
      <c r="N33417" s="598"/>
      <c r="V33417" s="598"/>
      <c r="W33417" s="598"/>
    </row>
    <row r="33418" spans="6:23" x14ac:dyDescent="0.2">
      <c r="F33418" s="610"/>
      <c r="H33418" s="612"/>
      <c r="I33418" s="598"/>
      <c r="J33418" s="598"/>
      <c r="M33418" s="598"/>
      <c r="N33418" s="598"/>
      <c r="V33418" s="598"/>
      <c r="W33418" s="598"/>
    </row>
    <row r="33419" spans="6:23" x14ac:dyDescent="0.2">
      <c r="F33419" s="610"/>
      <c r="H33419" s="612"/>
      <c r="I33419" s="598"/>
      <c r="J33419" s="598"/>
      <c r="M33419" s="598"/>
      <c r="N33419" s="598"/>
      <c r="V33419" s="598"/>
      <c r="W33419" s="598"/>
    </row>
    <row r="33420" spans="6:23" x14ac:dyDescent="0.2">
      <c r="F33420" s="610"/>
      <c r="H33420" s="612"/>
      <c r="I33420" s="598"/>
      <c r="J33420" s="598"/>
      <c r="M33420" s="598"/>
      <c r="N33420" s="598"/>
      <c r="V33420" s="598"/>
      <c r="W33420" s="598"/>
    </row>
    <row r="33421" spans="6:23" x14ac:dyDescent="0.2">
      <c r="F33421" s="610"/>
      <c r="H33421" s="612"/>
      <c r="I33421" s="598"/>
      <c r="J33421" s="598"/>
      <c r="M33421" s="598"/>
      <c r="N33421" s="598"/>
      <c r="V33421" s="598"/>
      <c r="W33421" s="598"/>
    </row>
    <row r="33422" spans="6:23" x14ac:dyDescent="0.2">
      <c r="F33422" s="610"/>
      <c r="H33422" s="612"/>
      <c r="I33422" s="598"/>
      <c r="J33422" s="598"/>
      <c r="M33422" s="598"/>
      <c r="N33422" s="598"/>
      <c r="V33422" s="598"/>
      <c r="W33422" s="598"/>
    </row>
    <row r="33423" spans="6:23" x14ac:dyDescent="0.2">
      <c r="F33423" s="610"/>
      <c r="H33423" s="612"/>
      <c r="I33423" s="598"/>
      <c r="J33423" s="598"/>
      <c r="M33423" s="598"/>
      <c r="N33423" s="598"/>
      <c r="V33423" s="598"/>
      <c r="W33423" s="598"/>
    </row>
    <row r="33424" spans="6:23" x14ac:dyDescent="0.2">
      <c r="F33424" s="610"/>
      <c r="H33424" s="612"/>
      <c r="I33424" s="598"/>
      <c r="J33424" s="598"/>
      <c r="M33424" s="598"/>
      <c r="N33424" s="598"/>
      <c r="V33424" s="598"/>
      <c r="W33424" s="598"/>
    </row>
    <row r="33425" spans="6:23" x14ac:dyDescent="0.2">
      <c r="F33425" s="610"/>
      <c r="H33425" s="612"/>
      <c r="I33425" s="598"/>
      <c r="J33425" s="598"/>
      <c r="M33425" s="598"/>
      <c r="N33425" s="598"/>
      <c r="V33425" s="598"/>
      <c r="W33425" s="598"/>
    </row>
    <row r="33426" spans="6:23" x14ac:dyDescent="0.2">
      <c r="F33426" s="610"/>
      <c r="H33426" s="612"/>
      <c r="I33426" s="598"/>
      <c r="J33426" s="598"/>
      <c r="M33426" s="598"/>
      <c r="N33426" s="598"/>
      <c r="V33426" s="598"/>
      <c r="W33426" s="598"/>
    </row>
    <row r="33427" spans="6:23" x14ac:dyDescent="0.2">
      <c r="F33427" s="610"/>
      <c r="H33427" s="612"/>
      <c r="I33427" s="598"/>
      <c r="J33427" s="598"/>
      <c r="M33427" s="598"/>
      <c r="N33427" s="598"/>
      <c r="V33427" s="598"/>
      <c r="W33427" s="598"/>
    </row>
    <row r="33428" spans="6:23" x14ac:dyDescent="0.2">
      <c r="F33428" s="610"/>
      <c r="H33428" s="612"/>
      <c r="I33428" s="598"/>
      <c r="J33428" s="598"/>
      <c r="M33428" s="598"/>
      <c r="N33428" s="598"/>
      <c r="V33428" s="598"/>
      <c r="W33428" s="598"/>
    </row>
    <row r="33429" spans="6:23" x14ac:dyDescent="0.2">
      <c r="F33429" s="610"/>
      <c r="H33429" s="612"/>
      <c r="I33429" s="598"/>
      <c r="J33429" s="598"/>
      <c r="M33429" s="598"/>
      <c r="N33429" s="598"/>
      <c r="V33429" s="598"/>
      <c r="W33429" s="598"/>
    </row>
    <row r="33430" spans="6:23" x14ac:dyDescent="0.2">
      <c r="F33430" s="610"/>
      <c r="H33430" s="612"/>
      <c r="I33430" s="598"/>
      <c r="J33430" s="598"/>
      <c r="M33430" s="598"/>
      <c r="N33430" s="598"/>
      <c r="V33430" s="598"/>
      <c r="W33430" s="598"/>
    </row>
    <row r="33431" spans="6:23" x14ac:dyDescent="0.2">
      <c r="F33431" s="610"/>
      <c r="H33431" s="612"/>
      <c r="I33431" s="598"/>
      <c r="J33431" s="598"/>
      <c r="M33431" s="598"/>
      <c r="N33431" s="598"/>
      <c r="V33431" s="598"/>
      <c r="W33431" s="598"/>
    </row>
    <row r="33432" spans="6:23" x14ac:dyDescent="0.2">
      <c r="F33432" s="610"/>
      <c r="H33432" s="612"/>
      <c r="I33432" s="598"/>
      <c r="J33432" s="598"/>
      <c r="M33432" s="598"/>
      <c r="N33432" s="598"/>
      <c r="V33432" s="598"/>
      <c r="W33432" s="598"/>
    </row>
    <row r="33433" spans="6:23" x14ac:dyDescent="0.2">
      <c r="F33433" s="610"/>
      <c r="H33433" s="612"/>
      <c r="I33433" s="598"/>
      <c r="J33433" s="598"/>
      <c r="M33433" s="598"/>
      <c r="N33433" s="598"/>
      <c r="V33433" s="598"/>
      <c r="W33433" s="598"/>
    </row>
    <row r="33434" spans="6:23" x14ac:dyDescent="0.2">
      <c r="F33434" s="610"/>
      <c r="H33434" s="612"/>
      <c r="I33434" s="598"/>
      <c r="J33434" s="598"/>
      <c r="M33434" s="598"/>
      <c r="N33434" s="598"/>
      <c r="V33434" s="598"/>
      <c r="W33434" s="598"/>
    </row>
    <row r="33435" spans="6:23" x14ac:dyDescent="0.2">
      <c r="F33435" s="610"/>
      <c r="H33435" s="612"/>
      <c r="I33435" s="598"/>
      <c r="J33435" s="598"/>
      <c r="M33435" s="598"/>
      <c r="N33435" s="598"/>
      <c r="V33435" s="598"/>
      <c r="W33435" s="598"/>
    </row>
    <row r="33436" spans="6:23" x14ac:dyDescent="0.2">
      <c r="F33436" s="610"/>
      <c r="H33436" s="612"/>
      <c r="I33436" s="598"/>
      <c r="J33436" s="598"/>
      <c r="M33436" s="598"/>
      <c r="N33436" s="598"/>
      <c r="V33436" s="598"/>
      <c r="W33436" s="598"/>
    </row>
    <row r="33437" spans="6:23" x14ac:dyDescent="0.2">
      <c r="F33437" s="610"/>
      <c r="H33437" s="612"/>
      <c r="I33437" s="598"/>
      <c r="J33437" s="598"/>
      <c r="M33437" s="598"/>
      <c r="N33437" s="598"/>
      <c r="V33437" s="598"/>
      <c r="W33437" s="598"/>
    </row>
    <row r="33438" spans="6:23" x14ac:dyDescent="0.2">
      <c r="F33438" s="610"/>
      <c r="H33438" s="612"/>
      <c r="I33438" s="598"/>
      <c r="J33438" s="598"/>
      <c r="M33438" s="598"/>
      <c r="N33438" s="598"/>
      <c r="V33438" s="598"/>
      <c r="W33438" s="598"/>
    </row>
    <row r="33439" spans="6:23" x14ac:dyDescent="0.2">
      <c r="F33439" s="610"/>
      <c r="H33439" s="612"/>
      <c r="I33439" s="598"/>
      <c r="J33439" s="598"/>
      <c r="M33439" s="598"/>
      <c r="N33439" s="598"/>
      <c r="V33439" s="598"/>
      <c r="W33439" s="598"/>
    </row>
    <row r="33440" spans="6:23" x14ac:dyDescent="0.2">
      <c r="F33440" s="610"/>
      <c r="H33440" s="612"/>
      <c r="I33440" s="598"/>
      <c r="J33440" s="598"/>
      <c r="M33440" s="598"/>
      <c r="N33440" s="598"/>
      <c r="V33440" s="598"/>
      <c r="W33440" s="598"/>
    </row>
    <row r="33441" spans="6:23" x14ac:dyDescent="0.2">
      <c r="F33441" s="610"/>
      <c r="H33441" s="612"/>
      <c r="I33441" s="598"/>
      <c r="J33441" s="598"/>
      <c r="M33441" s="598"/>
      <c r="N33441" s="598"/>
      <c r="V33441" s="598"/>
      <c r="W33441" s="598"/>
    </row>
    <row r="33442" spans="6:23" x14ac:dyDescent="0.2">
      <c r="F33442" s="610"/>
      <c r="H33442" s="612"/>
      <c r="I33442" s="598"/>
      <c r="J33442" s="598"/>
      <c r="M33442" s="598"/>
      <c r="N33442" s="598"/>
      <c r="V33442" s="598"/>
      <c r="W33442" s="598"/>
    </row>
    <row r="33443" spans="6:23" x14ac:dyDescent="0.2">
      <c r="F33443" s="610"/>
      <c r="H33443" s="612"/>
      <c r="I33443" s="598"/>
      <c r="J33443" s="598"/>
      <c r="M33443" s="598"/>
      <c r="N33443" s="598"/>
      <c r="V33443" s="598"/>
      <c r="W33443" s="598"/>
    </row>
    <row r="33444" spans="6:23" x14ac:dyDescent="0.2">
      <c r="F33444" s="610"/>
      <c r="H33444" s="612"/>
      <c r="I33444" s="598"/>
      <c r="J33444" s="598"/>
      <c r="M33444" s="598"/>
      <c r="N33444" s="598"/>
      <c r="V33444" s="598"/>
      <c r="W33444" s="598"/>
    </row>
    <row r="33445" spans="6:23" x14ac:dyDescent="0.2">
      <c r="F33445" s="610"/>
      <c r="H33445" s="612"/>
      <c r="I33445" s="598"/>
      <c r="J33445" s="598"/>
      <c r="M33445" s="598"/>
      <c r="N33445" s="598"/>
      <c r="V33445" s="598"/>
      <c r="W33445" s="598"/>
    </row>
    <row r="33446" spans="6:23" x14ac:dyDescent="0.2">
      <c r="F33446" s="610"/>
      <c r="H33446" s="612"/>
      <c r="I33446" s="598"/>
      <c r="J33446" s="598"/>
      <c r="M33446" s="598"/>
      <c r="N33446" s="598"/>
      <c r="V33446" s="598"/>
      <c r="W33446" s="598"/>
    </row>
    <row r="33447" spans="6:23" x14ac:dyDescent="0.2">
      <c r="F33447" s="610"/>
      <c r="H33447" s="612"/>
      <c r="I33447" s="598"/>
      <c r="J33447" s="598"/>
      <c r="M33447" s="598"/>
      <c r="N33447" s="598"/>
      <c r="V33447" s="598"/>
      <c r="W33447" s="598"/>
    </row>
    <row r="33448" spans="6:23" x14ac:dyDescent="0.2">
      <c r="F33448" s="610"/>
      <c r="H33448" s="612"/>
      <c r="I33448" s="598"/>
      <c r="J33448" s="598"/>
      <c r="M33448" s="598"/>
      <c r="N33448" s="598"/>
      <c r="V33448" s="598"/>
      <c r="W33448" s="598"/>
    </row>
    <row r="33449" spans="6:23" x14ac:dyDescent="0.2">
      <c r="F33449" s="610"/>
      <c r="H33449" s="612"/>
      <c r="I33449" s="598"/>
      <c r="J33449" s="598"/>
      <c r="M33449" s="598"/>
      <c r="N33449" s="598"/>
      <c r="V33449" s="598"/>
      <c r="W33449" s="598"/>
    </row>
    <row r="33450" spans="6:23" x14ac:dyDescent="0.2">
      <c r="F33450" s="610"/>
      <c r="H33450" s="612"/>
      <c r="I33450" s="598"/>
      <c r="J33450" s="598"/>
      <c r="M33450" s="598"/>
      <c r="N33450" s="598"/>
      <c r="V33450" s="598"/>
      <c r="W33450" s="598"/>
    </row>
    <row r="33451" spans="6:23" x14ac:dyDescent="0.2">
      <c r="F33451" s="610"/>
      <c r="H33451" s="612"/>
      <c r="I33451" s="598"/>
      <c r="J33451" s="598"/>
      <c r="M33451" s="598"/>
      <c r="N33451" s="598"/>
      <c r="V33451" s="598"/>
      <c r="W33451" s="598"/>
    </row>
    <row r="33452" spans="6:23" x14ac:dyDescent="0.2">
      <c r="F33452" s="610"/>
      <c r="H33452" s="612"/>
      <c r="I33452" s="598"/>
      <c r="J33452" s="598"/>
      <c r="M33452" s="598"/>
      <c r="N33452" s="598"/>
      <c r="V33452" s="598"/>
      <c r="W33452" s="598"/>
    </row>
    <row r="33453" spans="6:23" x14ac:dyDescent="0.2">
      <c r="F33453" s="610"/>
      <c r="H33453" s="612"/>
      <c r="I33453" s="598"/>
      <c r="J33453" s="598"/>
      <c r="M33453" s="598"/>
      <c r="N33453" s="598"/>
      <c r="V33453" s="598"/>
      <c r="W33453" s="598"/>
    </row>
    <row r="33454" spans="6:23" x14ac:dyDescent="0.2">
      <c r="F33454" s="610"/>
      <c r="H33454" s="612"/>
      <c r="I33454" s="598"/>
      <c r="J33454" s="598"/>
      <c r="M33454" s="598"/>
      <c r="N33454" s="598"/>
      <c r="V33454" s="598"/>
      <c r="W33454" s="598"/>
    </row>
    <row r="33455" spans="6:23" x14ac:dyDescent="0.2">
      <c r="F33455" s="610"/>
      <c r="H33455" s="612"/>
      <c r="I33455" s="598"/>
      <c r="J33455" s="598"/>
      <c r="M33455" s="598"/>
      <c r="N33455" s="598"/>
      <c r="V33455" s="598"/>
      <c r="W33455" s="598"/>
    </row>
    <row r="33456" spans="6:23" x14ac:dyDescent="0.2">
      <c r="F33456" s="610"/>
      <c r="H33456" s="612"/>
      <c r="I33456" s="598"/>
      <c r="J33456" s="598"/>
      <c r="M33456" s="598"/>
      <c r="N33456" s="598"/>
      <c r="V33456" s="598"/>
      <c r="W33456" s="598"/>
    </row>
    <row r="33457" spans="6:23" x14ac:dyDescent="0.2">
      <c r="F33457" s="610"/>
      <c r="H33457" s="612"/>
      <c r="I33457" s="598"/>
      <c r="J33457" s="598"/>
      <c r="M33457" s="598"/>
      <c r="N33457" s="598"/>
      <c r="V33457" s="598"/>
      <c r="W33457" s="598"/>
    </row>
    <row r="33458" spans="6:23" x14ac:dyDescent="0.2">
      <c r="F33458" s="610"/>
      <c r="H33458" s="612"/>
      <c r="I33458" s="598"/>
      <c r="J33458" s="598"/>
      <c r="M33458" s="598"/>
      <c r="N33458" s="598"/>
      <c r="V33458" s="598"/>
      <c r="W33458" s="598"/>
    </row>
    <row r="33459" spans="6:23" x14ac:dyDescent="0.2">
      <c r="F33459" s="610"/>
      <c r="H33459" s="612"/>
      <c r="I33459" s="598"/>
      <c r="J33459" s="598"/>
      <c r="M33459" s="598"/>
      <c r="N33459" s="598"/>
      <c r="V33459" s="598"/>
      <c r="W33459" s="598"/>
    </row>
    <row r="33460" spans="6:23" x14ac:dyDescent="0.2">
      <c r="F33460" s="610"/>
      <c r="H33460" s="612"/>
      <c r="I33460" s="598"/>
      <c r="J33460" s="598"/>
      <c r="M33460" s="598"/>
      <c r="N33460" s="598"/>
      <c r="V33460" s="598"/>
      <c r="W33460" s="598"/>
    </row>
    <row r="33461" spans="6:23" x14ac:dyDescent="0.2">
      <c r="F33461" s="610"/>
      <c r="H33461" s="612"/>
      <c r="I33461" s="598"/>
      <c r="J33461" s="598"/>
      <c r="M33461" s="598"/>
      <c r="N33461" s="598"/>
      <c r="V33461" s="598"/>
      <c r="W33461" s="598"/>
    </row>
    <row r="33462" spans="6:23" x14ac:dyDescent="0.2">
      <c r="F33462" s="610"/>
      <c r="H33462" s="612"/>
      <c r="I33462" s="598"/>
      <c r="J33462" s="598"/>
      <c r="M33462" s="598"/>
      <c r="N33462" s="598"/>
      <c r="V33462" s="598"/>
      <c r="W33462" s="598"/>
    </row>
    <row r="33463" spans="6:23" x14ac:dyDescent="0.2">
      <c r="F33463" s="610"/>
      <c r="H33463" s="612"/>
      <c r="I33463" s="598"/>
      <c r="J33463" s="598"/>
      <c r="M33463" s="598"/>
      <c r="N33463" s="598"/>
      <c r="V33463" s="598"/>
      <c r="W33463" s="598"/>
    </row>
    <row r="33464" spans="6:23" x14ac:dyDescent="0.2">
      <c r="F33464" s="610"/>
      <c r="H33464" s="612"/>
      <c r="I33464" s="598"/>
      <c r="J33464" s="598"/>
      <c r="M33464" s="598"/>
      <c r="N33464" s="598"/>
      <c r="V33464" s="598"/>
      <c r="W33464" s="598"/>
    </row>
    <row r="33465" spans="6:23" x14ac:dyDescent="0.2">
      <c r="F33465" s="610"/>
      <c r="H33465" s="612"/>
      <c r="I33465" s="598"/>
      <c r="J33465" s="598"/>
      <c r="M33465" s="598"/>
      <c r="N33465" s="598"/>
      <c r="V33465" s="598"/>
      <c r="W33465" s="598"/>
    </row>
    <row r="33466" spans="6:23" x14ac:dyDescent="0.2">
      <c r="F33466" s="610"/>
      <c r="H33466" s="612"/>
      <c r="I33466" s="598"/>
      <c r="J33466" s="598"/>
      <c r="M33466" s="598"/>
      <c r="N33466" s="598"/>
      <c r="V33466" s="598"/>
      <c r="W33466" s="598"/>
    </row>
    <row r="33467" spans="6:23" x14ac:dyDescent="0.2">
      <c r="F33467" s="610"/>
      <c r="H33467" s="612"/>
      <c r="I33467" s="598"/>
      <c r="J33467" s="598"/>
      <c r="M33467" s="598"/>
      <c r="N33467" s="598"/>
      <c r="V33467" s="598"/>
      <c r="W33467" s="598"/>
    </row>
    <row r="33468" spans="6:23" x14ac:dyDescent="0.2">
      <c r="F33468" s="610"/>
      <c r="H33468" s="612"/>
      <c r="I33468" s="598"/>
      <c r="J33468" s="598"/>
      <c r="M33468" s="598"/>
      <c r="N33468" s="598"/>
      <c r="V33468" s="598"/>
      <c r="W33468" s="598"/>
    </row>
    <row r="33469" spans="6:23" x14ac:dyDescent="0.2">
      <c r="F33469" s="610"/>
      <c r="H33469" s="612"/>
      <c r="I33469" s="598"/>
      <c r="J33469" s="598"/>
      <c r="M33469" s="598"/>
      <c r="N33469" s="598"/>
      <c r="V33469" s="598"/>
      <c r="W33469" s="598"/>
    </row>
    <row r="33470" spans="6:23" x14ac:dyDescent="0.2">
      <c r="F33470" s="610"/>
      <c r="H33470" s="612"/>
      <c r="I33470" s="598"/>
      <c r="J33470" s="598"/>
      <c r="M33470" s="598"/>
      <c r="N33470" s="598"/>
      <c r="V33470" s="598"/>
      <c r="W33470" s="598"/>
    </row>
    <row r="33471" spans="6:23" x14ac:dyDescent="0.2">
      <c r="F33471" s="610"/>
      <c r="H33471" s="612"/>
      <c r="I33471" s="598"/>
      <c r="J33471" s="598"/>
      <c r="M33471" s="598"/>
      <c r="N33471" s="598"/>
      <c r="V33471" s="598"/>
      <c r="W33471" s="598"/>
    </row>
    <row r="33472" spans="6:23" x14ac:dyDescent="0.2">
      <c r="F33472" s="610"/>
      <c r="H33472" s="612"/>
      <c r="I33472" s="598"/>
      <c r="J33472" s="598"/>
      <c r="M33472" s="598"/>
      <c r="N33472" s="598"/>
      <c r="V33472" s="598"/>
      <c r="W33472" s="598"/>
    </row>
    <row r="33473" spans="6:23" x14ac:dyDescent="0.2">
      <c r="F33473" s="610"/>
      <c r="H33473" s="612"/>
      <c r="I33473" s="598"/>
      <c r="J33473" s="598"/>
      <c r="M33473" s="598"/>
      <c r="N33473" s="598"/>
      <c r="V33473" s="598"/>
      <c r="W33473" s="598"/>
    </row>
    <row r="33474" spans="6:23" x14ac:dyDescent="0.2">
      <c r="F33474" s="610"/>
      <c r="H33474" s="612"/>
      <c r="I33474" s="598"/>
      <c r="J33474" s="598"/>
      <c r="M33474" s="598"/>
      <c r="N33474" s="598"/>
      <c r="V33474" s="598"/>
      <c r="W33474" s="598"/>
    </row>
    <row r="33475" spans="6:23" x14ac:dyDescent="0.2">
      <c r="F33475" s="610"/>
      <c r="H33475" s="612"/>
      <c r="I33475" s="598"/>
      <c r="J33475" s="598"/>
      <c r="M33475" s="598"/>
      <c r="N33475" s="598"/>
      <c r="V33475" s="598"/>
      <c r="W33475" s="598"/>
    </row>
    <row r="33476" spans="6:23" x14ac:dyDescent="0.2">
      <c r="F33476" s="610"/>
      <c r="H33476" s="612"/>
      <c r="I33476" s="598"/>
      <c r="J33476" s="598"/>
      <c r="M33476" s="598"/>
      <c r="N33476" s="598"/>
      <c r="V33476" s="598"/>
      <c r="W33476" s="598"/>
    </row>
    <row r="33477" spans="6:23" x14ac:dyDescent="0.2">
      <c r="F33477" s="610"/>
      <c r="H33477" s="612"/>
      <c r="I33477" s="598"/>
      <c r="J33477" s="598"/>
      <c r="M33477" s="598"/>
      <c r="N33477" s="598"/>
      <c r="V33477" s="598"/>
      <c r="W33477" s="598"/>
    </row>
    <row r="33478" spans="6:23" x14ac:dyDescent="0.2">
      <c r="F33478" s="610"/>
      <c r="H33478" s="612"/>
      <c r="I33478" s="598"/>
      <c r="J33478" s="598"/>
      <c r="M33478" s="598"/>
      <c r="N33478" s="598"/>
      <c r="V33478" s="598"/>
      <c r="W33478" s="598"/>
    </row>
    <row r="33479" spans="6:23" x14ac:dyDescent="0.2">
      <c r="F33479" s="610"/>
      <c r="H33479" s="612"/>
      <c r="I33479" s="598"/>
      <c r="J33479" s="598"/>
      <c r="M33479" s="598"/>
      <c r="N33479" s="598"/>
      <c r="V33479" s="598"/>
      <c r="W33479" s="598"/>
    </row>
    <row r="33480" spans="6:23" x14ac:dyDescent="0.2">
      <c r="F33480" s="610"/>
      <c r="H33480" s="612"/>
      <c r="I33480" s="598"/>
      <c r="J33480" s="598"/>
      <c r="M33480" s="598"/>
      <c r="N33480" s="598"/>
      <c r="V33480" s="598"/>
      <c r="W33480" s="598"/>
    </row>
    <row r="33481" spans="6:23" x14ac:dyDescent="0.2">
      <c r="F33481" s="610"/>
      <c r="H33481" s="612"/>
      <c r="I33481" s="598"/>
      <c r="J33481" s="598"/>
      <c r="M33481" s="598"/>
      <c r="N33481" s="598"/>
      <c r="V33481" s="598"/>
      <c r="W33481" s="598"/>
    </row>
    <row r="33482" spans="6:23" x14ac:dyDescent="0.2">
      <c r="F33482" s="610"/>
      <c r="H33482" s="612"/>
      <c r="I33482" s="598"/>
      <c r="J33482" s="598"/>
      <c r="M33482" s="598"/>
      <c r="N33482" s="598"/>
      <c r="V33482" s="598"/>
      <c r="W33482" s="598"/>
    </row>
    <row r="33483" spans="6:23" x14ac:dyDescent="0.2">
      <c r="F33483" s="610"/>
      <c r="H33483" s="612"/>
      <c r="I33483" s="598"/>
      <c r="J33483" s="598"/>
      <c r="M33483" s="598"/>
      <c r="N33483" s="598"/>
      <c r="V33483" s="598"/>
      <c r="W33483" s="598"/>
    </row>
    <row r="33484" spans="6:23" x14ac:dyDescent="0.2">
      <c r="F33484" s="610"/>
      <c r="H33484" s="612"/>
      <c r="I33484" s="598"/>
      <c r="J33484" s="598"/>
      <c r="M33484" s="598"/>
      <c r="N33484" s="598"/>
      <c r="V33484" s="598"/>
      <c r="W33484" s="598"/>
    </row>
    <row r="33485" spans="6:23" x14ac:dyDescent="0.2">
      <c r="F33485" s="610"/>
      <c r="H33485" s="612"/>
      <c r="I33485" s="598"/>
      <c r="J33485" s="598"/>
      <c r="M33485" s="598"/>
      <c r="N33485" s="598"/>
      <c r="V33485" s="598"/>
      <c r="W33485" s="598"/>
    </row>
    <row r="33486" spans="6:23" x14ac:dyDescent="0.2">
      <c r="F33486" s="610"/>
      <c r="H33486" s="612"/>
      <c r="I33486" s="598"/>
      <c r="J33486" s="598"/>
      <c r="M33486" s="598"/>
      <c r="N33486" s="598"/>
      <c r="V33486" s="598"/>
      <c r="W33486" s="598"/>
    </row>
    <row r="33487" spans="6:23" x14ac:dyDescent="0.2">
      <c r="F33487" s="610"/>
      <c r="H33487" s="612"/>
      <c r="I33487" s="598"/>
      <c r="J33487" s="598"/>
      <c r="M33487" s="598"/>
      <c r="N33487" s="598"/>
      <c r="V33487" s="598"/>
      <c r="W33487" s="598"/>
    </row>
    <row r="33488" spans="6:23" x14ac:dyDescent="0.2">
      <c r="F33488" s="610"/>
      <c r="H33488" s="612"/>
      <c r="I33488" s="598"/>
      <c r="J33488" s="598"/>
      <c r="M33488" s="598"/>
      <c r="N33488" s="598"/>
      <c r="V33488" s="598"/>
      <c r="W33488" s="598"/>
    </row>
    <row r="33489" spans="6:23" x14ac:dyDescent="0.2">
      <c r="F33489" s="610"/>
      <c r="H33489" s="612"/>
      <c r="I33489" s="598"/>
      <c r="J33489" s="598"/>
      <c r="M33489" s="598"/>
      <c r="N33489" s="598"/>
      <c r="V33489" s="598"/>
      <c r="W33489" s="598"/>
    </row>
    <row r="33490" spans="6:23" x14ac:dyDescent="0.2">
      <c r="F33490" s="610"/>
      <c r="H33490" s="612"/>
      <c r="I33490" s="598"/>
      <c r="J33490" s="598"/>
      <c r="M33490" s="598"/>
      <c r="N33490" s="598"/>
      <c r="V33490" s="598"/>
      <c r="W33490" s="598"/>
    </row>
    <row r="33491" spans="6:23" x14ac:dyDescent="0.2">
      <c r="F33491" s="610"/>
      <c r="H33491" s="612"/>
      <c r="I33491" s="598"/>
      <c r="J33491" s="598"/>
      <c r="M33491" s="598"/>
      <c r="N33491" s="598"/>
      <c r="V33491" s="598"/>
      <c r="W33491" s="598"/>
    </row>
    <row r="33492" spans="6:23" x14ac:dyDescent="0.2">
      <c r="F33492" s="610"/>
      <c r="H33492" s="612"/>
      <c r="I33492" s="598"/>
      <c r="J33492" s="598"/>
      <c r="M33492" s="598"/>
      <c r="N33492" s="598"/>
      <c r="V33492" s="598"/>
      <c r="W33492" s="598"/>
    </row>
    <row r="33493" spans="6:23" x14ac:dyDescent="0.2">
      <c r="F33493" s="610"/>
      <c r="H33493" s="612"/>
      <c r="I33493" s="598"/>
      <c r="J33493" s="598"/>
      <c r="M33493" s="598"/>
      <c r="N33493" s="598"/>
      <c r="V33493" s="598"/>
      <c r="W33493" s="598"/>
    </row>
    <row r="33494" spans="6:23" x14ac:dyDescent="0.2">
      <c r="F33494" s="610"/>
      <c r="H33494" s="612"/>
      <c r="I33494" s="598"/>
      <c r="J33494" s="598"/>
      <c r="M33494" s="598"/>
      <c r="N33494" s="598"/>
      <c r="V33494" s="598"/>
      <c r="W33494" s="598"/>
    </row>
    <row r="33495" spans="6:23" x14ac:dyDescent="0.2">
      <c r="F33495" s="610"/>
      <c r="H33495" s="612"/>
      <c r="I33495" s="598"/>
      <c r="J33495" s="598"/>
      <c r="M33495" s="598"/>
      <c r="N33495" s="598"/>
      <c r="V33495" s="598"/>
      <c r="W33495" s="598"/>
    </row>
    <row r="33496" spans="6:23" x14ac:dyDescent="0.2">
      <c r="F33496" s="610"/>
      <c r="H33496" s="612"/>
      <c r="I33496" s="598"/>
      <c r="J33496" s="598"/>
      <c r="M33496" s="598"/>
      <c r="N33496" s="598"/>
      <c r="V33496" s="598"/>
      <c r="W33496" s="598"/>
    </row>
    <row r="33497" spans="6:23" x14ac:dyDescent="0.2">
      <c r="F33497" s="610"/>
      <c r="H33497" s="612"/>
      <c r="I33497" s="598"/>
      <c r="J33497" s="598"/>
      <c r="M33497" s="598"/>
      <c r="N33497" s="598"/>
      <c r="V33497" s="598"/>
      <c r="W33497" s="598"/>
    </row>
    <row r="33498" spans="6:23" x14ac:dyDescent="0.2">
      <c r="F33498" s="610"/>
      <c r="H33498" s="612"/>
      <c r="I33498" s="598"/>
      <c r="J33498" s="598"/>
      <c r="M33498" s="598"/>
      <c r="N33498" s="598"/>
      <c r="V33498" s="598"/>
      <c r="W33498" s="598"/>
    </row>
    <row r="33499" spans="6:23" x14ac:dyDescent="0.2">
      <c r="F33499" s="610"/>
      <c r="H33499" s="612"/>
      <c r="I33499" s="598"/>
      <c r="J33499" s="598"/>
      <c r="M33499" s="598"/>
      <c r="N33499" s="598"/>
      <c r="V33499" s="598"/>
      <c r="W33499" s="598"/>
    </row>
    <row r="33500" spans="6:23" x14ac:dyDescent="0.2">
      <c r="F33500" s="610"/>
      <c r="H33500" s="612"/>
      <c r="I33500" s="598"/>
      <c r="J33500" s="598"/>
      <c r="M33500" s="598"/>
      <c r="N33500" s="598"/>
      <c r="V33500" s="598"/>
      <c r="W33500" s="598"/>
    </row>
    <row r="33501" spans="6:23" x14ac:dyDescent="0.2">
      <c r="F33501" s="610"/>
      <c r="H33501" s="612"/>
      <c r="I33501" s="598"/>
      <c r="J33501" s="598"/>
      <c r="M33501" s="598"/>
      <c r="N33501" s="598"/>
      <c r="V33501" s="598"/>
      <c r="W33501" s="598"/>
    </row>
    <row r="33502" spans="6:23" x14ac:dyDescent="0.2">
      <c r="F33502" s="610"/>
      <c r="H33502" s="612"/>
      <c r="I33502" s="598"/>
      <c r="J33502" s="598"/>
      <c r="M33502" s="598"/>
      <c r="N33502" s="598"/>
      <c r="V33502" s="598"/>
      <c r="W33502" s="598"/>
    </row>
    <row r="33503" spans="6:23" x14ac:dyDescent="0.2">
      <c r="F33503" s="610"/>
      <c r="H33503" s="612"/>
      <c r="I33503" s="598"/>
      <c r="J33503" s="598"/>
      <c r="M33503" s="598"/>
      <c r="N33503" s="598"/>
      <c r="V33503" s="598"/>
      <c r="W33503" s="598"/>
    </row>
    <row r="33504" spans="6:23" x14ac:dyDescent="0.2">
      <c r="F33504" s="610"/>
      <c r="H33504" s="612"/>
      <c r="I33504" s="598"/>
      <c r="J33504" s="598"/>
      <c r="M33504" s="598"/>
      <c r="N33504" s="598"/>
      <c r="V33504" s="598"/>
      <c r="W33504" s="598"/>
    </row>
    <row r="33505" spans="6:23" x14ac:dyDescent="0.2">
      <c r="F33505" s="610"/>
      <c r="H33505" s="612"/>
      <c r="I33505" s="598"/>
      <c r="J33505" s="598"/>
      <c r="M33505" s="598"/>
      <c r="N33505" s="598"/>
      <c r="V33505" s="598"/>
      <c r="W33505" s="598"/>
    </row>
    <row r="33506" spans="6:23" x14ac:dyDescent="0.2">
      <c r="F33506" s="610"/>
      <c r="H33506" s="612"/>
      <c r="I33506" s="598"/>
      <c r="J33506" s="598"/>
      <c r="M33506" s="598"/>
      <c r="N33506" s="598"/>
      <c r="V33506" s="598"/>
      <c r="W33506" s="598"/>
    </row>
    <row r="33507" spans="6:23" x14ac:dyDescent="0.2">
      <c r="F33507" s="610"/>
      <c r="H33507" s="612"/>
      <c r="I33507" s="598"/>
      <c r="J33507" s="598"/>
      <c r="M33507" s="598"/>
      <c r="N33507" s="598"/>
      <c r="V33507" s="598"/>
      <c r="W33507" s="598"/>
    </row>
    <row r="33508" spans="6:23" x14ac:dyDescent="0.2">
      <c r="F33508" s="610"/>
      <c r="H33508" s="612"/>
      <c r="I33508" s="598"/>
      <c r="J33508" s="598"/>
      <c r="M33508" s="598"/>
      <c r="N33508" s="598"/>
      <c r="V33508" s="598"/>
      <c r="W33508" s="598"/>
    </row>
    <row r="33509" spans="6:23" x14ac:dyDescent="0.2">
      <c r="F33509" s="610"/>
      <c r="H33509" s="612"/>
      <c r="I33509" s="598"/>
      <c r="J33509" s="598"/>
      <c r="M33509" s="598"/>
      <c r="N33509" s="598"/>
      <c r="V33509" s="598"/>
      <c r="W33509" s="598"/>
    </row>
    <row r="33510" spans="6:23" x14ac:dyDescent="0.2">
      <c r="F33510" s="610"/>
      <c r="H33510" s="612"/>
      <c r="I33510" s="598"/>
      <c r="J33510" s="598"/>
      <c r="M33510" s="598"/>
      <c r="N33510" s="598"/>
      <c r="V33510" s="598"/>
      <c r="W33510" s="598"/>
    </row>
    <row r="33511" spans="6:23" x14ac:dyDescent="0.2">
      <c r="F33511" s="610"/>
      <c r="H33511" s="612"/>
      <c r="I33511" s="598"/>
      <c r="J33511" s="598"/>
      <c r="M33511" s="598"/>
      <c r="N33511" s="598"/>
      <c r="V33511" s="598"/>
      <c r="W33511" s="598"/>
    </row>
    <row r="33512" spans="6:23" x14ac:dyDescent="0.2">
      <c r="F33512" s="610"/>
      <c r="H33512" s="612"/>
      <c r="I33512" s="598"/>
      <c r="J33512" s="598"/>
      <c r="M33512" s="598"/>
      <c r="N33512" s="598"/>
      <c r="V33512" s="598"/>
      <c r="W33512" s="598"/>
    </row>
    <row r="33513" spans="6:23" x14ac:dyDescent="0.2">
      <c r="F33513" s="610"/>
      <c r="H33513" s="612"/>
      <c r="I33513" s="598"/>
      <c r="J33513" s="598"/>
      <c r="M33513" s="598"/>
      <c r="N33513" s="598"/>
      <c r="V33513" s="598"/>
      <c r="W33513" s="598"/>
    </row>
    <row r="33514" spans="6:23" x14ac:dyDescent="0.2">
      <c r="F33514" s="610"/>
      <c r="H33514" s="612"/>
      <c r="I33514" s="598"/>
      <c r="J33514" s="598"/>
      <c r="M33514" s="598"/>
      <c r="N33514" s="598"/>
      <c r="V33514" s="598"/>
      <c r="W33514" s="598"/>
    </row>
    <row r="33515" spans="6:23" x14ac:dyDescent="0.2">
      <c r="F33515" s="610"/>
      <c r="H33515" s="612"/>
      <c r="I33515" s="598"/>
      <c r="J33515" s="598"/>
      <c r="M33515" s="598"/>
      <c r="N33515" s="598"/>
      <c r="V33515" s="598"/>
      <c r="W33515" s="598"/>
    </row>
    <row r="33516" spans="6:23" x14ac:dyDescent="0.2">
      <c r="F33516" s="610"/>
      <c r="H33516" s="612"/>
      <c r="I33516" s="598"/>
      <c r="J33516" s="598"/>
      <c r="M33516" s="598"/>
      <c r="N33516" s="598"/>
      <c r="V33516" s="598"/>
      <c r="W33516" s="598"/>
    </row>
    <row r="33517" spans="6:23" x14ac:dyDescent="0.2">
      <c r="F33517" s="610"/>
      <c r="H33517" s="612"/>
      <c r="I33517" s="598"/>
      <c r="J33517" s="598"/>
      <c r="M33517" s="598"/>
      <c r="N33517" s="598"/>
      <c r="V33517" s="598"/>
      <c r="W33517" s="598"/>
    </row>
    <row r="33518" spans="6:23" x14ac:dyDescent="0.2">
      <c r="F33518" s="610"/>
      <c r="H33518" s="612"/>
      <c r="I33518" s="598"/>
      <c r="J33518" s="598"/>
      <c r="M33518" s="598"/>
      <c r="N33518" s="598"/>
      <c r="V33518" s="598"/>
      <c r="W33518" s="598"/>
    </row>
    <row r="33519" spans="6:23" x14ac:dyDescent="0.2">
      <c r="F33519" s="610"/>
      <c r="H33519" s="612"/>
      <c r="I33519" s="598"/>
      <c r="J33519" s="598"/>
      <c r="M33519" s="598"/>
      <c r="N33519" s="598"/>
      <c r="V33519" s="598"/>
      <c r="W33519" s="598"/>
    </row>
    <row r="33520" spans="6:23" x14ac:dyDescent="0.2">
      <c r="F33520" s="610"/>
      <c r="H33520" s="612"/>
      <c r="I33520" s="598"/>
      <c r="J33520" s="598"/>
      <c r="M33520" s="598"/>
      <c r="N33520" s="598"/>
      <c r="V33520" s="598"/>
      <c r="W33520" s="598"/>
    </row>
    <row r="33521" spans="6:23" x14ac:dyDescent="0.2">
      <c r="F33521" s="610"/>
      <c r="H33521" s="612"/>
      <c r="I33521" s="598"/>
      <c r="J33521" s="598"/>
      <c r="M33521" s="598"/>
      <c r="N33521" s="598"/>
      <c r="V33521" s="598"/>
      <c r="W33521" s="598"/>
    </row>
    <row r="33522" spans="6:23" x14ac:dyDescent="0.2">
      <c r="F33522" s="610"/>
      <c r="H33522" s="612"/>
      <c r="I33522" s="598"/>
      <c r="J33522" s="598"/>
      <c r="M33522" s="598"/>
      <c r="N33522" s="598"/>
      <c r="V33522" s="598"/>
      <c r="W33522" s="598"/>
    </row>
    <row r="33523" spans="6:23" x14ac:dyDescent="0.2">
      <c r="F33523" s="610"/>
      <c r="H33523" s="612"/>
      <c r="I33523" s="598"/>
      <c r="J33523" s="598"/>
      <c r="M33523" s="598"/>
      <c r="N33523" s="598"/>
      <c r="V33523" s="598"/>
      <c r="W33523" s="598"/>
    </row>
    <row r="33524" spans="6:23" x14ac:dyDescent="0.2">
      <c r="F33524" s="610"/>
      <c r="H33524" s="612"/>
      <c r="I33524" s="598"/>
      <c r="J33524" s="598"/>
      <c r="M33524" s="598"/>
      <c r="N33524" s="598"/>
      <c r="V33524" s="598"/>
      <c r="W33524" s="598"/>
    </row>
    <row r="33525" spans="6:23" x14ac:dyDescent="0.2">
      <c r="F33525" s="610"/>
      <c r="H33525" s="612"/>
      <c r="I33525" s="598"/>
      <c r="J33525" s="598"/>
      <c r="M33525" s="598"/>
      <c r="N33525" s="598"/>
      <c r="V33525" s="598"/>
      <c r="W33525" s="598"/>
    </row>
    <row r="33526" spans="6:23" x14ac:dyDescent="0.2">
      <c r="F33526" s="610"/>
      <c r="H33526" s="612"/>
      <c r="I33526" s="598"/>
      <c r="J33526" s="598"/>
      <c r="M33526" s="598"/>
      <c r="N33526" s="598"/>
      <c r="V33526" s="598"/>
      <c r="W33526" s="598"/>
    </row>
    <row r="33527" spans="6:23" x14ac:dyDescent="0.2">
      <c r="F33527" s="610"/>
      <c r="H33527" s="612"/>
      <c r="I33527" s="598"/>
      <c r="J33527" s="598"/>
      <c r="M33527" s="598"/>
      <c r="N33527" s="598"/>
      <c r="V33527" s="598"/>
      <c r="W33527" s="598"/>
    </row>
    <row r="33528" spans="6:23" x14ac:dyDescent="0.2">
      <c r="F33528" s="610"/>
      <c r="H33528" s="612"/>
      <c r="I33528" s="598"/>
      <c r="J33528" s="598"/>
      <c r="M33528" s="598"/>
      <c r="N33528" s="598"/>
      <c r="V33528" s="598"/>
      <c r="W33528" s="598"/>
    </row>
    <row r="33529" spans="6:23" x14ac:dyDescent="0.2">
      <c r="F33529" s="610"/>
      <c r="H33529" s="612"/>
      <c r="I33529" s="598"/>
      <c r="J33529" s="598"/>
      <c r="M33529" s="598"/>
      <c r="N33529" s="598"/>
      <c r="V33529" s="598"/>
      <c r="W33529" s="598"/>
    </row>
    <row r="33530" spans="6:23" x14ac:dyDescent="0.2">
      <c r="F33530" s="610"/>
      <c r="H33530" s="612"/>
      <c r="I33530" s="598"/>
      <c r="J33530" s="598"/>
      <c r="M33530" s="598"/>
      <c r="N33530" s="598"/>
      <c r="V33530" s="598"/>
      <c r="W33530" s="598"/>
    </row>
    <row r="33531" spans="6:23" x14ac:dyDescent="0.2">
      <c r="F33531" s="610"/>
      <c r="H33531" s="612"/>
      <c r="I33531" s="598"/>
      <c r="J33531" s="598"/>
      <c r="M33531" s="598"/>
      <c r="N33531" s="598"/>
      <c r="V33531" s="598"/>
      <c r="W33531" s="598"/>
    </row>
    <row r="33532" spans="6:23" x14ac:dyDescent="0.2">
      <c r="F33532" s="610"/>
      <c r="H33532" s="612"/>
      <c r="I33532" s="598"/>
      <c r="J33532" s="598"/>
      <c r="M33532" s="598"/>
      <c r="N33532" s="598"/>
      <c r="V33532" s="598"/>
      <c r="W33532" s="598"/>
    </row>
    <row r="33533" spans="6:23" x14ac:dyDescent="0.2">
      <c r="F33533" s="610"/>
      <c r="H33533" s="612"/>
      <c r="I33533" s="598"/>
      <c r="J33533" s="598"/>
      <c r="M33533" s="598"/>
      <c r="N33533" s="598"/>
      <c r="V33533" s="598"/>
      <c r="W33533" s="598"/>
    </row>
    <row r="33534" spans="6:23" x14ac:dyDescent="0.2">
      <c r="F33534" s="610"/>
      <c r="H33534" s="612"/>
      <c r="I33534" s="598"/>
      <c r="J33534" s="598"/>
      <c r="M33534" s="598"/>
      <c r="N33534" s="598"/>
      <c r="V33534" s="598"/>
      <c r="W33534" s="598"/>
    </row>
    <row r="33535" spans="6:23" x14ac:dyDescent="0.2">
      <c r="F33535" s="610"/>
      <c r="H33535" s="612"/>
      <c r="I33535" s="598"/>
      <c r="J33535" s="598"/>
      <c r="M33535" s="598"/>
      <c r="N33535" s="598"/>
      <c r="V33535" s="598"/>
      <c r="W33535" s="598"/>
    </row>
    <row r="33536" spans="6:23" x14ac:dyDescent="0.2">
      <c r="F33536" s="610"/>
      <c r="H33536" s="612"/>
      <c r="I33536" s="598"/>
      <c r="J33536" s="598"/>
      <c r="M33536" s="598"/>
      <c r="N33536" s="598"/>
      <c r="V33536" s="598"/>
      <c r="W33536" s="598"/>
    </row>
    <row r="33537" spans="6:23" x14ac:dyDescent="0.2">
      <c r="F33537" s="610"/>
      <c r="H33537" s="612"/>
      <c r="I33537" s="598"/>
      <c r="J33537" s="598"/>
      <c r="M33537" s="598"/>
      <c r="N33537" s="598"/>
      <c r="V33537" s="598"/>
      <c r="W33537" s="598"/>
    </row>
    <row r="33538" spans="6:23" x14ac:dyDescent="0.2">
      <c r="F33538" s="610"/>
      <c r="H33538" s="612"/>
      <c r="I33538" s="598"/>
      <c r="J33538" s="598"/>
      <c r="M33538" s="598"/>
      <c r="N33538" s="598"/>
      <c r="V33538" s="598"/>
      <c r="W33538" s="598"/>
    </row>
    <row r="33539" spans="6:23" x14ac:dyDescent="0.2">
      <c r="F33539" s="610"/>
      <c r="H33539" s="612"/>
      <c r="I33539" s="598"/>
      <c r="J33539" s="598"/>
      <c r="M33539" s="598"/>
      <c r="N33539" s="598"/>
      <c r="V33539" s="598"/>
      <c r="W33539" s="598"/>
    </row>
    <row r="33540" spans="6:23" x14ac:dyDescent="0.2">
      <c r="F33540" s="610"/>
      <c r="H33540" s="612"/>
      <c r="I33540" s="598"/>
      <c r="J33540" s="598"/>
      <c r="M33540" s="598"/>
      <c r="N33540" s="598"/>
      <c r="V33540" s="598"/>
      <c r="W33540" s="598"/>
    </row>
    <row r="33541" spans="6:23" x14ac:dyDescent="0.2">
      <c r="F33541" s="610"/>
      <c r="H33541" s="612"/>
      <c r="I33541" s="598"/>
      <c r="J33541" s="598"/>
      <c r="M33541" s="598"/>
      <c r="N33541" s="598"/>
      <c r="V33541" s="598"/>
      <c r="W33541" s="598"/>
    </row>
    <row r="33542" spans="6:23" x14ac:dyDescent="0.2">
      <c r="F33542" s="610"/>
      <c r="H33542" s="612"/>
      <c r="I33542" s="598"/>
      <c r="J33542" s="598"/>
      <c r="M33542" s="598"/>
      <c r="N33542" s="598"/>
      <c r="V33542" s="598"/>
      <c r="W33542" s="598"/>
    </row>
    <row r="33543" spans="6:23" x14ac:dyDescent="0.2">
      <c r="F33543" s="610"/>
      <c r="H33543" s="612"/>
      <c r="I33543" s="598"/>
      <c r="J33543" s="598"/>
      <c r="M33543" s="598"/>
      <c r="N33543" s="598"/>
      <c r="V33543" s="598"/>
      <c r="W33543" s="598"/>
    </row>
    <row r="33544" spans="6:23" x14ac:dyDescent="0.2">
      <c r="F33544" s="610"/>
      <c r="H33544" s="612"/>
      <c r="I33544" s="598"/>
      <c r="J33544" s="598"/>
      <c r="M33544" s="598"/>
      <c r="N33544" s="598"/>
      <c r="V33544" s="598"/>
      <c r="W33544" s="598"/>
    </row>
    <row r="33545" spans="6:23" x14ac:dyDescent="0.2">
      <c r="F33545" s="610"/>
      <c r="H33545" s="612"/>
      <c r="I33545" s="598"/>
      <c r="J33545" s="598"/>
      <c r="M33545" s="598"/>
      <c r="N33545" s="598"/>
      <c r="V33545" s="598"/>
      <c r="W33545" s="598"/>
    </row>
    <row r="33546" spans="6:23" x14ac:dyDescent="0.2">
      <c r="F33546" s="610"/>
      <c r="H33546" s="612"/>
      <c r="I33546" s="598"/>
      <c r="J33546" s="598"/>
      <c r="M33546" s="598"/>
      <c r="N33546" s="598"/>
      <c r="V33546" s="598"/>
      <c r="W33546" s="598"/>
    </row>
    <row r="33547" spans="6:23" x14ac:dyDescent="0.2">
      <c r="F33547" s="610"/>
      <c r="H33547" s="612"/>
      <c r="I33547" s="598"/>
      <c r="J33547" s="598"/>
      <c r="M33547" s="598"/>
      <c r="N33547" s="598"/>
      <c r="V33547" s="598"/>
      <c r="W33547" s="598"/>
    </row>
    <row r="33548" spans="6:23" x14ac:dyDescent="0.2">
      <c r="F33548" s="610"/>
      <c r="H33548" s="612"/>
      <c r="I33548" s="598"/>
      <c r="J33548" s="598"/>
      <c r="M33548" s="598"/>
      <c r="N33548" s="598"/>
      <c r="V33548" s="598"/>
      <c r="W33548" s="598"/>
    </row>
    <row r="33549" spans="6:23" x14ac:dyDescent="0.2">
      <c r="F33549" s="610"/>
      <c r="H33549" s="612"/>
      <c r="I33549" s="598"/>
      <c r="J33549" s="598"/>
      <c r="M33549" s="598"/>
      <c r="N33549" s="598"/>
      <c r="V33549" s="598"/>
      <c r="W33549" s="598"/>
    </row>
    <row r="33550" spans="6:23" x14ac:dyDescent="0.2">
      <c r="F33550" s="610"/>
      <c r="H33550" s="612"/>
      <c r="I33550" s="598"/>
      <c r="J33550" s="598"/>
      <c r="M33550" s="598"/>
      <c r="N33550" s="598"/>
      <c r="V33550" s="598"/>
      <c r="W33550" s="598"/>
    </row>
    <row r="33551" spans="6:23" x14ac:dyDescent="0.2">
      <c r="F33551" s="610"/>
      <c r="H33551" s="612"/>
      <c r="I33551" s="598"/>
      <c r="J33551" s="598"/>
      <c r="M33551" s="598"/>
      <c r="N33551" s="598"/>
      <c r="V33551" s="598"/>
      <c r="W33551" s="598"/>
    </row>
    <row r="33552" spans="6:23" x14ac:dyDescent="0.2">
      <c r="F33552" s="610"/>
      <c r="H33552" s="612"/>
      <c r="I33552" s="598"/>
      <c r="J33552" s="598"/>
      <c r="M33552" s="598"/>
      <c r="N33552" s="598"/>
      <c r="V33552" s="598"/>
      <c r="W33552" s="598"/>
    </row>
    <row r="33553" spans="6:23" x14ac:dyDescent="0.2">
      <c r="F33553" s="610"/>
      <c r="H33553" s="612"/>
      <c r="I33553" s="598"/>
      <c r="J33553" s="598"/>
      <c r="M33553" s="598"/>
      <c r="N33553" s="598"/>
      <c r="V33553" s="598"/>
      <c r="W33553" s="598"/>
    </row>
    <row r="33554" spans="6:23" x14ac:dyDescent="0.2">
      <c r="F33554" s="610"/>
      <c r="H33554" s="612"/>
      <c r="I33554" s="598"/>
      <c r="J33554" s="598"/>
      <c r="M33554" s="598"/>
      <c r="N33554" s="598"/>
      <c r="V33554" s="598"/>
      <c r="W33554" s="598"/>
    </row>
    <row r="33555" spans="6:23" x14ac:dyDescent="0.2">
      <c r="F33555" s="610"/>
      <c r="H33555" s="612"/>
      <c r="I33555" s="598"/>
      <c r="J33555" s="598"/>
      <c r="M33555" s="598"/>
      <c r="N33555" s="598"/>
      <c r="V33555" s="598"/>
      <c r="W33555" s="598"/>
    </row>
    <row r="33556" spans="6:23" x14ac:dyDescent="0.2">
      <c r="F33556" s="610"/>
      <c r="H33556" s="612"/>
      <c r="I33556" s="598"/>
      <c r="J33556" s="598"/>
      <c r="M33556" s="598"/>
      <c r="N33556" s="598"/>
      <c r="V33556" s="598"/>
      <c r="W33556" s="598"/>
    </row>
    <row r="33557" spans="6:23" x14ac:dyDescent="0.2">
      <c r="F33557" s="610"/>
      <c r="H33557" s="612"/>
      <c r="I33557" s="598"/>
      <c r="J33557" s="598"/>
      <c r="M33557" s="598"/>
      <c r="N33557" s="598"/>
      <c r="V33557" s="598"/>
      <c r="W33557" s="598"/>
    </row>
    <row r="33558" spans="6:23" x14ac:dyDescent="0.2">
      <c r="F33558" s="610"/>
      <c r="H33558" s="612"/>
      <c r="I33558" s="598"/>
      <c r="J33558" s="598"/>
      <c r="M33558" s="598"/>
      <c r="N33558" s="598"/>
      <c r="V33558" s="598"/>
      <c r="W33558" s="598"/>
    </row>
    <row r="33559" spans="6:23" x14ac:dyDescent="0.2">
      <c r="F33559" s="610"/>
      <c r="H33559" s="612"/>
      <c r="I33559" s="598"/>
      <c r="J33559" s="598"/>
      <c r="M33559" s="598"/>
      <c r="N33559" s="598"/>
      <c r="V33559" s="598"/>
      <c r="W33559" s="598"/>
    </row>
    <row r="33560" spans="6:23" x14ac:dyDescent="0.2">
      <c r="F33560" s="610"/>
      <c r="H33560" s="612"/>
      <c r="I33560" s="598"/>
      <c r="J33560" s="598"/>
      <c r="M33560" s="598"/>
      <c r="N33560" s="598"/>
      <c r="V33560" s="598"/>
      <c r="W33560" s="598"/>
    </row>
    <row r="33561" spans="6:23" x14ac:dyDescent="0.2">
      <c r="F33561" s="610"/>
      <c r="H33561" s="612"/>
      <c r="I33561" s="598"/>
      <c r="J33561" s="598"/>
      <c r="M33561" s="598"/>
      <c r="N33561" s="598"/>
      <c r="V33561" s="598"/>
      <c r="W33561" s="598"/>
    </row>
    <row r="33562" spans="6:23" x14ac:dyDescent="0.2">
      <c r="F33562" s="610"/>
      <c r="H33562" s="612"/>
      <c r="I33562" s="598"/>
      <c r="J33562" s="598"/>
      <c r="M33562" s="598"/>
      <c r="N33562" s="598"/>
      <c r="V33562" s="598"/>
      <c r="W33562" s="598"/>
    </row>
    <row r="33563" spans="6:23" x14ac:dyDescent="0.2">
      <c r="F33563" s="610"/>
      <c r="H33563" s="612"/>
      <c r="I33563" s="598"/>
      <c r="J33563" s="598"/>
      <c r="M33563" s="598"/>
      <c r="N33563" s="598"/>
      <c r="V33563" s="598"/>
      <c r="W33563" s="598"/>
    </row>
    <row r="33564" spans="6:23" x14ac:dyDescent="0.2">
      <c r="F33564" s="610"/>
      <c r="H33564" s="612"/>
      <c r="I33564" s="598"/>
      <c r="J33564" s="598"/>
      <c r="M33564" s="598"/>
      <c r="N33564" s="598"/>
      <c r="V33564" s="598"/>
      <c r="W33564" s="598"/>
    </row>
    <row r="33565" spans="6:23" x14ac:dyDescent="0.2">
      <c r="F33565" s="610"/>
      <c r="H33565" s="612"/>
      <c r="I33565" s="598"/>
      <c r="J33565" s="598"/>
      <c r="M33565" s="598"/>
      <c r="N33565" s="598"/>
      <c r="V33565" s="598"/>
      <c r="W33565" s="598"/>
    </row>
    <row r="33566" spans="6:23" x14ac:dyDescent="0.2">
      <c r="F33566" s="610"/>
      <c r="H33566" s="612"/>
      <c r="I33566" s="598"/>
      <c r="J33566" s="598"/>
      <c r="M33566" s="598"/>
      <c r="N33566" s="598"/>
      <c r="V33566" s="598"/>
      <c r="W33566" s="598"/>
    </row>
    <row r="33567" spans="6:23" x14ac:dyDescent="0.2">
      <c r="F33567" s="610"/>
      <c r="H33567" s="612"/>
      <c r="I33567" s="598"/>
      <c r="J33567" s="598"/>
      <c r="M33567" s="598"/>
      <c r="N33567" s="598"/>
      <c r="V33567" s="598"/>
      <c r="W33567" s="598"/>
    </row>
    <row r="33568" spans="6:23" x14ac:dyDescent="0.2">
      <c r="F33568" s="610"/>
      <c r="H33568" s="612"/>
      <c r="I33568" s="598"/>
      <c r="J33568" s="598"/>
      <c r="M33568" s="598"/>
      <c r="N33568" s="598"/>
      <c r="V33568" s="598"/>
      <c r="W33568" s="598"/>
    </row>
    <row r="33569" spans="6:23" x14ac:dyDescent="0.2">
      <c r="F33569" s="610"/>
      <c r="H33569" s="612"/>
      <c r="I33569" s="598"/>
      <c r="J33569" s="598"/>
      <c r="M33569" s="598"/>
      <c r="N33569" s="598"/>
      <c r="V33569" s="598"/>
      <c r="W33569" s="598"/>
    </row>
    <row r="33570" spans="6:23" x14ac:dyDescent="0.2">
      <c r="F33570" s="610"/>
      <c r="H33570" s="612"/>
      <c r="I33570" s="598"/>
      <c r="J33570" s="598"/>
      <c r="M33570" s="598"/>
      <c r="N33570" s="598"/>
      <c r="V33570" s="598"/>
      <c r="W33570" s="598"/>
    </row>
    <row r="33571" spans="6:23" x14ac:dyDescent="0.2">
      <c r="F33571" s="610"/>
      <c r="H33571" s="612"/>
      <c r="I33571" s="598"/>
      <c r="J33571" s="598"/>
      <c r="M33571" s="598"/>
      <c r="N33571" s="598"/>
      <c r="V33571" s="598"/>
      <c r="W33571" s="598"/>
    </row>
    <row r="33572" spans="6:23" x14ac:dyDescent="0.2">
      <c r="F33572" s="610"/>
      <c r="H33572" s="612"/>
      <c r="I33572" s="598"/>
      <c r="J33572" s="598"/>
      <c r="M33572" s="598"/>
      <c r="N33572" s="598"/>
      <c r="V33572" s="598"/>
      <c r="W33572" s="598"/>
    </row>
    <row r="33573" spans="6:23" x14ac:dyDescent="0.2">
      <c r="F33573" s="610"/>
      <c r="H33573" s="612"/>
      <c r="I33573" s="598"/>
      <c r="J33573" s="598"/>
      <c r="M33573" s="598"/>
      <c r="N33573" s="598"/>
      <c r="V33573" s="598"/>
      <c r="W33573" s="598"/>
    </row>
    <row r="33574" spans="6:23" x14ac:dyDescent="0.2">
      <c r="F33574" s="610"/>
      <c r="H33574" s="612"/>
      <c r="I33574" s="598"/>
      <c r="J33574" s="598"/>
      <c r="M33574" s="598"/>
      <c r="N33574" s="598"/>
      <c r="V33574" s="598"/>
      <c r="W33574" s="598"/>
    </row>
    <row r="33575" spans="6:23" x14ac:dyDescent="0.2">
      <c r="F33575" s="610"/>
      <c r="H33575" s="612"/>
      <c r="I33575" s="598"/>
      <c r="J33575" s="598"/>
      <c r="M33575" s="598"/>
      <c r="N33575" s="598"/>
      <c r="V33575" s="598"/>
      <c r="W33575" s="598"/>
    </row>
    <row r="33576" spans="6:23" x14ac:dyDescent="0.2">
      <c r="F33576" s="610"/>
      <c r="H33576" s="612"/>
      <c r="I33576" s="598"/>
      <c r="J33576" s="598"/>
      <c r="M33576" s="598"/>
      <c r="N33576" s="598"/>
      <c r="V33576" s="598"/>
      <c r="W33576" s="598"/>
    </row>
    <row r="33577" spans="6:23" x14ac:dyDescent="0.2">
      <c r="F33577" s="610"/>
      <c r="H33577" s="612"/>
      <c r="I33577" s="598"/>
      <c r="J33577" s="598"/>
      <c r="M33577" s="598"/>
      <c r="N33577" s="598"/>
      <c r="V33577" s="598"/>
      <c r="W33577" s="598"/>
    </row>
    <row r="33578" spans="6:23" x14ac:dyDescent="0.2">
      <c r="F33578" s="610"/>
      <c r="H33578" s="612"/>
      <c r="I33578" s="598"/>
      <c r="J33578" s="598"/>
      <c r="M33578" s="598"/>
      <c r="N33578" s="598"/>
      <c r="V33578" s="598"/>
      <c r="W33578" s="598"/>
    </row>
    <row r="33579" spans="6:23" x14ac:dyDescent="0.2">
      <c r="F33579" s="610"/>
      <c r="H33579" s="612"/>
      <c r="I33579" s="598"/>
      <c r="J33579" s="598"/>
      <c r="M33579" s="598"/>
      <c r="N33579" s="598"/>
      <c r="V33579" s="598"/>
      <c r="W33579" s="598"/>
    </row>
    <row r="33580" spans="6:23" x14ac:dyDescent="0.2">
      <c r="F33580" s="610"/>
      <c r="H33580" s="612"/>
      <c r="I33580" s="598"/>
      <c r="J33580" s="598"/>
      <c r="M33580" s="598"/>
      <c r="N33580" s="598"/>
      <c r="V33580" s="598"/>
      <c r="W33580" s="598"/>
    </row>
    <row r="33581" spans="6:23" x14ac:dyDescent="0.2">
      <c r="F33581" s="610"/>
      <c r="H33581" s="612"/>
      <c r="I33581" s="598"/>
      <c r="J33581" s="598"/>
      <c r="M33581" s="598"/>
      <c r="N33581" s="598"/>
      <c r="V33581" s="598"/>
      <c r="W33581" s="598"/>
    </row>
    <row r="33582" spans="6:23" x14ac:dyDescent="0.2">
      <c r="F33582" s="610"/>
      <c r="H33582" s="612"/>
      <c r="I33582" s="598"/>
      <c r="J33582" s="598"/>
      <c r="M33582" s="598"/>
      <c r="N33582" s="598"/>
      <c r="V33582" s="598"/>
      <c r="W33582" s="598"/>
    </row>
    <row r="33583" spans="6:23" x14ac:dyDescent="0.2">
      <c r="F33583" s="610"/>
      <c r="H33583" s="612"/>
      <c r="I33583" s="598"/>
      <c r="J33583" s="598"/>
      <c r="M33583" s="598"/>
      <c r="N33583" s="598"/>
      <c r="V33583" s="598"/>
      <c r="W33583" s="598"/>
    </row>
    <row r="33584" spans="6:23" x14ac:dyDescent="0.2">
      <c r="F33584" s="610"/>
      <c r="H33584" s="612"/>
      <c r="I33584" s="598"/>
      <c r="J33584" s="598"/>
      <c r="M33584" s="598"/>
      <c r="N33584" s="598"/>
      <c r="V33584" s="598"/>
      <c r="W33584" s="598"/>
    </row>
    <row r="33585" spans="6:23" x14ac:dyDescent="0.2">
      <c r="F33585" s="610"/>
      <c r="H33585" s="612"/>
      <c r="I33585" s="598"/>
      <c r="J33585" s="598"/>
      <c r="M33585" s="598"/>
      <c r="N33585" s="598"/>
      <c r="V33585" s="598"/>
      <c r="W33585" s="598"/>
    </row>
    <row r="33586" spans="6:23" x14ac:dyDescent="0.2">
      <c r="F33586" s="610"/>
      <c r="H33586" s="612"/>
      <c r="I33586" s="598"/>
      <c r="J33586" s="598"/>
      <c r="M33586" s="598"/>
      <c r="N33586" s="598"/>
      <c r="V33586" s="598"/>
      <c r="W33586" s="598"/>
    </row>
    <row r="33587" spans="6:23" x14ac:dyDescent="0.2">
      <c r="F33587" s="610"/>
      <c r="H33587" s="612"/>
      <c r="I33587" s="598"/>
      <c r="J33587" s="598"/>
      <c r="M33587" s="598"/>
      <c r="N33587" s="598"/>
      <c r="V33587" s="598"/>
      <c r="W33587" s="598"/>
    </row>
    <row r="33588" spans="6:23" x14ac:dyDescent="0.2">
      <c r="F33588" s="610"/>
      <c r="H33588" s="612"/>
      <c r="I33588" s="598"/>
      <c r="J33588" s="598"/>
      <c r="M33588" s="598"/>
      <c r="N33588" s="598"/>
      <c r="V33588" s="598"/>
      <c r="W33588" s="598"/>
    </row>
    <row r="33589" spans="6:23" x14ac:dyDescent="0.2">
      <c r="F33589" s="610"/>
      <c r="H33589" s="612"/>
      <c r="I33589" s="598"/>
      <c r="J33589" s="598"/>
      <c r="M33589" s="598"/>
      <c r="N33589" s="598"/>
      <c r="V33589" s="598"/>
      <c r="W33589" s="598"/>
    </row>
    <row r="33590" spans="6:23" x14ac:dyDescent="0.2">
      <c r="F33590" s="610"/>
      <c r="H33590" s="612"/>
      <c r="I33590" s="598"/>
      <c r="J33590" s="598"/>
      <c r="M33590" s="598"/>
      <c r="N33590" s="598"/>
      <c r="V33590" s="598"/>
      <c r="W33590" s="598"/>
    </row>
    <row r="33591" spans="6:23" x14ac:dyDescent="0.2">
      <c r="F33591" s="610"/>
      <c r="H33591" s="612"/>
      <c r="I33591" s="598"/>
      <c r="J33591" s="598"/>
      <c r="M33591" s="598"/>
      <c r="N33591" s="598"/>
      <c r="V33591" s="598"/>
      <c r="W33591" s="598"/>
    </row>
    <row r="33592" spans="6:23" x14ac:dyDescent="0.2">
      <c r="F33592" s="610"/>
      <c r="H33592" s="612"/>
      <c r="I33592" s="598"/>
      <c r="J33592" s="598"/>
      <c r="M33592" s="598"/>
      <c r="N33592" s="598"/>
      <c r="V33592" s="598"/>
      <c r="W33592" s="598"/>
    </row>
    <row r="33593" spans="6:23" x14ac:dyDescent="0.2">
      <c r="F33593" s="610"/>
      <c r="H33593" s="612"/>
      <c r="I33593" s="598"/>
      <c r="J33593" s="598"/>
      <c r="M33593" s="598"/>
      <c r="N33593" s="598"/>
      <c r="V33593" s="598"/>
      <c r="W33593" s="598"/>
    </row>
    <row r="33594" spans="6:23" x14ac:dyDescent="0.2">
      <c r="F33594" s="610"/>
      <c r="H33594" s="612"/>
      <c r="I33594" s="598"/>
      <c r="J33594" s="598"/>
      <c r="M33594" s="598"/>
      <c r="N33594" s="598"/>
      <c r="V33594" s="598"/>
      <c r="W33594" s="598"/>
    </row>
    <row r="33595" spans="6:23" x14ac:dyDescent="0.2">
      <c r="F33595" s="610"/>
      <c r="H33595" s="612"/>
      <c r="I33595" s="598"/>
      <c r="J33595" s="598"/>
      <c r="M33595" s="598"/>
      <c r="N33595" s="598"/>
      <c r="V33595" s="598"/>
      <c r="W33595" s="598"/>
    </row>
    <row r="33596" spans="6:23" x14ac:dyDescent="0.2">
      <c r="F33596" s="610"/>
      <c r="H33596" s="612"/>
      <c r="I33596" s="598"/>
      <c r="J33596" s="598"/>
      <c r="M33596" s="598"/>
      <c r="N33596" s="598"/>
      <c r="V33596" s="598"/>
      <c r="W33596" s="598"/>
    </row>
    <row r="33597" spans="6:23" x14ac:dyDescent="0.2">
      <c r="F33597" s="610"/>
      <c r="H33597" s="612"/>
      <c r="I33597" s="598"/>
      <c r="J33597" s="598"/>
      <c r="M33597" s="598"/>
      <c r="N33597" s="598"/>
      <c r="V33597" s="598"/>
      <c r="W33597" s="598"/>
    </row>
    <row r="33598" spans="6:23" x14ac:dyDescent="0.2">
      <c r="F33598" s="610"/>
      <c r="H33598" s="612"/>
      <c r="I33598" s="598"/>
      <c r="J33598" s="598"/>
      <c r="M33598" s="598"/>
      <c r="N33598" s="598"/>
      <c r="V33598" s="598"/>
      <c r="W33598" s="598"/>
    </row>
    <row r="33599" spans="6:23" x14ac:dyDescent="0.2">
      <c r="F33599" s="610"/>
      <c r="H33599" s="612"/>
      <c r="I33599" s="598"/>
      <c r="J33599" s="598"/>
      <c r="M33599" s="598"/>
      <c r="N33599" s="598"/>
      <c r="V33599" s="598"/>
      <c r="W33599" s="598"/>
    </row>
    <row r="33600" spans="6:23" x14ac:dyDescent="0.2">
      <c r="F33600" s="610"/>
      <c r="H33600" s="612"/>
      <c r="I33600" s="598"/>
      <c r="J33600" s="598"/>
      <c r="M33600" s="598"/>
      <c r="N33600" s="598"/>
      <c r="V33600" s="598"/>
      <c r="W33600" s="598"/>
    </row>
    <row r="33601" spans="6:23" x14ac:dyDescent="0.2">
      <c r="F33601" s="610"/>
      <c r="H33601" s="612"/>
      <c r="I33601" s="598"/>
      <c r="J33601" s="598"/>
      <c r="M33601" s="598"/>
      <c r="N33601" s="598"/>
      <c r="V33601" s="598"/>
      <c r="W33601" s="598"/>
    </row>
    <row r="33602" spans="6:23" x14ac:dyDescent="0.2">
      <c r="F33602" s="610"/>
      <c r="H33602" s="612"/>
      <c r="I33602" s="598"/>
      <c r="J33602" s="598"/>
      <c r="M33602" s="598"/>
      <c r="N33602" s="598"/>
      <c r="V33602" s="598"/>
      <c r="W33602" s="598"/>
    </row>
    <row r="33603" spans="6:23" x14ac:dyDescent="0.2">
      <c r="F33603" s="610"/>
      <c r="H33603" s="612"/>
      <c r="I33603" s="598"/>
      <c r="J33603" s="598"/>
      <c r="M33603" s="598"/>
      <c r="N33603" s="598"/>
      <c r="V33603" s="598"/>
      <c r="W33603" s="598"/>
    </row>
    <row r="33604" spans="6:23" x14ac:dyDescent="0.2">
      <c r="F33604" s="610"/>
      <c r="H33604" s="612"/>
      <c r="I33604" s="598"/>
      <c r="J33604" s="598"/>
      <c r="M33604" s="598"/>
      <c r="N33604" s="598"/>
      <c r="V33604" s="598"/>
      <c r="W33604" s="598"/>
    </row>
    <row r="33605" spans="6:23" x14ac:dyDescent="0.2">
      <c r="F33605" s="610"/>
      <c r="H33605" s="612"/>
      <c r="I33605" s="598"/>
      <c r="J33605" s="598"/>
      <c r="M33605" s="598"/>
      <c r="N33605" s="598"/>
      <c r="V33605" s="598"/>
      <c r="W33605" s="598"/>
    </row>
    <row r="33606" spans="6:23" x14ac:dyDescent="0.2">
      <c r="F33606" s="610"/>
      <c r="H33606" s="612"/>
      <c r="I33606" s="598"/>
      <c r="J33606" s="598"/>
      <c r="M33606" s="598"/>
      <c r="N33606" s="598"/>
      <c r="V33606" s="598"/>
      <c r="W33606" s="598"/>
    </row>
    <row r="33607" spans="6:23" x14ac:dyDescent="0.2">
      <c r="F33607" s="610"/>
      <c r="H33607" s="612"/>
      <c r="I33607" s="598"/>
      <c r="J33607" s="598"/>
      <c r="M33607" s="598"/>
      <c r="N33607" s="598"/>
      <c r="V33607" s="598"/>
      <c r="W33607" s="598"/>
    </row>
    <row r="33608" spans="6:23" x14ac:dyDescent="0.2">
      <c r="F33608" s="610"/>
      <c r="H33608" s="612"/>
      <c r="I33608" s="598"/>
      <c r="J33608" s="598"/>
      <c r="M33608" s="598"/>
      <c r="N33608" s="598"/>
      <c r="V33608" s="598"/>
      <c r="W33608" s="598"/>
    </row>
    <row r="33609" spans="6:23" x14ac:dyDescent="0.2">
      <c r="F33609" s="610"/>
      <c r="H33609" s="612"/>
      <c r="I33609" s="598"/>
      <c r="J33609" s="598"/>
      <c r="M33609" s="598"/>
      <c r="N33609" s="598"/>
      <c r="V33609" s="598"/>
      <c r="W33609" s="598"/>
    </row>
    <row r="33610" spans="6:23" x14ac:dyDescent="0.2">
      <c r="F33610" s="610"/>
      <c r="H33610" s="612"/>
      <c r="I33610" s="598"/>
      <c r="J33610" s="598"/>
      <c r="M33610" s="598"/>
      <c r="N33610" s="598"/>
      <c r="V33610" s="598"/>
      <c r="W33610" s="598"/>
    </row>
    <row r="33611" spans="6:23" x14ac:dyDescent="0.2">
      <c r="F33611" s="610"/>
      <c r="H33611" s="612"/>
      <c r="I33611" s="598"/>
      <c r="J33611" s="598"/>
      <c r="M33611" s="598"/>
      <c r="N33611" s="598"/>
      <c r="V33611" s="598"/>
      <c r="W33611" s="598"/>
    </row>
    <row r="33612" spans="6:23" x14ac:dyDescent="0.2">
      <c r="F33612" s="610"/>
      <c r="H33612" s="612"/>
      <c r="I33612" s="598"/>
      <c r="J33612" s="598"/>
      <c r="M33612" s="598"/>
      <c r="N33612" s="598"/>
      <c r="V33612" s="598"/>
      <c r="W33612" s="598"/>
    </row>
    <row r="33613" spans="6:23" x14ac:dyDescent="0.2">
      <c r="F33613" s="610"/>
      <c r="H33613" s="612"/>
      <c r="I33613" s="598"/>
      <c r="J33613" s="598"/>
      <c r="M33613" s="598"/>
      <c r="N33613" s="598"/>
      <c r="V33613" s="598"/>
      <c r="W33613" s="598"/>
    </row>
    <row r="33614" spans="6:23" x14ac:dyDescent="0.2">
      <c r="F33614" s="610"/>
      <c r="H33614" s="612"/>
      <c r="I33614" s="598"/>
      <c r="J33614" s="598"/>
      <c r="M33614" s="598"/>
      <c r="N33614" s="598"/>
      <c r="V33614" s="598"/>
      <c r="W33614" s="598"/>
    </row>
    <row r="33615" spans="6:23" x14ac:dyDescent="0.2">
      <c r="F33615" s="610"/>
      <c r="H33615" s="612"/>
      <c r="I33615" s="598"/>
      <c r="J33615" s="598"/>
      <c r="M33615" s="598"/>
      <c r="N33615" s="598"/>
      <c r="V33615" s="598"/>
      <c r="W33615" s="598"/>
    </row>
    <row r="33616" spans="6:23" x14ac:dyDescent="0.2">
      <c r="F33616" s="610"/>
      <c r="H33616" s="612"/>
      <c r="I33616" s="598"/>
      <c r="J33616" s="598"/>
      <c r="M33616" s="598"/>
      <c r="N33616" s="598"/>
      <c r="V33616" s="598"/>
      <c r="W33616" s="598"/>
    </row>
    <row r="33617" spans="6:23" x14ac:dyDescent="0.2">
      <c r="F33617" s="610"/>
      <c r="H33617" s="612"/>
      <c r="I33617" s="598"/>
      <c r="J33617" s="598"/>
      <c r="M33617" s="598"/>
      <c r="N33617" s="598"/>
      <c r="V33617" s="598"/>
      <c r="W33617" s="598"/>
    </row>
    <row r="33618" spans="6:23" x14ac:dyDescent="0.2">
      <c r="F33618" s="610"/>
      <c r="H33618" s="612"/>
      <c r="I33618" s="598"/>
      <c r="J33618" s="598"/>
      <c r="M33618" s="598"/>
      <c r="N33618" s="598"/>
      <c r="V33618" s="598"/>
      <c r="W33618" s="598"/>
    </row>
    <row r="33619" spans="6:23" x14ac:dyDescent="0.2">
      <c r="F33619" s="610"/>
      <c r="H33619" s="612"/>
      <c r="I33619" s="598"/>
      <c r="J33619" s="598"/>
      <c r="M33619" s="598"/>
      <c r="N33619" s="598"/>
      <c r="V33619" s="598"/>
      <c r="W33619" s="598"/>
    </row>
    <row r="33620" spans="6:23" x14ac:dyDescent="0.2">
      <c r="F33620" s="610"/>
      <c r="H33620" s="612"/>
      <c r="I33620" s="598"/>
      <c r="J33620" s="598"/>
      <c r="M33620" s="598"/>
      <c r="N33620" s="598"/>
      <c r="V33620" s="598"/>
      <c r="W33620" s="598"/>
    </row>
    <row r="33621" spans="6:23" x14ac:dyDescent="0.2">
      <c r="F33621" s="610"/>
      <c r="H33621" s="612"/>
      <c r="I33621" s="598"/>
      <c r="J33621" s="598"/>
      <c r="M33621" s="598"/>
      <c r="N33621" s="598"/>
      <c r="V33621" s="598"/>
      <c r="W33621" s="598"/>
    </row>
    <row r="33622" spans="6:23" x14ac:dyDescent="0.2">
      <c r="F33622" s="610"/>
      <c r="H33622" s="612"/>
      <c r="I33622" s="598"/>
      <c r="J33622" s="598"/>
      <c r="M33622" s="598"/>
      <c r="N33622" s="598"/>
      <c r="V33622" s="598"/>
      <c r="W33622" s="598"/>
    </row>
    <row r="33623" spans="6:23" x14ac:dyDescent="0.2">
      <c r="F33623" s="610"/>
      <c r="H33623" s="612"/>
      <c r="I33623" s="598"/>
      <c r="J33623" s="598"/>
      <c r="M33623" s="598"/>
      <c r="N33623" s="598"/>
      <c r="V33623" s="598"/>
      <c r="W33623" s="598"/>
    </row>
    <row r="33624" spans="6:23" x14ac:dyDescent="0.2">
      <c r="F33624" s="610"/>
      <c r="H33624" s="612"/>
      <c r="I33624" s="598"/>
      <c r="J33624" s="598"/>
      <c r="M33624" s="598"/>
      <c r="N33624" s="598"/>
      <c r="V33624" s="598"/>
      <c r="W33624" s="598"/>
    </row>
    <row r="33625" spans="6:23" x14ac:dyDescent="0.2">
      <c r="F33625" s="610"/>
      <c r="H33625" s="612"/>
      <c r="I33625" s="598"/>
      <c r="J33625" s="598"/>
      <c r="M33625" s="598"/>
      <c r="N33625" s="598"/>
      <c r="V33625" s="598"/>
      <c r="W33625" s="598"/>
    </row>
    <row r="33626" spans="6:23" x14ac:dyDescent="0.2">
      <c r="F33626" s="610"/>
      <c r="H33626" s="612"/>
      <c r="I33626" s="598"/>
      <c r="J33626" s="598"/>
      <c r="M33626" s="598"/>
      <c r="N33626" s="598"/>
      <c r="V33626" s="598"/>
      <c r="W33626" s="598"/>
    </row>
    <row r="33627" spans="6:23" x14ac:dyDescent="0.2">
      <c r="F33627" s="610"/>
      <c r="H33627" s="612"/>
      <c r="I33627" s="598"/>
      <c r="J33627" s="598"/>
      <c r="M33627" s="598"/>
      <c r="N33627" s="598"/>
      <c r="V33627" s="598"/>
      <c r="W33627" s="598"/>
    </row>
    <row r="33628" spans="6:23" x14ac:dyDescent="0.2">
      <c r="F33628" s="610"/>
      <c r="H33628" s="612"/>
      <c r="I33628" s="598"/>
      <c r="J33628" s="598"/>
      <c r="M33628" s="598"/>
      <c r="N33628" s="598"/>
      <c r="V33628" s="598"/>
      <c r="W33628" s="598"/>
    </row>
    <row r="33629" spans="6:23" x14ac:dyDescent="0.2">
      <c r="F33629" s="610"/>
      <c r="H33629" s="612"/>
      <c r="I33629" s="598"/>
      <c r="J33629" s="598"/>
      <c r="M33629" s="598"/>
      <c r="N33629" s="598"/>
      <c r="V33629" s="598"/>
      <c r="W33629" s="598"/>
    </row>
    <row r="33630" spans="6:23" x14ac:dyDescent="0.2">
      <c r="F33630" s="610"/>
      <c r="H33630" s="612"/>
      <c r="I33630" s="598"/>
      <c r="J33630" s="598"/>
      <c r="M33630" s="598"/>
      <c r="N33630" s="598"/>
      <c r="V33630" s="598"/>
      <c r="W33630" s="598"/>
    </row>
    <row r="33631" spans="6:23" x14ac:dyDescent="0.2">
      <c r="F33631" s="610"/>
      <c r="H33631" s="612"/>
      <c r="I33631" s="598"/>
      <c r="J33631" s="598"/>
      <c r="M33631" s="598"/>
      <c r="N33631" s="598"/>
      <c r="V33631" s="598"/>
      <c r="W33631" s="598"/>
    </row>
    <row r="33632" spans="6:23" x14ac:dyDescent="0.2">
      <c r="F33632" s="610"/>
      <c r="H33632" s="612"/>
      <c r="I33632" s="598"/>
      <c r="J33632" s="598"/>
      <c r="M33632" s="598"/>
      <c r="N33632" s="598"/>
      <c r="V33632" s="598"/>
      <c r="W33632" s="598"/>
    </row>
    <row r="33633" spans="6:23" x14ac:dyDescent="0.2">
      <c r="F33633" s="610"/>
      <c r="H33633" s="612"/>
      <c r="I33633" s="598"/>
      <c r="J33633" s="598"/>
      <c r="M33633" s="598"/>
      <c r="N33633" s="598"/>
      <c r="V33633" s="598"/>
      <c r="W33633" s="598"/>
    </row>
    <row r="33634" spans="6:23" x14ac:dyDescent="0.2">
      <c r="F33634" s="610"/>
      <c r="H33634" s="612"/>
      <c r="I33634" s="598"/>
      <c r="J33634" s="598"/>
      <c r="M33634" s="598"/>
      <c r="N33634" s="598"/>
      <c r="V33634" s="598"/>
      <c r="W33634" s="598"/>
    </row>
    <row r="33635" spans="6:23" x14ac:dyDescent="0.2">
      <c r="F33635" s="610"/>
      <c r="H33635" s="612"/>
      <c r="I33635" s="598"/>
      <c r="J33635" s="598"/>
      <c r="M33635" s="598"/>
      <c r="N33635" s="598"/>
      <c r="V33635" s="598"/>
      <c r="W33635" s="598"/>
    </row>
    <row r="33636" spans="6:23" x14ac:dyDescent="0.2">
      <c r="F33636" s="610"/>
      <c r="H33636" s="612"/>
      <c r="I33636" s="598"/>
      <c r="J33636" s="598"/>
      <c r="M33636" s="598"/>
      <c r="N33636" s="598"/>
      <c r="V33636" s="598"/>
      <c r="W33636" s="598"/>
    </row>
    <row r="33637" spans="6:23" x14ac:dyDescent="0.2">
      <c r="F33637" s="610"/>
      <c r="H33637" s="612"/>
      <c r="I33637" s="598"/>
      <c r="J33637" s="598"/>
      <c r="M33637" s="598"/>
      <c r="N33637" s="598"/>
      <c r="V33637" s="598"/>
      <c r="W33637" s="598"/>
    </row>
    <row r="33638" spans="6:23" x14ac:dyDescent="0.2">
      <c r="F33638" s="610"/>
      <c r="H33638" s="612"/>
      <c r="I33638" s="598"/>
      <c r="J33638" s="598"/>
      <c r="M33638" s="598"/>
      <c r="N33638" s="598"/>
      <c r="V33638" s="598"/>
      <c r="W33638" s="598"/>
    </row>
    <row r="33639" spans="6:23" x14ac:dyDescent="0.2">
      <c r="F33639" s="610"/>
      <c r="H33639" s="612"/>
      <c r="I33639" s="598"/>
      <c r="J33639" s="598"/>
      <c r="M33639" s="598"/>
      <c r="N33639" s="598"/>
      <c r="V33639" s="598"/>
      <c r="W33639" s="598"/>
    </row>
    <row r="33640" spans="6:23" x14ac:dyDescent="0.2">
      <c r="F33640" s="610"/>
      <c r="H33640" s="612"/>
      <c r="I33640" s="598"/>
      <c r="J33640" s="598"/>
      <c r="M33640" s="598"/>
      <c r="N33640" s="598"/>
      <c r="V33640" s="598"/>
      <c r="W33640" s="598"/>
    </row>
    <row r="33641" spans="6:23" x14ac:dyDescent="0.2">
      <c r="F33641" s="610"/>
      <c r="H33641" s="612"/>
      <c r="I33641" s="598"/>
      <c r="J33641" s="598"/>
      <c r="M33641" s="598"/>
      <c r="N33641" s="598"/>
      <c r="V33641" s="598"/>
      <c r="W33641" s="598"/>
    </row>
    <row r="33642" spans="6:23" x14ac:dyDescent="0.2">
      <c r="F33642" s="610"/>
      <c r="H33642" s="612"/>
      <c r="I33642" s="598"/>
      <c r="J33642" s="598"/>
      <c r="M33642" s="598"/>
      <c r="N33642" s="598"/>
      <c r="V33642" s="598"/>
      <c r="W33642" s="598"/>
    </row>
    <row r="33643" spans="6:23" x14ac:dyDescent="0.2">
      <c r="F33643" s="610"/>
      <c r="H33643" s="612"/>
      <c r="I33643" s="598"/>
      <c r="J33643" s="598"/>
      <c r="M33643" s="598"/>
      <c r="N33643" s="598"/>
      <c r="V33643" s="598"/>
      <c r="W33643" s="598"/>
    </row>
    <row r="33644" spans="6:23" x14ac:dyDescent="0.2">
      <c r="F33644" s="610"/>
      <c r="H33644" s="612"/>
      <c r="I33644" s="598"/>
      <c r="J33644" s="598"/>
      <c r="M33644" s="598"/>
      <c r="N33644" s="598"/>
      <c r="V33644" s="598"/>
      <c r="W33644" s="598"/>
    </row>
    <row r="33645" spans="6:23" x14ac:dyDescent="0.2">
      <c r="F33645" s="610"/>
      <c r="H33645" s="612"/>
      <c r="I33645" s="598"/>
      <c r="J33645" s="598"/>
      <c r="M33645" s="598"/>
      <c r="N33645" s="598"/>
      <c r="V33645" s="598"/>
      <c r="W33645" s="598"/>
    </row>
    <row r="33646" spans="6:23" x14ac:dyDescent="0.2">
      <c r="F33646" s="610"/>
      <c r="H33646" s="612"/>
      <c r="I33646" s="598"/>
      <c r="J33646" s="598"/>
      <c r="M33646" s="598"/>
      <c r="N33646" s="598"/>
      <c r="V33646" s="598"/>
      <c r="W33646" s="598"/>
    </row>
    <row r="33647" spans="6:23" x14ac:dyDescent="0.2">
      <c r="F33647" s="610"/>
      <c r="H33647" s="612"/>
      <c r="I33647" s="598"/>
      <c r="J33647" s="598"/>
      <c r="M33647" s="598"/>
      <c r="N33647" s="598"/>
      <c r="V33647" s="598"/>
      <c r="W33647" s="598"/>
    </row>
    <row r="33648" spans="6:23" x14ac:dyDescent="0.2">
      <c r="F33648" s="610"/>
      <c r="H33648" s="612"/>
      <c r="I33648" s="598"/>
      <c r="J33648" s="598"/>
      <c r="M33648" s="598"/>
      <c r="N33648" s="598"/>
      <c r="V33648" s="598"/>
      <c r="W33648" s="598"/>
    </row>
    <row r="33649" spans="6:23" x14ac:dyDescent="0.2">
      <c r="F33649" s="610"/>
      <c r="H33649" s="612"/>
      <c r="I33649" s="598"/>
      <c r="J33649" s="598"/>
      <c r="M33649" s="598"/>
      <c r="N33649" s="598"/>
      <c r="V33649" s="598"/>
      <c r="W33649" s="598"/>
    </row>
    <row r="33650" spans="6:23" x14ac:dyDescent="0.2">
      <c r="F33650" s="610"/>
      <c r="H33650" s="612"/>
      <c r="I33650" s="598"/>
      <c r="J33650" s="598"/>
      <c r="M33650" s="598"/>
      <c r="N33650" s="598"/>
      <c r="V33650" s="598"/>
      <c r="W33650" s="598"/>
    </row>
    <row r="33651" spans="6:23" x14ac:dyDescent="0.2">
      <c r="F33651" s="610"/>
      <c r="H33651" s="612"/>
      <c r="I33651" s="598"/>
      <c r="J33651" s="598"/>
      <c r="M33651" s="598"/>
      <c r="N33651" s="598"/>
      <c r="V33651" s="598"/>
      <c r="W33651" s="598"/>
    </row>
    <row r="33652" spans="6:23" x14ac:dyDescent="0.2">
      <c r="F33652" s="610"/>
      <c r="H33652" s="612"/>
      <c r="I33652" s="598"/>
      <c r="J33652" s="598"/>
      <c r="M33652" s="598"/>
      <c r="N33652" s="598"/>
      <c r="V33652" s="598"/>
      <c r="W33652" s="598"/>
    </row>
    <row r="33653" spans="6:23" x14ac:dyDescent="0.2">
      <c r="F33653" s="610"/>
      <c r="H33653" s="612"/>
      <c r="I33653" s="598"/>
      <c r="J33653" s="598"/>
      <c r="M33653" s="598"/>
      <c r="N33653" s="598"/>
      <c r="V33653" s="598"/>
      <c r="W33653" s="598"/>
    </row>
    <row r="33654" spans="6:23" x14ac:dyDescent="0.2">
      <c r="F33654" s="610"/>
      <c r="H33654" s="612"/>
      <c r="I33654" s="598"/>
      <c r="J33654" s="598"/>
      <c r="M33654" s="598"/>
      <c r="N33654" s="598"/>
      <c r="V33654" s="598"/>
      <c r="W33654" s="598"/>
    </row>
    <row r="33655" spans="6:23" x14ac:dyDescent="0.2">
      <c r="F33655" s="610"/>
      <c r="H33655" s="612"/>
      <c r="I33655" s="598"/>
      <c r="J33655" s="598"/>
      <c r="M33655" s="598"/>
      <c r="N33655" s="598"/>
      <c r="V33655" s="598"/>
      <c r="W33655" s="598"/>
    </row>
    <row r="33656" spans="6:23" x14ac:dyDescent="0.2">
      <c r="F33656" s="610"/>
      <c r="H33656" s="612"/>
      <c r="I33656" s="598"/>
      <c r="J33656" s="598"/>
      <c r="M33656" s="598"/>
      <c r="N33656" s="598"/>
      <c r="V33656" s="598"/>
      <c r="W33656" s="598"/>
    </row>
    <row r="33657" spans="6:23" x14ac:dyDescent="0.2">
      <c r="F33657" s="610"/>
      <c r="H33657" s="612"/>
      <c r="I33657" s="598"/>
      <c r="J33657" s="598"/>
      <c r="M33657" s="598"/>
      <c r="N33657" s="598"/>
      <c r="V33657" s="598"/>
      <c r="W33657" s="598"/>
    </row>
    <row r="33658" spans="6:23" x14ac:dyDescent="0.2">
      <c r="F33658" s="610"/>
      <c r="H33658" s="612"/>
      <c r="I33658" s="598"/>
      <c r="J33658" s="598"/>
      <c r="M33658" s="598"/>
      <c r="N33658" s="598"/>
      <c r="V33658" s="598"/>
      <c r="W33658" s="598"/>
    </row>
    <row r="33659" spans="6:23" x14ac:dyDescent="0.2">
      <c r="F33659" s="610"/>
      <c r="H33659" s="612"/>
      <c r="I33659" s="598"/>
      <c r="J33659" s="598"/>
      <c r="M33659" s="598"/>
      <c r="N33659" s="598"/>
      <c r="V33659" s="598"/>
      <c r="W33659" s="598"/>
    </row>
    <row r="33660" spans="6:23" x14ac:dyDescent="0.2">
      <c r="F33660" s="610"/>
      <c r="H33660" s="612"/>
      <c r="I33660" s="598"/>
      <c r="J33660" s="598"/>
      <c r="M33660" s="598"/>
      <c r="N33660" s="598"/>
      <c r="V33660" s="598"/>
      <c r="W33660" s="598"/>
    </row>
    <row r="33661" spans="6:23" x14ac:dyDescent="0.2">
      <c r="F33661" s="610"/>
      <c r="H33661" s="612"/>
      <c r="I33661" s="598"/>
      <c r="J33661" s="598"/>
      <c r="M33661" s="598"/>
      <c r="N33661" s="598"/>
      <c r="V33661" s="598"/>
      <c r="W33661" s="598"/>
    </row>
    <row r="33662" spans="6:23" x14ac:dyDescent="0.2">
      <c r="F33662" s="610"/>
      <c r="H33662" s="612"/>
      <c r="I33662" s="598"/>
      <c r="J33662" s="598"/>
      <c r="M33662" s="598"/>
      <c r="N33662" s="598"/>
      <c r="V33662" s="598"/>
      <c r="W33662" s="598"/>
    </row>
    <row r="33663" spans="6:23" x14ac:dyDescent="0.2">
      <c r="F33663" s="610"/>
      <c r="H33663" s="612"/>
      <c r="I33663" s="598"/>
      <c r="J33663" s="598"/>
      <c r="M33663" s="598"/>
      <c r="N33663" s="598"/>
      <c r="V33663" s="598"/>
      <c r="W33663" s="598"/>
    </row>
    <row r="33664" spans="6:23" x14ac:dyDescent="0.2">
      <c r="F33664" s="610"/>
      <c r="H33664" s="612"/>
      <c r="I33664" s="598"/>
      <c r="J33664" s="598"/>
      <c r="M33664" s="598"/>
      <c r="N33664" s="598"/>
      <c r="V33664" s="598"/>
      <c r="W33664" s="598"/>
    </row>
    <row r="33665" spans="6:23" x14ac:dyDescent="0.2">
      <c r="F33665" s="610"/>
      <c r="H33665" s="612"/>
      <c r="I33665" s="598"/>
      <c r="J33665" s="598"/>
      <c r="M33665" s="598"/>
      <c r="N33665" s="598"/>
      <c r="V33665" s="598"/>
      <c r="W33665" s="598"/>
    </row>
    <row r="33666" spans="6:23" x14ac:dyDescent="0.2">
      <c r="F33666" s="610"/>
      <c r="H33666" s="612"/>
      <c r="I33666" s="598"/>
      <c r="J33666" s="598"/>
      <c r="M33666" s="598"/>
      <c r="N33666" s="598"/>
      <c r="V33666" s="598"/>
      <c r="W33666" s="598"/>
    </row>
    <row r="33667" spans="6:23" x14ac:dyDescent="0.2">
      <c r="F33667" s="610"/>
      <c r="H33667" s="612"/>
      <c r="I33667" s="598"/>
      <c r="J33667" s="598"/>
      <c r="M33667" s="598"/>
      <c r="N33667" s="598"/>
      <c r="V33667" s="598"/>
      <c r="W33667" s="598"/>
    </row>
    <row r="33668" spans="6:23" x14ac:dyDescent="0.2">
      <c r="F33668" s="610"/>
      <c r="H33668" s="612"/>
      <c r="I33668" s="598"/>
      <c r="J33668" s="598"/>
      <c r="M33668" s="598"/>
      <c r="N33668" s="598"/>
      <c r="V33668" s="598"/>
      <c r="W33668" s="598"/>
    </row>
    <row r="33669" spans="6:23" x14ac:dyDescent="0.2">
      <c r="F33669" s="610"/>
      <c r="H33669" s="612"/>
      <c r="I33669" s="598"/>
      <c r="J33669" s="598"/>
      <c r="M33669" s="598"/>
      <c r="N33669" s="598"/>
      <c r="V33669" s="598"/>
      <c r="W33669" s="598"/>
    </row>
    <row r="33670" spans="6:23" x14ac:dyDescent="0.2">
      <c r="F33670" s="610"/>
      <c r="H33670" s="612"/>
      <c r="I33670" s="598"/>
      <c r="J33670" s="598"/>
      <c r="M33670" s="598"/>
      <c r="N33670" s="598"/>
      <c r="V33670" s="598"/>
      <c r="W33670" s="598"/>
    </row>
    <row r="33671" spans="6:23" x14ac:dyDescent="0.2">
      <c r="F33671" s="610"/>
      <c r="H33671" s="612"/>
      <c r="I33671" s="598"/>
      <c r="J33671" s="598"/>
      <c r="M33671" s="598"/>
      <c r="N33671" s="598"/>
      <c r="V33671" s="598"/>
      <c r="W33671" s="598"/>
    </row>
    <row r="33672" spans="6:23" x14ac:dyDescent="0.2">
      <c r="F33672" s="610"/>
      <c r="H33672" s="612"/>
      <c r="I33672" s="598"/>
      <c r="J33672" s="598"/>
      <c r="M33672" s="598"/>
      <c r="N33672" s="598"/>
      <c r="V33672" s="598"/>
      <c r="W33672" s="598"/>
    </row>
    <row r="33673" spans="6:23" x14ac:dyDescent="0.2">
      <c r="F33673" s="610"/>
      <c r="H33673" s="612"/>
      <c r="I33673" s="598"/>
      <c r="J33673" s="598"/>
      <c r="M33673" s="598"/>
      <c r="N33673" s="598"/>
      <c r="V33673" s="598"/>
      <c r="W33673" s="598"/>
    </row>
    <row r="33674" spans="6:23" x14ac:dyDescent="0.2">
      <c r="F33674" s="610"/>
      <c r="H33674" s="612"/>
      <c r="I33674" s="598"/>
      <c r="J33674" s="598"/>
      <c r="M33674" s="598"/>
      <c r="N33674" s="598"/>
      <c r="V33674" s="598"/>
      <c r="W33674" s="598"/>
    </row>
    <row r="33675" spans="6:23" x14ac:dyDescent="0.2">
      <c r="F33675" s="610"/>
      <c r="H33675" s="612"/>
      <c r="I33675" s="598"/>
      <c r="J33675" s="598"/>
      <c r="M33675" s="598"/>
      <c r="N33675" s="598"/>
      <c r="V33675" s="598"/>
      <c r="W33675" s="598"/>
    </row>
    <row r="33676" spans="6:23" x14ac:dyDescent="0.2">
      <c r="F33676" s="610"/>
      <c r="H33676" s="612"/>
      <c r="I33676" s="598"/>
      <c r="J33676" s="598"/>
      <c r="M33676" s="598"/>
      <c r="N33676" s="598"/>
      <c r="V33676" s="598"/>
      <c r="W33676" s="598"/>
    </row>
    <row r="33677" spans="6:23" x14ac:dyDescent="0.2">
      <c r="F33677" s="610"/>
      <c r="H33677" s="612"/>
      <c r="I33677" s="598"/>
      <c r="J33677" s="598"/>
      <c r="M33677" s="598"/>
      <c r="N33677" s="598"/>
      <c r="V33677" s="598"/>
      <c r="W33677" s="598"/>
    </row>
    <row r="33678" spans="6:23" x14ac:dyDescent="0.2">
      <c r="F33678" s="610"/>
      <c r="H33678" s="612"/>
      <c r="I33678" s="598"/>
      <c r="J33678" s="598"/>
      <c r="M33678" s="598"/>
      <c r="N33678" s="598"/>
      <c r="V33678" s="598"/>
      <c r="W33678" s="598"/>
    </row>
    <row r="33679" spans="6:23" x14ac:dyDescent="0.2">
      <c r="F33679" s="610"/>
      <c r="H33679" s="612"/>
      <c r="I33679" s="598"/>
      <c r="J33679" s="598"/>
      <c r="M33679" s="598"/>
      <c r="N33679" s="598"/>
      <c r="V33679" s="598"/>
      <c r="W33679" s="598"/>
    </row>
    <row r="33680" spans="6:23" x14ac:dyDescent="0.2">
      <c r="F33680" s="610"/>
      <c r="H33680" s="612"/>
      <c r="I33680" s="598"/>
      <c r="J33680" s="598"/>
      <c r="M33680" s="598"/>
      <c r="N33680" s="598"/>
      <c r="V33680" s="598"/>
      <c r="W33680" s="598"/>
    </row>
    <row r="33681" spans="6:23" x14ac:dyDescent="0.2">
      <c r="F33681" s="610"/>
      <c r="H33681" s="612"/>
      <c r="I33681" s="598"/>
      <c r="J33681" s="598"/>
      <c r="M33681" s="598"/>
      <c r="N33681" s="598"/>
      <c r="V33681" s="598"/>
      <c r="W33681" s="598"/>
    </row>
    <row r="33682" spans="6:23" x14ac:dyDescent="0.2">
      <c r="F33682" s="610"/>
      <c r="H33682" s="612"/>
      <c r="I33682" s="598"/>
      <c r="J33682" s="598"/>
      <c r="M33682" s="598"/>
      <c r="N33682" s="598"/>
      <c r="V33682" s="598"/>
      <c r="W33682" s="598"/>
    </row>
    <row r="33683" spans="6:23" x14ac:dyDescent="0.2">
      <c r="F33683" s="610"/>
      <c r="H33683" s="612"/>
      <c r="I33683" s="598"/>
      <c r="J33683" s="598"/>
      <c r="M33683" s="598"/>
      <c r="N33683" s="598"/>
      <c r="V33683" s="598"/>
      <c r="W33683" s="598"/>
    </row>
    <row r="33684" spans="6:23" x14ac:dyDescent="0.2">
      <c r="F33684" s="610"/>
      <c r="H33684" s="612"/>
      <c r="I33684" s="598"/>
      <c r="J33684" s="598"/>
      <c r="M33684" s="598"/>
      <c r="N33684" s="598"/>
      <c r="V33684" s="598"/>
      <c r="W33684" s="598"/>
    </row>
    <row r="33685" spans="6:23" x14ac:dyDescent="0.2">
      <c r="F33685" s="610"/>
      <c r="H33685" s="612"/>
      <c r="I33685" s="598"/>
      <c r="J33685" s="598"/>
      <c r="M33685" s="598"/>
      <c r="N33685" s="598"/>
      <c r="V33685" s="598"/>
      <c r="W33685" s="598"/>
    </row>
    <row r="33686" spans="6:23" x14ac:dyDescent="0.2">
      <c r="F33686" s="610"/>
      <c r="H33686" s="612"/>
      <c r="I33686" s="598"/>
      <c r="J33686" s="598"/>
      <c r="M33686" s="598"/>
      <c r="N33686" s="598"/>
      <c r="V33686" s="598"/>
      <c r="W33686" s="598"/>
    </row>
    <row r="33687" spans="6:23" x14ac:dyDescent="0.2">
      <c r="F33687" s="610"/>
      <c r="H33687" s="612"/>
      <c r="I33687" s="598"/>
      <c r="J33687" s="598"/>
      <c r="M33687" s="598"/>
      <c r="N33687" s="598"/>
      <c r="V33687" s="598"/>
      <c r="W33687" s="598"/>
    </row>
    <row r="33688" spans="6:23" x14ac:dyDescent="0.2">
      <c r="F33688" s="610"/>
      <c r="H33688" s="612"/>
      <c r="I33688" s="598"/>
      <c r="J33688" s="598"/>
      <c r="M33688" s="598"/>
      <c r="N33688" s="598"/>
      <c r="V33688" s="598"/>
      <c r="W33688" s="598"/>
    </row>
    <row r="33689" spans="6:23" x14ac:dyDescent="0.2">
      <c r="F33689" s="610"/>
      <c r="H33689" s="612"/>
      <c r="I33689" s="598"/>
      <c r="J33689" s="598"/>
      <c r="M33689" s="598"/>
      <c r="N33689" s="598"/>
      <c r="V33689" s="598"/>
      <c r="W33689" s="598"/>
    </row>
    <row r="33690" spans="6:23" x14ac:dyDescent="0.2">
      <c r="F33690" s="610"/>
      <c r="H33690" s="612"/>
      <c r="I33690" s="598"/>
      <c r="J33690" s="598"/>
      <c r="M33690" s="598"/>
      <c r="N33690" s="598"/>
      <c r="V33690" s="598"/>
      <c r="W33690" s="598"/>
    </row>
    <row r="33691" spans="6:23" x14ac:dyDescent="0.2">
      <c r="F33691" s="610"/>
      <c r="H33691" s="612"/>
      <c r="I33691" s="598"/>
      <c r="J33691" s="598"/>
      <c r="M33691" s="598"/>
      <c r="N33691" s="598"/>
      <c r="V33691" s="598"/>
      <c r="W33691" s="598"/>
    </row>
    <row r="33692" spans="6:23" x14ac:dyDescent="0.2">
      <c r="F33692" s="610"/>
      <c r="H33692" s="612"/>
      <c r="I33692" s="598"/>
      <c r="J33692" s="598"/>
      <c r="M33692" s="598"/>
      <c r="N33692" s="598"/>
      <c r="V33692" s="598"/>
      <c r="W33692" s="598"/>
    </row>
    <row r="33693" spans="6:23" x14ac:dyDescent="0.2">
      <c r="F33693" s="610"/>
      <c r="H33693" s="612"/>
      <c r="I33693" s="598"/>
      <c r="J33693" s="598"/>
      <c r="M33693" s="598"/>
      <c r="N33693" s="598"/>
      <c r="V33693" s="598"/>
      <c r="W33693" s="598"/>
    </row>
    <row r="33694" spans="6:23" x14ac:dyDescent="0.2">
      <c r="F33694" s="610"/>
      <c r="H33694" s="612"/>
      <c r="I33694" s="598"/>
      <c r="J33694" s="598"/>
      <c r="M33694" s="598"/>
      <c r="N33694" s="598"/>
      <c r="V33694" s="598"/>
      <c r="W33694" s="598"/>
    </row>
    <row r="33695" spans="6:23" x14ac:dyDescent="0.2">
      <c r="F33695" s="610"/>
      <c r="H33695" s="612"/>
      <c r="I33695" s="598"/>
      <c r="J33695" s="598"/>
      <c r="M33695" s="598"/>
      <c r="N33695" s="598"/>
      <c r="V33695" s="598"/>
      <c r="W33695" s="598"/>
    </row>
    <row r="33696" spans="6:23" x14ac:dyDescent="0.2">
      <c r="F33696" s="610"/>
      <c r="H33696" s="612"/>
      <c r="I33696" s="598"/>
      <c r="J33696" s="598"/>
      <c r="M33696" s="598"/>
      <c r="N33696" s="598"/>
      <c r="V33696" s="598"/>
      <c r="W33696" s="598"/>
    </row>
    <row r="33697" spans="6:23" x14ac:dyDescent="0.2">
      <c r="F33697" s="610"/>
      <c r="H33697" s="612"/>
      <c r="I33697" s="598"/>
      <c r="J33697" s="598"/>
      <c r="M33697" s="598"/>
      <c r="N33697" s="598"/>
      <c r="V33697" s="598"/>
      <c r="W33697" s="598"/>
    </row>
    <row r="33698" spans="6:23" x14ac:dyDescent="0.2">
      <c r="F33698" s="610"/>
      <c r="H33698" s="612"/>
      <c r="I33698" s="598"/>
      <c r="J33698" s="598"/>
      <c r="M33698" s="598"/>
      <c r="N33698" s="598"/>
      <c r="V33698" s="598"/>
      <c r="W33698" s="598"/>
    </row>
    <row r="33699" spans="6:23" x14ac:dyDescent="0.2">
      <c r="F33699" s="610"/>
      <c r="H33699" s="612"/>
      <c r="I33699" s="598"/>
      <c r="J33699" s="598"/>
      <c r="M33699" s="598"/>
      <c r="N33699" s="598"/>
      <c r="V33699" s="598"/>
      <c r="W33699" s="598"/>
    </row>
    <row r="33700" spans="6:23" x14ac:dyDescent="0.2">
      <c r="F33700" s="610"/>
      <c r="H33700" s="612"/>
      <c r="I33700" s="598"/>
      <c r="J33700" s="598"/>
      <c r="M33700" s="598"/>
      <c r="N33700" s="598"/>
      <c r="V33700" s="598"/>
      <c r="W33700" s="598"/>
    </row>
    <row r="33701" spans="6:23" x14ac:dyDescent="0.2">
      <c r="F33701" s="610"/>
      <c r="H33701" s="612"/>
      <c r="I33701" s="598"/>
      <c r="J33701" s="598"/>
      <c r="M33701" s="598"/>
      <c r="N33701" s="598"/>
      <c r="V33701" s="598"/>
      <c r="W33701" s="598"/>
    </row>
    <row r="33702" spans="6:23" x14ac:dyDescent="0.2">
      <c r="F33702" s="610"/>
      <c r="H33702" s="612"/>
      <c r="I33702" s="598"/>
      <c r="J33702" s="598"/>
      <c r="M33702" s="598"/>
      <c r="N33702" s="598"/>
      <c r="V33702" s="598"/>
      <c r="W33702" s="598"/>
    </row>
    <row r="33703" spans="6:23" x14ac:dyDescent="0.2">
      <c r="F33703" s="610"/>
      <c r="H33703" s="612"/>
      <c r="I33703" s="598"/>
      <c r="J33703" s="598"/>
      <c r="M33703" s="598"/>
      <c r="N33703" s="598"/>
      <c r="V33703" s="598"/>
      <c r="W33703" s="598"/>
    </row>
    <row r="33704" spans="6:23" x14ac:dyDescent="0.2">
      <c r="F33704" s="610"/>
      <c r="H33704" s="612"/>
      <c r="I33704" s="598"/>
      <c r="J33704" s="598"/>
      <c r="M33704" s="598"/>
      <c r="N33704" s="598"/>
      <c r="V33704" s="598"/>
      <c r="W33704" s="598"/>
    </row>
    <row r="33705" spans="6:23" x14ac:dyDescent="0.2">
      <c r="F33705" s="610"/>
      <c r="H33705" s="612"/>
      <c r="I33705" s="598"/>
      <c r="J33705" s="598"/>
      <c r="M33705" s="598"/>
      <c r="N33705" s="598"/>
      <c r="V33705" s="598"/>
      <c r="W33705" s="598"/>
    </row>
    <row r="33706" spans="6:23" x14ac:dyDescent="0.2">
      <c r="F33706" s="610"/>
      <c r="H33706" s="612"/>
      <c r="I33706" s="598"/>
      <c r="J33706" s="598"/>
      <c r="M33706" s="598"/>
      <c r="N33706" s="598"/>
      <c r="V33706" s="598"/>
      <c r="W33706" s="598"/>
    </row>
    <row r="33707" spans="6:23" x14ac:dyDescent="0.2">
      <c r="F33707" s="610"/>
      <c r="H33707" s="612"/>
      <c r="I33707" s="598"/>
      <c r="J33707" s="598"/>
      <c r="M33707" s="598"/>
      <c r="N33707" s="598"/>
      <c r="V33707" s="598"/>
      <c r="W33707" s="598"/>
    </row>
    <row r="33708" spans="6:23" x14ac:dyDescent="0.2">
      <c r="F33708" s="610"/>
      <c r="H33708" s="612"/>
      <c r="I33708" s="598"/>
      <c r="J33708" s="598"/>
      <c r="M33708" s="598"/>
      <c r="N33708" s="598"/>
      <c r="V33708" s="598"/>
      <c r="W33708" s="598"/>
    </row>
    <row r="33709" spans="6:23" x14ac:dyDescent="0.2">
      <c r="F33709" s="610"/>
      <c r="H33709" s="612"/>
      <c r="I33709" s="598"/>
      <c r="J33709" s="598"/>
      <c r="M33709" s="598"/>
      <c r="N33709" s="598"/>
      <c r="V33709" s="598"/>
      <c r="W33709" s="598"/>
    </row>
    <row r="33710" spans="6:23" x14ac:dyDescent="0.2">
      <c r="F33710" s="610"/>
      <c r="H33710" s="612"/>
      <c r="I33710" s="598"/>
      <c r="J33710" s="598"/>
      <c r="M33710" s="598"/>
      <c r="N33710" s="598"/>
      <c r="V33710" s="598"/>
      <c r="W33710" s="598"/>
    </row>
    <row r="33711" spans="6:23" x14ac:dyDescent="0.2">
      <c r="F33711" s="610"/>
      <c r="H33711" s="612"/>
      <c r="I33711" s="598"/>
      <c r="J33711" s="598"/>
      <c r="M33711" s="598"/>
      <c r="N33711" s="598"/>
      <c r="V33711" s="598"/>
      <c r="W33711" s="598"/>
    </row>
    <row r="33712" spans="6:23" x14ac:dyDescent="0.2">
      <c r="F33712" s="610"/>
      <c r="H33712" s="612"/>
      <c r="I33712" s="598"/>
      <c r="J33712" s="598"/>
      <c r="M33712" s="598"/>
      <c r="N33712" s="598"/>
      <c r="V33712" s="598"/>
      <c r="W33712" s="598"/>
    </row>
    <row r="33713" spans="6:23" x14ac:dyDescent="0.2">
      <c r="F33713" s="610"/>
      <c r="H33713" s="612"/>
      <c r="I33713" s="598"/>
      <c r="J33713" s="598"/>
      <c r="M33713" s="598"/>
      <c r="N33713" s="598"/>
      <c r="V33713" s="598"/>
      <c r="W33713" s="598"/>
    </row>
    <row r="33714" spans="6:23" x14ac:dyDescent="0.2">
      <c r="F33714" s="610"/>
      <c r="H33714" s="612"/>
      <c r="I33714" s="598"/>
      <c r="J33714" s="598"/>
      <c r="M33714" s="598"/>
      <c r="N33714" s="598"/>
      <c r="V33714" s="598"/>
      <c r="W33714" s="598"/>
    </row>
    <row r="33715" spans="6:23" x14ac:dyDescent="0.2">
      <c r="F33715" s="610"/>
      <c r="H33715" s="612"/>
      <c r="I33715" s="598"/>
      <c r="J33715" s="598"/>
      <c r="M33715" s="598"/>
      <c r="N33715" s="598"/>
      <c r="V33715" s="598"/>
      <c r="W33715" s="598"/>
    </row>
    <row r="33716" spans="6:23" x14ac:dyDescent="0.2">
      <c r="F33716" s="610"/>
      <c r="H33716" s="612"/>
      <c r="I33716" s="598"/>
      <c r="J33716" s="598"/>
      <c r="M33716" s="598"/>
      <c r="N33716" s="598"/>
      <c r="V33716" s="598"/>
      <c r="W33716" s="598"/>
    </row>
    <row r="33717" spans="6:23" x14ac:dyDescent="0.2">
      <c r="F33717" s="610"/>
      <c r="H33717" s="612"/>
      <c r="I33717" s="598"/>
      <c r="J33717" s="598"/>
      <c r="M33717" s="598"/>
      <c r="N33717" s="598"/>
      <c r="V33717" s="598"/>
      <c r="W33717" s="598"/>
    </row>
    <row r="33718" spans="6:23" x14ac:dyDescent="0.2">
      <c r="F33718" s="610"/>
      <c r="H33718" s="612"/>
      <c r="I33718" s="598"/>
      <c r="J33718" s="598"/>
      <c r="M33718" s="598"/>
      <c r="N33718" s="598"/>
      <c r="V33718" s="598"/>
      <c r="W33718" s="598"/>
    </row>
    <row r="33719" spans="6:23" x14ac:dyDescent="0.2">
      <c r="F33719" s="610"/>
      <c r="H33719" s="612"/>
      <c r="I33719" s="598"/>
      <c r="J33719" s="598"/>
      <c r="M33719" s="598"/>
      <c r="N33719" s="598"/>
      <c r="V33719" s="598"/>
      <c r="W33719" s="598"/>
    </row>
    <row r="33720" spans="6:23" x14ac:dyDescent="0.2">
      <c r="F33720" s="610"/>
      <c r="H33720" s="612"/>
      <c r="I33720" s="598"/>
      <c r="J33720" s="598"/>
      <c r="M33720" s="598"/>
      <c r="N33720" s="598"/>
      <c r="V33720" s="598"/>
      <c r="W33720" s="598"/>
    </row>
    <row r="33721" spans="6:23" x14ac:dyDescent="0.2">
      <c r="F33721" s="610"/>
      <c r="H33721" s="612"/>
      <c r="I33721" s="598"/>
      <c r="J33721" s="598"/>
      <c r="M33721" s="598"/>
      <c r="N33721" s="598"/>
      <c r="V33721" s="598"/>
      <c r="W33721" s="598"/>
    </row>
    <row r="33722" spans="6:23" x14ac:dyDescent="0.2">
      <c r="F33722" s="610"/>
      <c r="H33722" s="612"/>
      <c r="I33722" s="598"/>
      <c r="J33722" s="598"/>
      <c r="M33722" s="598"/>
      <c r="N33722" s="598"/>
      <c r="V33722" s="598"/>
      <c r="W33722" s="598"/>
    </row>
    <row r="33723" spans="6:23" x14ac:dyDescent="0.2">
      <c r="F33723" s="610"/>
      <c r="H33723" s="612"/>
      <c r="I33723" s="598"/>
      <c r="J33723" s="598"/>
      <c r="M33723" s="598"/>
      <c r="N33723" s="598"/>
      <c r="V33723" s="598"/>
      <c r="W33723" s="598"/>
    </row>
    <row r="33724" spans="6:23" x14ac:dyDescent="0.2">
      <c r="F33724" s="610"/>
      <c r="H33724" s="612"/>
      <c r="I33724" s="598"/>
      <c r="J33724" s="598"/>
      <c r="M33724" s="598"/>
      <c r="N33724" s="598"/>
      <c r="V33724" s="598"/>
      <c r="W33724" s="598"/>
    </row>
    <row r="33725" spans="6:23" x14ac:dyDescent="0.2">
      <c r="F33725" s="610"/>
      <c r="H33725" s="612"/>
      <c r="I33725" s="598"/>
      <c r="J33725" s="598"/>
      <c r="M33725" s="598"/>
      <c r="N33725" s="598"/>
      <c r="V33725" s="598"/>
      <c r="W33725" s="598"/>
    </row>
    <row r="33726" spans="6:23" x14ac:dyDescent="0.2">
      <c r="F33726" s="610"/>
      <c r="H33726" s="612"/>
      <c r="I33726" s="598"/>
      <c r="J33726" s="598"/>
      <c r="M33726" s="598"/>
      <c r="N33726" s="598"/>
      <c r="V33726" s="598"/>
      <c r="W33726" s="598"/>
    </row>
    <row r="33727" spans="6:23" x14ac:dyDescent="0.2">
      <c r="F33727" s="610"/>
      <c r="H33727" s="612"/>
      <c r="I33727" s="598"/>
      <c r="J33727" s="598"/>
      <c r="M33727" s="598"/>
      <c r="N33727" s="598"/>
      <c r="V33727" s="598"/>
      <c r="W33727" s="598"/>
    </row>
    <row r="33728" spans="6:23" x14ac:dyDescent="0.2">
      <c r="F33728" s="610"/>
      <c r="H33728" s="612"/>
      <c r="I33728" s="598"/>
      <c r="J33728" s="598"/>
      <c r="M33728" s="598"/>
      <c r="N33728" s="598"/>
      <c r="V33728" s="598"/>
      <c r="W33728" s="598"/>
    </row>
    <row r="33729" spans="6:23" x14ac:dyDescent="0.2">
      <c r="F33729" s="610"/>
      <c r="H33729" s="612"/>
      <c r="I33729" s="598"/>
      <c r="J33729" s="598"/>
      <c r="M33729" s="598"/>
      <c r="N33729" s="598"/>
      <c r="V33729" s="598"/>
      <c r="W33729" s="598"/>
    </row>
    <row r="33730" spans="6:23" x14ac:dyDescent="0.2">
      <c r="F33730" s="610"/>
      <c r="H33730" s="612"/>
      <c r="I33730" s="598"/>
      <c r="J33730" s="598"/>
      <c r="M33730" s="598"/>
      <c r="N33730" s="598"/>
      <c r="V33730" s="598"/>
      <c r="W33730" s="598"/>
    </row>
    <row r="33731" spans="6:23" x14ac:dyDescent="0.2">
      <c r="F33731" s="610"/>
      <c r="H33731" s="612"/>
      <c r="I33731" s="598"/>
      <c r="J33731" s="598"/>
      <c r="M33731" s="598"/>
      <c r="N33731" s="598"/>
      <c r="V33731" s="598"/>
      <c r="W33731" s="598"/>
    </row>
    <row r="33732" spans="6:23" x14ac:dyDescent="0.2">
      <c r="F33732" s="610"/>
      <c r="H33732" s="612"/>
      <c r="I33732" s="598"/>
      <c r="J33732" s="598"/>
      <c r="M33732" s="598"/>
      <c r="N33732" s="598"/>
      <c r="V33732" s="598"/>
      <c r="W33732" s="598"/>
    </row>
    <row r="33733" spans="6:23" x14ac:dyDescent="0.2">
      <c r="F33733" s="610"/>
      <c r="H33733" s="612"/>
      <c r="I33733" s="598"/>
      <c r="J33733" s="598"/>
      <c r="M33733" s="598"/>
      <c r="N33733" s="598"/>
      <c r="V33733" s="598"/>
      <c r="W33733" s="598"/>
    </row>
    <row r="33734" spans="6:23" x14ac:dyDescent="0.2">
      <c r="F33734" s="610"/>
      <c r="H33734" s="612"/>
      <c r="I33734" s="598"/>
      <c r="J33734" s="598"/>
      <c r="M33734" s="598"/>
      <c r="N33734" s="598"/>
      <c r="V33734" s="598"/>
      <c r="W33734" s="598"/>
    </row>
    <row r="33735" spans="6:23" x14ac:dyDescent="0.2">
      <c r="F33735" s="610"/>
      <c r="H33735" s="612"/>
      <c r="I33735" s="598"/>
      <c r="J33735" s="598"/>
      <c r="M33735" s="598"/>
      <c r="N33735" s="598"/>
      <c r="V33735" s="598"/>
      <c r="W33735" s="598"/>
    </row>
    <row r="33736" spans="6:23" x14ac:dyDescent="0.2">
      <c r="F33736" s="610"/>
      <c r="H33736" s="612"/>
      <c r="I33736" s="598"/>
      <c r="J33736" s="598"/>
      <c r="M33736" s="598"/>
      <c r="N33736" s="598"/>
      <c r="V33736" s="598"/>
      <c r="W33736" s="598"/>
    </row>
    <row r="33737" spans="6:23" x14ac:dyDescent="0.2">
      <c r="F33737" s="610"/>
      <c r="H33737" s="612"/>
      <c r="I33737" s="598"/>
      <c r="J33737" s="598"/>
      <c r="M33737" s="598"/>
      <c r="N33737" s="598"/>
      <c r="V33737" s="598"/>
      <c r="W33737" s="598"/>
    </row>
    <row r="33738" spans="6:23" x14ac:dyDescent="0.2">
      <c r="F33738" s="610"/>
      <c r="H33738" s="612"/>
      <c r="I33738" s="598"/>
      <c r="J33738" s="598"/>
      <c r="M33738" s="598"/>
      <c r="N33738" s="598"/>
      <c r="V33738" s="598"/>
      <c r="W33738" s="598"/>
    </row>
    <row r="33739" spans="6:23" x14ac:dyDescent="0.2">
      <c r="F33739" s="610"/>
      <c r="H33739" s="612"/>
      <c r="I33739" s="598"/>
      <c r="J33739" s="598"/>
      <c r="M33739" s="598"/>
      <c r="N33739" s="598"/>
      <c r="V33739" s="598"/>
      <c r="W33739" s="598"/>
    </row>
    <row r="33740" spans="6:23" x14ac:dyDescent="0.2">
      <c r="F33740" s="610"/>
      <c r="H33740" s="612"/>
      <c r="I33740" s="598"/>
      <c r="J33740" s="598"/>
      <c r="M33740" s="598"/>
      <c r="N33740" s="598"/>
      <c r="V33740" s="598"/>
      <c r="W33740" s="598"/>
    </row>
    <row r="33741" spans="6:23" x14ac:dyDescent="0.2">
      <c r="F33741" s="610"/>
      <c r="H33741" s="612"/>
      <c r="I33741" s="598"/>
      <c r="J33741" s="598"/>
      <c r="M33741" s="598"/>
      <c r="N33741" s="598"/>
      <c r="V33741" s="598"/>
      <c r="W33741" s="598"/>
    </row>
    <row r="33742" spans="6:23" x14ac:dyDescent="0.2">
      <c r="F33742" s="610"/>
      <c r="H33742" s="612"/>
      <c r="I33742" s="598"/>
      <c r="J33742" s="598"/>
      <c r="M33742" s="598"/>
      <c r="N33742" s="598"/>
      <c r="V33742" s="598"/>
      <c r="W33742" s="598"/>
    </row>
    <row r="33743" spans="6:23" x14ac:dyDescent="0.2">
      <c r="F33743" s="610"/>
      <c r="H33743" s="612"/>
      <c r="I33743" s="598"/>
      <c r="J33743" s="598"/>
      <c r="M33743" s="598"/>
      <c r="N33743" s="598"/>
      <c r="V33743" s="598"/>
      <c r="W33743" s="598"/>
    </row>
    <row r="33744" spans="6:23" x14ac:dyDescent="0.2">
      <c r="F33744" s="610"/>
      <c r="H33744" s="612"/>
      <c r="I33744" s="598"/>
      <c r="J33744" s="598"/>
      <c r="M33744" s="598"/>
      <c r="N33744" s="598"/>
      <c r="V33744" s="598"/>
      <c r="W33744" s="598"/>
    </row>
    <row r="33745" spans="6:23" x14ac:dyDescent="0.2">
      <c r="F33745" s="610"/>
      <c r="H33745" s="612"/>
      <c r="I33745" s="598"/>
      <c r="J33745" s="598"/>
      <c r="M33745" s="598"/>
      <c r="N33745" s="598"/>
      <c r="V33745" s="598"/>
      <c r="W33745" s="598"/>
    </row>
    <row r="33746" spans="6:23" x14ac:dyDescent="0.2">
      <c r="F33746" s="610"/>
      <c r="H33746" s="612"/>
      <c r="I33746" s="598"/>
      <c r="J33746" s="598"/>
      <c r="M33746" s="598"/>
      <c r="N33746" s="598"/>
      <c r="V33746" s="598"/>
      <c r="W33746" s="598"/>
    </row>
    <row r="33747" spans="6:23" x14ac:dyDescent="0.2">
      <c r="F33747" s="610"/>
      <c r="H33747" s="612"/>
      <c r="I33747" s="598"/>
      <c r="J33747" s="598"/>
      <c r="M33747" s="598"/>
      <c r="N33747" s="598"/>
      <c r="V33747" s="598"/>
      <c r="W33747" s="598"/>
    </row>
    <row r="33748" spans="6:23" x14ac:dyDescent="0.2">
      <c r="F33748" s="610"/>
      <c r="H33748" s="612"/>
      <c r="I33748" s="598"/>
      <c r="J33748" s="598"/>
      <c r="M33748" s="598"/>
      <c r="N33748" s="598"/>
      <c r="V33748" s="598"/>
      <c r="W33748" s="598"/>
    </row>
    <row r="33749" spans="6:23" x14ac:dyDescent="0.2">
      <c r="F33749" s="610"/>
      <c r="H33749" s="612"/>
      <c r="I33749" s="598"/>
      <c r="J33749" s="598"/>
      <c r="M33749" s="598"/>
      <c r="N33749" s="598"/>
      <c r="V33749" s="598"/>
      <c r="W33749" s="598"/>
    </row>
    <row r="33750" spans="6:23" x14ac:dyDescent="0.2">
      <c r="F33750" s="610"/>
      <c r="H33750" s="612"/>
      <c r="I33750" s="598"/>
      <c r="J33750" s="598"/>
      <c r="M33750" s="598"/>
      <c r="N33750" s="598"/>
      <c r="V33750" s="598"/>
      <c r="W33750" s="598"/>
    </row>
    <row r="33751" spans="6:23" x14ac:dyDescent="0.2">
      <c r="F33751" s="610"/>
      <c r="H33751" s="612"/>
      <c r="I33751" s="598"/>
      <c r="J33751" s="598"/>
      <c r="M33751" s="598"/>
      <c r="N33751" s="598"/>
      <c r="V33751" s="598"/>
      <c r="W33751" s="598"/>
    </row>
    <row r="33752" spans="6:23" x14ac:dyDescent="0.2">
      <c r="F33752" s="610"/>
      <c r="H33752" s="612"/>
      <c r="I33752" s="598"/>
      <c r="J33752" s="598"/>
      <c r="M33752" s="598"/>
      <c r="N33752" s="598"/>
      <c r="V33752" s="598"/>
      <c r="W33752" s="598"/>
    </row>
    <row r="33753" spans="6:23" x14ac:dyDescent="0.2">
      <c r="F33753" s="610"/>
      <c r="H33753" s="612"/>
      <c r="I33753" s="598"/>
      <c r="J33753" s="598"/>
      <c r="M33753" s="598"/>
      <c r="N33753" s="598"/>
      <c r="V33753" s="598"/>
      <c r="W33753" s="598"/>
    </row>
    <row r="33754" spans="6:23" x14ac:dyDescent="0.2">
      <c r="F33754" s="610"/>
      <c r="H33754" s="612"/>
      <c r="I33754" s="598"/>
      <c r="J33754" s="598"/>
      <c r="M33754" s="598"/>
      <c r="N33754" s="598"/>
      <c r="V33754" s="598"/>
      <c r="W33754" s="598"/>
    </row>
    <row r="33755" spans="6:23" x14ac:dyDescent="0.2">
      <c r="F33755" s="610"/>
      <c r="H33755" s="612"/>
      <c r="I33755" s="598"/>
      <c r="J33755" s="598"/>
      <c r="M33755" s="598"/>
      <c r="N33755" s="598"/>
      <c r="V33755" s="598"/>
      <c r="W33755" s="598"/>
    </row>
    <row r="33756" spans="6:23" x14ac:dyDescent="0.2">
      <c r="F33756" s="610"/>
      <c r="H33756" s="612"/>
      <c r="I33756" s="598"/>
      <c r="J33756" s="598"/>
      <c r="M33756" s="598"/>
      <c r="N33756" s="598"/>
      <c r="V33756" s="598"/>
      <c r="W33756" s="598"/>
    </row>
    <row r="33757" spans="6:23" x14ac:dyDescent="0.2">
      <c r="F33757" s="610"/>
      <c r="H33757" s="612"/>
      <c r="I33757" s="598"/>
      <c r="J33757" s="598"/>
      <c r="M33757" s="598"/>
      <c r="N33757" s="598"/>
      <c r="V33757" s="598"/>
      <c r="W33757" s="598"/>
    </row>
    <row r="33758" spans="6:23" x14ac:dyDescent="0.2">
      <c r="F33758" s="610"/>
      <c r="H33758" s="612"/>
      <c r="I33758" s="598"/>
      <c r="J33758" s="598"/>
      <c r="M33758" s="598"/>
      <c r="N33758" s="598"/>
      <c r="V33758" s="598"/>
      <c r="W33758" s="598"/>
    </row>
    <row r="33759" spans="6:23" x14ac:dyDescent="0.2">
      <c r="F33759" s="610"/>
      <c r="H33759" s="612"/>
      <c r="I33759" s="598"/>
      <c r="J33759" s="598"/>
      <c r="M33759" s="598"/>
      <c r="N33759" s="598"/>
      <c r="V33759" s="598"/>
      <c r="W33759" s="598"/>
    </row>
    <row r="33760" spans="6:23" x14ac:dyDescent="0.2">
      <c r="F33760" s="610"/>
      <c r="H33760" s="612"/>
      <c r="I33760" s="598"/>
      <c r="J33760" s="598"/>
      <c r="M33760" s="598"/>
      <c r="N33760" s="598"/>
      <c r="V33760" s="598"/>
      <c r="W33760" s="598"/>
    </row>
    <row r="33761" spans="6:23" x14ac:dyDescent="0.2">
      <c r="F33761" s="610"/>
      <c r="H33761" s="612"/>
      <c r="I33761" s="598"/>
      <c r="J33761" s="598"/>
      <c r="M33761" s="598"/>
      <c r="N33761" s="598"/>
      <c r="V33761" s="598"/>
      <c r="W33761" s="598"/>
    </row>
    <row r="33762" spans="6:23" x14ac:dyDescent="0.2">
      <c r="F33762" s="610"/>
      <c r="H33762" s="612"/>
      <c r="I33762" s="598"/>
      <c r="J33762" s="598"/>
      <c r="M33762" s="598"/>
      <c r="N33762" s="598"/>
      <c r="V33762" s="598"/>
      <c r="W33762" s="598"/>
    </row>
    <row r="33763" spans="6:23" x14ac:dyDescent="0.2">
      <c r="F33763" s="610"/>
      <c r="H33763" s="612"/>
      <c r="I33763" s="598"/>
      <c r="J33763" s="598"/>
      <c r="M33763" s="598"/>
      <c r="N33763" s="598"/>
      <c r="V33763" s="598"/>
      <c r="W33763" s="598"/>
    </row>
    <row r="33764" spans="6:23" x14ac:dyDescent="0.2">
      <c r="F33764" s="610"/>
      <c r="H33764" s="612"/>
      <c r="I33764" s="598"/>
      <c r="J33764" s="598"/>
      <c r="M33764" s="598"/>
      <c r="N33764" s="598"/>
      <c r="V33764" s="598"/>
      <c r="W33764" s="598"/>
    </row>
    <row r="33765" spans="6:23" x14ac:dyDescent="0.2">
      <c r="F33765" s="610"/>
      <c r="H33765" s="612"/>
      <c r="I33765" s="598"/>
      <c r="J33765" s="598"/>
      <c r="M33765" s="598"/>
      <c r="N33765" s="598"/>
      <c r="V33765" s="598"/>
      <c r="W33765" s="598"/>
    </row>
    <row r="33766" spans="6:23" x14ac:dyDescent="0.2">
      <c r="F33766" s="610"/>
      <c r="H33766" s="612"/>
      <c r="I33766" s="598"/>
      <c r="J33766" s="598"/>
      <c r="M33766" s="598"/>
      <c r="N33766" s="598"/>
      <c r="V33766" s="598"/>
      <c r="W33766" s="598"/>
    </row>
    <row r="33767" spans="6:23" x14ac:dyDescent="0.2">
      <c r="F33767" s="610"/>
      <c r="H33767" s="612"/>
      <c r="I33767" s="598"/>
      <c r="J33767" s="598"/>
      <c r="M33767" s="598"/>
      <c r="N33767" s="598"/>
      <c r="V33767" s="598"/>
      <c r="W33767" s="598"/>
    </row>
    <row r="33768" spans="6:23" x14ac:dyDescent="0.2">
      <c r="F33768" s="610"/>
      <c r="H33768" s="612"/>
      <c r="I33768" s="598"/>
      <c r="J33768" s="598"/>
      <c r="M33768" s="598"/>
      <c r="N33768" s="598"/>
      <c r="V33768" s="598"/>
      <c r="W33768" s="598"/>
    </row>
    <row r="33769" spans="6:23" x14ac:dyDescent="0.2">
      <c r="F33769" s="610"/>
      <c r="H33769" s="612"/>
      <c r="I33769" s="598"/>
      <c r="J33769" s="598"/>
      <c r="M33769" s="598"/>
      <c r="N33769" s="598"/>
      <c r="V33769" s="598"/>
      <c r="W33769" s="598"/>
    </row>
    <row r="33770" spans="6:23" x14ac:dyDescent="0.2">
      <c r="F33770" s="610"/>
      <c r="H33770" s="612"/>
      <c r="I33770" s="598"/>
      <c r="J33770" s="598"/>
      <c r="M33770" s="598"/>
      <c r="N33770" s="598"/>
      <c r="V33770" s="598"/>
      <c r="W33770" s="598"/>
    </row>
    <row r="33771" spans="6:23" x14ac:dyDescent="0.2">
      <c r="F33771" s="610"/>
      <c r="H33771" s="612"/>
      <c r="I33771" s="598"/>
      <c r="J33771" s="598"/>
      <c r="M33771" s="598"/>
      <c r="N33771" s="598"/>
      <c r="V33771" s="598"/>
      <c r="W33771" s="598"/>
    </row>
    <row r="33772" spans="6:23" x14ac:dyDescent="0.2">
      <c r="F33772" s="610"/>
      <c r="H33772" s="612"/>
      <c r="I33772" s="598"/>
      <c r="J33772" s="598"/>
      <c r="M33772" s="598"/>
      <c r="N33772" s="598"/>
      <c r="V33772" s="598"/>
      <c r="W33772" s="598"/>
    </row>
    <row r="33773" spans="6:23" x14ac:dyDescent="0.2">
      <c r="F33773" s="610"/>
      <c r="H33773" s="612"/>
      <c r="I33773" s="598"/>
      <c r="J33773" s="598"/>
      <c r="M33773" s="598"/>
      <c r="N33773" s="598"/>
      <c r="V33773" s="598"/>
      <c r="W33773" s="598"/>
    </row>
    <row r="33774" spans="6:23" x14ac:dyDescent="0.2">
      <c r="F33774" s="610"/>
      <c r="H33774" s="612"/>
      <c r="I33774" s="598"/>
      <c r="J33774" s="598"/>
      <c r="M33774" s="598"/>
      <c r="N33774" s="598"/>
      <c r="V33774" s="598"/>
      <c r="W33774" s="598"/>
    </row>
    <row r="33775" spans="6:23" x14ac:dyDescent="0.2">
      <c r="F33775" s="610"/>
      <c r="H33775" s="612"/>
      <c r="I33775" s="598"/>
      <c r="J33775" s="598"/>
      <c r="M33775" s="598"/>
      <c r="N33775" s="598"/>
      <c r="V33775" s="598"/>
      <c r="W33775" s="598"/>
    </row>
    <row r="33776" spans="6:23" x14ac:dyDescent="0.2">
      <c r="F33776" s="610"/>
      <c r="H33776" s="612"/>
      <c r="I33776" s="598"/>
      <c r="J33776" s="598"/>
      <c r="M33776" s="598"/>
      <c r="N33776" s="598"/>
      <c r="V33776" s="598"/>
      <c r="W33776" s="598"/>
    </row>
    <row r="33777" spans="6:23" x14ac:dyDescent="0.2">
      <c r="F33777" s="610"/>
      <c r="H33777" s="612"/>
      <c r="I33777" s="598"/>
      <c r="J33777" s="598"/>
      <c r="M33777" s="598"/>
      <c r="N33777" s="598"/>
      <c r="V33777" s="598"/>
      <c r="W33777" s="598"/>
    </row>
    <row r="33778" spans="6:23" x14ac:dyDescent="0.2">
      <c r="F33778" s="610"/>
      <c r="H33778" s="612"/>
      <c r="I33778" s="598"/>
      <c r="J33778" s="598"/>
      <c r="M33778" s="598"/>
      <c r="N33778" s="598"/>
      <c r="V33778" s="598"/>
      <c r="W33778" s="598"/>
    </row>
    <row r="33779" spans="6:23" x14ac:dyDescent="0.2">
      <c r="F33779" s="610"/>
      <c r="H33779" s="612"/>
      <c r="I33779" s="598"/>
      <c r="J33779" s="598"/>
      <c r="M33779" s="598"/>
      <c r="N33779" s="598"/>
      <c r="V33779" s="598"/>
      <c r="W33779" s="598"/>
    </row>
    <row r="33780" spans="6:23" x14ac:dyDescent="0.2">
      <c r="F33780" s="610"/>
      <c r="H33780" s="612"/>
      <c r="I33780" s="598"/>
      <c r="J33780" s="598"/>
      <c r="M33780" s="598"/>
      <c r="N33780" s="598"/>
      <c r="V33780" s="598"/>
      <c r="W33780" s="598"/>
    </row>
    <row r="33781" spans="6:23" x14ac:dyDescent="0.2">
      <c r="F33781" s="610"/>
      <c r="H33781" s="612"/>
      <c r="I33781" s="598"/>
      <c r="J33781" s="598"/>
      <c r="M33781" s="598"/>
      <c r="N33781" s="598"/>
      <c r="V33781" s="598"/>
      <c r="W33781" s="598"/>
    </row>
    <row r="33782" spans="6:23" x14ac:dyDescent="0.2">
      <c r="F33782" s="610"/>
      <c r="H33782" s="612"/>
      <c r="I33782" s="598"/>
      <c r="J33782" s="598"/>
      <c r="M33782" s="598"/>
      <c r="N33782" s="598"/>
      <c r="V33782" s="598"/>
      <c r="W33782" s="598"/>
    </row>
    <row r="33783" spans="6:23" x14ac:dyDescent="0.2">
      <c r="F33783" s="610"/>
      <c r="H33783" s="612"/>
      <c r="I33783" s="598"/>
      <c r="J33783" s="598"/>
      <c r="M33783" s="598"/>
      <c r="N33783" s="598"/>
      <c r="V33783" s="598"/>
      <c r="W33783" s="598"/>
    </row>
    <row r="33784" spans="6:23" x14ac:dyDescent="0.2">
      <c r="F33784" s="610"/>
      <c r="H33784" s="612"/>
      <c r="I33784" s="598"/>
      <c r="J33784" s="598"/>
      <c r="M33784" s="598"/>
      <c r="N33784" s="598"/>
      <c r="V33784" s="598"/>
      <c r="W33784" s="598"/>
    </row>
    <row r="33785" spans="6:23" x14ac:dyDescent="0.2">
      <c r="F33785" s="610"/>
      <c r="H33785" s="612"/>
      <c r="I33785" s="598"/>
      <c r="J33785" s="598"/>
      <c r="M33785" s="598"/>
      <c r="N33785" s="598"/>
      <c r="V33785" s="598"/>
      <c r="W33785" s="598"/>
    </row>
    <row r="33786" spans="6:23" x14ac:dyDescent="0.2">
      <c r="F33786" s="610"/>
      <c r="H33786" s="612"/>
      <c r="I33786" s="598"/>
      <c r="J33786" s="598"/>
      <c r="M33786" s="598"/>
      <c r="N33786" s="598"/>
      <c r="V33786" s="598"/>
      <c r="W33786" s="598"/>
    </row>
    <row r="33787" spans="6:23" x14ac:dyDescent="0.2">
      <c r="F33787" s="610"/>
      <c r="H33787" s="612"/>
      <c r="I33787" s="598"/>
      <c r="J33787" s="598"/>
      <c r="M33787" s="598"/>
      <c r="N33787" s="598"/>
      <c r="V33787" s="598"/>
      <c r="W33787" s="598"/>
    </row>
    <row r="33788" spans="6:23" x14ac:dyDescent="0.2">
      <c r="F33788" s="610"/>
      <c r="H33788" s="612"/>
      <c r="I33788" s="598"/>
      <c r="J33788" s="598"/>
      <c r="M33788" s="598"/>
      <c r="N33788" s="598"/>
      <c r="V33788" s="598"/>
      <c r="W33788" s="598"/>
    </row>
    <row r="33789" spans="6:23" x14ac:dyDescent="0.2">
      <c r="F33789" s="610"/>
      <c r="H33789" s="612"/>
      <c r="I33789" s="598"/>
      <c r="J33789" s="598"/>
      <c r="M33789" s="598"/>
      <c r="N33789" s="598"/>
      <c r="V33789" s="598"/>
      <c r="W33789" s="598"/>
    </row>
    <row r="33790" spans="6:23" x14ac:dyDescent="0.2">
      <c r="F33790" s="610"/>
      <c r="H33790" s="612"/>
      <c r="I33790" s="598"/>
      <c r="J33790" s="598"/>
      <c r="M33790" s="598"/>
      <c r="N33790" s="598"/>
      <c r="V33790" s="598"/>
      <c r="W33790" s="598"/>
    </row>
    <row r="33791" spans="6:23" x14ac:dyDescent="0.2">
      <c r="F33791" s="610"/>
      <c r="H33791" s="612"/>
      <c r="I33791" s="598"/>
      <c r="J33791" s="598"/>
      <c r="M33791" s="598"/>
      <c r="N33791" s="598"/>
      <c r="V33791" s="598"/>
      <c r="W33791" s="598"/>
    </row>
    <row r="33792" spans="6:23" x14ac:dyDescent="0.2">
      <c r="F33792" s="610"/>
      <c r="H33792" s="612"/>
      <c r="I33792" s="598"/>
      <c r="J33792" s="598"/>
      <c r="M33792" s="598"/>
      <c r="N33792" s="598"/>
      <c r="V33792" s="598"/>
      <c r="W33792" s="598"/>
    </row>
    <row r="33793" spans="6:23" x14ac:dyDescent="0.2">
      <c r="F33793" s="610"/>
      <c r="H33793" s="612"/>
      <c r="I33793" s="598"/>
      <c r="J33793" s="598"/>
      <c r="M33793" s="598"/>
      <c r="N33793" s="598"/>
      <c r="V33793" s="598"/>
      <c r="W33793" s="598"/>
    </row>
    <row r="33794" spans="6:23" x14ac:dyDescent="0.2">
      <c r="F33794" s="610"/>
      <c r="H33794" s="612"/>
      <c r="I33794" s="598"/>
      <c r="J33794" s="598"/>
      <c r="M33794" s="598"/>
      <c r="N33794" s="598"/>
      <c r="V33794" s="598"/>
      <c r="W33794" s="598"/>
    </row>
    <row r="33795" spans="6:23" x14ac:dyDescent="0.2">
      <c r="F33795" s="610"/>
      <c r="H33795" s="612"/>
      <c r="I33795" s="598"/>
      <c r="J33795" s="598"/>
      <c r="M33795" s="598"/>
      <c r="N33795" s="598"/>
      <c r="V33795" s="598"/>
      <c r="W33795" s="598"/>
    </row>
    <row r="33796" spans="6:23" x14ac:dyDescent="0.2">
      <c r="F33796" s="610"/>
      <c r="H33796" s="612"/>
      <c r="I33796" s="598"/>
      <c r="J33796" s="598"/>
      <c r="M33796" s="598"/>
      <c r="N33796" s="598"/>
      <c r="V33796" s="598"/>
      <c r="W33796" s="598"/>
    </row>
    <row r="33797" spans="6:23" x14ac:dyDescent="0.2">
      <c r="F33797" s="610"/>
      <c r="H33797" s="612"/>
      <c r="I33797" s="598"/>
      <c r="J33797" s="598"/>
      <c r="M33797" s="598"/>
      <c r="N33797" s="598"/>
      <c r="V33797" s="598"/>
      <c r="W33797" s="598"/>
    </row>
    <row r="33798" spans="6:23" x14ac:dyDescent="0.2">
      <c r="F33798" s="610"/>
      <c r="H33798" s="612"/>
      <c r="I33798" s="598"/>
      <c r="J33798" s="598"/>
      <c r="M33798" s="598"/>
      <c r="N33798" s="598"/>
      <c r="V33798" s="598"/>
      <c r="W33798" s="598"/>
    </row>
    <row r="33799" spans="6:23" x14ac:dyDescent="0.2">
      <c r="F33799" s="610"/>
      <c r="H33799" s="612"/>
      <c r="I33799" s="598"/>
      <c r="J33799" s="598"/>
      <c r="M33799" s="598"/>
      <c r="N33799" s="598"/>
      <c r="V33799" s="598"/>
      <c r="W33799" s="598"/>
    </row>
    <row r="33800" spans="6:23" x14ac:dyDescent="0.2">
      <c r="F33800" s="610"/>
      <c r="H33800" s="612"/>
      <c r="I33800" s="598"/>
      <c r="J33800" s="598"/>
      <c r="M33800" s="598"/>
      <c r="N33800" s="598"/>
      <c r="V33800" s="598"/>
      <c r="W33800" s="598"/>
    </row>
    <row r="33801" spans="6:23" x14ac:dyDescent="0.2">
      <c r="F33801" s="610"/>
      <c r="H33801" s="612"/>
      <c r="I33801" s="598"/>
      <c r="J33801" s="598"/>
      <c r="M33801" s="598"/>
      <c r="N33801" s="598"/>
      <c r="V33801" s="598"/>
      <c r="W33801" s="598"/>
    </row>
    <row r="33802" spans="6:23" x14ac:dyDescent="0.2">
      <c r="F33802" s="610"/>
      <c r="H33802" s="612"/>
      <c r="I33802" s="598"/>
      <c r="J33802" s="598"/>
      <c r="M33802" s="598"/>
      <c r="N33802" s="598"/>
      <c r="V33802" s="598"/>
      <c r="W33802" s="598"/>
    </row>
    <row r="33803" spans="6:23" x14ac:dyDescent="0.2">
      <c r="F33803" s="610"/>
      <c r="H33803" s="612"/>
      <c r="I33803" s="598"/>
      <c r="J33803" s="598"/>
      <c r="M33803" s="598"/>
      <c r="N33803" s="598"/>
      <c r="V33803" s="598"/>
      <c r="W33803" s="598"/>
    </row>
    <row r="33804" spans="6:23" x14ac:dyDescent="0.2">
      <c r="F33804" s="610"/>
      <c r="H33804" s="612"/>
      <c r="I33804" s="598"/>
      <c r="J33804" s="598"/>
      <c r="M33804" s="598"/>
      <c r="N33804" s="598"/>
      <c r="V33804" s="598"/>
      <c r="W33804" s="598"/>
    </row>
    <row r="33805" spans="6:23" x14ac:dyDescent="0.2">
      <c r="F33805" s="610"/>
      <c r="H33805" s="612"/>
      <c r="I33805" s="598"/>
      <c r="J33805" s="598"/>
      <c r="M33805" s="598"/>
      <c r="N33805" s="598"/>
      <c r="V33805" s="598"/>
      <c r="W33805" s="598"/>
    </row>
    <row r="33806" spans="6:23" x14ac:dyDescent="0.2">
      <c r="F33806" s="610"/>
      <c r="H33806" s="612"/>
      <c r="I33806" s="598"/>
      <c r="J33806" s="598"/>
      <c r="M33806" s="598"/>
      <c r="N33806" s="598"/>
      <c r="V33806" s="598"/>
      <c r="W33806" s="598"/>
    </row>
    <row r="33807" spans="6:23" x14ac:dyDescent="0.2">
      <c r="F33807" s="610"/>
      <c r="H33807" s="612"/>
      <c r="I33807" s="598"/>
      <c r="J33807" s="598"/>
      <c r="M33807" s="598"/>
      <c r="N33807" s="598"/>
      <c r="V33807" s="598"/>
      <c r="W33807" s="598"/>
    </row>
    <row r="33808" spans="6:23" x14ac:dyDescent="0.2">
      <c r="F33808" s="610"/>
      <c r="H33808" s="612"/>
      <c r="I33808" s="598"/>
      <c r="J33808" s="598"/>
      <c r="M33808" s="598"/>
      <c r="N33808" s="598"/>
      <c r="V33808" s="598"/>
      <c r="W33808" s="598"/>
    </row>
    <row r="33809" spans="6:23" x14ac:dyDescent="0.2">
      <c r="F33809" s="610"/>
      <c r="H33809" s="612"/>
      <c r="I33809" s="598"/>
      <c r="J33809" s="598"/>
      <c r="M33809" s="598"/>
      <c r="N33809" s="598"/>
      <c r="V33809" s="598"/>
      <c r="W33809" s="598"/>
    </row>
    <row r="33810" spans="6:23" x14ac:dyDescent="0.2">
      <c r="F33810" s="610"/>
      <c r="H33810" s="612"/>
      <c r="I33810" s="598"/>
      <c r="J33810" s="598"/>
      <c r="M33810" s="598"/>
      <c r="N33810" s="598"/>
      <c r="V33810" s="598"/>
      <c r="W33810" s="598"/>
    </row>
    <row r="33811" spans="6:23" x14ac:dyDescent="0.2">
      <c r="F33811" s="610"/>
      <c r="H33811" s="612"/>
      <c r="I33811" s="598"/>
      <c r="J33811" s="598"/>
      <c r="M33811" s="598"/>
      <c r="N33811" s="598"/>
      <c r="V33811" s="598"/>
      <c r="W33811" s="598"/>
    </row>
    <row r="33812" spans="6:23" x14ac:dyDescent="0.2">
      <c r="F33812" s="610"/>
      <c r="H33812" s="612"/>
      <c r="I33812" s="598"/>
      <c r="J33812" s="598"/>
      <c r="M33812" s="598"/>
      <c r="N33812" s="598"/>
      <c r="V33812" s="598"/>
      <c r="W33812" s="598"/>
    </row>
    <row r="33813" spans="6:23" x14ac:dyDescent="0.2">
      <c r="F33813" s="610"/>
      <c r="H33813" s="612"/>
      <c r="I33813" s="598"/>
      <c r="J33813" s="598"/>
      <c r="M33813" s="598"/>
      <c r="N33813" s="598"/>
      <c r="V33813" s="598"/>
      <c r="W33813" s="598"/>
    </row>
    <row r="33814" spans="6:23" x14ac:dyDescent="0.2">
      <c r="F33814" s="610"/>
      <c r="H33814" s="612"/>
      <c r="I33814" s="598"/>
      <c r="J33814" s="598"/>
      <c r="M33814" s="598"/>
      <c r="N33814" s="598"/>
      <c r="V33814" s="598"/>
      <c r="W33814" s="598"/>
    </row>
    <row r="33815" spans="6:23" x14ac:dyDescent="0.2">
      <c r="F33815" s="610"/>
      <c r="H33815" s="612"/>
      <c r="I33815" s="598"/>
      <c r="J33815" s="598"/>
      <c r="M33815" s="598"/>
      <c r="N33815" s="598"/>
      <c r="V33815" s="598"/>
      <c r="W33815" s="598"/>
    </row>
    <row r="33816" spans="6:23" x14ac:dyDescent="0.2">
      <c r="F33816" s="610"/>
      <c r="H33816" s="612"/>
      <c r="I33816" s="598"/>
      <c r="J33816" s="598"/>
      <c r="M33816" s="598"/>
      <c r="N33816" s="598"/>
      <c r="V33816" s="598"/>
      <c r="W33816" s="598"/>
    </row>
    <row r="33817" spans="6:23" x14ac:dyDescent="0.2">
      <c r="F33817" s="610"/>
      <c r="H33817" s="612"/>
      <c r="I33817" s="598"/>
      <c r="J33817" s="598"/>
      <c r="M33817" s="598"/>
      <c r="N33817" s="598"/>
      <c r="V33817" s="598"/>
      <c r="W33817" s="598"/>
    </row>
    <row r="33818" spans="6:23" x14ac:dyDescent="0.2">
      <c r="F33818" s="610"/>
      <c r="H33818" s="612"/>
      <c r="I33818" s="598"/>
      <c r="J33818" s="598"/>
      <c r="M33818" s="598"/>
      <c r="N33818" s="598"/>
      <c r="V33818" s="598"/>
      <c r="W33818" s="598"/>
    </row>
    <row r="33819" spans="6:23" x14ac:dyDescent="0.2">
      <c r="F33819" s="610"/>
      <c r="H33819" s="612"/>
      <c r="I33819" s="598"/>
      <c r="J33819" s="598"/>
      <c r="M33819" s="598"/>
      <c r="N33819" s="598"/>
      <c r="V33819" s="598"/>
      <c r="W33819" s="598"/>
    </row>
    <row r="33820" spans="6:23" x14ac:dyDescent="0.2">
      <c r="F33820" s="610"/>
      <c r="H33820" s="612"/>
      <c r="I33820" s="598"/>
      <c r="J33820" s="598"/>
      <c r="M33820" s="598"/>
      <c r="N33820" s="598"/>
      <c r="V33820" s="598"/>
      <c r="W33820" s="598"/>
    </row>
    <row r="33821" spans="6:23" x14ac:dyDescent="0.2">
      <c r="F33821" s="610"/>
      <c r="H33821" s="612"/>
      <c r="I33821" s="598"/>
      <c r="J33821" s="598"/>
      <c r="M33821" s="598"/>
      <c r="N33821" s="598"/>
      <c r="V33821" s="598"/>
      <c r="W33821" s="598"/>
    </row>
    <row r="33822" spans="6:23" x14ac:dyDescent="0.2">
      <c r="F33822" s="610"/>
      <c r="H33822" s="612"/>
      <c r="I33822" s="598"/>
      <c r="J33822" s="598"/>
      <c r="M33822" s="598"/>
      <c r="N33822" s="598"/>
      <c r="V33822" s="598"/>
      <c r="W33822" s="598"/>
    </row>
    <row r="33823" spans="6:23" x14ac:dyDescent="0.2">
      <c r="F33823" s="610"/>
      <c r="H33823" s="612"/>
      <c r="I33823" s="598"/>
      <c r="J33823" s="598"/>
      <c r="M33823" s="598"/>
      <c r="N33823" s="598"/>
      <c r="V33823" s="598"/>
      <c r="W33823" s="598"/>
    </row>
    <row r="33824" spans="6:23" x14ac:dyDescent="0.2">
      <c r="F33824" s="610"/>
      <c r="H33824" s="612"/>
      <c r="I33824" s="598"/>
      <c r="J33824" s="598"/>
      <c r="M33824" s="598"/>
      <c r="N33824" s="598"/>
      <c r="V33824" s="598"/>
      <c r="W33824" s="598"/>
    </row>
    <row r="33825" spans="6:23" x14ac:dyDescent="0.2">
      <c r="F33825" s="610"/>
      <c r="H33825" s="612"/>
      <c r="I33825" s="598"/>
      <c r="J33825" s="598"/>
      <c r="M33825" s="598"/>
      <c r="N33825" s="598"/>
      <c r="V33825" s="598"/>
      <c r="W33825" s="598"/>
    </row>
    <row r="33826" spans="6:23" x14ac:dyDescent="0.2">
      <c r="F33826" s="610"/>
      <c r="H33826" s="612"/>
      <c r="I33826" s="598"/>
      <c r="J33826" s="598"/>
      <c r="M33826" s="598"/>
      <c r="N33826" s="598"/>
      <c r="V33826" s="598"/>
      <c r="W33826" s="598"/>
    </row>
    <row r="33827" spans="6:23" x14ac:dyDescent="0.2">
      <c r="F33827" s="610"/>
      <c r="H33827" s="612"/>
      <c r="I33827" s="598"/>
      <c r="J33827" s="598"/>
      <c r="M33827" s="598"/>
      <c r="N33827" s="598"/>
      <c r="V33827" s="598"/>
      <c r="W33827" s="598"/>
    </row>
    <row r="33828" spans="6:23" x14ac:dyDescent="0.2">
      <c r="F33828" s="610"/>
      <c r="H33828" s="612"/>
      <c r="I33828" s="598"/>
      <c r="J33828" s="598"/>
      <c r="M33828" s="598"/>
      <c r="N33828" s="598"/>
      <c r="V33828" s="598"/>
      <c r="W33828" s="598"/>
    </row>
    <row r="33829" spans="6:23" x14ac:dyDescent="0.2">
      <c r="F33829" s="610"/>
      <c r="H33829" s="612"/>
      <c r="I33829" s="598"/>
      <c r="J33829" s="598"/>
      <c r="M33829" s="598"/>
      <c r="N33829" s="598"/>
      <c r="V33829" s="598"/>
      <c r="W33829" s="598"/>
    </row>
    <row r="33830" spans="6:23" x14ac:dyDescent="0.2">
      <c r="F33830" s="610"/>
      <c r="H33830" s="612"/>
      <c r="I33830" s="598"/>
      <c r="J33830" s="598"/>
      <c r="M33830" s="598"/>
      <c r="N33830" s="598"/>
      <c r="V33830" s="598"/>
      <c r="W33830" s="598"/>
    </row>
    <row r="33831" spans="6:23" x14ac:dyDescent="0.2">
      <c r="F33831" s="610"/>
      <c r="H33831" s="612"/>
      <c r="I33831" s="598"/>
      <c r="J33831" s="598"/>
      <c r="M33831" s="598"/>
      <c r="N33831" s="598"/>
      <c r="V33831" s="598"/>
      <c r="W33831" s="598"/>
    </row>
    <row r="33832" spans="6:23" x14ac:dyDescent="0.2">
      <c r="F33832" s="610"/>
      <c r="H33832" s="612"/>
      <c r="I33832" s="598"/>
      <c r="J33832" s="598"/>
      <c r="M33832" s="598"/>
      <c r="N33832" s="598"/>
      <c r="V33832" s="598"/>
      <c r="W33832" s="598"/>
    </row>
    <row r="33833" spans="6:23" x14ac:dyDescent="0.2">
      <c r="F33833" s="610"/>
      <c r="H33833" s="612"/>
      <c r="I33833" s="598"/>
      <c r="J33833" s="598"/>
      <c r="M33833" s="598"/>
      <c r="N33833" s="598"/>
      <c r="V33833" s="598"/>
      <c r="W33833" s="598"/>
    </row>
    <row r="33834" spans="6:23" x14ac:dyDescent="0.2">
      <c r="F33834" s="610"/>
      <c r="H33834" s="612"/>
      <c r="I33834" s="598"/>
      <c r="J33834" s="598"/>
      <c r="M33834" s="598"/>
      <c r="N33834" s="598"/>
      <c r="V33834" s="598"/>
      <c r="W33834" s="598"/>
    </row>
    <row r="33835" spans="6:23" x14ac:dyDescent="0.2">
      <c r="F33835" s="610"/>
      <c r="H33835" s="612"/>
      <c r="I33835" s="598"/>
      <c r="J33835" s="598"/>
      <c r="M33835" s="598"/>
      <c r="N33835" s="598"/>
      <c r="V33835" s="598"/>
      <c r="W33835" s="598"/>
    </row>
    <row r="33836" spans="6:23" x14ac:dyDescent="0.2">
      <c r="F33836" s="610"/>
      <c r="H33836" s="612"/>
      <c r="I33836" s="598"/>
      <c r="J33836" s="598"/>
      <c r="M33836" s="598"/>
      <c r="N33836" s="598"/>
      <c r="V33836" s="598"/>
      <c r="W33836" s="598"/>
    </row>
    <row r="33837" spans="6:23" x14ac:dyDescent="0.2">
      <c r="F33837" s="610"/>
      <c r="H33837" s="612"/>
      <c r="I33837" s="598"/>
      <c r="J33837" s="598"/>
      <c r="M33837" s="598"/>
      <c r="N33837" s="598"/>
      <c r="V33837" s="598"/>
      <c r="W33837" s="598"/>
    </row>
    <row r="33838" spans="6:23" x14ac:dyDescent="0.2">
      <c r="F33838" s="610"/>
      <c r="H33838" s="612"/>
      <c r="I33838" s="598"/>
      <c r="J33838" s="598"/>
      <c r="M33838" s="598"/>
      <c r="N33838" s="598"/>
      <c r="V33838" s="598"/>
      <c r="W33838" s="598"/>
    </row>
    <row r="33839" spans="6:23" x14ac:dyDescent="0.2">
      <c r="F33839" s="610"/>
      <c r="H33839" s="612"/>
      <c r="I33839" s="598"/>
      <c r="J33839" s="598"/>
      <c r="M33839" s="598"/>
      <c r="N33839" s="598"/>
      <c r="V33839" s="598"/>
      <c r="W33839" s="598"/>
    </row>
    <row r="33840" spans="6:23" x14ac:dyDescent="0.2">
      <c r="F33840" s="610"/>
      <c r="H33840" s="612"/>
      <c r="I33840" s="598"/>
      <c r="J33840" s="598"/>
      <c r="M33840" s="598"/>
      <c r="N33840" s="598"/>
      <c r="V33840" s="598"/>
      <c r="W33840" s="598"/>
    </row>
    <row r="33841" spans="6:23" x14ac:dyDescent="0.2">
      <c r="F33841" s="610"/>
      <c r="H33841" s="612"/>
      <c r="I33841" s="598"/>
      <c r="J33841" s="598"/>
      <c r="M33841" s="598"/>
      <c r="N33841" s="598"/>
      <c r="V33841" s="598"/>
      <c r="W33841" s="598"/>
    </row>
    <row r="33842" spans="6:23" x14ac:dyDescent="0.2">
      <c r="F33842" s="610"/>
      <c r="H33842" s="612"/>
      <c r="I33842" s="598"/>
      <c r="J33842" s="598"/>
      <c r="M33842" s="598"/>
      <c r="N33842" s="598"/>
      <c r="V33842" s="598"/>
      <c r="W33842" s="598"/>
    </row>
    <row r="33843" spans="6:23" x14ac:dyDescent="0.2">
      <c r="F33843" s="610"/>
      <c r="H33843" s="612"/>
      <c r="I33843" s="598"/>
      <c r="J33843" s="598"/>
      <c r="M33843" s="598"/>
      <c r="N33843" s="598"/>
      <c r="V33843" s="598"/>
      <c r="W33843" s="598"/>
    </row>
    <row r="33844" spans="6:23" x14ac:dyDescent="0.2">
      <c r="F33844" s="610"/>
      <c r="H33844" s="612"/>
      <c r="I33844" s="598"/>
      <c r="J33844" s="598"/>
      <c r="M33844" s="598"/>
      <c r="N33844" s="598"/>
      <c r="V33844" s="598"/>
      <c r="W33844" s="598"/>
    </row>
    <row r="33845" spans="6:23" x14ac:dyDescent="0.2">
      <c r="F33845" s="610"/>
      <c r="H33845" s="612"/>
      <c r="I33845" s="598"/>
      <c r="J33845" s="598"/>
      <c r="M33845" s="598"/>
      <c r="N33845" s="598"/>
      <c r="V33845" s="598"/>
      <c r="W33845" s="598"/>
    </row>
    <row r="33846" spans="6:23" x14ac:dyDescent="0.2">
      <c r="F33846" s="610"/>
      <c r="H33846" s="612"/>
      <c r="I33846" s="598"/>
      <c r="J33846" s="598"/>
      <c r="M33846" s="598"/>
      <c r="N33846" s="598"/>
      <c r="V33846" s="598"/>
      <c r="W33846" s="598"/>
    </row>
    <row r="33847" spans="6:23" x14ac:dyDescent="0.2">
      <c r="F33847" s="610"/>
      <c r="H33847" s="612"/>
      <c r="I33847" s="598"/>
      <c r="J33847" s="598"/>
      <c r="M33847" s="598"/>
      <c r="N33847" s="598"/>
      <c r="V33847" s="598"/>
      <c r="W33847" s="598"/>
    </row>
    <row r="33848" spans="6:23" x14ac:dyDescent="0.2">
      <c r="F33848" s="610"/>
      <c r="H33848" s="612"/>
      <c r="I33848" s="598"/>
      <c r="J33848" s="598"/>
      <c r="M33848" s="598"/>
      <c r="N33848" s="598"/>
      <c r="V33848" s="598"/>
      <c r="W33848" s="598"/>
    </row>
    <row r="33849" spans="6:23" x14ac:dyDescent="0.2">
      <c r="F33849" s="610"/>
      <c r="H33849" s="612"/>
      <c r="I33849" s="598"/>
      <c r="J33849" s="598"/>
      <c r="M33849" s="598"/>
      <c r="N33849" s="598"/>
      <c r="V33849" s="598"/>
      <c r="W33849" s="598"/>
    </row>
    <row r="33850" spans="6:23" x14ac:dyDescent="0.2">
      <c r="F33850" s="610"/>
      <c r="H33850" s="612"/>
      <c r="I33850" s="598"/>
      <c r="J33850" s="598"/>
      <c r="M33850" s="598"/>
      <c r="N33850" s="598"/>
      <c r="V33850" s="598"/>
      <c r="W33850" s="598"/>
    </row>
    <row r="33851" spans="6:23" x14ac:dyDescent="0.2">
      <c r="F33851" s="610"/>
      <c r="H33851" s="612"/>
      <c r="I33851" s="598"/>
      <c r="J33851" s="598"/>
      <c r="M33851" s="598"/>
      <c r="N33851" s="598"/>
      <c r="V33851" s="598"/>
      <c r="W33851" s="598"/>
    </row>
    <row r="33852" spans="6:23" x14ac:dyDescent="0.2">
      <c r="F33852" s="610"/>
      <c r="H33852" s="612"/>
      <c r="I33852" s="598"/>
      <c r="J33852" s="598"/>
      <c r="M33852" s="598"/>
      <c r="N33852" s="598"/>
      <c r="V33852" s="598"/>
      <c r="W33852" s="598"/>
    </row>
    <row r="33853" spans="6:23" x14ac:dyDescent="0.2">
      <c r="F33853" s="610"/>
      <c r="H33853" s="612"/>
      <c r="I33853" s="598"/>
      <c r="J33853" s="598"/>
      <c r="M33853" s="598"/>
      <c r="N33853" s="598"/>
      <c r="V33853" s="598"/>
      <c r="W33853" s="598"/>
    </row>
    <row r="33854" spans="6:23" x14ac:dyDescent="0.2">
      <c r="F33854" s="610"/>
      <c r="H33854" s="612"/>
      <c r="I33854" s="598"/>
      <c r="J33854" s="598"/>
      <c r="M33854" s="598"/>
      <c r="N33854" s="598"/>
      <c r="V33854" s="598"/>
      <c r="W33854" s="598"/>
    </row>
    <row r="33855" spans="6:23" x14ac:dyDescent="0.2">
      <c r="F33855" s="610"/>
      <c r="H33855" s="612"/>
      <c r="I33855" s="598"/>
      <c r="J33855" s="598"/>
      <c r="M33855" s="598"/>
      <c r="N33855" s="598"/>
      <c r="V33855" s="598"/>
      <c r="W33855" s="598"/>
    </row>
    <row r="33856" spans="6:23" x14ac:dyDescent="0.2">
      <c r="F33856" s="610"/>
      <c r="H33856" s="612"/>
      <c r="I33856" s="598"/>
      <c r="J33856" s="598"/>
      <c r="M33856" s="598"/>
      <c r="N33856" s="598"/>
      <c r="V33856" s="598"/>
      <c r="W33856" s="598"/>
    </row>
    <row r="33857" spans="6:23" x14ac:dyDescent="0.2">
      <c r="F33857" s="610"/>
      <c r="H33857" s="612"/>
      <c r="I33857" s="598"/>
      <c r="J33857" s="598"/>
      <c r="M33857" s="598"/>
      <c r="N33857" s="598"/>
      <c r="V33857" s="598"/>
      <c r="W33857" s="598"/>
    </row>
    <row r="33858" spans="6:23" x14ac:dyDescent="0.2">
      <c r="F33858" s="610"/>
      <c r="H33858" s="612"/>
      <c r="I33858" s="598"/>
      <c r="J33858" s="598"/>
      <c r="M33858" s="598"/>
      <c r="N33858" s="598"/>
      <c r="V33858" s="598"/>
      <c r="W33858" s="598"/>
    </row>
    <row r="33859" spans="6:23" x14ac:dyDescent="0.2">
      <c r="F33859" s="610"/>
      <c r="H33859" s="612"/>
      <c r="I33859" s="598"/>
      <c r="J33859" s="598"/>
      <c r="M33859" s="598"/>
      <c r="N33859" s="598"/>
      <c r="V33859" s="598"/>
      <c r="W33859" s="598"/>
    </row>
    <row r="33860" spans="6:23" x14ac:dyDescent="0.2">
      <c r="F33860" s="610"/>
      <c r="H33860" s="612"/>
      <c r="I33860" s="598"/>
      <c r="J33860" s="598"/>
      <c r="M33860" s="598"/>
      <c r="N33860" s="598"/>
      <c r="V33860" s="598"/>
      <c r="W33860" s="598"/>
    </row>
    <row r="33861" spans="6:23" x14ac:dyDescent="0.2">
      <c r="F33861" s="610"/>
      <c r="H33861" s="612"/>
      <c r="I33861" s="598"/>
      <c r="J33861" s="598"/>
      <c r="M33861" s="598"/>
      <c r="N33861" s="598"/>
      <c r="V33861" s="598"/>
      <c r="W33861" s="598"/>
    </row>
    <row r="33862" spans="6:23" x14ac:dyDescent="0.2">
      <c r="F33862" s="610"/>
      <c r="H33862" s="612"/>
      <c r="I33862" s="598"/>
      <c r="J33862" s="598"/>
      <c r="M33862" s="598"/>
      <c r="N33862" s="598"/>
      <c r="V33862" s="598"/>
      <c r="W33862" s="598"/>
    </row>
    <row r="33863" spans="6:23" x14ac:dyDescent="0.2">
      <c r="F33863" s="610"/>
      <c r="H33863" s="612"/>
      <c r="I33863" s="598"/>
      <c r="J33863" s="598"/>
      <c r="M33863" s="598"/>
      <c r="N33863" s="598"/>
      <c r="V33863" s="598"/>
      <c r="W33863" s="598"/>
    </row>
    <row r="33864" spans="6:23" x14ac:dyDescent="0.2">
      <c r="F33864" s="610"/>
      <c r="H33864" s="612"/>
      <c r="I33864" s="598"/>
      <c r="J33864" s="598"/>
      <c r="M33864" s="598"/>
      <c r="N33864" s="598"/>
      <c r="V33864" s="598"/>
      <c r="W33864" s="598"/>
    </row>
    <row r="33865" spans="6:23" x14ac:dyDescent="0.2">
      <c r="F33865" s="610"/>
      <c r="H33865" s="612"/>
      <c r="I33865" s="598"/>
      <c r="J33865" s="598"/>
      <c r="M33865" s="598"/>
      <c r="N33865" s="598"/>
      <c r="V33865" s="598"/>
      <c r="W33865" s="598"/>
    </row>
    <row r="33866" spans="6:23" x14ac:dyDescent="0.2">
      <c r="F33866" s="610"/>
      <c r="H33866" s="612"/>
      <c r="I33866" s="598"/>
      <c r="J33866" s="598"/>
      <c r="M33866" s="598"/>
      <c r="N33866" s="598"/>
      <c r="V33866" s="598"/>
      <c r="W33866" s="598"/>
    </row>
    <row r="33867" spans="6:23" x14ac:dyDescent="0.2">
      <c r="F33867" s="610"/>
      <c r="H33867" s="612"/>
      <c r="I33867" s="598"/>
      <c r="J33867" s="598"/>
      <c r="M33867" s="598"/>
      <c r="N33867" s="598"/>
      <c r="V33867" s="598"/>
      <c r="W33867" s="598"/>
    </row>
    <row r="33868" spans="6:23" x14ac:dyDescent="0.2">
      <c r="F33868" s="610"/>
      <c r="H33868" s="612"/>
      <c r="I33868" s="598"/>
      <c r="J33868" s="598"/>
      <c r="M33868" s="598"/>
      <c r="N33868" s="598"/>
      <c r="V33868" s="598"/>
      <c r="W33868" s="598"/>
    </row>
    <row r="33869" spans="6:23" x14ac:dyDescent="0.2">
      <c r="F33869" s="610"/>
      <c r="H33869" s="612"/>
      <c r="I33869" s="598"/>
      <c r="J33869" s="598"/>
      <c r="M33869" s="598"/>
      <c r="N33869" s="598"/>
      <c r="V33869" s="598"/>
      <c r="W33869" s="598"/>
    </row>
    <row r="33870" spans="6:23" x14ac:dyDescent="0.2">
      <c r="F33870" s="610"/>
      <c r="H33870" s="612"/>
      <c r="I33870" s="598"/>
      <c r="J33870" s="598"/>
      <c r="M33870" s="598"/>
      <c r="N33870" s="598"/>
      <c r="V33870" s="598"/>
      <c r="W33870" s="598"/>
    </row>
    <row r="33871" spans="6:23" x14ac:dyDescent="0.2">
      <c r="F33871" s="610"/>
      <c r="H33871" s="612"/>
      <c r="I33871" s="598"/>
      <c r="J33871" s="598"/>
      <c r="M33871" s="598"/>
      <c r="N33871" s="598"/>
      <c r="V33871" s="598"/>
      <c r="W33871" s="598"/>
    </row>
    <row r="33872" spans="6:23" x14ac:dyDescent="0.2">
      <c r="F33872" s="610"/>
      <c r="H33872" s="612"/>
      <c r="I33872" s="598"/>
      <c r="J33872" s="598"/>
      <c r="M33872" s="598"/>
      <c r="N33872" s="598"/>
      <c r="V33872" s="598"/>
      <c r="W33872" s="598"/>
    </row>
    <row r="33873" spans="6:23" x14ac:dyDescent="0.2">
      <c r="F33873" s="610"/>
      <c r="H33873" s="612"/>
      <c r="I33873" s="598"/>
      <c r="J33873" s="598"/>
      <c r="M33873" s="598"/>
      <c r="N33873" s="598"/>
      <c r="V33873" s="598"/>
      <c r="W33873" s="598"/>
    </row>
    <row r="33874" spans="6:23" x14ac:dyDescent="0.2">
      <c r="F33874" s="610"/>
      <c r="H33874" s="612"/>
      <c r="I33874" s="598"/>
      <c r="J33874" s="598"/>
      <c r="M33874" s="598"/>
      <c r="N33874" s="598"/>
      <c r="V33874" s="598"/>
      <c r="W33874" s="598"/>
    </row>
    <row r="33875" spans="6:23" x14ac:dyDescent="0.2">
      <c r="F33875" s="610"/>
      <c r="H33875" s="612"/>
      <c r="I33875" s="598"/>
      <c r="J33875" s="598"/>
      <c r="M33875" s="598"/>
      <c r="N33875" s="598"/>
      <c r="V33875" s="598"/>
      <c r="W33875" s="598"/>
    </row>
    <row r="33876" spans="6:23" x14ac:dyDescent="0.2">
      <c r="F33876" s="610"/>
      <c r="H33876" s="612"/>
      <c r="I33876" s="598"/>
      <c r="J33876" s="598"/>
      <c r="M33876" s="598"/>
      <c r="N33876" s="598"/>
      <c r="V33876" s="598"/>
      <c r="W33876" s="598"/>
    </row>
    <row r="33877" spans="6:23" x14ac:dyDescent="0.2">
      <c r="F33877" s="610"/>
      <c r="H33877" s="612"/>
      <c r="I33877" s="598"/>
      <c r="J33877" s="598"/>
      <c r="M33877" s="598"/>
      <c r="N33877" s="598"/>
      <c r="V33877" s="598"/>
      <c r="W33877" s="598"/>
    </row>
    <row r="33878" spans="6:23" x14ac:dyDescent="0.2">
      <c r="F33878" s="610"/>
      <c r="H33878" s="612"/>
      <c r="I33878" s="598"/>
      <c r="J33878" s="598"/>
      <c r="M33878" s="598"/>
      <c r="N33878" s="598"/>
      <c r="V33878" s="598"/>
      <c r="W33878" s="598"/>
    </row>
    <row r="33879" spans="6:23" x14ac:dyDescent="0.2">
      <c r="F33879" s="610"/>
      <c r="H33879" s="612"/>
      <c r="I33879" s="598"/>
      <c r="J33879" s="598"/>
      <c r="M33879" s="598"/>
      <c r="N33879" s="598"/>
      <c r="V33879" s="598"/>
      <c r="W33879" s="598"/>
    </row>
    <row r="33880" spans="6:23" x14ac:dyDescent="0.2">
      <c r="F33880" s="610"/>
      <c r="H33880" s="612"/>
      <c r="I33880" s="598"/>
      <c r="J33880" s="598"/>
      <c r="M33880" s="598"/>
      <c r="N33880" s="598"/>
      <c r="V33880" s="598"/>
      <c r="W33880" s="598"/>
    </row>
    <row r="33881" spans="6:23" x14ac:dyDescent="0.2">
      <c r="F33881" s="610"/>
      <c r="H33881" s="612"/>
      <c r="I33881" s="598"/>
      <c r="J33881" s="598"/>
      <c r="M33881" s="598"/>
      <c r="N33881" s="598"/>
      <c r="V33881" s="598"/>
      <c r="W33881" s="598"/>
    </row>
    <row r="33882" spans="6:23" x14ac:dyDescent="0.2">
      <c r="F33882" s="610"/>
      <c r="H33882" s="612"/>
      <c r="I33882" s="598"/>
      <c r="J33882" s="598"/>
      <c r="M33882" s="598"/>
      <c r="N33882" s="598"/>
      <c r="V33882" s="598"/>
      <c r="W33882" s="598"/>
    </row>
    <row r="33883" spans="6:23" x14ac:dyDescent="0.2">
      <c r="F33883" s="610"/>
      <c r="H33883" s="612"/>
      <c r="I33883" s="598"/>
      <c r="J33883" s="598"/>
      <c r="M33883" s="598"/>
      <c r="N33883" s="598"/>
      <c r="V33883" s="598"/>
      <c r="W33883" s="598"/>
    </row>
    <row r="33884" spans="6:23" x14ac:dyDescent="0.2">
      <c r="F33884" s="610"/>
      <c r="H33884" s="612"/>
      <c r="I33884" s="598"/>
      <c r="J33884" s="598"/>
      <c r="M33884" s="598"/>
      <c r="N33884" s="598"/>
      <c r="V33884" s="598"/>
      <c r="W33884" s="598"/>
    </row>
    <row r="33885" spans="6:23" x14ac:dyDescent="0.2">
      <c r="F33885" s="610"/>
      <c r="H33885" s="612"/>
      <c r="I33885" s="598"/>
      <c r="J33885" s="598"/>
      <c r="M33885" s="598"/>
      <c r="N33885" s="598"/>
      <c r="V33885" s="598"/>
      <c r="W33885" s="598"/>
    </row>
    <row r="33886" spans="6:23" x14ac:dyDescent="0.2">
      <c r="F33886" s="610"/>
      <c r="H33886" s="612"/>
      <c r="I33886" s="598"/>
      <c r="J33886" s="598"/>
      <c r="M33886" s="598"/>
      <c r="N33886" s="598"/>
      <c r="V33886" s="598"/>
      <c r="W33886" s="598"/>
    </row>
    <row r="33887" spans="6:23" x14ac:dyDescent="0.2">
      <c r="F33887" s="610"/>
      <c r="H33887" s="612"/>
      <c r="I33887" s="598"/>
      <c r="J33887" s="598"/>
      <c r="M33887" s="598"/>
      <c r="N33887" s="598"/>
      <c r="V33887" s="598"/>
      <c r="W33887" s="598"/>
    </row>
    <row r="33888" spans="6:23" x14ac:dyDescent="0.2">
      <c r="F33888" s="610"/>
      <c r="H33888" s="612"/>
      <c r="I33888" s="598"/>
      <c r="J33888" s="598"/>
      <c r="M33888" s="598"/>
      <c r="N33888" s="598"/>
      <c r="V33888" s="598"/>
      <c r="W33888" s="598"/>
    </row>
    <row r="33889" spans="6:23" x14ac:dyDescent="0.2">
      <c r="F33889" s="610"/>
      <c r="H33889" s="612"/>
      <c r="I33889" s="598"/>
      <c r="J33889" s="598"/>
      <c r="M33889" s="598"/>
      <c r="N33889" s="598"/>
      <c r="V33889" s="598"/>
      <c r="W33889" s="598"/>
    </row>
    <row r="33890" spans="6:23" x14ac:dyDescent="0.2">
      <c r="F33890" s="610"/>
      <c r="H33890" s="612"/>
      <c r="I33890" s="598"/>
      <c r="J33890" s="598"/>
      <c r="M33890" s="598"/>
      <c r="N33890" s="598"/>
      <c r="V33890" s="598"/>
      <c r="W33890" s="598"/>
    </row>
    <row r="33891" spans="6:23" x14ac:dyDescent="0.2">
      <c r="F33891" s="610"/>
      <c r="H33891" s="612"/>
      <c r="I33891" s="598"/>
      <c r="J33891" s="598"/>
      <c r="M33891" s="598"/>
      <c r="N33891" s="598"/>
      <c r="V33891" s="598"/>
      <c r="W33891" s="598"/>
    </row>
    <row r="33892" spans="6:23" x14ac:dyDescent="0.2">
      <c r="F33892" s="610"/>
      <c r="H33892" s="612"/>
      <c r="I33892" s="598"/>
      <c r="J33892" s="598"/>
      <c r="M33892" s="598"/>
      <c r="N33892" s="598"/>
      <c r="V33892" s="598"/>
      <c r="W33892" s="598"/>
    </row>
    <row r="33893" spans="6:23" x14ac:dyDescent="0.2">
      <c r="F33893" s="610"/>
      <c r="H33893" s="612"/>
      <c r="I33893" s="598"/>
      <c r="J33893" s="598"/>
      <c r="M33893" s="598"/>
      <c r="N33893" s="598"/>
      <c r="V33893" s="598"/>
      <c r="W33893" s="598"/>
    </row>
    <row r="33894" spans="6:23" x14ac:dyDescent="0.2">
      <c r="F33894" s="610"/>
      <c r="H33894" s="612"/>
      <c r="I33894" s="598"/>
      <c r="J33894" s="598"/>
      <c r="M33894" s="598"/>
      <c r="N33894" s="598"/>
      <c r="V33894" s="598"/>
      <c r="W33894" s="598"/>
    </row>
    <row r="33895" spans="6:23" x14ac:dyDescent="0.2">
      <c r="F33895" s="610"/>
      <c r="H33895" s="612"/>
      <c r="I33895" s="598"/>
      <c r="J33895" s="598"/>
      <c r="M33895" s="598"/>
      <c r="N33895" s="598"/>
      <c r="V33895" s="598"/>
      <c r="W33895" s="598"/>
    </row>
    <row r="33896" spans="6:23" x14ac:dyDescent="0.2">
      <c r="F33896" s="610"/>
      <c r="H33896" s="612"/>
      <c r="I33896" s="598"/>
      <c r="J33896" s="598"/>
      <c r="M33896" s="598"/>
      <c r="N33896" s="598"/>
      <c r="V33896" s="598"/>
      <c r="W33896" s="598"/>
    </row>
    <row r="33897" spans="6:23" x14ac:dyDescent="0.2">
      <c r="F33897" s="610"/>
      <c r="H33897" s="612"/>
      <c r="I33897" s="598"/>
      <c r="J33897" s="598"/>
      <c r="M33897" s="598"/>
      <c r="N33897" s="598"/>
      <c r="V33897" s="598"/>
      <c r="W33897" s="598"/>
    </row>
    <row r="33898" spans="6:23" x14ac:dyDescent="0.2">
      <c r="F33898" s="610"/>
      <c r="H33898" s="612"/>
      <c r="I33898" s="598"/>
      <c r="J33898" s="598"/>
      <c r="M33898" s="598"/>
      <c r="N33898" s="598"/>
      <c r="V33898" s="598"/>
      <c r="W33898" s="598"/>
    </row>
    <row r="33899" spans="6:23" x14ac:dyDescent="0.2">
      <c r="F33899" s="610"/>
      <c r="H33899" s="612"/>
      <c r="I33899" s="598"/>
      <c r="J33899" s="598"/>
      <c r="M33899" s="598"/>
      <c r="N33899" s="598"/>
      <c r="V33899" s="598"/>
      <c r="W33899" s="598"/>
    </row>
    <row r="33900" spans="6:23" x14ac:dyDescent="0.2">
      <c r="F33900" s="610"/>
      <c r="H33900" s="612"/>
      <c r="I33900" s="598"/>
      <c r="J33900" s="598"/>
      <c r="M33900" s="598"/>
      <c r="N33900" s="598"/>
      <c r="V33900" s="598"/>
      <c r="W33900" s="598"/>
    </row>
    <row r="33901" spans="6:23" x14ac:dyDescent="0.2">
      <c r="F33901" s="610"/>
      <c r="H33901" s="612"/>
      <c r="I33901" s="598"/>
      <c r="J33901" s="598"/>
      <c r="M33901" s="598"/>
      <c r="N33901" s="598"/>
      <c r="V33901" s="598"/>
      <c r="W33901" s="598"/>
    </row>
    <row r="33902" spans="6:23" x14ac:dyDescent="0.2">
      <c r="F33902" s="610"/>
      <c r="H33902" s="612"/>
      <c r="I33902" s="598"/>
      <c r="J33902" s="598"/>
      <c r="M33902" s="598"/>
      <c r="N33902" s="598"/>
      <c r="V33902" s="598"/>
      <c r="W33902" s="598"/>
    </row>
    <row r="33903" spans="6:23" x14ac:dyDescent="0.2">
      <c r="F33903" s="610"/>
      <c r="H33903" s="612"/>
      <c r="I33903" s="598"/>
      <c r="J33903" s="598"/>
      <c r="M33903" s="598"/>
      <c r="N33903" s="598"/>
      <c r="V33903" s="598"/>
      <c r="W33903" s="598"/>
    </row>
    <row r="33904" spans="6:23" x14ac:dyDescent="0.2">
      <c r="F33904" s="610"/>
      <c r="H33904" s="612"/>
      <c r="I33904" s="598"/>
      <c r="J33904" s="598"/>
      <c r="M33904" s="598"/>
      <c r="N33904" s="598"/>
      <c r="V33904" s="598"/>
      <c r="W33904" s="598"/>
    </row>
    <row r="33905" spans="6:23" x14ac:dyDescent="0.2">
      <c r="F33905" s="610"/>
      <c r="H33905" s="612"/>
      <c r="I33905" s="598"/>
      <c r="J33905" s="598"/>
      <c r="M33905" s="598"/>
      <c r="N33905" s="598"/>
      <c r="V33905" s="598"/>
      <c r="W33905" s="598"/>
    </row>
    <row r="33906" spans="6:23" x14ac:dyDescent="0.2">
      <c r="F33906" s="610"/>
      <c r="H33906" s="612"/>
      <c r="I33906" s="598"/>
      <c r="J33906" s="598"/>
      <c r="M33906" s="598"/>
      <c r="N33906" s="598"/>
      <c r="V33906" s="598"/>
      <c r="W33906" s="598"/>
    </row>
    <row r="33907" spans="6:23" x14ac:dyDescent="0.2">
      <c r="F33907" s="610"/>
      <c r="H33907" s="612"/>
      <c r="I33907" s="598"/>
      <c r="J33907" s="598"/>
      <c r="M33907" s="598"/>
      <c r="N33907" s="598"/>
      <c r="V33907" s="598"/>
      <c r="W33907" s="598"/>
    </row>
    <row r="33908" spans="6:23" x14ac:dyDescent="0.2">
      <c r="F33908" s="610"/>
      <c r="H33908" s="612"/>
      <c r="I33908" s="598"/>
      <c r="J33908" s="598"/>
      <c r="M33908" s="598"/>
      <c r="N33908" s="598"/>
      <c r="V33908" s="598"/>
      <c r="W33908" s="598"/>
    </row>
    <row r="33909" spans="6:23" x14ac:dyDescent="0.2">
      <c r="F33909" s="610"/>
      <c r="H33909" s="612"/>
      <c r="I33909" s="598"/>
      <c r="J33909" s="598"/>
      <c r="M33909" s="598"/>
      <c r="N33909" s="598"/>
      <c r="V33909" s="598"/>
      <c r="W33909" s="598"/>
    </row>
    <row r="33910" spans="6:23" x14ac:dyDescent="0.2">
      <c r="F33910" s="610"/>
      <c r="H33910" s="612"/>
      <c r="I33910" s="598"/>
      <c r="J33910" s="598"/>
      <c r="M33910" s="598"/>
      <c r="N33910" s="598"/>
      <c r="V33910" s="598"/>
      <c r="W33910" s="598"/>
    </row>
    <row r="33911" spans="6:23" x14ac:dyDescent="0.2">
      <c r="F33911" s="610"/>
      <c r="H33911" s="612"/>
      <c r="I33911" s="598"/>
      <c r="J33911" s="598"/>
      <c r="M33911" s="598"/>
      <c r="N33911" s="598"/>
      <c r="V33911" s="598"/>
      <c r="W33911" s="598"/>
    </row>
    <row r="33912" spans="6:23" x14ac:dyDescent="0.2">
      <c r="F33912" s="610"/>
      <c r="H33912" s="612"/>
      <c r="I33912" s="598"/>
      <c r="J33912" s="598"/>
      <c r="M33912" s="598"/>
      <c r="N33912" s="598"/>
      <c r="V33912" s="598"/>
      <c r="W33912" s="598"/>
    </row>
    <row r="33913" spans="6:23" x14ac:dyDescent="0.2">
      <c r="F33913" s="610"/>
      <c r="H33913" s="612"/>
      <c r="I33913" s="598"/>
      <c r="J33913" s="598"/>
      <c r="M33913" s="598"/>
      <c r="N33913" s="598"/>
      <c r="V33913" s="598"/>
      <c r="W33913" s="598"/>
    </row>
    <row r="33914" spans="6:23" x14ac:dyDescent="0.2">
      <c r="F33914" s="610"/>
      <c r="H33914" s="612"/>
      <c r="I33914" s="598"/>
      <c r="J33914" s="598"/>
      <c r="M33914" s="598"/>
      <c r="N33914" s="598"/>
      <c r="V33914" s="598"/>
      <c r="W33914" s="598"/>
    </row>
    <row r="33915" spans="6:23" x14ac:dyDescent="0.2">
      <c r="F33915" s="610"/>
      <c r="H33915" s="612"/>
      <c r="I33915" s="598"/>
      <c r="J33915" s="598"/>
      <c r="M33915" s="598"/>
      <c r="N33915" s="598"/>
      <c r="V33915" s="598"/>
      <c r="W33915" s="598"/>
    </row>
    <row r="33916" spans="6:23" x14ac:dyDescent="0.2">
      <c r="F33916" s="610"/>
      <c r="H33916" s="612"/>
      <c r="I33916" s="598"/>
      <c r="J33916" s="598"/>
      <c r="M33916" s="598"/>
      <c r="N33916" s="598"/>
      <c r="V33916" s="598"/>
      <c r="W33916" s="598"/>
    </row>
    <row r="33917" spans="6:23" x14ac:dyDescent="0.2">
      <c r="F33917" s="610"/>
      <c r="H33917" s="612"/>
      <c r="I33917" s="598"/>
      <c r="J33917" s="598"/>
      <c r="M33917" s="598"/>
      <c r="N33917" s="598"/>
      <c r="V33917" s="598"/>
      <c r="W33917" s="598"/>
    </row>
    <row r="33918" spans="6:23" x14ac:dyDescent="0.2">
      <c r="F33918" s="610"/>
      <c r="H33918" s="612"/>
      <c r="I33918" s="598"/>
      <c r="J33918" s="598"/>
      <c r="M33918" s="598"/>
      <c r="N33918" s="598"/>
      <c r="V33918" s="598"/>
      <c r="W33918" s="598"/>
    </row>
    <row r="33919" spans="6:23" x14ac:dyDescent="0.2">
      <c r="F33919" s="610"/>
      <c r="H33919" s="612"/>
      <c r="I33919" s="598"/>
      <c r="J33919" s="598"/>
      <c r="M33919" s="598"/>
      <c r="N33919" s="598"/>
      <c r="V33919" s="598"/>
      <c r="W33919" s="598"/>
    </row>
    <row r="33920" spans="6:23" x14ac:dyDescent="0.2">
      <c r="F33920" s="610"/>
      <c r="H33920" s="612"/>
      <c r="I33920" s="598"/>
      <c r="J33920" s="598"/>
      <c r="M33920" s="598"/>
      <c r="N33920" s="598"/>
      <c r="V33920" s="598"/>
      <c r="W33920" s="598"/>
    </row>
    <row r="33921" spans="6:23" x14ac:dyDescent="0.2">
      <c r="F33921" s="610"/>
      <c r="H33921" s="612"/>
      <c r="I33921" s="598"/>
      <c r="J33921" s="598"/>
      <c r="M33921" s="598"/>
      <c r="N33921" s="598"/>
      <c r="V33921" s="598"/>
      <c r="W33921" s="598"/>
    </row>
    <row r="33922" spans="6:23" x14ac:dyDescent="0.2">
      <c r="F33922" s="610"/>
      <c r="H33922" s="612"/>
      <c r="I33922" s="598"/>
      <c r="J33922" s="598"/>
      <c r="M33922" s="598"/>
      <c r="N33922" s="598"/>
      <c r="V33922" s="598"/>
      <c r="W33922" s="598"/>
    </row>
    <row r="33923" spans="6:23" x14ac:dyDescent="0.2">
      <c r="F33923" s="610"/>
      <c r="H33923" s="612"/>
      <c r="I33923" s="598"/>
      <c r="J33923" s="598"/>
      <c r="M33923" s="598"/>
      <c r="N33923" s="598"/>
      <c r="V33923" s="598"/>
      <c r="W33923" s="598"/>
    </row>
    <row r="33924" spans="6:23" x14ac:dyDescent="0.2">
      <c r="F33924" s="610"/>
      <c r="H33924" s="612"/>
      <c r="I33924" s="598"/>
      <c r="J33924" s="598"/>
      <c r="M33924" s="598"/>
      <c r="N33924" s="598"/>
      <c r="V33924" s="598"/>
      <c r="W33924" s="598"/>
    </row>
    <row r="33925" spans="6:23" x14ac:dyDescent="0.2">
      <c r="F33925" s="610"/>
      <c r="H33925" s="612"/>
      <c r="I33925" s="598"/>
      <c r="J33925" s="598"/>
      <c r="M33925" s="598"/>
      <c r="N33925" s="598"/>
      <c r="V33925" s="598"/>
      <c r="W33925" s="598"/>
    </row>
    <row r="33926" spans="6:23" x14ac:dyDescent="0.2">
      <c r="F33926" s="610"/>
      <c r="H33926" s="612"/>
      <c r="I33926" s="598"/>
      <c r="J33926" s="598"/>
      <c r="M33926" s="598"/>
      <c r="N33926" s="598"/>
      <c r="V33926" s="598"/>
      <c r="W33926" s="598"/>
    </row>
    <row r="33927" spans="6:23" x14ac:dyDescent="0.2">
      <c r="F33927" s="610"/>
      <c r="H33927" s="612"/>
      <c r="I33927" s="598"/>
      <c r="J33927" s="598"/>
      <c r="M33927" s="598"/>
      <c r="N33927" s="598"/>
      <c r="V33927" s="598"/>
      <c r="W33927" s="598"/>
    </row>
    <row r="33928" spans="6:23" x14ac:dyDescent="0.2">
      <c r="F33928" s="610"/>
      <c r="H33928" s="612"/>
      <c r="I33928" s="598"/>
      <c r="J33928" s="598"/>
      <c r="M33928" s="598"/>
      <c r="N33928" s="598"/>
      <c r="V33928" s="598"/>
      <c r="W33928" s="598"/>
    </row>
    <row r="33929" spans="6:23" x14ac:dyDescent="0.2">
      <c r="F33929" s="610"/>
      <c r="H33929" s="612"/>
      <c r="I33929" s="598"/>
      <c r="J33929" s="598"/>
      <c r="M33929" s="598"/>
      <c r="N33929" s="598"/>
      <c r="V33929" s="598"/>
      <c r="W33929" s="598"/>
    </row>
    <row r="33930" spans="6:23" x14ac:dyDescent="0.2">
      <c r="F33930" s="610"/>
      <c r="H33930" s="612"/>
      <c r="I33930" s="598"/>
      <c r="J33930" s="598"/>
      <c r="M33930" s="598"/>
      <c r="N33930" s="598"/>
      <c r="V33930" s="598"/>
      <c r="W33930" s="598"/>
    </row>
    <row r="33931" spans="6:23" x14ac:dyDescent="0.2">
      <c r="F33931" s="610"/>
      <c r="H33931" s="612"/>
      <c r="I33931" s="598"/>
      <c r="J33931" s="598"/>
      <c r="M33931" s="598"/>
      <c r="N33931" s="598"/>
      <c r="V33931" s="598"/>
      <c r="W33931" s="598"/>
    </row>
    <row r="33932" spans="6:23" x14ac:dyDescent="0.2">
      <c r="F33932" s="610"/>
      <c r="H33932" s="612"/>
      <c r="I33932" s="598"/>
      <c r="J33932" s="598"/>
      <c r="M33932" s="598"/>
      <c r="N33932" s="598"/>
      <c r="V33932" s="598"/>
      <c r="W33932" s="598"/>
    </row>
    <row r="33933" spans="6:23" x14ac:dyDescent="0.2">
      <c r="F33933" s="610"/>
      <c r="H33933" s="612"/>
      <c r="I33933" s="598"/>
      <c r="J33933" s="598"/>
      <c r="M33933" s="598"/>
      <c r="N33933" s="598"/>
      <c r="V33933" s="598"/>
      <c r="W33933" s="598"/>
    </row>
    <row r="33934" spans="6:23" x14ac:dyDescent="0.2">
      <c r="F33934" s="610"/>
      <c r="H33934" s="612"/>
      <c r="I33934" s="598"/>
      <c r="J33934" s="598"/>
      <c r="M33934" s="598"/>
      <c r="N33934" s="598"/>
      <c r="V33934" s="598"/>
      <c r="W33934" s="598"/>
    </row>
    <row r="33935" spans="6:23" x14ac:dyDescent="0.2">
      <c r="F33935" s="610"/>
      <c r="H33935" s="612"/>
      <c r="I33935" s="598"/>
      <c r="J33935" s="598"/>
      <c r="M33935" s="598"/>
      <c r="N33935" s="598"/>
      <c r="V33935" s="598"/>
      <c r="W33935" s="598"/>
    </row>
    <row r="33936" spans="6:23" x14ac:dyDescent="0.2">
      <c r="F33936" s="610"/>
      <c r="H33936" s="612"/>
      <c r="I33936" s="598"/>
      <c r="J33936" s="598"/>
      <c r="M33936" s="598"/>
      <c r="N33936" s="598"/>
      <c r="V33936" s="598"/>
      <c r="W33936" s="598"/>
    </row>
    <row r="33937" spans="6:23" x14ac:dyDescent="0.2">
      <c r="F33937" s="610"/>
      <c r="H33937" s="612"/>
      <c r="I33937" s="598"/>
      <c r="J33937" s="598"/>
      <c r="M33937" s="598"/>
      <c r="N33937" s="598"/>
      <c r="V33937" s="598"/>
      <c r="W33937" s="598"/>
    </row>
    <row r="33938" spans="6:23" x14ac:dyDescent="0.2">
      <c r="F33938" s="610"/>
      <c r="H33938" s="612"/>
      <c r="I33938" s="598"/>
      <c r="J33938" s="598"/>
      <c r="M33938" s="598"/>
      <c r="N33938" s="598"/>
      <c r="V33938" s="598"/>
      <c r="W33938" s="598"/>
    </row>
    <row r="33939" spans="6:23" x14ac:dyDescent="0.2">
      <c r="F33939" s="610"/>
      <c r="H33939" s="612"/>
      <c r="I33939" s="598"/>
      <c r="J33939" s="598"/>
      <c r="M33939" s="598"/>
      <c r="N33939" s="598"/>
      <c r="V33939" s="598"/>
      <c r="W33939" s="598"/>
    </row>
    <row r="33940" spans="6:23" x14ac:dyDescent="0.2">
      <c r="F33940" s="610"/>
      <c r="H33940" s="612"/>
      <c r="I33940" s="598"/>
      <c r="J33940" s="598"/>
      <c r="M33940" s="598"/>
      <c r="N33940" s="598"/>
      <c r="V33940" s="598"/>
      <c r="W33940" s="598"/>
    </row>
    <row r="33941" spans="6:23" x14ac:dyDescent="0.2">
      <c r="F33941" s="610"/>
      <c r="H33941" s="612"/>
      <c r="I33941" s="598"/>
      <c r="J33941" s="598"/>
      <c r="M33941" s="598"/>
      <c r="N33941" s="598"/>
      <c r="V33941" s="598"/>
      <c r="W33941" s="598"/>
    </row>
    <row r="33942" spans="6:23" x14ac:dyDescent="0.2">
      <c r="F33942" s="610"/>
      <c r="H33942" s="612"/>
      <c r="I33942" s="598"/>
      <c r="J33942" s="598"/>
      <c r="M33942" s="598"/>
      <c r="N33942" s="598"/>
      <c r="V33942" s="598"/>
      <c r="W33942" s="598"/>
    </row>
    <row r="33943" spans="6:23" x14ac:dyDescent="0.2">
      <c r="F33943" s="610"/>
      <c r="H33943" s="612"/>
      <c r="I33943" s="598"/>
      <c r="J33943" s="598"/>
      <c r="M33943" s="598"/>
      <c r="N33943" s="598"/>
      <c r="V33943" s="598"/>
      <c r="W33943" s="598"/>
    </row>
    <row r="33944" spans="6:23" x14ac:dyDescent="0.2">
      <c r="F33944" s="610"/>
      <c r="H33944" s="612"/>
      <c r="I33944" s="598"/>
      <c r="J33944" s="598"/>
      <c r="M33944" s="598"/>
      <c r="N33944" s="598"/>
      <c r="V33944" s="598"/>
      <c r="W33944" s="598"/>
    </row>
    <row r="33945" spans="6:23" x14ac:dyDescent="0.2">
      <c r="F33945" s="610"/>
      <c r="H33945" s="612"/>
      <c r="I33945" s="598"/>
      <c r="J33945" s="598"/>
      <c r="M33945" s="598"/>
      <c r="N33945" s="598"/>
      <c r="V33945" s="598"/>
      <c r="W33945" s="598"/>
    </row>
    <row r="33946" spans="6:23" x14ac:dyDescent="0.2">
      <c r="F33946" s="610"/>
      <c r="H33946" s="612"/>
      <c r="I33946" s="598"/>
      <c r="J33946" s="598"/>
      <c r="M33946" s="598"/>
      <c r="N33946" s="598"/>
      <c r="V33946" s="598"/>
      <c r="W33946" s="598"/>
    </row>
    <row r="33947" spans="6:23" x14ac:dyDescent="0.2">
      <c r="F33947" s="610"/>
      <c r="H33947" s="612"/>
      <c r="I33947" s="598"/>
      <c r="J33947" s="598"/>
      <c r="M33947" s="598"/>
      <c r="N33947" s="598"/>
      <c r="V33947" s="598"/>
      <c r="W33947" s="598"/>
    </row>
    <row r="33948" spans="6:23" x14ac:dyDescent="0.2">
      <c r="F33948" s="610"/>
      <c r="H33948" s="612"/>
      <c r="I33948" s="598"/>
      <c r="J33948" s="598"/>
      <c r="M33948" s="598"/>
      <c r="N33948" s="598"/>
      <c r="V33948" s="598"/>
      <c r="W33948" s="598"/>
    </row>
    <row r="33949" spans="6:23" x14ac:dyDescent="0.2">
      <c r="F33949" s="610"/>
      <c r="H33949" s="612"/>
      <c r="I33949" s="598"/>
      <c r="J33949" s="598"/>
      <c r="M33949" s="598"/>
      <c r="N33949" s="598"/>
      <c r="V33949" s="598"/>
      <c r="W33949" s="598"/>
    </row>
    <row r="33950" spans="6:23" x14ac:dyDescent="0.2">
      <c r="F33950" s="610"/>
      <c r="H33950" s="612"/>
      <c r="I33950" s="598"/>
      <c r="J33950" s="598"/>
      <c r="M33950" s="598"/>
      <c r="N33950" s="598"/>
      <c r="V33950" s="598"/>
      <c r="W33950" s="598"/>
    </row>
    <row r="33951" spans="6:23" x14ac:dyDescent="0.2">
      <c r="F33951" s="610"/>
      <c r="H33951" s="612"/>
      <c r="I33951" s="598"/>
      <c r="J33951" s="598"/>
      <c r="M33951" s="598"/>
      <c r="N33951" s="598"/>
      <c r="V33951" s="598"/>
      <c r="W33951" s="598"/>
    </row>
    <row r="33952" spans="6:23" x14ac:dyDescent="0.2">
      <c r="F33952" s="610"/>
      <c r="H33952" s="612"/>
      <c r="I33952" s="598"/>
      <c r="J33952" s="598"/>
      <c r="M33952" s="598"/>
      <c r="N33952" s="598"/>
      <c r="V33952" s="598"/>
      <c r="W33952" s="598"/>
    </row>
    <row r="33953" spans="6:23" x14ac:dyDescent="0.2">
      <c r="F33953" s="610"/>
      <c r="H33953" s="612"/>
      <c r="I33953" s="598"/>
      <c r="J33953" s="598"/>
      <c r="M33953" s="598"/>
      <c r="N33953" s="598"/>
      <c r="V33953" s="598"/>
      <c r="W33953" s="598"/>
    </row>
    <row r="33954" spans="6:23" x14ac:dyDescent="0.2">
      <c r="F33954" s="610"/>
      <c r="H33954" s="612"/>
      <c r="I33954" s="598"/>
      <c r="J33954" s="598"/>
      <c r="M33954" s="598"/>
      <c r="N33954" s="598"/>
      <c r="V33954" s="598"/>
      <c r="W33954" s="598"/>
    </row>
    <row r="33955" spans="6:23" x14ac:dyDescent="0.2">
      <c r="F33955" s="610"/>
      <c r="H33955" s="612"/>
      <c r="I33955" s="598"/>
      <c r="J33955" s="598"/>
      <c r="M33955" s="598"/>
      <c r="N33955" s="598"/>
      <c r="V33955" s="598"/>
      <c r="W33955" s="598"/>
    </row>
    <row r="33956" spans="6:23" x14ac:dyDescent="0.2">
      <c r="F33956" s="610"/>
      <c r="H33956" s="612"/>
      <c r="I33956" s="598"/>
      <c r="J33956" s="598"/>
      <c r="M33956" s="598"/>
      <c r="N33956" s="598"/>
      <c r="V33956" s="598"/>
      <c r="W33956" s="598"/>
    </row>
    <row r="33957" spans="6:23" x14ac:dyDescent="0.2">
      <c r="F33957" s="610"/>
      <c r="H33957" s="612"/>
      <c r="I33957" s="598"/>
      <c r="J33957" s="598"/>
      <c r="M33957" s="598"/>
      <c r="N33957" s="598"/>
      <c r="V33957" s="598"/>
      <c r="W33957" s="598"/>
    </row>
    <row r="33958" spans="6:23" x14ac:dyDescent="0.2">
      <c r="F33958" s="610"/>
      <c r="H33958" s="612"/>
      <c r="I33958" s="598"/>
      <c r="J33958" s="598"/>
      <c r="M33958" s="598"/>
      <c r="N33958" s="598"/>
      <c r="V33958" s="598"/>
      <c r="W33958" s="598"/>
    </row>
    <row r="33959" spans="6:23" x14ac:dyDescent="0.2">
      <c r="F33959" s="610"/>
      <c r="H33959" s="612"/>
      <c r="I33959" s="598"/>
      <c r="J33959" s="598"/>
      <c r="M33959" s="598"/>
      <c r="N33959" s="598"/>
      <c r="V33959" s="598"/>
      <c r="W33959" s="598"/>
    </row>
    <row r="33960" spans="6:23" x14ac:dyDescent="0.2">
      <c r="F33960" s="610"/>
      <c r="H33960" s="612"/>
      <c r="I33960" s="598"/>
      <c r="J33960" s="598"/>
      <c r="M33960" s="598"/>
      <c r="N33960" s="598"/>
      <c r="V33960" s="598"/>
      <c r="W33960" s="598"/>
    </row>
    <row r="33961" spans="6:23" x14ac:dyDescent="0.2">
      <c r="F33961" s="610"/>
      <c r="H33961" s="612"/>
      <c r="I33961" s="598"/>
      <c r="J33961" s="598"/>
      <c r="M33961" s="598"/>
      <c r="N33961" s="598"/>
      <c r="V33961" s="598"/>
      <c r="W33961" s="598"/>
    </row>
    <row r="33962" spans="6:23" x14ac:dyDescent="0.2">
      <c r="F33962" s="610"/>
      <c r="H33962" s="612"/>
      <c r="I33962" s="598"/>
      <c r="J33962" s="598"/>
      <c r="M33962" s="598"/>
      <c r="N33962" s="598"/>
      <c r="V33962" s="598"/>
      <c r="W33962" s="598"/>
    </row>
    <row r="33963" spans="6:23" x14ac:dyDescent="0.2">
      <c r="F33963" s="610"/>
      <c r="H33963" s="612"/>
      <c r="I33963" s="598"/>
      <c r="J33963" s="598"/>
      <c r="M33963" s="598"/>
      <c r="N33963" s="598"/>
      <c r="V33963" s="598"/>
      <c r="W33963" s="598"/>
    </row>
    <row r="33964" spans="6:23" x14ac:dyDescent="0.2">
      <c r="F33964" s="610"/>
      <c r="H33964" s="612"/>
      <c r="I33964" s="598"/>
      <c r="J33964" s="598"/>
      <c r="M33964" s="598"/>
      <c r="N33964" s="598"/>
      <c r="V33964" s="598"/>
      <c r="W33964" s="598"/>
    </row>
    <row r="33965" spans="6:23" x14ac:dyDescent="0.2">
      <c r="F33965" s="610"/>
      <c r="H33965" s="612"/>
      <c r="I33965" s="598"/>
      <c r="J33965" s="598"/>
      <c r="M33965" s="598"/>
      <c r="N33965" s="598"/>
      <c r="V33965" s="598"/>
      <c r="W33965" s="598"/>
    </row>
    <row r="33966" spans="6:23" x14ac:dyDescent="0.2">
      <c r="F33966" s="610"/>
      <c r="H33966" s="612"/>
      <c r="I33966" s="598"/>
      <c r="J33966" s="598"/>
      <c r="M33966" s="598"/>
      <c r="N33966" s="598"/>
      <c r="V33966" s="598"/>
      <c r="W33966" s="598"/>
    </row>
    <row r="33967" spans="6:23" x14ac:dyDescent="0.2">
      <c r="F33967" s="610"/>
      <c r="H33967" s="612"/>
      <c r="I33967" s="598"/>
      <c r="J33967" s="598"/>
      <c r="M33967" s="598"/>
      <c r="N33967" s="598"/>
      <c r="V33967" s="598"/>
      <c r="W33967" s="598"/>
    </row>
    <row r="33968" spans="6:23" x14ac:dyDescent="0.2">
      <c r="F33968" s="610"/>
      <c r="H33968" s="612"/>
      <c r="I33968" s="598"/>
      <c r="J33968" s="598"/>
      <c r="M33968" s="598"/>
      <c r="N33968" s="598"/>
      <c r="V33968" s="598"/>
      <c r="W33968" s="598"/>
    </row>
    <row r="33969" spans="6:23" x14ac:dyDescent="0.2">
      <c r="F33969" s="610"/>
      <c r="H33969" s="612"/>
      <c r="I33969" s="598"/>
      <c r="J33969" s="598"/>
      <c r="M33969" s="598"/>
      <c r="N33969" s="598"/>
      <c r="V33969" s="598"/>
      <c r="W33969" s="598"/>
    </row>
    <row r="33970" spans="6:23" x14ac:dyDescent="0.2">
      <c r="F33970" s="610"/>
      <c r="H33970" s="612"/>
      <c r="I33970" s="598"/>
      <c r="J33970" s="598"/>
      <c r="M33970" s="598"/>
      <c r="N33970" s="598"/>
      <c r="V33970" s="598"/>
      <c r="W33970" s="598"/>
    </row>
    <row r="33971" spans="6:23" x14ac:dyDescent="0.2">
      <c r="F33971" s="610"/>
      <c r="H33971" s="612"/>
      <c r="I33971" s="598"/>
      <c r="J33971" s="598"/>
      <c r="M33971" s="598"/>
      <c r="N33971" s="598"/>
      <c r="V33971" s="598"/>
      <c r="W33971" s="598"/>
    </row>
    <row r="33972" spans="6:23" x14ac:dyDescent="0.2">
      <c r="F33972" s="610"/>
      <c r="H33972" s="612"/>
      <c r="I33972" s="598"/>
      <c r="J33972" s="598"/>
      <c r="M33972" s="598"/>
      <c r="N33972" s="598"/>
      <c r="V33972" s="598"/>
      <c r="W33972" s="598"/>
    </row>
    <row r="33973" spans="6:23" x14ac:dyDescent="0.2">
      <c r="F33973" s="610"/>
      <c r="H33973" s="612"/>
      <c r="I33973" s="598"/>
      <c r="J33973" s="598"/>
      <c r="M33973" s="598"/>
      <c r="N33973" s="598"/>
      <c r="V33973" s="598"/>
      <c r="W33973" s="598"/>
    </row>
    <row r="33974" spans="6:23" x14ac:dyDescent="0.2">
      <c r="F33974" s="610"/>
      <c r="H33974" s="612"/>
      <c r="I33974" s="598"/>
      <c r="J33974" s="598"/>
      <c r="M33974" s="598"/>
      <c r="N33974" s="598"/>
      <c r="V33974" s="598"/>
      <c r="W33974" s="598"/>
    </row>
    <row r="33975" spans="6:23" x14ac:dyDescent="0.2">
      <c r="F33975" s="610"/>
      <c r="H33975" s="612"/>
      <c r="I33975" s="598"/>
      <c r="J33975" s="598"/>
      <c r="M33975" s="598"/>
      <c r="N33975" s="598"/>
      <c r="V33975" s="598"/>
      <c r="W33975" s="598"/>
    </row>
    <row r="33976" spans="6:23" x14ac:dyDescent="0.2">
      <c r="F33976" s="610"/>
      <c r="H33976" s="612"/>
      <c r="I33976" s="598"/>
      <c r="J33976" s="598"/>
      <c r="M33976" s="598"/>
      <c r="N33976" s="598"/>
      <c r="V33976" s="598"/>
      <c r="W33976" s="598"/>
    </row>
    <row r="33977" spans="6:23" x14ac:dyDescent="0.2">
      <c r="F33977" s="610"/>
      <c r="H33977" s="612"/>
      <c r="I33977" s="598"/>
      <c r="J33977" s="598"/>
      <c r="M33977" s="598"/>
      <c r="N33977" s="598"/>
      <c r="V33977" s="598"/>
      <c r="W33977" s="598"/>
    </row>
    <row r="33978" spans="6:23" x14ac:dyDescent="0.2">
      <c r="F33978" s="610"/>
      <c r="H33978" s="612"/>
      <c r="I33978" s="598"/>
      <c r="J33978" s="598"/>
      <c r="M33978" s="598"/>
      <c r="N33978" s="598"/>
      <c r="V33978" s="598"/>
      <c r="W33978" s="598"/>
    </row>
    <row r="33979" spans="6:23" x14ac:dyDescent="0.2">
      <c r="F33979" s="610"/>
      <c r="H33979" s="612"/>
      <c r="I33979" s="598"/>
      <c r="J33979" s="598"/>
      <c r="M33979" s="598"/>
      <c r="N33979" s="598"/>
      <c r="V33979" s="598"/>
      <c r="W33979" s="598"/>
    </row>
    <row r="33980" spans="6:23" x14ac:dyDescent="0.2">
      <c r="F33980" s="610"/>
      <c r="H33980" s="612"/>
      <c r="I33980" s="598"/>
      <c r="J33980" s="598"/>
      <c r="M33980" s="598"/>
      <c r="N33980" s="598"/>
      <c r="V33980" s="598"/>
      <c r="W33980" s="598"/>
    </row>
    <row r="33981" spans="6:23" x14ac:dyDescent="0.2">
      <c r="F33981" s="610"/>
      <c r="H33981" s="612"/>
      <c r="I33981" s="598"/>
      <c r="J33981" s="598"/>
      <c r="M33981" s="598"/>
      <c r="N33981" s="598"/>
      <c r="V33981" s="598"/>
      <c r="W33981" s="598"/>
    </row>
    <row r="33982" spans="6:23" x14ac:dyDescent="0.2">
      <c r="F33982" s="610"/>
      <c r="H33982" s="612"/>
      <c r="I33982" s="598"/>
      <c r="J33982" s="598"/>
      <c r="M33982" s="598"/>
      <c r="N33982" s="598"/>
      <c r="V33982" s="598"/>
      <c r="W33982" s="598"/>
    </row>
    <row r="33983" spans="6:23" x14ac:dyDescent="0.2">
      <c r="F33983" s="610"/>
      <c r="H33983" s="612"/>
      <c r="I33983" s="598"/>
      <c r="J33983" s="598"/>
      <c r="M33983" s="598"/>
      <c r="N33983" s="598"/>
      <c r="V33983" s="598"/>
      <c r="W33983" s="598"/>
    </row>
    <row r="33984" spans="6:23" x14ac:dyDescent="0.2">
      <c r="F33984" s="610"/>
      <c r="H33984" s="612"/>
      <c r="I33984" s="598"/>
      <c r="J33984" s="598"/>
      <c r="M33984" s="598"/>
      <c r="N33984" s="598"/>
      <c r="V33984" s="598"/>
      <c r="W33984" s="598"/>
    </row>
    <row r="33985" spans="6:23" x14ac:dyDescent="0.2">
      <c r="F33985" s="610"/>
      <c r="H33985" s="612"/>
      <c r="I33985" s="598"/>
      <c r="J33985" s="598"/>
      <c r="M33985" s="598"/>
      <c r="N33985" s="598"/>
      <c r="V33985" s="598"/>
      <c r="W33985" s="598"/>
    </row>
    <row r="33986" spans="6:23" x14ac:dyDescent="0.2">
      <c r="F33986" s="610"/>
      <c r="H33986" s="612"/>
      <c r="I33986" s="598"/>
      <c r="J33986" s="598"/>
      <c r="M33986" s="598"/>
      <c r="N33986" s="598"/>
      <c r="V33986" s="598"/>
      <c r="W33986" s="598"/>
    </row>
    <row r="33987" spans="6:23" x14ac:dyDescent="0.2">
      <c r="F33987" s="610"/>
      <c r="H33987" s="612"/>
      <c r="I33987" s="598"/>
      <c r="J33987" s="598"/>
      <c r="M33987" s="598"/>
      <c r="N33987" s="598"/>
      <c r="V33987" s="598"/>
      <c r="W33987" s="598"/>
    </row>
    <row r="33988" spans="6:23" x14ac:dyDescent="0.2">
      <c r="F33988" s="610"/>
      <c r="H33988" s="612"/>
      <c r="I33988" s="598"/>
      <c r="J33988" s="598"/>
      <c r="M33988" s="598"/>
      <c r="N33988" s="598"/>
      <c r="V33988" s="598"/>
      <c r="W33988" s="598"/>
    </row>
    <row r="33989" spans="6:23" x14ac:dyDescent="0.2">
      <c r="F33989" s="610"/>
      <c r="H33989" s="612"/>
      <c r="I33989" s="598"/>
      <c r="J33989" s="598"/>
      <c r="M33989" s="598"/>
      <c r="N33989" s="598"/>
      <c r="V33989" s="598"/>
      <c r="W33989" s="598"/>
    </row>
    <row r="33990" spans="6:23" x14ac:dyDescent="0.2">
      <c r="F33990" s="610"/>
      <c r="H33990" s="612"/>
      <c r="I33990" s="598"/>
      <c r="J33990" s="598"/>
      <c r="M33990" s="598"/>
      <c r="N33990" s="598"/>
      <c r="V33990" s="598"/>
      <c r="W33990" s="598"/>
    </row>
    <row r="33991" spans="6:23" x14ac:dyDescent="0.2">
      <c r="F33991" s="610"/>
      <c r="H33991" s="612"/>
      <c r="I33991" s="598"/>
      <c r="J33991" s="598"/>
      <c r="M33991" s="598"/>
      <c r="N33991" s="598"/>
      <c r="V33991" s="598"/>
      <c r="W33991" s="598"/>
    </row>
    <row r="33992" spans="6:23" x14ac:dyDescent="0.2">
      <c r="F33992" s="610"/>
      <c r="H33992" s="612"/>
      <c r="I33992" s="598"/>
      <c r="J33992" s="598"/>
      <c r="M33992" s="598"/>
      <c r="N33992" s="598"/>
      <c r="V33992" s="598"/>
      <c r="W33992" s="598"/>
    </row>
    <row r="33993" spans="6:23" x14ac:dyDescent="0.2">
      <c r="F33993" s="610"/>
      <c r="H33993" s="612"/>
      <c r="I33993" s="598"/>
      <c r="J33993" s="598"/>
      <c r="M33993" s="598"/>
      <c r="N33993" s="598"/>
      <c r="V33993" s="598"/>
      <c r="W33993" s="598"/>
    </row>
    <row r="33994" spans="6:23" x14ac:dyDescent="0.2">
      <c r="F33994" s="610"/>
      <c r="H33994" s="612"/>
      <c r="I33994" s="598"/>
      <c r="J33994" s="598"/>
      <c r="M33994" s="598"/>
      <c r="N33994" s="598"/>
      <c r="V33994" s="598"/>
      <c r="W33994" s="598"/>
    </row>
    <row r="33995" spans="6:23" x14ac:dyDescent="0.2">
      <c r="F33995" s="610"/>
      <c r="H33995" s="612"/>
      <c r="I33995" s="598"/>
      <c r="J33995" s="598"/>
      <c r="M33995" s="598"/>
      <c r="N33995" s="598"/>
      <c r="V33995" s="598"/>
      <c r="W33995" s="598"/>
    </row>
    <row r="33996" spans="6:23" x14ac:dyDescent="0.2">
      <c r="F33996" s="610"/>
      <c r="H33996" s="612"/>
      <c r="I33996" s="598"/>
      <c r="J33996" s="598"/>
      <c r="M33996" s="598"/>
      <c r="N33996" s="598"/>
      <c r="V33996" s="598"/>
      <c r="W33996" s="598"/>
    </row>
    <row r="33997" spans="6:23" x14ac:dyDescent="0.2">
      <c r="F33997" s="610"/>
      <c r="H33997" s="612"/>
      <c r="I33997" s="598"/>
      <c r="J33997" s="598"/>
      <c r="M33997" s="598"/>
      <c r="N33997" s="598"/>
      <c r="V33997" s="598"/>
      <c r="W33997" s="598"/>
    </row>
    <row r="33998" spans="6:23" x14ac:dyDescent="0.2">
      <c r="F33998" s="610"/>
      <c r="H33998" s="612"/>
      <c r="I33998" s="598"/>
      <c r="J33998" s="598"/>
      <c r="M33998" s="598"/>
      <c r="N33998" s="598"/>
      <c r="V33998" s="598"/>
      <c r="W33998" s="598"/>
    </row>
    <row r="33999" spans="6:23" x14ac:dyDescent="0.2">
      <c r="F33999" s="610"/>
      <c r="H33999" s="612"/>
      <c r="I33999" s="598"/>
      <c r="J33999" s="598"/>
      <c r="M33999" s="598"/>
      <c r="N33999" s="598"/>
      <c r="V33999" s="598"/>
      <c r="W33999" s="598"/>
    </row>
    <row r="34000" spans="6:23" x14ac:dyDescent="0.2">
      <c r="F34000" s="610"/>
      <c r="H34000" s="612"/>
      <c r="I34000" s="598"/>
      <c r="J34000" s="598"/>
      <c r="M34000" s="598"/>
      <c r="N34000" s="598"/>
      <c r="V34000" s="598"/>
      <c r="W34000" s="598"/>
    </row>
    <row r="34001" spans="6:23" x14ac:dyDescent="0.2">
      <c r="F34001" s="610"/>
      <c r="H34001" s="612"/>
      <c r="I34001" s="598"/>
      <c r="J34001" s="598"/>
      <c r="M34001" s="598"/>
      <c r="N34001" s="598"/>
      <c r="V34001" s="598"/>
      <c r="W34001" s="598"/>
    </row>
    <row r="34002" spans="6:23" x14ac:dyDescent="0.2">
      <c r="F34002" s="610"/>
      <c r="H34002" s="612"/>
      <c r="I34002" s="598"/>
      <c r="J34002" s="598"/>
      <c r="M34002" s="598"/>
      <c r="N34002" s="598"/>
      <c r="V34002" s="598"/>
      <c r="W34002" s="598"/>
    </row>
    <row r="34003" spans="6:23" x14ac:dyDescent="0.2">
      <c r="F34003" s="610"/>
      <c r="H34003" s="612"/>
      <c r="I34003" s="598"/>
      <c r="J34003" s="598"/>
      <c r="M34003" s="598"/>
      <c r="N34003" s="598"/>
      <c r="V34003" s="598"/>
      <c r="W34003" s="598"/>
    </row>
    <row r="34004" spans="6:23" x14ac:dyDescent="0.2">
      <c r="F34004" s="610"/>
      <c r="H34004" s="612"/>
      <c r="I34004" s="598"/>
      <c r="J34004" s="598"/>
      <c r="M34004" s="598"/>
      <c r="N34004" s="598"/>
      <c r="V34004" s="598"/>
      <c r="W34004" s="598"/>
    </row>
    <row r="34005" spans="6:23" x14ac:dyDescent="0.2">
      <c r="F34005" s="610"/>
      <c r="H34005" s="612"/>
      <c r="I34005" s="598"/>
      <c r="J34005" s="598"/>
      <c r="M34005" s="598"/>
      <c r="N34005" s="598"/>
      <c r="V34005" s="598"/>
      <c r="W34005" s="598"/>
    </row>
    <row r="34006" spans="6:23" x14ac:dyDescent="0.2">
      <c r="F34006" s="610"/>
      <c r="H34006" s="612"/>
      <c r="I34006" s="598"/>
      <c r="J34006" s="598"/>
      <c r="M34006" s="598"/>
      <c r="N34006" s="598"/>
      <c r="V34006" s="598"/>
      <c r="W34006" s="598"/>
    </row>
    <row r="34007" spans="6:23" x14ac:dyDescent="0.2">
      <c r="F34007" s="610"/>
      <c r="H34007" s="612"/>
      <c r="I34007" s="598"/>
      <c r="J34007" s="598"/>
      <c r="M34007" s="598"/>
      <c r="N34007" s="598"/>
      <c r="V34007" s="598"/>
      <c r="W34007" s="598"/>
    </row>
    <row r="34008" spans="6:23" x14ac:dyDescent="0.2">
      <c r="F34008" s="610"/>
      <c r="H34008" s="612"/>
      <c r="I34008" s="598"/>
      <c r="J34008" s="598"/>
      <c r="M34008" s="598"/>
      <c r="N34008" s="598"/>
      <c r="V34008" s="598"/>
      <c r="W34008" s="598"/>
    </row>
    <row r="34009" spans="6:23" x14ac:dyDescent="0.2">
      <c r="F34009" s="610"/>
      <c r="H34009" s="612"/>
      <c r="I34009" s="598"/>
      <c r="J34009" s="598"/>
      <c r="M34009" s="598"/>
      <c r="N34009" s="598"/>
      <c r="V34009" s="598"/>
      <c r="W34009" s="598"/>
    </row>
    <row r="34010" spans="6:23" x14ac:dyDescent="0.2">
      <c r="F34010" s="610"/>
      <c r="H34010" s="612"/>
      <c r="I34010" s="598"/>
      <c r="J34010" s="598"/>
      <c r="M34010" s="598"/>
      <c r="N34010" s="598"/>
      <c r="V34010" s="598"/>
      <c r="W34010" s="598"/>
    </row>
    <row r="34011" spans="6:23" x14ac:dyDescent="0.2">
      <c r="F34011" s="610"/>
      <c r="H34011" s="612"/>
      <c r="I34011" s="598"/>
      <c r="J34011" s="598"/>
      <c r="M34011" s="598"/>
      <c r="N34011" s="598"/>
      <c r="V34011" s="598"/>
      <c r="W34011" s="598"/>
    </row>
    <row r="34012" spans="6:23" x14ac:dyDescent="0.2">
      <c r="F34012" s="610"/>
      <c r="H34012" s="612"/>
      <c r="I34012" s="598"/>
      <c r="J34012" s="598"/>
      <c r="M34012" s="598"/>
      <c r="N34012" s="598"/>
      <c r="V34012" s="598"/>
      <c r="W34012" s="598"/>
    </row>
    <row r="34013" spans="6:23" x14ac:dyDescent="0.2">
      <c r="F34013" s="610"/>
      <c r="H34013" s="612"/>
      <c r="I34013" s="598"/>
      <c r="J34013" s="598"/>
      <c r="M34013" s="598"/>
      <c r="N34013" s="598"/>
      <c r="V34013" s="598"/>
      <c r="W34013" s="598"/>
    </row>
    <row r="34014" spans="6:23" x14ac:dyDescent="0.2">
      <c r="F34014" s="610"/>
      <c r="H34014" s="612"/>
      <c r="I34014" s="598"/>
      <c r="J34014" s="598"/>
      <c r="M34014" s="598"/>
      <c r="N34014" s="598"/>
      <c r="V34014" s="598"/>
      <c r="W34014" s="598"/>
    </row>
    <row r="34015" spans="6:23" x14ac:dyDescent="0.2">
      <c r="F34015" s="610"/>
      <c r="H34015" s="612"/>
      <c r="I34015" s="598"/>
      <c r="J34015" s="598"/>
      <c r="M34015" s="598"/>
      <c r="N34015" s="598"/>
      <c r="V34015" s="598"/>
      <c r="W34015" s="598"/>
    </row>
    <row r="34016" spans="6:23" x14ac:dyDescent="0.2">
      <c r="F34016" s="610"/>
      <c r="H34016" s="612"/>
      <c r="I34016" s="598"/>
      <c r="J34016" s="598"/>
      <c r="M34016" s="598"/>
      <c r="N34016" s="598"/>
      <c r="V34016" s="598"/>
      <c r="W34016" s="598"/>
    </row>
    <row r="34017" spans="6:23" x14ac:dyDescent="0.2">
      <c r="F34017" s="610"/>
      <c r="H34017" s="612"/>
      <c r="I34017" s="598"/>
      <c r="J34017" s="598"/>
      <c r="M34017" s="598"/>
      <c r="N34017" s="598"/>
      <c r="V34017" s="598"/>
      <c r="W34017" s="598"/>
    </row>
    <row r="34018" spans="6:23" x14ac:dyDescent="0.2">
      <c r="F34018" s="610"/>
      <c r="H34018" s="612"/>
      <c r="I34018" s="598"/>
      <c r="J34018" s="598"/>
      <c r="M34018" s="598"/>
      <c r="N34018" s="598"/>
      <c r="V34018" s="598"/>
      <c r="W34018" s="598"/>
    </row>
    <row r="34019" spans="6:23" x14ac:dyDescent="0.2">
      <c r="F34019" s="610"/>
      <c r="H34019" s="612"/>
      <c r="I34019" s="598"/>
      <c r="J34019" s="598"/>
      <c r="M34019" s="598"/>
      <c r="N34019" s="598"/>
      <c r="V34019" s="598"/>
      <c r="W34019" s="598"/>
    </row>
    <row r="34020" spans="6:23" x14ac:dyDescent="0.2">
      <c r="F34020" s="610"/>
      <c r="H34020" s="612"/>
      <c r="I34020" s="598"/>
      <c r="J34020" s="598"/>
      <c r="M34020" s="598"/>
      <c r="N34020" s="598"/>
      <c r="V34020" s="598"/>
      <c r="W34020" s="598"/>
    </row>
    <row r="34021" spans="6:23" x14ac:dyDescent="0.2">
      <c r="F34021" s="610"/>
      <c r="H34021" s="612"/>
      <c r="I34021" s="598"/>
      <c r="J34021" s="598"/>
      <c r="M34021" s="598"/>
      <c r="N34021" s="598"/>
      <c r="V34021" s="598"/>
      <c r="W34021" s="598"/>
    </row>
    <row r="34022" spans="6:23" x14ac:dyDescent="0.2">
      <c r="F34022" s="610"/>
      <c r="H34022" s="612"/>
      <c r="I34022" s="598"/>
      <c r="J34022" s="598"/>
      <c r="M34022" s="598"/>
      <c r="N34022" s="598"/>
      <c r="V34022" s="598"/>
      <c r="W34022" s="598"/>
    </row>
    <row r="34023" spans="6:23" x14ac:dyDescent="0.2">
      <c r="F34023" s="610"/>
      <c r="H34023" s="612"/>
      <c r="I34023" s="598"/>
      <c r="J34023" s="598"/>
      <c r="M34023" s="598"/>
      <c r="N34023" s="598"/>
      <c r="V34023" s="598"/>
      <c r="W34023" s="598"/>
    </row>
    <row r="34024" spans="6:23" x14ac:dyDescent="0.2">
      <c r="F34024" s="610"/>
      <c r="H34024" s="612"/>
      <c r="I34024" s="598"/>
      <c r="J34024" s="598"/>
      <c r="M34024" s="598"/>
      <c r="N34024" s="598"/>
      <c r="V34024" s="598"/>
      <c r="W34024" s="598"/>
    </row>
    <row r="34025" spans="6:23" x14ac:dyDescent="0.2">
      <c r="F34025" s="610"/>
      <c r="H34025" s="612"/>
      <c r="I34025" s="598"/>
      <c r="J34025" s="598"/>
      <c r="M34025" s="598"/>
      <c r="N34025" s="598"/>
      <c r="V34025" s="598"/>
      <c r="W34025" s="598"/>
    </row>
    <row r="34026" spans="6:23" x14ac:dyDescent="0.2">
      <c r="F34026" s="610"/>
      <c r="H34026" s="612"/>
      <c r="I34026" s="598"/>
      <c r="J34026" s="598"/>
      <c r="M34026" s="598"/>
      <c r="N34026" s="598"/>
      <c r="V34026" s="598"/>
      <c r="W34026" s="598"/>
    </row>
    <row r="34027" spans="6:23" x14ac:dyDescent="0.2">
      <c r="F34027" s="610"/>
      <c r="H34027" s="612"/>
      <c r="I34027" s="598"/>
      <c r="J34027" s="598"/>
      <c r="M34027" s="598"/>
      <c r="N34027" s="598"/>
      <c r="V34027" s="598"/>
      <c r="W34027" s="598"/>
    </row>
    <row r="34028" spans="6:23" x14ac:dyDescent="0.2">
      <c r="F34028" s="610"/>
      <c r="H34028" s="612"/>
      <c r="I34028" s="598"/>
      <c r="J34028" s="598"/>
      <c r="M34028" s="598"/>
      <c r="N34028" s="598"/>
      <c r="V34028" s="598"/>
      <c r="W34028" s="598"/>
    </row>
    <row r="34029" spans="6:23" x14ac:dyDescent="0.2">
      <c r="F34029" s="610"/>
      <c r="H34029" s="612"/>
      <c r="I34029" s="598"/>
      <c r="J34029" s="598"/>
      <c r="M34029" s="598"/>
      <c r="N34029" s="598"/>
      <c r="V34029" s="598"/>
      <c r="W34029" s="598"/>
    </row>
    <row r="34030" spans="6:23" x14ac:dyDescent="0.2">
      <c r="F34030" s="610"/>
      <c r="H34030" s="612"/>
      <c r="I34030" s="598"/>
      <c r="J34030" s="598"/>
      <c r="M34030" s="598"/>
      <c r="N34030" s="598"/>
      <c r="V34030" s="598"/>
      <c r="W34030" s="598"/>
    </row>
    <row r="34031" spans="6:23" x14ac:dyDescent="0.2">
      <c r="F34031" s="610"/>
      <c r="H34031" s="612"/>
      <c r="I34031" s="598"/>
      <c r="J34031" s="598"/>
      <c r="M34031" s="598"/>
      <c r="N34031" s="598"/>
      <c r="V34031" s="598"/>
      <c r="W34031" s="598"/>
    </row>
    <row r="34032" spans="6:23" x14ac:dyDescent="0.2">
      <c r="F34032" s="610"/>
      <c r="H34032" s="612"/>
      <c r="I34032" s="598"/>
      <c r="J34032" s="598"/>
      <c r="M34032" s="598"/>
      <c r="N34032" s="598"/>
      <c r="V34032" s="598"/>
      <c r="W34032" s="598"/>
    </row>
    <row r="34033" spans="6:23" x14ac:dyDescent="0.2">
      <c r="F34033" s="610"/>
      <c r="H34033" s="612"/>
      <c r="I34033" s="598"/>
      <c r="J34033" s="598"/>
      <c r="M34033" s="598"/>
      <c r="N34033" s="598"/>
      <c r="V34033" s="598"/>
      <c r="W34033" s="598"/>
    </row>
    <row r="34034" spans="6:23" x14ac:dyDescent="0.2">
      <c r="F34034" s="610"/>
      <c r="H34034" s="612"/>
      <c r="I34034" s="598"/>
      <c r="J34034" s="598"/>
      <c r="M34034" s="598"/>
      <c r="N34034" s="598"/>
      <c r="V34034" s="598"/>
      <c r="W34034" s="598"/>
    </row>
    <row r="34035" spans="6:23" x14ac:dyDescent="0.2">
      <c r="F34035" s="610"/>
      <c r="H34035" s="612"/>
      <c r="I34035" s="598"/>
      <c r="J34035" s="598"/>
      <c r="M34035" s="598"/>
      <c r="N34035" s="598"/>
      <c r="V34035" s="598"/>
      <c r="W34035" s="598"/>
    </row>
    <row r="34036" spans="6:23" x14ac:dyDescent="0.2">
      <c r="F34036" s="610"/>
      <c r="H34036" s="612"/>
      <c r="I34036" s="598"/>
      <c r="J34036" s="598"/>
      <c r="M34036" s="598"/>
      <c r="N34036" s="598"/>
      <c r="V34036" s="598"/>
      <c r="W34036" s="598"/>
    </row>
    <row r="34037" spans="6:23" x14ac:dyDescent="0.2">
      <c r="F34037" s="610"/>
      <c r="H34037" s="612"/>
      <c r="I34037" s="598"/>
      <c r="J34037" s="598"/>
      <c r="M34037" s="598"/>
      <c r="N34037" s="598"/>
      <c r="V34037" s="598"/>
      <c r="W34037" s="598"/>
    </row>
    <row r="34038" spans="6:23" x14ac:dyDescent="0.2">
      <c r="F34038" s="610"/>
      <c r="H34038" s="612"/>
      <c r="I34038" s="598"/>
      <c r="J34038" s="598"/>
      <c r="M34038" s="598"/>
      <c r="N34038" s="598"/>
      <c r="V34038" s="598"/>
      <c r="W34038" s="598"/>
    </row>
    <row r="34039" spans="6:23" x14ac:dyDescent="0.2">
      <c r="F34039" s="610"/>
      <c r="H34039" s="612"/>
      <c r="I34039" s="598"/>
      <c r="J34039" s="598"/>
      <c r="M34039" s="598"/>
      <c r="N34039" s="598"/>
      <c r="V34039" s="598"/>
      <c r="W34039" s="598"/>
    </row>
    <row r="34040" spans="6:23" x14ac:dyDescent="0.2">
      <c r="F34040" s="610"/>
      <c r="H34040" s="612"/>
      <c r="I34040" s="598"/>
      <c r="J34040" s="598"/>
      <c r="M34040" s="598"/>
      <c r="N34040" s="598"/>
      <c r="V34040" s="598"/>
      <c r="W34040" s="598"/>
    </row>
    <row r="34041" spans="6:23" x14ac:dyDescent="0.2">
      <c r="F34041" s="610"/>
      <c r="H34041" s="612"/>
      <c r="I34041" s="598"/>
      <c r="J34041" s="598"/>
      <c r="M34041" s="598"/>
      <c r="N34041" s="598"/>
      <c r="V34041" s="598"/>
      <c r="W34041" s="598"/>
    </row>
    <row r="34042" spans="6:23" x14ac:dyDescent="0.2">
      <c r="F34042" s="610"/>
      <c r="H34042" s="612"/>
      <c r="I34042" s="598"/>
      <c r="J34042" s="598"/>
      <c r="M34042" s="598"/>
      <c r="N34042" s="598"/>
      <c r="V34042" s="598"/>
      <c r="W34042" s="598"/>
    </row>
    <row r="34043" spans="6:23" x14ac:dyDescent="0.2">
      <c r="F34043" s="610"/>
      <c r="H34043" s="612"/>
      <c r="I34043" s="598"/>
      <c r="J34043" s="598"/>
      <c r="M34043" s="598"/>
      <c r="N34043" s="598"/>
      <c r="V34043" s="598"/>
      <c r="W34043" s="598"/>
    </row>
    <row r="34044" spans="6:23" x14ac:dyDescent="0.2">
      <c r="F34044" s="610"/>
      <c r="H34044" s="612"/>
      <c r="I34044" s="598"/>
      <c r="J34044" s="598"/>
      <c r="M34044" s="598"/>
      <c r="N34044" s="598"/>
      <c r="V34044" s="598"/>
      <c r="W34044" s="598"/>
    </row>
    <row r="34045" spans="6:23" x14ac:dyDescent="0.2">
      <c r="F34045" s="610"/>
      <c r="H34045" s="612"/>
      <c r="I34045" s="598"/>
      <c r="J34045" s="598"/>
      <c r="M34045" s="598"/>
      <c r="N34045" s="598"/>
      <c r="V34045" s="598"/>
      <c r="W34045" s="598"/>
    </row>
    <row r="34046" spans="6:23" x14ac:dyDescent="0.2">
      <c r="F34046" s="610"/>
      <c r="H34046" s="612"/>
      <c r="I34046" s="598"/>
      <c r="J34046" s="598"/>
      <c r="M34046" s="598"/>
      <c r="N34046" s="598"/>
      <c r="V34046" s="598"/>
      <c r="W34046" s="598"/>
    </row>
    <row r="34047" spans="6:23" x14ac:dyDescent="0.2">
      <c r="F34047" s="610"/>
      <c r="H34047" s="612"/>
      <c r="I34047" s="598"/>
      <c r="J34047" s="598"/>
      <c r="M34047" s="598"/>
      <c r="N34047" s="598"/>
      <c r="V34047" s="598"/>
      <c r="W34047" s="598"/>
    </row>
    <row r="34048" spans="6:23" x14ac:dyDescent="0.2">
      <c r="F34048" s="610"/>
      <c r="H34048" s="612"/>
      <c r="I34048" s="598"/>
      <c r="J34048" s="598"/>
      <c r="M34048" s="598"/>
      <c r="N34048" s="598"/>
      <c r="V34048" s="598"/>
      <c r="W34048" s="598"/>
    </row>
    <row r="34049" spans="6:23" x14ac:dyDescent="0.2">
      <c r="F34049" s="610"/>
      <c r="H34049" s="612"/>
      <c r="I34049" s="598"/>
      <c r="J34049" s="598"/>
      <c r="M34049" s="598"/>
      <c r="N34049" s="598"/>
      <c r="V34049" s="598"/>
      <c r="W34049" s="598"/>
    </row>
    <row r="34050" spans="6:23" x14ac:dyDescent="0.2">
      <c r="F34050" s="610"/>
      <c r="H34050" s="612"/>
      <c r="I34050" s="598"/>
      <c r="J34050" s="598"/>
      <c r="M34050" s="598"/>
      <c r="N34050" s="598"/>
      <c r="V34050" s="598"/>
      <c r="W34050" s="598"/>
    </row>
    <row r="34051" spans="6:23" x14ac:dyDescent="0.2">
      <c r="F34051" s="610"/>
      <c r="H34051" s="612"/>
      <c r="I34051" s="598"/>
      <c r="J34051" s="598"/>
      <c r="M34051" s="598"/>
      <c r="N34051" s="598"/>
      <c r="V34051" s="598"/>
      <c r="W34051" s="598"/>
    </row>
    <row r="34052" spans="6:23" x14ac:dyDescent="0.2">
      <c r="F34052" s="610"/>
      <c r="H34052" s="612"/>
      <c r="I34052" s="598"/>
      <c r="J34052" s="598"/>
      <c r="M34052" s="598"/>
      <c r="N34052" s="598"/>
      <c r="V34052" s="598"/>
      <c r="W34052" s="598"/>
    </row>
    <row r="34053" spans="6:23" x14ac:dyDescent="0.2">
      <c r="F34053" s="610"/>
      <c r="H34053" s="612"/>
      <c r="I34053" s="598"/>
      <c r="J34053" s="598"/>
      <c r="M34053" s="598"/>
      <c r="N34053" s="598"/>
      <c r="V34053" s="598"/>
      <c r="W34053" s="598"/>
    </row>
    <row r="34054" spans="6:23" x14ac:dyDescent="0.2">
      <c r="F34054" s="610"/>
      <c r="H34054" s="612"/>
      <c r="I34054" s="598"/>
      <c r="J34054" s="598"/>
      <c r="M34054" s="598"/>
      <c r="N34054" s="598"/>
      <c r="V34054" s="598"/>
      <c r="W34054" s="598"/>
    </row>
    <row r="34055" spans="6:23" x14ac:dyDescent="0.2">
      <c r="F34055" s="610"/>
      <c r="H34055" s="612"/>
      <c r="I34055" s="598"/>
      <c r="J34055" s="598"/>
      <c r="M34055" s="598"/>
      <c r="N34055" s="598"/>
      <c r="V34055" s="598"/>
      <c r="W34055" s="598"/>
    </row>
    <row r="34056" spans="6:23" x14ac:dyDescent="0.2">
      <c r="F34056" s="610"/>
      <c r="H34056" s="612"/>
      <c r="I34056" s="598"/>
      <c r="J34056" s="598"/>
      <c r="M34056" s="598"/>
      <c r="N34056" s="598"/>
      <c r="V34056" s="598"/>
      <c r="W34056" s="598"/>
    </row>
    <row r="34057" spans="6:23" x14ac:dyDescent="0.2">
      <c r="F34057" s="610"/>
      <c r="H34057" s="612"/>
      <c r="I34057" s="598"/>
      <c r="J34057" s="598"/>
      <c r="M34057" s="598"/>
      <c r="N34057" s="598"/>
      <c r="V34057" s="598"/>
      <c r="W34057" s="598"/>
    </row>
    <row r="34058" spans="6:23" x14ac:dyDescent="0.2">
      <c r="F34058" s="610"/>
      <c r="H34058" s="612"/>
      <c r="I34058" s="598"/>
      <c r="J34058" s="598"/>
      <c r="M34058" s="598"/>
      <c r="N34058" s="598"/>
      <c r="V34058" s="598"/>
      <c r="W34058" s="598"/>
    </row>
    <row r="34059" spans="6:23" x14ac:dyDescent="0.2">
      <c r="F34059" s="610"/>
      <c r="H34059" s="612"/>
      <c r="I34059" s="598"/>
      <c r="J34059" s="598"/>
      <c r="M34059" s="598"/>
      <c r="N34059" s="598"/>
      <c r="V34059" s="598"/>
      <c r="W34059" s="598"/>
    </row>
    <row r="34060" spans="6:23" x14ac:dyDescent="0.2">
      <c r="F34060" s="610"/>
      <c r="H34060" s="612"/>
      <c r="I34060" s="598"/>
      <c r="J34060" s="598"/>
      <c r="M34060" s="598"/>
      <c r="N34060" s="598"/>
      <c r="V34060" s="598"/>
      <c r="W34060" s="598"/>
    </row>
    <row r="34061" spans="6:23" x14ac:dyDescent="0.2">
      <c r="F34061" s="610"/>
      <c r="H34061" s="612"/>
      <c r="I34061" s="598"/>
      <c r="J34061" s="598"/>
      <c r="M34061" s="598"/>
      <c r="N34061" s="598"/>
      <c r="V34061" s="598"/>
      <c r="W34061" s="598"/>
    </row>
    <row r="34062" spans="6:23" x14ac:dyDescent="0.2">
      <c r="F34062" s="610"/>
      <c r="H34062" s="612"/>
      <c r="I34062" s="598"/>
      <c r="J34062" s="598"/>
      <c r="M34062" s="598"/>
      <c r="N34062" s="598"/>
      <c r="V34062" s="598"/>
      <c r="W34062" s="598"/>
    </row>
    <row r="34063" spans="6:23" x14ac:dyDescent="0.2">
      <c r="F34063" s="610"/>
      <c r="H34063" s="612"/>
      <c r="I34063" s="598"/>
      <c r="J34063" s="598"/>
      <c r="M34063" s="598"/>
      <c r="N34063" s="598"/>
      <c r="V34063" s="598"/>
      <c r="W34063" s="598"/>
    </row>
    <row r="34064" spans="6:23" x14ac:dyDescent="0.2">
      <c r="F34064" s="610"/>
      <c r="H34064" s="612"/>
      <c r="I34064" s="598"/>
      <c r="J34064" s="598"/>
      <c r="M34064" s="598"/>
      <c r="N34064" s="598"/>
      <c r="V34064" s="598"/>
      <c r="W34064" s="598"/>
    </row>
    <row r="34065" spans="6:23" x14ac:dyDescent="0.2">
      <c r="F34065" s="610"/>
      <c r="H34065" s="612"/>
      <c r="I34065" s="598"/>
      <c r="J34065" s="598"/>
      <c r="M34065" s="598"/>
      <c r="N34065" s="598"/>
      <c r="V34065" s="598"/>
      <c r="W34065" s="598"/>
    </row>
    <row r="34066" spans="6:23" x14ac:dyDescent="0.2">
      <c r="F34066" s="610"/>
      <c r="H34066" s="612"/>
      <c r="I34066" s="598"/>
      <c r="J34066" s="598"/>
      <c r="M34066" s="598"/>
      <c r="N34066" s="598"/>
      <c r="V34066" s="598"/>
      <c r="W34066" s="598"/>
    </row>
    <row r="34067" spans="6:23" x14ac:dyDescent="0.2">
      <c r="F34067" s="610"/>
      <c r="H34067" s="612"/>
      <c r="I34067" s="598"/>
      <c r="J34067" s="598"/>
      <c r="M34067" s="598"/>
      <c r="N34067" s="598"/>
      <c r="V34067" s="598"/>
      <c r="W34067" s="598"/>
    </row>
    <row r="34068" spans="6:23" x14ac:dyDescent="0.2">
      <c r="F34068" s="610"/>
      <c r="H34068" s="612"/>
      <c r="I34068" s="598"/>
      <c r="J34068" s="598"/>
      <c r="M34068" s="598"/>
      <c r="N34068" s="598"/>
      <c r="V34068" s="598"/>
      <c r="W34068" s="598"/>
    </row>
    <row r="34069" spans="6:23" x14ac:dyDescent="0.2">
      <c r="F34069" s="610"/>
      <c r="H34069" s="612"/>
      <c r="I34069" s="598"/>
      <c r="J34069" s="598"/>
      <c r="M34069" s="598"/>
      <c r="N34069" s="598"/>
      <c r="V34069" s="598"/>
      <c r="W34069" s="598"/>
    </row>
    <row r="34070" spans="6:23" x14ac:dyDescent="0.2">
      <c r="F34070" s="610"/>
      <c r="H34070" s="612"/>
      <c r="I34070" s="598"/>
      <c r="J34070" s="598"/>
      <c r="M34070" s="598"/>
      <c r="N34070" s="598"/>
      <c r="V34070" s="598"/>
      <c r="W34070" s="598"/>
    </row>
    <row r="34071" spans="6:23" x14ac:dyDescent="0.2">
      <c r="F34071" s="610"/>
      <c r="H34071" s="612"/>
      <c r="I34071" s="598"/>
      <c r="J34071" s="598"/>
      <c r="M34071" s="598"/>
      <c r="N34071" s="598"/>
      <c r="V34071" s="598"/>
      <c r="W34071" s="598"/>
    </row>
    <row r="34072" spans="6:23" x14ac:dyDescent="0.2">
      <c r="F34072" s="610"/>
      <c r="H34072" s="612"/>
      <c r="I34072" s="598"/>
      <c r="J34072" s="598"/>
      <c r="M34072" s="598"/>
      <c r="N34072" s="598"/>
      <c r="V34072" s="598"/>
      <c r="W34072" s="598"/>
    </row>
    <row r="34073" spans="6:23" x14ac:dyDescent="0.2">
      <c r="F34073" s="610"/>
      <c r="H34073" s="612"/>
      <c r="I34073" s="598"/>
      <c r="J34073" s="598"/>
      <c r="M34073" s="598"/>
      <c r="N34073" s="598"/>
      <c r="V34073" s="598"/>
      <c r="W34073" s="598"/>
    </row>
    <row r="34074" spans="6:23" x14ac:dyDescent="0.2">
      <c r="F34074" s="610"/>
      <c r="H34074" s="612"/>
      <c r="I34074" s="598"/>
      <c r="J34074" s="598"/>
      <c r="M34074" s="598"/>
      <c r="N34074" s="598"/>
      <c r="V34074" s="598"/>
      <c r="W34074" s="598"/>
    </row>
    <row r="34075" spans="6:23" x14ac:dyDescent="0.2">
      <c r="F34075" s="610"/>
      <c r="H34075" s="612"/>
      <c r="I34075" s="598"/>
      <c r="J34075" s="598"/>
      <c r="M34075" s="598"/>
      <c r="N34075" s="598"/>
      <c r="V34075" s="598"/>
      <c r="W34075" s="598"/>
    </row>
    <row r="34076" spans="6:23" x14ac:dyDescent="0.2">
      <c r="F34076" s="610"/>
      <c r="H34076" s="612"/>
      <c r="I34076" s="598"/>
      <c r="J34076" s="598"/>
      <c r="M34076" s="598"/>
      <c r="N34076" s="598"/>
      <c r="V34076" s="598"/>
      <c r="W34076" s="598"/>
    </row>
    <row r="34077" spans="6:23" x14ac:dyDescent="0.2">
      <c r="F34077" s="610"/>
      <c r="H34077" s="612"/>
      <c r="I34077" s="598"/>
      <c r="J34077" s="598"/>
      <c r="M34077" s="598"/>
      <c r="N34077" s="598"/>
      <c r="V34077" s="598"/>
      <c r="W34077" s="598"/>
    </row>
    <row r="34078" spans="6:23" x14ac:dyDescent="0.2">
      <c r="F34078" s="610"/>
      <c r="H34078" s="612"/>
      <c r="I34078" s="598"/>
      <c r="J34078" s="598"/>
      <c r="M34078" s="598"/>
      <c r="N34078" s="598"/>
      <c r="V34078" s="598"/>
      <c r="W34078" s="598"/>
    </row>
    <row r="34079" spans="6:23" x14ac:dyDescent="0.2">
      <c r="F34079" s="610"/>
      <c r="H34079" s="612"/>
      <c r="I34079" s="598"/>
      <c r="J34079" s="598"/>
      <c r="M34079" s="598"/>
      <c r="N34079" s="598"/>
      <c r="V34079" s="598"/>
      <c r="W34079" s="598"/>
    </row>
    <row r="34080" spans="6:23" x14ac:dyDescent="0.2">
      <c r="F34080" s="610"/>
      <c r="H34080" s="612"/>
      <c r="I34080" s="598"/>
      <c r="J34080" s="598"/>
      <c r="M34080" s="598"/>
      <c r="N34080" s="598"/>
      <c r="V34080" s="598"/>
      <c r="W34080" s="598"/>
    </row>
    <row r="34081" spans="6:23" x14ac:dyDescent="0.2">
      <c r="F34081" s="610"/>
      <c r="H34081" s="612"/>
      <c r="I34081" s="598"/>
      <c r="J34081" s="598"/>
      <c r="M34081" s="598"/>
      <c r="N34081" s="598"/>
      <c r="V34081" s="598"/>
      <c r="W34081" s="598"/>
    </row>
    <row r="34082" spans="6:23" x14ac:dyDescent="0.2">
      <c r="F34082" s="610"/>
      <c r="H34082" s="612"/>
      <c r="I34082" s="598"/>
      <c r="J34082" s="598"/>
      <c r="M34082" s="598"/>
      <c r="N34082" s="598"/>
      <c r="V34082" s="598"/>
      <c r="W34082" s="598"/>
    </row>
    <row r="34083" spans="6:23" x14ac:dyDescent="0.2">
      <c r="F34083" s="610"/>
      <c r="H34083" s="612"/>
      <c r="I34083" s="598"/>
      <c r="J34083" s="598"/>
      <c r="M34083" s="598"/>
      <c r="N34083" s="598"/>
      <c r="V34083" s="598"/>
      <c r="W34083" s="598"/>
    </row>
    <row r="34084" spans="6:23" x14ac:dyDescent="0.2">
      <c r="F34084" s="610"/>
      <c r="H34084" s="612"/>
      <c r="I34084" s="598"/>
      <c r="J34084" s="598"/>
      <c r="M34084" s="598"/>
      <c r="N34084" s="598"/>
      <c r="V34084" s="598"/>
      <c r="W34084" s="598"/>
    </row>
    <row r="34085" spans="6:23" x14ac:dyDescent="0.2">
      <c r="F34085" s="610"/>
      <c r="H34085" s="612"/>
      <c r="I34085" s="598"/>
      <c r="J34085" s="598"/>
      <c r="M34085" s="598"/>
      <c r="N34085" s="598"/>
      <c r="V34085" s="598"/>
      <c r="W34085" s="598"/>
    </row>
    <row r="34086" spans="6:23" x14ac:dyDescent="0.2">
      <c r="F34086" s="610"/>
      <c r="H34086" s="612"/>
      <c r="I34086" s="598"/>
      <c r="J34086" s="598"/>
      <c r="M34086" s="598"/>
      <c r="N34086" s="598"/>
      <c r="V34086" s="598"/>
      <c r="W34086" s="598"/>
    </row>
    <row r="34087" spans="6:23" x14ac:dyDescent="0.2">
      <c r="F34087" s="610"/>
      <c r="H34087" s="612"/>
      <c r="I34087" s="598"/>
      <c r="J34087" s="598"/>
      <c r="M34087" s="598"/>
      <c r="N34087" s="598"/>
      <c r="V34087" s="598"/>
      <c r="W34087" s="598"/>
    </row>
    <row r="34088" spans="6:23" x14ac:dyDescent="0.2">
      <c r="F34088" s="610"/>
      <c r="H34088" s="612"/>
      <c r="I34088" s="598"/>
      <c r="J34088" s="598"/>
      <c r="M34088" s="598"/>
      <c r="N34088" s="598"/>
      <c r="V34088" s="598"/>
      <c r="W34088" s="598"/>
    </row>
    <row r="34089" spans="6:23" x14ac:dyDescent="0.2">
      <c r="F34089" s="610"/>
      <c r="H34089" s="612"/>
      <c r="I34089" s="598"/>
      <c r="J34089" s="598"/>
      <c r="M34089" s="598"/>
      <c r="N34089" s="598"/>
      <c r="V34089" s="598"/>
      <c r="W34089" s="598"/>
    </row>
    <row r="34090" spans="6:23" x14ac:dyDescent="0.2">
      <c r="F34090" s="610"/>
      <c r="H34090" s="612"/>
      <c r="I34090" s="598"/>
      <c r="J34090" s="598"/>
      <c r="M34090" s="598"/>
      <c r="N34090" s="598"/>
      <c r="V34090" s="598"/>
      <c r="W34090" s="598"/>
    </row>
    <row r="34091" spans="6:23" x14ac:dyDescent="0.2">
      <c r="F34091" s="610"/>
      <c r="H34091" s="612"/>
      <c r="I34091" s="598"/>
      <c r="J34091" s="598"/>
      <c r="M34091" s="598"/>
      <c r="N34091" s="598"/>
      <c r="V34091" s="598"/>
      <c r="W34091" s="598"/>
    </row>
    <row r="34092" spans="6:23" x14ac:dyDescent="0.2">
      <c r="F34092" s="610"/>
      <c r="H34092" s="612"/>
      <c r="I34092" s="598"/>
      <c r="J34092" s="598"/>
      <c r="M34092" s="598"/>
      <c r="N34092" s="598"/>
      <c r="V34092" s="598"/>
      <c r="W34092" s="598"/>
    </row>
    <row r="34093" spans="6:23" x14ac:dyDescent="0.2">
      <c r="F34093" s="610"/>
      <c r="H34093" s="612"/>
      <c r="I34093" s="598"/>
      <c r="J34093" s="598"/>
      <c r="M34093" s="598"/>
      <c r="N34093" s="598"/>
      <c r="V34093" s="598"/>
      <c r="W34093" s="598"/>
    </row>
    <row r="34094" spans="6:23" x14ac:dyDescent="0.2">
      <c r="F34094" s="610"/>
      <c r="H34094" s="612"/>
      <c r="I34094" s="598"/>
      <c r="J34094" s="598"/>
      <c r="M34094" s="598"/>
      <c r="N34094" s="598"/>
      <c r="V34094" s="598"/>
      <c r="W34094" s="598"/>
    </row>
    <row r="34095" spans="6:23" x14ac:dyDescent="0.2">
      <c r="F34095" s="610"/>
      <c r="H34095" s="612"/>
      <c r="I34095" s="598"/>
      <c r="J34095" s="598"/>
      <c r="M34095" s="598"/>
      <c r="N34095" s="598"/>
      <c r="V34095" s="598"/>
      <c r="W34095" s="598"/>
    </row>
    <row r="34096" spans="6:23" x14ac:dyDescent="0.2">
      <c r="F34096" s="610"/>
      <c r="H34096" s="612"/>
      <c r="I34096" s="598"/>
      <c r="J34096" s="598"/>
      <c r="M34096" s="598"/>
      <c r="N34096" s="598"/>
      <c r="V34096" s="598"/>
      <c r="W34096" s="598"/>
    </row>
    <row r="34097" spans="6:23" x14ac:dyDescent="0.2">
      <c r="F34097" s="610"/>
      <c r="H34097" s="612"/>
      <c r="I34097" s="598"/>
      <c r="J34097" s="598"/>
      <c r="M34097" s="598"/>
      <c r="N34097" s="598"/>
      <c r="V34097" s="598"/>
      <c r="W34097" s="598"/>
    </row>
    <row r="34098" spans="6:23" x14ac:dyDescent="0.2">
      <c r="F34098" s="610"/>
      <c r="H34098" s="612"/>
      <c r="I34098" s="598"/>
      <c r="J34098" s="598"/>
      <c r="M34098" s="598"/>
      <c r="N34098" s="598"/>
      <c r="V34098" s="598"/>
      <c r="W34098" s="598"/>
    </row>
    <row r="34099" spans="6:23" x14ac:dyDescent="0.2">
      <c r="F34099" s="610"/>
      <c r="H34099" s="612"/>
      <c r="I34099" s="598"/>
      <c r="J34099" s="598"/>
      <c r="M34099" s="598"/>
      <c r="N34099" s="598"/>
      <c r="V34099" s="598"/>
      <c r="W34099" s="598"/>
    </row>
    <row r="34100" spans="6:23" x14ac:dyDescent="0.2">
      <c r="F34100" s="610"/>
      <c r="H34100" s="612"/>
      <c r="I34100" s="598"/>
      <c r="J34100" s="598"/>
      <c r="M34100" s="598"/>
      <c r="N34100" s="598"/>
      <c r="V34100" s="598"/>
      <c r="W34100" s="598"/>
    </row>
    <row r="34101" spans="6:23" x14ac:dyDescent="0.2">
      <c r="F34101" s="610"/>
      <c r="H34101" s="612"/>
      <c r="I34101" s="598"/>
      <c r="J34101" s="598"/>
      <c r="M34101" s="598"/>
      <c r="N34101" s="598"/>
      <c r="V34101" s="598"/>
      <c r="W34101" s="598"/>
    </row>
    <row r="34102" spans="6:23" x14ac:dyDescent="0.2">
      <c r="F34102" s="610"/>
      <c r="H34102" s="612"/>
      <c r="I34102" s="598"/>
      <c r="J34102" s="598"/>
      <c r="M34102" s="598"/>
      <c r="N34102" s="598"/>
      <c r="V34102" s="598"/>
      <c r="W34102" s="598"/>
    </row>
    <row r="34103" spans="6:23" x14ac:dyDescent="0.2">
      <c r="F34103" s="610"/>
      <c r="H34103" s="612"/>
      <c r="I34103" s="598"/>
      <c r="J34103" s="598"/>
      <c r="M34103" s="598"/>
      <c r="N34103" s="598"/>
      <c r="V34103" s="598"/>
      <c r="W34103" s="598"/>
    </row>
    <row r="34104" spans="6:23" x14ac:dyDescent="0.2">
      <c r="F34104" s="610"/>
      <c r="H34104" s="612"/>
      <c r="I34104" s="598"/>
      <c r="J34104" s="598"/>
      <c r="M34104" s="598"/>
      <c r="N34104" s="598"/>
      <c r="V34104" s="598"/>
      <c r="W34104" s="598"/>
    </row>
    <row r="34105" spans="6:23" x14ac:dyDescent="0.2">
      <c r="F34105" s="610"/>
      <c r="H34105" s="612"/>
      <c r="I34105" s="598"/>
      <c r="J34105" s="598"/>
      <c r="M34105" s="598"/>
      <c r="N34105" s="598"/>
      <c r="V34105" s="598"/>
      <c r="W34105" s="598"/>
    </row>
    <row r="34106" spans="6:23" x14ac:dyDescent="0.2">
      <c r="F34106" s="610"/>
      <c r="H34106" s="612"/>
      <c r="I34106" s="598"/>
      <c r="J34106" s="598"/>
      <c r="M34106" s="598"/>
      <c r="N34106" s="598"/>
      <c r="V34106" s="598"/>
      <c r="W34106" s="598"/>
    </row>
    <row r="34107" spans="6:23" x14ac:dyDescent="0.2">
      <c r="F34107" s="610"/>
      <c r="H34107" s="612"/>
      <c r="I34107" s="598"/>
      <c r="J34107" s="598"/>
      <c r="M34107" s="598"/>
      <c r="N34107" s="598"/>
      <c r="V34107" s="598"/>
      <c r="W34107" s="598"/>
    </row>
    <row r="34108" spans="6:23" x14ac:dyDescent="0.2">
      <c r="F34108" s="610"/>
      <c r="H34108" s="612"/>
      <c r="I34108" s="598"/>
      <c r="J34108" s="598"/>
      <c r="M34108" s="598"/>
      <c r="N34108" s="598"/>
      <c r="V34108" s="598"/>
      <c r="W34108" s="598"/>
    </row>
    <row r="34109" spans="6:23" x14ac:dyDescent="0.2">
      <c r="F34109" s="610"/>
      <c r="H34109" s="612"/>
      <c r="I34109" s="598"/>
      <c r="J34109" s="598"/>
      <c r="M34109" s="598"/>
      <c r="N34109" s="598"/>
      <c r="V34109" s="598"/>
      <c r="W34109" s="598"/>
    </row>
    <row r="34110" spans="6:23" x14ac:dyDescent="0.2">
      <c r="F34110" s="610"/>
      <c r="H34110" s="612"/>
      <c r="I34110" s="598"/>
      <c r="J34110" s="598"/>
      <c r="M34110" s="598"/>
      <c r="N34110" s="598"/>
      <c r="V34110" s="598"/>
      <c r="W34110" s="598"/>
    </row>
    <row r="34111" spans="6:23" x14ac:dyDescent="0.2">
      <c r="F34111" s="610"/>
      <c r="H34111" s="612"/>
      <c r="I34111" s="598"/>
      <c r="J34111" s="598"/>
      <c r="M34111" s="598"/>
      <c r="N34111" s="598"/>
      <c r="V34111" s="598"/>
      <c r="W34111" s="598"/>
    </row>
    <row r="34112" spans="6:23" x14ac:dyDescent="0.2">
      <c r="F34112" s="610"/>
      <c r="H34112" s="612"/>
      <c r="I34112" s="598"/>
      <c r="J34112" s="598"/>
      <c r="M34112" s="598"/>
      <c r="N34112" s="598"/>
      <c r="V34112" s="598"/>
      <c r="W34112" s="598"/>
    </row>
    <row r="34113" spans="6:23" x14ac:dyDescent="0.2">
      <c r="F34113" s="610"/>
      <c r="H34113" s="612"/>
      <c r="I34113" s="598"/>
      <c r="J34113" s="598"/>
      <c r="M34113" s="598"/>
      <c r="N34113" s="598"/>
      <c r="V34113" s="598"/>
      <c r="W34113" s="598"/>
    </row>
    <row r="34114" spans="6:23" x14ac:dyDescent="0.2">
      <c r="F34114" s="610"/>
      <c r="H34114" s="612"/>
      <c r="I34114" s="598"/>
      <c r="J34114" s="598"/>
      <c r="M34114" s="598"/>
      <c r="N34114" s="598"/>
      <c r="V34114" s="598"/>
      <c r="W34114" s="598"/>
    </row>
    <row r="34115" spans="6:23" x14ac:dyDescent="0.2">
      <c r="F34115" s="610"/>
      <c r="H34115" s="612"/>
      <c r="I34115" s="598"/>
      <c r="J34115" s="598"/>
      <c r="M34115" s="598"/>
      <c r="N34115" s="598"/>
      <c r="V34115" s="598"/>
      <c r="W34115" s="598"/>
    </row>
    <row r="34116" spans="6:23" x14ac:dyDescent="0.2">
      <c r="F34116" s="610"/>
      <c r="H34116" s="612"/>
      <c r="I34116" s="598"/>
      <c r="J34116" s="598"/>
      <c r="M34116" s="598"/>
      <c r="N34116" s="598"/>
      <c r="V34116" s="598"/>
      <c r="W34116" s="598"/>
    </row>
    <row r="34117" spans="6:23" x14ac:dyDescent="0.2">
      <c r="F34117" s="610"/>
      <c r="H34117" s="612"/>
      <c r="I34117" s="598"/>
      <c r="J34117" s="598"/>
      <c r="M34117" s="598"/>
      <c r="N34117" s="598"/>
      <c r="V34117" s="598"/>
      <c r="W34117" s="598"/>
    </row>
    <row r="34118" spans="6:23" x14ac:dyDescent="0.2">
      <c r="F34118" s="610"/>
      <c r="H34118" s="612"/>
      <c r="I34118" s="598"/>
      <c r="J34118" s="598"/>
      <c r="M34118" s="598"/>
      <c r="N34118" s="598"/>
      <c r="V34118" s="598"/>
      <c r="W34118" s="598"/>
    </row>
    <row r="34119" spans="6:23" x14ac:dyDescent="0.2">
      <c r="F34119" s="610"/>
      <c r="H34119" s="612"/>
      <c r="I34119" s="598"/>
      <c r="J34119" s="598"/>
      <c r="M34119" s="598"/>
      <c r="N34119" s="598"/>
      <c r="V34119" s="598"/>
      <c r="W34119" s="598"/>
    </row>
    <row r="34120" spans="6:23" x14ac:dyDescent="0.2">
      <c r="F34120" s="610"/>
      <c r="H34120" s="612"/>
      <c r="I34120" s="598"/>
      <c r="J34120" s="598"/>
      <c r="M34120" s="598"/>
      <c r="N34120" s="598"/>
      <c r="V34120" s="598"/>
      <c r="W34120" s="598"/>
    </row>
    <row r="34121" spans="6:23" x14ac:dyDescent="0.2">
      <c r="F34121" s="610"/>
      <c r="H34121" s="612"/>
      <c r="I34121" s="598"/>
      <c r="J34121" s="598"/>
      <c r="M34121" s="598"/>
      <c r="N34121" s="598"/>
      <c r="V34121" s="598"/>
      <c r="W34121" s="598"/>
    </row>
    <row r="34122" spans="6:23" x14ac:dyDescent="0.2">
      <c r="F34122" s="610"/>
      <c r="H34122" s="612"/>
      <c r="I34122" s="598"/>
      <c r="J34122" s="598"/>
      <c r="M34122" s="598"/>
      <c r="N34122" s="598"/>
      <c r="V34122" s="598"/>
      <c r="W34122" s="598"/>
    </row>
    <row r="34123" spans="6:23" x14ac:dyDescent="0.2">
      <c r="F34123" s="610"/>
      <c r="H34123" s="612"/>
      <c r="I34123" s="598"/>
      <c r="J34123" s="598"/>
      <c r="M34123" s="598"/>
      <c r="N34123" s="598"/>
      <c r="V34123" s="598"/>
      <c r="W34123" s="598"/>
    </row>
    <row r="34124" spans="6:23" x14ac:dyDescent="0.2">
      <c r="F34124" s="610"/>
      <c r="H34124" s="612"/>
      <c r="I34124" s="598"/>
      <c r="J34124" s="598"/>
      <c r="M34124" s="598"/>
      <c r="N34124" s="598"/>
      <c r="V34124" s="598"/>
      <c r="W34124" s="598"/>
    </row>
    <row r="34125" spans="6:23" x14ac:dyDescent="0.2">
      <c r="F34125" s="610"/>
      <c r="H34125" s="612"/>
      <c r="I34125" s="598"/>
      <c r="J34125" s="598"/>
      <c r="M34125" s="598"/>
      <c r="N34125" s="598"/>
      <c r="V34125" s="598"/>
      <c r="W34125" s="598"/>
    </row>
    <row r="34126" spans="6:23" x14ac:dyDescent="0.2">
      <c r="F34126" s="610"/>
      <c r="H34126" s="612"/>
      <c r="I34126" s="598"/>
      <c r="J34126" s="598"/>
      <c r="M34126" s="598"/>
      <c r="N34126" s="598"/>
      <c r="V34126" s="598"/>
      <c r="W34126" s="598"/>
    </row>
    <row r="34127" spans="6:23" x14ac:dyDescent="0.2">
      <c r="F34127" s="610"/>
      <c r="H34127" s="612"/>
      <c r="I34127" s="598"/>
      <c r="J34127" s="598"/>
      <c r="M34127" s="598"/>
      <c r="N34127" s="598"/>
      <c r="V34127" s="598"/>
      <c r="W34127" s="598"/>
    </row>
    <row r="34128" spans="6:23" x14ac:dyDescent="0.2">
      <c r="F34128" s="610"/>
      <c r="H34128" s="612"/>
      <c r="I34128" s="598"/>
      <c r="J34128" s="598"/>
      <c r="M34128" s="598"/>
      <c r="N34128" s="598"/>
      <c r="V34128" s="598"/>
      <c r="W34128" s="598"/>
    </row>
    <row r="34129" spans="6:23" x14ac:dyDescent="0.2">
      <c r="F34129" s="610"/>
      <c r="H34129" s="612"/>
      <c r="I34129" s="598"/>
      <c r="J34129" s="598"/>
      <c r="M34129" s="598"/>
      <c r="N34129" s="598"/>
      <c r="V34129" s="598"/>
      <c r="W34129" s="598"/>
    </row>
    <row r="34130" spans="6:23" x14ac:dyDescent="0.2">
      <c r="F34130" s="610"/>
      <c r="H34130" s="612"/>
      <c r="I34130" s="598"/>
      <c r="J34130" s="598"/>
      <c r="M34130" s="598"/>
      <c r="N34130" s="598"/>
      <c r="V34130" s="598"/>
      <c r="W34130" s="598"/>
    </row>
    <row r="34131" spans="6:23" x14ac:dyDescent="0.2">
      <c r="F34131" s="610"/>
      <c r="H34131" s="612"/>
      <c r="I34131" s="598"/>
      <c r="J34131" s="598"/>
      <c r="M34131" s="598"/>
      <c r="N34131" s="598"/>
      <c r="V34131" s="598"/>
      <c r="W34131" s="598"/>
    </row>
    <row r="34132" spans="6:23" x14ac:dyDescent="0.2">
      <c r="F34132" s="610"/>
      <c r="H34132" s="612"/>
      <c r="I34132" s="598"/>
      <c r="J34132" s="598"/>
      <c r="M34132" s="598"/>
      <c r="N34132" s="598"/>
      <c r="V34132" s="598"/>
      <c r="W34132" s="598"/>
    </row>
    <row r="34133" spans="6:23" x14ac:dyDescent="0.2">
      <c r="F34133" s="610"/>
      <c r="H34133" s="612"/>
      <c r="I34133" s="598"/>
      <c r="J34133" s="598"/>
      <c r="M34133" s="598"/>
      <c r="N34133" s="598"/>
      <c r="V34133" s="598"/>
      <c r="W34133" s="598"/>
    </row>
    <row r="34134" spans="6:23" x14ac:dyDescent="0.2">
      <c r="F34134" s="610"/>
      <c r="H34134" s="612"/>
      <c r="I34134" s="598"/>
      <c r="J34134" s="598"/>
      <c r="M34134" s="598"/>
      <c r="N34134" s="598"/>
      <c r="V34134" s="598"/>
      <c r="W34134" s="598"/>
    </row>
    <row r="34135" spans="6:23" x14ac:dyDescent="0.2">
      <c r="F34135" s="610"/>
      <c r="H34135" s="612"/>
      <c r="I34135" s="598"/>
      <c r="J34135" s="598"/>
      <c r="M34135" s="598"/>
      <c r="N34135" s="598"/>
      <c r="V34135" s="598"/>
      <c r="W34135" s="598"/>
    </row>
    <row r="34136" spans="6:23" x14ac:dyDescent="0.2">
      <c r="F34136" s="610"/>
      <c r="H34136" s="612"/>
      <c r="I34136" s="598"/>
      <c r="J34136" s="598"/>
      <c r="M34136" s="598"/>
      <c r="N34136" s="598"/>
      <c r="V34136" s="598"/>
      <c r="W34136" s="598"/>
    </row>
    <row r="34137" spans="6:23" x14ac:dyDescent="0.2">
      <c r="F34137" s="610"/>
      <c r="H34137" s="612"/>
      <c r="I34137" s="598"/>
      <c r="J34137" s="598"/>
      <c r="M34137" s="598"/>
      <c r="N34137" s="598"/>
      <c r="V34137" s="598"/>
      <c r="W34137" s="598"/>
    </row>
    <row r="34138" spans="6:23" x14ac:dyDescent="0.2">
      <c r="F34138" s="610"/>
      <c r="H34138" s="612"/>
      <c r="I34138" s="598"/>
      <c r="J34138" s="598"/>
      <c r="M34138" s="598"/>
      <c r="N34138" s="598"/>
      <c r="V34138" s="598"/>
      <c r="W34138" s="598"/>
    </row>
    <row r="34139" spans="6:23" x14ac:dyDescent="0.2">
      <c r="F34139" s="610"/>
      <c r="H34139" s="612"/>
      <c r="I34139" s="598"/>
      <c r="J34139" s="598"/>
      <c r="M34139" s="598"/>
      <c r="N34139" s="598"/>
      <c r="V34139" s="598"/>
      <c r="W34139" s="598"/>
    </row>
    <row r="34140" spans="6:23" x14ac:dyDescent="0.2">
      <c r="F34140" s="610"/>
      <c r="H34140" s="612"/>
      <c r="I34140" s="598"/>
      <c r="J34140" s="598"/>
      <c r="M34140" s="598"/>
      <c r="N34140" s="598"/>
      <c r="V34140" s="598"/>
      <c r="W34140" s="598"/>
    </row>
    <row r="34141" spans="6:23" x14ac:dyDescent="0.2">
      <c r="F34141" s="610"/>
      <c r="H34141" s="612"/>
      <c r="I34141" s="598"/>
      <c r="J34141" s="598"/>
      <c r="M34141" s="598"/>
      <c r="N34141" s="598"/>
      <c r="V34141" s="598"/>
      <c r="W34141" s="598"/>
    </row>
    <row r="34142" spans="6:23" x14ac:dyDescent="0.2">
      <c r="F34142" s="610"/>
      <c r="H34142" s="612"/>
      <c r="I34142" s="598"/>
      <c r="J34142" s="598"/>
      <c r="M34142" s="598"/>
      <c r="N34142" s="598"/>
      <c r="V34142" s="598"/>
      <c r="W34142" s="598"/>
    </row>
    <row r="34143" spans="6:23" x14ac:dyDescent="0.2">
      <c r="F34143" s="610"/>
      <c r="H34143" s="612"/>
      <c r="I34143" s="598"/>
      <c r="J34143" s="598"/>
      <c r="M34143" s="598"/>
      <c r="N34143" s="598"/>
      <c r="V34143" s="598"/>
      <c r="W34143" s="598"/>
    </row>
    <row r="34144" spans="6:23" x14ac:dyDescent="0.2">
      <c r="F34144" s="610"/>
      <c r="H34144" s="612"/>
      <c r="I34144" s="598"/>
      <c r="J34144" s="598"/>
      <c r="M34144" s="598"/>
      <c r="N34144" s="598"/>
      <c r="V34144" s="598"/>
      <c r="W34144" s="598"/>
    </row>
    <row r="34145" spans="6:23" x14ac:dyDescent="0.2">
      <c r="F34145" s="610"/>
      <c r="H34145" s="612"/>
      <c r="I34145" s="598"/>
      <c r="J34145" s="598"/>
      <c r="M34145" s="598"/>
      <c r="N34145" s="598"/>
      <c r="V34145" s="598"/>
      <c r="W34145" s="598"/>
    </row>
    <row r="34146" spans="6:23" x14ac:dyDescent="0.2">
      <c r="F34146" s="610"/>
      <c r="H34146" s="612"/>
      <c r="I34146" s="598"/>
      <c r="J34146" s="598"/>
      <c r="M34146" s="598"/>
      <c r="N34146" s="598"/>
      <c r="V34146" s="598"/>
      <c r="W34146" s="598"/>
    </row>
    <row r="34147" spans="6:23" x14ac:dyDescent="0.2">
      <c r="F34147" s="610"/>
      <c r="H34147" s="612"/>
      <c r="I34147" s="598"/>
      <c r="J34147" s="598"/>
      <c r="M34147" s="598"/>
      <c r="N34147" s="598"/>
      <c r="V34147" s="598"/>
      <c r="W34147" s="598"/>
    </row>
    <row r="34148" spans="6:23" x14ac:dyDescent="0.2">
      <c r="F34148" s="610"/>
      <c r="H34148" s="612"/>
      <c r="I34148" s="598"/>
      <c r="J34148" s="598"/>
      <c r="M34148" s="598"/>
      <c r="N34148" s="598"/>
      <c r="V34148" s="598"/>
      <c r="W34148" s="598"/>
    </row>
    <row r="34149" spans="6:23" x14ac:dyDescent="0.2">
      <c r="F34149" s="610"/>
      <c r="H34149" s="612"/>
      <c r="I34149" s="598"/>
      <c r="J34149" s="598"/>
      <c r="M34149" s="598"/>
      <c r="N34149" s="598"/>
      <c r="V34149" s="598"/>
      <c r="W34149" s="598"/>
    </row>
    <row r="34150" spans="6:23" x14ac:dyDescent="0.2">
      <c r="F34150" s="610"/>
      <c r="H34150" s="612"/>
      <c r="I34150" s="598"/>
      <c r="J34150" s="598"/>
      <c r="M34150" s="598"/>
      <c r="N34150" s="598"/>
      <c r="V34150" s="598"/>
      <c r="W34150" s="598"/>
    </row>
    <row r="34151" spans="6:23" x14ac:dyDescent="0.2">
      <c r="F34151" s="610"/>
      <c r="H34151" s="612"/>
      <c r="I34151" s="598"/>
      <c r="J34151" s="598"/>
      <c r="M34151" s="598"/>
      <c r="N34151" s="598"/>
      <c r="V34151" s="598"/>
      <c r="W34151" s="598"/>
    </row>
    <row r="34152" spans="6:23" x14ac:dyDescent="0.2">
      <c r="F34152" s="610"/>
      <c r="H34152" s="612"/>
      <c r="I34152" s="598"/>
      <c r="J34152" s="598"/>
      <c r="M34152" s="598"/>
      <c r="N34152" s="598"/>
      <c r="V34152" s="598"/>
      <c r="W34152" s="598"/>
    </row>
    <row r="34153" spans="6:23" x14ac:dyDescent="0.2">
      <c r="F34153" s="610"/>
      <c r="H34153" s="612"/>
      <c r="I34153" s="598"/>
      <c r="J34153" s="598"/>
      <c r="M34153" s="598"/>
      <c r="N34153" s="598"/>
      <c r="V34153" s="598"/>
      <c r="W34153" s="598"/>
    </row>
    <row r="34154" spans="6:23" x14ac:dyDescent="0.2">
      <c r="F34154" s="610"/>
      <c r="H34154" s="612"/>
      <c r="I34154" s="598"/>
      <c r="J34154" s="598"/>
      <c r="M34154" s="598"/>
      <c r="N34154" s="598"/>
      <c r="V34154" s="598"/>
      <c r="W34154" s="598"/>
    </row>
    <row r="34155" spans="6:23" x14ac:dyDescent="0.2">
      <c r="F34155" s="610"/>
      <c r="H34155" s="612"/>
      <c r="I34155" s="598"/>
      <c r="J34155" s="598"/>
      <c r="M34155" s="598"/>
      <c r="N34155" s="598"/>
      <c r="V34155" s="598"/>
      <c r="W34155" s="598"/>
    </row>
    <row r="34156" spans="6:23" x14ac:dyDescent="0.2">
      <c r="F34156" s="610"/>
      <c r="H34156" s="612"/>
      <c r="I34156" s="598"/>
      <c r="J34156" s="598"/>
      <c r="M34156" s="598"/>
      <c r="N34156" s="598"/>
      <c r="V34156" s="598"/>
      <c r="W34156" s="598"/>
    </row>
    <row r="34157" spans="6:23" x14ac:dyDescent="0.2">
      <c r="F34157" s="610"/>
      <c r="H34157" s="612"/>
      <c r="I34157" s="598"/>
      <c r="J34157" s="598"/>
      <c r="M34157" s="598"/>
      <c r="N34157" s="598"/>
      <c r="V34157" s="598"/>
      <c r="W34157" s="598"/>
    </row>
    <row r="34158" spans="6:23" x14ac:dyDescent="0.2">
      <c r="F34158" s="610"/>
      <c r="H34158" s="612"/>
      <c r="I34158" s="598"/>
      <c r="J34158" s="598"/>
      <c r="M34158" s="598"/>
      <c r="N34158" s="598"/>
      <c r="V34158" s="598"/>
      <c r="W34158" s="598"/>
    </row>
    <row r="34159" spans="6:23" x14ac:dyDescent="0.2">
      <c r="F34159" s="610"/>
      <c r="H34159" s="612"/>
      <c r="I34159" s="598"/>
      <c r="J34159" s="598"/>
      <c r="M34159" s="598"/>
      <c r="N34159" s="598"/>
      <c r="V34159" s="598"/>
      <c r="W34159" s="598"/>
    </row>
    <row r="34160" spans="6:23" x14ac:dyDescent="0.2">
      <c r="F34160" s="610"/>
      <c r="H34160" s="612"/>
      <c r="I34160" s="598"/>
      <c r="J34160" s="598"/>
      <c r="M34160" s="598"/>
      <c r="N34160" s="598"/>
      <c r="V34160" s="598"/>
      <c r="W34160" s="598"/>
    </row>
    <row r="34161" spans="6:23" x14ac:dyDescent="0.2">
      <c r="F34161" s="610"/>
      <c r="H34161" s="612"/>
      <c r="I34161" s="598"/>
      <c r="J34161" s="598"/>
      <c r="M34161" s="598"/>
      <c r="N34161" s="598"/>
      <c r="V34161" s="598"/>
      <c r="W34161" s="598"/>
    </row>
    <row r="34162" spans="6:23" x14ac:dyDescent="0.2">
      <c r="F34162" s="610"/>
      <c r="H34162" s="612"/>
      <c r="I34162" s="598"/>
      <c r="J34162" s="598"/>
      <c r="M34162" s="598"/>
      <c r="N34162" s="598"/>
      <c r="V34162" s="598"/>
      <c r="W34162" s="598"/>
    </row>
    <row r="34163" spans="6:23" x14ac:dyDescent="0.2">
      <c r="F34163" s="610"/>
      <c r="H34163" s="612"/>
      <c r="I34163" s="598"/>
      <c r="J34163" s="598"/>
      <c r="M34163" s="598"/>
      <c r="N34163" s="598"/>
      <c r="V34163" s="598"/>
      <c r="W34163" s="598"/>
    </row>
    <row r="34164" spans="6:23" x14ac:dyDescent="0.2">
      <c r="F34164" s="610"/>
      <c r="H34164" s="612"/>
      <c r="I34164" s="598"/>
      <c r="J34164" s="598"/>
      <c r="M34164" s="598"/>
      <c r="N34164" s="598"/>
      <c r="V34164" s="598"/>
      <c r="W34164" s="598"/>
    </row>
    <row r="34165" spans="6:23" x14ac:dyDescent="0.2">
      <c r="F34165" s="610"/>
      <c r="H34165" s="612"/>
      <c r="I34165" s="598"/>
      <c r="J34165" s="598"/>
      <c r="M34165" s="598"/>
      <c r="N34165" s="598"/>
      <c r="V34165" s="598"/>
      <c r="W34165" s="598"/>
    </row>
    <row r="34166" spans="6:23" x14ac:dyDescent="0.2">
      <c r="F34166" s="610"/>
      <c r="H34166" s="612"/>
      <c r="I34166" s="598"/>
      <c r="J34166" s="598"/>
      <c r="M34166" s="598"/>
      <c r="N34166" s="598"/>
      <c r="V34166" s="598"/>
      <c r="W34166" s="598"/>
    </row>
    <row r="34167" spans="6:23" x14ac:dyDescent="0.2">
      <c r="F34167" s="610"/>
      <c r="H34167" s="612"/>
      <c r="I34167" s="598"/>
      <c r="J34167" s="598"/>
      <c r="M34167" s="598"/>
      <c r="N34167" s="598"/>
      <c r="V34167" s="598"/>
      <c r="W34167" s="598"/>
    </row>
    <row r="34168" spans="6:23" x14ac:dyDescent="0.2">
      <c r="F34168" s="610"/>
      <c r="H34168" s="612"/>
      <c r="I34168" s="598"/>
      <c r="J34168" s="598"/>
      <c r="M34168" s="598"/>
      <c r="N34168" s="598"/>
      <c r="V34168" s="598"/>
      <c r="W34168" s="598"/>
    </row>
    <row r="34169" spans="6:23" x14ac:dyDescent="0.2">
      <c r="F34169" s="610"/>
      <c r="H34169" s="612"/>
      <c r="I34169" s="598"/>
      <c r="J34169" s="598"/>
      <c r="M34169" s="598"/>
      <c r="N34169" s="598"/>
      <c r="V34169" s="598"/>
      <c r="W34169" s="598"/>
    </row>
    <row r="34170" spans="6:23" x14ac:dyDescent="0.2">
      <c r="F34170" s="610"/>
      <c r="H34170" s="612"/>
      <c r="I34170" s="598"/>
      <c r="J34170" s="598"/>
      <c r="M34170" s="598"/>
      <c r="N34170" s="598"/>
      <c r="V34170" s="598"/>
      <c r="W34170" s="598"/>
    </row>
    <row r="34171" spans="6:23" x14ac:dyDescent="0.2">
      <c r="F34171" s="610"/>
      <c r="H34171" s="612"/>
      <c r="I34171" s="598"/>
      <c r="J34171" s="598"/>
      <c r="M34171" s="598"/>
      <c r="N34171" s="598"/>
      <c r="V34171" s="598"/>
      <c r="W34171" s="598"/>
    </row>
    <row r="34172" spans="6:23" x14ac:dyDescent="0.2">
      <c r="F34172" s="610"/>
      <c r="H34172" s="612"/>
      <c r="I34172" s="598"/>
      <c r="J34172" s="598"/>
      <c r="M34172" s="598"/>
      <c r="N34172" s="598"/>
      <c r="V34172" s="598"/>
      <c r="W34172" s="598"/>
    </row>
    <row r="34173" spans="6:23" x14ac:dyDescent="0.2">
      <c r="F34173" s="610"/>
      <c r="H34173" s="612"/>
      <c r="I34173" s="598"/>
      <c r="J34173" s="598"/>
      <c r="M34173" s="598"/>
      <c r="N34173" s="598"/>
      <c r="V34173" s="598"/>
      <c r="W34173" s="598"/>
    </row>
    <row r="34174" spans="6:23" x14ac:dyDescent="0.2">
      <c r="F34174" s="610"/>
      <c r="H34174" s="612"/>
      <c r="I34174" s="598"/>
      <c r="J34174" s="598"/>
      <c r="M34174" s="598"/>
      <c r="N34174" s="598"/>
      <c r="V34174" s="598"/>
      <c r="W34174" s="598"/>
    </row>
    <row r="34175" spans="6:23" x14ac:dyDescent="0.2">
      <c r="F34175" s="610"/>
      <c r="H34175" s="612"/>
      <c r="I34175" s="598"/>
      <c r="J34175" s="598"/>
      <c r="M34175" s="598"/>
      <c r="N34175" s="598"/>
      <c r="V34175" s="598"/>
      <c r="W34175" s="598"/>
    </row>
    <row r="34176" spans="6:23" x14ac:dyDescent="0.2">
      <c r="F34176" s="610"/>
      <c r="H34176" s="612"/>
      <c r="I34176" s="598"/>
      <c r="J34176" s="598"/>
      <c r="M34176" s="598"/>
      <c r="N34176" s="598"/>
      <c r="V34176" s="598"/>
      <c r="W34176" s="598"/>
    </row>
    <row r="34177" spans="6:23" x14ac:dyDescent="0.2">
      <c r="F34177" s="610"/>
      <c r="H34177" s="612"/>
      <c r="I34177" s="598"/>
      <c r="J34177" s="598"/>
      <c r="M34177" s="598"/>
      <c r="N34177" s="598"/>
      <c r="V34177" s="598"/>
      <c r="W34177" s="598"/>
    </row>
    <row r="34178" spans="6:23" x14ac:dyDescent="0.2">
      <c r="F34178" s="610"/>
      <c r="H34178" s="612"/>
      <c r="I34178" s="598"/>
      <c r="J34178" s="598"/>
      <c r="M34178" s="598"/>
      <c r="N34178" s="598"/>
      <c r="V34178" s="598"/>
      <c r="W34178" s="598"/>
    </row>
    <row r="34179" spans="6:23" x14ac:dyDescent="0.2">
      <c r="F34179" s="610"/>
      <c r="H34179" s="612"/>
      <c r="I34179" s="598"/>
      <c r="J34179" s="598"/>
      <c r="M34179" s="598"/>
      <c r="N34179" s="598"/>
      <c r="V34179" s="598"/>
      <c r="W34179" s="598"/>
    </row>
    <row r="34180" spans="6:23" x14ac:dyDescent="0.2">
      <c r="F34180" s="610"/>
      <c r="H34180" s="612"/>
      <c r="I34180" s="598"/>
      <c r="J34180" s="598"/>
      <c r="M34180" s="598"/>
      <c r="N34180" s="598"/>
      <c r="V34180" s="598"/>
      <c r="W34180" s="598"/>
    </row>
    <row r="34181" spans="6:23" x14ac:dyDescent="0.2">
      <c r="F34181" s="610"/>
      <c r="H34181" s="612"/>
      <c r="I34181" s="598"/>
      <c r="J34181" s="598"/>
      <c r="M34181" s="598"/>
      <c r="N34181" s="598"/>
      <c r="V34181" s="598"/>
      <c r="W34181" s="598"/>
    </row>
    <row r="34182" spans="6:23" x14ac:dyDescent="0.2">
      <c r="F34182" s="610"/>
      <c r="H34182" s="612"/>
      <c r="I34182" s="598"/>
      <c r="J34182" s="598"/>
      <c r="M34182" s="598"/>
      <c r="N34182" s="598"/>
      <c r="V34182" s="598"/>
      <c r="W34182" s="598"/>
    </row>
    <row r="34183" spans="6:23" x14ac:dyDescent="0.2">
      <c r="F34183" s="610"/>
      <c r="H34183" s="612"/>
      <c r="I34183" s="598"/>
      <c r="J34183" s="598"/>
      <c r="M34183" s="598"/>
      <c r="N34183" s="598"/>
      <c r="V34183" s="598"/>
      <c r="W34183" s="598"/>
    </row>
    <row r="34184" spans="6:23" x14ac:dyDescent="0.2">
      <c r="F34184" s="610"/>
      <c r="H34184" s="612"/>
      <c r="I34184" s="598"/>
      <c r="J34184" s="598"/>
      <c r="M34184" s="598"/>
      <c r="N34184" s="598"/>
      <c r="V34184" s="598"/>
      <c r="W34184" s="598"/>
    </row>
    <row r="34185" spans="6:23" x14ac:dyDescent="0.2">
      <c r="F34185" s="610"/>
      <c r="H34185" s="612"/>
      <c r="I34185" s="598"/>
      <c r="J34185" s="598"/>
      <c r="M34185" s="598"/>
      <c r="N34185" s="598"/>
      <c r="V34185" s="598"/>
      <c r="W34185" s="598"/>
    </row>
    <row r="34186" spans="6:23" x14ac:dyDescent="0.2">
      <c r="F34186" s="610"/>
      <c r="H34186" s="612"/>
      <c r="I34186" s="598"/>
      <c r="J34186" s="598"/>
      <c r="M34186" s="598"/>
      <c r="N34186" s="598"/>
      <c r="V34186" s="598"/>
      <c r="W34186" s="598"/>
    </row>
    <row r="34187" spans="6:23" x14ac:dyDescent="0.2">
      <c r="F34187" s="610"/>
      <c r="H34187" s="612"/>
      <c r="I34187" s="598"/>
      <c r="J34187" s="598"/>
      <c r="M34187" s="598"/>
      <c r="N34187" s="598"/>
      <c r="V34187" s="598"/>
      <c r="W34187" s="598"/>
    </row>
    <row r="34188" spans="6:23" x14ac:dyDescent="0.2">
      <c r="F34188" s="610"/>
      <c r="H34188" s="612"/>
      <c r="I34188" s="598"/>
      <c r="J34188" s="598"/>
      <c r="M34188" s="598"/>
      <c r="N34188" s="598"/>
      <c r="V34188" s="598"/>
      <c r="W34188" s="598"/>
    </row>
    <row r="34189" spans="6:23" x14ac:dyDescent="0.2">
      <c r="F34189" s="610"/>
      <c r="H34189" s="612"/>
      <c r="I34189" s="598"/>
      <c r="J34189" s="598"/>
      <c r="M34189" s="598"/>
      <c r="N34189" s="598"/>
      <c r="V34189" s="598"/>
      <c r="W34189" s="598"/>
    </row>
    <row r="34190" spans="6:23" x14ac:dyDescent="0.2">
      <c r="F34190" s="610"/>
      <c r="H34190" s="612"/>
      <c r="I34190" s="598"/>
      <c r="J34190" s="598"/>
      <c r="M34190" s="598"/>
      <c r="N34190" s="598"/>
      <c r="V34190" s="598"/>
      <c r="W34190" s="598"/>
    </row>
    <row r="34191" spans="6:23" x14ac:dyDescent="0.2">
      <c r="F34191" s="610"/>
      <c r="H34191" s="612"/>
      <c r="I34191" s="598"/>
      <c r="J34191" s="598"/>
      <c r="M34191" s="598"/>
      <c r="N34191" s="598"/>
      <c r="V34191" s="598"/>
      <c r="W34191" s="598"/>
    </row>
    <row r="34192" spans="6:23" x14ac:dyDescent="0.2">
      <c r="F34192" s="610"/>
      <c r="H34192" s="612"/>
      <c r="I34192" s="598"/>
      <c r="J34192" s="598"/>
      <c r="M34192" s="598"/>
      <c r="N34192" s="598"/>
      <c r="V34192" s="598"/>
      <c r="W34192" s="598"/>
    </row>
    <row r="34193" spans="6:23" x14ac:dyDescent="0.2">
      <c r="F34193" s="610"/>
      <c r="H34193" s="612"/>
      <c r="I34193" s="598"/>
      <c r="J34193" s="598"/>
      <c r="M34193" s="598"/>
      <c r="N34193" s="598"/>
      <c r="V34193" s="598"/>
      <c r="W34193" s="598"/>
    </row>
    <row r="34194" spans="6:23" x14ac:dyDescent="0.2">
      <c r="F34194" s="610"/>
      <c r="H34194" s="612"/>
      <c r="I34194" s="598"/>
      <c r="J34194" s="598"/>
      <c r="M34194" s="598"/>
      <c r="N34194" s="598"/>
      <c r="V34194" s="598"/>
      <c r="W34194" s="598"/>
    </row>
    <row r="34195" spans="6:23" x14ac:dyDescent="0.2">
      <c r="F34195" s="610"/>
      <c r="H34195" s="612"/>
      <c r="I34195" s="598"/>
      <c r="J34195" s="598"/>
      <c r="M34195" s="598"/>
      <c r="N34195" s="598"/>
      <c r="V34195" s="598"/>
      <c r="W34195" s="598"/>
    </row>
    <row r="34196" spans="6:23" x14ac:dyDescent="0.2">
      <c r="F34196" s="610"/>
      <c r="H34196" s="612"/>
      <c r="I34196" s="598"/>
      <c r="J34196" s="598"/>
      <c r="M34196" s="598"/>
      <c r="N34196" s="598"/>
      <c r="V34196" s="598"/>
      <c r="W34196" s="598"/>
    </row>
    <row r="34197" spans="6:23" x14ac:dyDescent="0.2">
      <c r="F34197" s="610"/>
      <c r="H34197" s="612"/>
      <c r="I34197" s="598"/>
      <c r="J34197" s="598"/>
      <c r="M34197" s="598"/>
      <c r="N34197" s="598"/>
      <c r="V34197" s="598"/>
      <c r="W34197" s="598"/>
    </row>
    <row r="34198" spans="6:23" x14ac:dyDescent="0.2">
      <c r="F34198" s="610"/>
      <c r="H34198" s="612"/>
      <c r="I34198" s="598"/>
      <c r="J34198" s="598"/>
      <c r="M34198" s="598"/>
      <c r="N34198" s="598"/>
      <c r="V34198" s="598"/>
      <c r="W34198" s="598"/>
    </row>
    <row r="34199" spans="6:23" x14ac:dyDescent="0.2">
      <c r="F34199" s="610"/>
      <c r="H34199" s="612"/>
      <c r="I34199" s="598"/>
      <c r="J34199" s="598"/>
      <c r="M34199" s="598"/>
      <c r="N34199" s="598"/>
      <c r="V34199" s="598"/>
      <c r="W34199" s="598"/>
    </row>
    <row r="34200" spans="6:23" x14ac:dyDescent="0.2">
      <c r="F34200" s="610"/>
      <c r="H34200" s="612"/>
      <c r="I34200" s="598"/>
      <c r="J34200" s="598"/>
      <c r="M34200" s="598"/>
      <c r="N34200" s="598"/>
      <c r="V34200" s="598"/>
      <c r="W34200" s="598"/>
    </row>
    <row r="34201" spans="6:23" x14ac:dyDescent="0.2">
      <c r="F34201" s="610"/>
      <c r="H34201" s="612"/>
      <c r="I34201" s="598"/>
      <c r="J34201" s="598"/>
      <c r="M34201" s="598"/>
      <c r="N34201" s="598"/>
      <c r="V34201" s="598"/>
      <c r="W34201" s="598"/>
    </row>
    <row r="34202" spans="6:23" x14ac:dyDescent="0.2">
      <c r="F34202" s="610"/>
      <c r="H34202" s="612"/>
      <c r="I34202" s="598"/>
      <c r="J34202" s="598"/>
      <c r="M34202" s="598"/>
      <c r="N34202" s="598"/>
      <c r="V34202" s="598"/>
      <c r="W34202" s="598"/>
    </row>
    <row r="34203" spans="6:23" x14ac:dyDescent="0.2">
      <c r="F34203" s="610"/>
      <c r="H34203" s="612"/>
      <c r="I34203" s="598"/>
      <c r="J34203" s="598"/>
      <c r="M34203" s="598"/>
      <c r="N34203" s="598"/>
      <c r="V34203" s="598"/>
      <c r="W34203" s="598"/>
    </row>
    <row r="34204" spans="6:23" x14ac:dyDescent="0.2">
      <c r="F34204" s="610"/>
      <c r="H34204" s="612"/>
      <c r="I34204" s="598"/>
      <c r="J34204" s="598"/>
      <c r="M34204" s="598"/>
      <c r="N34204" s="598"/>
      <c r="V34204" s="598"/>
      <c r="W34204" s="598"/>
    </row>
    <row r="34205" spans="6:23" x14ac:dyDescent="0.2">
      <c r="F34205" s="610"/>
      <c r="H34205" s="612"/>
      <c r="I34205" s="598"/>
      <c r="J34205" s="598"/>
      <c r="M34205" s="598"/>
      <c r="N34205" s="598"/>
      <c r="V34205" s="598"/>
      <c r="W34205" s="598"/>
    </row>
    <row r="34206" spans="6:23" x14ac:dyDescent="0.2">
      <c r="F34206" s="610"/>
      <c r="H34206" s="612"/>
      <c r="I34206" s="598"/>
      <c r="J34206" s="598"/>
      <c r="M34206" s="598"/>
      <c r="N34206" s="598"/>
      <c r="V34206" s="598"/>
      <c r="W34206" s="598"/>
    </row>
    <row r="34207" spans="6:23" x14ac:dyDescent="0.2">
      <c r="F34207" s="610"/>
      <c r="H34207" s="612"/>
      <c r="I34207" s="598"/>
      <c r="J34207" s="598"/>
      <c r="M34207" s="598"/>
      <c r="N34207" s="598"/>
      <c r="V34207" s="598"/>
      <c r="W34207" s="598"/>
    </row>
    <row r="34208" spans="6:23" x14ac:dyDescent="0.2">
      <c r="F34208" s="610"/>
      <c r="H34208" s="612"/>
      <c r="I34208" s="598"/>
      <c r="J34208" s="598"/>
      <c r="M34208" s="598"/>
      <c r="N34208" s="598"/>
      <c r="V34208" s="598"/>
      <c r="W34208" s="598"/>
    </row>
    <row r="34209" spans="6:23" x14ac:dyDescent="0.2">
      <c r="F34209" s="610"/>
      <c r="H34209" s="612"/>
      <c r="I34209" s="598"/>
      <c r="J34209" s="598"/>
      <c r="M34209" s="598"/>
      <c r="N34209" s="598"/>
      <c r="V34209" s="598"/>
      <c r="W34209" s="598"/>
    </row>
    <row r="34210" spans="6:23" x14ac:dyDescent="0.2">
      <c r="F34210" s="610"/>
      <c r="H34210" s="612"/>
      <c r="I34210" s="598"/>
      <c r="J34210" s="598"/>
      <c r="M34210" s="598"/>
      <c r="N34210" s="598"/>
      <c r="V34210" s="598"/>
      <c r="W34210" s="598"/>
    </row>
    <row r="34211" spans="6:23" x14ac:dyDescent="0.2">
      <c r="F34211" s="610"/>
      <c r="H34211" s="612"/>
      <c r="I34211" s="598"/>
      <c r="J34211" s="598"/>
      <c r="M34211" s="598"/>
      <c r="N34211" s="598"/>
      <c r="V34211" s="598"/>
      <c r="W34211" s="598"/>
    </row>
    <row r="34212" spans="6:23" x14ac:dyDescent="0.2">
      <c r="F34212" s="610"/>
      <c r="H34212" s="612"/>
      <c r="I34212" s="598"/>
      <c r="J34212" s="598"/>
      <c r="M34212" s="598"/>
      <c r="N34212" s="598"/>
      <c r="V34212" s="598"/>
      <c r="W34212" s="598"/>
    </row>
    <row r="34213" spans="6:23" x14ac:dyDescent="0.2">
      <c r="F34213" s="610"/>
      <c r="H34213" s="612"/>
      <c r="I34213" s="598"/>
      <c r="J34213" s="598"/>
      <c r="M34213" s="598"/>
      <c r="N34213" s="598"/>
      <c r="V34213" s="598"/>
      <c r="W34213" s="598"/>
    </row>
    <row r="34214" spans="6:23" x14ac:dyDescent="0.2">
      <c r="F34214" s="610"/>
      <c r="H34214" s="612"/>
      <c r="I34214" s="598"/>
      <c r="J34214" s="598"/>
      <c r="M34214" s="598"/>
      <c r="N34214" s="598"/>
      <c r="V34214" s="598"/>
      <c r="W34214" s="598"/>
    </row>
    <row r="34215" spans="6:23" x14ac:dyDescent="0.2">
      <c r="F34215" s="610"/>
      <c r="H34215" s="612"/>
      <c r="I34215" s="598"/>
      <c r="J34215" s="598"/>
      <c r="M34215" s="598"/>
      <c r="N34215" s="598"/>
      <c r="V34215" s="598"/>
      <c r="W34215" s="598"/>
    </row>
    <row r="34216" spans="6:23" x14ac:dyDescent="0.2">
      <c r="F34216" s="610"/>
      <c r="H34216" s="612"/>
      <c r="I34216" s="598"/>
      <c r="J34216" s="598"/>
      <c r="M34216" s="598"/>
      <c r="N34216" s="598"/>
      <c r="V34216" s="598"/>
      <c r="W34216" s="598"/>
    </row>
    <row r="34217" spans="6:23" x14ac:dyDescent="0.2">
      <c r="F34217" s="610"/>
      <c r="H34217" s="612"/>
      <c r="I34217" s="598"/>
      <c r="J34217" s="598"/>
      <c r="M34217" s="598"/>
      <c r="N34217" s="598"/>
      <c r="V34217" s="598"/>
      <c r="W34217" s="598"/>
    </row>
    <row r="34218" spans="6:23" x14ac:dyDescent="0.2">
      <c r="F34218" s="610"/>
      <c r="H34218" s="612"/>
      <c r="I34218" s="598"/>
      <c r="J34218" s="598"/>
      <c r="M34218" s="598"/>
      <c r="N34218" s="598"/>
      <c r="V34218" s="598"/>
      <c r="W34218" s="598"/>
    </row>
    <row r="34219" spans="6:23" x14ac:dyDescent="0.2">
      <c r="F34219" s="610"/>
      <c r="H34219" s="612"/>
      <c r="I34219" s="598"/>
      <c r="J34219" s="598"/>
      <c r="M34219" s="598"/>
      <c r="N34219" s="598"/>
      <c r="V34219" s="598"/>
      <c r="W34219" s="598"/>
    </row>
    <row r="34220" spans="6:23" x14ac:dyDescent="0.2">
      <c r="F34220" s="610"/>
      <c r="H34220" s="612"/>
      <c r="I34220" s="598"/>
      <c r="J34220" s="598"/>
      <c r="M34220" s="598"/>
      <c r="N34220" s="598"/>
      <c r="V34220" s="598"/>
      <c r="W34220" s="598"/>
    </row>
    <row r="34221" spans="6:23" x14ac:dyDescent="0.2">
      <c r="F34221" s="610"/>
      <c r="H34221" s="612"/>
      <c r="I34221" s="598"/>
      <c r="J34221" s="598"/>
      <c r="M34221" s="598"/>
      <c r="N34221" s="598"/>
      <c r="V34221" s="598"/>
      <c r="W34221" s="598"/>
    </row>
    <row r="34222" spans="6:23" x14ac:dyDescent="0.2">
      <c r="F34222" s="610"/>
      <c r="H34222" s="612"/>
      <c r="I34222" s="598"/>
      <c r="J34222" s="598"/>
      <c r="M34222" s="598"/>
      <c r="N34222" s="598"/>
      <c r="V34222" s="598"/>
      <c r="W34222" s="598"/>
    </row>
    <row r="34223" spans="6:23" x14ac:dyDescent="0.2">
      <c r="F34223" s="610"/>
      <c r="H34223" s="612"/>
      <c r="I34223" s="598"/>
      <c r="J34223" s="598"/>
      <c r="M34223" s="598"/>
      <c r="N34223" s="598"/>
      <c r="V34223" s="598"/>
      <c r="W34223" s="598"/>
    </row>
    <row r="34224" spans="6:23" x14ac:dyDescent="0.2">
      <c r="F34224" s="610"/>
      <c r="H34224" s="612"/>
      <c r="I34224" s="598"/>
      <c r="J34224" s="598"/>
      <c r="M34224" s="598"/>
      <c r="N34224" s="598"/>
      <c r="V34224" s="598"/>
      <c r="W34224" s="598"/>
    </row>
    <row r="34225" spans="6:23" x14ac:dyDescent="0.2">
      <c r="F34225" s="610"/>
      <c r="H34225" s="612"/>
      <c r="I34225" s="598"/>
      <c r="J34225" s="598"/>
      <c r="M34225" s="598"/>
      <c r="N34225" s="598"/>
      <c r="V34225" s="598"/>
      <c r="W34225" s="598"/>
    </row>
    <row r="34226" spans="6:23" x14ac:dyDescent="0.2">
      <c r="F34226" s="610"/>
      <c r="H34226" s="612"/>
      <c r="I34226" s="598"/>
      <c r="J34226" s="598"/>
      <c r="M34226" s="598"/>
      <c r="N34226" s="598"/>
      <c r="V34226" s="598"/>
      <c r="W34226" s="598"/>
    </row>
    <row r="34227" spans="6:23" x14ac:dyDescent="0.2">
      <c r="F34227" s="610"/>
      <c r="H34227" s="612"/>
      <c r="I34227" s="598"/>
      <c r="J34227" s="598"/>
      <c r="M34227" s="598"/>
      <c r="N34227" s="598"/>
      <c r="V34227" s="598"/>
      <c r="W34227" s="598"/>
    </row>
    <row r="34228" spans="6:23" x14ac:dyDescent="0.2">
      <c r="F34228" s="610"/>
      <c r="H34228" s="612"/>
      <c r="I34228" s="598"/>
      <c r="J34228" s="598"/>
      <c r="M34228" s="598"/>
      <c r="N34228" s="598"/>
      <c r="V34228" s="598"/>
      <c r="W34228" s="598"/>
    </row>
    <row r="34229" spans="6:23" x14ac:dyDescent="0.2">
      <c r="F34229" s="610"/>
      <c r="H34229" s="612"/>
      <c r="I34229" s="598"/>
      <c r="J34229" s="598"/>
      <c r="M34229" s="598"/>
      <c r="N34229" s="598"/>
      <c r="V34229" s="598"/>
      <c r="W34229" s="598"/>
    </row>
    <row r="34230" spans="6:23" x14ac:dyDescent="0.2">
      <c r="F34230" s="610"/>
      <c r="H34230" s="612"/>
      <c r="I34230" s="598"/>
      <c r="J34230" s="598"/>
      <c r="M34230" s="598"/>
      <c r="N34230" s="598"/>
      <c r="V34230" s="598"/>
      <c r="W34230" s="598"/>
    </row>
    <row r="34231" spans="6:23" x14ac:dyDescent="0.2">
      <c r="F34231" s="610"/>
      <c r="H34231" s="612"/>
      <c r="I34231" s="598"/>
      <c r="J34231" s="598"/>
      <c r="M34231" s="598"/>
      <c r="N34231" s="598"/>
      <c r="V34231" s="598"/>
      <c r="W34231" s="598"/>
    </row>
    <row r="34232" spans="6:23" x14ac:dyDescent="0.2">
      <c r="F34232" s="610"/>
      <c r="H34232" s="612"/>
      <c r="I34232" s="598"/>
      <c r="J34232" s="598"/>
      <c r="M34232" s="598"/>
      <c r="N34232" s="598"/>
      <c r="V34232" s="598"/>
      <c r="W34232" s="598"/>
    </row>
    <row r="34233" spans="6:23" x14ac:dyDescent="0.2">
      <c r="F34233" s="610"/>
      <c r="H34233" s="612"/>
      <c r="I34233" s="598"/>
      <c r="J34233" s="598"/>
      <c r="M34233" s="598"/>
      <c r="N34233" s="598"/>
      <c r="V34233" s="598"/>
      <c r="W34233" s="598"/>
    </row>
    <row r="34234" spans="6:23" x14ac:dyDescent="0.2">
      <c r="F34234" s="610"/>
      <c r="H34234" s="612"/>
      <c r="I34234" s="598"/>
      <c r="J34234" s="598"/>
      <c r="M34234" s="598"/>
      <c r="N34234" s="598"/>
      <c r="V34234" s="598"/>
      <c r="W34234" s="598"/>
    </row>
    <row r="34235" spans="6:23" x14ac:dyDescent="0.2">
      <c r="F34235" s="610"/>
      <c r="H34235" s="612"/>
      <c r="I34235" s="598"/>
      <c r="J34235" s="598"/>
      <c r="M34235" s="598"/>
      <c r="N34235" s="598"/>
      <c r="V34235" s="598"/>
      <c r="W34235" s="598"/>
    </row>
    <row r="34236" spans="6:23" x14ac:dyDescent="0.2">
      <c r="F34236" s="610"/>
      <c r="H34236" s="612"/>
      <c r="I34236" s="598"/>
      <c r="J34236" s="598"/>
      <c r="M34236" s="598"/>
      <c r="N34236" s="598"/>
      <c r="V34236" s="598"/>
      <c r="W34236" s="598"/>
    </row>
    <row r="34237" spans="6:23" x14ac:dyDescent="0.2">
      <c r="F34237" s="610"/>
      <c r="H34237" s="612"/>
      <c r="I34237" s="598"/>
      <c r="J34237" s="598"/>
      <c r="M34237" s="598"/>
      <c r="N34237" s="598"/>
      <c r="V34237" s="598"/>
      <c r="W34237" s="598"/>
    </row>
    <row r="34238" spans="6:23" x14ac:dyDescent="0.2">
      <c r="F34238" s="610"/>
      <c r="H34238" s="612"/>
      <c r="I34238" s="598"/>
      <c r="J34238" s="598"/>
      <c r="M34238" s="598"/>
      <c r="N34238" s="598"/>
      <c r="V34238" s="598"/>
      <c r="W34238" s="598"/>
    </row>
    <row r="34239" spans="6:23" x14ac:dyDescent="0.2">
      <c r="F34239" s="610"/>
      <c r="H34239" s="612"/>
      <c r="I34239" s="598"/>
      <c r="J34239" s="598"/>
      <c r="M34239" s="598"/>
      <c r="N34239" s="598"/>
      <c r="V34239" s="598"/>
      <c r="W34239" s="598"/>
    </row>
    <row r="34240" spans="6:23" x14ac:dyDescent="0.2">
      <c r="F34240" s="610"/>
      <c r="H34240" s="612"/>
      <c r="I34240" s="598"/>
      <c r="J34240" s="598"/>
      <c r="M34240" s="598"/>
      <c r="N34240" s="598"/>
      <c r="V34240" s="598"/>
      <c r="W34240" s="598"/>
    </row>
    <row r="34241" spans="6:23" x14ac:dyDescent="0.2">
      <c r="F34241" s="610"/>
      <c r="H34241" s="612"/>
      <c r="I34241" s="598"/>
      <c r="J34241" s="598"/>
      <c r="M34241" s="598"/>
      <c r="N34241" s="598"/>
      <c r="V34241" s="598"/>
      <c r="W34241" s="598"/>
    </row>
    <row r="34242" spans="6:23" x14ac:dyDescent="0.2">
      <c r="F34242" s="610"/>
      <c r="H34242" s="612"/>
      <c r="I34242" s="598"/>
      <c r="J34242" s="598"/>
      <c r="M34242" s="598"/>
      <c r="N34242" s="598"/>
      <c r="V34242" s="598"/>
      <c r="W34242" s="598"/>
    </row>
    <row r="34243" spans="6:23" x14ac:dyDescent="0.2">
      <c r="F34243" s="610"/>
      <c r="H34243" s="612"/>
      <c r="I34243" s="598"/>
      <c r="J34243" s="598"/>
      <c r="M34243" s="598"/>
      <c r="N34243" s="598"/>
      <c r="V34243" s="598"/>
      <c r="W34243" s="598"/>
    </row>
    <row r="34244" spans="6:23" x14ac:dyDescent="0.2">
      <c r="F34244" s="610"/>
      <c r="H34244" s="612"/>
      <c r="I34244" s="598"/>
      <c r="J34244" s="598"/>
      <c r="M34244" s="598"/>
      <c r="N34244" s="598"/>
      <c r="V34244" s="598"/>
      <c r="W34244" s="598"/>
    </row>
    <row r="34245" spans="6:23" x14ac:dyDescent="0.2">
      <c r="F34245" s="610"/>
      <c r="H34245" s="612"/>
      <c r="I34245" s="598"/>
      <c r="J34245" s="598"/>
      <c r="M34245" s="598"/>
      <c r="N34245" s="598"/>
      <c r="V34245" s="598"/>
      <c r="W34245" s="598"/>
    </row>
    <row r="34246" spans="6:23" x14ac:dyDescent="0.2">
      <c r="F34246" s="610"/>
      <c r="H34246" s="612"/>
      <c r="I34246" s="598"/>
      <c r="J34246" s="598"/>
      <c r="M34246" s="598"/>
      <c r="N34246" s="598"/>
      <c r="V34246" s="598"/>
      <c r="W34246" s="598"/>
    </row>
    <row r="34247" spans="6:23" x14ac:dyDescent="0.2">
      <c r="F34247" s="610"/>
      <c r="H34247" s="612"/>
      <c r="I34247" s="598"/>
      <c r="J34247" s="598"/>
      <c r="M34247" s="598"/>
      <c r="N34247" s="598"/>
      <c r="V34247" s="598"/>
      <c r="W34247" s="598"/>
    </row>
    <row r="34248" spans="6:23" x14ac:dyDescent="0.2">
      <c r="F34248" s="610"/>
      <c r="H34248" s="612"/>
      <c r="I34248" s="598"/>
      <c r="J34248" s="598"/>
      <c r="M34248" s="598"/>
      <c r="N34248" s="598"/>
      <c r="V34248" s="598"/>
      <c r="W34248" s="598"/>
    </row>
    <row r="34249" spans="6:23" x14ac:dyDescent="0.2">
      <c r="F34249" s="610"/>
      <c r="H34249" s="612"/>
      <c r="I34249" s="598"/>
      <c r="J34249" s="598"/>
      <c r="M34249" s="598"/>
      <c r="N34249" s="598"/>
      <c r="V34249" s="598"/>
      <c r="W34249" s="598"/>
    </row>
    <row r="34250" spans="6:23" x14ac:dyDescent="0.2">
      <c r="F34250" s="610"/>
      <c r="H34250" s="612"/>
      <c r="I34250" s="598"/>
      <c r="J34250" s="598"/>
      <c r="M34250" s="598"/>
      <c r="N34250" s="598"/>
      <c r="V34250" s="598"/>
      <c r="W34250" s="598"/>
    </row>
    <row r="34251" spans="6:23" x14ac:dyDescent="0.2">
      <c r="F34251" s="610"/>
      <c r="H34251" s="612"/>
      <c r="I34251" s="598"/>
      <c r="J34251" s="598"/>
      <c r="M34251" s="598"/>
      <c r="N34251" s="598"/>
      <c r="V34251" s="598"/>
      <c r="W34251" s="598"/>
    </row>
    <row r="34252" spans="6:23" x14ac:dyDescent="0.2">
      <c r="F34252" s="610"/>
      <c r="H34252" s="612"/>
      <c r="I34252" s="598"/>
      <c r="J34252" s="598"/>
      <c r="M34252" s="598"/>
      <c r="N34252" s="598"/>
      <c r="V34252" s="598"/>
      <c r="W34252" s="598"/>
    </row>
    <row r="34253" spans="6:23" x14ac:dyDescent="0.2">
      <c r="F34253" s="610"/>
      <c r="H34253" s="612"/>
      <c r="I34253" s="598"/>
      <c r="J34253" s="598"/>
      <c r="M34253" s="598"/>
      <c r="N34253" s="598"/>
      <c r="V34253" s="598"/>
      <c r="W34253" s="598"/>
    </row>
    <row r="34254" spans="6:23" x14ac:dyDescent="0.2">
      <c r="F34254" s="610"/>
      <c r="H34254" s="612"/>
      <c r="I34254" s="598"/>
      <c r="J34254" s="598"/>
      <c r="M34254" s="598"/>
      <c r="N34254" s="598"/>
      <c r="V34254" s="598"/>
      <c r="W34254" s="598"/>
    </row>
    <row r="34255" spans="6:23" x14ac:dyDescent="0.2">
      <c r="F34255" s="610"/>
      <c r="H34255" s="612"/>
      <c r="I34255" s="598"/>
      <c r="J34255" s="598"/>
      <c r="M34255" s="598"/>
      <c r="N34255" s="598"/>
      <c r="V34255" s="598"/>
      <c r="W34255" s="598"/>
    </row>
    <row r="34256" spans="6:23" x14ac:dyDescent="0.2">
      <c r="F34256" s="610"/>
      <c r="H34256" s="612"/>
      <c r="I34256" s="598"/>
      <c r="J34256" s="598"/>
      <c r="M34256" s="598"/>
      <c r="N34256" s="598"/>
      <c r="V34256" s="598"/>
      <c r="W34256" s="598"/>
    </row>
    <row r="34257" spans="6:23" x14ac:dyDescent="0.2">
      <c r="F34257" s="610"/>
      <c r="H34257" s="612"/>
      <c r="I34257" s="598"/>
      <c r="J34257" s="598"/>
      <c r="M34257" s="598"/>
      <c r="N34257" s="598"/>
      <c r="V34257" s="598"/>
      <c r="W34257" s="598"/>
    </row>
    <row r="34258" spans="6:23" x14ac:dyDescent="0.2">
      <c r="F34258" s="610"/>
      <c r="H34258" s="612"/>
      <c r="I34258" s="598"/>
      <c r="J34258" s="598"/>
      <c r="M34258" s="598"/>
      <c r="N34258" s="598"/>
      <c r="V34258" s="598"/>
      <c r="W34258" s="598"/>
    </row>
    <row r="34259" spans="6:23" x14ac:dyDescent="0.2">
      <c r="F34259" s="610"/>
      <c r="H34259" s="612"/>
      <c r="I34259" s="598"/>
      <c r="J34259" s="598"/>
      <c r="M34259" s="598"/>
      <c r="N34259" s="598"/>
      <c r="V34259" s="598"/>
      <c r="W34259" s="598"/>
    </row>
    <row r="34260" spans="6:23" x14ac:dyDescent="0.2">
      <c r="F34260" s="610"/>
      <c r="H34260" s="612"/>
      <c r="I34260" s="598"/>
      <c r="J34260" s="598"/>
      <c r="M34260" s="598"/>
      <c r="N34260" s="598"/>
      <c r="V34260" s="598"/>
      <c r="W34260" s="598"/>
    </row>
    <row r="34261" spans="6:23" x14ac:dyDescent="0.2">
      <c r="F34261" s="610"/>
      <c r="H34261" s="612"/>
      <c r="I34261" s="598"/>
      <c r="J34261" s="598"/>
      <c r="M34261" s="598"/>
      <c r="N34261" s="598"/>
      <c r="V34261" s="598"/>
      <c r="W34261" s="598"/>
    </row>
    <row r="34262" spans="6:23" x14ac:dyDescent="0.2">
      <c r="F34262" s="610"/>
      <c r="H34262" s="612"/>
      <c r="I34262" s="598"/>
      <c r="J34262" s="598"/>
      <c r="M34262" s="598"/>
      <c r="N34262" s="598"/>
      <c r="V34262" s="598"/>
      <c r="W34262" s="598"/>
    </row>
    <row r="34263" spans="6:23" x14ac:dyDescent="0.2">
      <c r="F34263" s="610"/>
      <c r="H34263" s="612"/>
      <c r="I34263" s="598"/>
      <c r="J34263" s="598"/>
      <c r="M34263" s="598"/>
      <c r="N34263" s="598"/>
      <c r="V34263" s="598"/>
      <c r="W34263" s="598"/>
    </row>
    <row r="34264" spans="6:23" x14ac:dyDescent="0.2">
      <c r="F34264" s="610"/>
      <c r="H34264" s="612"/>
      <c r="I34264" s="598"/>
      <c r="J34264" s="598"/>
      <c r="M34264" s="598"/>
      <c r="N34264" s="598"/>
      <c r="V34264" s="598"/>
      <c r="W34264" s="598"/>
    </row>
    <row r="34265" spans="6:23" x14ac:dyDescent="0.2">
      <c r="F34265" s="610"/>
      <c r="H34265" s="612"/>
      <c r="I34265" s="598"/>
      <c r="J34265" s="598"/>
      <c r="M34265" s="598"/>
      <c r="N34265" s="598"/>
      <c r="V34265" s="598"/>
      <c r="W34265" s="598"/>
    </row>
    <row r="34266" spans="6:23" x14ac:dyDescent="0.2">
      <c r="F34266" s="610"/>
      <c r="H34266" s="612"/>
      <c r="I34266" s="598"/>
      <c r="J34266" s="598"/>
      <c r="M34266" s="598"/>
      <c r="N34266" s="598"/>
      <c r="V34266" s="598"/>
      <c r="W34266" s="598"/>
    </row>
    <row r="34267" spans="6:23" x14ac:dyDescent="0.2">
      <c r="F34267" s="610"/>
      <c r="H34267" s="612"/>
      <c r="I34267" s="598"/>
      <c r="J34267" s="598"/>
      <c r="M34267" s="598"/>
      <c r="N34267" s="598"/>
      <c r="V34267" s="598"/>
      <c r="W34267" s="598"/>
    </row>
    <row r="34268" spans="6:23" x14ac:dyDescent="0.2">
      <c r="F34268" s="610"/>
      <c r="H34268" s="612"/>
      <c r="I34268" s="598"/>
      <c r="J34268" s="598"/>
      <c r="M34268" s="598"/>
      <c r="N34268" s="598"/>
      <c r="V34268" s="598"/>
      <c r="W34268" s="598"/>
    </row>
    <row r="34269" spans="6:23" x14ac:dyDescent="0.2">
      <c r="F34269" s="610"/>
      <c r="H34269" s="612"/>
      <c r="I34269" s="598"/>
      <c r="J34269" s="598"/>
      <c r="M34269" s="598"/>
      <c r="N34269" s="598"/>
      <c r="V34269" s="598"/>
      <c r="W34269" s="598"/>
    </row>
    <row r="34270" spans="6:23" x14ac:dyDescent="0.2">
      <c r="F34270" s="610"/>
      <c r="H34270" s="612"/>
      <c r="I34270" s="598"/>
      <c r="J34270" s="598"/>
      <c r="M34270" s="598"/>
      <c r="N34270" s="598"/>
      <c r="V34270" s="598"/>
      <c r="W34270" s="598"/>
    </row>
    <row r="34271" spans="6:23" x14ac:dyDescent="0.2">
      <c r="F34271" s="610"/>
      <c r="H34271" s="612"/>
      <c r="I34271" s="598"/>
      <c r="J34271" s="598"/>
      <c r="M34271" s="598"/>
      <c r="N34271" s="598"/>
      <c r="V34271" s="598"/>
      <c r="W34271" s="598"/>
    </row>
    <row r="34272" spans="6:23" x14ac:dyDescent="0.2">
      <c r="F34272" s="610"/>
      <c r="H34272" s="612"/>
      <c r="I34272" s="598"/>
      <c r="J34272" s="598"/>
      <c r="M34272" s="598"/>
      <c r="N34272" s="598"/>
      <c r="V34272" s="598"/>
      <c r="W34272" s="598"/>
    </row>
    <row r="34273" spans="6:23" x14ac:dyDescent="0.2">
      <c r="F34273" s="610"/>
      <c r="H34273" s="612"/>
      <c r="I34273" s="598"/>
      <c r="J34273" s="598"/>
      <c r="M34273" s="598"/>
      <c r="N34273" s="598"/>
      <c r="V34273" s="598"/>
      <c r="W34273" s="598"/>
    </row>
    <row r="34274" spans="6:23" x14ac:dyDescent="0.2">
      <c r="F34274" s="610"/>
      <c r="H34274" s="612"/>
      <c r="I34274" s="598"/>
      <c r="J34274" s="598"/>
      <c r="M34274" s="598"/>
      <c r="N34274" s="598"/>
      <c r="V34274" s="598"/>
      <c r="W34274" s="598"/>
    </row>
    <row r="34275" spans="6:23" x14ac:dyDescent="0.2">
      <c r="F34275" s="610"/>
      <c r="H34275" s="612"/>
      <c r="I34275" s="598"/>
      <c r="J34275" s="598"/>
      <c r="M34275" s="598"/>
      <c r="N34275" s="598"/>
      <c r="V34275" s="598"/>
      <c r="W34275" s="598"/>
    </row>
    <row r="34276" spans="6:23" x14ac:dyDescent="0.2">
      <c r="F34276" s="610"/>
      <c r="H34276" s="612"/>
      <c r="I34276" s="598"/>
      <c r="J34276" s="598"/>
      <c r="M34276" s="598"/>
      <c r="N34276" s="598"/>
      <c r="V34276" s="598"/>
      <c r="W34276" s="598"/>
    </row>
    <row r="34277" spans="6:23" x14ac:dyDescent="0.2">
      <c r="F34277" s="610"/>
      <c r="H34277" s="612"/>
      <c r="I34277" s="598"/>
      <c r="J34277" s="598"/>
      <c r="M34277" s="598"/>
      <c r="N34277" s="598"/>
      <c r="V34277" s="598"/>
      <c r="W34277" s="598"/>
    </row>
    <row r="34278" spans="6:23" x14ac:dyDescent="0.2">
      <c r="F34278" s="610"/>
      <c r="H34278" s="612"/>
      <c r="I34278" s="598"/>
      <c r="J34278" s="598"/>
      <c r="M34278" s="598"/>
      <c r="N34278" s="598"/>
      <c r="V34278" s="598"/>
      <c r="W34278" s="598"/>
    </row>
    <row r="34279" spans="6:23" x14ac:dyDescent="0.2">
      <c r="F34279" s="610"/>
      <c r="H34279" s="612"/>
      <c r="I34279" s="598"/>
      <c r="J34279" s="598"/>
      <c r="M34279" s="598"/>
      <c r="N34279" s="598"/>
      <c r="V34279" s="598"/>
      <c r="W34279" s="598"/>
    </row>
    <row r="34280" spans="6:23" x14ac:dyDescent="0.2">
      <c r="F34280" s="610"/>
      <c r="H34280" s="612"/>
      <c r="I34280" s="598"/>
      <c r="J34280" s="598"/>
      <c r="M34280" s="598"/>
      <c r="N34280" s="598"/>
      <c r="V34280" s="598"/>
      <c r="W34280" s="598"/>
    </row>
    <row r="34281" spans="6:23" x14ac:dyDescent="0.2">
      <c r="F34281" s="610"/>
      <c r="H34281" s="612"/>
      <c r="I34281" s="598"/>
      <c r="J34281" s="598"/>
      <c r="M34281" s="598"/>
      <c r="N34281" s="598"/>
      <c r="V34281" s="598"/>
      <c r="W34281" s="598"/>
    </row>
    <row r="34282" spans="6:23" x14ac:dyDescent="0.2">
      <c r="F34282" s="610"/>
      <c r="H34282" s="612"/>
      <c r="I34282" s="598"/>
      <c r="J34282" s="598"/>
      <c r="M34282" s="598"/>
      <c r="N34282" s="598"/>
      <c r="V34282" s="598"/>
      <c r="W34282" s="598"/>
    </row>
    <row r="34283" spans="6:23" x14ac:dyDescent="0.2">
      <c r="F34283" s="610"/>
      <c r="H34283" s="612"/>
      <c r="I34283" s="598"/>
      <c r="J34283" s="598"/>
      <c r="M34283" s="598"/>
      <c r="N34283" s="598"/>
      <c r="V34283" s="598"/>
      <c r="W34283" s="598"/>
    </row>
    <row r="34284" spans="6:23" x14ac:dyDescent="0.2">
      <c r="F34284" s="610"/>
      <c r="H34284" s="612"/>
      <c r="I34284" s="598"/>
      <c r="J34284" s="598"/>
      <c r="M34284" s="598"/>
      <c r="N34284" s="598"/>
      <c r="V34284" s="598"/>
      <c r="W34284" s="598"/>
    </row>
    <row r="34285" spans="6:23" x14ac:dyDescent="0.2">
      <c r="F34285" s="610"/>
      <c r="H34285" s="612"/>
      <c r="I34285" s="598"/>
      <c r="J34285" s="598"/>
      <c r="M34285" s="598"/>
      <c r="N34285" s="598"/>
      <c r="V34285" s="598"/>
      <c r="W34285" s="598"/>
    </row>
    <row r="34286" spans="6:23" x14ac:dyDescent="0.2">
      <c r="F34286" s="610"/>
      <c r="H34286" s="612"/>
      <c r="I34286" s="598"/>
      <c r="J34286" s="598"/>
      <c r="M34286" s="598"/>
      <c r="N34286" s="598"/>
      <c r="V34286" s="598"/>
      <c r="W34286" s="598"/>
    </row>
    <row r="34287" spans="6:23" x14ac:dyDescent="0.2">
      <c r="F34287" s="610"/>
      <c r="H34287" s="612"/>
      <c r="I34287" s="598"/>
      <c r="J34287" s="598"/>
      <c r="M34287" s="598"/>
      <c r="N34287" s="598"/>
      <c r="V34287" s="598"/>
      <c r="W34287" s="598"/>
    </row>
    <row r="34288" spans="6:23" x14ac:dyDescent="0.2">
      <c r="F34288" s="610"/>
      <c r="H34288" s="612"/>
      <c r="I34288" s="598"/>
      <c r="J34288" s="598"/>
      <c r="M34288" s="598"/>
      <c r="N34288" s="598"/>
      <c r="V34288" s="598"/>
      <c r="W34288" s="598"/>
    </row>
    <row r="34289" spans="6:23" x14ac:dyDescent="0.2">
      <c r="F34289" s="610"/>
      <c r="H34289" s="612"/>
      <c r="I34289" s="598"/>
      <c r="J34289" s="598"/>
      <c r="M34289" s="598"/>
      <c r="N34289" s="598"/>
      <c r="V34289" s="598"/>
      <c r="W34289" s="598"/>
    </row>
    <row r="34290" spans="6:23" x14ac:dyDescent="0.2">
      <c r="F34290" s="610"/>
      <c r="H34290" s="612"/>
      <c r="I34290" s="598"/>
      <c r="J34290" s="598"/>
      <c r="M34290" s="598"/>
      <c r="N34290" s="598"/>
      <c r="V34290" s="598"/>
      <c r="W34290" s="598"/>
    </row>
    <row r="34291" spans="6:23" x14ac:dyDescent="0.2">
      <c r="F34291" s="610"/>
      <c r="H34291" s="612"/>
      <c r="I34291" s="598"/>
      <c r="J34291" s="598"/>
      <c r="M34291" s="598"/>
      <c r="N34291" s="598"/>
      <c r="V34291" s="598"/>
      <c r="W34291" s="598"/>
    </row>
    <row r="34292" spans="6:23" x14ac:dyDescent="0.2">
      <c r="F34292" s="610"/>
      <c r="H34292" s="612"/>
      <c r="I34292" s="598"/>
      <c r="J34292" s="598"/>
      <c r="M34292" s="598"/>
      <c r="N34292" s="598"/>
      <c r="V34292" s="598"/>
      <c r="W34292" s="598"/>
    </row>
    <row r="34293" spans="6:23" x14ac:dyDescent="0.2">
      <c r="F34293" s="610"/>
      <c r="H34293" s="612"/>
      <c r="I34293" s="598"/>
      <c r="J34293" s="598"/>
      <c r="M34293" s="598"/>
      <c r="N34293" s="598"/>
      <c r="V34293" s="598"/>
      <c r="W34293" s="598"/>
    </row>
    <row r="34294" spans="6:23" x14ac:dyDescent="0.2">
      <c r="F34294" s="610"/>
      <c r="H34294" s="612"/>
      <c r="I34294" s="598"/>
      <c r="J34294" s="598"/>
      <c r="M34294" s="598"/>
      <c r="N34294" s="598"/>
      <c r="V34294" s="598"/>
      <c r="W34294" s="598"/>
    </row>
    <row r="34295" spans="6:23" x14ac:dyDescent="0.2">
      <c r="F34295" s="610"/>
      <c r="H34295" s="612"/>
      <c r="I34295" s="598"/>
      <c r="J34295" s="598"/>
      <c r="M34295" s="598"/>
      <c r="N34295" s="598"/>
      <c r="V34295" s="598"/>
      <c r="W34295" s="598"/>
    </row>
    <row r="34296" spans="6:23" x14ac:dyDescent="0.2">
      <c r="F34296" s="610"/>
      <c r="H34296" s="612"/>
      <c r="I34296" s="598"/>
      <c r="J34296" s="598"/>
      <c r="M34296" s="598"/>
      <c r="N34296" s="598"/>
      <c r="V34296" s="598"/>
      <c r="W34296" s="598"/>
    </row>
    <row r="34297" spans="6:23" x14ac:dyDescent="0.2">
      <c r="F34297" s="610"/>
      <c r="H34297" s="612"/>
      <c r="I34297" s="598"/>
      <c r="J34297" s="598"/>
      <c r="M34297" s="598"/>
      <c r="N34297" s="598"/>
      <c r="V34297" s="598"/>
      <c r="W34297" s="598"/>
    </row>
    <row r="34298" spans="6:23" x14ac:dyDescent="0.2">
      <c r="F34298" s="610"/>
      <c r="H34298" s="612"/>
      <c r="I34298" s="598"/>
      <c r="J34298" s="598"/>
      <c r="M34298" s="598"/>
      <c r="N34298" s="598"/>
      <c r="V34298" s="598"/>
      <c r="W34298" s="598"/>
    </row>
    <row r="34299" spans="6:23" x14ac:dyDescent="0.2">
      <c r="F34299" s="610"/>
      <c r="H34299" s="612"/>
      <c r="I34299" s="598"/>
      <c r="J34299" s="598"/>
      <c r="M34299" s="598"/>
      <c r="N34299" s="598"/>
      <c r="V34299" s="598"/>
      <c r="W34299" s="598"/>
    </row>
    <row r="34300" spans="6:23" x14ac:dyDescent="0.2">
      <c r="F34300" s="610"/>
      <c r="H34300" s="612"/>
      <c r="I34300" s="598"/>
      <c r="J34300" s="598"/>
      <c r="M34300" s="598"/>
      <c r="N34300" s="598"/>
      <c r="V34300" s="598"/>
      <c r="W34300" s="598"/>
    </row>
    <row r="34301" spans="6:23" x14ac:dyDescent="0.2">
      <c r="F34301" s="610"/>
      <c r="H34301" s="612"/>
      <c r="I34301" s="598"/>
      <c r="J34301" s="598"/>
      <c r="M34301" s="598"/>
      <c r="N34301" s="598"/>
      <c r="V34301" s="598"/>
      <c r="W34301" s="598"/>
    </row>
    <row r="34302" spans="6:23" x14ac:dyDescent="0.2">
      <c r="F34302" s="610"/>
      <c r="H34302" s="612"/>
      <c r="I34302" s="598"/>
      <c r="J34302" s="598"/>
      <c r="M34302" s="598"/>
      <c r="N34302" s="598"/>
      <c r="V34302" s="598"/>
      <c r="W34302" s="598"/>
    </row>
    <row r="34303" spans="6:23" x14ac:dyDescent="0.2">
      <c r="F34303" s="610"/>
      <c r="H34303" s="612"/>
      <c r="I34303" s="598"/>
      <c r="J34303" s="598"/>
      <c r="M34303" s="598"/>
      <c r="N34303" s="598"/>
      <c r="V34303" s="598"/>
      <c r="W34303" s="598"/>
    </row>
    <row r="34304" spans="6:23" x14ac:dyDescent="0.2">
      <c r="F34304" s="610"/>
      <c r="H34304" s="612"/>
      <c r="I34304" s="598"/>
      <c r="J34304" s="598"/>
      <c r="M34304" s="598"/>
      <c r="N34304" s="598"/>
      <c r="V34304" s="598"/>
      <c r="W34304" s="598"/>
    </row>
    <row r="34305" spans="6:23" x14ac:dyDescent="0.2">
      <c r="F34305" s="610"/>
      <c r="H34305" s="612"/>
      <c r="I34305" s="598"/>
      <c r="J34305" s="598"/>
      <c r="M34305" s="598"/>
      <c r="N34305" s="598"/>
      <c r="V34305" s="598"/>
      <c r="W34305" s="598"/>
    </row>
    <row r="34306" spans="6:23" x14ac:dyDescent="0.2">
      <c r="F34306" s="610"/>
      <c r="H34306" s="612"/>
      <c r="I34306" s="598"/>
      <c r="J34306" s="598"/>
      <c r="M34306" s="598"/>
      <c r="N34306" s="598"/>
      <c r="V34306" s="598"/>
      <c r="W34306" s="598"/>
    </row>
    <row r="34307" spans="6:23" x14ac:dyDescent="0.2">
      <c r="F34307" s="610"/>
      <c r="H34307" s="612"/>
      <c r="I34307" s="598"/>
      <c r="J34307" s="598"/>
      <c r="M34307" s="598"/>
      <c r="N34307" s="598"/>
      <c r="V34307" s="598"/>
      <c r="W34307" s="598"/>
    </row>
    <row r="34308" spans="6:23" x14ac:dyDescent="0.2">
      <c r="F34308" s="610"/>
      <c r="H34308" s="612"/>
      <c r="I34308" s="598"/>
      <c r="J34308" s="598"/>
      <c r="M34308" s="598"/>
      <c r="N34308" s="598"/>
      <c r="V34308" s="598"/>
      <c r="W34308" s="598"/>
    </row>
    <row r="34309" spans="6:23" x14ac:dyDescent="0.2">
      <c r="F34309" s="610"/>
      <c r="H34309" s="612"/>
      <c r="I34309" s="598"/>
      <c r="J34309" s="598"/>
      <c r="M34309" s="598"/>
      <c r="N34309" s="598"/>
      <c r="V34309" s="598"/>
      <c r="W34309" s="598"/>
    </row>
    <row r="34310" spans="6:23" x14ac:dyDescent="0.2">
      <c r="F34310" s="610"/>
      <c r="H34310" s="612"/>
      <c r="I34310" s="598"/>
      <c r="J34310" s="598"/>
      <c r="M34310" s="598"/>
      <c r="N34310" s="598"/>
      <c r="V34310" s="598"/>
      <c r="W34310" s="598"/>
    </row>
    <row r="34311" spans="6:23" x14ac:dyDescent="0.2">
      <c r="F34311" s="610"/>
      <c r="H34311" s="612"/>
      <c r="I34311" s="598"/>
      <c r="J34311" s="598"/>
      <c r="M34311" s="598"/>
      <c r="N34311" s="598"/>
      <c r="V34311" s="598"/>
      <c r="W34311" s="598"/>
    </row>
    <row r="34312" spans="6:23" x14ac:dyDescent="0.2">
      <c r="F34312" s="610"/>
      <c r="H34312" s="612"/>
      <c r="I34312" s="598"/>
      <c r="J34312" s="598"/>
      <c r="M34312" s="598"/>
      <c r="N34312" s="598"/>
      <c r="V34312" s="598"/>
      <c r="W34312" s="598"/>
    </row>
    <row r="34313" spans="6:23" x14ac:dyDescent="0.2">
      <c r="F34313" s="610"/>
      <c r="H34313" s="612"/>
      <c r="I34313" s="598"/>
      <c r="J34313" s="598"/>
      <c r="M34313" s="598"/>
      <c r="N34313" s="598"/>
      <c r="V34313" s="598"/>
      <c r="W34313" s="598"/>
    </row>
    <row r="34314" spans="6:23" x14ac:dyDescent="0.2">
      <c r="F34314" s="610"/>
      <c r="H34314" s="612"/>
      <c r="I34314" s="598"/>
      <c r="J34314" s="598"/>
      <c r="M34314" s="598"/>
      <c r="N34314" s="598"/>
      <c r="V34314" s="598"/>
      <c r="W34314" s="598"/>
    </row>
    <row r="34315" spans="6:23" x14ac:dyDescent="0.2">
      <c r="F34315" s="610"/>
      <c r="H34315" s="612"/>
      <c r="I34315" s="598"/>
      <c r="J34315" s="598"/>
      <c r="M34315" s="598"/>
      <c r="N34315" s="598"/>
      <c r="V34315" s="598"/>
      <c r="W34315" s="598"/>
    </row>
    <row r="34316" spans="6:23" x14ac:dyDescent="0.2">
      <c r="F34316" s="610"/>
      <c r="H34316" s="612"/>
      <c r="I34316" s="598"/>
      <c r="J34316" s="598"/>
      <c r="M34316" s="598"/>
      <c r="N34316" s="598"/>
      <c r="V34316" s="598"/>
      <c r="W34316" s="598"/>
    </row>
    <row r="34317" spans="6:23" x14ac:dyDescent="0.2">
      <c r="F34317" s="610"/>
      <c r="H34317" s="612"/>
      <c r="I34317" s="598"/>
      <c r="J34317" s="598"/>
      <c r="M34317" s="598"/>
      <c r="N34317" s="598"/>
      <c r="V34317" s="598"/>
      <c r="W34317" s="598"/>
    </row>
    <row r="34318" spans="6:23" x14ac:dyDescent="0.2">
      <c r="F34318" s="610"/>
      <c r="H34318" s="612"/>
      <c r="I34318" s="598"/>
      <c r="J34318" s="598"/>
      <c r="M34318" s="598"/>
      <c r="N34318" s="598"/>
      <c r="V34318" s="598"/>
      <c r="W34318" s="598"/>
    </row>
    <row r="34319" spans="6:23" x14ac:dyDescent="0.2">
      <c r="F34319" s="610"/>
      <c r="H34319" s="612"/>
      <c r="I34319" s="598"/>
      <c r="J34319" s="598"/>
      <c r="M34319" s="598"/>
      <c r="N34319" s="598"/>
      <c r="V34319" s="598"/>
      <c r="W34319" s="598"/>
    </row>
    <row r="34320" spans="6:23" x14ac:dyDescent="0.2">
      <c r="F34320" s="610"/>
      <c r="H34320" s="612"/>
      <c r="I34320" s="598"/>
      <c r="J34320" s="598"/>
      <c r="M34320" s="598"/>
      <c r="N34320" s="598"/>
      <c r="V34320" s="598"/>
      <c r="W34320" s="598"/>
    </row>
    <row r="34321" spans="6:23" x14ac:dyDescent="0.2">
      <c r="F34321" s="610"/>
      <c r="H34321" s="612"/>
      <c r="I34321" s="598"/>
      <c r="J34321" s="598"/>
      <c r="M34321" s="598"/>
      <c r="N34321" s="598"/>
      <c r="V34321" s="598"/>
      <c r="W34321" s="598"/>
    </row>
    <row r="34322" spans="6:23" x14ac:dyDescent="0.2">
      <c r="F34322" s="610"/>
      <c r="H34322" s="612"/>
      <c r="I34322" s="598"/>
      <c r="J34322" s="598"/>
      <c r="M34322" s="598"/>
      <c r="N34322" s="598"/>
      <c r="V34322" s="598"/>
      <c r="W34322" s="598"/>
    </row>
    <row r="34323" spans="6:23" x14ac:dyDescent="0.2">
      <c r="F34323" s="610"/>
      <c r="H34323" s="612"/>
      <c r="I34323" s="598"/>
      <c r="J34323" s="598"/>
      <c r="M34323" s="598"/>
      <c r="N34323" s="598"/>
      <c r="V34323" s="598"/>
      <c r="W34323" s="598"/>
    </row>
    <row r="34324" spans="6:23" x14ac:dyDescent="0.2">
      <c r="F34324" s="610"/>
      <c r="H34324" s="612"/>
      <c r="I34324" s="598"/>
      <c r="J34324" s="598"/>
      <c r="M34324" s="598"/>
      <c r="N34324" s="598"/>
      <c r="V34324" s="598"/>
      <c r="W34324" s="598"/>
    </row>
    <row r="34325" spans="6:23" x14ac:dyDescent="0.2">
      <c r="F34325" s="610"/>
      <c r="H34325" s="612"/>
      <c r="I34325" s="598"/>
      <c r="J34325" s="598"/>
      <c r="M34325" s="598"/>
      <c r="N34325" s="598"/>
      <c r="V34325" s="598"/>
      <c r="W34325" s="598"/>
    </row>
    <row r="34326" spans="6:23" x14ac:dyDescent="0.2">
      <c r="F34326" s="610"/>
      <c r="H34326" s="612"/>
      <c r="I34326" s="598"/>
      <c r="J34326" s="598"/>
      <c r="M34326" s="598"/>
      <c r="N34326" s="598"/>
      <c r="V34326" s="598"/>
      <c r="W34326" s="598"/>
    </row>
    <row r="34327" spans="6:23" x14ac:dyDescent="0.2">
      <c r="F34327" s="610"/>
      <c r="H34327" s="612"/>
      <c r="I34327" s="598"/>
      <c r="J34327" s="598"/>
      <c r="M34327" s="598"/>
      <c r="N34327" s="598"/>
      <c r="V34327" s="598"/>
      <c r="W34327" s="598"/>
    </row>
    <row r="34328" spans="6:23" x14ac:dyDescent="0.2">
      <c r="F34328" s="610"/>
      <c r="H34328" s="612"/>
      <c r="I34328" s="598"/>
      <c r="J34328" s="598"/>
      <c r="M34328" s="598"/>
      <c r="N34328" s="598"/>
      <c r="V34328" s="598"/>
      <c r="W34328" s="598"/>
    </row>
    <row r="34329" spans="6:23" x14ac:dyDescent="0.2">
      <c r="F34329" s="610"/>
      <c r="H34329" s="612"/>
      <c r="I34329" s="598"/>
      <c r="J34329" s="598"/>
      <c r="M34329" s="598"/>
      <c r="N34329" s="598"/>
      <c r="V34329" s="598"/>
      <c r="W34329" s="598"/>
    </row>
    <row r="34330" spans="6:23" x14ac:dyDescent="0.2">
      <c r="F34330" s="610"/>
      <c r="H34330" s="612"/>
      <c r="I34330" s="598"/>
      <c r="J34330" s="598"/>
      <c r="M34330" s="598"/>
      <c r="N34330" s="598"/>
      <c r="V34330" s="598"/>
      <c r="W34330" s="598"/>
    </row>
    <row r="34331" spans="6:23" x14ac:dyDescent="0.2">
      <c r="F34331" s="610"/>
      <c r="H34331" s="612"/>
      <c r="I34331" s="598"/>
      <c r="J34331" s="598"/>
      <c r="M34331" s="598"/>
      <c r="N34331" s="598"/>
      <c r="V34331" s="598"/>
      <c r="W34331" s="598"/>
    </row>
    <row r="34332" spans="6:23" x14ac:dyDescent="0.2">
      <c r="F34332" s="610"/>
      <c r="H34332" s="612"/>
      <c r="I34332" s="598"/>
      <c r="J34332" s="598"/>
      <c r="M34332" s="598"/>
      <c r="N34332" s="598"/>
      <c r="V34332" s="598"/>
      <c r="W34332" s="598"/>
    </row>
    <row r="34333" spans="6:23" x14ac:dyDescent="0.2">
      <c r="F34333" s="610"/>
      <c r="H34333" s="612"/>
      <c r="I34333" s="598"/>
      <c r="J34333" s="598"/>
      <c r="M34333" s="598"/>
      <c r="N34333" s="598"/>
      <c r="V34333" s="598"/>
      <c r="W34333" s="598"/>
    </row>
    <row r="34334" spans="6:23" x14ac:dyDescent="0.2">
      <c r="F34334" s="610"/>
      <c r="H34334" s="612"/>
      <c r="I34334" s="598"/>
      <c r="J34334" s="598"/>
      <c r="M34334" s="598"/>
      <c r="N34334" s="598"/>
      <c r="V34334" s="598"/>
      <c r="W34334" s="598"/>
    </row>
    <row r="34335" spans="6:23" x14ac:dyDescent="0.2">
      <c r="F34335" s="610"/>
      <c r="H34335" s="612"/>
      <c r="I34335" s="598"/>
      <c r="J34335" s="598"/>
      <c r="M34335" s="598"/>
      <c r="N34335" s="598"/>
      <c r="V34335" s="598"/>
      <c r="W34335" s="598"/>
    </row>
    <row r="34336" spans="6:23" x14ac:dyDescent="0.2">
      <c r="F34336" s="610"/>
      <c r="H34336" s="612"/>
      <c r="I34336" s="598"/>
      <c r="J34336" s="598"/>
      <c r="M34336" s="598"/>
      <c r="N34336" s="598"/>
      <c r="V34336" s="598"/>
      <c r="W34336" s="598"/>
    </row>
    <row r="34337" spans="6:23" x14ac:dyDescent="0.2">
      <c r="F34337" s="610"/>
      <c r="H34337" s="612"/>
      <c r="I34337" s="598"/>
      <c r="J34337" s="598"/>
      <c r="M34337" s="598"/>
      <c r="N34337" s="598"/>
      <c r="V34337" s="598"/>
      <c r="W34337" s="598"/>
    </row>
    <row r="34338" spans="6:23" x14ac:dyDescent="0.2">
      <c r="F34338" s="610"/>
      <c r="H34338" s="612"/>
      <c r="I34338" s="598"/>
      <c r="J34338" s="598"/>
      <c r="M34338" s="598"/>
      <c r="N34338" s="598"/>
      <c r="V34338" s="598"/>
      <c r="W34338" s="598"/>
    </row>
    <row r="34339" spans="6:23" x14ac:dyDescent="0.2">
      <c r="F34339" s="610"/>
      <c r="H34339" s="612"/>
      <c r="I34339" s="598"/>
      <c r="J34339" s="598"/>
      <c r="M34339" s="598"/>
      <c r="N34339" s="598"/>
      <c r="V34339" s="598"/>
      <c r="W34339" s="598"/>
    </row>
    <row r="34340" spans="6:23" x14ac:dyDescent="0.2">
      <c r="F34340" s="610"/>
      <c r="H34340" s="612"/>
      <c r="I34340" s="598"/>
      <c r="J34340" s="598"/>
      <c r="M34340" s="598"/>
      <c r="N34340" s="598"/>
      <c r="V34340" s="598"/>
      <c r="W34340" s="598"/>
    </row>
    <row r="34341" spans="6:23" x14ac:dyDescent="0.2">
      <c r="F34341" s="610"/>
      <c r="H34341" s="612"/>
      <c r="I34341" s="598"/>
      <c r="J34341" s="598"/>
      <c r="M34341" s="598"/>
      <c r="N34341" s="598"/>
      <c r="V34341" s="598"/>
      <c r="W34341" s="598"/>
    </row>
    <row r="34342" spans="6:23" x14ac:dyDescent="0.2">
      <c r="F34342" s="610"/>
      <c r="H34342" s="612"/>
      <c r="I34342" s="598"/>
      <c r="J34342" s="598"/>
      <c r="M34342" s="598"/>
      <c r="N34342" s="598"/>
      <c r="V34342" s="598"/>
      <c r="W34342" s="598"/>
    </row>
    <row r="34343" spans="6:23" x14ac:dyDescent="0.2">
      <c r="F34343" s="610"/>
      <c r="H34343" s="612"/>
      <c r="I34343" s="598"/>
      <c r="J34343" s="598"/>
      <c r="M34343" s="598"/>
      <c r="N34343" s="598"/>
      <c r="V34343" s="598"/>
      <c r="W34343" s="598"/>
    </row>
    <row r="34344" spans="6:23" x14ac:dyDescent="0.2">
      <c r="F34344" s="610"/>
      <c r="H34344" s="612"/>
      <c r="I34344" s="598"/>
      <c r="J34344" s="598"/>
      <c r="M34344" s="598"/>
      <c r="N34344" s="598"/>
      <c r="V34344" s="598"/>
      <c r="W34344" s="598"/>
    </row>
    <row r="34345" spans="6:23" x14ac:dyDescent="0.2">
      <c r="F34345" s="610"/>
      <c r="H34345" s="612"/>
      <c r="I34345" s="598"/>
      <c r="J34345" s="598"/>
      <c r="M34345" s="598"/>
      <c r="N34345" s="598"/>
      <c r="V34345" s="598"/>
      <c r="W34345" s="598"/>
    </row>
    <row r="34346" spans="6:23" x14ac:dyDescent="0.2">
      <c r="F34346" s="610"/>
      <c r="H34346" s="612"/>
      <c r="I34346" s="598"/>
      <c r="J34346" s="598"/>
      <c r="M34346" s="598"/>
      <c r="N34346" s="598"/>
      <c r="V34346" s="598"/>
      <c r="W34346" s="598"/>
    </row>
    <row r="34347" spans="6:23" x14ac:dyDescent="0.2">
      <c r="F34347" s="610"/>
      <c r="H34347" s="612"/>
      <c r="I34347" s="598"/>
      <c r="J34347" s="598"/>
      <c r="M34347" s="598"/>
      <c r="N34347" s="598"/>
      <c r="V34347" s="598"/>
      <c r="W34347" s="598"/>
    </row>
    <row r="34348" spans="6:23" x14ac:dyDescent="0.2">
      <c r="F34348" s="610"/>
      <c r="H34348" s="612"/>
      <c r="I34348" s="598"/>
      <c r="J34348" s="598"/>
      <c r="M34348" s="598"/>
      <c r="N34348" s="598"/>
      <c r="V34348" s="598"/>
      <c r="W34348" s="598"/>
    </row>
    <row r="34349" spans="6:23" x14ac:dyDescent="0.2">
      <c r="F34349" s="610"/>
      <c r="H34349" s="612"/>
      <c r="I34349" s="598"/>
      <c r="J34349" s="598"/>
      <c r="M34349" s="598"/>
      <c r="N34349" s="598"/>
      <c r="V34349" s="598"/>
      <c r="W34349" s="598"/>
    </row>
    <row r="34350" spans="6:23" x14ac:dyDescent="0.2">
      <c r="F34350" s="610"/>
      <c r="H34350" s="612"/>
      <c r="I34350" s="598"/>
      <c r="J34350" s="598"/>
      <c r="M34350" s="598"/>
      <c r="N34350" s="598"/>
      <c r="V34350" s="598"/>
      <c r="W34350" s="598"/>
    </row>
    <row r="34351" spans="6:23" x14ac:dyDescent="0.2">
      <c r="F34351" s="610"/>
      <c r="H34351" s="612"/>
      <c r="I34351" s="598"/>
      <c r="J34351" s="598"/>
      <c r="M34351" s="598"/>
      <c r="N34351" s="598"/>
      <c r="V34351" s="598"/>
      <c r="W34351" s="598"/>
    </row>
    <row r="34352" spans="6:23" x14ac:dyDescent="0.2">
      <c r="F34352" s="610"/>
      <c r="H34352" s="612"/>
      <c r="I34352" s="598"/>
      <c r="J34352" s="598"/>
      <c r="M34352" s="598"/>
      <c r="N34352" s="598"/>
      <c r="V34352" s="598"/>
      <c r="W34352" s="598"/>
    </row>
    <row r="34353" spans="6:23" x14ac:dyDescent="0.2">
      <c r="F34353" s="610"/>
      <c r="H34353" s="612"/>
      <c r="I34353" s="598"/>
      <c r="J34353" s="598"/>
      <c r="M34353" s="598"/>
      <c r="N34353" s="598"/>
      <c r="V34353" s="598"/>
      <c r="W34353" s="598"/>
    </row>
    <row r="34354" spans="6:23" x14ac:dyDescent="0.2">
      <c r="F34354" s="610"/>
      <c r="H34354" s="612"/>
      <c r="I34354" s="598"/>
      <c r="J34354" s="598"/>
      <c r="M34354" s="598"/>
      <c r="N34354" s="598"/>
      <c r="V34354" s="598"/>
      <c r="W34354" s="598"/>
    </row>
    <row r="34355" spans="6:23" x14ac:dyDescent="0.2">
      <c r="F34355" s="610"/>
      <c r="H34355" s="612"/>
      <c r="I34355" s="598"/>
      <c r="J34355" s="598"/>
      <c r="M34355" s="598"/>
      <c r="N34355" s="598"/>
      <c r="V34355" s="598"/>
      <c r="W34355" s="598"/>
    </row>
    <row r="34356" spans="6:23" x14ac:dyDescent="0.2">
      <c r="F34356" s="610"/>
      <c r="H34356" s="612"/>
      <c r="I34356" s="598"/>
      <c r="J34356" s="598"/>
      <c r="M34356" s="598"/>
      <c r="N34356" s="598"/>
      <c r="V34356" s="598"/>
      <c r="W34356" s="598"/>
    </row>
    <row r="34357" spans="6:23" x14ac:dyDescent="0.2">
      <c r="F34357" s="610"/>
      <c r="H34357" s="612"/>
      <c r="I34357" s="598"/>
      <c r="J34357" s="598"/>
      <c r="M34357" s="598"/>
      <c r="N34357" s="598"/>
      <c r="V34357" s="598"/>
      <c r="W34357" s="598"/>
    </row>
    <row r="34358" spans="6:23" x14ac:dyDescent="0.2">
      <c r="F34358" s="610"/>
      <c r="H34358" s="612"/>
      <c r="I34358" s="598"/>
      <c r="J34358" s="598"/>
      <c r="M34358" s="598"/>
      <c r="N34358" s="598"/>
      <c r="V34358" s="598"/>
      <c r="W34358" s="598"/>
    </row>
    <row r="34359" spans="6:23" x14ac:dyDescent="0.2">
      <c r="F34359" s="610"/>
      <c r="H34359" s="612"/>
      <c r="I34359" s="598"/>
      <c r="J34359" s="598"/>
      <c r="M34359" s="598"/>
      <c r="N34359" s="598"/>
      <c r="V34359" s="598"/>
      <c r="W34359" s="598"/>
    </row>
    <row r="34360" spans="6:23" x14ac:dyDescent="0.2">
      <c r="F34360" s="610"/>
      <c r="H34360" s="612"/>
      <c r="I34360" s="598"/>
      <c r="J34360" s="598"/>
      <c r="M34360" s="598"/>
      <c r="N34360" s="598"/>
      <c r="V34360" s="598"/>
      <c r="W34360" s="598"/>
    </row>
    <row r="34361" spans="6:23" x14ac:dyDescent="0.2">
      <c r="F34361" s="610"/>
      <c r="H34361" s="612"/>
      <c r="I34361" s="598"/>
      <c r="J34361" s="598"/>
      <c r="M34361" s="598"/>
      <c r="N34361" s="598"/>
      <c r="V34361" s="598"/>
      <c r="W34361" s="598"/>
    </row>
    <row r="34362" spans="6:23" x14ac:dyDescent="0.2">
      <c r="F34362" s="610"/>
      <c r="H34362" s="612"/>
      <c r="I34362" s="598"/>
      <c r="J34362" s="598"/>
      <c r="M34362" s="598"/>
      <c r="N34362" s="598"/>
      <c r="V34362" s="598"/>
      <c r="W34362" s="598"/>
    </row>
    <row r="34363" spans="6:23" x14ac:dyDescent="0.2">
      <c r="F34363" s="610"/>
      <c r="H34363" s="612"/>
      <c r="I34363" s="598"/>
      <c r="J34363" s="598"/>
      <c r="M34363" s="598"/>
      <c r="N34363" s="598"/>
      <c r="V34363" s="598"/>
      <c r="W34363" s="598"/>
    </row>
    <row r="34364" spans="6:23" x14ac:dyDescent="0.2">
      <c r="F34364" s="610"/>
      <c r="H34364" s="612"/>
      <c r="I34364" s="598"/>
      <c r="J34364" s="598"/>
      <c r="M34364" s="598"/>
      <c r="N34364" s="598"/>
      <c r="V34364" s="598"/>
      <c r="W34364" s="598"/>
    </row>
    <row r="34365" spans="6:23" x14ac:dyDescent="0.2">
      <c r="F34365" s="610"/>
      <c r="H34365" s="612"/>
      <c r="I34365" s="598"/>
      <c r="J34365" s="598"/>
      <c r="M34365" s="598"/>
      <c r="N34365" s="598"/>
      <c r="V34365" s="598"/>
      <c r="W34365" s="598"/>
    </row>
    <row r="34366" spans="6:23" x14ac:dyDescent="0.2">
      <c r="F34366" s="610"/>
      <c r="H34366" s="612"/>
      <c r="I34366" s="598"/>
      <c r="J34366" s="598"/>
      <c r="M34366" s="598"/>
      <c r="N34366" s="598"/>
      <c r="V34366" s="598"/>
      <c r="W34366" s="598"/>
    </row>
    <row r="34367" spans="6:23" x14ac:dyDescent="0.2">
      <c r="F34367" s="610"/>
      <c r="H34367" s="612"/>
      <c r="I34367" s="598"/>
      <c r="J34367" s="598"/>
      <c r="M34367" s="598"/>
      <c r="N34367" s="598"/>
      <c r="V34367" s="598"/>
      <c r="W34367" s="598"/>
    </row>
    <row r="34368" spans="6:23" x14ac:dyDescent="0.2">
      <c r="F34368" s="610"/>
      <c r="H34368" s="612"/>
      <c r="I34368" s="598"/>
      <c r="J34368" s="598"/>
      <c r="M34368" s="598"/>
      <c r="N34368" s="598"/>
      <c r="V34368" s="598"/>
      <c r="W34368" s="598"/>
    </row>
    <row r="34369" spans="6:23" x14ac:dyDescent="0.2">
      <c r="F34369" s="610"/>
      <c r="H34369" s="612"/>
      <c r="I34369" s="598"/>
      <c r="J34369" s="598"/>
      <c r="M34369" s="598"/>
      <c r="N34369" s="598"/>
      <c r="V34369" s="598"/>
      <c r="W34369" s="598"/>
    </row>
    <row r="34370" spans="6:23" x14ac:dyDescent="0.2">
      <c r="F34370" s="610"/>
      <c r="H34370" s="612"/>
      <c r="I34370" s="598"/>
      <c r="J34370" s="598"/>
      <c r="M34370" s="598"/>
      <c r="N34370" s="598"/>
      <c r="V34370" s="598"/>
      <c r="W34370" s="598"/>
    </row>
    <row r="34371" spans="6:23" x14ac:dyDescent="0.2">
      <c r="F34371" s="610"/>
      <c r="H34371" s="612"/>
      <c r="I34371" s="598"/>
      <c r="J34371" s="598"/>
      <c r="M34371" s="598"/>
      <c r="N34371" s="598"/>
      <c r="V34371" s="598"/>
      <c r="W34371" s="598"/>
    </row>
    <row r="34372" spans="6:23" x14ac:dyDescent="0.2">
      <c r="F34372" s="610"/>
      <c r="H34372" s="612"/>
      <c r="I34372" s="598"/>
      <c r="J34372" s="598"/>
      <c r="M34372" s="598"/>
      <c r="N34372" s="598"/>
      <c r="V34372" s="598"/>
      <c r="W34372" s="598"/>
    </row>
    <row r="34373" spans="6:23" x14ac:dyDescent="0.2">
      <c r="F34373" s="610"/>
      <c r="H34373" s="612"/>
      <c r="I34373" s="598"/>
      <c r="J34373" s="598"/>
      <c r="M34373" s="598"/>
      <c r="N34373" s="598"/>
      <c r="V34373" s="598"/>
      <c r="W34373" s="598"/>
    </row>
    <row r="34374" spans="6:23" x14ac:dyDescent="0.2">
      <c r="F34374" s="610"/>
      <c r="H34374" s="612"/>
      <c r="I34374" s="598"/>
      <c r="J34374" s="598"/>
      <c r="M34374" s="598"/>
      <c r="N34374" s="598"/>
      <c r="V34374" s="598"/>
      <c r="W34374" s="598"/>
    </row>
    <row r="34375" spans="6:23" x14ac:dyDescent="0.2">
      <c r="F34375" s="610"/>
      <c r="H34375" s="612"/>
      <c r="I34375" s="598"/>
      <c r="J34375" s="598"/>
      <c r="M34375" s="598"/>
      <c r="N34375" s="598"/>
      <c r="V34375" s="598"/>
      <c r="W34375" s="598"/>
    </row>
    <row r="34376" spans="6:23" x14ac:dyDescent="0.2">
      <c r="F34376" s="610"/>
      <c r="H34376" s="612"/>
      <c r="I34376" s="598"/>
      <c r="J34376" s="598"/>
      <c r="M34376" s="598"/>
      <c r="N34376" s="598"/>
      <c r="V34376" s="598"/>
      <c r="W34376" s="598"/>
    </row>
    <row r="34377" spans="6:23" x14ac:dyDescent="0.2">
      <c r="F34377" s="610"/>
      <c r="H34377" s="612"/>
      <c r="I34377" s="598"/>
      <c r="J34377" s="598"/>
      <c r="M34377" s="598"/>
      <c r="N34377" s="598"/>
      <c r="V34377" s="598"/>
      <c r="W34377" s="598"/>
    </row>
    <row r="34378" spans="6:23" x14ac:dyDescent="0.2">
      <c r="F34378" s="610"/>
      <c r="H34378" s="612"/>
      <c r="I34378" s="598"/>
      <c r="J34378" s="598"/>
      <c r="M34378" s="598"/>
      <c r="N34378" s="598"/>
      <c r="V34378" s="598"/>
      <c r="W34378" s="598"/>
    </row>
    <row r="34379" spans="6:23" x14ac:dyDescent="0.2">
      <c r="F34379" s="610"/>
      <c r="H34379" s="612"/>
      <c r="I34379" s="598"/>
      <c r="J34379" s="598"/>
      <c r="M34379" s="598"/>
      <c r="N34379" s="598"/>
      <c r="V34379" s="598"/>
      <c r="W34379" s="598"/>
    </row>
    <row r="34380" spans="6:23" x14ac:dyDescent="0.2">
      <c r="F34380" s="610"/>
      <c r="H34380" s="612"/>
      <c r="I34380" s="598"/>
      <c r="J34380" s="598"/>
      <c r="M34380" s="598"/>
      <c r="N34380" s="598"/>
      <c r="V34380" s="598"/>
      <c r="W34380" s="598"/>
    </row>
    <row r="34381" spans="6:23" x14ac:dyDescent="0.2">
      <c r="F34381" s="610"/>
      <c r="H34381" s="612"/>
      <c r="I34381" s="598"/>
      <c r="J34381" s="598"/>
      <c r="M34381" s="598"/>
      <c r="N34381" s="598"/>
      <c r="V34381" s="598"/>
      <c r="W34381" s="598"/>
    </row>
    <row r="34382" spans="6:23" x14ac:dyDescent="0.2">
      <c r="F34382" s="610"/>
      <c r="H34382" s="612"/>
      <c r="I34382" s="598"/>
      <c r="J34382" s="598"/>
      <c r="M34382" s="598"/>
      <c r="N34382" s="598"/>
      <c r="V34382" s="598"/>
      <c r="W34382" s="598"/>
    </row>
    <row r="34383" spans="6:23" x14ac:dyDescent="0.2">
      <c r="F34383" s="610"/>
      <c r="H34383" s="612"/>
      <c r="I34383" s="598"/>
      <c r="J34383" s="598"/>
      <c r="M34383" s="598"/>
      <c r="N34383" s="598"/>
      <c r="V34383" s="598"/>
      <c r="W34383" s="598"/>
    </row>
    <row r="34384" spans="6:23" x14ac:dyDescent="0.2">
      <c r="F34384" s="610"/>
      <c r="H34384" s="612"/>
      <c r="I34384" s="598"/>
      <c r="J34384" s="598"/>
      <c r="M34384" s="598"/>
      <c r="N34384" s="598"/>
      <c r="V34384" s="598"/>
      <c r="W34384" s="598"/>
    </row>
    <row r="34385" spans="6:23" x14ac:dyDescent="0.2">
      <c r="F34385" s="610"/>
      <c r="H34385" s="612"/>
      <c r="I34385" s="598"/>
      <c r="J34385" s="598"/>
      <c r="M34385" s="598"/>
      <c r="N34385" s="598"/>
      <c r="V34385" s="598"/>
      <c r="W34385" s="598"/>
    </row>
    <row r="34386" spans="6:23" x14ac:dyDescent="0.2">
      <c r="F34386" s="610"/>
      <c r="H34386" s="612"/>
      <c r="I34386" s="598"/>
      <c r="J34386" s="598"/>
      <c r="M34386" s="598"/>
      <c r="N34386" s="598"/>
      <c r="V34386" s="598"/>
      <c r="W34386" s="598"/>
    </row>
    <row r="34387" spans="6:23" x14ac:dyDescent="0.2">
      <c r="F34387" s="610"/>
      <c r="H34387" s="612"/>
      <c r="I34387" s="598"/>
      <c r="J34387" s="598"/>
      <c r="M34387" s="598"/>
      <c r="N34387" s="598"/>
      <c r="V34387" s="598"/>
      <c r="W34387" s="598"/>
    </row>
    <row r="34388" spans="6:23" x14ac:dyDescent="0.2">
      <c r="F34388" s="610"/>
      <c r="H34388" s="612"/>
      <c r="I34388" s="598"/>
      <c r="J34388" s="598"/>
      <c r="M34388" s="598"/>
      <c r="N34388" s="598"/>
      <c r="V34388" s="598"/>
      <c r="W34388" s="598"/>
    </row>
    <row r="34389" spans="6:23" x14ac:dyDescent="0.2">
      <c r="F34389" s="610"/>
      <c r="H34389" s="612"/>
      <c r="I34389" s="598"/>
      <c r="J34389" s="598"/>
      <c r="M34389" s="598"/>
      <c r="N34389" s="598"/>
      <c r="V34389" s="598"/>
      <c r="W34389" s="598"/>
    </row>
    <row r="34390" spans="6:23" x14ac:dyDescent="0.2">
      <c r="F34390" s="610"/>
      <c r="H34390" s="612"/>
      <c r="I34390" s="598"/>
      <c r="J34390" s="598"/>
      <c r="M34390" s="598"/>
      <c r="N34390" s="598"/>
      <c r="V34390" s="598"/>
      <c r="W34390" s="598"/>
    </row>
    <row r="34391" spans="6:23" x14ac:dyDescent="0.2">
      <c r="F34391" s="610"/>
      <c r="H34391" s="612"/>
      <c r="I34391" s="598"/>
      <c r="J34391" s="598"/>
      <c r="M34391" s="598"/>
      <c r="N34391" s="598"/>
      <c r="V34391" s="598"/>
      <c r="W34391" s="598"/>
    </row>
    <row r="34392" spans="6:23" x14ac:dyDescent="0.2">
      <c r="F34392" s="610"/>
      <c r="H34392" s="612"/>
      <c r="I34392" s="598"/>
      <c r="J34392" s="598"/>
      <c r="M34392" s="598"/>
      <c r="N34392" s="598"/>
      <c r="V34392" s="598"/>
      <c r="W34392" s="598"/>
    </row>
    <row r="34393" spans="6:23" x14ac:dyDescent="0.2">
      <c r="F34393" s="610"/>
      <c r="H34393" s="612"/>
      <c r="I34393" s="598"/>
      <c r="J34393" s="598"/>
      <c r="M34393" s="598"/>
      <c r="N34393" s="598"/>
      <c r="V34393" s="598"/>
      <c r="W34393" s="598"/>
    </row>
    <row r="34394" spans="6:23" x14ac:dyDescent="0.2">
      <c r="F34394" s="610"/>
      <c r="H34394" s="612"/>
      <c r="I34394" s="598"/>
      <c r="J34394" s="598"/>
      <c r="M34394" s="598"/>
      <c r="N34394" s="598"/>
      <c r="V34394" s="598"/>
      <c r="W34394" s="598"/>
    </row>
    <row r="34395" spans="6:23" x14ac:dyDescent="0.2">
      <c r="F34395" s="610"/>
      <c r="H34395" s="612"/>
      <c r="I34395" s="598"/>
      <c r="J34395" s="598"/>
      <c r="M34395" s="598"/>
      <c r="N34395" s="598"/>
      <c r="V34395" s="598"/>
      <c r="W34395" s="598"/>
    </row>
    <row r="34396" spans="6:23" x14ac:dyDescent="0.2">
      <c r="F34396" s="610"/>
      <c r="H34396" s="612"/>
      <c r="I34396" s="598"/>
      <c r="J34396" s="598"/>
      <c r="M34396" s="598"/>
      <c r="N34396" s="598"/>
      <c r="V34396" s="598"/>
      <c r="W34396" s="598"/>
    </row>
    <row r="34397" spans="6:23" x14ac:dyDescent="0.2">
      <c r="F34397" s="610"/>
      <c r="H34397" s="612"/>
      <c r="I34397" s="598"/>
      <c r="J34397" s="598"/>
      <c r="M34397" s="598"/>
      <c r="N34397" s="598"/>
      <c r="V34397" s="598"/>
      <c r="W34397" s="598"/>
    </row>
    <row r="34398" spans="6:23" x14ac:dyDescent="0.2">
      <c r="F34398" s="610"/>
      <c r="H34398" s="612"/>
      <c r="I34398" s="598"/>
      <c r="J34398" s="598"/>
      <c r="M34398" s="598"/>
      <c r="N34398" s="598"/>
      <c r="V34398" s="598"/>
      <c r="W34398" s="598"/>
    </row>
    <row r="34399" spans="6:23" x14ac:dyDescent="0.2">
      <c r="F34399" s="610"/>
      <c r="H34399" s="612"/>
      <c r="I34399" s="598"/>
      <c r="J34399" s="598"/>
      <c r="M34399" s="598"/>
      <c r="N34399" s="598"/>
      <c r="V34399" s="598"/>
      <c r="W34399" s="598"/>
    </row>
    <row r="34400" spans="6:23" x14ac:dyDescent="0.2">
      <c r="F34400" s="610"/>
      <c r="H34400" s="612"/>
      <c r="I34400" s="598"/>
      <c r="J34400" s="598"/>
      <c r="M34400" s="598"/>
      <c r="N34400" s="598"/>
      <c r="V34400" s="598"/>
      <c r="W34400" s="598"/>
    </row>
    <row r="34401" spans="6:23" x14ac:dyDescent="0.2">
      <c r="F34401" s="610"/>
      <c r="H34401" s="612"/>
      <c r="I34401" s="598"/>
      <c r="J34401" s="598"/>
      <c r="M34401" s="598"/>
      <c r="N34401" s="598"/>
      <c r="V34401" s="598"/>
      <c r="W34401" s="598"/>
    </row>
    <row r="34402" spans="6:23" x14ac:dyDescent="0.2">
      <c r="F34402" s="610"/>
      <c r="H34402" s="612"/>
      <c r="I34402" s="598"/>
      <c r="J34402" s="598"/>
      <c r="M34402" s="598"/>
      <c r="N34402" s="598"/>
      <c r="V34402" s="598"/>
      <c r="W34402" s="598"/>
    </row>
    <row r="34403" spans="6:23" x14ac:dyDescent="0.2">
      <c r="F34403" s="610"/>
      <c r="H34403" s="612"/>
      <c r="I34403" s="598"/>
      <c r="J34403" s="598"/>
      <c r="M34403" s="598"/>
      <c r="N34403" s="598"/>
      <c r="V34403" s="598"/>
      <c r="W34403" s="598"/>
    </row>
    <row r="34404" spans="6:23" x14ac:dyDescent="0.2">
      <c r="F34404" s="610"/>
      <c r="H34404" s="612"/>
      <c r="I34404" s="598"/>
      <c r="J34404" s="598"/>
      <c r="M34404" s="598"/>
      <c r="N34404" s="598"/>
      <c r="V34404" s="598"/>
      <c r="W34404" s="598"/>
    </row>
    <row r="34405" spans="6:23" x14ac:dyDescent="0.2">
      <c r="F34405" s="610"/>
      <c r="H34405" s="612"/>
      <c r="I34405" s="598"/>
      <c r="J34405" s="598"/>
      <c r="M34405" s="598"/>
      <c r="N34405" s="598"/>
      <c r="V34405" s="598"/>
      <c r="W34405" s="598"/>
    </row>
    <row r="34406" spans="6:23" x14ac:dyDescent="0.2">
      <c r="F34406" s="610"/>
      <c r="H34406" s="612"/>
      <c r="I34406" s="598"/>
      <c r="J34406" s="598"/>
      <c r="M34406" s="598"/>
      <c r="N34406" s="598"/>
      <c r="V34406" s="598"/>
      <c r="W34406" s="598"/>
    </row>
    <row r="34407" spans="6:23" x14ac:dyDescent="0.2">
      <c r="F34407" s="610"/>
      <c r="H34407" s="612"/>
      <c r="I34407" s="598"/>
      <c r="J34407" s="598"/>
      <c r="M34407" s="598"/>
      <c r="N34407" s="598"/>
      <c r="V34407" s="598"/>
      <c r="W34407" s="598"/>
    </row>
    <row r="34408" spans="6:23" x14ac:dyDescent="0.2">
      <c r="F34408" s="610"/>
      <c r="H34408" s="612"/>
      <c r="I34408" s="598"/>
      <c r="J34408" s="598"/>
      <c r="M34408" s="598"/>
      <c r="N34408" s="598"/>
      <c r="V34408" s="598"/>
      <c r="W34408" s="598"/>
    </row>
    <row r="34409" spans="6:23" x14ac:dyDescent="0.2">
      <c r="F34409" s="610"/>
      <c r="H34409" s="612"/>
      <c r="I34409" s="598"/>
      <c r="J34409" s="598"/>
      <c r="M34409" s="598"/>
      <c r="N34409" s="598"/>
      <c r="V34409" s="598"/>
      <c r="W34409" s="598"/>
    </row>
    <row r="34410" spans="6:23" x14ac:dyDescent="0.2">
      <c r="F34410" s="610"/>
      <c r="H34410" s="612"/>
      <c r="I34410" s="598"/>
      <c r="J34410" s="598"/>
      <c r="M34410" s="598"/>
      <c r="N34410" s="598"/>
      <c r="V34410" s="598"/>
      <c r="W34410" s="598"/>
    </row>
    <row r="34411" spans="6:23" x14ac:dyDescent="0.2">
      <c r="F34411" s="610"/>
      <c r="H34411" s="612"/>
      <c r="I34411" s="598"/>
      <c r="J34411" s="598"/>
      <c r="M34411" s="598"/>
      <c r="N34411" s="598"/>
      <c r="V34411" s="598"/>
      <c r="W34411" s="598"/>
    </row>
    <row r="34412" spans="6:23" x14ac:dyDescent="0.2">
      <c r="F34412" s="610"/>
      <c r="H34412" s="612"/>
      <c r="I34412" s="598"/>
      <c r="J34412" s="598"/>
      <c r="M34412" s="598"/>
      <c r="N34412" s="598"/>
      <c r="V34412" s="598"/>
      <c r="W34412" s="598"/>
    </row>
    <row r="34413" spans="6:23" x14ac:dyDescent="0.2">
      <c r="F34413" s="610"/>
      <c r="H34413" s="612"/>
      <c r="I34413" s="598"/>
      <c r="J34413" s="598"/>
      <c r="M34413" s="598"/>
      <c r="N34413" s="598"/>
      <c r="V34413" s="598"/>
      <c r="W34413" s="598"/>
    </row>
    <row r="34414" spans="6:23" x14ac:dyDescent="0.2">
      <c r="F34414" s="610"/>
      <c r="H34414" s="612"/>
      <c r="I34414" s="598"/>
      <c r="J34414" s="598"/>
      <c r="M34414" s="598"/>
      <c r="N34414" s="598"/>
      <c r="V34414" s="598"/>
      <c r="W34414" s="598"/>
    </row>
    <row r="34415" spans="6:23" x14ac:dyDescent="0.2">
      <c r="F34415" s="610"/>
      <c r="H34415" s="612"/>
      <c r="I34415" s="598"/>
      <c r="J34415" s="598"/>
      <c r="M34415" s="598"/>
      <c r="N34415" s="598"/>
      <c r="V34415" s="598"/>
      <c r="W34415" s="598"/>
    </row>
    <row r="34416" spans="6:23" x14ac:dyDescent="0.2">
      <c r="F34416" s="610"/>
      <c r="H34416" s="612"/>
      <c r="I34416" s="598"/>
      <c r="J34416" s="598"/>
      <c r="M34416" s="598"/>
      <c r="N34416" s="598"/>
      <c r="V34416" s="598"/>
      <c r="W34416" s="598"/>
    </row>
    <row r="34417" spans="6:23" x14ac:dyDescent="0.2">
      <c r="F34417" s="610"/>
      <c r="H34417" s="612"/>
      <c r="I34417" s="598"/>
      <c r="J34417" s="598"/>
      <c r="M34417" s="598"/>
      <c r="N34417" s="598"/>
      <c r="V34417" s="598"/>
      <c r="W34417" s="598"/>
    </row>
    <row r="34418" spans="6:23" x14ac:dyDescent="0.2">
      <c r="F34418" s="610"/>
      <c r="H34418" s="612"/>
      <c r="I34418" s="598"/>
      <c r="J34418" s="598"/>
      <c r="M34418" s="598"/>
      <c r="N34418" s="598"/>
      <c r="V34418" s="598"/>
      <c r="W34418" s="598"/>
    </row>
    <row r="34419" spans="6:23" x14ac:dyDescent="0.2">
      <c r="F34419" s="610"/>
      <c r="H34419" s="612"/>
      <c r="I34419" s="598"/>
      <c r="J34419" s="598"/>
      <c r="M34419" s="598"/>
      <c r="N34419" s="598"/>
      <c r="V34419" s="598"/>
      <c r="W34419" s="598"/>
    </row>
    <row r="34420" spans="6:23" x14ac:dyDescent="0.2">
      <c r="F34420" s="610"/>
      <c r="H34420" s="612"/>
      <c r="I34420" s="598"/>
      <c r="J34420" s="598"/>
      <c r="M34420" s="598"/>
      <c r="N34420" s="598"/>
      <c r="V34420" s="598"/>
      <c r="W34420" s="598"/>
    </row>
    <row r="34421" spans="6:23" x14ac:dyDescent="0.2">
      <c r="F34421" s="610"/>
      <c r="H34421" s="612"/>
      <c r="I34421" s="598"/>
      <c r="J34421" s="598"/>
      <c r="M34421" s="598"/>
      <c r="N34421" s="598"/>
      <c r="V34421" s="598"/>
      <c r="W34421" s="598"/>
    </row>
    <row r="34422" spans="6:23" x14ac:dyDescent="0.2">
      <c r="F34422" s="610"/>
      <c r="H34422" s="612"/>
      <c r="I34422" s="598"/>
      <c r="J34422" s="598"/>
      <c r="M34422" s="598"/>
      <c r="N34422" s="598"/>
      <c r="V34422" s="598"/>
      <c r="W34422" s="598"/>
    </row>
    <row r="34423" spans="6:23" x14ac:dyDescent="0.2">
      <c r="F34423" s="610"/>
      <c r="H34423" s="612"/>
      <c r="I34423" s="598"/>
      <c r="J34423" s="598"/>
      <c r="M34423" s="598"/>
      <c r="N34423" s="598"/>
      <c r="V34423" s="598"/>
      <c r="W34423" s="598"/>
    </row>
    <row r="34424" spans="6:23" x14ac:dyDescent="0.2">
      <c r="F34424" s="610"/>
      <c r="H34424" s="612"/>
      <c r="I34424" s="598"/>
      <c r="J34424" s="598"/>
      <c r="M34424" s="598"/>
      <c r="N34424" s="598"/>
      <c r="V34424" s="598"/>
      <c r="W34424" s="598"/>
    </row>
    <row r="34425" spans="6:23" x14ac:dyDescent="0.2">
      <c r="F34425" s="610"/>
      <c r="H34425" s="612"/>
      <c r="I34425" s="598"/>
      <c r="J34425" s="598"/>
      <c r="M34425" s="598"/>
      <c r="N34425" s="598"/>
      <c r="V34425" s="598"/>
      <c r="W34425" s="598"/>
    </row>
    <row r="34426" spans="6:23" x14ac:dyDescent="0.2">
      <c r="F34426" s="610"/>
      <c r="H34426" s="612"/>
      <c r="I34426" s="598"/>
      <c r="J34426" s="598"/>
      <c r="M34426" s="598"/>
      <c r="N34426" s="598"/>
      <c r="V34426" s="598"/>
      <c r="W34426" s="598"/>
    </row>
    <row r="34427" spans="6:23" x14ac:dyDescent="0.2">
      <c r="F34427" s="610"/>
      <c r="H34427" s="612"/>
      <c r="I34427" s="598"/>
      <c r="J34427" s="598"/>
      <c r="M34427" s="598"/>
      <c r="N34427" s="598"/>
      <c r="V34427" s="598"/>
      <c r="W34427" s="598"/>
    </row>
    <row r="34428" spans="6:23" x14ac:dyDescent="0.2">
      <c r="F34428" s="610"/>
      <c r="H34428" s="612"/>
      <c r="I34428" s="598"/>
      <c r="J34428" s="598"/>
      <c r="M34428" s="598"/>
      <c r="N34428" s="598"/>
      <c r="V34428" s="598"/>
      <c r="W34428" s="598"/>
    </row>
    <row r="34429" spans="6:23" x14ac:dyDescent="0.2">
      <c r="F34429" s="610"/>
      <c r="H34429" s="612"/>
      <c r="I34429" s="598"/>
      <c r="J34429" s="598"/>
      <c r="M34429" s="598"/>
      <c r="N34429" s="598"/>
      <c r="V34429" s="598"/>
      <c r="W34429" s="598"/>
    </row>
    <row r="34430" spans="6:23" x14ac:dyDescent="0.2">
      <c r="F34430" s="610"/>
      <c r="H34430" s="612"/>
      <c r="I34430" s="598"/>
      <c r="J34430" s="598"/>
      <c r="M34430" s="598"/>
      <c r="N34430" s="598"/>
      <c r="V34430" s="598"/>
      <c r="W34430" s="598"/>
    </row>
    <row r="34431" spans="6:23" x14ac:dyDescent="0.2">
      <c r="F34431" s="610"/>
      <c r="H34431" s="612"/>
      <c r="I34431" s="598"/>
      <c r="J34431" s="598"/>
      <c r="M34431" s="598"/>
      <c r="N34431" s="598"/>
      <c r="V34431" s="598"/>
      <c r="W34431" s="598"/>
    </row>
    <row r="34432" spans="6:23" x14ac:dyDescent="0.2">
      <c r="F34432" s="610"/>
      <c r="H34432" s="612"/>
      <c r="I34432" s="598"/>
      <c r="J34432" s="598"/>
      <c r="M34432" s="598"/>
      <c r="N34432" s="598"/>
      <c r="V34432" s="598"/>
      <c r="W34432" s="598"/>
    </row>
    <row r="34433" spans="6:23" x14ac:dyDescent="0.2">
      <c r="F34433" s="610"/>
      <c r="H34433" s="612"/>
      <c r="I34433" s="598"/>
      <c r="J34433" s="598"/>
      <c r="M34433" s="598"/>
      <c r="N34433" s="598"/>
      <c r="V34433" s="598"/>
      <c r="W34433" s="598"/>
    </row>
    <row r="34434" spans="6:23" x14ac:dyDescent="0.2">
      <c r="F34434" s="610"/>
      <c r="H34434" s="612"/>
      <c r="I34434" s="598"/>
      <c r="J34434" s="598"/>
      <c r="M34434" s="598"/>
      <c r="N34434" s="598"/>
      <c r="V34434" s="598"/>
      <c r="W34434" s="598"/>
    </row>
    <row r="34435" spans="6:23" x14ac:dyDescent="0.2">
      <c r="F34435" s="610"/>
      <c r="H34435" s="612"/>
      <c r="I34435" s="598"/>
      <c r="J34435" s="598"/>
      <c r="M34435" s="598"/>
      <c r="N34435" s="598"/>
      <c r="V34435" s="598"/>
      <c r="W34435" s="598"/>
    </row>
    <row r="34436" spans="6:23" x14ac:dyDescent="0.2">
      <c r="F34436" s="610"/>
      <c r="H34436" s="612"/>
      <c r="I34436" s="598"/>
      <c r="J34436" s="598"/>
      <c r="M34436" s="598"/>
      <c r="N34436" s="598"/>
      <c r="V34436" s="598"/>
      <c r="W34436" s="598"/>
    </row>
    <row r="34437" spans="6:23" x14ac:dyDescent="0.2">
      <c r="F34437" s="610"/>
      <c r="H34437" s="612"/>
      <c r="I34437" s="598"/>
      <c r="J34437" s="598"/>
      <c r="M34437" s="598"/>
      <c r="N34437" s="598"/>
      <c r="V34437" s="598"/>
      <c r="W34437" s="598"/>
    </row>
    <row r="34438" spans="6:23" x14ac:dyDescent="0.2">
      <c r="F34438" s="610"/>
      <c r="H34438" s="612"/>
      <c r="I34438" s="598"/>
      <c r="J34438" s="598"/>
      <c r="M34438" s="598"/>
      <c r="N34438" s="598"/>
      <c r="V34438" s="598"/>
      <c r="W34438" s="598"/>
    </row>
    <row r="34439" spans="6:23" x14ac:dyDescent="0.2">
      <c r="F34439" s="610"/>
      <c r="H34439" s="612"/>
      <c r="I34439" s="598"/>
      <c r="J34439" s="598"/>
      <c r="M34439" s="598"/>
      <c r="N34439" s="598"/>
      <c r="V34439" s="598"/>
      <c r="W34439" s="598"/>
    </row>
    <row r="34440" spans="6:23" x14ac:dyDescent="0.2">
      <c r="F34440" s="610"/>
      <c r="H34440" s="612"/>
      <c r="I34440" s="598"/>
      <c r="J34440" s="598"/>
      <c r="M34440" s="598"/>
      <c r="N34440" s="598"/>
      <c r="V34440" s="598"/>
      <c r="W34440" s="598"/>
    </row>
    <row r="34441" spans="6:23" x14ac:dyDescent="0.2">
      <c r="F34441" s="610"/>
      <c r="H34441" s="612"/>
      <c r="I34441" s="598"/>
      <c r="J34441" s="598"/>
      <c r="M34441" s="598"/>
      <c r="N34441" s="598"/>
      <c r="V34441" s="598"/>
      <c r="W34441" s="598"/>
    </row>
    <row r="34442" spans="6:23" x14ac:dyDescent="0.2">
      <c r="F34442" s="610"/>
      <c r="H34442" s="612"/>
      <c r="I34442" s="598"/>
      <c r="J34442" s="598"/>
      <c r="M34442" s="598"/>
      <c r="N34442" s="598"/>
      <c r="V34442" s="598"/>
      <c r="W34442" s="598"/>
    </row>
    <row r="34443" spans="6:23" x14ac:dyDescent="0.2">
      <c r="F34443" s="610"/>
      <c r="H34443" s="612"/>
      <c r="I34443" s="598"/>
      <c r="J34443" s="598"/>
      <c r="M34443" s="598"/>
      <c r="N34443" s="598"/>
      <c r="V34443" s="598"/>
      <c r="W34443" s="598"/>
    </row>
    <row r="34444" spans="6:23" x14ac:dyDescent="0.2">
      <c r="F34444" s="610"/>
      <c r="H34444" s="612"/>
      <c r="I34444" s="598"/>
      <c r="J34444" s="598"/>
      <c r="M34444" s="598"/>
      <c r="N34444" s="598"/>
      <c r="V34444" s="598"/>
      <c r="W34444" s="598"/>
    </row>
    <row r="34445" spans="6:23" x14ac:dyDescent="0.2">
      <c r="F34445" s="610"/>
      <c r="H34445" s="612"/>
      <c r="I34445" s="598"/>
      <c r="J34445" s="598"/>
      <c r="M34445" s="598"/>
      <c r="N34445" s="598"/>
      <c r="V34445" s="598"/>
      <c r="W34445" s="598"/>
    </row>
    <row r="34446" spans="6:23" x14ac:dyDescent="0.2">
      <c r="F34446" s="610"/>
      <c r="H34446" s="612"/>
      <c r="I34446" s="598"/>
      <c r="J34446" s="598"/>
      <c r="M34446" s="598"/>
      <c r="N34446" s="598"/>
      <c r="V34446" s="598"/>
      <c r="W34446" s="598"/>
    </row>
    <row r="34447" spans="6:23" x14ac:dyDescent="0.2">
      <c r="F34447" s="610"/>
      <c r="H34447" s="612"/>
      <c r="I34447" s="598"/>
      <c r="J34447" s="598"/>
      <c r="M34447" s="598"/>
      <c r="N34447" s="598"/>
      <c r="V34447" s="598"/>
      <c r="W34447" s="598"/>
    </row>
    <row r="34448" spans="6:23" x14ac:dyDescent="0.2">
      <c r="F34448" s="610"/>
      <c r="H34448" s="612"/>
      <c r="I34448" s="598"/>
      <c r="J34448" s="598"/>
      <c r="M34448" s="598"/>
      <c r="N34448" s="598"/>
      <c r="V34448" s="598"/>
      <c r="W34448" s="598"/>
    </row>
    <row r="34449" spans="6:23" x14ac:dyDescent="0.2">
      <c r="F34449" s="610"/>
      <c r="H34449" s="612"/>
      <c r="I34449" s="598"/>
      <c r="J34449" s="598"/>
      <c r="M34449" s="598"/>
      <c r="N34449" s="598"/>
      <c r="V34449" s="598"/>
      <c r="W34449" s="598"/>
    </row>
    <row r="34450" spans="6:23" x14ac:dyDescent="0.2">
      <c r="F34450" s="610"/>
      <c r="H34450" s="612"/>
      <c r="I34450" s="598"/>
      <c r="J34450" s="598"/>
      <c r="M34450" s="598"/>
      <c r="N34450" s="598"/>
      <c r="V34450" s="598"/>
      <c r="W34450" s="598"/>
    </row>
    <row r="34451" spans="6:23" x14ac:dyDescent="0.2">
      <c r="F34451" s="610"/>
      <c r="H34451" s="612"/>
      <c r="I34451" s="598"/>
      <c r="J34451" s="598"/>
      <c r="M34451" s="598"/>
      <c r="N34451" s="598"/>
      <c r="V34451" s="598"/>
      <c r="W34451" s="598"/>
    </row>
    <row r="34452" spans="6:23" x14ac:dyDescent="0.2">
      <c r="F34452" s="610"/>
      <c r="H34452" s="612"/>
      <c r="I34452" s="598"/>
      <c r="J34452" s="598"/>
      <c r="M34452" s="598"/>
      <c r="N34452" s="598"/>
      <c r="V34452" s="598"/>
      <c r="W34452" s="598"/>
    </row>
    <row r="34453" spans="6:23" x14ac:dyDescent="0.2">
      <c r="F34453" s="610"/>
      <c r="H34453" s="612"/>
      <c r="I34453" s="598"/>
      <c r="J34453" s="598"/>
      <c r="M34453" s="598"/>
      <c r="N34453" s="598"/>
      <c r="V34453" s="598"/>
      <c r="W34453" s="598"/>
    </row>
    <row r="34454" spans="6:23" x14ac:dyDescent="0.2">
      <c r="F34454" s="610"/>
      <c r="H34454" s="612"/>
      <c r="I34454" s="598"/>
      <c r="J34454" s="598"/>
      <c r="M34454" s="598"/>
      <c r="N34454" s="598"/>
      <c r="V34454" s="598"/>
      <c r="W34454" s="598"/>
    </row>
    <row r="34455" spans="6:23" x14ac:dyDescent="0.2">
      <c r="F34455" s="610"/>
      <c r="H34455" s="612"/>
      <c r="I34455" s="598"/>
      <c r="J34455" s="598"/>
      <c r="M34455" s="598"/>
      <c r="N34455" s="598"/>
      <c r="V34455" s="598"/>
      <c r="W34455" s="598"/>
    </row>
    <row r="34456" spans="6:23" x14ac:dyDescent="0.2">
      <c r="F34456" s="610"/>
      <c r="H34456" s="612"/>
      <c r="I34456" s="598"/>
      <c r="J34456" s="598"/>
      <c r="M34456" s="598"/>
      <c r="N34456" s="598"/>
      <c r="V34456" s="598"/>
      <c r="W34456" s="598"/>
    </row>
    <row r="34457" spans="6:23" x14ac:dyDescent="0.2">
      <c r="F34457" s="610"/>
      <c r="H34457" s="612"/>
      <c r="I34457" s="598"/>
      <c r="J34457" s="598"/>
      <c r="M34457" s="598"/>
      <c r="N34457" s="598"/>
      <c r="V34457" s="598"/>
      <c r="W34457" s="598"/>
    </row>
    <row r="34458" spans="6:23" x14ac:dyDescent="0.2">
      <c r="F34458" s="610"/>
      <c r="H34458" s="612"/>
      <c r="I34458" s="598"/>
      <c r="J34458" s="598"/>
      <c r="M34458" s="598"/>
      <c r="N34458" s="598"/>
      <c r="V34458" s="598"/>
      <c r="W34458" s="598"/>
    </row>
    <row r="34459" spans="6:23" x14ac:dyDescent="0.2">
      <c r="F34459" s="610"/>
      <c r="H34459" s="612"/>
      <c r="I34459" s="598"/>
      <c r="J34459" s="598"/>
      <c r="M34459" s="598"/>
      <c r="N34459" s="598"/>
      <c r="V34459" s="598"/>
      <c r="W34459" s="598"/>
    </row>
    <row r="34460" spans="6:23" x14ac:dyDescent="0.2">
      <c r="F34460" s="610"/>
      <c r="H34460" s="612"/>
      <c r="I34460" s="598"/>
      <c r="J34460" s="598"/>
      <c r="M34460" s="598"/>
      <c r="N34460" s="598"/>
      <c r="V34460" s="598"/>
      <c r="W34460" s="598"/>
    </row>
    <row r="34461" spans="6:23" x14ac:dyDescent="0.2">
      <c r="F34461" s="610"/>
      <c r="H34461" s="612"/>
      <c r="I34461" s="598"/>
      <c r="J34461" s="598"/>
      <c r="M34461" s="598"/>
      <c r="N34461" s="598"/>
      <c r="V34461" s="598"/>
      <c r="W34461" s="598"/>
    </row>
    <row r="34462" spans="6:23" x14ac:dyDescent="0.2">
      <c r="F34462" s="610"/>
      <c r="H34462" s="612"/>
      <c r="I34462" s="598"/>
      <c r="J34462" s="598"/>
      <c r="M34462" s="598"/>
      <c r="N34462" s="598"/>
      <c r="V34462" s="598"/>
      <c r="W34462" s="598"/>
    </row>
    <row r="34463" spans="6:23" x14ac:dyDescent="0.2">
      <c r="F34463" s="610"/>
      <c r="H34463" s="612"/>
      <c r="I34463" s="598"/>
      <c r="J34463" s="598"/>
      <c r="M34463" s="598"/>
      <c r="N34463" s="598"/>
      <c r="V34463" s="598"/>
      <c r="W34463" s="598"/>
    </row>
    <row r="34464" spans="6:23" x14ac:dyDescent="0.2">
      <c r="F34464" s="610"/>
      <c r="H34464" s="612"/>
      <c r="I34464" s="598"/>
      <c r="J34464" s="598"/>
      <c r="M34464" s="598"/>
      <c r="N34464" s="598"/>
      <c r="V34464" s="598"/>
      <c r="W34464" s="598"/>
    </row>
    <row r="34465" spans="6:23" x14ac:dyDescent="0.2">
      <c r="F34465" s="610"/>
      <c r="H34465" s="612"/>
      <c r="I34465" s="598"/>
      <c r="J34465" s="598"/>
      <c r="M34465" s="598"/>
      <c r="N34465" s="598"/>
      <c r="V34465" s="598"/>
      <c r="W34465" s="598"/>
    </row>
    <row r="34466" spans="6:23" x14ac:dyDescent="0.2">
      <c r="F34466" s="610"/>
      <c r="H34466" s="612"/>
      <c r="I34466" s="598"/>
      <c r="J34466" s="598"/>
      <c r="M34466" s="598"/>
      <c r="N34466" s="598"/>
      <c r="V34466" s="598"/>
      <c r="W34466" s="598"/>
    </row>
    <row r="34467" spans="6:23" x14ac:dyDescent="0.2">
      <c r="F34467" s="610"/>
      <c r="H34467" s="612"/>
      <c r="I34467" s="598"/>
      <c r="J34467" s="598"/>
      <c r="M34467" s="598"/>
      <c r="N34467" s="598"/>
      <c r="V34467" s="598"/>
      <c r="W34467" s="598"/>
    </row>
    <row r="34468" spans="6:23" x14ac:dyDescent="0.2">
      <c r="F34468" s="610"/>
      <c r="H34468" s="612"/>
      <c r="I34468" s="598"/>
      <c r="J34468" s="598"/>
      <c r="M34468" s="598"/>
      <c r="N34468" s="598"/>
      <c r="V34468" s="598"/>
      <c r="W34468" s="598"/>
    </row>
    <row r="34469" spans="6:23" x14ac:dyDescent="0.2">
      <c r="F34469" s="610"/>
      <c r="H34469" s="612"/>
      <c r="I34469" s="598"/>
      <c r="J34469" s="598"/>
      <c r="M34469" s="598"/>
      <c r="N34469" s="598"/>
      <c r="V34469" s="598"/>
      <c r="W34469" s="598"/>
    </row>
    <row r="34470" spans="6:23" x14ac:dyDescent="0.2">
      <c r="F34470" s="610"/>
      <c r="H34470" s="612"/>
      <c r="I34470" s="598"/>
      <c r="J34470" s="598"/>
      <c r="M34470" s="598"/>
      <c r="N34470" s="598"/>
      <c r="V34470" s="598"/>
      <c r="W34470" s="598"/>
    </row>
    <row r="34471" spans="6:23" x14ac:dyDescent="0.2">
      <c r="F34471" s="610"/>
      <c r="H34471" s="612"/>
      <c r="I34471" s="598"/>
      <c r="J34471" s="598"/>
      <c r="M34471" s="598"/>
      <c r="N34471" s="598"/>
      <c r="V34471" s="598"/>
      <c r="W34471" s="598"/>
    </row>
    <row r="34472" spans="6:23" x14ac:dyDescent="0.2">
      <c r="F34472" s="610"/>
      <c r="H34472" s="612"/>
      <c r="I34472" s="598"/>
      <c r="J34472" s="598"/>
      <c r="M34472" s="598"/>
      <c r="N34472" s="598"/>
      <c r="V34472" s="598"/>
      <c r="W34472" s="598"/>
    </row>
    <row r="34473" spans="6:23" x14ac:dyDescent="0.2">
      <c r="F34473" s="610"/>
      <c r="H34473" s="612"/>
      <c r="I34473" s="598"/>
      <c r="J34473" s="598"/>
      <c r="M34473" s="598"/>
      <c r="N34473" s="598"/>
      <c r="V34473" s="598"/>
      <c r="W34473" s="598"/>
    </row>
    <row r="34474" spans="6:23" x14ac:dyDescent="0.2">
      <c r="F34474" s="610"/>
      <c r="H34474" s="612"/>
      <c r="I34474" s="598"/>
      <c r="J34474" s="598"/>
      <c r="M34474" s="598"/>
      <c r="N34474" s="598"/>
      <c r="V34474" s="598"/>
      <c r="W34474" s="598"/>
    </row>
    <row r="34475" spans="6:23" x14ac:dyDescent="0.2">
      <c r="F34475" s="610"/>
      <c r="H34475" s="612"/>
      <c r="I34475" s="598"/>
      <c r="J34475" s="598"/>
      <c r="M34475" s="598"/>
      <c r="N34475" s="598"/>
      <c r="V34475" s="598"/>
      <c r="W34475" s="598"/>
    </row>
    <row r="34476" spans="6:23" x14ac:dyDescent="0.2">
      <c r="F34476" s="610"/>
      <c r="H34476" s="612"/>
      <c r="I34476" s="598"/>
      <c r="J34476" s="598"/>
      <c r="M34476" s="598"/>
      <c r="N34476" s="598"/>
      <c r="V34476" s="598"/>
      <c r="W34476" s="598"/>
    </row>
    <row r="34477" spans="6:23" x14ac:dyDescent="0.2">
      <c r="F34477" s="610"/>
      <c r="H34477" s="612"/>
      <c r="I34477" s="598"/>
      <c r="J34477" s="598"/>
      <c r="M34477" s="598"/>
      <c r="N34477" s="598"/>
      <c r="V34477" s="598"/>
      <c r="W34477" s="598"/>
    </row>
    <row r="34478" spans="6:23" x14ac:dyDescent="0.2">
      <c r="F34478" s="610"/>
      <c r="H34478" s="612"/>
      <c r="I34478" s="598"/>
      <c r="J34478" s="598"/>
      <c r="M34478" s="598"/>
      <c r="N34478" s="598"/>
      <c r="V34478" s="598"/>
      <c r="W34478" s="598"/>
    </row>
    <row r="34479" spans="6:23" x14ac:dyDescent="0.2">
      <c r="F34479" s="610"/>
      <c r="H34479" s="612"/>
      <c r="I34479" s="598"/>
      <c r="J34479" s="598"/>
      <c r="M34479" s="598"/>
      <c r="N34479" s="598"/>
      <c r="V34479" s="598"/>
      <c r="W34479" s="598"/>
    </row>
    <row r="34480" spans="6:23" x14ac:dyDescent="0.2">
      <c r="F34480" s="610"/>
      <c r="H34480" s="612"/>
      <c r="I34480" s="598"/>
      <c r="J34480" s="598"/>
      <c r="M34480" s="598"/>
      <c r="N34480" s="598"/>
      <c r="V34480" s="598"/>
      <c r="W34480" s="598"/>
    </row>
    <row r="34481" spans="6:23" x14ac:dyDescent="0.2">
      <c r="F34481" s="610"/>
      <c r="H34481" s="612"/>
      <c r="I34481" s="598"/>
      <c r="J34481" s="598"/>
      <c r="M34481" s="598"/>
      <c r="N34481" s="598"/>
      <c r="V34481" s="598"/>
      <c r="W34481" s="598"/>
    </row>
    <row r="34482" spans="6:23" x14ac:dyDescent="0.2">
      <c r="F34482" s="610"/>
      <c r="H34482" s="612"/>
      <c r="I34482" s="598"/>
      <c r="J34482" s="598"/>
      <c r="M34482" s="598"/>
      <c r="N34482" s="598"/>
      <c r="V34482" s="598"/>
      <c r="W34482" s="598"/>
    </row>
    <row r="34483" spans="6:23" x14ac:dyDescent="0.2">
      <c r="F34483" s="610"/>
      <c r="H34483" s="612"/>
      <c r="I34483" s="598"/>
      <c r="J34483" s="598"/>
      <c r="M34483" s="598"/>
      <c r="N34483" s="598"/>
      <c r="V34483" s="598"/>
      <c r="W34483" s="598"/>
    </row>
    <row r="34484" spans="6:23" x14ac:dyDescent="0.2">
      <c r="F34484" s="610"/>
      <c r="H34484" s="612"/>
      <c r="I34484" s="598"/>
      <c r="J34484" s="598"/>
      <c r="M34484" s="598"/>
      <c r="N34484" s="598"/>
      <c r="V34484" s="598"/>
      <c r="W34484" s="598"/>
    </row>
    <row r="34485" spans="6:23" x14ac:dyDescent="0.2">
      <c r="F34485" s="610"/>
      <c r="H34485" s="612"/>
      <c r="I34485" s="598"/>
      <c r="J34485" s="598"/>
      <c r="M34485" s="598"/>
      <c r="N34485" s="598"/>
      <c r="V34485" s="598"/>
      <c r="W34485" s="598"/>
    </row>
    <row r="34486" spans="6:23" x14ac:dyDescent="0.2">
      <c r="F34486" s="610"/>
      <c r="H34486" s="612"/>
      <c r="I34486" s="598"/>
      <c r="J34486" s="598"/>
      <c r="M34486" s="598"/>
      <c r="N34486" s="598"/>
      <c r="V34486" s="598"/>
      <c r="W34486" s="598"/>
    </row>
    <row r="34487" spans="6:23" x14ac:dyDescent="0.2">
      <c r="F34487" s="610"/>
      <c r="H34487" s="612"/>
      <c r="I34487" s="598"/>
      <c r="J34487" s="598"/>
      <c r="M34487" s="598"/>
      <c r="N34487" s="598"/>
      <c r="V34487" s="598"/>
      <c r="W34487" s="598"/>
    </row>
    <row r="34488" spans="6:23" x14ac:dyDescent="0.2">
      <c r="F34488" s="610"/>
      <c r="H34488" s="612"/>
      <c r="I34488" s="598"/>
      <c r="J34488" s="598"/>
      <c r="M34488" s="598"/>
      <c r="N34488" s="598"/>
      <c r="V34488" s="598"/>
      <c r="W34488" s="598"/>
    </row>
    <row r="34489" spans="6:23" x14ac:dyDescent="0.2">
      <c r="F34489" s="610"/>
      <c r="H34489" s="612"/>
      <c r="I34489" s="598"/>
      <c r="J34489" s="598"/>
      <c r="M34489" s="598"/>
      <c r="N34489" s="598"/>
      <c r="V34489" s="598"/>
      <c r="W34489" s="598"/>
    </row>
    <row r="34490" spans="6:23" x14ac:dyDescent="0.2">
      <c r="F34490" s="610"/>
      <c r="H34490" s="612"/>
      <c r="I34490" s="598"/>
      <c r="J34490" s="598"/>
      <c r="M34490" s="598"/>
      <c r="N34490" s="598"/>
      <c r="V34490" s="598"/>
      <c r="W34490" s="598"/>
    </row>
    <row r="34491" spans="6:23" x14ac:dyDescent="0.2">
      <c r="F34491" s="610"/>
      <c r="H34491" s="612"/>
      <c r="I34491" s="598"/>
      <c r="J34491" s="598"/>
      <c r="M34491" s="598"/>
      <c r="N34491" s="598"/>
      <c r="V34491" s="598"/>
      <c r="W34491" s="598"/>
    </row>
    <row r="34492" spans="6:23" x14ac:dyDescent="0.2">
      <c r="F34492" s="610"/>
      <c r="H34492" s="612"/>
      <c r="I34492" s="598"/>
      <c r="J34492" s="598"/>
      <c r="M34492" s="598"/>
      <c r="N34492" s="598"/>
      <c r="V34492" s="598"/>
      <c r="W34492" s="598"/>
    </row>
    <row r="34493" spans="6:23" x14ac:dyDescent="0.2">
      <c r="F34493" s="610"/>
      <c r="H34493" s="612"/>
      <c r="I34493" s="598"/>
      <c r="J34493" s="598"/>
      <c r="M34493" s="598"/>
      <c r="N34493" s="598"/>
      <c r="V34493" s="598"/>
      <c r="W34493" s="598"/>
    </row>
    <row r="34494" spans="6:23" x14ac:dyDescent="0.2">
      <c r="F34494" s="610"/>
      <c r="H34494" s="612"/>
      <c r="I34494" s="598"/>
      <c r="J34494" s="598"/>
      <c r="M34494" s="598"/>
      <c r="N34494" s="598"/>
      <c r="V34494" s="598"/>
      <c r="W34494" s="598"/>
    </row>
    <row r="34495" spans="6:23" x14ac:dyDescent="0.2">
      <c r="F34495" s="610"/>
      <c r="H34495" s="612"/>
      <c r="I34495" s="598"/>
      <c r="J34495" s="598"/>
      <c r="M34495" s="598"/>
      <c r="N34495" s="598"/>
      <c r="V34495" s="598"/>
      <c r="W34495" s="598"/>
    </row>
    <row r="34496" spans="6:23" x14ac:dyDescent="0.2">
      <c r="F34496" s="610"/>
      <c r="H34496" s="612"/>
      <c r="I34496" s="598"/>
      <c r="J34496" s="598"/>
      <c r="M34496" s="598"/>
      <c r="N34496" s="598"/>
      <c r="V34496" s="598"/>
      <c r="W34496" s="598"/>
    </row>
    <row r="34497" spans="6:23" x14ac:dyDescent="0.2">
      <c r="F34497" s="610"/>
      <c r="H34497" s="612"/>
      <c r="I34497" s="598"/>
      <c r="J34497" s="598"/>
      <c r="M34497" s="598"/>
      <c r="N34497" s="598"/>
      <c r="V34497" s="598"/>
      <c r="W34497" s="598"/>
    </row>
    <row r="34498" spans="6:23" x14ac:dyDescent="0.2">
      <c r="F34498" s="610"/>
      <c r="H34498" s="612"/>
      <c r="I34498" s="598"/>
      <c r="J34498" s="598"/>
      <c r="M34498" s="598"/>
      <c r="N34498" s="598"/>
      <c r="V34498" s="598"/>
      <c r="W34498" s="598"/>
    </row>
    <row r="34499" spans="6:23" x14ac:dyDescent="0.2">
      <c r="F34499" s="610"/>
      <c r="H34499" s="612"/>
      <c r="I34499" s="598"/>
      <c r="J34499" s="598"/>
      <c r="M34499" s="598"/>
      <c r="N34499" s="598"/>
      <c r="V34499" s="598"/>
      <c r="W34499" s="598"/>
    </row>
    <row r="34500" spans="6:23" x14ac:dyDescent="0.2">
      <c r="F34500" s="610"/>
      <c r="H34500" s="612"/>
      <c r="I34500" s="598"/>
      <c r="J34500" s="598"/>
      <c r="M34500" s="598"/>
      <c r="N34500" s="598"/>
      <c r="V34500" s="598"/>
      <c r="W34500" s="598"/>
    </row>
    <row r="34501" spans="6:23" x14ac:dyDescent="0.2">
      <c r="F34501" s="610"/>
      <c r="H34501" s="612"/>
      <c r="I34501" s="598"/>
      <c r="J34501" s="598"/>
      <c r="M34501" s="598"/>
      <c r="N34501" s="598"/>
      <c r="V34501" s="598"/>
      <c r="W34501" s="598"/>
    </row>
    <row r="34502" spans="6:23" x14ac:dyDescent="0.2">
      <c r="F34502" s="610"/>
      <c r="H34502" s="612"/>
      <c r="I34502" s="598"/>
      <c r="J34502" s="598"/>
      <c r="M34502" s="598"/>
      <c r="N34502" s="598"/>
      <c r="V34502" s="598"/>
      <c r="W34502" s="598"/>
    </row>
    <row r="34503" spans="6:23" x14ac:dyDescent="0.2">
      <c r="F34503" s="610"/>
      <c r="H34503" s="612"/>
      <c r="I34503" s="598"/>
      <c r="J34503" s="598"/>
      <c r="M34503" s="598"/>
      <c r="N34503" s="598"/>
      <c r="V34503" s="598"/>
      <c r="W34503" s="598"/>
    </row>
    <row r="34504" spans="6:23" x14ac:dyDescent="0.2">
      <c r="F34504" s="610"/>
      <c r="H34504" s="612"/>
      <c r="I34504" s="598"/>
      <c r="J34504" s="598"/>
      <c r="M34504" s="598"/>
      <c r="N34504" s="598"/>
      <c r="V34504" s="598"/>
      <c r="W34504" s="598"/>
    </row>
    <row r="34505" spans="6:23" x14ac:dyDescent="0.2">
      <c r="F34505" s="610"/>
      <c r="H34505" s="612"/>
      <c r="I34505" s="598"/>
      <c r="J34505" s="598"/>
      <c r="M34505" s="598"/>
      <c r="N34505" s="598"/>
      <c r="V34505" s="598"/>
      <c r="W34505" s="598"/>
    </row>
    <row r="34506" spans="6:23" x14ac:dyDescent="0.2">
      <c r="F34506" s="610"/>
      <c r="H34506" s="612"/>
      <c r="I34506" s="598"/>
      <c r="J34506" s="598"/>
      <c r="M34506" s="598"/>
      <c r="N34506" s="598"/>
      <c r="V34506" s="598"/>
      <c r="W34506" s="598"/>
    </row>
    <row r="34507" spans="6:23" x14ac:dyDescent="0.2">
      <c r="F34507" s="610"/>
      <c r="H34507" s="612"/>
      <c r="I34507" s="598"/>
      <c r="J34507" s="598"/>
      <c r="M34507" s="598"/>
      <c r="N34507" s="598"/>
      <c r="V34507" s="598"/>
      <c r="W34507" s="598"/>
    </row>
    <row r="34508" spans="6:23" x14ac:dyDescent="0.2">
      <c r="F34508" s="610"/>
      <c r="H34508" s="612"/>
      <c r="I34508" s="598"/>
      <c r="J34508" s="598"/>
      <c r="M34508" s="598"/>
      <c r="N34508" s="598"/>
      <c r="V34508" s="598"/>
      <c r="W34508" s="598"/>
    </row>
    <row r="34509" spans="6:23" x14ac:dyDescent="0.2">
      <c r="F34509" s="610"/>
      <c r="H34509" s="612"/>
      <c r="I34509" s="598"/>
      <c r="J34509" s="598"/>
      <c r="M34509" s="598"/>
      <c r="N34509" s="598"/>
      <c r="V34509" s="598"/>
      <c r="W34509" s="598"/>
    </row>
    <row r="34510" spans="6:23" x14ac:dyDescent="0.2">
      <c r="F34510" s="610"/>
      <c r="H34510" s="612"/>
      <c r="I34510" s="598"/>
      <c r="J34510" s="598"/>
      <c r="M34510" s="598"/>
      <c r="N34510" s="598"/>
      <c r="V34510" s="598"/>
      <c r="W34510" s="598"/>
    </row>
    <row r="34511" spans="6:23" x14ac:dyDescent="0.2">
      <c r="F34511" s="610"/>
      <c r="H34511" s="612"/>
      <c r="I34511" s="598"/>
      <c r="J34511" s="598"/>
      <c r="M34511" s="598"/>
      <c r="N34511" s="598"/>
      <c r="V34511" s="598"/>
      <c r="W34511" s="598"/>
    </row>
    <row r="34512" spans="6:23" x14ac:dyDescent="0.2">
      <c r="F34512" s="610"/>
      <c r="H34512" s="612"/>
      <c r="I34512" s="598"/>
      <c r="J34512" s="598"/>
      <c r="M34512" s="598"/>
      <c r="N34512" s="598"/>
      <c r="V34512" s="598"/>
      <c r="W34512" s="598"/>
    </row>
    <row r="34513" spans="6:23" x14ac:dyDescent="0.2">
      <c r="F34513" s="610"/>
      <c r="H34513" s="612"/>
      <c r="I34513" s="598"/>
      <c r="J34513" s="598"/>
      <c r="M34513" s="598"/>
      <c r="N34513" s="598"/>
      <c r="V34513" s="598"/>
      <c r="W34513" s="598"/>
    </row>
    <row r="34514" spans="6:23" x14ac:dyDescent="0.2">
      <c r="F34514" s="610"/>
      <c r="H34514" s="612"/>
      <c r="I34514" s="598"/>
      <c r="J34514" s="598"/>
      <c r="M34514" s="598"/>
      <c r="N34514" s="598"/>
      <c r="V34514" s="598"/>
      <c r="W34514" s="598"/>
    </row>
    <row r="34515" spans="6:23" x14ac:dyDescent="0.2">
      <c r="F34515" s="610"/>
      <c r="H34515" s="612"/>
      <c r="I34515" s="598"/>
      <c r="J34515" s="598"/>
      <c r="M34515" s="598"/>
      <c r="N34515" s="598"/>
      <c r="V34515" s="598"/>
      <c r="W34515" s="598"/>
    </row>
    <row r="34516" spans="6:23" x14ac:dyDescent="0.2">
      <c r="F34516" s="610"/>
      <c r="H34516" s="612"/>
      <c r="I34516" s="598"/>
      <c r="J34516" s="598"/>
      <c r="M34516" s="598"/>
      <c r="N34516" s="598"/>
      <c r="V34516" s="598"/>
      <c r="W34516" s="598"/>
    </row>
    <row r="34517" spans="6:23" x14ac:dyDescent="0.2">
      <c r="F34517" s="610"/>
      <c r="H34517" s="612"/>
      <c r="I34517" s="598"/>
      <c r="J34517" s="598"/>
      <c r="M34517" s="598"/>
      <c r="N34517" s="598"/>
      <c r="V34517" s="598"/>
      <c r="W34517" s="598"/>
    </row>
    <row r="34518" spans="6:23" x14ac:dyDescent="0.2">
      <c r="F34518" s="610"/>
      <c r="H34518" s="612"/>
      <c r="I34518" s="598"/>
      <c r="J34518" s="598"/>
      <c r="M34518" s="598"/>
      <c r="N34518" s="598"/>
      <c r="V34518" s="598"/>
      <c r="W34518" s="598"/>
    </row>
    <row r="34519" spans="6:23" x14ac:dyDescent="0.2">
      <c r="F34519" s="610"/>
      <c r="H34519" s="612"/>
      <c r="I34519" s="598"/>
      <c r="J34519" s="598"/>
      <c r="M34519" s="598"/>
      <c r="N34519" s="598"/>
      <c r="V34519" s="598"/>
      <c r="W34519" s="598"/>
    </row>
    <row r="34520" spans="6:23" x14ac:dyDescent="0.2">
      <c r="F34520" s="610"/>
      <c r="H34520" s="612"/>
      <c r="I34520" s="598"/>
      <c r="J34520" s="598"/>
      <c r="M34520" s="598"/>
      <c r="N34520" s="598"/>
      <c r="V34520" s="598"/>
      <c r="W34520" s="598"/>
    </row>
    <row r="34521" spans="6:23" x14ac:dyDescent="0.2">
      <c r="F34521" s="610"/>
      <c r="H34521" s="612"/>
      <c r="I34521" s="598"/>
      <c r="J34521" s="598"/>
      <c r="M34521" s="598"/>
      <c r="N34521" s="598"/>
      <c r="V34521" s="598"/>
      <c r="W34521" s="598"/>
    </row>
    <row r="34522" spans="6:23" x14ac:dyDescent="0.2">
      <c r="F34522" s="610"/>
      <c r="H34522" s="612"/>
      <c r="I34522" s="598"/>
      <c r="J34522" s="598"/>
      <c r="M34522" s="598"/>
      <c r="N34522" s="598"/>
      <c r="V34522" s="598"/>
      <c r="W34522" s="598"/>
    </row>
    <row r="34523" spans="6:23" x14ac:dyDescent="0.2">
      <c r="F34523" s="610"/>
      <c r="H34523" s="612"/>
      <c r="I34523" s="598"/>
      <c r="J34523" s="598"/>
      <c r="M34523" s="598"/>
      <c r="N34523" s="598"/>
      <c r="V34523" s="598"/>
      <c r="W34523" s="598"/>
    </row>
    <row r="34524" spans="6:23" x14ac:dyDescent="0.2">
      <c r="F34524" s="610"/>
      <c r="H34524" s="612"/>
      <c r="I34524" s="598"/>
      <c r="J34524" s="598"/>
      <c r="M34524" s="598"/>
      <c r="N34524" s="598"/>
      <c r="V34524" s="598"/>
      <c r="W34524" s="598"/>
    </row>
    <row r="34525" spans="6:23" x14ac:dyDescent="0.2">
      <c r="F34525" s="610"/>
      <c r="H34525" s="612"/>
      <c r="I34525" s="598"/>
      <c r="J34525" s="598"/>
      <c r="M34525" s="598"/>
      <c r="N34525" s="598"/>
      <c r="V34525" s="598"/>
      <c r="W34525" s="598"/>
    </row>
    <row r="34526" spans="6:23" x14ac:dyDescent="0.2">
      <c r="F34526" s="610"/>
      <c r="H34526" s="612"/>
      <c r="I34526" s="598"/>
      <c r="J34526" s="598"/>
      <c r="M34526" s="598"/>
      <c r="N34526" s="598"/>
      <c r="V34526" s="598"/>
      <c r="W34526" s="598"/>
    </row>
    <row r="34527" spans="6:23" x14ac:dyDescent="0.2">
      <c r="F34527" s="610"/>
      <c r="H34527" s="612"/>
      <c r="I34527" s="598"/>
      <c r="J34527" s="598"/>
      <c r="M34527" s="598"/>
      <c r="N34527" s="598"/>
      <c r="V34527" s="598"/>
      <c r="W34527" s="598"/>
    </row>
    <row r="34528" spans="6:23" x14ac:dyDescent="0.2">
      <c r="F34528" s="610"/>
      <c r="H34528" s="612"/>
      <c r="I34528" s="598"/>
      <c r="J34528" s="598"/>
      <c r="M34528" s="598"/>
      <c r="N34528" s="598"/>
      <c r="V34528" s="598"/>
      <c r="W34528" s="598"/>
    </row>
    <row r="34529" spans="6:23" x14ac:dyDescent="0.2">
      <c r="F34529" s="610"/>
      <c r="H34529" s="612"/>
      <c r="I34529" s="598"/>
      <c r="J34529" s="598"/>
      <c r="M34529" s="598"/>
      <c r="N34529" s="598"/>
      <c r="V34529" s="598"/>
      <c r="W34529" s="598"/>
    </row>
    <row r="34530" spans="6:23" x14ac:dyDescent="0.2">
      <c r="F34530" s="610"/>
      <c r="H34530" s="612"/>
      <c r="I34530" s="598"/>
      <c r="J34530" s="598"/>
      <c r="M34530" s="598"/>
      <c r="N34530" s="598"/>
      <c r="V34530" s="598"/>
      <c r="W34530" s="598"/>
    </row>
    <row r="34531" spans="6:23" x14ac:dyDescent="0.2">
      <c r="F34531" s="610"/>
      <c r="H34531" s="612"/>
      <c r="I34531" s="598"/>
      <c r="J34531" s="598"/>
      <c r="M34531" s="598"/>
      <c r="N34531" s="598"/>
      <c r="V34531" s="598"/>
      <c r="W34531" s="598"/>
    </row>
    <row r="34532" spans="6:23" x14ac:dyDescent="0.2">
      <c r="F34532" s="610"/>
      <c r="H34532" s="612"/>
      <c r="I34532" s="598"/>
      <c r="J34532" s="598"/>
      <c r="M34532" s="598"/>
      <c r="N34532" s="598"/>
      <c r="V34532" s="598"/>
      <c r="W34532" s="598"/>
    </row>
    <row r="34533" spans="6:23" x14ac:dyDescent="0.2">
      <c r="F34533" s="610"/>
      <c r="H34533" s="612"/>
      <c r="I34533" s="598"/>
      <c r="J34533" s="598"/>
      <c r="M34533" s="598"/>
      <c r="N34533" s="598"/>
      <c r="V34533" s="598"/>
      <c r="W34533" s="598"/>
    </row>
    <row r="34534" spans="6:23" x14ac:dyDescent="0.2">
      <c r="F34534" s="610"/>
      <c r="H34534" s="612"/>
      <c r="I34534" s="598"/>
      <c r="J34534" s="598"/>
      <c r="M34534" s="598"/>
      <c r="N34534" s="598"/>
      <c r="V34534" s="598"/>
      <c r="W34534" s="598"/>
    </row>
    <row r="34535" spans="6:23" x14ac:dyDescent="0.2">
      <c r="F34535" s="610"/>
      <c r="H34535" s="612"/>
      <c r="I34535" s="598"/>
      <c r="J34535" s="598"/>
      <c r="M34535" s="598"/>
      <c r="N34535" s="598"/>
      <c r="V34535" s="598"/>
      <c r="W34535" s="598"/>
    </row>
    <row r="34536" spans="6:23" x14ac:dyDescent="0.2">
      <c r="F34536" s="610"/>
      <c r="H34536" s="612"/>
      <c r="I34536" s="598"/>
      <c r="J34536" s="598"/>
      <c r="M34536" s="598"/>
      <c r="N34536" s="598"/>
      <c r="V34536" s="598"/>
      <c r="W34536" s="598"/>
    </row>
    <row r="34537" spans="6:23" x14ac:dyDescent="0.2">
      <c r="F34537" s="610"/>
      <c r="H34537" s="612"/>
      <c r="I34537" s="598"/>
      <c r="J34537" s="598"/>
      <c r="M34537" s="598"/>
      <c r="N34537" s="598"/>
      <c r="V34537" s="598"/>
      <c r="W34537" s="598"/>
    </row>
    <row r="34538" spans="6:23" x14ac:dyDescent="0.2">
      <c r="F34538" s="610"/>
      <c r="H34538" s="612"/>
      <c r="I34538" s="598"/>
      <c r="J34538" s="598"/>
      <c r="M34538" s="598"/>
      <c r="N34538" s="598"/>
      <c r="V34538" s="598"/>
      <c r="W34538" s="598"/>
    </row>
    <row r="34539" spans="6:23" x14ac:dyDescent="0.2">
      <c r="F34539" s="610"/>
      <c r="H34539" s="612"/>
      <c r="I34539" s="598"/>
      <c r="J34539" s="598"/>
      <c r="M34539" s="598"/>
      <c r="N34539" s="598"/>
      <c r="V34539" s="598"/>
      <c r="W34539" s="598"/>
    </row>
    <row r="34540" spans="6:23" x14ac:dyDescent="0.2">
      <c r="F34540" s="610"/>
      <c r="H34540" s="612"/>
      <c r="I34540" s="598"/>
      <c r="J34540" s="598"/>
      <c r="M34540" s="598"/>
      <c r="N34540" s="598"/>
      <c r="V34540" s="598"/>
      <c r="W34540" s="598"/>
    </row>
    <row r="34541" spans="6:23" x14ac:dyDescent="0.2">
      <c r="F34541" s="610"/>
      <c r="H34541" s="612"/>
      <c r="I34541" s="598"/>
      <c r="J34541" s="598"/>
      <c r="M34541" s="598"/>
      <c r="N34541" s="598"/>
      <c r="V34541" s="598"/>
      <c r="W34541" s="598"/>
    </row>
    <row r="34542" spans="6:23" x14ac:dyDescent="0.2">
      <c r="F34542" s="610"/>
      <c r="H34542" s="612"/>
      <c r="I34542" s="598"/>
      <c r="J34542" s="598"/>
      <c r="M34542" s="598"/>
      <c r="N34542" s="598"/>
      <c r="V34542" s="598"/>
      <c r="W34542" s="598"/>
    </row>
    <row r="34543" spans="6:23" x14ac:dyDescent="0.2">
      <c r="F34543" s="610"/>
      <c r="H34543" s="612"/>
      <c r="I34543" s="598"/>
      <c r="J34543" s="598"/>
      <c r="M34543" s="598"/>
      <c r="N34543" s="598"/>
      <c r="V34543" s="598"/>
      <c r="W34543" s="598"/>
    </row>
    <row r="34544" spans="6:23" x14ac:dyDescent="0.2">
      <c r="F34544" s="610"/>
      <c r="H34544" s="612"/>
      <c r="I34544" s="598"/>
      <c r="J34544" s="598"/>
      <c r="M34544" s="598"/>
      <c r="N34544" s="598"/>
      <c r="V34544" s="598"/>
      <c r="W34544" s="598"/>
    </row>
    <row r="34545" spans="6:23" x14ac:dyDescent="0.2">
      <c r="F34545" s="610"/>
      <c r="H34545" s="612"/>
      <c r="I34545" s="598"/>
      <c r="J34545" s="598"/>
      <c r="M34545" s="598"/>
      <c r="N34545" s="598"/>
      <c r="V34545" s="598"/>
      <c r="W34545" s="598"/>
    </row>
    <row r="34546" spans="6:23" x14ac:dyDescent="0.2">
      <c r="F34546" s="610"/>
      <c r="H34546" s="612"/>
      <c r="I34546" s="598"/>
      <c r="J34546" s="598"/>
      <c r="M34546" s="598"/>
      <c r="N34546" s="598"/>
      <c r="V34546" s="598"/>
      <c r="W34546" s="598"/>
    </row>
    <row r="34547" spans="6:23" x14ac:dyDescent="0.2">
      <c r="F34547" s="610"/>
      <c r="H34547" s="612"/>
      <c r="I34547" s="598"/>
      <c r="J34547" s="598"/>
      <c r="M34547" s="598"/>
      <c r="N34547" s="598"/>
      <c r="V34547" s="598"/>
      <c r="W34547" s="598"/>
    </row>
    <row r="34548" spans="6:23" x14ac:dyDescent="0.2">
      <c r="F34548" s="610"/>
      <c r="H34548" s="612"/>
      <c r="I34548" s="598"/>
      <c r="J34548" s="598"/>
      <c r="M34548" s="598"/>
      <c r="N34548" s="598"/>
      <c r="V34548" s="598"/>
      <c r="W34548" s="598"/>
    </row>
    <row r="34549" spans="6:23" x14ac:dyDescent="0.2">
      <c r="F34549" s="610"/>
      <c r="H34549" s="612"/>
      <c r="I34549" s="598"/>
      <c r="J34549" s="598"/>
      <c r="M34549" s="598"/>
      <c r="N34549" s="598"/>
      <c r="V34549" s="598"/>
      <c r="W34549" s="598"/>
    </row>
    <row r="34550" spans="6:23" x14ac:dyDescent="0.2">
      <c r="F34550" s="610"/>
      <c r="H34550" s="612"/>
      <c r="I34550" s="598"/>
      <c r="J34550" s="598"/>
      <c r="M34550" s="598"/>
      <c r="N34550" s="598"/>
      <c r="V34550" s="598"/>
      <c r="W34550" s="598"/>
    </row>
    <row r="34551" spans="6:23" x14ac:dyDescent="0.2">
      <c r="F34551" s="610"/>
      <c r="H34551" s="612"/>
      <c r="I34551" s="598"/>
      <c r="J34551" s="598"/>
      <c r="M34551" s="598"/>
      <c r="N34551" s="598"/>
      <c r="V34551" s="598"/>
      <c r="W34551" s="598"/>
    </row>
    <row r="34552" spans="6:23" x14ac:dyDescent="0.2">
      <c r="F34552" s="610"/>
      <c r="H34552" s="612"/>
      <c r="I34552" s="598"/>
      <c r="J34552" s="598"/>
      <c r="M34552" s="598"/>
      <c r="N34552" s="598"/>
      <c r="V34552" s="598"/>
      <c r="W34552" s="598"/>
    </row>
    <row r="34553" spans="6:23" x14ac:dyDescent="0.2">
      <c r="F34553" s="610"/>
      <c r="H34553" s="612"/>
      <c r="I34553" s="598"/>
      <c r="J34553" s="598"/>
      <c r="M34553" s="598"/>
      <c r="N34553" s="598"/>
      <c r="V34553" s="598"/>
      <c r="W34553" s="598"/>
    </row>
    <row r="34554" spans="6:23" x14ac:dyDescent="0.2">
      <c r="F34554" s="610"/>
      <c r="H34554" s="612"/>
      <c r="I34554" s="598"/>
      <c r="J34554" s="598"/>
      <c r="M34554" s="598"/>
      <c r="N34554" s="598"/>
      <c r="V34554" s="598"/>
      <c r="W34554" s="598"/>
    </row>
    <row r="34555" spans="6:23" x14ac:dyDescent="0.2">
      <c r="F34555" s="610"/>
      <c r="H34555" s="612"/>
      <c r="I34555" s="598"/>
      <c r="J34555" s="598"/>
      <c r="M34555" s="598"/>
      <c r="N34555" s="598"/>
      <c r="V34555" s="598"/>
      <c r="W34555" s="598"/>
    </row>
    <row r="34556" spans="6:23" x14ac:dyDescent="0.2">
      <c r="F34556" s="610"/>
      <c r="H34556" s="612"/>
      <c r="I34556" s="598"/>
      <c r="J34556" s="598"/>
      <c r="M34556" s="598"/>
      <c r="N34556" s="598"/>
      <c r="V34556" s="598"/>
      <c r="W34556" s="598"/>
    </row>
    <row r="34557" spans="6:23" x14ac:dyDescent="0.2">
      <c r="F34557" s="610"/>
      <c r="H34557" s="612"/>
      <c r="I34557" s="598"/>
      <c r="J34557" s="598"/>
      <c r="M34557" s="598"/>
      <c r="N34557" s="598"/>
      <c r="V34557" s="598"/>
      <c r="W34557" s="598"/>
    </row>
    <row r="34558" spans="6:23" x14ac:dyDescent="0.2">
      <c r="F34558" s="610"/>
      <c r="H34558" s="612"/>
      <c r="I34558" s="598"/>
      <c r="J34558" s="598"/>
      <c r="M34558" s="598"/>
      <c r="N34558" s="598"/>
      <c r="V34558" s="598"/>
      <c r="W34558" s="598"/>
    </row>
    <row r="34559" spans="6:23" x14ac:dyDescent="0.2">
      <c r="F34559" s="610"/>
      <c r="H34559" s="612"/>
      <c r="I34559" s="598"/>
      <c r="J34559" s="598"/>
      <c r="M34559" s="598"/>
      <c r="N34559" s="598"/>
      <c r="V34559" s="598"/>
      <c r="W34559" s="598"/>
    </row>
    <row r="34560" spans="6:23" x14ac:dyDescent="0.2">
      <c r="F34560" s="610"/>
      <c r="H34560" s="612"/>
      <c r="I34560" s="598"/>
      <c r="J34560" s="598"/>
      <c r="M34560" s="598"/>
      <c r="N34560" s="598"/>
      <c r="V34560" s="598"/>
      <c r="W34560" s="598"/>
    </row>
    <row r="34561" spans="6:23" x14ac:dyDescent="0.2">
      <c r="F34561" s="610"/>
      <c r="H34561" s="612"/>
      <c r="I34561" s="598"/>
      <c r="J34561" s="598"/>
      <c r="M34561" s="598"/>
      <c r="N34561" s="598"/>
      <c r="V34561" s="598"/>
      <c r="W34561" s="598"/>
    </row>
    <row r="34562" spans="6:23" x14ac:dyDescent="0.2">
      <c r="F34562" s="610"/>
      <c r="H34562" s="612"/>
      <c r="I34562" s="598"/>
      <c r="J34562" s="598"/>
      <c r="M34562" s="598"/>
      <c r="N34562" s="598"/>
      <c r="V34562" s="598"/>
      <c r="W34562" s="598"/>
    </row>
    <row r="34563" spans="6:23" x14ac:dyDescent="0.2">
      <c r="F34563" s="610"/>
      <c r="H34563" s="612"/>
      <c r="I34563" s="598"/>
      <c r="J34563" s="598"/>
      <c r="M34563" s="598"/>
      <c r="N34563" s="598"/>
      <c r="V34563" s="598"/>
      <c r="W34563" s="598"/>
    </row>
    <row r="34564" spans="6:23" x14ac:dyDescent="0.2">
      <c r="F34564" s="610"/>
      <c r="H34564" s="612"/>
      <c r="I34564" s="598"/>
      <c r="J34564" s="598"/>
      <c r="M34564" s="598"/>
      <c r="N34564" s="598"/>
      <c r="V34564" s="598"/>
      <c r="W34564" s="598"/>
    </row>
    <row r="34565" spans="6:23" x14ac:dyDescent="0.2">
      <c r="F34565" s="610"/>
      <c r="H34565" s="612"/>
      <c r="I34565" s="598"/>
      <c r="J34565" s="598"/>
      <c r="M34565" s="598"/>
      <c r="N34565" s="598"/>
      <c r="V34565" s="598"/>
      <c r="W34565" s="598"/>
    </row>
    <row r="34566" spans="6:23" x14ac:dyDescent="0.2">
      <c r="F34566" s="610"/>
      <c r="H34566" s="612"/>
      <c r="I34566" s="598"/>
      <c r="J34566" s="598"/>
      <c r="M34566" s="598"/>
      <c r="N34566" s="598"/>
      <c r="V34566" s="598"/>
      <c r="W34566" s="598"/>
    </row>
    <row r="34567" spans="6:23" x14ac:dyDescent="0.2">
      <c r="F34567" s="610"/>
      <c r="H34567" s="612"/>
      <c r="I34567" s="598"/>
      <c r="J34567" s="598"/>
      <c r="M34567" s="598"/>
      <c r="N34567" s="598"/>
      <c r="V34567" s="598"/>
      <c r="W34567" s="598"/>
    </row>
    <row r="34568" spans="6:23" x14ac:dyDescent="0.2">
      <c r="F34568" s="610"/>
      <c r="H34568" s="612"/>
      <c r="I34568" s="598"/>
      <c r="J34568" s="598"/>
      <c r="M34568" s="598"/>
      <c r="N34568" s="598"/>
      <c r="V34568" s="598"/>
      <c r="W34568" s="598"/>
    </row>
    <row r="34569" spans="6:23" x14ac:dyDescent="0.2">
      <c r="F34569" s="610"/>
      <c r="H34569" s="612"/>
      <c r="I34569" s="598"/>
      <c r="J34569" s="598"/>
      <c r="M34569" s="598"/>
      <c r="N34569" s="598"/>
      <c r="V34569" s="598"/>
      <c r="W34569" s="598"/>
    </row>
    <row r="34570" spans="6:23" x14ac:dyDescent="0.2">
      <c r="F34570" s="610"/>
      <c r="H34570" s="612"/>
      <c r="I34570" s="598"/>
      <c r="J34570" s="598"/>
      <c r="M34570" s="598"/>
      <c r="N34570" s="598"/>
      <c r="V34570" s="598"/>
      <c r="W34570" s="598"/>
    </row>
    <row r="34571" spans="6:23" x14ac:dyDescent="0.2">
      <c r="F34571" s="610"/>
      <c r="H34571" s="612"/>
      <c r="I34571" s="598"/>
      <c r="J34571" s="598"/>
      <c r="M34571" s="598"/>
      <c r="N34571" s="598"/>
      <c r="V34571" s="598"/>
      <c r="W34571" s="598"/>
    </row>
    <row r="34572" spans="6:23" x14ac:dyDescent="0.2">
      <c r="F34572" s="610"/>
      <c r="H34572" s="612"/>
      <c r="I34572" s="598"/>
      <c r="J34572" s="598"/>
      <c r="M34572" s="598"/>
      <c r="N34572" s="598"/>
      <c r="V34572" s="598"/>
      <c r="W34572" s="598"/>
    </row>
    <row r="34573" spans="6:23" x14ac:dyDescent="0.2">
      <c r="F34573" s="610"/>
      <c r="H34573" s="612"/>
      <c r="I34573" s="598"/>
      <c r="J34573" s="598"/>
      <c r="M34573" s="598"/>
      <c r="N34573" s="598"/>
      <c r="V34573" s="598"/>
      <c r="W34573" s="598"/>
    </row>
    <row r="34574" spans="6:23" x14ac:dyDescent="0.2">
      <c r="F34574" s="610"/>
      <c r="H34574" s="612"/>
      <c r="I34574" s="598"/>
      <c r="J34574" s="598"/>
      <c r="M34574" s="598"/>
      <c r="N34574" s="598"/>
      <c r="V34574" s="598"/>
      <c r="W34574" s="598"/>
    </row>
    <row r="34575" spans="6:23" x14ac:dyDescent="0.2">
      <c r="F34575" s="610"/>
      <c r="H34575" s="612"/>
      <c r="I34575" s="598"/>
      <c r="J34575" s="598"/>
      <c r="M34575" s="598"/>
      <c r="N34575" s="598"/>
      <c r="V34575" s="598"/>
      <c r="W34575" s="598"/>
    </row>
    <row r="34576" spans="6:23" x14ac:dyDescent="0.2">
      <c r="F34576" s="610"/>
      <c r="H34576" s="612"/>
      <c r="I34576" s="598"/>
      <c r="J34576" s="598"/>
      <c r="M34576" s="598"/>
      <c r="N34576" s="598"/>
      <c r="V34576" s="598"/>
      <c r="W34576" s="598"/>
    </row>
    <row r="34577" spans="6:23" x14ac:dyDescent="0.2">
      <c r="F34577" s="610"/>
      <c r="H34577" s="612"/>
      <c r="I34577" s="598"/>
      <c r="J34577" s="598"/>
      <c r="M34577" s="598"/>
      <c r="N34577" s="598"/>
      <c r="V34577" s="598"/>
      <c r="W34577" s="598"/>
    </row>
    <row r="34578" spans="6:23" x14ac:dyDescent="0.2">
      <c r="F34578" s="610"/>
      <c r="H34578" s="612"/>
      <c r="I34578" s="598"/>
      <c r="J34578" s="598"/>
      <c r="M34578" s="598"/>
      <c r="N34578" s="598"/>
      <c r="V34578" s="598"/>
      <c r="W34578" s="598"/>
    </row>
    <row r="34579" spans="6:23" x14ac:dyDescent="0.2">
      <c r="F34579" s="610"/>
      <c r="H34579" s="612"/>
      <c r="I34579" s="598"/>
      <c r="J34579" s="598"/>
      <c r="M34579" s="598"/>
      <c r="N34579" s="598"/>
      <c r="V34579" s="598"/>
      <c r="W34579" s="598"/>
    </row>
    <row r="34580" spans="6:23" x14ac:dyDescent="0.2">
      <c r="F34580" s="610"/>
      <c r="H34580" s="612"/>
      <c r="I34580" s="598"/>
      <c r="J34580" s="598"/>
      <c r="M34580" s="598"/>
      <c r="N34580" s="598"/>
      <c r="V34580" s="598"/>
      <c r="W34580" s="598"/>
    </row>
    <row r="34581" spans="6:23" x14ac:dyDescent="0.2">
      <c r="F34581" s="610"/>
      <c r="H34581" s="612"/>
      <c r="I34581" s="598"/>
      <c r="J34581" s="598"/>
      <c r="M34581" s="598"/>
      <c r="N34581" s="598"/>
      <c r="V34581" s="598"/>
      <c r="W34581" s="598"/>
    </row>
    <row r="34582" spans="6:23" x14ac:dyDescent="0.2">
      <c r="F34582" s="610"/>
      <c r="H34582" s="612"/>
      <c r="I34582" s="598"/>
      <c r="J34582" s="598"/>
      <c r="M34582" s="598"/>
      <c r="N34582" s="598"/>
      <c r="V34582" s="598"/>
      <c r="W34582" s="598"/>
    </row>
    <row r="34583" spans="6:23" x14ac:dyDescent="0.2">
      <c r="F34583" s="610"/>
      <c r="H34583" s="612"/>
      <c r="I34583" s="598"/>
      <c r="J34583" s="598"/>
      <c r="M34583" s="598"/>
      <c r="N34583" s="598"/>
      <c r="V34583" s="598"/>
      <c r="W34583" s="598"/>
    </row>
    <row r="34584" spans="6:23" x14ac:dyDescent="0.2">
      <c r="F34584" s="610"/>
      <c r="H34584" s="612"/>
      <c r="I34584" s="598"/>
      <c r="J34584" s="598"/>
      <c r="M34584" s="598"/>
      <c r="N34584" s="598"/>
      <c r="V34584" s="598"/>
      <c r="W34584" s="598"/>
    </row>
    <row r="34585" spans="6:23" x14ac:dyDescent="0.2">
      <c r="F34585" s="610"/>
      <c r="H34585" s="612"/>
      <c r="I34585" s="598"/>
      <c r="J34585" s="598"/>
      <c r="M34585" s="598"/>
      <c r="N34585" s="598"/>
      <c r="V34585" s="598"/>
      <c r="W34585" s="598"/>
    </row>
    <row r="34586" spans="6:23" x14ac:dyDescent="0.2">
      <c r="F34586" s="610"/>
      <c r="H34586" s="612"/>
      <c r="I34586" s="598"/>
      <c r="J34586" s="598"/>
      <c r="M34586" s="598"/>
      <c r="N34586" s="598"/>
      <c r="V34586" s="598"/>
      <c r="W34586" s="598"/>
    </row>
    <row r="34587" spans="6:23" x14ac:dyDescent="0.2">
      <c r="F34587" s="610"/>
      <c r="H34587" s="612"/>
      <c r="I34587" s="598"/>
      <c r="J34587" s="598"/>
      <c r="M34587" s="598"/>
      <c r="N34587" s="598"/>
      <c r="V34587" s="598"/>
      <c r="W34587" s="598"/>
    </row>
    <row r="34588" spans="6:23" x14ac:dyDescent="0.2">
      <c r="F34588" s="610"/>
      <c r="H34588" s="612"/>
      <c r="I34588" s="598"/>
      <c r="J34588" s="598"/>
      <c r="M34588" s="598"/>
      <c r="N34588" s="598"/>
      <c r="V34588" s="598"/>
      <c r="W34588" s="598"/>
    </row>
    <row r="34589" spans="6:23" x14ac:dyDescent="0.2">
      <c r="F34589" s="610"/>
      <c r="H34589" s="612"/>
      <c r="I34589" s="598"/>
      <c r="J34589" s="598"/>
      <c r="M34589" s="598"/>
      <c r="N34589" s="598"/>
      <c r="V34589" s="598"/>
      <c r="W34589" s="598"/>
    </row>
    <row r="34590" spans="6:23" x14ac:dyDescent="0.2">
      <c r="F34590" s="610"/>
      <c r="H34590" s="612"/>
      <c r="I34590" s="598"/>
      <c r="J34590" s="598"/>
      <c r="M34590" s="598"/>
      <c r="N34590" s="598"/>
      <c r="V34590" s="598"/>
      <c r="W34590" s="598"/>
    </row>
    <row r="34591" spans="6:23" x14ac:dyDescent="0.2">
      <c r="F34591" s="610"/>
      <c r="H34591" s="612"/>
      <c r="I34591" s="598"/>
      <c r="J34591" s="598"/>
      <c r="M34591" s="598"/>
      <c r="N34591" s="598"/>
      <c r="V34591" s="598"/>
      <c r="W34591" s="598"/>
    </row>
    <row r="34592" spans="6:23" x14ac:dyDescent="0.2">
      <c r="F34592" s="610"/>
      <c r="H34592" s="612"/>
      <c r="I34592" s="598"/>
      <c r="J34592" s="598"/>
      <c r="M34592" s="598"/>
      <c r="N34592" s="598"/>
      <c r="V34592" s="598"/>
      <c r="W34592" s="598"/>
    </row>
    <row r="34593" spans="6:23" x14ac:dyDescent="0.2">
      <c r="F34593" s="610"/>
      <c r="H34593" s="612"/>
      <c r="I34593" s="598"/>
      <c r="J34593" s="598"/>
      <c r="M34593" s="598"/>
      <c r="N34593" s="598"/>
      <c r="V34593" s="598"/>
      <c r="W34593" s="598"/>
    </row>
    <row r="34594" spans="6:23" x14ac:dyDescent="0.2">
      <c r="F34594" s="610"/>
      <c r="H34594" s="612"/>
      <c r="I34594" s="598"/>
      <c r="J34594" s="598"/>
      <c r="M34594" s="598"/>
      <c r="N34594" s="598"/>
      <c r="V34594" s="598"/>
      <c r="W34594" s="598"/>
    </row>
    <row r="34595" spans="6:23" x14ac:dyDescent="0.2">
      <c r="F34595" s="610"/>
      <c r="H34595" s="612"/>
      <c r="I34595" s="598"/>
      <c r="J34595" s="598"/>
      <c r="M34595" s="598"/>
      <c r="N34595" s="598"/>
      <c r="V34595" s="598"/>
      <c r="W34595" s="598"/>
    </row>
    <row r="34596" spans="6:23" x14ac:dyDescent="0.2">
      <c r="F34596" s="610"/>
      <c r="H34596" s="612"/>
      <c r="I34596" s="598"/>
      <c r="J34596" s="598"/>
      <c r="M34596" s="598"/>
      <c r="N34596" s="598"/>
      <c r="V34596" s="598"/>
      <c r="W34596" s="598"/>
    </row>
    <row r="34597" spans="6:23" x14ac:dyDescent="0.2">
      <c r="F34597" s="610"/>
      <c r="H34597" s="612"/>
      <c r="I34597" s="598"/>
      <c r="J34597" s="598"/>
      <c r="M34597" s="598"/>
      <c r="N34597" s="598"/>
      <c r="V34597" s="598"/>
      <c r="W34597" s="598"/>
    </row>
    <row r="34598" spans="6:23" x14ac:dyDescent="0.2">
      <c r="F34598" s="610"/>
      <c r="H34598" s="612"/>
      <c r="I34598" s="598"/>
      <c r="J34598" s="598"/>
      <c r="M34598" s="598"/>
      <c r="N34598" s="598"/>
      <c r="V34598" s="598"/>
      <c r="W34598" s="598"/>
    </row>
    <row r="34599" spans="6:23" x14ac:dyDescent="0.2">
      <c r="F34599" s="610"/>
      <c r="H34599" s="612"/>
      <c r="I34599" s="598"/>
      <c r="J34599" s="598"/>
      <c r="M34599" s="598"/>
      <c r="N34599" s="598"/>
      <c r="V34599" s="598"/>
      <c r="W34599" s="598"/>
    </row>
    <row r="34600" spans="6:23" x14ac:dyDescent="0.2">
      <c r="F34600" s="610"/>
      <c r="H34600" s="612"/>
      <c r="I34600" s="598"/>
      <c r="J34600" s="598"/>
      <c r="M34600" s="598"/>
      <c r="N34600" s="598"/>
      <c r="V34600" s="598"/>
      <c r="W34600" s="598"/>
    </row>
    <row r="34601" spans="6:23" x14ac:dyDescent="0.2">
      <c r="F34601" s="610"/>
      <c r="H34601" s="612"/>
      <c r="I34601" s="598"/>
      <c r="J34601" s="598"/>
      <c r="M34601" s="598"/>
      <c r="N34601" s="598"/>
      <c r="V34601" s="598"/>
      <c r="W34601" s="598"/>
    </row>
    <row r="34602" spans="6:23" x14ac:dyDescent="0.2">
      <c r="F34602" s="610"/>
      <c r="H34602" s="612"/>
      <c r="I34602" s="598"/>
      <c r="J34602" s="598"/>
      <c r="M34602" s="598"/>
      <c r="N34602" s="598"/>
      <c r="V34602" s="598"/>
      <c r="W34602" s="598"/>
    </row>
    <row r="34603" spans="6:23" x14ac:dyDescent="0.2">
      <c r="F34603" s="610"/>
      <c r="H34603" s="612"/>
      <c r="I34603" s="598"/>
      <c r="J34603" s="598"/>
      <c r="M34603" s="598"/>
      <c r="N34603" s="598"/>
      <c r="V34603" s="598"/>
      <c r="W34603" s="598"/>
    </row>
    <row r="34604" spans="6:23" x14ac:dyDescent="0.2">
      <c r="F34604" s="610"/>
      <c r="H34604" s="612"/>
      <c r="I34604" s="598"/>
      <c r="J34604" s="598"/>
      <c r="M34604" s="598"/>
      <c r="N34604" s="598"/>
      <c r="V34604" s="598"/>
      <c r="W34604" s="598"/>
    </row>
    <row r="34605" spans="6:23" x14ac:dyDescent="0.2">
      <c r="F34605" s="610"/>
      <c r="H34605" s="612"/>
      <c r="I34605" s="598"/>
      <c r="J34605" s="598"/>
      <c r="M34605" s="598"/>
      <c r="N34605" s="598"/>
      <c r="V34605" s="598"/>
      <c r="W34605" s="598"/>
    </row>
    <row r="34606" spans="6:23" x14ac:dyDescent="0.2">
      <c r="F34606" s="610"/>
      <c r="H34606" s="612"/>
      <c r="I34606" s="598"/>
      <c r="J34606" s="598"/>
      <c r="M34606" s="598"/>
      <c r="N34606" s="598"/>
      <c r="V34606" s="598"/>
      <c r="W34606" s="598"/>
    </row>
    <row r="34607" spans="6:23" x14ac:dyDescent="0.2">
      <c r="F34607" s="610"/>
      <c r="H34607" s="612"/>
      <c r="I34607" s="598"/>
      <c r="J34607" s="598"/>
      <c r="M34607" s="598"/>
      <c r="N34607" s="598"/>
      <c r="V34607" s="598"/>
      <c r="W34607" s="598"/>
    </row>
    <row r="34608" spans="6:23" x14ac:dyDescent="0.2">
      <c r="F34608" s="610"/>
      <c r="H34608" s="612"/>
      <c r="I34608" s="598"/>
      <c r="J34608" s="598"/>
      <c r="M34608" s="598"/>
      <c r="N34608" s="598"/>
      <c r="V34608" s="598"/>
      <c r="W34608" s="598"/>
    </row>
    <row r="34609" spans="6:23" x14ac:dyDescent="0.2">
      <c r="F34609" s="610"/>
      <c r="H34609" s="612"/>
      <c r="I34609" s="598"/>
      <c r="J34609" s="598"/>
      <c r="M34609" s="598"/>
      <c r="N34609" s="598"/>
      <c r="V34609" s="598"/>
      <c r="W34609" s="598"/>
    </row>
    <row r="34610" spans="6:23" x14ac:dyDescent="0.2">
      <c r="F34610" s="610"/>
      <c r="H34610" s="612"/>
      <c r="I34610" s="598"/>
      <c r="J34610" s="598"/>
      <c r="M34610" s="598"/>
      <c r="N34610" s="598"/>
      <c r="V34610" s="598"/>
      <c r="W34610" s="598"/>
    </row>
    <row r="34611" spans="6:23" x14ac:dyDescent="0.2">
      <c r="F34611" s="610"/>
      <c r="H34611" s="612"/>
      <c r="I34611" s="598"/>
      <c r="J34611" s="598"/>
      <c r="M34611" s="598"/>
      <c r="N34611" s="598"/>
      <c r="V34611" s="598"/>
      <c r="W34611" s="598"/>
    </row>
    <row r="34612" spans="6:23" x14ac:dyDescent="0.2">
      <c r="F34612" s="610"/>
      <c r="H34612" s="612"/>
      <c r="I34612" s="598"/>
      <c r="J34612" s="598"/>
      <c r="M34612" s="598"/>
      <c r="N34612" s="598"/>
      <c r="V34612" s="598"/>
      <c r="W34612" s="598"/>
    </row>
    <row r="34613" spans="6:23" x14ac:dyDescent="0.2">
      <c r="F34613" s="610"/>
      <c r="H34613" s="612"/>
      <c r="I34613" s="598"/>
      <c r="J34613" s="598"/>
      <c r="M34613" s="598"/>
      <c r="N34613" s="598"/>
      <c r="V34613" s="598"/>
      <c r="W34613" s="598"/>
    </row>
    <row r="34614" spans="6:23" x14ac:dyDescent="0.2">
      <c r="F34614" s="610"/>
      <c r="H34614" s="612"/>
      <c r="I34614" s="598"/>
      <c r="J34614" s="598"/>
      <c r="M34614" s="598"/>
      <c r="N34614" s="598"/>
      <c r="V34614" s="598"/>
      <c r="W34614" s="598"/>
    </row>
    <row r="34615" spans="6:23" x14ac:dyDescent="0.2">
      <c r="F34615" s="610"/>
      <c r="H34615" s="612"/>
      <c r="I34615" s="598"/>
      <c r="J34615" s="598"/>
      <c r="M34615" s="598"/>
      <c r="N34615" s="598"/>
      <c r="V34615" s="598"/>
      <c r="W34615" s="598"/>
    </row>
    <row r="34616" spans="6:23" x14ac:dyDescent="0.2">
      <c r="F34616" s="610"/>
      <c r="H34616" s="612"/>
      <c r="I34616" s="598"/>
      <c r="J34616" s="598"/>
      <c r="M34616" s="598"/>
      <c r="N34616" s="598"/>
      <c r="V34616" s="598"/>
      <c r="W34616" s="598"/>
    </row>
    <row r="34617" spans="6:23" x14ac:dyDescent="0.2">
      <c r="F34617" s="610"/>
      <c r="H34617" s="612"/>
      <c r="I34617" s="598"/>
      <c r="J34617" s="598"/>
      <c r="M34617" s="598"/>
      <c r="N34617" s="598"/>
      <c r="V34617" s="598"/>
      <c r="W34617" s="598"/>
    </row>
    <row r="34618" spans="6:23" x14ac:dyDescent="0.2">
      <c r="F34618" s="610"/>
      <c r="H34618" s="612"/>
      <c r="I34618" s="598"/>
      <c r="J34618" s="598"/>
      <c r="M34618" s="598"/>
      <c r="N34618" s="598"/>
      <c r="V34618" s="598"/>
      <c r="W34618" s="598"/>
    </row>
    <row r="34619" spans="6:23" x14ac:dyDescent="0.2">
      <c r="F34619" s="610"/>
      <c r="H34619" s="612"/>
      <c r="I34619" s="598"/>
      <c r="J34619" s="598"/>
      <c r="M34619" s="598"/>
      <c r="N34619" s="598"/>
      <c r="V34619" s="598"/>
      <c r="W34619" s="598"/>
    </row>
    <row r="34620" spans="6:23" x14ac:dyDescent="0.2">
      <c r="F34620" s="610"/>
      <c r="H34620" s="612"/>
      <c r="I34620" s="598"/>
      <c r="J34620" s="598"/>
      <c r="M34620" s="598"/>
      <c r="N34620" s="598"/>
      <c r="V34620" s="598"/>
      <c r="W34620" s="598"/>
    </row>
    <row r="34621" spans="6:23" x14ac:dyDescent="0.2">
      <c r="F34621" s="610"/>
      <c r="H34621" s="612"/>
      <c r="I34621" s="598"/>
      <c r="J34621" s="598"/>
      <c r="M34621" s="598"/>
      <c r="N34621" s="598"/>
      <c r="V34621" s="598"/>
      <c r="W34621" s="598"/>
    </row>
    <row r="34622" spans="6:23" x14ac:dyDescent="0.2">
      <c r="F34622" s="610"/>
      <c r="H34622" s="612"/>
      <c r="I34622" s="598"/>
      <c r="J34622" s="598"/>
      <c r="M34622" s="598"/>
      <c r="N34622" s="598"/>
      <c r="V34622" s="598"/>
      <c r="W34622" s="598"/>
    </row>
    <row r="34623" spans="6:23" x14ac:dyDescent="0.2">
      <c r="F34623" s="610"/>
      <c r="H34623" s="612"/>
      <c r="I34623" s="598"/>
      <c r="J34623" s="598"/>
      <c r="M34623" s="598"/>
      <c r="N34623" s="598"/>
      <c r="V34623" s="598"/>
      <c r="W34623" s="598"/>
    </row>
    <row r="34624" spans="6:23" x14ac:dyDescent="0.2">
      <c r="F34624" s="610"/>
      <c r="H34624" s="612"/>
      <c r="I34624" s="598"/>
      <c r="J34624" s="598"/>
      <c r="M34624" s="598"/>
      <c r="N34624" s="598"/>
      <c r="V34624" s="598"/>
      <c r="W34624" s="598"/>
    </row>
    <row r="34625" spans="6:23" x14ac:dyDescent="0.2">
      <c r="F34625" s="610"/>
      <c r="H34625" s="612"/>
      <c r="I34625" s="598"/>
      <c r="J34625" s="598"/>
      <c r="M34625" s="598"/>
      <c r="N34625" s="598"/>
      <c r="V34625" s="598"/>
      <c r="W34625" s="598"/>
    </row>
    <row r="34626" spans="6:23" x14ac:dyDescent="0.2">
      <c r="F34626" s="610"/>
      <c r="H34626" s="612"/>
      <c r="I34626" s="598"/>
      <c r="J34626" s="598"/>
      <c r="M34626" s="598"/>
      <c r="N34626" s="598"/>
      <c r="V34626" s="598"/>
      <c r="W34626" s="598"/>
    </row>
    <row r="34627" spans="6:23" x14ac:dyDescent="0.2">
      <c r="F34627" s="610"/>
      <c r="H34627" s="612"/>
      <c r="I34627" s="598"/>
      <c r="J34627" s="598"/>
      <c r="M34627" s="598"/>
      <c r="N34627" s="598"/>
      <c r="V34627" s="598"/>
      <c r="W34627" s="598"/>
    </row>
    <row r="34628" spans="6:23" x14ac:dyDescent="0.2">
      <c r="F34628" s="610"/>
      <c r="H34628" s="612"/>
      <c r="I34628" s="598"/>
      <c r="J34628" s="598"/>
      <c r="M34628" s="598"/>
      <c r="N34628" s="598"/>
      <c r="V34628" s="598"/>
      <c r="W34628" s="598"/>
    </row>
    <row r="34629" spans="6:23" x14ac:dyDescent="0.2">
      <c r="F34629" s="610"/>
      <c r="H34629" s="612"/>
      <c r="I34629" s="598"/>
      <c r="J34629" s="598"/>
      <c r="M34629" s="598"/>
      <c r="N34629" s="598"/>
      <c r="V34629" s="598"/>
      <c r="W34629" s="598"/>
    </row>
    <row r="34630" spans="6:23" x14ac:dyDescent="0.2">
      <c r="F34630" s="610"/>
      <c r="H34630" s="612"/>
      <c r="I34630" s="598"/>
      <c r="J34630" s="598"/>
      <c r="M34630" s="598"/>
      <c r="N34630" s="598"/>
      <c r="V34630" s="598"/>
      <c r="W34630" s="598"/>
    </row>
    <row r="34631" spans="6:23" x14ac:dyDescent="0.2">
      <c r="F34631" s="610"/>
      <c r="H34631" s="612"/>
      <c r="I34631" s="598"/>
      <c r="J34631" s="598"/>
      <c r="M34631" s="598"/>
      <c r="N34631" s="598"/>
      <c r="V34631" s="598"/>
      <c r="W34631" s="598"/>
    </row>
    <row r="34632" spans="6:23" x14ac:dyDescent="0.2">
      <c r="F34632" s="610"/>
      <c r="H34632" s="612"/>
      <c r="I34632" s="598"/>
      <c r="J34632" s="598"/>
      <c r="M34632" s="598"/>
      <c r="N34632" s="598"/>
      <c r="V34632" s="598"/>
      <c r="W34632" s="598"/>
    </row>
    <row r="34633" spans="6:23" x14ac:dyDescent="0.2">
      <c r="F34633" s="610"/>
      <c r="H34633" s="612"/>
      <c r="I34633" s="598"/>
      <c r="J34633" s="598"/>
      <c r="M34633" s="598"/>
      <c r="N34633" s="598"/>
      <c r="V34633" s="598"/>
      <c r="W34633" s="598"/>
    </row>
    <row r="34634" spans="6:23" x14ac:dyDescent="0.2">
      <c r="F34634" s="610"/>
      <c r="H34634" s="612"/>
      <c r="I34634" s="598"/>
      <c r="J34634" s="598"/>
      <c r="M34634" s="598"/>
      <c r="N34634" s="598"/>
      <c r="V34634" s="598"/>
      <c r="W34634" s="598"/>
    </row>
    <row r="34635" spans="6:23" x14ac:dyDescent="0.2">
      <c r="F34635" s="610"/>
      <c r="H34635" s="612"/>
      <c r="I34635" s="598"/>
      <c r="J34635" s="598"/>
      <c r="M34635" s="598"/>
      <c r="N34635" s="598"/>
      <c r="V34635" s="598"/>
      <c r="W34635" s="598"/>
    </row>
    <row r="34636" spans="6:23" x14ac:dyDescent="0.2">
      <c r="F34636" s="610"/>
      <c r="H34636" s="612"/>
      <c r="I34636" s="598"/>
      <c r="J34636" s="598"/>
      <c r="M34636" s="598"/>
      <c r="N34636" s="598"/>
      <c r="V34636" s="598"/>
      <c r="W34636" s="598"/>
    </row>
    <row r="34637" spans="6:23" x14ac:dyDescent="0.2">
      <c r="F34637" s="610"/>
      <c r="H34637" s="612"/>
      <c r="I34637" s="598"/>
      <c r="J34637" s="598"/>
      <c r="M34637" s="598"/>
      <c r="N34637" s="598"/>
      <c r="V34637" s="598"/>
      <c r="W34637" s="598"/>
    </row>
    <row r="34638" spans="6:23" x14ac:dyDescent="0.2">
      <c r="F34638" s="610"/>
      <c r="H34638" s="612"/>
      <c r="I34638" s="598"/>
      <c r="J34638" s="598"/>
      <c r="M34638" s="598"/>
      <c r="N34638" s="598"/>
      <c r="V34638" s="598"/>
      <c r="W34638" s="598"/>
    </row>
    <row r="34639" spans="6:23" x14ac:dyDescent="0.2">
      <c r="F34639" s="610"/>
      <c r="H34639" s="612"/>
      <c r="I34639" s="598"/>
      <c r="J34639" s="598"/>
      <c r="M34639" s="598"/>
      <c r="N34639" s="598"/>
      <c r="V34639" s="598"/>
      <c r="W34639" s="598"/>
    </row>
    <row r="34640" spans="6:23" x14ac:dyDescent="0.2">
      <c r="F34640" s="610"/>
      <c r="H34640" s="612"/>
      <c r="I34640" s="598"/>
      <c r="J34640" s="598"/>
      <c r="M34640" s="598"/>
      <c r="N34640" s="598"/>
      <c r="V34640" s="598"/>
      <c r="W34640" s="598"/>
    </row>
    <row r="34641" spans="6:23" x14ac:dyDescent="0.2">
      <c r="F34641" s="610"/>
      <c r="H34641" s="612"/>
      <c r="I34641" s="598"/>
      <c r="J34641" s="598"/>
      <c r="M34641" s="598"/>
      <c r="N34641" s="598"/>
      <c r="V34641" s="598"/>
      <c r="W34641" s="598"/>
    </row>
    <row r="34642" spans="6:23" x14ac:dyDescent="0.2">
      <c r="F34642" s="610"/>
      <c r="H34642" s="612"/>
      <c r="I34642" s="598"/>
      <c r="J34642" s="598"/>
      <c r="M34642" s="598"/>
      <c r="N34642" s="598"/>
      <c r="V34642" s="598"/>
      <c r="W34642" s="598"/>
    </row>
    <row r="34643" spans="6:23" x14ac:dyDescent="0.2">
      <c r="F34643" s="610"/>
      <c r="H34643" s="612"/>
      <c r="I34643" s="598"/>
      <c r="J34643" s="598"/>
      <c r="M34643" s="598"/>
      <c r="N34643" s="598"/>
      <c r="V34643" s="598"/>
      <c r="W34643" s="598"/>
    </row>
    <row r="34644" spans="6:23" x14ac:dyDescent="0.2">
      <c r="F34644" s="610"/>
      <c r="H34644" s="612"/>
      <c r="I34644" s="598"/>
      <c r="J34644" s="598"/>
      <c r="M34644" s="598"/>
      <c r="N34644" s="598"/>
      <c r="V34644" s="598"/>
      <c r="W34644" s="598"/>
    </row>
    <row r="34645" spans="6:23" x14ac:dyDescent="0.2">
      <c r="F34645" s="610"/>
      <c r="H34645" s="612"/>
      <c r="I34645" s="598"/>
      <c r="J34645" s="598"/>
      <c r="M34645" s="598"/>
      <c r="N34645" s="598"/>
      <c r="V34645" s="598"/>
      <c r="W34645" s="598"/>
    </row>
    <row r="34646" spans="6:23" x14ac:dyDescent="0.2">
      <c r="F34646" s="610"/>
      <c r="H34646" s="612"/>
      <c r="I34646" s="598"/>
      <c r="J34646" s="598"/>
      <c r="M34646" s="598"/>
      <c r="N34646" s="598"/>
      <c r="V34646" s="598"/>
      <c r="W34646" s="598"/>
    </row>
    <row r="34647" spans="6:23" x14ac:dyDescent="0.2">
      <c r="F34647" s="610"/>
      <c r="H34647" s="612"/>
      <c r="I34647" s="598"/>
      <c r="J34647" s="598"/>
      <c r="M34647" s="598"/>
      <c r="N34647" s="598"/>
      <c r="V34647" s="598"/>
      <c r="W34647" s="598"/>
    </row>
    <row r="34648" spans="6:23" x14ac:dyDescent="0.2">
      <c r="F34648" s="610"/>
      <c r="H34648" s="612"/>
      <c r="I34648" s="598"/>
      <c r="J34648" s="598"/>
      <c r="M34648" s="598"/>
      <c r="N34648" s="598"/>
      <c r="V34648" s="598"/>
      <c r="W34648" s="598"/>
    </row>
    <row r="34649" spans="6:23" x14ac:dyDescent="0.2">
      <c r="F34649" s="610"/>
      <c r="H34649" s="612"/>
      <c r="I34649" s="598"/>
      <c r="J34649" s="598"/>
      <c r="M34649" s="598"/>
      <c r="N34649" s="598"/>
      <c r="V34649" s="598"/>
      <c r="W34649" s="598"/>
    </row>
    <row r="34650" spans="6:23" x14ac:dyDescent="0.2">
      <c r="F34650" s="610"/>
      <c r="H34650" s="612"/>
      <c r="I34650" s="598"/>
      <c r="J34650" s="598"/>
      <c r="M34650" s="598"/>
      <c r="N34650" s="598"/>
      <c r="V34650" s="598"/>
      <c r="W34650" s="598"/>
    </row>
    <row r="34651" spans="6:23" x14ac:dyDescent="0.2">
      <c r="F34651" s="610"/>
      <c r="H34651" s="612"/>
      <c r="I34651" s="598"/>
      <c r="J34651" s="598"/>
      <c r="M34651" s="598"/>
      <c r="N34651" s="598"/>
      <c r="V34651" s="598"/>
      <c r="W34651" s="598"/>
    </row>
    <row r="34652" spans="6:23" x14ac:dyDescent="0.2">
      <c r="F34652" s="610"/>
      <c r="H34652" s="612"/>
      <c r="I34652" s="598"/>
      <c r="J34652" s="598"/>
      <c r="M34652" s="598"/>
      <c r="N34652" s="598"/>
      <c r="V34652" s="598"/>
      <c r="W34652" s="598"/>
    </row>
    <row r="34653" spans="6:23" x14ac:dyDescent="0.2">
      <c r="F34653" s="610"/>
      <c r="H34653" s="612"/>
      <c r="I34653" s="598"/>
      <c r="J34653" s="598"/>
      <c r="M34653" s="598"/>
      <c r="N34653" s="598"/>
      <c r="V34653" s="598"/>
      <c r="W34653" s="598"/>
    </row>
    <row r="34654" spans="6:23" x14ac:dyDescent="0.2">
      <c r="F34654" s="610"/>
      <c r="H34654" s="612"/>
      <c r="I34654" s="598"/>
      <c r="J34654" s="598"/>
      <c r="M34654" s="598"/>
      <c r="N34654" s="598"/>
      <c r="V34654" s="598"/>
      <c r="W34654" s="598"/>
    </row>
    <row r="34655" spans="6:23" x14ac:dyDescent="0.2">
      <c r="F34655" s="610"/>
      <c r="H34655" s="612"/>
      <c r="I34655" s="598"/>
      <c r="J34655" s="598"/>
      <c r="M34655" s="598"/>
      <c r="N34655" s="598"/>
      <c r="V34655" s="598"/>
      <c r="W34655" s="598"/>
    </row>
    <row r="34656" spans="6:23" x14ac:dyDescent="0.2">
      <c r="F34656" s="610"/>
      <c r="H34656" s="612"/>
      <c r="I34656" s="598"/>
      <c r="J34656" s="598"/>
      <c r="M34656" s="598"/>
      <c r="N34656" s="598"/>
      <c r="V34656" s="598"/>
      <c r="W34656" s="598"/>
    </row>
    <row r="34657" spans="6:23" x14ac:dyDescent="0.2">
      <c r="F34657" s="610"/>
      <c r="H34657" s="612"/>
      <c r="I34657" s="598"/>
      <c r="J34657" s="598"/>
      <c r="M34657" s="598"/>
      <c r="N34657" s="598"/>
      <c r="V34657" s="598"/>
      <c r="W34657" s="598"/>
    </row>
    <row r="34658" spans="6:23" x14ac:dyDescent="0.2">
      <c r="F34658" s="610"/>
      <c r="H34658" s="612"/>
      <c r="I34658" s="598"/>
      <c r="J34658" s="598"/>
      <c r="M34658" s="598"/>
      <c r="N34658" s="598"/>
      <c r="V34658" s="598"/>
      <c r="W34658" s="598"/>
    </row>
    <row r="34659" spans="6:23" x14ac:dyDescent="0.2">
      <c r="F34659" s="610"/>
      <c r="H34659" s="612"/>
      <c r="I34659" s="598"/>
      <c r="J34659" s="598"/>
      <c r="M34659" s="598"/>
      <c r="N34659" s="598"/>
      <c r="V34659" s="598"/>
      <c r="W34659" s="598"/>
    </row>
    <row r="34660" spans="6:23" x14ac:dyDescent="0.2">
      <c r="F34660" s="610"/>
      <c r="H34660" s="612"/>
      <c r="I34660" s="598"/>
      <c r="J34660" s="598"/>
      <c r="M34660" s="598"/>
      <c r="N34660" s="598"/>
      <c r="V34660" s="598"/>
      <c r="W34660" s="598"/>
    </row>
    <row r="34661" spans="6:23" x14ac:dyDescent="0.2">
      <c r="F34661" s="610"/>
      <c r="H34661" s="612"/>
      <c r="I34661" s="598"/>
      <c r="J34661" s="598"/>
      <c r="M34661" s="598"/>
      <c r="N34661" s="598"/>
      <c r="V34661" s="598"/>
      <c r="W34661" s="598"/>
    </row>
    <row r="34662" spans="6:23" x14ac:dyDescent="0.2">
      <c r="F34662" s="610"/>
      <c r="H34662" s="612"/>
      <c r="I34662" s="598"/>
      <c r="J34662" s="598"/>
      <c r="M34662" s="598"/>
      <c r="N34662" s="598"/>
      <c r="V34662" s="598"/>
      <c r="W34662" s="598"/>
    </row>
    <row r="34663" spans="6:23" x14ac:dyDescent="0.2">
      <c r="F34663" s="610"/>
      <c r="H34663" s="612"/>
      <c r="I34663" s="598"/>
      <c r="J34663" s="598"/>
      <c r="M34663" s="598"/>
      <c r="N34663" s="598"/>
      <c r="V34663" s="598"/>
      <c r="W34663" s="598"/>
    </row>
    <row r="34664" spans="6:23" x14ac:dyDescent="0.2">
      <c r="F34664" s="610"/>
      <c r="H34664" s="612"/>
      <c r="I34664" s="598"/>
      <c r="J34664" s="598"/>
      <c r="M34664" s="598"/>
      <c r="N34664" s="598"/>
      <c r="V34664" s="598"/>
      <c r="W34664" s="598"/>
    </row>
    <row r="34665" spans="6:23" x14ac:dyDescent="0.2">
      <c r="F34665" s="610"/>
      <c r="H34665" s="612"/>
      <c r="I34665" s="598"/>
      <c r="J34665" s="598"/>
      <c r="M34665" s="598"/>
      <c r="N34665" s="598"/>
      <c r="V34665" s="598"/>
      <c r="W34665" s="598"/>
    </row>
    <row r="34666" spans="6:23" x14ac:dyDescent="0.2">
      <c r="F34666" s="610"/>
      <c r="H34666" s="612"/>
      <c r="I34666" s="598"/>
      <c r="J34666" s="598"/>
      <c r="M34666" s="598"/>
      <c r="N34666" s="598"/>
      <c r="V34666" s="598"/>
      <c r="W34666" s="598"/>
    </row>
    <row r="34667" spans="6:23" x14ac:dyDescent="0.2">
      <c r="F34667" s="610"/>
      <c r="H34667" s="612"/>
      <c r="I34667" s="598"/>
      <c r="J34667" s="598"/>
      <c r="M34667" s="598"/>
      <c r="N34667" s="598"/>
      <c r="V34667" s="598"/>
      <c r="W34667" s="598"/>
    </row>
    <row r="34668" spans="6:23" x14ac:dyDescent="0.2">
      <c r="F34668" s="610"/>
      <c r="H34668" s="612"/>
      <c r="I34668" s="598"/>
      <c r="J34668" s="598"/>
      <c r="M34668" s="598"/>
      <c r="N34668" s="598"/>
      <c r="V34668" s="598"/>
      <c r="W34668" s="598"/>
    </row>
    <row r="34669" spans="6:23" x14ac:dyDescent="0.2">
      <c r="F34669" s="610"/>
      <c r="H34669" s="612"/>
      <c r="I34669" s="598"/>
      <c r="J34669" s="598"/>
      <c r="M34669" s="598"/>
      <c r="N34669" s="598"/>
      <c r="V34669" s="598"/>
      <c r="W34669" s="598"/>
    </row>
    <row r="34670" spans="6:23" x14ac:dyDescent="0.2">
      <c r="F34670" s="610"/>
      <c r="H34670" s="612"/>
      <c r="I34670" s="598"/>
      <c r="J34670" s="598"/>
      <c r="M34670" s="598"/>
      <c r="N34670" s="598"/>
      <c r="V34670" s="598"/>
      <c r="W34670" s="598"/>
    </row>
    <row r="34671" spans="6:23" x14ac:dyDescent="0.2">
      <c r="F34671" s="610"/>
      <c r="H34671" s="612"/>
      <c r="I34671" s="598"/>
      <c r="J34671" s="598"/>
      <c r="M34671" s="598"/>
      <c r="N34671" s="598"/>
      <c r="V34671" s="598"/>
      <c r="W34671" s="598"/>
    </row>
    <row r="34672" spans="6:23" x14ac:dyDescent="0.2">
      <c r="F34672" s="610"/>
      <c r="H34672" s="612"/>
      <c r="I34672" s="598"/>
      <c r="J34672" s="598"/>
      <c r="M34672" s="598"/>
      <c r="N34672" s="598"/>
      <c r="V34672" s="598"/>
      <c r="W34672" s="598"/>
    </row>
    <row r="34673" spans="6:23" x14ac:dyDescent="0.2">
      <c r="F34673" s="610"/>
      <c r="H34673" s="612"/>
      <c r="I34673" s="598"/>
      <c r="J34673" s="598"/>
      <c r="M34673" s="598"/>
      <c r="N34673" s="598"/>
      <c r="V34673" s="598"/>
      <c r="W34673" s="598"/>
    </row>
    <row r="34674" spans="6:23" x14ac:dyDescent="0.2">
      <c r="F34674" s="610"/>
      <c r="H34674" s="612"/>
      <c r="I34674" s="598"/>
      <c r="J34674" s="598"/>
      <c r="M34674" s="598"/>
      <c r="N34674" s="598"/>
      <c r="V34674" s="598"/>
      <c r="W34674" s="598"/>
    </row>
    <row r="34675" spans="6:23" x14ac:dyDescent="0.2">
      <c r="F34675" s="610"/>
      <c r="H34675" s="612"/>
      <c r="I34675" s="598"/>
      <c r="J34675" s="598"/>
      <c r="M34675" s="598"/>
      <c r="N34675" s="598"/>
      <c r="V34675" s="598"/>
      <c r="W34675" s="598"/>
    </row>
    <row r="34676" spans="6:23" x14ac:dyDescent="0.2">
      <c r="F34676" s="610"/>
      <c r="H34676" s="612"/>
      <c r="I34676" s="598"/>
      <c r="J34676" s="598"/>
      <c r="M34676" s="598"/>
      <c r="N34676" s="598"/>
      <c r="V34676" s="598"/>
      <c r="W34676" s="598"/>
    </row>
    <row r="34677" spans="6:23" x14ac:dyDescent="0.2">
      <c r="F34677" s="610"/>
      <c r="H34677" s="612"/>
      <c r="I34677" s="598"/>
      <c r="J34677" s="598"/>
      <c r="M34677" s="598"/>
      <c r="N34677" s="598"/>
      <c r="V34677" s="598"/>
      <c r="W34677" s="598"/>
    </row>
    <row r="34678" spans="6:23" x14ac:dyDescent="0.2">
      <c r="F34678" s="610"/>
      <c r="H34678" s="612"/>
      <c r="I34678" s="598"/>
      <c r="J34678" s="598"/>
      <c r="M34678" s="598"/>
      <c r="N34678" s="598"/>
      <c r="V34678" s="598"/>
      <c r="W34678" s="598"/>
    </row>
    <row r="34679" spans="6:23" x14ac:dyDescent="0.2">
      <c r="F34679" s="610"/>
      <c r="H34679" s="612"/>
      <c r="I34679" s="598"/>
      <c r="J34679" s="598"/>
      <c r="M34679" s="598"/>
      <c r="N34679" s="598"/>
      <c r="V34679" s="598"/>
      <c r="W34679" s="598"/>
    </row>
    <row r="34680" spans="6:23" x14ac:dyDescent="0.2">
      <c r="F34680" s="610"/>
      <c r="H34680" s="612"/>
      <c r="I34680" s="598"/>
      <c r="J34680" s="598"/>
      <c r="M34680" s="598"/>
      <c r="N34680" s="598"/>
      <c r="V34680" s="598"/>
      <c r="W34680" s="598"/>
    </row>
    <row r="34681" spans="6:23" x14ac:dyDescent="0.2">
      <c r="F34681" s="610"/>
      <c r="H34681" s="612"/>
      <c r="I34681" s="598"/>
      <c r="J34681" s="598"/>
      <c r="M34681" s="598"/>
      <c r="N34681" s="598"/>
      <c r="V34681" s="598"/>
      <c r="W34681" s="598"/>
    </row>
    <row r="34682" spans="6:23" x14ac:dyDescent="0.2">
      <c r="F34682" s="610"/>
      <c r="H34682" s="612"/>
      <c r="I34682" s="598"/>
      <c r="J34682" s="598"/>
      <c r="M34682" s="598"/>
      <c r="N34682" s="598"/>
      <c r="V34682" s="598"/>
      <c r="W34682" s="598"/>
    </row>
    <row r="34683" spans="6:23" x14ac:dyDescent="0.2">
      <c r="F34683" s="610"/>
      <c r="H34683" s="612"/>
      <c r="I34683" s="598"/>
      <c r="J34683" s="598"/>
      <c r="M34683" s="598"/>
      <c r="N34683" s="598"/>
      <c r="V34683" s="598"/>
      <c r="W34683" s="598"/>
    </row>
    <row r="34684" spans="6:23" x14ac:dyDescent="0.2">
      <c r="F34684" s="610"/>
      <c r="H34684" s="612"/>
      <c r="I34684" s="598"/>
      <c r="J34684" s="598"/>
      <c r="M34684" s="598"/>
      <c r="N34684" s="598"/>
      <c r="V34684" s="598"/>
      <c r="W34684" s="598"/>
    </row>
    <row r="34685" spans="6:23" x14ac:dyDescent="0.2">
      <c r="F34685" s="610"/>
      <c r="H34685" s="612"/>
      <c r="I34685" s="598"/>
      <c r="J34685" s="598"/>
      <c r="M34685" s="598"/>
      <c r="N34685" s="598"/>
      <c r="V34685" s="598"/>
      <c r="W34685" s="598"/>
    </row>
    <row r="34686" spans="6:23" x14ac:dyDescent="0.2">
      <c r="F34686" s="610"/>
      <c r="H34686" s="612"/>
      <c r="I34686" s="598"/>
      <c r="J34686" s="598"/>
      <c r="M34686" s="598"/>
      <c r="N34686" s="598"/>
      <c r="V34686" s="598"/>
      <c r="W34686" s="598"/>
    </row>
    <row r="34687" spans="6:23" x14ac:dyDescent="0.2">
      <c r="F34687" s="610"/>
      <c r="H34687" s="612"/>
      <c r="I34687" s="598"/>
      <c r="J34687" s="598"/>
      <c r="M34687" s="598"/>
      <c r="N34687" s="598"/>
      <c r="V34687" s="598"/>
      <c r="W34687" s="598"/>
    </row>
    <row r="34688" spans="6:23" x14ac:dyDescent="0.2">
      <c r="F34688" s="610"/>
      <c r="H34688" s="612"/>
      <c r="I34688" s="598"/>
      <c r="J34688" s="598"/>
      <c r="M34688" s="598"/>
      <c r="N34688" s="598"/>
      <c r="V34688" s="598"/>
      <c r="W34688" s="598"/>
    </row>
    <row r="34689" spans="6:23" x14ac:dyDescent="0.2">
      <c r="F34689" s="610"/>
      <c r="H34689" s="612"/>
      <c r="I34689" s="598"/>
      <c r="J34689" s="598"/>
      <c r="M34689" s="598"/>
      <c r="N34689" s="598"/>
      <c r="V34689" s="598"/>
      <c r="W34689" s="598"/>
    </row>
    <row r="34690" spans="6:23" x14ac:dyDescent="0.2">
      <c r="F34690" s="610"/>
      <c r="H34690" s="612"/>
      <c r="I34690" s="598"/>
      <c r="J34690" s="598"/>
      <c r="M34690" s="598"/>
      <c r="N34690" s="598"/>
      <c r="V34690" s="598"/>
      <c r="W34690" s="598"/>
    </row>
    <row r="34691" spans="6:23" x14ac:dyDescent="0.2">
      <c r="F34691" s="610"/>
      <c r="H34691" s="612"/>
      <c r="I34691" s="598"/>
      <c r="J34691" s="598"/>
      <c r="M34691" s="598"/>
      <c r="N34691" s="598"/>
      <c r="V34691" s="598"/>
      <c r="W34691" s="598"/>
    </row>
    <row r="34692" spans="6:23" x14ac:dyDescent="0.2">
      <c r="F34692" s="610"/>
      <c r="H34692" s="612"/>
      <c r="I34692" s="598"/>
      <c r="J34692" s="598"/>
      <c r="M34692" s="598"/>
      <c r="N34692" s="598"/>
      <c r="V34692" s="598"/>
      <c r="W34692" s="598"/>
    </row>
    <row r="34693" spans="6:23" x14ac:dyDescent="0.2">
      <c r="F34693" s="610"/>
      <c r="H34693" s="612"/>
      <c r="I34693" s="598"/>
      <c r="J34693" s="598"/>
      <c r="M34693" s="598"/>
      <c r="N34693" s="598"/>
      <c r="V34693" s="598"/>
      <c r="W34693" s="598"/>
    </row>
    <row r="34694" spans="6:23" x14ac:dyDescent="0.2">
      <c r="F34694" s="610"/>
      <c r="H34694" s="612"/>
      <c r="I34694" s="598"/>
      <c r="J34694" s="598"/>
      <c r="M34694" s="598"/>
      <c r="N34694" s="598"/>
      <c r="V34694" s="598"/>
      <c r="W34694" s="598"/>
    </row>
    <row r="34695" spans="6:23" x14ac:dyDescent="0.2">
      <c r="F34695" s="610"/>
      <c r="H34695" s="612"/>
      <c r="I34695" s="598"/>
      <c r="J34695" s="598"/>
      <c r="M34695" s="598"/>
      <c r="N34695" s="598"/>
      <c r="V34695" s="598"/>
      <c r="W34695" s="598"/>
    </row>
    <row r="34696" spans="6:23" x14ac:dyDescent="0.2">
      <c r="F34696" s="610"/>
      <c r="H34696" s="612"/>
      <c r="I34696" s="598"/>
      <c r="J34696" s="598"/>
      <c r="M34696" s="598"/>
      <c r="N34696" s="598"/>
      <c r="V34696" s="598"/>
      <c r="W34696" s="598"/>
    </row>
    <row r="34697" spans="6:23" x14ac:dyDescent="0.2">
      <c r="F34697" s="610"/>
      <c r="H34697" s="612"/>
      <c r="I34697" s="598"/>
      <c r="J34697" s="598"/>
      <c r="M34697" s="598"/>
      <c r="N34697" s="598"/>
      <c r="V34697" s="598"/>
      <c r="W34697" s="598"/>
    </row>
    <row r="34698" spans="6:23" x14ac:dyDescent="0.2">
      <c r="F34698" s="610"/>
      <c r="H34698" s="612"/>
      <c r="I34698" s="598"/>
      <c r="J34698" s="598"/>
      <c r="M34698" s="598"/>
      <c r="N34698" s="598"/>
      <c r="V34698" s="598"/>
      <c r="W34698" s="598"/>
    </row>
    <row r="34699" spans="6:23" x14ac:dyDescent="0.2">
      <c r="F34699" s="610"/>
      <c r="H34699" s="612"/>
      <c r="I34699" s="598"/>
      <c r="J34699" s="598"/>
      <c r="M34699" s="598"/>
      <c r="N34699" s="598"/>
      <c r="V34699" s="598"/>
      <c r="W34699" s="598"/>
    </row>
    <row r="34700" spans="6:23" x14ac:dyDescent="0.2">
      <c r="F34700" s="610"/>
      <c r="H34700" s="612"/>
      <c r="I34700" s="598"/>
      <c r="J34700" s="598"/>
      <c r="M34700" s="598"/>
      <c r="N34700" s="598"/>
      <c r="V34700" s="598"/>
      <c r="W34700" s="598"/>
    </row>
    <row r="34701" spans="6:23" x14ac:dyDescent="0.2">
      <c r="F34701" s="610"/>
      <c r="H34701" s="612"/>
      <c r="I34701" s="598"/>
      <c r="J34701" s="598"/>
      <c r="M34701" s="598"/>
      <c r="N34701" s="598"/>
      <c r="V34701" s="598"/>
      <c r="W34701" s="598"/>
    </row>
    <row r="34702" spans="6:23" x14ac:dyDescent="0.2">
      <c r="F34702" s="610"/>
      <c r="H34702" s="612"/>
      <c r="I34702" s="598"/>
      <c r="J34702" s="598"/>
      <c r="M34702" s="598"/>
      <c r="N34702" s="598"/>
      <c r="V34702" s="598"/>
      <c r="W34702" s="598"/>
    </row>
    <row r="34703" spans="6:23" x14ac:dyDescent="0.2">
      <c r="F34703" s="610"/>
      <c r="H34703" s="612"/>
      <c r="I34703" s="598"/>
      <c r="J34703" s="598"/>
      <c r="M34703" s="598"/>
      <c r="N34703" s="598"/>
      <c r="V34703" s="598"/>
      <c r="W34703" s="598"/>
    </row>
    <row r="34704" spans="6:23" x14ac:dyDescent="0.2">
      <c r="F34704" s="610"/>
      <c r="H34704" s="612"/>
      <c r="I34704" s="598"/>
      <c r="J34704" s="598"/>
      <c r="M34704" s="598"/>
      <c r="N34704" s="598"/>
      <c r="V34704" s="598"/>
      <c r="W34704" s="598"/>
    </row>
    <row r="34705" spans="6:23" x14ac:dyDescent="0.2">
      <c r="F34705" s="610"/>
      <c r="H34705" s="612"/>
      <c r="I34705" s="598"/>
      <c r="J34705" s="598"/>
      <c r="M34705" s="598"/>
      <c r="N34705" s="598"/>
      <c r="V34705" s="598"/>
      <c r="W34705" s="598"/>
    </row>
    <row r="34706" spans="6:23" x14ac:dyDescent="0.2">
      <c r="F34706" s="610"/>
      <c r="H34706" s="612"/>
      <c r="I34706" s="598"/>
      <c r="J34706" s="598"/>
      <c r="M34706" s="598"/>
      <c r="N34706" s="598"/>
      <c r="V34706" s="598"/>
      <c r="W34706" s="598"/>
    </row>
    <row r="34707" spans="6:23" x14ac:dyDescent="0.2">
      <c r="F34707" s="610"/>
      <c r="H34707" s="612"/>
      <c r="I34707" s="598"/>
      <c r="J34707" s="598"/>
      <c r="M34707" s="598"/>
      <c r="N34707" s="598"/>
      <c r="V34707" s="598"/>
      <c r="W34707" s="598"/>
    </row>
    <row r="34708" spans="6:23" x14ac:dyDescent="0.2">
      <c r="F34708" s="610"/>
      <c r="H34708" s="612"/>
      <c r="I34708" s="598"/>
      <c r="J34708" s="598"/>
      <c r="M34708" s="598"/>
      <c r="N34708" s="598"/>
      <c r="V34708" s="598"/>
      <c r="W34708" s="598"/>
    </row>
    <row r="34709" spans="6:23" x14ac:dyDescent="0.2">
      <c r="F34709" s="610"/>
      <c r="H34709" s="612"/>
      <c r="I34709" s="598"/>
      <c r="J34709" s="598"/>
      <c r="M34709" s="598"/>
      <c r="N34709" s="598"/>
      <c r="V34709" s="598"/>
      <c r="W34709" s="598"/>
    </row>
    <row r="34710" spans="6:23" x14ac:dyDescent="0.2">
      <c r="F34710" s="610"/>
      <c r="H34710" s="612"/>
      <c r="I34710" s="598"/>
      <c r="J34710" s="598"/>
      <c r="M34710" s="598"/>
      <c r="N34710" s="598"/>
      <c r="V34710" s="598"/>
      <c r="W34710" s="598"/>
    </row>
    <row r="34711" spans="6:23" x14ac:dyDescent="0.2">
      <c r="F34711" s="610"/>
      <c r="H34711" s="612"/>
      <c r="I34711" s="598"/>
      <c r="J34711" s="598"/>
      <c r="M34711" s="598"/>
      <c r="N34711" s="598"/>
      <c r="V34711" s="598"/>
      <c r="W34711" s="598"/>
    </row>
    <row r="34712" spans="6:23" x14ac:dyDescent="0.2">
      <c r="F34712" s="610"/>
      <c r="H34712" s="612"/>
      <c r="I34712" s="598"/>
      <c r="J34712" s="598"/>
      <c r="M34712" s="598"/>
      <c r="N34712" s="598"/>
      <c r="V34712" s="598"/>
      <c r="W34712" s="598"/>
    </row>
    <row r="34713" spans="6:23" x14ac:dyDescent="0.2">
      <c r="F34713" s="610"/>
      <c r="H34713" s="612"/>
      <c r="I34713" s="598"/>
      <c r="J34713" s="598"/>
      <c r="M34713" s="598"/>
      <c r="N34713" s="598"/>
      <c r="V34713" s="598"/>
      <c r="W34713" s="598"/>
    </row>
    <row r="34714" spans="6:23" x14ac:dyDescent="0.2">
      <c r="F34714" s="610"/>
      <c r="H34714" s="612"/>
      <c r="I34714" s="598"/>
      <c r="J34714" s="598"/>
      <c r="M34714" s="598"/>
      <c r="N34714" s="598"/>
      <c r="V34714" s="598"/>
      <c r="W34714" s="598"/>
    </row>
    <row r="34715" spans="6:23" x14ac:dyDescent="0.2">
      <c r="F34715" s="610"/>
      <c r="H34715" s="612"/>
      <c r="I34715" s="598"/>
      <c r="J34715" s="598"/>
      <c r="M34715" s="598"/>
      <c r="N34715" s="598"/>
      <c r="V34715" s="598"/>
      <c r="W34715" s="598"/>
    </row>
    <row r="34716" spans="6:23" x14ac:dyDescent="0.2">
      <c r="F34716" s="610"/>
      <c r="H34716" s="612"/>
      <c r="I34716" s="598"/>
      <c r="J34716" s="598"/>
      <c r="M34716" s="598"/>
      <c r="N34716" s="598"/>
      <c r="V34716" s="598"/>
      <c r="W34716" s="598"/>
    </row>
    <row r="34717" spans="6:23" x14ac:dyDescent="0.2">
      <c r="F34717" s="610"/>
      <c r="H34717" s="612"/>
      <c r="I34717" s="598"/>
      <c r="J34717" s="598"/>
      <c r="M34717" s="598"/>
      <c r="N34717" s="598"/>
      <c r="V34717" s="598"/>
      <c r="W34717" s="598"/>
    </row>
    <row r="34718" spans="6:23" x14ac:dyDescent="0.2">
      <c r="F34718" s="610"/>
      <c r="H34718" s="612"/>
      <c r="I34718" s="598"/>
      <c r="J34718" s="598"/>
      <c r="M34718" s="598"/>
      <c r="N34718" s="598"/>
      <c r="V34718" s="598"/>
      <c r="W34718" s="598"/>
    </row>
    <row r="34719" spans="6:23" x14ac:dyDescent="0.2">
      <c r="F34719" s="610"/>
      <c r="H34719" s="612"/>
      <c r="I34719" s="598"/>
      <c r="J34719" s="598"/>
      <c r="M34719" s="598"/>
      <c r="N34719" s="598"/>
      <c r="V34719" s="598"/>
      <c r="W34719" s="598"/>
    </row>
    <row r="34720" spans="6:23" x14ac:dyDescent="0.2">
      <c r="F34720" s="610"/>
      <c r="H34720" s="612"/>
      <c r="I34720" s="598"/>
      <c r="J34720" s="598"/>
      <c r="M34720" s="598"/>
      <c r="N34720" s="598"/>
      <c r="V34720" s="598"/>
      <c r="W34720" s="598"/>
    </row>
    <row r="34721" spans="6:23" x14ac:dyDescent="0.2">
      <c r="F34721" s="610"/>
      <c r="H34721" s="612"/>
      <c r="I34721" s="598"/>
      <c r="J34721" s="598"/>
      <c r="M34721" s="598"/>
      <c r="N34721" s="598"/>
      <c r="V34721" s="598"/>
      <c r="W34721" s="598"/>
    </row>
    <row r="34722" spans="6:23" x14ac:dyDescent="0.2">
      <c r="F34722" s="610"/>
      <c r="H34722" s="612"/>
      <c r="I34722" s="598"/>
      <c r="J34722" s="598"/>
      <c r="M34722" s="598"/>
      <c r="N34722" s="598"/>
      <c r="V34722" s="598"/>
      <c r="W34722" s="598"/>
    </row>
    <row r="34723" spans="6:23" x14ac:dyDescent="0.2">
      <c r="F34723" s="610"/>
      <c r="H34723" s="612"/>
      <c r="I34723" s="598"/>
      <c r="J34723" s="598"/>
      <c r="M34723" s="598"/>
      <c r="N34723" s="598"/>
      <c r="V34723" s="598"/>
      <c r="W34723" s="598"/>
    </row>
    <row r="34724" spans="6:23" x14ac:dyDescent="0.2">
      <c r="F34724" s="610"/>
      <c r="H34724" s="612"/>
      <c r="I34724" s="598"/>
      <c r="J34724" s="598"/>
      <c r="M34724" s="598"/>
      <c r="N34724" s="598"/>
      <c r="V34724" s="598"/>
      <c r="W34724" s="598"/>
    </row>
    <row r="34725" spans="6:23" x14ac:dyDescent="0.2">
      <c r="F34725" s="610"/>
      <c r="H34725" s="612"/>
      <c r="I34725" s="598"/>
      <c r="J34725" s="598"/>
      <c r="M34725" s="598"/>
      <c r="N34725" s="598"/>
      <c r="V34725" s="598"/>
      <c r="W34725" s="598"/>
    </row>
    <row r="34726" spans="6:23" x14ac:dyDescent="0.2">
      <c r="F34726" s="610"/>
      <c r="H34726" s="612"/>
      <c r="I34726" s="598"/>
      <c r="J34726" s="598"/>
      <c r="M34726" s="598"/>
      <c r="N34726" s="598"/>
      <c r="V34726" s="598"/>
      <c r="W34726" s="598"/>
    </row>
    <row r="34727" spans="6:23" x14ac:dyDescent="0.2">
      <c r="F34727" s="610"/>
      <c r="H34727" s="612"/>
      <c r="I34727" s="598"/>
      <c r="J34727" s="598"/>
      <c r="M34727" s="598"/>
      <c r="N34727" s="598"/>
      <c r="V34727" s="598"/>
      <c r="W34727" s="598"/>
    </row>
    <row r="34728" spans="6:23" x14ac:dyDescent="0.2">
      <c r="F34728" s="610"/>
      <c r="H34728" s="612"/>
      <c r="I34728" s="598"/>
      <c r="J34728" s="598"/>
      <c r="M34728" s="598"/>
      <c r="N34728" s="598"/>
      <c r="V34728" s="598"/>
      <c r="W34728" s="598"/>
    </row>
    <row r="34729" spans="6:23" x14ac:dyDescent="0.2">
      <c r="F34729" s="610"/>
      <c r="H34729" s="612"/>
      <c r="I34729" s="598"/>
      <c r="J34729" s="598"/>
      <c r="M34729" s="598"/>
      <c r="N34729" s="598"/>
      <c r="V34729" s="598"/>
      <c r="W34729" s="598"/>
    </row>
    <row r="34730" spans="6:23" x14ac:dyDescent="0.2">
      <c r="F34730" s="610"/>
      <c r="H34730" s="612"/>
      <c r="I34730" s="598"/>
      <c r="J34730" s="598"/>
      <c r="M34730" s="598"/>
      <c r="N34730" s="598"/>
      <c r="V34730" s="598"/>
      <c r="W34730" s="598"/>
    </row>
    <row r="34731" spans="6:23" x14ac:dyDescent="0.2">
      <c r="F34731" s="610"/>
      <c r="H34731" s="612"/>
      <c r="I34731" s="598"/>
      <c r="J34731" s="598"/>
      <c r="M34731" s="598"/>
      <c r="N34731" s="598"/>
      <c r="V34731" s="598"/>
      <c r="W34731" s="598"/>
    </row>
    <row r="34732" spans="6:23" x14ac:dyDescent="0.2">
      <c r="F34732" s="610"/>
      <c r="H34732" s="612"/>
      <c r="I34732" s="598"/>
      <c r="J34732" s="598"/>
      <c r="M34732" s="598"/>
      <c r="N34732" s="598"/>
      <c r="V34732" s="598"/>
      <c r="W34732" s="598"/>
    </row>
    <row r="34733" spans="6:23" x14ac:dyDescent="0.2">
      <c r="F34733" s="610"/>
      <c r="H34733" s="612"/>
      <c r="I34733" s="598"/>
      <c r="J34733" s="598"/>
      <c r="M34733" s="598"/>
      <c r="N34733" s="598"/>
      <c r="V34733" s="598"/>
      <c r="W34733" s="598"/>
    </row>
    <row r="34734" spans="6:23" x14ac:dyDescent="0.2">
      <c r="F34734" s="610"/>
      <c r="H34734" s="612"/>
      <c r="I34734" s="598"/>
      <c r="J34734" s="598"/>
      <c r="M34734" s="598"/>
      <c r="N34734" s="598"/>
      <c r="V34734" s="598"/>
      <c r="W34734" s="598"/>
    </row>
    <row r="34735" spans="6:23" x14ac:dyDescent="0.2">
      <c r="F34735" s="610"/>
      <c r="H34735" s="612"/>
      <c r="I34735" s="598"/>
      <c r="J34735" s="598"/>
      <c r="M34735" s="598"/>
      <c r="N34735" s="598"/>
      <c r="V34735" s="598"/>
      <c r="W34735" s="598"/>
    </row>
    <row r="34736" spans="6:23" x14ac:dyDescent="0.2">
      <c r="F34736" s="610"/>
      <c r="H34736" s="612"/>
      <c r="I34736" s="598"/>
      <c r="J34736" s="598"/>
      <c r="M34736" s="598"/>
      <c r="N34736" s="598"/>
      <c r="V34736" s="598"/>
      <c r="W34736" s="598"/>
    </row>
    <row r="34737" spans="6:23" x14ac:dyDescent="0.2">
      <c r="F34737" s="610"/>
      <c r="H34737" s="612"/>
      <c r="I34737" s="598"/>
      <c r="J34737" s="598"/>
      <c r="M34737" s="598"/>
      <c r="N34737" s="598"/>
      <c r="V34737" s="598"/>
      <c r="W34737" s="598"/>
    </row>
    <row r="34738" spans="6:23" x14ac:dyDescent="0.2">
      <c r="F34738" s="610"/>
      <c r="H34738" s="612"/>
      <c r="I34738" s="598"/>
      <c r="J34738" s="598"/>
      <c r="M34738" s="598"/>
      <c r="N34738" s="598"/>
      <c r="V34738" s="598"/>
      <c r="W34738" s="598"/>
    </row>
    <row r="34739" spans="6:23" x14ac:dyDescent="0.2">
      <c r="F34739" s="610"/>
      <c r="H34739" s="612"/>
      <c r="I34739" s="598"/>
      <c r="J34739" s="598"/>
      <c r="M34739" s="598"/>
      <c r="N34739" s="598"/>
      <c r="V34739" s="598"/>
      <c r="W34739" s="598"/>
    </row>
    <row r="34740" spans="6:23" x14ac:dyDescent="0.2">
      <c r="F34740" s="610"/>
      <c r="H34740" s="612"/>
      <c r="I34740" s="598"/>
      <c r="J34740" s="598"/>
      <c r="M34740" s="598"/>
      <c r="N34740" s="598"/>
      <c r="V34740" s="598"/>
      <c r="W34740" s="598"/>
    </row>
    <row r="34741" spans="6:23" x14ac:dyDescent="0.2">
      <c r="F34741" s="610"/>
      <c r="H34741" s="612"/>
      <c r="I34741" s="598"/>
      <c r="J34741" s="598"/>
      <c r="M34741" s="598"/>
      <c r="N34741" s="598"/>
      <c r="V34741" s="598"/>
      <c r="W34741" s="598"/>
    </row>
    <row r="34742" spans="6:23" x14ac:dyDescent="0.2">
      <c r="F34742" s="610"/>
      <c r="H34742" s="612"/>
      <c r="I34742" s="598"/>
      <c r="J34742" s="598"/>
      <c r="M34742" s="598"/>
      <c r="N34742" s="598"/>
      <c r="V34742" s="598"/>
      <c r="W34742" s="598"/>
    </row>
    <row r="34743" spans="6:23" x14ac:dyDescent="0.2">
      <c r="F34743" s="610"/>
      <c r="H34743" s="612"/>
      <c r="I34743" s="598"/>
      <c r="J34743" s="598"/>
      <c r="M34743" s="598"/>
      <c r="N34743" s="598"/>
      <c r="V34743" s="598"/>
      <c r="W34743" s="598"/>
    </row>
    <row r="34744" spans="6:23" x14ac:dyDescent="0.2">
      <c r="F34744" s="610"/>
      <c r="H34744" s="612"/>
      <c r="I34744" s="598"/>
      <c r="J34744" s="598"/>
      <c r="M34744" s="598"/>
      <c r="N34744" s="598"/>
      <c r="V34744" s="598"/>
      <c r="W34744" s="598"/>
    </row>
    <row r="34745" spans="6:23" x14ac:dyDescent="0.2">
      <c r="F34745" s="610"/>
      <c r="H34745" s="612"/>
      <c r="I34745" s="598"/>
      <c r="J34745" s="598"/>
      <c r="M34745" s="598"/>
      <c r="N34745" s="598"/>
      <c r="V34745" s="598"/>
      <c r="W34745" s="598"/>
    </row>
    <row r="34746" spans="6:23" x14ac:dyDescent="0.2">
      <c r="F34746" s="610"/>
      <c r="H34746" s="612"/>
      <c r="I34746" s="598"/>
      <c r="J34746" s="598"/>
      <c r="M34746" s="598"/>
      <c r="N34746" s="598"/>
      <c r="V34746" s="598"/>
      <c r="W34746" s="598"/>
    </row>
    <row r="34747" spans="6:23" x14ac:dyDescent="0.2">
      <c r="F34747" s="610"/>
      <c r="H34747" s="612"/>
      <c r="I34747" s="598"/>
      <c r="J34747" s="598"/>
      <c r="M34747" s="598"/>
      <c r="N34747" s="598"/>
      <c r="V34747" s="598"/>
      <c r="W34747" s="598"/>
    </row>
    <row r="34748" spans="6:23" x14ac:dyDescent="0.2">
      <c r="F34748" s="610"/>
      <c r="H34748" s="612"/>
      <c r="I34748" s="598"/>
      <c r="J34748" s="598"/>
      <c r="M34748" s="598"/>
      <c r="N34748" s="598"/>
      <c r="V34748" s="598"/>
      <c r="W34748" s="598"/>
    </row>
    <row r="34749" spans="6:23" x14ac:dyDescent="0.2">
      <c r="F34749" s="610"/>
      <c r="H34749" s="612"/>
      <c r="I34749" s="598"/>
      <c r="J34749" s="598"/>
      <c r="M34749" s="598"/>
      <c r="N34749" s="598"/>
      <c r="V34749" s="598"/>
      <c r="W34749" s="598"/>
    </row>
    <row r="34750" spans="6:23" x14ac:dyDescent="0.2">
      <c r="F34750" s="610"/>
      <c r="H34750" s="612"/>
      <c r="I34750" s="598"/>
      <c r="J34750" s="598"/>
      <c r="M34750" s="598"/>
      <c r="N34750" s="598"/>
      <c r="V34750" s="598"/>
      <c r="W34750" s="598"/>
    </row>
    <row r="34751" spans="6:23" x14ac:dyDescent="0.2">
      <c r="F34751" s="610"/>
      <c r="H34751" s="612"/>
      <c r="I34751" s="598"/>
      <c r="J34751" s="598"/>
      <c r="M34751" s="598"/>
      <c r="N34751" s="598"/>
      <c r="V34751" s="598"/>
      <c r="W34751" s="598"/>
    </row>
    <row r="34752" spans="6:23" x14ac:dyDescent="0.2">
      <c r="F34752" s="610"/>
      <c r="H34752" s="612"/>
      <c r="I34752" s="598"/>
      <c r="J34752" s="598"/>
      <c r="M34752" s="598"/>
      <c r="N34752" s="598"/>
      <c r="V34752" s="598"/>
      <c r="W34752" s="598"/>
    </row>
    <row r="34753" spans="6:23" x14ac:dyDescent="0.2">
      <c r="F34753" s="610"/>
      <c r="H34753" s="612"/>
      <c r="I34753" s="598"/>
      <c r="J34753" s="598"/>
      <c r="M34753" s="598"/>
      <c r="N34753" s="598"/>
      <c r="V34753" s="598"/>
      <c r="W34753" s="598"/>
    </row>
    <row r="34754" spans="6:23" x14ac:dyDescent="0.2">
      <c r="F34754" s="610"/>
      <c r="H34754" s="612"/>
      <c r="I34754" s="598"/>
      <c r="J34754" s="598"/>
      <c r="M34754" s="598"/>
      <c r="N34754" s="598"/>
      <c r="V34754" s="598"/>
      <c r="W34754" s="598"/>
    </row>
    <row r="34755" spans="6:23" x14ac:dyDescent="0.2">
      <c r="F34755" s="610"/>
      <c r="H34755" s="612"/>
      <c r="I34755" s="598"/>
      <c r="J34755" s="598"/>
      <c r="M34755" s="598"/>
      <c r="N34755" s="598"/>
      <c r="V34755" s="598"/>
      <c r="W34755" s="598"/>
    </row>
    <row r="34756" spans="6:23" x14ac:dyDescent="0.2">
      <c r="F34756" s="610"/>
      <c r="H34756" s="612"/>
      <c r="I34756" s="598"/>
      <c r="J34756" s="598"/>
      <c r="M34756" s="598"/>
      <c r="N34756" s="598"/>
      <c r="V34756" s="598"/>
      <c r="W34756" s="598"/>
    </row>
    <row r="34757" spans="6:23" x14ac:dyDescent="0.2">
      <c r="F34757" s="610"/>
      <c r="H34757" s="612"/>
      <c r="I34757" s="598"/>
      <c r="J34757" s="598"/>
      <c r="M34757" s="598"/>
      <c r="N34757" s="598"/>
      <c r="V34757" s="598"/>
      <c r="W34757" s="598"/>
    </row>
    <row r="34758" spans="6:23" x14ac:dyDescent="0.2">
      <c r="F34758" s="610"/>
      <c r="H34758" s="612"/>
      <c r="I34758" s="598"/>
      <c r="J34758" s="598"/>
      <c r="M34758" s="598"/>
      <c r="N34758" s="598"/>
      <c r="V34758" s="598"/>
      <c r="W34758" s="598"/>
    </row>
    <row r="34759" spans="6:23" x14ac:dyDescent="0.2">
      <c r="F34759" s="610"/>
      <c r="H34759" s="612"/>
      <c r="I34759" s="598"/>
      <c r="J34759" s="598"/>
      <c r="M34759" s="598"/>
      <c r="N34759" s="598"/>
      <c r="V34759" s="598"/>
      <c r="W34759" s="598"/>
    </row>
    <row r="34760" spans="6:23" x14ac:dyDescent="0.2">
      <c r="F34760" s="610"/>
      <c r="H34760" s="612"/>
      <c r="I34760" s="598"/>
      <c r="J34760" s="598"/>
      <c r="M34760" s="598"/>
      <c r="N34760" s="598"/>
      <c r="V34760" s="598"/>
      <c r="W34760" s="598"/>
    </row>
    <row r="34761" spans="6:23" x14ac:dyDescent="0.2">
      <c r="F34761" s="610"/>
      <c r="H34761" s="612"/>
      <c r="I34761" s="598"/>
      <c r="J34761" s="598"/>
      <c r="M34761" s="598"/>
      <c r="N34761" s="598"/>
      <c r="V34761" s="598"/>
      <c r="W34761" s="598"/>
    </row>
    <row r="34762" spans="6:23" x14ac:dyDescent="0.2">
      <c r="F34762" s="610"/>
      <c r="H34762" s="612"/>
      <c r="I34762" s="598"/>
      <c r="J34762" s="598"/>
      <c r="M34762" s="598"/>
      <c r="N34762" s="598"/>
      <c r="V34762" s="598"/>
      <c r="W34762" s="598"/>
    </row>
    <row r="34763" spans="6:23" x14ac:dyDescent="0.2">
      <c r="F34763" s="610"/>
      <c r="H34763" s="612"/>
      <c r="I34763" s="598"/>
      <c r="J34763" s="598"/>
      <c r="M34763" s="598"/>
      <c r="N34763" s="598"/>
      <c r="V34763" s="598"/>
      <c r="W34763" s="598"/>
    </row>
    <row r="34764" spans="6:23" x14ac:dyDescent="0.2">
      <c r="F34764" s="610"/>
      <c r="H34764" s="612"/>
      <c r="I34764" s="598"/>
      <c r="J34764" s="598"/>
      <c r="M34764" s="598"/>
      <c r="N34764" s="598"/>
      <c r="V34764" s="598"/>
      <c r="W34764" s="598"/>
    </row>
    <row r="34765" spans="6:23" x14ac:dyDescent="0.2">
      <c r="F34765" s="610"/>
      <c r="H34765" s="612"/>
      <c r="I34765" s="598"/>
      <c r="J34765" s="598"/>
      <c r="M34765" s="598"/>
      <c r="N34765" s="598"/>
      <c r="V34765" s="598"/>
      <c r="W34765" s="598"/>
    </row>
    <row r="34766" spans="6:23" x14ac:dyDescent="0.2">
      <c r="F34766" s="610"/>
      <c r="H34766" s="612"/>
      <c r="I34766" s="598"/>
      <c r="J34766" s="598"/>
      <c r="M34766" s="598"/>
      <c r="N34766" s="598"/>
      <c r="V34766" s="598"/>
      <c r="W34766" s="598"/>
    </row>
    <row r="34767" spans="6:23" x14ac:dyDescent="0.2">
      <c r="F34767" s="610"/>
      <c r="H34767" s="612"/>
      <c r="I34767" s="598"/>
      <c r="J34767" s="598"/>
      <c r="M34767" s="598"/>
      <c r="N34767" s="598"/>
      <c r="V34767" s="598"/>
      <c r="W34767" s="598"/>
    </row>
    <row r="34768" spans="6:23" x14ac:dyDescent="0.2">
      <c r="F34768" s="610"/>
      <c r="H34768" s="612"/>
      <c r="I34768" s="598"/>
      <c r="J34768" s="598"/>
      <c r="M34768" s="598"/>
      <c r="N34768" s="598"/>
      <c r="V34768" s="598"/>
      <c r="W34768" s="598"/>
    </row>
    <row r="34769" spans="6:23" x14ac:dyDescent="0.2">
      <c r="F34769" s="610"/>
      <c r="H34769" s="612"/>
      <c r="I34769" s="598"/>
      <c r="J34769" s="598"/>
      <c r="M34769" s="598"/>
      <c r="N34769" s="598"/>
      <c r="V34769" s="598"/>
      <c r="W34769" s="598"/>
    </row>
    <row r="34770" spans="6:23" x14ac:dyDescent="0.2">
      <c r="F34770" s="610"/>
      <c r="H34770" s="612"/>
      <c r="I34770" s="598"/>
      <c r="J34770" s="598"/>
      <c r="M34770" s="598"/>
      <c r="N34770" s="598"/>
      <c r="V34770" s="598"/>
      <c r="W34770" s="598"/>
    </row>
    <row r="34771" spans="6:23" x14ac:dyDescent="0.2">
      <c r="F34771" s="610"/>
      <c r="H34771" s="612"/>
      <c r="I34771" s="598"/>
      <c r="J34771" s="598"/>
      <c r="M34771" s="598"/>
      <c r="N34771" s="598"/>
      <c r="V34771" s="598"/>
      <c r="W34771" s="598"/>
    </row>
    <row r="34772" spans="6:23" x14ac:dyDescent="0.2">
      <c r="F34772" s="610"/>
      <c r="H34772" s="612"/>
      <c r="I34772" s="598"/>
      <c r="J34772" s="598"/>
      <c r="M34772" s="598"/>
      <c r="N34772" s="598"/>
      <c r="V34772" s="598"/>
      <c r="W34772" s="598"/>
    </row>
    <row r="34773" spans="6:23" x14ac:dyDescent="0.2">
      <c r="F34773" s="610"/>
      <c r="H34773" s="612"/>
      <c r="I34773" s="598"/>
      <c r="J34773" s="598"/>
      <c r="M34773" s="598"/>
      <c r="N34773" s="598"/>
      <c r="V34773" s="598"/>
      <c r="W34773" s="598"/>
    </row>
    <row r="34774" spans="6:23" x14ac:dyDescent="0.2">
      <c r="F34774" s="610"/>
      <c r="H34774" s="612"/>
      <c r="I34774" s="598"/>
      <c r="J34774" s="598"/>
      <c r="M34774" s="598"/>
      <c r="N34774" s="598"/>
      <c r="V34774" s="598"/>
      <c r="W34774" s="598"/>
    </row>
    <row r="34775" spans="6:23" x14ac:dyDescent="0.2">
      <c r="F34775" s="610"/>
      <c r="H34775" s="612"/>
      <c r="I34775" s="598"/>
      <c r="J34775" s="598"/>
      <c r="M34775" s="598"/>
      <c r="N34775" s="598"/>
      <c r="V34775" s="598"/>
      <c r="W34775" s="598"/>
    </row>
    <row r="34776" spans="6:23" x14ac:dyDescent="0.2">
      <c r="F34776" s="610"/>
      <c r="H34776" s="612"/>
      <c r="I34776" s="598"/>
      <c r="J34776" s="598"/>
      <c r="M34776" s="598"/>
      <c r="N34776" s="598"/>
      <c r="V34776" s="598"/>
      <c r="W34776" s="598"/>
    </row>
    <row r="34777" spans="6:23" x14ac:dyDescent="0.2">
      <c r="F34777" s="610"/>
      <c r="H34777" s="612"/>
      <c r="I34777" s="598"/>
      <c r="J34777" s="598"/>
      <c r="M34777" s="598"/>
      <c r="N34777" s="598"/>
      <c r="V34777" s="598"/>
      <c r="W34777" s="598"/>
    </row>
    <row r="34778" spans="6:23" x14ac:dyDescent="0.2">
      <c r="F34778" s="610"/>
      <c r="H34778" s="612"/>
      <c r="I34778" s="598"/>
      <c r="J34778" s="598"/>
      <c r="M34778" s="598"/>
      <c r="N34778" s="598"/>
      <c r="V34778" s="598"/>
      <c r="W34778" s="598"/>
    </row>
    <row r="34779" spans="6:23" x14ac:dyDescent="0.2">
      <c r="F34779" s="610"/>
      <c r="H34779" s="612"/>
      <c r="I34779" s="598"/>
      <c r="J34779" s="598"/>
      <c r="M34779" s="598"/>
      <c r="N34779" s="598"/>
      <c r="V34779" s="598"/>
      <c r="W34779" s="598"/>
    </row>
    <row r="34780" spans="6:23" x14ac:dyDescent="0.2">
      <c r="F34780" s="610"/>
      <c r="H34780" s="612"/>
      <c r="I34780" s="598"/>
      <c r="J34780" s="598"/>
      <c r="M34780" s="598"/>
      <c r="N34780" s="598"/>
      <c r="V34780" s="598"/>
      <c r="W34780" s="598"/>
    </row>
    <row r="34781" spans="6:23" x14ac:dyDescent="0.2">
      <c r="F34781" s="610"/>
      <c r="H34781" s="612"/>
      <c r="I34781" s="598"/>
      <c r="J34781" s="598"/>
      <c r="M34781" s="598"/>
      <c r="N34781" s="598"/>
      <c r="V34781" s="598"/>
      <c r="W34781" s="598"/>
    </row>
    <row r="34782" spans="6:23" x14ac:dyDescent="0.2">
      <c r="F34782" s="610"/>
      <c r="H34782" s="612"/>
      <c r="I34782" s="598"/>
      <c r="J34782" s="598"/>
      <c r="M34782" s="598"/>
      <c r="N34782" s="598"/>
      <c r="V34782" s="598"/>
      <c r="W34782" s="598"/>
    </row>
    <row r="34783" spans="6:23" x14ac:dyDescent="0.2">
      <c r="F34783" s="610"/>
      <c r="H34783" s="612"/>
      <c r="I34783" s="598"/>
      <c r="J34783" s="598"/>
      <c r="M34783" s="598"/>
      <c r="N34783" s="598"/>
      <c r="V34783" s="598"/>
      <c r="W34783" s="598"/>
    </row>
    <row r="34784" spans="6:23" x14ac:dyDescent="0.2">
      <c r="F34784" s="610"/>
      <c r="H34784" s="612"/>
      <c r="I34784" s="598"/>
      <c r="J34784" s="598"/>
      <c r="M34784" s="598"/>
      <c r="N34784" s="598"/>
      <c r="V34784" s="598"/>
      <c r="W34784" s="598"/>
    </row>
    <row r="34785" spans="6:23" x14ac:dyDescent="0.2">
      <c r="F34785" s="610"/>
      <c r="H34785" s="612"/>
      <c r="I34785" s="598"/>
      <c r="J34785" s="598"/>
      <c r="M34785" s="598"/>
      <c r="N34785" s="598"/>
      <c r="V34785" s="598"/>
      <c r="W34785" s="598"/>
    </row>
    <row r="34786" spans="6:23" x14ac:dyDescent="0.2">
      <c r="F34786" s="610"/>
      <c r="H34786" s="612"/>
      <c r="I34786" s="598"/>
      <c r="J34786" s="598"/>
      <c r="M34786" s="598"/>
      <c r="N34786" s="598"/>
      <c r="V34786" s="598"/>
      <c r="W34786" s="598"/>
    </row>
    <row r="34787" spans="6:23" x14ac:dyDescent="0.2">
      <c r="F34787" s="610"/>
      <c r="H34787" s="612"/>
      <c r="I34787" s="598"/>
      <c r="J34787" s="598"/>
      <c r="M34787" s="598"/>
      <c r="N34787" s="598"/>
      <c r="V34787" s="598"/>
      <c r="W34787" s="598"/>
    </row>
    <row r="34788" spans="6:23" x14ac:dyDescent="0.2">
      <c r="F34788" s="610"/>
      <c r="H34788" s="612"/>
      <c r="I34788" s="598"/>
      <c r="J34788" s="598"/>
      <c r="M34788" s="598"/>
      <c r="N34788" s="598"/>
      <c r="V34788" s="598"/>
      <c r="W34788" s="598"/>
    </row>
    <row r="34789" spans="6:23" x14ac:dyDescent="0.2">
      <c r="F34789" s="610"/>
      <c r="H34789" s="612"/>
      <c r="I34789" s="598"/>
      <c r="J34789" s="598"/>
      <c r="M34789" s="598"/>
      <c r="N34789" s="598"/>
      <c r="V34789" s="598"/>
      <c r="W34789" s="598"/>
    </row>
    <row r="34790" spans="6:23" x14ac:dyDescent="0.2">
      <c r="F34790" s="610"/>
      <c r="H34790" s="612"/>
      <c r="I34790" s="598"/>
      <c r="J34790" s="598"/>
      <c r="M34790" s="598"/>
      <c r="N34790" s="598"/>
      <c r="V34790" s="598"/>
      <c r="W34790" s="598"/>
    </row>
    <row r="34791" spans="6:23" x14ac:dyDescent="0.2">
      <c r="F34791" s="610"/>
      <c r="H34791" s="612"/>
      <c r="I34791" s="598"/>
      <c r="J34791" s="598"/>
      <c r="M34791" s="598"/>
      <c r="N34791" s="598"/>
      <c r="V34791" s="598"/>
      <c r="W34791" s="598"/>
    </row>
    <row r="34792" spans="6:23" x14ac:dyDescent="0.2">
      <c r="F34792" s="610"/>
      <c r="H34792" s="612"/>
      <c r="I34792" s="598"/>
      <c r="J34792" s="598"/>
      <c r="M34792" s="598"/>
      <c r="N34792" s="598"/>
      <c r="V34792" s="598"/>
      <c r="W34792" s="598"/>
    </row>
    <row r="34793" spans="6:23" x14ac:dyDescent="0.2">
      <c r="F34793" s="610"/>
      <c r="H34793" s="612"/>
      <c r="I34793" s="598"/>
      <c r="J34793" s="598"/>
      <c r="M34793" s="598"/>
      <c r="N34793" s="598"/>
      <c r="V34793" s="598"/>
      <c r="W34793" s="598"/>
    </row>
    <row r="34794" spans="6:23" x14ac:dyDescent="0.2">
      <c r="F34794" s="610"/>
      <c r="H34794" s="612"/>
      <c r="I34794" s="598"/>
      <c r="J34794" s="598"/>
      <c r="M34794" s="598"/>
      <c r="N34794" s="598"/>
      <c r="V34794" s="598"/>
      <c r="W34794" s="598"/>
    </row>
    <row r="34795" spans="6:23" x14ac:dyDescent="0.2">
      <c r="F34795" s="610"/>
      <c r="H34795" s="612"/>
      <c r="I34795" s="598"/>
      <c r="J34795" s="598"/>
      <c r="M34795" s="598"/>
      <c r="N34795" s="598"/>
      <c r="V34795" s="598"/>
      <c r="W34795" s="598"/>
    </row>
    <row r="34796" spans="6:23" x14ac:dyDescent="0.2">
      <c r="F34796" s="610"/>
      <c r="H34796" s="612"/>
      <c r="I34796" s="598"/>
      <c r="J34796" s="598"/>
      <c r="M34796" s="598"/>
      <c r="N34796" s="598"/>
      <c r="V34796" s="598"/>
      <c r="W34796" s="598"/>
    </row>
    <row r="34797" spans="6:23" x14ac:dyDescent="0.2">
      <c r="F34797" s="610"/>
      <c r="H34797" s="612"/>
      <c r="I34797" s="598"/>
      <c r="J34797" s="598"/>
      <c r="M34797" s="598"/>
      <c r="N34797" s="598"/>
      <c r="V34797" s="598"/>
      <c r="W34797" s="598"/>
    </row>
    <row r="34798" spans="6:23" x14ac:dyDescent="0.2">
      <c r="F34798" s="610"/>
      <c r="H34798" s="612"/>
      <c r="I34798" s="598"/>
      <c r="J34798" s="598"/>
      <c r="M34798" s="598"/>
      <c r="N34798" s="598"/>
      <c r="V34798" s="598"/>
      <c r="W34798" s="598"/>
    </row>
    <row r="34799" spans="6:23" x14ac:dyDescent="0.2">
      <c r="F34799" s="610"/>
      <c r="H34799" s="612"/>
      <c r="I34799" s="598"/>
      <c r="J34799" s="598"/>
      <c r="M34799" s="598"/>
      <c r="N34799" s="598"/>
      <c r="V34799" s="598"/>
      <c r="W34799" s="598"/>
    </row>
    <row r="34800" spans="6:23" x14ac:dyDescent="0.2">
      <c r="F34800" s="610"/>
      <c r="H34800" s="612"/>
      <c r="I34800" s="598"/>
      <c r="J34800" s="598"/>
      <c r="M34800" s="598"/>
      <c r="N34800" s="598"/>
      <c r="V34800" s="598"/>
      <c r="W34800" s="598"/>
    </row>
    <row r="34801" spans="6:23" x14ac:dyDescent="0.2">
      <c r="F34801" s="610"/>
      <c r="H34801" s="612"/>
      <c r="I34801" s="598"/>
      <c r="J34801" s="598"/>
      <c r="M34801" s="598"/>
      <c r="N34801" s="598"/>
      <c r="V34801" s="598"/>
      <c r="W34801" s="598"/>
    </row>
    <row r="34802" spans="6:23" x14ac:dyDescent="0.2">
      <c r="F34802" s="610"/>
      <c r="H34802" s="612"/>
      <c r="I34802" s="598"/>
      <c r="J34802" s="598"/>
      <c r="M34802" s="598"/>
      <c r="N34802" s="598"/>
      <c r="V34802" s="598"/>
      <c r="W34802" s="598"/>
    </row>
    <row r="34803" spans="6:23" x14ac:dyDescent="0.2">
      <c r="F34803" s="610"/>
      <c r="H34803" s="612"/>
      <c r="I34803" s="598"/>
      <c r="J34803" s="598"/>
      <c r="M34803" s="598"/>
      <c r="N34803" s="598"/>
      <c r="V34803" s="598"/>
      <c r="W34803" s="598"/>
    </row>
    <row r="34804" spans="6:23" x14ac:dyDescent="0.2">
      <c r="F34804" s="610"/>
      <c r="H34804" s="612"/>
      <c r="I34804" s="598"/>
      <c r="J34804" s="598"/>
      <c r="M34804" s="598"/>
      <c r="N34804" s="598"/>
      <c r="V34804" s="598"/>
      <c r="W34804" s="598"/>
    </row>
    <row r="34805" spans="6:23" x14ac:dyDescent="0.2">
      <c r="F34805" s="610"/>
      <c r="H34805" s="612"/>
      <c r="I34805" s="598"/>
      <c r="J34805" s="598"/>
      <c r="M34805" s="598"/>
      <c r="N34805" s="598"/>
      <c r="V34805" s="598"/>
      <c r="W34805" s="598"/>
    </row>
    <row r="34806" spans="6:23" x14ac:dyDescent="0.2">
      <c r="F34806" s="610"/>
      <c r="H34806" s="612"/>
      <c r="I34806" s="598"/>
      <c r="J34806" s="598"/>
      <c r="M34806" s="598"/>
      <c r="N34806" s="598"/>
      <c r="V34806" s="598"/>
      <c r="W34806" s="598"/>
    </row>
    <row r="34807" spans="6:23" x14ac:dyDescent="0.2">
      <c r="F34807" s="610"/>
      <c r="H34807" s="612"/>
      <c r="I34807" s="598"/>
      <c r="J34807" s="598"/>
      <c r="M34807" s="598"/>
      <c r="N34807" s="598"/>
      <c r="V34807" s="598"/>
      <c r="W34807" s="598"/>
    </row>
    <row r="34808" spans="6:23" x14ac:dyDescent="0.2">
      <c r="F34808" s="610"/>
      <c r="H34808" s="612"/>
      <c r="I34808" s="598"/>
      <c r="J34808" s="598"/>
      <c r="M34808" s="598"/>
      <c r="N34808" s="598"/>
      <c r="V34808" s="598"/>
      <c r="W34808" s="598"/>
    </row>
    <row r="34809" spans="6:23" x14ac:dyDescent="0.2">
      <c r="F34809" s="610"/>
      <c r="H34809" s="612"/>
      <c r="I34809" s="598"/>
      <c r="J34809" s="598"/>
      <c r="M34809" s="598"/>
      <c r="N34809" s="598"/>
      <c r="V34809" s="598"/>
      <c r="W34809" s="598"/>
    </row>
    <row r="34810" spans="6:23" x14ac:dyDescent="0.2">
      <c r="F34810" s="610"/>
      <c r="H34810" s="612"/>
      <c r="I34810" s="598"/>
      <c r="J34810" s="598"/>
      <c r="M34810" s="598"/>
      <c r="N34810" s="598"/>
      <c r="V34810" s="598"/>
      <c r="W34810" s="598"/>
    </row>
    <row r="34811" spans="6:23" x14ac:dyDescent="0.2">
      <c r="F34811" s="610"/>
      <c r="H34811" s="612"/>
      <c r="I34811" s="598"/>
      <c r="J34811" s="598"/>
      <c r="M34811" s="598"/>
      <c r="N34811" s="598"/>
      <c r="V34811" s="598"/>
      <c r="W34811" s="598"/>
    </row>
    <row r="34812" spans="6:23" x14ac:dyDescent="0.2">
      <c r="F34812" s="610"/>
      <c r="H34812" s="612"/>
      <c r="I34812" s="598"/>
      <c r="J34812" s="598"/>
      <c r="M34812" s="598"/>
      <c r="N34812" s="598"/>
      <c r="V34812" s="598"/>
      <c r="W34812" s="598"/>
    </row>
    <row r="34813" spans="6:23" x14ac:dyDescent="0.2">
      <c r="F34813" s="610"/>
      <c r="H34813" s="612"/>
      <c r="I34813" s="598"/>
      <c r="J34813" s="598"/>
      <c r="M34813" s="598"/>
      <c r="N34813" s="598"/>
      <c r="V34813" s="598"/>
      <c r="W34813" s="598"/>
    </row>
    <row r="34814" spans="6:23" x14ac:dyDescent="0.2">
      <c r="F34814" s="610"/>
      <c r="H34814" s="612"/>
      <c r="I34814" s="598"/>
      <c r="J34814" s="598"/>
      <c r="M34814" s="598"/>
      <c r="N34814" s="598"/>
      <c r="V34814" s="598"/>
      <c r="W34814" s="598"/>
    </row>
    <row r="34815" spans="6:23" x14ac:dyDescent="0.2">
      <c r="F34815" s="610"/>
      <c r="H34815" s="612"/>
      <c r="I34815" s="598"/>
      <c r="J34815" s="598"/>
      <c r="M34815" s="598"/>
      <c r="N34815" s="598"/>
      <c r="V34815" s="598"/>
      <c r="W34815" s="598"/>
    </row>
    <row r="34816" spans="6:23" x14ac:dyDescent="0.2">
      <c r="F34816" s="610"/>
      <c r="H34816" s="612"/>
      <c r="I34816" s="598"/>
      <c r="J34816" s="598"/>
      <c r="M34816" s="598"/>
      <c r="N34816" s="598"/>
      <c r="V34816" s="598"/>
      <c r="W34816" s="598"/>
    </row>
    <row r="34817" spans="6:23" x14ac:dyDescent="0.2">
      <c r="F34817" s="610"/>
      <c r="H34817" s="612"/>
      <c r="I34817" s="598"/>
      <c r="J34817" s="598"/>
      <c r="M34817" s="598"/>
      <c r="N34817" s="598"/>
      <c r="V34817" s="598"/>
      <c r="W34817" s="598"/>
    </row>
    <row r="34818" spans="6:23" x14ac:dyDescent="0.2">
      <c r="F34818" s="610"/>
      <c r="H34818" s="612"/>
      <c r="I34818" s="598"/>
      <c r="J34818" s="598"/>
      <c r="M34818" s="598"/>
      <c r="N34818" s="598"/>
      <c r="V34818" s="598"/>
      <c r="W34818" s="598"/>
    </row>
    <row r="34819" spans="6:23" x14ac:dyDescent="0.2">
      <c r="F34819" s="610"/>
      <c r="H34819" s="612"/>
      <c r="I34819" s="598"/>
      <c r="J34819" s="598"/>
      <c r="M34819" s="598"/>
      <c r="N34819" s="598"/>
      <c r="V34819" s="598"/>
      <c r="W34819" s="598"/>
    </row>
    <row r="34820" spans="6:23" x14ac:dyDescent="0.2">
      <c r="F34820" s="610"/>
      <c r="H34820" s="612"/>
      <c r="I34820" s="598"/>
      <c r="J34820" s="598"/>
      <c r="M34820" s="598"/>
      <c r="N34820" s="598"/>
      <c r="V34820" s="598"/>
      <c r="W34820" s="598"/>
    </row>
    <row r="34821" spans="6:23" x14ac:dyDescent="0.2">
      <c r="F34821" s="610"/>
      <c r="H34821" s="612"/>
      <c r="I34821" s="598"/>
      <c r="J34821" s="598"/>
      <c r="M34821" s="598"/>
      <c r="N34821" s="598"/>
      <c r="V34821" s="598"/>
      <c r="W34821" s="598"/>
    </row>
    <row r="34822" spans="6:23" x14ac:dyDescent="0.2">
      <c r="F34822" s="610"/>
      <c r="H34822" s="612"/>
      <c r="I34822" s="598"/>
      <c r="J34822" s="598"/>
      <c r="M34822" s="598"/>
      <c r="N34822" s="598"/>
      <c r="V34822" s="598"/>
      <c r="W34822" s="598"/>
    </row>
    <row r="34823" spans="6:23" x14ac:dyDescent="0.2">
      <c r="F34823" s="610"/>
      <c r="H34823" s="612"/>
      <c r="I34823" s="598"/>
      <c r="J34823" s="598"/>
      <c r="M34823" s="598"/>
      <c r="N34823" s="598"/>
      <c r="V34823" s="598"/>
      <c r="W34823" s="598"/>
    </row>
    <row r="34824" spans="6:23" x14ac:dyDescent="0.2">
      <c r="F34824" s="610"/>
      <c r="H34824" s="612"/>
      <c r="I34824" s="598"/>
      <c r="J34824" s="598"/>
      <c r="M34824" s="598"/>
      <c r="N34824" s="598"/>
      <c r="V34824" s="598"/>
      <c r="W34824" s="598"/>
    </row>
    <row r="34825" spans="6:23" x14ac:dyDescent="0.2">
      <c r="F34825" s="610"/>
      <c r="H34825" s="612"/>
      <c r="I34825" s="598"/>
      <c r="J34825" s="598"/>
      <c r="M34825" s="598"/>
      <c r="N34825" s="598"/>
      <c r="V34825" s="598"/>
      <c r="W34825" s="598"/>
    </row>
    <row r="34826" spans="6:23" x14ac:dyDescent="0.2">
      <c r="F34826" s="610"/>
      <c r="H34826" s="612"/>
      <c r="I34826" s="598"/>
      <c r="J34826" s="598"/>
      <c r="M34826" s="598"/>
      <c r="N34826" s="598"/>
      <c r="V34826" s="598"/>
      <c r="W34826" s="598"/>
    </row>
    <row r="34827" spans="6:23" x14ac:dyDescent="0.2">
      <c r="F34827" s="610"/>
      <c r="H34827" s="612"/>
      <c r="I34827" s="598"/>
      <c r="J34827" s="598"/>
      <c r="M34827" s="598"/>
      <c r="N34827" s="598"/>
      <c r="V34827" s="598"/>
      <c r="W34827" s="598"/>
    </row>
    <row r="34828" spans="6:23" x14ac:dyDescent="0.2">
      <c r="F34828" s="610"/>
      <c r="H34828" s="612"/>
      <c r="I34828" s="598"/>
      <c r="J34828" s="598"/>
      <c r="M34828" s="598"/>
      <c r="N34828" s="598"/>
      <c r="V34828" s="598"/>
      <c r="W34828" s="598"/>
    </row>
    <row r="34829" spans="6:23" x14ac:dyDescent="0.2">
      <c r="F34829" s="610"/>
      <c r="H34829" s="612"/>
      <c r="I34829" s="598"/>
      <c r="J34829" s="598"/>
      <c r="M34829" s="598"/>
      <c r="N34829" s="598"/>
      <c r="V34829" s="598"/>
      <c r="W34829" s="598"/>
    </row>
    <row r="34830" spans="6:23" x14ac:dyDescent="0.2">
      <c r="F34830" s="610"/>
      <c r="H34830" s="612"/>
      <c r="I34830" s="598"/>
      <c r="J34830" s="598"/>
      <c r="M34830" s="598"/>
      <c r="N34830" s="598"/>
      <c r="V34830" s="598"/>
      <c r="W34830" s="598"/>
    </row>
    <row r="34831" spans="6:23" x14ac:dyDescent="0.2">
      <c r="F34831" s="610"/>
      <c r="H34831" s="612"/>
      <c r="I34831" s="598"/>
      <c r="J34831" s="598"/>
      <c r="M34831" s="598"/>
      <c r="N34831" s="598"/>
      <c r="V34831" s="598"/>
      <c r="W34831" s="598"/>
    </row>
    <row r="34832" spans="6:23" x14ac:dyDescent="0.2">
      <c r="F34832" s="610"/>
      <c r="H34832" s="612"/>
      <c r="I34832" s="598"/>
      <c r="J34832" s="598"/>
      <c r="M34832" s="598"/>
      <c r="N34832" s="598"/>
      <c r="V34832" s="598"/>
      <c r="W34832" s="598"/>
    </row>
    <row r="34833" spans="6:23" x14ac:dyDescent="0.2">
      <c r="F34833" s="610"/>
      <c r="H34833" s="612"/>
      <c r="I34833" s="598"/>
      <c r="J34833" s="598"/>
      <c r="M34833" s="598"/>
      <c r="N34833" s="598"/>
      <c r="V34833" s="598"/>
      <c r="W34833" s="598"/>
    </row>
    <row r="34834" spans="6:23" x14ac:dyDescent="0.2">
      <c r="F34834" s="610"/>
      <c r="H34834" s="612"/>
      <c r="I34834" s="598"/>
      <c r="J34834" s="598"/>
      <c r="M34834" s="598"/>
      <c r="N34834" s="598"/>
      <c r="V34834" s="598"/>
      <c r="W34834" s="598"/>
    </row>
    <row r="34835" spans="6:23" x14ac:dyDescent="0.2">
      <c r="F34835" s="610"/>
      <c r="H34835" s="612"/>
      <c r="I34835" s="598"/>
      <c r="J34835" s="598"/>
      <c r="M34835" s="598"/>
      <c r="N34835" s="598"/>
      <c r="V34835" s="598"/>
      <c r="W34835" s="598"/>
    </row>
    <row r="34836" spans="6:23" x14ac:dyDescent="0.2">
      <c r="F34836" s="610"/>
      <c r="H34836" s="612"/>
      <c r="I34836" s="598"/>
      <c r="J34836" s="598"/>
      <c r="M34836" s="598"/>
      <c r="N34836" s="598"/>
      <c r="V34836" s="598"/>
      <c r="W34836" s="598"/>
    </row>
    <row r="34837" spans="6:23" x14ac:dyDescent="0.2">
      <c r="F34837" s="610"/>
      <c r="H34837" s="612"/>
      <c r="I34837" s="598"/>
      <c r="J34837" s="598"/>
      <c r="M34837" s="598"/>
      <c r="N34837" s="598"/>
      <c r="V34837" s="598"/>
      <c r="W34837" s="598"/>
    </row>
    <row r="34838" spans="6:23" x14ac:dyDescent="0.2">
      <c r="F34838" s="610"/>
      <c r="H34838" s="612"/>
      <c r="I34838" s="598"/>
      <c r="J34838" s="598"/>
      <c r="M34838" s="598"/>
      <c r="N34838" s="598"/>
      <c r="V34838" s="598"/>
      <c r="W34838" s="598"/>
    </row>
    <row r="34839" spans="6:23" x14ac:dyDescent="0.2">
      <c r="F34839" s="610"/>
      <c r="H34839" s="612"/>
      <c r="I34839" s="598"/>
      <c r="J34839" s="598"/>
      <c r="M34839" s="598"/>
      <c r="N34839" s="598"/>
      <c r="V34839" s="598"/>
      <c r="W34839" s="598"/>
    </row>
    <row r="34840" spans="6:23" x14ac:dyDescent="0.2">
      <c r="F34840" s="610"/>
      <c r="H34840" s="612"/>
      <c r="I34840" s="598"/>
      <c r="J34840" s="598"/>
      <c r="M34840" s="598"/>
      <c r="N34840" s="598"/>
      <c r="V34840" s="598"/>
      <c r="W34840" s="598"/>
    </row>
    <row r="34841" spans="6:23" x14ac:dyDescent="0.2">
      <c r="F34841" s="610"/>
      <c r="H34841" s="612"/>
      <c r="I34841" s="598"/>
      <c r="J34841" s="598"/>
      <c r="M34841" s="598"/>
      <c r="N34841" s="598"/>
      <c r="V34841" s="598"/>
      <c r="W34841" s="598"/>
    </row>
    <row r="34842" spans="6:23" x14ac:dyDescent="0.2">
      <c r="F34842" s="610"/>
      <c r="H34842" s="612"/>
      <c r="I34842" s="598"/>
      <c r="J34842" s="598"/>
      <c r="M34842" s="598"/>
      <c r="N34842" s="598"/>
      <c r="V34842" s="598"/>
      <c r="W34842" s="598"/>
    </row>
    <row r="34843" spans="6:23" x14ac:dyDescent="0.2">
      <c r="F34843" s="610"/>
      <c r="H34843" s="612"/>
      <c r="I34843" s="598"/>
      <c r="J34843" s="598"/>
      <c r="M34843" s="598"/>
      <c r="N34843" s="598"/>
      <c r="V34843" s="598"/>
      <c r="W34843" s="598"/>
    </row>
    <row r="34844" spans="6:23" x14ac:dyDescent="0.2">
      <c r="F34844" s="610"/>
      <c r="H34844" s="612"/>
      <c r="I34844" s="598"/>
      <c r="J34844" s="598"/>
      <c r="M34844" s="598"/>
      <c r="N34844" s="598"/>
      <c r="V34844" s="598"/>
      <c r="W34844" s="598"/>
    </row>
    <row r="34845" spans="6:23" x14ac:dyDescent="0.2">
      <c r="F34845" s="610"/>
      <c r="H34845" s="612"/>
      <c r="I34845" s="598"/>
      <c r="J34845" s="598"/>
      <c r="M34845" s="598"/>
      <c r="N34845" s="598"/>
      <c r="V34845" s="598"/>
      <c r="W34845" s="598"/>
    </row>
    <row r="34846" spans="6:23" x14ac:dyDescent="0.2">
      <c r="F34846" s="610"/>
      <c r="H34846" s="612"/>
      <c r="I34846" s="598"/>
      <c r="J34846" s="598"/>
      <c r="M34846" s="598"/>
      <c r="N34846" s="598"/>
      <c r="V34846" s="598"/>
      <c r="W34846" s="598"/>
    </row>
    <row r="34847" spans="6:23" x14ac:dyDescent="0.2">
      <c r="F34847" s="610"/>
      <c r="H34847" s="612"/>
      <c r="I34847" s="598"/>
      <c r="J34847" s="598"/>
      <c r="M34847" s="598"/>
      <c r="N34847" s="598"/>
      <c r="V34847" s="598"/>
      <c r="W34847" s="598"/>
    </row>
    <row r="34848" spans="6:23" x14ac:dyDescent="0.2">
      <c r="F34848" s="610"/>
      <c r="H34848" s="612"/>
      <c r="I34848" s="598"/>
      <c r="J34848" s="598"/>
      <c r="M34848" s="598"/>
      <c r="N34848" s="598"/>
      <c r="V34848" s="598"/>
      <c r="W34848" s="598"/>
    </row>
    <row r="34849" spans="6:23" x14ac:dyDescent="0.2">
      <c r="F34849" s="610"/>
      <c r="H34849" s="612"/>
      <c r="I34849" s="598"/>
      <c r="J34849" s="598"/>
      <c r="M34849" s="598"/>
      <c r="N34849" s="598"/>
      <c r="V34849" s="598"/>
      <c r="W34849" s="598"/>
    </row>
    <row r="34850" spans="6:23" x14ac:dyDescent="0.2">
      <c r="F34850" s="610"/>
      <c r="H34850" s="612"/>
      <c r="I34850" s="598"/>
      <c r="J34850" s="598"/>
      <c r="M34850" s="598"/>
      <c r="N34850" s="598"/>
      <c r="V34850" s="598"/>
      <c r="W34850" s="598"/>
    </row>
    <row r="34851" spans="6:23" x14ac:dyDescent="0.2">
      <c r="F34851" s="610"/>
      <c r="H34851" s="612"/>
      <c r="I34851" s="598"/>
      <c r="J34851" s="598"/>
      <c r="M34851" s="598"/>
      <c r="N34851" s="598"/>
      <c r="V34851" s="598"/>
      <c r="W34851" s="598"/>
    </row>
    <row r="34852" spans="6:23" x14ac:dyDescent="0.2">
      <c r="F34852" s="610"/>
      <c r="H34852" s="612"/>
      <c r="I34852" s="598"/>
      <c r="J34852" s="598"/>
      <c r="M34852" s="598"/>
      <c r="N34852" s="598"/>
      <c r="V34852" s="598"/>
      <c r="W34852" s="598"/>
    </row>
    <row r="34853" spans="6:23" x14ac:dyDescent="0.2">
      <c r="F34853" s="610"/>
      <c r="H34853" s="612"/>
      <c r="I34853" s="598"/>
      <c r="J34853" s="598"/>
      <c r="M34853" s="598"/>
      <c r="N34853" s="598"/>
      <c r="V34853" s="598"/>
      <c r="W34853" s="598"/>
    </row>
    <row r="34854" spans="6:23" x14ac:dyDescent="0.2">
      <c r="F34854" s="610"/>
      <c r="H34854" s="612"/>
      <c r="I34854" s="598"/>
      <c r="J34854" s="598"/>
      <c r="M34854" s="598"/>
      <c r="N34854" s="598"/>
      <c r="V34854" s="598"/>
      <c r="W34854" s="598"/>
    </row>
    <row r="34855" spans="6:23" x14ac:dyDescent="0.2">
      <c r="F34855" s="610"/>
      <c r="H34855" s="612"/>
      <c r="I34855" s="598"/>
      <c r="J34855" s="598"/>
      <c r="M34855" s="598"/>
      <c r="N34855" s="598"/>
      <c r="V34855" s="598"/>
      <c r="W34855" s="598"/>
    </row>
    <row r="34856" spans="6:23" x14ac:dyDescent="0.2">
      <c r="F34856" s="610"/>
      <c r="H34856" s="612"/>
      <c r="I34856" s="598"/>
      <c r="J34856" s="598"/>
      <c r="M34856" s="598"/>
      <c r="N34856" s="598"/>
      <c r="V34856" s="598"/>
      <c r="W34856" s="598"/>
    </row>
    <row r="34857" spans="6:23" x14ac:dyDescent="0.2">
      <c r="F34857" s="610"/>
      <c r="H34857" s="612"/>
      <c r="I34857" s="598"/>
      <c r="J34857" s="598"/>
      <c r="M34857" s="598"/>
      <c r="N34857" s="598"/>
      <c r="V34857" s="598"/>
      <c r="W34857" s="598"/>
    </row>
    <row r="34858" spans="6:23" x14ac:dyDescent="0.2">
      <c r="F34858" s="610"/>
      <c r="H34858" s="612"/>
      <c r="I34858" s="598"/>
      <c r="J34858" s="598"/>
      <c r="M34858" s="598"/>
      <c r="N34858" s="598"/>
      <c r="V34858" s="598"/>
      <c r="W34858" s="598"/>
    </row>
    <row r="34859" spans="6:23" x14ac:dyDescent="0.2">
      <c r="F34859" s="610"/>
      <c r="H34859" s="612"/>
      <c r="I34859" s="598"/>
      <c r="J34859" s="598"/>
      <c r="M34859" s="598"/>
      <c r="N34859" s="598"/>
      <c r="V34859" s="598"/>
      <c r="W34859" s="598"/>
    </row>
    <row r="34860" spans="6:23" x14ac:dyDescent="0.2">
      <c r="F34860" s="610"/>
      <c r="H34860" s="612"/>
      <c r="I34860" s="598"/>
      <c r="J34860" s="598"/>
      <c r="M34860" s="598"/>
      <c r="N34860" s="598"/>
      <c r="V34860" s="598"/>
      <c r="W34860" s="598"/>
    </row>
    <row r="34861" spans="6:23" x14ac:dyDescent="0.2">
      <c r="F34861" s="610"/>
      <c r="H34861" s="612"/>
      <c r="I34861" s="598"/>
      <c r="J34861" s="598"/>
      <c r="M34861" s="598"/>
      <c r="N34861" s="598"/>
      <c r="V34861" s="598"/>
      <c r="W34861" s="598"/>
    </row>
    <row r="34862" spans="6:23" x14ac:dyDescent="0.2">
      <c r="F34862" s="610"/>
      <c r="H34862" s="612"/>
      <c r="I34862" s="598"/>
      <c r="J34862" s="598"/>
      <c r="M34862" s="598"/>
      <c r="N34862" s="598"/>
      <c r="V34862" s="598"/>
      <c r="W34862" s="598"/>
    </row>
    <row r="34863" spans="6:23" x14ac:dyDescent="0.2">
      <c r="F34863" s="610"/>
      <c r="H34863" s="612"/>
      <c r="I34863" s="598"/>
      <c r="J34863" s="598"/>
      <c r="M34863" s="598"/>
      <c r="N34863" s="598"/>
      <c r="V34863" s="598"/>
      <c r="W34863" s="598"/>
    </row>
    <row r="34864" spans="6:23" x14ac:dyDescent="0.2">
      <c r="F34864" s="610"/>
      <c r="H34864" s="612"/>
      <c r="I34864" s="598"/>
      <c r="J34864" s="598"/>
      <c r="M34864" s="598"/>
      <c r="N34864" s="598"/>
      <c r="V34864" s="598"/>
      <c r="W34864" s="598"/>
    </row>
    <row r="34865" spans="6:23" x14ac:dyDescent="0.2">
      <c r="F34865" s="610"/>
      <c r="H34865" s="612"/>
      <c r="I34865" s="598"/>
      <c r="J34865" s="598"/>
      <c r="M34865" s="598"/>
      <c r="N34865" s="598"/>
      <c r="V34865" s="598"/>
      <c r="W34865" s="598"/>
    </row>
    <row r="34866" spans="6:23" x14ac:dyDescent="0.2">
      <c r="F34866" s="610"/>
      <c r="H34866" s="612"/>
      <c r="I34866" s="598"/>
      <c r="J34866" s="598"/>
      <c r="M34866" s="598"/>
      <c r="N34866" s="598"/>
      <c r="V34866" s="598"/>
      <c r="W34866" s="598"/>
    </row>
    <row r="34867" spans="6:23" x14ac:dyDescent="0.2">
      <c r="F34867" s="610"/>
      <c r="H34867" s="612"/>
      <c r="I34867" s="598"/>
      <c r="J34867" s="598"/>
      <c r="M34867" s="598"/>
      <c r="N34867" s="598"/>
      <c r="V34867" s="598"/>
      <c r="W34867" s="598"/>
    </row>
    <row r="34868" spans="6:23" x14ac:dyDescent="0.2">
      <c r="F34868" s="610"/>
      <c r="H34868" s="612"/>
      <c r="I34868" s="598"/>
      <c r="J34868" s="598"/>
      <c r="M34868" s="598"/>
      <c r="N34868" s="598"/>
      <c r="V34868" s="598"/>
      <c r="W34868" s="598"/>
    </row>
    <row r="34869" spans="6:23" x14ac:dyDescent="0.2">
      <c r="F34869" s="610"/>
      <c r="H34869" s="612"/>
      <c r="I34869" s="598"/>
      <c r="J34869" s="598"/>
      <c r="M34869" s="598"/>
      <c r="N34869" s="598"/>
      <c r="V34869" s="598"/>
      <c r="W34869" s="598"/>
    </row>
    <row r="34870" spans="6:23" x14ac:dyDescent="0.2">
      <c r="F34870" s="610"/>
      <c r="H34870" s="612"/>
      <c r="I34870" s="598"/>
      <c r="J34870" s="598"/>
      <c r="M34870" s="598"/>
      <c r="N34870" s="598"/>
      <c r="V34870" s="598"/>
      <c r="W34870" s="598"/>
    </row>
    <row r="34871" spans="6:23" x14ac:dyDescent="0.2">
      <c r="F34871" s="610"/>
      <c r="H34871" s="612"/>
      <c r="I34871" s="598"/>
      <c r="J34871" s="598"/>
      <c r="M34871" s="598"/>
      <c r="N34871" s="598"/>
      <c r="V34871" s="598"/>
      <c r="W34871" s="598"/>
    </row>
    <row r="34872" spans="6:23" x14ac:dyDescent="0.2">
      <c r="F34872" s="610"/>
      <c r="H34872" s="612"/>
      <c r="I34872" s="598"/>
      <c r="J34872" s="598"/>
      <c r="M34872" s="598"/>
      <c r="N34872" s="598"/>
      <c r="V34872" s="598"/>
      <c r="W34872" s="598"/>
    </row>
    <row r="34873" spans="6:23" x14ac:dyDescent="0.2">
      <c r="F34873" s="610"/>
      <c r="H34873" s="612"/>
      <c r="I34873" s="598"/>
      <c r="J34873" s="598"/>
      <c r="M34873" s="598"/>
      <c r="N34873" s="598"/>
      <c r="V34873" s="598"/>
      <c r="W34873" s="598"/>
    </row>
    <row r="34874" spans="6:23" x14ac:dyDescent="0.2">
      <c r="F34874" s="610"/>
      <c r="H34874" s="612"/>
      <c r="I34874" s="598"/>
      <c r="J34874" s="598"/>
      <c r="M34874" s="598"/>
      <c r="N34874" s="598"/>
      <c r="V34874" s="598"/>
      <c r="W34874" s="598"/>
    </row>
    <row r="34875" spans="6:23" x14ac:dyDescent="0.2">
      <c r="F34875" s="610"/>
      <c r="H34875" s="612"/>
      <c r="I34875" s="598"/>
      <c r="J34875" s="598"/>
      <c r="M34875" s="598"/>
      <c r="N34875" s="598"/>
      <c r="V34875" s="598"/>
      <c r="W34875" s="598"/>
    </row>
    <row r="34876" spans="6:23" x14ac:dyDescent="0.2">
      <c r="F34876" s="610"/>
      <c r="H34876" s="612"/>
      <c r="I34876" s="598"/>
      <c r="J34876" s="598"/>
      <c r="M34876" s="598"/>
      <c r="N34876" s="598"/>
      <c r="V34876" s="598"/>
      <c r="W34876" s="598"/>
    </row>
    <row r="34877" spans="6:23" x14ac:dyDescent="0.2">
      <c r="F34877" s="610"/>
      <c r="H34877" s="612"/>
      <c r="I34877" s="598"/>
      <c r="J34877" s="598"/>
      <c r="M34877" s="598"/>
      <c r="N34877" s="598"/>
      <c r="V34877" s="598"/>
      <c r="W34877" s="598"/>
    </row>
    <row r="34878" spans="6:23" x14ac:dyDescent="0.2">
      <c r="F34878" s="610"/>
      <c r="H34878" s="612"/>
      <c r="I34878" s="598"/>
      <c r="J34878" s="598"/>
      <c r="M34878" s="598"/>
      <c r="N34878" s="598"/>
      <c r="V34878" s="598"/>
      <c r="W34878" s="598"/>
    </row>
    <row r="34879" spans="6:23" x14ac:dyDescent="0.2">
      <c r="F34879" s="610"/>
      <c r="H34879" s="612"/>
      <c r="I34879" s="598"/>
      <c r="J34879" s="598"/>
      <c r="M34879" s="598"/>
      <c r="N34879" s="598"/>
      <c r="V34879" s="598"/>
      <c r="W34879" s="598"/>
    </row>
    <row r="34880" spans="6:23" x14ac:dyDescent="0.2">
      <c r="F34880" s="610"/>
      <c r="H34880" s="612"/>
      <c r="I34880" s="598"/>
      <c r="J34880" s="598"/>
      <c r="M34880" s="598"/>
      <c r="N34880" s="598"/>
      <c r="V34880" s="598"/>
      <c r="W34880" s="598"/>
    </row>
    <row r="34881" spans="6:23" x14ac:dyDescent="0.2">
      <c r="F34881" s="610"/>
      <c r="H34881" s="612"/>
      <c r="I34881" s="598"/>
      <c r="J34881" s="598"/>
      <c r="M34881" s="598"/>
      <c r="N34881" s="598"/>
      <c r="V34881" s="598"/>
      <c r="W34881" s="598"/>
    </row>
    <row r="34882" spans="6:23" x14ac:dyDescent="0.2">
      <c r="F34882" s="610"/>
      <c r="H34882" s="612"/>
      <c r="I34882" s="598"/>
      <c r="J34882" s="598"/>
      <c r="M34882" s="598"/>
      <c r="N34882" s="598"/>
      <c r="V34882" s="598"/>
      <c r="W34882" s="598"/>
    </row>
    <row r="34883" spans="6:23" x14ac:dyDescent="0.2">
      <c r="F34883" s="610"/>
      <c r="H34883" s="612"/>
      <c r="I34883" s="598"/>
      <c r="J34883" s="598"/>
      <c r="M34883" s="598"/>
      <c r="N34883" s="598"/>
      <c r="V34883" s="598"/>
      <c r="W34883" s="598"/>
    </row>
    <row r="34884" spans="6:23" x14ac:dyDescent="0.2">
      <c r="F34884" s="610"/>
      <c r="H34884" s="612"/>
      <c r="I34884" s="598"/>
      <c r="J34884" s="598"/>
      <c r="M34884" s="598"/>
      <c r="N34884" s="598"/>
      <c r="V34884" s="598"/>
      <c r="W34884" s="598"/>
    </row>
    <row r="34885" spans="6:23" x14ac:dyDescent="0.2">
      <c r="F34885" s="610"/>
      <c r="H34885" s="612"/>
      <c r="I34885" s="598"/>
      <c r="J34885" s="598"/>
      <c r="M34885" s="598"/>
      <c r="N34885" s="598"/>
      <c r="V34885" s="598"/>
      <c r="W34885" s="598"/>
    </row>
    <row r="34886" spans="6:23" x14ac:dyDescent="0.2">
      <c r="F34886" s="610"/>
      <c r="H34886" s="612"/>
      <c r="I34886" s="598"/>
      <c r="J34886" s="598"/>
      <c r="M34886" s="598"/>
      <c r="N34886" s="598"/>
      <c r="V34886" s="598"/>
      <c r="W34886" s="598"/>
    </row>
    <row r="34887" spans="6:23" x14ac:dyDescent="0.2">
      <c r="F34887" s="610"/>
      <c r="H34887" s="612"/>
      <c r="I34887" s="598"/>
      <c r="J34887" s="598"/>
      <c r="M34887" s="598"/>
      <c r="N34887" s="598"/>
      <c r="V34887" s="598"/>
      <c r="W34887" s="598"/>
    </row>
    <row r="34888" spans="6:23" x14ac:dyDescent="0.2">
      <c r="F34888" s="610"/>
      <c r="H34888" s="612"/>
      <c r="I34888" s="598"/>
      <c r="J34888" s="598"/>
      <c r="M34888" s="598"/>
      <c r="N34888" s="598"/>
      <c r="V34888" s="598"/>
      <c r="W34888" s="598"/>
    </row>
    <row r="34889" spans="6:23" x14ac:dyDescent="0.2">
      <c r="F34889" s="610"/>
      <c r="H34889" s="612"/>
      <c r="I34889" s="598"/>
      <c r="J34889" s="598"/>
      <c r="M34889" s="598"/>
      <c r="N34889" s="598"/>
      <c r="V34889" s="598"/>
      <c r="W34889" s="598"/>
    </row>
    <row r="34890" spans="6:23" x14ac:dyDescent="0.2">
      <c r="F34890" s="610"/>
      <c r="H34890" s="612"/>
      <c r="I34890" s="598"/>
      <c r="J34890" s="598"/>
      <c r="M34890" s="598"/>
      <c r="N34890" s="598"/>
      <c r="V34890" s="598"/>
      <c r="W34890" s="598"/>
    </row>
    <row r="34891" spans="6:23" x14ac:dyDescent="0.2">
      <c r="F34891" s="610"/>
      <c r="H34891" s="612"/>
      <c r="I34891" s="598"/>
      <c r="J34891" s="598"/>
      <c r="M34891" s="598"/>
      <c r="N34891" s="598"/>
      <c r="V34891" s="598"/>
      <c r="W34891" s="598"/>
    </row>
    <row r="34892" spans="6:23" x14ac:dyDescent="0.2">
      <c r="F34892" s="610"/>
      <c r="H34892" s="612"/>
      <c r="I34892" s="598"/>
      <c r="J34892" s="598"/>
      <c r="M34892" s="598"/>
      <c r="N34892" s="598"/>
      <c r="V34892" s="598"/>
      <c r="W34892" s="598"/>
    </row>
    <row r="34893" spans="6:23" x14ac:dyDescent="0.2">
      <c r="F34893" s="610"/>
      <c r="H34893" s="612"/>
      <c r="I34893" s="598"/>
      <c r="J34893" s="598"/>
      <c r="M34893" s="598"/>
      <c r="N34893" s="598"/>
      <c r="V34893" s="598"/>
      <c r="W34893" s="598"/>
    </row>
    <row r="34894" spans="6:23" x14ac:dyDescent="0.2">
      <c r="F34894" s="610"/>
      <c r="H34894" s="612"/>
      <c r="I34894" s="598"/>
      <c r="J34894" s="598"/>
      <c r="M34894" s="598"/>
      <c r="N34894" s="598"/>
      <c r="V34894" s="598"/>
      <c r="W34894" s="598"/>
    </row>
    <row r="34895" spans="6:23" x14ac:dyDescent="0.2">
      <c r="F34895" s="610"/>
      <c r="H34895" s="612"/>
      <c r="I34895" s="598"/>
      <c r="J34895" s="598"/>
      <c r="M34895" s="598"/>
      <c r="N34895" s="598"/>
      <c r="V34895" s="598"/>
      <c r="W34895" s="598"/>
    </row>
    <row r="34896" spans="6:23" x14ac:dyDescent="0.2">
      <c r="F34896" s="610"/>
      <c r="H34896" s="612"/>
      <c r="I34896" s="598"/>
      <c r="J34896" s="598"/>
      <c r="M34896" s="598"/>
      <c r="N34896" s="598"/>
      <c r="V34896" s="598"/>
      <c r="W34896" s="598"/>
    </row>
    <row r="34897" spans="6:23" x14ac:dyDescent="0.2">
      <c r="F34897" s="610"/>
      <c r="H34897" s="612"/>
      <c r="I34897" s="598"/>
      <c r="J34897" s="598"/>
      <c r="M34897" s="598"/>
      <c r="N34897" s="598"/>
      <c r="V34897" s="598"/>
      <c r="W34897" s="598"/>
    </row>
    <row r="34898" spans="6:23" x14ac:dyDescent="0.2">
      <c r="F34898" s="610"/>
      <c r="H34898" s="612"/>
      <c r="I34898" s="598"/>
      <c r="J34898" s="598"/>
      <c r="M34898" s="598"/>
      <c r="N34898" s="598"/>
      <c r="V34898" s="598"/>
      <c r="W34898" s="598"/>
    </row>
    <row r="34899" spans="6:23" x14ac:dyDescent="0.2">
      <c r="F34899" s="610"/>
      <c r="H34899" s="612"/>
      <c r="I34899" s="598"/>
      <c r="J34899" s="598"/>
      <c r="M34899" s="598"/>
      <c r="N34899" s="598"/>
      <c r="V34899" s="598"/>
      <c r="W34899" s="598"/>
    </row>
    <row r="34900" spans="6:23" x14ac:dyDescent="0.2">
      <c r="F34900" s="610"/>
      <c r="H34900" s="612"/>
      <c r="I34900" s="598"/>
      <c r="J34900" s="598"/>
      <c r="M34900" s="598"/>
      <c r="N34900" s="598"/>
      <c r="V34900" s="598"/>
      <c r="W34900" s="598"/>
    </row>
    <row r="34901" spans="6:23" x14ac:dyDescent="0.2">
      <c r="F34901" s="610"/>
      <c r="H34901" s="612"/>
      <c r="I34901" s="598"/>
      <c r="J34901" s="598"/>
      <c r="M34901" s="598"/>
      <c r="N34901" s="598"/>
      <c r="V34901" s="598"/>
      <c r="W34901" s="598"/>
    </row>
    <row r="34902" spans="6:23" x14ac:dyDescent="0.2">
      <c r="F34902" s="610"/>
      <c r="H34902" s="612"/>
      <c r="I34902" s="598"/>
      <c r="J34902" s="598"/>
      <c r="M34902" s="598"/>
      <c r="N34902" s="598"/>
      <c r="V34902" s="598"/>
      <c r="W34902" s="598"/>
    </row>
    <row r="34903" spans="6:23" x14ac:dyDescent="0.2">
      <c r="F34903" s="610"/>
      <c r="H34903" s="612"/>
      <c r="I34903" s="598"/>
      <c r="J34903" s="598"/>
      <c r="M34903" s="598"/>
      <c r="N34903" s="598"/>
      <c r="V34903" s="598"/>
      <c r="W34903" s="598"/>
    </row>
    <row r="34904" spans="6:23" x14ac:dyDescent="0.2">
      <c r="F34904" s="610"/>
      <c r="H34904" s="612"/>
      <c r="I34904" s="598"/>
      <c r="J34904" s="598"/>
      <c r="M34904" s="598"/>
      <c r="N34904" s="598"/>
      <c r="V34904" s="598"/>
      <c r="W34904" s="598"/>
    </row>
    <row r="34905" spans="6:23" x14ac:dyDescent="0.2">
      <c r="F34905" s="610"/>
      <c r="H34905" s="612"/>
      <c r="I34905" s="598"/>
      <c r="J34905" s="598"/>
      <c r="M34905" s="598"/>
      <c r="N34905" s="598"/>
      <c r="V34905" s="598"/>
      <c r="W34905" s="598"/>
    </row>
    <row r="34906" spans="6:23" x14ac:dyDescent="0.2">
      <c r="F34906" s="610"/>
      <c r="H34906" s="612"/>
      <c r="I34906" s="598"/>
      <c r="J34906" s="598"/>
      <c r="M34906" s="598"/>
      <c r="N34906" s="598"/>
      <c r="V34906" s="598"/>
      <c r="W34906" s="598"/>
    </row>
    <row r="34907" spans="6:23" x14ac:dyDescent="0.2">
      <c r="F34907" s="610"/>
      <c r="H34907" s="612"/>
      <c r="I34907" s="598"/>
      <c r="J34907" s="598"/>
      <c r="M34907" s="598"/>
      <c r="N34907" s="598"/>
      <c r="V34907" s="598"/>
      <c r="W34907" s="598"/>
    </row>
    <row r="34908" spans="6:23" x14ac:dyDescent="0.2">
      <c r="F34908" s="610"/>
      <c r="H34908" s="612"/>
      <c r="I34908" s="598"/>
      <c r="J34908" s="598"/>
      <c r="M34908" s="598"/>
      <c r="N34908" s="598"/>
      <c r="V34908" s="598"/>
      <c r="W34908" s="598"/>
    </row>
    <row r="34909" spans="6:23" x14ac:dyDescent="0.2">
      <c r="F34909" s="610"/>
      <c r="H34909" s="612"/>
      <c r="I34909" s="598"/>
      <c r="J34909" s="598"/>
      <c r="M34909" s="598"/>
      <c r="N34909" s="598"/>
      <c r="V34909" s="598"/>
      <c r="W34909" s="598"/>
    </row>
    <row r="34910" spans="6:23" x14ac:dyDescent="0.2">
      <c r="F34910" s="610"/>
      <c r="H34910" s="612"/>
      <c r="I34910" s="598"/>
      <c r="J34910" s="598"/>
      <c r="M34910" s="598"/>
      <c r="N34910" s="598"/>
      <c r="V34910" s="598"/>
      <c r="W34910" s="598"/>
    </row>
    <row r="34911" spans="6:23" x14ac:dyDescent="0.2">
      <c r="F34911" s="610"/>
      <c r="H34911" s="612"/>
      <c r="I34911" s="598"/>
      <c r="J34911" s="598"/>
      <c r="M34911" s="598"/>
      <c r="N34911" s="598"/>
      <c r="V34911" s="598"/>
      <c r="W34911" s="598"/>
    </row>
    <row r="34912" spans="6:23" x14ac:dyDescent="0.2">
      <c r="F34912" s="610"/>
      <c r="H34912" s="612"/>
      <c r="I34912" s="598"/>
      <c r="J34912" s="598"/>
      <c r="M34912" s="598"/>
      <c r="N34912" s="598"/>
      <c r="V34912" s="598"/>
      <c r="W34912" s="598"/>
    </row>
    <row r="34913" spans="6:23" x14ac:dyDescent="0.2">
      <c r="F34913" s="610"/>
      <c r="H34913" s="612"/>
      <c r="I34913" s="598"/>
      <c r="J34913" s="598"/>
      <c r="M34913" s="598"/>
      <c r="N34913" s="598"/>
      <c r="V34913" s="598"/>
      <c r="W34913" s="598"/>
    </row>
    <row r="34914" spans="6:23" x14ac:dyDescent="0.2">
      <c r="F34914" s="610"/>
      <c r="H34914" s="612"/>
      <c r="I34914" s="598"/>
      <c r="J34914" s="598"/>
      <c r="M34914" s="598"/>
      <c r="N34914" s="598"/>
      <c r="V34914" s="598"/>
      <c r="W34914" s="598"/>
    </row>
    <row r="34915" spans="6:23" x14ac:dyDescent="0.2">
      <c r="F34915" s="610"/>
      <c r="H34915" s="612"/>
      <c r="I34915" s="598"/>
      <c r="J34915" s="598"/>
      <c r="M34915" s="598"/>
      <c r="N34915" s="598"/>
      <c r="V34915" s="598"/>
      <c r="W34915" s="598"/>
    </row>
    <row r="34916" spans="6:23" x14ac:dyDescent="0.2">
      <c r="F34916" s="610"/>
      <c r="H34916" s="612"/>
      <c r="I34916" s="598"/>
      <c r="J34916" s="598"/>
      <c r="M34916" s="598"/>
      <c r="N34916" s="598"/>
      <c r="V34916" s="598"/>
      <c r="W34916" s="598"/>
    </row>
    <row r="34917" spans="6:23" x14ac:dyDescent="0.2">
      <c r="F34917" s="610"/>
      <c r="H34917" s="612"/>
      <c r="I34917" s="598"/>
      <c r="J34917" s="598"/>
      <c r="M34917" s="598"/>
      <c r="N34917" s="598"/>
      <c r="V34917" s="598"/>
      <c r="W34917" s="598"/>
    </row>
    <row r="34918" spans="6:23" x14ac:dyDescent="0.2">
      <c r="F34918" s="610"/>
      <c r="H34918" s="612"/>
      <c r="I34918" s="598"/>
      <c r="J34918" s="598"/>
      <c r="M34918" s="598"/>
      <c r="N34918" s="598"/>
      <c r="V34918" s="598"/>
      <c r="W34918" s="598"/>
    </row>
    <row r="34919" spans="6:23" x14ac:dyDescent="0.2">
      <c r="F34919" s="610"/>
      <c r="H34919" s="612"/>
      <c r="I34919" s="598"/>
      <c r="J34919" s="598"/>
      <c r="M34919" s="598"/>
      <c r="N34919" s="598"/>
      <c r="V34919" s="598"/>
      <c r="W34919" s="598"/>
    </row>
    <row r="34920" spans="6:23" x14ac:dyDescent="0.2">
      <c r="F34920" s="610"/>
      <c r="H34920" s="612"/>
      <c r="I34920" s="598"/>
      <c r="J34920" s="598"/>
      <c r="M34920" s="598"/>
      <c r="N34920" s="598"/>
      <c r="V34920" s="598"/>
      <c r="W34920" s="598"/>
    </row>
    <row r="34921" spans="6:23" x14ac:dyDescent="0.2">
      <c r="F34921" s="610"/>
      <c r="H34921" s="612"/>
      <c r="I34921" s="598"/>
      <c r="J34921" s="598"/>
      <c r="M34921" s="598"/>
      <c r="N34921" s="598"/>
      <c r="V34921" s="598"/>
      <c r="W34921" s="598"/>
    </row>
    <row r="34922" spans="6:23" x14ac:dyDescent="0.2">
      <c r="F34922" s="610"/>
      <c r="H34922" s="612"/>
      <c r="I34922" s="598"/>
      <c r="J34922" s="598"/>
      <c r="M34922" s="598"/>
      <c r="N34922" s="598"/>
      <c r="V34922" s="598"/>
      <c r="W34922" s="598"/>
    </row>
    <row r="34923" spans="6:23" x14ac:dyDescent="0.2">
      <c r="F34923" s="610"/>
      <c r="H34923" s="612"/>
      <c r="I34923" s="598"/>
      <c r="J34923" s="598"/>
      <c r="M34923" s="598"/>
      <c r="N34923" s="598"/>
      <c r="V34923" s="598"/>
      <c r="W34923" s="598"/>
    </row>
    <row r="34924" spans="6:23" x14ac:dyDescent="0.2">
      <c r="F34924" s="610"/>
      <c r="H34924" s="612"/>
      <c r="I34924" s="598"/>
      <c r="J34924" s="598"/>
      <c r="M34924" s="598"/>
      <c r="N34924" s="598"/>
      <c r="V34924" s="598"/>
      <c r="W34924" s="598"/>
    </row>
    <row r="34925" spans="6:23" x14ac:dyDescent="0.2">
      <c r="F34925" s="610"/>
      <c r="H34925" s="612"/>
      <c r="I34925" s="598"/>
      <c r="J34925" s="598"/>
      <c r="M34925" s="598"/>
      <c r="N34925" s="598"/>
      <c r="V34925" s="598"/>
      <c r="W34925" s="598"/>
    </row>
    <row r="34926" spans="6:23" x14ac:dyDescent="0.2">
      <c r="F34926" s="610"/>
      <c r="H34926" s="612"/>
      <c r="I34926" s="598"/>
      <c r="J34926" s="598"/>
      <c r="M34926" s="598"/>
      <c r="N34926" s="598"/>
      <c r="V34926" s="598"/>
      <c r="W34926" s="598"/>
    </row>
    <row r="34927" spans="6:23" x14ac:dyDescent="0.2">
      <c r="F34927" s="610"/>
      <c r="H34927" s="612"/>
      <c r="I34927" s="598"/>
      <c r="J34927" s="598"/>
      <c r="M34927" s="598"/>
      <c r="N34927" s="598"/>
      <c r="V34927" s="598"/>
      <c r="W34927" s="598"/>
    </row>
    <row r="34928" spans="6:23" x14ac:dyDescent="0.2">
      <c r="F34928" s="610"/>
      <c r="H34928" s="612"/>
      <c r="I34928" s="598"/>
      <c r="J34928" s="598"/>
      <c r="M34928" s="598"/>
      <c r="N34928" s="598"/>
      <c r="V34928" s="598"/>
      <c r="W34928" s="598"/>
    </row>
    <row r="34929" spans="6:23" x14ac:dyDescent="0.2">
      <c r="F34929" s="610"/>
      <c r="H34929" s="612"/>
      <c r="I34929" s="598"/>
      <c r="J34929" s="598"/>
      <c r="M34929" s="598"/>
      <c r="N34929" s="598"/>
      <c r="V34929" s="598"/>
      <c r="W34929" s="598"/>
    </row>
    <row r="34930" spans="6:23" x14ac:dyDescent="0.2">
      <c r="F34930" s="610"/>
      <c r="H34930" s="612"/>
      <c r="I34930" s="598"/>
      <c r="J34930" s="598"/>
      <c r="M34930" s="598"/>
      <c r="N34930" s="598"/>
      <c r="V34930" s="598"/>
      <c r="W34930" s="598"/>
    </row>
    <row r="34931" spans="6:23" x14ac:dyDescent="0.2">
      <c r="F34931" s="610"/>
      <c r="H34931" s="612"/>
      <c r="I34931" s="598"/>
      <c r="J34931" s="598"/>
      <c r="M34931" s="598"/>
      <c r="N34931" s="598"/>
      <c r="V34931" s="598"/>
      <c r="W34931" s="598"/>
    </row>
    <row r="34932" spans="6:23" x14ac:dyDescent="0.2">
      <c r="F34932" s="610"/>
      <c r="H34932" s="612"/>
      <c r="I34932" s="598"/>
      <c r="J34932" s="598"/>
      <c r="M34932" s="598"/>
      <c r="N34932" s="598"/>
      <c r="V34932" s="598"/>
      <c r="W34932" s="598"/>
    </row>
    <row r="34933" spans="6:23" x14ac:dyDescent="0.2">
      <c r="F34933" s="610"/>
      <c r="H34933" s="612"/>
      <c r="I34933" s="598"/>
      <c r="J34933" s="598"/>
      <c r="M34933" s="598"/>
      <c r="N34933" s="598"/>
      <c r="V34933" s="598"/>
      <c r="W34933" s="598"/>
    </row>
    <row r="34934" spans="6:23" x14ac:dyDescent="0.2">
      <c r="F34934" s="610"/>
      <c r="H34934" s="612"/>
      <c r="I34934" s="598"/>
      <c r="J34934" s="598"/>
      <c r="M34934" s="598"/>
      <c r="N34934" s="598"/>
      <c r="V34934" s="598"/>
      <c r="W34934" s="598"/>
    </row>
    <row r="34935" spans="6:23" x14ac:dyDescent="0.2">
      <c r="F34935" s="610"/>
      <c r="H34935" s="612"/>
      <c r="I34935" s="598"/>
      <c r="J34935" s="598"/>
      <c r="M34935" s="598"/>
      <c r="N34935" s="598"/>
      <c r="V34935" s="598"/>
      <c r="W34935" s="598"/>
    </row>
    <row r="34936" spans="6:23" x14ac:dyDescent="0.2">
      <c r="F34936" s="610"/>
      <c r="H34936" s="612"/>
      <c r="I34936" s="598"/>
      <c r="J34936" s="598"/>
      <c r="M34936" s="598"/>
      <c r="N34936" s="598"/>
      <c r="V34936" s="598"/>
      <c r="W34936" s="598"/>
    </row>
    <row r="34937" spans="6:23" x14ac:dyDescent="0.2">
      <c r="F34937" s="610"/>
      <c r="H34937" s="612"/>
      <c r="I34937" s="598"/>
      <c r="J34937" s="598"/>
      <c r="M34937" s="598"/>
      <c r="N34937" s="598"/>
      <c r="V34937" s="598"/>
      <c r="W34937" s="598"/>
    </row>
    <row r="34938" spans="6:23" x14ac:dyDescent="0.2">
      <c r="F34938" s="610"/>
      <c r="H34938" s="612"/>
      <c r="I34938" s="598"/>
      <c r="J34938" s="598"/>
      <c r="M34938" s="598"/>
      <c r="N34938" s="598"/>
      <c r="V34938" s="598"/>
      <c r="W34938" s="598"/>
    </row>
    <row r="34939" spans="6:23" x14ac:dyDescent="0.2">
      <c r="F34939" s="610"/>
      <c r="H34939" s="612"/>
      <c r="I34939" s="598"/>
      <c r="J34939" s="598"/>
      <c r="M34939" s="598"/>
      <c r="N34939" s="598"/>
      <c r="V34939" s="598"/>
      <c r="W34939" s="598"/>
    </row>
    <row r="34940" spans="6:23" x14ac:dyDescent="0.2">
      <c r="F34940" s="610"/>
      <c r="H34940" s="612"/>
      <c r="I34940" s="598"/>
      <c r="J34940" s="598"/>
      <c r="M34940" s="598"/>
      <c r="N34940" s="598"/>
      <c r="V34940" s="598"/>
      <c r="W34940" s="598"/>
    </row>
    <row r="34941" spans="6:23" x14ac:dyDescent="0.2">
      <c r="F34941" s="610"/>
      <c r="H34941" s="612"/>
      <c r="I34941" s="598"/>
      <c r="J34941" s="598"/>
      <c r="M34941" s="598"/>
      <c r="N34941" s="598"/>
      <c r="V34941" s="598"/>
      <c r="W34941" s="598"/>
    </row>
    <row r="34942" spans="6:23" x14ac:dyDescent="0.2">
      <c r="F34942" s="610"/>
      <c r="H34942" s="612"/>
      <c r="I34942" s="598"/>
      <c r="J34942" s="598"/>
      <c r="M34942" s="598"/>
      <c r="N34942" s="598"/>
      <c r="V34942" s="598"/>
      <c r="W34942" s="598"/>
    </row>
    <row r="34943" spans="6:23" x14ac:dyDescent="0.2">
      <c r="F34943" s="610"/>
      <c r="H34943" s="612"/>
      <c r="I34943" s="598"/>
      <c r="J34943" s="598"/>
      <c r="M34943" s="598"/>
      <c r="N34943" s="598"/>
      <c r="V34943" s="598"/>
      <c r="W34943" s="598"/>
    </row>
    <row r="34944" spans="6:23" x14ac:dyDescent="0.2">
      <c r="F34944" s="610"/>
      <c r="H34944" s="612"/>
      <c r="I34944" s="598"/>
      <c r="J34944" s="598"/>
      <c r="M34944" s="598"/>
      <c r="N34944" s="598"/>
      <c r="V34944" s="598"/>
      <c r="W34944" s="598"/>
    </row>
    <row r="34945" spans="6:23" x14ac:dyDescent="0.2">
      <c r="F34945" s="610"/>
      <c r="H34945" s="612"/>
      <c r="I34945" s="598"/>
      <c r="J34945" s="598"/>
      <c r="M34945" s="598"/>
      <c r="N34945" s="598"/>
      <c r="V34945" s="598"/>
      <c r="W34945" s="598"/>
    </row>
    <row r="34946" spans="6:23" x14ac:dyDescent="0.2">
      <c r="F34946" s="610"/>
      <c r="H34946" s="612"/>
      <c r="I34946" s="598"/>
      <c r="J34946" s="598"/>
      <c r="M34946" s="598"/>
      <c r="N34946" s="598"/>
      <c r="V34946" s="598"/>
      <c r="W34946" s="598"/>
    </row>
    <row r="34947" spans="6:23" x14ac:dyDescent="0.2">
      <c r="F34947" s="610"/>
      <c r="H34947" s="612"/>
      <c r="I34947" s="598"/>
      <c r="J34947" s="598"/>
      <c r="M34947" s="598"/>
      <c r="N34947" s="598"/>
      <c r="V34947" s="598"/>
      <c r="W34947" s="598"/>
    </row>
    <row r="34948" spans="6:23" x14ac:dyDescent="0.2">
      <c r="F34948" s="610"/>
      <c r="H34948" s="612"/>
      <c r="I34948" s="598"/>
      <c r="J34948" s="598"/>
      <c r="M34948" s="598"/>
      <c r="N34948" s="598"/>
      <c r="V34948" s="598"/>
      <c r="W34948" s="598"/>
    </row>
    <row r="34949" spans="6:23" x14ac:dyDescent="0.2">
      <c r="F34949" s="610"/>
      <c r="H34949" s="612"/>
      <c r="I34949" s="598"/>
      <c r="J34949" s="598"/>
      <c r="M34949" s="598"/>
      <c r="N34949" s="598"/>
      <c r="V34949" s="598"/>
      <c r="W34949" s="598"/>
    </row>
    <row r="34950" spans="6:23" x14ac:dyDescent="0.2">
      <c r="F34950" s="610"/>
      <c r="H34950" s="612"/>
      <c r="I34950" s="598"/>
      <c r="J34950" s="598"/>
      <c r="M34950" s="598"/>
      <c r="N34950" s="598"/>
      <c r="V34950" s="598"/>
      <c r="W34950" s="598"/>
    </row>
    <row r="34951" spans="6:23" x14ac:dyDescent="0.2">
      <c r="F34951" s="610"/>
      <c r="H34951" s="612"/>
      <c r="I34951" s="598"/>
      <c r="J34951" s="598"/>
      <c r="M34951" s="598"/>
      <c r="N34951" s="598"/>
      <c r="V34951" s="598"/>
      <c r="W34951" s="598"/>
    </row>
    <row r="34952" spans="6:23" x14ac:dyDescent="0.2">
      <c r="F34952" s="610"/>
      <c r="H34952" s="612"/>
      <c r="I34952" s="598"/>
      <c r="J34952" s="598"/>
      <c r="M34952" s="598"/>
      <c r="N34952" s="598"/>
      <c r="V34952" s="598"/>
      <c r="W34952" s="598"/>
    </row>
    <row r="34953" spans="6:23" x14ac:dyDescent="0.2">
      <c r="F34953" s="610"/>
      <c r="H34953" s="612"/>
      <c r="I34953" s="598"/>
      <c r="J34953" s="598"/>
      <c r="M34953" s="598"/>
      <c r="N34953" s="598"/>
      <c r="V34953" s="598"/>
      <c r="W34953" s="598"/>
    </row>
    <row r="34954" spans="6:23" x14ac:dyDescent="0.2">
      <c r="F34954" s="610"/>
      <c r="H34954" s="612"/>
      <c r="I34954" s="598"/>
      <c r="J34954" s="598"/>
      <c r="M34954" s="598"/>
      <c r="N34954" s="598"/>
      <c r="V34954" s="598"/>
      <c r="W34954" s="598"/>
    </row>
    <row r="34955" spans="6:23" x14ac:dyDescent="0.2">
      <c r="F34955" s="610"/>
      <c r="H34955" s="612"/>
      <c r="I34955" s="598"/>
      <c r="J34955" s="598"/>
      <c r="M34955" s="598"/>
      <c r="N34955" s="598"/>
      <c r="V34955" s="598"/>
      <c r="W34955" s="598"/>
    </row>
    <row r="34956" spans="6:23" x14ac:dyDescent="0.2">
      <c r="F34956" s="610"/>
      <c r="H34956" s="612"/>
      <c r="I34956" s="598"/>
      <c r="J34956" s="598"/>
      <c r="M34956" s="598"/>
      <c r="N34956" s="598"/>
      <c r="V34956" s="598"/>
      <c r="W34956" s="598"/>
    </row>
    <row r="34957" spans="6:23" x14ac:dyDescent="0.2">
      <c r="F34957" s="610"/>
      <c r="H34957" s="612"/>
      <c r="I34957" s="598"/>
      <c r="J34957" s="598"/>
      <c r="M34957" s="598"/>
      <c r="N34957" s="598"/>
      <c r="V34957" s="598"/>
      <c r="W34957" s="598"/>
    </row>
    <row r="34958" spans="6:23" x14ac:dyDescent="0.2">
      <c r="F34958" s="610"/>
      <c r="H34958" s="612"/>
      <c r="I34958" s="598"/>
      <c r="J34958" s="598"/>
      <c r="M34958" s="598"/>
      <c r="N34958" s="598"/>
      <c r="V34958" s="598"/>
      <c r="W34958" s="598"/>
    </row>
    <row r="34959" spans="6:23" x14ac:dyDescent="0.2">
      <c r="F34959" s="610"/>
      <c r="H34959" s="612"/>
      <c r="I34959" s="598"/>
      <c r="J34959" s="598"/>
      <c r="M34959" s="598"/>
      <c r="N34959" s="598"/>
      <c r="V34959" s="598"/>
      <c r="W34959" s="598"/>
    </row>
    <row r="34960" spans="6:23" x14ac:dyDescent="0.2">
      <c r="F34960" s="610"/>
      <c r="H34960" s="612"/>
      <c r="I34960" s="598"/>
      <c r="J34960" s="598"/>
      <c r="M34960" s="598"/>
      <c r="N34960" s="598"/>
      <c r="V34960" s="598"/>
      <c r="W34960" s="598"/>
    </row>
    <row r="34961" spans="6:23" x14ac:dyDescent="0.2">
      <c r="F34961" s="610"/>
      <c r="H34961" s="612"/>
      <c r="I34961" s="598"/>
      <c r="J34961" s="598"/>
      <c r="M34961" s="598"/>
      <c r="N34961" s="598"/>
      <c r="V34961" s="598"/>
      <c r="W34961" s="598"/>
    </row>
    <row r="34962" spans="6:23" x14ac:dyDescent="0.2">
      <c r="F34962" s="610"/>
      <c r="H34962" s="612"/>
      <c r="I34962" s="598"/>
      <c r="J34962" s="598"/>
      <c r="M34962" s="598"/>
      <c r="N34962" s="598"/>
      <c r="V34962" s="598"/>
      <c r="W34962" s="598"/>
    </row>
    <row r="34963" spans="6:23" x14ac:dyDescent="0.2">
      <c r="F34963" s="610"/>
      <c r="H34963" s="612"/>
      <c r="I34963" s="598"/>
      <c r="J34963" s="598"/>
      <c r="M34963" s="598"/>
      <c r="N34963" s="598"/>
      <c r="V34963" s="598"/>
      <c r="W34963" s="598"/>
    </row>
    <row r="34964" spans="6:23" x14ac:dyDescent="0.2">
      <c r="F34964" s="610"/>
      <c r="H34964" s="612"/>
      <c r="I34964" s="598"/>
      <c r="J34964" s="598"/>
      <c r="M34964" s="598"/>
      <c r="N34964" s="598"/>
      <c r="V34964" s="598"/>
      <c r="W34964" s="598"/>
    </row>
    <row r="34965" spans="6:23" x14ac:dyDescent="0.2">
      <c r="F34965" s="610"/>
      <c r="H34965" s="612"/>
      <c r="I34965" s="598"/>
      <c r="J34965" s="598"/>
      <c r="M34965" s="598"/>
      <c r="N34965" s="598"/>
      <c r="V34965" s="598"/>
      <c r="W34965" s="598"/>
    </row>
    <row r="34966" spans="6:23" x14ac:dyDescent="0.2">
      <c r="F34966" s="610"/>
      <c r="H34966" s="612"/>
      <c r="I34966" s="598"/>
      <c r="J34966" s="598"/>
      <c r="M34966" s="598"/>
      <c r="N34966" s="598"/>
      <c r="V34966" s="598"/>
      <c r="W34966" s="598"/>
    </row>
    <row r="34967" spans="6:23" x14ac:dyDescent="0.2">
      <c r="F34967" s="610"/>
      <c r="H34967" s="612"/>
      <c r="I34967" s="598"/>
      <c r="J34967" s="598"/>
      <c r="M34967" s="598"/>
      <c r="N34967" s="598"/>
      <c r="V34967" s="598"/>
      <c r="W34967" s="598"/>
    </row>
    <row r="34968" spans="6:23" x14ac:dyDescent="0.2">
      <c r="F34968" s="610"/>
      <c r="H34968" s="612"/>
      <c r="I34968" s="598"/>
      <c r="J34968" s="598"/>
      <c r="M34968" s="598"/>
      <c r="N34968" s="598"/>
      <c r="V34968" s="598"/>
      <c r="W34968" s="598"/>
    </row>
    <row r="34969" spans="6:23" x14ac:dyDescent="0.2">
      <c r="F34969" s="610"/>
      <c r="H34969" s="612"/>
      <c r="I34969" s="598"/>
      <c r="J34969" s="598"/>
      <c r="M34969" s="598"/>
      <c r="N34969" s="598"/>
      <c r="V34969" s="598"/>
      <c r="W34969" s="598"/>
    </row>
    <row r="34970" spans="6:23" x14ac:dyDescent="0.2">
      <c r="F34970" s="610"/>
      <c r="H34970" s="612"/>
      <c r="I34970" s="598"/>
      <c r="J34970" s="598"/>
      <c r="M34970" s="598"/>
      <c r="N34970" s="598"/>
      <c r="V34970" s="598"/>
      <c r="W34970" s="598"/>
    </row>
    <row r="34971" spans="6:23" x14ac:dyDescent="0.2">
      <c r="F34971" s="610"/>
      <c r="H34971" s="612"/>
      <c r="I34971" s="598"/>
      <c r="J34971" s="598"/>
      <c r="M34971" s="598"/>
      <c r="N34971" s="598"/>
      <c r="V34971" s="598"/>
      <c r="W34971" s="598"/>
    </row>
    <row r="34972" spans="6:23" x14ac:dyDescent="0.2">
      <c r="F34972" s="610"/>
      <c r="H34972" s="612"/>
      <c r="I34972" s="598"/>
      <c r="J34972" s="598"/>
      <c r="M34972" s="598"/>
      <c r="N34972" s="598"/>
      <c r="V34972" s="598"/>
      <c r="W34972" s="598"/>
    </row>
    <row r="34973" spans="6:23" x14ac:dyDescent="0.2">
      <c r="F34973" s="610"/>
      <c r="H34973" s="612"/>
      <c r="I34973" s="598"/>
      <c r="J34973" s="598"/>
      <c r="M34973" s="598"/>
      <c r="N34973" s="598"/>
      <c r="V34973" s="598"/>
      <c r="W34973" s="598"/>
    </row>
    <row r="34974" spans="6:23" x14ac:dyDescent="0.2">
      <c r="F34974" s="610"/>
      <c r="H34974" s="612"/>
      <c r="I34974" s="598"/>
      <c r="J34974" s="598"/>
      <c r="M34974" s="598"/>
      <c r="N34974" s="598"/>
      <c r="V34974" s="598"/>
      <c r="W34974" s="598"/>
    </row>
    <row r="34975" spans="6:23" x14ac:dyDescent="0.2">
      <c r="F34975" s="610"/>
      <c r="H34975" s="612"/>
      <c r="I34975" s="598"/>
      <c r="J34975" s="598"/>
      <c r="M34975" s="598"/>
      <c r="N34975" s="598"/>
      <c r="V34975" s="598"/>
      <c r="W34975" s="598"/>
    </row>
    <row r="34976" spans="6:23" x14ac:dyDescent="0.2">
      <c r="F34976" s="610"/>
      <c r="H34976" s="612"/>
      <c r="I34976" s="598"/>
      <c r="J34976" s="598"/>
      <c r="M34976" s="598"/>
      <c r="N34976" s="598"/>
      <c r="V34976" s="598"/>
      <c r="W34976" s="598"/>
    </row>
    <row r="34977" spans="6:23" x14ac:dyDescent="0.2">
      <c r="F34977" s="610"/>
      <c r="H34977" s="612"/>
      <c r="I34977" s="598"/>
      <c r="J34977" s="598"/>
      <c r="M34977" s="598"/>
      <c r="N34977" s="598"/>
      <c r="V34977" s="598"/>
      <c r="W34977" s="598"/>
    </row>
    <row r="34978" spans="6:23" x14ac:dyDescent="0.2">
      <c r="F34978" s="610"/>
      <c r="H34978" s="612"/>
      <c r="I34978" s="598"/>
      <c r="J34978" s="598"/>
      <c r="M34978" s="598"/>
      <c r="N34978" s="598"/>
      <c r="V34978" s="598"/>
      <c r="W34978" s="598"/>
    </row>
    <row r="34979" spans="6:23" x14ac:dyDescent="0.2">
      <c r="F34979" s="610"/>
      <c r="H34979" s="612"/>
      <c r="I34979" s="598"/>
      <c r="J34979" s="598"/>
      <c r="M34979" s="598"/>
      <c r="N34979" s="598"/>
      <c r="V34979" s="598"/>
      <c r="W34979" s="598"/>
    </row>
    <row r="34980" spans="6:23" x14ac:dyDescent="0.2">
      <c r="F34980" s="610"/>
      <c r="H34980" s="612"/>
      <c r="I34980" s="598"/>
      <c r="J34980" s="598"/>
      <c r="M34980" s="598"/>
      <c r="N34980" s="598"/>
      <c r="V34980" s="598"/>
      <c r="W34980" s="598"/>
    </row>
    <row r="34981" spans="6:23" x14ac:dyDescent="0.2">
      <c r="F34981" s="610"/>
      <c r="H34981" s="612"/>
      <c r="I34981" s="598"/>
      <c r="J34981" s="598"/>
      <c r="M34981" s="598"/>
      <c r="N34981" s="598"/>
      <c r="V34981" s="598"/>
      <c r="W34981" s="598"/>
    </row>
    <row r="34982" spans="6:23" x14ac:dyDescent="0.2">
      <c r="F34982" s="610"/>
      <c r="H34982" s="612"/>
      <c r="I34982" s="598"/>
      <c r="J34982" s="598"/>
      <c r="M34982" s="598"/>
      <c r="N34982" s="598"/>
      <c r="V34982" s="598"/>
      <c r="W34982" s="598"/>
    </row>
    <row r="34983" spans="6:23" x14ac:dyDescent="0.2">
      <c r="F34983" s="610"/>
      <c r="H34983" s="612"/>
      <c r="I34983" s="598"/>
      <c r="J34983" s="598"/>
      <c r="M34983" s="598"/>
      <c r="N34983" s="598"/>
      <c r="V34983" s="598"/>
      <c r="W34983" s="598"/>
    </row>
    <row r="34984" spans="6:23" x14ac:dyDescent="0.2">
      <c r="F34984" s="610"/>
      <c r="H34984" s="612"/>
      <c r="I34984" s="598"/>
      <c r="J34984" s="598"/>
      <c r="M34984" s="598"/>
      <c r="N34984" s="598"/>
      <c r="V34984" s="598"/>
      <c r="W34984" s="598"/>
    </row>
    <row r="34985" spans="6:23" x14ac:dyDescent="0.2">
      <c r="F34985" s="610"/>
      <c r="H34985" s="612"/>
      <c r="I34985" s="598"/>
      <c r="J34985" s="598"/>
      <c r="M34985" s="598"/>
      <c r="N34985" s="598"/>
      <c r="V34985" s="598"/>
      <c r="W34985" s="598"/>
    </row>
    <row r="34986" spans="6:23" x14ac:dyDescent="0.2">
      <c r="F34986" s="610"/>
      <c r="H34986" s="612"/>
      <c r="I34986" s="598"/>
      <c r="J34986" s="598"/>
      <c r="M34986" s="598"/>
      <c r="N34986" s="598"/>
      <c r="V34986" s="598"/>
      <c r="W34986" s="598"/>
    </row>
    <row r="34987" spans="6:23" x14ac:dyDescent="0.2">
      <c r="F34987" s="610"/>
      <c r="H34987" s="612"/>
      <c r="I34987" s="598"/>
      <c r="J34987" s="598"/>
      <c r="M34987" s="598"/>
      <c r="N34987" s="598"/>
      <c r="V34987" s="598"/>
      <c r="W34987" s="598"/>
    </row>
    <row r="34988" spans="6:23" x14ac:dyDescent="0.2">
      <c r="F34988" s="610"/>
      <c r="H34988" s="612"/>
      <c r="I34988" s="598"/>
      <c r="J34988" s="598"/>
      <c r="M34988" s="598"/>
      <c r="N34988" s="598"/>
      <c r="V34988" s="598"/>
      <c r="W34988" s="598"/>
    </row>
    <row r="34989" spans="6:23" x14ac:dyDescent="0.2">
      <c r="F34989" s="610"/>
      <c r="H34989" s="612"/>
      <c r="I34989" s="598"/>
      <c r="J34989" s="598"/>
      <c r="M34989" s="598"/>
      <c r="N34989" s="598"/>
      <c r="V34989" s="598"/>
      <c r="W34989" s="598"/>
    </row>
    <row r="34990" spans="6:23" x14ac:dyDescent="0.2">
      <c r="F34990" s="610"/>
      <c r="H34990" s="612"/>
      <c r="I34990" s="598"/>
      <c r="J34990" s="598"/>
      <c r="M34990" s="598"/>
      <c r="N34990" s="598"/>
      <c r="V34990" s="598"/>
      <c r="W34990" s="598"/>
    </row>
    <row r="34991" spans="6:23" x14ac:dyDescent="0.2">
      <c r="F34991" s="610"/>
      <c r="H34991" s="612"/>
      <c r="I34991" s="598"/>
      <c r="J34991" s="598"/>
      <c r="M34991" s="598"/>
      <c r="N34991" s="598"/>
      <c r="V34991" s="598"/>
      <c r="W34991" s="598"/>
    </row>
    <row r="34992" spans="6:23" x14ac:dyDescent="0.2">
      <c r="F34992" s="610"/>
      <c r="H34992" s="612"/>
      <c r="I34992" s="598"/>
      <c r="J34992" s="598"/>
      <c r="M34992" s="598"/>
      <c r="N34992" s="598"/>
      <c r="V34992" s="598"/>
      <c r="W34992" s="598"/>
    </row>
    <row r="34993" spans="6:23" x14ac:dyDescent="0.2">
      <c r="F34993" s="610"/>
      <c r="H34993" s="612"/>
      <c r="I34993" s="598"/>
      <c r="J34993" s="598"/>
      <c r="M34993" s="598"/>
      <c r="N34993" s="598"/>
      <c r="V34993" s="598"/>
      <c r="W34993" s="598"/>
    </row>
    <row r="34994" spans="6:23" x14ac:dyDescent="0.2">
      <c r="F34994" s="610"/>
      <c r="H34994" s="612"/>
      <c r="I34994" s="598"/>
      <c r="J34994" s="598"/>
      <c r="M34994" s="598"/>
      <c r="N34994" s="598"/>
      <c r="V34994" s="598"/>
      <c r="W34994" s="598"/>
    </row>
    <row r="34995" spans="6:23" x14ac:dyDescent="0.2">
      <c r="F34995" s="610"/>
      <c r="H34995" s="612"/>
      <c r="I34995" s="598"/>
      <c r="J34995" s="598"/>
      <c r="M34995" s="598"/>
      <c r="N34995" s="598"/>
      <c r="V34995" s="598"/>
      <c r="W34995" s="598"/>
    </row>
    <row r="34996" spans="6:23" x14ac:dyDescent="0.2">
      <c r="F34996" s="610"/>
      <c r="H34996" s="612"/>
      <c r="I34996" s="598"/>
      <c r="J34996" s="598"/>
      <c r="M34996" s="598"/>
      <c r="N34996" s="598"/>
      <c r="V34996" s="598"/>
      <c r="W34996" s="598"/>
    </row>
    <row r="34997" spans="6:23" x14ac:dyDescent="0.2">
      <c r="F34997" s="610"/>
      <c r="H34997" s="612"/>
      <c r="I34997" s="598"/>
      <c r="J34997" s="598"/>
      <c r="M34997" s="598"/>
      <c r="N34997" s="598"/>
      <c r="V34997" s="598"/>
      <c r="W34997" s="598"/>
    </row>
    <row r="34998" spans="6:23" x14ac:dyDescent="0.2">
      <c r="F34998" s="610"/>
      <c r="H34998" s="612"/>
      <c r="I34998" s="598"/>
      <c r="J34998" s="598"/>
      <c r="M34998" s="598"/>
      <c r="N34998" s="598"/>
      <c r="V34998" s="598"/>
      <c r="W34998" s="598"/>
    </row>
    <row r="34999" spans="6:23" x14ac:dyDescent="0.2">
      <c r="F34999" s="610"/>
      <c r="H34999" s="612"/>
      <c r="I34999" s="598"/>
      <c r="J34999" s="598"/>
      <c r="M34999" s="598"/>
      <c r="N34999" s="598"/>
      <c r="V34999" s="598"/>
      <c r="W34999" s="598"/>
    </row>
    <row r="35000" spans="6:23" x14ac:dyDescent="0.2">
      <c r="F35000" s="610"/>
      <c r="H35000" s="612"/>
      <c r="I35000" s="598"/>
      <c r="J35000" s="598"/>
      <c r="M35000" s="598"/>
      <c r="N35000" s="598"/>
      <c r="V35000" s="598"/>
      <c r="W35000" s="598"/>
    </row>
    <row r="35001" spans="6:23" x14ac:dyDescent="0.2">
      <c r="F35001" s="610"/>
      <c r="H35001" s="612"/>
      <c r="I35001" s="598"/>
      <c r="J35001" s="598"/>
      <c r="M35001" s="598"/>
      <c r="N35001" s="598"/>
      <c r="V35001" s="598"/>
      <c r="W35001" s="598"/>
    </row>
    <row r="35002" spans="6:23" x14ac:dyDescent="0.2">
      <c r="F35002" s="610"/>
      <c r="H35002" s="612"/>
      <c r="I35002" s="598"/>
      <c r="J35002" s="598"/>
      <c r="M35002" s="598"/>
      <c r="N35002" s="598"/>
      <c r="V35002" s="598"/>
      <c r="W35002" s="598"/>
    </row>
    <row r="35003" spans="6:23" x14ac:dyDescent="0.2">
      <c r="F35003" s="610"/>
      <c r="H35003" s="612"/>
      <c r="I35003" s="598"/>
      <c r="J35003" s="598"/>
      <c r="M35003" s="598"/>
      <c r="N35003" s="598"/>
      <c r="V35003" s="598"/>
      <c r="W35003" s="598"/>
    </row>
    <row r="35004" spans="6:23" x14ac:dyDescent="0.2">
      <c r="F35004" s="610"/>
      <c r="H35004" s="612"/>
      <c r="I35004" s="598"/>
      <c r="J35004" s="598"/>
      <c r="M35004" s="598"/>
      <c r="N35004" s="598"/>
      <c r="V35004" s="598"/>
      <c r="W35004" s="598"/>
    </row>
    <row r="35005" spans="6:23" x14ac:dyDescent="0.2">
      <c r="F35005" s="610"/>
      <c r="H35005" s="612"/>
      <c r="I35005" s="598"/>
      <c r="J35005" s="598"/>
      <c r="M35005" s="598"/>
      <c r="N35005" s="598"/>
      <c r="V35005" s="598"/>
      <c r="W35005" s="598"/>
    </row>
    <row r="35006" spans="6:23" x14ac:dyDescent="0.2">
      <c r="F35006" s="610"/>
      <c r="H35006" s="612"/>
      <c r="I35006" s="598"/>
      <c r="J35006" s="598"/>
      <c r="M35006" s="598"/>
      <c r="N35006" s="598"/>
      <c r="V35006" s="598"/>
      <c r="W35006" s="598"/>
    </row>
    <row r="35007" spans="6:23" x14ac:dyDescent="0.2">
      <c r="F35007" s="610"/>
      <c r="H35007" s="612"/>
      <c r="I35007" s="598"/>
      <c r="J35007" s="598"/>
      <c r="M35007" s="598"/>
      <c r="N35007" s="598"/>
      <c r="V35007" s="598"/>
      <c r="W35007" s="598"/>
    </row>
    <row r="35008" spans="6:23" x14ac:dyDescent="0.2">
      <c r="F35008" s="610"/>
      <c r="H35008" s="612"/>
      <c r="I35008" s="598"/>
      <c r="J35008" s="598"/>
      <c r="M35008" s="598"/>
      <c r="N35008" s="598"/>
      <c r="V35008" s="598"/>
      <c r="W35008" s="598"/>
    </row>
    <row r="35009" spans="6:23" x14ac:dyDescent="0.2">
      <c r="F35009" s="610"/>
      <c r="H35009" s="612"/>
      <c r="I35009" s="598"/>
      <c r="J35009" s="598"/>
      <c r="M35009" s="598"/>
      <c r="N35009" s="598"/>
      <c r="V35009" s="598"/>
      <c r="W35009" s="598"/>
    </row>
    <row r="35010" spans="6:23" x14ac:dyDescent="0.2">
      <c r="F35010" s="610"/>
      <c r="H35010" s="612"/>
      <c r="I35010" s="598"/>
      <c r="J35010" s="598"/>
      <c r="M35010" s="598"/>
      <c r="N35010" s="598"/>
      <c r="V35010" s="598"/>
      <c r="W35010" s="598"/>
    </row>
    <row r="35011" spans="6:23" x14ac:dyDescent="0.2">
      <c r="F35011" s="610"/>
      <c r="H35011" s="612"/>
      <c r="I35011" s="598"/>
      <c r="J35011" s="598"/>
      <c r="M35011" s="598"/>
      <c r="N35011" s="598"/>
      <c r="V35011" s="598"/>
      <c r="W35011" s="598"/>
    </row>
    <row r="35012" spans="6:23" x14ac:dyDescent="0.2">
      <c r="F35012" s="610"/>
      <c r="H35012" s="612"/>
      <c r="I35012" s="598"/>
      <c r="J35012" s="598"/>
      <c r="M35012" s="598"/>
      <c r="N35012" s="598"/>
      <c r="V35012" s="598"/>
      <c r="W35012" s="598"/>
    </row>
    <row r="35013" spans="6:23" x14ac:dyDescent="0.2">
      <c r="F35013" s="610"/>
      <c r="H35013" s="612"/>
      <c r="I35013" s="598"/>
      <c r="J35013" s="598"/>
      <c r="M35013" s="598"/>
      <c r="N35013" s="598"/>
      <c r="V35013" s="598"/>
      <c r="W35013" s="598"/>
    </row>
    <row r="35014" spans="6:23" x14ac:dyDescent="0.2">
      <c r="F35014" s="610"/>
      <c r="H35014" s="612"/>
      <c r="I35014" s="598"/>
      <c r="J35014" s="598"/>
      <c r="M35014" s="598"/>
      <c r="N35014" s="598"/>
      <c r="V35014" s="598"/>
      <c r="W35014" s="598"/>
    </row>
    <row r="35015" spans="6:23" x14ac:dyDescent="0.2">
      <c r="F35015" s="610"/>
      <c r="H35015" s="612"/>
      <c r="I35015" s="598"/>
      <c r="J35015" s="598"/>
      <c r="M35015" s="598"/>
      <c r="N35015" s="598"/>
      <c r="V35015" s="598"/>
      <c r="W35015" s="598"/>
    </row>
    <row r="35016" spans="6:23" x14ac:dyDescent="0.2">
      <c r="F35016" s="610"/>
      <c r="H35016" s="612"/>
      <c r="I35016" s="598"/>
      <c r="J35016" s="598"/>
      <c r="M35016" s="598"/>
      <c r="N35016" s="598"/>
      <c r="V35016" s="598"/>
      <c r="W35016" s="598"/>
    </row>
    <row r="35017" spans="6:23" x14ac:dyDescent="0.2">
      <c r="F35017" s="610"/>
      <c r="H35017" s="612"/>
      <c r="I35017" s="598"/>
      <c r="J35017" s="598"/>
      <c r="M35017" s="598"/>
      <c r="N35017" s="598"/>
      <c r="V35017" s="598"/>
      <c r="W35017" s="598"/>
    </row>
    <row r="35018" spans="6:23" x14ac:dyDescent="0.2">
      <c r="F35018" s="610"/>
      <c r="H35018" s="612"/>
      <c r="I35018" s="598"/>
      <c r="J35018" s="598"/>
      <c r="M35018" s="598"/>
      <c r="N35018" s="598"/>
      <c r="V35018" s="598"/>
      <c r="W35018" s="598"/>
    </row>
    <row r="35019" spans="6:23" x14ac:dyDescent="0.2">
      <c r="F35019" s="610"/>
      <c r="H35019" s="612"/>
      <c r="I35019" s="598"/>
      <c r="J35019" s="598"/>
      <c r="M35019" s="598"/>
      <c r="N35019" s="598"/>
      <c r="V35019" s="598"/>
      <c r="W35019" s="598"/>
    </row>
    <row r="35020" spans="6:23" x14ac:dyDescent="0.2">
      <c r="F35020" s="610"/>
      <c r="H35020" s="612"/>
      <c r="I35020" s="598"/>
      <c r="J35020" s="598"/>
      <c r="M35020" s="598"/>
      <c r="N35020" s="598"/>
      <c r="V35020" s="598"/>
      <c r="W35020" s="598"/>
    </row>
    <row r="35021" spans="6:23" x14ac:dyDescent="0.2">
      <c r="F35021" s="610"/>
      <c r="H35021" s="612"/>
      <c r="I35021" s="598"/>
      <c r="J35021" s="598"/>
      <c r="M35021" s="598"/>
      <c r="N35021" s="598"/>
      <c r="V35021" s="598"/>
      <c r="W35021" s="598"/>
    </row>
    <row r="35022" spans="6:23" x14ac:dyDescent="0.2">
      <c r="F35022" s="610"/>
      <c r="H35022" s="612"/>
      <c r="I35022" s="598"/>
      <c r="J35022" s="598"/>
      <c r="M35022" s="598"/>
      <c r="N35022" s="598"/>
      <c r="V35022" s="598"/>
      <c r="W35022" s="598"/>
    </row>
    <row r="35023" spans="6:23" x14ac:dyDescent="0.2">
      <c r="F35023" s="610"/>
      <c r="H35023" s="612"/>
      <c r="I35023" s="598"/>
      <c r="J35023" s="598"/>
      <c r="M35023" s="598"/>
      <c r="N35023" s="598"/>
      <c r="V35023" s="598"/>
      <c r="W35023" s="598"/>
    </row>
    <row r="35024" spans="6:23" x14ac:dyDescent="0.2">
      <c r="F35024" s="610"/>
      <c r="H35024" s="612"/>
      <c r="I35024" s="598"/>
      <c r="J35024" s="598"/>
      <c r="M35024" s="598"/>
      <c r="N35024" s="598"/>
      <c r="V35024" s="598"/>
      <c r="W35024" s="598"/>
    </row>
    <row r="35025" spans="6:23" x14ac:dyDescent="0.2">
      <c r="F35025" s="610"/>
      <c r="H35025" s="612"/>
      <c r="I35025" s="598"/>
      <c r="J35025" s="598"/>
      <c r="M35025" s="598"/>
      <c r="N35025" s="598"/>
      <c r="V35025" s="598"/>
      <c r="W35025" s="598"/>
    </row>
    <row r="35026" spans="6:23" x14ac:dyDescent="0.2">
      <c r="F35026" s="610"/>
      <c r="H35026" s="612"/>
      <c r="I35026" s="598"/>
      <c r="J35026" s="598"/>
      <c r="M35026" s="598"/>
      <c r="N35026" s="598"/>
      <c r="V35026" s="598"/>
      <c r="W35026" s="598"/>
    </row>
    <row r="35027" spans="6:23" x14ac:dyDescent="0.2">
      <c r="F35027" s="610"/>
      <c r="H35027" s="612"/>
      <c r="I35027" s="598"/>
      <c r="J35027" s="598"/>
      <c r="M35027" s="598"/>
      <c r="N35027" s="598"/>
      <c r="V35027" s="598"/>
      <c r="W35027" s="598"/>
    </row>
    <row r="35028" spans="6:23" x14ac:dyDescent="0.2">
      <c r="F35028" s="610"/>
      <c r="H35028" s="612"/>
      <c r="I35028" s="598"/>
      <c r="J35028" s="598"/>
      <c r="M35028" s="598"/>
      <c r="N35028" s="598"/>
      <c r="V35028" s="598"/>
      <c r="W35028" s="598"/>
    </row>
    <row r="35029" spans="6:23" x14ac:dyDescent="0.2">
      <c r="F35029" s="610"/>
      <c r="H35029" s="612"/>
      <c r="I35029" s="598"/>
      <c r="J35029" s="598"/>
      <c r="M35029" s="598"/>
      <c r="N35029" s="598"/>
      <c r="V35029" s="598"/>
      <c r="W35029" s="598"/>
    </row>
    <row r="35030" spans="6:23" x14ac:dyDescent="0.2">
      <c r="F35030" s="610"/>
      <c r="H35030" s="612"/>
      <c r="I35030" s="598"/>
      <c r="J35030" s="598"/>
      <c r="M35030" s="598"/>
      <c r="N35030" s="598"/>
      <c r="V35030" s="598"/>
      <c r="W35030" s="598"/>
    </row>
    <row r="35031" spans="6:23" x14ac:dyDescent="0.2">
      <c r="F35031" s="610"/>
      <c r="H35031" s="612"/>
      <c r="I35031" s="598"/>
      <c r="J35031" s="598"/>
      <c r="M35031" s="598"/>
      <c r="N35031" s="598"/>
      <c r="V35031" s="598"/>
      <c r="W35031" s="598"/>
    </row>
    <row r="35032" spans="6:23" x14ac:dyDescent="0.2">
      <c r="F35032" s="610"/>
      <c r="H35032" s="612"/>
      <c r="I35032" s="598"/>
      <c r="J35032" s="598"/>
      <c r="M35032" s="598"/>
      <c r="N35032" s="598"/>
      <c r="V35032" s="598"/>
      <c r="W35032" s="598"/>
    </row>
    <row r="35033" spans="6:23" x14ac:dyDescent="0.2">
      <c r="F35033" s="610"/>
      <c r="H35033" s="612"/>
      <c r="I35033" s="598"/>
      <c r="J35033" s="598"/>
      <c r="M35033" s="598"/>
      <c r="N35033" s="598"/>
      <c r="V35033" s="598"/>
      <c r="W35033" s="598"/>
    </row>
    <row r="35034" spans="6:23" x14ac:dyDescent="0.2">
      <c r="F35034" s="610"/>
      <c r="H35034" s="612"/>
      <c r="I35034" s="598"/>
      <c r="J35034" s="598"/>
      <c r="M35034" s="598"/>
      <c r="N35034" s="598"/>
      <c r="V35034" s="598"/>
      <c r="W35034" s="598"/>
    </row>
    <row r="35035" spans="6:23" x14ac:dyDescent="0.2">
      <c r="F35035" s="610"/>
      <c r="H35035" s="612"/>
      <c r="I35035" s="598"/>
      <c r="J35035" s="598"/>
      <c r="M35035" s="598"/>
      <c r="N35035" s="598"/>
      <c r="V35035" s="598"/>
      <c r="W35035" s="598"/>
    </row>
    <row r="35036" spans="6:23" x14ac:dyDescent="0.2">
      <c r="F35036" s="610"/>
      <c r="H35036" s="612"/>
      <c r="I35036" s="598"/>
      <c r="J35036" s="598"/>
      <c r="M35036" s="598"/>
      <c r="N35036" s="598"/>
      <c r="V35036" s="598"/>
      <c r="W35036" s="598"/>
    </row>
    <row r="35037" spans="6:23" x14ac:dyDescent="0.2">
      <c r="F35037" s="610"/>
      <c r="H35037" s="612"/>
      <c r="I35037" s="598"/>
      <c r="J35037" s="598"/>
      <c r="M35037" s="598"/>
      <c r="N35037" s="598"/>
      <c r="V35037" s="598"/>
      <c r="W35037" s="598"/>
    </row>
    <row r="35038" spans="6:23" x14ac:dyDescent="0.2">
      <c r="F35038" s="610"/>
      <c r="H35038" s="612"/>
      <c r="I35038" s="598"/>
      <c r="J35038" s="598"/>
      <c r="M35038" s="598"/>
      <c r="N35038" s="598"/>
      <c r="V35038" s="598"/>
      <c r="W35038" s="598"/>
    </row>
    <row r="35039" spans="6:23" x14ac:dyDescent="0.2">
      <c r="F35039" s="610"/>
      <c r="H35039" s="612"/>
      <c r="I35039" s="598"/>
      <c r="J35039" s="598"/>
      <c r="M35039" s="598"/>
      <c r="N35039" s="598"/>
      <c r="V35039" s="598"/>
      <c r="W35039" s="598"/>
    </row>
    <row r="35040" spans="6:23" x14ac:dyDescent="0.2">
      <c r="F35040" s="610"/>
      <c r="H35040" s="612"/>
      <c r="I35040" s="598"/>
      <c r="J35040" s="598"/>
      <c r="M35040" s="598"/>
      <c r="N35040" s="598"/>
      <c r="V35040" s="598"/>
      <c r="W35040" s="598"/>
    </row>
    <row r="35041" spans="6:23" x14ac:dyDescent="0.2">
      <c r="F35041" s="610"/>
      <c r="H35041" s="612"/>
      <c r="I35041" s="598"/>
      <c r="J35041" s="598"/>
      <c r="M35041" s="598"/>
      <c r="N35041" s="598"/>
      <c r="V35041" s="598"/>
      <c r="W35041" s="598"/>
    </row>
    <row r="35042" spans="6:23" x14ac:dyDescent="0.2">
      <c r="F35042" s="610"/>
      <c r="H35042" s="612"/>
      <c r="I35042" s="598"/>
      <c r="J35042" s="598"/>
      <c r="M35042" s="598"/>
      <c r="N35042" s="598"/>
      <c r="V35042" s="598"/>
      <c r="W35042" s="598"/>
    </row>
    <row r="35043" spans="6:23" x14ac:dyDescent="0.2">
      <c r="F35043" s="610"/>
      <c r="H35043" s="612"/>
      <c r="I35043" s="598"/>
      <c r="J35043" s="598"/>
      <c r="M35043" s="598"/>
      <c r="N35043" s="598"/>
      <c r="V35043" s="598"/>
      <c r="W35043" s="598"/>
    </row>
    <row r="35044" spans="6:23" x14ac:dyDescent="0.2">
      <c r="F35044" s="610"/>
      <c r="H35044" s="612"/>
      <c r="I35044" s="598"/>
      <c r="J35044" s="598"/>
      <c r="M35044" s="598"/>
      <c r="N35044" s="598"/>
      <c r="V35044" s="598"/>
      <c r="W35044" s="598"/>
    </row>
    <row r="35045" spans="6:23" x14ac:dyDescent="0.2">
      <c r="F35045" s="610"/>
      <c r="H35045" s="612"/>
      <c r="I35045" s="598"/>
      <c r="J35045" s="598"/>
      <c r="M35045" s="598"/>
      <c r="N35045" s="598"/>
      <c r="V35045" s="598"/>
      <c r="W35045" s="598"/>
    </row>
    <row r="35046" spans="6:23" x14ac:dyDescent="0.2">
      <c r="F35046" s="610"/>
      <c r="H35046" s="612"/>
      <c r="I35046" s="598"/>
      <c r="J35046" s="598"/>
      <c r="M35046" s="598"/>
      <c r="N35046" s="598"/>
      <c r="V35046" s="598"/>
      <c r="W35046" s="598"/>
    </row>
    <row r="35047" spans="6:23" x14ac:dyDescent="0.2">
      <c r="F35047" s="610"/>
      <c r="H35047" s="612"/>
      <c r="I35047" s="598"/>
      <c r="J35047" s="598"/>
      <c r="M35047" s="598"/>
      <c r="N35047" s="598"/>
      <c r="V35047" s="598"/>
      <c r="W35047" s="598"/>
    </row>
    <row r="35048" spans="6:23" x14ac:dyDescent="0.2">
      <c r="F35048" s="610"/>
      <c r="H35048" s="612"/>
      <c r="I35048" s="598"/>
      <c r="J35048" s="598"/>
      <c r="M35048" s="598"/>
      <c r="N35048" s="598"/>
      <c r="V35048" s="598"/>
      <c r="W35048" s="598"/>
    </row>
    <row r="35049" spans="6:23" x14ac:dyDescent="0.2">
      <c r="F35049" s="610"/>
      <c r="H35049" s="612"/>
      <c r="I35049" s="598"/>
      <c r="J35049" s="598"/>
      <c r="M35049" s="598"/>
      <c r="N35049" s="598"/>
      <c r="V35049" s="598"/>
      <c r="W35049" s="598"/>
    </row>
    <row r="35050" spans="6:23" x14ac:dyDescent="0.2">
      <c r="F35050" s="610"/>
      <c r="H35050" s="612"/>
      <c r="I35050" s="598"/>
      <c r="J35050" s="598"/>
      <c r="M35050" s="598"/>
      <c r="N35050" s="598"/>
      <c r="V35050" s="598"/>
      <c r="W35050" s="598"/>
    </row>
    <row r="35051" spans="6:23" x14ac:dyDescent="0.2">
      <c r="F35051" s="610"/>
      <c r="H35051" s="612"/>
      <c r="I35051" s="598"/>
      <c r="J35051" s="598"/>
      <c r="M35051" s="598"/>
      <c r="N35051" s="598"/>
      <c r="V35051" s="598"/>
      <c r="W35051" s="598"/>
    </row>
    <row r="35052" spans="6:23" x14ac:dyDescent="0.2">
      <c r="F35052" s="610"/>
      <c r="H35052" s="612"/>
      <c r="I35052" s="598"/>
      <c r="J35052" s="598"/>
      <c r="M35052" s="598"/>
      <c r="N35052" s="598"/>
      <c r="V35052" s="598"/>
      <c r="W35052" s="598"/>
    </row>
    <row r="35053" spans="6:23" x14ac:dyDescent="0.2">
      <c r="F35053" s="610"/>
      <c r="H35053" s="612"/>
      <c r="I35053" s="598"/>
      <c r="J35053" s="598"/>
      <c r="M35053" s="598"/>
      <c r="N35053" s="598"/>
      <c r="V35053" s="598"/>
      <c r="W35053" s="598"/>
    </row>
    <row r="35054" spans="6:23" x14ac:dyDescent="0.2">
      <c r="F35054" s="610"/>
      <c r="H35054" s="612"/>
      <c r="I35054" s="598"/>
      <c r="J35054" s="598"/>
      <c r="M35054" s="598"/>
      <c r="N35054" s="598"/>
      <c r="V35054" s="598"/>
      <c r="W35054" s="598"/>
    </row>
    <row r="35055" spans="6:23" x14ac:dyDescent="0.2">
      <c r="F35055" s="610"/>
      <c r="H35055" s="612"/>
      <c r="I35055" s="598"/>
      <c r="J35055" s="598"/>
      <c r="M35055" s="598"/>
      <c r="N35055" s="598"/>
      <c r="V35055" s="598"/>
      <c r="W35055" s="598"/>
    </row>
    <row r="35056" spans="6:23" x14ac:dyDescent="0.2">
      <c r="F35056" s="610"/>
      <c r="H35056" s="612"/>
      <c r="I35056" s="598"/>
      <c r="J35056" s="598"/>
      <c r="M35056" s="598"/>
      <c r="N35056" s="598"/>
      <c r="V35056" s="598"/>
      <c r="W35056" s="598"/>
    </row>
    <row r="35057" spans="6:23" x14ac:dyDescent="0.2">
      <c r="F35057" s="610"/>
      <c r="H35057" s="612"/>
      <c r="I35057" s="598"/>
      <c r="J35057" s="598"/>
      <c r="M35057" s="598"/>
      <c r="N35057" s="598"/>
      <c r="V35057" s="598"/>
      <c r="W35057" s="598"/>
    </row>
    <row r="35058" spans="6:23" x14ac:dyDescent="0.2">
      <c r="F35058" s="610"/>
      <c r="H35058" s="612"/>
      <c r="I35058" s="598"/>
      <c r="J35058" s="598"/>
      <c r="M35058" s="598"/>
      <c r="N35058" s="598"/>
      <c r="V35058" s="598"/>
      <c r="W35058" s="598"/>
    </row>
    <row r="35059" spans="6:23" x14ac:dyDescent="0.2">
      <c r="F35059" s="610"/>
      <c r="H35059" s="612"/>
      <c r="I35059" s="598"/>
      <c r="J35059" s="598"/>
      <c r="M35059" s="598"/>
      <c r="N35059" s="598"/>
      <c r="V35059" s="598"/>
      <c r="W35059" s="598"/>
    </row>
    <row r="35060" spans="6:23" x14ac:dyDescent="0.2">
      <c r="F35060" s="610"/>
      <c r="H35060" s="612"/>
      <c r="I35060" s="598"/>
      <c r="J35060" s="598"/>
      <c r="M35060" s="598"/>
      <c r="N35060" s="598"/>
      <c r="V35060" s="598"/>
      <c r="W35060" s="598"/>
    </row>
    <row r="35061" spans="6:23" x14ac:dyDescent="0.2">
      <c r="F35061" s="610"/>
      <c r="H35061" s="612"/>
      <c r="I35061" s="598"/>
      <c r="J35061" s="598"/>
      <c r="M35061" s="598"/>
      <c r="N35061" s="598"/>
      <c r="V35061" s="598"/>
      <c r="W35061" s="598"/>
    </row>
    <row r="35062" spans="6:23" x14ac:dyDescent="0.2">
      <c r="F35062" s="610"/>
      <c r="H35062" s="612"/>
      <c r="I35062" s="598"/>
      <c r="J35062" s="598"/>
      <c r="M35062" s="598"/>
      <c r="N35062" s="598"/>
      <c r="V35062" s="598"/>
      <c r="W35062" s="598"/>
    </row>
    <row r="35063" spans="6:23" x14ac:dyDescent="0.2">
      <c r="F35063" s="610"/>
      <c r="H35063" s="612"/>
      <c r="I35063" s="598"/>
      <c r="J35063" s="598"/>
      <c r="M35063" s="598"/>
      <c r="N35063" s="598"/>
      <c r="V35063" s="598"/>
      <c r="W35063" s="598"/>
    </row>
    <row r="35064" spans="6:23" x14ac:dyDescent="0.2">
      <c r="F35064" s="610"/>
      <c r="H35064" s="612"/>
      <c r="I35064" s="598"/>
      <c r="J35064" s="598"/>
      <c r="M35064" s="598"/>
      <c r="N35064" s="598"/>
      <c r="V35064" s="598"/>
      <c r="W35064" s="598"/>
    </row>
    <row r="35065" spans="6:23" x14ac:dyDescent="0.2">
      <c r="F35065" s="610"/>
      <c r="H35065" s="612"/>
      <c r="I35065" s="598"/>
      <c r="J35065" s="598"/>
      <c r="M35065" s="598"/>
      <c r="N35065" s="598"/>
      <c r="V35065" s="598"/>
      <c r="W35065" s="598"/>
    </row>
    <row r="35066" spans="6:23" x14ac:dyDescent="0.2">
      <c r="F35066" s="610"/>
      <c r="H35066" s="612"/>
      <c r="I35066" s="598"/>
      <c r="J35066" s="598"/>
      <c r="M35066" s="598"/>
      <c r="N35066" s="598"/>
      <c r="V35066" s="598"/>
      <c r="W35066" s="598"/>
    </row>
    <row r="35067" spans="6:23" x14ac:dyDescent="0.2">
      <c r="F35067" s="610"/>
      <c r="H35067" s="612"/>
      <c r="I35067" s="598"/>
      <c r="J35067" s="598"/>
      <c r="M35067" s="598"/>
      <c r="N35067" s="598"/>
      <c r="V35067" s="598"/>
      <c r="W35067" s="598"/>
    </row>
    <row r="35068" spans="6:23" x14ac:dyDescent="0.2">
      <c r="F35068" s="610"/>
      <c r="H35068" s="612"/>
      <c r="I35068" s="598"/>
      <c r="J35068" s="598"/>
      <c r="M35068" s="598"/>
      <c r="N35068" s="598"/>
      <c r="V35068" s="598"/>
      <c r="W35068" s="598"/>
    </row>
    <row r="35069" spans="6:23" x14ac:dyDescent="0.2">
      <c r="F35069" s="610"/>
      <c r="H35069" s="612"/>
      <c r="I35069" s="598"/>
      <c r="J35069" s="598"/>
      <c r="M35069" s="598"/>
      <c r="N35069" s="598"/>
      <c r="V35069" s="598"/>
      <c r="W35069" s="598"/>
    </row>
    <row r="35070" spans="6:23" x14ac:dyDescent="0.2">
      <c r="F35070" s="610"/>
      <c r="H35070" s="612"/>
      <c r="I35070" s="598"/>
      <c r="J35070" s="598"/>
      <c r="M35070" s="598"/>
      <c r="N35070" s="598"/>
      <c r="V35070" s="598"/>
      <c r="W35070" s="598"/>
    </row>
    <row r="35071" spans="6:23" x14ac:dyDescent="0.2">
      <c r="F35071" s="610"/>
      <c r="H35071" s="612"/>
      <c r="I35071" s="598"/>
      <c r="J35071" s="598"/>
      <c r="M35071" s="598"/>
      <c r="N35071" s="598"/>
      <c r="V35071" s="598"/>
      <c r="W35071" s="598"/>
    </row>
    <row r="35072" spans="6:23" x14ac:dyDescent="0.2">
      <c r="F35072" s="610"/>
      <c r="H35072" s="612"/>
      <c r="I35072" s="598"/>
      <c r="J35072" s="598"/>
      <c r="M35072" s="598"/>
      <c r="N35072" s="598"/>
      <c r="V35072" s="598"/>
      <c r="W35072" s="598"/>
    </row>
    <row r="35073" spans="6:23" x14ac:dyDescent="0.2">
      <c r="F35073" s="610"/>
      <c r="H35073" s="612"/>
      <c r="I35073" s="598"/>
      <c r="J35073" s="598"/>
      <c r="M35073" s="598"/>
      <c r="N35073" s="598"/>
      <c r="V35073" s="598"/>
      <c r="W35073" s="598"/>
    </row>
    <row r="35074" spans="6:23" x14ac:dyDescent="0.2">
      <c r="F35074" s="610"/>
      <c r="H35074" s="612"/>
      <c r="I35074" s="598"/>
      <c r="J35074" s="598"/>
      <c r="M35074" s="598"/>
      <c r="N35074" s="598"/>
      <c r="V35074" s="598"/>
      <c r="W35074" s="598"/>
    </row>
    <row r="35075" spans="6:23" x14ac:dyDescent="0.2">
      <c r="F35075" s="610"/>
      <c r="H35075" s="612"/>
      <c r="I35075" s="598"/>
      <c r="J35075" s="598"/>
      <c r="M35075" s="598"/>
      <c r="N35075" s="598"/>
      <c r="V35075" s="598"/>
      <c r="W35075" s="598"/>
    </row>
    <row r="35076" spans="6:23" x14ac:dyDescent="0.2">
      <c r="F35076" s="610"/>
      <c r="H35076" s="612"/>
      <c r="I35076" s="598"/>
      <c r="J35076" s="598"/>
      <c r="M35076" s="598"/>
      <c r="N35076" s="598"/>
      <c r="V35076" s="598"/>
      <c r="W35076" s="598"/>
    </row>
    <row r="35077" spans="6:23" x14ac:dyDescent="0.2">
      <c r="F35077" s="610"/>
      <c r="H35077" s="612"/>
      <c r="I35077" s="598"/>
      <c r="J35077" s="598"/>
      <c r="M35077" s="598"/>
      <c r="N35077" s="598"/>
      <c r="V35077" s="598"/>
      <c r="W35077" s="598"/>
    </row>
    <row r="35078" spans="6:23" x14ac:dyDescent="0.2">
      <c r="F35078" s="610"/>
      <c r="H35078" s="612"/>
      <c r="I35078" s="598"/>
      <c r="J35078" s="598"/>
      <c r="M35078" s="598"/>
      <c r="N35078" s="598"/>
      <c r="V35078" s="598"/>
      <c r="W35078" s="598"/>
    </row>
    <row r="35079" spans="6:23" x14ac:dyDescent="0.2">
      <c r="F35079" s="610"/>
      <c r="H35079" s="612"/>
      <c r="I35079" s="598"/>
      <c r="J35079" s="598"/>
      <c r="M35079" s="598"/>
      <c r="N35079" s="598"/>
      <c r="V35079" s="598"/>
      <c r="W35079" s="598"/>
    </row>
    <row r="35080" spans="6:23" x14ac:dyDescent="0.2">
      <c r="F35080" s="610"/>
      <c r="H35080" s="612"/>
      <c r="I35080" s="598"/>
      <c r="J35080" s="598"/>
      <c r="M35080" s="598"/>
      <c r="N35080" s="598"/>
      <c r="V35080" s="598"/>
      <c r="W35080" s="598"/>
    </row>
    <row r="35081" spans="6:23" x14ac:dyDescent="0.2">
      <c r="F35081" s="610"/>
      <c r="H35081" s="612"/>
      <c r="I35081" s="598"/>
      <c r="J35081" s="598"/>
      <c r="M35081" s="598"/>
      <c r="N35081" s="598"/>
      <c r="V35081" s="598"/>
      <c r="W35081" s="598"/>
    </row>
    <row r="35082" spans="6:23" x14ac:dyDescent="0.2">
      <c r="F35082" s="610"/>
      <c r="H35082" s="612"/>
      <c r="I35082" s="598"/>
      <c r="J35082" s="598"/>
      <c r="M35082" s="598"/>
      <c r="N35082" s="598"/>
      <c r="V35082" s="598"/>
      <c r="W35082" s="598"/>
    </row>
    <row r="35083" spans="6:23" x14ac:dyDescent="0.2">
      <c r="F35083" s="610"/>
      <c r="H35083" s="612"/>
      <c r="I35083" s="598"/>
      <c r="J35083" s="598"/>
      <c r="M35083" s="598"/>
      <c r="N35083" s="598"/>
      <c r="V35083" s="598"/>
      <c r="W35083" s="598"/>
    </row>
    <row r="35084" spans="6:23" x14ac:dyDescent="0.2">
      <c r="F35084" s="610"/>
      <c r="H35084" s="612"/>
      <c r="I35084" s="598"/>
      <c r="J35084" s="598"/>
      <c r="M35084" s="598"/>
      <c r="N35084" s="598"/>
      <c r="V35084" s="598"/>
      <c r="W35084" s="598"/>
    </row>
    <row r="35085" spans="6:23" x14ac:dyDescent="0.2">
      <c r="F35085" s="610"/>
      <c r="H35085" s="612"/>
      <c r="I35085" s="598"/>
      <c r="J35085" s="598"/>
      <c r="M35085" s="598"/>
      <c r="N35085" s="598"/>
      <c r="V35085" s="598"/>
      <c r="W35085" s="598"/>
    </row>
    <row r="35086" spans="6:23" x14ac:dyDescent="0.2">
      <c r="F35086" s="610"/>
      <c r="H35086" s="612"/>
      <c r="I35086" s="598"/>
      <c r="J35086" s="598"/>
      <c r="M35086" s="598"/>
      <c r="N35086" s="598"/>
      <c r="V35086" s="598"/>
      <c r="W35086" s="598"/>
    </row>
    <row r="35087" spans="6:23" x14ac:dyDescent="0.2">
      <c r="F35087" s="610"/>
      <c r="H35087" s="612"/>
      <c r="I35087" s="598"/>
      <c r="J35087" s="598"/>
      <c r="M35087" s="598"/>
      <c r="N35087" s="598"/>
      <c r="V35087" s="598"/>
      <c r="W35087" s="598"/>
    </row>
    <row r="35088" spans="6:23" x14ac:dyDescent="0.2">
      <c r="F35088" s="610"/>
      <c r="H35088" s="612"/>
      <c r="I35088" s="598"/>
      <c r="J35088" s="598"/>
      <c r="M35088" s="598"/>
      <c r="N35088" s="598"/>
      <c r="V35088" s="598"/>
      <c r="W35088" s="598"/>
    </row>
    <row r="35089" spans="6:23" x14ac:dyDescent="0.2">
      <c r="F35089" s="610"/>
      <c r="H35089" s="612"/>
      <c r="I35089" s="598"/>
      <c r="J35089" s="598"/>
      <c r="M35089" s="598"/>
      <c r="N35089" s="598"/>
      <c r="V35089" s="598"/>
      <c r="W35089" s="598"/>
    </row>
    <row r="35090" spans="6:23" x14ac:dyDescent="0.2">
      <c r="F35090" s="610"/>
      <c r="H35090" s="612"/>
      <c r="I35090" s="598"/>
      <c r="J35090" s="598"/>
      <c r="M35090" s="598"/>
      <c r="N35090" s="598"/>
      <c r="V35090" s="598"/>
      <c r="W35090" s="598"/>
    </row>
    <row r="35091" spans="6:23" x14ac:dyDescent="0.2">
      <c r="F35091" s="610"/>
      <c r="H35091" s="612"/>
      <c r="I35091" s="598"/>
      <c r="J35091" s="598"/>
      <c r="M35091" s="598"/>
      <c r="N35091" s="598"/>
      <c r="V35091" s="598"/>
      <c r="W35091" s="598"/>
    </row>
    <row r="35092" spans="6:23" x14ac:dyDescent="0.2">
      <c r="F35092" s="610"/>
      <c r="H35092" s="612"/>
      <c r="I35092" s="598"/>
      <c r="J35092" s="598"/>
      <c r="M35092" s="598"/>
      <c r="N35092" s="598"/>
      <c r="V35092" s="598"/>
      <c r="W35092" s="598"/>
    </row>
    <row r="35093" spans="6:23" x14ac:dyDescent="0.2">
      <c r="F35093" s="610"/>
      <c r="H35093" s="612"/>
      <c r="I35093" s="598"/>
      <c r="J35093" s="598"/>
      <c r="M35093" s="598"/>
      <c r="N35093" s="598"/>
      <c r="V35093" s="598"/>
      <c r="W35093" s="598"/>
    </row>
    <row r="35094" spans="6:23" x14ac:dyDescent="0.2">
      <c r="F35094" s="610"/>
      <c r="H35094" s="612"/>
      <c r="I35094" s="598"/>
      <c r="J35094" s="598"/>
      <c r="M35094" s="598"/>
      <c r="N35094" s="598"/>
      <c r="V35094" s="598"/>
      <c r="W35094" s="598"/>
    </row>
    <row r="35095" spans="6:23" x14ac:dyDescent="0.2">
      <c r="F35095" s="610"/>
      <c r="H35095" s="612"/>
      <c r="I35095" s="598"/>
      <c r="J35095" s="598"/>
      <c r="M35095" s="598"/>
      <c r="N35095" s="598"/>
      <c r="V35095" s="598"/>
      <c r="W35095" s="598"/>
    </row>
    <row r="35096" spans="6:23" x14ac:dyDescent="0.2">
      <c r="F35096" s="610"/>
      <c r="H35096" s="612"/>
      <c r="I35096" s="598"/>
      <c r="J35096" s="598"/>
      <c r="M35096" s="598"/>
      <c r="N35096" s="598"/>
      <c r="V35096" s="598"/>
      <c r="W35096" s="598"/>
    </row>
    <row r="35097" spans="6:23" x14ac:dyDescent="0.2">
      <c r="F35097" s="610"/>
      <c r="H35097" s="612"/>
      <c r="I35097" s="598"/>
      <c r="J35097" s="598"/>
      <c r="M35097" s="598"/>
      <c r="N35097" s="598"/>
      <c r="V35097" s="598"/>
      <c r="W35097" s="598"/>
    </row>
    <row r="35098" spans="6:23" x14ac:dyDescent="0.2">
      <c r="F35098" s="610"/>
      <c r="H35098" s="612"/>
      <c r="I35098" s="598"/>
      <c r="J35098" s="598"/>
      <c r="M35098" s="598"/>
      <c r="N35098" s="598"/>
      <c r="V35098" s="598"/>
      <c r="W35098" s="598"/>
    </row>
    <row r="35099" spans="6:23" x14ac:dyDescent="0.2">
      <c r="F35099" s="610"/>
      <c r="H35099" s="612"/>
      <c r="I35099" s="598"/>
      <c r="J35099" s="598"/>
      <c r="M35099" s="598"/>
      <c r="N35099" s="598"/>
      <c r="V35099" s="598"/>
      <c r="W35099" s="598"/>
    </row>
    <row r="35100" spans="6:23" x14ac:dyDescent="0.2">
      <c r="F35100" s="610"/>
      <c r="H35100" s="612"/>
      <c r="I35100" s="598"/>
      <c r="J35100" s="598"/>
      <c r="M35100" s="598"/>
      <c r="N35100" s="598"/>
      <c r="V35100" s="598"/>
      <c r="W35100" s="598"/>
    </row>
    <row r="35101" spans="6:23" x14ac:dyDescent="0.2">
      <c r="F35101" s="610"/>
      <c r="H35101" s="612"/>
      <c r="I35101" s="598"/>
      <c r="J35101" s="598"/>
      <c r="M35101" s="598"/>
      <c r="N35101" s="598"/>
      <c r="V35101" s="598"/>
      <c r="W35101" s="598"/>
    </row>
    <row r="35102" spans="6:23" x14ac:dyDescent="0.2">
      <c r="F35102" s="610"/>
      <c r="H35102" s="612"/>
      <c r="I35102" s="598"/>
      <c r="J35102" s="598"/>
      <c r="M35102" s="598"/>
      <c r="N35102" s="598"/>
      <c r="V35102" s="598"/>
      <c r="W35102" s="598"/>
    </row>
    <row r="35103" spans="6:23" x14ac:dyDescent="0.2">
      <c r="F35103" s="610"/>
      <c r="H35103" s="612"/>
      <c r="I35103" s="598"/>
      <c r="J35103" s="598"/>
      <c r="M35103" s="598"/>
      <c r="N35103" s="598"/>
      <c r="V35103" s="598"/>
      <c r="W35103" s="598"/>
    </row>
    <row r="35104" spans="6:23" x14ac:dyDescent="0.2">
      <c r="F35104" s="610"/>
      <c r="H35104" s="612"/>
      <c r="I35104" s="598"/>
      <c r="J35104" s="598"/>
      <c r="M35104" s="598"/>
      <c r="N35104" s="598"/>
      <c r="V35104" s="598"/>
      <c r="W35104" s="598"/>
    </row>
    <row r="35105" spans="6:23" x14ac:dyDescent="0.2">
      <c r="F35105" s="610"/>
      <c r="H35105" s="612"/>
      <c r="I35105" s="598"/>
      <c r="J35105" s="598"/>
      <c r="M35105" s="598"/>
      <c r="N35105" s="598"/>
      <c r="V35105" s="598"/>
      <c r="W35105" s="598"/>
    </row>
    <row r="35106" spans="6:23" x14ac:dyDescent="0.2">
      <c r="F35106" s="610"/>
      <c r="H35106" s="612"/>
      <c r="I35106" s="598"/>
      <c r="J35106" s="598"/>
      <c r="M35106" s="598"/>
      <c r="N35106" s="598"/>
      <c r="V35106" s="598"/>
      <c r="W35106" s="598"/>
    </row>
    <row r="35107" spans="6:23" x14ac:dyDescent="0.2">
      <c r="F35107" s="610"/>
      <c r="H35107" s="612"/>
      <c r="I35107" s="598"/>
      <c r="J35107" s="598"/>
      <c r="M35107" s="598"/>
      <c r="N35107" s="598"/>
      <c r="V35107" s="598"/>
      <c r="W35107" s="598"/>
    </row>
    <row r="35108" spans="6:23" x14ac:dyDescent="0.2">
      <c r="F35108" s="610"/>
      <c r="H35108" s="612"/>
      <c r="I35108" s="598"/>
      <c r="J35108" s="598"/>
      <c r="M35108" s="598"/>
      <c r="N35108" s="598"/>
      <c r="V35108" s="598"/>
      <c r="W35108" s="598"/>
    </row>
    <row r="35109" spans="6:23" x14ac:dyDescent="0.2">
      <c r="F35109" s="610"/>
      <c r="H35109" s="612"/>
      <c r="I35109" s="598"/>
      <c r="J35109" s="598"/>
      <c r="M35109" s="598"/>
      <c r="N35109" s="598"/>
      <c r="V35109" s="598"/>
      <c r="W35109" s="598"/>
    </row>
    <row r="35110" spans="6:23" x14ac:dyDescent="0.2">
      <c r="F35110" s="610"/>
      <c r="H35110" s="612"/>
      <c r="I35110" s="598"/>
      <c r="J35110" s="598"/>
      <c r="M35110" s="598"/>
      <c r="N35110" s="598"/>
      <c r="V35110" s="598"/>
      <c r="W35110" s="598"/>
    </row>
    <row r="35111" spans="6:23" x14ac:dyDescent="0.2">
      <c r="F35111" s="610"/>
      <c r="H35111" s="612"/>
      <c r="I35111" s="598"/>
      <c r="J35111" s="598"/>
      <c r="M35111" s="598"/>
      <c r="N35111" s="598"/>
      <c r="V35111" s="598"/>
      <c r="W35111" s="598"/>
    </row>
    <row r="35112" spans="6:23" x14ac:dyDescent="0.2">
      <c r="F35112" s="610"/>
      <c r="H35112" s="612"/>
      <c r="I35112" s="598"/>
      <c r="J35112" s="598"/>
      <c r="M35112" s="598"/>
      <c r="N35112" s="598"/>
      <c r="V35112" s="598"/>
      <c r="W35112" s="598"/>
    </row>
    <row r="35113" spans="6:23" x14ac:dyDescent="0.2">
      <c r="F35113" s="610"/>
      <c r="H35113" s="612"/>
      <c r="I35113" s="598"/>
      <c r="J35113" s="598"/>
      <c r="M35113" s="598"/>
      <c r="N35113" s="598"/>
      <c r="V35113" s="598"/>
      <c r="W35113" s="598"/>
    </row>
    <row r="35114" spans="6:23" x14ac:dyDescent="0.2">
      <c r="F35114" s="610"/>
      <c r="H35114" s="612"/>
      <c r="I35114" s="598"/>
      <c r="J35114" s="598"/>
      <c r="M35114" s="598"/>
      <c r="N35114" s="598"/>
      <c r="V35114" s="598"/>
      <c r="W35114" s="598"/>
    </row>
    <row r="35115" spans="6:23" x14ac:dyDescent="0.2">
      <c r="F35115" s="610"/>
      <c r="H35115" s="612"/>
      <c r="I35115" s="598"/>
      <c r="J35115" s="598"/>
      <c r="M35115" s="598"/>
      <c r="N35115" s="598"/>
      <c r="V35115" s="598"/>
      <c r="W35115" s="598"/>
    </row>
    <row r="35116" spans="6:23" x14ac:dyDescent="0.2">
      <c r="F35116" s="610"/>
      <c r="H35116" s="612"/>
      <c r="I35116" s="598"/>
      <c r="J35116" s="598"/>
      <c r="M35116" s="598"/>
      <c r="N35116" s="598"/>
      <c r="V35116" s="598"/>
      <c r="W35116" s="598"/>
    </row>
    <row r="35117" spans="6:23" x14ac:dyDescent="0.2">
      <c r="F35117" s="610"/>
      <c r="H35117" s="612"/>
      <c r="I35117" s="598"/>
      <c r="J35117" s="598"/>
      <c r="M35117" s="598"/>
      <c r="N35117" s="598"/>
      <c r="V35117" s="598"/>
      <c r="W35117" s="598"/>
    </row>
    <row r="35118" spans="6:23" x14ac:dyDescent="0.2">
      <c r="F35118" s="610"/>
      <c r="H35118" s="612"/>
      <c r="I35118" s="598"/>
      <c r="J35118" s="598"/>
      <c r="M35118" s="598"/>
      <c r="N35118" s="598"/>
      <c r="V35118" s="598"/>
      <c r="W35118" s="598"/>
    </row>
    <row r="35119" spans="6:23" x14ac:dyDescent="0.2">
      <c r="F35119" s="610"/>
      <c r="H35119" s="612"/>
      <c r="I35119" s="598"/>
      <c r="J35119" s="598"/>
      <c r="M35119" s="598"/>
      <c r="N35119" s="598"/>
      <c r="V35119" s="598"/>
      <c r="W35119" s="598"/>
    </row>
    <row r="35120" spans="6:23" x14ac:dyDescent="0.2">
      <c r="F35120" s="610"/>
      <c r="H35120" s="612"/>
      <c r="I35120" s="598"/>
      <c r="J35120" s="598"/>
      <c r="M35120" s="598"/>
      <c r="N35120" s="598"/>
      <c r="V35120" s="598"/>
      <c r="W35120" s="598"/>
    </row>
    <row r="35121" spans="6:23" x14ac:dyDescent="0.2">
      <c r="F35121" s="610"/>
      <c r="H35121" s="612"/>
      <c r="I35121" s="598"/>
      <c r="J35121" s="598"/>
      <c r="M35121" s="598"/>
      <c r="N35121" s="598"/>
      <c r="V35121" s="598"/>
      <c r="W35121" s="598"/>
    </row>
    <row r="35122" spans="6:23" x14ac:dyDescent="0.2">
      <c r="F35122" s="610"/>
      <c r="H35122" s="612"/>
      <c r="I35122" s="598"/>
      <c r="J35122" s="598"/>
      <c r="M35122" s="598"/>
      <c r="N35122" s="598"/>
      <c r="V35122" s="598"/>
      <c r="W35122" s="598"/>
    </row>
    <row r="35123" spans="6:23" x14ac:dyDescent="0.2">
      <c r="F35123" s="610"/>
      <c r="H35123" s="612"/>
      <c r="I35123" s="598"/>
      <c r="J35123" s="598"/>
      <c r="M35123" s="598"/>
      <c r="N35123" s="598"/>
      <c r="V35123" s="598"/>
      <c r="W35123" s="598"/>
    </row>
    <row r="35124" spans="6:23" x14ac:dyDescent="0.2">
      <c r="F35124" s="610"/>
      <c r="H35124" s="612"/>
      <c r="I35124" s="598"/>
      <c r="J35124" s="598"/>
      <c r="M35124" s="598"/>
      <c r="N35124" s="598"/>
      <c r="V35124" s="598"/>
      <c r="W35124" s="598"/>
    </row>
    <row r="35125" spans="6:23" x14ac:dyDescent="0.2">
      <c r="F35125" s="610"/>
      <c r="H35125" s="612"/>
      <c r="I35125" s="598"/>
      <c r="J35125" s="598"/>
      <c r="M35125" s="598"/>
      <c r="N35125" s="598"/>
      <c r="V35125" s="598"/>
      <c r="W35125" s="598"/>
    </row>
    <row r="35126" spans="6:23" x14ac:dyDescent="0.2">
      <c r="F35126" s="610"/>
      <c r="H35126" s="612"/>
      <c r="I35126" s="598"/>
      <c r="J35126" s="598"/>
      <c r="M35126" s="598"/>
      <c r="N35126" s="598"/>
      <c r="V35126" s="598"/>
      <c r="W35126" s="598"/>
    </row>
    <row r="35127" spans="6:23" x14ac:dyDescent="0.2">
      <c r="F35127" s="610"/>
      <c r="H35127" s="612"/>
      <c r="I35127" s="598"/>
      <c r="J35127" s="598"/>
      <c r="M35127" s="598"/>
      <c r="N35127" s="598"/>
      <c r="V35127" s="598"/>
      <c r="W35127" s="598"/>
    </row>
    <row r="35128" spans="6:23" x14ac:dyDescent="0.2">
      <c r="F35128" s="610"/>
      <c r="H35128" s="612"/>
      <c r="I35128" s="598"/>
      <c r="J35128" s="598"/>
      <c r="M35128" s="598"/>
      <c r="N35128" s="598"/>
      <c r="V35128" s="598"/>
      <c r="W35128" s="598"/>
    </row>
    <row r="35129" spans="6:23" x14ac:dyDescent="0.2">
      <c r="F35129" s="610"/>
      <c r="H35129" s="612"/>
      <c r="I35129" s="598"/>
      <c r="J35129" s="598"/>
      <c r="M35129" s="598"/>
      <c r="N35129" s="598"/>
      <c r="V35129" s="598"/>
      <c r="W35129" s="598"/>
    </row>
    <row r="35130" spans="6:23" x14ac:dyDescent="0.2">
      <c r="F35130" s="610"/>
      <c r="H35130" s="612"/>
      <c r="I35130" s="598"/>
      <c r="J35130" s="598"/>
      <c r="M35130" s="598"/>
      <c r="N35130" s="598"/>
      <c r="V35130" s="598"/>
      <c r="W35130" s="598"/>
    </row>
    <row r="35131" spans="6:23" x14ac:dyDescent="0.2">
      <c r="F35131" s="610"/>
      <c r="H35131" s="612"/>
      <c r="I35131" s="598"/>
      <c r="J35131" s="598"/>
      <c r="M35131" s="598"/>
      <c r="N35131" s="598"/>
      <c r="V35131" s="598"/>
      <c r="W35131" s="598"/>
    </row>
    <row r="35132" spans="6:23" x14ac:dyDescent="0.2">
      <c r="F35132" s="610"/>
      <c r="H35132" s="612"/>
      <c r="I35132" s="598"/>
      <c r="J35132" s="598"/>
      <c r="M35132" s="598"/>
      <c r="N35132" s="598"/>
      <c r="V35132" s="598"/>
      <c r="W35132" s="598"/>
    </row>
    <row r="35133" spans="6:23" x14ac:dyDescent="0.2">
      <c r="F35133" s="610"/>
      <c r="H35133" s="612"/>
      <c r="I35133" s="598"/>
      <c r="J35133" s="598"/>
      <c r="M35133" s="598"/>
      <c r="N35133" s="598"/>
      <c r="V35133" s="598"/>
      <c r="W35133" s="598"/>
    </row>
    <row r="35134" spans="6:23" x14ac:dyDescent="0.2">
      <c r="F35134" s="610"/>
      <c r="H35134" s="612"/>
      <c r="I35134" s="598"/>
      <c r="J35134" s="598"/>
      <c r="M35134" s="598"/>
      <c r="N35134" s="598"/>
      <c r="V35134" s="598"/>
      <c r="W35134" s="598"/>
    </row>
    <row r="35135" spans="6:23" x14ac:dyDescent="0.2">
      <c r="F35135" s="610"/>
      <c r="H35135" s="612"/>
      <c r="I35135" s="598"/>
      <c r="J35135" s="598"/>
      <c r="M35135" s="598"/>
      <c r="N35135" s="598"/>
      <c r="V35135" s="598"/>
      <c r="W35135" s="598"/>
    </row>
    <row r="35136" spans="6:23" x14ac:dyDescent="0.2">
      <c r="F35136" s="610"/>
      <c r="H35136" s="612"/>
      <c r="I35136" s="598"/>
      <c r="J35136" s="598"/>
      <c r="M35136" s="598"/>
      <c r="N35136" s="598"/>
      <c r="V35136" s="598"/>
      <c r="W35136" s="598"/>
    </row>
    <row r="35137" spans="6:23" x14ac:dyDescent="0.2">
      <c r="F35137" s="610"/>
      <c r="H35137" s="612"/>
      <c r="I35137" s="598"/>
      <c r="J35137" s="598"/>
      <c r="M35137" s="598"/>
      <c r="N35137" s="598"/>
      <c r="V35137" s="598"/>
      <c r="W35137" s="598"/>
    </row>
    <row r="35138" spans="6:23" x14ac:dyDescent="0.2">
      <c r="F35138" s="610"/>
      <c r="H35138" s="612"/>
      <c r="I35138" s="598"/>
      <c r="J35138" s="598"/>
      <c r="M35138" s="598"/>
      <c r="N35138" s="598"/>
      <c r="V35138" s="598"/>
      <c r="W35138" s="598"/>
    </row>
    <row r="35139" spans="6:23" x14ac:dyDescent="0.2">
      <c r="F35139" s="610"/>
      <c r="H35139" s="612"/>
      <c r="I35139" s="598"/>
      <c r="J35139" s="598"/>
      <c r="M35139" s="598"/>
      <c r="N35139" s="598"/>
      <c r="V35139" s="598"/>
      <c r="W35139" s="598"/>
    </row>
    <row r="35140" spans="6:23" x14ac:dyDescent="0.2">
      <c r="F35140" s="610"/>
      <c r="H35140" s="612"/>
      <c r="I35140" s="598"/>
      <c r="J35140" s="598"/>
      <c r="M35140" s="598"/>
      <c r="N35140" s="598"/>
      <c r="V35140" s="598"/>
      <c r="W35140" s="598"/>
    </row>
    <row r="35141" spans="6:23" x14ac:dyDescent="0.2">
      <c r="F35141" s="610"/>
      <c r="H35141" s="612"/>
      <c r="I35141" s="598"/>
      <c r="J35141" s="598"/>
      <c r="M35141" s="598"/>
      <c r="N35141" s="598"/>
      <c r="V35141" s="598"/>
      <c r="W35141" s="598"/>
    </row>
    <row r="35142" spans="6:23" x14ac:dyDescent="0.2">
      <c r="F35142" s="610"/>
      <c r="H35142" s="612"/>
      <c r="I35142" s="598"/>
      <c r="J35142" s="598"/>
      <c r="M35142" s="598"/>
      <c r="N35142" s="598"/>
      <c r="V35142" s="598"/>
      <c r="W35142" s="598"/>
    </row>
    <row r="35143" spans="6:23" x14ac:dyDescent="0.2">
      <c r="F35143" s="610"/>
      <c r="H35143" s="612"/>
      <c r="I35143" s="598"/>
      <c r="J35143" s="598"/>
      <c r="M35143" s="598"/>
      <c r="N35143" s="598"/>
      <c r="V35143" s="598"/>
      <c r="W35143" s="598"/>
    </row>
    <row r="35144" spans="6:23" x14ac:dyDescent="0.2">
      <c r="F35144" s="610"/>
      <c r="H35144" s="612"/>
      <c r="I35144" s="598"/>
      <c r="J35144" s="598"/>
      <c r="M35144" s="598"/>
      <c r="N35144" s="598"/>
      <c r="V35144" s="598"/>
      <c r="W35144" s="598"/>
    </row>
    <row r="35145" spans="6:23" x14ac:dyDescent="0.2">
      <c r="F35145" s="610"/>
      <c r="H35145" s="612"/>
      <c r="I35145" s="598"/>
      <c r="J35145" s="598"/>
      <c r="M35145" s="598"/>
      <c r="N35145" s="598"/>
      <c r="V35145" s="598"/>
      <c r="W35145" s="598"/>
    </row>
    <row r="35146" spans="6:23" x14ac:dyDescent="0.2">
      <c r="F35146" s="610"/>
      <c r="H35146" s="612"/>
      <c r="I35146" s="598"/>
      <c r="J35146" s="598"/>
      <c r="M35146" s="598"/>
      <c r="N35146" s="598"/>
      <c r="V35146" s="598"/>
      <c r="W35146" s="598"/>
    </row>
    <row r="35147" spans="6:23" x14ac:dyDescent="0.2">
      <c r="F35147" s="610"/>
      <c r="H35147" s="612"/>
      <c r="I35147" s="598"/>
      <c r="J35147" s="598"/>
      <c r="M35147" s="598"/>
      <c r="N35147" s="598"/>
      <c r="V35147" s="598"/>
      <c r="W35147" s="598"/>
    </row>
    <row r="35148" spans="6:23" x14ac:dyDescent="0.2">
      <c r="F35148" s="610"/>
      <c r="H35148" s="612"/>
      <c r="I35148" s="598"/>
      <c r="J35148" s="598"/>
      <c r="M35148" s="598"/>
      <c r="N35148" s="598"/>
      <c r="V35148" s="598"/>
      <c r="W35148" s="598"/>
    </row>
    <row r="35149" spans="6:23" x14ac:dyDescent="0.2">
      <c r="F35149" s="610"/>
      <c r="H35149" s="612"/>
      <c r="I35149" s="598"/>
      <c r="J35149" s="598"/>
      <c r="M35149" s="598"/>
      <c r="N35149" s="598"/>
      <c r="V35149" s="598"/>
      <c r="W35149" s="598"/>
    </row>
    <row r="35150" spans="6:23" x14ac:dyDescent="0.2">
      <c r="F35150" s="610"/>
      <c r="H35150" s="612"/>
      <c r="I35150" s="598"/>
      <c r="J35150" s="598"/>
      <c r="M35150" s="598"/>
      <c r="N35150" s="598"/>
      <c r="V35150" s="598"/>
      <c r="W35150" s="598"/>
    </row>
    <row r="35151" spans="6:23" x14ac:dyDescent="0.2">
      <c r="F35151" s="610"/>
      <c r="H35151" s="612"/>
      <c r="I35151" s="598"/>
      <c r="J35151" s="598"/>
      <c r="M35151" s="598"/>
      <c r="N35151" s="598"/>
      <c r="V35151" s="598"/>
      <c r="W35151" s="598"/>
    </row>
    <row r="35152" spans="6:23" x14ac:dyDescent="0.2">
      <c r="F35152" s="610"/>
      <c r="H35152" s="612"/>
      <c r="I35152" s="598"/>
      <c r="J35152" s="598"/>
      <c r="M35152" s="598"/>
      <c r="N35152" s="598"/>
      <c r="V35152" s="598"/>
      <c r="W35152" s="598"/>
    </row>
    <row r="35153" spans="6:23" x14ac:dyDescent="0.2">
      <c r="F35153" s="610"/>
      <c r="H35153" s="612"/>
      <c r="I35153" s="598"/>
      <c r="J35153" s="598"/>
      <c r="M35153" s="598"/>
      <c r="N35153" s="598"/>
      <c r="V35153" s="598"/>
      <c r="W35153" s="598"/>
    </row>
    <row r="35154" spans="6:23" x14ac:dyDescent="0.2">
      <c r="F35154" s="610"/>
      <c r="H35154" s="612"/>
      <c r="I35154" s="598"/>
      <c r="J35154" s="598"/>
      <c r="M35154" s="598"/>
      <c r="N35154" s="598"/>
      <c r="V35154" s="598"/>
      <c r="W35154" s="598"/>
    </row>
    <row r="35155" spans="6:23" x14ac:dyDescent="0.2">
      <c r="F35155" s="610"/>
      <c r="H35155" s="612"/>
      <c r="I35155" s="598"/>
      <c r="J35155" s="598"/>
      <c r="M35155" s="598"/>
      <c r="N35155" s="598"/>
      <c r="V35155" s="598"/>
      <c r="W35155" s="598"/>
    </row>
    <row r="35156" spans="6:23" x14ac:dyDescent="0.2">
      <c r="F35156" s="610"/>
      <c r="H35156" s="612"/>
      <c r="I35156" s="598"/>
      <c r="J35156" s="598"/>
      <c r="M35156" s="598"/>
      <c r="N35156" s="598"/>
      <c r="V35156" s="598"/>
      <c r="W35156" s="598"/>
    </row>
    <row r="35157" spans="6:23" x14ac:dyDescent="0.2">
      <c r="F35157" s="610"/>
      <c r="H35157" s="612"/>
      <c r="I35157" s="598"/>
      <c r="J35157" s="598"/>
      <c r="M35157" s="598"/>
      <c r="N35157" s="598"/>
      <c r="V35157" s="598"/>
      <c r="W35157" s="598"/>
    </row>
    <row r="35158" spans="6:23" x14ac:dyDescent="0.2">
      <c r="F35158" s="610"/>
      <c r="H35158" s="612"/>
      <c r="I35158" s="598"/>
      <c r="J35158" s="598"/>
      <c r="M35158" s="598"/>
      <c r="N35158" s="598"/>
      <c r="V35158" s="598"/>
      <c r="W35158" s="598"/>
    </row>
    <row r="35159" spans="6:23" x14ac:dyDescent="0.2">
      <c r="F35159" s="610"/>
      <c r="H35159" s="612"/>
      <c r="I35159" s="598"/>
      <c r="J35159" s="598"/>
      <c r="M35159" s="598"/>
      <c r="N35159" s="598"/>
      <c r="V35159" s="598"/>
      <c r="W35159" s="598"/>
    </row>
    <row r="35160" spans="6:23" x14ac:dyDescent="0.2">
      <c r="F35160" s="610"/>
      <c r="H35160" s="612"/>
      <c r="I35160" s="598"/>
      <c r="J35160" s="598"/>
      <c r="M35160" s="598"/>
      <c r="N35160" s="598"/>
      <c r="V35160" s="598"/>
      <c r="W35160" s="598"/>
    </row>
    <row r="35161" spans="6:23" x14ac:dyDescent="0.2">
      <c r="F35161" s="610"/>
      <c r="H35161" s="612"/>
      <c r="I35161" s="598"/>
      <c r="J35161" s="598"/>
      <c r="M35161" s="598"/>
      <c r="N35161" s="598"/>
      <c r="V35161" s="598"/>
      <c r="W35161" s="598"/>
    </row>
    <row r="35162" spans="6:23" x14ac:dyDescent="0.2">
      <c r="F35162" s="610"/>
      <c r="H35162" s="612"/>
      <c r="I35162" s="598"/>
      <c r="J35162" s="598"/>
      <c r="M35162" s="598"/>
      <c r="N35162" s="598"/>
      <c r="V35162" s="598"/>
      <c r="W35162" s="598"/>
    </row>
    <row r="35163" spans="6:23" x14ac:dyDescent="0.2">
      <c r="F35163" s="610"/>
      <c r="H35163" s="612"/>
      <c r="I35163" s="598"/>
      <c r="J35163" s="598"/>
      <c r="M35163" s="598"/>
      <c r="N35163" s="598"/>
      <c r="V35163" s="598"/>
      <c r="W35163" s="598"/>
    </row>
    <row r="35164" spans="6:23" x14ac:dyDescent="0.2">
      <c r="F35164" s="610"/>
      <c r="H35164" s="612"/>
      <c r="I35164" s="598"/>
      <c r="J35164" s="598"/>
      <c r="M35164" s="598"/>
      <c r="N35164" s="598"/>
      <c r="V35164" s="598"/>
      <c r="W35164" s="598"/>
    </row>
    <row r="35165" spans="6:23" x14ac:dyDescent="0.2">
      <c r="F35165" s="610"/>
      <c r="H35165" s="612"/>
      <c r="I35165" s="598"/>
      <c r="J35165" s="598"/>
      <c r="M35165" s="598"/>
      <c r="N35165" s="598"/>
      <c r="V35165" s="598"/>
      <c r="W35165" s="598"/>
    </row>
    <row r="35166" spans="6:23" x14ac:dyDescent="0.2">
      <c r="F35166" s="610"/>
      <c r="H35166" s="612"/>
      <c r="I35166" s="598"/>
      <c r="J35166" s="598"/>
      <c r="M35166" s="598"/>
      <c r="N35166" s="598"/>
      <c r="V35166" s="598"/>
      <c r="W35166" s="598"/>
    </row>
    <row r="35167" spans="6:23" x14ac:dyDescent="0.2">
      <c r="F35167" s="610"/>
      <c r="H35167" s="612"/>
      <c r="I35167" s="598"/>
      <c r="J35167" s="598"/>
      <c r="M35167" s="598"/>
      <c r="N35167" s="598"/>
      <c r="V35167" s="598"/>
      <c r="W35167" s="598"/>
    </row>
    <row r="35168" spans="6:23" x14ac:dyDescent="0.2">
      <c r="F35168" s="610"/>
      <c r="H35168" s="612"/>
      <c r="I35168" s="598"/>
      <c r="J35168" s="598"/>
      <c r="M35168" s="598"/>
      <c r="N35168" s="598"/>
      <c r="V35168" s="598"/>
      <c r="W35168" s="598"/>
    </row>
    <row r="35169" spans="6:23" x14ac:dyDescent="0.2">
      <c r="F35169" s="610"/>
      <c r="H35169" s="612"/>
      <c r="I35169" s="598"/>
      <c r="J35169" s="598"/>
      <c r="M35169" s="598"/>
      <c r="N35169" s="598"/>
      <c r="V35169" s="598"/>
      <c r="W35169" s="598"/>
    </row>
    <row r="35170" spans="6:23" x14ac:dyDescent="0.2">
      <c r="F35170" s="610"/>
      <c r="H35170" s="612"/>
      <c r="I35170" s="598"/>
      <c r="J35170" s="598"/>
      <c r="M35170" s="598"/>
      <c r="N35170" s="598"/>
      <c r="V35170" s="598"/>
      <c r="W35170" s="598"/>
    </row>
    <row r="35171" spans="6:23" x14ac:dyDescent="0.2">
      <c r="F35171" s="610"/>
      <c r="H35171" s="612"/>
      <c r="I35171" s="598"/>
      <c r="J35171" s="598"/>
      <c r="M35171" s="598"/>
      <c r="N35171" s="598"/>
      <c r="V35171" s="598"/>
      <c r="W35171" s="598"/>
    </row>
    <row r="35172" spans="6:23" x14ac:dyDescent="0.2">
      <c r="F35172" s="610"/>
      <c r="H35172" s="612"/>
      <c r="I35172" s="598"/>
      <c r="J35172" s="598"/>
      <c r="M35172" s="598"/>
      <c r="N35172" s="598"/>
      <c r="V35172" s="598"/>
      <c r="W35172" s="598"/>
    </row>
    <row r="35173" spans="6:23" x14ac:dyDescent="0.2">
      <c r="F35173" s="610"/>
      <c r="H35173" s="612"/>
      <c r="I35173" s="598"/>
      <c r="J35173" s="598"/>
      <c r="M35173" s="598"/>
      <c r="N35173" s="598"/>
      <c r="V35173" s="598"/>
      <c r="W35173" s="598"/>
    </row>
    <row r="35174" spans="6:23" x14ac:dyDescent="0.2">
      <c r="F35174" s="610"/>
      <c r="H35174" s="612"/>
      <c r="I35174" s="598"/>
      <c r="J35174" s="598"/>
      <c r="M35174" s="598"/>
      <c r="N35174" s="598"/>
      <c r="V35174" s="598"/>
      <c r="W35174" s="598"/>
    </row>
    <row r="35175" spans="6:23" x14ac:dyDescent="0.2">
      <c r="F35175" s="610"/>
      <c r="H35175" s="612"/>
      <c r="I35175" s="598"/>
      <c r="J35175" s="598"/>
      <c r="M35175" s="598"/>
      <c r="N35175" s="598"/>
      <c r="V35175" s="598"/>
      <c r="W35175" s="598"/>
    </row>
    <row r="35176" spans="6:23" x14ac:dyDescent="0.2">
      <c r="F35176" s="610"/>
      <c r="H35176" s="612"/>
      <c r="I35176" s="598"/>
      <c r="J35176" s="598"/>
      <c r="M35176" s="598"/>
      <c r="N35176" s="598"/>
      <c r="V35176" s="598"/>
      <c r="W35176" s="598"/>
    </row>
    <row r="35177" spans="6:23" x14ac:dyDescent="0.2">
      <c r="F35177" s="610"/>
      <c r="H35177" s="612"/>
      <c r="I35177" s="598"/>
      <c r="J35177" s="598"/>
      <c r="M35177" s="598"/>
      <c r="N35177" s="598"/>
      <c r="V35177" s="598"/>
      <c r="W35177" s="598"/>
    </row>
    <row r="35178" spans="6:23" x14ac:dyDescent="0.2">
      <c r="F35178" s="610"/>
      <c r="H35178" s="612"/>
      <c r="I35178" s="598"/>
      <c r="J35178" s="598"/>
      <c r="M35178" s="598"/>
      <c r="N35178" s="598"/>
      <c r="V35178" s="598"/>
      <c r="W35178" s="598"/>
    </row>
    <row r="35179" spans="6:23" x14ac:dyDescent="0.2">
      <c r="F35179" s="610"/>
      <c r="H35179" s="612"/>
      <c r="I35179" s="598"/>
      <c r="J35179" s="598"/>
      <c r="M35179" s="598"/>
      <c r="N35179" s="598"/>
      <c r="V35179" s="598"/>
      <c r="W35179" s="598"/>
    </row>
    <row r="35180" spans="6:23" x14ac:dyDescent="0.2">
      <c r="F35180" s="610"/>
      <c r="H35180" s="612"/>
      <c r="I35180" s="598"/>
      <c r="J35180" s="598"/>
      <c r="M35180" s="598"/>
      <c r="N35180" s="598"/>
      <c r="V35180" s="598"/>
      <c r="W35180" s="598"/>
    </row>
    <row r="35181" spans="6:23" x14ac:dyDescent="0.2">
      <c r="F35181" s="610"/>
      <c r="H35181" s="612"/>
      <c r="I35181" s="598"/>
      <c r="J35181" s="598"/>
      <c r="M35181" s="598"/>
      <c r="N35181" s="598"/>
      <c r="V35181" s="598"/>
      <c r="W35181" s="598"/>
    </row>
    <row r="35182" spans="6:23" x14ac:dyDescent="0.2">
      <c r="F35182" s="610"/>
      <c r="H35182" s="612"/>
      <c r="I35182" s="598"/>
      <c r="J35182" s="598"/>
      <c r="M35182" s="598"/>
      <c r="N35182" s="598"/>
      <c r="V35182" s="598"/>
      <c r="W35182" s="598"/>
    </row>
    <row r="35183" spans="6:23" x14ac:dyDescent="0.2">
      <c r="F35183" s="610"/>
      <c r="H35183" s="612"/>
      <c r="I35183" s="598"/>
      <c r="J35183" s="598"/>
      <c r="M35183" s="598"/>
      <c r="N35183" s="598"/>
      <c r="V35183" s="598"/>
      <c r="W35183" s="598"/>
    </row>
    <row r="35184" spans="6:23" x14ac:dyDescent="0.2">
      <c r="F35184" s="610"/>
      <c r="H35184" s="612"/>
      <c r="I35184" s="598"/>
      <c r="J35184" s="598"/>
      <c r="M35184" s="598"/>
      <c r="N35184" s="598"/>
      <c r="V35184" s="598"/>
      <c r="W35184" s="598"/>
    </row>
    <row r="35185" spans="6:23" x14ac:dyDescent="0.2">
      <c r="F35185" s="610"/>
      <c r="H35185" s="612"/>
      <c r="I35185" s="598"/>
      <c r="J35185" s="598"/>
      <c r="M35185" s="598"/>
      <c r="N35185" s="598"/>
      <c r="V35185" s="598"/>
      <c r="W35185" s="598"/>
    </row>
    <row r="35186" spans="6:23" x14ac:dyDescent="0.2">
      <c r="F35186" s="610"/>
      <c r="H35186" s="612"/>
      <c r="I35186" s="598"/>
      <c r="J35186" s="598"/>
      <c r="M35186" s="598"/>
      <c r="N35186" s="598"/>
      <c r="V35186" s="598"/>
      <c r="W35186" s="598"/>
    </row>
    <row r="35187" spans="6:23" x14ac:dyDescent="0.2">
      <c r="F35187" s="610"/>
      <c r="H35187" s="612"/>
      <c r="I35187" s="598"/>
      <c r="J35187" s="598"/>
      <c r="M35187" s="598"/>
      <c r="N35187" s="598"/>
      <c r="V35187" s="598"/>
      <c r="W35187" s="598"/>
    </row>
    <row r="35188" spans="6:23" x14ac:dyDescent="0.2">
      <c r="F35188" s="610"/>
      <c r="H35188" s="612"/>
      <c r="I35188" s="598"/>
      <c r="J35188" s="598"/>
      <c r="M35188" s="598"/>
      <c r="N35188" s="598"/>
      <c r="V35188" s="598"/>
      <c r="W35188" s="598"/>
    </row>
    <row r="35189" spans="6:23" x14ac:dyDescent="0.2">
      <c r="F35189" s="610"/>
      <c r="H35189" s="612"/>
      <c r="I35189" s="598"/>
      <c r="J35189" s="598"/>
      <c r="M35189" s="598"/>
      <c r="N35189" s="598"/>
      <c r="V35189" s="598"/>
      <c r="W35189" s="598"/>
    </row>
    <row r="35190" spans="6:23" x14ac:dyDescent="0.2">
      <c r="F35190" s="610"/>
      <c r="H35190" s="612"/>
      <c r="I35190" s="598"/>
      <c r="J35190" s="598"/>
      <c r="M35190" s="598"/>
      <c r="N35190" s="598"/>
      <c r="V35190" s="598"/>
      <c r="W35190" s="598"/>
    </row>
    <row r="35191" spans="6:23" x14ac:dyDescent="0.2">
      <c r="F35191" s="610"/>
      <c r="H35191" s="612"/>
      <c r="I35191" s="598"/>
      <c r="J35191" s="598"/>
      <c r="M35191" s="598"/>
      <c r="N35191" s="598"/>
      <c r="V35191" s="598"/>
      <c r="W35191" s="598"/>
    </row>
    <row r="35192" spans="6:23" x14ac:dyDescent="0.2">
      <c r="F35192" s="610"/>
      <c r="H35192" s="612"/>
      <c r="I35192" s="598"/>
      <c r="J35192" s="598"/>
      <c r="M35192" s="598"/>
      <c r="N35192" s="598"/>
      <c r="V35192" s="598"/>
      <c r="W35192" s="598"/>
    </row>
    <row r="35193" spans="6:23" x14ac:dyDescent="0.2">
      <c r="F35193" s="610"/>
      <c r="H35193" s="612"/>
      <c r="I35193" s="598"/>
      <c r="J35193" s="598"/>
      <c r="M35193" s="598"/>
      <c r="N35193" s="598"/>
      <c r="V35193" s="598"/>
      <c r="W35193" s="598"/>
    </row>
    <row r="35194" spans="6:23" x14ac:dyDescent="0.2">
      <c r="F35194" s="610"/>
      <c r="H35194" s="612"/>
      <c r="I35194" s="598"/>
      <c r="J35194" s="598"/>
      <c r="M35194" s="598"/>
      <c r="N35194" s="598"/>
      <c r="V35194" s="598"/>
      <c r="W35194" s="598"/>
    </row>
    <row r="35195" spans="6:23" x14ac:dyDescent="0.2">
      <c r="F35195" s="610"/>
      <c r="H35195" s="612"/>
      <c r="I35195" s="598"/>
      <c r="J35195" s="598"/>
      <c r="M35195" s="598"/>
      <c r="N35195" s="598"/>
      <c r="V35195" s="598"/>
      <c r="W35195" s="598"/>
    </row>
    <row r="35196" spans="6:23" x14ac:dyDescent="0.2">
      <c r="F35196" s="610"/>
      <c r="H35196" s="612"/>
      <c r="I35196" s="598"/>
      <c r="J35196" s="598"/>
      <c r="M35196" s="598"/>
      <c r="N35196" s="598"/>
      <c r="V35196" s="598"/>
      <c r="W35196" s="598"/>
    </row>
    <row r="35197" spans="6:23" x14ac:dyDescent="0.2">
      <c r="F35197" s="610"/>
      <c r="H35197" s="612"/>
      <c r="I35197" s="598"/>
      <c r="J35197" s="598"/>
      <c r="M35197" s="598"/>
      <c r="N35197" s="598"/>
      <c r="V35197" s="598"/>
      <c r="W35197" s="598"/>
    </row>
    <row r="35198" spans="6:23" x14ac:dyDescent="0.2">
      <c r="F35198" s="610"/>
      <c r="H35198" s="612"/>
      <c r="I35198" s="598"/>
      <c r="J35198" s="598"/>
      <c r="M35198" s="598"/>
      <c r="N35198" s="598"/>
      <c r="V35198" s="598"/>
      <c r="W35198" s="598"/>
    </row>
    <row r="35199" spans="6:23" x14ac:dyDescent="0.2">
      <c r="F35199" s="610"/>
      <c r="H35199" s="612"/>
      <c r="I35199" s="598"/>
      <c r="J35199" s="598"/>
      <c r="M35199" s="598"/>
      <c r="N35199" s="598"/>
      <c r="V35199" s="598"/>
      <c r="W35199" s="598"/>
    </row>
    <row r="35200" spans="6:23" x14ac:dyDescent="0.2">
      <c r="F35200" s="610"/>
      <c r="H35200" s="612"/>
      <c r="I35200" s="598"/>
      <c r="J35200" s="598"/>
      <c r="M35200" s="598"/>
      <c r="N35200" s="598"/>
      <c r="V35200" s="598"/>
      <c r="W35200" s="598"/>
    </row>
    <row r="35201" spans="6:23" x14ac:dyDescent="0.2">
      <c r="F35201" s="610"/>
      <c r="H35201" s="612"/>
      <c r="I35201" s="598"/>
      <c r="J35201" s="598"/>
      <c r="M35201" s="598"/>
      <c r="N35201" s="598"/>
      <c r="V35201" s="598"/>
      <c r="W35201" s="598"/>
    </row>
    <row r="35202" spans="6:23" x14ac:dyDescent="0.2">
      <c r="F35202" s="610"/>
      <c r="H35202" s="612"/>
      <c r="I35202" s="598"/>
      <c r="J35202" s="598"/>
      <c r="M35202" s="598"/>
      <c r="N35202" s="598"/>
      <c r="V35202" s="598"/>
      <c r="W35202" s="598"/>
    </row>
    <row r="35203" spans="6:23" x14ac:dyDescent="0.2">
      <c r="F35203" s="610"/>
      <c r="H35203" s="612"/>
      <c r="I35203" s="598"/>
      <c r="J35203" s="598"/>
      <c r="M35203" s="598"/>
      <c r="N35203" s="598"/>
      <c r="V35203" s="598"/>
      <c r="W35203" s="598"/>
    </row>
    <row r="35204" spans="6:23" x14ac:dyDescent="0.2">
      <c r="F35204" s="610"/>
      <c r="H35204" s="612"/>
      <c r="I35204" s="598"/>
      <c r="J35204" s="598"/>
      <c r="M35204" s="598"/>
      <c r="N35204" s="598"/>
      <c r="V35204" s="598"/>
      <c r="W35204" s="598"/>
    </row>
    <row r="35205" spans="6:23" x14ac:dyDescent="0.2">
      <c r="F35205" s="610"/>
      <c r="H35205" s="612"/>
      <c r="I35205" s="598"/>
      <c r="J35205" s="598"/>
      <c r="M35205" s="598"/>
      <c r="N35205" s="598"/>
      <c r="V35205" s="598"/>
      <c r="W35205" s="598"/>
    </row>
    <row r="35206" spans="6:23" x14ac:dyDescent="0.2">
      <c r="F35206" s="610"/>
      <c r="H35206" s="612"/>
      <c r="I35206" s="598"/>
      <c r="J35206" s="598"/>
      <c r="M35206" s="598"/>
      <c r="N35206" s="598"/>
      <c r="V35206" s="598"/>
      <c r="W35206" s="598"/>
    </row>
    <row r="35207" spans="6:23" x14ac:dyDescent="0.2">
      <c r="F35207" s="610"/>
      <c r="H35207" s="612"/>
      <c r="I35207" s="598"/>
      <c r="J35207" s="598"/>
      <c r="M35207" s="598"/>
      <c r="N35207" s="598"/>
      <c r="V35207" s="598"/>
      <c r="W35207" s="598"/>
    </row>
    <row r="35208" spans="6:23" x14ac:dyDescent="0.2">
      <c r="F35208" s="610"/>
      <c r="H35208" s="612"/>
      <c r="I35208" s="598"/>
      <c r="J35208" s="598"/>
      <c r="M35208" s="598"/>
      <c r="N35208" s="598"/>
      <c r="V35208" s="598"/>
      <c r="W35208" s="598"/>
    </row>
    <row r="35209" spans="6:23" x14ac:dyDescent="0.2">
      <c r="F35209" s="610"/>
      <c r="H35209" s="612"/>
      <c r="I35209" s="598"/>
      <c r="J35209" s="598"/>
      <c r="M35209" s="598"/>
      <c r="N35209" s="598"/>
      <c r="V35209" s="598"/>
      <c r="W35209" s="598"/>
    </row>
    <row r="35210" spans="6:23" x14ac:dyDescent="0.2">
      <c r="F35210" s="610"/>
      <c r="H35210" s="612"/>
      <c r="I35210" s="598"/>
      <c r="J35210" s="598"/>
      <c r="M35210" s="598"/>
      <c r="N35210" s="598"/>
      <c r="V35210" s="598"/>
      <c r="W35210" s="598"/>
    </row>
    <row r="35211" spans="6:23" x14ac:dyDescent="0.2">
      <c r="F35211" s="610"/>
      <c r="H35211" s="612"/>
      <c r="I35211" s="598"/>
      <c r="J35211" s="598"/>
      <c r="M35211" s="598"/>
      <c r="N35211" s="598"/>
      <c r="V35211" s="598"/>
      <c r="W35211" s="598"/>
    </row>
    <row r="35212" spans="6:23" x14ac:dyDescent="0.2">
      <c r="F35212" s="610"/>
      <c r="H35212" s="612"/>
      <c r="I35212" s="598"/>
      <c r="J35212" s="598"/>
      <c r="M35212" s="598"/>
      <c r="N35212" s="598"/>
      <c r="V35212" s="598"/>
      <c r="W35212" s="598"/>
    </row>
    <row r="35213" spans="6:23" x14ac:dyDescent="0.2">
      <c r="F35213" s="610"/>
      <c r="H35213" s="612"/>
      <c r="I35213" s="598"/>
      <c r="J35213" s="598"/>
      <c r="M35213" s="598"/>
      <c r="N35213" s="598"/>
      <c r="V35213" s="598"/>
      <c r="W35213" s="598"/>
    </row>
    <row r="35214" spans="6:23" x14ac:dyDescent="0.2">
      <c r="F35214" s="610"/>
      <c r="H35214" s="612"/>
      <c r="I35214" s="598"/>
      <c r="J35214" s="598"/>
      <c r="M35214" s="598"/>
      <c r="N35214" s="598"/>
      <c r="V35214" s="598"/>
      <c r="W35214" s="598"/>
    </row>
    <row r="35215" spans="6:23" x14ac:dyDescent="0.2">
      <c r="F35215" s="610"/>
      <c r="H35215" s="612"/>
      <c r="I35215" s="598"/>
      <c r="J35215" s="598"/>
      <c r="M35215" s="598"/>
      <c r="N35215" s="598"/>
      <c r="V35215" s="598"/>
      <c r="W35215" s="598"/>
    </row>
    <row r="35216" spans="6:23" x14ac:dyDescent="0.2">
      <c r="F35216" s="610"/>
      <c r="H35216" s="612"/>
      <c r="I35216" s="598"/>
      <c r="J35216" s="598"/>
      <c r="M35216" s="598"/>
      <c r="N35216" s="598"/>
      <c r="V35216" s="598"/>
      <c r="W35216" s="598"/>
    </row>
    <row r="35217" spans="6:23" x14ac:dyDescent="0.2">
      <c r="F35217" s="610"/>
      <c r="H35217" s="612"/>
      <c r="I35217" s="598"/>
      <c r="J35217" s="598"/>
      <c r="M35217" s="598"/>
      <c r="N35217" s="598"/>
      <c r="V35217" s="598"/>
      <c r="W35217" s="598"/>
    </row>
    <row r="35218" spans="6:23" x14ac:dyDescent="0.2">
      <c r="F35218" s="610"/>
      <c r="H35218" s="612"/>
      <c r="I35218" s="598"/>
      <c r="J35218" s="598"/>
      <c r="M35218" s="598"/>
      <c r="N35218" s="598"/>
      <c r="V35218" s="598"/>
      <c r="W35218" s="598"/>
    </row>
    <row r="35219" spans="6:23" x14ac:dyDescent="0.2">
      <c r="F35219" s="610"/>
      <c r="H35219" s="612"/>
      <c r="I35219" s="598"/>
      <c r="J35219" s="598"/>
      <c r="M35219" s="598"/>
      <c r="N35219" s="598"/>
      <c r="V35219" s="598"/>
      <c r="W35219" s="598"/>
    </row>
    <row r="35220" spans="6:23" x14ac:dyDescent="0.2">
      <c r="F35220" s="610"/>
      <c r="H35220" s="612"/>
      <c r="I35220" s="598"/>
      <c r="J35220" s="598"/>
      <c r="M35220" s="598"/>
      <c r="N35220" s="598"/>
      <c r="V35220" s="598"/>
      <c r="W35220" s="598"/>
    </row>
    <row r="35221" spans="6:23" x14ac:dyDescent="0.2">
      <c r="F35221" s="610"/>
      <c r="H35221" s="612"/>
      <c r="I35221" s="598"/>
      <c r="J35221" s="598"/>
      <c r="M35221" s="598"/>
      <c r="N35221" s="598"/>
      <c r="V35221" s="598"/>
      <c r="W35221" s="598"/>
    </row>
    <row r="35222" spans="6:23" x14ac:dyDescent="0.2">
      <c r="F35222" s="610"/>
      <c r="H35222" s="612"/>
      <c r="I35222" s="598"/>
      <c r="J35222" s="598"/>
      <c r="M35222" s="598"/>
      <c r="N35222" s="598"/>
      <c r="V35222" s="598"/>
      <c r="W35222" s="598"/>
    </row>
    <row r="35223" spans="6:23" x14ac:dyDescent="0.2">
      <c r="F35223" s="610"/>
      <c r="H35223" s="612"/>
      <c r="I35223" s="598"/>
      <c r="J35223" s="598"/>
      <c r="M35223" s="598"/>
      <c r="N35223" s="598"/>
      <c r="V35223" s="598"/>
      <c r="W35223" s="598"/>
    </row>
    <row r="35224" spans="6:23" x14ac:dyDescent="0.2">
      <c r="F35224" s="610"/>
      <c r="H35224" s="612"/>
      <c r="I35224" s="598"/>
      <c r="J35224" s="598"/>
      <c r="M35224" s="598"/>
      <c r="N35224" s="598"/>
      <c r="V35224" s="598"/>
      <c r="W35224" s="598"/>
    </row>
    <row r="35225" spans="6:23" x14ac:dyDescent="0.2">
      <c r="F35225" s="610"/>
      <c r="H35225" s="612"/>
      <c r="I35225" s="598"/>
      <c r="J35225" s="598"/>
      <c r="M35225" s="598"/>
      <c r="N35225" s="598"/>
      <c r="V35225" s="598"/>
      <c r="W35225" s="598"/>
    </row>
    <row r="35226" spans="6:23" x14ac:dyDescent="0.2">
      <c r="F35226" s="610"/>
      <c r="H35226" s="612"/>
      <c r="I35226" s="598"/>
      <c r="J35226" s="598"/>
      <c r="M35226" s="598"/>
      <c r="N35226" s="598"/>
      <c r="V35226" s="598"/>
      <c r="W35226" s="598"/>
    </row>
    <row r="35227" spans="6:23" x14ac:dyDescent="0.2">
      <c r="F35227" s="610"/>
      <c r="H35227" s="612"/>
      <c r="I35227" s="598"/>
      <c r="J35227" s="598"/>
      <c r="M35227" s="598"/>
      <c r="N35227" s="598"/>
      <c r="V35227" s="598"/>
      <c r="W35227" s="598"/>
    </row>
    <row r="35228" spans="6:23" x14ac:dyDescent="0.2">
      <c r="F35228" s="610"/>
      <c r="H35228" s="612"/>
      <c r="I35228" s="598"/>
      <c r="J35228" s="598"/>
      <c r="M35228" s="598"/>
      <c r="N35228" s="598"/>
      <c r="V35228" s="598"/>
      <c r="W35228" s="598"/>
    </row>
    <row r="35229" spans="6:23" x14ac:dyDescent="0.2">
      <c r="F35229" s="610"/>
      <c r="H35229" s="612"/>
      <c r="I35229" s="598"/>
      <c r="J35229" s="598"/>
      <c r="M35229" s="598"/>
      <c r="N35229" s="598"/>
      <c r="V35229" s="598"/>
      <c r="W35229" s="598"/>
    </row>
    <row r="35230" spans="6:23" x14ac:dyDescent="0.2">
      <c r="F35230" s="610"/>
      <c r="H35230" s="612"/>
      <c r="I35230" s="598"/>
      <c r="J35230" s="598"/>
      <c r="M35230" s="598"/>
      <c r="N35230" s="598"/>
      <c r="V35230" s="598"/>
      <c r="W35230" s="598"/>
    </row>
    <row r="35231" spans="6:23" x14ac:dyDescent="0.2">
      <c r="F35231" s="610"/>
      <c r="H35231" s="612"/>
      <c r="I35231" s="598"/>
      <c r="J35231" s="598"/>
      <c r="M35231" s="598"/>
      <c r="N35231" s="598"/>
      <c r="V35231" s="598"/>
      <c r="W35231" s="598"/>
    </row>
    <row r="35232" spans="6:23" x14ac:dyDescent="0.2">
      <c r="F35232" s="610"/>
      <c r="H35232" s="612"/>
      <c r="I35232" s="598"/>
      <c r="J35232" s="598"/>
      <c r="M35232" s="598"/>
      <c r="N35232" s="598"/>
      <c r="V35232" s="598"/>
      <c r="W35232" s="598"/>
    </row>
    <row r="35233" spans="6:23" x14ac:dyDescent="0.2">
      <c r="F35233" s="610"/>
      <c r="H35233" s="612"/>
      <c r="I35233" s="598"/>
      <c r="J35233" s="598"/>
      <c r="M35233" s="598"/>
      <c r="N35233" s="598"/>
      <c r="V35233" s="598"/>
      <c r="W35233" s="598"/>
    </row>
    <row r="35234" spans="6:23" x14ac:dyDescent="0.2">
      <c r="F35234" s="610"/>
      <c r="H35234" s="612"/>
      <c r="I35234" s="598"/>
      <c r="J35234" s="598"/>
      <c r="M35234" s="598"/>
      <c r="N35234" s="598"/>
      <c r="V35234" s="598"/>
      <c r="W35234" s="598"/>
    </row>
    <row r="35235" spans="6:23" x14ac:dyDescent="0.2">
      <c r="F35235" s="610"/>
      <c r="H35235" s="612"/>
      <c r="I35235" s="598"/>
      <c r="J35235" s="598"/>
      <c r="M35235" s="598"/>
      <c r="N35235" s="598"/>
      <c r="V35235" s="598"/>
      <c r="W35235" s="598"/>
    </row>
    <row r="35236" spans="6:23" x14ac:dyDescent="0.2">
      <c r="F35236" s="610"/>
      <c r="H35236" s="612"/>
      <c r="I35236" s="598"/>
      <c r="J35236" s="598"/>
      <c r="M35236" s="598"/>
      <c r="N35236" s="598"/>
      <c r="V35236" s="598"/>
      <c r="W35236" s="598"/>
    </row>
    <row r="35237" spans="6:23" x14ac:dyDescent="0.2">
      <c r="F35237" s="610"/>
      <c r="H35237" s="612"/>
      <c r="I35237" s="598"/>
      <c r="J35237" s="598"/>
      <c r="M35237" s="598"/>
      <c r="N35237" s="598"/>
      <c r="V35237" s="598"/>
      <c r="W35237" s="598"/>
    </row>
    <row r="35238" spans="6:23" x14ac:dyDescent="0.2">
      <c r="F35238" s="610"/>
      <c r="H35238" s="612"/>
      <c r="I35238" s="598"/>
      <c r="J35238" s="598"/>
      <c r="M35238" s="598"/>
      <c r="N35238" s="598"/>
      <c r="V35238" s="598"/>
      <c r="W35238" s="598"/>
    </row>
    <row r="35239" spans="6:23" x14ac:dyDescent="0.2">
      <c r="F35239" s="610"/>
      <c r="H35239" s="612"/>
      <c r="I35239" s="598"/>
      <c r="J35239" s="598"/>
      <c r="M35239" s="598"/>
      <c r="N35239" s="598"/>
      <c r="V35239" s="598"/>
      <c r="W35239" s="598"/>
    </row>
    <row r="35240" spans="6:23" x14ac:dyDescent="0.2">
      <c r="F35240" s="610"/>
      <c r="H35240" s="612"/>
      <c r="I35240" s="598"/>
      <c r="J35240" s="598"/>
      <c r="M35240" s="598"/>
      <c r="N35240" s="598"/>
      <c r="V35240" s="598"/>
      <c r="W35240" s="598"/>
    </row>
    <row r="35241" spans="6:23" x14ac:dyDescent="0.2">
      <c r="F35241" s="610"/>
      <c r="H35241" s="612"/>
      <c r="I35241" s="598"/>
      <c r="J35241" s="598"/>
      <c r="M35241" s="598"/>
      <c r="N35241" s="598"/>
      <c r="V35241" s="598"/>
      <c r="W35241" s="598"/>
    </row>
    <row r="35242" spans="6:23" x14ac:dyDescent="0.2">
      <c r="F35242" s="610"/>
      <c r="H35242" s="612"/>
      <c r="I35242" s="598"/>
      <c r="J35242" s="598"/>
      <c r="M35242" s="598"/>
      <c r="N35242" s="598"/>
      <c r="V35242" s="598"/>
      <c r="W35242" s="598"/>
    </row>
    <row r="35243" spans="6:23" x14ac:dyDescent="0.2">
      <c r="F35243" s="610"/>
      <c r="H35243" s="612"/>
      <c r="I35243" s="598"/>
      <c r="J35243" s="598"/>
      <c r="M35243" s="598"/>
      <c r="N35243" s="598"/>
      <c r="V35243" s="598"/>
      <c r="W35243" s="598"/>
    </row>
    <row r="35244" spans="6:23" x14ac:dyDescent="0.2">
      <c r="F35244" s="610"/>
      <c r="H35244" s="612"/>
      <c r="I35244" s="598"/>
      <c r="J35244" s="598"/>
      <c r="M35244" s="598"/>
      <c r="N35244" s="598"/>
      <c r="V35244" s="598"/>
      <c r="W35244" s="598"/>
    </row>
    <row r="35245" spans="6:23" x14ac:dyDescent="0.2">
      <c r="F35245" s="610"/>
      <c r="H35245" s="612"/>
      <c r="I35245" s="598"/>
      <c r="J35245" s="598"/>
      <c r="M35245" s="598"/>
      <c r="N35245" s="598"/>
      <c r="V35245" s="598"/>
      <c r="W35245" s="598"/>
    </row>
    <row r="35246" spans="6:23" x14ac:dyDescent="0.2">
      <c r="F35246" s="610"/>
      <c r="H35246" s="612"/>
      <c r="I35246" s="598"/>
      <c r="J35246" s="598"/>
      <c r="M35246" s="598"/>
      <c r="N35246" s="598"/>
      <c r="V35246" s="598"/>
      <c r="W35246" s="598"/>
    </row>
    <row r="35247" spans="6:23" x14ac:dyDescent="0.2">
      <c r="F35247" s="610"/>
      <c r="H35247" s="612"/>
      <c r="I35247" s="598"/>
      <c r="J35247" s="598"/>
      <c r="M35247" s="598"/>
      <c r="N35247" s="598"/>
      <c r="V35247" s="598"/>
      <c r="W35247" s="598"/>
    </row>
    <row r="35248" spans="6:23" x14ac:dyDescent="0.2">
      <c r="F35248" s="610"/>
      <c r="H35248" s="612"/>
      <c r="I35248" s="598"/>
      <c r="J35248" s="598"/>
      <c r="M35248" s="598"/>
      <c r="N35248" s="598"/>
      <c r="V35248" s="598"/>
      <c r="W35248" s="598"/>
    </row>
    <row r="35249" spans="6:23" x14ac:dyDescent="0.2">
      <c r="F35249" s="610"/>
      <c r="H35249" s="612"/>
      <c r="I35249" s="598"/>
      <c r="J35249" s="598"/>
      <c r="M35249" s="598"/>
      <c r="N35249" s="598"/>
      <c r="V35249" s="598"/>
      <c r="W35249" s="598"/>
    </row>
    <row r="35250" spans="6:23" x14ac:dyDescent="0.2">
      <c r="F35250" s="610"/>
      <c r="H35250" s="612"/>
      <c r="I35250" s="598"/>
      <c r="J35250" s="598"/>
      <c r="M35250" s="598"/>
      <c r="N35250" s="598"/>
      <c r="V35250" s="598"/>
      <c r="W35250" s="598"/>
    </row>
    <row r="35251" spans="6:23" x14ac:dyDescent="0.2">
      <c r="F35251" s="610"/>
      <c r="H35251" s="612"/>
      <c r="I35251" s="598"/>
      <c r="J35251" s="598"/>
      <c r="M35251" s="598"/>
      <c r="N35251" s="598"/>
      <c r="V35251" s="598"/>
      <c r="W35251" s="598"/>
    </row>
    <row r="35252" spans="6:23" x14ac:dyDescent="0.2">
      <c r="F35252" s="610"/>
      <c r="H35252" s="612"/>
      <c r="I35252" s="598"/>
      <c r="J35252" s="598"/>
      <c r="M35252" s="598"/>
      <c r="N35252" s="598"/>
      <c r="V35252" s="598"/>
      <c r="W35252" s="598"/>
    </row>
    <row r="35253" spans="6:23" x14ac:dyDescent="0.2">
      <c r="F35253" s="610"/>
      <c r="H35253" s="612"/>
      <c r="I35253" s="598"/>
      <c r="J35253" s="598"/>
      <c r="M35253" s="598"/>
      <c r="N35253" s="598"/>
      <c r="V35253" s="598"/>
      <c r="W35253" s="598"/>
    </row>
    <row r="35254" spans="6:23" x14ac:dyDescent="0.2">
      <c r="F35254" s="610"/>
      <c r="H35254" s="612"/>
      <c r="I35254" s="598"/>
      <c r="J35254" s="598"/>
      <c r="M35254" s="598"/>
      <c r="N35254" s="598"/>
      <c r="V35254" s="598"/>
      <c r="W35254" s="598"/>
    </row>
    <row r="35255" spans="6:23" x14ac:dyDescent="0.2">
      <c r="F35255" s="610"/>
      <c r="H35255" s="612"/>
      <c r="I35255" s="598"/>
      <c r="J35255" s="598"/>
      <c r="M35255" s="598"/>
      <c r="N35255" s="598"/>
      <c r="V35255" s="598"/>
      <c r="W35255" s="598"/>
    </row>
    <row r="35256" spans="6:23" x14ac:dyDescent="0.2">
      <c r="F35256" s="610"/>
      <c r="H35256" s="612"/>
      <c r="I35256" s="598"/>
      <c r="J35256" s="598"/>
      <c r="M35256" s="598"/>
      <c r="N35256" s="598"/>
      <c r="V35256" s="598"/>
      <c r="W35256" s="598"/>
    </row>
    <row r="35257" spans="6:23" x14ac:dyDescent="0.2">
      <c r="F35257" s="610"/>
      <c r="H35257" s="612"/>
      <c r="I35257" s="598"/>
      <c r="J35257" s="598"/>
      <c r="M35257" s="598"/>
      <c r="N35257" s="598"/>
      <c r="V35257" s="598"/>
      <c r="W35257" s="598"/>
    </row>
    <row r="35258" spans="6:23" x14ac:dyDescent="0.2">
      <c r="F35258" s="610"/>
      <c r="H35258" s="612"/>
      <c r="I35258" s="598"/>
      <c r="J35258" s="598"/>
      <c r="M35258" s="598"/>
      <c r="N35258" s="598"/>
      <c r="V35258" s="598"/>
      <c r="W35258" s="598"/>
    </row>
    <row r="35259" spans="6:23" x14ac:dyDescent="0.2">
      <c r="F35259" s="610"/>
      <c r="H35259" s="612"/>
      <c r="I35259" s="598"/>
      <c r="J35259" s="598"/>
      <c r="M35259" s="598"/>
      <c r="N35259" s="598"/>
      <c r="V35259" s="598"/>
      <c r="W35259" s="598"/>
    </row>
    <row r="35260" spans="6:23" x14ac:dyDescent="0.2">
      <c r="F35260" s="610"/>
      <c r="H35260" s="612"/>
      <c r="I35260" s="598"/>
      <c r="J35260" s="598"/>
      <c r="M35260" s="598"/>
      <c r="N35260" s="598"/>
      <c r="V35260" s="598"/>
      <c r="W35260" s="598"/>
    </row>
    <row r="35261" spans="6:23" x14ac:dyDescent="0.2">
      <c r="F35261" s="610"/>
      <c r="H35261" s="612"/>
      <c r="I35261" s="598"/>
      <c r="J35261" s="598"/>
      <c r="M35261" s="598"/>
      <c r="N35261" s="598"/>
      <c r="V35261" s="598"/>
      <c r="W35261" s="598"/>
    </row>
    <row r="35262" spans="6:23" x14ac:dyDescent="0.2">
      <c r="F35262" s="610"/>
      <c r="H35262" s="612"/>
      <c r="I35262" s="598"/>
      <c r="J35262" s="598"/>
      <c r="M35262" s="598"/>
      <c r="N35262" s="598"/>
      <c r="V35262" s="598"/>
      <c r="W35262" s="598"/>
    </row>
    <row r="35263" spans="6:23" x14ac:dyDescent="0.2">
      <c r="F35263" s="610"/>
      <c r="H35263" s="612"/>
      <c r="I35263" s="598"/>
      <c r="J35263" s="598"/>
      <c r="M35263" s="598"/>
      <c r="N35263" s="598"/>
      <c r="V35263" s="598"/>
      <c r="W35263" s="598"/>
    </row>
    <row r="35264" spans="6:23" x14ac:dyDescent="0.2">
      <c r="F35264" s="610"/>
      <c r="H35264" s="612"/>
      <c r="I35264" s="598"/>
      <c r="J35264" s="598"/>
      <c r="M35264" s="598"/>
      <c r="N35264" s="598"/>
      <c r="V35264" s="598"/>
      <c r="W35264" s="598"/>
    </row>
    <row r="35265" spans="6:23" x14ac:dyDescent="0.2">
      <c r="F35265" s="610"/>
      <c r="H35265" s="612"/>
      <c r="I35265" s="598"/>
      <c r="J35265" s="598"/>
      <c r="M35265" s="598"/>
      <c r="N35265" s="598"/>
      <c r="V35265" s="598"/>
      <c r="W35265" s="598"/>
    </row>
    <row r="35266" spans="6:23" x14ac:dyDescent="0.2">
      <c r="F35266" s="610"/>
      <c r="H35266" s="612"/>
      <c r="I35266" s="598"/>
      <c r="J35266" s="598"/>
      <c r="M35266" s="598"/>
      <c r="N35266" s="598"/>
      <c r="V35266" s="598"/>
      <c r="W35266" s="598"/>
    </row>
    <row r="35267" spans="6:23" x14ac:dyDescent="0.2">
      <c r="F35267" s="610"/>
      <c r="H35267" s="612"/>
      <c r="I35267" s="598"/>
      <c r="J35267" s="598"/>
      <c r="M35267" s="598"/>
      <c r="N35267" s="598"/>
      <c r="V35267" s="598"/>
      <c r="W35267" s="598"/>
    </row>
    <row r="35268" spans="6:23" x14ac:dyDescent="0.2">
      <c r="F35268" s="610"/>
      <c r="H35268" s="612"/>
      <c r="I35268" s="598"/>
      <c r="J35268" s="598"/>
      <c r="M35268" s="598"/>
      <c r="N35268" s="598"/>
      <c r="V35268" s="598"/>
      <c r="W35268" s="598"/>
    </row>
    <row r="35269" spans="6:23" x14ac:dyDescent="0.2">
      <c r="F35269" s="610"/>
      <c r="H35269" s="612"/>
      <c r="I35269" s="598"/>
      <c r="J35269" s="598"/>
      <c r="M35269" s="598"/>
      <c r="N35269" s="598"/>
      <c r="V35269" s="598"/>
      <c r="W35269" s="598"/>
    </row>
    <row r="35270" spans="6:23" x14ac:dyDescent="0.2">
      <c r="F35270" s="610"/>
      <c r="H35270" s="612"/>
      <c r="I35270" s="598"/>
      <c r="J35270" s="598"/>
      <c r="M35270" s="598"/>
      <c r="N35270" s="598"/>
      <c r="V35270" s="598"/>
      <c r="W35270" s="598"/>
    </row>
    <row r="35271" spans="6:23" x14ac:dyDescent="0.2">
      <c r="F35271" s="610"/>
      <c r="H35271" s="612"/>
      <c r="I35271" s="598"/>
      <c r="J35271" s="598"/>
      <c r="M35271" s="598"/>
      <c r="N35271" s="598"/>
      <c r="V35271" s="598"/>
      <c r="W35271" s="598"/>
    </row>
    <row r="35272" spans="6:23" x14ac:dyDescent="0.2">
      <c r="F35272" s="610"/>
      <c r="H35272" s="612"/>
      <c r="I35272" s="598"/>
      <c r="J35272" s="598"/>
      <c r="M35272" s="598"/>
      <c r="N35272" s="598"/>
      <c r="V35272" s="598"/>
      <c r="W35272" s="598"/>
    </row>
    <row r="35273" spans="6:23" x14ac:dyDescent="0.2">
      <c r="F35273" s="610"/>
      <c r="H35273" s="612"/>
      <c r="I35273" s="598"/>
      <c r="J35273" s="598"/>
      <c r="M35273" s="598"/>
      <c r="N35273" s="598"/>
      <c r="V35273" s="598"/>
      <c r="W35273" s="598"/>
    </row>
    <row r="35274" spans="6:23" x14ac:dyDescent="0.2">
      <c r="F35274" s="610"/>
      <c r="H35274" s="612"/>
      <c r="I35274" s="598"/>
      <c r="J35274" s="598"/>
      <c r="M35274" s="598"/>
      <c r="N35274" s="598"/>
      <c r="V35274" s="598"/>
      <c r="W35274" s="598"/>
    </row>
    <row r="35275" spans="6:23" x14ac:dyDescent="0.2">
      <c r="F35275" s="610"/>
      <c r="H35275" s="612"/>
      <c r="I35275" s="598"/>
      <c r="J35275" s="598"/>
      <c r="M35275" s="598"/>
      <c r="N35275" s="598"/>
      <c r="V35275" s="598"/>
      <c r="W35275" s="598"/>
    </row>
    <row r="35276" spans="6:23" x14ac:dyDescent="0.2">
      <c r="F35276" s="610"/>
      <c r="H35276" s="612"/>
      <c r="I35276" s="598"/>
      <c r="J35276" s="598"/>
      <c r="M35276" s="598"/>
      <c r="N35276" s="598"/>
      <c r="V35276" s="598"/>
      <c r="W35276" s="598"/>
    </row>
    <row r="35277" spans="6:23" x14ac:dyDescent="0.2">
      <c r="F35277" s="610"/>
      <c r="H35277" s="612"/>
      <c r="I35277" s="598"/>
      <c r="J35277" s="598"/>
      <c r="M35277" s="598"/>
      <c r="N35277" s="598"/>
      <c r="V35277" s="598"/>
      <c r="W35277" s="598"/>
    </row>
    <row r="35278" spans="6:23" x14ac:dyDescent="0.2">
      <c r="F35278" s="610"/>
      <c r="H35278" s="612"/>
      <c r="I35278" s="598"/>
      <c r="J35278" s="598"/>
      <c r="M35278" s="598"/>
      <c r="N35278" s="598"/>
      <c r="V35278" s="598"/>
      <c r="W35278" s="598"/>
    </row>
    <row r="35279" spans="6:23" x14ac:dyDescent="0.2">
      <c r="F35279" s="610"/>
      <c r="H35279" s="612"/>
      <c r="I35279" s="598"/>
      <c r="J35279" s="598"/>
      <c r="M35279" s="598"/>
      <c r="N35279" s="598"/>
      <c r="V35279" s="598"/>
      <c r="W35279" s="598"/>
    </row>
    <row r="35280" spans="6:23" x14ac:dyDescent="0.2">
      <c r="F35280" s="610"/>
      <c r="H35280" s="612"/>
      <c r="I35280" s="598"/>
      <c r="J35280" s="598"/>
      <c r="M35280" s="598"/>
      <c r="N35280" s="598"/>
      <c r="V35280" s="598"/>
      <c r="W35280" s="598"/>
    </row>
    <row r="35281" spans="6:23" x14ac:dyDescent="0.2">
      <c r="F35281" s="610"/>
      <c r="H35281" s="612"/>
      <c r="I35281" s="598"/>
      <c r="J35281" s="598"/>
      <c r="M35281" s="598"/>
      <c r="N35281" s="598"/>
      <c r="V35281" s="598"/>
      <c r="W35281" s="598"/>
    </row>
    <row r="35282" spans="6:23" x14ac:dyDescent="0.2">
      <c r="F35282" s="610"/>
      <c r="H35282" s="612"/>
      <c r="I35282" s="598"/>
      <c r="J35282" s="598"/>
      <c r="M35282" s="598"/>
      <c r="N35282" s="598"/>
      <c r="V35282" s="598"/>
      <c r="W35282" s="598"/>
    </row>
    <row r="35283" spans="6:23" x14ac:dyDescent="0.2">
      <c r="F35283" s="610"/>
      <c r="H35283" s="612"/>
      <c r="I35283" s="598"/>
      <c r="J35283" s="598"/>
      <c r="M35283" s="598"/>
      <c r="N35283" s="598"/>
      <c r="V35283" s="598"/>
      <c r="W35283" s="598"/>
    </row>
    <row r="35284" spans="6:23" x14ac:dyDescent="0.2">
      <c r="F35284" s="610"/>
      <c r="H35284" s="612"/>
      <c r="I35284" s="598"/>
      <c r="J35284" s="598"/>
      <c r="M35284" s="598"/>
      <c r="N35284" s="598"/>
      <c r="V35284" s="598"/>
      <c r="W35284" s="598"/>
    </row>
    <row r="35285" spans="6:23" x14ac:dyDescent="0.2">
      <c r="F35285" s="610"/>
      <c r="H35285" s="612"/>
      <c r="I35285" s="598"/>
      <c r="J35285" s="598"/>
      <c r="M35285" s="598"/>
      <c r="N35285" s="598"/>
      <c r="V35285" s="598"/>
      <c r="W35285" s="598"/>
    </row>
    <row r="35286" spans="6:23" x14ac:dyDescent="0.2">
      <c r="F35286" s="610"/>
      <c r="H35286" s="612"/>
      <c r="I35286" s="598"/>
      <c r="J35286" s="598"/>
      <c r="M35286" s="598"/>
      <c r="N35286" s="598"/>
      <c r="V35286" s="598"/>
      <c r="W35286" s="598"/>
    </row>
    <row r="35287" spans="6:23" x14ac:dyDescent="0.2">
      <c r="F35287" s="610"/>
      <c r="H35287" s="612"/>
      <c r="I35287" s="598"/>
      <c r="J35287" s="598"/>
      <c r="M35287" s="598"/>
      <c r="N35287" s="598"/>
      <c r="V35287" s="598"/>
      <c r="W35287" s="598"/>
    </row>
    <row r="35288" spans="6:23" x14ac:dyDescent="0.2">
      <c r="F35288" s="610"/>
      <c r="H35288" s="612"/>
      <c r="I35288" s="598"/>
      <c r="J35288" s="598"/>
      <c r="M35288" s="598"/>
      <c r="N35288" s="598"/>
      <c r="V35288" s="598"/>
      <c r="W35288" s="598"/>
    </row>
    <row r="35289" spans="6:23" x14ac:dyDescent="0.2">
      <c r="F35289" s="610"/>
      <c r="H35289" s="612"/>
      <c r="I35289" s="598"/>
      <c r="J35289" s="598"/>
      <c r="M35289" s="598"/>
      <c r="N35289" s="598"/>
      <c r="V35289" s="598"/>
      <c r="W35289" s="598"/>
    </row>
    <row r="35290" spans="6:23" x14ac:dyDescent="0.2">
      <c r="F35290" s="610"/>
      <c r="H35290" s="612"/>
      <c r="I35290" s="598"/>
      <c r="J35290" s="598"/>
      <c r="M35290" s="598"/>
      <c r="N35290" s="598"/>
      <c r="V35290" s="598"/>
      <c r="W35290" s="598"/>
    </row>
    <row r="35291" spans="6:23" x14ac:dyDescent="0.2">
      <c r="F35291" s="610"/>
      <c r="H35291" s="612"/>
      <c r="I35291" s="598"/>
      <c r="J35291" s="598"/>
      <c r="M35291" s="598"/>
      <c r="N35291" s="598"/>
      <c r="V35291" s="598"/>
      <c r="W35291" s="598"/>
    </row>
    <row r="35292" spans="6:23" x14ac:dyDescent="0.2">
      <c r="F35292" s="610"/>
      <c r="H35292" s="612"/>
      <c r="I35292" s="598"/>
      <c r="J35292" s="598"/>
      <c r="M35292" s="598"/>
      <c r="N35292" s="598"/>
      <c r="V35292" s="598"/>
      <c r="W35292" s="598"/>
    </row>
    <row r="35293" spans="6:23" x14ac:dyDescent="0.2">
      <c r="F35293" s="610"/>
      <c r="H35293" s="612"/>
      <c r="I35293" s="598"/>
      <c r="J35293" s="598"/>
      <c r="M35293" s="598"/>
      <c r="N35293" s="598"/>
      <c r="V35293" s="598"/>
      <c r="W35293" s="598"/>
    </row>
    <row r="35294" spans="6:23" x14ac:dyDescent="0.2">
      <c r="F35294" s="610"/>
      <c r="H35294" s="612"/>
      <c r="I35294" s="598"/>
      <c r="J35294" s="598"/>
      <c r="M35294" s="598"/>
      <c r="N35294" s="598"/>
      <c r="V35294" s="598"/>
      <c r="W35294" s="598"/>
    </row>
    <row r="35295" spans="6:23" x14ac:dyDescent="0.2">
      <c r="F35295" s="610"/>
      <c r="H35295" s="612"/>
      <c r="I35295" s="598"/>
      <c r="J35295" s="598"/>
      <c r="M35295" s="598"/>
      <c r="N35295" s="598"/>
      <c r="V35295" s="598"/>
      <c r="W35295" s="598"/>
    </row>
    <row r="35296" spans="6:23" x14ac:dyDescent="0.2">
      <c r="F35296" s="610"/>
      <c r="H35296" s="612"/>
      <c r="I35296" s="598"/>
      <c r="J35296" s="598"/>
      <c r="M35296" s="598"/>
      <c r="N35296" s="598"/>
      <c r="V35296" s="598"/>
      <c r="W35296" s="598"/>
    </row>
    <row r="35297" spans="6:23" x14ac:dyDescent="0.2">
      <c r="F35297" s="610"/>
      <c r="H35297" s="612"/>
      <c r="I35297" s="598"/>
      <c r="J35297" s="598"/>
      <c r="M35297" s="598"/>
      <c r="N35297" s="598"/>
      <c r="V35297" s="598"/>
      <c r="W35297" s="598"/>
    </row>
    <row r="35298" spans="6:23" x14ac:dyDescent="0.2">
      <c r="F35298" s="610"/>
      <c r="H35298" s="612"/>
      <c r="I35298" s="598"/>
      <c r="J35298" s="598"/>
      <c r="M35298" s="598"/>
      <c r="N35298" s="598"/>
      <c r="V35298" s="598"/>
      <c r="W35298" s="598"/>
    </row>
    <row r="35299" spans="6:23" x14ac:dyDescent="0.2">
      <c r="F35299" s="610"/>
      <c r="H35299" s="612"/>
      <c r="I35299" s="598"/>
      <c r="J35299" s="598"/>
      <c r="M35299" s="598"/>
      <c r="N35299" s="598"/>
      <c r="V35299" s="598"/>
      <c r="W35299" s="598"/>
    </row>
    <row r="35300" spans="6:23" x14ac:dyDescent="0.2">
      <c r="F35300" s="610"/>
      <c r="H35300" s="612"/>
      <c r="I35300" s="598"/>
      <c r="J35300" s="598"/>
      <c r="M35300" s="598"/>
      <c r="N35300" s="598"/>
      <c r="V35300" s="598"/>
      <c r="W35300" s="598"/>
    </row>
    <row r="35301" spans="6:23" x14ac:dyDescent="0.2">
      <c r="F35301" s="610"/>
      <c r="H35301" s="612"/>
      <c r="I35301" s="598"/>
      <c r="J35301" s="598"/>
      <c r="M35301" s="598"/>
      <c r="N35301" s="598"/>
      <c r="V35301" s="598"/>
      <c r="W35301" s="598"/>
    </row>
    <row r="35302" spans="6:23" x14ac:dyDescent="0.2">
      <c r="F35302" s="610"/>
      <c r="H35302" s="612"/>
      <c r="I35302" s="598"/>
      <c r="J35302" s="598"/>
      <c r="M35302" s="598"/>
      <c r="N35302" s="598"/>
      <c r="V35302" s="598"/>
      <c r="W35302" s="598"/>
    </row>
    <row r="35303" spans="6:23" x14ac:dyDescent="0.2">
      <c r="F35303" s="610"/>
      <c r="H35303" s="612"/>
      <c r="I35303" s="598"/>
      <c r="J35303" s="598"/>
      <c r="M35303" s="598"/>
      <c r="N35303" s="598"/>
      <c r="V35303" s="598"/>
      <c r="W35303" s="598"/>
    </row>
    <row r="35304" spans="6:23" x14ac:dyDescent="0.2">
      <c r="F35304" s="610"/>
      <c r="H35304" s="612"/>
      <c r="I35304" s="598"/>
      <c r="J35304" s="598"/>
      <c r="M35304" s="598"/>
      <c r="N35304" s="598"/>
      <c r="V35304" s="598"/>
      <c r="W35304" s="598"/>
    </row>
    <row r="35305" spans="6:23" x14ac:dyDescent="0.2">
      <c r="F35305" s="610"/>
      <c r="H35305" s="612"/>
      <c r="I35305" s="598"/>
      <c r="J35305" s="598"/>
      <c r="M35305" s="598"/>
      <c r="N35305" s="598"/>
      <c r="V35305" s="598"/>
      <c r="W35305" s="598"/>
    </row>
    <row r="35306" spans="6:23" x14ac:dyDescent="0.2">
      <c r="F35306" s="610"/>
      <c r="H35306" s="612"/>
      <c r="I35306" s="598"/>
      <c r="J35306" s="598"/>
      <c r="M35306" s="598"/>
      <c r="N35306" s="598"/>
      <c r="V35306" s="598"/>
      <c r="W35306" s="598"/>
    </row>
    <row r="35307" spans="6:23" x14ac:dyDescent="0.2">
      <c r="F35307" s="610"/>
      <c r="H35307" s="612"/>
      <c r="I35307" s="598"/>
      <c r="J35307" s="598"/>
      <c r="M35307" s="598"/>
      <c r="N35307" s="598"/>
      <c r="V35307" s="598"/>
      <c r="W35307" s="598"/>
    </row>
    <row r="35308" spans="6:23" x14ac:dyDescent="0.2">
      <c r="F35308" s="610"/>
      <c r="H35308" s="612"/>
      <c r="I35308" s="598"/>
      <c r="J35308" s="598"/>
      <c r="M35308" s="598"/>
      <c r="N35308" s="598"/>
      <c r="V35308" s="598"/>
      <c r="W35308" s="598"/>
    </row>
    <row r="35309" spans="6:23" x14ac:dyDescent="0.2">
      <c r="F35309" s="610"/>
      <c r="H35309" s="612"/>
      <c r="I35309" s="598"/>
      <c r="J35309" s="598"/>
      <c r="M35309" s="598"/>
      <c r="N35309" s="598"/>
      <c r="V35309" s="598"/>
      <c r="W35309" s="598"/>
    </row>
    <row r="35310" spans="6:23" x14ac:dyDescent="0.2">
      <c r="F35310" s="610"/>
      <c r="H35310" s="612"/>
      <c r="I35310" s="598"/>
      <c r="J35310" s="598"/>
      <c r="M35310" s="598"/>
      <c r="N35310" s="598"/>
      <c r="V35310" s="598"/>
      <c r="W35310" s="598"/>
    </row>
    <row r="35311" spans="6:23" x14ac:dyDescent="0.2">
      <c r="F35311" s="610"/>
      <c r="H35311" s="612"/>
      <c r="I35311" s="598"/>
      <c r="J35311" s="598"/>
      <c r="M35311" s="598"/>
      <c r="N35311" s="598"/>
      <c r="V35311" s="598"/>
      <c r="W35311" s="598"/>
    </row>
    <row r="35312" spans="6:23" x14ac:dyDescent="0.2">
      <c r="F35312" s="610"/>
      <c r="H35312" s="612"/>
      <c r="I35312" s="598"/>
      <c r="J35312" s="598"/>
      <c r="M35312" s="598"/>
      <c r="N35312" s="598"/>
      <c r="V35312" s="598"/>
      <c r="W35312" s="598"/>
    </row>
    <row r="35313" spans="6:23" x14ac:dyDescent="0.2">
      <c r="F35313" s="610"/>
      <c r="H35313" s="612"/>
      <c r="I35313" s="598"/>
      <c r="J35313" s="598"/>
      <c r="M35313" s="598"/>
      <c r="N35313" s="598"/>
      <c r="V35313" s="598"/>
      <c r="W35313" s="598"/>
    </row>
    <row r="35314" spans="6:23" x14ac:dyDescent="0.2">
      <c r="F35314" s="610"/>
      <c r="H35314" s="612"/>
      <c r="I35314" s="598"/>
      <c r="J35314" s="598"/>
      <c r="M35314" s="598"/>
      <c r="N35314" s="598"/>
      <c r="V35314" s="598"/>
      <c r="W35314" s="598"/>
    </row>
    <row r="35315" spans="6:23" x14ac:dyDescent="0.2">
      <c r="F35315" s="610"/>
      <c r="H35315" s="612"/>
      <c r="I35315" s="598"/>
      <c r="J35315" s="598"/>
      <c r="M35315" s="598"/>
      <c r="N35315" s="598"/>
      <c r="V35315" s="598"/>
      <c r="W35315" s="598"/>
    </row>
    <row r="35316" spans="6:23" x14ac:dyDescent="0.2">
      <c r="F35316" s="610"/>
      <c r="H35316" s="612"/>
      <c r="I35316" s="598"/>
      <c r="J35316" s="598"/>
      <c r="M35316" s="598"/>
      <c r="N35316" s="598"/>
      <c r="V35316" s="598"/>
      <c r="W35316" s="598"/>
    </row>
    <row r="35317" spans="6:23" x14ac:dyDescent="0.2">
      <c r="F35317" s="610"/>
      <c r="H35317" s="612"/>
      <c r="I35317" s="598"/>
      <c r="J35317" s="598"/>
      <c r="M35317" s="598"/>
      <c r="N35317" s="598"/>
      <c r="V35317" s="598"/>
      <c r="W35317" s="598"/>
    </row>
    <row r="35318" spans="6:23" x14ac:dyDescent="0.2">
      <c r="F35318" s="610"/>
      <c r="H35318" s="612"/>
      <c r="I35318" s="598"/>
      <c r="J35318" s="598"/>
      <c r="M35318" s="598"/>
      <c r="N35318" s="598"/>
      <c r="V35318" s="598"/>
      <c r="W35318" s="598"/>
    </row>
    <row r="35319" spans="6:23" x14ac:dyDescent="0.2">
      <c r="F35319" s="610"/>
      <c r="H35319" s="612"/>
      <c r="I35319" s="598"/>
      <c r="J35319" s="598"/>
      <c r="M35319" s="598"/>
      <c r="N35319" s="598"/>
      <c r="V35319" s="598"/>
      <c r="W35319" s="598"/>
    </row>
    <row r="35320" spans="6:23" x14ac:dyDescent="0.2">
      <c r="F35320" s="610"/>
      <c r="H35320" s="612"/>
      <c r="I35320" s="598"/>
      <c r="J35320" s="598"/>
      <c r="M35320" s="598"/>
      <c r="N35320" s="598"/>
      <c r="V35320" s="598"/>
      <c r="W35320" s="598"/>
    </row>
    <row r="35321" spans="6:23" x14ac:dyDescent="0.2">
      <c r="F35321" s="610"/>
      <c r="H35321" s="612"/>
      <c r="I35321" s="598"/>
      <c r="J35321" s="598"/>
      <c r="M35321" s="598"/>
      <c r="N35321" s="598"/>
      <c r="V35321" s="598"/>
      <c r="W35321" s="598"/>
    </row>
    <row r="35322" spans="6:23" x14ac:dyDescent="0.2">
      <c r="F35322" s="610"/>
      <c r="H35322" s="612"/>
      <c r="I35322" s="598"/>
      <c r="J35322" s="598"/>
      <c r="M35322" s="598"/>
      <c r="N35322" s="598"/>
      <c r="V35322" s="598"/>
      <c r="W35322" s="598"/>
    </row>
    <row r="35323" spans="6:23" x14ac:dyDescent="0.2">
      <c r="F35323" s="610"/>
      <c r="H35323" s="612"/>
      <c r="I35323" s="598"/>
      <c r="J35323" s="598"/>
      <c r="M35323" s="598"/>
      <c r="N35323" s="598"/>
      <c r="V35323" s="598"/>
      <c r="W35323" s="598"/>
    </row>
    <row r="35324" spans="6:23" x14ac:dyDescent="0.2">
      <c r="F35324" s="610"/>
      <c r="H35324" s="612"/>
      <c r="I35324" s="598"/>
      <c r="J35324" s="598"/>
      <c r="M35324" s="598"/>
      <c r="N35324" s="598"/>
      <c r="V35324" s="598"/>
      <c r="W35324" s="598"/>
    </row>
    <row r="35325" spans="6:23" x14ac:dyDescent="0.2">
      <c r="F35325" s="610"/>
      <c r="H35325" s="612"/>
      <c r="I35325" s="598"/>
      <c r="J35325" s="598"/>
      <c r="M35325" s="598"/>
      <c r="N35325" s="598"/>
      <c r="V35325" s="598"/>
      <c r="W35325" s="598"/>
    </row>
    <row r="35326" spans="6:23" x14ac:dyDescent="0.2">
      <c r="F35326" s="610"/>
      <c r="H35326" s="612"/>
      <c r="I35326" s="598"/>
      <c r="J35326" s="598"/>
      <c r="M35326" s="598"/>
      <c r="N35326" s="598"/>
      <c r="V35326" s="598"/>
      <c r="W35326" s="598"/>
    </row>
    <row r="35327" spans="6:23" x14ac:dyDescent="0.2">
      <c r="F35327" s="610"/>
      <c r="H35327" s="612"/>
      <c r="I35327" s="598"/>
      <c r="J35327" s="598"/>
      <c r="M35327" s="598"/>
      <c r="N35327" s="598"/>
      <c r="V35327" s="598"/>
      <c r="W35327" s="598"/>
    </row>
    <row r="35328" spans="6:23" x14ac:dyDescent="0.2">
      <c r="F35328" s="610"/>
      <c r="H35328" s="612"/>
      <c r="I35328" s="598"/>
      <c r="J35328" s="598"/>
      <c r="M35328" s="598"/>
      <c r="N35328" s="598"/>
      <c r="V35328" s="598"/>
      <c r="W35328" s="598"/>
    </row>
    <row r="35329" spans="6:23" x14ac:dyDescent="0.2">
      <c r="F35329" s="610"/>
      <c r="H35329" s="612"/>
      <c r="I35329" s="598"/>
      <c r="J35329" s="598"/>
      <c r="M35329" s="598"/>
      <c r="N35329" s="598"/>
      <c r="V35329" s="598"/>
      <c r="W35329" s="598"/>
    </row>
    <row r="35330" spans="6:23" x14ac:dyDescent="0.2">
      <c r="F35330" s="610"/>
      <c r="H35330" s="612"/>
      <c r="I35330" s="598"/>
      <c r="J35330" s="598"/>
      <c r="M35330" s="598"/>
      <c r="N35330" s="598"/>
      <c r="V35330" s="598"/>
      <c r="W35330" s="598"/>
    </row>
    <row r="35331" spans="6:23" x14ac:dyDescent="0.2">
      <c r="F35331" s="610"/>
      <c r="H35331" s="612"/>
      <c r="I35331" s="598"/>
      <c r="J35331" s="598"/>
      <c r="M35331" s="598"/>
      <c r="N35331" s="598"/>
      <c r="V35331" s="598"/>
      <c r="W35331" s="598"/>
    </row>
    <row r="35332" spans="6:23" x14ac:dyDescent="0.2">
      <c r="F35332" s="610"/>
      <c r="H35332" s="612"/>
      <c r="I35332" s="598"/>
      <c r="J35332" s="598"/>
      <c r="M35332" s="598"/>
      <c r="N35332" s="598"/>
      <c r="V35332" s="598"/>
      <c r="W35332" s="598"/>
    </row>
    <row r="35333" spans="6:23" x14ac:dyDescent="0.2">
      <c r="F35333" s="610"/>
      <c r="H35333" s="612"/>
      <c r="I35333" s="598"/>
      <c r="J35333" s="598"/>
      <c r="M35333" s="598"/>
      <c r="N35333" s="598"/>
      <c r="V35333" s="598"/>
      <c r="W35333" s="598"/>
    </row>
    <row r="35334" spans="6:23" x14ac:dyDescent="0.2">
      <c r="F35334" s="610"/>
      <c r="H35334" s="612"/>
      <c r="I35334" s="598"/>
      <c r="J35334" s="598"/>
      <c r="M35334" s="598"/>
      <c r="N35334" s="598"/>
      <c r="V35334" s="598"/>
      <c r="W35334" s="598"/>
    </row>
    <row r="35335" spans="6:23" x14ac:dyDescent="0.2">
      <c r="F35335" s="610"/>
      <c r="H35335" s="612"/>
      <c r="I35335" s="598"/>
      <c r="J35335" s="598"/>
      <c r="M35335" s="598"/>
      <c r="N35335" s="598"/>
      <c r="V35335" s="598"/>
      <c r="W35335" s="598"/>
    </row>
    <row r="35336" spans="6:23" x14ac:dyDescent="0.2">
      <c r="F35336" s="610"/>
      <c r="H35336" s="612"/>
      <c r="I35336" s="598"/>
      <c r="J35336" s="598"/>
      <c r="M35336" s="598"/>
      <c r="N35336" s="598"/>
      <c r="V35336" s="598"/>
      <c r="W35336" s="598"/>
    </row>
    <row r="35337" spans="6:23" x14ac:dyDescent="0.2">
      <c r="F35337" s="610"/>
      <c r="H35337" s="612"/>
      <c r="I35337" s="598"/>
      <c r="J35337" s="598"/>
      <c r="M35337" s="598"/>
      <c r="N35337" s="598"/>
      <c r="V35337" s="598"/>
      <c r="W35337" s="598"/>
    </row>
    <row r="35338" spans="6:23" x14ac:dyDescent="0.2">
      <c r="F35338" s="610"/>
      <c r="H35338" s="612"/>
      <c r="I35338" s="598"/>
      <c r="J35338" s="598"/>
      <c r="M35338" s="598"/>
      <c r="N35338" s="598"/>
      <c r="V35338" s="598"/>
      <c r="W35338" s="598"/>
    </row>
    <row r="35339" spans="6:23" x14ac:dyDescent="0.2">
      <c r="F35339" s="610"/>
      <c r="H35339" s="612"/>
      <c r="I35339" s="598"/>
      <c r="J35339" s="598"/>
      <c r="M35339" s="598"/>
      <c r="N35339" s="598"/>
      <c r="V35339" s="598"/>
      <c r="W35339" s="598"/>
    </row>
    <row r="35340" spans="6:23" x14ac:dyDescent="0.2">
      <c r="F35340" s="610"/>
      <c r="H35340" s="612"/>
      <c r="I35340" s="598"/>
      <c r="J35340" s="598"/>
      <c r="M35340" s="598"/>
      <c r="N35340" s="598"/>
      <c r="V35340" s="598"/>
      <c r="W35340" s="598"/>
    </row>
    <row r="35341" spans="6:23" x14ac:dyDescent="0.2">
      <c r="F35341" s="610"/>
      <c r="H35341" s="612"/>
      <c r="I35341" s="598"/>
      <c r="J35341" s="598"/>
      <c r="M35341" s="598"/>
      <c r="N35341" s="598"/>
      <c r="V35341" s="598"/>
      <c r="W35341" s="598"/>
    </row>
    <row r="35342" spans="6:23" x14ac:dyDescent="0.2">
      <c r="F35342" s="610"/>
      <c r="H35342" s="612"/>
      <c r="I35342" s="598"/>
      <c r="J35342" s="598"/>
      <c r="M35342" s="598"/>
      <c r="N35342" s="598"/>
      <c r="V35342" s="598"/>
      <c r="W35342" s="598"/>
    </row>
    <row r="35343" spans="6:23" x14ac:dyDescent="0.2">
      <c r="F35343" s="610"/>
      <c r="H35343" s="612"/>
      <c r="I35343" s="598"/>
      <c r="J35343" s="598"/>
      <c r="M35343" s="598"/>
      <c r="N35343" s="598"/>
      <c r="V35343" s="598"/>
      <c r="W35343" s="598"/>
    </row>
    <row r="35344" spans="6:23" x14ac:dyDescent="0.2">
      <c r="F35344" s="610"/>
      <c r="H35344" s="612"/>
      <c r="I35344" s="598"/>
      <c r="J35344" s="598"/>
      <c r="M35344" s="598"/>
      <c r="N35344" s="598"/>
      <c r="V35344" s="598"/>
      <c r="W35344" s="598"/>
    </row>
    <row r="35345" spans="6:23" x14ac:dyDescent="0.2">
      <c r="F35345" s="610"/>
      <c r="H35345" s="612"/>
      <c r="I35345" s="598"/>
      <c r="J35345" s="598"/>
      <c r="M35345" s="598"/>
      <c r="N35345" s="598"/>
      <c r="V35345" s="598"/>
      <c r="W35345" s="598"/>
    </row>
    <row r="35346" spans="6:23" x14ac:dyDescent="0.2">
      <c r="F35346" s="610"/>
      <c r="H35346" s="612"/>
      <c r="I35346" s="598"/>
      <c r="J35346" s="598"/>
      <c r="M35346" s="598"/>
      <c r="N35346" s="598"/>
      <c r="V35346" s="598"/>
      <c r="W35346" s="598"/>
    </row>
    <row r="35347" spans="6:23" x14ac:dyDescent="0.2">
      <c r="F35347" s="610"/>
      <c r="H35347" s="612"/>
      <c r="I35347" s="598"/>
      <c r="J35347" s="598"/>
      <c r="M35347" s="598"/>
      <c r="N35347" s="598"/>
      <c r="V35347" s="598"/>
      <c r="W35347" s="598"/>
    </row>
    <row r="35348" spans="6:23" x14ac:dyDescent="0.2">
      <c r="F35348" s="610"/>
      <c r="H35348" s="612"/>
      <c r="I35348" s="598"/>
      <c r="J35348" s="598"/>
      <c r="M35348" s="598"/>
      <c r="N35348" s="598"/>
      <c r="V35348" s="598"/>
      <c r="W35348" s="598"/>
    </row>
    <row r="35349" spans="6:23" x14ac:dyDescent="0.2">
      <c r="F35349" s="610"/>
      <c r="H35349" s="612"/>
      <c r="I35349" s="598"/>
      <c r="J35349" s="598"/>
      <c r="M35349" s="598"/>
      <c r="N35349" s="598"/>
      <c r="V35349" s="598"/>
      <c r="W35349" s="598"/>
    </row>
    <row r="35350" spans="6:23" x14ac:dyDescent="0.2">
      <c r="F35350" s="610"/>
      <c r="H35350" s="612"/>
      <c r="I35350" s="598"/>
      <c r="J35350" s="598"/>
      <c r="M35350" s="598"/>
      <c r="N35350" s="598"/>
      <c r="V35350" s="598"/>
      <c r="W35350" s="598"/>
    </row>
    <row r="35351" spans="6:23" x14ac:dyDescent="0.2">
      <c r="F35351" s="610"/>
      <c r="H35351" s="612"/>
      <c r="I35351" s="598"/>
      <c r="J35351" s="598"/>
      <c r="M35351" s="598"/>
      <c r="N35351" s="598"/>
      <c r="V35351" s="598"/>
      <c r="W35351" s="598"/>
    </row>
    <row r="35352" spans="6:23" x14ac:dyDescent="0.2">
      <c r="F35352" s="610"/>
      <c r="H35352" s="612"/>
      <c r="I35352" s="598"/>
      <c r="J35352" s="598"/>
      <c r="M35352" s="598"/>
      <c r="N35352" s="598"/>
      <c r="V35352" s="598"/>
      <c r="W35352" s="598"/>
    </row>
    <row r="35353" spans="6:23" x14ac:dyDescent="0.2">
      <c r="F35353" s="610"/>
      <c r="H35353" s="612"/>
      <c r="I35353" s="598"/>
      <c r="J35353" s="598"/>
      <c r="M35353" s="598"/>
      <c r="N35353" s="598"/>
      <c r="V35353" s="598"/>
      <c r="W35353" s="598"/>
    </row>
    <row r="35354" spans="6:23" x14ac:dyDescent="0.2">
      <c r="F35354" s="610"/>
      <c r="H35354" s="612"/>
      <c r="I35354" s="598"/>
      <c r="J35354" s="598"/>
      <c r="M35354" s="598"/>
      <c r="N35354" s="598"/>
      <c r="V35354" s="598"/>
      <c r="W35354" s="598"/>
    </row>
    <row r="35355" spans="6:23" x14ac:dyDescent="0.2">
      <c r="F35355" s="610"/>
      <c r="H35355" s="612"/>
      <c r="I35355" s="598"/>
      <c r="J35355" s="598"/>
      <c r="M35355" s="598"/>
      <c r="N35355" s="598"/>
      <c r="V35355" s="598"/>
      <c r="W35355" s="598"/>
    </row>
    <row r="35356" spans="6:23" x14ac:dyDescent="0.2">
      <c r="F35356" s="610"/>
      <c r="H35356" s="612"/>
      <c r="I35356" s="598"/>
      <c r="J35356" s="598"/>
      <c r="M35356" s="598"/>
      <c r="N35356" s="598"/>
      <c r="V35356" s="598"/>
      <c r="W35356" s="598"/>
    </row>
    <row r="35357" spans="6:23" x14ac:dyDescent="0.2">
      <c r="F35357" s="610"/>
      <c r="H35357" s="612"/>
      <c r="I35357" s="598"/>
      <c r="J35357" s="598"/>
      <c r="M35357" s="598"/>
      <c r="N35357" s="598"/>
      <c r="V35357" s="598"/>
      <c r="W35357" s="598"/>
    </row>
    <row r="35358" spans="6:23" x14ac:dyDescent="0.2">
      <c r="F35358" s="610"/>
      <c r="H35358" s="612"/>
      <c r="I35358" s="598"/>
      <c r="J35358" s="598"/>
      <c r="M35358" s="598"/>
      <c r="N35358" s="598"/>
      <c r="V35358" s="598"/>
      <c r="W35358" s="598"/>
    </row>
    <row r="35359" spans="6:23" x14ac:dyDescent="0.2">
      <c r="F35359" s="610"/>
      <c r="H35359" s="612"/>
      <c r="I35359" s="598"/>
      <c r="J35359" s="598"/>
      <c r="M35359" s="598"/>
      <c r="N35359" s="598"/>
      <c r="V35359" s="598"/>
      <c r="W35359" s="598"/>
    </row>
    <row r="35360" spans="6:23" x14ac:dyDescent="0.2">
      <c r="F35360" s="610"/>
      <c r="H35360" s="612"/>
      <c r="I35360" s="598"/>
      <c r="J35360" s="598"/>
      <c r="M35360" s="598"/>
      <c r="N35360" s="598"/>
      <c r="V35360" s="598"/>
      <c r="W35360" s="598"/>
    </row>
    <row r="35361" spans="6:23" x14ac:dyDescent="0.2">
      <c r="F35361" s="610"/>
      <c r="H35361" s="612"/>
      <c r="I35361" s="598"/>
      <c r="J35361" s="598"/>
      <c r="M35361" s="598"/>
      <c r="N35361" s="598"/>
      <c r="V35361" s="598"/>
      <c r="W35361" s="598"/>
    </row>
    <row r="35362" spans="6:23" x14ac:dyDescent="0.2">
      <c r="F35362" s="610"/>
      <c r="H35362" s="612"/>
      <c r="I35362" s="598"/>
      <c r="J35362" s="598"/>
      <c r="M35362" s="598"/>
      <c r="N35362" s="598"/>
      <c r="V35362" s="598"/>
      <c r="W35362" s="598"/>
    </row>
    <row r="35363" spans="6:23" x14ac:dyDescent="0.2">
      <c r="F35363" s="610"/>
      <c r="H35363" s="612"/>
      <c r="I35363" s="598"/>
      <c r="J35363" s="598"/>
      <c r="M35363" s="598"/>
      <c r="N35363" s="598"/>
      <c r="V35363" s="598"/>
      <c r="W35363" s="598"/>
    </row>
    <row r="35364" spans="6:23" x14ac:dyDescent="0.2">
      <c r="F35364" s="610"/>
      <c r="H35364" s="612"/>
      <c r="I35364" s="598"/>
      <c r="J35364" s="598"/>
      <c r="M35364" s="598"/>
      <c r="N35364" s="598"/>
      <c r="V35364" s="598"/>
      <c r="W35364" s="598"/>
    </row>
    <row r="35365" spans="6:23" x14ac:dyDescent="0.2">
      <c r="F35365" s="610"/>
      <c r="H35365" s="612"/>
      <c r="I35365" s="598"/>
      <c r="J35365" s="598"/>
      <c r="M35365" s="598"/>
      <c r="N35365" s="598"/>
      <c r="V35365" s="598"/>
      <c r="W35365" s="598"/>
    </row>
    <row r="35366" spans="6:23" x14ac:dyDescent="0.2">
      <c r="F35366" s="610"/>
      <c r="H35366" s="612"/>
      <c r="I35366" s="598"/>
      <c r="J35366" s="598"/>
      <c r="M35366" s="598"/>
      <c r="N35366" s="598"/>
      <c r="V35366" s="598"/>
      <c r="W35366" s="598"/>
    </row>
    <row r="35367" spans="6:23" x14ac:dyDescent="0.2">
      <c r="F35367" s="610"/>
      <c r="H35367" s="612"/>
      <c r="I35367" s="598"/>
      <c r="J35367" s="598"/>
      <c r="M35367" s="598"/>
      <c r="N35367" s="598"/>
      <c r="V35367" s="598"/>
      <c r="W35367" s="598"/>
    </row>
    <row r="35368" spans="6:23" x14ac:dyDescent="0.2">
      <c r="F35368" s="610"/>
      <c r="H35368" s="612"/>
      <c r="I35368" s="598"/>
      <c r="J35368" s="598"/>
      <c r="M35368" s="598"/>
      <c r="N35368" s="598"/>
      <c r="V35368" s="598"/>
      <c r="W35368" s="598"/>
    </row>
    <row r="35369" spans="6:23" x14ac:dyDescent="0.2">
      <c r="F35369" s="610"/>
      <c r="H35369" s="612"/>
      <c r="I35369" s="598"/>
      <c r="J35369" s="598"/>
      <c r="M35369" s="598"/>
      <c r="N35369" s="598"/>
      <c r="V35369" s="598"/>
      <c r="W35369" s="598"/>
    </row>
    <row r="35370" spans="6:23" x14ac:dyDescent="0.2">
      <c r="F35370" s="610"/>
      <c r="H35370" s="612"/>
      <c r="I35370" s="598"/>
      <c r="J35370" s="598"/>
      <c r="M35370" s="598"/>
      <c r="N35370" s="598"/>
      <c r="V35370" s="598"/>
      <c r="W35370" s="598"/>
    </row>
    <row r="35371" spans="6:23" x14ac:dyDescent="0.2">
      <c r="F35371" s="610"/>
      <c r="H35371" s="612"/>
      <c r="I35371" s="598"/>
      <c r="J35371" s="598"/>
      <c r="M35371" s="598"/>
      <c r="N35371" s="598"/>
      <c r="V35371" s="598"/>
      <c r="W35371" s="598"/>
    </row>
    <row r="35372" spans="6:23" x14ac:dyDescent="0.2">
      <c r="F35372" s="610"/>
      <c r="H35372" s="612"/>
      <c r="I35372" s="598"/>
      <c r="J35372" s="598"/>
      <c r="M35372" s="598"/>
      <c r="N35372" s="598"/>
      <c r="V35372" s="598"/>
      <c r="W35372" s="598"/>
    </row>
    <row r="35373" spans="6:23" x14ac:dyDescent="0.2">
      <c r="F35373" s="610"/>
      <c r="H35373" s="612"/>
      <c r="I35373" s="598"/>
      <c r="J35373" s="598"/>
      <c r="M35373" s="598"/>
      <c r="N35373" s="598"/>
      <c r="V35373" s="598"/>
      <c r="W35373" s="598"/>
    </row>
    <row r="35374" spans="6:23" x14ac:dyDescent="0.2">
      <c r="F35374" s="610"/>
      <c r="H35374" s="612"/>
      <c r="I35374" s="598"/>
      <c r="J35374" s="598"/>
      <c r="M35374" s="598"/>
      <c r="N35374" s="598"/>
      <c r="V35374" s="598"/>
      <c r="W35374" s="598"/>
    </row>
    <row r="35375" spans="6:23" x14ac:dyDescent="0.2">
      <c r="F35375" s="610"/>
      <c r="H35375" s="612"/>
      <c r="I35375" s="598"/>
      <c r="J35375" s="598"/>
      <c r="M35375" s="598"/>
      <c r="N35375" s="598"/>
      <c r="V35375" s="598"/>
      <c r="W35375" s="598"/>
    </row>
    <row r="35376" spans="6:23" x14ac:dyDescent="0.2">
      <c r="F35376" s="610"/>
      <c r="H35376" s="612"/>
      <c r="I35376" s="598"/>
      <c r="J35376" s="598"/>
      <c r="M35376" s="598"/>
      <c r="N35376" s="598"/>
      <c r="V35376" s="598"/>
      <c r="W35376" s="598"/>
    </row>
    <row r="35377" spans="6:23" x14ac:dyDescent="0.2">
      <c r="F35377" s="610"/>
      <c r="H35377" s="612"/>
      <c r="I35377" s="598"/>
      <c r="J35377" s="598"/>
      <c r="M35377" s="598"/>
      <c r="N35377" s="598"/>
      <c r="V35377" s="598"/>
      <c r="W35377" s="598"/>
    </row>
    <row r="35378" spans="6:23" x14ac:dyDescent="0.2">
      <c r="F35378" s="610"/>
      <c r="H35378" s="612"/>
      <c r="I35378" s="598"/>
      <c r="J35378" s="598"/>
      <c r="M35378" s="598"/>
      <c r="N35378" s="598"/>
      <c r="V35378" s="598"/>
      <c r="W35378" s="598"/>
    </row>
    <row r="35379" spans="6:23" x14ac:dyDescent="0.2">
      <c r="F35379" s="610"/>
      <c r="H35379" s="612"/>
      <c r="I35379" s="598"/>
      <c r="J35379" s="598"/>
      <c r="M35379" s="598"/>
      <c r="N35379" s="598"/>
      <c r="V35379" s="598"/>
      <c r="W35379" s="598"/>
    </row>
    <row r="35380" spans="6:23" x14ac:dyDescent="0.2">
      <c r="F35380" s="610"/>
      <c r="H35380" s="612"/>
      <c r="I35380" s="598"/>
      <c r="J35380" s="598"/>
      <c r="M35380" s="598"/>
      <c r="N35380" s="598"/>
      <c r="V35380" s="598"/>
      <c r="W35380" s="598"/>
    </row>
    <row r="35381" spans="6:23" x14ac:dyDescent="0.2">
      <c r="F35381" s="610"/>
      <c r="H35381" s="612"/>
      <c r="I35381" s="598"/>
      <c r="J35381" s="598"/>
      <c r="M35381" s="598"/>
      <c r="N35381" s="598"/>
      <c r="V35381" s="598"/>
      <c r="W35381" s="598"/>
    </row>
    <row r="35382" spans="6:23" x14ac:dyDescent="0.2">
      <c r="F35382" s="610"/>
      <c r="H35382" s="612"/>
      <c r="I35382" s="598"/>
      <c r="J35382" s="598"/>
      <c r="M35382" s="598"/>
      <c r="N35382" s="598"/>
      <c r="V35382" s="598"/>
      <c r="W35382" s="598"/>
    </row>
    <row r="35383" spans="6:23" x14ac:dyDescent="0.2">
      <c r="F35383" s="610"/>
      <c r="H35383" s="612"/>
      <c r="I35383" s="598"/>
      <c r="J35383" s="598"/>
      <c r="M35383" s="598"/>
      <c r="N35383" s="598"/>
      <c r="V35383" s="598"/>
      <c r="W35383" s="598"/>
    </row>
    <row r="35384" spans="6:23" x14ac:dyDescent="0.2">
      <c r="F35384" s="610"/>
      <c r="H35384" s="612"/>
      <c r="I35384" s="598"/>
      <c r="J35384" s="598"/>
      <c r="M35384" s="598"/>
      <c r="N35384" s="598"/>
      <c r="V35384" s="598"/>
      <c r="W35384" s="598"/>
    </row>
    <row r="35385" spans="6:23" x14ac:dyDescent="0.2">
      <c r="F35385" s="610"/>
      <c r="H35385" s="612"/>
      <c r="I35385" s="598"/>
      <c r="J35385" s="598"/>
      <c r="M35385" s="598"/>
      <c r="N35385" s="598"/>
      <c r="V35385" s="598"/>
      <c r="W35385" s="598"/>
    </row>
    <row r="35386" spans="6:23" x14ac:dyDescent="0.2">
      <c r="F35386" s="610"/>
      <c r="H35386" s="612"/>
      <c r="I35386" s="598"/>
      <c r="J35386" s="598"/>
      <c r="M35386" s="598"/>
      <c r="N35386" s="598"/>
      <c r="V35386" s="598"/>
      <c r="W35386" s="598"/>
    </row>
    <row r="35387" spans="6:23" x14ac:dyDescent="0.2">
      <c r="F35387" s="610"/>
      <c r="H35387" s="612"/>
      <c r="I35387" s="598"/>
      <c r="J35387" s="598"/>
      <c r="M35387" s="598"/>
      <c r="N35387" s="598"/>
      <c r="V35387" s="598"/>
      <c r="W35387" s="598"/>
    </row>
    <row r="35388" spans="6:23" x14ac:dyDescent="0.2">
      <c r="F35388" s="610"/>
      <c r="H35388" s="612"/>
      <c r="I35388" s="598"/>
      <c r="J35388" s="598"/>
      <c r="M35388" s="598"/>
      <c r="N35388" s="598"/>
      <c r="V35388" s="598"/>
      <c r="W35388" s="598"/>
    </row>
    <row r="35389" spans="6:23" x14ac:dyDescent="0.2">
      <c r="F35389" s="610"/>
      <c r="H35389" s="612"/>
      <c r="I35389" s="598"/>
      <c r="J35389" s="598"/>
      <c r="M35389" s="598"/>
      <c r="N35389" s="598"/>
      <c r="V35389" s="598"/>
      <c r="W35389" s="598"/>
    </row>
    <row r="35390" spans="6:23" x14ac:dyDescent="0.2">
      <c r="F35390" s="610"/>
      <c r="H35390" s="612"/>
      <c r="I35390" s="598"/>
      <c r="J35390" s="598"/>
      <c r="M35390" s="598"/>
      <c r="N35390" s="598"/>
      <c r="V35390" s="598"/>
      <c r="W35390" s="598"/>
    </row>
    <row r="35391" spans="6:23" x14ac:dyDescent="0.2">
      <c r="F35391" s="610"/>
      <c r="H35391" s="612"/>
      <c r="I35391" s="598"/>
      <c r="J35391" s="598"/>
      <c r="M35391" s="598"/>
      <c r="N35391" s="598"/>
      <c r="V35391" s="598"/>
      <c r="W35391" s="598"/>
    </row>
    <row r="35392" spans="6:23" x14ac:dyDescent="0.2">
      <c r="F35392" s="610"/>
      <c r="H35392" s="612"/>
      <c r="I35392" s="598"/>
      <c r="J35392" s="598"/>
      <c r="M35392" s="598"/>
      <c r="N35392" s="598"/>
      <c r="V35392" s="598"/>
      <c r="W35392" s="598"/>
    </row>
    <row r="35393" spans="6:23" x14ac:dyDescent="0.2">
      <c r="F35393" s="610"/>
      <c r="H35393" s="612"/>
      <c r="I35393" s="598"/>
      <c r="J35393" s="598"/>
      <c r="M35393" s="598"/>
      <c r="N35393" s="598"/>
      <c r="V35393" s="598"/>
      <c r="W35393" s="598"/>
    </row>
    <row r="35394" spans="6:23" x14ac:dyDescent="0.2">
      <c r="F35394" s="610"/>
      <c r="H35394" s="612"/>
      <c r="I35394" s="598"/>
      <c r="J35394" s="598"/>
      <c r="M35394" s="598"/>
      <c r="N35394" s="598"/>
      <c r="V35394" s="598"/>
      <c r="W35394" s="598"/>
    </row>
    <row r="35395" spans="6:23" x14ac:dyDescent="0.2">
      <c r="F35395" s="610"/>
      <c r="H35395" s="612"/>
      <c r="I35395" s="598"/>
      <c r="J35395" s="598"/>
      <c r="M35395" s="598"/>
      <c r="N35395" s="598"/>
      <c r="V35395" s="598"/>
      <c r="W35395" s="598"/>
    </row>
    <row r="35396" spans="6:23" x14ac:dyDescent="0.2">
      <c r="F35396" s="610"/>
      <c r="H35396" s="612"/>
      <c r="I35396" s="598"/>
      <c r="J35396" s="598"/>
      <c r="M35396" s="598"/>
      <c r="N35396" s="598"/>
      <c r="V35396" s="598"/>
      <c r="W35396" s="598"/>
    </row>
    <row r="35397" spans="6:23" x14ac:dyDescent="0.2">
      <c r="F35397" s="610"/>
      <c r="H35397" s="612"/>
      <c r="I35397" s="598"/>
      <c r="J35397" s="598"/>
      <c r="M35397" s="598"/>
      <c r="N35397" s="598"/>
      <c r="V35397" s="598"/>
      <c r="W35397" s="598"/>
    </row>
    <row r="35398" spans="6:23" x14ac:dyDescent="0.2">
      <c r="F35398" s="610"/>
      <c r="H35398" s="612"/>
      <c r="I35398" s="598"/>
      <c r="J35398" s="598"/>
      <c r="M35398" s="598"/>
      <c r="N35398" s="598"/>
      <c r="V35398" s="598"/>
      <c r="W35398" s="598"/>
    </row>
    <row r="35399" spans="6:23" x14ac:dyDescent="0.2">
      <c r="F35399" s="610"/>
      <c r="H35399" s="612"/>
      <c r="I35399" s="598"/>
      <c r="J35399" s="598"/>
      <c r="M35399" s="598"/>
      <c r="N35399" s="598"/>
      <c r="V35399" s="598"/>
      <c r="W35399" s="598"/>
    </row>
    <row r="35400" spans="6:23" x14ac:dyDescent="0.2">
      <c r="F35400" s="610"/>
      <c r="H35400" s="612"/>
      <c r="I35400" s="598"/>
      <c r="J35400" s="598"/>
      <c r="M35400" s="598"/>
      <c r="N35400" s="598"/>
      <c r="V35400" s="598"/>
      <c r="W35400" s="598"/>
    </row>
    <row r="35401" spans="6:23" x14ac:dyDescent="0.2">
      <c r="F35401" s="610"/>
      <c r="H35401" s="612"/>
      <c r="I35401" s="598"/>
      <c r="J35401" s="598"/>
      <c r="M35401" s="598"/>
      <c r="N35401" s="598"/>
      <c r="V35401" s="598"/>
      <c r="W35401" s="598"/>
    </row>
    <row r="35402" spans="6:23" x14ac:dyDescent="0.2">
      <c r="F35402" s="610"/>
      <c r="H35402" s="612"/>
      <c r="I35402" s="598"/>
      <c r="J35402" s="598"/>
      <c r="M35402" s="598"/>
      <c r="N35402" s="598"/>
      <c r="V35402" s="598"/>
      <c r="W35402" s="598"/>
    </row>
    <row r="35403" spans="6:23" x14ac:dyDescent="0.2">
      <c r="F35403" s="610"/>
      <c r="H35403" s="612"/>
      <c r="I35403" s="598"/>
      <c r="J35403" s="598"/>
      <c r="M35403" s="598"/>
      <c r="N35403" s="598"/>
      <c r="V35403" s="598"/>
      <c r="W35403" s="598"/>
    </row>
    <row r="35404" spans="6:23" x14ac:dyDescent="0.2">
      <c r="F35404" s="610"/>
      <c r="H35404" s="612"/>
      <c r="I35404" s="598"/>
      <c r="J35404" s="598"/>
      <c r="M35404" s="598"/>
      <c r="N35404" s="598"/>
      <c r="V35404" s="598"/>
      <c r="W35404" s="598"/>
    </row>
    <row r="35405" spans="6:23" x14ac:dyDescent="0.2">
      <c r="F35405" s="610"/>
      <c r="H35405" s="612"/>
      <c r="I35405" s="598"/>
      <c r="J35405" s="598"/>
      <c r="M35405" s="598"/>
      <c r="N35405" s="598"/>
      <c r="V35405" s="598"/>
      <c r="W35405" s="598"/>
    </row>
    <row r="35406" spans="6:23" x14ac:dyDescent="0.2">
      <c r="F35406" s="610"/>
      <c r="H35406" s="612"/>
      <c r="I35406" s="598"/>
      <c r="J35406" s="598"/>
      <c r="M35406" s="598"/>
      <c r="N35406" s="598"/>
      <c r="V35406" s="598"/>
      <c r="W35406" s="598"/>
    </row>
    <row r="35407" spans="6:23" x14ac:dyDescent="0.2">
      <c r="F35407" s="610"/>
      <c r="H35407" s="612"/>
      <c r="I35407" s="598"/>
      <c r="J35407" s="598"/>
      <c r="M35407" s="598"/>
      <c r="N35407" s="598"/>
      <c r="V35407" s="598"/>
      <c r="W35407" s="598"/>
    </row>
    <row r="35408" spans="6:23" x14ac:dyDescent="0.2">
      <c r="F35408" s="610"/>
      <c r="H35408" s="612"/>
      <c r="I35408" s="598"/>
      <c r="J35408" s="598"/>
      <c r="M35408" s="598"/>
      <c r="N35408" s="598"/>
      <c r="V35408" s="598"/>
      <c r="W35408" s="598"/>
    </row>
    <row r="35409" spans="6:23" x14ac:dyDescent="0.2">
      <c r="F35409" s="610"/>
      <c r="H35409" s="612"/>
      <c r="I35409" s="598"/>
      <c r="J35409" s="598"/>
      <c r="M35409" s="598"/>
      <c r="N35409" s="598"/>
      <c r="V35409" s="598"/>
      <c r="W35409" s="598"/>
    </row>
    <row r="35410" spans="6:23" x14ac:dyDescent="0.2">
      <c r="F35410" s="610"/>
      <c r="H35410" s="612"/>
      <c r="I35410" s="598"/>
      <c r="J35410" s="598"/>
      <c r="M35410" s="598"/>
      <c r="N35410" s="598"/>
      <c r="V35410" s="598"/>
      <c r="W35410" s="598"/>
    </row>
    <row r="35411" spans="6:23" x14ac:dyDescent="0.2">
      <c r="F35411" s="610"/>
      <c r="H35411" s="612"/>
      <c r="I35411" s="598"/>
      <c r="J35411" s="598"/>
      <c r="M35411" s="598"/>
      <c r="N35411" s="598"/>
      <c r="V35411" s="598"/>
      <c r="W35411" s="598"/>
    </row>
    <row r="35412" spans="6:23" x14ac:dyDescent="0.2">
      <c r="F35412" s="610"/>
      <c r="H35412" s="612"/>
      <c r="I35412" s="598"/>
      <c r="J35412" s="598"/>
      <c r="M35412" s="598"/>
      <c r="N35412" s="598"/>
      <c r="V35412" s="598"/>
      <c r="W35412" s="598"/>
    </row>
    <row r="35413" spans="6:23" x14ac:dyDescent="0.2">
      <c r="F35413" s="610"/>
      <c r="H35413" s="612"/>
      <c r="I35413" s="598"/>
      <c r="J35413" s="598"/>
      <c r="M35413" s="598"/>
      <c r="N35413" s="598"/>
      <c r="V35413" s="598"/>
      <c r="W35413" s="598"/>
    </row>
    <row r="35414" spans="6:23" x14ac:dyDescent="0.2">
      <c r="F35414" s="610"/>
      <c r="H35414" s="612"/>
      <c r="I35414" s="598"/>
      <c r="J35414" s="598"/>
      <c r="M35414" s="598"/>
      <c r="N35414" s="598"/>
      <c r="V35414" s="598"/>
      <c r="W35414" s="598"/>
    </row>
    <row r="35415" spans="6:23" x14ac:dyDescent="0.2">
      <c r="F35415" s="610"/>
      <c r="H35415" s="612"/>
      <c r="I35415" s="598"/>
      <c r="J35415" s="598"/>
      <c r="M35415" s="598"/>
      <c r="N35415" s="598"/>
      <c r="V35415" s="598"/>
      <c r="W35415" s="598"/>
    </row>
    <row r="35416" spans="6:23" x14ac:dyDescent="0.2">
      <c r="F35416" s="610"/>
      <c r="H35416" s="612"/>
      <c r="I35416" s="598"/>
      <c r="J35416" s="598"/>
      <c r="M35416" s="598"/>
      <c r="N35416" s="598"/>
      <c r="V35416" s="598"/>
      <c r="W35416" s="598"/>
    </row>
    <row r="35417" spans="6:23" x14ac:dyDescent="0.2">
      <c r="F35417" s="610"/>
      <c r="H35417" s="612"/>
      <c r="I35417" s="598"/>
      <c r="J35417" s="598"/>
      <c r="M35417" s="598"/>
      <c r="N35417" s="598"/>
      <c r="V35417" s="598"/>
      <c r="W35417" s="598"/>
    </row>
    <row r="35418" spans="6:23" x14ac:dyDescent="0.2">
      <c r="F35418" s="610"/>
      <c r="H35418" s="612"/>
      <c r="I35418" s="598"/>
      <c r="J35418" s="598"/>
      <c r="M35418" s="598"/>
      <c r="N35418" s="598"/>
      <c r="V35418" s="598"/>
      <c r="W35418" s="598"/>
    </row>
    <row r="35419" spans="6:23" x14ac:dyDescent="0.2">
      <c r="F35419" s="610"/>
      <c r="H35419" s="612"/>
      <c r="I35419" s="598"/>
      <c r="J35419" s="598"/>
      <c r="M35419" s="598"/>
      <c r="N35419" s="598"/>
      <c r="V35419" s="598"/>
      <c r="W35419" s="598"/>
    </row>
    <row r="35420" spans="6:23" x14ac:dyDescent="0.2">
      <c r="F35420" s="610"/>
      <c r="H35420" s="612"/>
      <c r="I35420" s="598"/>
      <c r="J35420" s="598"/>
      <c r="M35420" s="598"/>
      <c r="N35420" s="598"/>
      <c r="V35420" s="598"/>
      <c r="W35420" s="598"/>
    </row>
    <row r="35421" spans="6:23" x14ac:dyDescent="0.2">
      <c r="F35421" s="610"/>
      <c r="H35421" s="612"/>
      <c r="I35421" s="598"/>
      <c r="J35421" s="598"/>
      <c r="M35421" s="598"/>
      <c r="N35421" s="598"/>
      <c r="V35421" s="598"/>
      <c r="W35421" s="598"/>
    </row>
    <row r="35422" spans="6:23" x14ac:dyDescent="0.2">
      <c r="F35422" s="610"/>
      <c r="H35422" s="612"/>
      <c r="I35422" s="598"/>
      <c r="J35422" s="598"/>
      <c r="M35422" s="598"/>
      <c r="N35422" s="598"/>
      <c r="V35422" s="598"/>
      <c r="W35422" s="598"/>
    </row>
    <row r="35423" spans="6:23" x14ac:dyDescent="0.2">
      <c r="F35423" s="610"/>
      <c r="H35423" s="612"/>
      <c r="I35423" s="598"/>
      <c r="J35423" s="598"/>
      <c r="M35423" s="598"/>
      <c r="N35423" s="598"/>
      <c r="V35423" s="598"/>
      <c r="W35423" s="598"/>
    </row>
    <row r="35424" spans="6:23" x14ac:dyDescent="0.2">
      <c r="F35424" s="610"/>
      <c r="H35424" s="612"/>
      <c r="I35424" s="598"/>
      <c r="J35424" s="598"/>
      <c r="M35424" s="598"/>
      <c r="N35424" s="598"/>
      <c r="V35424" s="598"/>
      <c r="W35424" s="598"/>
    </row>
    <row r="35425" spans="6:23" x14ac:dyDescent="0.2">
      <c r="F35425" s="610"/>
      <c r="H35425" s="612"/>
      <c r="I35425" s="598"/>
      <c r="J35425" s="598"/>
      <c r="M35425" s="598"/>
      <c r="N35425" s="598"/>
      <c r="V35425" s="598"/>
      <c r="W35425" s="598"/>
    </row>
    <row r="35426" spans="6:23" x14ac:dyDescent="0.2">
      <c r="F35426" s="610"/>
      <c r="H35426" s="612"/>
      <c r="I35426" s="598"/>
      <c r="J35426" s="598"/>
      <c r="M35426" s="598"/>
      <c r="N35426" s="598"/>
      <c r="V35426" s="598"/>
      <c r="W35426" s="598"/>
    </row>
    <row r="35427" spans="6:23" x14ac:dyDescent="0.2">
      <c r="F35427" s="610"/>
      <c r="H35427" s="612"/>
      <c r="I35427" s="598"/>
      <c r="J35427" s="598"/>
      <c r="M35427" s="598"/>
      <c r="N35427" s="598"/>
      <c r="V35427" s="598"/>
      <c r="W35427" s="598"/>
    </row>
    <row r="35428" spans="6:23" x14ac:dyDescent="0.2">
      <c r="F35428" s="610"/>
      <c r="H35428" s="612"/>
      <c r="I35428" s="598"/>
      <c r="J35428" s="598"/>
      <c r="M35428" s="598"/>
      <c r="N35428" s="598"/>
      <c r="V35428" s="598"/>
      <c r="W35428" s="598"/>
    </row>
    <row r="35429" spans="6:23" x14ac:dyDescent="0.2">
      <c r="F35429" s="610"/>
      <c r="H35429" s="612"/>
      <c r="I35429" s="598"/>
      <c r="J35429" s="598"/>
      <c r="M35429" s="598"/>
      <c r="N35429" s="598"/>
      <c r="V35429" s="598"/>
      <c r="W35429" s="598"/>
    </row>
    <row r="35430" spans="6:23" x14ac:dyDescent="0.2">
      <c r="F35430" s="610"/>
      <c r="H35430" s="612"/>
      <c r="I35430" s="598"/>
      <c r="J35430" s="598"/>
      <c r="M35430" s="598"/>
      <c r="N35430" s="598"/>
      <c r="V35430" s="598"/>
      <c r="W35430" s="598"/>
    </row>
    <row r="35431" spans="6:23" x14ac:dyDescent="0.2">
      <c r="F35431" s="610"/>
      <c r="H35431" s="612"/>
      <c r="I35431" s="598"/>
      <c r="J35431" s="598"/>
      <c r="M35431" s="598"/>
      <c r="N35431" s="598"/>
      <c r="V35431" s="598"/>
      <c r="W35431" s="598"/>
    </row>
    <row r="35432" spans="6:23" x14ac:dyDescent="0.2">
      <c r="F35432" s="610"/>
      <c r="H35432" s="612"/>
      <c r="I35432" s="598"/>
      <c r="J35432" s="598"/>
      <c r="M35432" s="598"/>
      <c r="N35432" s="598"/>
      <c r="V35432" s="598"/>
      <c r="W35432" s="598"/>
    </row>
    <row r="35433" spans="6:23" x14ac:dyDescent="0.2">
      <c r="F35433" s="610"/>
      <c r="H35433" s="612"/>
      <c r="I35433" s="598"/>
      <c r="J35433" s="598"/>
      <c r="M35433" s="598"/>
      <c r="N35433" s="598"/>
      <c r="V35433" s="598"/>
      <c r="W35433" s="598"/>
    </row>
    <row r="35434" spans="6:23" x14ac:dyDescent="0.2">
      <c r="F35434" s="610"/>
      <c r="H35434" s="612"/>
      <c r="I35434" s="598"/>
      <c r="J35434" s="598"/>
      <c r="M35434" s="598"/>
      <c r="N35434" s="598"/>
      <c r="V35434" s="598"/>
      <c r="W35434" s="598"/>
    </row>
    <row r="35435" spans="6:23" x14ac:dyDescent="0.2">
      <c r="F35435" s="610"/>
      <c r="H35435" s="612"/>
      <c r="I35435" s="598"/>
      <c r="J35435" s="598"/>
      <c r="M35435" s="598"/>
      <c r="N35435" s="598"/>
      <c r="V35435" s="598"/>
      <c r="W35435" s="598"/>
    </row>
    <row r="35436" spans="6:23" x14ac:dyDescent="0.2">
      <c r="F35436" s="610"/>
      <c r="H35436" s="612"/>
      <c r="I35436" s="598"/>
      <c r="J35436" s="598"/>
      <c r="M35436" s="598"/>
      <c r="N35436" s="598"/>
      <c r="V35436" s="598"/>
      <c r="W35436" s="598"/>
    </row>
    <row r="35437" spans="6:23" x14ac:dyDescent="0.2">
      <c r="F35437" s="610"/>
      <c r="H35437" s="612"/>
      <c r="I35437" s="598"/>
      <c r="J35437" s="598"/>
      <c r="M35437" s="598"/>
      <c r="N35437" s="598"/>
      <c r="V35437" s="598"/>
      <c r="W35437" s="598"/>
    </row>
    <row r="35438" spans="6:23" x14ac:dyDescent="0.2">
      <c r="F35438" s="610"/>
      <c r="H35438" s="612"/>
      <c r="I35438" s="598"/>
      <c r="J35438" s="598"/>
      <c r="M35438" s="598"/>
      <c r="N35438" s="598"/>
      <c r="V35438" s="598"/>
      <c r="W35438" s="598"/>
    </row>
    <row r="35439" spans="6:23" x14ac:dyDescent="0.2">
      <c r="F35439" s="610"/>
      <c r="H35439" s="612"/>
      <c r="I35439" s="598"/>
      <c r="J35439" s="598"/>
      <c r="M35439" s="598"/>
      <c r="N35439" s="598"/>
      <c r="V35439" s="598"/>
      <c r="W35439" s="598"/>
    </row>
    <row r="35440" spans="6:23" x14ac:dyDescent="0.2">
      <c r="F35440" s="610"/>
      <c r="H35440" s="612"/>
      <c r="I35440" s="598"/>
      <c r="J35440" s="598"/>
      <c r="M35440" s="598"/>
      <c r="N35440" s="598"/>
      <c r="V35440" s="598"/>
      <c r="W35440" s="598"/>
    </row>
    <row r="35441" spans="6:23" x14ac:dyDescent="0.2">
      <c r="F35441" s="610"/>
      <c r="H35441" s="612"/>
      <c r="I35441" s="598"/>
      <c r="J35441" s="598"/>
      <c r="M35441" s="598"/>
      <c r="N35441" s="598"/>
      <c r="V35441" s="598"/>
      <c r="W35441" s="598"/>
    </row>
    <row r="35442" spans="6:23" x14ac:dyDescent="0.2">
      <c r="F35442" s="610"/>
      <c r="H35442" s="612"/>
      <c r="I35442" s="598"/>
      <c r="J35442" s="598"/>
      <c r="M35442" s="598"/>
      <c r="N35442" s="598"/>
      <c r="V35442" s="598"/>
      <c r="W35442" s="598"/>
    </row>
    <row r="35443" spans="6:23" x14ac:dyDescent="0.2">
      <c r="F35443" s="610"/>
      <c r="H35443" s="612"/>
      <c r="I35443" s="598"/>
      <c r="J35443" s="598"/>
      <c r="M35443" s="598"/>
      <c r="N35443" s="598"/>
      <c r="V35443" s="598"/>
      <c r="W35443" s="598"/>
    </row>
    <row r="35444" spans="6:23" x14ac:dyDescent="0.2">
      <c r="F35444" s="610"/>
      <c r="H35444" s="612"/>
      <c r="I35444" s="598"/>
      <c r="J35444" s="598"/>
      <c r="M35444" s="598"/>
      <c r="N35444" s="598"/>
      <c r="V35444" s="598"/>
      <c r="W35444" s="598"/>
    </row>
    <row r="35445" spans="6:23" x14ac:dyDescent="0.2">
      <c r="F35445" s="610"/>
      <c r="H35445" s="612"/>
      <c r="I35445" s="598"/>
      <c r="J35445" s="598"/>
      <c r="M35445" s="598"/>
      <c r="N35445" s="598"/>
      <c r="V35445" s="598"/>
      <c r="W35445" s="598"/>
    </row>
    <row r="35446" spans="6:23" x14ac:dyDescent="0.2">
      <c r="F35446" s="610"/>
      <c r="H35446" s="612"/>
      <c r="I35446" s="598"/>
      <c r="J35446" s="598"/>
      <c r="M35446" s="598"/>
      <c r="N35446" s="598"/>
      <c r="V35446" s="598"/>
      <c r="W35446" s="598"/>
    </row>
    <row r="35447" spans="6:23" x14ac:dyDescent="0.2">
      <c r="F35447" s="610"/>
      <c r="H35447" s="612"/>
      <c r="I35447" s="598"/>
      <c r="J35447" s="598"/>
      <c r="M35447" s="598"/>
      <c r="N35447" s="598"/>
      <c r="V35447" s="598"/>
      <c r="W35447" s="598"/>
    </row>
    <row r="35448" spans="6:23" x14ac:dyDescent="0.2">
      <c r="F35448" s="610"/>
      <c r="H35448" s="612"/>
      <c r="I35448" s="598"/>
      <c r="J35448" s="598"/>
      <c r="M35448" s="598"/>
      <c r="N35448" s="598"/>
      <c r="V35448" s="598"/>
      <c r="W35448" s="598"/>
    </row>
    <row r="35449" spans="6:23" x14ac:dyDescent="0.2">
      <c r="F35449" s="610"/>
      <c r="H35449" s="612"/>
      <c r="I35449" s="598"/>
      <c r="J35449" s="598"/>
      <c r="M35449" s="598"/>
      <c r="N35449" s="598"/>
      <c r="V35449" s="598"/>
      <c r="W35449" s="598"/>
    </row>
    <row r="35450" spans="6:23" x14ac:dyDescent="0.2">
      <c r="F35450" s="610"/>
      <c r="H35450" s="612"/>
      <c r="I35450" s="598"/>
      <c r="J35450" s="598"/>
      <c r="M35450" s="598"/>
      <c r="N35450" s="598"/>
      <c r="V35450" s="598"/>
      <c r="W35450" s="598"/>
    </row>
    <row r="35451" spans="6:23" x14ac:dyDescent="0.2">
      <c r="F35451" s="610"/>
      <c r="H35451" s="612"/>
      <c r="I35451" s="598"/>
      <c r="J35451" s="598"/>
      <c r="M35451" s="598"/>
      <c r="N35451" s="598"/>
      <c r="V35451" s="598"/>
      <c r="W35451" s="598"/>
    </row>
    <row r="35452" spans="6:23" x14ac:dyDescent="0.2">
      <c r="F35452" s="610"/>
      <c r="H35452" s="612"/>
      <c r="I35452" s="598"/>
      <c r="J35452" s="598"/>
      <c r="M35452" s="598"/>
      <c r="N35452" s="598"/>
      <c r="V35452" s="598"/>
      <c r="W35452" s="598"/>
    </row>
    <row r="35453" spans="6:23" x14ac:dyDescent="0.2">
      <c r="F35453" s="610"/>
      <c r="H35453" s="612"/>
      <c r="I35453" s="598"/>
      <c r="J35453" s="598"/>
      <c r="M35453" s="598"/>
      <c r="N35453" s="598"/>
      <c r="V35453" s="598"/>
      <c r="W35453" s="598"/>
    </row>
    <row r="35454" spans="6:23" x14ac:dyDescent="0.2">
      <c r="F35454" s="610"/>
      <c r="H35454" s="612"/>
      <c r="I35454" s="598"/>
      <c r="J35454" s="598"/>
      <c r="M35454" s="598"/>
      <c r="N35454" s="598"/>
      <c r="V35454" s="598"/>
      <c r="W35454" s="598"/>
    </row>
    <row r="35455" spans="6:23" x14ac:dyDescent="0.2">
      <c r="F35455" s="610"/>
      <c r="H35455" s="612"/>
      <c r="I35455" s="598"/>
      <c r="J35455" s="598"/>
      <c r="M35455" s="598"/>
      <c r="N35455" s="598"/>
      <c r="V35455" s="598"/>
      <c r="W35455" s="598"/>
    </row>
    <row r="35456" spans="6:23" x14ac:dyDescent="0.2">
      <c r="F35456" s="610"/>
      <c r="H35456" s="612"/>
      <c r="I35456" s="598"/>
      <c r="J35456" s="598"/>
      <c r="M35456" s="598"/>
      <c r="N35456" s="598"/>
      <c r="V35456" s="598"/>
      <c r="W35456" s="598"/>
    </row>
    <row r="35457" spans="6:23" x14ac:dyDescent="0.2">
      <c r="F35457" s="610"/>
      <c r="H35457" s="612"/>
      <c r="I35457" s="598"/>
      <c r="J35457" s="598"/>
      <c r="M35457" s="598"/>
      <c r="N35457" s="598"/>
      <c r="V35457" s="598"/>
      <c r="W35457" s="598"/>
    </row>
    <row r="35458" spans="6:23" x14ac:dyDescent="0.2">
      <c r="F35458" s="610"/>
      <c r="H35458" s="612"/>
      <c r="I35458" s="598"/>
      <c r="J35458" s="598"/>
      <c r="M35458" s="598"/>
      <c r="N35458" s="598"/>
      <c r="V35458" s="598"/>
      <c r="W35458" s="598"/>
    </row>
    <row r="35459" spans="6:23" x14ac:dyDescent="0.2">
      <c r="F35459" s="610"/>
      <c r="H35459" s="612"/>
      <c r="I35459" s="598"/>
      <c r="J35459" s="598"/>
      <c r="M35459" s="598"/>
      <c r="N35459" s="598"/>
      <c r="V35459" s="598"/>
      <c r="W35459" s="598"/>
    </row>
    <row r="35460" spans="6:23" x14ac:dyDescent="0.2">
      <c r="F35460" s="610"/>
      <c r="H35460" s="612"/>
      <c r="I35460" s="598"/>
      <c r="J35460" s="598"/>
      <c r="M35460" s="598"/>
      <c r="N35460" s="598"/>
      <c r="V35460" s="598"/>
      <c r="W35460" s="598"/>
    </row>
    <row r="35461" spans="6:23" x14ac:dyDescent="0.2">
      <c r="F35461" s="610"/>
      <c r="H35461" s="612"/>
      <c r="I35461" s="598"/>
      <c r="J35461" s="598"/>
      <c r="M35461" s="598"/>
      <c r="N35461" s="598"/>
      <c r="V35461" s="598"/>
      <c r="W35461" s="598"/>
    </row>
    <row r="35462" spans="6:23" x14ac:dyDescent="0.2">
      <c r="F35462" s="610"/>
      <c r="H35462" s="612"/>
      <c r="I35462" s="598"/>
      <c r="J35462" s="598"/>
      <c r="M35462" s="598"/>
      <c r="N35462" s="598"/>
      <c r="V35462" s="598"/>
      <c r="W35462" s="598"/>
    </row>
    <row r="35463" spans="6:23" x14ac:dyDescent="0.2">
      <c r="F35463" s="610"/>
      <c r="H35463" s="612"/>
      <c r="I35463" s="598"/>
      <c r="J35463" s="598"/>
      <c r="M35463" s="598"/>
      <c r="N35463" s="598"/>
      <c r="V35463" s="598"/>
      <c r="W35463" s="598"/>
    </row>
    <row r="35464" spans="6:23" x14ac:dyDescent="0.2">
      <c r="F35464" s="610"/>
      <c r="H35464" s="612"/>
      <c r="I35464" s="598"/>
      <c r="J35464" s="598"/>
      <c r="M35464" s="598"/>
      <c r="N35464" s="598"/>
      <c r="V35464" s="598"/>
      <c r="W35464" s="598"/>
    </row>
    <row r="35465" spans="6:23" x14ac:dyDescent="0.2">
      <c r="F35465" s="610"/>
      <c r="H35465" s="612"/>
      <c r="I35465" s="598"/>
      <c r="J35465" s="598"/>
      <c r="M35465" s="598"/>
      <c r="N35465" s="598"/>
      <c r="V35465" s="598"/>
      <c r="W35465" s="598"/>
    </row>
    <row r="35466" spans="6:23" x14ac:dyDescent="0.2">
      <c r="F35466" s="610"/>
      <c r="H35466" s="612"/>
      <c r="I35466" s="598"/>
      <c r="J35466" s="598"/>
      <c r="M35466" s="598"/>
      <c r="N35466" s="598"/>
      <c r="V35466" s="598"/>
      <c r="W35466" s="598"/>
    </row>
    <row r="35467" spans="6:23" x14ac:dyDescent="0.2">
      <c r="F35467" s="610"/>
      <c r="H35467" s="612"/>
      <c r="I35467" s="598"/>
      <c r="J35467" s="598"/>
      <c r="M35467" s="598"/>
      <c r="N35467" s="598"/>
      <c r="V35467" s="598"/>
      <c r="W35467" s="598"/>
    </row>
    <row r="35468" spans="6:23" x14ac:dyDescent="0.2">
      <c r="F35468" s="610"/>
      <c r="H35468" s="612"/>
      <c r="I35468" s="598"/>
      <c r="J35468" s="598"/>
      <c r="M35468" s="598"/>
      <c r="N35468" s="598"/>
      <c r="V35468" s="598"/>
      <c r="W35468" s="598"/>
    </row>
    <row r="35469" spans="6:23" x14ac:dyDescent="0.2">
      <c r="F35469" s="610"/>
      <c r="H35469" s="612"/>
      <c r="I35469" s="598"/>
      <c r="J35469" s="598"/>
      <c r="M35469" s="598"/>
      <c r="N35469" s="598"/>
      <c r="V35469" s="598"/>
      <c r="W35469" s="598"/>
    </row>
    <row r="35470" spans="6:23" x14ac:dyDescent="0.2">
      <c r="F35470" s="610"/>
      <c r="H35470" s="612"/>
      <c r="I35470" s="598"/>
      <c r="J35470" s="598"/>
      <c r="M35470" s="598"/>
      <c r="N35470" s="598"/>
      <c r="V35470" s="598"/>
      <c r="W35470" s="598"/>
    </row>
    <row r="35471" spans="6:23" x14ac:dyDescent="0.2">
      <c r="F35471" s="610"/>
      <c r="H35471" s="612"/>
      <c r="I35471" s="598"/>
      <c r="J35471" s="598"/>
      <c r="M35471" s="598"/>
      <c r="N35471" s="598"/>
      <c r="V35471" s="598"/>
      <c r="W35471" s="598"/>
    </row>
    <row r="35472" spans="6:23" x14ac:dyDescent="0.2">
      <c r="F35472" s="610"/>
      <c r="H35472" s="612"/>
      <c r="I35472" s="598"/>
      <c r="J35472" s="598"/>
      <c r="M35472" s="598"/>
      <c r="N35472" s="598"/>
      <c r="V35472" s="598"/>
      <c r="W35472" s="598"/>
    </row>
    <row r="35473" spans="6:23" x14ac:dyDescent="0.2">
      <c r="F35473" s="610"/>
      <c r="H35473" s="612"/>
      <c r="I35473" s="598"/>
      <c r="J35473" s="598"/>
      <c r="M35473" s="598"/>
      <c r="N35473" s="598"/>
      <c r="V35473" s="598"/>
      <c r="W35473" s="598"/>
    </row>
    <row r="35474" spans="6:23" x14ac:dyDescent="0.2">
      <c r="F35474" s="610"/>
      <c r="H35474" s="612"/>
      <c r="I35474" s="598"/>
      <c r="J35474" s="598"/>
      <c r="M35474" s="598"/>
      <c r="N35474" s="598"/>
      <c r="V35474" s="598"/>
      <c r="W35474" s="598"/>
    </row>
    <row r="35475" spans="6:23" x14ac:dyDescent="0.2">
      <c r="F35475" s="610"/>
      <c r="H35475" s="612"/>
      <c r="I35475" s="598"/>
      <c r="J35475" s="598"/>
      <c r="M35475" s="598"/>
      <c r="N35475" s="598"/>
      <c r="V35475" s="598"/>
      <c r="W35475" s="598"/>
    </row>
    <row r="35476" spans="6:23" x14ac:dyDescent="0.2">
      <c r="F35476" s="610"/>
      <c r="H35476" s="612"/>
      <c r="I35476" s="598"/>
      <c r="J35476" s="598"/>
      <c r="M35476" s="598"/>
      <c r="N35476" s="598"/>
      <c r="V35476" s="598"/>
      <c r="W35476" s="598"/>
    </row>
    <row r="35477" spans="6:23" x14ac:dyDescent="0.2">
      <c r="F35477" s="610"/>
      <c r="H35477" s="612"/>
      <c r="I35477" s="598"/>
      <c r="J35477" s="598"/>
      <c r="M35477" s="598"/>
      <c r="N35477" s="598"/>
      <c r="V35477" s="598"/>
      <c r="W35477" s="598"/>
    </row>
    <row r="35478" spans="6:23" x14ac:dyDescent="0.2">
      <c r="F35478" s="610"/>
      <c r="H35478" s="612"/>
      <c r="I35478" s="598"/>
      <c r="J35478" s="598"/>
      <c r="M35478" s="598"/>
      <c r="N35478" s="598"/>
      <c r="V35478" s="598"/>
      <c r="W35478" s="598"/>
    </row>
    <row r="35479" spans="6:23" x14ac:dyDescent="0.2">
      <c r="F35479" s="610"/>
      <c r="H35479" s="612"/>
      <c r="I35479" s="598"/>
      <c r="J35479" s="598"/>
      <c r="M35479" s="598"/>
      <c r="N35479" s="598"/>
      <c r="V35479" s="598"/>
      <c r="W35479" s="598"/>
    </row>
    <row r="35480" spans="6:23" x14ac:dyDescent="0.2">
      <c r="F35480" s="610"/>
      <c r="H35480" s="612"/>
      <c r="I35480" s="598"/>
      <c r="J35480" s="598"/>
      <c r="M35480" s="598"/>
      <c r="N35480" s="598"/>
      <c r="V35480" s="598"/>
      <c r="W35480" s="598"/>
    </row>
    <row r="35481" spans="6:23" x14ac:dyDescent="0.2">
      <c r="F35481" s="610"/>
      <c r="H35481" s="612"/>
      <c r="I35481" s="598"/>
      <c r="J35481" s="598"/>
      <c r="M35481" s="598"/>
      <c r="N35481" s="598"/>
      <c r="V35481" s="598"/>
      <c r="W35481" s="598"/>
    </row>
    <row r="35482" spans="6:23" x14ac:dyDescent="0.2">
      <c r="F35482" s="610"/>
      <c r="H35482" s="612"/>
      <c r="I35482" s="598"/>
      <c r="J35482" s="598"/>
      <c r="M35482" s="598"/>
      <c r="N35482" s="598"/>
      <c r="V35482" s="598"/>
      <c r="W35482" s="598"/>
    </row>
    <row r="35483" spans="6:23" x14ac:dyDescent="0.2">
      <c r="F35483" s="610"/>
      <c r="H35483" s="612"/>
      <c r="I35483" s="598"/>
      <c r="J35483" s="598"/>
      <c r="M35483" s="598"/>
      <c r="N35483" s="598"/>
      <c r="V35483" s="598"/>
      <c r="W35483" s="598"/>
    </row>
    <row r="35484" spans="6:23" x14ac:dyDescent="0.2">
      <c r="F35484" s="610"/>
      <c r="H35484" s="612"/>
      <c r="I35484" s="598"/>
      <c r="J35484" s="598"/>
      <c r="M35484" s="598"/>
      <c r="N35484" s="598"/>
      <c r="V35484" s="598"/>
      <c r="W35484" s="598"/>
    </row>
    <row r="35485" spans="6:23" x14ac:dyDescent="0.2">
      <c r="F35485" s="610"/>
      <c r="H35485" s="612"/>
      <c r="I35485" s="598"/>
      <c r="J35485" s="598"/>
      <c r="M35485" s="598"/>
      <c r="N35485" s="598"/>
      <c r="V35485" s="598"/>
      <c r="W35485" s="598"/>
    </row>
    <row r="35486" spans="6:23" x14ac:dyDescent="0.2">
      <c r="F35486" s="610"/>
      <c r="H35486" s="612"/>
      <c r="I35486" s="598"/>
      <c r="J35486" s="598"/>
      <c r="M35486" s="598"/>
      <c r="N35486" s="598"/>
      <c r="V35486" s="598"/>
      <c r="W35486" s="598"/>
    </row>
    <row r="35487" spans="6:23" x14ac:dyDescent="0.2">
      <c r="F35487" s="610"/>
      <c r="H35487" s="612"/>
      <c r="I35487" s="598"/>
      <c r="J35487" s="598"/>
      <c r="M35487" s="598"/>
      <c r="N35487" s="598"/>
      <c r="V35487" s="598"/>
      <c r="W35487" s="598"/>
    </row>
    <row r="35488" spans="6:23" x14ac:dyDescent="0.2">
      <c r="F35488" s="610"/>
      <c r="H35488" s="612"/>
      <c r="I35488" s="598"/>
      <c r="J35488" s="598"/>
      <c r="M35488" s="598"/>
      <c r="N35488" s="598"/>
      <c r="V35488" s="598"/>
      <c r="W35488" s="598"/>
    </row>
    <row r="35489" spans="6:23" x14ac:dyDescent="0.2">
      <c r="F35489" s="610"/>
      <c r="H35489" s="612"/>
      <c r="I35489" s="598"/>
      <c r="J35489" s="598"/>
      <c r="M35489" s="598"/>
      <c r="N35489" s="598"/>
      <c r="V35489" s="598"/>
      <c r="W35489" s="598"/>
    </row>
    <row r="35490" spans="6:23" x14ac:dyDescent="0.2">
      <c r="F35490" s="610"/>
      <c r="H35490" s="612"/>
      <c r="I35490" s="598"/>
      <c r="J35490" s="598"/>
      <c r="M35490" s="598"/>
      <c r="N35490" s="598"/>
      <c r="V35490" s="598"/>
      <c r="W35490" s="598"/>
    </row>
    <row r="35491" spans="6:23" x14ac:dyDescent="0.2">
      <c r="F35491" s="610"/>
      <c r="H35491" s="612"/>
      <c r="I35491" s="598"/>
      <c r="J35491" s="598"/>
      <c r="M35491" s="598"/>
      <c r="N35491" s="598"/>
      <c r="V35491" s="598"/>
      <c r="W35491" s="598"/>
    </row>
    <row r="35492" spans="6:23" x14ac:dyDescent="0.2">
      <c r="F35492" s="610"/>
      <c r="H35492" s="612"/>
      <c r="I35492" s="598"/>
      <c r="J35492" s="598"/>
      <c r="M35492" s="598"/>
      <c r="N35492" s="598"/>
      <c r="V35492" s="598"/>
      <c r="W35492" s="598"/>
    </row>
    <row r="35493" spans="6:23" x14ac:dyDescent="0.2">
      <c r="F35493" s="610"/>
      <c r="H35493" s="612"/>
      <c r="I35493" s="598"/>
      <c r="J35493" s="598"/>
      <c r="M35493" s="598"/>
      <c r="N35493" s="598"/>
      <c r="V35493" s="598"/>
      <c r="W35493" s="598"/>
    </row>
    <row r="35494" spans="6:23" x14ac:dyDescent="0.2">
      <c r="F35494" s="610"/>
      <c r="H35494" s="612"/>
      <c r="I35494" s="598"/>
      <c r="J35494" s="598"/>
      <c r="M35494" s="598"/>
      <c r="N35494" s="598"/>
      <c r="V35494" s="598"/>
      <c r="W35494" s="598"/>
    </row>
    <row r="35495" spans="6:23" x14ac:dyDescent="0.2">
      <c r="F35495" s="610"/>
      <c r="H35495" s="612"/>
      <c r="I35495" s="598"/>
      <c r="J35495" s="598"/>
      <c r="M35495" s="598"/>
      <c r="N35495" s="598"/>
      <c r="V35495" s="598"/>
      <c r="W35495" s="598"/>
    </row>
    <row r="35496" spans="6:23" x14ac:dyDescent="0.2">
      <c r="F35496" s="610"/>
      <c r="H35496" s="612"/>
      <c r="I35496" s="598"/>
      <c r="J35496" s="598"/>
      <c r="M35496" s="598"/>
      <c r="N35496" s="598"/>
      <c r="V35496" s="598"/>
      <c r="W35496" s="598"/>
    </row>
    <row r="35497" spans="6:23" x14ac:dyDescent="0.2">
      <c r="F35497" s="610"/>
      <c r="H35497" s="612"/>
      <c r="I35497" s="598"/>
      <c r="J35497" s="598"/>
      <c r="M35497" s="598"/>
      <c r="N35497" s="598"/>
      <c r="V35497" s="598"/>
      <c r="W35497" s="598"/>
    </row>
    <row r="35498" spans="6:23" x14ac:dyDescent="0.2">
      <c r="F35498" s="610"/>
      <c r="H35498" s="612"/>
      <c r="I35498" s="598"/>
      <c r="J35498" s="598"/>
      <c r="M35498" s="598"/>
      <c r="N35498" s="598"/>
      <c r="V35498" s="598"/>
      <c r="W35498" s="598"/>
    </row>
    <row r="35499" spans="6:23" x14ac:dyDescent="0.2">
      <c r="F35499" s="610"/>
      <c r="H35499" s="612"/>
      <c r="I35499" s="598"/>
      <c r="J35499" s="598"/>
      <c r="M35499" s="598"/>
      <c r="N35499" s="598"/>
      <c r="V35499" s="598"/>
      <c r="W35499" s="598"/>
    </row>
    <row r="35500" spans="6:23" x14ac:dyDescent="0.2">
      <c r="F35500" s="610"/>
      <c r="H35500" s="612"/>
      <c r="I35500" s="598"/>
      <c r="J35500" s="598"/>
      <c r="M35500" s="598"/>
      <c r="N35500" s="598"/>
      <c r="V35500" s="598"/>
      <c r="W35500" s="598"/>
    </row>
    <row r="35501" spans="6:23" x14ac:dyDescent="0.2">
      <c r="F35501" s="610"/>
      <c r="H35501" s="612"/>
      <c r="I35501" s="612"/>
      <c r="J35501" s="612"/>
    </row>
    <row r="35502" spans="6:23" x14ac:dyDescent="0.2">
      <c r="F35502" s="610"/>
      <c r="H35502" s="612"/>
      <c r="I35502" s="612"/>
      <c r="J35502" s="612"/>
    </row>
    <row r="35503" spans="6:23" x14ac:dyDescent="0.2">
      <c r="F35503" s="610"/>
      <c r="H35503" s="612"/>
      <c r="I35503" s="612"/>
      <c r="J35503" s="612"/>
    </row>
    <row r="35504" spans="6:23" x14ac:dyDescent="0.2">
      <c r="F35504" s="610"/>
      <c r="H35504" s="612"/>
      <c r="I35504" s="612"/>
      <c r="J35504" s="612"/>
    </row>
    <row r="35505" spans="6:10" x14ac:dyDescent="0.2">
      <c r="F35505" s="610"/>
      <c r="H35505" s="612"/>
      <c r="I35505" s="612"/>
      <c r="J35505" s="612"/>
    </row>
    <row r="35506" spans="6:10" x14ac:dyDescent="0.2">
      <c r="F35506" s="610"/>
      <c r="H35506" s="612"/>
      <c r="I35506" s="612"/>
      <c r="J35506" s="612"/>
    </row>
    <row r="35507" spans="6:10" x14ac:dyDescent="0.2">
      <c r="F35507" s="610"/>
      <c r="H35507" s="612"/>
      <c r="I35507" s="612"/>
      <c r="J35507" s="612"/>
    </row>
    <row r="35508" spans="6:10" x14ac:dyDescent="0.2">
      <c r="F35508" s="610"/>
      <c r="H35508" s="612"/>
      <c r="I35508" s="612"/>
      <c r="J35508" s="612"/>
    </row>
    <row r="35509" spans="6:10" x14ac:dyDescent="0.2">
      <c r="F35509" s="610"/>
      <c r="H35509" s="612"/>
      <c r="I35509" s="612"/>
      <c r="J35509" s="612"/>
    </row>
    <row r="35510" spans="6:10" x14ac:dyDescent="0.2">
      <c r="F35510" s="610"/>
      <c r="H35510" s="612"/>
      <c r="I35510" s="612"/>
      <c r="J35510" s="612"/>
    </row>
    <row r="35511" spans="6:10" x14ac:dyDescent="0.2">
      <c r="F35511" s="610"/>
      <c r="H35511" s="612"/>
      <c r="I35511" s="612"/>
      <c r="J35511" s="612"/>
    </row>
    <row r="35512" spans="6:10" x14ac:dyDescent="0.2">
      <c r="F35512" s="610"/>
      <c r="H35512" s="612"/>
      <c r="I35512" s="612"/>
      <c r="J35512" s="612"/>
    </row>
    <row r="35513" spans="6:10" x14ac:dyDescent="0.2">
      <c r="F35513" s="610"/>
      <c r="H35513" s="612"/>
      <c r="I35513" s="612"/>
      <c r="J35513" s="612"/>
    </row>
    <row r="35514" spans="6:10" x14ac:dyDescent="0.2">
      <c r="F35514" s="610"/>
      <c r="H35514" s="612"/>
      <c r="I35514" s="612"/>
      <c r="J35514" s="612"/>
    </row>
    <row r="35515" spans="6:10" x14ac:dyDescent="0.2">
      <c r="F35515" s="610"/>
      <c r="H35515" s="612"/>
      <c r="I35515" s="612"/>
      <c r="J35515" s="612"/>
    </row>
    <row r="35516" spans="6:10" x14ac:dyDescent="0.2">
      <c r="F35516" s="610"/>
      <c r="H35516" s="612"/>
      <c r="I35516" s="612"/>
      <c r="J35516" s="612"/>
    </row>
    <row r="35517" spans="6:10" x14ac:dyDescent="0.2">
      <c r="F35517" s="610"/>
      <c r="H35517" s="612"/>
      <c r="I35517" s="612"/>
      <c r="J35517" s="612"/>
    </row>
    <row r="35518" spans="6:10" x14ac:dyDescent="0.2">
      <c r="F35518" s="610"/>
      <c r="H35518" s="612"/>
      <c r="I35518" s="612"/>
      <c r="J35518" s="612"/>
    </row>
    <row r="35519" spans="6:10" x14ac:dyDescent="0.2">
      <c r="F35519" s="610"/>
      <c r="H35519" s="612"/>
      <c r="I35519" s="612"/>
      <c r="J35519" s="612"/>
    </row>
    <row r="35520" spans="6:10" x14ac:dyDescent="0.2">
      <c r="F35520" s="610"/>
      <c r="H35520" s="612"/>
      <c r="I35520" s="612"/>
      <c r="J35520" s="612"/>
    </row>
    <row r="35521" spans="6:10" x14ac:dyDescent="0.2">
      <c r="F35521" s="610"/>
      <c r="H35521" s="612"/>
      <c r="I35521" s="612"/>
      <c r="J35521" s="612"/>
    </row>
    <row r="35522" spans="6:10" x14ac:dyDescent="0.2">
      <c r="F35522" s="610"/>
      <c r="H35522" s="612"/>
      <c r="I35522" s="612"/>
      <c r="J35522" s="612"/>
    </row>
    <row r="35523" spans="6:10" x14ac:dyDescent="0.2">
      <c r="F35523" s="610"/>
      <c r="H35523" s="612"/>
      <c r="I35523" s="612"/>
      <c r="J35523" s="612"/>
    </row>
    <row r="35524" spans="6:10" x14ac:dyDescent="0.2">
      <c r="F35524" s="610"/>
      <c r="H35524" s="612"/>
      <c r="I35524" s="612"/>
      <c r="J35524" s="612"/>
    </row>
    <row r="35525" spans="6:10" x14ac:dyDescent="0.2">
      <c r="F35525" s="610"/>
      <c r="H35525" s="612"/>
      <c r="I35525" s="612"/>
      <c r="J35525" s="612"/>
    </row>
    <row r="35526" spans="6:10" x14ac:dyDescent="0.2">
      <c r="F35526" s="610"/>
      <c r="H35526" s="612"/>
      <c r="I35526" s="612"/>
      <c r="J35526" s="612"/>
    </row>
    <row r="35527" spans="6:10" x14ac:dyDescent="0.2">
      <c r="F35527" s="610"/>
      <c r="H35527" s="612"/>
      <c r="I35527" s="612"/>
      <c r="J35527" s="612"/>
    </row>
    <row r="35528" spans="6:10" x14ac:dyDescent="0.2">
      <c r="F35528" s="610"/>
      <c r="H35528" s="612"/>
      <c r="I35528" s="612"/>
      <c r="J35528" s="612"/>
    </row>
    <row r="35529" spans="6:10" x14ac:dyDescent="0.2">
      <c r="F35529" s="610"/>
      <c r="H35529" s="612"/>
      <c r="I35529" s="612"/>
      <c r="J35529" s="612"/>
    </row>
    <row r="35530" spans="6:10" x14ac:dyDescent="0.2">
      <c r="F35530" s="610"/>
      <c r="H35530" s="612"/>
      <c r="I35530" s="612"/>
      <c r="J35530" s="612"/>
    </row>
    <row r="35531" spans="6:10" x14ac:dyDescent="0.2">
      <c r="F35531" s="610"/>
      <c r="H35531" s="612"/>
      <c r="I35531" s="612"/>
      <c r="J35531" s="612"/>
    </row>
    <row r="35532" spans="6:10" x14ac:dyDescent="0.2">
      <c r="F35532" s="610"/>
      <c r="H35532" s="612"/>
      <c r="I35532" s="612"/>
      <c r="J35532" s="612"/>
    </row>
    <row r="35533" spans="6:10" x14ac:dyDescent="0.2">
      <c r="F35533" s="610"/>
      <c r="H35533" s="612"/>
      <c r="I35533" s="612"/>
      <c r="J35533" s="612"/>
    </row>
    <row r="35534" spans="6:10" x14ac:dyDescent="0.2">
      <c r="F35534" s="610"/>
      <c r="H35534" s="612"/>
      <c r="I35534" s="612"/>
      <c r="J35534" s="612"/>
    </row>
    <row r="35535" spans="6:10" x14ac:dyDescent="0.2">
      <c r="F35535" s="610"/>
      <c r="H35535" s="612"/>
      <c r="I35535" s="612"/>
      <c r="J35535" s="612"/>
    </row>
    <row r="35536" spans="6:10" x14ac:dyDescent="0.2">
      <c r="F35536" s="610"/>
      <c r="H35536" s="612"/>
      <c r="I35536" s="612"/>
      <c r="J35536" s="612"/>
    </row>
    <row r="35537" spans="6:10" x14ac:dyDescent="0.2">
      <c r="F35537" s="610"/>
      <c r="H35537" s="612"/>
      <c r="I35537" s="612"/>
      <c r="J35537" s="612"/>
    </row>
    <row r="35538" spans="6:10" x14ac:dyDescent="0.2">
      <c r="F35538" s="610"/>
      <c r="H35538" s="612"/>
      <c r="I35538" s="612"/>
      <c r="J35538" s="612"/>
    </row>
    <row r="35539" spans="6:10" x14ac:dyDescent="0.2">
      <c r="F35539" s="610"/>
      <c r="H35539" s="612"/>
      <c r="I35539" s="612"/>
      <c r="J35539" s="612"/>
    </row>
    <row r="35540" spans="6:10" x14ac:dyDescent="0.2">
      <c r="F35540" s="610"/>
      <c r="H35540" s="612"/>
      <c r="I35540" s="612"/>
      <c r="J35540" s="612"/>
    </row>
    <row r="35541" spans="6:10" x14ac:dyDescent="0.2">
      <c r="F35541" s="610"/>
      <c r="H35541" s="612"/>
      <c r="I35541" s="612"/>
      <c r="J35541" s="612"/>
    </row>
    <row r="35542" spans="6:10" x14ac:dyDescent="0.2">
      <c r="F35542" s="610"/>
      <c r="H35542" s="612"/>
      <c r="I35542" s="612"/>
      <c r="J35542" s="612"/>
    </row>
    <row r="35543" spans="6:10" x14ac:dyDescent="0.2">
      <c r="F35543" s="610"/>
      <c r="H35543" s="612"/>
      <c r="I35543" s="612"/>
      <c r="J35543" s="612"/>
    </row>
    <row r="35544" spans="6:10" x14ac:dyDescent="0.2">
      <c r="F35544" s="610"/>
      <c r="H35544" s="612"/>
      <c r="I35544" s="612"/>
      <c r="J35544" s="612"/>
    </row>
    <row r="35545" spans="6:10" x14ac:dyDescent="0.2">
      <c r="F35545" s="610"/>
      <c r="H35545" s="612"/>
      <c r="I35545" s="612"/>
      <c r="J35545" s="612"/>
    </row>
    <row r="35546" spans="6:10" x14ac:dyDescent="0.2">
      <c r="F35546" s="610"/>
      <c r="H35546" s="612"/>
      <c r="I35546" s="612"/>
      <c r="J35546" s="612"/>
    </row>
    <row r="35547" spans="6:10" x14ac:dyDescent="0.2">
      <c r="F35547" s="610"/>
      <c r="H35547" s="612"/>
      <c r="I35547" s="612"/>
      <c r="J35547" s="612"/>
    </row>
    <row r="35548" spans="6:10" x14ac:dyDescent="0.2">
      <c r="F35548" s="610"/>
      <c r="H35548" s="612"/>
      <c r="I35548" s="612"/>
      <c r="J35548" s="612"/>
    </row>
    <row r="35549" spans="6:10" x14ac:dyDescent="0.2">
      <c r="F35549" s="610"/>
      <c r="H35549" s="612"/>
      <c r="I35549" s="612"/>
      <c r="J35549" s="612"/>
    </row>
    <row r="35550" spans="6:10" x14ac:dyDescent="0.2">
      <c r="F35550" s="610"/>
      <c r="H35550" s="612"/>
      <c r="I35550" s="612"/>
      <c r="J35550" s="612"/>
    </row>
    <row r="35551" spans="6:10" x14ac:dyDescent="0.2">
      <c r="F35551" s="610"/>
      <c r="H35551" s="612"/>
      <c r="I35551" s="612"/>
      <c r="J35551" s="612"/>
    </row>
    <row r="35552" spans="6:10" x14ac:dyDescent="0.2">
      <c r="F35552" s="610"/>
      <c r="H35552" s="612"/>
      <c r="I35552" s="612"/>
      <c r="J35552" s="612"/>
    </row>
    <row r="35553" spans="6:10" x14ac:dyDescent="0.2">
      <c r="F35553" s="610"/>
      <c r="H35553" s="612"/>
      <c r="I35553" s="612"/>
      <c r="J35553" s="612"/>
    </row>
    <row r="35554" spans="6:10" x14ac:dyDescent="0.2">
      <c r="F35554" s="610"/>
      <c r="H35554" s="612"/>
      <c r="I35554" s="612"/>
      <c r="J35554" s="612"/>
    </row>
    <row r="35555" spans="6:10" x14ac:dyDescent="0.2">
      <c r="F35555" s="610"/>
      <c r="H35555" s="612"/>
      <c r="I35555" s="612"/>
      <c r="J35555" s="612"/>
    </row>
    <row r="35556" spans="6:10" x14ac:dyDescent="0.2">
      <c r="F35556" s="610"/>
      <c r="H35556" s="612"/>
      <c r="I35556" s="612"/>
      <c r="J35556" s="612"/>
    </row>
    <row r="35557" spans="6:10" x14ac:dyDescent="0.2">
      <c r="F35557" s="610"/>
      <c r="H35557" s="612"/>
      <c r="I35557" s="612"/>
      <c r="J35557" s="612"/>
    </row>
    <row r="35558" spans="6:10" x14ac:dyDescent="0.2">
      <c r="F35558" s="610"/>
      <c r="H35558" s="612"/>
      <c r="I35558" s="612"/>
      <c r="J35558" s="612"/>
    </row>
    <row r="35559" spans="6:10" x14ac:dyDescent="0.2">
      <c r="F35559" s="610"/>
      <c r="H35559" s="612"/>
      <c r="I35559" s="612"/>
      <c r="J35559" s="612"/>
    </row>
    <row r="35560" spans="6:10" x14ac:dyDescent="0.2">
      <c r="F35560" s="610"/>
      <c r="H35560" s="612"/>
      <c r="I35560" s="612"/>
      <c r="J35560" s="612"/>
    </row>
    <row r="35561" spans="6:10" x14ac:dyDescent="0.2">
      <c r="F35561" s="610"/>
      <c r="H35561" s="612"/>
      <c r="I35561" s="612"/>
      <c r="J35561" s="612"/>
    </row>
    <row r="35562" spans="6:10" x14ac:dyDescent="0.2">
      <c r="F35562" s="610"/>
      <c r="H35562" s="612"/>
      <c r="I35562" s="612"/>
      <c r="J35562" s="612"/>
    </row>
    <row r="35563" spans="6:10" x14ac:dyDescent="0.2">
      <c r="F35563" s="610"/>
      <c r="H35563" s="612"/>
      <c r="I35563" s="612"/>
      <c r="J35563" s="612"/>
    </row>
    <row r="35564" spans="6:10" x14ac:dyDescent="0.2">
      <c r="F35564" s="610"/>
      <c r="H35564" s="612"/>
      <c r="I35564" s="612"/>
      <c r="J35564" s="612"/>
    </row>
    <row r="35565" spans="6:10" x14ac:dyDescent="0.2">
      <c r="F35565" s="610"/>
      <c r="H35565" s="612"/>
      <c r="I35565" s="612"/>
      <c r="J35565" s="612"/>
    </row>
    <row r="35566" spans="6:10" x14ac:dyDescent="0.2">
      <c r="F35566" s="610"/>
      <c r="H35566" s="612"/>
      <c r="I35566" s="612"/>
      <c r="J35566" s="612"/>
    </row>
    <row r="35567" spans="6:10" x14ac:dyDescent="0.2">
      <c r="F35567" s="610"/>
      <c r="H35567" s="612"/>
      <c r="I35567" s="612"/>
      <c r="J35567" s="612"/>
    </row>
    <row r="35568" spans="6:10" x14ac:dyDescent="0.2">
      <c r="F35568" s="610"/>
      <c r="H35568" s="612"/>
      <c r="I35568" s="612"/>
      <c r="J35568" s="612"/>
    </row>
    <row r="35569" spans="6:10" x14ac:dyDescent="0.2">
      <c r="F35569" s="610"/>
      <c r="H35569" s="612"/>
      <c r="I35569" s="612"/>
      <c r="J35569" s="612"/>
    </row>
    <row r="35570" spans="6:10" x14ac:dyDescent="0.2">
      <c r="F35570" s="610"/>
      <c r="H35570" s="612"/>
      <c r="I35570" s="612"/>
      <c r="J35570" s="612"/>
    </row>
    <row r="35571" spans="6:10" x14ac:dyDescent="0.2">
      <c r="F35571" s="610"/>
      <c r="H35571" s="612"/>
      <c r="I35571" s="612"/>
      <c r="J35571" s="612"/>
    </row>
    <row r="35572" spans="6:10" x14ac:dyDescent="0.2">
      <c r="F35572" s="610"/>
      <c r="H35572" s="612"/>
      <c r="I35572" s="612"/>
      <c r="J35572" s="612"/>
    </row>
    <row r="35573" spans="6:10" x14ac:dyDescent="0.2">
      <c r="F35573" s="610"/>
      <c r="H35573" s="612"/>
      <c r="I35573" s="612"/>
      <c r="J35573" s="612"/>
    </row>
    <row r="35574" spans="6:10" x14ac:dyDescent="0.2">
      <c r="F35574" s="610"/>
      <c r="H35574" s="612"/>
      <c r="I35574" s="612"/>
      <c r="J35574" s="612"/>
    </row>
    <row r="35575" spans="6:10" x14ac:dyDescent="0.2">
      <c r="F35575" s="610"/>
      <c r="H35575" s="612"/>
      <c r="I35575" s="612"/>
      <c r="J35575" s="612"/>
    </row>
    <row r="35576" spans="6:10" x14ac:dyDescent="0.2">
      <c r="F35576" s="610"/>
      <c r="H35576" s="612"/>
      <c r="I35576" s="612"/>
      <c r="J35576" s="612"/>
    </row>
    <row r="35577" spans="6:10" x14ac:dyDescent="0.2">
      <c r="F35577" s="610"/>
      <c r="H35577" s="612"/>
      <c r="I35577" s="612"/>
      <c r="J35577" s="612"/>
    </row>
    <row r="35578" spans="6:10" x14ac:dyDescent="0.2">
      <c r="F35578" s="610"/>
      <c r="H35578" s="612"/>
      <c r="I35578" s="612"/>
      <c r="J35578" s="612"/>
    </row>
    <row r="35579" spans="6:10" x14ac:dyDescent="0.2">
      <c r="F35579" s="610"/>
      <c r="H35579" s="612"/>
      <c r="I35579" s="612"/>
      <c r="J35579" s="612"/>
    </row>
    <row r="35580" spans="6:10" x14ac:dyDescent="0.2">
      <c r="F35580" s="610"/>
      <c r="H35580" s="612"/>
      <c r="I35580" s="612"/>
      <c r="J35580" s="612"/>
    </row>
    <row r="35581" spans="6:10" x14ac:dyDescent="0.2">
      <c r="F35581" s="610"/>
      <c r="H35581" s="612"/>
      <c r="I35581" s="612"/>
      <c r="J35581" s="612"/>
    </row>
    <row r="35582" spans="6:10" x14ac:dyDescent="0.2">
      <c r="F35582" s="610"/>
      <c r="H35582" s="612"/>
      <c r="I35582" s="612"/>
      <c r="J35582" s="612"/>
    </row>
    <row r="35583" spans="6:10" x14ac:dyDescent="0.2">
      <c r="F35583" s="610"/>
      <c r="H35583" s="612"/>
      <c r="I35583" s="612"/>
      <c r="J35583" s="612"/>
    </row>
    <row r="35584" spans="6:10" x14ac:dyDescent="0.2">
      <c r="F35584" s="610"/>
      <c r="H35584" s="612"/>
      <c r="I35584" s="612"/>
      <c r="J35584" s="612"/>
    </row>
    <row r="35585" spans="6:10" x14ac:dyDescent="0.2">
      <c r="F35585" s="610"/>
      <c r="H35585" s="612"/>
      <c r="I35585" s="612"/>
      <c r="J35585" s="612"/>
    </row>
    <row r="35586" spans="6:10" x14ac:dyDescent="0.2">
      <c r="F35586" s="610"/>
      <c r="H35586" s="612"/>
      <c r="I35586" s="612"/>
      <c r="J35586" s="612"/>
    </row>
    <row r="35587" spans="6:10" x14ac:dyDescent="0.2">
      <c r="F35587" s="610"/>
      <c r="H35587" s="612"/>
      <c r="I35587" s="612"/>
      <c r="J35587" s="612"/>
    </row>
    <row r="35588" spans="6:10" x14ac:dyDescent="0.2">
      <c r="F35588" s="610"/>
      <c r="H35588" s="612"/>
      <c r="I35588" s="612"/>
      <c r="J35588" s="612"/>
    </row>
    <row r="35589" spans="6:10" x14ac:dyDescent="0.2">
      <c r="F35589" s="610"/>
      <c r="H35589" s="612"/>
      <c r="I35589" s="612"/>
      <c r="J35589" s="612"/>
    </row>
    <row r="35590" spans="6:10" x14ac:dyDescent="0.2">
      <c r="F35590" s="610"/>
      <c r="H35590" s="612"/>
      <c r="I35590" s="612"/>
      <c r="J35590" s="612"/>
    </row>
    <row r="35591" spans="6:10" x14ac:dyDescent="0.2">
      <c r="F35591" s="610"/>
      <c r="H35591" s="612"/>
      <c r="I35591" s="612"/>
      <c r="J35591" s="612"/>
    </row>
    <row r="35592" spans="6:10" x14ac:dyDescent="0.2">
      <c r="F35592" s="610"/>
      <c r="H35592" s="612"/>
      <c r="I35592" s="612"/>
      <c r="J35592" s="612"/>
    </row>
    <row r="35593" spans="6:10" x14ac:dyDescent="0.2">
      <c r="F35593" s="610"/>
      <c r="H35593" s="612"/>
      <c r="I35593" s="612"/>
      <c r="J35593" s="612"/>
    </row>
    <row r="35594" spans="6:10" x14ac:dyDescent="0.2">
      <c r="F35594" s="610"/>
      <c r="H35594" s="612"/>
      <c r="I35594" s="612"/>
      <c r="J35594" s="612"/>
    </row>
    <row r="35595" spans="6:10" x14ac:dyDescent="0.2">
      <c r="F35595" s="610"/>
      <c r="H35595" s="612"/>
      <c r="I35595" s="612"/>
      <c r="J35595" s="612"/>
    </row>
    <row r="35596" spans="6:10" x14ac:dyDescent="0.2">
      <c r="F35596" s="610"/>
      <c r="H35596" s="612"/>
      <c r="I35596" s="612"/>
      <c r="J35596" s="612"/>
    </row>
    <row r="35597" spans="6:10" x14ac:dyDescent="0.2">
      <c r="F35597" s="610"/>
      <c r="H35597" s="612"/>
      <c r="I35597" s="612"/>
      <c r="J35597" s="612"/>
    </row>
    <row r="35598" spans="6:10" x14ac:dyDescent="0.2">
      <c r="F35598" s="610"/>
      <c r="H35598" s="612"/>
      <c r="I35598" s="612"/>
      <c r="J35598" s="612"/>
    </row>
    <row r="35599" spans="6:10" x14ac:dyDescent="0.2">
      <c r="F35599" s="610"/>
      <c r="H35599" s="612"/>
      <c r="I35599" s="612"/>
      <c r="J35599" s="612"/>
    </row>
    <row r="35600" spans="6:10" x14ac:dyDescent="0.2">
      <c r="F35600" s="610"/>
      <c r="H35600" s="612"/>
      <c r="I35600" s="612"/>
      <c r="J35600" s="612"/>
    </row>
    <row r="35601" spans="6:10" x14ac:dyDescent="0.2">
      <c r="F35601" s="610"/>
      <c r="H35601" s="612"/>
      <c r="I35601" s="612"/>
      <c r="J35601" s="612"/>
    </row>
    <row r="35602" spans="6:10" x14ac:dyDescent="0.2">
      <c r="F35602" s="610"/>
      <c r="H35602" s="612"/>
      <c r="I35602" s="612"/>
      <c r="J35602" s="612"/>
    </row>
    <row r="35603" spans="6:10" x14ac:dyDescent="0.2">
      <c r="F35603" s="610"/>
      <c r="H35603" s="612"/>
      <c r="I35603" s="612"/>
      <c r="J35603" s="612"/>
    </row>
    <row r="35604" spans="6:10" x14ac:dyDescent="0.2">
      <c r="F35604" s="610"/>
      <c r="H35604" s="612"/>
      <c r="I35604" s="612"/>
      <c r="J35604" s="612"/>
    </row>
    <row r="35605" spans="6:10" x14ac:dyDescent="0.2">
      <c r="F35605" s="610"/>
      <c r="H35605" s="612"/>
      <c r="I35605" s="612"/>
      <c r="J35605" s="612"/>
    </row>
    <row r="35606" spans="6:10" x14ac:dyDescent="0.2">
      <c r="F35606" s="610"/>
      <c r="H35606" s="612"/>
      <c r="I35606" s="612"/>
      <c r="J35606" s="612"/>
    </row>
    <row r="35607" spans="6:10" x14ac:dyDescent="0.2">
      <c r="F35607" s="610"/>
      <c r="H35607" s="612"/>
      <c r="I35607" s="612"/>
      <c r="J35607" s="612"/>
    </row>
    <row r="35608" spans="6:10" x14ac:dyDescent="0.2">
      <c r="F35608" s="610"/>
      <c r="H35608" s="612"/>
      <c r="I35608" s="612"/>
      <c r="J35608" s="612"/>
    </row>
    <row r="35609" spans="6:10" x14ac:dyDescent="0.2">
      <c r="F35609" s="610"/>
      <c r="H35609" s="612"/>
      <c r="I35609" s="612"/>
      <c r="J35609" s="612"/>
    </row>
    <row r="35610" spans="6:10" x14ac:dyDescent="0.2">
      <c r="F35610" s="610"/>
      <c r="H35610" s="612"/>
      <c r="I35610" s="612"/>
      <c r="J35610" s="612"/>
    </row>
    <row r="35611" spans="6:10" x14ac:dyDescent="0.2">
      <c r="F35611" s="610"/>
      <c r="H35611" s="612"/>
      <c r="I35611" s="612"/>
      <c r="J35611" s="612"/>
    </row>
    <row r="35612" spans="6:10" x14ac:dyDescent="0.2">
      <c r="F35612" s="610"/>
      <c r="H35612" s="612"/>
      <c r="I35612" s="612"/>
      <c r="J35612" s="612"/>
    </row>
    <row r="35613" spans="6:10" x14ac:dyDescent="0.2">
      <c r="F35613" s="610"/>
      <c r="H35613" s="612"/>
      <c r="I35613" s="612"/>
      <c r="J35613" s="612"/>
    </row>
    <row r="35614" spans="6:10" x14ac:dyDescent="0.2">
      <c r="F35614" s="610"/>
      <c r="H35614" s="612"/>
      <c r="I35614" s="612"/>
      <c r="J35614" s="612"/>
    </row>
    <row r="35615" spans="6:10" x14ac:dyDescent="0.2">
      <c r="F35615" s="610"/>
      <c r="H35615" s="612"/>
      <c r="I35615" s="612"/>
      <c r="J35615" s="612"/>
    </row>
    <row r="35616" spans="6:10" x14ac:dyDescent="0.2">
      <c r="F35616" s="610"/>
      <c r="H35616" s="612"/>
      <c r="I35616" s="612"/>
      <c r="J35616" s="612"/>
    </row>
    <row r="35617" spans="6:10" x14ac:dyDescent="0.2">
      <c r="F35617" s="610"/>
      <c r="H35617" s="612"/>
      <c r="I35617" s="612"/>
      <c r="J35617" s="612"/>
    </row>
    <row r="35618" spans="6:10" x14ac:dyDescent="0.2">
      <c r="F35618" s="610"/>
      <c r="H35618" s="612"/>
      <c r="I35618" s="612"/>
      <c r="J35618" s="612"/>
    </row>
    <row r="35619" spans="6:10" x14ac:dyDescent="0.2">
      <c r="F35619" s="610"/>
      <c r="H35619" s="612"/>
      <c r="I35619" s="612"/>
      <c r="J35619" s="612"/>
    </row>
    <row r="35620" spans="6:10" x14ac:dyDescent="0.2">
      <c r="F35620" s="610"/>
      <c r="H35620" s="612"/>
      <c r="I35620" s="612"/>
      <c r="J35620" s="612"/>
    </row>
    <row r="35621" spans="6:10" x14ac:dyDescent="0.2">
      <c r="F35621" s="610"/>
      <c r="H35621" s="612"/>
      <c r="I35621" s="612"/>
      <c r="J35621" s="612"/>
    </row>
    <row r="35622" spans="6:10" x14ac:dyDescent="0.2">
      <c r="F35622" s="610"/>
      <c r="H35622" s="612"/>
      <c r="I35622" s="612"/>
      <c r="J35622" s="612"/>
    </row>
    <row r="35623" spans="6:10" x14ac:dyDescent="0.2">
      <c r="F35623" s="610"/>
      <c r="H35623" s="612"/>
      <c r="I35623" s="612"/>
      <c r="J35623" s="612"/>
    </row>
    <row r="35624" spans="6:10" x14ac:dyDescent="0.2">
      <c r="F35624" s="610"/>
      <c r="H35624" s="612"/>
      <c r="I35624" s="612"/>
      <c r="J35624" s="612"/>
    </row>
    <row r="35625" spans="6:10" x14ac:dyDescent="0.2">
      <c r="F35625" s="610"/>
      <c r="H35625" s="612"/>
      <c r="I35625" s="612"/>
      <c r="J35625" s="612"/>
    </row>
    <row r="35626" spans="6:10" x14ac:dyDescent="0.2">
      <c r="F35626" s="610"/>
      <c r="H35626" s="612"/>
      <c r="I35626" s="612"/>
      <c r="J35626" s="612"/>
    </row>
    <row r="35627" spans="6:10" x14ac:dyDescent="0.2">
      <c r="F35627" s="610"/>
      <c r="H35627" s="612"/>
      <c r="I35627" s="612"/>
      <c r="J35627" s="612"/>
    </row>
    <row r="35628" spans="6:10" x14ac:dyDescent="0.2">
      <c r="F35628" s="610"/>
      <c r="H35628" s="612"/>
      <c r="I35628" s="612"/>
      <c r="J35628" s="612"/>
    </row>
    <row r="35629" spans="6:10" x14ac:dyDescent="0.2">
      <c r="F35629" s="610"/>
      <c r="H35629" s="612"/>
      <c r="I35629" s="612"/>
      <c r="J35629" s="612"/>
    </row>
    <row r="35630" spans="6:10" x14ac:dyDescent="0.2">
      <c r="F35630" s="610"/>
      <c r="H35630" s="612"/>
      <c r="I35630" s="612"/>
      <c r="J35630" s="612"/>
    </row>
    <row r="35631" spans="6:10" x14ac:dyDescent="0.2">
      <c r="F35631" s="610"/>
      <c r="H35631" s="612"/>
      <c r="I35631" s="612"/>
      <c r="J35631" s="612"/>
    </row>
    <row r="35632" spans="6:10" x14ac:dyDescent="0.2">
      <c r="F35632" s="610"/>
      <c r="H35632" s="612"/>
      <c r="I35632" s="612"/>
      <c r="J35632" s="612"/>
    </row>
    <row r="35633" spans="6:10" x14ac:dyDescent="0.2">
      <c r="F35633" s="610"/>
      <c r="H35633" s="612"/>
      <c r="I35633" s="612"/>
      <c r="J35633" s="612"/>
    </row>
    <row r="35634" spans="6:10" x14ac:dyDescent="0.2">
      <c r="F35634" s="610"/>
      <c r="H35634" s="612"/>
      <c r="I35634" s="612"/>
      <c r="J35634" s="612"/>
    </row>
    <row r="35635" spans="6:10" x14ac:dyDescent="0.2">
      <c r="F35635" s="610"/>
      <c r="H35635" s="612"/>
      <c r="I35635" s="612"/>
      <c r="J35635" s="612"/>
    </row>
    <row r="35636" spans="6:10" x14ac:dyDescent="0.2">
      <c r="F35636" s="610"/>
      <c r="H35636" s="612"/>
      <c r="I35636" s="612"/>
      <c r="J35636" s="612"/>
    </row>
    <row r="35637" spans="6:10" x14ac:dyDescent="0.2">
      <c r="F35637" s="610"/>
      <c r="H35637" s="612"/>
      <c r="I35637" s="612"/>
      <c r="J35637" s="612"/>
    </row>
    <row r="35638" spans="6:10" x14ac:dyDescent="0.2">
      <c r="F35638" s="610"/>
      <c r="H35638" s="612"/>
      <c r="I35638" s="612"/>
      <c r="J35638" s="612"/>
    </row>
    <row r="35639" spans="6:10" x14ac:dyDescent="0.2">
      <c r="F35639" s="610"/>
      <c r="H35639" s="612"/>
      <c r="I35639" s="612"/>
      <c r="J35639" s="612"/>
    </row>
    <row r="35640" spans="6:10" x14ac:dyDescent="0.2">
      <c r="F35640" s="610"/>
      <c r="H35640" s="612"/>
      <c r="I35640" s="612"/>
      <c r="J35640" s="612"/>
    </row>
    <row r="35641" spans="6:10" x14ac:dyDescent="0.2">
      <c r="F35641" s="610"/>
      <c r="H35641" s="612"/>
      <c r="I35641" s="612"/>
      <c r="J35641" s="612"/>
    </row>
    <row r="35642" spans="6:10" x14ac:dyDescent="0.2">
      <c r="F35642" s="610"/>
      <c r="H35642" s="612"/>
      <c r="I35642" s="612"/>
      <c r="J35642" s="612"/>
    </row>
    <row r="35643" spans="6:10" x14ac:dyDescent="0.2">
      <c r="F35643" s="610"/>
      <c r="H35643" s="612"/>
      <c r="I35643" s="612"/>
      <c r="J35643" s="612"/>
    </row>
    <row r="35644" spans="6:10" x14ac:dyDescent="0.2">
      <c r="F35644" s="610"/>
      <c r="H35644" s="612"/>
      <c r="I35644" s="612"/>
      <c r="J35644" s="612"/>
    </row>
    <row r="35645" spans="6:10" x14ac:dyDescent="0.2">
      <c r="F35645" s="610"/>
      <c r="H35645" s="612"/>
      <c r="I35645" s="612"/>
      <c r="J35645" s="612"/>
    </row>
    <row r="35646" spans="6:10" x14ac:dyDescent="0.2">
      <c r="F35646" s="610"/>
      <c r="H35646" s="612"/>
      <c r="I35646" s="612"/>
      <c r="J35646" s="612"/>
    </row>
    <row r="35647" spans="6:10" x14ac:dyDescent="0.2">
      <c r="F35647" s="610"/>
      <c r="H35647" s="612"/>
      <c r="I35647" s="612"/>
      <c r="J35647" s="612"/>
    </row>
    <row r="35648" spans="6:10" x14ac:dyDescent="0.2">
      <c r="F35648" s="610"/>
      <c r="H35648" s="612"/>
      <c r="I35648" s="612"/>
      <c r="J35648" s="612"/>
    </row>
    <row r="35649" spans="6:10" x14ac:dyDescent="0.2">
      <c r="F35649" s="610"/>
      <c r="H35649" s="612"/>
      <c r="I35649" s="612"/>
      <c r="J35649" s="612"/>
    </row>
    <row r="35650" spans="6:10" x14ac:dyDescent="0.2">
      <c r="F35650" s="610"/>
      <c r="H35650" s="612"/>
      <c r="I35650" s="612"/>
      <c r="J35650" s="612"/>
    </row>
    <row r="35651" spans="6:10" x14ac:dyDescent="0.2">
      <c r="F35651" s="610"/>
      <c r="H35651" s="612"/>
      <c r="I35651" s="612"/>
      <c r="J35651" s="612"/>
    </row>
    <row r="35652" spans="6:10" x14ac:dyDescent="0.2">
      <c r="F35652" s="610"/>
      <c r="H35652" s="612"/>
      <c r="I35652" s="612"/>
      <c r="J35652" s="612"/>
    </row>
    <row r="35653" spans="6:10" x14ac:dyDescent="0.2">
      <c r="F35653" s="610"/>
      <c r="H35653" s="612"/>
      <c r="I35653" s="612"/>
      <c r="J35653" s="612"/>
    </row>
    <row r="35654" spans="6:10" x14ac:dyDescent="0.2">
      <c r="F35654" s="610"/>
      <c r="H35654" s="612"/>
      <c r="I35654" s="612"/>
      <c r="J35654" s="612"/>
    </row>
    <row r="35655" spans="6:10" x14ac:dyDescent="0.2">
      <c r="F35655" s="610"/>
      <c r="H35655" s="612"/>
      <c r="I35655" s="612"/>
      <c r="J35655" s="612"/>
    </row>
    <row r="35656" spans="6:10" x14ac:dyDescent="0.2">
      <c r="F35656" s="610"/>
      <c r="H35656" s="612"/>
      <c r="I35656" s="612"/>
      <c r="J35656" s="612"/>
    </row>
    <row r="35657" spans="6:10" x14ac:dyDescent="0.2">
      <c r="F35657" s="610"/>
      <c r="H35657" s="612"/>
      <c r="I35657" s="612"/>
      <c r="J35657" s="612"/>
    </row>
    <row r="35658" spans="6:10" x14ac:dyDescent="0.2">
      <c r="F35658" s="610"/>
      <c r="H35658" s="612"/>
      <c r="I35658" s="612"/>
      <c r="J35658" s="612"/>
    </row>
    <row r="35659" spans="6:10" x14ac:dyDescent="0.2">
      <c r="F35659" s="610"/>
      <c r="H35659" s="612"/>
      <c r="I35659" s="612"/>
      <c r="J35659" s="612"/>
    </row>
    <row r="35660" spans="6:10" x14ac:dyDescent="0.2">
      <c r="F35660" s="610"/>
      <c r="H35660" s="612"/>
      <c r="I35660" s="612"/>
      <c r="J35660" s="612"/>
    </row>
    <row r="35661" spans="6:10" x14ac:dyDescent="0.2">
      <c r="F35661" s="610"/>
      <c r="H35661" s="612"/>
      <c r="I35661" s="612"/>
      <c r="J35661" s="612"/>
    </row>
    <row r="35662" spans="6:10" x14ac:dyDescent="0.2">
      <c r="F35662" s="610"/>
      <c r="H35662" s="612"/>
      <c r="I35662" s="612"/>
      <c r="J35662" s="612"/>
    </row>
    <row r="35663" spans="6:10" x14ac:dyDescent="0.2">
      <c r="F35663" s="610"/>
      <c r="H35663" s="612"/>
      <c r="I35663" s="612"/>
      <c r="J35663" s="612"/>
    </row>
    <row r="35664" spans="6:10" x14ac:dyDescent="0.2">
      <c r="F35664" s="610"/>
      <c r="H35664" s="612"/>
      <c r="I35664" s="612"/>
      <c r="J35664" s="612"/>
    </row>
    <row r="35665" spans="6:10" x14ac:dyDescent="0.2">
      <c r="F35665" s="610"/>
      <c r="H35665" s="612"/>
      <c r="I35665" s="612"/>
      <c r="J35665" s="612"/>
    </row>
    <row r="35666" spans="6:10" x14ac:dyDescent="0.2">
      <c r="F35666" s="610"/>
      <c r="H35666" s="612"/>
      <c r="I35666" s="612"/>
      <c r="J35666" s="612"/>
    </row>
    <row r="35667" spans="6:10" x14ac:dyDescent="0.2">
      <c r="F35667" s="610"/>
      <c r="H35667" s="612"/>
      <c r="I35667" s="612"/>
      <c r="J35667" s="612"/>
    </row>
    <row r="35668" spans="6:10" x14ac:dyDescent="0.2">
      <c r="F35668" s="610"/>
      <c r="H35668" s="612"/>
      <c r="I35668" s="612"/>
      <c r="J35668" s="612"/>
    </row>
    <row r="35669" spans="6:10" x14ac:dyDescent="0.2">
      <c r="F35669" s="610"/>
      <c r="H35669" s="612"/>
      <c r="I35669" s="612"/>
      <c r="J35669" s="612"/>
    </row>
    <row r="35670" spans="6:10" x14ac:dyDescent="0.2">
      <c r="F35670" s="610"/>
      <c r="H35670" s="612"/>
      <c r="I35670" s="612"/>
      <c r="J35670" s="612"/>
    </row>
    <row r="35671" spans="6:10" x14ac:dyDescent="0.2">
      <c r="F35671" s="610"/>
      <c r="H35671" s="612"/>
      <c r="I35671" s="612"/>
      <c r="J35671" s="612"/>
    </row>
    <row r="35672" spans="6:10" x14ac:dyDescent="0.2">
      <c r="F35672" s="610"/>
      <c r="H35672" s="612"/>
      <c r="I35672" s="612"/>
      <c r="J35672" s="612"/>
    </row>
    <row r="35673" spans="6:10" x14ac:dyDescent="0.2">
      <c r="F35673" s="610"/>
      <c r="H35673" s="612"/>
      <c r="I35673" s="612"/>
      <c r="J35673" s="612"/>
    </row>
    <row r="35674" spans="6:10" x14ac:dyDescent="0.2">
      <c r="F35674" s="610"/>
      <c r="H35674" s="612"/>
      <c r="I35674" s="612"/>
      <c r="J35674" s="612"/>
    </row>
    <row r="35675" spans="6:10" x14ac:dyDescent="0.2">
      <c r="F35675" s="610"/>
      <c r="H35675" s="612"/>
      <c r="I35675" s="612"/>
      <c r="J35675" s="612"/>
    </row>
    <row r="35676" spans="6:10" x14ac:dyDescent="0.2">
      <c r="F35676" s="610"/>
      <c r="H35676" s="612"/>
      <c r="I35676" s="612"/>
      <c r="J35676" s="612"/>
    </row>
    <row r="35677" spans="6:10" x14ac:dyDescent="0.2">
      <c r="F35677" s="610"/>
      <c r="H35677" s="612"/>
      <c r="I35677" s="612"/>
      <c r="J35677" s="612"/>
    </row>
    <row r="35678" spans="6:10" x14ac:dyDescent="0.2">
      <c r="F35678" s="610"/>
      <c r="H35678" s="612"/>
      <c r="I35678" s="612"/>
      <c r="J35678" s="612"/>
    </row>
    <row r="35679" spans="6:10" x14ac:dyDescent="0.2">
      <c r="F35679" s="610"/>
      <c r="H35679" s="612"/>
      <c r="I35679" s="612"/>
      <c r="J35679" s="612"/>
    </row>
    <row r="35680" spans="6:10" x14ac:dyDescent="0.2">
      <c r="F35680" s="610"/>
      <c r="H35680" s="612"/>
      <c r="I35680" s="612"/>
      <c r="J35680" s="612"/>
    </row>
    <row r="35681" spans="6:10" x14ac:dyDescent="0.2">
      <c r="F35681" s="610"/>
      <c r="H35681" s="612"/>
      <c r="I35681" s="612"/>
      <c r="J35681" s="612"/>
    </row>
    <row r="35682" spans="6:10" x14ac:dyDescent="0.2">
      <c r="F35682" s="610"/>
      <c r="H35682" s="612"/>
      <c r="I35682" s="612"/>
      <c r="J35682" s="612"/>
    </row>
    <row r="35683" spans="6:10" x14ac:dyDescent="0.2">
      <c r="F35683" s="610"/>
      <c r="H35683" s="612"/>
      <c r="I35683" s="612"/>
      <c r="J35683" s="612"/>
    </row>
    <row r="35684" spans="6:10" x14ac:dyDescent="0.2">
      <c r="F35684" s="610"/>
      <c r="H35684" s="612"/>
      <c r="I35684" s="612"/>
      <c r="J35684" s="612"/>
    </row>
    <row r="35685" spans="6:10" x14ac:dyDescent="0.2">
      <c r="F35685" s="610"/>
      <c r="H35685" s="612"/>
      <c r="I35685" s="612"/>
      <c r="J35685" s="612"/>
    </row>
    <row r="35686" spans="6:10" x14ac:dyDescent="0.2">
      <c r="F35686" s="610"/>
      <c r="H35686" s="612"/>
      <c r="I35686" s="612"/>
      <c r="J35686" s="612"/>
    </row>
    <row r="35687" spans="6:10" x14ac:dyDescent="0.2">
      <c r="F35687" s="610"/>
      <c r="H35687" s="612"/>
      <c r="I35687" s="612"/>
      <c r="J35687" s="612"/>
    </row>
    <row r="35688" spans="6:10" x14ac:dyDescent="0.2">
      <c r="F35688" s="610"/>
      <c r="H35688" s="612"/>
      <c r="I35688" s="612"/>
      <c r="J35688" s="612"/>
    </row>
    <row r="35689" spans="6:10" x14ac:dyDescent="0.2">
      <c r="F35689" s="610"/>
      <c r="H35689" s="612"/>
      <c r="I35689" s="612"/>
      <c r="J35689" s="612"/>
    </row>
    <row r="35690" spans="6:10" x14ac:dyDescent="0.2">
      <c r="F35690" s="610"/>
      <c r="H35690" s="612"/>
      <c r="I35690" s="612"/>
      <c r="J35690" s="612"/>
    </row>
    <row r="35691" spans="6:10" x14ac:dyDescent="0.2">
      <c r="F35691" s="610"/>
      <c r="H35691" s="612"/>
      <c r="I35691" s="612"/>
      <c r="J35691" s="612"/>
    </row>
    <row r="35692" spans="6:10" x14ac:dyDescent="0.2">
      <c r="F35692" s="610"/>
      <c r="H35692" s="612"/>
      <c r="I35692" s="612"/>
      <c r="J35692" s="612"/>
    </row>
    <row r="35693" spans="6:10" x14ac:dyDescent="0.2">
      <c r="F35693" s="610"/>
      <c r="H35693" s="612"/>
      <c r="I35693" s="612"/>
      <c r="J35693" s="612"/>
    </row>
    <row r="35694" spans="6:10" x14ac:dyDescent="0.2">
      <c r="F35694" s="610"/>
      <c r="H35694" s="612"/>
      <c r="I35694" s="612"/>
      <c r="J35694" s="612"/>
    </row>
    <row r="35695" spans="6:10" x14ac:dyDescent="0.2">
      <c r="F35695" s="610"/>
      <c r="H35695" s="612"/>
      <c r="I35695" s="612"/>
      <c r="J35695" s="612"/>
    </row>
    <row r="35696" spans="6:10" x14ac:dyDescent="0.2">
      <c r="F35696" s="610"/>
      <c r="H35696" s="612"/>
      <c r="I35696" s="612"/>
      <c r="J35696" s="612"/>
    </row>
    <row r="35697" spans="6:10" x14ac:dyDescent="0.2">
      <c r="F35697" s="610"/>
      <c r="H35697" s="612"/>
      <c r="I35697" s="612"/>
      <c r="J35697" s="612"/>
    </row>
    <row r="35698" spans="6:10" x14ac:dyDescent="0.2">
      <c r="F35698" s="610"/>
      <c r="H35698" s="612"/>
      <c r="I35698" s="612"/>
      <c r="J35698" s="612"/>
    </row>
    <row r="35699" spans="6:10" x14ac:dyDescent="0.2">
      <c r="F35699" s="610"/>
      <c r="H35699" s="612"/>
      <c r="I35699" s="612"/>
      <c r="J35699" s="612"/>
    </row>
    <row r="35700" spans="6:10" x14ac:dyDescent="0.2">
      <c r="F35700" s="610"/>
      <c r="H35700" s="612"/>
      <c r="I35700" s="612"/>
      <c r="J35700" s="612"/>
    </row>
    <row r="35701" spans="6:10" x14ac:dyDescent="0.2">
      <c r="F35701" s="610"/>
      <c r="H35701" s="612"/>
      <c r="I35701" s="612"/>
      <c r="J35701" s="612"/>
    </row>
    <row r="35702" spans="6:10" x14ac:dyDescent="0.2">
      <c r="F35702" s="610"/>
      <c r="H35702" s="612"/>
      <c r="I35702" s="612"/>
      <c r="J35702" s="612"/>
    </row>
    <row r="35703" spans="6:10" x14ac:dyDescent="0.2">
      <c r="F35703" s="610"/>
      <c r="H35703" s="612"/>
      <c r="I35703" s="612"/>
      <c r="J35703" s="612"/>
    </row>
    <row r="35704" spans="6:10" x14ac:dyDescent="0.2">
      <c r="F35704" s="610"/>
      <c r="H35704" s="612"/>
      <c r="I35704" s="612"/>
      <c r="J35704" s="612"/>
    </row>
    <row r="35705" spans="6:10" x14ac:dyDescent="0.2">
      <c r="F35705" s="610"/>
      <c r="H35705" s="612"/>
      <c r="I35705" s="612"/>
      <c r="J35705" s="612"/>
    </row>
    <row r="35706" spans="6:10" x14ac:dyDescent="0.2">
      <c r="F35706" s="610"/>
      <c r="H35706" s="612"/>
      <c r="I35706" s="612"/>
      <c r="J35706" s="612"/>
    </row>
    <row r="35707" spans="6:10" x14ac:dyDescent="0.2">
      <c r="F35707" s="610"/>
      <c r="H35707" s="612"/>
      <c r="I35707" s="612"/>
      <c r="J35707" s="612"/>
    </row>
    <row r="35708" spans="6:10" x14ac:dyDescent="0.2">
      <c r="F35708" s="610"/>
      <c r="H35708" s="612"/>
      <c r="I35708" s="612"/>
      <c r="J35708" s="612"/>
    </row>
    <row r="35709" spans="6:10" x14ac:dyDescent="0.2">
      <c r="F35709" s="610"/>
      <c r="H35709" s="612"/>
      <c r="I35709" s="612"/>
      <c r="J35709" s="612"/>
    </row>
    <row r="35710" spans="6:10" x14ac:dyDescent="0.2">
      <c r="F35710" s="610"/>
      <c r="H35710" s="612"/>
      <c r="I35710" s="612"/>
      <c r="J35710" s="612"/>
    </row>
    <row r="35711" spans="6:10" x14ac:dyDescent="0.2">
      <c r="F35711" s="610"/>
      <c r="H35711" s="612"/>
      <c r="I35711" s="612"/>
      <c r="J35711" s="612"/>
    </row>
    <row r="35712" spans="6:10" x14ac:dyDescent="0.2">
      <c r="F35712" s="610"/>
      <c r="H35712" s="612"/>
      <c r="I35712" s="612"/>
      <c r="J35712" s="612"/>
    </row>
    <row r="35713" spans="6:10" x14ac:dyDescent="0.2">
      <c r="F35713" s="610"/>
      <c r="H35713" s="612"/>
      <c r="I35713" s="612"/>
      <c r="J35713" s="612"/>
    </row>
    <row r="35714" spans="6:10" x14ac:dyDescent="0.2">
      <c r="F35714" s="610"/>
      <c r="H35714" s="612"/>
      <c r="I35714" s="612"/>
      <c r="J35714" s="612"/>
    </row>
    <row r="35715" spans="6:10" x14ac:dyDescent="0.2">
      <c r="F35715" s="610"/>
      <c r="H35715" s="612"/>
      <c r="I35715" s="612"/>
      <c r="J35715" s="612"/>
    </row>
    <row r="35716" spans="6:10" x14ac:dyDescent="0.2">
      <c r="F35716" s="610"/>
      <c r="H35716" s="612"/>
      <c r="I35716" s="612"/>
      <c r="J35716" s="612"/>
    </row>
    <row r="35717" spans="6:10" x14ac:dyDescent="0.2">
      <c r="F35717" s="610"/>
      <c r="H35717" s="612"/>
      <c r="I35717" s="612"/>
      <c r="J35717" s="612"/>
    </row>
    <row r="35718" spans="6:10" x14ac:dyDescent="0.2">
      <c r="F35718" s="610"/>
      <c r="H35718" s="612"/>
      <c r="I35718" s="612"/>
      <c r="J35718" s="612"/>
    </row>
    <row r="35719" spans="6:10" x14ac:dyDescent="0.2">
      <c r="F35719" s="610"/>
      <c r="H35719" s="612"/>
      <c r="I35719" s="612"/>
      <c r="J35719" s="612"/>
    </row>
    <row r="35720" spans="6:10" x14ac:dyDescent="0.2">
      <c r="F35720" s="610"/>
      <c r="H35720" s="612"/>
      <c r="I35720" s="612"/>
      <c r="J35720" s="612"/>
    </row>
    <row r="35721" spans="6:10" x14ac:dyDescent="0.2">
      <c r="F35721" s="610"/>
      <c r="H35721" s="612"/>
      <c r="I35721" s="612"/>
      <c r="J35721" s="612"/>
    </row>
    <row r="35722" spans="6:10" x14ac:dyDescent="0.2">
      <c r="F35722" s="610"/>
      <c r="H35722" s="612"/>
      <c r="I35722" s="612"/>
      <c r="J35722" s="612"/>
    </row>
    <row r="35723" spans="6:10" x14ac:dyDescent="0.2">
      <c r="F35723" s="610"/>
      <c r="H35723" s="612"/>
      <c r="I35723" s="612"/>
      <c r="J35723" s="612"/>
    </row>
    <row r="35724" spans="6:10" x14ac:dyDescent="0.2">
      <c r="F35724" s="610"/>
      <c r="H35724" s="612"/>
      <c r="I35724" s="612"/>
      <c r="J35724" s="612"/>
    </row>
    <row r="35725" spans="6:10" x14ac:dyDescent="0.2">
      <c r="F35725" s="610"/>
      <c r="H35725" s="612"/>
      <c r="I35725" s="612"/>
      <c r="J35725" s="612"/>
    </row>
    <row r="35726" spans="6:10" x14ac:dyDescent="0.2">
      <c r="F35726" s="610"/>
      <c r="H35726" s="612"/>
      <c r="I35726" s="612"/>
      <c r="J35726" s="612"/>
    </row>
    <row r="35727" spans="6:10" x14ac:dyDescent="0.2">
      <c r="F35727" s="610"/>
      <c r="H35727" s="612"/>
      <c r="I35727" s="612"/>
      <c r="J35727" s="612"/>
    </row>
    <row r="35728" spans="6:10" x14ac:dyDescent="0.2">
      <c r="F35728" s="610"/>
      <c r="H35728" s="612"/>
      <c r="I35728" s="612"/>
      <c r="J35728" s="612"/>
    </row>
    <row r="35729" spans="6:10" x14ac:dyDescent="0.2">
      <c r="F35729" s="610"/>
      <c r="H35729" s="612"/>
      <c r="I35729" s="612"/>
      <c r="J35729" s="612"/>
    </row>
    <row r="35730" spans="6:10" x14ac:dyDescent="0.2">
      <c r="F35730" s="610"/>
      <c r="H35730" s="612"/>
      <c r="I35730" s="612"/>
      <c r="J35730" s="612"/>
    </row>
    <row r="35731" spans="6:10" x14ac:dyDescent="0.2">
      <c r="F35731" s="610"/>
      <c r="H35731" s="612"/>
      <c r="I35731" s="612"/>
      <c r="J35731" s="612"/>
    </row>
    <row r="35732" spans="6:10" x14ac:dyDescent="0.2">
      <c r="F35732" s="610"/>
      <c r="H35732" s="612"/>
      <c r="I35732" s="612"/>
      <c r="J35732" s="612"/>
    </row>
    <row r="35733" spans="6:10" x14ac:dyDescent="0.2">
      <c r="F35733" s="610"/>
      <c r="H35733" s="612"/>
      <c r="I35733" s="612"/>
      <c r="J35733" s="612"/>
    </row>
    <row r="35734" spans="6:10" x14ac:dyDescent="0.2">
      <c r="F35734" s="610"/>
      <c r="H35734" s="612"/>
      <c r="I35734" s="612"/>
      <c r="J35734" s="612"/>
    </row>
    <row r="35735" spans="6:10" x14ac:dyDescent="0.2">
      <c r="F35735" s="610"/>
      <c r="H35735" s="612"/>
      <c r="I35735" s="612"/>
      <c r="J35735" s="612"/>
    </row>
    <row r="35736" spans="6:10" x14ac:dyDescent="0.2">
      <c r="F35736" s="610"/>
      <c r="H35736" s="612"/>
      <c r="I35736" s="612"/>
      <c r="J35736" s="612"/>
    </row>
    <row r="35737" spans="6:10" x14ac:dyDescent="0.2">
      <c r="F35737" s="610"/>
      <c r="H35737" s="612"/>
      <c r="I35737" s="612"/>
      <c r="J35737" s="612"/>
    </row>
    <row r="35738" spans="6:10" x14ac:dyDescent="0.2">
      <c r="F35738" s="610"/>
      <c r="H35738" s="612"/>
      <c r="I35738" s="612"/>
      <c r="J35738" s="612"/>
    </row>
    <row r="35739" spans="6:10" x14ac:dyDescent="0.2">
      <c r="F35739" s="610"/>
      <c r="H35739" s="612"/>
      <c r="I35739" s="612"/>
      <c r="J35739" s="612"/>
    </row>
    <row r="35740" spans="6:10" x14ac:dyDescent="0.2">
      <c r="F35740" s="610"/>
      <c r="H35740" s="612"/>
      <c r="I35740" s="612"/>
      <c r="J35740" s="612"/>
    </row>
    <row r="35741" spans="6:10" x14ac:dyDescent="0.2">
      <c r="F35741" s="610"/>
      <c r="H35741" s="612"/>
      <c r="I35741" s="612"/>
      <c r="J35741" s="612"/>
    </row>
    <row r="35742" spans="6:10" x14ac:dyDescent="0.2">
      <c r="F35742" s="610"/>
      <c r="H35742" s="612"/>
      <c r="I35742" s="612"/>
      <c r="J35742" s="612"/>
    </row>
    <row r="35743" spans="6:10" x14ac:dyDescent="0.2">
      <c r="F35743" s="610"/>
      <c r="H35743" s="612"/>
      <c r="I35743" s="612"/>
      <c r="J35743" s="612"/>
    </row>
    <row r="35744" spans="6:10" x14ac:dyDescent="0.2">
      <c r="F35744" s="610"/>
      <c r="H35744" s="612"/>
      <c r="I35744" s="612"/>
      <c r="J35744" s="612"/>
    </row>
    <row r="35745" spans="6:10" x14ac:dyDescent="0.2">
      <c r="F35745" s="610"/>
      <c r="H35745" s="612"/>
      <c r="I35745" s="612"/>
      <c r="J35745" s="612"/>
    </row>
    <row r="35746" spans="6:10" x14ac:dyDescent="0.2">
      <c r="F35746" s="610"/>
      <c r="H35746" s="612"/>
      <c r="I35746" s="612"/>
      <c r="J35746" s="612"/>
    </row>
    <row r="35747" spans="6:10" x14ac:dyDescent="0.2">
      <c r="F35747" s="610"/>
      <c r="H35747" s="612"/>
      <c r="I35747" s="612"/>
      <c r="J35747" s="612"/>
    </row>
    <row r="35748" spans="6:10" x14ac:dyDescent="0.2">
      <c r="F35748" s="610"/>
      <c r="H35748" s="612"/>
      <c r="I35748" s="612"/>
      <c r="J35748" s="612"/>
    </row>
    <row r="35749" spans="6:10" x14ac:dyDescent="0.2">
      <c r="F35749" s="610"/>
      <c r="H35749" s="612"/>
      <c r="I35749" s="612"/>
      <c r="J35749" s="612"/>
    </row>
    <row r="35750" spans="6:10" x14ac:dyDescent="0.2">
      <c r="F35750" s="610"/>
      <c r="H35750" s="612"/>
      <c r="I35750" s="612"/>
      <c r="J35750" s="612"/>
    </row>
    <row r="35751" spans="6:10" x14ac:dyDescent="0.2">
      <c r="F35751" s="610"/>
      <c r="H35751" s="612"/>
      <c r="I35751" s="612"/>
      <c r="J35751" s="612"/>
    </row>
    <row r="35752" spans="6:10" x14ac:dyDescent="0.2">
      <c r="F35752" s="610"/>
      <c r="H35752" s="612"/>
      <c r="I35752" s="612"/>
      <c r="J35752" s="612"/>
    </row>
    <row r="35753" spans="6:10" x14ac:dyDescent="0.2">
      <c r="F35753" s="610"/>
      <c r="H35753" s="612"/>
      <c r="I35753" s="612"/>
      <c r="J35753" s="612"/>
    </row>
    <row r="35754" spans="6:10" x14ac:dyDescent="0.2">
      <c r="F35754" s="610"/>
      <c r="H35754" s="612"/>
      <c r="I35754" s="612"/>
      <c r="J35754" s="612"/>
    </row>
    <row r="35755" spans="6:10" x14ac:dyDescent="0.2">
      <c r="F35755" s="610"/>
      <c r="H35755" s="612"/>
      <c r="I35755" s="612"/>
      <c r="J35755" s="612"/>
    </row>
    <row r="35756" spans="6:10" x14ac:dyDescent="0.2">
      <c r="F35756" s="610"/>
      <c r="H35756" s="612"/>
      <c r="I35756" s="612"/>
      <c r="J35756" s="612"/>
    </row>
    <row r="35757" spans="6:10" x14ac:dyDescent="0.2">
      <c r="F35757" s="610"/>
      <c r="H35757" s="612"/>
      <c r="I35757" s="612"/>
      <c r="J35757" s="612"/>
    </row>
    <row r="35758" spans="6:10" x14ac:dyDescent="0.2">
      <c r="F35758" s="610"/>
      <c r="H35758" s="612"/>
      <c r="I35758" s="612"/>
      <c r="J35758" s="612"/>
    </row>
    <row r="35759" spans="6:10" x14ac:dyDescent="0.2">
      <c r="F35759" s="610"/>
      <c r="H35759" s="612"/>
      <c r="I35759" s="612"/>
      <c r="J35759" s="612"/>
    </row>
    <row r="35760" spans="6:10" x14ac:dyDescent="0.2">
      <c r="F35760" s="610"/>
      <c r="H35760" s="612"/>
      <c r="I35760" s="612"/>
      <c r="J35760" s="612"/>
    </row>
    <row r="35761" spans="6:10" x14ac:dyDescent="0.2">
      <c r="F35761" s="610"/>
      <c r="H35761" s="612"/>
      <c r="I35761" s="612"/>
      <c r="J35761" s="612"/>
    </row>
    <row r="35762" spans="6:10" x14ac:dyDescent="0.2">
      <c r="F35762" s="610"/>
      <c r="H35762" s="612"/>
      <c r="I35762" s="612"/>
      <c r="J35762" s="612"/>
    </row>
    <row r="35763" spans="6:10" x14ac:dyDescent="0.2">
      <c r="F35763" s="610"/>
      <c r="H35763" s="612"/>
      <c r="I35763" s="612"/>
      <c r="J35763" s="612"/>
    </row>
    <row r="35764" spans="6:10" x14ac:dyDescent="0.2">
      <c r="F35764" s="610"/>
      <c r="H35764" s="612"/>
      <c r="I35764" s="612"/>
      <c r="J35764" s="612"/>
    </row>
    <row r="35765" spans="6:10" x14ac:dyDescent="0.2">
      <c r="F35765" s="610"/>
      <c r="H35765" s="612"/>
      <c r="I35765" s="612"/>
      <c r="J35765" s="612"/>
    </row>
    <row r="35766" spans="6:10" x14ac:dyDescent="0.2">
      <c r="F35766" s="610"/>
      <c r="H35766" s="612"/>
      <c r="I35766" s="612"/>
      <c r="J35766" s="612"/>
    </row>
    <row r="35767" spans="6:10" x14ac:dyDescent="0.2">
      <c r="F35767" s="610"/>
      <c r="H35767" s="612"/>
      <c r="I35767" s="612"/>
      <c r="J35767" s="612"/>
    </row>
    <row r="35768" spans="6:10" x14ac:dyDescent="0.2">
      <c r="F35768" s="610"/>
      <c r="H35768" s="612"/>
      <c r="I35768" s="612"/>
      <c r="J35768" s="612"/>
    </row>
    <row r="35769" spans="6:10" x14ac:dyDescent="0.2">
      <c r="F35769" s="610"/>
      <c r="H35769" s="612"/>
      <c r="I35769" s="612"/>
      <c r="J35769" s="612"/>
    </row>
    <row r="35770" spans="6:10" x14ac:dyDescent="0.2">
      <c r="F35770" s="610"/>
      <c r="H35770" s="612"/>
      <c r="I35770" s="612"/>
      <c r="J35770" s="612"/>
    </row>
    <row r="35771" spans="6:10" x14ac:dyDescent="0.2">
      <c r="F35771" s="610"/>
      <c r="H35771" s="612"/>
      <c r="I35771" s="612"/>
      <c r="J35771" s="612"/>
    </row>
    <row r="35772" spans="6:10" x14ac:dyDescent="0.2">
      <c r="F35772" s="610"/>
      <c r="H35772" s="612"/>
      <c r="I35772" s="612"/>
      <c r="J35772" s="612"/>
    </row>
    <row r="35773" spans="6:10" x14ac:dyDescent="0.2">
      <c r="F35773" s="610"/>
      <c r="H35773" s="612"/>
      <c r="I35773" s="612"/>
      <c r="J35773" s="612"/>
    </row>
    <row r="35774" spans="6:10" x14ac:dyDescent="0.2">
      <c r="F35774" s="610"/>
      <c r="H35774" s="612"/>
      <c r="I35774" s="612"/>
      <c r="J35774" s="612"/>
    </row>
    <row r="35775" spans="6:10" x14ac:dyDescent="0.2">
      <c r="F35775" s="610"/>
      <c r="H35775" s="612"/>
      <c r="I35775" s="612"/>
      <c r="J35775" s="612"/>
    </row>
    <row r="35776" spans="6:10" x14ac:dyDescent="0.2">
      <c r="F35776" s="610"/>
      <c r="H35776" s="612"/>
      <c r="I35776" s="612"/>
      <c r="J35776" s="612"/>
    </row>
    <row r="35777" spans="6:10" x14ac:dyDescent="0.2">
      <c r="F35777" s="610"/>
      <c r="H35777" s="612"/>
      <c r="I35777" s="612"/>
      <c r="J35777" s="612"/>
    </row>
    <row r="35778" spans="6:10" x14ac:dyDescent="0.2">
      <c r="F35778" s="610"/>
      <c r="H35778" s="612"/>
      <c r="I35778" s="612"/>
      <c r="J35778" s="612"/>
    </row>
    <row r="35779" spans="6:10" x14ac:dyDescent="0.2">
      <c r="F35779" s="610"/>
      <c r="H35779" s="612"/>
      <c r="I35779" s="612"/>
      <c r="J35779" s="612"/>
    </row>
    <row r="35780" spans="6:10" x14ac:dyDescent="0.2">
      <c r="F35780" s="610"/>
      <c r="H35780" s="612"/>
      <c r="I35780" s="612"/>
      <c r="J35780" s="612"/>
    </row>
    <row r="35781" spans="6:10" x14ac:dyDescent="0.2">
      <c r="F35781" s="610"/>
      <c r="H35781" s="612"/>
      <c r="I35781" s="612"/>
      <c r="J35781" s="612"/>
    </row>
    <row r="35782" spans="6:10" x14ac:dyDescent="0.2">
      <c r="F35782" s="610"/>
      <c r="H35782" s="612"/>
      <c r="I35782" s="612"/>
      <c r="J35782" s="612"/>
    </row>
    <row r="35783" spans="6:10" x14ac:dyDescent="0.2">
      <c r="F35783" s="610"/>
      <c r="H35783" s="612"/>
      <c r="I35783" s="612"/>
      <c r="J35783" s="612"/>
    </row>
    <row r="35784" spans="6:10" x14ac:dyDescent="0.2">
      <c r="F35784" s="610"/>
      <c r="H35784" s="612"/>
      <c r="I35784" s="612"/>
      <c r="J35784" s="612"/>
    </row>
    <row r="35785" spans="6:10" x14ac:dyDescent="0.2">
      <c r="F35785" s="610"/>
      <c r="H35785" s="612"/>
      <c r="I35785" s="612"/>
      <c r="J35785" s="612"/>
    </row>
    <row r="35786" spans="6:10" x14ac:dyDescent="0.2">
      <c r="F35786" s="610"/>
      <c r="H35786" s="612"/>
      <c r="I35786" s="612"/>
      <c r="J35786" s="612"/>
    </row>
    <row r="35787" spans="6:10" x14ac:dyDescent="0.2">
      <c r="F35787" s="610"/>
      <c r="H35787" s="612"/>
      <c r="I35787" s="612"/>
      <c r="J35787" s="612"/>
    </row>
    <row r="35788" spans="6:10" x14ac:dyDescent="0.2">
      <c r="F35788" s="610"/>
      <c r="H35788" s="612"/>
      <c r="I35788" s="612"/>
      <c r="J35788" s="612"/>
    </row>
    <row r="35789" spans="6:10" x14ac:dyDescent="0.2">
      <c r="F35789" s="610"/>
      <c r="H35789" s="612"/>
      <c r="I35789" s="612"/>
      <c r="J35789" s="612"/>
    </row>
    <row r="35790" spans="6:10" x14ac:dyDescent="0.2">
      <c r="F35790" s="610"/>
      <c r="H35790" s="612"/>
      <c r="I35790" s="612"/>
      <c r="J35790" s="612"/>
    </row>
    <row r="35791" spans="6:10" x14ac:dyDescent="0.2">
      <c r="F35791" s="610"/>
      <c r="H35791" s="612"/>
      <c r="I35791" s="612"/>
      <c r="J35791" s="612"/>
    </row>
    <row r="35792" spans="6:10" x14ac:dyDescent="0.2">
      <c r="F35792" s="610"/>
      <c r="H35792" s="612"/>
      <c r="I35792" s="612"/>
      <c r="J35792" s="612"/>
    </row>
    <row r="35793" spans="6:10" x14ac:dyDescent="0.2">
      <c r="F35793" s="610"/>
      <c r="H35793" s="612"/>
      <c r="I35793" s="612"/>
      <c r="J35793" s="612"/>
    </row>
    <row r="35794" spans="6:10" x14ac:dyDescent="0.2">
      <c r="F35794" s="610"/>
      <c r="H35794" s="612"/>
      <c r="I35794" s="612"/>
      <c r="J35794" s="612"/>
    </row>
    <row r="35795" spans="6:10" x14ac:dyDescent="0.2">
      <c r="F35795" s="610"/>
      <c r="H35795" s="612"/>
      <c r="I35795" s="612"/>
      <c r="J35795" s="612"/>
    </row>
    <row r="35796" spans="6:10" x14ac:dyDescent="0.2">
      <c r="F35796" s="610"/>
      <c r="H35796" s="612"/>
      <c r="I35796" s="612"/>
      <c r="J35796" s="612"/>
    </row>
    <row r="35797" spans="6:10" x14ac:dyDescent="0.2">
      <c r="F35797" s="610"/>
      <c r="H35797" s="612"/>
      <c r="I35797" s="612"/>
      <c r="J35797" s="612"/>
    </row>
    <row r="35798" spans="6:10" x14ac:dyDescent="0.2">
      <c r="F35798" s="610"/>
      <c r="H35798" s="612"/>
      <c r="I35798" s="612"/>
      <c r="J35798" s="612"/>
    </row>
    <row r="35799" spans="6:10" x14ac:dyDescent="0.2">
      <c r="F35799" s="610"/>
      <c r="H35799" s="612"/>
      <c r="I35799" s="612"/>
      <c r="J35799" s="612"/>
    </row>
    <row r="35800" spans="6:10" x14ac:dyDescent="0.2">
      <c r="F35800" s="610"/>
      <c r="H35800" s="612"/>
      <c r="I35800" s="612"/>
      <c r="J35800" s="612"/>
    </row>
    <row r="35801" spans="6:10" x14ac:dyDescent="0.2">
      <c r="F35801" s="610"/>
      <c r="H35801" s="612"/>
      <c r="I35801" s="612"/>
      <c r="J35801" s="612"/>
    </row>
    <row r="35802" spans="6:10" x14ac:dyDescent="0.2">
      <c r="F35802" s="610"/>
      <c r="H35802" s="612"/>
      <c r="I35802" s="612"/>
      <c r="J35802" s="612"/>
    </row>
    <row r="35803" spans="6:10" x14ac:dyDescent="0.2">
      <c r="F35803" s="610"/>
      <c r="H35803" s="612"/>
      <c r="I35803" s="612"/>
      <c r="J35803" s="612"/>
    </row>
    <row r="35804" spans="6:10" x14ac:dyDescent="0.2">
      <c r="F35804" s="610"/>
      <c r="H35804" s="612"/>
      <c r="I35804" s="612"/>
      <c r="J35804" s="612"/>
    </row>
    <row r="35805" spans="6:10" x14ac:dyDescent="0.2">
      <c r="F35805" s="610"/>
      <c r="H35805" s="612"/>
      <c r="I35805" s="612"/>
      <c r="J35805" s="612"/>
    </row>
    <row r="35806" spans="6:10" x14ac:dyDescent="0.2">
      <c r="F35806" s="610"/>
      <c r="H35806" s="612"/>
      <c r="I35806" s="612"/>
      <c r="J35806" s="612"/>
    </row>
    <row r="35807" spans="6:10" x14ac:dyDescent="0.2">
      <c r="F35807" s="610"/>
      <c r="H35807" s="612"/>
      <c r="I35807" s="612"/>
      <c r="J35807" s="612"/>
    </row>
    <row r="35808" spans="6:10" x14ac:dyDescent="0.2">
      <c r="F35808" s="610"/>
      <c r="H35808" s="612"/>
      <c r="I35808" s="612"/>
      <c r="J35808" s="612"/>
    </row>
    <row r="35809" spans="6:10" x14ac:dyDescent="0.2">
      <c r="F35809" s="610"/>
      <c r="H35809" s="612"/>
      <c r="I35809" s="612"/>
      <c r="J35809" s="612"/>
    </row>
    <row r="35810" spans="6:10" x14ac:dyDescent="0.2">
      <c r="F35810" s="610"/>
      <c r="H35810" s="612"/>
      <c r="I35810" s="612"/>
      <c r="J35810" s="612"/>
    </row>
    <row r="35811" spans="6:10" x14ac:dyDescent="0.2">
      <c r="F35811" s="610"/>
      <c r="H35811" s="612"/>
      <c r="I35811" s="612"/>
      <c r="J35811" s="612"/>
    </row>
    <row r="35812" spans="6:10" x14ac:dyDescent="0.2">
      <c r="F35812" s="610"/>
      <c r="H35812" s="612"/>
      <c r="I35812" s="612"/>
      <c r="J35812" s="612"/>
    </row>
    <row r="35813" spans="6:10" x14ac:dyDescent="0.2">
      <c r="F35813" s="610"/>
      <c r="H35813" s="612"/>
      <c r="I35813" s="612"/>
      <c r="J35813" s="612"/>
    </row>
    <row r="35814" spans="6:10" x14ac:dyDescent="0.2">
      <c r="F35814" s="610"/>
      <c r="H35814" s="612"/>
      <c r="I35814" s="612"/>
      <c r="J35814" s="612"/>
    </row>
    <row r="35815" spans="6:10" x14ac:dyDescent="0.2">
      <c r="F35815" s="610"/>
      <c r="H35815" s="612"/>
      <c r="I35815" s="612"/>
      <c r="J35815" s="612"/>
    </row>
    <row r="35816" spans="6:10" x14ac:dyDescent="0.2">
      <c r="F35816" s="610"/>
      <c r="H35816" s="612"/>
      <c r="I35816" s="612"/>
      <c r="J35816" s="612"/>
    </row>
    <row r="35817" spans="6:10" x14ac:dyDescent="0.2">
      <c r="F35817" s="610"/>
      <c r="H35817" s="612"/>
      <c r="I35817" s="612"/>
      <c r="J35817" s="612"/>
    </row>
    <row r="35818" spans="6:10" x14ac:dyDescent="0.2">
      <c r="F35818" s="610"/>
      <c r="H35818" s="612"/>
      <c r="I35818" s="612"/>
      <c r="J35818" s="612"/>
    </row>
    <row r="35819" spans="6:10" x14ac:dyDescent="0.2">
      <c r="F35819" s="610"/>
      <c r="H35819" s="612"/>
      <c r="I35819" s="612"/>
      <c r="J35819" s="612"/>
    </row>
    <row r="35820" spans="6:10" x14ac:dyDescent="0.2">
      <c r="F35820" s="610"/>
      <c r="H35820" s="612"/>
      <c r="I35820" s="612"/>
      <c r="J35820" s="612"/>
    </row>
    <row r="35821" spans="6:10" x14ac:dyDescent="0.2">
      <c r="F35821" s="610"/>
      <c r="H35821" s="612"/>
      <c r="I35821" s="612"/>
      <c r="J35821" s="612"/>
    </row>
    <row r="35822" spans="6:10" x14ac:dyDescent="0.2">
      <c r="F35822" s="610"/>
      <c r="H35822" s="612"/>
      <c r="I35822" s="612"/>
      <c r="J35822" s="612"/>
    </row>
    <row r="35823" spans="6:10" x14ac:dyDescent="0.2">
      <c r="F35823" s="610"/>
      <c r="H35823" s="612"/>
      <c r="I35823" s="612"/>
      <c r="J35823" s="612"/>
    </row>
    <row r="35824" spans="6:10" x14ac:dyDescent="0.2">
      <c r="F35824" s="610"/>
      <c r="H35824" s="612"/>
      <c r="I35824" s="612"/>
      <c r="J35824" s="612"/>
    </row>
    <row r="35825" spans="6:10" x14ac:dyDescent="0.2">
      <c r="F35825" s="610"/>
      <c r="H35825" s="612"/>
      <c r="I35825" s="612"/>
      <c r="J35825" s="612"/>
    </row>
    <row r="35826" spans="6:10" x14ac:dyDescent="0.2">
      <c r="F35826" s="610"/>
      <c r="H35826" s="612"/>
      <c r="I35826" s="612"/>
      <c r="J35826" s="612"/>
    </row>
    <row r="35827" spans="6:10" x14ac:dyDescent="0.2">
      <c r="F35827" s="610"/>
      <c r="H35827" s="612"/>
      <c r="I35827" s="612"/>
      <c r="J35827" s="612"/>
    </row>
    <row r="35828" spans="6:10" x14ac:dyDescent="0.2">
      <c r="F35828" s="610"/>
      <c r="H35828" s="612"/>
      <c r="I35828" s="612"/>
      <c r="J35828" s="612"/>
    </row>
    <row r="35829" spans="6:10" x14ac:dyDescent="0.2">
      <c r="F35829" s="610"/>
      <c r="H35829" s="612"/>
      <c r="I35829" s="612"/>
      <c r="J35829" s="612"/>
    </row>
    <row r="35830" spans="6:10" x14ac:dyDescent="0.2">
      <c r="F35830" s="610"/>
      <c r="H35830" s="612"/>
      <c r="I35830" s="612"/>
      <c r="J35830" s="612"/>
    </row>
    <row r="35831" spans="6:10" x14ac:dyDescent="0.2">
      <c r="F35831" s="610"/>
      <c r="H35831" s="612"/>
      <c r="I35831" s="612"/>
      <c r="J35831" s="612"/>
    </row>
    <row r="35832" spans="6:10" x14ac:dyDescent="0.2">
      <c r="F35832" s="610"/>
      <c r="H35832" s="612"/>
      <c r="I35832" s="612"/>
      <c r="J35832" s="612"/>
    </row>
    <row r="35833" spans="6:10" x14ac:dyDescent="0.2">
      <c r="F35833" s="610"/>
      <c r="H35833" s="612"/>
      <c r="I35833" s="612"/>
      <c r="J35833" s="612"/>
    </row>
    <row r="35834" spans="6:10" x14ac:dyDescent="0.2">
      <c r="F35834" s="610"/>
      <c r="H35834" s="612"/>
      <c r="I35834" s="612"/>
      <c r="J35834" s="612"/>
    </row>
    <row r="35835" spans="6:10" x14ac:dyDescent="0.2">
      <c r="F35835" s="610"/>
      <c r="H35835" s="612"/>
      <c r="I35835" s="612"/>
      <c r="J35835" s="612"/>
    </row>
    <row r="35836" spans="6:10" x14ac:dyDescent="0.2">
      <c r="F35836" s="610"/>
      <c r="H35836" s="612"/>
      <c r="I35836" s="612"/>
      <c r="J35836" s="612"/>
    </row>
    <row r="35837" spans="6:10" x14ac:dyDescent="0.2">
      <c r="F35837" s="610"/>
      <c r="H35837" s="612"/>
      <c r="I35837" s="612"/>
      <c r="J35837" s="612"/>
    </row>
    <row r="35838" spans="6:10" x14ac:dyDescent="0.2">
      <c r="F35838" s="610"/>
      <c r="H35838" s="612"/>
      <c r="I35838" s="612"/>
      <c r="J35838" s="612"/>
    </row>
    <row r="35839" spans="6:10" x14ac:dyDescent="0.2">
      <c r="F35839" s="610"/>
      <c r="H35839" s="612"/>
      <c r="I35839" s="612"/>
      <c r="J35839" s="612"/>
    </row>
    <row r="35840" spans="6:10" x14ac:dyDescent="0.2">
      <c r="F35840" s="610"/>
      <c r="H35840" s="612"/>
      <c r="I35840" s="612"/>
      <c r="J35840" s="612"/>
    </row>
    <row r="35841" spans="6:10" x14ac:dyDescent="0.2">
      <c r="F35841" s="610"/>
      <c r="H35841" s="612"/>
      <c r="I35841" s="612"/>
      <c r="J35841" s="612"/>
    </row>
    <row r="35842" spans="6:10" x14ac:dyDescent="0.2">
      <c r="F35842" s="610"/>
      <c r="H35842" s="612"/>
      <c r="I35842" s="612"/>
      <c r="J35842" s="612"/>
    </row>
    <row r="35843" spans="6:10" x14ac:dyDescent="0.2">
      <c r="F35843" s="610"/>
      <c r="H35843" s="612"/>
      <c r="I35843" s="612"/>
      <c r="J35843" s="612"/>
    </row>
    <row r="35844" spans="6:10" x14ac:dyDescent="0.2">
      <c r="F35844" s="610"/>
      <c r="H35844" s="612"/>
      <c r="I35844" s="612"/>
      <c r="J35844" s="612"/>
    </row>
    <row r="35845" spans="6:10" x14ac:dyDescent="0.2">
      <c r="F35845" s="610"/>
      <c r="H35845" s="612"/>
      <c r="I35845" s="612"/>
      <c r="J35845" s="612"/>
    </row>
    <row r="35846" spans="6:10" x14ac:dyDescent="0.2">
      <c r="F35846" s="610"/>
      <c r="H35846" s="612"/>
      <c r="I35846" s="612"/>
      <c r="J35846" s="612"/>
    </row>
    <row r="35847" spans="6:10" x14ac:dyDescent="0.2">
      <c r="F35847" s="610"/>
      <c r="H35847" s="612"/>
      <c r="I35847" s="612"/>
      <c r="J35847" s="612"/>
    </row>
    <row r="35848" spans="6:10" x14ac:dyDescent="0.2">
      <c r="F35848" s="610"/>
      <c r="H35848" s="612"/>
      <c r="I35848" s="612"/>
      <c r="J35848" s="612"/>
    </row>
    <row r="35849" spans="6:10" x14ac:dyDescent="0.2">
      <c r="F35849" s="610"/>
      <c r="H35849" s="612"/>
      <c r="I35849" s="612"/>
      <c r="J35849" s="612"/>
    </row>
    <row r="35850" spans="6:10" x14ac:dyDescent="0.2">
      <c r="F35850" s="610"/>
      <c r="H35850" s="612"/>
      <c r="I35850" s="612"/>
      <c r="J35850" s="612"/>
    </row>
    <row r="35851" spans="6:10" x14ac:dyDescent="0.2">
      <c r="F35851" s="610"/>
      <c r="H35851" s="612"/>
      <c r="I35851" s="612"/>
      <c r="J35851" s="612"/>
    </row>
    <row r="35852" spans="6:10" x14ac:dyDescent="0.2">
      <c r="F35852" s="610"/>
      <c r="H35852" s="612"/>
      <c r="I35852" s="612"/>
      <c r="J35852" s="612"/>
    </row>
    <row r="35853" spans="6:10" x14ac:dyDescent="0.2">
      <c r="F35853" s="610"/>
      <c r="H35853" s="612"/>
      <c r="I35853" s="612"/>
      <c r="J35853" s="612"/>
    </row>
    <row r="35854" spans="6:10" x14ac:dyDescent="0.2">
      <c r="F35854" s="610"/>
      <c r="H35854" s="612"/>
      <c r="I35854" s="612"/>
      <c r="J35854" s="612"/>
    </row>
    <row r="35855" spans="6:10" x14ac:dyDescent="0.2">
      <c r="F35855" s="610"/>
      <c r="H35855" s="612"/>
      <c r="I35855" s="612"/>
      <c r="J35855" s="612"/>
    </row>
    <row r="35856" spans="6:10" x14ac:dyDescent="0.2">
      <c r="F35856" s="610"/>
      <c r="H35856" s="612"/>
      <c r="I35856" s="612"/>
      <c r="J35856" s="612"/>
    </row>
    <row r="35857" spans="6:10" x14ac:dyDescent="0.2">
      <c r="F35857" s="610"/>
      <c r="H35857" s="612"/>
      <c r="I35857" s="612"/>
      <c r="J35857" s="612"/>
    </row>
    <row r="35858" spans="6:10" x14ac:dyDescent="0.2">
      <c r="F35858" s="610"/>
      <c r="H35858" s="612"/>
      <c r="I35858" s="612"/>
      <c r="J35858" s="612"/>
    </row>
    <row r="35859" spans="6:10" x14ac:dyDescent="0.2">
      <c r="F35859" s="610"/>
      <c r="H35859" s="612"/>
      <c r="I35859" s="612"/>
      <c r="J35859" s="612"/>
    </row>
    <row r="35860" spans="6:10" x14ac:dyDescent="0.2">
      <c r="F35860" s="610"/>
      <c r="H35860" s="612"/>
      <c r="I35860" s="612"/>
      <c r="J35860" s="612"/>
    </row>
    <row r="35861" spans="6:10" x14ac:dyDescent="0.2">
      <c r="F35861" s="610"/>
      <c r="H35861" s="612"/>
      <c r="I35861" s="612"/>
      <c r="J35861" s="612"/>
    </row>
    <row r="35862" spans="6:10" x14ac:dyDescent="0.2">
      <c r="F35862" s="610"/>
      <c r="H35862" s="612"/>
      <c r="I35862" s="612"/>
      <c r="J35862" s="612"/>
    </row>
    <row r="35863" spans="6:10" x14ac:dyDescent="0.2">
      <c r="F35863" s="610"/>
      <c r="H35863" s="612"/>
      <c r="I35863" s="612"/>
      <c r="J35863" s="612"/>
    </row>
    <row r="35864" spans="6:10" x14ac:dyDescent="0.2">
      <c r="F35864" s="610"/>
      <c r="H35864" s="612"/>
      <c r="I35864" s="612"/>
      <c r="J35864" s="612"/>
    </row>
    <row r="35865" spans="6:10" x14ac:dyDescent="0.2">
      <c r="F35865" s="610"/>
      <c r="H35865" s="612"/>
      <c r="I35865" s="612"/>
      <c r="J35865" s="612"/>
    </row>
    <row r="35866" spans="6:10" x14ac:dyDescent="0.2">
      <c r="F35866" s="610"/>
      <c r="H35866" s="612"/>
      <c r="I35866" s="612"/>
      <c r="J35866" s="612"/>
    </row>
    <row r="35867" spans="6:10" x14ac:dyDescent="0.2">
      <c r="F35867" s="610"/>
      <c r="H35867" s="612"/>
      <c r="I35867" s="612"/>
      <c r="J35867" s="612"/>
    </row>
    <row r="35868" spans="6:10" x14ac:dyDescent="0.2">
      <c r="F35868" s="610"/>
      <c r="H35868" s="612"/>
      <c r="I35868" s="612"/>
      <c r="J35868" s="612"/>
    </row>
    <row r="35869" spans="6:10" x14ac:dyDescent="0.2">
      <c r="F35869" s="610"/>
      <c r="H35869" s="612"/>
      <c r="I35869" s="612"/>
      <c r="J35869" s="612"/>
    </row>
    <row r="35870" spans="6:10" x14ac:dyDescent="0.2">
      <c r="F35870" s="610"/>
      <c r="H35870" s="612"/>
      <c r="I35870" s="612"/>
      <c r="J35870" s="612"/>
    </row>
    <row r="35871" spans="6:10" x14ac:dyDescent="0.2">
      <c r="F35871" s="610"/>
      <c r="H35871" s="612"/>
      <c r="I35871" s="612"/>
      <c r="J35871" s="612"/>
    </row>
    <row r="35872" spans="6:10" x14ac:dyDescent="0.2">
      <c r="F35872" s="610"/>
      <c r="H35872" s="612"/>
      <c r="I35872" s="612"/>
      <c r="J35872" s="612"/>
    </row>
    <row r="35873" spans="6:10" x14ac:dyDescent="0.2">
      <c r="F35873" s="610"/>
      <c r="H35873" s="612"/>
      <c r="I35873" s="612"/>
      <c r="J35873" s="612"/>
    </row>
    <row r="35874" spans="6:10" x14ac:dyDescent="0.2">
      <c r="F35874" s="610"/>
      <c r="H35874" s="612"/>
      <c r="I35874" s="612"/>
      <c r="J35874" s="612"/>
    </row>
    <row r="35875" spans="6:10" x14ac:dyDescent="0.2">
      <c r="F35875" s="610"/>
      <c r="H35875" s="612"/>
      <c r="I35875" s="612"/>
      <c r="J35875" s="612"/>
    </row>
    <row r="35876" spans="6:10" x14ac:dyDescent="0.2">
      <c r="F35876" s="610"/>
      <c r="H35876" s="612"/>
      <c r="I35876" s="612"/>
      <c r="J35876" s="612"/>
    </row>
    <row r="35877" spans="6:10" x14ac:dyDescent="0.2">
      <c r="F35877" s="610"/>
      <c r="H35877" s="612"/>
      <c r="I35877" s="612"/>
      <c r="J35877" s="612"/>
    </row>
    <row r="35878" spans="6:10" x14ac:dyDescent="0.2">
      <c r="F35878" s="610"/>
      <c r="H35878" s="612"/>
      <c r="I35878" s="612"/>
      <c r="J35878" s="612"/>
    </row>
    <row r="35879" spans="6:10" x14ac:dyDescent="0.2">
      <c r="F35879" s="610"/>
      <c r="H35879" s="612"/>
      <c r="I35879" s="612"/>
      <c r="J35879" s="612"/>
    </row>
    <row r="35880" spans="6:10" x14ac:dyDescent="0.2">
      <c r="F35880" s="610"/>
      <c r="H35880" s="612"/>
      <c r="I35880" s="612"/>
      <c r="J35880" s="612"/>
    </row>
    <row r="35881" spans="6:10" x14ac:dyDescent="0.2">
      <c r="F35881" s="610"/>
      <c r="H35881" s="612"/>
      <c r="I35881" s="612"/>
      <c r="J35881" s="612"/>
    </row>
    <row r="35882" spans="6:10" x14ac:dyDescent="0.2">
      <c r="F35882" s="610"/>
      <c r="H35882" s="612"/>
      <c r="I35882" s="612"/>
      <c r="J35882" s="612"/>
    </row>
    <row r="35883" spans="6:10" x14ac:dyDescent="0.2">
      <c r="F35883" s="610"/>
      <c r="H35883" s="612"/>
      <c r="I35883" s="612"/>
      <c r="J35883" s="612"/>
    </row>
    <row r="35884" spans="6:10" x14ac:dyDescent="0.2">
      <c r="F35884" s="610"/>
      <c r="H35884" s="612"/>
      <c r="I35884" s="612"/>
      <c r="J35884" s="612"/>
    </row>
    <row r="35885" spans="6:10" x14ac:dyDescent="0.2">
      <c r="F35885" s="610"/>
      <c r="H35885" s="612"/>
      <c r="I35885" s="612"/>
      <c r="J35885" s="612"/>
    </row>
    <row r="35886" spans="6:10" x14ac:dyDescent="0.2">
      <c r="F35886" s="610"/>
      <c r="H35886" s="612"/>
      <c r="I35886" s="612"/>
      <c r="J35886" s="612"/>
    </row>
    <row r="35887" spans="6:10" x14ac:dyDescent="0.2">
      <c r="F35887" s="610"/>
      <c r="H35887" s="612"/>
      <c r="I35887" s="612"/>
      <c r="J35887" s="612"/>
    </row>
    <row r="35888" spans="6:10" x14ac:dyDescent="0.2">
      <c r="F35888" s="610"/>
      <c r="H35888" s="612"/>
      <c r="I35888" s="612"/>
      <c r="J35888" s="612"/>
    </row>
    <row r="35889" spans="6:10" x14ac:dyDescent="0.2">
      <c r="F35889" s="610"/>
      <c r="H35889" s="612"/>
      <c r="I35889" s="612"/>
      <c r="J35889" s="612"/>
    </row>
    <row r="35890" spans="6:10" x14ac:dyDescent="0.2">
      <c r="F35890" s="610"/>
      <c r="H35890" s="612"/>
      <c r="I35890" s="612"/>
      <c r="J35890" s="612"/>
    </row>
    <row r="35891" spans="6:10" x14ac:dyDescent="0.2">
      <c r="F35891" s="610"/>
      <c r="H35891" s="612"/>
      <c r="I35891" s="612"/>
      <c r="J35891" s="612"/>
    </row>
    <row r="35892" spans="6:10" x14ac:dyDescent="0.2">
      <c r="F35892" s="610"/>
      <c r="H35892" s="612"/>
      <c r="I35892" s="612"/>
      <c r="J35892" s="612"/>
    </row>
    <row r="35893" spans="6:10" x14ac:dyDescent="0.2">
      <c r="F35893" s="610"/>
      <c r="H35893" s="612"/>
      <c r="I35893" s="612"/>
      <c r="J35893" s="612"/>
    </row>
    <row r="35894" spans="6:10" x14ac:dyDescent="0.2">
      <c r="F35894" s="610"/>
      <c r="H35894" s="612"/>
      <c r="I35894" s="612"/>
      <c r="J35894" s="612"/>
    </row>
    <row r="35895" spans="6:10" x14ac:dyDescent="0.2">
      <c r="F35895" s="610"/>
      <c r="H35895" s="612"/>
      <c r="I35895" s="612"/>
      <c r="J35895" s="612"/>
    </row>
    <row r="35896" spans="6:10" x14ac:dyDescent="0.2">
      <c r="F35896" s="610"/>
      <c r="H35896" s="612"/>
      <c r="I35896" s="612"/>
      <c r="J35896" s="612"/>
    </row>
    <row r="35897" spans="6:10" x14ac:dyDescent="0.2">
      <c r="F35897" s="610"/>
      <c r="H35897" s="612"/>
      <c r="I35897" s="612"/>
      <c r="J35897" s="612"/>
    </row>
    <row r="35898" spans="6:10" x14ac:dyDescent="0.2">
      <c r="F35898" s="610"/>
      <c r="H35898" s="612"/>
      <c r="I35898" s="612"/>
      <c r="J35898" s="612"/>
    </row>
    <row r="35899" spans="6:10" x14ac:dyDescent="0.2">
      <c r="F35899" s="610"/>
      <c r="H35899" s="612"/>
      <c r="I35899" s="612"/>
      <c r="J35899" s="612"/>
    </row>
    <row r="35900" spans="6:10" x14ac:dyDescent="0.2">
      <c r="F35900" s="610"/>
      <c r="H35900" s="612"/>
      <c r="I35900" s="612"/>
      <c r="J35900" s="612"/>
    </row>
    <row r="35901" spans="6:10" x14ac:dyDescent="0.2">
      <c r="F35901" s="610"/>
      <c r="H35901" s="612"/>
      <c r="I35901" s="612"/>
      <c r="J35901" s="612"/>
    </row>
    <row r="35902" spans="6:10" x14ac:dyDescent="0.2">
      <c r="F35902" s="610"/>
      <c r="H35902" s="612"/>
      <c r="I35902" s="612"/>
      <c r="J35902" s="612"/>
    </row>
    <row r="35903" spans="6:10" x14ac:dyDescent="0.2">
      <c r="F35903" s="610"/>
      <c r="H35903" s="612"/>
      <c r="I35903" s="612"/>
      <c r="J35903" s="612"/>
    </row>
    <row r="35904" spans="6:10" x14ac:dyDescent="0.2">
      <c r="F35904" s="610"/>
      <c r="H35904" s="612"/>
      <c r="I35904" s="612"/>
      <c r="J35904" s="612"/>
    </row>
    <row r="35905" spans="6:10" x14ac:dyDescent="0.2">
      <c r="F35905" s="610"/>
      <c r="H35905" s="612"/>
      <c r="I35905" s="612"/>
      <c r="J35905" s="612"/>
    </row>
    <row r="35906" spans="6:10" x14ac:dyDescent="0.2">
      <c r="F35906" s="610"/>
      <c r="H35906" s="612"/>
      <c r="I35906" s="612"/>
      <c r="J35906" s="612"/>
    </row>
    <row r="35907" spans="6:10" x14ac:dyDescent="0.2">
      <c r="F35907" s="610"/>
      <c r="H35907" s="612"/>
      <c r="I35907" s="612"/>
      <c r="J35907" s="612"/>
    </row>
    <row r="35908" spans="6:10" x14ac:dyDescent="0.2">
      <c r="F35908" s="610"/>
      <c r="H35908" s="612"/>
      <c r="I35908" s="612"/>
      <c r="J35908" s="612"/>
    </row>
    <row r="35909" spans="6:10" x14ac:dyDescent="0.2">
      <c r="F35909" s="610"/>
      <c r="H35909" s="612"/>
      <c r="I35909" s="612"/>
      <c r="J35909" s="612"/>
    </row>
    <row r="35910" spans="6:10" x14ac:dyDescent="0.2">
      <c r="F35910" s="610"/>
      <c r="H35910" s="612"/>
      <c r="I35910" s="612"/>
      <c r="J35910" s="612"/>
    </row>
    <row r="35911" spans="6:10" x14ac:dyDescent="0.2">
      <c r="F35911" s="610"/>
      <c r="H35911" s="612"/>
      <c r="I35911" s="612"/>
      <c r="J35911" s="612"/>
    </row>
    <row r="35912" spans="6:10" x14ac:dyDescent="0.2">
      <c r="F35912" s="610"/>
      <c r="H35912" s="612"/>
      <c r="I35912" s="612"/>
      <c r="J35912" s="612"/>
    </row>
    <row r="35913" spans="6:10" x14ac:dyDescent="0.2">
      <c r="F35913" s="610"/>
      <c r="H35913" s="612"/>
      <c r="I35913" s="612"/>
      <c r="J35913" s="612"/>
    </row>
    <row r="35914" spans="6:10" x14ac:dyDescent="0.2">
      <c r="F35914" s="610"/>
      <c r="H35914" s="612"/>
      <c r="I35914" s="612"/>
      <c r="J35914" s="612"/>
    </row>
    <row r="35915" spans="6:10" x14ac:dyDescent="0.2">
      <c r="F35915" s="610"/>
      <c r="H35915" s="612"/>
      <c r="I35915" s="612"/>
      <c r="J35915" s="612"/>
    </row>
    <row r="35916" spans="6:10" x14ac:dyDescent="0.2">
      <c r="F35916" s="610"/>
      <c r="H35916" s="612"/>
      <c r="I35916" s="612"/>
      <c r="J35916" s="612"/>
    </row>
    <row r="35917" spans="6:10" x14ac:dyDescent="0.2">
      <c r="F35917" s="610"/>
      <c r="H35917" s="612"/>
      <c r="I35917" s="612"/>
      <c r="J35917" s="612"/>
    </row>
    <row r="35918" spans="6:10" x14ac:dyDescent="0.2">
      <c r="F35918" s="610"/>
      <c r="H35918" s="612"/>
      <c r="I35918" s="612"/>
      <c r="J35918" s="612"/>
    </row>
    <row r="35919" spans="6:10" x14ac:dyDescent="0.2">
      <c r="F35919" s="610"/>
      <c r="H35919" s="612"/>
      <c r="I35919" s="612"/>
      <c r="J35919" s="612"/>
    </row>
    <row r="35920" spans="6:10" x14ac:dyDescent="0.2">
      <c r="F35920" s="610"/>
      <c r="H35920" s="612"/>
      <c r="I35920" s="612"/>
      <c r="J35920" s="612"/>
    </row>
    <row r="35921" spans="6:10" x14ac:dyDescent="0.2">
      <c r="F35921" s="610"/>
      <c r="H35921" s="612"/>
      <c r="I35921" s="612"/>
      <c r="J35921" s="612"/>
    </row>
    <row r="35922" spans="6:10" x14ac:dyDescent="0.2">
      <c r="F35922" s="610"/>
      <c r="H35922" s="612"/>
      <c r="I35922" s="612"/>
      <c r="J35922" s="612"/>
    </row>
    <row r="35923" spans="6:10" x14ac:dyDescent="0.2">
      <c r="F35923" s="610"/>
      <c r="H35923" s="612"/>
      <c r="I35923" s="612"/>
      <c r="J35923" s="612"/>
    </row>
    <row r="35924" spans="6:10" x14ac:dyDescent="0.2">
      <c r="F35924" s="610"/>
      <c r="H35924" s="612"/>
      <c r="I35924" s="612"/>
      <c r="J35924" s="612"/>
    </row>
    <row r="35925" spans="6:10" x14ac:dyDescent="0.2">
      <c r="F35925" s="610"/>
      <c r="H35925" s="612"/>
      <c r="I35925" s="612"/>
      <c r="J35925" s="612"/>
    </row>
    <row r="35926" spans="6:10" x14ac:dyDescent="0.2">
      <c r="F35926" s="610"/>
      <c r="H35926" s="612"/>
      <c r="I35926" s="612"/>
      <c r="J35926" s="612"/>
    </row>
    <row r="35927" spans="6:10" x14ac:dyDescent="0.2">
      <c r="F35927" s="610"/>
      <c r="H35927" s="612"/>
      <c r="I35927" s="612"/>
      <c r="J35927" s="612"/>
    </row>
    <row r="35928" spans="6:10" x14ac:dyDescent="0.2">
      <c r="F35928" s="610"/>
      <c r="H35928" s="612"/>
      <c r="I35928" s="612"/>
      <c r="J35928" s="612"/>
    </row>
    <row r="35929" spans="6:10" x14ac:dyDescent="0.2">
      <c r="F35929" s="610"/>
      <c r="H35929" s="612"/>
      <c r="I35929" s="612"/>
      <c r="J35929" s="612"/>
    </row>
    <row r="35930" spans="6:10" x14ac:dyDescent="0.2">
      <c r="F35930" s="610"/>
      <c r="H35930" s="612"/>
      <c r="I35930" s="612"/>
      <c r="J35930" s="612"/>
    </row>
    <row r="35931" spans="6:10" x14ac:dyDescent="0.2">
      <c r="F35931" s="610"/>
      <c r="H35931" s="612"/>
      <c r="I35931" s="612"/>
      <c r="J35931" s="612"/>
    </row>
    <row r="35932" spans="6:10" x14ac:dyDescent="0.2">
      <c r="F35932" s="610"/>
      <c r="H35932" s="612"/>
      <c r="I35932" s="612"/>
      <c r="J35932" s="612"/>
    </row>
    <row r="35933" spans="6:10" x14ac:dyDescent="0.2">
      <c r="F35933" s="610"/>
      <c r="H35933" s="612"/>
      <c r="I35933" s="612"/>
      <c r="J35933" s="612"/>
    </row>
    <row r="35934" spans="6:10" x14ac:dyDescent="0.2">
      <c r="F35934" s="610"/>
      <c r="H35934" s="612"/>
      <c r="I35934" s="612"/>
      <c r="J35934" s="612"/>
    </row>
    <row r="35935" spans="6:10" x14ac:dyDescent="0.2">
      <c r="F35935" s="610"/>
      <c r="H35935" s="612"/>
      <c r="I35935" s="612"/>
      <c r="J35935" s="612"/>
    </row>
    <row r="35936" spans="6:10" x14ac:dyDescent="0.2">
      <c r="F35936" s="610"/>
      <c r="H35936" s="612"/>
      <c r="I35936" s="612"/>
      <c r="J35936" s="612"/>
    </row>
    <row r="35937" spans="6:10" x14ac:dyDescent="0.2">
      <c r="F35937" s="610"/>
      <c r="H35937" s="612"/>
      <c r="I35937" s="612"/>
      <c r="J35937" s="612"/>
    </row>
    <row r="35938" spans="6:10" x14ac:dyDescent="0.2">
      <c r="F35938" s="610"/>
      <c r="H35938" s="612"/>
      <c r="I35938" s="612"/>
      <c r="J35938" s="612"/>
    </row>
    <row r="35939" spans="6:10" x14ac:dyDescent="0.2">
      <c r="F35939" s="610"/>
      <c r="H35939" s="612"/>
      <c r="I35939" s="612"/>
      <c r="J35939" s="612"/>
    </row>
    <row r="35940" spans="6:10" x14ac:dyDescent="0.2">
      <c r="F35940" s="610"/>
      <c r="H35940" s="612"/>
      <c r="I35940" s="612"/>
      <c r="J35940" s="612"/>
    </row>
    <row r="35941" spans="6:10" x14ac:dyDescent="0.2">
      <c r="F35941" s="610"/>
      <c r="H35941" s="612"/>
      <c r="I35941" s="612"/>
      <c r="J35941" s="612"/>
    </row>
    <row r="35942" spans="6:10" x14ac:dyDescent="0.2">
      <c r="F35942" s="610"/>
      <c r="H35942" s="612"/>
      <c r="I35942" s="612"/>
      <c r="J35942" s="612"/>
    </row>
    <row r="35943" spans="6:10" x14ac:dyDescent="0.2">
      <c r="F35943" s="610"/>
      <c r="H35943" s="612"/>
      <c r="I35943" s="612"/>
      <c r="J35943" s="612"/>
    </row>
    <row r="35944" spans="6:10" x14ac:dyDescent="0.2">
      <c r="F35944" s="610"/>
      <c r="H35944" s="612"/>
      <c r="I35944" s="612"/>
      <c r="J35944" s="612"/>
    </row>
    <row r="35945" spans="6:10" x14ac:dyDescent="0.2">
      <c r="F35945" s="610"/>
      <c r="H35945" s="612"/>
      <c r="I35945" s="612"/>
      <c r="J35945" s="612"/>
    </row>
    <row r="35946" spans="6:10" x14ac:dyDescent="0.2">
      <c r="F35946" s="610"/>
      <c r="H35946" s="612"/>
      <c r="I35946" s="612"/>
      <c r="J35946" s="612"/>
    </row>
    <row r="35947" spans="6:10" x14ac:dyDescent="0.2">
      <c r="F35947" s="610"/>
      <c r="H35947" s="612"/>
      <c r="I35947" s="612"/>
      <c r="J35947" s="612"/>
    </row>
    <row r="35948" spans="6:10" x14ac:dyDescent="0.2">
      <c r="F35948" s="610"/>
      <c r="H35948" s="612"/>
      <c r="I35948" s="612"/>
      <c r="J35948" s="612"/>
    </row>
    <row r="35949" spans="6:10" x14ac:dyDescent="0.2">
      <c r="F35949" s="610"/>
      <c r="H35949" s="612"/>
      <c r="I35949" s="612"/>
      <c r="J35949" s="612"/>
    </row>
    <row r="35950" spans="6:10" x14ac:dyDescent="0.2">
      <c r="F35950" s="610"/>
      <c r="H35950" s="612"/>
      <c r="I35950" s="612"/>
      <c r="J35950" s="612"/>
    </row>
    <row r="35951" spans="6:10" x14ac:dyDescent="0.2">
      <c r="F35951" s="610"/>
      <c r="H35951" s="612"/>
      <c r="I35951" s="612"/>
      <c r="J35951" s="612"/>
    </row>
    <row r="35952" spans="6:10" x14ac:dyDescent="0.2">
      <c r="F35952" s="610"/>
      <c r="H35952" s="612"/>
      <c r="I35952" s="612"/>
      <c r="J35952" s="612"/>
    </row>
    <row r="35953" spans="6:10" x14ac:dyDescent="0.2">
      <c r="F35953" s="610"/>
      <c r="H35953" s="612"/>
      <c r="I35953" s="612"/>
      <c r="J35953" s="612"/>
    </row>
    <row r="35954" spans="6:10" x14ac:dyDescent="0.2">
      <c r="F35954" s="610"/>
      <c r="H35954" s="612"/>
      <c r="I35954" s="612"/>
      <c r="J35954" s="612"/>
    </row>
    <row r="35955" spans="6:10" x14ac:dyDescent="0.2">
      <c r="F35955" s="610"/>
      <c r="H35955" s="612"/>
      <c r="I35955" s="612"/>
      <c r="J35955" s="612"/>
    </row>
    <row r="35956" spans="6:10" x14ac:dyDescent="0.2">
      <c r="F35956" s="610"/>
      <c r="H35956" s="612"/>
      <c r="I35956" s="612"/>
      <c r="J35956" s="612"/>
    </row>
    <row r="35957" spans="6:10" x14ac:dyDescent="0.2">
      <c r="F35957" s="610"/>
      <c r="H35957" s="612"/>
      <c r="I35957" s="612"/>
      <c r="J35957" s="612"/>
    </row>
    <row r="35958" spans="6:10" x14ac:dyDescent="0.2">
      <c r="F35958" s="610"/>
      <c r="H35958" s="612"/>
      <c r="I35958" s="612"/>
      <c r="J35958" s="612"/>
    </row>
    <row r="35959" spans="6:10" x14ac:dyDescent="0.2">
      <c r="F35959" s="610"/>
      <c r="H35959" s="612"/>
      <c r="I35959" s="612"/>
      <c r="J35959" s="612"/>
    </row>
    <row r="35960" spans="6:10" x14ac:dyDescent="0.2">
      <c r="F35960" s="610"/>
      <c r="H35960" s="612"/>
      <c r="I35960" s="612"/>
      <c r="J35960" s="612"/>
    </row>
    <row r="35961" spans="6:10" x14ac:dyDescent="0.2">
      <c r="F35961" s="610"/>
      <c r="H35961" s="612"/>
      <c r="I35961" s="612"/>
      <c r="J35961" s="612"/>
    </row>
    <row r="35962" spans="6:10" x14ac:dyDescent="0.2">
      <c r="F35962" s="610"/>
      <c r="H35962" s="612"/>
      <c r="I35962" s="612"/>
      <c r="J35962" s="612"/>
    </row>
    <row r="35963" spans="6:10" x14ac:dyDescent="0.2">
      <c r="F35963" s="610"/>
      <c r="H35963" s="612"/>
      <c r="I35963" s="612"/>
      <c r="J35963" s="612"/>
    </row>
    <row r="35964" spans="6:10" x14ac:dyDescent="0.2">
      <c r="F35964" s="610"/>
      <c r="H35964" s="612"/>
      <c r="I35964" s="612"/>
      <c r="J35964" s="612"/>
    </row>
    <row r="35965" spans="6:10" x14ac:dyDescent="0.2">
      <c r="F35965" s="610"/>
      <c r="H35965" s="612"/>
      <c r="I35965" s="612"/>
      <c r="J35965" s="612"/>
    </row>
    <row r="35966" spans="6:10" x14ac:dyDescent="0.2">
      <c r="F35966" s="610"/>
      <c r="H35966" s="612"/>
      <c r="I35966" s="612"/>
      <c r="J35966" s="612"/>
    </row>
    <row r="35967" spans="6:10" x14ac:dyDescent="0.2">
      <c r="F35967" s="610"/>
      <c r="H35967" s="612"/>
      <c r="I35967" s="612"/>
      <c r="J35967" s="612"/>
    </row>
    <row r="35968" spans="6:10" x14ac:dyDescent="0.2">
      <c r="F35968" s="610"/>
      <c r="H35968" s="612"/>
      <c r="I35968" s="612"/>
      <c r="J35968" s="612"/>
    </row>
    <row r="35969" spans="6:10" x14ac:dyDescent="0.2">
      <c r="F35969" s="610"/>
      <c r="H35969" s="612"/>
      <c r="I35969" s="612"/>
      <c r="J35969" s="612"/>
    </row>
    <row r="35970" spans="6:10" x14ac:dyDescent="0.2">
      <c r="F35970" s="610"/>
      <c r="H35970" s="612"/>
      <c r="I35970" s="612"/>
      <c r="J35970" s="612"/>
    </row>
    <row r="35971" spans="6:10" x14ac:dyDescent="0.2">
      <c r="F35971" s="610"/>
      <c r="H35971" s="612"/>
      <c r="I35971" s="612"/>
      <c r="J35971" s="612"/>
    </row>
    <row r="35972" spans="6:10" x14ac:dyDescent="0.2">
      <c r="F35972" s="610"/>
      <c r="H35972" s="612"/>
      <c r="I35972" s="612"/>
      <c r="J35972" s="612"/>
    </row>
    <row r="35973" spans="6:10" x14ac:dyDescent="0.2">
      <c r="F35973" s="610"/>
      <c r="H35973" s="612"/>
      <c r="I35973" s="612"/>
      <c r="J35973" s="612"/>
    </row>
    <row r="35974" spans="6:10" x14ac:dyDescent="0.2">
      <c r="F35974" s="610"/>
      <c r="H35974" s="612"/>
      <c r="I35974" s="612"/>
      <c r="J35974" s="612"/>
    </row>
    <row r="35975" spans="6:10" x14ac:dyDescent="0.2">
      <c r="F35975" s="610"/>
      <c r="H35975" s="612"/>
      <c r="I35975" s="612"/>
      <c r="J35975" s="612"/>
    </row>
    <row r="35976" spans="6:10" x14ac:dyDescent="0.2">
      <c r="F35976" s="610"/>
      <c r="H35976" s="612"/>
      <c r="I35976" s="612"/>
      <c r="J35976" s="612"/>
    </row>
    <row r="35977" spans="6:10" x14ac:dyDescent="0.2">
      <c r="F35977" s="610"/>
      <c r="H35977" s="612"/>
      <c r="I35977" s="612"/>
      <c r="J35977" s="612"/>
    </row>
    <row r="35978" spans="6:10" x14ac:dyDescent="0.2">
      <c r="F35978" s="610"/>
      <c r="H35978" s="612"/>
      <c r="I35978" s="612"/>
      <c r="J35978" s="612"/>
    </row>
    <row r="35979" spans="6:10" x14ac:dyDescent="0.2">
      <c r="F35979" s="610"/>
      <c r="H35979" s="612"/>
      <c r="I35979" s="612"/>
      <c r="J35979" s="612"/>
    </row>
    <row r="35980" spans="6:10" x14ac:dyDescent="0.2">
      <c r="F35980" s="610"/>
      <c r="H35980" s="612"/>
      <c r="I35980" s="612"/>
      <c r="J35980" s="612"/>
    </row>
    <row r="35981" spans="6:10" x14ac:dyDescent="0.2">
      <c r="F35981" s="610"/>
      <c r="H35981" s="612"/>
      <c r="I35981" s="612"/>
      <c r="J35981" s="612"/>
    </row>
    <row r="35982" spans="6:10" x14ac:dyDescent="0.2">
      <c r="F35982" s="610"/>
      <c r="H35982" s="612"/>
      <c r="I35982" s="612"/>
      <c r="J35982" s="612"/>
    </row>
    <row r="35983" spans="6:10" x14ac:dyDescent="0.2">
      <c r="F35983" s="610"/>
      <c r="H35983" s="612"/>
      <c r="I35983" s="612"/>
      <c r="J35983" s="612"/>
    </row>
    <row r="35984" spans="6:10" x14ac:dyDescent="0.2">
      <c r="F35984" s="610"/>
      <c r="H35984" s="612"/>
      <c r="I35984" s="612"/>
      <c r="J35984" s="612"/>
    </row>
    <row r="35985" spans="6:10" x14ac:dyDescent="0.2">
      <c r="F35985" s="610"/>
      <c r="H35985" s="612"/>
      <c r="I35985" s="612"/>
      <c r="J35985" s="612"/>
    </row>
    <row r="35986" spans="6:10" x14ac:dyDescent="0.2">
      <c r="F35986" s="610"/>
      <c r="H35986" s="612"/>
      <c r="I35986" s="612"/>
      <c r="J35986" s="612"/>
    </row>
    <row r="35987" spans="6:10" x14ac:dyDescent="0.2">
      <c r="F35987" s="610"/>
      <c r="H35987" s="612"/>
      <c r="I35987" s="612"/>
      <c r="J35987" s="612"/>
    </row>
    <row r="35988" spans="6:10" x14ac:dyDescent="0.2">
      <c r="F35988" s="610"/>
      <c r="H35988" s="612"/>
      <c r="I35988" s="612"/>
      <c r="J35988" s="612"/>
    </row>
    <row r="35989" spans="6:10" x14ac:dyDescent="0.2">
      <c r="F35989" s="610"/>
      <c r="H35989" s="612"/>
      <c r="I35989" s="612"/>
      <c r="J35989" s="612"/>
    </row>
    <row r="35990" spans="6:10" x14ac:dyDescent="0.2">
      <c r="F35990" s="610"/>
      <c r="H35990" s="612"/>
      <c r="I35990" s="612"/>
      <c r="J35990" s="612"/>
    </row>
    <row r="35991" spans="6:10" x14ac:dyDescent="0.2">
      <c r="F35991" s="610"/>
      <c r="H35991" s="612"/>
      <c r="I35991" s="612"/>
      <c r="J35991" s="612"/>
    </row>
    <row r="35992" spans="6:10" x14ac:dyDescent="0.2">
      <c r="F35992" s="610"/>
      <c r="H35992" s="612"/>
      <c r="I35992" s="612"/>
      <c r="J35992" s="612"/>
    </row>
    <row r="35993" spans="6:10" x14ac:dyDescent="0.2">
      <c r="F35993" s="610"/>
      <c r="H35993" s="612"/>
      <c r="I35993" s="612"/>
      <c r="J35993" s="612"/>
    </row>
    <row r="35994" spans="6:10" x14ac:dyDescent="0.2">
      <c r="F35994" s="610"/>
      <c r="H35994" s="612"/>
      <c r="I35994" s="612"/>
      <c r="J35994" s="612"/>
    </row>
    <row r="35995" spans="6:10" x14ac:dyDescent="0.2">
      <c r="F35995" s="610"/>
      <c r="H35995" s="612"/>
      <c r="I35995" s="612"/>
      <c r="J35995" s="612"/>
    </row>
    <row r="35996" spans="6:10" x14ac:dyDescent="0.2">
      <c r="F35996" s="610"/>
      <c r="H35996" s="612"/>
      <c r="I35996" s="612"/>
      <c r="J35996" s="612"/>
    </row>
    <row r="35997" spans="6:10" x14ac:dyDescent="0.2">
      <c r="F35997" s="610"/>
      <c r="H35997" s="612"/>
      <c r="I35997" s="612"/>
      <c r="J35997" s="612"/>
    </row>
    <row r="35998" spans="6:10" x14ac:dyDescent="0.2">
      <c r="F35998" s="610"/>
      <c r="H35998" s="612"/>
      <c r="I35998" s="612"/>
      <c r="J35998" s="612"/>
    </row>
    <row r="35999" spans="6:10" x14ac:dyDescent="0.2">
      <c r="F35999" s="610"/>
      <c r="H35999" s="612"/>
      <c r="I35999" s="612"/>
      <c r="J35999" s="612"/>
    </row>
    <row r="36000" spans="6:10" x14ac:dyDescent="0.2">
      <c r="F36000" s="610"/>
      <c r="H36000" s="612"/>
      <c r="I36000" s="612"/>
      <c r="J36000" s="612"/>
    </row>
    <row r="36001" spans="6:10" x14ac:dyDescent="0.2">
      <c r="F36001" s="610"/>
      <c r="H36001" s="612"/>
      <c r="I36001" s="612"/>
      <c r="J36001" s="612"/>
    </row>
    <row r="36002" spans="6:10" x14ac:dyDescent="0.2">
      <c r="F36002" s="610"/>
      <c r="H36002" s="612"/>
      <c r="I36002" s="612"/>
      <c r="J36002" s="612"/>
    </row>
    <row r="36003" spans="6:10" x14ac:dyDescent="0.2">
      <c r="F36003" s="610"/>
      <c r="H36003" s="612"/>
      <c r="I36003" s="612"/>
      <c r="J36003" s="612"/>
    </row>
    <row r="36004" spans="6:10" x14ac:dyDescent="0.2">
      <c r="F36004" s="610"/>
      <c r="H36004" s="612"/>
      <c r="I36004" s="612"/>
      <c r="J36004" s="612"/>
    </row>
    <row r="36005" spans="6:10" x14ac:dyDescent="0.2">
      <c r="F36005" s="610"/>
      <c r="H36005" s="612"/>
      <c r="I36005" s="612"/>
      <c r="J36005" s="612"/>
    </row>
    <row r="36006" spans="6:10" x14ac:dyDescent="0.2">
      <c r="F36006" s="610"/>
      <c r="H36006" s="612"/>
      <c r="I36006" s="612"/>
      <c r="J36006" s="612"/>
    </row>
    <row r="36007" spans="6:10" x14ac:dyDescent="0.2">
      <c r="F36007" s="610"/>
      <c r="H36007" s="612"/>
      <c r="I36007" s="612"/>
      <c r="J36007" s="612"/>
    </row>
    <row r="36008" spans="6:10" x14ac:dyDescent="0.2">
      <c r="F36008" s="610"/>
      <c r="H36008" s="612"/>
      <c r="I36008" s="612"/>
      <c r="J36008" s="612"/>
    </row>
    <row r="36009" spans="6:10" x14ac:dyDescent="0.2">
      <c r="F36009" s="610"/>
      <c r="H36009" s="612"/>
      <c r="I36009" s="612"/>
      <c r="J36009" s="612"/>
    </row>
    <row r="36010" spans="6:10" x14ac:dyDescent="0.2">
      <c r="F36010" s="610"/>
      <c r="H36010" s="612"/>
      <c r="I36010" s="612"/>
      <c r="J36010" s="612"/>
    </row>
    <row r="36011" spans="6:10" x14ac:dyDescent="0.2">
      <c r="F36011" s="610"/>
      <c r="H36011" s="612"/>
      <c r="I36011" s="612"/>
      <c r="J36011" s="612"/>
    </row>
    <row r="36012" spans="6:10" x14ac:dyDescent="0.2">
      <c r="F36012" s="610"/>
      <c r="H36012" s="612"/>
      <c r="I36012" s="612"/>
      <c r="J36012" s="612"/>
    </row>
    <row r="36013" spans="6:10" x14ac:dyDescent="0.2">
      <c r="F36013" s="610"/>
      <c r="H36013" s="612"/>
      <c r="I36013" s="612"/>
      <c r="J36013" s="612"/>
    </row>
    <row r="36014" spans="6:10" x14ac:dyDescent="0.2">
      <c r="F36014" s="610"/>
      <c r="H36014" s="612"/>
      <c r="I36014" s="612"/>
      <c r="J36014" s="612"/>
    </row>
    <row r="36015" spans="6:10" x14ac:dyDescent="0.2">
      <c r="F36015" s="610"/>
      <c r="H36015" s="612"/>
      <c r="I36015" s="612"/>
      <c r="J36015" s="612"/>
    </row>
    <row r="36016" spans="6:10" x14ac:dyDescent="0.2">
      <c r="F36016" s="610"/>
      <c r="H36016" s="612"/>
      <c r="I36016" s="612"/>
      <c r="J36016" s="612"/>
    </row>
    <row r="36017" spans="6:10" x14ac:dyDescent="0.2">
      <c r="F36017" s="610"/>
      <c r="H36017" s="612"/>
      <c r="I36017" s="612"/>
      <c r="J36017" s="612"/>
    </row>
    <row r="36018" spans="6:10" x14ac:dyDescent="0.2">
      <c r="F36018" s="610"/>
      <c r="H36018" s="612"/>
      <c r="I36018" s="612"/>
      <c r="J36018" s="612"/>
    </row>
    <row r="36019" spans="6:10" x14ac:dyDescent="0.2">
      <c r="F36019" s="610"/>
      <c r="H36019" s="612"/>
      <c r="I36019" s="612"/>
      <c r="J36019" s="612"/>
    </row>
    <row r="36020" spans="6:10" x14ac:dyDescent="0.2">
      <c r="F36020" s="610"/>
      <c r="H36020" s="612"/>
      <c r="I36020" s="612"/>
      <c r="J36020" s="612"/>
    </row>
    <row r="36021" spans="6:10" x14ac:dyDescent="0.2">
      <c r="F36021" s="610"/>
      <c r="H36021" s="612"/>
      <c r="I36021" s="612"/>
      <c r="J36021" s="612"/>
    </row>
    <row r="36022" spans="6:10" x14ac:dyDescent="0.2">
      <c r="F36022" s="610"/>
      <c r="H36022" s="612"/>
      <c r="I36022" s="612"/>
      <c r="J36022" s="612"/>
    </row>
    <row r="36023" spans="6:10" x14ac:dyDescent="0.2">
      <c r="F36023" s="610"/>
      <c r="H36023" s="612"/>
      <c r="I36023" s="612"/>
      <c r="J36023" s="612"/>
    </row>
    <row r="36024" spans="6:10" x14ac:dyDescent="0.2">
      <c r="F36024" s="610"/>
      <c r="H36024" s="612"/>
      <c r="I36024" s="612"/>
      <c r="J36024" s="612"/>
    </row>
    <row r="36025" spans="6:10" x14ac:dyDescent="0.2">
      <c r="F36025" s="610"/>
      <c r="H36025" s="612"/>
      <c r="I36025" s="612"/>
      <c r="J36025" s="612"/>
    </row>
    <row r="36026" spans="6:10" x14ac:dyDescent="0.2">
      <c r="F36026" s="610"/>
      <c r="H36026" s="612"/>
      <c r="I36026" s="612"/>
      <c r="J36026" s="612"/>
    </row>
    <row r="36027" spans="6:10" x14ac:dyDescent="0.2">
      <c r="F36027" s="610"/>
      <c r="H36027" s="612"/>
      <c r="I36027" s="612"/>
      <c r="J36027" s="612"/>
    </row>
    <row r="36028" spans="6:10" x14ac:dyDescent="0.2">
      <c r="F36028" s="610"/>
      <c r="H36028" s="612"/>
      <c r="I36028" s="612"/>
      <c r="J36028" s="612"/>
    </row>
    <row r="36029" spans="6:10" x14ac:dyDescent="0.2">
      <c r="F36029" s="610"/>
      <c r="H36029" s="612"/>
      <c r="I36029" s="612"/>
      <c r="J36029" s="612"/>
    </row>
    <row r="36030" spans="6:10" x14ac:dyDescent="0.2">
      <c r="F36030" s="610"/>
      <c r="H36030" s="612"/>
      <c r="I36030" s="612"/>
      <c r="J36030" s="612"/>
    </row>
    <row r="36031" spans="6:10" x14ac:dyDescent="0.2">
      <c r="F36031" s="610"/>
      <c r="H36031" s="612"/>
      <c r="I36031" s="612"/>
      <c r="J36031" s="612"/>
    </row>
    <row r="36032" spans="6:10" x14ac:dyDescent="0.2">
      <c r="F36032" s="610"/>
      <c r="H36032" s="612"/>
      <c r="I36032" s="612"/>
      <c r="J36032" s="612"/>
    </row>
    <row r="36033" spans="6:10" x14ac:dyDescent="0.2">
      <c r="F36033" s="610"/>
      <c r="H36033" s="612"/>
      <c r="I36033" s="612"/>
      <c r="J36033" s="612"/>
    </row>
    <row r="36034" spans="6:10" x14ac:dyDescent="0.2">
      <c r="F36034" s="610"/>
      <c r="H36034" s="612"/>
      <c r="I36034" s="612"/>
      <c r="J36034" s="612"/>
    </row>
    <row r="36035" spans="6:10" x14ac:dyDescent="0.2">
      <c r="F36035" s="610"/>
      <c r="H36035" s="612"/>
      <c r="I36035" s="612"/>
      <c r="J36035" s="612"/>
    </row>
    <row r="36036" spans="6:10" x14ac:dyDescent="0.2">
      <c r="F36036" s="610"/>
      <c r="H36036" s="612"/>
      <c r="I36036" s="612"/>
      <c r="J36036" s="612"/>
    </row>
    <row r="36037" spans="6:10" x14ac:dyDescent="0.2">
      <c r="F36037" s="610"/>
      <c r="H36037" s="612"/>
      <c r="I36037" s="612"/>
      <c r="J36037" s="612"/>
    </row>
    <row r="36038" spans="6:10" x14ac:dyDescent="0.2">
      <c r="F36038" s="610"/>
      <c r="H36038" s="612"/>
      <c r="I36038" s="612"/>
      <c r="J36038" s="612"/>
    </row>
    <row r="36039" spans="6:10" x14ac:dyDescent="0.2">
      <c r="F36039" s="610"/>
      <c r="H36039" s="612"/>
      <c r="I36039" s="612"/>
      <c r="J36039" s="612"/>
    </row>
    <row r="36040" spans="6:10" x14ac:dyDescent="0.2">
      <c r="F36040" s="610"/>
      <c r="H36040" s="612"/>
      <c r="I36040" s="612"/>
      <c r="J36040" s="612"/>
    </row>
    <row r="36041" spans="6:10" x14ac:dyDescent="0.2">
      <c r="F36041" s="610"/>
      <c r="H36041" s="612"/>
      <c r="I36041" s="612"/>
      <c r="J36041" s="612"/>
    </row>
    <row r="36042" spans="6:10" x14ac:dyDescent="0.2">
      <c r="F36042" s="610"/>
      <c r="H36042" s="612"/>
      <c r="I36042" s="612"/>
      <c r="J36042" s="612"/>
    </row>
    <row r="36043" spans="6:10" x14ac:dyDescent="0.2">
      <c r="F36043" s="610"/>
      <c r="H36043" s="612"/>
      <c r="I36043" s="612"/>
      <c r="J36043" s="612"/>
    </row>
    <row r="36044" spans="6:10" x14ac:dyDescent="0.2">
      <c r="F36044" s="610"/>
      <c r="H36044" s="612"/>
      <c r="I36044" s="612"/>
      <c r="J36044" s="612"/>
    </row>
    <row r="36045" spans="6:10" x14ac:dyDescent="0.2">
      <c r="F36045" s="610"/>
      <c r="H36045" s="612"/>
      <c r="I36045" s="612"/>
      <c r="J36045" s="612"/>
    </row>
    <row r="36046" spans="6:10" x14ac:dyDescent="0.2">
      <c r="F36046" s="610"/>
      <c r="H36046" s="612"/>
      <c r="I36046" s="612"/>
      <c r="J36046" s="612"/>
    </row>
    <row r="36047" spans="6:10" x14ac:dyDescent="0.2">
      <c r="F36047" s="610"/>
      <c r="H36047" s="612"/>
      <c r="I36047" s="612"/>
      <c r="J36047" s="612"/>
    </row>
    <row r="36048" spans="6:10" x14ac:dyDescent="0.2">
      <c r="F36048" s="610"/>
      <c r="H36048" s="612"/>
      <c r="I36048" s="612"/>
      <c r="J36048" s="612"/>
    </row>
    <row r="36049" spans="6:10" x14ac:dyDescent="0.2">
      <c r="F36049" s="610"/>
      <c r="H36049" s="612"/>
      <c r="I36049" s="612"/>
      <c r="J36049" s="612"/>
    </row>
    <row r="36050" spans="6:10" x14ac:dyDescent="0.2">
      <c r="F36050" s="610"/>
      <c r="H36050" s="612"/>
      <c r="I36050" s="612"/>
      <c r="J36050" s="612"/>
    </row>
    <row r="36051" spans="6:10" x14ac:dyDescent="0.2">
      <c r="F36051" s="610"/>
      <c r="H36051" s="612"/>
      <c r="I36051" s="612"/>
      <c r="J36051" s="612"/>
    </row>
    <row r="36052" spans="6:10" x14ac:dyDescent="0.2">
      <c r="F36052" s="610"/>
      <c r="H36052" s="612"/>
      <c r="I36052" s="612"/>
      <c r="J36052" s="612"/>
    </row>
    <row r="36053" spans="6:10" x14ac:dyDescent="0.2">
      <c r="F36053" s="610"/>
      <c r="H36053" s="612"/>
      <c r="I36053" s="612"/>
      <c r="J36053" s="612"/>
    </row>
    <row r="36054" spans="6:10" x14ac:dyDescent="0.2">
      <c r="F36054" s="610"/>
      <c r="H36054" s="612"/>
      <c r="I36054" s="612"/>
      <c r="J36054" s="612"/>
    </row>
    <row r="36055" spans="6:10" x14ac:dyDescent="0.2">
      <c r="F36055" s="610"/>
      <c r="H36055" s="612"/>
      <c r="I36055" s="612"/>
      <c r="J36055" s="612"/>
    </row>
    <row r="36056" spans="6:10" x14ac:dyDescent="0.2">
      <c r="F36056" s="610"/>
      <c r="H36056" s="612"/>
      <c r="I36056" s="612"/>
      <c r="J36056" s="612"/>
    </row>
    <row r="36057" spans="6:10" x14ac:dyDescent="0.2">
      <c r="F36057" s="610"/>
      <c r="H36057" s="612"/>
      <c r="I36057" s="612"/>
      <c r="J36057" s="612"/>
    </row>
    <row r="36058" spans="6:10" x14ac:dyDescent="0.2">
      <c r="F36058" s="610"/>
      <c r="H36058" s="612"/>
      <c r="I36058" s="612"/>
      <c r="J36058" s="612"/>
    </row>
    <row r="36059" spans="6:10" x14ac:dyDescent="0.2">
      <c r="F36059" s="610"/>
      <c r="H36059" s="612"/>
      <c r="I36059" s="612"/>
      <c r="J36059" s="612"/>
    </row>
    <row r="36060" spans="6:10" x14ac:dyDescent="0.2">
      <c r="F36060" s="610"/>
      <c r="H36060" s="612"/>
      <c r="I36060" s="612"/>
      <c r="J36060" s="612"/>
    </row>
    <row r="36061" spans="6:10" x14ac:dyDescent="0.2">
      <c r="F36061" s="610"/>
      <c r="H36061" s="612"/>
      <c r="I36061" s="612"/>
      <c r="J36061" s="612"/>
    </row>
    <row r="36062" spans="6:10" x14ac:dyDescent="0.2">
      <c r="F36062" s="610"/>
      <c r="H36062" s="612"/>
      <c r="I36062" s="612"/>
      <c r="J36062" s="612"/>
    </row>
    <row r="36063" spans="6:10" x14ac:dyDescent="0.2">
      <c r="F36063" s="610"/>
      <c r="H36063" s="612"/>
      <c r="I36063" s="612"/>
      <c r="J36063" s="612"/>
    </row>
    <row r="36064" spans="6:10" x14ac:dyDescent="0.2">
      <c r="F36064" s="610"/>
      <c r="H36064" s="612"/>
      <c r="I36064" s="612"/>
      <c r="J36064" s="612"/>
    </row>
    <row r="36065" spans="6:10" x14ac:dyDescent="0.2">
      <c r="F36065" s="610"/>
      <c r="H36065" s="612"/>
      <c r="I36065" s="612"/>
      <c r="J36065" s="612"/>
    </row>
    <row r="36066" spans="6:10" x14ac:dyDescent="0.2">
      <c r="F36066" s="610"/>
      <c r="H36066" s="612"/>
      <c r="I36066" s="612"/>
      <c r="J36066" s="612"/>
    </row>
    <row r="36067" spans="6:10" x14ac:dyDescent="0.2">
      <c r="F36067" s="610"/>
      <c r="H36067" s="612"/>
      <c r="I36067" s="612"/>
      <c r="J36067" s="612"/>
    </row>
    <row r="36068" spans="6:10" x14ac:dyDescent="0.2">
      <c r="F36068" s="610"/>
      <c r="H36068" s="612"/>
      <c r="I36068" s="612"/>
      <c r="J36068" s="612"/>
    </row>
    <row r="36069" spans="6:10" x14ac:dyDescent="0.2">
      <c r="F36069" s="610"/>
      <c r="H36069" s="612"/>
      <c r="I36069" s="612"/>
      <c r="J36069" s="612"/>
    </row>
    <row r="36070" spans="6:10" x14ac:dyDescent="0.2">
      <c r="F36070" s="610"/>
      <c r="H36070" s="612"/>
      <c r="I36070" s="612"/>
      <c r="J36070" s="612"/>
    </row>
    <row r="36071" spans="6:10" x14ac:dyDescent="0.2">
      <c r="F36071" s="610"/>
      <c r="H36071" s="612"/>
      <c r="I36071" s="612"/>
      <c r="J36071" s="612"/>
    </row>
    <row r="36072" spans="6:10" x14ac:dyDescent="0.2">
      <c r="F36072" s="610"/>
      <c r="H36072" s="612"/>
      <c r="I36072" s="612"/>
      <c r="J36072" s="612"/>
    </row>
    <row r="36073" spans="6:10" x14ac:dyDescent="0.2">
      <c r="F36073" s="610"/>
      <c r="H36073" s="612"/>
      <c r="I36073" s="612"/>
      <c r="J36073" s="612"/>
    </row>
    <row r="36074" spans="6:10" x14ac:dyDescent="0.2">
      <c r="F36074" s="610"/>
      <c r="H36074" s="612"/>
      <c r="I36074" s="612"/>
      <c r="J36074" s="612"/>
    </row>
    <row r="36075" spans="6:10" x14ac:dyDescent="0.2">
      <c r="F36075" s="610"/>
      <c r="H36075" s="612"/>
      <c r="I36075" s="612"/>
      <c r="J36075" s="612"/>
    </row>
    <row r="36076" spans="6:10" x14ac:dyDescent="0.2">
      <c r="F36076" s="610"/>
      <c r="H36076" s="612"/>
      <c r="I36076" s="612"/>
      <c r="J36076" s="612"/>
    </row>
    <row r="36077" spans="6:10" x14ac:dyDescent="0.2">
      <c r="F36077" s="610"/>
      <c r="H36077" s="612"/>
      <c r="I36077" s="612"/>
      <c r="J36077" s="612"/>
    </row>
    <row r="36078" spans="6:10" x14ac:dyDescent="0.2">
      <c r="F36078" s="610"/>
      <c r="H36078" s="612"/>
      <c r="I36078" s="612"/>
      <c r="J36078" s="612"/>
    </row>
    <row r="36079" spans="6:10" x14ac:dyDescent="0.2">
      <c r="F36079" s="610"/>
      <c r="H36079" s="612"/>
      <c r="I36079" s="612"/>
      <c r="J36079" s="612"/>
    </row>
    <row r="36080" spans="6:10" x14ac:dyDescent="0.2">
      <c r="F36080" s="610"/>
      <c r="H36080" s="612"/>
      <c r="I36080" s="612"/>
      <c r="J36080" s="612"/>
    </row>
    <row r="36081" spans="6:10" x14ac:dyDescent="0.2">
      <c r="F36081" s="610"/>
      <c r="H36081" s="612"/>
      <c r="I36081" s="612"/>
      <c r="J36081" s="612"/>
    </row>
    <row r="36082" spans="6:10" x14ac:dyDescent="0.2">
      <c r="F36082" s="610"/>
      <c r="H36082" s="612"/>
      <c r="I36082" s="612"/>
      <c r="J36082" s="612"/>
    </row>
    <row r="36083" spans="6:10" x14ac:dyDescent="0.2">
      <c r="F36083" s="610"/>
      <c r="H36083" s="612"/>
      <c r="I36083" s="612"/>
      <c r="J36083" s="612"/>
    </row>
    <row r="36084" spans="6:10" x14ac:dyDescent="0.2">
      <c r="F36084" s="610"/>
      <c r="H36084" s="612"/>
      <c r="I36084" s="612"/>
      <c r="J36084" s="612"/>
    </row>
    <row r="36085" spans="6:10" x14ac:dyDescent="0.2">
      <c r="F36085" s="610"/>
      <c r="H36085" s="612"/>
      <c r="I36085" s="612"/>
      <c r="J36085" s="612"/>
    </row>
    <row r="36086" spans="6:10" x14ac:dyDescent="0.2">
      <c r="F36086" s="610"/>
      <c r="H36086" s="612"/>
      <c r="I36086" s="612"/>
      <c r="J36086" s="612"/>
    </row>
    <row r="36087" spans="6:10" x14ac:dyDescent="0.2">
      <c r="F36087" s="610"/>
      <c r="H36087" s="612"/>
      <c r="I36087" s="612"/>
      <c r="J36087" s="612"/>
    </row>
    <row r="36088" spans="6:10" x14ac:dyDescent="0.2">
      <c r="F36088" s="610"/>
      <c r="H36088" s="612"/>
      <c r="I36088" s="612"/>
      <c r="J36088" s="612"/>
    </row>
    <row r="36089" spans="6:10" x14ac:dyDescent="0.2">
      <c r="F36089" s="610"/>
      <c r="H36089" s="612"/>
      <c r="I36089" s="612"/>
      <c r="J36089" s="612"/>
    </row>
    <row r="36090" spans="6:10" x14ac:dyDescent="0.2">
      <c r="F36090" s="610"/>
      <c r="H36090" s="612"/>
      <c r="I36090" s="612"/>
      <c r="J36090" s="612"/>
    </row>
    <row r="36091" spans="6:10" x14ac:dyDescent="0.2">
      <c r="F36091" s="610"/>
      <c r="H36091" s="612"/>
      <c r="I36091" s="612"/>
      <c r="J36091" s="612"/>
    </row>
    <row r="36092" spans="6:10" x14ac:dyDescent="0.2">
      <c r="F36092" s="610"/>
      <c r="H36092" s="612"/>
      <c r="I36092" s="612"/>
      <c r="J36092" s="612"/>
    </row>
    <row r="36093" spans="6:10" x14ac:dyDescent="0.2">
      <c r="F36093" s="610"/>
      <c r="H36093" s="612"/>
      <c r="I36093" s="612"/>
      <c r="J36093" s="612"/>
    </row>
    <row r="36094" spans="6:10" x14ac:dyDescent="0.2">
      <c r="F36094" s="610"/>
      <c r="H36094" s="612"/>
      <c r="I36094" s="612"/>
      <c r="J36094" s="612"/>
    </row>
    <row r="36095" spans="6:10" x14ac:dyDescent="0.2">
      <c r="F36095" s="610"/>
      <c r="H36095" s="612"/>
      <c r="I36095" s="612"/>
      <c r="J36095" s="612"/>
    </row>
    <row r="36096" spans="6:10" x14ac:dyDescent="0.2">
      <c r="F36096" s="610"/>
      <c r="H36096" s="612"/>
      <c r="I36096" s="612"/>
      <c r="J36096" s="612"/>
    </row>
    <row r="36097" spans="6:10" x14ac:dyDescent="0.2">
      <c r="F36097" s="610"/>
      <c r="H36097" s="612"/>
      <c r="I36097" s="612"/>
      <c r="J36097" s="612"/>
    </row>
    <row r="36098" spans="6:10" x14ac:dyDescent="0.2">
      <c r="F36098" s="610"/>
      <c r="H36098" s="612"/>
      <c r="I36098" s="612"/>
      <c r="J36098" s="612"/>
    </row>
    <row r="36099" spans="6:10" x14ac:dyDescent="0.2">
      <c r="F36099" s="610"/>
      <c r="H36099" s="612"/>
      <c r="I36099" s="612"/>
      <c r="J36099" s="612"/>
    </row>
    <row r="36100" spans="6:10" x14ac:dyDescent="0.2">
      <c r="F36100" s="610"/>
      <c r="H36100" s="612"/>
      <c r="I36100" s="612"/>
      <c r="J36100" s="612"/>
    </row>
    <row r="36101" spans="6:10" x14ac:dyDescent="0.2">
      <c r="F36101" s="610"/>
      <c r="H36101" s="612"/>
      <c r="I36101" s="612"/>
      <c r="J36101" s="612"/>
    </row>
    <row r="36102" spans="6:10" x14ac:dyDescent="0.2">
      <c r="F36102" s="610"/>
      <c r="H36102" s="612"/>
      <c r="I36102" s="612"/>
      <c r="J36102" s="612"/>
    </row>
    <row r="36103" spans="6:10" x14ac:dyDescent="0.2">
      <c r="F36103" s="610"/>
      <c r="H36103" s="612"/>
      <c r="I36103" s="612"/>
      <c r="J36103" s="612"/>
    </row>
    <row r="36104" spans="6:10" x14ac:dyDescent="0.2">
      <c r="F36104" s="610"/>
      <c r="H36104" s="612"/>
      <c r="I36104" s="612"/>
      <c r="J36104" s="612"/>
    </row>
    <row r="36105" spans="6:10" x14ac:dyDescent="0.2">
      <c r="F36105" s="610"/>
      <c r="H36105" s="612"/>
      <c r="I36105" s="612"/>
      <c r="J36105" s="612"/>
    </row>
    <row r="36106" spans="6:10" x14ac:dyDescent="0.2">
      <c r="F36106" s="610"/>
      <c r="H36106" s="612"/>
      <c r="I36106" s="612"/>
      <c r="J36106" s="612"/>
    </row>
    <row r="36107" spans="6:10" x14ac:dyDescent="0.2">
      <c r="F36107" s="610"/>
      <c r="H36107" s="612"/>
      <c r="I36107" s="612"/>
      <c r="J36107" s="612"/>
    </row>
    <row r="36108" spans="6:10" x14ac:dyDescent="0.2">
      <c r="F36108" s="610"/>
      <c r="H36108" s="612"/>
      <c r="I36108" s="612"/>
      <c r="J36108" s="612"/>
    </row>
    <row r="36109" spans="6:10" x14ac:dyDescent="0.2">
      <c r="F36109" s="610"/>
      <c r="H36109" s="612"/>
      <c r="I36109" s="612"/>
      <c r="J36109" s="612"/>
    </row>
    <row r="36110" spans="6:10" x14ac:dyDescent="0.2">
      <c r="F36110" s="610"/>
      <c r="H36110" s="612"/>
      <c r="I36110" s="612"/>
      <c r="J36110" s="612"/>
    </row>
    <row r="36111" spans="6:10" x14ac:dyDescent="0.2">
      <c r="F36111" s="610"/>
      <c r="H36111" s="612"/>
      <c r="I36111" s="612"/>
      <c r="J36111" s="612"/>
    </row>
    <row r="36112" spans="6:10" x14ac:dyDescent="0.2">
      <c r="F36112" s="610"/>
      <c r="H36112" s="612"/>
      <c r="I36112" s="612"/>
      <c r="J36112" s="612"/>
    </row>
    <row r="36113" spans="6:10" x14ac:dyDescent="0.2">
      <c r="F36113" s="610"/>
      <c r="H36113" s="612"/>
      <c r="I36113" s="612"/>
      <c r="J36113" s="612"/>
    </row>
    <row r="36114" spans="6:10" x14ac:dyDescent="0.2">
      <c r="F36114" s="610"/>
      <c r="H36114" s="612"/>
      <c r="I36114" s="612"/>
      <c r="J36114" s="612"/>
    </row>
    <row r="36115" spans="6:10" x14ac:dyDescent="0.2">
      <c r="F36115" s="610"/>
      <c r="H36115" s="612"/>
      <c r="I36115" s="612"/>
      <c r="J36115" s="612"/>
    </row>
    <row r="36116" spans="6:10" x14ac:dyDescent="0.2">
      <c r="F36116" s="610"/>
      <c r="H36116" s="612"/>
      <c r="I36116" s="612"/>
      <c r="J36116" s="612"/>
    </row>
    <row r="36117" spans="6:10" x14ac:dyDescent="0.2">
      <c r="F36117" s="610"/>
      <c r="H36117" s="612"/>
      <c r="I36117" s="612"/>
      <c r="J36117" s="612"/>
    </row>
    <row r="36118" spans="6:10" x14ac:dyDescent="0.2">
      <c r="F36118" s="610"/>
      <c r="H36118" s="612"/>
      <c r="I36118" s="612"/>
      <c r="J36118" s="612"/>
    </row>
    <row r="36119" spans="6:10" x14ac:dyDescent="0.2">
      <c r="F36119" s="610"/>
      <c r="H36119" s="612"/>
      <c r="I36119" s="612"/>
      <c r="J36119" s="612"/>
    </row>
    <row r="36120" spans="6:10" x14ac:dyDescent="0.2">
      <c r="F36120" s="610"/>
      <c r="H36120" s="612"/>
      <c r="I36120" s="612"/>
      <c r="J36120" s="612"/>
    </row>
    <row r="36121" spans="6:10" x14ac:dyDescent="0.2">
      <c r="F36121" s="610"/>
      <c r="H36121" s="612"/>
      <c r="I36121" s="612"/>
      <c r="J36121" s="612"/>
    </row>
    <row r="36122" spans="6:10" x14ac:dyDescent="0.2">
      <c r="F36122" s="610"/>
      <c r="H36122" s="612"/>
      <c r="I36122" s="612"/>
      <c r="J36122" s="612"/>
    </row>
    <row r="36123" spans="6:10" x14ac:dyDescent="0.2">
      <c r="F36123" s="610"/>
      <c r="H36123" s="612"/>
      <c r="I36123" s="612"/>
      <c r="J36123" s="612"/>
    </row>
    <row r="36124" spans="6:10" x14ac:dyDescent="0.2">
      <c r="F36124" s="610"/>
      <c r="H36124" s="612"/>
      <c r="I36124" s="612"/>
      <c r="J36124" s="612"/>
    </row>
    <row r="36125" spans="6:10" x14ac:dyDescent="0.2">
      <c r="F36125" s="610"/>
      <c r="H36125" s="612"/>
      <c r="I36125" s="612"/>
      <c r="J36125" s="612"/>
    </row>
    <row r="36126" spans="6:10" x14ac:dyDescent="0.2">
      <c r="F36126" s="610"/>
      <c r="H36126" s="612"/>
      <c r="I36126" s="612"/>
      <c r="J36126" s="612"/>
    </row>
    <row r="36127" spans="6:10" x14ac:dyDescent="0.2">
      <c r="F36127" s="610"/>
      <c r="H36127" s="612"/>
      <c r="I36127" s="612"/>
      <c r="J36127" s="612"/>
    </row>
    <row r="36128" spans="6:10" x14ac:dyDescent="0.2">
      <c r="F36128" s="610"/>
      <c r="H36128" s="612"/>
      <c r="I36128" s="612"/>
      <c r="J36128" s="612"/>
    </row>
    <row r="36129" spans="6:10" x14ac:dyDescent="0.2">
      <c r="F36129" s="610"/>
      <c r="H36129" s="612"/>
      <c r="I36129" s="612"/>
      <c r="J36129" s="612"/>
    </row>
    <row r="36130" spans="6:10" x14ac:dyDescent="0.2">
      <c r="F36130" s="610"/>
      <c r="H36130" s="612"/>
      <c r="I36130" s="612"/>
      <c r="J36130" s="612"/>
    </row>
    <row r="36131" spans="6:10" x14ac:dyDescent="0.2">
      <c r="F36131" s="610"/>
      <c r="H36131" s="612"/>
      <c r="I36131" s="612"/>
      <c r="J36131" s="612"/>
    </row>
    <row r="36132" spans="6:10" x14ac:dyDescent="0.2">
      <c r="F36132" s="610"/>
      <c r="H36132" s="612"/>
      <c r="I36132" s="612"/>
      <c r="J36132" s="612"/>
    </row>
    <row r="36133" spans="6:10" x14ac:dyDescent="0.2">
      <c r="F36133" s="610"/>
      <c r="H36133" s="612"/>
      <c r="I36133" s="612"/>
      <c r="J36133" s="612"/>
    </row>
    <row r="36134" spans="6:10" x14ac:dyDescent="0.2">
      <c r="F36134" s="610"/>
      <c r="H36134" s="612"/>
      <c r="I36134" s="612"/>
      <c r="J36134" s="612"/>
    </row>
    <row r="36135" spans="6:10" x14ac:dyDescent="0.2">
      <c r="F36135" s="610"/>
      <c r="H36135" s="612"/>
      <c r="I36135" s="612"/>
      <c r="J36135" s="612"/>
    </row>
    <row r="36136" spans="6:10" x14ac:dyDescent="0.2">
      <c r="F36136" s="610"/>
      <c r="H36136" s="612"/>
      <c r="I36136" s="612"/>
      <c r="J36136" s="612"/>
    </row>
    <row r="36137" spans="6:10" x14ac:dyDescent="0.2">
      <c r="F36137" s="610"/>
      <c r="H36137" s="612"/>
      <c r="I36137" s="612"/>
      <c r="J36137" s="612"/>
    </row>
    <row r="36138" spans="6:10" x14ac:dyDescent="0.2">
      <c r="F36138" s="610"/>
      <c r="H36138" s="612"/>
      <c r="I36138" s="612"/>
      <c r="J36138" s="612"/>
    </row>
    <row r="36139" spans="6:10" x14ac:dyDescent="0.2">
      <c r="F36139" s="610"/>
      <c r="H36139" s="612"/>
      <c r="I36139" s="612"/>
      <c r="J36139" s="612"/>
    </row>
    <row r="36140" spans="6:10" x14ac:dyDescent="0.2">
      <c r="F36140" s="610"/>
      <c r="H36140" s="612"/>
      <c r="I36140" s="612"/>
      <c r="J36140" s="612"/>
    </row>
    <row r="36141" spans="6:10" x14ac:dyDescent="0.2">
      <c r="F36141" s="610"/>
      <c r="H36141" s="612"/>
      <c r="I36141" s="612"/>
      <c r="J36141" s="612"/>
    </row>
    <row r="36142" spans="6:10" x14ac:dyDescent="0.2">
      <c r="F36142" s="610"/>
      <c r="H36142" s="612"/>
      <c r="I36142" s="612"/>
      <c r="J36142" s="612"/>
    </row>
    <row r="36143" spans="6:10" x14ac:dyDescent="0.2">
      <c r="F36143" s="610"/>
      <c r="H36143" s="612"/>
      <c r="I36143" s="612"/>
      <c r="J36143" s="612"/>
    </row>
    <row r="36144" spans="6:10" x14ac:dyDescent="0.2">
      <c r="F36144" s="610"/>
      <c r="H36144" s="612"/>
      <c r="I36144" s="612"/>
      <c r="J36144" s="612"/>
    </row>
    <row r="36145" spans="6:10" x14ac:dyDescent="0.2">
      <c r="F36145" s="610"/>
      <c r="H36145" s="612"/>
      <c r="I36145" s="612"/>
      <c r="J36145" s="612"/>
    </row>
    <row r="36146" spans="6:10" x14ac:dyDescent="0.2">
      <c r="F36146" s="610"/>
      <c r="H36146" s="612"/>
      <c r="I36146" s="612"/>
      <c r="J36146" s="612"/>
    </row>
    <row r="36147" spans="6:10" x14ac:dyDescent="0.2">
      <c r="F36147" s="610"/>
      <c r="H36147" s="612"/>
      <c r="I36147" s="612"/>
      <c r="J36147" s="612"/>
    </row>
    <row r="36148" spans="6:10" x14ac:dyDescent="0.2">
      <c r="F36148" s="610"/>
      <c r="H36148" s="612"/>
      <c r="I36148" s="612"/>
      <c r="J36148" s="612"/>
    </row>
    <row r="36149" spans="6:10" x14ac:dyDescent="0.2">
      <c r="F36149" s="610"/>
      <c r="H36149" s="612"/>
      <c r="I36149" s="612"/>
      <c r="J36149" s="612"/>
    </row>
    <row r="36150" spans="6:10" x14ac:dyDescent="0.2">
      <c r="F36150" s="610"/>
      <c r="H36150" s="612"/>
      <c r="I36150" s="612"/>
      <c r="J36150" s="612"/>
    </row>
    <row r="36151" spans="6:10" x14ac:dyDescent="0.2">
      <c r="F36151" s="610"/>
      <c r="H36151" s="612"/>
      <c r="I36151" s="612"/>
      <c r="J36151" s="612"/>
    </row>
    <row r="36152" spans="6:10" x14ac:dyDescent="0.2">
      <c r="F36152" s="610"/>
      <c r="H36152" s="612"/>
      <c r="I36152" s="612"/>
      <c r="J36152" s="612"/>
    </row>
    <row r="36153" spans="6:10" x14ac:dyDescent="0.2">
      <c r="F36153" s="610"/>
      <c r="H36153" s="612"/>
      <c r="I36153" s="612"/>
      <c r="J36153" s="612"/>
    </row>
    <row r="36154" spans="6:10" x14ac:dyDescent="0.2">
      <c r="F36154" s="610"/>
      <c r="H36154" s="612"/>
      <c r="I36154" s="612"/>
      <c r="J36154" s="612"/>
    </row>
    <row r="36155" spans="6:10" x14ac:dyDescent="0.2">
      <c r="F36155" s="610"/>
      <c r="H36155" s="612"/>
      <c r="I36155" s="612"/>
      <c r="J36155" s="612"/>
    </row>
    <row r="36156" spans="6:10" x14ac:dyDescent="0.2">
      <c r="F36156" s="610"/>
      <c r="H36156" s="612"/>
      <c r="I36156" s="612"/>
      <c r="J36156" s="612"/>
    </row>
    <row r="36157" spans="6:10" x14ac:dyDescent="0.2">
      <c r="F36157" s="610"/>
      <c r="H36157" s="612"/>
      <c r="I36157" s="612"/>
      <c r="J36157" s="612"/>
    </row>
    <row r="36158" spans="6:10" x14ac:dyDescent="0.2">
      <c r="F36158" s="610"/>
      <c r="H36158" s="612"/>
      <c r="I36158" s="612"/>
      <c r="J36158" s="612"/>
    </row>
    <row r="36159" spans="6:10" x14ac:dyDescent="0.2">
      <c r="F36159" s="610"/>
      <c r="H36159" s="612"/>
      <c r="I36159" s="612"/>
      <c r="J36159" s="612"/>
    </row>
    <row r="36160" spans="6:10" x14ac:dyDescent="0.2">
      <c r="F36160" s="610"/>
      <c r="H36160" s="612"/>
      <c r="I36160" s="612"/>
      <c r="J36160" s="612"/>
    </row>
    <row r="36161" spans="6:10" x14ac:dyDescent="0.2">
      <c r="F36161" s="610"/>
      <c r="H36161" s="612"/>
      <c r="I36161" s="612"/>
      <c r="J36161" s="612"/>
    </row>
    <row r="36162" spans="6:10" x14ac:dyDescent="0.2">
      <c r="F36162" s="610"/>
      <c r="H36162" s="612"/>
      <c r="I36162" s="612"/>
      <c r="J36162" s="612"/>
    </row>
    <row r="36163" spans="6:10" x14ac:dyDescent="0.2">
      <c r="F36163" s="610"/>
      <c r="H36163" s="612"/>
      <c r="I36163" s="612"/>
      <c r="J36163" s="612"/>
    </row>
    <row r="36164" spans="6:10" x14ac:dyDescent="0.2">
      <c r="F36164" s="610"/>
      <c r="H36164" s="612"/>
      <c r="I36164" s="612"/>
      <c r="J36164" s="612"/>
    </row>
    <row r="36165" spans="6:10" x14ac:dyDescent="0.2">
      <c r="F36165" s="610"/>
      <c r="H36165" s="612"/>
      <c r="I36165" s="612"/>
      <c r="J36165" s="612"/>
    </row>
    <row r="36166" spans="6:10" x14ac:dyDescent="0.2">
      <c r="F36166" s="610"/>
      <c r="H36166" s="612"/>
      <c r="I36166" s="612"/>
      <c r="J36166" s="612"/>
    </row>
    <row r="36167" spans="6:10" x14ac:dyDescent="0.2">
      <c r="F36167" s="610"/>
      <c r="H36167" s="612"/>
      <c r="I36167" s="612"/>
      <c r="J36167" s="612"/>
    </row>
    <row r="36168" spans="6:10" x14ac:dyDescent="0.2">
      <c r="F36168" s="610"/>
      <c r="H36168" s="612"/>
      <c r="I36168" s="612"/>
      <c r="J36168" s="612"/>
    </row>
    <row r="36169" spans="6:10" x14ac:dyDescent="0.2">
      <c r="F36169" s="610"/>
      <c r="H36169" s="612"/>
      <c r="I36169" s="612"/>
      <c r="J36169" s="612"/>
    </row>
    <row r="36170" spans="6:10" x14ac:dyDescent="0.2">
      <c r="F36170" s="610"/>
      <c r="H36170" s="612"/>
      <c r="I36170" s="612"/>
      <c r="J36170" s="612"/>
    </row>
    <row r="36171" spans="6:10" x14ac:dyDescent="0.2">
      <c r="F36171" s="610"/>
      <c r="H36171" s="612"/>
      <c r="I36171" s="612"/>
      <c r="J36171" s="612"/>
    </row>
    <row r="36172" spans="6:10" x14ac:dyDescent="0.2">
      <c r="F36172" s="610"/>
      <c r="H36172" s="612"/>
      <c r="I36172" s="612"/>
      <c r="J36172" s="612"/>
    </row>
    <row r="36173" spans="6:10" x14ac:dyDescent="0.2">
      <c r="F36173" s="610"/>
      <c r="H36173" s="612"/>
      <c r="I36173" s="612"/>
      <c r="J36173" s="612"/>
    </row>
    <row r="36174" spans="6:10" x14ac:dyDescent="0.2">
      <c r="F36174" s="610"/>
      <c r="H36174" s="612"/>
      <c r="I36174" s="612"/>
      <c r="J36174" s="612"/>
    </row>
    <row r="36175" spans="6:10" x14ac:dyDescent="0.2">
      <c r="F36175" s="610"/>
      <c r="H36175" s="612"/>
      <c r="I36175" s="612"/>
      <c r="J36175" s="612"/>
    </row>
    <row r="36176" spans="6:10" x14ac:dyDescent="0.2">
      <c r="F36176" s="610"/>
      <c r="H36176" s="612"/>
      <c r="I36176" s="612"/>
      <c r="J36176" s="612"/>
    </row>
    <row r="36177" spans="6:10" x14ac:dyDescent="0.2">
      <c r="F36177" s="610"/>
      <c r="H36177" s="612"/>
      <c r="I36177" s="612"/>
      <c r="J36177" s="612"/>
    </row>
    <row r="36178" spans="6:10" x14ac:dyDescent="0.2">
      <c r="F36178" s="610"/>
      <c r="H36178" s="612"/>
      <c r="I36178" s="612"/>
      <c r="J36178" s="612"/>
    </row>
    <row r="36179" spans="6:10" x14ac:dyDescent="0.2">
      <c r="F36179" s="610"/>
      <c r="H36179" s="612"/>
      <c r="I36179" s="612"/>
      <c r="J36179" s="612"/>
    </row>
    <row r="36180" spans="6:10" x14ac:dyDescent="0.2">
      <c r="F36180" s="610"/>
      <c r="H36180" s="612"/>
      <c r="I36180" s="612"/>
      <c r="J36180" s="612"/>
    </row>
    <row r="36181" spans="6:10" x14ac:dyDescent="0.2">
      <c r="F36181" s="610"/>
      <c r="H36181" s="612"/>
      <c r="I36181" s="612"/>
      <c r="J36181" s="612"/>
    </row>
    <row r="36182" spans="6:10" x14ac:dyDescent="0.2">
      <c r="F36182" s="610"/>
      <c r="H36182" s="612"/>
      <c r="I36182" s="612"/>
      <c r="J36182" s="612"/>
    </row>
    <row r="36183" spans="6:10" x14ac:dyDescent="0.2">
      <c r="F36183" s="610"/>
      <c r="H36183" s="612"/>
      <c r="I36183" s="612"/>
      <c r="J36183" s="612"/>
    </row>
    <row r="36184" spans="6:10" x14ac:dyDescent="0.2">
      <c r="F36184" s="610"/>
      <c r="H36184" s="612"/>
      <c r="I36184" s="612"/>
      <c r="J36184" s="612"/>
    </row>
    <row r="36185" spans="6:10" x14ac:dyDescent="0.2">
      <c r="F36185" s="610"/>
      <c r="H36185" s="612"/>
      <c r="I36185" s="612"/>
      <c r="J36185" s="612"/>
    </row>
    <row r="36186" spans="6:10" x14ac:dyDescent="0.2">
      <c r="F36186" s="610"/>
      <c r="H36186" s="612"/>
      <c r="I36186" s="612"/>
      <c r="J36186" s="612"/>
    </row>
    <row r="36187" spans="6:10" x14ac:dyDescent="0.2">
      <c r="F36187" s="610"/>
      <c r="H36187" s="612"/>
      <c r="I36187" s="612"/>
      <c r="J36187" s="612"/>
    </row>
    <row r="36188" spans="6:10" x14ac:dyDescent="0.2">
      <c r="F36188" s="610"/>
      <c r="H36188" s="612"/>
      <c r="I36188" s="612"/>
      <c r="J36188" s="612"/>
    </row>
    <row r="36189" spans="6:10" x14ac:dyDescent="0.2">
      <c r="F36189" s="610"/>
      <c r="H36189" s="612"/>
      <c r="I36189" s="612"/>
      <c r="J36189" s="612"/>
    </row>
    <row r="36190" spans="6:10" x14ac:dyDescent="0.2">
      <c r="F36190" s="610"/>
      <c r="H36190" s="612"/>
      <c r="I36190" s="612"/>
      <c r="J36190" s="612"/>
    </row>
    <row r="36191" spans="6:10" x14ac:dyDescent="0.2">
      <c r="F36191" s="610"/>
      <c r="H36191" s="612"/>
      <c r="I36191" s="612"/>
      <c r="J36191" s="612"/>
    </row>
    <row r="36192" spans="6:10" x14ac:dyDescent="0.2">
      <c r="F36192" s="610"/>
      <c r="H36192" s="612"/>
      <c r="I36192" s="612"/>
      <c r="J36192" s="612"/>
    </row>
    <row r="36193" spans="6:10" x14ac:dyDescent="0.2">
      <c r="F36193" s="610"/>
      <c r="H36193" s="612"/>
      <c r="I36193" s="612"/>
      <c r="J36193" s="612"/>
    </row>
    <row r="36194" spans="6:10" x14ac:dyDescent="0.2">
      <c r="F36194" s="610"/>
      <c r="H36194" s="612"/>
      <c r="I36194" s="612"/>
      <c r="J36194" s="612"/>
    </row>
    <row r="36195" spans="6:10" x14ac:dyDescent="0.2">
      <c r="F36195" s="610"/>
      <c r="H36195" s="612"/>
      <c r="I36195" s="612"/>
      <c r="J36195" s="612"/>
    </row>
    <row r="36196" spans="6:10" x14ac:dyDescent="0.2">
      <c r="F36196" s="610"/>
      <c r="H36196" s="612"/>
      <c r="I36196" s="612"/>
      <c r="J36196" s="612"/>
    </row>
    <row r="36197" spans="6:10" x14ac:dyDescent="0.2">
      <c r="F36197" s="610"/>
      <c r="H36197" s="612"/>
      <c r="I36197" s="612"/>
      <c r="J36197" s="612"/>
    </row>
    <row r="36198" spans="6:10" x14ac:dyDescent="0.2">
      <c r="F36198" s="610"/>
      <c r="H36198" s="612"/>
      <c r="I36198" s="612"/>
      <c r="J36198" s="612"/>
    </row>
    <row r="36199" spans="6:10" x14ac:dyDescent="0.2">
      <c r="F36199" s="610"/>
      <c r="H36199" s="612"/>
      <c r="I36199" s="612"/>
      <c r="J36199" s="612"/>
    </row>
    <row r="36200" spans="6:10" x14ac:dyDescent="0.2">
      <c r="F36200" s="610"/>
      <c r="H36200" s="612"/>
      <c r="I36200" s="612"/>
      <c r="J36200" s="612"/>
    </row>
    <row r="36201" spans="6:10" x14ac:dyDescent="0.2">
      <c r="F36201" s="610"/>
      <c r="H36201" s="612"/>
      <c r="I36201" s="612"/>
      <c r="J36201" s="612"/>
    </row>
    <row r="36202" spans="6:10" x14ac:dyDescent="0.2">
      <c r="F36202" s="610"/>
      <c r="H36202" s="612"/>
      <c r="I36202" s="612"/>
      <c r="J36202" s="612"/>
    </row>
    <row r="36203" spans="6:10" x14ac:dyDescent="0.2">
      <c r="F36203" s="610"/>
      <c r="H36203" s="612"/>
      <c r="I36203" s="612"/>
      <c r="J36203" s="612"/>
    </row>
    <row r="36204" spans="6:10" x14ac:dyDescent="0.2">
      <c r="F36204" s="610"/>
      <c r="H36204" s="612"/>
      <c r="I36204" s="612"/>
      <c r="J36204" s="612"/>
    </row>
    <row r="36205" spans="6:10" x14ac:dyDescent="0.2">
      <c r="F36205" s="610"/>
      <c r="H36205" s="612"/>
      <c r="I36205" s="612"/>
      <c r="J36205" s="612"/>
    </row>
    <row r="36206" spans="6:10" x14ac:dyDescent="0.2">
      <c r="F36206" s="610"/>
      <c r="H36206" s="612"/>
      <c r="I36206" s="612"/>
      <c r="J36206" s="612"/>
    </row>
    <row r="36207" spans="6:10" x14ac:dyDescent="0.2">
      <c r="F36207" s="610"/>
      <c r="H36207" s="612"/>
      <c r="I36207" s="612"/>
      <c r="J36207" s="612"/>
    </row>
    <row r="36208" spans="6:10" x14ac:dyDescent="0.2">
      <c r="F36208" s="610"/>
      <c r="H36208" s="612"/>
      <c r="I36208" s="612"/>
      <c r="J36208" s="612"/>
    </row>
    <row r="36209" spans="6:10" x14ac:dyDescent="0.2">
      <c r="F36209" s="610"/>
      <c r="H36209" s="612"/>
      <c r="I36209" s="612"/>
      <c r="J36209" s="612"/>
    </row>
    <row r="36210" spans="6:10" x14ac:dyDescent="0.2">
      <c r="F36210" s="610"/>
      <c r="H36210" s="612"/>
      <c r="I36210" s="612"/>
      <c r="J36210" s="612"/>
    </row>
    <row r="36211" spans="6:10" x14ac:dyDescent="0.2">
      <c r="F36211" s="610"/>
      <c r="H36211" s="612"/>
      <c r="I36211" s="612"/>
      <c r="J36211" s="612"/>
    </row>
    <row r="36212" spans="6:10" x14ac:dyDescent="0.2">
      <c r="F36212" s="610"/>
      <c r="H36212" s="612"/>
      <c r="I36212" s="612"/>
      <c r="J36212" s="612"/>
    </row>
    <row r="36213" spans="6:10" x14ac:dyDescent="0.2">
      <c r="F36213" s="610"/>
      <c r="H36213" s="612"/>
      <c r="I36213" s="612"/>
      <c r="J36213" s="612"/>
    </row>
    <row r="36214" spans="6:10" x14ac:dyDescent="0.2">
      <c r="F36214" s="610"/>
      <c r="H36214" s="612"/>
      <c r="I36214" s="612"/>
      <c r="J36214" s="612"/>
    </row>
    <row r="36215" spans="6:10" x14ac:dyDescent="0.2">
      <c r="F36215" s="610"/>
      <c r="H36215" s="612"/>
      <c r="I36215" s="612"/>
      <c r="J36215" s="612"/>
    </row>
    <row r="36216" spans="6:10" x14ac:dyDescent="0.2">
      <c r="F36216" s="610"/>
      <c r="H36216" s="612"/>
      <c r="I36216" s="612"/>
      <c r="J36216" s="612"/>
    </row>
    <row r="36217" spans="6:10" x14ac:dyDescent="0.2">
      <c r="F36217" s="610"/>
      <c r="H36217" s="612"/>
      <c r="I36217" s="612"/>
      <c r="J36217" s="612"/>
    </row>
    <row r="36218" spans="6:10" x14ac:dyDescent="0.2">
      <c r="F36218" s="610"/>
      <c r="H36218" s="612"/>
      <c r="I36218" s="612"/>
      <c r="J36218" s="612"/>
    </row>
    <row r="36219" spans="6:10" x14ac:dyDescent="0.2">
      <c r="F36219" s="610"/>
      <c r="H36219" s="612"/>
      <c r="I36219" s="612"/>
      <c r="J36219" s="612"/>
    </row>
    <row r="36220" spans="6:10" x14ac:dyDescent="0.2">
      <c r="F36220" s="610"/>
      <c r="H36220" s="612"/>
      <c r="I36220" s="612"/>
      <c r="J36220" s="612"/>
    </row>
    <row r="36221" spans="6:10" x14ac:dyDescent="0.2">
      <c r="F36221" s="610"/>
      <c r="H36221" s="612"/>
      <c r="I36221" s="612"/>
      <c r="J36221" s="612"/>
    </row>
    <row r="36222" spans="6:10" x14ac:dyDescent="0.2">
      <c r="F36222" s="610"/>
      <c r="H36222" s="612"/>
      <c r="I36222" s="612"/>
      <c r="J36222" s="612"/>
    </row>
    <row r="36223" spans="6:10" x14ac:dyDescent="0.2">
      <c r="F36223" s="610"/>
      <c r="H36223" s="612"/>
      <c r="I36223" s="612"/>
      <c r="J36223" s="612"/>
    </row>
    <row r="36224" spans="6:10" x14ac:dyDescent="0.2">
      <c r="F36224" s="610"/>
      <c r="H36224" s="612"/>
      <c r="I36224" s="612"/>
      <c r="J36224" s="612"/>
    </row>
    <row r="36225" spans="6:10" x14ac:dyDescent="0.2">
      <c r="F36225" s="610"/>
      <c r="H36225" s="612"/>
      <c r="I36225" s="612"/>
      <c r="J36225" s="612"/>
    </row>
    <row r="36226" spans="6:10" x14ac:dyDescent="0.2">
      <c r="F36226" s="610"/>
      <c r="H36226" s="612"/>
      <c r="I36226" s="612"/>
      <c r="J36226" s="612"/>
    </row>
    <row r="36227" spans="6:10" x14ac:dyDescent="0.2">
      <c r="F36227" s="610"/>
      <c r="H36227" s="612"/>
      <c r="I36227" s="612"/>
      <c r="J36227" s="612"/>
    </row>
    <row r="36228" spans="6:10" x14ac:dyDescent="0.2">
      <c r="F36228" s="610"/>
      <c r="H36228" s="612"/>
      <c r="I36228" s="612"/>
      <c r="J36228" s="612"/>
    </row>
    <row r="36229" spans="6:10" x14ac:dyDescent="0.2">
      <c r="F36229" s="610"/>
      <c r="H36229" s="612"/>
      <c r="I36229" s="612"/>
      <c r="J36229" s="612"/>
    </row>
    <row r="36230" spans="6:10" x14ac:dyDescent="0.2">
      <c r="F36230" s="610"/>
      <c r="H36230" s="612"/>
      <c r="I36230" s="612"/>
      <c r="J36230" s="612"/>
    </row>
    <row r="36231" spans="6:10" x14ac:dyDescent="0.2">
      <c r="F36231" s="610"/>
      <c r="H36231" s="612"/>
      <c r="I36231" s="612"/>
      <c r="J36231" s="612"/>
    </row>
    <row r="36232" spans="6:10" x14ac:dyDescent="0.2">
      <c r="F36232" s="610"/>
      <c r="H36232" s="612"/>
      <c r="I36232" s="612"/>
      <c r="J36232" s="612"/>
    </row>
    <row r="36233" spans="6:10" x14ac:dyDescent="0.2">
      <c r="F36233" s="610"/>
      <c r="H36233" s="612"/>
      <c r="I36233" s="612"/>
      <c r="J36233" s="612"/>
    </row>
    <row r="36234" spans="6:10" x14ac:dyDescent="0.2">
      <c r="F36234" s="610"/>
      <c r="H36234" s="612"/>
      <c r="I36234" s="612"/>
      <c r="J36234" s="612"/>
    </row>
    <row r="36235" spans="6:10" x14ac:dyDescent="0.2">
      <c r="F36235" s="610"/>
      <c r="H36235" s="612"/>
      <c r="I36235" s="612"/>
      <c r="J36235" s="612"/>
    </row>
    <row r="36236" spans="6:10" x14ac:dyDescent="0.2">
      <c r="F36236" s="610"/>
      <c r="H36236" s="612"/>
      <c r="I36236" s="612"/>
      <c r="J36236" s="612"/>
    </row>
    <row r="36237" spans="6:10" x14ac:dyDescent="0.2">
      <c r="F36237" s="610"/>
      <c r="H36237" s="612"/>
      <c r="I36237" s="612"/>
      <c r="J36237" s="612"/>
    </row>
    <row r="36238" spans="6:10" x14ac:dyDescent="0.2">
      <c r="F36238" s="610"/>
      <c r="H36238" s="612"/>
      <c r="I36238" s="612"/>
      <c r="J36238" s="612"/>
    </row>
    <row r="36239" spans="6:10" x14ac:dyDescent="0.2">
      <c r="F36239" s="610"/>
      <c r="H36239" s="612"/>
      <c r="I36239" s="612"/>
      <c r="J36239" s="612"/>
    </row>
    <row r="36240" spans="6:10" x14ac:dyDescent="0.2">
      <c r="F36240" s="610"/>
      <c r="H36240" s="612"/>
      <c r="I36240" s="612"/>
      <c r="J36240" s="612"/>
    </row>
    <row r="36241" spans="6:10" x14ac:dyDescent="0.2">
      <c r="F36241" s="610"/>
      <c r="H36241" s="612"/>
      <c r="I36241" s="612"/>
      <c r="J36241" s="612"/>
    </row>
    <row r="36242" spans="6:10" x14ac:dyDescent="0.2">
      <c r="F36242" s="610"/>
      <c r="H36242" s="612"/>
      <c r="I36242" s="612"/>
      <c r="J36242" s="612"/>
    </row>
    <row r="36243" spans="6:10" x14ac:dyDescent="0.2">
      <c r="F36243" s="610"/>
      <c r="H36243" s="612"/>
      <c r="I36243" s="612"/>
      <c r="J36243" s="612"/>
    </row>
    <row r="36244" spans="6:10" x14ac:dyDescent="0.2">
      <c r="F36244" s="610"/>
      <c r="H36244" s="612"/>
      <c r="I36244" s="612"/>
      <c r="J36244" s="612"/>
    </row>
    <row r="36245" spans="6:10" x14ac:dyDescent="0.2">
      <c r="F36245" s="610"/>
      <c r="H36245" s="612"/>
      <c r="I36245" s="612"/>
      <c r="J36245" s="612"/>
    </row>
    <row r="36246" spans="6:10" x14ac:dyDescent="0.2">
      <c r="F36246" s="610"/>
      <c r="H36246" s="612"/>
      <c r="I36246" s="612"/>
      <c r="J36246" s="612"/>
    </row>
    <row r="36247" spans="6:10" x14ac:dyDescent="0.2">
      <c r="F36247" s="610"/>
      <c r="H36247" s="612"/>
      <c r="I36247" s="612"/>
      <c r="J36247" s="612"/>
    </row>
    <row r="36248" spans="6:10" x14ac:dyDescent="0.2">
      <c r="F36248" s="610"/>
      <c r="H36248" s="612"/>
      <c r="I36248" s="612"/>
      <c r="J36248" s="612"/>
    </row>
    <row r="36249" spans="6:10" x14ac:dyDescent="0.2">
      <c r="F36249" s="610"/>
      <c r="H36249" s="612"/>
      <c r="I36249" s="612"/>
      <c r="J36249" s="612"/>
    </row>
    <row r="36250" spans="6:10" x14ac:dyDescent="0.2">
      <c r="F36250" s="610"/>
      <c r="H36250" s="612"/>
      <c r="I36250" s="612"/>
      <c r="J36250" s="612"/>
    </row>
    <row r="36251" spans="6:10" x14ac:dyDescent="0.2">
      <c r="F36251" s="610"/>
      <c r="H36251" s="612"/>
      <c r="I36251" s="612"/>
      <c r="J36251" s="612"/>
    </row>
    <row r="36252" spans="6:10" x14ac:dyDescent="0.2">
      <c r="F36252" s="610"/>
      <c r="H36252" s="612"/>
      <c r="I36252" s="612"/>
      <c r="J36252" s="612"/>
    </row>
    <row r="36253" spans="6:10" x14ac:dyDescent="0.2">
      <c r="F36253" s="610"/>
      <c r="H36253" s="612"/>
      <c r="I36253" s="612"/>
      <c r="J36253" s="612"/>
    </row>
    <row r="36254" spans="6:10" x14ac:dyDescent="0.2">
      <c r="F36254" s="610"/>
      <c r="H36254" s="612"/>
      <c r="I36254" s="612"/>
      <c r="J36254" s="612"/>
    </row>
    <row r="36255" spans="6:10" x14ac:dyDescent="0.2">
      <c r="F36255" s="610"/>
      <c r="H36255" s="612"/>
      <c r="I36255" s="612"/>
      <c r="J36255" s="612"/>
    </row>
    <row r="36256" spans="6:10" x14ac:dyDescent="0.2">
      <c r="F36256" s="610"/>
      <c r="H36256" s="612"/>
      <c r="I36256" s="612"/>
      <c r="J36256" s="612"/>
    </row>
    <row r="36257" spans="6:10" x14ac:dyDescent="0.2">
      <c r="F36257" s="610"/>
      <c r="H36257" s="612"/>
      <c r="I36257" s="612"/>
      <c r="J36257" s="612"/>
    </row>
    <row r="36258" spans="6:10" x14ac:dyDescent="0.2">
      <c r="F36258" s="610"/>
      <c r="H36258" s="612"/>
      <c r="I36258" s="612"/>
      <c r="J36258" s="612"/>
    </row>
    <row r="36259" spans="6:10" x14ac:dyDescent="0.2">
      <c r="F36259" s="610"/>
      <c r="H36259" s="612"/>
      <c r="I36259" s="612"/>
      <c r="J36259" s="612"/>
    </row>
    <row r="36260" spans="6:10" x14ac:dyDescent="0.2">
      <c r="F36260" s="610"/>
      <c r="H36260" s="612"/>
      <c r="I36260" s="612"/>
      <c r="J36260" s="612"/>
    </row>
    <row r="36261" spans="6:10" x14ac:dyDescent="0.2">
      <c r="F36261" s="610"/>
      <c r="H36261" s="612"/>
      <c r="I36261" s="612"/>
      <c r="J36261" s="612"/>
    </row>
    <row r="36262" spans="6:10" x14ac:dyDescent="0.2">
      <c r="F36262" s="610"/>
      <c r="H36262" s="612"/>
      <c r="I36262" s="612"/>
      <c r="J36262" s="612"/>
    </row>
    <row r="36263" spans="6:10" x14ac:dyDescent="0.2">
      <c r="F36263" s="610"/>
      <c r="H36263" s="612"/>
      <c r="I36263" s="612"/>
      <c r="J36263" s="612"/>
    </row>
    <row r="36264" spans="6:10" x14ac:dyDescent="0.2">
      <c r="F36264" s="610"/>
      <c r="H36264" s="612"/>
      <c r="I36264" s="612"/>
      <c r="J36264" s="612"/>
    </row>
    <row r="36265" spans="6:10" x14ac:dyDescent="0.2">
      <c r="F36265" s="610"/>
      <c r="H36265" s="612"/>
      <c r="I36265" s="612"/>
      <c r="J36265" s="612"/>
    </row>
    <row r="36266" spans="6:10" x14ac:dyDescent="0.2">
      <c r="F36266" s="610"/>
      <c r="H36266" s="612"/>
      <c r="I36266" s="612"/>
      <c r="J36266" s="612"/>
    </row>
    <row r="36267" spans="6:10" x14ac:dyDescent="0.2">
      <c r="F36267" s="610"/>
      <c r="H36267" s="612"/>
      <c r="I36267" s="612"/>
      <c r="J36267" s="612"/>
    </row>
    <row r="36268" spans="6:10" x14ac:dyDescent="0.2">
      <c r="F36268" s="610"/>
      <c r="H36268" s="612"/>
      <c r="I36268" s="612"/>
      <c r="J36268" s="612"/>
    </row>
    <row r="36269" spans="6:10" x14ac:dyDescent="0.2">
      <c r="F36269" s="610"/>
      <c r="H36269" s="612"/>
      <c r="I36269" s="612"/>
      <c r="J36269" s="612"/>
    </row>
    <row r="36270" spans="6:10" x14ac:dyDescent="0.2">
      <c r="F36270" s="610"/>
      <c r="H36270" s="612"/>
      <c r="I36270" s="612"/>
      <c r="J36270" s="612"/>
    </row>
    <row r="36271" spans="6:10" x14ac:dyDescent="0.2">
      <c r="F36271" s="610"/>
      <c r="H36271" s="612"/>
      <c r="I36271" s="612"/>
      <c r="J36271" s="612"/>
    </row>
    <row r="36272" spans="6:10" x14ac:dyDescent="0.2">
      <c r="F36272" s="610"/>
      <c r="H36272" s="612"/>
      <c r="I36272" s="612"/>
      <c r="J36272" s="612"/>
    </row>
    <row r="36273" spans="6:10" x14ac:dyDescent="0.2">
      <c r="F36273" s="610"/>
      <c r="H36273" s="612"/>
      <c r="I36273" s="612"/>
      <c r="J36273" s="612"/>
    </row>
    <row r="36274" spans="6:10" x14ac:dyDescent="0.2">
      <c r="F36274" s="610"/>
      <c r="H36274" s="612"/>
      <c r="I36274" s="612"/>
      <c r="J36274" s="612"/>
    </row>
    <row r="36275" spans="6:10" x14ac:dyDescent="0.2">
      <c r="F36275" s="610"/>
      <c r="H36275" s="612"/>
      <c r="I36275" s="612"/>
      <c r="J36275" s="612"/>
    </row>
    <row r="36276" spans="6:10" x14ac:dyDescent="0.2">
      <c r="F36276" s="610"/>
      <c r="H36276" s="612"/>
      <c r="I36276" s="612"/>
      <c r="J36276" s="612"/>
    </row>
    <row r="36277" spans="6:10" x14ac:dyDescent="0.2">
      <c r="F36277" s="610"/>
      <c r="H36277" s="612"/>
      <c r="I36277" s="612"/>
      <c r="J36277" s="612"/>
    </row>
    <row r="36278" spans="6:10" x14ac:dyDescent="0.2">
      <c r="F36278" s="610"/>
      <c r="H36278" s="612"/>
      <c r="I36278" s="612"/>
      <c r="J36278" s="612"/>
    </row>
    <row r="36279" spans="6:10" x14ac:dyDescent="0.2">
      <c r="F36279" s="610"/>
      <c r="H36279" s="612"/>
      <c r="I36279" s="612"/>
      <c r="J36279" s="612"/>
    </row>
    <row r="36280" spans="6:10" x14ac:dyDescent="0.2">
      <c r="F36280" s="610"/>
      <c r="H36280" s="612"/>
      <c r="I36280" s="612"/>
      <c r="J36280" s="612"/>
    </row>
    <row r="36281" spans="6:10" x14ac:dyDescent="0.2">
      <c r="F36281" s="610"/>
      <c r="H36281" s="612"/>
      <c r="I36281" s="612"/>
      <c r="J36281" s="612"/>
    </row>
    <row r="36282" spans="6:10" x14ac:dyDescent="0.2">
      <c r="F36282" s="610"/>
      <c r="H36282" s="612"/>
      <c r="I36282" s="612"/>
      <c r="J36282" s="612"/>
    </row>
    <row r="36283" spans="6:10" x14ac:dyDescent="0.2">
      <c r="F36283" s="610"/>
      <c r="H36283" s="612"/>
      <c r="I36283" s="612"/>
      <c r="J36283" s="612"/>
    </row>
    <row r="36284" spans="6:10" x14ac:dyDescent="0.2">
      <c r="F36284" s="610"/>
      <c r="H36284" s="612"/>
      <c r="I36284" s="612"/>
      <c r="J36284" s="612"/>
    </row>
    <row r="36285" spans="6:10" x14ac:dyDescent="0.2">
      <c r="F36285" s="610"/>
      <c r="H36285" s="612"/>
      <c r="I36285" s="612"/>
      <c r="J36285" s="612"/>
    </row>
    <row r="36286" spans="6:10" x14ac:dyDescent="0.2">
      <c r="F36286" s="610"/>
      <c r="H36286" s="612"/>
      <c r="I36286" s="612"/>
      <c r="J36286" s="612"/>
    </row>
    <row r="36287" spans="6:10" x14ac:dyDescent="0.2">
      <c r="F36287" s="610"/>
      <c r="H36287" s="612"/>
      <c r="I36287" s="612"/>
      <c r="J36287" s="612"/>
    </row>
    <row r="36288" spans="6:10" x14ac:dyDescent="0.2">
      <c r="F36288" s="610"/>
      <c r="H36288" s="612"/>
      <c r="I36288" s="612"/>
      <c r="J36288" s="612"/>
    </row>
    <row r="36289" spans="6:10" x14ac:dyDescent="0.2">
      <c r="F36289" s="610"/>
      <c r="H36289" s="612"/>
      <c r="I36289" s="612"/>
      <c r="J36289" s="612"/>
    </row>
    <row r="36290" spans="6:10" x14ac:dyDescent="0.2">
      <c r="F36290" s="610"/>
      <c r="H36290" s="612"/>
      <c r="I36290" s="612"/>
      <c r="J36290" s="612"/>
    </row>
    <row r="36291" spans="6:10" x14ac:dyDescent="0.2">
      <c r="F36291" s="610"/>
      <c r="H36291" s="612"/>
      <c r="I36291" s="612"/>
      <c r="J36291" s="612"/>
    </row>
    <row r="36292" spans="6:10" x14ac:dyDescent="0.2">
      <c r="F36292" s="610"/>
      <c r="H36292" s="612"/>
      <c r="I36292" s="612"/>
      <c r="J36292" s="612"/>
    </row>
    <row r="36293" spans="6:10" x14ac:dyDescent="0.2">
      <c r="F36293" s="610"/>
      <c r="H36293" s="612"/>
      <c r="I36293" s="612"/>
      <c r="J36293" s="612"/>
    </row>
    <row r="36294" spans="6:10" x14ac:dyDescent="0.2">
      <c r="F36294" s="610"/>
      <c r="H36294" s="612"/>
      <c r="I36294" s="612"/>
      <c r="J36294" s="612"/>
    </row>
    <row r="36295" spans="6:10" x14ac:dyDescent="0.2">
      <c r="F36295" s="610"/>
      <c r="H36295" s="612"/>
      <c r="I36295" s="612"/>
      <c r="J36295" s="612"/>
    </row>
    <row r="36296" spans="6:10" x14ac:dyDescent="0.2">
      <c r="F36296" s="610"/>
      <c r="H36296" s="612"/>
      <c r="I36296" s="612"/>
      <c r="J36296" s="612"/>
    </row>
    <row r="36297" spans="6:10" x14ac:dyDescent="0.2">
      <c r="F36297" s="610"/>
      <c r="H36297" s="612"/>
      <c r="I36297" s="612"/>
      <c r="J36297" s="612"/>
    </row>
    <row r="36298" spans="6:10" x14ac:dyDescent="0.2">
      <c r="F36298" s="610"/>
      <c r="H36298" s="612"/>
      <c r="I36298" s="612"/>
      <c r="J36298" s="612"/>
    </row>
    <row r="36299" spans="6:10" x14ac:dyDescent="0.2">
      <c r="F36299" s="610"/>
      <c r="H36299" s="612"/>
      <c r="I36299" s="612"/>
      <c r="J36299" s="612"/>
    </row>
    <row r="36300" spans="6:10" x14ac:dyDescent="0.2">
      <c r="F36300" s="610"/>
      <c r="H36300" s="612"/>
      <c r="I36300" s="612"/>
      <c r="J36300" s="612"/>
    </row>
    <row r="36301" spans="6:10" x14ac:dyDescent="0.2">
      <c r="F36301" s="610"/>
      <c r="H36301" s="612"/>
      <c r="I36301" s="612"/>
      <c r="J36301" s="612"/>
    </row>
    <row r="36302" spans="6:10" x14ac:dyDescent="0.2">
      <c r="F36302" s="610"/>
      <c r="H36302" s="612"/>
      <c r="I36302" s="612"/>
      <c r="J36302" s="612"/>
    </row>
    <row r="36303" spans="6:10" x14ac:dyDescent="0.2">
      <c r="F36303" s="610"/>
      <c r="H36303" s="612"/>
      <c r="I36303" s="612"/>
      <c r="J36303" s="612"/>
    </row>
    <row r="36304" spans="6:10" x14ac:dyDescent="0.2">
      <c r="F36304" s="610"/>
      <c r="H36304" s="612"/>
      <c r="I36304" s="612"/>
      <c r="J36304" s="612"/>
    </row>
    <row r="36305" spans="6:10" x14ac:dyDescent="0.2">
      <c r="F36305" s="610"/>
      <c r="H36305" s="612"/>
      <c r="I36305" s="612"/>
      <c r="J36305" s="612"/>
    </row>
    <row r="36306" spans="6:10" x14ac:dyDescent="0.2">
      <c r="F36306" s="610"/>
      <c r="H36306" s="612"/>
      <c r="I36306" s="612"/>
      <c r="J36306" s="612"/>
    </row>
    <row r="36307" spans="6:10" x14ac:dyDescent="0.2">
      <c r="F36307" s="610"/>
      <c r="H36307" s="612"/>
      <c r="I36307" s="612"/>
      <c r="J36307" s="612"/>
    </row>
    <row r="36308" spans="6:10" x14ac:dyDescent="0.2">
      <c r="F36308" s="610"/>
      <c r="H36308" s="612"/>
      <c r="I36308" s="612"/>
      <c r="J36308" s="612"/>
    </row>
    <row r="36309" spans="6:10" x14ac:dyDescent="0.2">
      <c r="F36309" s="610"/>
      <c r="H36309" s="612"/>
      <c r="I36309" s="612"/>
      <c r="J36309" s="612"/>
    </row>
    <row r="36310" spans="6:10" x14ac:dyDescent="0.2">
      <c r="F36310" s="610"/>
      <c r="H36310" s="612"/>
      <c r="I36310" s="612"/>
      <c r="J36310" s="612"/>
    </row>
    <row r="36311" spans="6:10" x14ac:dyDescent="0.2">
      <c r="F36311" s="610"/>
      <c r="H36311" s="612"/>
      <c r="I36311" s="612"/>
      <c r="J36311" s="612"/>
    </row>
    <row r="36312" spans="6:10" x14ac:dyDescent="0.2">
      <c r="F36312" s="610"/>
      <c r="H36312" s="612"/>
      <c r="I36312" s="612"/>
      <c r="J36312" s="612"/>
    </row>
    <row r="36313" spans="6:10" x14ac:dyDescent="0.2">
      <c r="F36313" s="610"/>
      <c r="H36313" s="612"/>
      <c r="I36313" s="612"/>
      <c r="J36313" s="612"/>
    </row>
    <row r="36314" spans="6:10" x14ac:dyDescent="0.2">
      <c r="F36314" s="610"/>
      <c r="H36314" s="612"/>
      <c r="I36314" s="612"/>
      <c r="J36314" s="612"/>
    </row>
    <row r="36315" spans="6:10" x14ac:dyDescent="0.2">
      <c r="F36315" s="610"/>
      <c r="H36315" s="612"/>
      <c r="I36315" s="612"/>
      <c r="J36315" s="612"/>
    </row>
    <row r="36316" spans="6:10" x14ac:dyDescent="0.2">
      <c r="F36316" s="610"/>
      <c r="H36316" s="612"/>
      <c r="I36316" s="612"/>
      <c r="J36316" s="612"/>
    </row>
  </sheetData>
  <sheetProtection algorithmName="SHA-512" hashValue="HxA7ZB/LQu0akAykt6QdNqfxJrFSdGewSYGhSF5owdkKN2dRTlyZDBgLr+sQDYo9M7467ohGV9kyMY2MmbNimA==" saltValue="GTwM+ZZHktjFfYWqR6WSIA==" spinCount="100000"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77"/>
  <sheetViews>
    <sheetView workbookViewId="0">
      <selection activeCell="C29" sqref="C29"/>
    </sheetView>
  </sheetViews>
  <sheetFormatPr defaultRowHeight="12.75" x14ac:dyDescent="0.2"/>
  <cols>
    <col min="1" max="1" width="1.5703125" customWidth="1"/>
    <col min="2" max="2" width="3.42578125" customWidth="1"/>
    <col min="3" max="3" width="14.7109375" customWidth="1"/>
    <col min="4" max="4" width="12.42578125" customWidth="1"/>
    <col min="5" max="5" width="14.7109375" customWidth="1"/>
    <col min="6" max="6" width="11.42578125" customWidth="1"/>
    <col min="7" max="7" width="12.28515625" customWidth="1"/>
    <col min="8" max="8" width="10.85546875" bestFit="1" customWidth="1"/>
    <col min="9" max="9" width="9.42578125" customWidth="1"/>
    <col min="10" max="10" width="10.28515625" customWidth="1"/>
    <col min="11" max="11" width="11.140625" customWidth="1"/>
    <col min="12" max="12" width="11" customWidth="1"/>
    <col min="13" max="13" width="9.7109375" customWidth="1"/>
    <col min="14" max="14" width="9.85546875" customWidth="1"/>
    <col min="15" max="15" width="11.140625" customWidth="1"/>
    <col min="16" max="16" width="9.5703125" customWidth="1"/>
    <col min="17" max="17" width="4.42578125" customWidth="1"/>
    <col min="18" max="18" width="10.7109375" customWidth="1"/>
    <col min="19" max="19" width="10.85546875" customWidth="1"/>
    <col min="20" max="20" width="10.28515625" customWidth="1"/>
    <col min="21" max="21" width="10.140625" customWidth="1"/>
    <col min="22" max="26" width="9.5703125" customWidth="1"/>
    <col min="31" max="31" width="14.28515625" customWidth="1"/>
    <col min="32" max="32" width="13.140625" customWidth="1"/>
    <col min="65" max="65" width="13.7109375" customWidth="1"/>
    <col min="66" max="66" width="14.42578125" customWidth="1"/>
    <col min="67" max="67" width="13.140625" customWidth="1"/>
    <col min="257" max="257" width="1.5703125" customWidth="1"/>
    <col min="258" max="258" width="3.42578125" customWidth="1"/>
    <col min="259" max="259" width="14.7109375" customWidth="1"/>
    <col min="260" max="260" width="12.42578125" customWidth="1"/>
    <col min="261" max="261" width="14.7109375" customWidth="1"/>
    <col min="262" max="262" width="11.42578125" customWidth="1"/>
    <col min="263" max="263" width="12.28515625" customWidth="1"/>
    <col min="264" max="264" width="10.85546875" bestFit="1" customWidth="1"/>
    <col min="265" max="265" width="9.42578125" customWidth="1"/>
    <col min="266" max="266" width="10.28515625" customWidth="1"/>
    <col min="267" max="267" width="11.140625" customWidth="1"/>
    <col min="268" max="268" width="11" customWidth="1"/>
    <col min="269" max="269" width="9.7109375" customWidth="1"/>
    <col min="270" max="270" width="9.85546875" customWidth="1"/>
    <col min="271" max="271" width="11.140625" customWidth="1"/>
    <col min="272" max="272" width="9.5703125" customWidth="1"/>
    <col min="273" max="273" width="4.42578125" customWidth="1"/>
    <col min="274" max="274" width="10.7109375" customWidth="1"/>
    <col min="275" max="275" width="10.85546875" customWidth="1"/>
    <col min="276" max="276" width="10.28515625" customWidth="1"/>
    <col min="277" max="277" width="10.140625" customWidth="1"/>
    <col min="278" max="282" width="9.5703125" customWidth="1"/>
    <col min="287" max="287" width="14.28515625" customWidth="1"/>
    <col min="288" max="288" width="13.140625" customWidth="1"/>
    <col min="321" max="321" width="13.7109375" customWidth="1"/>
    <col min="322" max="322" width="14.42578125" customWidth="1"/>
    <col min="323" max="323" width="13.140625" customWidth="1"/>
    <col min="513" max="513" width="1.5703125" customWidth="1"/>
    <col min="514" max="514" width="3.42578125" customWidth="1"/>
    <col min="515" max="515" width="14.7109375" customWidth="1"/>
    <col min="516" max="516" width="12.42578125" customWidth="1"/>
    <col min="517" max="517" width="14.7109375" customWidth="1"/>
    <col min="518" max="518" width="11.42578125" customWidth="1"/>
    <col min="519" max="519" width="12.28515625" customWidth="1"/>
    <col min="520" max="520" width="10.85546875" bestFit="1" customWidth="1"/>
    <col min="521" max="521" width="9.42578125" customWidth="1"/>
    <col min="522" max="522" width="10.28515625" customWidth="1"/>
    <col min="523" max="523" width="11.140625" customWidth="1"/>
    <col min="524" max="524" width="11" customWidth="1"/>
    <col min="525" max="525" width="9.7109375" customWidth="1"/>
    <col min="526" max="526" width="9.85546875" customWidth="1"/>
    <col min="527" max="527" width="11.140625" customWidth="1"/>
    <col min="528" max="528" width="9.5703125" customWidth="1"/>
    <col min="529" max="529" width="4.42578125" customWidth="1"/>
    <col min="530" max="530" width="10.7109375" customWidth="1"/>
    <col min="531" max="531" width="10.85546875" customWidth="1"/>
    <col min="532" max="532" width="10.28515625" customWidth="1"/>
    <col min="533" max="533" width="10.140625" customWidth="1"/>
    <col min="534" max="538" width="9.5703125" customWidth="1"/>
    <col min="543" max="543" width="14.28515625" customWidth="1"/>
    <col min="544" max="544" width="13.140625" customWidth="1"/>
    <col min="577" max="577" width="13.7109375" customWidth="1"/>
    <col min="578" max="578" width="14.42578125" customWidth="1"/>
    <col min="579" max="579" width="13.140625" customWidth="1"/>
    <col min="769" max="769" width="1.5703125" customWidth="1"/>
    <col min="770" max="770" width="3.42578125" customWidth="1"/>
    <col min="771" max="771" width="14.7109375" customWidth="1"/>
    <col min="772" max="772" width="12.42578125" customWidth="1"/>
    <col min="773" max="773" width="14.7109375" customWidth="1"/>
    <col min="774" max="774" width="11.42578125" customWidth="1"/>
    <col min="775" max="775" width="12.28515625" customWidth="1"/>
    <col min="776" max="776" width="10.85546875" bestFit="1" customWidth="1"/>
    <col min="777" max="777" width="9.42578125" customWidth="1"/>
    <col min="778" max="778" width="10.28515625" customWidth="1"/>
    <col min="779" max="779" width="11.140625" customWidth="1"/>
    <col min="780" max="780" width="11" customWidth="1"/>
    <col min="781" max="781" width="9.7109375" customWidth="1"/>
    <col min="782" max="782" width="9.85546875" customWidth="1"/>
    <col min="783" max="783" width="11.140625" customWidth="1"/>
    <col min="784" max="784" width="9.5703125" customWidth="1"/>
    <col min="785" max="785" width="4.42578125" customWidth="1"/>
    <col min="786" max="786" width="10.7109375" customWidth="1"/>
    <col min="787" max="787" width="10.85546875" customWidth="1"/>
    <col min="788" max="788" width="10.28515625" customWidth="1"/>
    <col min="789" max="789" width="10.140625" customWidth="1"/>
    <col min="790" max="794" width="9.5703125" customWidth="1"/>
    <col min="799" max="799" width="14.28515625" customWidth="1"/>
    <col min="800" max="800" width="13.140625" customWidth="1"/>
    <col min="833" max="833" width="13.7109375" customWidth="1"/>
    <col min="834" max="834" width="14.42578125" customWidth="1"/>
    <col min="835" max="835" width="13.140625" customWidth="1"/>
    <col min="1025" max="1025" width="1.5703125" customWidth="1"/>
    <col min="1026" max="1026" width="3.42578125" customWidth="1"/>
    <col min="1027" max="1027" width="14.7109375" customWidth="1"/>
    <col min="1028" max="1028" width="12.42578125" customWidth="1"/>
    <col min="1029" max="1029" width="14.7109375" customWidth="1"/>
    <col min="1030" max="1030" width="11.42578125" customWidth="1"/>
    <col min="1031" max="1031" width="12.28515625" customWidth="1"/>
    <col min="1032" max="1032" width="10.85546875" bestFit="1" customWidth="1"/>
    <col min="1033" max="1033" width="9.42578125" customWidth="1"/>
    <col min="1034" max="1034" width="10.28515625" customWidth="1"/>
    <col min="1035" max="1035" width="11.140625" customWidth="1"/>
    <col min="1036" max="1036" width="11" customWidth="1"/>
    <col min="1037" max="1037" width="9.7109375" customWidth="1"/>
    <col min="1038" max="1038" width="9.85546875" customWidth="1"/>
    <col min="1039" max="1039" width="11.140625" customWidth="1"/>
    <col min="1040" max="1040" width="9.5703125" customWidth="1"/>
    <col min="1041" max="1041" width="4.42578125" customWidth="1"/>
    <col min="1042" max="1042" width="10.7109375" customWidth="1"/>
    <col min="1043" max="1043" width="10.85546875" customWidth="1"/>
    <col min="1044" max="1044" width="10.28515625" customWidth="1"/>
    <col min="1045" max="1045" width="10.140625" customWidth="1"/>
    <col min="1046" max="1050" width="9.5703125" customWidth="1"/>
    <col min="1055" max="1055" width="14.28515625" customWidth="1"/>
    <col min="1056" max="1056" width="13.140625" customWidth="1"/>
    <col min="1089" max="1089" width="13.7109375" customWidth="1"/>
    <col min="1090" max="1090" width="14.42578125" customWidth="1"/>
    <col min="1091" max="1091" width="13.140625" customWidth="1"/>
    <col min="1281" max="1281" width="1.5703125" customWidth="1"/>
    <col min="1282" max="1282" width="3.42578125" customWidth="1"/>
    <col min="1283" max="1283" width="14.7109375" customWidth="1"/>
    <col min="1284" max="1284" width="12.42578125" customWidth="1"/>
    <col min="1285" max="1285" width="14.7109375" customWidth="1"/>
    <col min="1286" max="1286" width="11.42578125" customWidth="1"/>
    <col min="1287" max="1287" width="12.28515625" customWidth="1"/>
    <col min="1288" max="1288" width="10.85546875" bestFit="1" customWidth="1"/>
    <col min="1289" max="1289" width="9.42578125" customWidth="1"/>
    <col min="1290" max="1290" width="10.28515625" customWidth="1"/>
    <col min="1291" max="1291" width="11.140625" customWidth="1"/>
    <col min="1292" max="1292" width="11" customWidth="1"/>
    <col min="1293" max="1293" width="9.7109375" customWidth="1"/>
    <col min="1294" max="1294" width="9.85546875" customWidth="1"/>
    <col min="1295" max="1295" width="11.140625" customWidth="1"/>
    <col min="1296" max="1296" width="9.5703125" customWidth="1"/>
    <col min="1297" max="1297" width="4.42578125" customWidth="1"/>
    <col min="1298" max="1298" width="10.7109375" customWidth="1"/>
    <col min="1299" max="1299" width="10.85546875" customWidth="1"/>
    <col min="1300" max="1300" width="10.28515625" customWidth="1"/>
    <col min="1301" max="1301" width="10.140625" customWidth="1"/>
    <col min="1302" max="1306" width="9.5703125" customWidth="1"/>
    <col min="1311" max="1311" width="14.28515625" customWidth="1"/>
    <col min="1312" max="1312" width="13.140625" customWidth="1"/>
    <col min="1345" max="1345" width="13.7109375" customWidth="1"/>
    <col min="1346" max="1346" width="14.42578125" customWidth="1"/>
    <col min="1347" max="1347" width="13.140625" customWidth="1"/>
    <col min="1537" max="1537" width="1.5703125" customWidth="1"/>
    <col min="1538" max="1538" width="3.42578125" customWidth="1"/>
    <col min="1539" max="1539" width="14.7109375" customWidth="1"/>
    <col min="1540" max="1540" width="12.42578125" customWidth="1"/>
    <col min="1541" max="1541" width="14.7109375" customWidth="1"/>
    <col min="1542" max="1542" width="11.42578125" customWidth="1"/>
    <col min="1543" max="1543" width="12.28515625" customWidth="1"/>
    <col min="1544" max="1544" width="10.85546875" bestFit="1" customWidth="1"/>
    <col min="1545" max="1545" width="9.42578125" customWidth="1"/>
    <col min="1546" max="1546" width="10.28515625" customWidth="1"/>
    <col min="1547" max="1547" width="11.140625" customWidth="1"/>
    <col min="1548" max="1548" width="11" customWidth="1"/>
    <col min="1549" max="1549" width="9.7109375" customWidth="1"/>
    <col min="1550" max="1550" width="9.85546875" customWidth="1"/>
    <col min="1551" max="1551" width="11.140625" customWidth="1"/>
    <col min="1552" max="1552" width="9.5703125" customWidth="1"/>
    <col min="1553" max="1553" width="4.42578125" customWidth="1"/>
    <col min="1554" max="1554" width="10.7109375" customWidth="1"/>
    <col min="1555" max="1555" width="10.85546875" customWidth="1"/>
    <col min="1556" max="1556" width="10.28515625" customWidth="1"/>
    <col min="1557" max="1557" width="10.140625" customWidth="1"/>
    <col min="1558" max="1562" width="9.5703125" customWidth="1"/>
    <col min="1567" max="1567" width="14.28515625" customWidth="1"/>
    <col min="1568" max="1568" width="13.140625" customWidth="1"/>
    <col min="1601" max="1601" width="13.7109375" customWidth="1"/>
    <col min="1602" max="1602" width="14.42578125" customWidth="1"/>
    <col min="1603" max="1603" width="13.140625" customWidth="1"/>
    <col min="1793" max="1793" width="1.5703125" customWidth="1"/>
    <col min="1794" max="1794" width="3.42578125" customWidth="1"/>
    <col min="1795" max="1795" width="14.7109375" customWidth="1"/>
    <col min="1796" max="1796" width="12.42578125" customWidth="1"/>
    <col min="1797" max="1797" width="14.7109375" customWidth="1"/>
    <col min="1798" max="1798" width="11.42578125" customWidth="1"/>
    <col min="1799" max="1799" width="12.28515625" customWidth="1"/>
    <col min="1800" max="1800" width="10.85546875" bestFit="1" customWidth="1"/>
    <col min="1801" max="1801" width="9.42578125" customWidth="1"/>
    <col min="1802" max="1802" width="10.28515625" customWidth="1"/>
    <col min="1803" max="1803" width="11.140625" customWidth="1"/>
    <col min="1804" max="1804" width="11" customWidth="1"/>
    <col min="1805" max="1805" width="9.7109375" customWidth="1"/>
    <col min="1806" max="1806" width="9.85546875" customWidth="1"/>
    <col min="1807" max="1807" width="11.140625" customWidth="1"/>
    <col min="1808" max="1808" width="9.5703125" customWidth="1"/>
    <col min="1809" max="1809" width="4.42578125" customWidth="1"/>
    <col min="1810" max="1810" width="10.7109375" customWidth="1"/>
    <col min="1811" max="1811" width="10.85546875" customWidth="1"/>
    <col min="1812" max="1812" width="10.28515625" customWidth="1"/>
    <col min="1813" max="1813" width="10.140625" customWidth="1"/>
    <col min="1814" max="1818" width="9.5703125" customWidth="1"/>
    <col min="1823" max="1823" width="14.28515625" customWidth="1"/>
    <col min="1824" max="1824" width="13.140625" customWidth="1"/>
    <col min="1857" max="1857" width="13.7109375" customWidth="1"/>
    <col min="1858" max="1858" width="14.42578125" customWidth="1"/>
    <col min="1859" max="1859" width="13.140625" customWidth="1"/>
    <col min="2049" max="2049" width="1.5703125" customWidth="1"/>
    <col min="2050" max="2050" width="3.42578125" customWidth="1"/>
    <col min="2051" max="2051" width="14.7109375" customWidth="1"/>
    <col min="2052" max="2052" width="12.42578125" customWidth="1"/>
    <col min="2053" max="2053" width="14.7109375" customWidth="1"/>
    <col min="2054" max="2054" width="11.42578125" customWidth="1"/>
    <col min="2055" max="2055" width="12.28515625" customWidth="1"/>
    <col min="2056" max="2056" width="10.85546875" bestFit="1" customWidth="1"/>
    <col min="2057" max="2057" width="9.42578125" customWidth="1"/>
    <col min="2058" max="2058" width="10.28515625" customWidth="1"/>
    <col min="2059" max="2059" width="11.140625" customWidth="1"/>
    <col min="2060" max="2060" width="11" customWidth="1"/>
    <col min="2061" max="2061" width="9.7109375" customWidth="1"/>
    <col min="2062" max="2062" width="9.85546875" customWidth="1"/>
    <col min="2063" max="2063" width="11.140625" customWidth="1"/>
    <col min="2064" max="2064" width="9.5703125" customWidth="1"/>
    <col min="2065" max="2065" width="4.42578125" customWidth="1"/>
    <col min="2066" max="2066" width="10.7109375" customWidth="1"/>
    <col min="2067" max="2067" width="10.85546875" customWidth="1"/>
    <col min="2068" max="2068" width="10.28515625" customWidth="1"/>
    <col min="2069" max="2069" width="10.140625" customWidth="1"/>
    <col min="2070" max="2074" width="9.5703125" customWidth="1"/>
    <col min="2079" max="2079" width="14.28515625" customWidth="1"/>
    <col min="2080" max="2080" width="13.140625" customWidth="1"/>
    <col min="2113" max="2113" width="13.7109375" customWidth="1"/>
    <col min="2114" max="2114" width="14.42578125" customWidth="1"/>
    <col min="2115" max="2115" width="13.140625" customWidth="1"/>
    <col min="2305" max="2305" width="1.5703125" customWidth="1"/>
    <col min="2306" max="2306" width="3.42578125" customWidth="1"/>
    <col min="2307" max="2307" width="14.7109375" customWidth="1"/>
    <col min="2308" max="2308" width="12.42578125" customWidth="1"/>
    <col min="2309" max="2309" width="14.7109375" customWidth="1"/>
    <col min="2310" max="2310" width="11.42578125" customWidth="1"/>
    <col min="2311" max="2311" width="12.28515625" customWidth="1"/>
    <col min="2312" max="2312" width="10.85546875" bestFit="1" customWidth="1"/>
    <col min="2313" max="2313" width="9.42578125" customWidth="1"/>
    <col min="2314" max="2314" width="10.28515625" customWidth="1"/>
    <col min="2315" max="2315" width="11.140625" customWidth="1"/>
    <col min="2316" max="2316" width="11" customWidth="1"/>
    <col min="2317" max="2317" width="9.7109375" customWidth="1"/>
    <col min="2318" max="2318" width="9.85546875" customWidth="1"/>
    <col min="2319" max="2319" width="11.140625" customWidth="1"/>
    <col min="2320" max="2320" width="9.5703125" customWidth="1"/>
    <col min="2321" max="2321" width="4.42578125" customWidth="1"/>
    <col min="2322" max="2322" width="10.7109375" customWidth="1"/>
    <col min="2323" max="2323" width="10.85546875" customWidth="1"/>
    <col min="2324" max="2324" width="10.28515625" customWidth="1"/>
    <col min="2325" max="2325" width="10.140625" customWidth="1"/>
    <col min="2326" max="2330" width="9.5703125" customWidth="1"/>
    <col min="2335" max="2335" width="14.28515625" customWidth="1"/>
    <col min="2336" max="2336" width="13.140625" customWidth="1"/>
    <col min="2369" max="2369" width="13.7109375" customWidth="1"/>
    <col min="2370" max="2370" width="14.42578125" customWidth="1"/>
    <col min="2371" max="2371" width="13.140625" customWidth="1"/>
    <col min="2561" max="2561" width="1.5703125" customWidth="1"/>
    <col min="2562" max="2562" width="3.42578125" customWidth="1"/>
    <col min="2563" max="2563" width="14.7109375" customWidth="1"/>
    <col min="2564" max="2564" width="12.42578125" customWidth="1"/>
    <col min="2565" max="2565" width="14.7109375" customWidth="1"/>
    <col min="2566" max="2566" width="11.42578125" customWidth="1"/>
    <col min="2567" max="2567" width="12.28515625" customWidth="1"/>
    <col min="2568" max="2568" width="10.85546875" bestFit="1" customWidth="1"/>
    <col min="2569" max="2569" width="9.42578125" customWidth="1"/>
    <col min="2570" max="2570" width="10.28515625" customWidth="1"/>
    <col min="2571" max="2571" width="11.140625" customWidth="1"/>
    <col min="2572" max="2572" width="11" customWidth="1"/>
    <col min="2573" max="2573" width="9.7109375" customWidth="1"/>
    <col min="2574" max="2574" width="9.85546875" customWidth="1"/>
    <col min="2575" max="2575" width="11.140625" customWidth="1"/>
    <col min="2576" max="2576" width="9.5703125" customWidth="1"/>
    <col min="2577" max="2577" width="4.42578125" customWidth="1"/>
    <col min="2578" max="2578" width="10.7109375" customWidth="1"/>
    <col min="2579" max="2579" width="10.85546875" customWidth="1"/>
    <col min="2580" max="2580" width="10.28515625" customWidth="1"/>
    <col min="2581" max="2581" width="10.140625" customWidth="1"/>
    <col min="2582" max="2586" width="9.5703125" customWidth="1"/>
    <col min="2591" max="2591" width="14.28515625" customWidth="1"/>
    <col min="2592" max="2592" width="13.140625" customWidth="1"/>
    <col min="2625" max="2625" width="13.7109375" customWidth="1"/>
    <col min="2626" max="2626" width="14.42578125" customWidth="1"/>
    <col min="2627" max="2627" width="13.140625" customWidth="1"/>
    <col min="2817" max="2817" width="1.5703125" customWidth="1"/>
    <col min="2818" max="2818" width="3.42578125" customWidth="1"/>
    <col min="2819" max="2819" width="14.7109375" customWidth="1"/>
    <col min="2820" max="2820" width="12.42578125" customWidth="1"/>
    <col min="2821" max="2821" width="14.7109375" customWidth="1"/>
    <col min="2822" max="2822" width="11.42578125" customWidth="1"/>
    <col min="2823" max="2823" width="12.28515625" customWidth="1"/>
    <col min="2824" max="2824" width="10.85546875" bestFit="1" customWidth="1"/>
    <col min="2825" max="2825" width="9.42578125" customWidth="1"/>
    <col min="2826" max="2826" width="10.28515625" customWidth="1"/>
    <col min="2827" max="2827" width="11.140625" customWidth="1"/>
    <col min="2828" max="2828" width="11" customWidth="1"/>
    <col min="2829" max="2829" width="9.7109375" customWidth="1"/>
    <col min="2830" max="2830" width="9.85546875" customWidth="1"/>
    <col min="2831" max="2831" width="11.140625" customWidth="1"/>
    <col min="2832" max="2832" width="9.5703125" customWidth="1"/>
    <col min="2833" max="2833" width="4.42578125" customWidth="1"/>
    <col min="2834" max="2834" width="10.7109375" customWidth="1"/>
    <col min="2835" max="2835" width="10.85546875" customWidth="1"/>
    <col min="2836" max="2836" width="10.28515625" customWidth="1"/>
    <col min="2837" max="2837" width="10.140625" customWidth="1"/>
    <col min="2838" max="2842" width="9.5703125" customWidth="1"/>
    <col min="2847" max="2847" width="14.28515625" customWidth="1"/>
    <col min="2848" max="2848" width="13.140625" customWidth="1"/>
    <col min="2881" max="2881" width="13.7109375" customWidth="1"/>
    <col min="2882" max="2882" width="14.42578125" customWidth="1"/>
    <col min="2883" max="2883" width="13.140625" customWidth="1"/>
    <col min="3073" max="3073" width="1.5703125" customWidth="1"/>
    <col min="3074" max="3074" width="3.42578125" customWidth="1"/>
    <col min="3075" max="3075" width="14.7109375" customWidth="1"/>
    <col min="3076" max="3076" width="12.42578125" customWidth="1"/>
    <col min="3077" max="3077" width="14.7109375" customWidth="1"/>
    <col min="3078" max="3078" width="11.42578125" customWidth="1"/>
    <col min="3079" max="3079" width="12.28515625" customWidth="1"/>
    <col min="3080" max="3080" width="10.85546875" bestFit="1" customWidth="1"/>
    <col min="3081" max="3081" width="9.42578125" customWidth="1"/>
    <col min="3082" max="3082" width="10.28515625" customWidth="1"/>
    <col min="3083" max="3083" width="11.140625" customWidth="1"/>
    <col min="3084" max="3084" width="11" customWidth="1"/>
    <col min="3085" max="3085" width="9.7109375" customWidth="1"/>
    <col min="3086" max="3086" width="9.85546875" customWidth="1"/>
    <col min="3087" max="3087" width="11.140625" customWidth="1"/>
    <col min="3088" max="3088" width="9.5703125" customWidth="1"/>
    <col min="3089" max="3089" width="4.42578125" customWidth="1"/>
    <col min="3090" max="3090" width="10.7109375" customWidth="1"/>
    <col min="3091" max="3091" width="10.85546875" customWidth="1"/>
    <col min="3092" max="3092" width="10.28515625" customWidth="1"/>
    <col min="3093" max="3093" width="10.140625" customWidth="1"/>
    <col min="3094" max="3098" width="9.5703125" customWidth="1"/>
    <col min="3103" max="3103" width="14.28515625" customWidth="1"/>
    <col min="3104" max="3104" width="13.140625" customWidth="1"/>
    <col min="3137" max="3137" width="13.7109375" customWidth="1"/>
    <col min="3138" max="3138" width="14.42578125" customWidth="1"/>
    <col min="3139" max="3139" width="13.140625" customWidth="1"/>
    <col min="3329" max="3329" width="1.5703125" customWidth="1"/>
    <col min="3330" max="3330" width="3.42578125" customWidth="1"/>
    <col min="3331" max="3331" width="14.7109375" customWidth="1"/>
    <col min="3332" max="3332" width="12.42578125" customWidth="1"/>
    <col min="3333" max="3333" width="14.7109375" customWidth="1"/>
    <col min="3334" max="3334" width="11.42578125" customWidth="1"/>
    <col min="3335" max="3335" width="12.28515625" customWidth="1"/>
    <col min="3336" max="3336" width="10.85546875" bestFit="1" customWidth="1"/>
    <col min="3337" max="3337" width="9.42578125" customWidth="1"/>
    <col min="3338" max="3338" width="10.28515625" customWidth="1"/>
    <col min="3339" max="3339" width="11.140625" customWidth="1"/>
    <col min="3340" max="3340" width="11" customWidth="1"/>
    <col min="3341" max="3341" width="9.7109375" customWidth="1"/>
    <col min="3342" max="3342" width="9.85546875" customWidth="1"/>
    <col min="3343" max="3343" width="11.140625" customWidth="1"/>
    <col min="3344" max="3344" width="9.5703125" customWidth="1"/>
    <col min="3345" max="3345" width="4.42578125" customWidth="1"/>
    <col min="3346" max="3346" width="10.7109375" customWidth="1"/>
    <col min="3347" max="3347" width="10.85546875" customWidth="1"/>
    <col min="3348" max="3348" width="10.28515625" customWidth="1"/>
    <col min="3349" max="3349" width="10.140625" customWidth="1"/>
    <col min="3350" max="3354" width="9.5703125" customWidth="1"/>
    <col min="3359" max="3359" width="14.28515625" customWidth="1"/>
    <col min="3360" max="3360" width="13.140625" customWidth="1"/>
    <col min="3393" max="3393" width="13.7109375" customWidth="1"/>
    <col min="3394" max="3394" width="14.42578125" customWidth="1"/>
    <col min="3395" max="3395" width="13.140625" customWidth="1"/>
    <col min="3585" max="3585" width="1.5703125" customWidth="1"/>
    <col min="3586" max="3586" width="3.42578125" customWidth="1"/>
    <col min="3587" max="3587" width="14.7109375" customWidth="1"/>
    <col min="3588" max="3588" width="12.42578125" customWidth="1"/>
    <col min="3589" max="3589" width="14.7109375" customWidth="1"/>
    <col min="3590" max="3590" width="11.42578125" customWidth="1"/>
    <col min="3591" max="3591" width="12.28515625" customWidth="1"/>
    <col min="3592" max="3592" width="10.85546875" bestFit="1" customWidth="1"/>
    <col min="3593" max="3593" width="9.42578125" customWidth="1"/>
    <col min="3594" max="3594" width="10.28515625" customWidth="1"/>
    <col min="3595" max="3595" width="11.140625" customWidth="1"/>
    <col min="3596" max="3596" width="11" customWidth="1"/>
    <col min="3597" max="3597" width="9.7109375" customWidth="1"/>
    <col min="3598" max="3598" width="9.85546875" customWidth="1"/>
    <col min="3599" max="3599" width="11.140625" customWidth="1"/>
    <col min="3600" max="3600" width="9.5703125" customWidth="1"/>
    <col min="3601" max="3601" width="4.42578125" customWidth="1"/>
    <col min="3602" max="3602" width="10.7109375" customWidth="1"/>
    <col min="3603" max="3603" width="10.85546875" customWidth="1"/>
    <col min="3604" max="3604" width="10.28515625" customWidth="1"/>
    <col min="3605" max="3605" width="10.140625" customWidth="1"/>
    <col min="3606" max="3610" width="9.5703125" customWidth="1"/>
    <col min="3615" max="3615" width="14.28515625" customWidth="1"/>
    <col min="3616" max="3616" width="13.140625" customWidth="1"/>
    <col min="3649" max="3649" width="13.7109375" customWidth="1"/>
    <col min="3650" max="3650" width="14.42578125" customWidth="1"/>
    <col min="3651" max="3651" width="13.140625" customWidth="1"/>
    <col min="3841" max="3841" width="1.5703125" customWidth="1"/>
    <col min="3842" max="3842" width="3.42578125" customWidth="1"/>
    <col min="3843" max="3843" width="14.7109375" customWidth="1"/>
    <col min="3844" max="3844" width="12.42578125" customWidth="1"/>
    <col min="3845" max="3845" width="14.7109375" customWidth="1"/>
    <col min="3846" max="3846" width="11.42578125" customWidth="1"/>
    <col min="3847" max="3847" width="12.28515625" customWidth="1"/>
    <col min="3848" max="3848" width="10.85546875" bestFit="1" customWidth="1"/>
    <col min="3849" max="3849" width="9.42578125" customWidth="1"/>
    <col min="3850" max="3850" width="10.28515625" customWidth="1"/>
    <col min="3851" max="3851" width="11.140625" customWidth="1"/>
    <col min="3852" max="3852" width="11" customWidth="1"/>
    <col min="3853" max="3853" width="9.7109375" customWidth="1"/>
    <col min="3854" max="3854" width="9.85546875" customWidth="1"/>
    <col min="3855" max="3855" width="11.140625" customWidth="1"/>
    <col min="3856" max="3856" width="9.5703125" customWidth="1"/>
    <col min="3857" max="3857" width="4.42578125" customWidth="1"/>
    <col min="3858" max="3858" width="10.7109375" customWidth="1"/>
    <col min="3859" max="3859" width="10.85546875" customWidth="1"/>
    <col min="3860" max="3860" width="10.28515625" customWidth="1"/>
    <col min="3861" max="3861" width="10.140625" customWidth="1"/>
    <col min="3862" max="3866" width="9.5703125" customWidth="1"/>
    <col min="3871" max="3871" width="14.28515625" customWidth="1"/>
    <col min="3872" max="3872" width="13.140625" customWidth="1"/>
    <col min="3905" max="3905" width="13.7109375" customWidth="1"/>
    <col min="3906" max="3906" width="14.42578125" customWidth="1"/>
    <col min="3907" max="3907" width="13.140625" customWidth="1"/>
    <col min="4097" max="4097" width="1.5703125" customWidth="1"/>
    <col min="4098" max="4098" width="3.42578125" customWidth="1"/>
    <col min="4099" max="4099" width="14.7109375" customWidth="1"/>
    <col min="4100" max="4100" width="12.42578125" customWidth="1"/>
    <col min="4101" max="4101" width="14.7109375" customWidth="1"/>
    <col min="4102" max="4102" width="11.42578125" customWidth="1"/>
    <col min="4103" max="4103" width="12.28515625" customWidth="1"/>
    <col min="4104" max="4104" width="10.85546875" bestFit="1" customWidth="1"/>
    <col min="4105" max="4105" width="9.42578125" customWidth="1"/>
    <col min="4106" max="4106" width="10.28515625" customWidth="1"/>
    <col min="4107" max="4107" width="11.140625" customWidth="1"/>
    <col min="4108" max="4108" width="11" customWidth="1"/>
    <col min="4109" max="4109" width="9.7109375" customWidth="1"/>
    <col min="4110" max="4110" width="9.85546875" customWidth="1"/>
    <col min="4111" max="4111" width="11.140625" customWidth="1"/>
    <col min="4112" max="4112" width="9.5703125" customWidth="1"/>
    <col min="4113" max="4113" width="4.42578125" customWidth="1"/>
    <col min="4114" max="4114" width="10.7109375" customWidth="1"/>
    <col min="4115" max="4115" width="10.85546875" customWidth="1"/>
    <col min="4116" max="4116" width="10.28515625" customWidth="1"/>
    <col min="4117" max="4117" width="10.140625" customWidth="1"/>
    <col min="4118" max="4122" width="9.5703125" customWidth="1"/>
    <col min="4127" max="4127" width="14.28515625" customWidth="1"/>
    <col min="4128" max="4128" width="13.140625" customWidth="1"/>
    <col min="4161" max="4161" width="13.7109375" customWidth="1"/>
    <col min="4162" max="4162" width="14.42578125" customWidth="1"/>
    <col min="4163" max="4163" width="13.140625" customWidth="1"/>
    <col min="4353" max="4353" width="1.5703125" customWidth="1"/>
    <col min="4354" max="4354" width="3.42578125" customWidth="1"/>
    <col min="4355" max="4355" width="14.7109375" customWidth="1"/>
    <col min="4356" max="4356" width="12.42578125" customWidth="1"/>
    <col min="4357" max="4357" width="14.7109375" customWidth="1"/>
    <col min="4358" max="4358" width="11.42578125" customWidth="1"/>
    <col min="4359" max="4359" width="12.28515625" customWidth="1"/>
    <col min="4360" max="4360" width="10.85546875" bestFit="1" customWidth="1"/>
    <col min="4361" max="4361" width="9.42578125" customWidth="1"/>
    <col min="4362" max="4362" width="10.28515625" customWidth="1"/>
    <col min="4363" max="4363" width="11.140625" customWidth="1"/>
    <col min="4364" max="4364" width="11" customWidth="1"/>
    <col min="4365" max="4365" width="9.7109375" customWidth="1"/>
    <col min="4366" max="4366" width="9.85546875" customWidth="1"/>
    <col min="4367" max="4367" width="11.140625" customWidth="1"/>
    <col min="4368" max="4368" width="9.5703125" customWidth="1"/>
    <col min="4369" max="4369" width="4.42578125" customWidth="1"/>
    <col min="4370" max="4370" width="10.7109375" customWidth="1"/>
    <col min="4371" max="4371" width="10.85546875" customWidth="1"/>
    <col min="4372" max="4372" width="10.28515625" customWidth="1"/>
    <col min="4373" max="4373" width="10.140625" customWidth="1"/>
    <col min="4374" max="4378" width="9.5703125" customWidth="1"/>
    <col min="4383" max="4383" width="14.28515625" customWidth="1"/>
    <col min="4384" max="4384" width="13.140625" customWidth="1"/>
    <col min="4417" max="4417" width="13.7109375" customWidth="1"/>
    <col min="4418" max="4418" width="14.42578125" customWidth="1"/>
    <col min="4419" max="4419" width="13.140625" customWidth="1"/>
    <col min="4609" max="4609" width="1.5703125" customWidth="1"/>
    <col min="4610" max="4610" width="3.42578125" customWidth="1"/>
    <col min="4611" max="4611" width="14.7109375" customWidth="1"/>
    <col min="4612" max="4612" width="12.42578125" customWidth="1"/>
    <col min="4613" max="4613" width="14.7109375" customWidth="1"/>
    <col min="4614" max="4614" width="11.42578125" customWidth="1"/>
    <col min="4615" max="4615" width="12.28515625" customWidth="1"/>
    <col min="4616" max="4616" width="10.85546875" bestFit="1" customWidth="1"/>
    <col min="4617" max="4617" width="9.42578125" customWidth="1"/>
    <col min="4618" max="4618" width="10.28515625" customWidth="1"/>
    <col min="4619" max="4619" width="11.140625" customWidth="1"/>
    <col min="4620" max="4620" width="11" customWidth="1"/>
    <col min="4621" max="4621" width="9.7109375" customWidth="1"/>
    <col min="4622" max="4622" width="9.85546875" customWidth="1"/>
    <col min="4623" max="4623" width="11.140625" customWidth="1"/>
    <col min="4624" max="4624" width="9.5703125" customWidth="1"/>
    <col min="4625" max="4625" width="4.42578125" customWidth="1"/>
    <col min="4626" max="4626" width="10.7109375" customWidth="1"/>
    <col min="4627" max="4627" width="10.85546875" customWidth="1"/>
    <col min="4628" max="4628" width="10.28515625" customWidth="1"/>
    <col min="4629" max="4629" width="10.140625" customWidth="1"/>
    <col min="4630" max="4634" width="9.5703125" customWidth="1"/>
    <col min="4639" max="4639" width="14.28515625" customWidth="1"/>
    <col min="4640" max="4640" width="13.140625" customWidth="1"/>
    <col min="4673" max="4673" width="13.7109375" customWidth="1"/>
    <col min="4674" max="4674" width="14.42578125" customWidth="1"/>
    <col min="4675" max="4675" width="13.140625" customWidth="1"/>
    <col min="4865" max="4865" width="1.5703125" customWidth="1"/>
    <col min="4866" max="4866" width="3.42578125" customWidth="1"/>
    <col min="4867" max="4867" width="14.7109375" customWidth="1"/>
    <col min="4868" max="4868" width="12.42578125" customWidth="1"/>
    <col min="4869" max="4869" width="14.7109375" customWidth="1"/>
    <col min="4870" max="4870" width="11.42578125" customWidth="1"/>
    <col min="4871" max="4871" width="12.28515625" customWidth="1"/>
    <col min="4872" max="4872" width="10.85546875" bestFit="1" customWidth="1"/>
    <col min="4873" max="4873" width="9.42578125" customWidth="1"/>
    <col min="4874" max="4874" width="10.28515625" customWidth="1"/>
    <col min="4875" max="4875" width="11.140625" customWidth="1"/>
    <col min="4876" max="4876" width="11" customWidth="1"/>
    <col min="4877" max="4877" width="9.7109375" customWidth="1"/>
    <col min="4878" max="4878" width="9.85546875" customWidth="1"/>
    <col min="4879" max="4879" width="11.140625" customWidth="1"/>
    <col min="4880" max="4880" width="9.5703125" customWidth="1"/>
    <col min="4881" max="4881" width="4.42578125" customWidth="1"/>
    <col min="4882" max="4882" width="10.7109375" customWidth="1"/>
    <col min="4883" max="4883" width="10.85546875" customWidth="1"/>
    <col min="4884" max="4884" width="10.28515625" customWidth="1"/>
    <col min="4885" max="4885" width="10.140625" customWidth="1"/>
    <col min="4886" max="4890" width="9.5703125" customWidth="1"/>
    <col min="4895" max="4895" width="14.28515625" customWidth="1"/>
    <col min="4896" max="4896" width="13.140625" customWidth="1"/>
    <col min="4929" max="4929" width="13.7109375" customWidth="1"/>
    <col min="4930" max="4930" width="14.42578125" customWidth="1"/>
    <col min="4931" max="4931" width="13.140625" customWidth="1"/>
    <col min="5121" max="5121" width="1.5703125" customWidth="1"/>
    <col min="5122" max="5122" width="3.42578125" customWidth="1"/>
    <col min="5123" max="5123" width="14.7109375" customWidth="1"/>
    <col min="5124" max="5124" width="12.42578125" customWidth="1"/>
    <col min="5125" max="5125" width="14.7109375" customWidth="1"/>
    <col min="5126" max="5126" width="11.42578125" customWidth="1"/>
    <col min="5127" max="5127" width="12.28515625" customWidth="1"/>
    <col min="5128" max="5128" width="10.85546875" bestFit="1" customWidth="1"/>
    <col min="5129" max="5129" width="9.42578125" customWidth="1"/>
    <col min="5130" max="5130" width="10.28515625" customWidth="1"/>
    <col min="5131" max="5131" width="11.140625" customWidth="1"/>
    <col min="5132" max="5132" width="11" customWidth="1"/>
    <col min="5133" max="5133" width="9.7109375" customWidth="1"/>
    <col min="5134" max="5134" width="9.85546875" customWidth="1"/>
    <col min="5135" max="5135" width="11.140625" customWidth="1"/>
    <col min="5136" max="5136" width="9.5703125" customWidth="1"/>
    <col min="5137" max="5137" width="4.42578125" customWidth="1"/>
    <col min="5138" max="5138" width="10.7109375" customWidth="1"/>
    <col min="5139" max="5139" width="10.85546875" customWidth="1"/>
    <col min="5140" max="5140" width="10.28515625" customWidth="1"/>
    <col min="5141" max="5141" width="10.140625" customWidth="1"/>
    <col min="5142" max="5146" width="9.5703125" customWidth="1"/>
    <col min="5151" max="5151" width="14.28515625" customWidth="1"/>
    <col min="5152" max="5152" width="13.140625" customWidth="1"/>
    <col min="5185" max="5185" width="13.7109375" customWidth="1"/>
    <col min="5186" max="5186" width="14.42578125" customWidth="1"/>
    <col min="5187" max="5187" width="13.140625" customWidth="1"/>
    <col min="5377" max="5377" width="1.5703125" customWidth="1"/>
    <col min="5378" max="5378" width="3.42578125" customWidth="1"/>
    <col min="5379" max="5379" width="14.7109375" customWidth="1"/>
    <col min="5380" max="5380" width="12.42578125" customWidth="1"/>
    <col min="5381" max="5381" width="14.7109375" customWidth="1"/>
    <col min="5382" max="5382" width="11.42578125" customWidth="1"/>
    <col min="5383" max="5383" width="12.28515625" customWidth="1"/>
    <col min="5384" max="5384" width="10.85546875" bestFit="1" customWidth="1"/>
    <col min="5385" max="5385" width="9.42578125" customWidth="1"/>
    <col min="5386" max="5386" width="10.28515625" customWidth="1"/>
    <col min="5387" max="5387" width="11.140625" customWidth="1"/>
    <col min="5388" max="5388" width="11" customWidth="1"/>
    <col min="5389" max="5389" width="9.7109375" customWidth="1"/>
    <col min="5390" max="5390" width="9.85546875" customWidth="1"/>
    <col min="5391" max="5391" width="11.140625" customWidth="1"/>
    <col min="5392" max="5392" width="9.5703125" customWidth="1"/>
    <col min="5393" max="5393" width="4.42578125" customWidth="1"/>
    <col min="5394" max="5394" width="10.7109375" customWidth="1"/>
    <col min="5395" max="5395" width="10.85546875" customWidth="1"/>
    <col min="5396" max="5396" width="10.28515625" customWidth="1"/>
    <col min="5397" max="5397" width="10.140625" customWidth="1"/>
    <col min="5398" max="5402" width="9.5703125" customWidth="1"/>
    <col min="5407" max="5407" width="14.28515625" customWidth="1"/>
    <col min="5408" max="5408" width="13.140625" customWidth="1"/>
    <col min="5441" max="5441" width="13.7109375" customWidth="1"/>
    <col min="5442" max="5442" width="14.42578125" customWidth="1"/>
    <col min="5443" max="5443" width="13.140625" customWidth="1"/>
    <col min="5633" max="5633" width="1.5703125" customWidth="1"/>
    <col min="5634" max="5634" width="3.42578125" customWidth="1"/>
    <col min="5635" max="5635" width="14.7109375" customWidth="1"/>
    <col min="5636" max="5636" width="12.42578125" customWidth="1"/>
    <col min="5637" max="5637" width="14.7109375" customWidth="1"/>
    <col min="5638" max="5638" width="11.42578125" customWidth="1"/>
    <col min="5639" max="5639" width="12.28515625" customWidth="1"/>
    <col min="5640" max="5640" width="10.85546875" bestFit="1" customWidth="1"/>
    <col min="5641" max="5641" width="9.42578125" customWidth="1"/>
    <col min="5642" max="5642" width="10.28515625" customWidth="1"/>
    <col min="5643" max="5643" width="11.140625" customWidth="1"/>
    <col min="5644" max="5644" width="11" customWidth="1"/>
    <col min="5645" max="5645" width="9.7109375" customWidth="1"/>
    <col min="5646" max="5646" width="9.85546875" customWidth="1"/>
    <col min="5647" max="5647" width="11.140625" customWidth="1"/>
    <col min="5648" max="5648" width="9.5703125" customWidth="1"/>
    <col min="5649" max="5649" width="4.42578125" customWidth="1"/>
    <col min="5650" max="5650" width="10.7109375" customWidth="1"/>
    <col min="5651" max="5651" width="10.85546875" customWidth="1"/>
    <col min="5652" max="5652" width="10.28515625" customWidth="1"/>
    <col min="5653" max="5653" width="10.140625" customWidth="1"/>
    <col min="5654" max="5658" width="9.5703125" customWidth="1"/>
    <col min="5663" max="5663" width="14.28515625" customWidth="1"/>
    <col min="5664" max="5664" width="13.140625" customWidth="1"/>
    <col min="5697" max="5697" width="13.7109375" customWidth="1"/>
    <col min="5698" max="5698" width="14.42578125" customWidth="1"/>
    <col min="5699" max="5699" width="13.140625" customWidth="1"/>
    <col min="5889" max="5889" width="1.5703125" customWidth="1"/>
    <col min="5890" max="5890" width="3.42578125" customWidth="1"/>
    <col min="5891" max="5891" width="14.7109375" customWidth="1"/>
    <col min="5892" max="5892" width="12.42578125" customWidth="1"/>
    <col min="5893" max="5893" width="14.7109375" customWidth="1"/>
    <col min="5894" max="5894" width="11.42578125" customWidth="1"/>
    <col min="5895" max="5895" width="12.28515625" customWidth="1"/>
    <col min="5896" max="5896" width="10.85546875" bestFit="1" customWidth="1"/>
    <col min="5897" max="5897" width="9.42578125" customWidth="1"/>
    <col min="5898" max="5898" width="10.28515625" customWidth="1"/>
    <col min="5899" max="5899" width="11.140625" customWidth="1"/>
    <col min="5900" max="5900" width="11" customWidth="1"/>
    <col min="5901" max="5901" width="9.7109375" customWidth="1"/>
    <col min="5902" max="5902" width="9.85546875" customWidth="1"/>
    <col min="5903" max="5903" width="11.140625" customWidth="1"/>
    <col min="5904" max="5904" width="9.5703125" customWidth="1"/>
    <col min="5905" max="5905" width="4.42578125" customWidth="1"/>
    <col min="5906" max="5906" width="10.7109375" customWidth="1"/>
    <col min="5907" max="5907" width="10.85546875" customWidth="1"/>
    <col min="5908" max="5908" width="10.28515625" customWidth="1"/>
    <col min="5909" max="5909" width="10.140625" customWidth="1"/>
    <col min="5910" max="5914" width="9.5703125" customWidth="1"/>
    <col min="5919" max="5919" width="14.28515625" customWidth="1"/>
    <col min="5920" max="5920" width="13.140625" customWidth="1"/>
    <col min="5953" max="5953" width="13.7109375" customWidth="1"/>
    <col min="5954" max="5954" width="14.42578125" customWidth="1"/>
    <col min="5955" max="5955" width="13.140625" customWidth="1"/>
    <col min="6145" max="6145" width="1.5703125" customWidth="1"/>
    <col min="6146" max="6146" width="3.42578125" customWidth="1"/>
    <col min="6147" max="6147" width="14.7109375" customWidth="1"/>
    <col min="6148" max="6148" width="12.42578125" customWidth="1"/>
    <col min="6149" max="6149" width="14.7109375" customWidth="1"/>
    <col min="6150" max="6150" width="11.42578125" customWidth="1"/>
    <col min="6151" max="6151" width="12.28515625" customWidth="1"/>
    <col min="6152" max="6152" width="10.85546875" bestFit="1" customWidth="1"/>
    <col min="6153" max="6153" width="9.42578125" customWidth="1"/>
    <col min="6154" max="6154" width="10.28515625" customWidth="1"/>
    <col min="6155" max="6155" width="11.140625" customWidth="1"/>
    <col min="6156" max="6156" width="11" customWidth="1"/>
    <col min="6157" max="6157" width="9.7109375" customWidth="1"/>
    <col min="6158" max="6158" width="9.85546875" customWidth="1"/>
    <col min="6159" max="6159" width="11.140625" customWidth="1"/>
    <col min="6160" max="6160" width="9.5703125" customWidth="1"/>
    <col min="6161" max="6161" width="4.42578125" customWidth="1"/>
    <col min="6162" max="6162" width="10.7109375" customWidth="1"/>
    <col min="6163" max="6163" width="10.85546875" customWidth="1"/>
    <col min="6164" max="6164" width="10.28515625" customWidth="1"/>
    <col min="6165" max="6165" width="10.140625" customWidth="1"/>
    <col min="6166" max="6170" width="9.5703125" customWidth="1"/>
    <col min="6175" max="6175" width="14.28515625" customWidth="1"/>
    <col min="6176" max="6176" width="13.140625" customWidth="1"/>
    <col min="6209" max="6209" width="13.7109375" customWidth="1"/>
    <col min="6210" max="6210" width="14.42578125" customWidth="1"/>
    <col min="6211" max="6211" width="13.140625" customWidth="1"/>
    <col min="6401" max="6401" width="1.5703125" customWidth="1"/>
    <col min="6402" max="6402" width="3.42578125" customWidth="1"/>
    <col min="6403" max="6403" width="14.7109375" customWidth="1"/>
    <col min="6404" max="6404" width="12.42578125" customWidth="1"/>
    <col min="6405" max="6405" width="14.7109375" customWidth="1"/>
    <col min="6406" max="6406" width="11.42578125" customWidth="1"/>
    <col min="6407" max="6407" width="12.28515625" customWidth="1"/>
    <col min="6408" max="6408" width="10.85546875" bestFit="1" customWidth="1"/>
    <col min="6409" max="6409" width="9.42578125" customWidth="1"/>
    <col min="6410" max="6410" width="10.28515625" customWidth="1"/>
    <col min="6411" max="6411" width="11.140625" customWidth="1"/>
    <col min="6412" max="6412" width="11" customWidth="1"/>
    <col min="6413" max="6413" width="9.7109375" customWidth="1"/>
    <col min="6414" max="6414" width="9.85546875" customWidth="1"/>
    <col min="6415" max="6415" width="11.140625" customWidth="1"/>
    <col min="6416" max="6416" width="9.5703125" customWidth="1"/>
    <col min="6417" max="6417" width="4.42578125" customWidth="1"/>
    <col min="6418" max="6418" width="10.7109375" customWidth="1"/>
    <col min="6419" max="6419" width="10.85546875" customWidth="1"/>
    <col min="6420" max="6420" width="10.28515625" customWidth="1"/>
    <col min="6421" max="6421" width="10.140625" customWidth="1"/>
    <col min="6422" max="6426" width="9.5703125" customWidth="1"/>
    <col min="6431" max="6431" width="14.28515625" customWidth="1"/>
    <col min="6432" max="6432" width="13.140625" customWidth="1"/>
    <col min="6465" max="6465" width="13.7109375" customWidth="1"/>
    <col min="6466" max="6466" width="14.42578125" customWidth="1"/>
    <col min="6467" max="6467" width="13.140625" customWidth="1"/>
    <col min="6657" max="6657" width="1.5703125" customWidth="1"/>
    <col min="6658" max="6658" width="3.42578125" customWidth="1"/>
    <col min="6659" max="6659" width="14.7109375" customWidth="1"/>
    <col min="6660" max="6660" width="12.42578125" customWidth="1"/>
    <col min="6661" max="6661" width="14.7109375" customWidth="1"/>
    <col min="6662" max="6662" width="11.42578125" customWidth="1"/>
    <col min="6663" max="6663" width="12.28515625" customWidth="1"/>
    <col min="6664" max="6664" width="10.85546875" bestFit="1" customWidth="1"/>
    <col min="6665" max="6665" width="9.42578125" customWidth="1"/>
    <col min="6666" max="6666" width="10.28515625" customWidth="1"/>
    <col min="6667" max="6667" width="11.140625" customWidth="1"/>
    <col min="6668" max="6668" width="11" customWidth="1"/>
    <col min="6669" max="6669" width="9.7109375" customWidth="1"/>
    <col min="6670" max="6670" width="9.85546875" customWidth="1"/>
    <col min="6671" max="6671" width="11.140625" customWidth="1"/>
    <col min="6672" max="6672" width="9.5703125" customWidth="1"/>
    <col min="6673" max="6673" width="4.42578125" customWidth="1"/>
    <col min="6674" max="6674" width="10.7109375" customWidth="1"/>
    <col min="6675" max="6675" width="10.85546875" customWidth="1"/>
    <col min="6676" max="6676" width="10.28515625" customWidth="1"/>
    <col min="6677" max="6677" width="10.140625" customWidth="1"/>
    <col min="6678" max="6682" width="9.5703125" customWidth="1"/>
    <col min="6687" max="6687" width="14.28515625" customWidth="1"/>
    <col min="6688" max="6688" width="13.140625" customWidth="1"/>
    <col min="6721" max="6721" width="13.7109375" customWidth="1"/>
    <col min="6722" max="6722" width="14.42578125" customWidth="1"/>
    <col min="6723" max="6723" width="13.140625" customWidth="1"/>
    <col min="6913" max="6913" width="1.5703125" customWidth="1"/>
    <col min="6914" max="6914" width="3.42578125" customWidth="1"/>
    <col min="6915" max="6915" width="14.7109375" customWidth="1"/>
    <col min="6916" max="6916" width="12.42578125" customWidth="1"/>
    <col min="6917" max="6917" width="14.7109375" customWidth="1"/>
    <col min="6918" max="6918" width="11.42578125" customWidth="1"/>
    <col min="6919" max="6919" width="12.28515625" customWidth="1"/>
    <col min="6920" max="6920" width="10.85546875" bestFit="1" customWidth="1"/>
    <col min="6921" max="6921" width="9.42578125" customWidth="1"/>
    <col min="6922" max="6922" width="10.28515625" customWidth="1"/>
    <col min="6923" max="6923" width="11.140625" customWidth="1"/>
    <col min="6924" max="6924" width="11" customWidth="1"/>
    <col min="6925" max="6925" width="9.7109375" customWidth="1"/>
    <col min="6926" max="6926" width="9.85546875" customWidth="1"/>
    <col min="6927" max="6927" width="11.140625" customWidth="1"/>
    <col min="6928" max="6928" width="9.5703125" customWidth="1"/>
    <col min="6929" max="6929" width="4.42578125" customWidth="1"/>
    <col min="6930" max="6930" width="10.7109375" customWidth="1"/>
    <col min="6931" max="6931" width="10.85546875" customWidth="1"/>
    <col min="6932" max="6932" width="10.28515625" customWidth="1"/>
    <col min="6933" max="6933" width="10.140625" customWidth="1"/>
    <col min="6934" max="6938" width="9.5703125" customWidth="1"/>
    <col min="6943" max="6943" width="14.28515625" customWidth="1"/>
    <col min="6944" max="6944" width="13.140625" customWidth="1"/>
    <col min="6977" max="6977" width="13.7109375" customWidth="1"/>
    <col min="6978" max="6978" width="14.42578125" customWidth="1"/>
    <col min="6979" max="6979" width="13.140625" customWidth="1"/>
    <col min="7169" max="7169" width="1.5703125" customWidth="1"/>
    <col min="7170" max="7170" width="3.42578125" customWidth="1"/>
    <col min="7171" max="7171" width="14.7109375" customWidth="1"/>
    <col min="7172" max="7172" width="12.42578125" customWidth="1"/>
    <col min="7173" max="7173" width="14.7109375" customWidth="1"/>
    <col min="7174" max="7174" width="11.42578125" customWidth="1"/>
    <col min="7175" max="7175" width="12.28515625" customWidth="1"/>
    <col min="7176" max="7176" width="10.85546875" bestFit="1" customWidth="1"/>
    <col min="7177" max="7177" width="9.42578125" customWidth="1"/>
    <col min="7178" max="7178" width="10.28515625" customWidth="1"/>
    <col min="7179" max="7179" width="11.140625" customWidth="1"/>
    <col min="7180" max="7180" width="11" customWidth="1"/>
    <col min="7181" max="7181" width="9.7109375" customWidth="1"/>
    <col min="7182" max="7182" width="9.85546875" customWidth="1"/>
    <col min="7183" max="7183" width="11.140625" customWidth="1"/>
    <col min="7184" max="7184" width="9.5703125" customWidth="1"/>
    <col min="7185" max="7185" width="4.42578125" customWidth="1"/>
    <col min="7186" max="7186" width="10.7109375" customWidth="1"/>
    <col min="7187" max="7187" width="10.85546875" customWidth="1"/>
    <col min="7188" max="7188" width="10.28515625" customWidth="1"/>
    <col min="7189" max="7189" width="10.140625" customWidth="1"/>
    <col min="7190" max="7194" width="9.5703125" customWidth="1"/>
    <col min="7199" max="7199" width="14.28515625" customWidth="1"/>
    <col min="7200" max="7200" width="13.140625" customWidth="1"/>
    <col min="7233" max="7233" width="13.7109375" customWidth="1"/>
    <col min="7234" max="7234" width="14.42578125" customWidth="1"/>
    <col min="7235" max="7235" width="13.140625" customWidth="1"/>
    <col min="7425" max="7425" width="1.5703125" customWidth="1"/>
    <col min="7426" max="7426" width="3.42578125" customWidth="1"/>
    <col min="7427" max="7427" width="14.7109375" customWidth="1"/>
    <col min="7428" max="7428" width="12.42578125" customWidth="1"/>
    <col min="7429" max="7429" width="14.7109375" customWidth="1"/>
    <col min="7430" max="7430" width="11.42578125" customWidth="1"/>
    <col min="7431" max="7431" width="12.28515625" customWidth="1"/>
    <col min="7432" max="7432" width="10.85546875" bestFit="1" customWidth="1"/>
    <col min="7433" max="7433" width="9.42578125" customWidth="1"/>
    <col min="7434" max="7434" width="10.28515625" customWidth="1"/>
    <col min="7435" max="7435" width="11.140625" customWidth="1"/>
    <col min="7436" max="7436" width="11" customWidth="1"/>
    <col min="7437" max="7437" width="9.7109375" customWidth="1"/>
    <col min="7438" max="7438" width="9.85546875" customWidth="1"/>
    <col min="7439" max="7439" width="11.140625" customWidth="1"/>
    <col min="7440" max="7440" width="9.5703125" customWidth="1"/>
    <col min="7441" max="7441" width="4.42578125" customWidth="1"/>
    <col min="7442" max="7442" width="10.7109375" customWidth="1"/>
    <col min="7443" max="7443" width="10.85546875" customWidth="1"/>
    <col min="7444" max="7444" width="10.28515625" customWidth="1"/>
    <col min="7445" max="7445" width="10.140625" customWidth="1"/>
    <col min="7446" max="7450" width="9.5703125" customWidth="1"/>
    <col min="7455" max="7455" width="14.28515625" customWidth="1"/>
    <col min="7456" max="7456" width="13.140625" customWidth="1"/>
    <col min="7489" max="7489" width="13.7109375" customWidth="1"/>
    <col min="7490" max="7490" width="14.42578125" customWidth="1"/>
    <col min="7491" max="7491" width="13.140625" customWidth="1"/>
    <col min="7681" max="7681" width="1.5703125" customWidth="1"/>
    <col min="7682" max="7682" width="3.42578125" customWidth="1"/>
    <col min="7683" max="7683" width="14.7109375" customWidth="1"/>
    <col min="7684" max="7684" width="12.42578125" customWidth="1"/>
    <col min="7685" max="7685" width="14.7109375" customWidth="1"/>
    <col min="7686" max="7686" width="11.42578125" customWidth="1"/>
    <col min="7687" max="7687" width="12.28515625" customWidth="1"/>
    <col min="7688" max="7688" width="10.85546875" bestFit="1" customWidth="1"/>
    <col min="7689" max="7689" width="9.42578125" customWidth="1"/>
    <col min="7690" max="7690" width="10.28515625" customWidth="1"/>
    <col min="7691" max="7691" width="11.140625" customWidth="1"/>
    <col min="7692" max="7692" width="11" customWidth="1"/>
    <col min="7693" max="7693" width="9.7109375" customWidth="1"/>
    <col min="7694" max="7694" width="9.85546875" customWidth="1"/>
    <col min="7695" max="7695" width="11.140625" customWidth="1"/>
    <col min="7696" max="7696" width="9.5703125" customWidth="1"/>
    <col min="7697" max="7697" width="4.42578125" customWidth="1"/>
    <col min="7698" max="7698" width="10.7109375" customWidth="1"/>
    <col min="7699" max="7699" width="10.85546875" customWidth="1"/>
    <col min="7700" max="7700" width="10.28515625" customWidth="1"/>
    <col min="7701" max="7701" width="10.140625" customWidth="1"/>
    <col min="7702" max="7706" width="9.5703125" customWidth="1"/>
    <col min="7711" max="7711" width="14.28515625" customWidth="1"/>
    <col min="7712" max="7712" width="13.140625" customWidth="1"/>
    <col min="7745" max="7745" width="13.7109375" customWidth="1"/>
    <col min="7746" max="7746" width="14.42578125" customWidth="1"/>
    <col min="7747" max="7747" width="13.140625" customWidth="1"/>
    <col min="7937" max="7937" width="1.5703125" customWidth="1"/>
    <col min="7938" max="7938" width="3.42578125" customWidth="1"/>
    <col min="7939" max="7939" width="14.7109375" customWidth="1"/>
    <col min="7940" max="7940" width="12.42578125" customWidth="1"/>
    <col min="7941" max="7941" width="14.7109375" customWidth="1"/>
    <col min="7942" max="7942" width="11.42578125" customWidth="1"/>
    <col min="7943" max="7943" width="12.28515625" customWidth="1"/>
    <col min="7944" max="7944" width="10.85546875" bestFit="1" customWidth="1"/>
    <col min="7945" max="7945" width="9.42578125" customWidth="1"/>
    <col min="7946" max="7946" width="10.28515625" customWidth="1"/>
    <col min="7947" max="7947" width="11.140625" customWidth="1"/>
    <col min="7948" max="7948" width="11" customWidth="1"/>
    <col min="7949" max="7949" width="9.7109375" customWidth="1"/>
    <col min="7950" max="7950" width="9.85546875" customWidth="1"/>
    <col min="7951" max="7951" width="11.140625" customWidth="1"/>
    <col min="7952" max="7952" width="9.5703125" customWidth="1"/>
    <col min="7953" max="7953" width="4.42578125" customWidth="1"/>
    <col min="7954" max="7954" width="10.7109375" customWidth="1"/>
    <col min="7955" max="7955" width="10.85546875" customWidth="1"/>
    <col min="7956" max="7956" width="10.28515625" customWidth="1"/>
    <col min="7957" max="7957" width="10.140625" customWidth="1"/>
    <col min="7958" max="7962" width="9.5703125" customWidth="1"/>
    <col min="7967" max="7967" width="14.28515625" customWidth="1"/>
    <col min="7968" max="7968" width="13.140625" customWidth="1"/>
    <col min="8001" max="8001" width="13.7109375" customWidth="1"/>
    <col min="8002" max="8002" width="14.42578125" customWidth="1"/>
    <col min="8003" max="8003" width="13.140625" customWidth="1"/>
    <col min="8193" max="8193" width="1.5703125" customWidth="1"/>
    <col min="8194" max="8194" width="3.42578125" customWidth="1"/>
    <col min="8195" max="8195" width="14.7109375" customWidth="1"/>
    <col min="8196" max="8196" width="12.42578125" customWidth="1"/>
    <col min="8197" max="8197" width="14.7109375" customWidth="1"/>
    <col min="8198" max="8198" width="11.42578125" customWidth="1"/>
    <col min="8199" max="8199" width="12.28515625" customWidth="1"/>
    <col min="8200" max="8200" width="10.85546875" bestFit="1" customWidth="1"/>
    <col min="8201" max="8201" width="9.42578125" customWidth="1"/>
    <col min="8202" max="8202" width="10.28515625" customWidth="1"/>
    <col min="8203" max="8203" width="11.140625" customWidth="1"/>
    <col min="8204" max="8204" width="11" customWidth="1"/>
    <col min="8205" max="8205" width="9.7109375" customWidth="1"/>
    <col min="8206" max="8206" width="9.85546875" customWidth="1"/>
    <col min="8207" max="8207" width="11.140625" customWidth="1"/>
    <col min="8208" max="8208" width="9.5703125" customWidth="1"/>
    <col min="8209" max="8209" width="4.42578125" customWidth="1"/>
    <col min="8210" max="8210" width="10.7109375" customWidth="1"/>
    <col min="8211" max="8211" width="10.85546875" customWidth="1"/>
    <col min="8212" max="8212" width="10.28515625" customWidth="1"/>
    <col min="8213" max="8213" width="10.140625" customWidth="1"/>
    <col min="8214" max="8218" width="9.5703125" customWidth="1"/>
    <col min="8223" max="8223" width="14.28515625" customWidth="1"/>
    <col min="8224" max="8224" width="13.140625" customWidth="1"/>
    <col min="8257" max="8257" width="13.7109375" customWidth="1"/>
    <col min="8258" max="8258" width="14.42578125" customWidth="1"/>
    <col min="8259" max="8259" width="13.140625" customWidth="1"/>
    <col min="8449" max="8449" width="1.5703125" customWidth="1"/>
    <col min="8450" max="8450" width="3.42578125" customWidth="1"/>
    <col min="8451" max="8451" width="14.7109375" customWidth="1"/>
    <col min="8452" max="8452" width="12.42578125" customWidth="1"/>
    <col min="8453" max="8453" width="14.7109375" customWidth="1"/>
    <col min="8454" max="8454" width="11.42578125" customWidth="1"/>
    <col min="8455" max="8455" width="12.28515625" customWidth="1"/>
    <col min="8456" max="8456" width="10.85546875" bestFit="1" customWidth="1"/>
    <col min="8457" max="8457" width="9.42578125" customWidth="1"/>
    <col min="8458" max="8458" width="10.28515625" customWidth="1"/>
    <col min="8459" max="8459" width="11.140625" customWidth="1"/>
    <col min="8460" max="8460" width="11" customWidth="1"/>
    <col min="8461" max="8461" width="9.7109375" customWidth="1"/>
    <col min="8462" max="8462" width="9.85546875" customWidth="1"/>
    <col min="8463" max="8463" width="11.140625" customWidth="1"/>
    <col min="8464" max="8464" width="9.5703125" customWidth="1"/>
    <col min="8465" max="8465" width="4.42578125" customWidth="1"/>
    <col min="8466" max="8466" width="10.7109375" customWidth="1"/>
    <col min="8467" max="8467" width="10.85546875" customWidth="1"/>
    <col min="8468" max="8468" width="10.28515625" customWidth="1"/>
    <col min="8469" max="8469" width="10.140625" customWidth="1"/>
    <col min="8470" max="8474" width="9.5703125" customWidth="1"/>
    <col min="8479" max="8479" width="14.28515625" customWidth="1"/>
    <col min="8480" max="8480" width="13.140625" customWidth="1"/>
    <col min="8513" max="8513" width="13.7109375" customWidth="1"/>
    <col min="8514" max="8514" width="14.42578125" customWidth="1"/>
    <col min="8515" max="8515" width="13.140625" customWidth="1"/>
    <col min="8705" max="8705" width="1.5703125" customWidth="1"/>
    <col min="8706" max="8706" width="3.42578125" customWidth="1"/>
    <col min="8707" max="8707" width="14.7109375" customWidth="1"/>
    <col min="8708" max="8708" width="12.42578125" customWidth="1"/>
    <col min="8709" max="8709" width="14.7109375" customWidth="1"/>
    <col min="8710" max="8710" width="11.42578125" customWidth="1"/>
    <col min="8711" max="8711" width="12.28515625" customWidth="1"/>
    <col min="8712" max="8712" width="10.85546875" bestFit="1" customWidth="1"/>
    <col min="8713" max="8713" width="9.42578125" customWidth="1"/>
    <col min="8714" max="8714" width="10.28515625" customWidth="1"/>
    <col min="8715" max="8715" width="11.140625" customWidth="1"/>
    <col min="8716" max="8716" width="11" customWidth="1"/>
    <col min="8717" max="8717" width="9.7109375" customWidth="1"/>
    <col min="8718" max="8718" width="9.85546875" customWidth="1"/>
    <col min="8719" max="8719" width="11.140625" customWidth="1"/>
    <col min="8720" max="8720" width="9.5703125" customWidth="1"/>
    <col min="8721" max="8721" width="4.42578125" customWidth="1"/>
    <col min="8722" max="8722" width="10.7109375" customWidth="1"/>
    <col min="8723" max="8723" width="10.85546875" customWidth="1"/>
    <col min="8724" max="8724" width="10.28515625" customWidth="1"/>
    <col min="8725" max="8725" width="10.140625" customWidth="1"/>
    <col min="8726" max="8730" width="9.5703125" customWidth="1"/>
    <col min="8735" max="8735" width="14.28515625" customWidth="1"/>
    <col min="8736" max="8736" width="13.140625" customWidth="1"/>
    <col min="8769" max="8769" width="13.7109375" customWidth="1"/>
    <col min="8770" max="8770" width="14.42578125" customWidth="1"/>
    <col min="8771" max="8771" width="13.140625" customWidth="1"/>
    <col min="8961" max="8961" width="1.5703125" customWidth="1"/>
    <col min="8962" max="8962" width="3.42578125" customWidth="1"/>
    <col min="8963" max="8963" width="14.7109375" customWidth="1"/>
    <col min="8964" max="8964" width="12.42578125" customWidth="1"/>
    <col min="8965" max="8965" width="14.7109375" customWidth="1"/>
    <col min="8966" max="8966" width="11.42578125" customWidth="1"/>
    <col min="8967" max="8967" width="12.28515625" customWidth="1"/>
    <col min="8968" max="8968" width="10.85546875" bestFit="1" customWidth="1"/>
    <col min="8969" max="8969" width="9.42578125" customWidth="1"/>
    <col min="8970" max="8970" width="10.28515625" customWidth="1"/>
    <col min="8971" max="8971" width="11.140625" customWidth="1"/>
    <col min="8972" max="8972" width="11" customWidth="1"/>
    <col min="8973" max="8973" width="9.7109375" customWidth="1"/>
    <col min="8974" max="8974" width="9.85546875" customWidth="1"/>
    <col min="8975" max="8975" width="11.140625" customWidth="1"/>
    <col min="8976" max="8976" width="9.5703125" customWidth="1"/>
    <col min="8977" max="8977" width="4.42578125" customWidth="1"/>
    <col min="8978" max="8978" width="10.7109375" customWidth="1"/>
    <col min="8979" max="8979" width="10.85546875" customWidth="1"/>
    <col min="8980" max="8980" width="10.28515625" customWidth="1"/>
    <col min="8981" max="8981" width="10.140625" customWidth="1"/>
    <col min="8982" max="8986" width="9.5703125" customWidth="1"/>
    <col min="8991" max="8991" width="14.28515625" customWidth="1"/>
    <col min="8992" max="8992" width="13.140625" customWidth="1"/>
    <col min="9025" max="9025" width="13.7109375" customWidth="1"/>
    <col min="9026" max="9026" width="14.42578125" customWidth="1"/>
    <col min="9027" max="9027" width="13.140625" customWidth="1"/>
    <col min="9217" max="9217" width="1.5703125" customWidth="1"/>
    <col min="9218" max="9218" width="3.42578125" customWidth="1"/>
    <col min="9219" max="9219" width="14.7109375" customWidth="1"/>
    <col min="9220" max="9220" width="12.42578125" customWidth="1"/>
    <col min="9221" max="9221" width="14.7109375" customWidth="1"/>
    <col min="9222" max="9222" width="11.42578125" customWidth="1"/>
    <col min="9223" max="9223" width="12.28515625" customWidth="1"/>
    <col min="9224" max="9224" width="10.85546875" bestFit="1" customWidth="1"/>
    <col min="9225" max="9225" width="9.42578125" customWidth="1"/>
    <col min="9226" max="9226" width="10.28515625" customWidth="1"/>
    <col min="9227" max="9227" width="11.140625" customWidth="1"/>
    <col min="9228" max="9228" width="11" customWidth="1"/>
    <col min="9229" max="9229" width="9.7109375" customWidth="1"/>
    <col min="9230" max="9230" width="9.85546875" customWidth="1"/>
    <col min="9231" max="9231" width="11.140625" customWidth="1"/>
    <col min="9232" max="9232" width="9.5703125" customWidth="1"/>
    <col min="9233" max="9233" width="4.42578125" customWidth="1"/>
    <col min="9234" max="9234" width="10.7109375" customWidth="1"/>
    <col min="9235" max="9235" width="10.85546875" customWidth="1"/>
    <col min="9236" max="9236" width="10.28515625" customWidth="1"/>
    <col min="9237" max="9237" width="10.140625" customWidth="1"/>
    <col min="9238" max="9242" width="9.5703125" customWidth="1"/>
    <col min="9247" max="9247" width="14.28515625" customWidth="1"/>
    <col min="9248" max="9248" width="13.140625" customWidth="1"/>
    <col min="9281" max="9281" width="13.7109375" customWidth="1"/>
    <col min="9282" max="9282" width="14.42578125" customWidth="1"/>
    <col min="9283" max="9283" width="13.140625" customWidth="1"/>
    <col min="9473" max="9473" width="1.5703125" customWidth="1"/>
    <col min="9474" max="9474" width="3.42578125" customWidth="1"/>
    <col min="9475" max="9475" width="14.7109375" customWidth="1"/>
    <col min="9476" max="9476" width="12.42578125" customWidth="1"/>
    <col min="9477" max="9477" width="14.7109375" customWidth="1"/>
    <col min="9478" max="9478" width="11.42578125" customWidth="1"/>
    <col min="9479" max="9479" width="12.28515625" customWidth="1"/>
    <col min="9480" max="9480" width="10.85546875" bestFit="1" customWidth="1"/>
    <col min="9481" max="9481" width="9.42578125" customWidth="1"/>
    <col min="9482" max="9482" width="10.28515625" customWidth="1"/>
    <col min="9483" max="9483" width="11.140625" customWidth="1"/>
    <col min="9484" max="9484" width="11" customWidth="1"/>
    <col min="9485" max="9485" width="9.7109375" customWidth="1"/>
    <col min="9486" max="9486" width="9.85546875" customWidth="1"/>
    <col min="9487" max="9487" width="11.140625" customWidth="1"/>
    <col min="9488" max="9488" width="9.5703125" customWidth="1"/>
    <col min="9489" max="9489" width="4.42578125" customWidth="1"/>
    <col min="9490" max="9490" width="10.7109375" customWidth="1"/>
    <col min="9491" max="9491" width="10.85546875" customWidth="1"/>
    <col min="9492" max="9492" width="10.28515625" customWidth="1"/>
    <col min="9493" max="9493" width="10.140625" customWidth="1"/>
    <col min="9494" max="9498" width="9.5703125" customWidth="1"/>
    <col min="9503" max="9503" width="14.28515625" customWidth="1"/>
    <col min="9504" max="9504" width="13.140625" customWidth="1"/>
    <col min="9537" max="9537" width="13.7109375" customWidth="1"/>
    <col min="9538" max="9538" width="14.42578125" customWidth="1"/>
    <col min="9539" max="9539" width="13.140625" customWidth="1"/>
    <col min="9729" max="9729" width="1.5703125" customWidth="1"/>
    <col min="9730" max="9730" width="3.42578125" customWidth="1"/>
    <col min="9731" max="9731" width="14.7109375" customWidth="1"/>
    <col min="9732" max="9732" width="12.42578125" customWidth="1"/>
    <col min="9733" max="9733" width="14.7109375" customWidth="1"/>
    <col min="9734" max="9734" width="11.42578125" customWidth="1"/>
    <col min="9735" max="9735" width="12.28515625" customWidth="1"/>
    <col min="9736" max="9736" width="10.85546875" bestFit="1" customWidth="1"/>
    <col min="9737" max="9737" width="9.42578125" customWidth="1"/>
    <col min="9738" max="9738" width="10.28515625" customWidth="1"/>
    <col min="9739" max="9739" width="11.140625" customWidth="1"/>
    <col min="9740" max="9740" width="11" customWidth="1"/>
    <col min="9741" max="9741" width="9.7109375" customWidth="1"/>
    <col min="9742" max="9742" width="9.85546875" customWidth="1"/>
    <col min="9743" max="9743" width="11.140625" customWidth="1"/>
    <col min="9744" max="9744" width="9.5703125" customWidth="1"/>
    <col min="9745" max="9745" width="4.42578125" customWidth="1"/>
    <col min="9746" max="9746" width="10.7109375" customWidth="1"/>
    <col min="9747" max="9747" width="10.85546875" customWidth="1"/>
    <col min="9748" max="9748" width="10.28515625" customWidth="1"/>
    <col min="9749" max="9749" width="10.140625" customWidth="1"/>
    <col min="9750" max="9754" width="9.5703125" customWidth="1"/>
    <col min="9759" max="9759" width="14.28515625" customWidth="1"/>
    <col min="9760" max="9760" width="13.140625" customWidth="1"/>
    <col min="9793" max="9793" width="13.7109375" customWidth="1"/>
    <col min="9794" max="9794" width="14.42578125" customWidth="1"/>
    <col min="9795" max="9795" width="13.140625" customWidth="1"/>
    <col min="9985" max="9985" width="1.5703125" customWidth="1"/>
    <col min="9986" max="9986" width="3.42578125" customWidth="1"/>
    <col min="9987" max="9987" width="14.7109375" customWidth="1"/>
    <col min="9988" max="9988" width="12.42578125" customWidth="1"/>
    <col min="9989" max="9989" width="14.7109375" customWidth="1"/>
    <col min="9990" max="9990" width="11.42578125" customWidth="1"/>
    <col min="9991" max="9991" width="12.28515625" customWidth="1"/>
    <col min="9992" max="9992" width="10.85546875" bestFit="1" customWidth="1"/>
    <col min="9993" max="9993" width="9.42578125" customWidth="1"/>
    <col min="9994" max="9994" width="10.28515625" customWidth="1"/>
    <col min="9995" max="9995" width="11.140625" customWidth="1"/>
    <col min="9996" max="9996" width="11" customWidth="1"/>
    <col min="9997" max="9997" width="9.7109375" customWidth="1"/>
    <col min="9998" max="9998" width="9.85546875" customWidth="1"/>
    <col min="9999" max="9999" width="11.140625" customWidth="1"/>
    <col min="10000" max="10000" width="9.5703125" customWidth="1"/>
    <col min="10001" max="10001" width="4.42578125" customWidth="1"/>
    <col min="10002" max="10002" width="10.7109375" customWidth="1"/>
    <col min="10003" max="10003" width="10.85546875" customWidth="1"/>
    <col min="10004" max="10004" width="10.28515625" customWidth="1"/>
    <col min="10005" max="10005" width="10.140625" customWidth="1"/>
    <col min="10006" max="10010" width="9.5703125" customWidth="1"/>
    <col min="10015" max="10015" width="14.28515625" customWidth="1"/>
    <col min="10016" max="10016" width="13.140625" customWidth="1"/>
    <col min="10049" max="10049" width="13.7109375" customWidth="1"/>
    <col min="10050" max="10050" width="14.42578125" customWidth="1"/>
    <col min="10051" max="10051" width="13.140625" customWidth="1"/>
    <col min="10241" max="10241" width="1.5703125" customWidth="1"/>
    <col min="10242" max="10242" width="3.42578125" customWidth="1"/>
    <col min="10243" max="10243" width="14.7109375" customWidth="1"/>
    <col min="10244" max="10244" width="12.42578125" customWidth="1"/>
    <col min="10245" max="10245" width="14.7109375" customWidth="1"/>
    <col min="10246" max="10246" width="11.42578125" customWidth="1"/>
    <col min="10247" max="10247" width="12.28515625" customWidth="1"/>
    <col min="10248" max="10248" width="10.85546875" bestFit="1" customWidth="1"/>
    <col min="10249" max="10249" width="9.42578125" customWidth="1"/>
    <col min="10250" max="10250" width="10.28515625" customWidth="1"/>
    <col min="10251" max="10251" width="11.140625" customWidth="1"/>
    <col min="10252" max="10252" width="11" customWidth="1"/>
    <col min="10253" max="10253" width="9.7109375" customWidth="1"/>
    <col min="10254" max="10254" width="9.85546875" customWidth="1"/>
    <col min="10255" max="10255" width="11.140625" customWidth="1"/>
    <col min="10256" max="10256" width="9.5703125" customWidth="1"/>
    <col min="10257" max="10257" width="4.42578125" customWidth="1"/>
    <col min="10258" max="10258" width="10.7109375" customWidth="1"/>
    <col min="10259" max="10259" width="10.85546875" customWidth="1"/>
    <col min="10260" max="10260" width="10.28515625" customWidth="1"/>
    <col min="10261" max="10261" width="10.140625" customWidth="1"/>
    <col min="10262" max="10266" width="9.5703125" customWidth="1"/>
    <col min="10271" max="10271" width="14.28515625" customWidth="1"/>
    <col min="10272" max="10272" width="13.140625" customWidth="1"/>
    <col min="10305" max="10305" width="13.7109375" customWidth="1"/>
    <col min="10306" max="10306" width="14.42578125" customWidth="1"/>
    <col min="10307" max="10307" width="13.140625" customWidth="1"/>
    <col min="10497" max="10497" width="1.5703125" customWidth="1"/>
    <col min="10498" max="10498" width="3.42578125" customWidth="1"/>
    <col min="10499" max="10499" width="14.7109375" customWidth="1"/>
    <col min="10500" max="10500" width="12.42578125" customWidth="1"/>
    <col min="10501" max="10501" width="14.7109375" customWidth="1"/>
    <col min="10502" max="10502" width="11.42578125" customWidth="1"/>
    <col min="10503" max="10503" width="12.28515625" customWidth="1"/>
    <col min="10504" max="10504" width="10.85546875" bestFit="1" customWidth="1"/>
    <col min="10505" max="10505" width="9.42578125" customWidth="1"/>
    <col min="10506" max="10506" width="10.28515625" customWidth="1"/>
    <col min="10507" max="10507" width="11.140625" customWidth="1"/>
    <col min="10508" max="10508" width="11" customWidth="1"/>
    <col min="10509" max="10509" width="9.7109375" customWidth="1"/>
    <col min="10510" max="10510" width="9.85546875" customWidth="1"/>
    <col min="10511" max="10511" width="11.140625" customWidth="1"/>
    <col min="10512" max="10512" width="9.5703125" customWidth="1"/>
    <col min="10513" max="10513" width="4.42578125" customWidth="1"/>
    <col min="10514" max="10514" width="10.7109375" customWidth="1"/>
    <col min="10515" max="10515" width="10.85546875" customWidth="1"/>
    <col min="10516" max="10516" width="10.28515625" customWidth="1"/>
    <col min="10517" max="10517" width="10.140625" customWidth="1"/>
    <col min="10518" max="10522" width="9.5703125" customWidth="1"/>
    <col min="10527" max="10527" width="14.28515625" customWidth="1"/>
    <col min="10528" max="10528" width="13.140625" customWidth="1"/>
    <col min="10561" max="10561" width="13.7109375" customWidth="1"/>
    <col min="10562" max="10562" width="14.42578125" customWidth="1"/>
    <col min="10563" max="10563" width="13.140625" customWidth="1"/>
    <col min="10753" max="10753" width="1.5703125" customWidth="1"/>
    <col min="10754" max="10754" width="3.42578125" customWidth="1"/>
    <col min="10755" max="10755" width="14.7109375" customWidth="1"/>
    <col min="10756" max="10756" width="12.42578125" customWidth="1"/>
    <col min="10757" max="10757" width="14.7109375" customWidth="1"/>
    <col min="10758" max="10758" width="11.42578125" customWidth="1"/>
    <col min="10759" max="10759" width="12.28515625" customWidth="1"/>
    <col min="10760" max="10760" width="10.85546875" bestFit="1" customWidth="1"/>
    <col min="10761" max="10761" width="9.42578125" customWidth="1"/>
    <col min="10762" max="10762" width="10.28515625" customWidth="1"/>
    <col min="10763" max="10763" width="11.140625" customWidth="1"/>
    <col min="10764" max="10764" width="11" customWidth="1"/>
    <col min="10765" max="10765" width="9.7109375" customWidth="1"/>
    <col min="10766" max="10766" width="9.85546875" customWidth="1"/>
    <col min="10767" max="10767" width="11.140625" customWidth="1"/>
    <col min="10768" max="10768" width="9.5703125" customWidth="1"/>
    <col min="10769" max="10769" width="4.42578125" customWidth="1"/>
    <col min="10770" max="10770" width="10.7109375" customWidth="1"/>
    <col min="10771" max="10771" width="10.85546875" customWidth="1"/>
    <col min="10772" max="10772" width="10.28515625" customWidth="1"/>
    <col min="10773" max="10773" width="10.140625" customWidth="1"/>
    <col min="10774" max="10778" width="9.5703125" customWidth="1"/>
    <col min="10783" max="10783" width="14.28515625" customWidth="1"/>
    <col min="10784" max="10784" width="13.140625" customWidth="1"/>
    <col min="10817" max="10817" width="13.7109375" customWidth="1"/>
    <col min="10818" max="10818" width="14.42578125" customWidth="1"/>
    <col min="10819" max="10819" width="13.140625" customWidth="1"/>
    <col min="11009" max="11009" width="1.5703125" customWidth="1"/>
    <col min="11010" max="11010" width="3.42578125" customWidth="1"/>
    <col min="11011" max="11011" width="14.7109375" customWidth="1"/>
    <col min="11012" max="11012" width="12.42578125" customWidth="1"/>
    <col min="11013" max="11013" width="14.7109375" customWidth="1"/>
    <col min="11014" max="11014" width="11.42578125" customWidth="1"/>
    <col min="11015" max="11015" width="12.28515625" customWidth="1"/>
    <col min="11016" max="11016" width="10.85546875" bestFit="1" customWidth="1"/>
    <col min="11017" max="11017" width="9.42578125" customWidth="1"/>
    <col min="11018" max="11018" width="10.28515625" customWidth="1"/>
    <col min="11019" max="11019" width="11.140625" customWidth="1"/>
    <col min="11020" max="11020" width="11" customWidth="1"/>
    <col min="11021" max="11021" width="9.7109375" customWidth="1"/>
    <col min="11022" max="11022" width="9.85546875" customWidth="1"/>
    <col min="11023" max="11023" width="11.140625" customWidth="1"/>
    <col min="11024" max="11024" width="9.5703125" customWidth="1"/>
    <col min="11025" max="11025" width="4.42578125" customWidth="1"/>
    <col min="11026" max="11026" width="10.7109375" customWidth="1"/>
    <col min="11027" max="11027" width="10.85546875" customWidth="1"/>
    <col min="11028" max="11028" width="10.28515625" customWidth="1"/>
    <col min="11029" max="11029" width="10.140625" customWidth="1"/>
    <col min="11030" max="11034" width="9.5703125" customWidth="1"/>
    <col min="11039" max="11039" width="14.28515625" customWidth="1"/>
    <col min="11040" max="11040" width="13.140625" customWidth="1"/>
    <col min="11073" max="11073" width="13.7109375" customWidth="1"/>
    <col min="11074" max="11074" width="14.42578125" customWidth="1"/>
    <col min="11075" max="11075" width="13.140625" customWidth="1"/>
    <col min="11265" max="11265" width="1.5703125" customWidth="1"/>
    <col min="11266" max="11266" width="3.42578125" customWidth="1"/>
    <col min="11267" max="11267" width="14.7109375" customWidth="1"/>
    <col min="11268" max="11268" width="12.42578125" customWidth="1"/>
    <col min="11269" max="11269" width="14.7109375" customWidth="1"/>
    <col min="11270" max="11270" width="11.42578125" customWidth="1"/>
    <col min="11271" max="11271" width="12.28515625" customWidth="1"/>
    <col min="11272" max="11272" width="10.85546875" bestFit="1" customWidth="1"/>
    <col min="11273" max="11273" width="9.42578125" customWidth="1"/>
    <col min="11274" max="11274" width="10.28515625" customWidth="1"/>
    <col min="11275" max="11275" width="11.140625" customWidth="1"/>
    <col min="11276" max="11276" width="11" customWidth="1"/>
    <col min="11277" max="11277" width="9.7109375" customWidth="1"/>
    <col min="11278" max="11278" width="9.85546875" customWidth="1"/>
    <col min="11279" max="11279" width="11.140625" customWidth="1"/>
    <col min="11280" max="11280" width="9.5703125" customWidth="1"/>
    <col min="11281" max="11281" width="4.42578125" customWidth="1"/>
    <col min="11282" max="11282" width="10.7109375" customWidth="1"/>
    <col min="11283" max="11283" width="10.85546875" customWidth="1"/>
    <col min="11284" max="11284" width="10.28515625" customWidth="1"/>
    <col min="11285" max="11285" width="10.140625" customWidth="1"/>
    <col min="11286" max="11290" width="9.5703125" customWidth="1"/>
    <col min="11295" max="11295" width="14.28515625" customWidth="1"/>
    <col min="11296" max="11296" width="13.140625" customWidth="1"/>
    <col min="11329" max="11329" width="13.7109375" customWidth="1"/>
    <col min="11330" max="11330" width="14.42578125" customWidth="1"/>
    <col min="11331" max="11331" width="13.140625" customWidth="1"/>
    <col min="11521" max="11521" width="1.5703125" customWidth="1"/>
    <col min="11522" max="11522" width="3.42578125" customWidth="1"/>
    <col min="11523" max="11523" width="14.7109375" customWidth="1"/>
    <col min="11524" max="11524" width="12.42578125" customWidth="1"/>
    <col min="11525" max="11525" width="14.7109375" customWidth="1"/>
    <col min="11526" max="11526" width="11.42578125" customWidth="1"/>
    <col min="11527" max="11527" width="12.28515625" customWidth="1"/>
    <col min="11528" max="11528" width="10.85546875" bestFit="1" customWidth="1"/>
    <col min="11529" max="11529" width="9.42578125" customWidth="1"/>
    <col min="11530" max="11530" width="10.28515625" customWidth="1"/>
    <col min="11531" max="11531" width="11.140625" customWidth="1"/>
    <col min="11532" max="11532" width="11" customWidth="1"/>
    <col min="11533" max="11533" width="9.7109375" customWidth="1"/>
    <col min="11534" max="11534" width="9.85546875" customWidth="1"/>
    <col min="11535" max="11535" width="11.140625" customWidth="1"/>
    <col min="11536" max="11536" width="9.5703125" customWidth="1"/>
    <col min="11537" max="11537" width="4.42578125" customWidth="1"/>
    <col min="11538" max="11538" width="10.7109375" customWidth="1"/>
    <col min="11539" max="11539" width="10.85546875" customWidth="1"/>
    <col min="11540" max="11540" width="10.28515625" customWidth="1"/>
    <col min="11541" max="11541" width="10.140625" customWidth="1"/>
    <col min="11542" max="11546" width="9.5703125" customWidth="1"/>
    <col min="11551" max="11551" width="14.28515625" customWidth="1"/>
    <col min="11552" max="11552" width="13.140625" customWidth="1"/>
    <col min="11585" max="11585" width="13.7109375" customWidth="1"/>
    <col min="11586" max="11586" width="14.42578125" customWidth="1"/>
    <col min="11587" max="11587" width="13.140625" customWidth="1"/>
    <col min="11777" max="11777" width="1.5703125" customWidth="1"/>
    <col min="11778" max="11778" width="3.42578125" customWidth="1"/>
    <col min="11779" max="11779" width="14.7109375" customWidth="1"/>
    <col min="11780" max="11780" width="12.42578125" customWidth="1"/>
    <col min="11781" max="11781" width="14.7109375" customWidth="1"/>
    <col min="11782" max="11782" width="11.42578125" customWidth="1"/>
    <col min="11783" max="11783" width="12.28515625" customWidth="1"/>
    <col min="11784" max="11784" width="10.85546875" bestFit="1" customWidth="1"/>
    <col min="11785" max="11785" width="9.42578125" customWidth="1"/>
    <col min="11786" max="11786" width="10.28515625" customWidth="1"/>
    <col min="11787" max="11787" width="11.140625" customWidth="1"/>
    <col min="11788" max="11788" width="11" customWidth="1"/>
    <col min="11789" max="11789" width="9.7109375" customWidth="1"/>
    <col min="11790" max="11790" width="9.85546875" customWidth="1"/>
    <col min="11791" max="11791" width="11.140625" customWidth="1"/>
    <col min="11792" max="11792" width="9.5703125" customWidth="1"/>
    <col min="11793" max="11793" width="4.42578125" customWidth="1"/>
    <col min="11794" max="11794" width="10.7109375" customWidth="1"/>
    <col min="11795" max="11795" width="10.85546875" customWidth="1"/>
    <col min="11796" max="11796" width="10.28515625" customWidth="1"/>
    <col min="11797" max="11797" width="10.140625" customWidth="1"/>
    <col min="11798" max="11802" width="9.5703125" customWidth="1"/>
    <col min="11807" max="11807" width="14.28515625" customWidth="1"/>
    <col min="11808" max="11808" width="13.140625" customWidth="1"/>
    <col min="11841" max="11841" width="13.7109375" customWidth="1"/>
    <col min="11842" max="11842" width="14.42578125" customWidth="1"/>
    <col min="11843" max="11843" width="13.140625" customWidth="1"/>
    <col min="12033" max="12033" width="1.5703125" customWidth="1"/>
    <col min="12034" max="12034" width="3.42578125" customWidth="1"/>
    <col min="12035" max="12035" width="14.7109375" customWidth="1"/>
    <col min="12036" max="12036" width="12.42578125" customWidth="1"/>
    <col min="12037" max="12037" width="14.7109375" customWidth="1"/>
    <col min="12038" max="12038" width="11.42578125" customWidth="1"/>
    <col min="12039" max="12039" width="12.28515625" customWidth="1"/>
    <col min="12040" max="12040" width="10.85546875" bestFit="1" customWidth="1"/>
    <col min="12041" max="12041" width="9.42578125" customWidth="1"/>
    <col min="12042" max="12042" width="10.28515625" customWidth="1"/>
    <col min="12043" max="12043" width="11.140625" customWidth="1"/>
    <col min="12044" max="12044" width="11" customWidth="1"/>
    <col min="12045" max="12045" width="9.7109375" customWidth="1"/>
    <col min="12046" max="12046" width="9.85546875" customWidth="1"/>
    <col min="12047" max="12047" width="11.140625" customWidth="1"/>
    <col min="12048" max="12048" width="9.5703125" customWidth="1"/>
    <col min="12049" max="12049" width="4.42578125" customWidth="1"/>
    <col min="12050" max="12050" width="10.7109375" customWidth="1"/>
    <col min="12051" max="12051" width="10.85546875" customWidth="1"/>
    <col min="12052" max="12052" width="10.28515625" customWidth="1"/>
    <col min="12053" max="12053" width="10.140625" customWidth="1"/>
    <col min="12054" max="12058" width="9.5703125" customWidth="1"/>
    <col min="12063" max="12063" width="14.28515625" customWidth="1"/>
    <col min="12064" max="12064" width="13.140625" customWidth="1"/>
    <col min="12097" max="12097" width="13.7109375" customWidth="1"/>
    <col min="12098" max="12098" width="14.42578125" customWidth="1"/>
    <col min="12099" max="12099" width="13.140625" customWidth="1"/>
    <col min="12289" max="12289" width="1.5703125" customWidth="1"/>
    <col min="12290" max="12290" width="3.42578125" customWidth="1"/>
    <col min="12291" max="12291" width="14.7109375" customWidth="1"/>
    <col min="12292" max="12292" width="12.42578125" customWidth="1"/>
    <col min="12293" max="12293" width="14.7109375" customWidth="1"/>
    <col min="12294" max="12294" width="11.42578125" customWidth="1"/>
    <col min="12295" max="12295" width="12.28515625" customWidth="1"/>
    <col min="12296" max="12296" width="10.85546875" bestFit="1" customWidth="1"/>
    <col min="12297" max="12297" width="9.42578125" customWidth="1"/>
    <col min="12298" max="12298" width="10.28515625" customWidth="1"/>
    <col min="12299" max="12299" width="11.140625" customWidth="1"/>
    <col min="12300" max="12300" width="11" customWidth="1"/>
    <col min="12301" max="12301" width="9.7109375" customWidth="1"/>
    <col min="12302" max="12302" width="9.85546875" customWidth="1"/>
    <col min="12303" max="12303" width="11.140625" customWidth="1"/>
    <col min="12304" max="12304" width="9.5703125" customWidth="1"/>
    <col min="12305" max="12305" width="4.42578125" customWidth="1"/>
    <col min="12306" max="12306" width="10.7109375" customWidth="1"/>
    <col min="12307" max="12307" width="10.85546875" customWidth="1"/>
    <col min="12308" max="12308" width="10.28515625" customWidth="1"/>
    <col min="12309" max="12309" width="10.140625" customWidth="1"/>
    <col min="12310" max="12314" width="9.5703125" customWidth="1"/>
    <col min="12319" max="12319" width="14.28515625" customWidth="1"/>
    <col min="12320" max="12320" width="13.140625" customWidth="1"/>
    <col min="12353" max="12353" width="13.7109375" customWidth="1"/>
    <col min="12354" max="12354" width="14.42578125" customWidth="1"/>
    <col min="12355" max="12355" width="13.140625" customWidth="1"/>
    <col min="12545" max="12545" width="1.5703125" customWidth="1"/>
    <col min="12546" max="12546" width="3.42578125" customWidth="1"/>
    <col min="12547" max="12547" width="14.7109375" customWidth="1"/>
    <col min="12548" max="12548" width="12.42578125" customWidth="1"/>
    <col min="12549" max="12549" width="14.7109375" customWidth="1"/>
    <col min="12550" max="12550" width="11.42578125" customWidth="1"/>
    <col min="12551" max="12551" width="12.28515625" customWidth="1"/>
    <col min="12552" max="12552" width="10.85546875" bestFit="1" customWidth="1"/>
    <col min="12553" max="12553" width="9.42578125" customWidth="1"/>
    <col min="12554" max="12554" width="10.28515625" customWidth="1"/>
    <col min="12555" max="12555" width="11.140625" customWidth="1"/>
    <col min="12556" max="12556" width="11" customWidth="1"/>
    <col min="12557" max="12557" width="9.7109375" customWidth="1"/>
    <col min="12558" max="12558" width="9.85546875" customWidth="1"/>
    <col min="12559" max="12559" width="11.140625" customWidth="1"/>
    <col min="12560" max="12560" width="9.5703125" customWidth="1"/>
    <col min="12561" max="12561" width="4.42578125" customWidth="1"/>
    <col min="12562" max="12562" width="10.7109375" customWidth="1"/>
    <col min="12563" max="12563" width="10.85546875" customWidth="1"/>
    <col min="12564" max="12564" width="10.28515625" customWidth="1"/>
    <col min="12565" max="12565" width="10.140625" customWidth="1"/>
    <col min="12566" max="12570" width="9.5703125" customWidth="1"/>
    <col min="12575" max="12575" width="14.28515625" customWidth="1"/>
    <col min="12576" max="12576" width="13.140625" customWidth="1"/>
    <col min="12609" max="12609" width="13.7109375" customWidth="1"/>
    <col min="12610" max="12610" width="14.42578125" customWidth="1"/>
    <col min="12611" max="12611" width="13.140625" customWidth="1"/>
    <col min="12801" max="12801" width="1.5703125" customWidth="1"/>
    <col min="12802" max="12802" width="3.42578125" customWidth="1"/>
    <col min="12803" max="12803" width="14.7109375" customWidth="1"/>
    <col min="12804" max="12804" width="12.42578125" customWidth="1"/>
    <col min="12805" max="12805" width="14.7109375" customWidth="1"/>
    <col min="12806" max="12806" width="11.42578125" customWidth="1"/>
    <col min="12807" max="12807" width="12.28515625" customWidth="1"/>
    <col min="12808" max="12808" width="10.85546875" bestFit="1" customWidth="1"/>
    <col min="12809" max="12809" width="9.42578125" customWidth="1"/>
    <col min="12810" max="12810" width="10.28515625" customWidth="1"/>
    <col min="12811" max="12811" width="11.140625" customWidth="1"/>
    <col min="12812" max="12812" width="11" customWidth="1"/>
    <col min="12813" max="12813" width="9.7109375" customWidth="1"/>
    <col min="12814" max="12814" width="9.85546875" customWidth="1"/>
    <col min="12815" max="12815" width="11.140625" customWidth="1"/>
    <col min="12816" max="12816" width="9.5703125" customWidth="1"/>
    <col min="12817" max="12817" width="4.42578125" customWidth="1"/>
    <col min="12818" max="12818" width="10.7109375" customWidth="1"/>
    <col min="12819" max="12819" width="10.85546875" customWidth="1"/>
    <col min="12820" max="12820" width="10.28515625" customWidth="1"/>
    <col min="12821" max="12821" width="10.140625" customWidth="1"/>
    <col min="12822" max="12826" width="9.5703125" customWidth="1"/>
    <col min="12831" max="12831" width="14.28515625" customWidth="1"/>
    <col min="12832" max="12832" width="13.140625" customWidth="1"/>
    <col min="12865" max="12865" width="13.7109375" customWidth="1"/>
    <col min="12866" max="12866" width="14.42578125" customWidth="1"/>
    <col min="12867" max="12867" width="13.140625" customWidth="1"/>
    <col min="13057" max="13057" width="1.5703125" customWidth="1"/>
    <col min="13058" max="13058" width="3.42578125" customWidth="1"/>
    <col min="13059" max="13059" width="14.7109375" customWidth="1"/>
    <col min="13060" max="13060" width="12.42578125" customWidth="1"/>
    <col min="13061" max="13061" width="14.7109375" customWidth="1"/>
    <col min="13062" max="13062" width="11.42578125" customWidth="1"/>
    <col min="13063" max="13063" width="12.28515625" customWidth="1"/>
    <col min="13064" max="13064" width="10.85546875" bestFit="1" customWidth="1"/>
    <col min="13065" max="13065" width="9.42578125" customWidth="1"/>
    <col min="13066" max="13066" width="10.28515625" customWidth="1"/>
    <col min="13067" max="13067" width="11.140625" customWidth="1"/>
    <col min="13068" max="13068" width="11" customWidth="1"/>
    <col min="13069" max="13069" width="9.7109375" customWidth="1"/>
    <col min="13070" max="13070" width="9.85546875" customWidth="1"/>
    <col min="13071" max="13071" width="11.140625" customWidth="1"/>
    <col min="13072" max="13072" width="9.5703125" customWidth="1"/>
    <col min="13073" max="13073" width="4.42578125" customWidth="1"/>
    <col min="13074" max="13074" width="10.7109375" customWidth="1"/>
    <col min="13075" max="13075" width="10.85546875" customWidth="1"/>
    <col min="13076" max="13076" width="10.28515625" customWidth="1"/>
    <col min="13077" max="13077" width="10.140625" customWidth="1"/>
    <col min="13078" max="13082" width="9.5703125" customWidth="1"/>
    <col min="13087" max="13087" width="14.28515625" customWidth="1"/>
    <col min="13088" max="13088" width="13.140625" customWidth="1"/>
    <col min="13121" max="13121" width="13.7109375" customWidth="1"/>
    <col min="13122" max="13122" width="14.42578125" customWidth="1"/>
    <col min="13123" max="13123" width="13.140625" customWidth="1"/>
    <col min="13313" max="13313" width="1.5703125" customWidth="1"/>
    <col min="13314" max="13314" width="3.42578125" customWidth="1"/>
    <col min="13315" max="13315" width="14.7109375" customWidth="1"/>
    <col min="13316" max="13316" width="12.42578125" customWidth="1"/>
    <col min="13317" max="13317" width="14.7109375" customWidth="1"/>
    <col min="13318" max="13318" width="11.42578125" customWidth="1"/>
    <col min="13319" max="13319" width="12.28515625" customWidth="1"/>
    <col min="13320" max="13320" width="10.85546875" bestFit="1" customWidth="1"/>
    <col min="13321" max="13321" width="9.42578125" customWidth="1"/>
    <col min="13322" max="13322" width="10.28515625" customWidth="1"/>
    <col min="13323" max="13323" width="11.140625" customWidth="1"/>
    <col min="13324" max="13324" width="11" customWidth="1"/>
    <col min="13325" max="13325" width="9.7109375" customWidth="1"/>
    <col min="13326" max="13326" width="9.85546875" customWidth="1"/>
    <col min="13327" max="13327" width="11.140625" customWidth="1"/>
    <col min="13328" max="13328" width="9.5703125" customWidth="1"/>
    <col min="13329" max="13329" width="4.42578125" customWidth="1"/>
    <col min="13330" max="13330" width="10.7109375" customWidth="1"/>
    <col min="13331" max="13331" width="10.85546875" customWidth="1"/>
    <col min="13332" max="13332" width="10.28515625" customWidth="1"/>
    <col min="13333" max="13333" width="10.140625" customWidth="1"/>
    <col min="13334" max="13338" width="9.5703125" customWidth="1"/>
    <col min="13343" max="13343" width="14.28515625" customWidth="1"/>
    <col min="13344" max="13344" width="13.140625" customWidth="1"/>
    <col min="13377" max="13377" width="13.7109375" customWidth="1"/>
    <col min="13378" max="13378" width="14.42578125" customWidth="1"/>
    <col min="13379" max="13379" width="13.140625" customWidth="1"/>
    <col min="13569" max="13569" width="1.5703125" customWidth="1"/>
    <col min="13570" max="13570" width="3.42578125" customWidth="1"/>
    <col min="13571" max="13571" width="14.7109375" customWidth="1"/>
    <col min="13572" max="13572" width="12.42578125" customWidth="1"/>
    <col min="13573" max="13573" width="14.7109375" customWidth="1"/>
    <col min="13574" max="13574" width="11.42578125" customWidth="1"/>
    <col min="13575" max="13575" width="12.28515625" customWidth="1"/>
    <col min="13576" max="13576" width="10.85546875" bestFit="1" customWidth="1"/>
    <col min="13577" max="13577" width="9.42578125" customWidth="1"/>
    <col min="13578" max="13578" width="10.28515625" customWidth="1"/>
    <col min="13579" max="13579" width="11.140625" customWidth="1"/>
    <col min="13580" max="13580" width="11" customWidth="1"/>
    <col min="13581" max="13581" width="9.7109375" customWidth="1"/>
    <col min="13582" max="13582" width="9.85546875" customWidth="1"/>
    <col min="13583" max="13583" width="11.140625" customWidth="1"/>
    <col min="13584" max="13584" width="9.5703125" customWidth="1"/>
    <col min="13585" max="13585" width="4.42578125" customWidth="1"/>
    <col min="13586" max="13586" width="10.7109375" customWidth="1"/>
    <col min="13587" max="13587" width="10.85546875" customWidth="1"/>
    <col min="13588" max="13588" width="10.28515625" customWidth="1"/>
    <col min="13589" max="13589" width="10.140625" customWidth="1"/>
    <col min="13590" max="13594" width="9.5703125" customWidth="1"/>
    <col min="13599" max="13599" width="14.28515625" customWidth="1"/>
    <col min="13600" max="13600" width="13.140625" customWidth="1"/>
    <col min="13633" max="13633" width="13.7109375" customWidth="1"/>
    <col min="13634" max="13634" width="14.42578125" customWidth="1"/>
    <col min="13635" max="13635" width="13.140625" customWidth="1"/>
    <col min="13825" max="13825" width="1.5703125" customWidth="1"/>
    <col min="13826" max="13826" width="3.42578125" customWidth="1"/>
    <col min="13827" max="13827" width="14.7109375" customWidth="1"/>
    <col min="13828" max="13828" width="12.42578125" customWidth="1"/>
    <col min="13829" max="13829" width="14.7109375" customWidth="1"/>
    <col min="13830" max="13830" width="11.42578125" customWidth="1"/>
    <col min="13831" max="13831" width="12.28515625" customWidth="1"/>
    <col min="13832" max="13832" width="10.85546875" bestFit="1" customWidth="1"/>
    <col min="13833" max="13833" width="9.42578125" customWidth="1"/>
    <col min="13834" max="13834" width="10.28515625" customWidth="1"/>
    <col min="13835" max="13835" width="11.140625" customWidth="1"/>
    <col min="13836" max="13836" width="11" customWidth="1"/>
    <col min="13837" max="13837" width="9.7109375" customWidth="1"/>
    <col min="13838" max="13838" width="9.85546875" customWidth="1"/>
    <col min="13839" max="13839" width="11.140625" customWidth="1"/>
    <col min="13840" max="13840" width="9.5703125" customWidth="1"/>
    <col min="13841" max="13841" width="4.42578125" customWidth="1"/>
    <col min="13842" max="13842" width="10.7109375" customWidth="1"/>
    <col min="13843" max="13843" width="10.85546875" customWidth="1"/>
    <col min="13844" max="13844" width="10.28515625" customWidth="1"/>
    <col min="13845" max="13845" width="10.140625" customWidth="1"/>
    <col min="13846" max="13850" width="9.5703125" customWidth="1"/>
    <col min="13855" max="13855" width="14.28515625" customWidth="1"/>
    <col min="13856" max="13856" width="13.140625" customWidth="1"/>
    <col min="13889" max="13889" width="13.7109375" customWidth="1"/>
    <col min="13890" max="13890" width="14.42578125" customWidth="1"/>
    <col min="13891" max="13891" width="13.140625" customWidth="1"/>
    <col min="14081" max="14081" width="1.5703125" customWidth="1"/>
    <col min="14082" max="14082" width="3.42578125" customWidth="1"/>
    <col min="14083" max="14083" width="14.7109375" customWidth="1"/>
    <col min="14084" max="14084" width="12.42578125" customWidth="1"/>
    <col min="14085" max="14085" width="14.7109375" customWidth="1"/>
    <col min="14086" max="14086" width="11.42578125" customWidth="1"/>
    <col min="14087" max="14087" width="12.28515625" customWidth="1"/>
    <col min="14088" max="14088" width="10.85546875" bestFit="1" customWidth="1"/>
    <col min="14089" max="14089" width="9.42578125" customWidth="1"/>
    <col min="14090" max="14090" width="10.28515625" customWidth="1"/>
    <col min="14091" max="14091" width="11.140625" customWidth="1"/>
    <col min="14092" max="14092" width="11" customWidth="1"/>
    <col min="14093" max="14093" width="9.7109375" customWidth="1"/>
    <col min="14094" max="14094" width="9.85546875" customWidth="1"/>
    <col min="14095" max="14095" width="11.140625" customWidth="1"/>
    <col min="14096" max="14096" width="9.5703125" customWidth="1"/>
    <col min="14097" max="14097" width="4.42578125" customWidth="1"/>
    <col min="14098" max="14098" width="10.7109375" customWidth="1"/>
    <col min="14099" max="14099" width="10.85546875" customWidth="1"/>
    <col min="14100" max="14100" width="10.28515625" customWidth="1"/>
    <col min="14101" max="14101" width="10.140625" customWidth="1"/>
    <col min="14102" max="14106" width="9.5703125" customWidth="1"/>
    <col min="14111" max="14111" width="14.28515625" customWidth="1"/>
    <col min="14112" max="14112" width="13.140625" customWidth="1"/>
    <col min="14145" max="14145" width="13.7109375" customWidth="1"/>
    <col min="14146" max="14146" width="14.42578125" customWidth="1"/>
    <col min="14147" max="14147" width="13.140625" customWidth="1"/>
    <col min="14337" max="14337" width="1.5703125" customWidth="1"/>
    <col min="14338" max="14338" width="3.42578125" customWidth="1"/>
    <col min="14339" max="14339" width="14.7109375" customWidth="1"/>
    <col min="14340" max="14340" width="12.42578125" customWidth="1"/>
    <col min="14341" max="14341" width="14.7109375" customWidth="1"/>
    <col min="14342" max="14342" width="11.42578125" customWidth="1"/>
    <col min="14343" max="14343" width="12.28515625" customWidth="1"/>
    <col min="14344" max="14344" width="10.85546875" bestFit="1" customWidth="1"/>
    <col min="14345" max="14345" width="9.42578125" customWidth="1"/>
    <col min="14346" max="14346" width="10.28515625" customWidth="1"/>
    <col min="14347" max="14347" width="11.140625" customWidth="1"/>
    <col min="14348" max="14348" width="11" customWidth="1"/>
    <col min="14349" max="14349" width="9.7109375" customWidth="1"/>
    <col min="14350" max="14350" width="9.85546875" customWidth="1"/>
    <col min="14351" max="14351" width="11.140625" customWidth="1"/>
    <col min="14352" max="14352" width="9.5703125" customWidth="1"/>
    <col min="14353" max="14353" width="4.42578125" customWidth="1"/>
    <col min="14354" max="14354" width="10.7109375" customWidth="1"/>
    <col min="14355" max="14355" width="10.85546875" customWidth="1"/>
    <col min="14356" max="14356" width="10.28515625" customWidth="1"/>
    <col min="14357" max="14357" width="10.140625" customWidth="1"/>
    <col min="14358" max="14362" width="9.5703125" customWidth="1"/>
    <col min="14367" max="14367" width="14.28515625" customWidth="1"/>
    <col min="14368" max="14368" width="13.140625" customWidth="1"/>
    <col min="14401" max="14401" width="13.7109375" customWidth="1"/>
    <col min="14402" max="14402" width="14.42578125" customWidth="1"/>
    <col min="14403" max="14403" width="13.140625" customWidth="1"/>
    <col min="14593" max="14593" width="1.5703125" customWidth="1"/>
    <col min="14594" max="14594" width="3.42578125" customWidth="1"/>
    <col min="14595" max="14595" width="14.7109375" customWidth="1"/>
    <col min="14596" max="14596" width="12.42578125" customWidth="1"/>
    <col min="14597" max="14597" width="14.7109375" customWidth="1"/>
    <col min="14598" max="14598" width="11.42578125" customWidth="1"/>
    <col min="14599" max="14599" width="12.28515625" customWidth="1"/>
    <col min="14600" max="14600" width="10.85546875" bestFit="1" customWidth="1"/>
    <col min="14601" max="14601" width="9.42578125" customWidth="1"/>
    <col min="14602" max="14602" width="10.28515625" customWidth="1"/>
    <col min="14603" max="14603" width="11.140625" customWidth="1"/>
    <col min="14604" max="14604" width="11" customWidth="1"/>
    <col min="14605" max="14605" width="9.7109375" customWidth="1"/>
    <col min="14606" max="14606" width="9.85546875" customWidth="1"/>
    <col min="14607" max="14607" width="11.140625" customWidth="1"/>
    <col min="14608" max="14608" width="9.5703125" customWidth="1"/>
    <col min="14609" max="14609" width="4.42578125" customWidth="1"/>
    <col min="14610" max="14610" width="10.7109375" customWidth="1"/>
    <col min="14611" max="14611" width="10.85546875" customWidth="1"/>
    <col min="14612" max="14612" width="10.28515625" customWidth="1"/>
    <col min="14613" max="14613" width="10.140625" customWidth="1"/>
    <col min="14614" max="14618" width="9.5703125" customWidth="1"/>
    <col min="14623" max="14623" width="14.28515625" customWidth="1"/>
    <col min="14624" max="14624" width="13.140625" customWidth="1"/>
    <col min="14657" max="14657" width="13.7109375" customWidth="1"/>
    <col min="14658" max="14658" width="14.42578125" customWidth="1"/>
    <col min="14659" max="14659" width="13.140625" customWidth="1"/>
    <col min="14849" max="14849" width="1.5703125" customWidth="1"/>
    <col min="14850" max="14850" width="3.42578125" customWidth="1"/>
    <col min="14851" max="14851" width="14.7109375" customWidth="1"/>
    <col min="14852" max="14852" width="12.42578125" customWidth="1"/>
    <col min="14853" max="14853" width="14.7109375" customWidth="1"/>
    <col min="14854" max="14854" width="11.42578125" customWidth="1"/>
    <col min="14855" max="14855" width="12.28515625" customWidth="1"/>
    <col min="14856" max="14856" width="10.85546875" bestFit="1" customWidth="1"/>
    <col min="14857" max="14857" width="9.42578125" customWidth="1"/>
    <col min="14858" max="14858" width="10.28515625" customWidth="1"/>
    <col min="14859" max="14859" width="11.140625" customWidth="1"/>
    <col min="14860" max="14860" width="11" customWidth="1"/>
    <col min="14861" max="14861" width="9.7109375" customWidth="1"/>
    <col min="14862" max="14862" width="9.85546875" customWidth="1"/>
    <col min="14863" max="14863" width="11.140625" customWidth="1"/>
    <col min="14864" max="14864" width="9.5703125" customWidth="1"/>
    <col min="14865" max="14865" width="4.42578125" customWidth="1"/>
    <col min="14866" max="14866" width="10.7109375" customWidth="1"/>
    <col min="14867" max="14867" width="10.85546875" customWidth="1"/>
    <col min="14868" max="14868" width="10.28515625" customWidth="1"/>
    <col min="14869" max="14869" width="10.140625" customWidth="1"/>
    <col min="14870" max="14874" width="9.5703125" customWidth="1"/>
    <col min="14879" max="14879" width="14.28515625" customWidth="1"/>
    <col min="14880" max="14880" width="13.140625" customWidth="1"/>
    <col min="14913" max="14913" width="13.7109375" customWidth="1"/>
    <col min="14914" max="14914" width="14.42578125" customWidth="1"/>
    <col min="14915" max="14915" width="13.140625" customWidth="1"/>
    <col min="15105" max="15105" width="1.5703125" customWidth="1"/>
    <col min="15106" max="15106" width="3.42578125" customWidth="1"/>
    <col min="15107" max="15107" width="14.7109375" customWidth="1"/>
    <col min="15108" max="15108" width="12.42578125" customWidth="1"/>
    <col min="15109" max="15109" width="14.7109375" customWidth="1"/>
    <col min="15110" max="15110" width="11.42578125" customWidth="1"/>
    <col min="15111" max="15111" width="12.28515625" customWidth="1"/>
    <col min="15112" max="15112" width="10.85546875" bestFit="1" customWidth="1"/>
    <col min="15113" max="15113" width="9.42578125" customWidth="1"/>
    <col min="15114" max="15114" width="10.28515625" customWidth="1"/>
    <col min="15115" max="15115" width="11.140625" customWidth="1"/>
    <col min="15116" max="15116" width="11" customWidth="1"/>
    <col min="15117" max="15117" width="9.7109375" customWidth="1"/>
    <col min="15118" max="15118" width="9.85546875" customWidth="1"/>
    <col min="15119" max="15119" width="11.140625" customWidth="1"/>
    <col min="15120" max="15120" width="9.5703125" customWidth="1"/>
    <col min="15121" max="15121" width="4.42578125" customWidth="1"/>
    <col min="15122" max="15122" width="10.7109375" customWidth="1"/>
    <col min="15123" max="15123" width="10.85546875" customWidth="1"/>
    <col min="15124" max="15124" width="10.28515625" customWidth="1"/>
    <col min="15125" max="15125" width="10.140625" customWidth="1"/>
    <col min="15126" max="15130" width="9.5703125" customWidth="1"/>
    <col min="15135" max="15135" width="14.28515625" customWidth="1"/>
    <col min="15136" max="15136" width="13.140625" customWidth="1"/>
    <col min="15169" max="15169" width="13.7109375" customWidth="1"/>
    <col min="15170" max="15170" width="14.42578125" customWidth="1"/>
    <col min="15171" max="15171" width="13.140625" customWidth="1"/>
    <col min="15361" max="15361" width="1.5703125" customWidth="1"/>
    <col min="15362" max="15362" width="3.42578125" customWidth="1"/>
    <col min="15363" max="15363" width="14.7109375" customWidth="1"/>
    <col min="15364" max="15364" width="12.42578125" customWidth="1"/>
    <col min="15365" max="15365" width="14.7109375" customWidth="1"/>
    <col min="15366" max="15366" width="11.42578125" customWidth="1"/>
    <col min="15367" max="15367" width="12.28515625" customWidth="1"/>
    <col min="15368" max="15368" width="10.85546875" bestFit="1" customWidth="1"/>
    <col min="15369" max="15369" width="9.42578125" customWidth="1"/>
    <col min="15370" max="15370" width="10.28515625" customWidth="1"/>
    <col min="15371" max="15371" width="11.140625" customWidth="1"/>
    <col min="15372" max="15372" width="11" customWidth="1"/>
    <col min="15373" max="15373" width="9.7109375" customWidth="1"/>
    <col min="15374" max="15374" width="9.85546875" customWidth="1"/>
    <col min="15375" max="15375" width="11.140625" customWidth="1"/>
    <col min="15376" max="15376" width="9.5703125" customWidth="1"/>
    <col min="15377" max="15377" width="4.42578125" customWidth="1"/>
    <col min="15378" max="15378" width="10.7109375" customWidth="1"/>
    <col min="15379" max="15379" width="10.85546875" customWidth="1"/>
    <col min="15380" max="15380" width="10.28515625" customWidth="1"/>
    <col min="15381" max="15381" width="10.140625" customWidth="1"/>
    <col min="15382" max="15386" width="9.5703125" customWidth="1"/>
    <col min="15391" max="15391" width="14.28515625" customWidth="1"/>
    <col min="15392" max="15392" width="13.140625" customWidth="1"/>
    <col min="15425" max="15425" width="13.7109375" customWidth="1"/>
    <col min="15426" max="15426" width="14.42578125" customWidth="1"/>
    <col min="15427" max="15427" width="13.140625" customWidth="1"/>
    <col min="15617" max="15617" width="1.5703125" customWidth="1"/>
    <col min="15618" max="15618" width="3.42578125" customWidth="1"/>
    <col min="15619" max="15619" width="14.7109375" customWidth="1"/>
    <col min="15620" max="15620" width="12.42578125" customWidth="1"/>
    <col min="15621" max="15621" width="14.7109375" customWidth="1"/>
    <col min="15622" max="15622" width="11.42578125" customWidth="1"/>
    <col min="15623" max="15623" width="12.28515625" customWidth="1"/>
    <col min="15624" max="15624" width="10.85546875" bestFit="1" customWidth="1"/>
    <col min="15625" max="15625" width="9.42578125" customWidth="1"/>
    <col min="15626" max="15626" width="10.28515625" customWidth="1"/>
    <col min="15627" max="15627" width="11.140625" customWidth="1"/>
    <col min="15628" max="15628" width="11" customWidth="1"/>
    <col min="15629" max="15629" width="9.7109375" customWidth="1"/>
    <col min="15630" max="15630" width="9.85546875" customWidth="1"/>
    <col min="15631" max="15631" width="11.140625" customWidth="1"/>
    <col min="15632" max="15632" width="9.5703125" customWidth="1"/>
    <col min="15633" max="15633" width="4.42578125" customWidth="1"/>
    <col min="15634" max="15634" width="10.7109375" customWidth="1"/>
    <col min="15635" max="15635" width="10.85546875" customWidth="1"/>
    <col min="15636" max="15636" width="10.28515625" customWidth="1"/>
    <col min="15637" max="15637" width="10.140625" customWidth="1"/>
    <col min="15638" max="15642" width="9.5703125" customWidth="1"/>
    <col min="15647" max="15647" width="14.28515625" customWidth="1"/>
    <col min="15648" max="15648" width="13.140625" customWidth="1"/>
    <col min="15681" max="15681" width="13.7109375" customWidth="1"/>
    <col min="15682" max="15682" width="14.42578125" customWidth="1"/>
    <col min="15683" max="15683" width="13.140625" customWidth="1"/>
    <col min="15873" max="15873" width="1.5703125" customWidth="1"/>
    <col min="15874" max="15874" width="3.42578125" customWidth="1"/>
    <col min="15875" max="15875" width="14.7109375" customWidth="1"/>
    <col min="15876" max="15876" width="12.42578125" customWidth="1"/>
    <col min="15877" max="15877" width="14.7109375" customWidth="1"/>
    <col min="15878" max="15878" width="11.42578125" customWidth="1"/>
    <col min="15879" max="15879" width="12.28515625" customWidth="1"/>
    <col min="15880" max="15880" width="10.85546875" bestFit="1" customWidth="1"/>
    <col min="15881" max="15881" width="9.42578125" customWidth="1"/>
    <col min="15882" max="15882" width="10.28515625" customWidth="1"/>
    <col min="15883" max="15883" width="11.140625" customWidth="1"/>
    <col min="15884" max="15884" width="11" customWidth="1"/>
    <col min="15885" max="15885" width="9.7109375" customWidth="1"/>
    <col min="15886" max="15886" width="9.85546875" customWidth="1"/>
    <col min="15887" max="15887" width="11.140625" customWidth="1"/>
    <col min="15888" max="15888" width="9.5703125" customWidth="1"/>
    <col min="15889" max="15889" width="4.42578125" customWidth="1"/>
    <col min="15890" max="15890" width="10.7109375" customWidth="1"/>
    <col min="15891" max="15891" width="10.85546875" customWidth="1"/>
    <col min="15892" max="15892" width="10.28515625" customWidth="1"/>
    <col min="15893" max="15893" width="10.140625" customWidth="1"/>
    <col min="15894" max="15898" width="9.5703125" customWidth="1"/>
    <col min="15903" max="15903" width="14.28515625" customWidth="1"/>
    <col min="15904" max="15904" width="13.140625" customWidth="1"/>
    <col min="15937" max="15937" width="13.7109375" customWidth="1"/>
    <col min="15938" max="15938" width="14.42578125" customWidth="1"/>
    <col min="15939" max="15939" width="13.140625" customWidth="1"/>
    <col min="16129" max="16129" width="1.5703125" customWidth="1"/>
    <col min="16130" max="16130" width="3.42578125" customWidth="1"/>
    <col min="16131" max="16131" width="14.7109375" customWidth="1"/>
    <col min="16132" max="16132" width="12.42578125" customWidth="1"/>
    <col min="16133" max="16133" width="14.7109375" customWidth="1"/>
    <col min="16134" max="16134" width="11.42578125" customWidth="1"/>
    <col min="16135" max="16135" width="12.28515625" customWidth="1"/>
    <col min="16136" max="16136" width="10.85546875" bestFit="1" customWidth="1"/>
    <col min="16137" max="16137" width="9.42578125" customWidth="1"/>
    <col min="16138" max="16138" width="10.28515625" customWidth="1"/>
    <col min="16139" max="16139" width="11.140625" customWidth="1"/>
    <col min="16140" max="16140" width="11" customWidth="1"/>
    <col min="16141" max="16141" width="9.7109375" customWidth="1"/>
    <col min="16142" max="16142" width="9.85546875" customWidth="1"/>
    <col min="16143" max="16143" width="11.140625" customWidth="1"/>
    <col min="16144" max="16144" width="9.5703125" customWidth="1"/>
    <col min="16145" max="16145" width="4.42578125" customWidth="1"/>
    <col min="16146" max="16146" width="10.7109375" customWidth="1"/>
    <col min="16147" max="16147" width="10.85546875" customWidth="1"/>
    <col min="16148" max="16148" width="10.28515625" customWidth="1"/>
    <col min="16149" max="16149" width="10.140625" customWidth="1"/>
    <col min="16150" max="16154" width="9.5703125" customWidth="1"/>
    <col min="16159" max="16159" width="14.28515625" customWidth="1"/>
    <col min="16160" max="16160" width="13.140625" customWidth="1"/>
    <col min="16193" max="16193" width="13.7109375" customWidth="1"/>
    <col min="16194" max="16194" width="14.42578125" customWidth="1"/>
    <col min="16195" max="16195" width="13.140625" customWidth="1"/>
  </cols>
  <sheetData>
    <row r="1" spans="1:15" ht="16.5" thickBot="1" x14ac:dyDescent="0.3">
      <c r="A1" s="617"/>
      <c r="B1" s="618"/>
      <c r="C1" s="618"/>
      <c r="D1" s="618"/>
      <c r="E1" s="618"/>
      <c r="F1" s="618"/>
      <c r="G1" s="618"/>
      <c r="H1" s="618"/>
      <c r="K1" s="619"/>
    </row>
    <row r="2" spans="1:15" ht="27.75" x14ac:dyDescent="0.4">
      <c r="B2" s="620" t="s">
        <v>1074</v>
      </c>
      <c r="C2" s="621"/>
      <c r="D2" s="621"/>
      <c r="E2" s="621"/>
      <c r="F2" s="621"/>
      <c r="G2" s="621"/>
      <c r="H2" s="621"/>
      <c r="I2" s="621"/>
      <c r="J2" s="621"/>
      <c r="K2" s="621"/>
      <c r="L2" s="622"/>
      <c r="M2" s="622"/>
      <c r="N2" s="622"/>
      <c r="O2" s="622"/>
    </row>
    <row r="3" spans="1:15" ht="13.5" thickBot="1" x14ac:dyDescent="0.25">
      <c r="A3" s="623"/>
      <c r="B3" s="624"/>
      <c r="C3" s="625"/>
      <c r="D3" s="625"/>
      <c r="E3" s="625"/>
      <c r="F3" s="625"/>
      <c r="G3" s="625"/>
      <c r="H3" s="625"/>
      <c r="I3" s="625"/>
      <c r="J3" s="625"/>
      <c r="K3" s="625"/>
      <c r="L3" s="626"/>
      <c r="M3" s="626"/>
      <c r="N3" s="626"/>
      <c r="O3" s="626"/>
    </row>
    <row r="4" spans="1:15" ht="19.5" thickBot="1" x14ac:dyDescent="0.35">
      <c r="A4" s="627"/>
      <c r="B4" s="628" t="s">
        <v>1075</v>
      </c>
      <c r="C4" s="629"/>
      <c r="D4" s="630"/>
      <c r="E4" s="631">
        <f>FinPlan!D3</f>
        <v>0</v>
      </c>
      <c r="F4" s="632"/>
      <c r="G4" s="633"/>
      <c r="H4" s="633"/>
      <c r="I4" s="634"/>
      <c r="J4" s="634"/>
      <c r="K4" s="635"/>
      <c r="L4" s="622"/>
      <c r="M4" s="622"/>
      <c r="N4" s="622"/>
      <c r="O4" s="636"/>
    </row>
    <row r="5" spans="1:15" ht="19.5" thickBot="1" x14ac:dyDescent="0.35">
      <c r="A5" s="623"/>
      <c r="B5" s="628" t="s">
        <v>1076</v>
      </c>
      <c r="C5" s="637"/>
      <c r="D5" s="630"/>
      <c r="E5" s="638">
        <f>FinPlan!D4</f>
        <v>0</v>
      </c>
      <c r="F5" s="639"/>
      <c r="G5" s="640"/>
      <c r="H5" s="641"/>
      <c r="I5" s="626"/>
      <c r="J5" s="626"/>
      <c r="K5" s="642"/>
      <c r="L5" s="643" t="s">
        <v>170</v>
      </c>
      <c r="M5" s="1055">
        <f ca="1">NOW()</f>
        <v>45639.66044861111</v>
      </c>
      <c r="N5" s="1056"/>
      <c r="O5" s="1057"/>
    </row>
    <row r="6" spans="1:15" ht="13.5" thickBot="1" x14ac:dyDescent="0.25">
      <c r="B6" s="644"/>
      <c r="H6" s="626"/>
      <c r="I6" s="626"/>
      <c r="J6" s="626"/>
      <c r="K6" s="626"/>
    </row>
    <row r="7" spans="1:15" ht="13.5" thickBot="1" x14ac:dyDescent="0.25">
      <c r="B7" s="644"/>
      <c r="C7" s="645" t="s">
        <v>966</v>
      </c>
      <c r="D7" s="646"/>
      <c r="E7" s="647">
        <f>FinPlan!D708</f>
        <v>0</v>
      </c>
      <c r="H7" s="648" t="s">
        <v>1077</v>
      </c>
      <c r="I7" s="637"/>
      <c r="J7" s="637"/>
      <c r="K7" s="630"/>
      <c r="L7" s="649">
        <f>SUM(O27:O430)</f>
        <v>0</v>
      </c>
      <c r="M7" s="650" t="s">
        <v>1078</v>
      </c>
    </row>
    <row r="8" spans="1:15" ht="13.5" thickBot="1" x14ac:dyDescent="0.25">
      <c r="B8" s="644"/>
      <c r="C8" s="651" t="s">
        <v>967</v>
      </c>
      <c r="D8" s="652"/>
      <c r="E8" s="653">
        <f>FinPlan!D709</f>
        <v>0</v>
      </c>
      <c r="H8" s="648" t="s">
        <v>1079</v>
      </c>
      <c r="I8" s="637"/>
      <c r="J8" s="637"/>
      <c r="K8" s="630"/>
      <c r="L8" s="654">
        <f>IF((E27-30)/30&lt;0,0,(E27-30)/30)</f>
        <v>0</v>
      </c>
      <c r="M8" t="s">
        <v>1080</v>
      </c>
    </row>
    <row r="9" spans="1:15" x14ac:dyDescent="0.2">
      <c r="B9" s="644"/>
      <c r="C9" s="655" t="s">
        <v>968</v>
      </c>
      <c r="D9" s="656"/>
      <c r="E9" s="657">
        <f>FinPlan!D710</f>
        <v>0</v>
      </c>
      <c r="H9" s="658" t="s">
        <v>1081</v>
      </c>
      <c r="I9" s="659"/>
      <c r="J9" s="659"/>
      <c r="K9" s="659"/>
      <c r="L9" s="660">
        <f>F11*(1+E7*($L$8/12))</f>
        <v>0</v>
      </c>
    </row>
    <row r="10" spans="1:15" ht="13.5" thickBot="1" x14ac:dyDescent="0.25">
      <c r="B10" s="644"/>
      <c r="C10" s="661" t="s">
        <v>965</v>
      </c>
      <c r="D10" s="662"/>
      <c r="E10" s="663">
        <f>FinPlan!D707</f>
        <v>0</v>
      </c>
      <c r="F10" s="664"/>
      <c r="H10" s="665"/>
      <c r="L10" s="612"/>
    </row>
    <row r="11" spans="1:15" x14ac:dyDescent="0.2">
      <c r="B11" s="644"/>
      <c r="C11" s="651" t="s">
        <v>1082</v>
      </c>
      <c r="D11" s="666"/>
      <c r="E11" s="667"/>
      <c r="F11" s="668">
        <f>FinPlan!D703</f>
        <v>0</v>
      </c>
      <c r="H11" s="665"/>
    </row>
    <row r="12" spans="1:15" ht="13.5" customHeight="1" thickBot="1" x14ac:dyDescent="0.25">
      <c r="B12" s="644"/>
      <c r="C12" s="655" t="s">
        <v>1083</v>
      </c>
      <c r="D12" s="669"/>
      <c r="E12" s="656"/>
      <c r="F12" s="670">
        <f>FinPlan!D706</f>
        <v>0</v>
      </c>
      <c r="H12" s="665"/>
    </row>
    <row r="13" spans="1:15" ht="13.5" thickBot="1" x14ac:dyDescent="0.25">
      <c r="B13" s="644"/>
      <c r="C13" s="671" t="s">
        <v>1084</v>
      </c>
      <c r="D13" s="672"/>
      <c r="E13" s="673"/>
      <c r="F13" s="674">
        <f>FinPlan!D706</f>
        <v>0</v>
      </c>
      <c r="G13" s="675"/>
      <c r="H13" s="665"/>
    </row>
    <row r="14" spans="1:15" x14ac:dyDescent="0.2">
      <c r="B14" s="644"/>
    </row>
    <row r="15" spans="1:15" x14ac:dyDescent="0.2">
      <c r="B15" s="644"/>
      <c r="C15" s="650" t="s">
        <v>1085</v>
      </c>
      <c r="D15" s="665"/>
      <c r="F15" s="664"/>
      <c r="H15" s="665"/>
    </row>
    <row r="16" spans="1:15" x14ac:dyDescent="0.2">
      <c r="B16" s="644"/>
      <c r="C16" s="650" t="s">
        <v>1086</v>
      </c>
      <c r="D16" s="650"/>
    </row>
    <row r="17" spans="2:80" x14ac:dyDescent="0.2">
      <c r="B17" s="644"/>
      <c r="C17" s="650" t="s">
        <v>1087</v>
      </c>
      <c r="D17" s="650"/>
      <c r="H17" s="598">
        <f>SUM(H27:H430)</f>
        <v>0</v>
      </c>
      <c r="I17" s="598">
        <f>SUM(I27:I430)</f>
        <v>0</v>
      </c>
      <c r="J17" s="598">
        <f>SUM(J27:J430)</f>
        <v>0</v>
      </c>
    </row>
    <row r="18" spans="2:80" x14ac:dyDescent="0.2">
      <c r="B18" s="644"/>
      <c r="C18" s="650" t="s">
        <v>1088</v>
      </c>
      <c r="D18" s="650"/>
      <c r="K18" s="650"/>
    </row>
    <row r="19" spans="2:80" ht="13.5" thickBot="1" x14ac:dyDescent="0.25">
      <c r="B19" s="676"/>
      <c r="C19" s="677"/>
      <c r="D19" s="677"/>
      <c r="E19" s="678"/>
      <c r="F19" s="678"/>
      <c r="G19" s="678"/>
      <c r="H19" s="678"/>
      <c r="I19" s="678"/>
      <c r="J19" s="678"/>
      <c r="K19" s="677"/>
      <c r="L19" s="678"/>
      <c r="M19" s="678"/>
      <c r="N19" s="678"/>
      <c r="O19" s="678"/>
      <c r="R19" s="678"/>
      <c r="S19" s="678"/>
      <c r="T19" s="678"/>
      <c r="U19" s="678"/>
    </row>
    <row r="20" spans="2:80" ht="14.25" thickTop="1" thickBot="1" x14ac:dyDescent="0.25">
      <c r="H20" s="1058"/>
      <c r="I20" s="1058"/>
      <c r="J20" s="1058"/>
      <c r="K20" s="1058"/>
      <c r="L20" s="1058"/>
      <c r="M20" s="1058"/>
      <c r="N20" s="1058"/>
      <c r="O20" s="1059"/>
      <c r="P20" s="679"/>
    </row>
    <row r="21" spans="2:80" ht="21.75" thickTop="1" thickBot="1" x14ac:dyDescent="0.35">
      <c r="B21" s="680" t="s">
        <v>1089</v>
      </c>
      <c r="C21" s="681"/>
      <c r="D21" s="681"/>
      <c r="E21" s="682"/>
      <c r="F21" s="682"/>
      <c r="G21" s="682"/>
      <c r="H21" s="682"/>
      <c r="I21" s="682"/>
      <c r="J21" s="682"/>
      <c r="K21" s="682"/>
      <c r="L21" s="682"/>
      <c r="M21" s="682"/>
      <c r="N21" s="682"/>
      <c r="O21" s="682"/>
      <c r="Q21" s="683"/>
      <c r="R21" s="684" t="s">
        <v>1090</v>
      </c>
      <c r="S21" s="682"/>
      <c r="T21" s="682"/>
      <c r="U21" s="685"/>
      <c r="V21" s="683"/>
      <c r="W21" s="684" t="s">
        <v>1091</v>
      </c>
      <c r="X21" s="682"/>
      <c r="Y21" s="683"/>
      <c r="Z21" s="683"/>
      <c r="AE21" s="1046" t="s">
        <v>1092</v>
      </c>
      <c r="AF21" s="1047"/>
      <c r="AG21" s="1047"/>
      <c r="AH21" s="1048"/>
      <c r="AJ21" s="1046" t="s">
        <v>1093</v>
      </c>
      <c r="AK21" s="1047"/>
      <c r="AL21" s="1047"/>
      <c r="AM21" s="1047"/>
      <c r="AN21" s="1047"/>
      <c r="AO21" s="1047"/>
      <c r="AP21" s="1047"/>
      <c r="AQ21" s="1048"/>
    </row>
    <row r="22" spans="2:80" ht="13.5" thickBot="1" x14ac:dyDescent="0.25">
      <c r="B22" s="644"/>
      <c r="C22" s="686"/>
      <c r="D22" s="687"/>
      <c r="E22" s="688"/>
      <c r="F22" s="688"/>
      <c r="G22" s="1049" t="s">
        <v>1094</v>
      </c>
      <c r="H22" s="1051" t="s">
        <v>1095</v>
      </c>
      <c r="I22" s="1052"/>
      <c r="J22" s="1052"/>
      <c r="K22" s="1052"/>
      <c r="L22" s="1052"/>
      <c r="M22" s="1053"/>
      <c r="N22" s="1053"/>
      <c r="O22" s="1054"/>
      <c r="P22" s="689"/>
      <c r="Q22" s="644"/>
      <c r="R22" s="690"/>
      <c r="U22" s="691"/>
      <c r="W22" s="690"/>
    </row>
    <row r="23" spans="2:80" ht="42" customHeight="1" x14ac:dyDescent="0.2">
      <c r="B23" s="644"/>
      <c r="C23" s="692" t="s">
        <v>1096</v>
      </c>
      <c r="D23" s="693" t="s">
        <v>1097</v>
      </c>
      <c r="E23" s="693" t="s">
        <v>1098</v>
      </c>
      <c r="F23" s="693" t="s">
        <v>1099</v>
      </c>
      <c r="G23" s="1050"/>
      <c r="H23" s="694" t="s">
        <v>1100</v>
      </c>
      <c r="I23" s="695" t="s">
        <v>1101</v>
      </c>
      <c r="L23" s="695" t="s">
        <v>1102</v>
      </c>
      <c r="M23" s="696" t="s">
        <v>1103</v>
      </c>
      <c r="N23" s="696" t="s">
        <v>1104</v>
      </c>
      <c r="O23" s="695" t="s">
        <v>1105</v>
      </c>
      <c r="P23" s="697"/>
      <c r="Q23" s="698"/>
      <c r="R23" s="699" t="s">
        <v>1106</v>
      </c>
      <c r="S23" s="695" t="s">
        <v>1107</v>
      </c>
      <c r="T23" s="695" t="s">
        <v>1108</v>
      </c>
      <c r="U23" s="700" t="s">
        <v>1109</v>
      </c>
      <c r="V23" s="697"/>
      <c r="W23" s="699" t="s">
        <v>1106</v>
      </c>
      <c r="X23" s="695" t="s">
        <v>1110</v>
      </c>
      <c r="Y23" s="697"/>
      <c r="Z23" s="697"/>
      <c r="AA23" s="700" t="s">
        <v>1111</v>
      </c>
      <c r="AE23" s="701" t="s">
        <v>1111</v>
      </c>
      <c r="AF23" s="702" t="s">
        <v>1049</v>
      </c>
      <c r="AG23" s="702" t="s">
        <v>1112</v>
      </c>
      <c r="AH23" s="703" t="s">
        <v>1113</v>
      </c>
      <c r="AJ23" s="704" t="s">
        <v>1106</v>
      </c>
      <c r="AK23" s="695" t="s">
        <v>1114</v>
      </c>
      <c r="AL23" s="695" t="s">
        <v>1115</v>
      </c>
      <c r="AM23" s="695" t="s">
        <v>1107</v>
      </c>
      <c r="AN23" s="695" t="s">
        <v>1116</v>
      </c>
      <c r="AO23" s="695" t="s">
        <v>1117</v>
      </c>
      <c r="AP23" s="705" t="s">
        <v>1109</v>
      </c>
      <c r="AQ23" s="705" t="s">
        <v>1118</v>
      </c>
      <c r="AY23" s="695" t="s">
        <v>1119</v>
      </c>
      <c r="AZ23" s="695" t="s">
        <v>1120</v>
      </c>
    </row>
    <row r="24" spans="2:80" x14ac:dyDescent="0.2">
      <c r="B24" s="644"/>
      <c r="C24" s="706" t="s">
        <v>1121</v>
      </c>
      <c r="D24" s="707" t="s">
        <v>1122</v>
      </c>
      <c r="E24" s="707" t="s">
        <v>1123</v>
      </c>
      <c r="F24" s="707" t="s">
        <v>1123</v>
      </c>
      <c r="G24" s="708" t="s">
        <v>1124</v>
      </c>
      <c r="H24" s="708" t="s">
        <v>1124</v>
      </c>
      <c r="I24" s="708" t="s">
        <v>1124</v>
      </c>
      <c r="L24" s="708" t="s">
        <v>1124</v>
      </c>
      <c r="M24" s="708" t="s">
        <v>1125</v>
      </c>
      <c r="N24" s="708" t="s">
        <v>1125</v>
      </c>
      <c r="O24" s="708" t="s">
        <v>1124</v>
      </c>
      <c r="P24" s="709"/>
      <c r="Q24" s="710"/>
      <c r="R24" s="711"/>
      <c r="S24" s="712" t="s">
        <v>1124</v>
      </c>
      <c r="T24" s="712" t="s">
        <v>1124</v>
      </c>
      <c r="U24" s="713" t="s">
        <v>1124</v>
      </c>
      <c r="V24" s="714"/>
      <c r="W24" s="711"/>
      <c r="X24" s="712" t="s">
        <v>1124</v>
      </c>
      <c r="Y24" s="714"/>
      <c r="Z24" s="714"/>
      <c r="AE24" s="715"/>
      <c r="AH24" s="716"/>
      <c r="AJ24" s="717"/>
      <c r="AK24" s="708" t="s">
        <v>1124</v>
      </c>
      <c r="AL24" s="708" t="s">
        <v>1124</v>
      </c>
      <c r="AM24" s="708" t="s">
        <v>1124</v>
      </c>
      <c r="AN24" s="708" t="s">
        <v>1124</v>
      </c>
      <c r="AO24" s="708" t="s">
        <v>1124</v>
      </c>
      <c r="AP24" s="718" t="s">
        <v>1124</v>
      </c>
      <c r="AQ24" s="718" t="s">
        <v>1124</v>
      </c>
      <c r="AY24" s="708" t="s">
        <v>1124</v>
      </c>
      <c r="AZ24" s="708"/>
    </row>
    <row r="25" spans="2:80" ht="13.5" thickBot="1" x14ac:dyDescent="0.25">
      <c r="B25" s="719"/>
      <c r="C25" s="720" t="s">
        <v>1126</v>
      </c>
      <c r="D25" s="721" t="s">
        <v>1127</v>
      </c>
      <c r="E25" s="721" t="s">
        <v>1127</v>
      </c>
      <c r="F25" s="721" t="s">
        <v>1128</v>
      </c>
      <c r="G25" s="721" t="s">
        <v>1129</v>
      </c>
      <c r="H25" s="721" t="s">
        <v>1130</v>
      </c>
      <c r="I25" s="721" t="s">
        <v>1131</v>
      </c>
      <c r="L25" s="721" t="s">
        <v>1132</v>
      </c>
      <c r="M25" s="721" t="s">
        <v>1133</v>
      </c>
      <c r="N25" s="721" t="s">
        <v>1134</v>
      </c>
      <c r="O25" s="721" t="s">
        <v>1135</v>
      </c>
      <c r="P25" s="722"/>
      <c r="Q25" s="710"/>
      <c r="R25" s="723" t="s">
        <v>1136</v>
      </c>
      <c r="S25" s="721" t="s">
        <v>1137</v>
      </c>
      <c r="T25" s="721" t="s">
        <v>1138</v>
      </c>
      <c r="U25" s="724" t="s">
        <v>1139</v>
      </c>
      <c r="V25" s="714"/>
      <c r="W25" s="723" t="s">
        <v>1140</v>
      </c>
      <c r="X25" s="721" t="s">
        <v>1141</v>
      </c>
      <c r="Y25" s="714"/>
      <c r="Z25" s="714"/>
      <c r="AE25" s="720" t="s">
        <v>1142</v>
      </c>
      <c r="AF25" s="721" t="s">
        <v>1143</v>
      </c>
      <c r="AG25" s="721" t="s">
        <v>1144</v>
      </c>
      <c r="AH25" s="725" t="s">
        <v>1145</v>
      </c>
      <c r="AJ25" s="720" t="s">
        <v>1146</v>
      </c>
      <c r="AK25" s="721" t="s">
        <v>1147</v>
      </c>
      <c r="AL25" s="721" t="s">
        <v>1148</v>
      </c>
      <c r="AM25" s="721" t="s">
        <v>1149</v>
      </c>
      <c r="AN25" s="721" t="s">
        <v>1150</v>
      </c>
      <c r="AO25" s="721" t="s">
        <v>1151</v>
      </c>
      <c r="AP25" s="725" t="s">
        <v>1152</v>
      </c>
      <c r="AQ25" s="725" t="s">
        <v>1153</v>
      </c>
      <c r="AY25" s="721" t="s">
        <v>1154</v>
      </c>
      <c r="AZ25" s="721" t="s">
        <v>1155</v>
      </c>
    </row>
    <row r="26" spans="2:80" ht="13.5" thickBot="1" x14ac:dyDescent="0.25">
      <c r="B26" s="726">
        <v>1</v>
      </c>
      <c r="C26" s="727">
        <f>F12</f>
        <v>0</v>
      </c>
      <c r="D26" s="728"/>
      <c r="E26" s="729" t="s">
        <v>1156</v>
      </c>
      <c r="F26" s="729" t="s">
        <v>1156</v>
      </c>
      <c r="G26" s="730">
        <f>FinPlan!D703</f>
        <v>0</v>
      </c>
      <c r="H26" s="729" t="s">
        <v>1156</v>
      </c>
      <c r="I26" s="729" t="s">
        <v>1156</v>
      </c>
      <c r="L26" s="729" t="s">
        <v>1156</v>
      </c>
      <c r="M26" s="729" t="s">
        <v>1156</v>
      </c>
      <c r="N26" s="729"/>
      <c r="O26" s="729" t="s">
        <v>1156</v>
      </c>
      <c r="P26" s="729"/>
      <c r="Q26" s="731"/>
      <c r="R26" s="729" t="s">
        <v>1156</v>
      </c>
      <c r="S26" s="732" t="s">
        <v>1156</v>
      </c>
      <c r="T26" s="732" t="s">
        <v>1156</v>
      </c>
      <c r="U26" s="732" t="s">
        <v>1156</v>
      </c>
      <c r="W26" s="733" t="s">
        <v>1156</v>
      </c>
      <c r="X26" s="734" t="s">
        <v>1156</v>
      </c>
      <c r="AA26">
        <f t="shared" ref="AA26:AA89" si="0">YEAR(C26)</f>
        <v>1900</v>
      </c>
      <c r="AE26">
        <f>YEAR(C26)</f>
        <v>1900</v>
      </c>
      <c r="AF26">
        <f>MONTH(C26)</f>
        <v>1</v>
      </c>
      <c r="AG26">
        <f t="shared" ref="AG26:AG89" si="1">IF(AND(ABS(G26)&lt;0.1,H26&gt;0.1),YEAR(C26),0)</f>
        <v>1900</v>
      </c>
      <c r="AH26">
        <f t="shared" ref="AH26:AH89" si="2">IF(AND(ABS(G26)&lt;0.1,H26&gt;0.1),MONTH(C26),0)</f>
        <v>1</v>
      </c>
      <c r="AY26" s="729" t="s">
        <v>1156</v>
      </c>
      <c r="AZ26" s="729"/>
      <c r="BK26">
        <v>0</v>
      </c>
    </row>
    <row r="27" spans="2:80" ht="13.5" thickBot="1" x14ac:dyDescent="0.25">
      <c r="B27" s="735">
        <f>B26+1</f>
        <v>2</v>
      </c>
      <c r="C27" s="736">
        <f>FinPlan!D706</f>
        <v>0</v>
      </c>
      <c r="D27" s="610">
        <v>1</v>
      </c>
      <c r="E27" s="737">
        <f>IF(C27-C26&lt;0,0,C27-C26)</f>
        <v>0</v>
      </c>
      <c r="F27" s="737">
        <f>SUM($E$27:E27)</f>
        <v>0</v>
      </c>
      <c r="G27" s="738">
        <f t="shared" ref="G27:G90" si="3">G26-H27</f>
        <v>0</v>
      </c>
      <c r="H27" s="739">
        <f>IF(D27&lt;=FinPlan!$D$707,PPMT(FinPlan!$D$708/12,1,FinPlan!$D$707+1-D27,G26*(-1000),0)/1000,)</f>
        <v>0</v>
      </c>
      <c r="I27" s="740">
        <f>IF(D27&lt;=FinPlan!$D$707,IPMT(FinPlan!$D$708/12,1,FinPlan!$D$707,G26*(-1000),0)/1000,)</f>
        <v>0</v>
      </c>
      <c r="L27" s="738">
        <f>SUM(H27:I27)</f>
        <v>0</v>
      </c>
      <c r="M27" s="741">
        <f>IF(E27&lt;=0,0,1/(1+E27*FinPlan!$D$708/365))</f>
        <v>0</v>
      </c>
      <c r="N27" s="664">
        <f>M27</f>
        <v>0</v>
      </c>
      <c r="O27" s="738">
        <f t="shared" ref="O27:O90" si="4">L27*N27</f>
        <v>0</v>
      </c>
      <c r="P27" s="738"/>
      <c r="Q27" s="742"/>
      <c r="R27">
        <f>AA26</f>
        <v>1900</v>
      </c>
      <c r="S27" s="743">
        <f t="shared" ref="S27:S90" si="5">SUMIF($AA$27:$AA$430,R27,$H$27:$H$430)</f>
        <v>0</v>
      </c>
      <c r="T27" s="744">
        <f t="shared" ref="T27:T90" si="6">SUMIF($AA$27:$AA$430,R27,$I$27:$I$430)</f>
        <v>0</v>
      </c>
      <c r="U27" s="744">
        <f>AP27</f>
        <v>0</v>
      </c>
      <c r="V27" s="745"/>
      <c r="W27" s="616">
        <f>YEAR(C26)</f>
        <v>1900</v>
      </c>
      <c r="X27" s="746">
        <f>G26</f>
        <v>0</v>
      </c>
      <c r="Y27" s="745"/>
      <c r="Z27" s="745"/>
      <c r="AA27">
        <f t="shared" si="0"/>
        <v>1900</v>
      </c>
      <c r="AE27">
        <f>YEAR(C27)</f>
        <v>1900</v>
      </c>
      <c r="AF27">
        <f>MONTH(C27)</f>
        <v>1</v>
      </c>
      <c r="AG27">
        <f t="shared" si="1"/>
        <v>0</v>
      </c>
      <c r="AH27">
        <f t="shared" si="2"/>
        <v>0</v>
      </c>
      <c r="AJ27">
        <f>R27</f>
        <v>1900</v>
      </c>
      <c r="AK27" s="594">
        <f>SUM($X$27:X27)</f>
        <v>0</v>
      </c>
      <c r="AL27" s="594">
        <f>SUM($S$27:S27)</f>
        <v>0</v>
      </c>
      <c r="AM27" s="594">
        <f>S27</f>
        <v>0</v>
      </c>
      <c r="AN27" s="594">
        <f>AK27-AL27</f>
        <v>0</v>
      </c>
      <c r="AO27" s="747">
        <f>12-MONTH(C26)</f>
        <v>11</v>
      </c>
      <c r="AP27" s="748">
        <f>AO27*$E$8*($E$9/12)*AN27</f>
        <v>0</v>
      </c>
      <c r="AQ27">
        <f>SUMIF($AE$26:$AE$430,AJ27,$AH$26:$AH$430)</f>
        <v>1</v>
      </c>
      <c r="AY27" s="749">
        <f>AZ27*(FinPlan!$D$710/12)</f>
        <v>0</v>
      </c>
      <c r="AZ27" s="738">
        <f>G26*FinPlan!$D$709</f>
        <v>0</v>
      </c>
      <c r="BJ27" s="750">
        <f>C27</f>
        <v>0</v>
      </c>
      <c r="BK27" s="610">
        <v>1</v>
      </c>
      <c r="BL27" s="612"/>
      <c r="BM27" s="612" t="e">
        <f>EOMONTH($BJ$27,-1+BK26)</f>
        <v>#NUM!</v>
      </c>
      <c r="BN27" s="751" t="e">
        <f>BJ27-BM27</f>
        <v>#NUM!</v>
      </c>
      <c r="BO27" s="612" t="e">
        <f>BM27+$BN$27</f>
        <v>#NUM!</v>
      </c>
      <c r="BS27" t="e">
        <f>YEAR(BO27)</f>
        <v>#NUM!</v>
      </c>
      <c r="BU27">
        <v>2015</v>
      </c>
      <c r="BV27">
        <f>COUNTIF($BS$27:$BS$430,BU27)</f>
        <v>0</v>
      </c>
      <c r="BY27">
        <f>YEAR(C27)</f>
        <v>1900</v>
      </c>
      <c r="CA27">
        <v>2015</v>
      </c>
      <c r="CB27">
        <f>COUNTIF($BY$27:$BY$430,BU27)</f>
        <v>0</v>
      </c>
    </row>
    <row r="28" spans="2:80" x14ac:dyDescent="0.2">
      <c r="B28" s="735">
        <f t="shared" ref="B28:B91" si="7">B27+1</f>
        <v>3</v>
      </c>
      <c r="C28" s="736">
        <f>BO28</f>
        <v>59</v>
      </c>
      <c r="D28" s="610">
        <f>D27+1</f>
        <v>2</v>
      </c>
      <c r="E28" s="737">
        <f>IF(C28-C27&lt;0,0,C28-C27)</f>
        <v>59</v>
      </c>
      <c r="F28" s="737">
        <f>SUM($E$27:E28)</f>
        <v>59</v>
      </c>
      <c r="G28" s="738">
        <f t="shared" si="3"/>
        <v>0</v>
      </c>
      <c r="H28" s="739">
        <f>IF(D28&lt;=FinPlan!$D$707,PPMT(FinPlan!$D$708/12,1,FinPlan!$D$707+1-D28,G27*(-1000),0)/1000,)</f>
        <v>0</v>
      </c>
      <c r="I28" s="740">
        <f>IF(D28&lt;=FinPlan!$D$707,IPMT(FinPlan!$D$708/12,1,FinPlan!$D$707,G27*(-1000),0)/1000,)</f>
        <v>0</v>
      </c>
      <c r="L28" s="738">
        <f t="shared" ref="L28:L91" si="8">SUM(H28:I28)</f>
        <v>0</v>
      </c>
      <c r="M28" s="741">
        <f>IF(E28&lt;=0,0,1/(1+E28*FinPlan!$D$708/365))</f>
        <v>1</v>
      </c>
      <c r="N28" s="664">
        <f t="shared" ref="N28:N91" si="9">N27*M28</f>
        <v>0</v>
      </c>
      <c r="O28" s="738">
        <f t="shared" si="4"/>
        <v>0</v>
      </c>
      <c r="P28" s="738"/>
      <c r="Q28" s="742"/>
      <c r="R28">
        <f t="shared" ref="R28:R91" si="10">R27+1</f>
        <v>1901</v>
      </c>
      <c r="S28" s="743">
        <f t="shared" si="5"/>
        <v>0</v>
      </c>
      <c r="T28" s="744">
        <f t="shared" si="6"/>
        <v>0</v>
      </c>
      <c r="U28" s="744">
        <f t="shared" ref="U28:U91" si="11">AP28</f>
        <v>0</v>
      </c>
      <c r="V28" s="745"/>
      <c r="W28">
        <f>W27+1</f>
        <v>1901</v>
      </c>
      <c r="X28" s="745">
        <v>0</v>
      </c>
      <c r="Y28" s="745"/>
      <c r="Z28" s="745"/>
      <c r="AA28">
        <f t="shared" si="0"/>
        <v>1900</v>
      </c>
      <c r="AE28">
        <f t="shared" ref="AE28:AE91" si="12">YEAR(C28)</f>
        <v>1900</v>
      </c>
      <c r="AF28">
        <f t="shared" ref="AF28:AF91" si="13">MONTH(C28)</f>
        <v>2</v>
      </c>
      <c r="AG28">
        <f t="shared" si="1"/>
        <v>0</v>
      </c>
      <c r="AH28">
        <f t="shared" si="2"/>
        <v>0</v>
      </c>
      <c r="AJ28">
        <f t="shared" ref="AJ28:AJ91" si="14">R28</f>
        <v>1901</v>
      </c>
      <c r="AK28" s="594">
        <f>SUM($X$27:X28)</f>
        <v>0</v>
      </c>
      <c r="AL28" s="594">
        <f>SUM($S$27:S28)</f>
        <v>0</v>
      </c>
      <c r="AM28" s="594">
        <f t="shared" ref="AM28:AM91" si="15">S28</f>
        <v>0</v>
      </c>
      <c r="AN28" s="594">
        <f t="shared" ref="AN28:AN91" si="16">AK28-AL28</f>
        <v>0</v>
      </c>
      <c r="AO28" s="594">
        <f t="shared" ref="AO28:AO91" si="17">IF(AND(AN27&gt;0,AQ28=0),12,AQ28)</f>
        <v>0</v>
      </c>
      <c r="AP28" s="594">
        <f>AO28*$E$8*($E$9/12)*AN27</f>
        <v>0</v>
      </c>
      <c r="AQ28">
        <f t="shared" ref="AQ28:AQ91" si="18">SUMIF($AE$26:$AE$430,AJ28,$AH$26:$AH$430)</f>
        <v>0</v>
      </c>
      <c r="AY28" s="749">
        <f>AZ28*(FinPlan!$D$710/12)</f>
        <v>0</v>
      </c>
      <c r="AZ28" s="738">
        <f>G27*FinPlan!$D$709</f>
        <v>0</v>
      </c>
      <c r="BJ28" s="736"/>
      <c r="BK28" s="610">
        <f>BK27+1</f>
        <v>2</v>
      </c>
      <c r="BM28" s="612">
        <f>EOMONTH($BJ$27,-1+BK27)</f>
        <v>31</v>
      </c>
      <c r="BO28" s="612">
        <f>BM29</f>
        <v>59</v>
      </c>
      <c r="BQ28" s="610" t="e">
        <f>BO28-BO27</f>
        <v>#NUM!</v>
      </c>
      <c r="BS28">
        <f>YEAR(BO28)</f>
        <v>1900</v>
      </c>
      <c r="BU28">
        <v>2016</v>
      </c>
      <c r="BV28">
        <f t="shared" ref="BV28:BV63" si="19">COUNTIF($BS$27:$BS$430,BU28)</f>
        <v>0</v>
      </c>
      <c r="BY28">
        <f t="shared" ref="BY28:BY91" si="20">YEAR(C28)</f>
        <v>1900</v>
      </c>
      <c r="CA28">
        <v>2016</v>
      </c>
      <c r="CB28">
        <f t="shared" ref="CB28:CB63" si="21">COUNTIF($BY$27:$BY$430,BU28)</f>
        <v>0</v>
      </c>
    </row>
    <row r="29" spans="2:80" x14ac:dyDescent="0.2">
      <c r="B29" s="735">
        <f t="shared" si="7"/>
        <v>4</v>
      </c>
      <c r="C29" s="736">
        <f t="shared" ref="C29:C92" si="22">BO29</f>
        <v>91</v>
      </c>
      <c r="D29" s="610">
        <f t="shared" ref="D29:D92" si="23">D28+1</f>
        <v>3</v>
      </c>
      <c r="E29" s="737">
        <f>IF(C29-C28&lt;0,0,C29-C28)</f>
        <v>32</v>
      </c>
      <c r="F29" s="737">
        <f>SUM($E$27:E29)</f>
        <v>91</v>
      </c>
      <c r="G29" s="738">
        <f t="shared" si="3"/>
        <v>0</v>
      </c>
      <c r="H29" s="739">
        <f>IF(D29&lt;=FinPlan!$D$707,PPMT(FinPlan!$D$708/12,1,FinPlan!$D$707+1-D29,G28*(-1000),0)/1000,)</f>
        <v>0</v>
      </c>
      <c r="I29" s="740">
        <f>IF(D29&lt;=FinPlan!$D$707,IPMT(FinPlan!$D$708/12,1,FinPlan!$D$707,G28*(-1000),0)/1000,)</f>
        <v>0</v>
      </c>
      <c r="L29" s="738">
        <f t="shared" si="8"/>
        <v>0</v>
      </c>
      <c r="M29" s="741">
        <f>IF(E29&lt;=0,0,1/(1+E29*FinPlan!$D$708/365))</f>
        <v>1</v>
      </c>
      <c r="N29" s="664">
        <f t="shared" si="9"/>
        <v>0</v>
      </c>
      <c r="O29" s="738">
        <f t="shared" si="4"/>
        <v>0</v>
      </c>
      <c r="P29" s="738"/>
      <c r="Q29" s="742"/>
      <c r="R29">
        <f t="shared" si="10"/>
        <v>1902</v>
      </c>
      <c r="S29" s="743">
        <f t="shared" si="5"/>
        <v>0</v>
      </c>
      <c r="T29" s="744">
        <f t="shared" si="6"/>
        <v>0</v>
      </c>
      <c r="U29" s="744">
        <f t="shared" si="11"/>
        <v>0</v>
      </c>
      <c r="V29" s="745"/>
      <c r="W29">
        <f>W28+1</f>
        <v>1902</v>
      </c>
      <c r="X29" s="745">
        <v>0</v>
      </c>
      <c r="Y29" s="745"/>
      <c r="Z29" s="745"/>
      <c r="AA29">
        <f t="shared" si="0"/>
        <v>1900</v>
      </c>
      <c r="AE29">
        <f t="shared" si="12"/>
        <v>1900</v>
      </c>
      <c r="AF29">
        <f t="shared" si="13"/>
        <v>3</v>
      </c>
      <c r="AG29">
        <f t="shared" si="1"/>
        <v>0</v>
      </c>
      <c r="AH29">
        <f t="shared" si="2"/>
        <v>0</v>
      </c>
      <c r="AJ29">
        <f t="shared" si="14"/>
        <v>1902</v>
      </c>
      <c r="AK29" s="594">
        <f>SUM($X$27:X29)</f>
        <v>0</v>
      </c>
      <c r="AL29" s="594">
        <f>SUM($S$27:S29)</f>
        <v>0</v>
      </c>
      <c r="AM29" s="594">
        <f t="shared" si="15"/>
        <v>0</v>
      </c>
      <c r="AN29" s="594">
        <f t="shared" si="16"/>
        <v>0</v>
      </c>
      <c r="AO29" s="594">
        <f t="shared" si="17"/>
        <v>0</v>
      </c>
      <c r="AP29" s="594">
        <f t="shared" ref="AP29:AP92" si="24">AO29*$E$8*($E$9/12)*AN28</f>
        <v>0</v>
      </c>
      <c r="AQ29">
        <f t="shared" si="18"/>
        <v>0</v>
      </c>
      <c r="AY29" s="749">
        <f>AZ29*(FinPlan!$D$710/12)</f>
        <v>0</v>
      </c>
      <c r="AZ29" s="738">
        <f>G28*FinPlan!$D$709</f>
        <v>0</v>
      </c>
      <c r="BJ29" s="736"/>
      <c r="BK29" s="610">
        <f t="shared" ref="BK29:BK92" si="25">BK28+1</f>
        <v>3</v>
      </c>
      <c r="BM29" s="612">
        <f>EOMONTH($BJ$27,-1+BK28)</f>
        <v>59</v>
      </c>
      <c r="BO29" s="612">
        <f>BM30</f>
        <v>91</v>
      </c>
      <c r="BQ29" s="610">
        <f>BO29-BO28</f>
        <v>32</v>
      </c>
      <c r="BS29">
        <f t="shared" ref="BS29:BS92" si="26">YEAR(BO29)</f>
        <v>1900</v>
      </c>
      <c r="BU29">
        <v>2017</v>
      </c>
      <c r="BV29">
        <f t="shared" si="19"/>
        <v>0</v>
      </c>
      <c r="BY29">
        <f t="shared" si="20"/>
        <v>1900</v>
      </c>
      <c r="CA29">
        <v>2017</v>
      </c>
      <c r="CB29">
        <f t="shared" si="21"/>
        <v>0</v>
      </c>
    </row>
    <row r="30" spans="2:80" x14ac:dyDescent="0.2">
      <c r="B30" s="735">
        <f t="shared" si="7"/>
        <v>5</v>
      </c>
      <c r="C30" s="736">
        <f t="shared" si="22"/>
        <v>121</v>
      </c>
      <c r="D30" s="610">
        <f t="shared" si="23"/>
        <v>4</v>
      </c>
      <c r="E30" s="737">
        <f>IF(C30-C29&lt;0,0,C30-C29)</f>
        <v>30</v>
      </c>
      <c r="F30" s="737">
        <f>SUM($E$27:E30)</f>
        <v>121</v>
      </c>
      <c r="G30" s="738">
        <f t="shared" si="3"/>
        <v>0</v>
      </c>
      <c r="H30" s="739">
        <f>IF(D30&lt;=FinPlan!$D$707,PPMT(FinPlan!$D$708/12,1,FinPlan!$D$707+1-D30,G29*(-1000),0)/1000,)</f>
        <v>0</v>
      </c>
      <c r="I30" s="740">
        <f>IF(D30&lt;=FinPlan!$D$707,IPMT(FinPlan!$D$708/12,1,FinPlan!$D$707,G29*(-1000),0)/1000,)</f>
        <v>0</v>
      </c>
      <c r="L30" s="738">
        <f t="shared" si="8"/>
        <v>0</v>
      </c>
      <c r="M30" s="741">
        <f>IF(E30&lt;=0,0,1/(1+E30*FinPlan!$D$708/365))</f>
        <v>1</v>
      </c>
      <c r="N30" s="664">
        <f t="shared" si="9"/>
        <v>0</v>
      </c>
      <c r="O30" s="738">
        <f t="shared" si="4"/>
        <v>0</v>
      </c>
      <c r="P30" s="738"/>
      <c r="Q30" s="742"/>
      <c r="R30">
        <f t="shared" si="10"/>
        <v>1903</v>
      </c>
      <c r="S30" s="743">
        <f t="shared" si="5"/>
        <v>0</v>
      </c>
      <c r="T30" s="744">
        <f t="shared" si="6"/>
        <v>0</v>
      </c>
      <c r="U30" s="744">
        <f t="shared" si="11"/>
        <v>0</v>
      </c>
      <c r="V30" s="745"/>
      <c r="W30">
        <f t="shared" ref="W30:W93" si="27">W29+1</f>
        <v>1903</v>
      </c>
      <c r="X30" s="745">
        <v>0</v>
      </c>
      <c r="Y30" s="745"/>
      <c r="Z30" s="745"/>
      <c r="AA30">
        <f t="shared" si="0"/>
        <v>1900</v>
      </c>
      <c r="AE30">
        <f t="shared" si="12"/>
        <v>1900</v>
      </c>
      <c r="AF30">
        <f t="shared" si="13"/>
        <v>4</v>
      </c>
      <c r="AG30">
        <f t="shared" si="1"/>
        <v>0</v>
      </c>
      <c r="AH30">
        <f t="shared" si="2"/>
        <v>0</v>
      </c>
      <c r="AJ30">
        <f t="shared" si="14"/>
        <v>1903</v>
      </c>
      <c r="AK30" s="594">
        <f>SUM($X$27:X30)</f>
        <v>0</v>
      </c>
      <c r="AL30" s="594">
        <f>SUM($S$27:S30)</f>
        <v>0</v>
      </c>
      <c r="AM30" s="594">
        <f t="shared" si="15"/>
        <v>0</v>
      </c>
      <c r="AN30" s="594">
        <f t="shared" si="16"/>
        <v>0</v>
      </c>
      <c r="AO30" s="594">
        <f t="shared" si="17"/>
        <v>0</v>
      </c>
      <c r="AP30" s="594">
        <f t="shared" si="24"/>
        <v>0</v>
      </c>
      <c r="AQ30">
        <f t="shared" si="18"/>
        <v>0</v>
      </c>
      <c r="AY30" s="749">
        <f>AZ30*(FinPlan!$D$710/12)</f>
        <v>0</v>
      </c>
      <c r="AZ30" s="738">
        <f>G29*FinPlan!$D$709</f>
        <v>0</v>
      </c>
      <c r="BJ30" s="736"/>
      <c r="BK30" s="610">
        <f t="shared" si="25"/>
        <v>4</v>
      </c>
      <c r="BM30" s="612">
        <f t="shared" ref="BM30:BM93" si="28">EOMONTH($BJ$27,-1+BK29)</f>
        <v>91</v>
      </c>
      <c r="BO30" s="612">
        <f t="shared" ref="BO30:BO93" si="29">BM31</f>
        <v>121</v>
      </c>
      <c r="BQ30" s="610">
        <f t="shared" ref="BQ30:BQ93" si="30">BO30-BO29</f>
        <v>30</v>
      </c>
      <c r="BS30">
        <f t="shared" si="26"/>
        <v>1900</v>
      </c>
      <c r="BU30">
        <v>2018</v>
      </c>
      <c r="BV30">
        <f t="shared" si="19"/>
        <v>0</v>
      </c>
      <c r="BY30">
        <f t="shared" si="20"/>
        <v>1900</v>
      </c>
      <c r="CA30">
        <v>2018</v>
      </c>
      <c r="CB30">
        <f t="shared" si="21"/>
        <v>0</v>
      </c>
    </row>
    <row r="31" spans="2:80" x14ac:dyDescent="0.2">
      <c r="B31" s="735">
        <f t="shared" si="7"/>
        <v>6</v>
      </c>
      <c r="C31" s="736">
        <f t="shared" si="22"/>
        <v>152</v>
      </c>
      <c r="D31" s="610">
        <f t="shared" si="23"/>
        <v>5</v>
      </c>
      <c r="E31" s="737">
        <f>IF(C31-C30&lt;0,0,C31-C30)</f>
        <v>31</v>
      </c>
      <c r="F31" s="737">
        <f>SUM($E$27:E31)</f>
        <v>152</v>
      </c>
      <c r="G31" s="738">
        <f t="shared" si="3"/>
        <v>0</v>
      </c>
      <c r="H31" s="739">
        <f>IF(D31&lt;=FinPlan!$D$707,PPMT(FinPlan!$D$708/12,1,FinPlan!$D$707+1-D31,G30*(-1000),0)/1000,)</f>
        <v>0</v>
      </c>
      <c r="I31" s="740">
        <f>IF(D31&lt;=FinPlan!$D$707,IPMT(FinPlan!$D$708/12,1,FinPlan!$D$707,G30*(-1000),0)/1000,)</f>
        <v>0</v>
      </c>
      <c r="L31" s="738">
        <f t="shared" si="8"/>
        <v>0</v>
      </c>
      <c r="M31" s="741">
        <f>IF(E31&lt;=0,0,1/(1+E31*FinPlan!$D$708/365))</f>
        <v>1</v>
      </c>
      <c r="N31" s="664">
        <f t="shared" si="9"/>
        <v>0</v>
      </c>
      <c r="O31" s="738">
        <f t="shared" si="4"/>
        <v>0</v>
      </c>
      <c r="P31" s="738"/>
      <c r="Q31" s="742"/>
      <c r="R31">
        <f t="shared" si="10"/>
        <v>1904</v>
      </c>
      <c r="S31" s="743">
        <f t="shared" si="5"/>
        <v>0</v>
      </c>
      <c r="T31" s="744">
        <f t="shared" si="6"/>
        <v>0</v>
      </c>
      <c r="U31" s="744">
        <f t="shared" si="11"/>
        <v>0</v>
      </c>
      <c r="V31" s="745"/>
      <c r="W31">
        <f t="shared" si="27"/>
        <v>1904</v>
      </c>
      <c r="X31" s="745">
        <v>0</v>
      </c>
      <c r="Y31" s="745"/>
      <c r="Z31" s="745"/>
      <c r="AA31">
        <f t="shared" si="0"/>
        <v>1900</v>
      </c>
      <c r="AE31">
        <f t="shared" si="12"/>
        <v>1900</v>
      </c>
      <c r="AF31">
        <f t="shared" si="13"/>
        <v>5</v>
      </c>
      <c r="AG31">
        <f t="shared" si="1"/>
        <v>0</v>
      </c>
      <c r="AH31">
        <f t="shared" si="2"/>
        <v>0</v>
      </c>
      <c r="AJ31">
        <f t="shared" si="14"/>
        <v>1904</v>
      </c>
      <c r="AK31" s="594">
        <f>SUM($X$27:X31)</f>
        <v>0</v>
      </c>
      <c r="AL31" s="594">
        <f>SUM($S$27:S31)</f>
        <v>0</v>
      </c>
      <c r="AM31" s="594">
        <f t="shared" si="15"/>
        <v>0</v>
      </c>
      <c r="AN31" s="594">
        <f t="shared" si="16"/>
        <v>0</v>
      </c>
      <c r="AO31" s="594">
        <f t="shared" si="17"/>
        <v>0</v>
      </c>
      <c r="AP31" s="594">
        <f t="shared" si="24"/>
        <v>0</v>
      </c>
      <c r="AQ31">
        <f t="shared" si="18"/>
        <v>0</v>
      </c>
      <c r="AY31" s="749">
        <f>AZ31*(FinPlan!$D$710/12)</f>
        <v>0</v>
      </c>
      <c r="AZ31" s="738">
        <f>G30*FinPlan!$D$709</f>
        <v>0</v>
      </c>
      <c r="BJ31" s="736"/>
      <c r="BK31" s="610">
        <f t="shared" si="25"/>
        <v>5</v>
      </c>
      <c r="BM31" s="612">
        <f t="shared" si="28"/>
        <v>121</v>
      </c>
      <c r="BO31" s="612">
        <f t="shared" si="29"/>
        <v>152</v>
      </c>
      <c r="BQ31" s="610">
        <f t="shared" si="30"/>
        <v>31</v>
      </c>
      <c r="BS31">
        <f t="shared" si="26"/>
        <v>1900</v>
      </c>
      <c r="BU31">
        <v>2019</v>
      </c>
      <c r="BV31">
        <f t="shared" si="19"/>
        <v>0</v>
      </c>
      <c r="BY31">
        <f t="shared" si="20"/>
        <v>1900</v>
      </c>
      <c r="CA31">
        <v>2019</v>
      </c>
      <c r="CB31">
        <f t="shared" si="21"/>
        <v>0</v>
      </c>
    </row>
    <row r="32" spans="2:80" x14ac:dyDescent="0.2">
      <c r="B32" s="735">
        <f t="shared" si="7"/>
        <v>7</v>
      </c>
      <c r="C32" s="736">
        <f t="shared" si="22"/>
        <v>182</v>
      </c>
      <c r="D32" s="610">
        <f t="shared" si="23"/>
        <v>6</v>
      </c>
      <c r="E32" s="737">
        <f t="shared" ref="E32:E95" si="31">IF(C32-C31&lt;0,0,C32-C31)</f>
        <v>30</v>
      </c>
      <c r="F32" s="737">
        <f>SUM($E$27:E32)</f>
        <v>182</v>
      </c>
      <c r="G32" s="738">
        <f t="shared" si="3"/>
        <v>0</v>
      </c>
      <c r="H32" s="739">
        <f>IF(D32&lt;=FinPlan!$D$707,PPMT(FinPlan!$D$708/12,1,FinPlan!$D$707+1-D32,G31*(-1000),0)/1000,)</f>
        <v>0</v>
      </c>
      <c r="I32" s="740">
        <f>IF(D32&lt;=FinPlan!$D$707,IPMT(FinPlan!$D$708/12,1,FinPlan!$D$707,G31*(-1000),0)/1000,)</f>
        <v>0</v>
      </c>
      <c r="L32" s="738">
        <f t="shared" si="8"/>
        <v>0</v>
      </c>
      <c r="M32" s="741">
        <f>IF(E32&lt;=0,0,1/(1+E32*FinPlan!$D$708/365))</f>
        <v>1</v>
      </c>
      <c r="N32" s="664">
        <f t="shared" si="9"/>
        <v>0</v>
      </c>
      <c r="O32" s="738">
        <f t="shared" si="4"/>
        <v>0</v>
      </c>
      <c r="P32" s="738"/>
      <c r="Q32" s="742"/>
      <c r="R32">
        <f t="shared" si="10"/>
        <v>1905</v>
      </c>
      <c r="S32" s="743">
        <f t="shared" si="5"/>
        <v>0</v>
      </c>
      <c r="T32" s="744">
        <f t="shared" si="6"/>
        <v>0</v>
      </c>
      <c r="U32" s="744">
        <f t="shared" si="11"/>
        <v>0</v>
      </c>
      <c r="V32" s="745"/>
      <c r="W32">
        <f t="shared" si="27"/>
        <v>1905</v>
      </c>
      <c r="X32" s="745">
        <v>0</v>
      </c>
      <c r="Y32" s="745"/>
      <c r="Z32" s="745"/>
      <c r="AA32">
        <f t="shared" si="0"/>
        <v>1900</v>
      </c>
      <c r="AE32">
        <f t="shared" si="12"/>
        <v>1900</v>
      </c>
      <c r="AF32">
        <f t="shared" si="13"/>
        <v>6</v>
      </c>
      <c r="AG32">
        <f t="shared" si="1"/>
        <v>0</v>
      </c>
      <c r="AH32">
        <f t="shared" si="2"/>
        <v>0</v>
      </c>
      <c r="AJ32">
        <f t="shared" si="14"/>
        <v>1905</v>
      </c>
      <c r="AK32" s="594">
        <f>SUM($X$27:X32)</f>
        <v>0</v>
      </c>
      <c r="AL32" s="594">
        <f>SUM($S$27:S32)</f>
        <v>0</v>
      </c>
      <c r="AM32" s="594">
        <f t="shared" si="15"/>
        <v>0</v>
      </c>
      <c r="AN32" s="594">
        <f t="shared" si="16"/>
        <v>0</v>
      </c>
      <c r="AO32" s="594">
        <f t="shared" si="17"/>
        <v>0</v>
      </c>
      <c r="AP32" s="594">
        <f t="shared" si="24"/>
        <v>0</v>
      </c>
      <c r="AQ32">
        <f t="shared" si="18"/>
        <v>0</v>
      </c>
      <c r="AY32" s="749">
        <f>AZ32*(FinPlan!$D$710/12)</f>
        <v>0</v>
      </c>
      <c r="AZ32" s="738">
        <f>G31*FinPlan!$D$709</f>
        <v>0</v>
      </c>
      <c r="BJ32" s="736"/>
      <c r="BK32" s="610">
        <f t="shared" si="25"/>
        <v>6</v>
      </c>
      <c r="BM32" s="612">
        <f t="shared" si="28"/>
        <v>152</v>
      </c>
      <c r="BO32" s="612">
        <f t="shared" si="29"/>
        <v>182</v>
      </c>
      <c r="BQ32" s="610">
        <f t="shared" si="30"/>
        <v>30</v>
      </c>
      <c r="BS32">
        <f t="shared" si="26"/>
        <v>1900</v>
      </c>
      <c r="BU32">
        <v>2020</v>
      </c>
      <c r="BV32">
        <f t="shared" si="19"/>
        <v>0</v>
      </c>
      <c r="BY32">
        <f t="shared" si="20"/>
        <v>1900</v>
      </c>
      <c r="CA32">
        <v>2020</v>
      </c>
      <c r="CB32">
        <f t="shared" si="21"/>
        <v>0</v>
      </c>
    </row>
    <row r="33" spans="2:82" x14ac:dyDescent="0.2">
      <c r="B33" s="735">
        <f t="shared" si="7"/>
        <v>8</v>
      </c>
      <c r="C33" s="736">
        <f t="shared" si="22"/>
        <v>213</v>
      </c>
      <c r="D33" s="610">
        <f t="shared" si="23"/>
        <v>7</v>
      </c>
      <c r="E33" s="737">
        <f t="shared" si="31"/>
        <v>31</v>
      </c>
      <c r="F33" s="737">
        <f>SUM($E$27:E33)</f>
        <v>213</v>
      </c>
      <c r="G33" s="738">
        <f t="shared" si="3"/>
        <v>0</v>
      </c>
      <c r="H33" s="739">
        <f>IF(D33&lt;=FinPlan!$D$707,PPMT(FinPlan!$D$708/12,1,FinPlan!$D$707+1-D33,G32*(-1000),0)/1000,)</f>
        <v>0</v>
      </c>
      <c r="I33" s="740">
        <f>IF(D33&lt;=FinPlan!$D$707,IPMT(FinPlan!$D$708/12,1,FinPlan!$D$707,G32*(-1000),0)/1000,)</f>
        <v>0</v>
      </c>
      <c r="L33" s="738">
        <f t="shared" si="8"/>
        <v>0</v>
      </c>
      <c r="M33" s="741">
        <f>IF(E33&lt;=0,0,1/(1+E33*FinPlan!$D$708/365))</f>
        <v>1</v>
      </c>
      <c r="N33" s="664">
        <f t="shared" si="9"/>
        <v>0</v>
      </c>
      <c r="O33" s="738">
        <f t="shared" si="4"/>
        <v>0</v>
      </c>
      <c r="P33" s="738"/>
      <c r="Q33" s="742"/>
      <c r="R33">
        <f t="shared" si="10"/>
        <v>1906</v>
      </c>
      <c r="S33" s="743">
        <f t="shared" si="5"/>
        <v>0</v>
      </c>
      <c r="T33" s="744">
        <f t="shared" si="6"/>
        <v>0</v>
      </c>
      <c r="U33" s="744">
        <f t="shared" si="11"/>
        <v>0</v>
      </c>
      <c r="V33" s="745"/>
      <c r="W33">
        <f t="shared" si="27"/>
        <v>1906</v>
      </c>
      <c r="X33" s="745">
        <v>0</v>
      </c>
      <c r="Y33" s="745"/>
      <c r="Z33" s="745"/>
      <c r="AA33">
        <f t="shared" si="0"/>
        <v>1900</v>
      </c>
      <c r="AE33">
        <f t="shared" si="12"/>
        <v>1900</v>
      </c>
      <c r="AF33">
        <f t="shared" si="13"/>
        <v>7</v>
      </c>
      <c r="AG33">
        <f t="shared" si="1"/>
        <v>0</v>
      </c>
      <c r="AH33">
        <f t="shared" si="2"/>
        <v>0</v>
      </c>
      <c r="AJ33">
        <f t="shared" si="14"/>
        <v>1906</v>
      </c>
      <c r="AK33" s="594">
        <f>SUM($X$27:X33)</f>
        <v>0</v>
      </c>
      <c r="AL33" s="594">
        <f>SUM($S$27:S33)</f>
        <v>0</v>
      </c>
      <c r="AM33" s="594">
        <f t="shared" si="15"/>
        <v>0</v>
      </c>
      <c r="AN33" s="594">
        <f t="shared" si="16"/>
        <v>0</v>
      </c>
      <c r="AO33" s="594">
        <f t="shared" si="17"/>
        <v>0</v>
      </c>
      <c r="AP33" s="594">
        <f t="shared" si="24"/>
        <v>0</v>
      </c>
      <c r="AQ33">
        <f t="shared" si="18"/>
        <v>0</v>
      </c>
      <c r="AY33" s="749">
        <f>AZ33*(FinPlan!$D$710/12)</f>
        <v>0</v>
      </c>
      <c r="AZ33" s="738">
        <f>G32*FinPlan!$D$709</f>
        <v>0</v>
      </c>
      <c r="BJ33" s="736"/>
      <c r="BK33" s="610">
        <f t="shared" si="25"/>
        <v>7</v>
      </c>
      <c r="BM33" s="612">
        <f t="shared" si="28"/>
        <v>182</v>
      </c>
      <c r="BO33" s="612">
        <f t="shared" si="29"/>
        <v>213</v>
      </c>
      <c r="BQ33" s="610">
        <f t="shared" si="30"/>
        <v>31</v>
      </c>
      <c r="BS33">
        <f t="shared" si="26"/>
        <v>1900</v>
      </c>
      <c r="BU33">
        <v>2021</v>
      </c>
      <c r="BV33">
        <f t="shared" si="19"/>
        <v>0</v>
      </c>
      <c r="BY33">
        <f t="shared" si="20"/>
        <v>1900</v>
      </c>
      <c r="CA33">
        <v>2021</v>
      </c>
      <c r="CB33">
        <f t="shared" si="21"/>
        <v>0</v>
      </c>
    </row>
    <row r="34" spans="2:82" x14ac:dyDescent="0.2">
      <c r="B34" s="735">
        <f t="shared" si="7"/>
        <v>9</v>
      </c>
      <c r="C34" s="736">
        <f t="shared" si="22"/>
        <v>244</v>
      </c>
      <c r="D34" s="610">
        <f t="shared" si="23"/>
        <v>8</v>
      </c>
      <c r="E34" s="737">
        <f t="shared" si="31"/>
        <v>31</v>
      </c>
      <c r="F34" s="737">
        <f>SUM($E$27:E34)</f>
        <v>244</v>
      </c>
      <c r="G34" s="738">
        <f t="shared" si="3"/>
        <v>0</v>
      </c>
      <c r="H34" s="739">
        <f>IF(D34&lt;=FinPlan!$D$707,PPMT(FinPlan!$D$708/12,1,FinPlan!$D$707+1-D34,G33*(-1000),0)/1000,)</f>
        <v>0</v>
      </c>
      <c r="I34" s="740">
        <f>IF(D34&lt;=FinPlan!$D$707,IPMT(FinPlan!$D$708/12,1,FinPlan!$D$707,G33*(-1000),0)/1000,)</f>
        <v>0</v>
      </c>
      <c r="L34" s="738">
        <f t="shared" si="8"/>
        <v>0</v>
      </c>
      <c r="M34" s="741">
        <f>IF(E34&lt;=0,0,1/(1+E34*FinPlan!$D$708/365))</f>
        <v>1</v>
      </c>
      <c r="N34" s="664">
        <f t="shared" si="9"/>
        <v>0</v>
      </c>
      <c r="O34" s="738">
        <f t="shared" si="4"/>
        <v>0</v>
      </c>
      <c r="P34" s="738"/>
      <c r="Q34" s="742"/>
      <c r="R34">
        <f t="shared" si="10"/>
        <v>1907</v>
      </c>
      <c r="S34" s="743">
        <f t="shared" si="5"/>
        <v>0</v>
      </c>
      <c r="T34" s="744">
        <f t="shared" si="6"/>
        <v>0</v>
      </c>
      <c r="U34" s="744">
        <f t="shared" si="11"/>
        <v>0</v>
      </c>
      <c r="V34" s="745"/>
      <c r="W34">
        <f t="shared" si="27"/>
        <v>1907</v>
      </c>
      <c r="X34" s="745">
        <v>0</v>
      </c>
      <c r="Y34" s="745"/>
      <c r="Z34" s="745"/>
      <c r="AA34">
        <f t="shared" si="0"/>
        <v>1900</v>
      </c>
      <c r="AE34">
        <f t="shared" si="12"/>
        <v>1900</v>
      </c>
      <c r="AF34">
        <f t="shared" si="13"/>
        <v>8</v>
      </c>
      <c r="AG34">
        <f t="shared" si="1"/>
        <v>0</v>
      </c>
      <c r="AH34">
        <f t="shared" si="2"/>
        <v>0</v>
      </c>
      <c r="AJ34">
        <f t="shared" si="14"/>
        <v>1907</v>
      </c>
      <c r="AK34" s="594">
        <f>SUM($X$27:X34)</f>
        <v>0</v>
      </c>
      <c r="AL34" s="594">
        <f>SUM($S$27:S34)</f>
        <v>0</v>
      </c>
      <c r="AM34" s="594">
        <f t="shared" si="15"/>
        <v>0</v>
      </c>
      <c r="AN34" s="594">
        <f t="shared" si="16"/>
        <v>0</v>
      </c>
      <c r="AO34" s="594">
        <f t="shared" si="17"/>
        <v>0</v>
      </c>
      <c r="AP34" s="594">
        <f t="shared" si="24"/>
        <v>0</v>
      </c>
      <c r="AQ34">
        <f t="shared" si="18"/>
        <v>0</v>
      </c>
      <c r="AY34" s="749">
        <f>AZ34*(FinPlan!$D$710/12)</f>
        <v>0</v>
      </c>
      <c r="AZ34" s="738">
        <f>G33*FinPlan!$D$709</f>
        <v>0</v>
      </c>
      <c r="BJ34" s="736"/>
      <c r="BK34" s="610">
        <f t="shared" si="25"/>
        <v>8</v>
      </c>
      <c r="BM34" s="612">
        <f t="shared" si="28"/>
        <v>213</v>
      </c>
      <c r="BO34" s="612">
        <f t="shared" si="29"/>
        <v>244</v>
      </c>
      <c r="BQ34" s="610">
        <f t="shared" si="30"/>
        <v>31</v>
      </c>
      <c r="BS34">
        <f t="shared" si="26"/>
        <v>1900</v>
      </c>
      <c r="BU34">
        <v>2022</v>
      </c>
      <c r="BV34">
        <f t="shared" si="19"/>
        <v>0</v>
      </c>
      <c r="BY34">
        <f t="shared" si="20"/>
        <v>1900</v>
      </c>
      <c r="CA34">
        <v>2022</v>
      </c>
      <c r="CB34">
        <f t="shared" si="21"/>
        <v>0</v>
      </c>
    </row>
    <row r="35" spans="2:82" x14ac:dyDescent="0.2">
      <c r="B35" s="735">
        <f t="shared" si="7"/>
        <v>10</v>
      </c>
      <c r="C35" s="736">
        <f t="shared" si="22"/>
        <v>274</v>
      </c>
      <c r="D35" s="610">
        <f t="shared" si="23"/>
        <v>9</v>
      </c>
      <c r="E35" s="737">
        <f t="shared" si="31"/>
        <v>30</v>
      </c>
      <c r="F35" s="737">
        <f>SUM($E$27:E35)</f>
        <v>274</v>
      </c>
      <c r="G35" s="738">
        <f t="shared" si="3"/>
        <v>0</v>
      </c>
      <c r="H35" s="739">
        <f>IF(D35&lt;=FinPlan!$D$707,PPMT(FinPlan!$D$708/12,1,FinPlan!$D$707+1-D35,G34*(-1000),0)/1000,)</f>
        <v>0</v>
      </c>
      <c r="I35" s="740">
        <f>IF(D35&lt;=FinPlan!$D$707,IPMT(FinPlan!$D$708/12,1,FinPlan!$D$707,G34*(-1000),0)/1000,)</f>
        <v>0</v>
      </c>
      <c r="L35" s="738">
        <f t="shared" si="8"/>
        <v>0</v>
      </c>
      <c r="M35" s="741">
        <f>IF(E35&lt;=0,0,1/(1+E35*FinPlan!$D$708/365))</f>
        <v>1</v>
      </c>
      <c r="N35" s="664">
        <f t="shared" si="9"/>
        <v>0</v>
      </c>
      <c r="O35" s="738">
        <f t="shared" si="4"/>
        <v>0</v>
      </c>
      <c r="P35" s="738"/>
      <c r="Q35" s="742"/>
      <c r="R35">
        <f t="shared" si="10"/>
        <v>1908</v>
      </c>
      <c r="S35" s="743">
        <f t="shared" si="5"/>
        <v>0</v>
      </c>
      <c r="T35" s="744">
        <f t="shared" si="6"/>
        <v>0</v>
      </c>
      <c r="U35" s="744">
        <f t="shared" si="11"/>
        <v>0</v>
      </c>
      <c r="V35" s="745"/>
      <c r="W35">
        <f t="shared" si="27"/>
        <v>1908</v>
      </c>
      <c r="X35" s="745">
        <v>0</v>
      </c>
      <c r="Y35" s="745"/>
      <c r="Z35" s="745"/>
      <c r="AA35">
        <f t="shared" si="0"/>
        <v>1900</v>
      </c>
      <c r="AE35">
        <f t="shared" si="12"/>
        <v>1900</v>
      </c>
      <c r="AF35">
        <f t="shared" si="13"/>
        <v>9</v>
      </c>
      <c r="AG35">
        <f t="shared" si="1"/>
        <v>0</v>
      </c>
      <c r="AH35">
        <f t="shared" si="2"/>
        <v>0</v>
      </c>
      <c r="AJ35">
        <f t="shared" si="14"/>
        <v>1908</v>
      </c>
      <c r="AK35" s="594">
        <f>SUM($X$27:X35)</f>
        <v>0</v>
      </c>
      <c r="AL35" s="594">
        <f>SUM($S$27:S35)</f>
        <v>0</v>
      </c>
      <c r="AM35" s="594">
        <f t="shared" si="15"/>
        <v>0</v>
      </c>
      <c r="AN35" s="594">
        <f t="shared" si="16"/>
        <v>0</v>
      </c>
      <c r="AO35" s="594">
        <f t="shared" si="17"/>
        <v>0</v>
      </c>
      <c r="AP35" s="594">
        <f t="shared" si="24"/>
        <v>0</v>
      </c>
      <c r="AQ35">
        <f t="shared" si="18"/>
        <v>0</v>
      </c>
      <c r="AY35" s="749">
        <f>AZ35*(FinPlan!$D$710/12)</f>
        <v>0</v>
      </c>
      <c r="AZ35" s="738">
        <f>G34*FinPlan!$D$709</f>
        <v>0</v>
      </c>
      <c r="BJ35" s="736"/>
      <c r="BK35" s="610">
        <f t="shared" si="25"/>
        <v>9</v>
      </c>
      <c r="BM35" s="612">
        <f t="shared" si="28"/>
        <v>244</v>
      </c>
      <c r="BO35" s="612">
        <f t="shared" si="29"/>
        <v>274</v>
      </c>
      <c r="BQ35" s="610">
        <f t="shared" si="30"/>
        <v>30</v>
      </c>
      <c r="BS35">
        <f t="shared" si="26"/>
        <v>1900</v>
      </c>
      <c r="BU35">
        <v>2023</v>
      </c>
      <c r="BV35">
        <f t="shared" si="19"/>
        <v>0</v>
      </c>
      <c r="BY35">
        <f t="shared" si="20"/>
        <v>1900</v>
      </c>
      <c r="CA35">
        <v>2023</v>
      </c>
      <c r="CB35">
        <f t="shared" si="21"/>
        <v>0</v>
      </c>
    </row>
    <row r="36" spans="2:82" x14ac:dyDescent="0.2">
      <c r="B36" s="735">
        <f t="shared" si="7"/>
        <v>11</v>
      </c>
      <c r="C36" s="736">
        <f t="shared" si="22"/>
        <v>305</v>
      </c>
      <c r="D36" s="610">
        <f t="shared" si="23"/>
        <v>10</v>
      </c>
      <c r="E36" s="737">
        <f t="shared" si="31"/>
        <v>31</v>
      </c>
      <c r="F36" s="737">
        <f>SUM($E$27:E36)</f>
        <v>305</v>
      </c>
      <c r="G36" s="738">
        <f t="shared" si="3"/>
        <v>0</v>
      </c>
      <c r="H36" s="739">
        <f>IF(D36&lt;=FinPlan!$D$707,PPMT(FinPlan!$D$708/12,1,FinPlan!$D$707+1-D36,G35*(-1000),0)/1000,)</f>
        <v>0</v>
      </c>
      <c r="I36" s="740">
        <f>IF(D36&lt;=FinPlan!$D$707,IPMT(FinPlan!$D$708/12,1,FinPlan!$D$707,G35*(-1000),0)/1000,)</f>
        <v>0</v>
      </c>
      <c r="L36" s="738">
        <f t="shared" si="8"/>
        <v>0</v>
      </c>
      <c r="M36" s="741">
        <f>IF(E36&lt;=0,0,1/(1+E36*FinPlan!$D$708/365))</f>
        <v>1</v>
      </c>
      <c r="N36" s="664">
        <f t="shared" si="9"/>
        <v>0</v>
      </c>
      <c r="O36" s="738">
        <f t="shared" si="4"/>
        <v>0</v>
      </c>
      <c r="P36" s="738"/>
      <c r="Q36" s="742"/>
      <c r="R36">
        <f t="shared" si="10"/>
        <v>1909</v>
      </c>
      <c r="S36" s="743">
        <f t="shared" si="5"/>
        <v>0</v>
      </c>
      <c r="T36" s="744">
        <f t="shared" si="6"/>
        <v>0</v>
      </c>
      <c r="U36" s="744">
        <f t="shared" si="11"/>
        <v>0</v>
      </c>
      <c r="V36" s="745"/>
      <c r="W36">
        <f t="shared" si="27"/>
        <v>1909</v>
      </c>
      <c r="X36" s="745">
        <v>0</v>
      </c>
      <c r="Y36" s="745"/>
      <c r="Z36" s="745"/>
      <c r="AA36">
        <f t="shared" si="0"/>
        <v>1900</v>
      </c>
      <c r="AE36">
        <f t="shared" si="12"/>
        <v>1900</v>
      </c>
      <c r="AF36">
        <f t="shared" si="13"/>
        <v>10</v>
      </c>
      <c r="AG36">
        <f t="shared" si="1"/>
        <v>0</v>
      </c>
      <c r="AH36">
        <f t="shared" si="2"/>
        <v>0</v>
      </c>
      <c r="AJ36">
        <f t="shared" si="14"/>
        <v>1909</v>
      </c>
      <c r="AK36" s="594">
        <f>SUM($X$27:X36)</f>
        <v>0</v>
      </c>
      <c r="AL36" s="594">
        <f>SUM($S$27:S36)</f>
        <v>0</v>
      </c>
      <c r="AM36" s="594">
        <f t="shared" si="15"/>
        <v>0</v>
      </c>
      <c r="AN36" s="594">
        <f t="shared" si="16"/>
        <v>0</v>
      </c>
      <c r="AO36" s="594">
        <f t="shared" si="17"/>
        <v>0</v>
      </c>
      <c r="AP36" s="594">
        <f t="shared" si="24"/>
        <v>0</v>
      </c>
      <c r="AQ36">
        <f t="shared" si="18"/>
        <v>0</v>
      </c>
      <c r="AY36" s="749">
        <f>AZ36*(FinPlan!$D$710/12)</f>
        <v>0</v>
      </c>
      <c r="AZ36" s="738">
        <f>G35*FinPlan!$D$709</f>
        <v>0</v>
      </c>
      <c r="BJ36" s="736"/>
      <c r="BK36" s="610">
        <f t="shared" si="25"/>
        <v>10</v>
      </c>
      <c r="BM36" s="612">
        <f t="shared" si="28"/>
        <v>274</v>
      </c>
      <c r="BO36" s="612">
        <f t="shared" si="29"/>
        <v>305</v>
      </c>
      <c r="BQ36" s="610">
        <f t="shared" si="30"/>
        <v>31</v>
      </c>
      <c r="BS36">
        <f t="shared" si="26"/>
        <v>1900</v>
      </c>
      <c r="BU36">
        <v>2024</v>
      </c>
      <c r="BV36">
        <f t="shared" si="19"/>
        <v>0</v>
      </c>
      <c r="BY36">
        <f t="shared" si="20"/>
        <v>1900</v>
      </c>
      <c r="CA36">
        <v>2024</v>
      </c>
      <c r="CB36">
        <f t="shared" si="21"/>
        <v>0</v>
      </c>
    </row>
    <row r="37" spans="2:82" x14ac:dyDescent="0.2">
      <c r="B37" s="735">
        <f t="shared" si="7"/>
        <v>12</v>
      </c>
      <c r="C37" s="736">
        <f t="shared" si="22"/>
        <v>335</v>
      </c>
      <c r="D37" s="610">
        <f t="shared" si="23"/>
        <v>11</v>
      </c>
      <c r="E37" s="737">
        <f t="shared" si="31"/>
        <v>30</v>
      </c>
      <c r="F37" s="737">
        <f>SUM($E$27:E37)</f>
        <v>335</v>
      </c>
      <c r="G37" s="738">
        <f t="shared" si="3"/>
        <v>0</v>
      </c>
      <c r="H37" s="739">
        <f>IF(D37&lt;=FinPlan!$D$707,PPMT(FinPlan!$D$708/12,1,FinPlan!$D$707+1-D37,G36*(-1000),0)/1000,)</f>
        <v>0</v>
      </c>
      <c r="I37" s="740">
        <f>IF(D37&lt;=FinPlan!$D$707,IPMT(FinPlan!$D$708/12,1,FinPlan!$D$707,G36*(-1000),0)/1000,)</f>
        <v>0</v>
      </c>
      <c r="L37" s="738">
        <f t="shared" si="8"/>
        <v>0</v>
      </c>
      <c r="M37" s="741">
        <f>IF(E37&lt;=0,0,1/(1+E37*FinPlan!$D$708/365))</f>
        <v>1</v>
      </c>
      <c r="N37" s="664">
        <f t="shared" si="9"/>
        <v>0</v>
      </c>
      <c r="O37" s="738">
        <f t="shared" si="4"/>
        <v>0</v>
      </c>
      <c r="P37" s="738"/>
      <c r="Q37" s="742"/>
      <c r="R37">
        <f t="shared" si="10"/>
        <v>1910</v>
      </c>
      <c r="S37" s="743">
        <f t="shared" si="5"/>
        <v>0</v>
      </c>
      <c r="T37" s="744">
        <f t="shared" si="6"/>
        <v>0</v>
      </c>
      <c r="U37" s="744">
        <f t="shared" si="11"/>
        <v>0</v>
      </c>
      <c r="V37" s="745"/>
      <c r="W37">
        <f t="shared" si="27"/>
        <v>1910</v>
      </c>
      <c r="X37" s="745">
        <v>0</v>
      </c>
      <c r="Y37" s="745"/>
      <c r="Z37" s="745"/>
      <c r="AA37">
        <f t="shared" si="0"/>
        <v>1900</v>
      </c>
      <c r="AE37">
        <f t="shared" si="12"/>
        <v>1900</v>
      </c>
      <c r="AF37">
        <f t="shared" si="13"/>
        <v>11</v>
      </c>
      <c r="AG37">
        <f t="shared" si="1"/>
        <v>0</v>
      </c>
      <c r="AH37">
        <f t="shared" si="2"/>
        <v>0</v>
      </c>
      <c r="AJ37">
        <f t="shared" si="14"/>
        <v>1910</v>
      </c>
      <c r="AK37" s="594">
        <f>SUM($X$27:X37)</f>
        <v>0</v>
      </c>
      <c r="AL37" s="594">
        <f>SUM($S$27:S37)</f>
        <v>0</v>
      </c>
      <c r="AM37" s="594">
        <f t="shared" si="15"/>
        <v>0</v>
      </c>
      <c r="AN37" s="594">
        <f t="shared" si="16"/>
        <v>0</v>
      </c>
      <c r="AO37" s="594">
        <f t="shared" si="17"/>
        <v>0</v>
      </c>
      <c r="AP37" s="594">
        <f t="shared" si="24"/>
        <v>0</v>
      </c>
      <c r="AQ37">
        <f t="shared" si="18"/>
        <v>0</v>
      </c>
      <c r="AY37" s="749">
        <f>AZ37*(FinPlan!$D$710/12)</f>
        <v>0</v>
      </c>
      <c r="AZ37" s="738">
        <f>G36*FinPlan!$D$709</f>
        <v>0</v>
      </c>
      <c r="BJ37" s="736"/>
      <c r="BK37" s="610">
        <f t="shared" si="25"/>
        <v>11</v>
      </c>
      <c r="BM37" s="612">
        <f t="shared" si="28"/>
        <v>305</v>
      </c>
      <c r="BO37" s="612">
        <f t="shared" si="29"/>
        <v>335</v>
      </c>
      <c r="BQ37" s="610">
        <f t="shared" si="30"/>
        <v>30</v>
      </c>
      <c r="BS37">
        <f t="shared" si="26"/>
        <v>1900</v>
      </c>
      <c r="BU37">
        <v>2025</v>
      </c>
      <c r="BV37">
        <f t="shared" si="19"/>
        <v>0</v>
      </c>
      <c r="BY37">
        <f t="shared" si="20"/>
        <v>1900</v>
      </c>
      <c r="CA37">
        <v>2025</v>
      </c>
      <c r="CB37">
        <f t="shared" si="21"/>
        <v>0</v>
      </c>
      <c r="CD37" s="598"/>
    </row>
    <row r="38" spans="2:82" x14ac:dyDescent="0.2">
      <c r="B38" s="735">
        <f t="shared" si="7"/>
        <v>13</v>
      </c>
      <c r="C38" s="736">
        <f t="shared" si="22"/>
        <v>366</v>
      </c>
      <c r="D38" s="610">
        <f t="shared" si="23"/>
        <v>12</v>
      </c>
      <c r="E38" s="737">
        <f t="shared" si="31"/>
        <v>31</v>
      </c>
      <c r="F38" s="737">
        <f>SUM($E$27:E38)</f>
        <v>366</v>
      </c>
      <c r="G38" s="738">
        <f t="shared" si="3"/>
        <v>0</v>
      </c>
      <c r="H38" s="739">
        <f>IF(D38&lt;=FinPlan!$D$707,PPMT(FinPlan!$D$708/12,1,FinPlan!$D$707+1-D38,G37*(-1000),0)/1000,)</f>
        <v>0</v>
      </c>
      <c r="I38" s="740">
        <f>IF(D38&lt;=FinPlan!$D$707,IPMT(FinPlan!$D$708/12,1,FinPlan!$D$707,G37*(-1000),0)/1000,)</f>
        <v>0</v>
      </c>
      <c r="L38" s="738">
        <f t="shared" si="8"/>
        <v>0</v>
      </c>
      <c r="M38" s="741">
        <f>IF(E38&lt;=0,0,1/(1+E38*FinPlan!$D$708/365))</f>
        <v>1</v>
      </c>
      <c r="N38" s="664">
        <f t="shared" si="9"/>
        <v>0</v>
      </c>
      <c r="O38" s="738">
        <f t="shared" si="4"/>
        <v>0</v>
      </c>
      <c r="P38" s="738"/>
      <c r="Q38" s="742"/>
      <c r="R38">
        <f t="shared" si="10"/>
        <v>1911</v>
      </c>
      <c r="S38" s="743">
        <f t="shared" si="5"/>
        <v>0</v>
      </c>
      <c r="T38" s="744">
        <f t="shared" si="6"/>
        <v>0</v>
      </c>
      <c r="U38" s="744">
        <f t="shared" si="11"/>
        <v>0</v>
      </c>
      <c r="V38" s="745"/>
      <c r="W38">
        <f t="shared" si="27"/>
        <v>1911</v>
      </c>
      <c r="X38" s="745">
        <v>0</v>
      </c>
      <c r="Y38" s="745"/>
      <c r="Z38" s="745"/>
      <c r="AA38">
        <f t="shared" si="0"/>
        <v>1900</v>
      </c>
      <c r="AE38">
        <f t="shared" si="12"/>
        <v>1900</v>
      </c>
      <c r="AF38">
        <f t="shared" si="13"/>
        <v>12</v>
      </c>
      <c r="AG38">
        <f t="shared" si="1"/>
        <v>0</v>
      </c>
      <c r="AH38">
        <f t="shared" si="2"/>
        <v>0</v>
      </c>
      <c r="AJ38">
        <f t="shared" si="14"/>
        <v>1911</v>
      </c>
      <c r="AK38" s="594">
        <f>SUM($X$27:X38)</f>
        <v>0</v>
      </c>
      <c r="AL38" s="594">
        <f>SUM($S$27:S38)</f>
        <v>0</v>
      </c>
      <c r="AM38" s="594">
        <f t="shared" si="15"/>
        <v>0</v>
      </c>
      <c r="AN38" s="594">
        <f t="shared" si="16"/>
        <v>0</v>
      </c>
      <c r="AO38" s="594">
        <f t="shared" si="17"/>
        <v>0</v>
      </c>
      <c r="AP38" s="594">
        <f t="shared" si="24"/>
        <v>0</v>
      </c>
      <c r="AQ38">
        <f t="shared" si="18"/>
        <v>0</v>
      </c>
      <c r="AY38" s="749">
        <f>AZ38*(FinPlan!$D$710/12)</f>
        <v>0</v>
      </c>
      <c r="AZ38" s="738">
        <f>G37*FinPlan!$D$709</f>
        <v>0</v>
      </c>
      <c r="BJ38" s="736"/>
      <c r="BK38" s="610">
        <f t="shared" si="25"/>
        <v>12</v>
      </c>
      <c r="BM38" s="612">
        <f t="shared" si="28"/>
        <v>335</v>
      </c>
      <c r="BO38" s="612">
        <f t="shared" si="29"/>
        <v>366</v>
      </c>
      <c r="BQ38" s="610">
        <f t="shared" si="30"/>
        <v>31</v>
      </c>
      <c r="BS38">
        <f t="shared" si="26"/>
        <v>1900</v>
      </c>
      <c r="BU38">
        <v>2026</v>
      </c>
      <c r="BV38">
        <f t="shared" si="19"/>
        <v>0</v>
      </c>
      <c r="BY38">
        <f t="shared" si="20"/>
        <v>1900</v>
      </c>
      <c r="CA38">
        <v>2026</v>
      </c>
      <c r="CB38">
        <f t="shared" si="21"/>
        <v>0</v>
      </c>
    </row>
    <row r="39" spans="2:82" x14ac:dyDescent="0.2">
      <c r="B39" s="735">
        <f t="shared" si="7"/>
        <v>14</v>
      </c>
      <c r="C39" s="736">
        <f t="shared" si="22"/>
        <v>397</v>
      </c>
      <c r="D39" s="610">
        <f t="shared" si="23"/>
        <v>13</v>
      </c>
      <c r="E39" s="737">
        <f t="shared" si="31"/>
        <v>31</v>
      </c>
      <c r="F39" s="737">
        <f>SUM($E$27:E39)</f>
        <v>397</v>
      </c>
      <c r="G39" s="738">
        <f t="shared" si="3"/>
        <v>0</v>
      </c>
      <c r="H39" s="739">
        <f>IF(D39&lt;=FinPlan!$D$707,PPMT(FinPlan!$D$708/12,1,FinPlan!$D$707+1-D39,G38*(-1000),0)/1000,)</f>
        <v>0</v>
      </c>
      <c r="I39" s="740">
        <f>IF(D39&lt;=FinPlan!$D$707,IPMT(FinPlan!$D$708/12,1,FinPlan!$D$707,G38*(-1000),0)/1000,)</f>
        <v>0</v>
      </c>
      <c r="L39" s="738">
        <f t="shared" si="8"/>
        <v>0</v>
      </c>
      <c r="M39" s="741">
        <f>IF(E39&lt;=0,0,1/(1+E39*FinPlan!$D$708/365))</f>
        <v>1</v>
      </c>
      <c r="N39" s="664">
        <f t="shared" si="9"/>
        <v>0</v>
      </c>
      <c r="O39" s="738">
        <f t="shared" si="4"/>
        <v>0</v>
      </c>
      <c r="P39" s="738"/>
      <c r="Q39" s="742"/>
      <c r="R39">
        <f t="shared" si="10"/>
        <v>1912</v>
      </c>
      <c r="S39" s="743">
        <f t="shared" si="5"/>
        <v>0</v>
      </c>
      <c r="T39" s="744">
        <f t="shared" si="6"/>
        <v>0</v>
      </c>
      <c r="U39" s="744">
        <f t="shared" si="11"/>
        <v>0</v>
      </c>
      <c r="V39" s="745"/>
      <c r="W39">
        <f t="shared" si="27"/>
        <v>1912</v>
      </c>
      <c r="X39" s="745">
        <v>0</v>
      </c>
      <c r="Y39" s="745"/>
      <c r="Z39" s="745"/>
      <c r="AA39">
        <f t="shared" si="0"/>
        <v>1901</v>
      </c>
      <c r="AE39">
        <f t="shared" si="12"/>
        <v>1901</v>
      </c>
      <c r="AF39">
        <f t="shared" si="13"/>
        <v>1</v>
      </c>
      <c r="AG39">
        <f t="shared" si="1"/>
        <v>0</v>
      </c>
      <c r="AH39">
        <f t="shared" si="2"/>
        <v>0</v>
      </c>
      <c r="AJ39">
        <f t="shared" si="14"/>
        <v>1912</v>
      </c>
      <c r="AK39" s="594">
        <f>SUM($X$27:X39)</f>
        <v>0</v>
      </c>
      <c r="AL39" s="594">
        <f>SUM($S$27:S39)</f>
        <v>0</v>
      </c>
      <c r="AM39" s="594">
        <f t="shared" si="15"/>
        <v>0</v>
      </c>
      <c r="AN39" s="594">
        <f t="shared" si="16"/>
        <v>0</v>
      </c>
      <c r="AO39" s="594">
        <f t="shared" si="17"/>
        <v>0</v>
      </c>
      <c r="AP39" s="594">
        <f t="shared" si="24"/>
        <v>0</v>
      </c>
      <c r="AQ39">
        <f t="shared" si="18"/>
        <v>0</v>
      </c>
      <c r="AY39" s="749">
        <f>AZ39*(FinPlan!$D$710/12)</f>
        <v>0</v>
      </c>
      <c r="AZ39" s="738">
        <f>G38*FinPlan!$D$709</f>
        <v>0</v>
      </c>
      <c r="BJ39" s="736"/>
      <c r="BK39" s="610">
        <f t="shared" si="25"/>
        <v>13</v>
      </c>
      <c r="BM39" s="612">
        <f t="shared" si="28"/>
        <v>366</v>
      </c>
      <c r="BO39" s="612">
        <f t="shared" si="29"/>
        <v>397</v>
      </c>
      <c r="BQ39" s="610">
        <f t="shared" si="30"/>
        <v>31</v>
      </c>
      <c r="BS39">
        <f t="shared" si="26"/>
        <v>1901</v>
      </c>
      <c r="BU39">
        <v>2027</v>
      </c>
      <c r="BV39">
        <f t="shared" si="19"/>
        <v>0</v>
      </c>
      <c r="BY39">
        <f t="shared" si="20"/>
        <v>1901</v>
      </c>
      <c r="CA39">
        <v>2027</v>
      </c>
      <c r="CB39">
        <f t="shared" si="21"/>
        <v>0</v>
      </c>
    </row>
    <row r="40" spans="2:82" x14ac:dyDescent="0.2">
      <c r="B40" s="735">
        <f t="shared" si="7"/>
        <v>15</v>
      </c>
      <c r="C40" s="736">
        <f t="shared" si="22"/>
        <v>425</v>
      </c>
      <c r="D40" s="610">
        <f t="shared" si="23"/>
        <v>14</v>
      </c>
      <c r="E40" s="737">
        <f t="shared" si="31"/>
        <v>28</v>
      </c>
      <c r="F40" s="737">
        <f>SUM($E$27:E40)</f>
        <v>425</v>
      </c>
      <c r="G40" s="738">
        <f t="shared" si="3"/>
        <v>0</v>
      </c>
      <c r="H40" s="739">
        <f>IF(D40&lt;=FinPlan!$D$707,PPMT(FinPlan!$D$708/12,1,FinPlan!$D$707+1-D40,G39*(-1000),0)/1000,)</f>
        <v>0</v>
      </c>
      <c r="I40" s="740">
        <f>IF(D40&lt;=FinPlan!$D$707,IPMT(FinPlan!$D$708/12,1,FinPlan!$D$707,G39*(-1000),0)/1000,)</f>
        <v>0</v>
      </c>
      <c r="L40" s="738">
        <f t="shared" si="8"/>
        <v>0</v>
      </c>
      <c r="M40" s="741">
        <f>IF(E40&lt;=0,0,1/(1+E40*FinPlan!$D$708/365))</f>
        <v>1</v>
      </c>
      <c r="N40" s="664">
        <f t="shared" si="9"/>
        <v>0</v>
      </c>
      <c r="O40" s="738">
        <f t="shared" si="4"/>
        <v>0</v>
      </c>
      <c r="P40" s="738"/>
      <c r="Q40" s="742"/>
      <c r="R40">
        <f t="shared" si="10"/>
        <v>1913</v>
      </c>
      <c r="S40" s="743">
        <f t="shared" si="5"/>
        <v>0</v>
      </c>
      <c r="T40" s="744">
        <f t="shared" si="6"/>
        <v>0</v>
      </c>
      <c r="U40" s="744">
        <f t="shared" si="11"/>
        <v>0</v>
      </c>
      <c r="V40" s="745"/>
      <c r="W40">
        <f t="shared" si="27"/>
        <v>1913</v>
      </c>
      <c r="X40" s="745">
        <v>0</v>
      </c>
      <c r="Y40" s="745"/>
      <c r="Z40" s="745"/>
      <c r="AA40">
        <f t="shared" si="0"/>
        <v>1901</v>
      </c>
      <c r="AE40">
        <f t="shared" si="12"/>
        <v>1901</v>
      </c>
      <c r="AF40">
        <f t="shared" si="13"/>
        <v>2</v>
      </c>
      <c r="AG40">
        <f t="shared" si="1"/>
        <v>0</v>
      </c>
      <c r="AH40">
        <f t="shared" si="2"/>
        <v>0</v>
      </c>
      <c r="AJ40">
        <f t="shared" si="14"/>
        <v>1913</v>
      </c>
      <c r="AK40" s="594">
        <f>SUM($X$27:X40)</f>
        <v>0</v>
      </c>
      <c r="AL40" s="594">
        <f>SUM($S$27:S40)</f>
        <v>0</v>
      </c>
      <c r="AM40" s="594">
        <f t="shared" si="15"/>
        <v>0</v>
      </c>
      <c r="AN40" s="594">
        <f t="shared" si="16"/>
        <v>0</v>
      </c>
      <c r="AO40" s="594">
        <f t="shared" si="17"/>
        <v>0</v>
      </c>
      <c r="AP40" s="594">
        <f t="shared" si="24"/>
        <v>0</v>
      </c>
      <c r="AQ40">
        <f t="shared" si="18"/>
        <v>0</v>
      </c>
      <c r="AY40" s="749">
        <f>AZ40*(FinPlan!$D$710/12)</f>
        <v>0</v>
      </c>
      <c r="AZ40" s="738">
        <f>G39*FinPlan!$D$709</f>
        <v>0</v>
      </c>
      <c r="BJ40" s="736"/>
      <c r="BK40" s="610">
        <f t="shared" si="25"/>
        <v>14</v>
      </c>
      <c r="BM40" s="612">
        <f t="shared" si="28"/>
        <v>397</v>
      </c>
      <c r="BO40" s="612">
        <f t="shared" si="29"/>
        <v>425</v>
      </c>
      <c r="BQ40" s="610">
        <f t="shared" si="30"/>
        <v>28</v>
      </c>
      <c r="BS40">
        <f t="shared" si="26"/>
        <v>1901</v>
      </c>
      <c r="BU40">
        <v>2028</v>
      </c>
      <c r="BV40">
        <f t="shared" si="19"/>
        <v>0</v>
      </c>
      <c r="BY40">
        <f t="shared" si="20"/>
        <v>1901</v>
      </c>
      <c r="CA40">
        <v>2028</v>
      </c>
      <c r="CB40">
        <f t="shared" si="21"/>
        <v>0</v>
      </c>
    </row>
    <row r="41" spans="2:82" x14ac:dyDescent="0.2">
      <c r="B41" s="735">
        <f t="shared" si="7"/>
        <v>16</v>
      </c>
      <c r="C41" s="736">
        <f t="shared" si="22"/>
        <v>456</v>
      </c>
      <c r="D41" s="610">
        <f t="shared" si="23"/>
        <v>15</v>
      </c>
      <c r="E41" s="737">
        <f t="shared" si="31"/>
        <v>31</v>
      </c>
      <c r="F41" s="737">
        <f>SUM($E$27:E41)</f>
        <v>456</v>
      </c>
      <c r="G41" s="738">
        <f t="shared" si="3"/>
        <v>0</v>
      </c>
      <c r="H41" s="739">
        <f>IF(D41&lt;=FinPlan!$D$707,PPMT(FinPlan!$D$708/12,1,FinPlan!$D$707+1-D41,G40*(-1000),0)/1000,)</f>
        <v>0</v>
      </c>
      <c r="I41" s="740">
        <f>IF(D41&lt;=FinPlan!$D$707,IPMT(FinPlan!$D$708/12,1,FinPlan!$D$707,G40*(-1000),0)/1000,)</f>
        <v>0</v>
      </c>
      <c r="L41" s="738">
        <f t="shared" si="8"/>
        <v>0</v>
      </c>
      <c r="M41" s="741">
        <f>IF(E41&lt;=0,0,1/(1+E41*FinPlan!$D$708/365))</f>
        <v>1</v>
      </c>
      <c r="N41" s="664">
        <f t="shared" si="9"/>
        <v>0</v>
      </c>
      <c r="O41" s="738">
        <f t="shared" si="4"/>
        <v>0</v>
      </c>
      <c r="P41" s="738"/>
      <c r="Q41" s="742"/>
      <c r="R41">
        <f t="shared" si="10"/>
        <v>1914</v>
      </c>
      <c r="S41" s="743">
        <f t="shared" si="5"/>
        <v>0</v>
      </c>
      <c r="T41" s="744">
        <f t="shared" si="6"/>
        <v>0</v>
      </c>
      <c r="U41" s="744">
        <f t="shared" si="11"/>
        <v>0</v>
      </c>
      <c r="V41" s="745"/>
      <c r="W41">
        <f t="shared" si="27"/>
        <v>1914</v>
      </c>
      <c r="X41" s="745">
        <v>0</v>
      </c>
      <c r="Y41" s="745"/>
      <c r="Z41" s="745"/>
      <c r="AA41">
        <f t="shared" si="0"/>
        <v>1901</v>
      </c>
      <c r="AE41">
        <f t="shared" si="12"/>
        <v>1901</v>
      </c>
      <c r="AF41">
        <f t="shared" si="13"/>
        <v>3</v>
      </c>
      <c r="AG41">
        <f t="shared" si="1"/>
        <v>0</v>
      </c>
      <c r="AH41">
        <f t="shared" si="2"/>
        <v>0</v>
      </c>
      <c r="AJ41">
        <f t="shared" si="14"/>
        <v>1914</v>
      </c>
      <c r="AK41" s="594">
        <f>SUM($X$27:X41)</f>
        <v>0</v>
      </c>
      <c r="AL41" s="594">
        <f>SUM($S$27:S41)</f>
        <v>0</v>
      </c>
      <c r="AM41" s="594">
        <f t="shared" si="15"/>
        <v>0</v>
      </c>
      <c r="AN41" s="594">
        <f t="shared" si="16"/>
        <v>0</v>
      </c>
      <c r="AO41" s="594">
        <f t="shared" si="17"/>
        <v>0</v>
      </c>
      <c r="AP41" s="594">
        <f t="shared" si="24"/>
        <v>0</v>
      </c>
      <c r="AQ41">
        <f t="shared" si="18"/>
        <v>0</v>
      </c>
      <c r="AY41" s="749">
        <f>AZ41*(FinPlan!$D$710/12)</f>
        <v>0</v>
      </c>
      <c r="AZ41" s="738">
        <f>G40*FinPlan!$D$709</f>
        <v>0</v>
      </c>
      <c r="BJ41" s="736"/>
      <c r="BK41" s="610">
        <f t="shared" si="25"/>
        <v>15</v>
      </c>
      <c r="BM41" s="612">
        <f t="shared" si="28"/>
        <v>425</v>
      </c>
      <c r="BO41" s="612">
        <f t="shared" si="29"/>
        <v>456</v>
      </c>
      <c r="BQ41" s="610">
        <f t="shared" si="30"/>
        <v>31</v>
      </c>
      <c r="BS41">
        <f t="shared" si="26"/>
        <v>1901</v>
      </c>
      <c r="BU41">
        <v>2029</v>
      </c>
      <c r="BV41">
        <f t="shared" si="19"/>
        <v>0</v>
      </c>
      <c r="BY41">
        <f t="shared" si="20"/>
        <v>1901</v>
      </c>
      <c r="CA41">
        <v>2029</v>
      </c>
      <c r="CB41">
        <f t="shared" si="21"/>
        <v>0</v>
      </c>
    </row>
    <row r="42" spans="2:82" x14ac:dyDescent="0.2">
      <c r="B42" s="735">
        <f t="shared" si="7"/>
        <v>17</v>
      </c>
      <c r="C42" s="736">
        <f t="shared" si="22"/>
        <v>486</v>
      </c>
      <c r="D42" s="610">
        <f t="shared" si="23"/>
        <v>16</v>
      </c>
      <c r="E42" s="737">
        <f t="shared" si="31"/>
        <v>30</v>
      </c>
      <c r="F42" s="737">
        <f>SUM($E$27:E42)</f>
        <v>486</v>
      </c>
      <c r="G42" s="738">
        <f t="shared" si="3"/>
        <v>0</v>
      </c>
      <c r="H42" s="739">
        <f>IF(D42&lt;=FinPlan!$D$707,PPMT(FinPlan!$D$708/12,1,FinPlan!$D$707+1-D42,G41*(-1000),0)/1000,)</f>
        <v>0</v>
      </c>
      <c r="I42" s="740">
        <f>IF(D42&lt;=FinPlan!$D$707,IPMT(FinPlan!$D$708/12,1,FinPlan!$D$707,G41*(-1000),0)/1000,)</f>
        <v>0</v>
      </c>
      <c r="L42" s="738">
        <f t="shared" si="8"/>
        <v>0</v>
      </c>
      <c r="M42" s="741">
        <f>IF(E42&lt;=0,0,1/(1+E42*FinPlan!$D$708/365))</f>
        <v>1</v>
      </c>
      <c r="N42" s="664">
        <f t="shared" si="9"/>
        <v>0</v>
      </c>
      <c r="O42" s="738">
        <f t="shared" si="4"/>
        <v>0</v>
      </c>
      <c r="P42" s="738"/>
      <c r="Q42" s="742"/>
      <c r="R42">
        <f t="shared" si="10"/>
        <v>1915</v>
      </c>
      <c r="S42" s="743">
        <f t="shared" si="5"/>
        <v>0</v>
      </c>
      <c r="T42" s="744">
        <f t="shared" si="6"/>
        <v>0</v>
      </c>
      <c r="U42" s="744">
        <f t="shared" si="11"/>
        <v>0</v>
      </c>
      <c r="V42" s="745"/>
      <c r="W42">
        <f t="shared" si="27"/>
        <v>1915</v>
      </c>
      <c r="X42" s="745">
        <v>0</v>
      </c>
      <c r="Y42" s="745"/>
      <c r="Z42" s="745"/>
      <c r="AA42">
        <f t="shared" si="0"/>
        <v>1901</v>
      </c>
      <c r="AE42">
        <f t="shared" si="12"/>
        <v>1901</v>
      </c>
      <c r="AF42">
        <f t="shared" si="13"/>
        <v>4</v>
      </c>
      <c r="AG42">
        <f t="shared" si="1"/>
        <v>0</v>
      </c>
      <c r="AH42">
        <f t="shared" si="2"/>
        <v>0</v>
      </c>
      <c r="AJ42">
        <f t="shared" si="14"/>
        <v>1915</v>
      </c>
      <c r="AK42" s="594">
        <f>SUM($X$27:X42)</f>
        <v>0</v>
      </c>
      <c r="AL42" s="594">
        <f>SUM($S$27:S42)</f>
        <v>0</v>
      </c>
      <c r="AM42" s="594">
        <f t="shared" si="15"/>
        <v>0</v>
      </c>
      <c r="AN42" s="594">
        <f t="shared" si="16"/>
        <v>0</v>
      </c>
      <c r="AO42" s="594">
        <f t="shared" si="17"/>
        <v>0</v>
      </c>
      <c r="AP42" s="594">
        <f t="shared" si="24"/>
        <v>0</v>
      </c>
      <c r="AQ42">
        <f t="shared" si="18"/>
        <v>0</v>
      </c>
      <c r="AY42" s="749">
        <f>AZ42*(FinPlan!$D$710/12)</f>
        <v>0</v>
      </c>
      <c r="AZ42" s="738">
        <f>G41*FinPlan!$D$709</f>
        <v>0</v>
      </c>
      <c r="BJ42" s="736"/>
      <c r="BK42" s="610">
        <f t="shared" si="25"/>
        <v>16</v>
      </c>
      <c r="BM42" s="612">
        <f t="shared" si="28"/>
        <v>456</v>
      </c>
      <c r="BO42" s="612">
        <f t="shared" si="29"/>
        <v>486</v>
      </c>
      <c r="BQ42" s="610">
        <f t="shared" si="30"/>
        <v>30</v>
      </c>
      <c r="BS42">
        <f t="shared" si="26"/>
        <v>1901</v>
      </c>
      <c r="BU42">
        <v>2030</v>
      </c>
      <c r="BV42">
        <f t="shared" si="19"/>
        <v>0</v>
      </c>
      <c r="BY42">
        <f t="shared" si="20"/>
        <v>1901</v>
      </c>
      <c r="CA42">
        <v>2030</v>
      </c>
      <c r="CB42">
        <f t="shared" si="21"/>
        <v>0</v>
      </c>
    </row>
    <row r="43" spans="2:82" x14ac:dyDescent="0.2">
      <c r="B43" s="735">
        <f t="shared" si="7"/>
        <v>18</v>
      </c>
      <c r="C43" s="736">
        <f t="shared" si="22"/>
        <v>517</v>
      </c>
      <c r="D43" s="610">
        <f t="shared" si="23"/>
        <v>17</v>
      </c>
      <c r="E43" s="737">
        <f t="shared" si="31"/>
        <v>31</v>
      </c>
      <c r="F43" s="737">
        <f>SUM($E$27:E43)</f>
        <v>517</v>
      </c>
      <c r="G43" s="738">
        <f t="shared" si="3"/>
        <v>0</v>
      </c>
      <c r="H43" s="739">
        <f>IF(D43&lt;=FinPlan!$D$707,PPMT(FinPlan!$D$708/12,1,FinPlan!$D$707+1-D43,G42*(-1000),0)/1000,)</f>
        <v>0</v>
      </c>
      <c r="I43" s="740">
        <f>IF(D43&lt;=FinPlan!$D$707,IPMT(FinPlan!$D$708/12,1,FinPlan!$D$707,G42*(-1000),0)/1000,)</f>
        <v>0</v>
      </c>
      <c r="L43" s="738">
        <f t="shared" si="8"/>
        <v>0</v>
      </c>
      <c r="M43" s="741">
        <f>IF(E43&lt;=0,0,1/(1+E43*FinPlan!$D$708/365))</f>
        <v>1</v>
      </c>
      <c r="N43" s="664">
        <f t="shared" si="9"/>
        <v>0</v>
      </c>
      <c r="O43" s="738">
        <f t="shared" si="4"/>
        <v>0</v>
      </c>
      <c r="P43" s="738"/>
      <c r="Q43" s="742"/>
      <c r="R43">
        <f t="shared" si="10"/>
        <v>1916</v>
      </c>
      <c r="S43" s="743">
        <f t="shared" si="5"/>
        <v>0</v>
      </c>
      <c r="T43" s="744">
        <f t="shared" si="6"/>
        <v>0</v>
      </c>
      <c r="U43" s="744">
        <f t="shared" si="11"/>
        <v>0</v>
      </c>
      <c r="V43" s="745"/>
      <c r="W43">
        <f t="shared" si="27"/>
        <v>1916</v>
      </c>
      <c r="X43" s="745">
        <v>0</v>
      </c>
      <c r="Y43" s="745"/>
      <c r="Z43" s="745"/>
      <c r="AA43">
        <f t="shared" si="0"/>
        <v>1901</v>
      </c>
      <c r="AE43">
        <f t="shared" si="12"/>
        <v>1901</v>
      </c>
      <c r="AF43">
        <f t="shared" si="13"/>
        <v>5</v>
      </c>
      <c r="AG43">
        <f t="shared" si="1"/>
        <v>0</v>
      </c>
      <c r="AH43">
        <f t="shared" si="2"/>
        <v>0</v>
      </c>
      <c r="AJ43">
        <f t="shared" si="14"/>
        <v>1916</v>
      </c>
      <c r="AK43" s="594">
        <f>SUM($X$27:X43)</f>
        <v>0</v>
      </c>
      <c r="AL43" s="594">
        <f>SUM($S$27:S43)</f>
        <v>0</v>
      </c>
      <c r="AM43" s="594">
        <f t="shared" si="15"/>
        <v>0</v>
      </c>
      <c r="AN43" s="594">
        <f t="shared" si="16"/>
        <v>0</v>
      </c>
      <c r="AO43" s="594">
        <f t="shared" si="17"/>
        <v>0</v>
      </c>
      <c r="AP43" s="594">
        <f t="shared" si="24"/>
        <v>0</v>
      </c>
      <c r="AQ43">
        <f t="shared" si="18"/>
        <v>0</v>
      </c>
      <c r="AY43" s="749">
        <f>AZ43*(FinPlan!$D$710/12)</f>
        <v>0</v>
      </c>
      <c r="AZ43" s="738">
        <f>G42*FinPlan!$D$709</f>
        <v>0</v>
      </c>
      <c r="BJ43" s="736"/>
      <c r="BK43" s="610">
        <f t="shared" si="25"/>
        <v>17</v>
      </c>
      <c r="BM43" s="612">
        <f t="shared" si="28"/>
        <v>486</v>
      </c>
      <c r="BO43" s="612">
        <f t="shared" si="29"/>
        <v>517</v>
      </c>
      <c r="BQ43" s="610">
        <f t="shared" si="30"/>
        <v>31</v>
      </c>
      <c r="BS43">
        <f t="shared" si="26"/>
        <v>1901</v>
      </c>
      <c r="BU43">
        <v>2031</v>
      </c>
      <c r="BV43">
        <f t="shared" si="19"/>
        <v>0</v>
      </c>
      <c r="BY43">
        <f t="shared" si="20"/>
        <v>1901</v>
      </c>
      <c r="CA43">
        <v>2031</v>
      </c>
      <c r="CB43">
        <f t="shared" si="21"/>
        <v>0</v>
      </c>
    </row>
    <row r="44" spans="2:82" x14ac:dyDescent="0.2">
      <c r="B44" s="735">
        <f t="shared" si="7"/>
        <v>19</v>
      </c>
      <c r="C44" s="736">
        <f t="shared" si="22"/>
        <v>547</v>
      </c>
      <c r="D44" s="610">
        <f t="shared" si="23"/>
        <v>18</v>
      </c>
      <c r="E44" s="737">
        <f t="shared" si="31"/>
        <v>30</v>
      </c>
      <c r="F44" s="737">
        <f>SUM($E$27:E44)</f>
        <v>547</v>
      </c>
      <c r="G44" s="738">
        <f t="shared" si="3"/>
        <v>0</v>
      </c>
      <c r="H44" s="739">
        <f>IF(D44&lt;=FinPlan!$D$707,PPMT(FinPlan!$D$708/12,1,FinPlan!$D$707+1-D44,G43*(-1000),0)/1000,)</f>
        <v>0</v>
      </c>
      <c r="I44" s="740">
        <f>IF(D44&lt;=FinPlan!$D$707,IPMT(FinPlan!$D$708/12,1,FinPlan!$D$707,G43*(-1000),0)/1000,)</f>
        <v>0</v>
      </c>
      <c r="L44" s="738">
        <f t="shared" si="8"/>
        <v>0</v>
      </c>
      <c r="M44" s="741">
        <f>IF(E44&lt;=0,0,1/(1+E44*FinPlan!$D$708/365))</f>
        <v>1</v>
      </c>
      <c r="N44" s="664">
        <f t="shared" si="9"/>
        <v>0</v>
      </c>
      <c r="O44" s="738">
        <f t="shared" si="4"/>
        <v>0</v>
      </c>
      <c r="P44" s="738"/>
      <c r="Q44" s="742"/>
      <c r="R44">
        <f t="shared" si="10"/>
        <v>1917</v>
      </c>
      <c r="S44" s="743">
        <f t="shared" si="5"/>
        <v>0</v>
      </c>
      <c r="T44" s="744">
        <f t="shared" si="6"/>
        <v>0</v>
      </c>
      <c r="U44" s="744">
        <f t="shared" si="11"/>
        <v>0</v>
      </c>
      <c r="V44" s="745"/>
      <c r="W44">
        <f t="shared" si="27"/>
        <v>1917</v>
      </c>
      <c r="X44" s="745">
        <v>0</v>
      </c>
      <c r="Y44" s="745"/>
      <c r="Z44" s="745"/>
      <c r="AA44">
        <f t="shared" si="0"/>
        <v>1901</v>
      </c>
      <c r="AE44">
        <f t="shared" si="12"/>
        <v>1901</v>
      </c>
      <c r="AF44">
        <f t="shared" si="13"/>
        <v>6</v>
      </c>
      <c r="AG44">
        <f t="shared" si="1"/>
        <v>0</v>
      </c>
      <c r="AH44">
        <f t="shared" si="2"/>
        <v>0</v>
      </c>
      <c r="AJ44">
        <f t="shared" si="14"/>
        <v>1917</v>
      </c>
      <c r="AK44" s="594">
        <f>SUM($X$27:X44)</f>
        <v>0</v>
      </c>
      <c r="AL44" s="594">
        <f>SUM($S$27:S44)</f>
        <v>0</v>
      </c>
      <c r="AM44" s="594">
        <f t="shared" si="15"/>
        <v>0</v>
      </c>
      <c r="AN44" s="594">
        <f t="shared" si="16"/>
        <v>0</v>
      </c>
      <c r="AO44" s="594">
        <f t="shared" si="17"/>
        <v>0</v>
      </c>
      <c r="AP44" s="594">
        <f t="shared" si="24"/>
        <v>0</v>
      </c>
      <c r="AQ44">
        <f t="shared" si="18"/>
        <v>0</v>
      </c>
      <c r="AY44" s="749">
        <f>AZ44*(FinPlan!$D$710/12)</f>
        <v>0</v>
      </c>
      <c r="AZ44" s="738">
        <f>G43*FinPlan!$D$709</f>
        <v>0</v>
      </c>
      <c r="BJ44" s="736"/>
      <c r="BK44" s="610">
        <f t="shared" si="25"/>
        <v>18</v>
      </c>
      <c r="BM44" s="612">
        <f t="shared" si="28"/>
        <v>517</v>
      </c>
      <c r="BO44" s="612">
        <f t="shared" si="29"/>
        <v>547</v>
      </c>
      <c r="BQ44" s="610">
        <f t="shared" si="30"/>
        <v>30</v>
      </c>
      <c r="BS44">
        <f t="shared" si="26"/>
        <v>1901</v>
      </c>
      <c r="BU44">
        <v>2032</v>
      </c>
      <c r="BV44">
        <f t="shared" si="19"/>
        <v>0</v>
      </c>
      <c r="BY44">
        <f t="shared" si="20"/>
        <v>1901</v>
      </c>
      <c r="CA44">
        <v>2032</v>
      </c>
      <c r="CB44">
        <f t="shared" si="21"/>
        <v>0</v>
      </c>
    </row>
    <row r="45" spans="2:82" x14ac:dyDescent="0.2">
      <c r="B45" s="735">
        <f t="shared" si="7"/>
        <v>20</v>
      </c>
      <c r="C45" s="736">
        <f t="shared" si="22"/>
        <v>578</v>
      </c>
      <c r="D45" s="610">
        <f t="shared" si="23"/>
        <v>19</v>
      </c>
      <c r="E45" s="737">
        <f t="shared" si="31"/>
        <v>31</v>
      </c>
      <c r="F45" s="737">
        <f>SUM($E$27:E45)</f>
        <v>578</v>
      </c>
      <c r="G45" s="738">
        <f t="shared" si="3"/>
        <v>0</v>
      </c>
      <c r="H45" s="739">
        <f>IF(D45&lt;=FinPlan!$D$707,PPMT(FinPlan!$D$708/12,1,FinPlan!$D$707+1-D45,G44*(-1000),0)/1000,)</f>
        <v>0</v>
      </c>
      <c r="I45" s="740">
        <f>IF(D45&lt;=FinPlan!$D$707,IPMT(FinPlan!$D$708/12,1,FinPlan!$D$707,G44*(-1000),0)/1000,)</f>
        <v>0</v>
      </c>
      <c r="L45" s="738">
        <f t="shared" si="8"/>
        <v>0</v>
      </c>
      <c r="M45" s="741">
        <f>IF(E45&lt;=0,0,1/(1+E45*FinPlan!$D$708/365))</f>
        <v>1</v>
      </c>
      <c r="N45" s="664">
        <f t="shared" si="9"/>
        <v>0</v>
      </c>
      <c r="O45" s="738">
        <f t="shared" si="4"/>
        <v>0</v>
      </c>
      <c r="P45" s="738"/>
      <c r="Q45" s="742"/>
      <c r="R45">
        <f t="shared" si="10"/>
        <v>1918</v>
      </c>
      <c r="S45" s="743">
        <f t="shared" si="5"/>
        <v>0</v>
      </c>
      <c r="T45" s="744">
        <f t="shared" si="6"/>
        <v>0</v>
      </c>
      <c r="U45" s="744">
        <f t="shared" si="11"/>
        <v>0</v>
      </c>
      <c r="V45" s="745"/>
      <c r="W45">
        <f t="shared" si="27"/>
        <v>1918</v>
      </c>
      <c r="X45" s="745">
        <v>0</v>
      </c>
      <c r="Y45" s="745"/>
      <c r="Z45" s="745"/>
      <c r="AA45">
        <f t="shared" si="0"/>
        <v>1901</v>
      </c>
      <c r="AE45">
        <f t="shared" si="12"/>
        <v>1901</v>
      </c>
      <c r="AF45">
        <f t="shared" si="13"/>
        <v>7</v>
      </c>
      <c r="AG45">
        <f t="shared" si="1"/>
        <v>0</v>
      </c>
      <c r="AH45">
        <f t="shared" si="2"/>
        <v>0</v>
      </c>
      <c r="AJ45">
        <f t="shared" si="14"/>
        <v>1918</v>
      </c>
      <c r="AK45" s="594">
        <f>SUM($X$27:X45)</f>
        <v>0</v>
      </c>
      <c r="AL45" s="594">
        <f>SUM($S$27:S45)</f>
        <v>0</v>
      </c>
      <c r="AM45" s="594">
        <f t="shared" si="15"/>
        <v>0</v>
      </c>
      <c r="AN45" s="594">
        <f t="shared" si="16"/>
        <v>0</v>
      </c>
      <c r="AO45" s="594">
        <f t="shared" si="17"/>
        <v>0</v>
      </c>
      <c r="AP45" s="594">
        <f t="shared" si="24"/>
        <v>0</v>
      </c>
      <c r="AQ45">
        <f t="shared" si="18"/>
        <v>0</v>
      </c>
      <c r="AY45" s="749">
        <f>AZ45*(FinPlan!$D$710/12)</f>
        <v>0</v>
      </c>
      <c r="AZ45" s="738">
        <f>G44*FinPlan!$D$709</f>
        <v>0</v>
      </c>
      <c r="BJ45" s="736"/>
      <c r="BK45" s="610">
        <f t="shared" si="25"/>
        <v>19</v>
      </c>
      <c r="BM45" s="612">
        <f t="shared" si="28"/>
        <v>547</v>
      </c>
      <c r="BO45" s="612">
        <f t="shared" si="29"/>
        <v>578</v>
      </c>
      <c r="BQ45" s="610">
        <f t="shared" si="30"/>
        <v>31</v>
      </c>
      <c r="BS45">
        <f t="shared" si="26"/>
        <v>1901</v>
      </c>
      <c r="BU45">
        <v>2033</v>
      </c>
      <c r="BV45">
        <f t="shared" si="19"/>
        <v>0</v>
      </c>
      <c r="BY45">
        <f t="shared" si="20"/>
        <v>1901</v>
      </c>
      <c r="CA45">
        <v>2033</v>
      </c>
      <c r="CB45">
        <f t="shared" si="21"/>
        <v>0</v>
      </c>
    </row>
    <row r="46" spans="2:82" x14ac:dyDescent="0.2">
      <c r="B46" s="735">
        <f t="shared" si="7"/>
        <v>21</v>
      </c>
      <c r="C46" s="736">
        <f t="shared" si="22"/>
        <v>609</v>
      </c>
      <c r="D46" s="610">
        <f t="shared" si="23"/>
        <v>20</v>
      </c>
      <c r="E46" s="737">
        <f t="shared" si="31"/>
        <v>31</v>
      </c>
      <c r="F46" s="737">
        <f>SUM($E$27:E46)</f>
        <v>609</v>
      </c>
      <c r="G46" s="738">
        <f t="shared" si="3"/>
        <v>0</v>
      </c>
      <c r="H46" s="739">
        <f>IF(D46&lt;=FinPlan!$D$707,PPMT(FinPlan!$D$708/12,1,FinPlan!$D$707+1-D46,G45*(-1000),0)/1000,)</f>
        <v>0</v>
      </c>
      <c r="I46" s="740">
        <f>IF(D46&lt;=FinPlan!$D$707,IPMT(FinPlan!$D$708/12,1,FinPlan!$D$707,G45*(-1000),0)/1000,)</f>
        <v>0</v>
      </c>
      <c r="L46" s="738">
        <f t="shared" si="8"/>
        <v>0</v>
      </c>
      <c r="M46" s="741">
        <f>IF(E46&lt;=0,0,1/(1+E46*FinPlan!$D$708/365))</f>
        <v>1</v>
      </c>
      <c r="N46" s="664">
        <f t="shared" si="9"/>
        <v>0</v>
      </c>
      <c r="O46" s="738">
        <f t="shared" si="4"/>
        <v>0</v>
      </c>
      <c r="P46" s="738"/>
      <c r="Q46" s="742"/>
      <c r="R46">
        <f t="shared" si="10"/>
        <v>1919</v>
      </c>
      <c r="S46" s="743">
        <f t="shared" si="5"/>
        <v>0</v>
      </c>
      <c r="T46" s="744">
        <f t="shared" si="6"/>
        <v>0</v>
      </c>
      <c r="U46" s="744">
        <f t="shared" si="11"/>
        <v>0</v>
      </c>
      <c r="V46" s="745"/>
      <c r="W46">
        <f t="shared" si="27"/>
        <v>1919</v>
      </c>
      <c r="X46" s="745">
        <v>0</v>
      </c>
      <c r="Y46" s="745"/>
      <c r="Z46" s="745"/>
      <c r="AA46">
        <f t="shared" si="0"/>
        <v>1901</v>
      </c>
      <c r="AE46">
        <f t="shared" si="12"/>
        <v>1901</v>
      </c>
      <c r="AF46">
        <f t="shared" si="13"/>
        <v>8</v>
      </c>
      <c r="AG46">
        <f t="shared" si="1"/>
        <v>0</v>
      </c>
      <c r="AH46">
        <f t="shared" si="2"/>
        <v>0</v>
      </c>
      <c r="AJ46">
        <f t="shared" si="14"/>
        <v>1919</v>
      </c>
      <c r="AK46" s="594">
        <f>SUM($X$27:X46)</f>
        <v>0</v>
      </c>
      <c r="AL46" s="594">
        <f>SUM($S$27:S46)</f>
        <v>0</v>
      </c>
      <c r="AM46" s="594">
        <f t="shared" si="15"/>
        <v>0</v>
      </c>
      <c r="AN46" s="594">
        <f t="shared" si="16"/>
        <v>0</v>
      </c>
      <c r="AO46" s="594">
        <f t="shared" si="17"/>
        <v>0</v>
      </c>
      <c r="AP46" s="594">
        <f t="shared" si="24"/>
        <v>0</v>
      </c>
      <c r="AQ46">
        <f t="shared" si="18"/>
        <v>0</v>
      </c>
      <c r="AY46" s="749">
        <f>AZ46*(FinPlan!$D$710/12)</f>
        <v>0</v>
      </c>
      <c r="AZ46" s="738">
        <f>G45*FinPlan!$D$709</f>
        <v>0</v>
      </c>
      <c r="BJ46" s="736"/>
      <c r="BK46" s="610">
        <f t="shared" si="25"/>
        <v>20</v>
      </c>
      <c r="BM46" s="612">
        <f t="shared" si="28"/>
        <v>578</v>
      </c>
      <c r="BO46" s="612">
        <f t="shared" si="29"/>
        <v>609</v>
      </c>
      <c r="BQ46" s="610">
        <f t="shared" si="30"/>
        <v>31</v>
      </c>
      <c r="BS46">
        <f t="shared" si="26"/>
        <v>1901</v>
      </c>
      <c r="BU46">
        <v>2034</v>
      </c>
      <c r="BV46">
        <f t="shared" si="19"/>
        <v>0</v>
      </c>
      <c r="BY46">
        <f t="shared" si="20"/>
        <v>1901</v>
      </c>
      <c r="CA46">
        <v>2034</v>
      </c>
      <c r="CB46">
        <f t="shared" si="21"/>
        <v>0</v>
      </c>
    </row>
    <row r="47" spans="2:82" x14ac:dyDescent="0.2">
      <c r="B47" s="735">
        <f t="shared" si="7"/>
        <v>22</v>
      </c>
      <c r="C47" s="736">
        <f t="shared" si="22"/>
        <v>639</v>
      </c>
      <c r="D47" s="610">
        <f t="shared" si="23"/>
        <v>21</v>
      </c>
      <c r="E47" s="737">
        <f t="shared" si="31"/>
        <v>30</v>
      </c>
      <c r="F47" s="737">
        <f>SUM($E$27:E47)</f>
        <v>639</v>
      </c>
      <c r="G47" s="738">
        <f t="shared" si="3"/>
        <v>0</v>
      </c>
      <c r="H47" s="739">
        <f>IF(D47&lt;=FinPlan!$D$707,PPMT(FinPlan!$D$708/12,1,FinPlan!$D$707+1-D47,G46*(-1000),0)/1000,)</f>
        <v>0</v>
      </c>
      <c r="I47" s="740">
        <f>IF(D47&lt;=FinPlan!$D$707,IPMT(FinPlan!$D$708/12,1,FinPlan!$D$707,G46*(-1000),0)/1000,)</f>
        <v>0</v>
      </c>
      <c r="L47" s="738">
        <f t="shared" si="8"/>
        <v>0</v>
      </c>
      <c r="M47" s="741">
        <f>IF(E47&lt;=0,0,1/(1+E47*FinPlan!$D$708/365))</f>
        <v>1</v>
      </c>
      <c r="N47" s="664">
        <f t="shared" si="9"/>
        <v>0</v>
      </c>
      <c r="O47" s="738">
        <f t="shared" si="4"/>
        <v>0</v>
      </c>
      <c r="P47" s="738"/>
      <c r="Q47" s="742"/>
      <c r="R47">
        <f t="shared" si="10"/>
        <v>1920</v>
      </c>
      <c r="S47" s="743">
        <f t="shared" si="5"/>
        <v>0</v>
      </c>
      <c r="T47" s="744">
        <f t="shared" si="6"/>
        <v>0</v>
      </c>
      <c r="U47" s="744">
        <f t="shared" si="11"/>
        <v>0</v>
      </c>
      <c r="V47" s="745"/>
      <c r="W47">
        <f t="shared" si="27"/>
        <v>1920</v>
      </c>
      <c r="X47" s="745">
        <v>0</v>
      </c>
      <c r="Y47" s="745"/>
      <c r="Z47" s="745"/>
      <c r="AA47">
        <f t="shared" si="0"/>
        <v>1901</v>
      </c>
      <c r="AE47">
        <f t="shared" si="12"/>
        <v>1901</v>
      </c>
      <c r="AF47">
        <f t="shared" si="13"/>
        <v>9</v>
      </c>
      <c r="AG47">
        <f t="shared" si="1"/>
        <v>0</v>
      </c>
      <c r="AH47">
        <f t="shared" si="2"/>
        <v>0</v>
      </c>
      <c r="AJ47">
        <f t="shared" si="14"/>
        <v>1920</v>
      </c>
      <c r="AK47" s="594">
        <f>SUM($X$27:X47)</f>
        <v>0</v>
      </c>
      <c r="AL47" s="594">
        <f>SUM($S$27:S47)</f>
        <v>0</v>
      </c>
      <c r="AM47" s="594">
        <f t="shared" si="15"/>
        <v>0</v>
      </c>
      <c r="AN47" s="594">
        <f t="shared" si="16"/>
        <v>0</v>
      </c>
      <c r="AO47" s="594">
        <f t="shared" si="17"/>
        <v>0</v>
      </c>
      <c r="AP47" s="594">
        <f t="shared" si="24"/>
        <v>0</v>
      </c>
      <c r="AQ47">
        <f t="shared" si="18"/>
        <v>0</v>
      </c>
      <c r="AY47" s="749">
        <f>AZ47*(FinPlan!$D$710/12)</f>
        <v>0</v>
      </c>
      <c r="AZ47" s="738">
        <f>G46*FinPlan!$D$709</f>
        <v>0</v>
      </c>
      <c r="BJ47" s="736"/>
      <c r="BK47" s="610">
        <f t="shared" si="25"/>
        <v>21</v>
      </c>
      <c r="BM47" s="612">
        <f t="shared" si="28"/>
        <v>609</v>
      </c>
      <c r="BO47" s="612">
        <f t="shared" si="29"/>
        <v>639</v>
      </c>
      <c r="BQ47" s="610">
        <f t="shared" si="30"/>
        <v>30</v>
      </c>
      <c r="BS47">
        <f t="shared" si="26"/>
        <v>1901</v>
      </c>
      <c r="BU47">
        <v>2035</v>
      </c>
      <c r="BV47">
        <f t="shared" si="19"/>
        <v>0</v>
      </c>
      <c r="BY47">
        <f t="shared" si="20"/>
        <v>1901</v>
      </c>
      <c r="CA47">
        <v>2035</v>
      </c>
      <c r="CB47">
        <f t="shared" si="21"/>
        <v>0</v>
      </c>
    </row>
    <row r="48" spans="2:82" x14ac:dyDescent="0.2">
      <c r="B48" s="735">
        <f t="shared" si="7"/>
        <v>23</v>
      </c>
      <c r="C48" s="736">
        <f t="shared" si="22"/>
        <v>670</v>
      </c>
      <c r="D48" s="610">
        <f t="shared" si="23"/>
        <v>22</v>
      </c>
      <c r="E48" s="737">
        <f t="shared" si="31"/>
        <v>31</v>
      </c>
      <c r="F48" s="737">
        <f>SUM($E$27:E48)</f>
        <v>670</v>
      </c>
      <c r="G48" s="738">
        <f t="shared" si="3"/>
        <v>0</v>
      </c>
      <c r="H48" s="739">
        <f>IF(D48&lt;=FinPlan!$D$707,PPMT(FinPlan!$D$708/12,1,FinPlan!$D$707+1-D48,G47*(-1000),0)/1000,)</f>
        <v>0</v>
      </c>
      <c r="I48" s="740">
        <f>IF(D48&lt;=FinPlan!$D$707,IPMT(FinPlan!$D$708/12,1,FinPlan!$D$707,G47*(-1000),0)/1000,)</f>
        <v>0</v>
      </c>
      <c r="L48" s="738">
        <f t="shared" si="8"/>
        <v>0</v>
      </c>
      <c r="M48" s="741">
        <f>IF(E48&lt;=0,0,1/(1+E48*FinPlan!$D$708/365))</f>
        <v>1</v>
      </c>
      <c r="N48" s="664">
        <f t="shared" si="9"/>
        <v>0</v>
      </c>
      <c r="O48" s="738">
        <f t="shared" si="4"/>
        <v>0</v>
      </c>
      <c r="P48" s="738"/>
      <c r="Q48" s="742"/>
      <c r="R48">
        <f t="shared" si="10"/>
        <v>1921</v>
      </c>
      <c r="S48" s="743">
        <f t="shared" si="5"/>
        <v>0</v>
      </c>
      <c r="T48" s="744">
        <f t="shared" si="6"/>
        <v>0</v>
      </c>
      <c r="U48" s="744">
        <f t="shared" si="11"/>
        <v>0</v>
      </c>
      <c r="V48" s="745"/>
      <c r="W48">
        <f t="shared" si="27"/>
        <v>1921</v>
      </c>
      <c r="X48" s="745">
        <v>0</v>
      </c>
      <c r="Y48" s="745"/>
      <c r="Z48" s="745"/>
      <c r="AA48">
        <f t="shared" si="0"/>
        <v>1901</v>
      </c>
      <c r="AE48">
        <f t="shared" si="12"/>
        <v>1901</v>
      </c>
      <c r="AF48">
        <f t="shared" si="13"/>
        <v>10</v>
      </c>
      <c r="AG48">
        <f t="shared" si="1"/>
        <v>0</v>
      </c>
      <c r="AH48">
        <f t="shared" si="2"/>
        <v>0</v>
      </c>
      <c r="AJ48">
        <f t="shared" si="14"/>
        <v>1921</v>
      </c>
      <c r="AK48" s="594">
        <f>SUM($X$27:X48)</f>
        <v>0</v>
      </c>
      <c r="AL48" s="594">
        <f>SUM($S$27:S48)</f>
        <v>0</v>
      </c>
      <c r="AM48" s="594">
        <f t="shared" si="15"/>
        <v>0</v>
      </c>
      <c r="AN48" s="594">
        <f t="shared" si="16"/>
        <v>0</v>
      </c>
      <c r="AO48" s="594">
        <f t="shared" si="17"/>
        <v>0</v>
      </c>
      <c r="AP48" s="594">
        <f t="shared" si="24"/>
        <v>0</v>
      </c>
      <c r="AQ48">
        <f t="shared" si="18"/>
        <v>0</v>
      </c>
      <c r="AY48" s="749">
        <f>AZ48*(FinPlan!$D$710/12)</f>
        <v>0</v>
      </c>
      <c r="AZ48" s="738">
        <f>G47*FinPlan!$D$709</f>
        <v>0</v>
      </c>
      <c r="BJ48" s="736"/>
      <c r="BK48" s="610">
        <f t="shared" si="25"/>
        <v>22</v>
      </c>
      <c r="BM48" s="612">
        <f t="shared" si="28"/>
        <v>639</v>
      </c>
      <c r="BO48" s="612">
        <f t="shared" si="29"/>
        <v>670</v>
      </c>
      <c r="BQ48" s="610">
        <f t="shared" si="30"/>
        <v>31</v>
      </c>
      <c r="BS48">
        <f t="shared" si="26"/>
        <v>1901</v>
      </c>
      <c r="BU48">
        <v>2036</v>
      </c>
      <c r="BV48">
        <f t="shared" si="19"/>
        <v>0</v>
      </c>
      <c r="BY48">
        <f t="shared" si="20"/>
        <v>1901</v>
      </c>
      <c r="CA48">
        <v>2036</v>
      </c>
      <c r="CB48">
        <f t="shared" si="21"/>
        <v>0</v>
      </c>
    </row>
    <row r="49" spans="2:82" x14ac:dyDescent="0.2">
      <c r="B49" s="735">
        <f t="shared" si="7"/>
        <v>24</v>
      </c>
      <c r="C49" s="736">
        <f t="shared" si="22"/>
        <v>700</v>
      </c>
      <c r="D49" s="610">
        <f t="shared" si="23"/>
        <v>23</v>
      </c>
      <c r="E49" s="737">
        <f t="shared" si="31"/>
        <v>30</v>
      </c>
      <c r="F49" s="737">
        <f>SUM($E$27:E49)</f>
        <v>700</v>
      </c>
      <c r="G49" s="738">
        <f t="shared" si="3"/>
        <v>0</v>
      </c>
      <c r="H49" s="739">
        <f>IF(D49&lt;=FinPlan!$D$707,PPMT(FinPlan!$D$708/12,1,FinPlan!$D$707+1-D49,G48*(-1000),0)/1000,)</f>
        <v>0</v>
      </c>
      <c r="I49" s="740">
        <f>IF(D49&lt;=FinPlan!$D$707,IPMT(FinPlan!$D$708/12,1,FinPlan!$D$707,G48*(-1000),0)/1000,)</f>
        <v>0</v>
      </c>
      <c r="L49" s="738">
        <f t="shared" si="8"/>
        <v>0</v>
      </c>
      <c r="M49" s="741">
        <f>IF(E49&lt;=0,0,1/(1+E49*FinPlan!$D$708/365))</f>
        <v>1</v>
      </c>
      <c r="N49" s="664">
        <f t="shared" si="9"/>
        <v>0</v>
      </c>
      <c r="O49" s="738">
        <f t="shared" si="4"/>
        <v>0</v>
      </c>
      <c r="P49" s="738"/>
      <c r="Q49" s="742"/>
      <c r="R49">
        <f t="shared" si="10"/>
        <v>1922</v>
      </c>
      <c r="S49" s="743">
        <f t="shared" si="5"/>
        <v>0</v>
      </c>
      <c r="T49" s="744">
        <f t="shared" si="6"/>
        <v>0</v>
      </c>
      <c r="U49" s="744">
        <f t="shared" si="11"/>
        <v>0</v>
      </c>
      <c r="V49" s="745"/>
      <c r="W49">
        <f t="shared" si="27"/>
        <v>1922</v>
      </c>
      <c r="X49" s="745">
        <v>0</v>
      </c>
      <c r="Y49" s="745"/>
      <c r="Z49" s="745"/>
      <c r="AA49">
        <f t="shared" si="0"/>
        <v>1901</v>
      </c>
      <c r="AE49">
        <f t="shared" si="12"/>
        <v>1901</v>
      </c>
      <c r="AF49">
        <f t="shared" si="13"/>
        <v>11</v>
      </c>
      <c r="AG49">
        <f t="shared" si="1"/>
        <v>0</v>
      </c>
      <c r="AH49">
        <f t="shared" si="2"/>
        <v>0</v>
      </c>
      <c r="AJ49">
        <f t="shared" si="14"/>
        <v>1922</v>
      </c>
      <c r="AK49" s="594">
        <f>SUM($X$27:X49)</f>
        <v>0</v>
      </c>
      <c r="AL49" s="594">
        <f>SUM($S$27:S49)</f>
        <v>0</v>
      </c>
      <c r="AM49" s="594">
        <f t="shared" si="15"/>
        <v>0</v>
      </c>
      <c r="AN49" s="594">
        <f t="shared" si="16"/>
        <v>0</v>
      </c>
      <c r="AO49" s="594">
        <f t="shared" si="17"/>
        <v>0</v>
      </c>
      <c r="AP49" s="594">
        <f t="shared" si="24"/>
        <v>0</v>
      </c>
      <c r="AQ49">
        <f t="shared" si="18"/>
        <v>0</v>
      </c>
      <c r="AY49" s="749">
        <f>AZ49*(FinPlan!$D$710/12)</f>
        <v>0</v>
      </c>
      <c r="AZ49" s="738">
        <f>G48*FinPlan!$D$709</f>
        <v>0</v>
      </c>
      <c r="BJ49" s="736"/>
      <c r="BK49" s="610">
        <f t="shared" si="25"/>
        <v>23</v>
      </c>
      <c r="BM49" s="612">
        <f t="shared" si="28"/>
        <v>670</v>
      </c>
      <c r="BO49" s="612">
        <f t="shared" si="29"/>
        <v>700</v>
      </c>
      <c r="BQ49" s="610">
        <f t="shared" si="30"/>
        <v>30</v>
      </c>
      <c r="BS49">
        <f t="shared" si="26"/>
        <v>1901</v>
      </c>
      <c r="BU49">
        <v>2037</v>
      </c>
      <c r="BV49">
        <f t="shared" si="19"/>
        <v>0</v>
      </c>
      <c r="BY49">
        <f t="shared" si="20"/>
        <v>1901</v>
      </c>
      <c r="CA49">
        <v>2037</v>
      </c>
      <c r="CB49">
        <f t="shared" si="21"/>
        <v>0</v>
      </c>
      <c r="CD49" s="598"/>
    </row>
    <row r="50" spans="2:82" x14ac:dyDescent="0.2">
      <c r="B50" s="735">
        <f t="shared" si="7"/>
        <v>25</v>
      </c>
      <c r="C50" s="736">
        <f t="shared" si="22"/>
        <v>731</v>
      </c>
      <c r="D50" s="610">
        <f t="shared" si="23"/>
        <v>24</v>
      </c>
      <c r="E50" s="737">
        <f t="shared" si="31"/>
        <v>31</v>
      </c>
      <c r="F50" s="737">
        <f>SUM($E$27:E50)</f>
        <v>731</v>
      </c>
      <c r="G50" s="738">
        <f t="shared" si="3"/>
        <v>0</v>
      </c>
      <c r="H50" s="739">
        <f>IF(D50&lt;=FinPlan!$D$707,PPMT(FinPlan!$D$708/12,1,FinPlan!$D$707+1-D50,G49*(-1000),0)/1000,)</f>
        <v>0</v>
      </c>
      <c r="I50" s="740">
        <f>IF(D50&lt;=FinPlan!$D$707,IPMT(FinPlan!$D$708/12,1,FinPlan!$D$707,G49*(-1000),0)/1000,)</f>
        <v>0</v>
      </c>
      <c r="L50" s="738">
        <f t="shared" si="8"/>
        <v>0</v>
      </c>
      <c r="M50" s="741">
        <f>IF(E50&lt;=0,0,1/(1+E50*FinPlan!$D$708/365))</f>
        <v>1</v>
      </c>
      <c r="N50" s="664">
        <f t="shared" si="9"/>
        <v>0</v>
      </c>
      <c r="O50" s="738">
        <f t="shared" si="4"/>
        <v>0</v>
      </c>
      <c r="P50" s="738"/>
      <c r="Q50" s="742"/>
      <c r="R50">
        <f t="shared" si="10"/>
        <v>1923</v>
      </c>
      <c r="S50" s="743">
        <f t="shared" si="5"/>
        <v>0</v>
      </c>
      <c r="T50" s="744">
        <f t="shared" si="6"/>
        <v>0</v>
      </c>
      <c r="U50" s="744">
        <f t="shared" si="11"/>
        <v>0</v>
      </c>
      <c r="V50" s="745"/>
      <c r="W50">
        <f t="shared" si="27"/>
        <v>1923</v>
      </c>
      <c r="X50" s="745">
        <v>0</v>
      </c>
      <c r="Y50" s="745"/>
      <c r="Z50" s="745"/>
      <c r="AA50">
        <f t="shared" si="0"/>
        <v>1901</v>
      </c>
      <c r="AE50">
        <f t="shared" si="12"/>
        <v>1901</v>
      </c>
      <c r="AF50">
        <f t="shared" si="13"/>
        <v>12</v>
      </c>
      <c r="AG50">
        <f t="shared" si="1"/>
        <v>0</v>
      </c>
      <c r="AH50">
        <f t="shared" si="2"/>
        <v>0</v>
      </c>
      <c r="AJ50">
        <f t="shared" si="14"/>
        <v>1923</v>
      </c>
      <c r="AK50" s="594">
        <f>SUM($X$27:X50)</f>
        <v>0</v>
      </c>
      <c r="AL50" s="594">
        <f>SUM($S$27:S50)</f>
        <v>0</v>
      </c>
      <c r="AM50" s="594">
        <f t="shared" si="15"/>
        <v>0</v>
      </c>
      <c r="AN50" s="594">
        <f t="shared" si="16"/>
        <v>0</v>
      </c>
      <c r="AO50" s="594">
        <f t="shared" si="17"/>
        <v>0</v>
      </c>
      <c r="AP50" s="594">
        <f t="shared" si="24"/>
        <v>0</v>
      </c>
      <c r="AQ50">
        <f t="shared" si="18"/>
        <v>0</v>
      </c>
      <c r="AY50" s="749">
        <f>AZ50*(FinPlan!$D$710/12)</f>
        <v>0</v>
      </c>
      <c r="AZ50" s="738">
        <f>G49*FinPlan!$D$709</f>
        <v>0</v>
      </c>
      <c r="BJ50" s="736"/>
      <c r="BK50" s="610">
        <f t="shared" si="25"/>
        <v>24</v>
      </c>
      <c r="BM50" s="612">
        <f t="shared" si="28"/>
        <v>700</v>
      </c>
      <c r="BO50" s="612">
        <f t="shared" si="29"/>
        <v>731</v>
      </c>
      <c r="BQ50" s="610">
        <f t="shared" si="30"/>
        <v>31</v>
      </c>
      <c r="BS50">
        <f t="shared" si="26"/>
        <v>1901</v>
      </c>
      <c r="BU50">
        <v>2038</v>
      </c>
      <c r="BV50">
        <f t="shared" si="19"/>
        <v>0</v>
      </c>
      <c r="BY50">
        <f t="shared" si="20"/>
        <v>1901</v>
      </c>
      <c r="CA50">
        <v>2038</v>
      </c>
      <c r="CB50">
        <f t="shared" si="21"/>
        <v>0</v>
      </c>
    </row>
    <row r="51" spans="2:82" x14ac:dyDescent="0.2">
      <c r="B51" s="735">
        <f t="shared" si="7"/>
        <v>26</v>
      </c>
      <c r="C51" s="736">
        <f t="shared" si="22"/>
        <v>762</v>
      </c>
      <c r="D51" s="610">
        <f t="shared" si="23"/>
        <v>25</v>
      </c>
      <c r="E51" s="737">
        <f t="shared" si="31"/>
        <v>31</v>
      </c>
      <c r="F51" s="737">
        <f>SUM($E$27:E51)</f>
        <v>762</v>
      </c>
      <c r="G51" s="738">
        <f t="shared" si="3"/>
        <v>0</v>
      </c>
      <c r="H51" s="739">
        <f>IF(D51&lt;=FinPlan!$D$707,PPMT(FinPlan!$D$708/12,1,FinPlan!$D$707+1-D51,G50*(-1000),0)/1000,)</f>
        <v>0</v>
      </c>
      <c r="I51" s="740">
        <f>IF(D51&lt;=FinPlan!$D$707,IPMT(FinPlan!$D$708/12,1,FinPlan!$D$707,G50*(-1000),0)/1000,)</f>
        <v>0</v>
      </c>
      <c r="L51" s="738">
        <f t="shared" si="8"/>
        <v>0</v>
      </c>
      <c r="M51" s="741">
        <f>IF(E51&lt;=0,0,1/(1+E51*FinPlan!$D$708/365))</f>
        <v>1</v>
      </c>
      <c r="N51" s="664">
        <f t="shared" si="9"/>
        <v>0</v>
      </c>
      <c r="O51" s="738">
        <f t="shared" si="4"/>
        <v>0</v>
      </c>
      <c r="P51" s="738"/>
      <c r="Q51" s="742"/>
      <c r="R51">
        <f t="shared" si="10"/>
        <v>1924</v>
      </c>
      <c r="S51" s="743">
        <f t="shared" si="5"/>
        <v>0</v>
      </c>
      <c r="T51" s="744">
        <f t="shared" si="6"/>
        <v>0</v>
      </c>
      <c r="U51" s="744">
        <f t="shared" si="11"/>
        <v>0</v>
      </c>
      <c r="V51" s="745"/>
      <c r="W51">
        <f t="shared" si="27"/>
        <v>1924</v>
      </c>
      <c r="X51" s="745">
        <v>0</v>
      </c>
      <c r="Y51" s="745"/>
      <c r="Z51" s="745"/>
      <c r="AA51">
        <f t="shared" si="0"/>
        <v>1902</v>
      </c>
      <c r="AE51">
        <f t="shared" si="12"/>
        <v>1902</v>
      </c>
      <c r="AF51">
        <f t="shared" si="13"/>
        <v>1</v>
      </c>
      <c r="AG51">
        <f t="shared" si="1"/>
        <v>0</v>
      </c>
      <c r="AH51">
        <f t="shared" si="2"/>
        <v>0</v>
      </c>
      <c r="AJ51">
        <f t="shared" si="14"/>
        <v>1924</v>
      </c>
      <c r="AK51" s="594">
        <f>SUM($X$27:X51)</f>
        <v>0</v>
      </c>
      <c r="AL51" s="594">
        <f>SUM($S$27:S51)</f>
        <v>0</v>
      </c>
      <c r="AM51" s="594">
        <f t="shared" si="15"/>
        <v>0</v>
      </c>
      <c r="AN51" s="594">
        <f t="shared" si="16"/>
        <v>0</v>
      </c>
      <c r="AO51" s="594">
        <f t="shared" si="17"/>
        <v>0</v>
      </c>
      <c r="AP51" s="594">
        <f t="shared" si="24"/>
        <v>0</v>
      </c>
      <c r="AQ51">
        <f t="shared" si="18"/>
        <v>0</v>
      </c>
      <c r="AY51" s="749">
        <f>AZ51*(FinPlan!$D$710/12)</f>
        <v>0</v>
      </c>
      <c r="AZ51" s="738">
        <f>G50*FinPlan!$D$709</f>
        <v>0</v>
      </c>
      <c r="BJ51" s="736"/>
      <c r="BK51" s="610">
        <f t="shared" si="25"/>
        <v>25</v>
      </c>
      <c r="BM51" s="612">
        <f t="shared" si="28"/>
        <v>731</v>
      </c>
      <c r="BO51" s="612">
        <f t="shared" si="29"/>
        <v>762</v>
      </c>
      <c r="BQ51" s="610">
        <f t="shared" si="30"/>
        <v>31</v>
      </c>
      <c r="BS51">
        <f t="shared" si="26"/>
        <v>1902</v>
      </c>
      <c r="BU51">
        <v>2039</v>
      </c>
      <c r="BV51">
        <f t="shared" si="19"/>
        <v>0</v>
      </c>
      <c r="BY51">
        <f t="shared" si="20"/>
        <v>1902</v>
      </c>
      <c r="CA51">
        <v>2039</v>
      </c>
      <c r="CB51">
        <f t="shared" si="21"/>
        <v>0</v>
      </c>
    </row>
    <row r="52" spans="2:82" x14ac:dyDescent="0.2">
      <c r="B52" s="735">
        <f t="shared" si="7"/>
        <v>27</v>
      </c>
      <c r="C52" s="736">
        <f t="shared" si="22"/>
        <v>790</v>
      </c>
      <c r="D52" s="610">
        <f t="shared" si="23"/>
        <v>26</v>
      </c>
      <c r="E52" s="737">
        <f t="shared" si="31"/>
        <v>28</v>
      </c>
      <c r="F52" s="737">
        <f>SUM($E$27:E52)</f>
        <v>790</v>
      </c>
      <c r="G52" s="738">
        <f t="shared" si="3"/>
        <v>0</v>
      </c>
      <c r="H52" s="739">
        <f>IF(D52&lt;=FinPlan!$D$707,PPMT(FinPlan!$D$708/12,1,FinPlan!$D$707+1-D52,G51*(-1000),0)/1000,)</f>
        <v>0</v>
      </c>
      <c r="I52" s="740">
        <f>IF(D52&lt;=FinPlan!$D$707,IPMT(FinPlan!$D$708/12,1,FinPlan!$D$707,G51*(-1000),0)/1000,)</f>
        <v>0</v>
      </c>
      <c r="L52" s="738">
        <f t="shared" si="8"/>
        <v>0</v>
      </c>
      <c r="M52" s="741">
        <f>IF(E52&lt;=0,0,1/(1+E52*FinPlan!$D$708/365))</f>
        <v>1</v>
      </c>
      <c r="N52" s="664">
        <f t="shared" si="9"/>
        <v>0</v>
      </c>
      <c r="O52" s="738">
        <f t="shared" si="4"/>
        <v>0</v>
      </c>
      <c r="P52" s="738"/>
      <c r="Q52" s="742"/>
      <c r="R52">
        <f t="shared" si="10"/>
        <v>1925</v>
      </c>
      <c r="S52" s="743">
        <f t="shared" si="5"/>
        <v>0</v>
      </c>
      <c r="T52" s="744">
        <f t="shared" si="6"/>
        <v>0</v>
      </c>
      <c r="U52" s="744">
        <f t="shared" si="11"/>
        <v>0</v>
      </c>
      <c r="V52" s="745"/>
      <c r="W52">
        <f t="shared" si="27"/>
        <v>1925</v>
      </c>
      <c r="X52" s="745">
        <v>0</v>
      </c>
      <c r="Y52" s="745"/>
      <c r="Z52" s="745"/>
      <c r="AA52">
        <f t="shared" si="0"/>
        <v>1902</v>
      </c>
      <c r="AE52">
        <f t="shared" si="12"/>
        <v>1902</v>
      </c>
      <c r="AF52">
        <f t="shared" si="13"/>
        <v>2</v>
      </c>
      <c r="AG52">
        <f t="shared" si="1"/>
        <v>0</v>
      </c>
      <c r="AH52">
        <f t="shared" si="2"/>
        <v>0</v>
      </c>
      <c r="AJ52">
        <f t="shared" si="14"/>
        <v>1925</v>
      </c>
      <c r="AK52" s="594">
        <f>SUM($X$27:X52)</f>
        <v>0</v>
      </c>
      <c r="AL52" s="594">
        <f>SUM($S$27:S52)</f>
        <v>0</v>
      </c>
      <c r="AM52" s="594">
        <f t="shared" si="15"/>
        <v>0</v>
      </c>
      <c r="AN52" s="594">
        <f t="shared" si="16"/>
        <v>0</v>
      </c>
      <c r="AO52" s="594">
        <f t="shared" si="17"/>
        <v>0</v>
      </c>
      <c r="AP52" s="594">
        <f t="shared" si="24"/>
        <v>0</v>
      </c>
      <c r="AQ52">
        <f t="shared" si="18"/>
        <v>0</v>
      </c>
      <c r="AY52" s="749">
        <f>AZ52*(FinPlan!$D$710/12)</f>
        <v>0</v>
      </c>
      <c r="AZ52" s="738">
        <f>G51*FinPlan!$D$709</f>
        <v>0</v>
      </c>
      <c r="BJ52" s="736"/>
      <c r="BK52" s="610">
        <f t="shared" si="25"/>
        <v>26</v>
      </c>
      <c r="BM52" s="612">
        <f t="shared" si="28"/>
        <v>762</v>
      </c>
      <c r="BO52" s="612">
        <f t="shared" si="29"/>
        <v>790</v>
      </c>
      <c r="BQ52" s="610">
        <f t="shared" si="30"/>
        <v>28</v>
      </c>
      <c r="BS52">
        <f t="shared" si="26"/>
        <v>1902</v>
      </c>
      <c r="BU52">
        <v>2040</v>
      </c>
      <c r="BV52">
        <f t="shared" si="19"/>
        <v>0</v>
      </c>
      <c r="BY52">
        <f t="shared" si="20"/>
        <v>1902</v>
      </c>
      <c r="CA52">
        <v>2040</v>
      </c>
      <c r="CB52">
        <f t="shared" si="21"/>
        <v>0</v>
      </c>
    </row>
    <row r="53" spans="2:82" x14ac:dyDescent="0.2">
      <c r="B53" s="735">
        <f t="shared" si="7"/>
        <v>28</v>
      </c>
      <c r="C53" s="736">
        <f t="shared" si="22"/>
        <v>821</v>
      </c>
      <c r="D53" s="610">
        <f t="shared" si="23"/>
        <v>27</v>
      </c>
      <c r="E53" s="737">
        <f t="shared" si="31"/>
        <v>31</v>
      </c>
      <c r="F53" s="737">
        <f>SUM($E$27:E53)</f>
        <v>821</v>
      </c>
      <c r="G53" s="738">
        <f t="shared" si="3"/>
        <v>0</v>
      </c>
      <c r="H53" s="739">
        <f>IF(D53&lt;=FinPlan!$D$707,PPMT(FinPlan!$D$708/12,1,FinPlan!$D$707+1-D53,G52*(-1000),0)/1000,)</f>
        <v>0</v>
      </c>
      <c r="I53" s="740">
        <f>IF(D53&lt;=FinPlan!$D$707,IPMT(FinPlan!$D$708/12,1,FinPlan!$D$707,G52*(-1000),0)/1000,)</f>
        <v>0</v>
      </c>
      <c r="L53" s="738">
        <f t="shared" si="8"/>
        <v>0</v>
      </c>
      <c r="M53" s="741">
        <f>IF(E53&lt;=0,0,1/(1+E53*FinPlan!$D$708/365))</f>
        <v>1</v>
      </c>
      <c r="N53" s="664">
        <f t="shared" si="9"/>
        <v>0</v>
      </c>
      <c r="O53" s="738">
        <f t="shared" si="4"/>
        <v>0</v>
      </c>
      <c r="P53" s="738"/>
      <c r="Q53" s="742"/>
      <c r="R53">
        <f t="shared" si="10"/>
        <v>1926</v>
      </c>
      <c r="S53" s="743">
        <f t="shared" si="5"/>
        <v>0</v>
      </c>
      <c r="T53" s="744">
        <f t="shared" si="6"/>
        <v>0</v>
      </c>
      <c r="U53" s="744">
        <f t="shared" si="11"/>
        <v>0</v>
      </c>
      <c r="V53" s="745"/>
      <c r="W53">
        <f t="shared" si="27"/>
        <v>1926</v>
      </c>
      <c r="X53" s="745">
        <v>0</v>
      </c>
      <c r="Y53" s="745"/>
      <c r="Z53" s="745"/>
      <c r="AA53">
        <f t="shared" si="0"/>
        <v>1902</v>
      </c>
      <c r="AE53">
        <f t="shared" si="12"/>
        <v>1902</v>
      </c>
      <c r="AF53">
        <f t="shared" si="13"/>
        <v>3</v>
      </c>
      <c r="AG53">
        <f t="shared" si="1"/>
        <v>0</v>
      </c>
      <c r="AH53">
        <f t="shared" si="2"/>
        <v>0</v>
      </c>
      <c r="AJ53">
        <f t="shared" si="14"/>
        <v>1926</v>
      </c>
      <c r="AK53" s="594">
        <f>SUM($X$27:X53)</f>
        <v>0</v>
      </c>
      <c r="AL53" s="594">
        <f>SUM($S$27:S53)</f>
        <v>0</v>
      </c>
      <c r="AM53" s="594">
        <f t="shared" si="15"/>
        <v>0</v>
      </c>
      <c r="AN53" s="594">
        <f t="shared" si="16"/>
        <v>0</v>
      </c>
      <c r="AO53" s="594">
        <f t="shared" si="17"/>
        <v>0</v>
      </c>
      <c r="AP53" s="594">
        <f t="shared" si="24"/>
        <v>0</v>
      </c>
      <c r="AQ53">
        <f t="shared" si="18"/>
        <v>0</v>
      </c>
      <c r="AY53" s="749">
        <f>AZ53*(FinPlan!$D$710/12)</f>
        <v>0</v>
      </c>
      <c r="AZ53" s="738">
        <f>G52*FinPlan!$D$709</f>
        <v>0</v>
      </c>
      <c r="BJ53" s="736"/>
      <c r="BK53" s="610">
        <f t="shared" si="25"/>
        <v>27</v>
      </c>
      <c r="BM53" s="612">
        <f t="shared" si="28"/>
        <v>790</v>
      </c>
      <c r="BO53" s="612">
        <f t="shared" si="29"/>
        <v>821</v>
      </c>
      <c r="BQ53" s="610">
        <f t="shared" si="30"/>
        <v>31</v>
      </c>
      <c r="BS53">
        <f t="shared" si="26"/>
        <v>1902</v>
      </c>
      <c r="BU53">
        <v>2041</v>
      </c>
      <c r="BV53">
        <f t="shared" si="19"/>
        <v>0</v>
      </c>
      <c r="BY53">
        <f t="shared" si="20"/>
        <v>1902</v>
      </c>
      <c r="CA53">
        <v>2041</v>
      </c>
      <c r="CB53">
        <f t="shared" si="21"/>
        <v>0</v>
      </c>
    </row>
    <row r="54" spans="2:82" x14ac:dyDescent="0.2">
      <c r="B54" s="735">
        <f t="shared" si="7"/>
        <v>29</v>
      </c>
      <c r="C54" s="736">
        <f t="shared" si="22"/>
        <v>851</v>
      </c>
      <c r="D54" s="610">
        <f t="shared" si="23"/>
        <v>28</v>
      </c>
      <c r="E54" s="737">
        <f t="shared" si="31"/>
        <v>30</v>
      </c>
      <c r="F54" s="737">
        <f>SUM($E$27:E54)</f>
        <v>851</v>
      </c>
      <c r="G54" s="738">
        <f t="shared" si="3"/>
        <v>0</v>
      </c>
      <c r="H54" s="739">
        <f>IF(D54&lt;=FinPlan!$D$707,PPMT(FinPlan!$D$708/12,1,FinPlan!$D$707+1-D54,G53*(-1000),0)/1000,)</f>
        <v>0</v>
      </c>
      <c r="I54" s="740">
        <f>IF(D54&lt;=FinPlan!$D$707,IPMT(FinPlan!$D$708/12,1,FinPlan!$D$707,G53*(-1000),0)/1000,)</f>
        <v>0</v>
      </c>
      <c r="L54" s="738">
        <f t="shared" si="8"/>
        <v>0</v>
      </c>
      <c r="M54" s="741">
        <f>IF(E54&lt;=0,0,1/(1+E54*FinPlan!$D$708/365))</f>
        <v>1</v>
      </c>
      <c r="N54" s="664">
        <f t="shared" si="9"/>
        <v>0</v>
      </c>
      <c r="O54" s="738">
        <f t="shared" si="4"/>
        <v>0</v>
      </c>
      <c r="P54" s="738"/>
      <c r="Q54" s="742"/>
      <c r="R54">
        <f t="shared" si="10"/>
        <v>1927</v>
      </c>
      <c r="S54" s="743">
        <f t="shared" si="5"/>
        <v>0</v>
      </c>
      <c r="T54" s="744">
        <f t="shared" si="6"/>
        <v>0</v>
      </c>
      <c r="U54" s="744">
        <f t="shared" si="11"/>
        <v>0</v>
      </c>
      <c r="V54" s="745"/>
      <c r="W54">
        <f t="shared" si="27"/>
        <v>1927</v>
      </c>
      <c r="X54" s="745">
        <v>0</v>
      </c>
      <c r="Y54" s="745"/>
      <c r="Z54" s="745"/>
      <c r="AA54">
        <f t="shared" si="0"/>
        <v>1902</v>
      </c>
      <c r="AE54">
        <f t="shared" si="12"/>
        <v>1902</v>
      </c>
      <c r="AF54">
        <f t="shared" si="13"/>
        <v>4</v>
      </c>
      <c r="AG54">
        <f t="shared" si="1"/>
        <v>0</v>
      </c>
      <c r="AH54">
        <f t="shared" si="2"/>
        <v>0</v>
      </c>
      <c r="AJ54">
        <f t="shared" si="14"/>
        <v>1927</v>
      </c>
      <c r="AK54" s="594">
        <f>SUM($X$27:X54)</f>
        <v>0</v>
      </c>
      <c r="AL54" s="594">
        <f>SUM($S$27:S54)</f>
        <v>0</v>
      </c>
      <c r="AM54" s="594">
        <f t="shared" si="15"/>
        <v>0</v>
      </c>
      <c r="AN54" s="594">
        <f t="shared" si="16"/>
        <v>0</v>
      </c>
      <c r="AO54" s="594">
        <f t="shared" si="17"/>
        <v>0</v>
      </c>
      <c r="AP54" s="594">
        <f t="shared" si="24"/>
        <v>0</v>
      </c>
      <c r="AQ54">
        <f t="shared" si="18"/>
        <v>0</v>
      </c>
      <c r="AY54" s="749">
        <f>AZ54*(FinPlan!$D$710/12)</f>
        <v>0</v>
      </c>
      <c r="AZ54" s="738">
        <f>G53*FinPlan!$D$709</f>
        <v>0</v>
      </c>
      <c r="BJ54" s="736"/>
      <c r="BK54" s="610">
        <f t="shared" si="25"/>
        <v>28</v>
      </c>
      <c r="BM54" s="612">
        <f t="shared" si="28"/>
        <v>821</v>
      </c>
      <c r="BO54" s="612">
        <f t="shared" si="29"/>
        <v>851</v>
      </c>
      <c r="BQ54" s="610">
        <f t="shared" si="30"/>
        <v>30</v>
      </c>
      <c r="BS54">
        <f t="shared" si="26"/>
        <v>1902</v>
      </c>
      <c r="BU54">
        <v>2042</v>
      </c>
      <c r="BV54">
        <f t="shared" si="19"/>
        <v>0</v>
      </c>
      <c r="BY54">
        <f t="shared" si="20"/>
        <v>1902</v>
      </c>
      <c r="CA54">
        <v>2042</v>
      </c>
      <c r="CB54">
        <f t="shared" si="21"/>
        <v>0</v>
      </c>
    </row>
    <row r="55" spans="2:82" x14ac:dyDescent="0.2">
      <c r="B55" s="735">
        <f t="shared" si="7"/>
        <v>30</v>
      </c>
      <c r="C55" s="736">
        <f t="shared" si="22"/>
        <v>882</v>
      </c>
      <c r="D55" s="610">
        <f t="shared" si="23"/>
        <v>29</v>
      </c>
      <c r="E55" s="737">
        <f t="shared" si="31"/>
        <v>31</v>
      </c>
      <c r="F55" s="737">
        <f>SUM($E$27:E55)</f>
        <v>882</v>
      </c>
      <c r="G55" s="738">
        <f t="shared" si="3"/>
        <v>0</v>
      </c>
      <c r="H55" s="739">
        <f>IF(D55&lt;=FinPlan!$D$707,PPMT(FinPlan!$D$708/12,1,FinPlan!$D$707+1-D55,G54*(-1000),0)/1000,)</f>
        <v>0</v>
      </c>
      <c r="I55" s="740">
        <f>IF(D55&lt;=FinPlan!$D$707,IPMT(FinPlan!$D$708/12,1,FinPlan!$D$707,G54*(-1000),0)/1000,)</f>
        <v>0</v>
      </c>
      <c r="L55" s="738">
        <f t="shared" si="8"/>
        <v>0</v>
      </c>
      <c r="M55" s="741">
        <f>IF(E55&lt;=0,0,1/(1+E55*FinPlan!$D$708/365))</f>
        <v>1</v>
      </c>
      <c r="N55" s="664">
        <f t="shared" si="9"/>
        <v>0</v>
      </c>
      <c r="O55" s="738">
        <f t="shared" si="4"/>
        <v>0</v>
      </c>
      <c r="P55" s="738"/>
      <c r="Q55" s="742"/>
      <c r="R55">
        <f t="shared" si="10"/>
        <v>1928</v>
      </c>
      <c r="S55" s="743">
        <f t="shared" si="5"/>
        <v>0</v>
      </c>
      <c r="T55" s="744">
        <f t="shared" si="6"/>
        <v>0</v>
      </c>
      <c r="U55" s="744">
        <f t="shared" si="11"/>
        <v>0</v>
      </c>
      <c r="V55" s="745"/>
      <c r="W55">
        <f t="shared" si="27"/>
        <v>1928</v>
      </c>
      <c r="X55" s="745">
        <v>0</v>
      </c>
      <c r="Y55" s="745"/>
      <c r="Z55" s="745"/>
      <c r="AA55">
        <f t="shared" si="0"/>
        <v>1902</v>
      </c>
      <c r="AE55">
        <f t="shared" si="12"/>
        <v>1902</v>
      </c>
      <c r="AF55">
        <f t="shared" si="13"/>
        <v>5</v>
      </c>
      <c r="AG55">
        <f t="shared" si="1"/>
        <v>0</v>
      </c>
      <c r="AH55">
        <f t="shared" si="2"/>
        <v>0</v>
      </c>
      <c r="AJ55">
        <f t="shared" si="14"/>
        <v>1928</v>
      </c>
      <c r="AK55" s="594">
        <f>SUM($X$27:X55)</f>
        <v>0</v>
      </c>
      <c r="AL55" s="594">
        <f>SUM($S$27:S55)</f>
        <v>0</v>
      </c>
      <c r="AM55" s="594">
        <f t="shared" si="15"/>
        <v>0</v>
      </c>
      <c r="AN55" s="594">
        <f t="shared" si="16"/>
        <v>0</v>
      </c>
      <c r="AO55" s="594">
        <f t="shared" si="17"/>
        <v>0</v>
      </c>
      <c r="AP55" s="594">
        <f t="shared" si="24"/>
        <v>0</v>
      </c>
      <c r="AQ55">
        <f t="shared" si="18"/>
        <v>0</v>
      </c>
      <c r="AY55" s="749">
        <f>AZ55*(FinPlan!$D$710/12)</f>
        <v>0</v>
      </c>
      <c r="AZ55" s="738">
        <f>G54*FinPlan!$D$709</f>
        <v>0</v>
      </c>
      <c r="BJ55" s="736"/>
      <c r="BK55" s="610">
        <f t="shared" si="25"/>
        <v>29</v>
      </c>
      <c r="BM55" s="612">
        <f t="shared" si="28"/>
        <v>851</v>
      </c>
      <c r="BO55" s="612">
        <f t="shared" si="29"/>
        <v>882</v>
      </c>
      <c r="BQ55" s="610">
        <f t="shared" si="30"/>
        <v>31</v>
      </c>
      <c r="BS55">
        <f t="shared" si="26"/>
        <v>1902</v>
      </c>
      <c r="BU55">
        <v>2043</v>
      </c>
      <c r="BV55">
        <f t="shared" si="19"/>
        <v>0</v>
      </c>
      <c r="BY55">
        <f t="shared" si="20"/>
        <v>1902</v>
      </c>
      <c r="CA55">
        <v>2043</v>
      </c>
      <c r="CB55">
        <f t="shared" si="21"/>
        <v>0</v>
      </c>
    </row>
    <row r="56" spans="2:82" x14ac:dyDescent="0.2">
      <c r="B56" s="735">
        <f t="shared" si="7"/>
        <v>31</v>
      </c>
      <c r="C56" s="736">
        <f t="shared" si="22"/>
        <v>912</v>
      </c>
      <c r="D56" s="610">
        <f t="shared" si="23"/>
        <v>30</v>
      </c>
      <c r="E56" s="737">
        <f t="shared" si="31"/>
        <v>30</v>
      </c>
      <c r="F56" s="737">
        <f>SUM($E$27:E56)</f>
        <v>912</v>
      </c>
      <c r="G56" s="738">
        <f t="shared" si="3"/>
        <v>0</v>
      </c>
      <c r="H56" s="739">
        <f>IF(D56&lt;=FinPlan!$D$707,PPMT(FinPlan!$D$708/12,1,FinPlan!$D$707+1-D56,G55*(-1000),0)/1000,)</f>
        <v>0</v>
      </c>
      <c r="I56" s="740">
        <f>IF(D56&lt;=FinPlan!$D$707,IPMT(FinPlan!$D$708/12,1,FinPlan!$D$707,G55*(-1000),0)/1000,)</f>
        <v>0</v>
      </c>
      <c r="L56" s="738">
        <f t="shared" si="8"/>
        <v>0</v>
      </c>
      <c r="M56" s="741">
        <f>IF(E56&lt;=0,0,1/(1+E56*FinPlan!$D$708/365))</f>
        <v>1</v>
      </c>
      <c r="N56" s="664">
        <f t="shared" si="9"/>
        <v>0</v>
      </c>
      <c r="O56" s="738">
        <f t="shared" si="4"/>
        <v>0</v>
      </c>
      <c r="P56" s="738"/>
      <c r="Q56" s="742"/>
      <c r="R56">
        <f t="shared" si="10"/>
        <v>1929</v>
      </c>
      <c r="S56" s="743">
        <f t="shared" si="5"/>
        <v>0</v>
      </c>
      <c r="T56" s="744">
        <f t="shared" si="6"/>
        <v>0</v>
      </c>
      <c r="U56" s="744">
        <f t="shared" si="11"/>
        <v>0</v>
      </c>
      <c r="V56" s="745"/>
      <c r="W56">
        <f t="shared" si="27"/>
        <v>1929</v>
      </c>
      <c r="X56" s="745">
        <v>0</v>
      </c>
      <c r="Y56" s="745"/>
      <c r="Z56" s="745"/>
      <c r="AA56">
        <f t="shared" si="0"/>
        <v>1902</v>
      </c>
      <c r="AE56">
        <f t="shared" si="12"/>
        <v>1902</v>
      </c>
      <c r="AF56">
        <f t="shared" si="13"/>
        <v>6</v>
      </c>
      <c r="AG56">
        <f t="shared" si="1"/>
        <v>0</v>
      </c>
      <c r="AH56">
        <f t="shared" si="2"/>
        <v>0</v>
      </c>
      <c r="AJ56">
        <f t="shared" si="14"/>
        <v>1929</v>
      </c>
      <c r="AK56" s="594">
        <f>SUM($X$27:X56)</f>
        <v>0</v>
      </c>
      <c r="AL56" s="594">
        <f>SUM($S$27:S56)</f>
        <v>0</v>
      </c>
      <c r="AM56" s="594">
        <f t="shared" si="15"/>
        <v>0</v>
      </c>
      <c r="AN56" s="594">
        <f t="shared" si="16"/>
        <v>0</v>
      </c>
      <c r="AO56" s="594">
        <f t="shared" si="17"/>
        <v>0</v>
      </c>
      <c r="AP56" s="594">
        <f t="shared" si="24"/>
        <v>0</v>
      </c>
      <c r="AQ56">
        <f t="shared" si="18"/>
        <v>0</v>
      </c>
      <c r="AY56" s="749">
        <f>AZ56*(FinPlan!$D$710/12)</f>
        <v>0</v>
      </c>
      <c r="AZ56" s="738">
        <f>G55*FinPlan!$D$709</f>
        <v>0</v>
      </c>
      <c r="BJ56" s="736"/>
      <c r="BK56" s="610">
        <f t="shared" si="25"/>
        <v>30</v>
      </c>
      <c r="BM56" s="612">
        <f t="shared" si="28"/>
        <v>882</v>
      </c>
      <c r="BO56" s="612">
        <f t="shared" si="29"/>
        <v>912</v>
      </c>
      <c r="BQ56" s="610">
        <f t="shared" si="30"/>
        <v>30</v>
      </c>
      <c r="BS56">
        <f t="shared" si="26"/>
        <v>1902</v>
      </c>
      <c r="BU56">
        <v>2044</v>
      </c>
      <c r="BV56">
        <f t="shared" si="19"/>
        <v>0</v>
      </c>
      <c r="BY56">
        <f t="shared" si="20"/>
        <v>1902</v>
      </c>
      <c r="CA56">
        <v>2044</v>
      </c>
      <c r="CB56">
        <f t="shared" si="21"/>
        <v>0</v>
      </c>
    </row>
    <row r="57" spans="2:82" x14ac:dyDescent="0.2">
      <c r="B57" s="735">
        <f t="shared" si="7"/>
        <v>32</v>
      </c>
      <c r="C57" s="736">
        <f t="shared" si="22"/>
        <v>943</v>
      </c>
      <c r="D57" s="610">
        <f t="shared" si="23"/>
        <v>31</v>
      </c>
      <c r="E57" s="737">
        <f t="shared" si="31"/>
        <v>31</v>
      </c>
      <c r="F57" s="737">
        <f>SUM($E$27:E57)</f>
        <v>943</v>
      </c>
      <c r="G57" s="738">
        <f t="shared" si="3"/>
        <v>0</v>
      </c>
      <c r="H57" s="739">
        <f>IF(D57&lt;=FinPlan!$D$707,PPMT(FinPlan!$D$708/12,1,FinPlan!$D$707+1-D57,G56*(-1000),0)/1000,)</f>
        <v>0</v>
      </c>
      <c r="I57" s="740">
        <f>IF(D57&lt;=FinPlan!$D$707,IPMT(FinPlan!$D$708/12,1,FinPlan!$D$707,G56*(-1000),0)/1000,)</f>
        <v>0</v>
      </c>
      <c r="L57" s="738">
        <f t="shared" si="8"/>
        <v>0</v>
      </c>
      <c r="M57" s="741">
        <f>IF(E57&lt;=0,0,1/(1+E57*FinPlan!$D$708/365))</f>
        <v>1</v>
      </c>
      <c r="N57" s="664">
        <f t="shared" si="9"/>
        <v>0</v>
      </c>
      <c r="O57" s="738">
        <f t="shared" si="4"/>
        <v>0</v>
      </c>
      <c r="P57" s="738"/>
      <c r="Q57" s="742"/>
      <c r="R57">
        <f t="shared" si="10"/>
        <v>1930</v>
      </c>
      <c r="S57" s="743">
        <f t="shared" si="5"/>
        <v>0</v>
      </c>
      <c r="T57" s="744">
        <f t="shared" si="6"/>
        <v>0</v>
      </c>
      <c r="U57" s="744">
        <f t="shared" si="11"/>
        <v>0</v>
      </c>
      <c r="V57" s="745"/>
      <c r="W57">
        <f t="shared" si="27"/>
        <v>1930</v>
      </c>
      <c r="X57" s="745">
        <v>0</v>
      </c>
      <c r="Y57" s="745"/>
      <c r="Z57" s="745"/>
      <c r="AA57">
        <f t="shared" si="0"/>
        <v>1902</v>
      </c>
      <c r="AE57">
        <f t="shared" si="12"/>
        <v>1902</v>
      </c>
      <c r="AF57">
        <f t="shared" si="13"/>
        <v>7</v>
      </c>
      <c r="AG57">
        <f t="shared" si="1"/>
        <v>0</v>
      </c>
      <c r="AH57">
        <f t="shared" si="2"/>
        <v>0</v>
      </c>
      <c r="AJ57">
        <f t="shared" si="14"/>
        <v>1930</v>
      </c>
      <c r="AK57" s="594">
        <f>SUM($X$27:X57)</f>
        <v>0</v>
      </c>
      <c r="AL57" s="594">
        <f>SUM($S$27:S57)</f>
        <v>0</v>
      </c>
      <c r="AM57" s="594">
        <f t="shared" si="15"/>
        <v>0</v>
      </c>
      <c r="AN57" s="594">
        <f t="shared" si="16"/>
        <v>0</v>
      </c>
      <c r="AO57" s="594">
        <f t="shared" si="17"/>
        <v>0</v>
      </c>
      <c r="AP57" s="594">
        <f t="shared" si="24"/>
        <v>0</v>
      </c>
      <c r="AQ57">
        <f t="shared" si="18"/>
        <v>0</v>
      </c>
      <c r="AY57" s="749">
        <f>AZ57*(FinPlan!$D$710/12)</f>
        <v>0</v>
      </c>
      <c r="AZ57" s="738">
        <f>G56*FinPlan!$D$709</f>
        <v>0</v>
      </c>
      <c r="BJ57" s="736"/>
      <c r="BK57" s="610">
        <f t="shared" si="25"/>
        <v>31</v>
      </c>
      <c r="BM57" s="612">
        <f t="shared" si="28"/>
        <v>912</v>
      </c>
      <c r="BO57" s="612">
        <f t="shared" si="29"/>
        <v>943</v>
      </c>
      <c r="BQ57" s="610">
        <f t="shared" si="30"/>
        <v>31</v>
      </c>
      <c r="BS57">
        <f t="shared" si="26"/>
        <v>1902</v>
      </c>
      <c r="BU57">
        <v>2045</v>
      </c>
      <c r="BV57">
        <f t="shared" si="19"/>
        <v>0</v>
      </c>
      <c r="BY57">
        <f t="shared" si="20"/>
        <v>1902</v>
      </c>
      <c r="CA57">
        <v>2045</v>
      </c>
      <c r="CB57">
        <f t="shared" si="21"/>
        <v>0</v>
      </c>
    </row>
    <row r="58" spans="2:82" x14ac:dyDescent="0.2">
      <c r="B58" s="735">
        <f t="shared" si="7"/>
        <v>33</v>
      </c>
      <c r="C58" s="736">
        <f t="shared" si="22"/>
        <v>974</v>
      </c>
      <c r="D58" s="610">
        <f t="shared" si="23"/>
        <v>32</v>
      </c>
      <c r="E58" s="737">
        <f t="shared" si="31"/>
        <v>31</v>
      </c>
      <c r="F58" s="737">
        <f>SUM($E$27:E58)</f>
        <v>974</v>
      </c>
      <c r="G58" s="738">
        <f t="shared" si="3"/>
        <v>0</v>
      </c>
      <c r="H58" s="739">
        <f>IF(D58&lt;=FinPlan!$D$707,PPMT(FinPlan!$D$708/12,1,FinPlan!$D$707+1-D58,G57*(-1000),0)/1000,)</f>
        <v>0</v>
      </c>
      <c r="I58" s="740">
        <f>IF(D58&lt;=FinPlan!$D$707,IPMT(FinPlan!$D$708/12,1,FinPlan!$D$707,G57*(-1000),0)/1000,)</f>
        <v>0</v>
      </c>
      <c r="L58" s="738">
        <f t="shared" si="8"/>
        <v>0</v>
      </c>
      <c r="M58" s="741">
        <f>IF(E58&lt;=0,0,1/(1+E58*FinPlan!$D$708/365))</f>
        <v>1</v>
      </c>
      <c r="N58" s="664">
        <f t="shared" si="9"/>
        <v>0</v>
      </c>
      <c r="O58" s="738">
        <f t="shared" si="4"/>
        <v>0</v>
      </c>
      <c r="P58" s="738"/>
      <c r="Q58" s="742"/>
      <c r="R58">
        <f t="shared" si="10"/>
        <v>1931</v>
      </c>
      <c r="S58" s="743">
        <f t="shared" si="5"/>
        <v>0</v>
      </c>
      <c r="T58" s="744">
        <f t="shared" si="6"/>
        <v>0</v>
      </c>
      <c r="U58" s="744">
        <f t="shared" si="11"/>
        <v>0</v>
      </c>
      <c r="V58" s="745"/>
      <c r="W58">
        <f t="shared" si="27"/>
        <v>1931</v>
      </c>
      <c r="X58" s="745">
        <v>0</v>
      </c>
      <c r="Y58" s="745"/>
      <c r="Z58" s="745"/>
      <c r="AA58">
        <f t="shared" si="0"/>
        <v>1902</v>
      </c>
      <c r="AE58">
        <f t="shared" si="12"/>
        <v>1902</v>
      </c>
      <c r="AF58">
        <f t="shared" si="13"/>
        <v>8</v>
      </c>
      <c r="AG58">
        <f t="shared" si="1"/>
        <v>0</v>
      </c>
      <c r="AH58">
        <f t="shared" si="2"/>
        <v>0</v>
      </c>
      <c r="AJ58">
        <f t="shared" si="14"/>
        <v>1931</v>
      </c>
      <c r="AK58" s="594">
        <f>SUM($X$27:X58)</f>
        <v>0</v>
      </c>
      <c r="AL58" s="594">
        <f>SUM($S$27:S58)</f>
        <v>0</v>
      </c>
      <c r="AM58" s="594">
        <f t="shared" si="15"/>
        <v>0</v>
      </c>
      <c r="AN58" s="594">
        <f t="shared" si="16"/>
        <v>0</v>
      </c>
      <c r="AO58" s="594">
        <f t="shared" si="17"/>
        <v>0</v>
      </c>
      <c r="AP58" s="594">
        <f t="shared" si="24"/>
        <v>0</v>
      </c>
      <c r="AQ58">
        <f t="shared" si="18"/>
        <v>0</v>
      </c>
      <c r="AY58" s="749">
        <f>AZ58*(FinPlan!$D$710/12)</f>
        <v>0</v>
      </c>
      <c r="AZ58" s="738">
        <f>G57*FinPlan!$D$709</f>
        <v>0</v>
      </c>
      <c r="BJ58" s="736"/>
      <c r="BK58" s="610">
        <f t="shared" si="25"/>
        <v>32</v>
      </c>
      <c r="BM58" s="612">
        <f t="shared" si="28"/>
        <v>943</v>
      </c>
      <c r="BO58" s="612">
        <f t="shared" si="29"/>
        <v>974</v>
      </c>
      <c r="BQ58" s="610">
        <f t="shared" si="30"/>
        <v>31</v>
      </c>
      <c r="BS58">
        <f t="shared" si="26"/>
        <v>1902</v>
      </c>
      <c r="BU58">
        <v>2046</v>
      </c>
      <c r="BV58">
        <f t="shared" si="19"/>
        <v>0</v>
      </c>
      <c r="BY58">
        <f t="shared" si="20"/>
        <v>1902</v>
      </c>
      <c r="CA58">
        <v>2046</v>
      </c>
      <c r="CB58">
        <f t="shared" si="21"/>
        <v>0</v>
      </c>
    </row>
    <row r="59" spans="2:82" x14ac:dyDescent="0.2">
      <c r="B59" s="735">
        <f t="shared" si="7"/>
        <v>34</v>
      </c>
      <c r="C59" s="736">
        <f t="shared" si="22"/>
        <v>1004</v>
      </c>
      <c r="D59" s="610">
        <f t="shared" si="23"/>
        <v>33</v>
      </c>
      <c r="E59" s="737">
        <f t="shared" si="31"/>
        <v>30</v>
      </c>
      <c r="F59" s="737">
        <f>SUM($E$27:E59)</f>
        <v>1004</v>
      </c>
      <c r="G59" s="738">
        <f t="shared" si="3"/>
        <v>0</v>
      </c>
      <c r="H59" s="739">
        <f>IF(D59&lt;=FinPlan!$D$707,PPMT(FinPlan!$D$708/12,1,FinPlan!$D$707+1-D59,G58*(-1000),0)/1000,)</f>
        <v>0</v>
      </c>
      <c r="I59" s="740">
        <f>IF(D59&lt;=FinPlan!$D$707,IPMT(FinPlan!$D$708/12,1,FinPlan!$D$707,G58*(-1000),0)/1000,)</f>
        <v>0</v>
      </c>
      <c r="L59" s="738">
        <f t="shared" si="8"/>
        <v>0</v>
      </c>
      <c r="M59" s="741">
        <f>IF(E59&lt;=0,0,1/(1+E59*FinPlan!$D$708/365))</f>
        <v>1</v>
      </c>
      <c r="N59" s="664">
        <f t="shared" si="9"/>
        <v>0</v>
      </c>
      <c r="O59" s="738">
        <f t="shared" si="4"/>
        <v>0</v>
      </c>
      <c r="P59" s="738"/>
      <c r="Q59" s="742"/>
      <c r="R59">
        <f t="shared" si="10"/>
        <v>1932</v>
      </c>
      <c r="S59" s="743">
        <f t="shared" si="5"/>
        <v>0</v>
      </c>
      <c r="T59" s="744">
        <f t="shared" si="6"/>
        <v>0</v>
      </c>
      <c r="U59" s="744">
        <f t="shared" si="11"/>
        <v>0</v>
      </c>
      <c r="V59" s="745"/>
      <c r="W59">
        <f t="shared" si="27"/>
        <v>1932</v>
      </c>
      <c r="X59" s="745">
        <v>0</v>
      </c>
      <c r="Y59" s="745"/>
      <c r="Z59" s="745"/>
      <c r="AA59">
        <f t="shared" si="0"/>
        <v>1902</v>
      </c>
      <c r="AE59">
        <f t="shared" si="12"/>
        <v>1902</v>
      </c>
      <c r="AF59">
        <f t="shared" si="13"/>
        <v>9</v>
      </c>
      <c r="AG59">
        <f t="shared" si="1"/>
        <v>0</v>
      </c>
      <c r="AH59">
        <f t="shared" si="2"/>
        <v>0</v>
      </c>
      <c r="AJ59">
        <f t="shared" si="14"/>
        <v>1932</v>
      </c>
      <c r="AK59" s="594">
        <f>SUM($X$27:X59)</f>
        <v>0</v>
      </c>
      <c r="AL59" s="594">
        <f>SUM($S$27:S59)</f>
        <v>0</v>
      </c>
      <c r="AM59" s="594">
        <f t="shared" si="15"/>
        <v>0</v>
      </c>
      <c r="AN59" s="594">
        <f t="shared" si="16"/>
        <v>0</v>
      </c>
      <c r="AO59" s="594">
        <f t="shared" si="17"/>
        <v>0</v>
      </c>
      <c r="AP59" s="594">
        <f t="shared" si="24"/>
        <v>0</v>
      </c>
      <c r="AQ59">
        <f t="shared" si="18"/>
        <v>0</v>
      </c>
      <c r="AY59" s="749">
        <f>AZ59*(FinPlan!$D$710/12)</f>
        <v>0</v>
      </c>
      <c r="AZ59" s="738">
        <f>G58*FinPlan!$D$709</f>
        <v>0</v>
      </c>
      <c r="BJ59" s="736"/>
      <c r="BK59" s="610">
        <f t="shared" si="25"/>
        <v>33</v>
      </c>
      <c r="BM59" s="612">
        <f t="shared" si="28"/>
        <v>974</v>
      </c>
      <c r="BO59" s="612">
        <f t="shared" si="29"/>
        <v>1004</v>
      </c>
      <c r="BQ59" s="610">
        <f t="shared" si="30"/>
        <v>30</v>
      </c>
      <c r="BS59">
        <f t="shared" si="26"/>
        <v>1902</v>
      </c>
      <c r="BU59">
        <v>2047</v>
      </c>
      <c r="BV59">
        <f t="shared" si="19"/>
        <v>0</v>
      </c>
      <c r="BY59">
        <f t="shared" si="20"/>
        <v>1902</v>
      </c>
      <c r="CA59">
        <v>2047</v>
      </c>
      <c r="CB59">
        <f t="shared" si="21"/>
        <v>0</v>
      </c>
    </row>
    <row r="60" spans="2:82" x14ac:dyDescent="0.2">
      <c r="B60" s="735">
        <f t="shared" si="7"/>
        <v>35</v>
      </c>
      <c r="C60" s="736">
        <f t="shared" si="22"/>
        <v>1035</v>
      </c>
      <c r="D60" s="610">
        <f t="shared" si="23"/>
        <v>34</v>
      </c>
      <c r="E60" s="737">
        <f t="shared" si="31"/>
        <v>31</v>
      </c>
      <c r="F60" s="737">
        <f>SUM($E$27:E60)</f>
        <v>1035</v>
      </c>
      <c r="G60" s="738">
        <f t="shared" si="3"/>
        <v>0</v>
      </c>
      <c r="H60" s="739">
        <f>IF(D60&lt;=FinPlan!$D$707,PPMT(FinPlan!$D$708/12,1,FinPlan!$D$707+1-D60,G59*(-1000),0)/1000,)</f>
        <v>0</v>
      </c>
      <c r="I60" s="740">
        <f>IF(D60&lt;=FinPlan!$D$707,IPMT(FinPlan!$D$708/12,1,FinPlan!$D$707,G59*(-1000),0)/1000,)</f>
        <v>0</v>
      </c>
      <c r="L60" s="738">
        <f t="shared" si="8"/>
        <v>0</v>
      </c>
      <c r="M60" s="741">
        <f>IF(E60&lt;=0,0,1/(1+E60*FinPlan!$D$708/365))</f>
        <v>1</v>
      </c>
      <c r="N60" s="664">
        <f t="shared" si="9"/>
        <v>0</v>
      </c>
      <c r="O60" s="738">
        <f t="shared" si="4"/>
        <v>0</v>
      </c>
      <c r="P60" s="738"/>
      <c r="Q60" s="742"/>
      <c r="R60">
        <f t="shared" si="10"/>
        <v>1933</v>
      </c>
      <c r="S60" s="743">
        <f t="shared" si="5"/>
        <v>0</v>
      </c>
      <c r="T60" s="744">
        <f t="shared" si="6"/>
        <v>0</v>
      </c>
      <c r="U60" s="744">
        <f t="shared" si="11"/>
        <v>0</v>
      </c>
      <c r="V60" s="745"/>
      <c r="W60">
        <f t="shared" si="27"/>
        <v>1933</v>
      </c>
      <c r="X60" s="745">
        <v>0</v>
      </c>
      <c r="Y60" s="745"/>
      <c r="Z60" s="745"/>
      <c r="AA60">
        <f t="shared" si="0"/>
        <v>1902</v>
      </c>
      <c r="AE60">
        <f t="shared" si="12"/>
        <v>1902</v>
      </c>
      <c r="AF60">
        <f t="shared" si="13"/>
        <v>10</v>
      </c>
      <c r="AG60">
        <f t="shared" si="1"/>
        <v>0</v>
      </c>
      <c r="AH60">
        <f t="shared" si="2"/>
        <v>0</v>
      </c>
      <c r="AJ60">
        <f t="shared" si="14"/>
        <v>1933</v>
      </c>
      <c r="AK60" s="594">
        <f>SUM($X$27:X60)</f>
        <v>0</v>
      </c>
      <c r="AL60" s="594">
        <f>SUM($S$27:S60)</f>
        <v>0</v>
      </c>
      <c r="AM60" s="594">
        <f t="shared" si="15"/>
        <v>0</v>
      </c>
      <c r="AN60" s="594">
        <f t="shared" si="16"/>
        <v>0</v>
      </c>
      <c r="AO60" s="594">
        <f t="shared" si="17"/>
        <v>0</v>
      </c>
      <c r="AP60" s="594">
        <f t="shared" si="24"/>
        <v>0</v>
      </c>
      <c r="AQ60">
        <f t="shared" si="18"/>
        <v>0</v>
      </c>
      <c r="AY60" s="749">
        <f>AZ60*(FinPlan!$D$710/12)</f>
        <v>0</v>
      </c>
      <c r="AZ60" s="738">
        <f>G59*FinPlan!$D$709</f>
        <v>0</v>
      </c>
      <c r="BJ60" s="736"/>
      <c r="BK60" s="610">
        <f t="shared" si="25"/>
        <v>34</v>
      </c>
      <c r="BM60" s="612">
        <f t="shared" si="28"/>
        <v>1004</v>
      </c>
      <c r="BO60" s="612">
        <f t="shared" si="29"/>
        <v>1035</v>
      </c>
      <c r="BQ60" s="610">
        <f t="shared" si="30"/>
        <v>31</v>
      </c>
      <c r="BS60">
        <f t="shared" si="26"/>
        <v>1902</v>
      </c>
      <c r="BU60">
        <v>2048</v>
      </c>
      <c r="BV60">
        <f t="shared" si="19"/>
        <v>0</v>
      </c>
      <c r="BY60">
        <f t="shared" si="20"/>
        <v>1902</v>
      </c>
      <c r="CA60">
        <v>2048</v>
      </c>
      <c r="CB60">
        <f t="shared" si="21"/>
        <v>0</v>
      </c>
    </row>
    <row r="61" spans="2:82" x14ac:dyDescent="0.2">
      <c r="B61" s="735">
        <f t="shared" si="7"/>
        <v>36</v>
      </c>
      <c r="C61" s="736">
        <f t="shared" si="22"/>
        <v>1065</v>
      </c>
      <c r="D61" s="610">
        <f t="shared" si="23"/>
        <v>35</v>
      </c>
      <c r="E61" s="737">
        <f t="shared" si="31"/>
        <v>30</v>
      </c>
      <c r="F61" s="737">
        <f>SUM($E$27:E61)</f>
        <v>1065</v>
      </c>
      <c r="G61" s="738">
        <f t="shared" si="3"/>
        <v>0</v>
      </c>
      <c r="H61" s="739">
        <f>IF(D61&lt;=FinPlan!$D$707,PPMT(FinPlan!$D$708/12,1,FinPlan!$D$707+1-D61,G60*(-1000),0)/1000,)</f>
        <v>0</v>
      </c>
      <c r="I61" s="740">
        <f>IF(D61&lt;=FinPlan!$D$707,IPMT(FinPlan!$D$708/12,1,FinPlan!$D$707,G60*(-1000),0)/1000,)</f>
        <v>0</v>
      </c>
      <c r="L61" s="738">
        <f t="shared" si="8"/>
        <v>0</v>
      </c>
      <c r="M61" s="741">
        <f>IF(E61&lt;=0,0,1/(1+E61*FinPlan!$D$708/365))</f>
        <v>1</v>
      </c>
      <c r="N61" s="664">
        <f t="shared" si="9"/>
        <v>0</v>
      </c>
      <c r="O61" s="738">
        <f t="shared" si="4"/>
        <v>0</v>
      </c>
      <c r="P61" s="738"/>
      <c r="Q61" s="742"/>
      <c r="R61">
        <f t="shared" si="10"/>
        <v>1934</v>
      </c>
      <c r="S61" s="743">
        <f t="shared" si="5"/>
        <v>0</v>
      </c>
      <c r="T61" s="744">
        <f t="shared" si="6"/>
        <v>0</v>
      </c>
      <c r="U61" s="744">
        <f t="shared" si="11"/>
        <v>0</v>
      </c>
      <c r="V61" s="745"/>
      <c r="W61">
        <f t="shared" si="27"/>
        <v>1934</v>
      </c>
      <c r="X61" s="745">
        <v>0</v>
      </c>
      <c r="Y61" s="745"/>
      <c r="Z61" s="745"/>
      <c r="AA61">
        <f t="shared" si="0"/>
        <v>1902</v>
      </c>
      <c r="AE61">
        <f t="shared" si="12"/>
        <v>1902</v>
      </c>
      <c r="AF61">
        <f t="shared" si="13"/>
        <v>11</v>
      </c>
      <c r="AG61">
        <f t="shared" si="1"/>
        <v>0</v>
      </c>
      <c r="AH61">
        <f t="shared" si="2"/>
        <v>0</v>
      </c>
      <c r="AJ61">
        <f t="shared" si="14"/>
        <v>1934</v>
      </c>
      <c r="AK61" s="594">
        <f>SUM($X$27:X61)</f>
        <v>0</v>
      </c>
      <c r="AL61" s="594">
        <f>SUM($S$27:S61)</f>
        <v>0</v>
      </c>
      <c r="AM61" s="594">
        <f t="shared" si="15"/>
        <v>0</v>
      </c>
      <c r="AN61" s="594">
        <f t="shared" si="16"/>
        <v>0</v>
      </c>
      <c r="AO61" s="594">
        <f t="shared" si="17"/>
        <v>0</v>
      </c>
      <c r="AP61" s="594">
        <f t="shared" si="24"/>
        <v>0</v>
      </c>
      <c r="AQ61">
        <f t="shared" si="18"/>
        <v>0</v>
      </c>
      <c r="AY61" s="749">
        <f>AZ61*(FinPlan!$D$710/12)</f>
        <v>0</v>
      </c>
      <c r="AZ61" s="738">
        <f>G60*FinPlan!$D$709</f>
        <v>0</v>
      </c>
      <c r="BJ61" s="736"/>
      <c r="BK61" s="610">
        <f t="shared" si="25"/>
        <v>35</v>
      </c>
      <c r="BM61" s="612">
        <f t="shared" si="28"/>
        <v>1035</v>
      </c>
      <c r="BO61" s="612">
        <f t="shared" si="29"/>
        <v>1065</v>
      </c>
      <c r="BQ61" s="610">
        <f t="shared" si="30"/>
        <v>30</v>
      </c>
      <c r="BS61">
        <f t="shared" si="26"/>
        <v>1902</v>
      </c>
      <c r="BU61">
        <v>2049</v>
      </c>
      <c r="BV61">
        <f t="shared" si="19"/>
        <v>0</v>
      </c>
      <c r="BY61">
        <f t="shared" si="20"/>
        <v>1902</v>
      </c>
      <c r="CA61">
        <v>2049</v>
      </c>
      <c r="CB61">
        <f t="shared" si="21"/>
        <v>0</v>
      </c>
    </row>
    <row r="62" spans="2:82" x14ac:dyDescent="0.2">
      <c r="B62" s="735">
        <f t="shared" si="7"/>
        <v>37</v>
      </c>
      <c r="C62" s="736">
        <f t="shared" si="22"/>
        <v>1096</v>
      </c>
      <c r="D62" s="610">
        <f t="shared" si="23"/>
        <v>36</v>
      </c>
      <c r="E62" s="737">
        <f t="shared" si="31"/>
        <v>31</v>
      </c>
      <c r="F62" s="737">
        <f>SUM($E$27:E62)</f>
        <v>1096</v>
      </c>
      <c r="G62" s="738">
        <f t="shared" si="3"/>
        <v>0</v>
      </c>
      <c r="H62" s="739">
        <f>IF(D62&lt;=FinPlan!$D$707,PPMT(FinPlan!$D$708/12,1,FinPlan!$D$707+1-D62,G61*(-1000),0)/1000,)</f>
        <v>0</v>
      </c>
      <c r="I62" s="740">
        <f>IF(D62&lt;=FinPlan!$D$707,IPMT(FinPlan!$D$708/12,1,FinPlan!$D$707,G61*(-1000),0)/1000,)</f>
        <v>0</v>
      </c>
      <c r="L62" s="738">
        <f t="shared" si="8"/>
        <v>0</v>
      </c>
      <c r="M62" s="741">
        <f>IF(E62&lt;=0,0,1/(1+E62*FinPlan!$D$708/365))</f>
        <v>1</v>
      </c>
      <c r="N62" s="664">
        <f t="shared" si="9"/>
        <v>0</v>
      </c>
      <c r="O62" s="738">
        <f t="shared" si="4"/>
        <v>0</v>
      </c>
      <c r="P62" s="738"/>
      <c r="Q62" s="742"/>
      <c r="R62">
        <f t="shared" si="10"/>
        <v>1935</v>
      </c>
      <c r="S62" s="743">
        <f t="shared" si="5"/>
        <v>0</v>
      </c>
      <c r="T62" s="744">
        <f t="shared" si="6"/>
        <v>0</v>
      </c>
      <c r="U62" s="744">
        <f t="shared" si="11"/>
        <v>0</v>
      </c>
      <c r="V62" s="745"/>
      <c r="W62">
        <f t="shared" si="27"/>
        <v>1935</v>
      </c>
      <c r="X62" s="745">
        <v>0</v>
      </c>
      <c r="Y62" s="745"/>
      <c r="Z62" s="745"/>
      <c r="AA62">
        <f t="shared" si="0"/>
        <v>1902</v>
      </c>
      <c r="AE62">
        <f t="shared" si="12"/>
        <v>1902</v>
      </c>
      <c r="AF62">
        <f t="shared" si="13"/>
        <v>12</v>
      </c>
      <c r="AG62">
        <f t="shared" si="1"/>
        <v>0</v>
      </c>
      <c r="AH62">
        <f t="shared" si="2"/>
        <v>0</v>
      </c>
      <c r="AJ62">
        <f t="shared" si="14"/>
        <v>1935</v>
      </c>
      <c r="AK62" s="594">
        <f>SUM($X$27:X62)</f>
        <v>0</v>
      </c>
      <c r="AL62" s="594">
        <f>SUM($S$27:S62)</f>
        <v>0</v>
      </c>
      <c r="AM62" s="594">
        <f t="shared" si="15"/>
        <v>0</v>
      </c>
      <c r="AN62" s="594">
        <f t="shared" si="16"/>
        <v>0</v>
      </c>
      <c r="AO62" s="594">
        <f t="shared" si="17"/>
        <v>0</v>
      </c>
      <c r="AP62" s="594">
        <f t="shared" si="24"/>
        <v>0</v>
      </c>
      <c r="AQ62">
        <f t="shared" si="18"/>
        <v>0</v>
      </c>
      <c r="AY62" s="749">
        <f>AZ62*(FinPlan!$D$710/12)</f>
        <v>0</v>
      </c>
      <c r="AZ62" s="738">
        <f>G61*FinPlan!$D$709</f>
        <v>0</v>
      </c>
      <c r="BJ62" s="736"/>
      <c r="BK62" s="610">
        <f t="shared" si="25"/>
        <v>36</v>
      </c>
      <c r="BM62" s="612">
        <f t="shared" si="28"/>
        <v>1065</v>
      </c>
      <c r="BO62" s="612">
        <f t="shared" si="29"/>
        <v>1096</v>
      </c>
      <c r="BQ62" s="610">
        <f t="shared" si="30"/>
        <v>31</v>
      </c>
      <c r="BS62">
        <f t="shared" si="26"/>
        <v>1902</v>
      </c>
      <c r="BU62">
        <v>2050</v>
      </c>
      <c r="BV62">
        <f t="shared" si="19"/>
        <v>0</v>
      </c>
      <c r="BY62">
        <f t="shared" si="20"/>
        <v>1902</v>
      </c>
      <c r="CA62">
        <v>2050</v>
      </c>
      <c r="CB62">
        <f t="shared" si="21"/>
        <v>0</v>
      </c>
    </row>
    <row r="63" spans="2:82" x14ac:dyDescent="0.2">
      <c r="B63" s="735">
        <f t="shared" si="7"/>
        <v>38</v>
      </c>
      <c r="C63" s="736">
        <f t="shared" si="22"/>
        <v>1127</v>
      </c>
      <c r="D63" s="610">
        <f t="shared" si="23"/>
        <v>37</v>
      </c>
      <c r="E63" s="737">
        <f t="shared" si="31"/>
        <v>31</v>
      </c>
      <c r="F63" s="737">
        <f>SUM($E$27:E63)</f>
        <v>1127</v>
      </c>
      <c r="G63" s="738">
        <f t="shared" si="3"/>
        <v>0</v>
      </c>
      <c r="H63" s="739">
        <f>IF(D63&lt;=FinPlan!$D$707,PPMT(FinPlan!$D$708/12,1,FinPlan!$D$707+1-D63,G62*(-1000),0)/1000,)</f>
        <v>0</v>
      </c>
      <c r="I63" s="740">
        <f>IF(D63&lt;=FinPlan!$D$707,IPMT(FinPlan!$D$708/12,1,FinPlan!$D$707,G62*(-1000),0)/1000,)</f>
        <v>0</v>
      </c>
      <c r="L63" s="738">
        <f t="shared" si="8"/>
        <v>0</v>
      </c>
      <c r="M63" s="741">
        <f>IF(E63&lt;=0,0,1/(1+E63*FinPlan!$D$708/365))</f>
        <v>1</v>
      </c>
      <c r="N63" s="664">
        <f t="shared" si="9"/>
        <v>0</v>
      </c>
      <c r="O63" s="738">
        <f t="shared" si="4"/>
        <v>0</v>
      </c>
      <c r="P63" s="738"/>
      <c r="Q63" s="742"/>
      <c r="R63">
        <f t="shared" si="10"/>
        <v>1936</v>
      </c>
      <c r="S63" s="743">
        <f t="shared" si="5"/>
        <v>0</v>
      </c>
      <c r="T63" s="744">
        <f t="shared" si="6"/>
        <v>0</v>
      </c>
      <c r="U63" s="744">
        <f t="shared" si="11"/>
        <v>0</v>
      </c>
      <c r="V63" s="745"/>
      <c r="W63">
        <f t="shared" si="27"/>
        <v>1936</v>
      </c>
      <c r="X63" s="745">
        <v>0</v>
      </c>
      <c r="Y63" s="745"/>
      <c r="Z63" s="745"/>
      <c r="AA63">
        <f t="shared" si="0"/>
        <v>1903</v>
      </c>
      <c r="AE63">
        <f t="shared" si="12"/>
        <v>1903</v>
      </c>
      <c r="AF63">
        <f t="shared" si="13"/>
        <v>1</v>
      </c>
      <c r="AG63">
        <f t="shared" si="1"/>
        <v>0</v>
      </c>
      <c r="AH63">
        <f t="shared" si="2"/>
        <v>0</v>
      </c>
      <c r="AJ63">
        <f t="shared" si="14"/>
        <v>1936</v>
      </c>
      <c r="AK63" s="594">
        <f>SUM($X$27:X63)</f>
        <v>0</v>
      </c>
      <c r="AL63" s="594">
        <f>SUM($S$27:S63)</f>
        <v>0</v>
      </c>
      <c r="AM63" s="594">
        <f t="shared" si="15"/>
        <v>0</v>
      </c>
      <c r="AN63" s="594">
        <f t="shared" si="16"/>
        <v>0</v>
      </c>
      <c r="AO63" s="594">
        <f t="shared" si="17"/>
        <v>0</v>
      </c>
      <c r="AP63" s="594">
        <f t="shared" si="24"/>
        <v>0</v>
      </c>
      <c r="AQ63">
        <f t="shared" si="18"/>
        <v>0</v>
      </c>
      <c r="AY63" s="749">
        <f>AZ63*(FinPlan!$D$710/12)</f>
        <v>0</v>
      </c>
      <c r="AZ63" s="738">
        <f>G62*FinPlan!$D$709</f>
        <v>0</v>
      </c>
      <c r="BJ63" s="736"/>
      <c r="BK63" s="610">
        <f t="shared" si="25"/>
        <v>37</v>
      </c>
      <c r="BM63" s="612">
        <f t="shared" si="28"/>
        <v>1096</v>
      </c>
      <c r="BO63" s="612">
        <f t="shared" si="29"/>
        <v>1127</v>
      </c>
      <c r="BQ63" s="610">
        <f t="shared" si="30"/>
        <v>31</v>
      </c>
      <c r="BS63">
        <f t="shared" si="26"/>
        <v>1903</v>
      </c>
      <c r="BU63">
        <v>2051</v>
      </c>
      <c r="BV63">
        <f t="shared" si="19"/>
        <v>0</v>
      </c>
      <c r="BY63">
        <f t="shared" si="20"/>
        <v>1903</v>
      </c>
      <c r="CA63">
        <v>2051</v>
      </c>
      <c r="CB63">
        <f t="shared" si="21"/>
        <v>0</v>
      </c>
    </row>
    <row r="64" spans="2:82" x14ac:dyDescent="0.2">
      <c r="B64" s="735">
        <f t="shared" si="7"/>
        <v>39</v>
      </c>
      <c r="C64" s="736">
        <f t="shared" si="22"/>
        <v>1155</v>
      </c>
      <c r="D64" s="610">
        <f t="shared" si="23"/>
        <v>38</v>
      </c>
      <c r="E64" s="737">
        <f t="shared" si="31"/>
        <v>28</v>
      </c>
      <c r="F64" s="737">
        <f>SUM($E$27:E64)</f>
        <v>1155</v>
      </c>
      <c r="G64" s="738">
        <f t="shared" si="3"/>
        <v>0</v>
      </c>
      <c r="H64" s="739">
        <f>IF(D64&lt;=FinPlan!$D$707,PPMT(FinPlan!$D$708/12,1,FinPlan!$D$707+1-D64,G63*(-1000),0)/1000,)</f>
        <v>0</v>
      </c>
      <c r="I64" s="740">
        <f>IF(D64&lt;=FinPlan!$D$707,IPMT(FinPlan!$D$708/12,1,FinPlan!$D$707,G63*(-1000),0)/1000,)</f>
        <v>0</v>
      </c>
      <c r="L64" s="738">
        <f t="shared" si="8"/>
        <v>0</v>
      </c>
      <c r="M64" s="741">
        <f>IF(E64&lt;=0,0,1/(1+E64*FinPlan!$D$708/365))</f>
        <v>1</v>
      </c>
      <c r="N64" s="664">
        <f t="shared" si="9"/>
        <v>0</v>
      </c>
      <c r="O64" s="738">
        <f t="shared" si="4"/>
        <v>0</v>
      </c>
      <c r="P64" s="738"/>
      <c r="Q64" s="742"/>
      <c r="R64">
        <f t="shared" si="10"/>
        <v>1937</v>
      </c>
      <c r="S64" s="743">
        <f t="shared" si="5"/>
        <v>0</v>
      </c>
      <c r="T64" s="744">
        <f t="shared" si="6"/>
        <v>0</v>
      </c>
      <c r="U64" s="744">
        <f t="shared" si="11"/>
        <v>0</v>
      </c>
      <c r="V64" s="745"/>
      <c r="W64">
        <f t="shared" si="27"/>
        <v>1937</v>
      </c>
      <c r="X64" s="745">
        <v>0</v>
      </c>
      <c r="Y64" s="745"/>
      <c r="Z64" s="745"/>
      <c r="AA64">
        <f t="shared" si="0"/>
        <v>1903</v>
      </c>
      <c r="AE64">
        <f t="shared" si="12"/>
        <v>1903</v>
      </c>
      <c r="AF64">
        <f t="shared" si="13"/>
        <v>2</v>
      </c>
      <c r="AG64">
        <f t="shared" si="1"/>
        <v>0</v>
      </c>
      <c r="AH64">
        <f t="shared" si="2"/>
        <v>0</v>
      </c>
      <c r="AJ64">
        <f t="shared" si="14"/>
        <v>1937</v>
      </c>
      <c r="AK64" s="594">
        <f>SUM($X$27:X64)</f>
        <v>0</v>
      </c>
      <c r="AL64" s="594">
        <f>SUM($S$27:S64)</f>
        <v>0</v>
      </c>
      <c r="AM64" s="594">
        <f t="shared" si="15"/>
        <v>0</v>
      </c>
      <c r="AN64" s="594">
        <f t="shared" si="16"/>
        <v>0</v>
      </c>
      <c r="AO64" s="594">
        <f t="shared" si="17"/>
        <v>0</v>
      </c>
      <c r="AP64" s="594">
        <f t="shared" si="24"/>
        <v>0</v>
      </c>
      <c r="AQ64">
        <f t="shared" si="18"/>
        <v>0</v>
      </c>
      <c r="AY64" s="749">
        <f>AZ64*(FinPlan!$D$710/12)</f>
        <v>0</v>
      </c>
      <c r="AZ64" s="738">
        <f>G63*FinPlan!$D$709</f>
        <v>0</v>
      </c>
      <c r="BJ64" s="736"/>
      <c r="BK64" s="610">
        <f t="shared" si="25"/>
        <v>38</v>
      </c>
      <c r="BM64" s="612">
        <f t="shared" si="28"/>
        <v>1127</v>
      </c>
      <c r="BO64" s="612">
        <f t="shared" si="29"/>
        <v>1155</v>
      </c>
      <c r="BQ64" s="610">
        <f t="shared" si="30"/>
        <v>28</v>
      </c>
      <c r="BS64">
        <f t="shared" si="26"/>
        <v>1903</v>
      </c>
      <c r="BY64">
        <f t="shared" si="20"/>
        <v>1903</v>
      </c>
    </row>
    <row r="65" spans="2:77" x14ac:dyDescent="0.2">
      <c r="B65" s="735">
        <f t="shared" si="7"/>
        <v>40</v>
      </c>
      <c r="C65" s="736">
        <f t="shared" si="22"/>
        <v>1186</v>
      </c>
      <c r="D65" s="610">
        <f t="shared" si="23"/>
        <v>39</v>
      </c>
      <c r="E65" s="737">
        <f t="shared" si="31"/>
        <v>31</v>
      </c>
      <c r="F65" s="737">
        <f>SUM($E$27:E65)</f>
        <v>1186</v>
      </c>
      <c r="G65" s="738">
        <f t="shared" si="3"/>
        <v>0</v>
      </c>
      <c r="H65" s="739">
        <f>IF(D65&lt;=FinPlan!$D$707,PPMT(FinPlan!$D$708/12,1,FinPlan!$D$707+1-D65,G64*(-1000),0)/1000,)</f>
        <v>0</v>
      </c>
      <c r="I65" s="740">
        <f>IF(D65&lt;=FinPlan!$D$707,IPMT(FinPlan!$D$708/12,1,FinPlan!$D$707,G64*(-1000),0)/1000,)</f>
        <v>0</v>
      </c>
      <c r="L65" s="738">
        <f t="shared" si="8"/>
        <v>0</v>
      </c>
      <c r="M65" s="741">
        <f>IF(E65&lt;=0,0,1/(1+E65*FinPlan!$D$708/365))</f>
        <v>1</v>
      </c>
      <c r="N65" s="664">
        <f t="shared" si="9"/>
        <v>0</v>
      </c>
      <c r="O65" s="738">
        <f t="shared" si="4"/>
        <v>0</v>
      </c>
      <c r="P65" s="738"/>
      <c r="Q65" s="742"/>
      <c r="R65">
        <f t="shared" si="10"/>
        <v>1938</v>
      </c>
      <c r="S65" s="743">
        <f t="shared" si="5"/>
        <v>0</v>
      </c>
      <c r="T65" s="744">
        <f t="shared" si="6"/>
        <v>0</v>
      </c>
      <c r="U65" s="744">
        <f t="shared" si="11"/>
        <v>0</v>
      </c>
      <c r="V65" s="745"/>
      <c r="W65">
        <f t="shared" si="27"/>
        <v>1938</v>
      </c>
      <c r="X65" s="745">
        <v>0</v>
      </c>
      <c r="Y65" s="745"/>
      <c r="Z65" s="745"/>
      <c r="AA65">
        <f t="shared" si="0"/>
        <v>1903</v>
      </c>
      <c r="AE65">
        <f t="shared" si="12"/>
        <v>1903</v>
      </c>
      <c r="AF65">
        <f t="shared" si="13"/>
        <v>3</v>
      </c>
      <c r="AG65">
        <f t="shared" si="1"/>
        <v>0</v>
      </c>
      <c r="AH65">
        <f t="shared" si="2"/>
        <v>0</v>
      </c>
      <c r="AJ65">
        <f t="shared" si="14"/>
        <v>1938</v>
      </c>
      <c r="AK65" s="594">
        <f>SUM($X$27:X65)</f>
        <v>0</v>
      </c>
      <c r="AL65" s="594">
        <f>SUM($S$27:S65)</f>
        <v>0</v>
      </c>
      <c r="AM65" s="594">
        <f t="shared" si="15"/>
        <v>0</v>
      </c>
      <c r="AN65" s="594">
        <f t="shared" si="16"/>
        <v>0</v>
      </c>
      <c r="AO65" s="594">
        <f t="shared" si="17"/>
        <v>0</v>
      </c>
      <c r="AP65" s="594">
        <f t="shared" si="24"/>
        <v>0</v>
      </c>
      <c r="AQ65">
        <f t="shared" si="18"/>
        <v>0</v>
      </c>
      <c r="AY65" s="749">
        <f>AZ65*(FinPlan!$D$710/12)</f>
        <v>0</v>
      </c>
      <c r="AZ65" s="738">
        <f>G64*FinPlan!$D$709</f>
        <v>0</v>
      </c>
      <c r="BJ65" s="736"/>
      <c r="BK65" s="610">
        <f t="shared" si="25"/>
        <v>39</v>
      </c>
      <c r="BM65" s="612">
        <f t="shared" si="28"/>
        <v>1155</v>
      </c>
      <c r="BO65" s="612">
        <f t="shared" si="29"/>
        <v>1186</v>
      </c>
      <c r="BQ65" s="610">
        <f t="shared" si="30"/>
        <v>31</v>
      </c>
      <c r="BS65">
        <f t="shared" si="26"/>
        <v>1903</v>
      </c>
      <c r="BY65">
        <f t="shared" si="20"/>
        <v>1903</v>
      </c>
    </row>
    <row r="66" spans="2:77" x14ac:dyDescent="0.2">
      <c r="B66" s="735">
        <f t="shared" si="7"/>
        <v>41</v>
      </c>
      <c r="C66" s="736">
        <f t="shared" si="22"/>
        <v>1216</v>
      </c>
      <c r="D66" s="610">
        <f t="shared" si="23"/>
        <v>40</v>
      </c>
      <c r="E66" s="737">
        <f t="shared" si="31"/>
        <v>30</v>
      </c>
      <c r="F66" s="737">
        <f>SUM($E$27:E66)</f>
        <v>1216</v>
      </c>
      <c r="G66" s="738">
        <f t="shared" si="3"/>
        <v>0</v>
      </c>
      <c r="H66" s="739">
        <f>IF(D66&lt;=FinPlan!$D$707,PPMT(FinPlan!$D$708/12,1,FinPlan!$D$707+1-D66,G65*(-1000),0)/1000,)</f>
        <v>0</v>
      </c>
      <c r="I66" s="740">
        <f>IF(D66&lt;=FinPlan!$D$707,IPMT(FinPlan!$D$708/12,1,FinPlan!$D$707,G65*(-1000),0)/1000,)</f>
        <v>0</v>
      </c>
      <c r="L66" s="738">
        <f t="shared" si="8"/>
        <v>0</v>
      </c>
      <c r="M66" s="741">
        <f>IF(E66&lt;=0,0,1/(1+E66*FinPlan!$D$708/365))</f>
        <v>1</v>
      </c>
      <c r="N66" s="664">
        <f t="shared" si="9"/>
        <v>0</v>
      </c>
      <c r="O66" s="738">
        <f t="shared" si="4"/>
        <v>0</v>
      </c>
      <c r="P66" s="738"/>
      <c r="Q66" s="742"/>
      <c r="R66">
        <f t="shared" si="10"/>
        <v>1939</v>
      </c>
      <c r="S66" s="743">
        <f t="shared" si="5"/>
        <v>0</v>
      </c>
      <c r="T66" s="744">
        <f t="shared" si="6"/>
        <v>0</v>
      </c>
      <c r="U66" s="744">
        <f t="shared" si="11"/>
        <v>0</v>
      </c>
      <c r="V66" s="745"/>
      <c r="W66">
        <f t="shared" si="27"/>
        <v>1939</v>
      </c>
      <c r="X66" s="745">
        <v>0</v>
      </c>
      <c r="Y66" s="745"/>
      <c r="Z66" s="745"/>
      <c r="AA66">
        <f t="shared" si="0"/>
        <v>1903</v>
      </c>
      <c r="AE66">
        <f t="shared" si="12"/>
        <v>1903</v>
      </c>
      <c r="AF66">
        <f t="shared" si="13"/>
        <v>4</v>
      </c>
      <c r="AG66">
        <f t="shared" si="1"/>
        <v>0</v>
      </c>
      <c r="AH66">
        <f t="shared" si="2"/>
        <v>0</v>
      </c>
      <c r="AJ66">
        <f t="shared" si="14"/>
        <v>1939</v>
      </c>
      <c r="AK66" s="594">
        <f>SUM($X$27:X66)</f>
        <v>0</v>
      </c>
      <c r="AL66" s="594">
        <f>SUM($S$27:S66)</f>
        <v>0</v>
      </c>
      <c r="AM66" s="594">
        <f t="shared" si="15"/>
        <v>0</v>
      </c>
      <c r="AN66" s="594">
        <f t="shared" si="16"/>
        <v>0</v>
      </c>
      <c r="AO66" s="594">
        <f t="shared" si="17"/>
        <v>0</v>
      </c>
      <c r="AP66" s="594">
        <f t="shared" si="24"/>
        <v>0</v>
      </c>
      <c r="AQ66">
        <f t="shared" si="18"/>
        <v>0</v>
      </c>
      <c r="AY66" s="749">
        <f>AZ66*(FinPlan!$D$710/12)</f>
        <v>0</v>
      </c>
      <c r="AZ66" s="738">
        <f>G65*FinPlan!$D$709</f>
        <v>0</v>
      </c>
      <c r="BJ66" s="736"/>
      <c r="BK66" s="610">
        <f t="shared" si="25"/>
        <v>40</v>
      </c>
      <c r="BM66" s="612">
        <f t="shared" si="28"/>
        <v>1186</v>
      </c>
      <c r="BO66" s="612">
        <f t="shared" si="29"/>
        <v>1216</v>
      </c>
      <c r="BQ66" s="610">
        <f t="shared" si="30"/>
        <v>30</v>
      </c>
      <c r="BS66">
        <f t="shared" si="26"/>
        <v>1903</v>
      </c>
      <c r="BY66">
        <f t="shared" si="20"/>
        <v>1903</v>
      </c>
    </row>
    <row r="67" spans="2:77" x14ac:dyDescent="0.2">
      <c r="B67" s="735">
        <f t="shared" si="7"/>
        <v>42</v>
      </c>
      <c r="C67" s="736">
        <f t="shared" si="22"/>
        <v>1247</v>
      </c>
      <c r="D67" s="610">
        <f t="shared" si="23"/>
        <v>41</v>
      </c>
      <c r="E67" s="737">
        <f t="shared" si="31"/>
        <v>31</v>
      </c>
      <c r="F67" s="737">
        <f>SUM($E$27:E67)</f>
        <v>1247</v>
      </c>
      <c r="G67" s="738">
        <f t="shared" si="3"/>
        <v>0</v>
      </c>
      <c r="H67" s="739">
        <f>IF(D67&lt;=FinPlan!$D$707,PPMT(FinPlan!$D$708/12,1,FinPlan!$D$707+1-D67,G66*(-1000),0)/1000,)</f>
        <v>0</v>
      </c>
      <c r="I67" s="740">
        <f>IF(D67&lt;=FinPlan!$D$707,IPMT(FinPlan!$D$708/12,1,FinPlan!$D$707,G66*(-1000),0)/1000,)</f>
        <v>0</v>
      </c>
      <c r="L67" s="738">
        <f t="shared" si="8"/>
        <v>0</v>
      </c>
      <c r="M67" s="741">
        <f>IF(E67&lt;=0,0,1/(1+E67*FinPlan!$D$708/365))</f>
        <v>1</v>
      </c>
      <c r="N67" s="664">
        <f t="shared" si="9"/>
        <v>0</v>
      </c>
      <c r="O67" s="738">
        <f t="shared" si="4"/>
        <v>0</v>
      </c>
      <c r="P67" s="738"/>
      <c r="Q67" s="742"/>
      <c r="R67">
        <f t="shared" si="10"/>
        <v>1940</v>
      </c>
      <c r="S67" s="743">
        <f t="shared" si="5"/>
        <v>0</v>
      </c>
      <c r="T67" s="744">
        <f t="shared" si="6"/>
        <v>0</v>
      </c>
      <c r="U67" s="744">
        <f t="shared" si="11"/>
        <v>0</v>
      </c>
      <c r="V67" s="745"/>
      <c r="W67">
        <f t="shared" si="27"/>
        <v>1940</v>
      </c>
      <c r="X67" s="745">
        <v>0</v>
      </c>
      <c r="Y67" s="745"/>
      <c r="Z67" s="745"/>
      <c r="AA67">
        <f t="shared" si="0"/>
        <v>1903</v>
      </c>
      <c r="AE67">
        <f t="shared" si="12"/>
        <v>1903</v>
      </c>
      <c r="AF67">
        <f t="shared" si="13"/>
        <v>5</v>
      </c>
      <c r="AG67">
        <f t="shared" si="1"/>
        <v>0</v>
      </c>
      <c r="AH67">
        <f t="shared" si="2"/>
        <v>0</v>
      </c>
      <c r="AJ67">
        <f t="shared" si="14"/>
        <v>1940</v>
      </c>
      <c r="AK67" s="594">
        <f>SUM($X$27:X67)</f>
        <v>0</v>
      </c>
      <c r="AL67" s="594">
        <f>SUM($S$27:S67)</f>
        <v>0</v>
      </c>
      <c r="AM67" s="594">
        <f t="shared" si="15"/>
        <v>0</v>
      </c>
      <c r="AN67" s="594">
        <f t="shared" si="16"/>
        <v>0</v>
      </c>
      <c r="AO67" s="594">
        <f t="shared" si="17"/>
        <v>0</v>
      </c>
      <c r="AP67" s="594">
        <f t="shared" si="24"/>
        <v>0</v>
      </c>
      <c r="AQ67">
        <f t="shared" si="18"/>
        <v>0</v>
      </c>
      <c r="AY67" s="749">
        <f>AZ67*(FinPlan!$D$710/12)</f>
        <v>0</v>
      </c>
      <c r="AZ67" s="738">
        <f>G66*FinPlan!$D$709</f>
        <v>0</v>
      </c>
      <c r="BJ67" s="736"/>
      <c r="BK67" s="610">
        <f t="shared" si="25"/>
        <v>41</v>
      </c>
      <c r="BM67" s="612">
        <f t="shared" si="28"/>
        <v>1216</v>
      </c>
      <c r="BO67" s="612">
        <f t="shared" si="29"/>
        <v>1247</v>
      </c>
      <c r="BQ67" s="610">
        <f t="shared" si="30"/>
        <v>31</v>
      </c>
      <c r="BS67">
        <f t="shared" si="26"/>
        <v>1903</v>
      </c>
      <c r="BY67">
        <f t="shared" si="20"/>
        <v>1903</v>
      </c>
    </row>
    <row r="68" spans="2:77" x14ac:dyDescent="0.2">
      <c r="B68" s="735">
        <f t="shared" si="7"/>
        <v>43</v>
      </c>
      <c r="C68" s="736">
        <f t="shared" si="22"/>
        <v>1277</v>
      </c>
      <c r="D68" s="610">
        <f t="shared" si="23"/>
        <v>42</v>
      </c>
      <c r="E68" s="737">
        <f t="shared" si="31"/>
        <v>30</v>
      </c>
      <c r="F68" s="737">
        <f>SUM($E$27:E68)</f>
        <v>1277</v>
      </c>
      <c r="G68" s="738">
        <f t="shared" si="3"/>
        <v>0</v>
      </c>
      <c r="H68" s="739">
        <f>IF(D68&lt;=FinPlan!$D$707,PPMT(FinPlan!$D$708/12,1,FinPlan!$D$707+1-D68,G67*(-1000),0)/1000,)</f>
        <v>0</v>
      </c>
      <c r="I68" s="740">
        <f>IF(D68&lt;=FinPlan!$D$707,IPMT(FinPlan!$D$708/12,1,FinPlan!$D$707,G67*(-1000),0)/1000,)</f>
        <v>0</v>
      </c>
      <c r="L68" s="738">
        <f t="shared" si="8"/>
        <v>0</v>
      </c>
      <c r="M68" s="741">
        <f>IF(E68&lt;=0,0,1/(1+E68*FinPlan!$D$708/365))</f>
        <v>1</v>
      </c>
      <c r="N68" s="664">
        <f t="shared" si="9"/>
        <v>0</v>
      </c>
      <c r="O68" s="738">
        <f t="shared" si="4"/>
        <v>0</v>
      </c>
      <c r="P68" s="738"/>
      <c r="Q68" s="742"/>
      <c r="R68">
        <f t="shared" si="10"/>
        <v>1941</v>
      </c>
      <c r="S68" s="743">
        <f t="shared" si="5"/>
        <v>0</v>
      </c>
      <c r="T68" s="744">
        <f t="shared" si="6"/>
        <v>0</v>
      </c>
      <c r="U68" s="744">
        <f t="shared" si="11"/>
        <v>0</v>
      </c>
      <c r="V68" s="745"/>
      <c r="W68">
        <f t="shared" si="27"/>
        <v>1941</v>
      </c>
      <c r="X68" s="745">
        <v>0</v>
      </c>
      <c r="Y68" s="745"/>
      <c r="Z68" s="745"/>
      <c r="AA68">
        <f t="shared" si="0"/>
        <v>1903</v>
      </c>
      <c r="AE68">
        <f t="shared" si="12"/>
        <v>1903</v>
      </c>
      <c r="AF68">
        <f t="shared" si="13"/>
        <v>6</v>
      </c>
      <c r="AG68">
        <f t="shared" si="1"/>
        <v>0</v>
      </c>
      <c r="AH68">
        <f t="shared" si="2"/>
        <v>0</v>
      </c>
      <c r="AJ68">
        <f t="shared" si="14"/>
        <v>1941</v>
      </c>
      <c r="AK68" s="594">
        <f>SUM($X$27:X68)</f>
        <v>0</v>
      </c>
      <c r="AL68" s="594">
        <f>SUM($S$27:S68)</f>
        <v>0</v>
      </c>
      <c r="AM68" s="594">
        <f t="shared" si="15"/>
        <v>0</v>
      </c>
      <c r="AN68" s="594">
        <f t="shared" si="16"/>
        <v>0</v>
      </c>
      <c r="AO68" s="594">
        <f t="shared" si="17"/>
        <v>0</v>
      </c>
      <c r="AP68" s="594">
        <f t="shared" si="24"/>
        <v>0</v>
      </c>
      <c r="AQ68">
        <f t="shared" si="18"/>
        <v>0</v>
      </c>
      <c r="AY68" s="749">
        <f>AZ68*(FinPlan!$D$710/12)</f>
        <v>0</v>
      </c>
      <c r="AZ68" s="738">
        <f>G67*FinPlan!$D$709</f>
        <v>0</v>
      </c>
      <c r="BJ68" s="736"/>
      <c r="BK68" s="610">
        <f t="shared" si="25"/>
        <v>42</v>
      </c>
      <c r="BM68" s="612">
        <f t="shared" si="28"/>
        <v>1247</v>
      </c>
      <c r="BO68" s="612">
        <f t="shared" si="29"/>
        <v>1277</v>
      </c>
      <c r="BQ68" s="610">
        <f t="shared" si="30"/>
        <v>30</v>
      </c>
      <c r="BS68">
        <f t="shared" si="26"/>
        <v>1903</v>
      </c>
      <c r="BY68">
        <f t="shared" si="20"/>
        <v>1903</v>
      </c>
    </row>
    <row r="69" spans="2:77" x14ac:dyDescent="0.2">
      <c r="B69" s="735">
        <f t="shared" si="7"/>
        <v>44</v>
      </c>
      <c r="C69" s="736">
        <f t="shared" si="22"/>
        <v>1308</v>
      </c>
      <c r="D69" s="610">
        <f t="shared" si="23"/>
        <v>43</v>
      </c>
      <c r="E69" s="737">
        <f t="shared" si="31"/>
        <v>31</v>
      </c>
      <c r="F69" s="737">
        <f>SUM($E$27:E69)</f>
        <v>1308</v>
      </c>
      <c r="G69" s="738">
        <f t="shared" si="3"/>
        <v>0</v>
      </c>
      <c r="H69" s="739">
        <f>IF(D69&lt;=FinPlan!$D$707,PPMT(FinPlan!$D$708/12,1,FinPlan!$D$707+1-D69,G68*(-1000),0)/1000,)</f>
        <v>0</v>
      </c>
      <c r="I69" s="740">
        <f>IF(D69&lt;=FinPlan!$D$707,IPMT(FinPlan!$D$708/12,1,FinPlan!$D$707,G68*(-1000),0)/1000,)</f>
        <v>0</v>
      </c>
      <c r="L69" s="738">
        <f t="shared" si="8"/>
        <v>0</v>
      </c>
      <c r="M69" s="741">
        <f>IF(E69&lt;=0,0,1/(1+E69*FinPlan!$D$708/365))</f>
        <v>1</v>
      </c>
      <c r="N69" s="664">
        <f t="shared" si="9"/>
        <v>0</v>
      </c>
      <c r="O69" s="738">
        <f t="shared" si="4"/>
        <v>0</v>
      </c>
      <c r="P69" s="738"/>
      <c r="Q69" s="742"/>
      <c r="R69">
        <f t="shared" si="10"/>
        <v>1942</v>
      </c>
      <c r="S69" s="743">
        <f t="shared" si="5"/>
        <v>0</v>
      </c>
      <c r="T69" s="744">
        <f t="shared" si="6"/>
        <v>0</v>
      </c>
      <c r="U69" s="744">
        <f t="shared" si="11"/>
        <v>0</v>
      </c>
      <c r="V69" s="745"/>
      <c r="W69">
        <f t="shared" si="27"/>
        <v>1942</v>
      </c>
      <c r="X69" s="745">
        <v>0</v>
      </c>
      <c r="Y69" s="745"/>
      <c r="Z69" s="745"/>
      <c r="AA69">
        <f t="shared" si="0"/>
        <v>1903</v>
      </c>
      <c r="AE69">
        <f t="shared" si="12"/>
        <v>1903</v>
      </c>
      <c r="AF69">
        <f t="shared" si="13"/>
        <v>7</v>
      </c>
      <c r="AG69">
        <f t="shared" si="1"/>
        <v>0</v>
      </c>
      <c r="AH69">
        <f t="shared" si="2"/>
        <v>0</v>
      </c>
      <c r="AJ69">
        <f t="shared" si="14"/>
        <v>1942</v>
      </c>
      <c r="AK69" s="594">
        <f>SUM($X$27:X69)</f>
        <v>0</v>
      </c>
      <c r="AL69" s="594">
        <f>SUM($S$27:S69)</f>
        <v>0</v>
      </c>
      <c r="AM69" s="594">
        <f t="shared" si="15"/>
        <v>0</v>
      </c>
      <c r="AN69" s="594">
        <f t="shared" si="16"/>
        <v>0</v>
      </c>
      <c r="AO69" s="594">
        <f t="shared" si="17"/>
        <v>0</v>
      </c>
      <c r="AP69" s="594">
        <f t="shared" si="24"/>
        <v>0</v>
      </c>
      <c r="AQ69">
        <f t="shared" si="18"/>
        <v>0</v>
      </c>
      <c r="AY69" s="749">
        <f>AZ69*(FinPlan!$D$710/12)</f>
        <v>0</v>
      </c>
      <c r="AZ69" s="738">
        <f>G68*FinPlan!$D$709</f>
        <v>0</v>
      </c>
      <c r="BJ69" s="736"/>
      <c r="BK69" s="610">
        <f t="shared" si="25"/>
        <v>43</v>
      </c>
      <c r="BM69" s="612">
        <f t="shared" si="28"/>
        <v>1277</v>
      </c>
      <c r="BO69" s="612">
        <f t="shared" si="29"/>
        <v>1308</v>
      </c>
      <c r="BQ69" s="610">
        <f t="shared" si="30"/>
        <v>31</v>
      </c>
      <c r="BS69">
        <f t="shared" si="26"/>
        <v>1903</v>
      </c>
      <c r="BY69">
        <f t="shared" si="20"/>
        <v>1903</v>
      </c>
    </row>
    <row r="70" spans="2:77" x14ac:dyDescent="0.2">
      <c r="B70" s="735">
        <f t="shared" si="7"/>
        <v>45</v>
      </c>
      <c r="C70" s="736">
        <f t="shared" si="22"/>
        <v>1339</v>
      </c>
      <c r="D70" s="610">
        <f t="shared" si="23"/>
        <v>44</v>
      </c>
      <c r="E70" s="737">
        <f t="shared" si="31"/>
        <v>31</v>
      </c>
      <c r="F70" s="737">
        <f>SUM($E$27:E70)</f>
        <v>1339</v>
      </c>
      <c r="G70" s="738">
        <f t="shared" si="3"/>
        <v>0</v>
      </c>
      <c r="H70" s="739">
        <f>IF(D70&lt;=FinPlan!$D$707,PPMT(FinPlan!$D$708/12,1,FinPlan!$D$707+1-D70,G69*(-1000),0)/1000,)</f>
        <v>0</v>
      </c>
      <c r="I70" s="740">
        <f>IF(D70&lt;=FinPlan!$D$707,IPMT(FinPlan!$D$708/12,1,FinPlan!$D$707,G69*(-1000),0)/1000,)</f>
        <v>0</v>
      </c>
      <c r="L70" s="738">
        <f t="shared" si="8"/>
        <v>0</v>
      </c>
      <c r="M70" s="741">
        <f>IF(E70&lt;=0,0,1/(1+E70*FinPlan!$D$708/365))</f>
        <v>1</v>
      </c>
      <c r="N70" s="664">
        <f t="shared" si="9"/>
        <v>0</v>
      </c>
      <c r="O70" s="738">
        <f t="shared" si="4"/>
        <v>0</v>
      </c>
      <c r="P70" s="738"/>
      <c r="Q70" s="742"/>
      <c r="R70">
        <f t="shared" si="10"/>
        <v>1943</v>
      </c>
      <c r="S70" s="743">
        <f t="shared" si="5"/>
        <v>0</v>
      </c>
      <c r="T70" s="744">
        <f t="shared" si="6"/>
        <v>0</v>
      </c>
      <c r="U70" s="744">
        <f t="shared" si="11"/>
        <v>0</v>
      </c>
      <c r="V70" s="745"/>
      <c r="W70">
        <f t="shared" si="27"/>
        <v>1943</v>
      </c>
      <c r="X70" s="745">
        <v>0</v>
      </c>
      <c r="Y70" s="745"/>
      <c r="Z70" s="745"/>
      <c r="AA70">
        <f t="shared" si="0"/>
        <v>1903</v>
      </c>
      <c r="AE70">
        <f t="shared" si="12"/>
        <v>1903</v>
      </c>
      <c r="AF70">
        <f t="shared" si="13"/>
        <v>8</v>
      </c>
      <c r="AG70">
        <f t="shared" si="1"/>
        <v>0</v>
      </c>
      <c r="AH70">
        <f t="shared" si="2"/>
        <v>0</v>
      </c>
      <c r="AJ70">
        <f t="shared" si="14"/>
        <v>1943</v>
      </c>
      <c r="AK70" s="594">
        <f>SUM($X$27:X70)</f>
        <v>0</v>
      </c>
      <c r="AL70" s="594">
        <f>SUM($S$27:S70)</f>
        <v>0</v>
      </c>
      <c r="AM70" s="594">
        <f t="shared" si="15"/>
        <v>0</v>
      </c>
      <c r="AN70" s="594">
        <f t="shared" si="16"/>
        <v>0</v>
      </c>
      <c r="AO70" s="594">
        <f t="shared" si="17"/>
        <v>0</v>
      </c>
      <c r="AP70" s="594">
        <f t="shared" si="24"/>
        <v>0</v>
      </c>
      <c r="AQ70">
        <f t="shared" si="18"/>
        <v>0</v>
      </c>
      <c r="AY70" s="749">
        <f>AZ70*(FinPlan!$D$710/12)</f>
        <v>0</v>
      </c>
      <c r="AZ70" s="738">
        <f>G69*FinPlan!$D$709</f>
        <v>0</v>
      </c>
      <c r="BJ70" s="736"/>
      <c r="BK70" s="610">
        <f t="shared" si="25"/>
        <v>44</v>
      </c>
      <c r="BM70" s="612">
        <f t="shared" si="28"/>
        <v>1308</v>
      </c>
      <c r="BO70" s="612">
        <f t="shared" si="29"/>
        <v>1339</v>
      </c>
      <c r="BQ70" s="610">
        <f t="shared" si="30"/>
        <v>31</v>
      </c>
      <c r="BS70">
        <f t="shared" si="26"/>
        <v>1903</v>
      </c>
      <c r="BY70">
        <f t="shared" si="20"/>
        <v>1903</v>
      </c>
    </row>
    <row r="71" spans="2:77" x14ac:dyDescent="0.2">
      <c r="B71" s="735">
        <f t="shared" si="7"/>
        <v>46</v>
      </c>
      <c r="C71" s="736">
        <f t="shared" si="22"/>
        <v>1369</v>
      </c>
      <c r="D71" s="610">
        <f t="shared" si="23"/>
        <v>45</v>
      </c>
      <c r="E71" s="737">
        <f t="shared" si="31"/>
        <v>30</v>
      </c>
      <c r="F71" s="737">
        <f>SUM($E$27:E71)</f>
        <v>1369</v>
      </c>
      <c r="G71" s="738">
        <f t="shared" si="3"/>
        <v>0</v>
      </c>
      <c r="H71" s="739">
        <f>IF(D71&lt;=FinPlan!$D$707,PPMT(FinPlan!$D$708/12,1,FinPlan!$D$707+1-D71,G70*(-1000),0)/1000,)</f>
        <v>0</v>
      </c>
      <c r="I71" s="740">
        <f>IF(D71&lt;=FinPlan!$D$707,IPMT(FinPlan!$D$708/12,1,FinPlan!$D$707,G70*(-1000),0)/1000,)</f>
        <v>0</v>
      </c>
      <c r="L71" s="738">
        <f t="shared" si="8"/>
        <v>0</v>
      </c>
      <c r="M71" s="741">
        <f>IF(E71&lt;=0,0,1/(1+E71*FinPlan!$D$708/365))</f>
        <v>1</v>
      </c>
      <c r="N71" s="664">
        <f t="shared" si="9"/>
        <v>0</v>
      </c>
      <c r="O71" s="738">
        <f t="shared" si="4"/>
        <v>0</v>
      </c>
      <c r="P71" s="738"/>
      <c r="Q71" s="742"/>
      <c r="R71">
        <f t="shared" si="10"/>
        <v>1944</v>
      </c>
      <c r="S71" s="743">
        <f t="shared" si="5"/>
        <v>0</v>
      </c>
      <c r="T71" s="744">
        <f t="shared" si="6"/>
        <v>0</v>
      </c>
      <c r="U71" s="744">
        <f t="shared" si="11"/>
        <v>0</v>
      </c>
      <c r="V71" s="745"/>
      <c r="W71">
        <f t="shared" si="27"/>
        <v>1944</v>
      </c>
      <c r="X71" s="745">
        <v>0</v>
      </c>
      <c r="Y71" s="745"/>
      <c r="Z71" s="745"/>
      <c r="AA71">
        <f t="shared" si="0"/>
        <v>1903</v>
      </c>
      <c r="AE71">
        <f t="shared" si="12"/>
        <v>1903</v>
      </c>
      <c r="AF71">
        <f t="shared" si="13"/>
        <v>9</v>
      </c>
      <c r="AG71">
        <f t="shared" si="1"/>
        <v>0</v>
      </c>
      <c r="AH71">
        <f t="shared" si="2"/>
        <v>0</v>
      </c>
      <c r="AJ71">
        <f t="shared" si="14"/>
        <v>1944</v>
      </c>
      <c r="AK71" s="594">
        <f>SUM($X$27:X71)</f>
        <v>0</v>
      </c>
      <c r="AL71" s="594">
        <f>SUM($S$27:S71)</f>
        <v>0</v>
      </c>
      <c r="AM71" s="594">
        <f t="shared" si="15"/>
        <v>0</v>
      </c>
      <c r="AN71" s="594">
        <f t="shared" si="16"/>
        <v>0</v>
      </c>
      <c r="AO71" s="594">
        <f t="shared" si="17"/>
        <v>0</v>
      </c>
      <c r="AP71" s="594">
        <f t="shared" si="24"/>
        <v>0</v>
      </c>
      <c r="AQ71">
        <f t="shared" si="18"/>
        <v>0</v>
      </c>
      <c r="AY71" s="749">
        <f>AZ71*(FinPlan!$D$710/12)</f>
        <v>0</v>
      </c>
      <c r="AZ71" s="738">
        <f>G70*FinPlan!$D$709</f>
        <v>0</v>
      </c>
      <c r="BJ71" s="736"/>
      <c r="BK71" s="610">
        <f t="shared" si="25"/>
        <v>45</v>
      </c>
      <c r="BM71" s="612">
        <f t="shared" si="28"/>
        <v>1339</v>
      </c>
      <c r="BO71" s="612">
        <f t="shared" si="29"/>
        <v>1369</v>
      </c>
      <c r="BQ71" s="610">
        <f t="shared" si="30"/>
        <v>30</v>
      </c>
      <c r="BS71">
        <f t="shared" si="26"/>
        <v>1903</v>
      </c>
      <c r="BY71">
        <f t="shared" si="20"/>
        <v>1903</v>
      </c>
    </row>
    <row r="72" spans="2:77" x14ac:dyDescent="0.2">
      <c r="B72" s="735">
        <f t="shared" si="7"/>
        <v>47</v>
      </c>
      <c r="C72" s="736">
        <f t="shared" si="22"/>
        <v>1400</v>
      </c>
      <c r="D72" s="610">
        <f t="shared" si="23"/>
        <v>46</v>
      </c>
      <c r="E72" s="737">
        <f t="shared" si="31"/>
        <v>31</v>
      </c>
      <c r="F72" s="737">
        <f>SUM($E$27:E72)</f>
        <v>1400</v>
      </c>
      <c r="G72" s="738">
        <f t="shared" si="3"/>
        <v>0</v>
      </c>
      <c r="H72" s="739">
        <f>IF(D72&lt;=FinPlan!$D$707,PPMT(FinPlan!$D$708/12,1,FinPlan!$D$707+1-D72,G71*(-1000),0)/1000,)</f>
        <v>0</v>
      </c>
      <c r="I72" s="740">
        <f>IF(D72&lt;=FinPlan!$D$707,IPMT(FinPlan!$D$708/12,1,FinPlan!$D$707,G71*(-1000),0)/1000,)</f>
        <v>0</v>
      </c>
      <c r="L72" s="738">
        <f t="shared" si="8"/>
        <v>0</v>
      </c>
      <c r="M72" s="741">
        <f>IF(E72&lt;=0,0,1/(1+E72*FinPlan!$D$708/365))</f>
        <v>1</v>
      </c>
      <c r="N72" s="664">
        <f t="shared" si="9"/>
        <v>0</v>
      </c>
      <c r="O72" s="738">
        <f t="shared" si="4"/>
        <v>0</v>
      </c>
      <c r="P72" s="738"/>
      <c r="Q72" s="742"/>
      <c r="R72">
        <f t="shared" si="10"/>
        <v>1945</v>
      </c>
      <c r="S72" s="743">
        <f t="shared" si="5"/>
        <v>0</v>
      </c>
      <c r="T72" s="744">
        <f t="shared" si="6"/>
        <v>0</v>
      </c>
      <c r="U72" s="744">
        <f t="shared" si="11"/>
        <v>0</v>
      </c>
      <c r="V72" s="745"/>
      <c r="W72">
        <f t="shared" si="27"/>
        <v>1945</v>
      </c>
      <c r="X72" s="745">
        <v>0</v>
      </c>
      <c r="Y72" s="745"/>
      <c r="Z72" s="745"/>
      <c r="AA72">
        <f t="shared" si="0"/>
        <v>1903</v>
      </c>
      <c r="AE72">
        <f t="shared" si="12"/>
        <v>1903</v>
      </c>
      <c r="AF72">
        <f t="shared" si="13"/>
        <v>10</v>
      </c>
      <c r="AG72">
        <f t="shared" si="1"/>
        <v>0</v>
      </c>
      <c r="AH72">
        <f t="shared" si="2"/>
        <v>0</v>
      </c>
      <c r="AJ72">
        <f t="shared" si="14"/>
        <v>1945</v>
      </c>
      <c r="AK72" s="594">
        <f>SUM($X$27:X72)</f>
        <v>0</v>
      </c>
      <c r="AL72" s="594">
        <f>SUM($S$27:S72)</f>
        <v>0</v>
      </c>
      <c r="AM72" s="594">
        <f t="shared" si="15"/>
        <v>0</v>
      </c>
      <c r="AN72" s="594">
        <f t="shared" si="16"/>
        <v>0</v>
      </c>
      <c r="AO72" s="594">
        <f t="shared" si="17"/>
        <v>0</v>
      </c>
      <c r="AP72" s="594">
        <f t="shared" si="24"/>
        <v>0</v>
      </c>
      <c r="AQ72">
        <f t="shared" si="18"/>
        <v>0</v>
      </c>
      <c r="AY72" s="749">
        <f>AZ72*(FinPlan!$D$710/12)</f>
        <v>0</v>
      </c>
      <c r="AZ72" s="738">
        <f>G71*FinPlan!$D$709</f>
        <v>0</v>
      </c>
      <c r="BJ72" s="736"/>
      <c r="BK72" s="610">
        <f t="shared" si="25"/>
        <v>46</v>
      </c>
      <c r="BM72" s="612">
        <f t="shared" si="28"/>
        <v>1369</v>
      </c>
      <c r="BO72" s="612">
        <f t="shared" si="29"/>
        <v>1400</v>
      </c>
      <c r="BQ72" s="610">
        <f t="shared" si="30"/>
        <v>31</v>
      </c>
      <c r="BS72">
        <f t="shared" si="26"/>
        <v>1903</v>
      </c>
      <c r="BY72">
        <f t="shared" si="20"/>
        <v>1903</v>
      </c>
    </row>
    <row r="73" spans="2:77" x14ac:dyDescent="0.2">
      <c r="B73" s="735">
        <f t="shared" si="7"/>
        <v>48</v>
      </c>
      <c r="C73" s="736">
        <f t="shared" si="22"/>
        <v>1430</v>
      </c>
      <c r="D73" s="610">
        <f t="shared" si="23"/>
        <v>47</v>
      </c>
      <c r="E73" s="737">
        <f t="shared" si="31"/>
        <v>30</v>
      </c>
      <c r="F73" s="737">
        <f>SUM($E$27:E73)</f>
        <v>1430</v>
      </c>
      <c r="G73" s="738">
        <f t="shared" si="3"/>
        <v>0</v>
      </c>
      <c r="H73" s="739">
        <f>IF(D73&lt;=FinPlan!$D$707,PPMT(FinPlan!$D$708/12,1,FinPlan!$D$707+1-D73,G72*(-1000),0)/1000,)</f>
        <v>0</v>
      </c>
      <c r="I73" s="740">
        <f>IF(D73&lt;=FinPlan!$D$707,IPMT(FinPlan!$D$708/12,1,FinPlan!$D$707,G72*(-1000),0)/1000,)</f>
        <v>0</v>
      </c>
      <c r="L73" s="738">
        <f t="shared" si="8"/>
        <v>0</v>
      </c>
      <c r="M73" s="741">
        <f>IF(E73&lt;=0,0,1/(1+E73*FinPlan!$D$708/365))</f>
        <v>1</v>
      </c>
      <c r="N73" s="664">
        <f t="shared" si="9"/>
        <v>0</v>
      </c>
      <c r="O73" s="738">
        <f t="shared" si="4"/>
        <v>0</v>
      </c>
      <c r="P73" s="738"/>
      <c r="Q73" s="742"/>
      <c r="R73">
        <f t="shared" si="10"/>
        <v>1946</v>
      </c>
      <c r="S73" s="743">
        <f t="shared" si="5"/>
        <v>0</v>
      </c>
      <c r="T73" s="744">
        <f t="shared" si="6"/>
        <v>0</v>
      </c>
      <c r="U73" s="744">
        <f t="shared" si="11"/>
        <v>0</v>
      </c>
      <c r="V73" s="745"/>
      <c r="W73">
        <f t="shared" si="27"/>
        <v>1946</v>
      </c>
      <c r="X73" s="745">
        <v>0</v>
      </c>
      <c r="Y73" s="745"/>
      <c r="Z73" s="745"/>
      <c r="AA73">
        <f t="shared" si="0"/>
        <v>1903</v>
      </c>
      <c r="AE73">
        <f t="shared" si="12"/>
        <v>1903</v>
      </c>
      <c r="AF73">
        <f t="shared" si="13"/>
        <v>11</v>
      </c>
      <c r="AG73">
        <f t="shared" si="1"/>
        <v>0</v>
      </c>
      <c r="AH73">
        <f t="shared" si="2"/>
        <v>0</v>
      </c>
      <c r="AJ73">
        <f t="shared" si="14"/>
        <v>1946</v>
      </c>
      <c r="AK73" s="594">
        <f>SUM($X$27:X73)</f>
        <v>0</v>
      </c>
      <c r="AL73" s="594">
        <f>SUM($S$27:S73)</f>
        <v>0</v>
      </c>
      <c r="AM73" s="594">
        <f t="shared" si="15"/>
        <v>0</v>
      </c>
      <c r="AN73" s="594">
        <f t="shared" si="16"/>
        <v>0</v>
      </c>
      <c r="AO73" s="594">
        <f t="shared" si="17"/>
        <v>0</v>
      </c>
      <c r="AP73" s="594">
        <f t="shared" si="24"/>
        <v>0</v>
      </c>
      <c r="AQ73">
        <f t="shared" si="18"/>
        <v>0</v>
      </c>
      <c r="AY73" s="749">
        <f>AZ73*(FinPlan!$D$710/12)</f>
        <v>0</v>
      </c>
      <c r="AZ73" s="738">
        <f>G72*FinPlan!$D$709</f>
        <v>0</v>
      </c>
      <c r="BJ73" s="736"/>
      <c r="BK73" s="610">
        <f t="shared" si="25"/>
        <v>47</v>
      </c>
      <c r="BM73" s="612">
        <f t="shared" si="28"/>
        <v>1400</v>
      </c>
      <c r="BO73" s="612">
        <f t="shared" si="29"/>
        <v>1430</v>
      </c>
      <c r="BQ73" s="610">
        <f t="shared" si="30"/>
        <v>30</v>
      </c>
      <c r="BS73">
        <f t="shared" si="26"/>
        <v>1903</v>
      </c>
      <c r="BY73">
        <f t="shared" si="20"/>
        <v>1903</v>
      </c>
    </row>
    <row r="74" spans="2:77" x14ac:dyDescent="0.2">
      <c r="B74" s="735">
        <f t="shared" si="7"/>
        <v>49</v>
      </c>
      <c r="C74" s="736">
        <f t="shared" si="22"/>
        <v>1461</v>
      </c>
      <c r="D74" s="610">
        <f t="shared" si="23"/>
        <v>48</v>
      </c>
      <c r="E74" s="737">
        <f t="shared" si="31"/>
        <v>31</v>
      </c>
      <c r="F74" s="737">
        <f>SUM($E$27:E74)</f>
        <v>1461</v>
      </c>
      <c r="G74" s="738">
        <f t="shared" si="3"/>
        <v>0</v>
      </c>
      <c r="H74" s="739">
        <f>IF(D74&lt;=FinPlan!$D$707,PPMT(FinPlan!$D$708/12,1,FinPlan!$D$707+1-D74,G73*(-1000),0)/1000,)</f>
        <v>0</v>
      </c>
      <c r="I74" s="740">
        <f>IF(D74&lt;=FinPlan!$D$707,IPMT(FinPlan!$D$708/12,1,FinPlan!$D$707,G73*(-1000),0)/1000,)</f>
        <v>0</v>
      </c>
      <c r="L74" s="738">
        <f t="shared" si="8"/>
        <v>0</v>
      </c>
      <c r="M74" s="741">
        <f>IF(E74&lt;=0,0,1/(1+E74*FinPlan!$D$708/365))</f>
        <v>1</v>
      </c>
      <c r="N74" s="664">
        <f t="shared" si="9"/>
        <v>0</v>
      </c>
      <c r="O74" s="738">
        <f t="shared" si="4"/>
        <v>0</v>
      </c>
      <c r="P74" s="738"/>
      <c r="Q74" s="742"/>
      <c r="R74">
        <f t="shared" si="10"/>
        <v>1947</v>
      </c>
      <c r="S74" s="743">
        <f t="shared" si="5"/>
        <v>0</v>
      </c>
      <c r="T74" s="744">
        <f t="shared" si="6"/>
        <v>0</v>
      </c>
      <c r="U74" s="744">
        <f t="shared" si="11"/>
        <v>0</v>
      </c>
      <c r="V74" s="745"/>
      <c r="W74">
        <f t="shared" si="27"/>
        <v>1947</v>
      </c>
      <c r="X74" s="745">
        <v>0</v>
      </c>
      <c r="Y74" s="745"/>
      <c r="Z74" s="745"/>
      <c r="AA74">
        <f t="shared" si="0"/>
        <v>1903</v>
      </c>
      <c r="AE74">
        <f t="shared" si="12"/>
        <v>1903</v>
      </c>
      <c r="AF74">
        <f t="shared" si="13"/>
        <v>12</v>
      </c>
      <c r="AG74">
        <f t="shared" si="1"/>
        <v>0</v>
      </c>
      <c r="AH74">
        <f t="shared" si="2"/>
        <v>0</v>
      </c>
      <c r="AJ74">
        <f t="shared" si="14"/>
        <v>1947</v>
      </c>
      <c r="AK74" s="594">
        <f>SUM($X$27:X74)</f>
        <v>0</v>
      </c>
      <c r="AL74" s="594">
        <f>SUM($S$27:S74)</f>
        <v>0</v>
      </c>
      <c r="AM74" s="594">
        <f t="shared" si="15"/>
        <v>0</v>
      </c>
      <c r="AN74" s="594">
        <f t="shared" si="16"/>
        <v>0</v>
      </c>
      <c r="AO74" s="594">
        <f t="shared" si="17"/>
        <v>0</v>
      </c>
      <c r="AP74" s="594">
        <f t="shared" si="24"/>
        <v>0</v>
      </c>
      <c r="AQ74">
        <f t="shared" si="18"/>
        <v>0</v>
      </c>
      <c r="AY74" s="749">
        <f>AZ74*(FinPlan!$D$710/12)</f>
        <v>0</v>
      </c>
      <c r="AZ74" s="738">
        <f>G73*FinPlan!$D$709</f>
        <v>0</v>
      </c>
      <c r="BJ74" s="736"/>
      <c r="BK74" s="610">
        <f t="shared" si="25"/>
        <v>48</v>
      </c>
      <c r="BM74" s="612">
        <f t="shared" si="28"/>
        <v>1430</v>
      </c>
      <c r="BO74" s="612">
        <f t="shared" si="29"/>
        <v>1461</v>
      </c>
      <c r="BQ74" s="610">
        <f t="shared" si="30"/>
        <v>31</v>
      </c>
      <c r="BS74">
        <f t="shared" si="26"/>
        <v>1903</v>
      </c>
      <c r="BY74">
        <f t="shared" si="20"/>
        <v>1903</v>
      </c>
    </row>
    <row r="75" spans="2:77" x14ac:dyDescent="0.2">
      <c r="B75" s="735">
        <f t="shared" si="7"/>
        <v>50</v>
      </c>
      <c r="C75" s="736">
        <f t="shared" si="22"/>
        <v>1492</v>
      </c>
      <c r="D75" s="610">
        <f t="shared" si="23"/>
        <v>49</v>
      </c>
      <c r="E75" s="737">
        <f t="shared" si="31"/>
        <v>31</v>
      </c>
      <c r="F75" s="737">
        <f>SUM($E$27:E75)</f>
        <v>1492</v>
      </c>
      <c r="G75" s="738">
        <f t="shared" si="3"/>
        <v>0</v>
      </c>
      <c r="H75" s="739">
        <f>IF(D75&lt;=FinPlan!$D$707,PPMT(FinPlan!$D$708/12,1,FinPlan!$D$707+1-D75,G74*(-1000),0)/1000,)</f>
        <v>0</v>
      </c>
      <c r="I75" s="740">
        <f>IF(D75&lt;=FinPlan!$D$707,IPMT(FinPlan!$D$708/12,1,FinPlan!$D$707,G74*(-1000),0)/1000,)</f>
        <v>0</v>
      </c>
      <c r="L75" s="738">
        <f t="shared" si="8"/>
        <v>0</v>
      </c>
      <c r="M75" s="741">
        <f>IF(E75&lt;=0,0,1/(1+E75*FinPlan!$D$708/365))</f>
        <v>1</v>
      </c>
      <c r="N75" s="664">
        <f t="shared" si="9"/>
        <v>0</v>
      </c>
      <c r="O75" s="738">
        <f t="shared" si="4"/>
        <v>0</v>
      </c>
      <c r="P75" s="738"/>
      <c r="Q75" s="742"/>
      <c r="R75">
        <f t="shared" si="10"/>
        <v>1948</v>
      </c>
      <c r="S75" s="743">
        <f t="shared" si="5"/>
        <v>0</v>
      </c>
      <c r="T75" s="744">
        <f t="shared" si="6"/>
        <v>0</v>
      </c>
      <c r="U75" s="744">
        <f t="shared" si="11"/>
        <v>0</v>
      </c>
      <c r="V75" s="745"/>
      <c r="W75">
        <f t="shared" si="27"/>
        <v>1948</v>
      </c>
      <c r="X75" s="745">
        <v>0</v>
      </c>
      <c r="Y75" s="745"/>
      <c r="Z75" s="745"/>
      <c r="AA75">
        <f t="shared" si="0"/>
        <v>1904</v>
      </c>
      <c r="AE75">
        <f t="shared" si="12"/>
        <v>1904</v>
      </c>
      <c r="AF75">
        <f t="shared" si="13"/>
        <v>1</v>
      </c>
      <c r="AG75">
        <f t="shared" si="1"/>
        <v>0</v>
      </c>
      <c r="AH75">
        <f t="shared" si="2"/>
        <v>0</v>
      </c>
      <c r="AJ75">
        <f t="shared" si="14"/>
        <v>1948</v>
      </c>
      <c r="AK75" s="594">
        <f>SUM($X$27:X75)</f>
        <v>0</v>
      </c>
      <c r="AL75" s="594">
        <f>SUM($S$27:S75)</f>
        <v>0</v>
      </c>
      <c r="AM75" s="594">
        <f t="shared" si="15"/>
        <v>0</v>
      </c>
      <c r="AN75" s="594">
        <f t="shared" si="16"/>
        <v>0</v>
      </c>
      <c r="AO75" s="594">
        <f t="shared" si="17"/>
        <v>0</v>
      </c>
      <c r="AP75" s="594">
        <f t="shared" si="24"/>
        <v>0</v>
      </c>
      <c r="AQ75">
        <f t="shared" si="18"/>
        <v>0</v>
      </c>
      <c r="AY75" s="749">
        <f>AZ75*(FinPlan!$D$710/12)</f>
        <v>0</v>
      </c>
      <c r="AZ75" s="738">
        <f>G74*FinPlan!$D$709</f>
        <v>0</v>
      </c>
      <c r="BJ75" s="736"/>
      <c r="BK75" s="610">
        <f t="shared" si="25"/>
        <v>49</v>
      </c>
      <c r="BM75" s="612">
        <f t="shared" si="28"/>
        <v>1461</v>
      </c>
      <c r="BO75" s="612">
        <f t="shared" si="29"/>
        <v>1492</v>
      </c>
      <c r="BQ75" s="610">
        <f t="shared" si="30"/>
        <v>31</v>
      </c>
      <c r="BS75">
        <f t="shared" si="26"/>
        <v>1904</v>
      </c>
      <c r="BY75">
        <f t="shared" si="20"/>
        <v>1904</v>
      </c>
    </row>
    <row r="76" spans="2:77" x14ac:dyDescent="0.2">
      <c r="B76" s="735">
        <f t="shared" si="7"/>
        <v>51</v>
      </c>
      <c r="C76" s="736">
        <f t="shared" si="22"/>
        <v>1521</v>
      </c>
      <c r="D76" s="610">
        <f t="shared" si="23"/>
        <v>50</v>
      </c>
      <c r="E76" s="737">
        <f t="shared" si="31"/>
        <v>29</v>
      </c>
      <c r="F76" s="737">
        <f>SUM($E$27:E76)</f>
        <v>1521</v>
      </c>
      <c r="G76" s="738">
        <f t="shared" si="3"/>
        <v>0</v>
      </c>
      <c r="H76" s="739">
        <f>IF(D76&lt;=FinPlan!$D$707,PPMT(FinPlan!$D$708/12,1,FinPlan!$D$707+1-D76,G75*(-1000),0)/1000,)</f>
        <v>0</v>
      </c>
      <c r="I76" s="740">
        <f>IF(D76&lt;=FinPlan!$D$707,IPMT(FinPlan!$D$708/12,1,FinPlan!$D$707,G75*(-1000),0)/1000,)</f>
        <v>0</v>
      </c>
      <c r="L76" s="738">
        <f t="shared" si="8"/>
        <v>0</v>
      </c>
      <c r="M76" s="741">
        <f>IF(E76&lt;=0,0,1/(1+E76*FinPlan!$D$708/365))</f>
        <v>1</v>
      </c>
      <c r="N76" s="664">
        <f t="shared" si="9"/>
        <v>0</v>
      </c>
      <c r="O76" s="738">
        <f t="shared" si="4"/>
        <v>0</v>
      </c>
      <c r="P76" s="738"/>
      <c r="Q76" s="742"/>
      <c r="R76">
        <f t="shared" si="10"/>
        <v>1949</v>
      </c>
      <c r="S76" s="743">
        <f t="shared" si="5"/>
        <v>0</v>
      </c>
      <c r="T76" s="744">
        <f t="shared" si="6"/>
        <v>0</v>
      </c>
      <c r="U76" s="744">
        <f t="shared" si="11"/>
        <v>0</v>
      </c>
      <c r="V76" s="745"/>
      <c r="W76">
        <f t="shared" si="27"/>
        <v>1949</v>
      </c>
      <c r="X76" s="745">
        <v>0</v>
      </c>
      <c r="Y76" s="745"/>
      <c r="Z76" s="745"/>
      <c r="AA76">
        <f t="shared" si="0"/>
        <v>1904</v>
      </c>
      <c r="AE76">
        <f t="shared" si="12"/>
        <v>1904</v>
      </c>
      <c r="AF76">
        <f t="shared" si="13"/>
        <v>2</v>
      </c>
      <c r="AG76">
        <f t="shared" si="1"/>
        <v>0</v>
      </c>
      <c r="AH76">
        <f t="shared" si="2"/>
        <v>0</v>
      </c>
      <c r="AJ76">
        <f t="shared" si="14"/>
        <v>1949</v>
      </c>
      <c r="AK76" s="594">
        <f>SUM($X$27:X76)</f>
        <v>0</v>
      </c>
      <c r="AL76" s="594">
        <f>SUM($S$27:S76)</f>
        <v>0</v>
      </c>
      <c r="AM76" s="594">
        <f t="shared" si="15"/>
        <v>0</v>
      </c>
      <c r="AN76" s="594">
        <f t="shared" si="16"/>
        <v>0</v>
      </c>
      <c r="AO76" s="594">
        <f t="shared" si="17"/>
        <v>0</v>
      </c>
      <c r="AP76" s="594">
        <f t="shared" si="24"/>
        <v>0</v>
      </c>
      <c r="AQ76">
        <f t="shared" si="18"/>
        <v>0</v>
      </c>
      <c r="AY76" s="749">
        <f>AZ76*(FinPlan!$D$710/12)</f>
        <v>0</v>
      </c>
      <c r="AZ76" s="738">
        <f>G75*FinPlan!$D$709</f>
        <v>0</v>
      </c>
      <c r="BJ76" s="736"/>
      <c r="BK76" s="610">
        <f t="shared" si="25"/>
        <v>50</v>
      </c>
      <c r="BM76" s="612">
        <f t="shared" si="28"/>
        <v>1492</v>
      </c>
      <c r="BO76" s="612">
        <f t="shared" si="29"/>
        <v>1521</v>
      </c>
      <c r="BQ76" s="610">
        <f t="shared" si="30"/>
        <v>29</v>
      </c>
      <c r="BS76">
        <f t="shared" si="26"/>
        <v>1904</v>
      </c>
      <c r="BY76">
        <f t="shared" si="20"/>
        <v>1904</v>
      </c>
    </row>
    <row r="77" spans="2:77" x14ac:dyDescent="0.2">
      <c r="B77" s="735">
        <f t="shared" si="7"/>
        <v>52</v>
      </c>
      <c r="C77" s="736">
        <f t="shared" si="22"/>
        <v>1552</v>
      </c>
      <c r="D77" s="610">
        <f t="shared" si="23"/>
        <v>51</v>
      </c>
      <c r="E77" s="737">
        <f t="shared" si="31"/>
        <v>31</v>
      </c>
      <c r="F77" s="737">
        <f>SUM($E$27:E77)</f>
        <v>1552</v>
      </c>
      <c r="G77" s="738">
        <f t="shared" si="3"/>
        <v>0</v>
      </c>
      <c r="H77" s="739">
        <f>IF(D77&lt;=FinPlan!$D$707,PPMT(FinPlan!$D$708/12,1,FinPlan!$D$707+1-D77,G76*(-1000),0)/1000,)</f>
        <v>0</v>
      </c>
      <c r="I77" s="740">
        <f>IF(D77&lt;=FinPlan!$D$707,IPMT(FinPlan!$D$708/12,1,FinPlan!$D$707,G76*(-1000),0)/1000,)</f>
        <v>0</v>
      </c>
      <c r="L77" s="738">
        <f t="shared" si="8"/>
        <v>0</v>
      </c>
      <c r="M77" s="741">
        <f>IF(E77&lt;=0,0,1/(1+E77*FinPlan!$D$708/365))</f>
        <v>1</v>
      </c>
      <c r="N77" s="664">
        <f t="shared" si="9"/>
        <v>0</v>
      </c>
      <c r="O77" s="738">
        <f t="shared" si="4"/>
        <v>0</v>
      </c>
      <c r="P77" s="738"/>
      <c r="Q77" s="742"/>
      <c r="R77">
        <f t="shared" si="10"/>
        <v>1950</v>
      </c>
      <c r="S77" s="743">
        <f t="shared" si="5"/>
        <v>0</v>
      </c>
      <c r="T77" s="744">
        <f t="shared" si="6"/>
        <v>0</v>
      </c>
      <c r="U77" s="744">
        <f t="shared" si="11"/>
        <v>0</v>
      </c>
      <c r="V77" s="745"/>
      <c r="W77">
        <f t="shared" si="27"/>
        <v>1950</v>
      </c>
      <c r="X77" s="745">
        <v>0</v>
      </c>
      <c r="Y77" s="745"/>
      <c r="Z77" s="745"/>
      <c r="AA77">
        <f t="shared" si="0"/>
        <v>1904</v>
      </c>
      <c r="AE77">
        <f t="shared" si="12"/>
        <v>1904</v>
      </c>
      <c r="AF77">
        <f t="shared" si="13"/>
        <v>3</v>
      </c>
      <c r="AG77">
        <f t="shared" si="1"/>
        <v>0</v>
      </c>
      <c r="AH77">
        <f t="shared" si="2"/>
        <v>0</v>
      </c>
      <c r="AJ77">
        <f t="shared" si="14"/>
        <v>1950</v>
      </c>
      <c r="AK77" s="594">
        <f>SUM($X$27:X77)</f>
        <v>0</v>
      </c>
      <c r="AL77" s="594">
        <f>SUM($S$27:S77)</f>
        <v>0</v>
      </c>
      <c r="AM77" s="594">
        <f t="shared" si="15"/>
        <v>0</v>
      </c>
      <c r="AN77" s="594">
        <f t="shared" si="16"/>
        <v>0</v>
      </c>
      <c r="AO77" s="594">
        <f t="shared" si="17"/>
        <v>0</v>
      </c>
      <c r="AP77" s="594">
        <f t="shared" si="24"/>
        <v>0</v>
      </c>
      <c r="AQ77">
        <f t="shared" si="18"/>
        <v>0</v>
      </c>
      <c r="AY77" s="749">
        <f>AZ77*(FinPlan!$D$710/12)</f>
        <v>0</v>
      </c>
      <c r="AZ77" s="738">
        <f>G76*FinPlan!$D$709</f>
        <v>0</v>
      </c>
      <c r="BJ77" s="736"/>
      <c r="BK77" s="610">
        <f t="shared" si="25"/>
        <v>51</v>
      </c>
      <c r="BM77" s="612">
        <f t="shared" si="28"/>
        <v>1521</v>
      </c>
      <c r="BO77" s="612">
        <f t="shared" si="29"/>
        <v>1552</v>
      </c>
      <c r="BQ77" s="610">
        <f t="shared" si="30"/>
        <v>31</v>
      </c>
      <c r="BS77">
        <f t="shared" si="26"/>
        <v>1904</v>
      </c>
      <c r="BY77">
        <f t="shared" si="20"/>
        <v>1904</v>
      </c>
    </row>
    <row r="78" spans="2:77" x14ac:dyDescent="0.2">
      <c r="B78" s="735">
        <f t="shared" si="7"/>
        <v>53</v>
      </c>
      <c r="C78" s="736">
        <f t="shared" si="22"/>
        <v>1582</v>
      </c>
      <c r="D78" s="610">
        <f t="shared" si="23"/>
        <v>52</v>
      </c>
      <c r="E78" s="737">
        <f t="shared" si="31"/>
        <v>30</v>
      </c>
      <c r="F78" s="737">
        <f>SUM($E$27:E78)</f>
        <v>1582</v>
      </c>
      <c r="G78" s="738">
        <f t="shared" si="3"/>
        <v>0</v>
      </c>
      <c r="H78" s="739">
        <f>IF(D78&lt;=FinPlan!$D$707,PPMT(FinPlan!$D$708/12,1,FinPlan!$D$707+1-D78,G77*(-1000),0)/1000,)</f>
        <v>0</v>
      </c>
      <c r="I78" s="740">
        <f>IF(D78&lt;=FinPlan!$D$707,IPMT(FinPlan!$D$708/12,1,FinPlan!$D$707,G77*(-1000),0)/1000,)</f>
        <v>0</v>
      </c>
      <c r="L78" s="738">
        <f t="shared" si="8"/>
        <v>0</v>
      </c>
      <c r="M78" s="741">
        <f>IF(E78&lt;=0,0,1/(1+E78*FinPlan!$D$708/365))</f>
        <v>1</v>
      </c>
      <c r="N78" s="664">
        <f t="shared" si="9"/>
        <v>0</v>
      </c>
      <c r="O78" s="738">
        <f t="shared" si="4"/>
        <v>0</v>
      </c>
      <c r="P78" s="738"/>
      <c r="Q78" s="742"/>
      <c r="R78">
        <f t="shared" si="10"/>
        <v>1951</v>
      </c>
      <c r="S78" s="743">
        <f t="shared" si="5"/>
        <v>0</v>
      </c>
      <c r="T78" s="744">
        <f t="shared" si="6"/>
        <v>0</v>
      </c>
      <c r="U78" s="744">
        <f t="shared" si="11"/>
        <v>0</v>
      </c>
      <c r="V78" s="745"/>
      <c r="W78">
        <f t="shared" si="27"/>
        <v>1951</v>
      </c>
      <c r="X78" s="745">
        <v>0</v>
      </c>
      <c r="Y78" s="745"/>
      <c r="Z78" s="745"/>
      <c r="AA78">
        <f t="shared" si="0"/>
        <v>1904</v>
      </c>
      <c r="AE78">
        <f t="shared" si="12"/>
        <v>1904</v>
      </c>
      <c r="AF78">
        <f t="shared" si="13"/>
        <v>4</v>
      </c>
      <c r="AG78">
        <f t="shared" si="1"/>
        <v>0</v>
      </c>
      <c r="AH78">
        <f t="shared" si="2"/>
        <v>0</v>
      </c>
      <c r="AJ78">
        <f t="shared" si="14"/>
        <v>1951</v>
      </c>
      <c r="AK78" s="594">
        <f>SUM($X$27:X78)</f>
        <v>0</v>
      </c>
      <c r="AL78" s="594">
        <f>SUM($S$27:S78)</f>
        <v>0</v>
      </c>
      <c r="AM78" s="594">
        <f t="shared" si="15"/>
        <v>0</v>
      </c>
      <c r="AN78" s="594">
        <f t="shared" si="16"/>
        <v>0</v>
      </c>
      <c r="AO78" s="594">
        <f t="shared" si="17"/>
        <v>0</v>
      </c>
      <c r="AP78" s="594">
        <f t="shared" si="24"/>
        <v>0</v>
      </c>
      <c r="AQ78">
        <f t="shared" si="18"/>
        <v>0</v>
      </c>
      <c r="AY78" s="749">
        <f>AZ78*(FinPlan!$D$710/12)</f>
        <v>0</v>
      </c>
      <c r="AZ78" s="738">
        <f>G77*FinPlan!$D$709</f>
        <v>0</v>
      </c>
      <c r="BJ78" s="736"/>
      <c r="BK78" s="610">
        <f t="shared" si="25"/>
        <v>52</v>
      </c>
      <c r="BM78" s="612">
        <f t="shared" si="28"/>
        <v>1552</v>
      </c>
      <c r="BO78" s="612">
        <f t="shared" si="29"/>
        <v>1582</v>
      </c>
      <c r="BQ78" s="610">
        <f t="shared" si="30"/>
        <v>30</v>
      </c>
      <c r="BS78">
        <f t="shared" si="26"/>
        <v>1904</v>
      </c>
      <c r="BY78">
        <f t="shared" si="20"/>
        <v>1904</v>
      </c>
    </row>
    <row r="79" spans="2:77" x14ac:dyDescent="0.2">
      <c r="B79" s="735">
        <f t="shared" si="7"/>
        <v>54</v>
      </c>
      <c r="C79" s="736">
        <f t="shared" si="22"/>
        <v>1613</v>
      </c>
      <c r="D79" s="610">
        <f t="shared" si="23"/>
        <v>53</v>
      </c>
      <c r="E79" s="737">
        <f t="shared" si="31"/>
        <v>31</v>
      </c>
      <c r="F79" s="737">
        <f>SUM($E$27:E79)</f>
        <v>1613</v>
      </c>
      <c r="G79" s="738">
        <f t="shared" si="3"/>
        <v>0</v>
      </c>
      <c r="H79" s="739">
        <f>IF(D79&lt;=FinPlan!$D$707,PPMT(FinPlan!$D$708/12,1,FinPlan!$D$707+1-D79,G78*(-1000),0)/1000,)</f>
        <v>0</v>
      </c>
      <c r="I79" s="740">
        <f>IF(D79&lt;=FinPlan!$D$707,IPMT(FinPlan!$D$708/12,1,FinPlan!$D$707,G78*(-1000),0)/1000,)</f>
        <v>0</v>
      </c>
      <c r="L79" s="738">
        <f t="shared" si="8"/>
        <v>0</v>
      </c>
      <c r="M79" s="741">
        <f>IF(E79&lt;=0,0,1/(1+E79*FinPlan!$D$708/365))</f>
        <v>1</v>
      </c>
      <c r="N79" s="664">
        <f t="shared" si="9"/>
        <v>0</v>
      </c>
      <c r="O79" s="738">
        <f t="shared" si="4"/>
        <v>0</v>
      </c>
      <c r="P79" s="738"/>
      <c r="Q79" s="742"/>
      <c r="R79">
        <f t="shared" si="10"/>
        <v>1952</v>
      </c>
      <c r="S79" s="743">
        <f t="shared" si="5"/>
        <v>0</v>
      </c>
      <c r="T79" s="744">
        <f t="shared" si="6"/>
        <v>0</v>
      </c>
      <c r="U79" s="744">
        <f t="shared" si="11"/>
        <v>0</v>
      </c>
      <c r="V79" s="745"/>
      <c r="W79">
        <f t="shared" si="27"/>
        <v>1952</v>
      </c>
      <c r="X79" s="745">
        <v>0</v>
      </c>
      <c r="Y79" s="745"/>
      <c r="Z79" s="745"/>
      <c r="AA79">
        <f t="shared" si="0"/>
        <v>1904</v>
      </c>
      <c r="AE79">
        <f t="shared" si="12"/>
        <v>1904</v>
      </c>
      <c r="AF79">
        <f t="shared" si="13"/>
        <v>5</v>
      </c>
      <c r="AG79">
        <f t="shared" si="1"/>
        <v>0</v>
      </c>
      <c r="AH79">
        <f t="shared" si="2"/>
        <v>0</v>
      </c>
      <c r="AJ79">
        <f t="shared" si="14"/>
        <v>1952</v>
      </c>
      <c r="AK79" s="594">
        <f>SUM($X$27:X79)</f>
        <v>0</v>
      </c>
      <c r="AL79" s="594">
        <f>SUM($S$27:S79)</f>
        <v>0</v>
      </c>
      <c r="AM79" s="594">
        <f t="shared" si="15"/>
        <v>0</v>
      </c>
      <c r="AN79" s="594">
        <f t="shared" si="16"/>
        <v>0</v>
      </c>
      <c r="AO79" s="594">
        <f t="shared" si="17"/>
        <v>0</v>
      </c>
      <c r="AP79" s="594">
        <f t="shared" si="24"/>
        <v>0</v>
      </c>
      <c r="AQ79">
        <f t="shared" si="18"/>
        <v>0</v>
      </c>
      <c r="AY79" s="749">
        <f>AZ79*(FinPlan!$D$710/12)</f>
        <v>0</v>
      </c>
      <c r="AZ79" s="738">
        <f>G78*FinPlan!$D$709</f>
        <v>0</v>
      </c>
      <c r="BJ79" s="736"/>
      <c r="BK79" s="610">
        <f t="shared" si="25"/>
        <v>53</v>
      </c>
      <c r="BM79" s="612">
        <f t="shared" si="28"/>
        <v>1582</v>
      </c>
      <c r="BO79" s="612">
        <f t="shared" si="29"/>
        <v>1613</v>
      </c>
      <c r="BQ79" s="610">
        <f t="shared" si="30"/>
        <v>31</v>
      </c>
      <c r="BS79">
        <f t="shared" si="26"/>
        <v>1904</v>
      </c>
      <c r="BY79">
        <f t="shared" si="20"/>
        <v>1904</v>
      </c>
    </row>
    <row r="80" spans="2:77" x14ac:dyDescent="0.2">
      <c r="B80" s="735">
        <f t="shared" si="7"/>
        <v>55</v>
      </c>
      <c r="C80" s="736">
        <f t="shared" si="22"/>
        <v>1643</v>
      </c>
      <c r="D80" s="610">
        <f t="shared" si="23"/>
        <v>54</v>
      </c>
      <c r="E80" s="737">
        <f t="shared" si="31"/>
        <v>30</v>
      </c>
      <c r="F80" s="737">
        <f>SUM($E$27:E80)</f>
        <v>1643</v>
      </c>
      <c r="G80" s="738">
        <f t="shared" si="3"/>
        <v>0</v>
      </c>
      <c r="H80" s="739">
        <f>IF(D80&lt;=FinPlan!$D$707,PPMT(FinPlan!$D$708/12,1,FinPlan!$D$707+1-D80,G79*(-1000),0)/1000,)</f>
        <v>0</v>
      </c>
      <c r="I80" s="740">
        <f>IF(D80&lt;=FinPlan!$D$707,IPMT(FinPlan!$D$708/12,1,FinPlan!$D$707,G79*(-1000),0)/1000,)</f>
        <v>0</v>
      </c>
      <c r="L80" s="738">
        <f t="shared" si="8"/>
        <v>0</v>
      </c>
      <c r="M80" s="741">
        <f>IF(E80&lt;=0,0,1/(1+E80*FinPlan!$D$708/365))</f>
        <v>1</v>
      </c>
      <c r="N80" s="664">
        <f t="shared" si="9"/>
        <v>0</v>
      </c>
      <c r="O80" s="738">
        <f t="shared" si="4"/>
        <v>0</v>
      </c>
      <c r="P80" s="738"/>
      <c r="Q80" s="742"/>
      <c r="R80">
        <f t="shared" si="10"/>
        <v>1953</v>
      </c>
      <c r="S80" s="743">
        <f t="shared" si="5"/>
        <v>0</v>
      </c>
      <c r="T80" s="744">
        <f t="shared" si="6"/>
        <v>0</v>
      </c>
      <c r="U80" s="744">
        <f t="shared" si="11"/>
        <v>0</v>
      </c>
      <c r="V80" s="745"/>
      <c r="W80">
        <f t="shared" si="27"/>
        <v>1953</v>
      </c>
      <c r="X80" s="745">
        <v>0</v>
      </c>
      <c r="Y80" s="745"/>
      <c r="Z80" s="745"/>
      <c r="AA80">
        <f t="shared" si="0"/>
        <v>1904</v>
      </c>
      <c r="AE80">
        <f t="shared" si="12"/>
        <v>1904</v>
      </c>
      <c r="AF80">
        <f t="shared" si="13"/>
        <v>6</v>
      </c>
      <c r="AG80">
        <f t="shared" si="1"/>
        <v>0</v>
      </c>
      <c r="AH80">
        <f t="shared" si="2"/>
        <v>0</v>
      </c>
      <c r="AJ80">
        <f t="shared" si="14"/>
        <v>1953</v>
      </c>
      <c r="AK80" s="594">
        <f>SUM($X$27:X80)</f>
        <v>0</v>
      </c>
      <c r="AL80" s="594">
        <f>SUM($S$27:S80)</f>
        <v>0</v>
      </c>
      <c r="AM80" s="594">
        <f t="shared" si="15"/>
        <v>0</v>
      </c>
      <c r="AN80" s="594">
        <f t="shared" si="16"/>
        <v>0</v>
      </c>
      <c r="AO80" s="594">
        <f t="shared" si="17"/>
        <v>0</v>
      </c>
      <c r="AP80" s="594">
        <f t="shared" si="24"/>
        <v>0</v>
      </c>
      <c r="AQ80">
        <f t="shared" si="18"/>
        <v>0</v>
      </c>
      <c r="AY80" s="749">
        <f>AZ80*(FinPlan!$D$710/12)</f>
        <v>0</v>
      </c>
      <c r="AZ80" s="738">
        <f>G79*FinPlan!$D$709</f>
        <v>0</v>
      </c>
      <c r="BJ80" s="736"/>
      <c r="BK80" s="610">
        <f t="shared" si="25"/>
        <v>54</v>
      </c>
      <c r="BM80" s="612">
        <f t="shared" si="28"/>
        <v>1613</v>
      </c>
      <c r="BO80" s="612">
        <f t="shared" si="29"/>
        <v>1643</v>
      </c>
      <c r="BQ80" s="610">
        <f t="shared" si="30"/>
        <v>30</v>
      </c>
      <c r="BS80">
        <f t="shared" si="26"/>
        <v>1904</v>
      </c>
      <c r="BY80">
        <f t="shared" si="20"/>
        <v>1904</v>
      </c>
    </row>
    <row r="81" spans="2:77" x14ac:dyDescent="0.2">
      <c r="B81" s="735">
        <f t="shared" si="7"/>
        <v>56</v>
      </c>
      <c r="C81" s="736">
        <f t="shared" si="22"/>
        <v>1674</v>
      </c>
      <c r="D81" s="610">
        <f t="shared" si="23"/>
        <v>55</v>
      </c>
      <c r="E81" s="737">
        <f t="shared" si="31"/>
        <v>31</v>
      </c>
      <c r="F81" s="737">
        <f>SUM($E$27:E81)</f>
        <v>1674</v>
      </c>
      <c r="G81" s="738">
        <f t="shared" si="3"/>
        <v>0</v>
      </c>
      <c r="H81" s="739">
        <f>IF(D81&lt;=FinPlan!$D$707,PPMT(FinPlan!$D$708/12,1,FinPlan!$D$707+1-D81,G80*(-1000),0)/1000,)</f>
        <v>0</v>
      </c>
      <c r="I81" s="740">
        <f>IF(D81&lt;=FinPlan!$D$707,IPMT(FinPlan!$D$708/12,1,FinPlan!$D$707,G80*(-1000),0)/1000,)</f>
        <v>0</v>
      </c>
      <c r="L81" s="738">
        <f t="shared" si="8"/>
        <v>0</v>
      </c>
      <c r="M81" s="741">
        <f>IF(E81&lt;=0,0,1/(1+E81*FinPlan!$D$708/365))</f>
        <v>1</v>
      </c>
      <c r="N81" s="664">
        <f t="shared" si="9"/>
        <v>0</v>
      </c>
      <c r="O81" s="738">
        <f t="shared" si="4"/>
        <v>0</v>
      </c>
      <c r="P81" s="738"/>
      <c r="Q81" s="742"/>
      <c r="R81">
        <f t="shared" si="10"/>
        <v>1954</v>
      </c>
      <c r="S81" s="743">
        <f t="shared" si="5"/>
        <v>0</v>
      </c>
      <c r="T81" s="744">
        <f t="shared" si="6"/>
        <v>0</v>
      </c>
      <c r="U81" s="744">
        <f t="shared" si="11"/>
        <v>0</v>
      </c>
      <c r="V81" s="745"/>
      <c r="W81">
        <f t="shared" si="27"/>
        <v>1954</v>
      </c>
      <c r="X81" s="745">
        <v>0</v>
      </c>
      <c r="Y81" s="745"/>
      <c r="Z81" s="745"/>
      <c r="AA81">
        <f t="shared" si="0"/>
        <v>1904</v>
      </c>
      <c r="AE81">
        <f t="shared" si="12"/>
        <v>1904</v>
      </c>
      <c r="AF81">
        <f t="shared" si="13"/>
        <v>7</v>
      </c>
      <c r="AG81">
        <f t="shared" si="1"/>
        <v>0</v>
      </c>
      <c r="AH81">
        <f t="shared" si="2"/>
        <v>0</v>
      </c>
      <c r="AJ81">
        <f t="shared" si="14"/>
        <v>1954</v>
      </c>
      <c r="AK81" s="594">
        <f>SUM($X$27:X81)</f>
        <v>0</v>
      </c>
      <c r="AL81" s="594">
        <f>SUM($S$27:S81)</f>
        <v>0</v>
      </c>
      <c r="AM81" s="594">
        <f t="shared" si="15"/>
        <v>0</v>
      </c>
      <c r="AN81" s="594">
        <f t="shared" si="16"/>
        <v>0</v>
      </c>
      <c r="AO81" s="594">
        <f t="shared" si="17"/>
        <v>0</v>
      </c>
      <c r="AP81" s="594">
        <f t="shared" si="24"/>
        <v>0</v>
      </c>
      <c r="AQ81">
        <f t="shared" si="18"/>
        <v>0</v>
      </c>
      <c r="AY81" s="749">
        <f>AZ81*(FinPlan!$D$710/12)</f>
        <v>0</v>
      </c>
      <c r="AZ81" s="738">
        <f>G80*FinPlan!$D$709</f>
        <v>0</v>
      </c>
      <c r="BJ81" s="736"/>
      <c r="BK81" s="610">
        <f t="shared" si="25"/>
        <v>55</v>
      </c>
      <c r="BM81" s="612">
        <f t="shared" si="28"/>
        <v>1643</v>
      </c>
      <c r="BO81" s="612">
        <f t="shared" si="29"/>
        <v>1674</v>
      </c>
      <c r="BQ81" s="610">
        <f t="shared" si="30"/>
        <v>31</v>
      </c>
      <c r="BS81">
        <f t="shared" si="26"/>
        <v>1904</v>
      </c>
      <c r="BY81">
        <f t="shared" si="20"/>
        <v>1904</v>
      </c>
    </row>
    <row r="82" spans="2:77" x14ac:dyDescent="0.2">
      <c r="B82" s="735">
        <f t="shared" si="7"/>
        <v>57</v>
      </c>
      <c r="C82" s="736">
        <f t="shared" si="22"/>
        <v>1705</v>
      </c>
      <c r="D82" s="610">
        <f t="shared" si="23"/>
        <v>56</v>
      </c>
      <c r="E82" s="737">
        <f t="shared" si="31"/>
        <v>31</v>
      </c>
      <c r="F82" s="737">
        <f>SUM($E$27:E82)</f>
        <v>1705</v>
      </c>
      <c r="G82" s="738">
        <f t="shared" si="3"/>
        <v>0</v>
      </c>
      <c r="H82" s="739">
        <f>IF(D82&lt;=FinPlan!$D$707,PPMT(FinPlan!$D$708/12,1,FinPlan!$D$707+1-D82,G81*(-1000),0)/1000,)</f>
        <v>0</v>
      </c>
      <c r="I82" s="740">
        <f>IF(D82&lt;=FinPlan!$D$707,IPMT(FinPlan!$D$708/12,1,FinPlan!$D$707,G81*(-1000),0)/1000,)</f>
        <v>0</v>
      </c>
      <c r="L82" s="738">
        <f t="shared" si="8"/>
        <v>0</v>
      </c>
      <c r="M82" s="741">
        <f>IF(E82&lt;=0,0,1/(1+E82*FinPlan!$D$708/365))</f>
        <v>1</v>
      </c>
      <c r="N82" s="664">
        <f t="shared" si="9"/>
        <v>0</v>
      </c>
      <c r="O82" s="738">
        <f t="shared" si="4"/>
        <v>0</v>
      </c>
      <c r="P82" s="738"/>
      <c r="Q82" s="742"/>
      <c r="R82">
        <f t="shared" si="10"/>
        <v>1955</v>
      </c>
      <c r="S82" s="743">
        <f t="shared" si="5"/>
        <v>0</v>
      </c>
      <c r="T82" s="744">
        <f t="shared" si="6"/>
        <v>0</v>
      </c>
      <c r="U82" s="744">
        <f t="shared" si="11"/>
        <v>0</v>
      </c>
      <c r="V82" s="745"/>
      <c r="W82">
        <f t="shared" si="27"/>
        <v>1955</v>
      </c>
      <c r="X82" s="745">
        <v>0</v>
      </c>
      <c r="Y82" s="745"/>
      <c r="Z82" s="745"/>
      <c r="AA82">
        <f t="shared" si="0"/>
        <v>1904</v>
      </c>
      <c r="AE82">
        <f t="shared" si="12"/>
        <v>1904</v>
      </c>
      <c r="AF82">
        <f t="shared" si="13"/>
        <v>8</v>
      </c>
      <c r="AG82">
        <f t="shared" si="1"/>
        <v>0</v>
      </c>
      <c r="AH82">
        <f t="shared" si="2"/>
        <v>0</v>
      </c>
      <c r="AJ82">
        <f t="shared" si="14"/>
        <v>1955</v>
      </c>
      <c r="AK82" s="594">
        <f>SUM($X$27:X82)</f>
        <v>0</v>
      </c>
      <c r="AL82" s="594">
        <f>SUM($S$27:S82)</f>
        <v>0</v>
      </c>
      <c r="AM82" s="594">
        <f t="shared" si="15"/>
        <v>0</v>
      </c>
      <c r="AN82" s="594">
        <f t="shared" si="16"/>
        <v>0</v>
      </c>
      <c r="AO82" s="594">
        <f t="shared" si="17"/>
        <v>0</v>
      </c>
      <c r="AP82" s="594">
        <f t="shared" si="24"/>
        <v>0</v>
      </c>
      <c r="AQ82">
        <f t="shared" si="18"/>
        <v>0</v>
      </c>
      <c r="AY82" s="749">
        <f>AZ82*(FinPlan!$D$710/12)</f>
        <v>0</v>
      </c>
      <c r="AZ82" s="738">
        <f>G81*FinPlan!$D$709</f>
        <v>0</v>
      </c>
      <c r="BJ82" s="736"/>
      <c r="BK82" s="610">
        <f t="shared" si="25"/>
        <v>56</v>
      </c>
      <c r="BM82" s="612">
        <f t="shared" si="28"/>
        <v>1674</v>
      </c>
      <c r="BO82" s="612">
        <f t="shared" si="29"/>
        <v>1705</v>
      </c>
      <c r="BQ82" s="610">
        <f t="shared" si="30"/>
        <v>31</v>
      </c>
      <c r="BS82">
        <f t="shared" si="26"/>
        <v>1904</v>
      </c>
      <c r="BY82">
        <f t="shared" si="20"/>
        <v>1904</v>
      </c>
    </row>
    <row r="83" spans="2:77" x14ac:dyDescent="0.2">
      <c r="B83" s="735">
        <f t="shared" si="7"/>
        <v>58</v>
      </c>
      <c r="C83" s="736">
        <f t="shared" si="22"/>
        <v>1735</v>
      </c>
      <c r="D83" s="610">
        <f t="shared" si="23"/>
        <v>57</v>
      </c>
      <c r="E83" s="737">
        <f t="shared" si="31"/>
        <v>30</v>
      </c>
      <c r="F83" s="737">
        <f>SUM($E$27:E83)</f>
        <v>1735</v>
      </c>
      <c r="G83" s="738">
        <f t="shared" si="3"/>
        <v>0</v>
      </c>
      <c r="H83" s="739">
        <f>IF(D83&lt;=FinPlan!$D$707,PPMT(FinPlan!$D$708/12,1,FinPlan!$D$707+1-D83,G82*(-1000),0)/1000,)</f>
        <v>0</v>
      </c>
      <c r="I83" s="740">
        <f>IF(D83&lt;=FinPlan!$D$707,IPMT(FinPlan!$D$708/12,1,FinPlan!$D$707,G82*(-1000),0)/1000,)</f>
        <v>0</v>
      </c>
      <c r="L83" s="738">
        <f t="shared" si="8"/>
        <v>0</v>
      </c>
      <c r="M83" s="741">
        <f>IF(E83&lt;=0,0,1/(1+E83*FinPlan!$D$708/365))</f>
        <v>1</v>
      </c>
      <c r="N83" s="664">
        <f t="shared" si="9"/>
        <v>0</v>
      </c>
      <c r="O83" s="738">
        <f t="shared" si="4"/>
        <v>0</v>
      </c>
      <c r="P83" s="738"/>
      <c r="Q83" s="742"/>
      <c r="R83">
        <f t="shared" si="10"/>
        <v>1956</v>
      </c>
      <c r="S83" s="743">
        <f t="shared" si="5"/>
        <v>0</v>
      </c>
      <c r="T83" s="744">
        <f t="shared" si="6"/>
        <v>0</v>
      </c>
      <c r="U83" s="744">
        <f t="shared" si="11"/>
        <v>0</v>
      </c>
      <c r="V83" s="745"/>
      <c r="W83">
        <f t="shared" si="27"/>
        <v>1956</v>
      </c>
      <c r="X83" s="745">
        <v>0</v>
      </c>
      <c r="Y83" s="745"/>
      <c r="Z83" s="745"/>
      <c r="AA83">
        <f t="shared" si="0"/>
        <v>1904</v>
      </c>
      <c r="AE83">
        <f t="shared" si="12"/>
        <v>1904</v>
      </c>
      <c r="AF83">
        <f t="shared" si="13"/>
        <v>9</v>
      </c>
      <c r="AG83">
        <f t="shared" si="1"/>
        <v>0</v>
      </c>
      <c r="AH83">
        <f t="shared" si="2"/>
        <v>0</v>
      </c>
      <c r="AJ83">
        <f t="shared" si="14"/>
        <v>1956</v>
      </c>
      <c r="AK83" s="594">
        <f>SUM($X$27:X83)</f>
        <v>0</v>
      </c>
      <c r="AL83" s="594">
        <f>SUM($S$27:S83)</f>
        <v>0</v>
      </c>
      <c r="AM83" s="594">
        <f t="shared" si="15"/>
        <v>0</v>
      </c>
      <c r="AN83" s="594">
        <f t="shared" si="16"/>
        <v>0</v>
      </c>
      <c r="AO83" s="594">
        <f t="shared" si="17"/>
        <v>0</v>
      </c>
      <c r="AP83" s="594">
        <f t="shared" si="24"/>
        <v>0</v>
      </c>
      <c r="AQ83">
        <f t="shared" si="18"/>
        <v>0</v>
      </c>
      <c r="AY83" s="749">
        <f>AZ83*(FinPlan!$D$710/12)</f>
        <v>0</v>
      </c>
      <c r="AZ83" s="738">
        <f>G82*FinPlan!$D$709</f>
        <v>0</v>
      </c>
      <c r="BJ83" s="736"/>
      <c r="BK83" s="610">
        <f t="shared" si="25"/>
        <v>57</v>
      </c>
      <c r="BM83" s="612">
        <f t="shared" si="28"/>
        <v>1705</v>
      </c>
      <c r="BO83" s="612">
        <f t="shared" si="29"/>
        <v>1735</v>
      </c>
      <c r="BQ83" s="610">
        <f t="shared" si="30"/>
        <v>30</v>
      </c>
      <c r="BS83">
        <f t="shared" si="26"/>
        <v>1904</v>
      </c>
      <c r="BY83">
        <f t="shared" si="20"/>
        <v>1904</v>
      </c>
    </row>
    <row r="84" spans="2:77" x14ac:dyDescent="0.2">
      <c r="B84" s="735">
        <f t="shared" si="7"/>
        <v>59</v>
      </c>
      <c r="C84" s="736">
        <f t="shared" si="22"/>
        <v>1766</v>
      </c>
      <c r="D84" s="610">
        <f t="shared" si="23"/>
        <v>58</v>
      </c>
      <c r="E84" s="737">
        <f t="shared" si="31"/>
        <v>31</v>
      </c>
      <c r="F84" s="737">
        <f>SUM($E$27:E84)</f>
        <v>1766</v>
      </c>
      <c r="G84" s="738">
        <f t="shared" si="3"/>
        <v>0</v>
      </c>
      <c r="H84" s="739">
        <f>IF(D84&lt;=FinPlan!$D$707,PPMT(FinPlan!$D$708/12,1,FinPlan!$D$707+1-D84,G83*(-1000),0)/1000,)</f>
        <v>0</v>
      </c>
      <c r="I84" s="740">
        <f>IF(D84&lt;=FinPlan!$D$707,IPMT(FinPlan!$D$708/12,1,FinPlan!$D$707,G83*(-1000),0)/1000,)</f>
        <v>0</v>
      </c>
      <c r="L84" s="738">
        <f t="shared" si="8"/>
        <v>0</v>
      </c>
      <c r="M84" s="741">
        <f>IF(E84&lt;=0,0,1/(1+E84*FinPlan!$D$708/365))</f>
        <v>1</v>
      </c>
      <c r="N84" s="664">
        <f t="shared" si="9"/>
        <v>0</v>
      </c>
      <c r="O84" s="738">
        <f t="shared" si="4"/>
        <v>0</v>
      </c>
      <c r="P84" s="738"/>
      <c r="Q84" s="742"/>
      <c r="R84">
        <f t="shared" si="10"/>
        <v>1957</v>
      </c>
      <c r="S84" s="743">
        <f t="shared" si="5"/>
        <v>0</v>
      </c>
      <c r="T84" s="744">
        <f t="shared" si="6"/>
        <v>0</v>
      </c>
      <c r="U84" s="744">
        <f t="shared" si="11"/>
        <v>0</v>
      </c>
      <c r="V84" s="745"/>
      <c r="W84">
        <f t="shared" si="27"/>
        <v>1957</v>
      </c>
      <c r="X84" s="745">
        <v>0</v>
      </c>
      <c r="Y84" s="745"/>
      <c r="Z84" s="745"/>
      <c r="AA84">
        <f t="shared" si="0"/>
        <v>1904</v>
      </c>
      <c r="AE84">
        <f t="shared" si="12"/>
        <v>1904</v>
      </c>
      <c r="AF84">
        <f t="shared" si="13"/>
        <v>10</v>
      </c>
      <c r="AG84">
        <f t="shared" si="1"/>
        <v>0</v>
      </c>
      <c r="AH84">
        <f t="shared" si="2"/>
        <v>0</v>
      </c>
      <c r="AJ84">
        <f t="shared" si="14"/>
        <v>1957</v>
      </c>
      <c r="AK84" s="594">
        <f>SUM($X$27:X84)</f>
        <v>0</v>
      </c>
      <c r="AL84" s="594">
        <f>SUM($S$27:S84)</f>
        <v>0</v>
      </c>
      <c r="AM84" s="594">
        <f t="shared" si="15"/>
        <v>0</v>
      </c>
      <c r="AN84" s="594">
        <f t="shared" si="16"/>
        <v>0</v>
      </c>
      <c r="AO84" s="594">
        <f t="shared" si="17"/>
        <v>0</v>
      </c>
      <c r="AP84" s="594">
        <f t="shared" si="24"/>
        <v>0</v>
      </c>
      <c r="AQ84">
        <f t="shared" si="18"/>
        <v>0</v>
      </c>
      <c r="AY84" s="749">
        <f>AZ84*(FinPlan!$D$710/12)</f>
        <v>0</v>
      </c>
      <c r="AZ84" s="738">
        <f>G83*FinPlan!$D$709</f>
        <v>0</v>
      </c>
      <c r="BJ84" s="736"/>
      <c r="BK84" s="610">
        <f t="shared" si="25"/>
        <v>58</v>
      </c>
      <c r="BM84" s="612">
        <f t="shared" si="28"/>
        <v>1735</v>
      </c>
      <c r="BO84" s="612">
        <f t="shared" si="29"/>
        <v>1766</v>
      </c>
      <c r="BQ84" s="610">
        <f t="shared" si="30"/>
        <v>31</v>
      </c>
      <c r="BS84">
        <f t="shared" si="26"/>
        <v>1904</v>
      </c>
      <c r="BY84">
        <f t="shared" si="20"/>
        <v>1904</v>
      </c>
    </row>
    <row r="85" spans="2:77" x14ac:dyDescent="0.2">
      <c r="B85" s="735">
        <f t="shared" si="7"/>
        <v>60</v>
      </c>
      <c r="C85" s="736">
        <f t="shared" si="22"/>
        <v>1796</v>
      </c>
      <c r="D85" s="610">
        <f t="shared" si="23"/>
        <v>59</v>
      </c>
      <c r="E85" s="752">
        <f t="shared" si="31"/>
        <v>30</v>
      </c>
      <c r="F85" s="737">
        <f>SUM($E$27:E85)</f>
        <v>1796</v>
      </c>
      <c r="G85" s="738">
        <f t="shared" si="3"/>
        <v>0</v>
      </c>
      <c r="H85" s="739">
        <f>IF(D85&lt;=FinPlan!$D$707,PPMT(FinPlan!$D$708/12,1,FinPlan!$D$707+1-D85,G84*(-1000),0)/1000,)</f>
        <v>0</v>
      </c>
      <c r="I85" s="740">
        <f>IF(D85&lt;=FinPlan!$D$707,IPMT(FinPlan!$D$708/12,1,FinPlan!$D$707,G84*(-1000),0)/1000,)</f>
        <v>0</v>
      </c>
      <c r="L85" s="738">
        <f t="shared" si="8"/>
        <v>0</v>
      </c>
      <c r="M85" s="741">
        <f>IF(E85&lt;=0,0,1/(1+E85*FinPlan!$D$708/365))</f>
        <v>1</v>
      </c>
      <c r="N85" s="664">
        <f t="shared" si="9"/>
        <v>0</v>
      </c>
      <c r="O85" s="738">
        <f t="shared" si="4"/>
        <v>0</v>
      </c>
      <c r="P85" s="738"/>
      <c r="Q85" s="742"/>
      <c r="R85">
        <f t="shared" si="10"/>
        <v>1958</v>
      </c>
      <c r="S85" s="743">
        <f t="shared" si="5"/>
        <v>0</v>
      </c>
      <c r="T85" s="744">
        <f t="shared" si="6"/>
        <v>0</v>
      </c>
      <c r="U85" s="744">
        <f t="shared" si="11"/>
        <v>0</v>
      </c>
      <c r="V85" s="745"/>
      <c r="W85">
        <f t="shared" si="27"/>
        <v>1958</v>
      </c>
      <c r="X85" s="745">
        <v>0</v>
      </c>
      <c r="Y85" s="745"/>
      <c r="Z85" s="745"/>
      <c r="AA85">
        <f t="shared" si="0"/>
        <v>1904</v>
      </c>
      <c r="AE85">
        <f t="shared" si="12"/>
        <v>1904</v>
      </c>
      <c r="AF85">
        <f t="shared" si="13"/>
        <v>11</v>
      </c>
      <c r="AG85">
        <f t="shared" si="1"/>
        <v>0</v>
      </c>
      <c r="AH85">
        <f t="shared" si="2"/>
        <v>0</v>
      </c>
      <c r="AJ85">
        <f t="shared" si="14"/>
        <v>1958</v>
      </c>
      <c r="AK85" s="594">
        <f>SUM($X$27:X85)</f>
        <v>0</v>
      </c>
      <c r="AL85" s="594">
        <f>SUM($S$27:S85)</f>
        <v>0</v>
      </c>
      <c r="AM85" s="594">
        <f t="shared" si="15"/>
        <v>0</v>
      </c>
      <c r="AN85" s="594">
        <f t="shared" si="16"/>
        <v>0</v>
      </c>
      <c r="AO85" s="594">
        <f t="shared" si="17"/>
        <v>0</v>
      </c>
      <c r="AP85" s="594">
        <f t="shared" si="24"/>
        <v>0</v>
      </c>
      <c r="AQ85">
        <f t="shared" si="18"/>
        <v>0</v>
      </c>
      <c r="AY85" s="749">
        <f>AZ85*(FinPlan!$D$710/12)</f>
        <v>0</v>
      </c>
      <c r="AZ85" s="738">
        <f>G84*FinPlan!$D$709</f>
        <v>0</v>
      </c>
      <c r="BJ85" s="736"/>
      <c r="BK85" s="610">
        <f t="shared" si="25"/>
        <v>59</v>
      </c>
      <c r="BM85" s="612">
        <f t="shared" si="28"/>
        <v>1766</v>
      </c>
      <c r="BO85" s="612">
        <f t="shared" si="29"/>
        <v>1796</v>
      </c>
      <c r="BQ85" s="610">
        <f t="shared" si="30"/>
        <v>30</v>
      </c>
      <c r="BS85">
        <f t="shared" si="26"/>
        <v>1904</v>
      </c>
      <c r="BY85">
        <f t="shared" si="20"/>
        <v>1904</v>
      </c>
    </row>
    <row r="86" spans="2:77" x14ac:dyDescent="0.2">
      <c r="B86" s="735">
        <f t="shared" si="7"/>
        <v>61</v>
      </c>
      <c r="C86" s="736">
        <f t="shared" si="22"/>
        <v>1827</v>
      </c>
      <c r="D86" s="610">
        <f t="shared" si="23"/>
        <v>60</v>
      </c>
      <c r="E86" s="752">
        <f t="shared" si="31"/>
        <v>31</v>
      </c>
      <c r="F86" s="737">
        <f>SUM($E$27:E86)</f>
        <v>1827</v>
      </c>
      <c r="G86" s="738">
        <f t="shared" si="3"/>
        <v>0</v>
      </c>
      <c r="H86" s="739">
        <f>IF(D86&lt;=FinPlan!$D$707,PPMT(FinPlan!$D$708/12,1,FinPlan!$D$707+1-D86,G85*(-1000),0)/1000,)</f>
        <v>0</v>
      </c>
      <c r="I86" s="740">
        <f>IF(D86&lt;=FinPlan!$D$707,IPMT(FinPlan!$D$708/12,1,FinPlan!$D$707,G85*(-1000),0)/1000,)</f>
        <v>0</v>
      </c>
      <c r="L86" s="738">
        <f t="shared" si="8"/>
        <v>0</v>
      </c>
      <c r="M86" s="741">
        <f>IF(E86&lt;=0,0,1/(1+E86*FinPlan!$D$708/365))</f>
        <v>1</v>
      </c>
      <c r="N86" s="664">
        <f t="shared" si="9"/>
        <v>0</v>
      </c>
      <c r="O86" s="738">
        <f t="shared" si="4"/>
        <v>0</v>
      </c>
      <c r="P86" s="738"/>
      <c r="Q86" s="731"/>
      <c r="R86">
        <f t="shared" si="10"/>
        <v>1959</v>
      </c>
      <c r="S86" s="743">
        <f t="shared" si="5"/>
        <v>0</v>
      </c>
      <c r="T86" s="744">
        <f t="shared" si="6"/>
        <v>0</v>
      </c>
      <c r="U86" s="744">
        <f t="shared" si="11"/>
        <v>0</v>
      </c>
      <c r="V86" s="745"/>
      <c r="W86">
        <f t="shared" si="27"/>
        <v>1959</v>
      </c>
      <c r="X86" s="745">
        <v>0</v>
      </c>
      <c r="Y86" s="745"/>
      <c r="Z86" s="745"/>
      <c r="AA86">
        <f t="shared" si="0"/>
        <v>1904</v>
      </c>
      <c r="AE86">
        <f t="shared" si="12"/>
        <v>1904</v>
      </c>
      <c r="AF86">
        <f t="shared" si="13"/>
        <v>12</v>
      </c>
      <c r="AG86">
        <f t="shared" si="1"/>
        <v>0</v>
      </c>
      <c r="AH86">
        <f t="shared" si="2"/>
        <v>0</v>
      </c>
      <c r="AJ86">
        <f t="shared" si="14"/>
        <v>1959</v>
      </c>
      <c r="AK86" s="594">
        <f>SUM($X$27:X86)</f>
        <v>0</v>
      </c>
      <c r="AL86" s="594">
        <f>SUM($S$27:S86)</f>
        <v>0</v>
      </c>
      <c r="AM86" s="594">
        <f t="shared" si="15"/>
        <v>0</v>
      </c>
      <c r="AN86" s="594">
        <f t="shared" si="16"/>
        <v>0</v>
      </c>
      <c r="AO86" s="594">
        <f t="shared" si="17"/>
        <v>0</v>
      </c>
      <c r="AP86" s="594">
        <f t="shared" si="24"/>
        <v>0</v>
      </c>
      <c r="AQ86">
        <f t="shared" si="18"/>
        <v>0</v>
      </c>
      <c r="AY86" s="749">
        <f>AZ86*(FinPlan!$D$710/12)</f>
        <v>0</v>
      </c>
      <c r="AZ86" s="738">
        <f>G85*FinPlan!$D$709</f>
        <v>0</v>
      </c>
      <c r="BJ86" s="736"/>
      <c r="BK86" s="610">
        <f t="shared" si="25"/>
        <v>60</v>
      </c>
      <c r="BM86" s="612">
        <f t="shared" si="28"/>
        <v>1796</v>
      </c>
      <c r="BO86" s="612">
        <f t="shared" si="29"/>
        <v>1827</v>
      </c>
      <c r="BQ86" s="610">
        <f t="shared" si="30"/>
        <v>31</v>
      </c>
      <c r="BS86">
        <f t="shared" si="26"/>
        <v>1904</v>
      </c>
      <c r="BY86">
        <f t="shared" si="20"/>
        <v>1904</v>
      </c>
    </row>
    <row r="87" spans="2:77" x14ac:dyDescent="0.2">
      <c r="B87" s="735">
        <f t="shared" si="7"/>
        <v>62</v>
      </c>
      <c r="C87" s="736">
        <f t="shared" si="22"/>
        <v>1858</v>
      </c>
      <c r="D87" s="610">
        <f t="shared" si="23"/>
        <v>61</v>
      </c>
      <c r="E87" s="752">
        <f t="shared" si="31"/>
        <v>31</v>
      </c>
      <c r="F87" s="737">
        <f>SUM($E$27:E87)</f>
        <v>1858</v>
      </c>
      <c r="G87" s="738">
        <f t="shared" si="3"/>
        <v>0</v>
      </c>
      <c r="H87" s="739">
        <f>IF(D87&lt;=FinPlan!$D$707,PPMT(FinPlan!$D$708/12,1,FinPlan!$D$707+1-D87,G86*(-1000),0)/1000,)</f>
        <v>0</v>
      </c>
      <c r="I87" s="740">
        <f>IF(D87&lt;=FinPlan!$D$707,IPMT(FinPlan!$D$708/12,1,FinPlan!$D$707,G86*(-1000),0)/1000,)</f>
        <v>0</v>
      </c>
      <c r="L87" s="738">
        <f t="shared" si="8"/>
        <v>0</v>
      </c>
      <c r="M87" s="741">
        <f>IF(E87&lt;=0,0,1/(1+E87*FinPlan!$D$708/365))</f>
        <v>1</v>
      </c>
      <c r="N87" s="664">
        <f t="shared" si="9"/>
        <v>0</v>
      </c>
      <c r="O87" s="738">
        <f t="shared" si="4"/>
        <v>0</v>
      </c>
      <c r="P87" s="738"/>
      <c r="Q87" s="731"/>
      <c r="R87">
        <f t="shared" si="10"/>
        <v>1960</v>
      </c>
      <c r="S87" s="743">
        <f t="shared" si="5"/>
        <v>0</v>
      </c>
      <c r="T87" s="744">
        <f t="shared" si="6"/>
        <v>0</v>
      </c>
      <c r="U87" s="744">
        <f t="shared" si="11"/>
        <v>0</v>
      </c>
      <c r="V87" s="745"/>
      <c r="W87">
        <f t="shared" si="27"/>
        <v>1960</v>
      </c>
      <c r="X87" s="745">
        <v>0</v>
      </c>
      <c r="Y87" s="745"/>
      <c r="Z87" s="745"/>
      <c r="AA87">
        <f t="shared" si="0"/>
        <v>1905</v>
      </c>
      <c r="AE87">
        <f t="shared" si="12"/>
        <v>1905</v>
      </c>
      <c r="AF87">
        <f t="shared" si="13"/>
        <v>1</v>
      </c>
      <c r="AG87">
        <f t="shared" si="1"/>
        <v>0</v>
      </c>
      <c r="AH87">
        <f t="shared" si="2"/>
        <v>0</v>
      </c>
      <c r="AJ87">
        <f t="shared" si="14"/>
        <v>1960</v>
      </c>
      <c r="AK87" s="594">
        <f>SUM($X$27:X87)</f>
        <v>0</v>
      </c>
      <c r="AL87" s="594">
        <f>SUM($S$27:S87)</f>
        <v>0</v>
      </c>
      <c r="AM87" s="594">
        <f t="shared" si="15"/>
        <v>0</v>
      </c>
      <c r="AN87" s="594">
        <f t="shared" si="16"/>
        <v>0</v>
      </c>
      <c r="AO87" s="594">
        <f t="shared" si="17"/>
        <v>0</v>
      </c>
      <c r="AP87" s="594">
        <f t="shared" si="24"/>
        <v>0</v>
      </c>
      <c r="AQ87">
        <f t="shared" si="18"/>
        <v>0</v>
      </c>
      <c r="AY87" s="749">
        <f>AZ87*(FinPlan!$D$710/12)</f>
        <v>0</v>
      </c>
      <c r="AZ87" s="738">
        <f>G86*FinPlan!$D$709</f>
        <v>0</v>
      </c>
      <c r="BJ87" s="736"/>
      <c r="BK87" s="610">
        <f t="shared" si="25"/>
        <v>61</v>
      </c>
      <c r="BM87" s="612">
        <f t="shared" si="28"/>
        <v>1827</v>
      </c>
      <c r="BO87" s="612">
        <f t="shared" si="29"/>
        <v>1858</v>
      </c>
      <c r="BQ87" s="610">
        <f t="shared" si="30"/>
        <v>31</v>
      </c>
      <c r="BS87">
        <f t="shared" si="26"/>
        <v>1905</v>
      </c>
      <c r="BY87">
        <f t="shared" si="20"/>
        <v>1905</v>
      </c>
    </row>
    <row r="88" spans="2:77" x14ac:dyDescent="0.2">
      <c r="B88" s="735">
        <f t="shared" si="7"/>
        <v>63</v>
      </c>
      <c r="C88" s="736">
        <f t="shared" si="22"/>
        <v>1886</v>
      </c>
      <c r="D88" s="610">
        <f t="shared" si="23"/>
        <v>62</v>
      </c>
      <c r="E88" s="752">
        <f t="shared" si="31"/>
        <v>28</v>
      </c>
      <c r="F88" s="737">
        <f>SUM($E$27:E88)</f>
        <v>1886</v>
      </c>
      <c r="G88" s="738">
        <f t="shared" si="3"/>
        <v>0</v>
      </c>
      <c r="H88" s="739">
        <f>IF(D88&lt;=FinPlan!$D$707,PPMT(FinPlan!$D$708/12,1,FinPlan!$D$707+1-D88,G87*(-1000),0)/1000,)</f>
        <v>0</v>
      </c>
      <c r="I88" s="740">
        <f>IF(D88&lt;=FinPlan!$D$707,IPMT(FinPlan!$D$708/12,1,FinPlan!$D$707,G87*(-1000),0)/1000,)</f>
        <v>0</v>
      </c>
      <c r="L88" s="738">
        <f t="shared" si="8"/>
        <v>0</v>
      </c>
      <c r="M88" s="741">
        <f>IF(E88&lt;=0,0,1/(1+E88*FinPlan!$D$708/365))</f>
        <v>1</v>
      </c>
      <c r="N88" s="664">
        <f t="shared" si="9"/>
        <v>0</v>
      </c>
      <c r="O88" s="738">
        <f t="shared" si="4"/>
        <v>0</v>
      </c>
      <c r="P88" s="738"/>
      <c r="Q88" s="731"/>
      <c r="R88">
        <f t="shared" si="10"/>
        <v>1961</v>
      </c>
      <c r="S88" s="743">
        <f t="shared" si="5"/>
        <v>0</v>
      </c>
      <c r="T88" s="744">
        <f t="shared" si="6"/>
        <v>0</v>
      </c>
      <c r="U88" s="744">
        <f t="shared" si="11"/>
        <v>0</v>
      </c>
      <c r="V88" s="745"/>
      <c r="W88">
        <f t="shared" si="27"/>
        <v>1961</v>
      </c>
      <c r="X88" s="745">
        <v>0</v>
      </c>
      <c r="Y88" s="745"/>
      <c r="Z88" s="745"/>
      <c r="AA88">
        <f t="shared" si="0"/>
        <v>1905</v>
      </c>
      <c r="AE88">
        <f t="shared" si="12"/>
        <v>1905</v>
      </c>
      <c r="AF88">
        <f t="shared" si="13"/>
        <v>2</v>
      </c>
      <c r="AG88">
        <f t="shared" si="1"/>
        <v>0</v>
      </c>
      <c r="AH88">
        <f t="shared" si="2"/>
        <v>0</v>
      </c>
      <c r="AJ88">
        <f t="shared" si="14"/>
        <v>1961</v>
      </c>
      <c r="AK88" s="594">
        <f>SUM($X$27:X88)</f>
        <v>0</v>
      </c>
      <c r="AL88" s="594">
        <f>SUM($S$27:S88)</f>
        <v>0</v>
      </c>
      <c r="AM88" s="594">
        <f t="shared" si="15"/>
        <v>0</v>
      </c>
      <c r="AN88" s="594">
        <f t="shared" si="16"/>
        <v>0</v>
      </c>
      <c r="AO88" s="594">
        <f t="shared" si="17"/>
        <v>0</v>
      </c>
      <c r="AP88" s="594">
        <f t="shared" si="24"/>
        <v>0</v>
      </c>
      <c r="AQ88">
        <f t="shared" si="18"/>
        <v>0</v>
      </c>
      <c r="AY88" s="749">
        <f>AZ88*(FinPlan!$D$710/12)</f>
        <v>0</v>
      </c>
      <c r="AZ88" s="738">
        <f>G87*FinPlan!$D$709</f>
        <v>0</v>
      </c>
      <c r="BJ88" s="736"/>
      <c r="BK88" s="610">
        <f t="shared" si="25"/>
        <v>62</v>
      </c>
      <c r="BM88" s="612">
        <f t="shared" si="28"/>
        <v>1858</v>
      </c>
      <c r="BO88" s="612">
        <f t="shared" si="29"/>
        <v>1886</v>
      </c>
      <c r="BQ88" s="610">
        <f t="shared" si="30"/>
        <v>28</v>
      </c>
      <c r="BS88">
        <f t="shared" si="26"/>
        <v>1905</v>
      </c>
      <c r="BY88">
        <f t="shared" si="20"/>
        <v>1905</v>
      </c>
    </row>
    <row r="89" spans="2:77" x14ac:dyDescent="0.2">
      <c r="B89" s="735">
        <f t="shared" si="7"/>
        <v>64</v>
      </c>
      <c r="C89" s="736">
        <f t="shared" si="22"/>
        <v>1917</v>
      </c>
      <c r="D89" s="610">
        <f t="shared" si="23"/>
        <v>63</v>
      </c>
      <c r="E89" s="752">
        <f t="shared" si="31"/>
        <v>31</v>
      </c>
      <c r="F89" s="737">
        <f>SUM($E$27:E89)</f>
        <v>1917</v>
      </c>
      <c r="G89" s="738">
        <f t="shared" si="3"/>
        <v>0</v>
      </c>
      <c r="H89" s="739">
        <f>IF(D89&lt;=FinPlan!$D$707,PPMT(FinPlan!$D$708/12,1,FinPlan!$D$707+1-D89,G88*(-1000),0)/1000,)</f>
        <v>0</v>
      </c>
      <c r="I89" s="740">
        <f>IF(D89&lt;=FinPlan!$D$707,IPMT(FinPlan!$D$708/12,1,FinPlan!$D$707,G88*(-1000),0)/1000,)</f>
        <v>0</v>
      </c>
      <c r="L89" s="738">
        <f t="shared" si="8"/>
        <v>0</v>
      </c>
      <c r="M89" s="741">
        <f>IF(E89&lt;=0,0,1/(1+E89*FinPlan!$D$708/365))</f>
        <v>1</v>
      </c>
      <c r="N89" s="664">
        <f t="shared" si="9"/>
        <v>0</v>
      </c>
      <c r="O89" s="738">
        <f t="shared" si="4"/>
        <v>0</v>
      </c>
      <c r="P89" s="738"/>
      <c r="Q89" s="731"/>
      <c r="R89">
        <f t="shared" si="10"/>
        <v>1962</v>
      </c>
      <c r="S89" s="743">
        <f t="shared" si="5"/>
        <v>0</v>
      </c>
      <c r="T89" s="744">
        <f t="shared" si="6"/>
        <v>0</v>
      </c>
      <c r="U89" s="744">
        <f t="shared" si="11"/>
        <v>0</v>
      </c>
      <c r="V89" s="745"/>
      <c r="W89">
        <f t="shared" si="27"/>
        <v>1962</v>
      </c>
      <c r="X89" s="745">
        <v>0</v>
      </c>
      <c r="Y89" s="745"/>
      <c r="Z89" s="745"/>
      <c r="AA89">
        <f t="shared" si="0"/>
        <v>1905</v>
      </c>
      <c r="AE89">
        <f t="shared" si="12"/>
        <v>1905</v>
      </c>
      <c r="AF89">
        <f t="shared" si="13"/>
        <v>3</v>
      </c>
      <c r="AG89">
        <f t="shared" si="1"/>
        <v>0</v>
      </c>
      <c r="AH89">
        <f t="shared" si="2"/>
        <v>0</v>
      </c>
      <c r="AJ89">
        <f t="shared" si="14"/>
        <v>1962</v>
      </c>
      <c r="AK89" s="594">
        <f>SUM($X$27:X89)</f>
        <v>0</v>
      </c>
      <c r="AL89" s="594">
        <f>SUM($S$27:S89)</f>
        <v>0</v>
      </c>
      <c r="AM89" s="594">
        <f t="shared" si="15"/>
        <v>0</v>
      </c>
      <c r="AN89" s="594">
        <f t="shared" si="16"/>
        <v>0</v>
      </c>
      <c r="AO89" s="594">
        <f t="shared" si="17"/>
        <v>0</v>
      </c>
      <c r="AP89" s="594">
        <f t="shared" si="24"/>
        <v>0</v>
      </c>
      <c r="AQ89">
        <f t="shared" si="18"/>
        <v>0</v>
      </c>
      <c r="AY89" s="749">
        <f>AZ89*(FinPlan!$D$710/12)</f>
        <v>0</v>
      </c>
      <c r="AZ89" s="738">
        <f>G88*FinPlan!$D$709</f>
        <v>0</v>
      </c>
      <c r="BJ89" s="736"/>
      <c r="BK89" s="610">
        <f t="shared" si="25"/>
        <v>63</v>
      </c>
      <c r="BM89" s="612">
        <f t="shared" si="28"/>
        <v>1886</v>
      </c>
      <c r="BO89" s="612">
        <f t="shared" si="29"/>
        <v>1917</v>
      </c>
      <c r="BQ89" s="610">
        <f t="shared" si="30"/>
        <v>31</v>
      </c>
      <c r="BS89">
        <f t="shared" si="26"/>
        <v>1905</v>
      </c>
      <c r="BY89">
        <f t="shared" si="20"/>
        <v>1905</v>
      </c>
    </row>
    <row r="90" spans="2:77" x14ac:dyDescent="0.2">
      <c r="B90" s="735">
        <f t="shared" si="7"/>
        <v>65</v>
      </c>
      <c r="C90" s="736">
        <f t="shared" si="22"/>
        <v>1947</v>
      </c>
      <c r="D90" s="610">
        <f t="shared" si="23"/>
        <v>64</v>
      </c>
      <c r="E90" s="752">
        <f t="shared" si="31"/>
        <v>30</v>
      </c>
      <c r="F90" s="737">
        <f>SUM($E$27:E90)</f>
        <v>1947</v>
      </c>
      <c r="G90" s="738">
        <f t="shared" si="3"/>
        <v>0</v>
      </c>
      <c r="H90" s="739">
        <f>IF(D90&lt;=FinPlan!$D$707,PPMT(FinPlan!$D$708/12,1,FinPlan!$D$707+1-D90,G89*(-1000),0)/1000,)</f>
        <v>0</v>
      </c>
      <c r="I90" s="740">
        <f>IF(D90&lt;=FinPlan!$D$707,IPMT(FinPlan!$D$708/12,1,FinPlan!$D$707,G89*(-1000),0)/1000,)</f>
        <v>0</v>
      </c>
      <c r="L90" s="738">
        <f t="shared" si="8"/>
        <v>0</v>
      </c>
      <c r="M90" s="741">
        <f>IF(E90&lt;=0,0,1/(1+E90*FinPlan!$D$708/365))</f>
        <v>1</v>
      </c>
      <c r="N90" s="664">
        <f t="shared" si="9"/>
        <v>0</v>
      </c>
      <c r="O90" s="738">
        <f t="shared" si="4"/>
        <v>0</v>
      </c>
      <c r="P90" s="738"/>
      <c r="Q90" s="731"/>
      <c r="R90">
        <f t="shared" si="10"/>
        <v>1963</v>
      </c>
      <c r="S90" s="743">
        <f t="shared" si="5"/>
        <v>0</v>
      </c>
      <c r="T90" s="744">
        <f t="shared" si="6"/>
        <v>0</v>
      </c>
      <c r="U90" s="744">
        <f t="shared" si="11"/>
        <v>0</v>
      </c>
      <c r="V90" s="745"/>
      <c r="W90">
        <f t="shared" si="27"/>
        <v>1963</v>
      </c>
      <c r="X90" s="745">
        <v>0</v>
      </c>
      <c r="Y90" s="745"/>
      <c r="Z90" s="745"/>
      <c r="AA90">
        <f t="shared" ref="AA90:AA153" si="32">YEAR(C90)</f>
        <v>1905</v>
      </c>
      <c r="AE90">
        <f t="shared" si="12"/>
        <v>1905</v>
      </c>
      <c r="AF90">
        <f t="shared" si="13"/>
        <v>4</v>
      </c>
      <c r="AG90">
        <f t="shared" ref="AG90:AG153" si="33">IF(AND(ABS(G90)&lt;0.1,H90&gt;0.1),YEAR(C90),0)</f>
        <v>0</v>
      </c>
      <c r="AH90">
        <f t="shared" ref="AH90:AH153" si="34">IF(AND(ABS(G90)&lt;0.1,H90&gt;0.1),MONTH(C90),0)</f>
        <v>0</v>
      </c>
      <c r="AJ90">
        <f t="shared" si="14"/>
        <v>1963</v>
      </c>
      <c r="AK90" s="594">
        <f>SUM($X$27:X90)</f>
        <v>0</v>
      </c>
      <c r="AL90" s="594">
        <f>SUM($S$27:S90)</f>
        <v>0</v>
      </c>
      <c r="AM90" s="594">
        <f t="shared" si="15"/>
        <v>0</v>
      </c>
      <c r="AN90" s="594">
        <f t="shared" si="16"/>
        <v>0</v>
      </c>
      <c r="AO90" s="594">
        <f t="shared" si="17"/>
        <v>0</v>
      </c>
      <c r="AP90" s="594">
        <f t="shared" si="24"/>
        <v>0</v>
      </c>
      <c r="AQ90">
        <f t="shared" si="18"/>
        <v>0</v>
      </c>
      <c r="AY90" s="749">
        <f>AZ90*(FinPlan!$D$710/12)</f>
        <v>0</v>
      </c>
      <c r="AZ90" s="738">
        <f>G89*FinPlan!$D$709</f>
        <v>0</v>
      </c>
      <c r="BJ90" s="736"/>
      <c r="BK90" s="610">
        <f t="shared" si="25"/>
        <v>64</v>
      </c>
      <c r="BM90" s="612">
        <f t="shared" si="28"/>
        <v>1917</v>
      </c>
      <c r="BO90" s="612">
        <f t="shared" si="29"/>
        <v>1947</v>
      </c>
      <c r="BQ90" s="610">
        <f t="shared" si="30"/>
        <v>30</v>
      </c>
      <c r="BS90">
        <f t="shared" si="26"/>
        <v>1905</v>
      </c>
      <c r="BY90">
        <f t="shared" si="20"/>
        <v>1905</v>
      </c>
    </row>
    <row r="91" spans="2:77" x14ac:dyDescent="0.2">
      <c r="B91" s="735">
        <f t="shared" si="7"/>
        <v>66</v>
      </c>
      <c r="C91" s="736">
        <f t="shared" si="22"/>
        <v>1978</v>
      </c>
      <c r="D91" s="610">
        <f t="shared" si="23"/>
        <v>65</v>
      </c>
      <c r="E91" s="752">
        <f t="shared" si="31"/>
        <v>31</v>
      </c>
      <c r="F91" s="737">
        <f>SUM($E$27:E91)</f>
        <v>1978</v>
      </c>
      <c r="G91" s="738">
        <f t="shared" ref="G91:G154" si="35">G90-H91</f>
        <v>0</v>
      </c>
      <c r="H91" s="739">
        <f>IF(D91&lt;=FinPlan!$D$707,PPMT(FinPlan!$D$708/12,1,FinPlan!$D$707+1-D91,G90*(-1000),0)/1000,)</f>
        <v>0</v>
      </c>
      <c r="I91" s="740">
        <f>IF(D91&lt;=FinPlan!$D$707,IPMT(FinPlan!$D$708/12,1,FinPlan!$D$707,G90*(-1000),0)/1000,)</f>
        <v>0</v>
      </c>
      <c r="L91" s="738">
        <f t="shared" si="8"/>
        <v>0</v>
      </c>
      <c r="M91" s="741">
        <f>IF(E91&lt;=0,0,1/(1+E91*FinPlan!$D$708/365))</f>
        <v>1</v>
      </c>
      <c r="N91" s="664">
        <f t="shared" si="9"/>
        <v>0</v>
      </c>
      <c r="O91" s="738">
        <f t="shared" ref="O91:O154" si="36">L91*N91</f>
        <v>0</v>
      </c>
      <c r="P91" s="738"/>
      <c r="Q91" s="731"/>
      <c r="R91">
        <f t="shared" si="10"/>
        <v>1964</v>
      </c>
      <c r="S91" s="743">
        <f t="shared" ref="S91:S154" si="37">SUMIF($AA$27:$AA$430,R91,$H$27:$H$430)</f>
        <v>0</v>
      </c>
      <c r="T91" s="744">
        <f t="shared" ref="T91:T154" si="38">SUMIF($AA$27:$AA$430,R91,$I$27:$I$430)</f>
        <v>0</v>
      </c>
      <c r="U91" s="744">
        <f t="shared" si="11"/>
        <v>0</v>
      </c>
      <c r="V91" s="745"/>
      <c r="W91">
        <f t="shared" si="27"/>
        <v>1964</v>
      </c>
      <c r="X91" s="745">
        <v>0</v>
      </c>
      <c r="Y91" s="745"/>
      <c r="Z91" s="745"/>
      <c r="AA91">
        <f t="shared" si="32"/>
        <v>1905</v>
      </c>
      <c r="AE91">
        <f t="shared" si="12"/>
        <v>1905</v>
      </c>
      <c r="AF91">
        <f t="shared" si="13"/>
        <v>5</v>
      </c>
      <c r="AG91">
        <f t="shared" si="33"/>
        <v>0</v>
      </c>
      <c r="AH91">
        <f t="shared" si="34"/>
        <v>0</v>
      </c>
      <c r="AJ91">
        <f t="shared" si="14"/>
        <v>1964</v>
      </c>
      <c r="AK91" s="594">
        <f>SUM($X$27:X91)</f>
        <v>0</v>
      </c>
      <c r="AL91" s="594">
        <f>SUM($S$27:S91)</f>
        <v>0</v>
      </c>
      <c r="AM91" s="594">
        <f t="shared" si="15"/>
        <v>0</v>
      </c>
      <c r="AN91" s="594">
        <f t="shared" si="16"/>
        <v>0</v>
      </c>
      <c r="AO91" s="594">
        <f t="shared" si="17"/>
        <v>0</v>
      </c>
      <c r="AP91" s="594">
        <f t="shared" si="24"/>
        <v>0</v>
      </c>
      <c r="AQ91">
        <f t="shared" si="18"/>
        <v>0</v>
      </c>
      <c r="AY91" s="749">
        <f>AZ91*(FinPlan!$D$710/12)</f>
        <v>0</v>
      </c>
      <c r="AZ91" s="738">
        <f>G90*FinPlan!$D$709</f>
        <v>0</v>
      </c>
      <c r="BJ91" s="736"/>
      <c r="BK91" s="610">
        <f t="shared" si="25"/>
        <v>65</v>
      </c>
      <c r="BM91" s="612">
        <f t="shared" si="28"/>
        <v>1947</v>
      </c>
      <c r="BO91" s="612">
        <f t="shared" si="29"/>
        <v>1978</v>
      </c>
      <c r="BQ91" s="610">
        <f t="shared" si="30"/>
        <v>31</v>
      </c>
      <c r="BS91">
        <f t="shared" si="26"/>
        <v>1905</v>
      </c>
      <c r="BY91">
        <f t="shared" si="20"/>
        <v>1905</v>
      </c>
    </row>
    <row r="92" spans="2:77" x14ac:dyDescent="0.2">
      <c r="B92" s="735">
        <f t="shared" ref="B92:B155" si="39">B91+1</f>
        <v>67</v>
      </c>
      <c r="C92" s="736">
        <f t="shared" si="22"/>
        <v>2008</v>
      </c>
      <c r="D92" s="610">
        <f t="shared" si="23"/>
        <v>66</v>
      </c>
      <c r="E92" s="752">
        <f t="shared" si="31"/>
        <v>30</v>
      </c>
      <c r="F92" s="737">
        <f>SUM($E$27:E92)</f>
        <v>2008</v>
      </c>
      <c r="G92" s="738">
        <f t="shared" si="35"/>
        <v>0</v>
      </c>
      <c r="H92" s="739">
        <f>IF(D92&lt;=FinPlan!$D$707,PPMT(FinPlan!$D$708/12,1,FinPlan!$D$707+1-D92,G91*(-1000),0)/1000,)</f>
        <v>0</v>
      </c>
      <c r="I92" s="740">
        <f>IF(D92&lt;=FinPlan!$D$707,IPMT(FinPlan!$D$708/12,1,FinPlan!$D$707,G91*(-1000),0)/1000,)</f>
        <v>0</v>
      </c>
      <c r="L92" s="738">
        <f t="shared" ref="L92:L155" si="40">SUM(H92:I92)</f>
        <v>0</v>
      </c>
      <c r="M92" s="741">
        <f>IF(E92&lt;=0,0,1/(1+E92*FinPlan!$D$708/365))</f>
        <v>1</v>
      </c>
      <c r="N92" s="664">
        <f t="shared" ref="N92:N155" si="41">N91*M92</f>
        <v>0</v>
      </c>
      <c r="O92" s="738">
        <f t="shared" si="36"/>
        <v>0</v>
      </c>
      <c r="P92" s="738"/>
      <c r="Q92" s="731"/>
      <c r="R92">
        <f t="shared" ref="R92:R155" si="42">R91+1</f>
        <v>1965</v>
      </c>
      <c r="S92" s="743">
        <f t="shared" si="37"/>
        <v>0</v>
      </c>
      <c r="T92" s="744">
        <f t="shared" si="38"/>
        <v>0</v>
      </c>
      <c r="U92" s="744">
        <f t="shared" ref="U92:U155" si="43">AP92</f>
        <v>0</v>
      </c>
      <c r="V92" s="745"/>
      <c r="W92">
        <f t="shared" si="27"/>
        <v>1965</v>
      </c>
      <c r="X92" s="745">
        <v>0</v>
      </c>
      <c r="Y92" s="745"/>
      <c r="Z92" s="745"/>
      <c r="AA92">
        <f t="shared" si="32"/>
        <v>1905</v>
      </c>
      <c r="AE92">
        <f t="shared" ref="AE92:AE155" si="44">YEAR(C92)</f>
        <v>1905</v>
      </c>
      <c r="AF92">
        <f t="shared" ref="AF92:AF155" si="45">MONTH(C92)</f>
        <v>6</v>
      </c>
      <c r="AG92">
        <f t="shared" si="33"/>
        <v>0</v>
      </c>
      <c r="AH92">
        <f t="shared" si="34"/>
        <v>0</v>
      </c>
      <c r="AJ92">
        <f t="shared" ref="AJ92:AJ155" si="46">R92</f>
        <v>1965</v>
      </c>
      <c r="AK92" s="594">
        <f>SUM($X$27:X92)</f>
        <v>0</v>
      </c>
      <c r="AL92" s="594">
        <f>SUM($S$27:S92)</f>
        <v>0</v>
      </c>
      <c r="AM92" s="594">
        <f t="shared" ref="AM92:AM155" si="47">S92</f>
        <v>0</v>
      </c>
      <c r="AN92" s="594">
        <f t="shared" ref="AN92:AN155" si="48">AK92-AL92</f>
        <v>0</v>
      </c>
      <c r="AO92" s="594">
        <f t="shared" ref="AO92:AO155" si="49">IF(AND(AN91&gt;0,AQ92=0),12,AQ92)</f>
        <v>0</v>
      </c>
      <c r="AP92" s="594">
        <f t="shared" si="24"/>
        <v>0</v>
      </c>
      <c r="AQ92">
        <f t="shared" ref="AQ92:AQ155" si="50">SUMIF($AE$26:$AE$430,AJ92,$AH$26:$AH$430)</f>
        <v>0</v>
      </c>
      <c r="AY92" s="749">
        <f>AZ92*(FinPlan!$D$710/12)</f>
        <v>0</v>
      </c>
      <c r="AZ92" s="738">
        <f>G91*FinPlan!$D$709</f>
        <v>0</v>
      </c>
      <c r="BJ92" s="736"/>
      <c r="BK92" s="610">
        <f t="shared" si="25"/>
        <v>66</v>
      </c>
      <c r="BM92" s="612">
        <f t="shared" si="28"/>
        <v>1978</v>
      </c>
      <c r="BO92" s="612">
        <f t="shared" si="29"/>
        <v>2008</v>
      </c>
      <c r="BQ92" s="610">
        <f t="shared" si="30"/>
        <v>30</v>
      </c>
      <c r="BS92">
        <f t="shared" si="26"/>
        <v>1905</v>
      </c>
      <c r="BY92">
        <f t="shared" ref="BY92:BY155" si="51">YEAR(C92)</f>
        <v>1905</v>
      </c>
    </row>
    <row r="93" spans="2:77" x14ac:dyDescent="0.2">
      <c r="B93" s="735">
        <f t="shared" si="39"/>
        <v>68</v>
      </c>
      <c r="C93" s="736">
        <f t="shared" ref="C93:C156" si="52">BO93</f>
        <v>2039</v>
      </c>
      <c r="D93" s="610">
        <f t="shared" ref="D93:D156" si="53">D92+1</f>
        <v>67</v>
      </c>
      <c r="E93" s="752">
        <f t="shared" si="31"/>
        <v>31</v>
      </c>
      <c r="F93" s="737">
        <f>SUM($E$27:E93)</f>
        <v>2039</v>
      </c>
      <c r="G93" s="738">
        <f t="shared" si="35"/>
        <v>0</v>
      </c>
      <c r="H93" s="739">
        <f>IF(D93&lt;=FinPlan!$D$707,PPMT(FinPlan!$D$708/12,1,FinPlan!$D$707+1-D93,G92*(-1000),0)/1000,)</f>
        <v>0</v>
      </c>
      <c r="I93" s="740">
        <f>IF(D93&lt;=FinPlan!$D$707,IPMT(FinPlan!$D$708/12,1,FinPlan!$D$707,G92*(-1000),0)/1000,)</f>
        <v>0</v>
      </c>
      <c r="L93" s="738">
        <f t="shared" si="40"/>
        <v>0</v>
      </c>
      <c r="M93" s="741">
        <f>IF(E93&lt;=0,0,1/(1+E93*FinPlan!$D$708/365))</f>
        <v>1</v>
      </c>
      <c r="N93" s="664">
        <f t="shared" si="41"/>
        <v>0</v>
      </c>
      <c r="O93" s="738">
        <f t="shared" si="36"/>
        <v>0</v>
      </c>
      <c r="P93" s="738"/>
      <c r="Q93" s="731"/>
      <c r="R93">
        <f t="shared" si="42"/>
        <v>1966</v>
      </c>
      <c r="S93" s="743">
        <f t="shared" si="37"/>
        <v>0</v>
      </c>
      <c r="T93" s="744">
        <f t="shared" si="38"/>
        <v>0</v>
      </c>
      <c r="U93" s="744">
        <f t="shared" si="43"/>
        <v>0</v>
      </c>
      <c r="V93" s="745"/>
      <c r="W93">
        <f t="shared" si="27"/>
        <v>1966</v>
      </c>
      <c r="X93" s="745">
        <v>0</v>
      </c>
      <c r="Y93" s="745"/>
      <c r="Z93" s="745"/>
      <c r="AA93">
        <f t="shared" si="32"/>
        <v>1905</v>
      </c>
      <c r="AE93">
        <f t="shared" si="44"/>
        <v>1905</v>
      </c>
      <c r="AF93">
        <f t="shared" si="45"/>
        <v>7</v>
      </c>
      <c r="AG93">
        <f t="shared" si="33"/>
        <v>0</v>
      </c>
      <c r="AH93">
        <f t="shared" si="34"/>
        <v>0</v>
      </c>
      <c r="AJ93">
        <f t="shared" si="46"/>
        <v>1966</v>
      </c>
      <c r="AK93" s="594">
        <f>SUM($X$27:X93)</f>
        <v>0</v>
      </c>
      <c r="AL93" s="594">
        <f>SUM($S$27:S93)</f>
        <v>0</v>
      </c>
      <c r="AM93" s="594">
        <f t="shared" si="47"/>
        <v>0</v>
      </c>
      <c r="AN93" s="594">
        <f t="shared" si="48"/>
        <v>0</v>
      </c>
      <c r="AO93" s="594">
        <f t="shared" si="49"/>
        <v>0</v>
      </c>
      <c r="AP93" s="594">
        <f t="shared" ref="AP93:AP156" si="54">AO93*$E$8*($E$9/12)*AN92</f>
        <v>0</v>
      </c>
      <c r="AQ93">
        <f t="shared" si="50"/>
        <v>0</v>
      </c>
      <c r="AY93" s="749">
        <f>AZ93*(FinPlan!$D$710/12)</f>
        <v>0</v>
      </c>
      <c r="AZ93" s="738">
        <f>G92*FinPlan!$D$709</f>
        <v>0</v>
      </c>
      <c r="BJ93" s="736"/>
      <c r="BK93" s="610">
        <f t="shared" ref="BK93:BK156" si="55">BK92+1</f>
        <v>67</v>
      </c>
      <c r="BM93" s="612">
        <f t="shared" si="28"/>
        <v>2008</v>
      </c>
      <c r="BO93" s="612">
        <f t="shared" si="29"/>
        <v>2039</v>
      </c>
      <c r="BQ93" s="610">
        <f t="shared" si="30"/>
        <v>31</v>
      </c>
      <c r="BS93">
        <f t="shared" ref="BS93:BS156" si="56">YEAR(BO93)</f>
        <v>1905</v>
      </c>
      <c r="BY93">
        <f t="shared" si="51"/>
        <v>1905</v>
      </c>
    </row>
    <row r="94" spans="2:77" x14ac:dyDescent="0.2">
      <c r="B94" s="735">
        <f t="shared" si="39"/>
        <v>69</v>
      </c>
      <c r="C94" s="736">
        <f t="shared" si="52"/>
        <v>2070</v>
      </c>
      <c r="D94" s="610">
        <f t="shared" si="53"/>
        <v>68</v>
      </c>
      <c r="E94" s="752">
        <f t="shared" si="31"/>
        <v>31</v>
      </c>
      <c r="F94" s="737">
        <f>SUM($E$27:E94)</f>
        <v>2070</v>
      </c>
      <c r="G94" s="738">
        <f t="shared" si="35"/>
        <v>0</v>
      </c>
      <c r="H94" s="739">
        <f>IF(D94&lt;=FinPlan!$D$707,PPMT(FinPlan!$D$708/12,1,FinPlan!$D$707+1-D94,G93*(-1000),0)/1000,)</f>
        <v>0</v>
      </c>
      <c r="I94" s="740">
        <f>IF(D94&lt;=FinPlan!$D$707,IPMT(FinPlan!$D$708/12,1,FinPlan!$D$707,G93*(-1000),0)/1000,)</f>
        <v>0</v>
      </c>
      <c r="L94" s="738">
        <f t="shared" si="40"/>
        <v>0</v>
      </c>
      <c r="M94" s="741">
        <f>IF(E94&lt;=0,0,1/(1+E94*FinPlan!$D$708/365))</f>
        <v>1</v>
      </c>
      <c r="N94" s="664">
        <f t="shared" si="41"/>
        <v>0</v>
      </c>
      <c r="O94" s="738">
        <f t="shared" si="36"/>
        <v>0</v>
      </c>
      <c r="P94" s="738"/>
      <c r="Q94" s="731"/>
      <c r="R94">
        <f t="shared" si="42"/>
        <v>1967</v>
      </c>
      <c r="S94" s="743">
        <f t="shared" si="37"/>
        <v>0</v>
      </c>
      <c r="T94" s="744">
        <f t="shared" si="38"/>
        <v>0</v>
      </c>
      <c r="U94" s="744">
        <f t="shared" si="43"/>
        <v>0</v>
      </c>
      <c r="V94" s="745"/>
      <c r="W94">
        <f t="shared" ref="W94:W157" si="57">W93+1</f>
        <v>1967</v>
      </c>
      <c r="X94" s="745">
        <v>0</v>
      </c>
      <c r="Y94" s="745"/>
      <c r="Z94" s="745"/>
      <c r="AA94">
        <f t="shared" si="32"/>
        <v>1905</v>
      </c>
      <c r="AE94">
        <f t="shared" si="44"/>
        <v>1905</v>
      </c>
      <c r="AF94">
        <f t="shared" si="45"/>
        <v>8</v>
      </c>
      <c r="AG94">
        <f t="shared" si="33"/>
        <v>0</v>
      </c>
      <c r="AH94">
        <f t="shared" si="34"/>
        <v>0</v>
      </c>
      <c r="AJ94">
        <f t="shared" si="46"/>
        <v>1967</v>
      </c>
      <c r="AK94" s="594">
        <f>SUM($X$27:X94)</f>
        <v>0</v>
      </c>
      <c r="AL94" s="594">
        <f>SUM($S$27:S94)</f>
        <v>0</v>
      </c>
      <c r="AM94" s="594">
        <f t="shared" si="47"/>
        <v>0</v>
      </c>
      <c r="AN94" s="594">
        <f t="shared" si="48"/>
        <v>0</v>
      </c>
      <c r="AO94" s="594">
        <f t="shared" si="49"/>
        <v>0</v>
      </c>
      <c r="AP94" s="594">
        <f t="shared" si="54"/>
        <v>0</v>
      </c>
      <c r="AQ94">
        <f t="shared" si="50"/>
        <v>0</v>
      </c>
      <c r="AY94" s="749">
        <f>AZ94*(FinPlan!$D$710/12)</f>
        <v>0</v>
      </c>
      <c r="AZ94" s="738">
        <f>G93*FinPlan!$D$709</f>
        <v>0</v>
      </c>
      <c r="BJ94" s="736"/>
      <c r="BK94" s="610">
        <f t="shared" si="55"/>
        <v>68</v>
      </c>
      <c r="BM94" s="612">
        <f t="shared" ref="BM94:BM157" si="58">EOMONTH($BJ$27,-1+BK93)</f>
        <v>2039</v>
      </c>
      <c r="BO94" s="612">
        <f t="shared" ref="BO94:BO157" si="59">BM95</f>
        <v>2070</v>
      </c>
      <c r="BQ94" s="610">
        <f t="shared" ref="BQ94:BQ157" si="60">BO94-BO93</f>
        <v>31</v>
      </c>
      <c r="BS94">
        <f t="shared" si="56"/>
        <v>1905</v>
      </c>
      <c r="BY94">
        <f t="shared" si="51"/>
        <v>1905</v>
      </c>
    </row>
    <row r="95" spans="2:77" x14ac:dyDescent="0.2">
      <c r="B95" s="735">
        <f t="shared" si="39"/>
        <v>70</v>
      </c>
      <c r="C95" s="736">
        <f t="shared" si="52"/>
        <v>2100</v>
      </c>
      <c r="D95" s="610">
        <f t="shared" si="53"/>
        <v>69</v>
      </c>
      <c r="E95" s="752">
        <f t="shared" si="31"/>
        <v>30</v>
      </c>
      <c r="F95" s="737">
        <f>SUM($E$27:E95)</f>
        <v>2100</v>
      </c>
      <c r="G95" s="738">
        <f t="shared" si="35"/>
        <v>0</v>
      </c>
      <c r="H95" s="739">
        <f>IF(D95&lt;=FinPlan!$D$707,PPMT(FinPlan!$D$708/12,1,FinPlan!$D$707+1-D95,G94*(-1000),0)/1000,)</f>
        <v>0</v>
      </c>
      <c r="I95" s="740">
        <f>IF(D95&lt;=FinPlan!$D$707,IPMT(FinPlan!$D$708/12,1,FinPlan!$D$707,G94*(-1000),0)/1000,)</f>
        <v>0</v>
      </c>
      <c r="L95" s="738">
        <f t="shared" si="40"/>
        <v>0</v>
      </c>
      <c r="M95" s="741">
        <f>IF(E95&lt;=0,0,1/(1+E95*FinPlan!$D$708/365))</f>
        <v>1</v>
      </c>
      <c r="N95" s="664">
        <f t="shared" si="41"/>
        <v>0</v>
      </c>
      <c r="O95" s="738">
        <f t="shared" si="36"/>
        <v>0</v>
      </c>
      <c r="P95" s="738"/>
      <c r="Q95" s="731"/>
      <c r="R95">
        <f t="shared" si="42"/>
        <v>1968</v>
      </c>
      <c r="S95" s="743">
        <f t="shared" si="37"/>
        <v>0</v>
      </c>
      <c r="T95" s="744">
        <f t="shared" si="38"/>
        <v>0</v>
      </c>
      <c r="U95" s="744">
        <f t="shared" si="43"/>
        <v>0</v>
      </c>
      <c r="V95" s="745"/>
      <c r="W95">
        <f t="shared" si="57"/>
        <v>1968</v>
      </c>
      <c r="X95" s="745">
        <v>0</v>
      </c>
      <c r="Y95" s="745"/>
      <c r="Z95" s="745"/>
      <c r="AA95">
        <f t="shared" si="32"/>
        <v>1905</v>
      </c>
      <c r="AE95">
        <f t="shared" si="44"/>
        <v>1905</v>
      </c>
      <c r="AF95">
        <f t="shared" si="45"/>
        <v>9</v>
      </c>
      <c r="AG95">
        <f t="shared" si="33"/>
        <v>0</v>
      </c>
      <c r="AH95">
        <f t="shared" si="34"/>
        <v>0</v>
      </c>
      <c r="AJ95">
        <f t="shared" si="46"/>
        <v>1968</v>
      </c>
      <c r="AK95" s="594">
        <f>SUM($X$27:X95)</f>
        <v>0</v>
      </c>
      <c r="AL95" s="594">
        <f>SUM($S$27:S95)</f>
        <v>0</v>
      </c>
      <c r="AM95" s="594">
        <f t="shared" si="47"/>
        <v>0</v>
      </c>
      <c r="AN95" s="594">
        <f t="shared" si="48"/>
        <v>0</v>
      </c>
      <c r="AO95" s="594">
        <f t="shared" si="49"/>
        <v>0</v>
      </c>
      <c r="AP95" s="594">
        <f t="shared" si="54"/>
        <v>0</v>
      </c>
      <c r="AQ95">
        <f t="shared" si="50"/>
        <v>0</v>
      </c>
      <c r="AY95" s="749">
        <f>AZ95*(FinPlan!$D$710/12)</f>
        <v>0</v>
      </c>
      <c r="AZ95" s="738">
        <f>G94*FinPlan!$D$709</f>
        <v>0</v>
      </c>
      <c r="BJ95" s="736"/>
      <c r="BK95" s="610">
        <f t="shared" si="55"/>
        <v>69</v>
      </c>
      <c r="BM95" s="612">
        <f t="shared" si="58"/>
        <v>2070</v>
      </c>
      <c r="BO95" s="612">
        <f t="shared" si="59"/>
        <v>2100</v>
      </c>
      <c r="BQ95" s="610">
        <f t="shared" si="60"/>
        <v>30</v>
      </c>
      <c r="BS95">
        <f t="shared" si="56"/>
        <v>1905</v>
      </c>
      <c r="BY95">
        <f t="shared" si="51"/>
        <v>1905</v>
      </c>
    </row>
    <row r="96" spans="2:77" x14ac:dyDescent="0.2">
      <c r="B96" s="735">
        <f t="shared" si="39"/>
        <v>71</v>
      </c>
      <c r="C96" s="736">
        <f t="shared" si="52"/>
        <v>2131</v>
      </c>
      <c r="D96" s="610">
        <f t="shared" si="53"/>
        <v>70</v>
      </c>
      <c r="E96" s="752">
        <f t="shared" ref="E96:E159" si="61">IF(C96-C95&lt;0,0,C96-C95)</f>
        <v>31</v>
      </c>
      <c r="F96" s="737">
        <f>SUM($E$27:E96)</f>
        <v>2131</v>
      </c>
      <c r="G96" s="738">
        <f t="shared" si="35"/>
        <v>0</v>
      </c>
      <c r="H96" s="739">
        <f>IF(D96&lt;=FinPlan!$D$707,PPMT(FinPlan!$D$708/12,1,FinPlan!$D$707+1-D96,G95*(-1000),0)/1000,)</f>
        <v>0</v>
      </c>
      <c r="I96" s="740">
        <f>IF(D96&lt;=FinPlan!$D$707,IPMT(FinPlan!$D$708/12,1,FinPlan!$D$707,G95*(-1000),0)/1000,)</f>
        <v>0</v>
      </c>
      <c r="L96" s="738">
        <f t="shared" si="40"/>
        <v>0</v>
      </c>
      <c r="M96" s="741">
        <f>IF(E96&lt;=0,0,1/(1+E96*FinPlan!$D$708/365))</f>
        <v>1</v>
      </c>
      <c r="N96" s="664">
        <f t="shared" si="41"/>
        <v>0</v>
      </c>
      <c r="O96" s="738">
        <f t="shared" si="36"/>
        <v>0</v>
      </c>
      <c r="P96" s="738"/>
      <c r="Q96" s="731"/>
      <c r="R96">
        <f t="shared" si="42"/>
        <v>1969</v>
      </c>
      <c r="S96" s="743">
        <f t="shared" si="37"/>
        <v>0</v>
      </c>
      <c r="T96" s="744">
        <f t="shared" si="38"/>
        <v>0</v>
      </c>
      <c r="U96" s="744">
        <f t="shared" si="43"/>
        <v>0</v>
      </c>
      <c r="V96" s="745"/>
      <c r="W96">
        <f t="shared" si="57"/>
        <v>1969</v>
      </c>
      <c r="X96" s="745">
        <v>0</v>
      </c>
      <c r="Y96" s="745"/>
      <c r="Z96" s="745"/>
      <c r="AA96">
        <f t="shared" si="32"/>
        <v>1905</v>
      </c>
      <c r="AE96">
        <f t="shared" si="44"/>
        <v>1905</v>
      </c>
      <c r="AF96">
        <f t="shared" si="45"/>
        <v>10</v>
      </c>
      <c r="AG96">
        <f t="shared" si="33"/>
        <v>0</v>
      </c>
      <c r="AH96">
        <f t="shared" si="34"/>
        <v>0</v>
      </c>
      <c r="AJ96">
        <f t="shared" si="46"/>
        <v>1969</v>
      </c>
      <c r="AK96" s="594">
        <f>SUM($X$27:X96)</f>
        <v>0</v>
      </c>
      <c r="AL96" s="594">
        <f>SUM($S$27:S96)</f>
        <v>0</v>
      </c>
      <c r="AM96" s="594">
        <f t="shared" si="47"/>
        <v>0</v>
      </c>
      <c r="AN96" s="594">
        <f t="shared" si="48"/>
        <v>0</v>
      </c>
      <c r="AO96" s="594">
        <f t="shared" si="49"/>
        <v>0</v>
      </c>
      <c r="AP96" s="594">
        <f t="shared" si="54"/>
        <v>0</v>
      </c>
      <c r="AQ96">
        <f t="shared" si="50"/>
        <v>0</v>
      </c>
      <c r="AY96" s="749">
        <f>AZ96*(FinPlan!$D$710/12)</f>
        <v>0</v>
      </c>
      <c r="AZ96" s="738">
        <f>G95*FinPlan!$D$709</f>
        <v>0</v>
      </c>
      <c r="BJ96" s="736"/>
      <c r="BK96" s="610">
        <f t="shared" si="55"/>
        <v>70</v>
      </c>
      <c r="BM96" s="612">
        <f t="shared" si="58"/>
        <v>2100</v>
      </c>
      <c r="BO96" s="612">
        <f t="shared" si="59"/>
        <v>2131</v>
      </c>
      <c r="BQ96" s="610">
        <f t="shared" si="60"/>
        <v>31</v>
      </c>
      <c r="BS96">
        <f t="shared" si="56"/>
        <v>1905</v>
      </c>
      <c r="BY96">
        <f t="shared" si="51"/>
        <v>1905</v>
      </c>
    </row>
    <row r="97" spans="2:77" x14ac:dyDescent="0.2">
      <c r="B97" s="735">
        <f t="shared" si="39"/>
        <v>72</v>
      </c>
      <c r="C97" s="736">
        <f t="shared" si="52"/>
        <v>2161</v>
      </c>
      <c r="D97" s="610">
        <f t="shared" si="53"/>
        <v>71</v>
      </c>
      <c r="E97" s="752">
        <f t="shared" si="61"/>
        <v>30</v>
      </c>
      <c r="F97" s="737">
        <f>SUM($E$27:E97)</f>
        <v>2161</v>
      </c>
      <c r="G97" s="738">
        <f t="shared" si="35"/>
        <v>0</v>
      </c>
      <c r="H97" s="739">
        <f>IF(D97&lt;=FinPlan!$D$707,PPMT(FinPlan!$D$708/12,1,FinPlan!$D$707+1-D97,G96*(-1000),0)/1000,)</f>
        <v>0</v>
      </c>
      <c r="I97" s="740">
        <f>IF(D97&lt;=FinPlan!$D$707,IPMT(FinPlan!$D$708/12,1,FinPlan!$D$707,G96*(-1000),0)/1000,)</f>
        <v>0</v>
      </c>
      <c r="L97" s="738">
        <f t="shared" si="40"/>
        <v>0</v>
      </c>
      <c r="M97" s="741">
        <f>IF(E97&lt;=0,0,1/(1+E97*FinPlan!$D$708/365))</f>
        <v>1</v>
      </c>
      <c r="N97" s="664">
        <f t="shared" si="41"/>
        <v>0</v>
      </c>
      <c r="O97" s="738">
        <f t="shared" si="36"/>
        <v>0</v>
      </c>
      <c r="P97" s="738"/>
      <c r="Q97" s="731"/>
      <c r="R97">
        <f t="shared" si="42"/>
        <v>1970</v>
      </c>
      <c r="S97" s="743">
        <f t="shared" si="37"/>
        <v>0</v>
      </c>
      <c r="T97" s="744">
        <f t="shared" si="38"/>
        <v>0</v>
      </c>
      <c r="U97" s="744">
        <f t="shared" si="43"/>
        <v>0</v>
      </c>
      <c r="V97" s="745"/>
      <c r="W97">
        <f t="shared" si="57"/>
        <v>1970</v>
      </c>
      <c r="X97" s="745">
        <v>0</v>
      </c>
      <c r="Y97" s="745"/>
      <c r="Z97" s="745"/>
      <c r="AA97">
        <f t="shared" si="32"/>
        <v>1905</v>
      </c>
      <c r="AE97">
        <f t="shared" si="44"/>
        <v>1905</v>
      </c>
      <c r="AF97">
        <f t="shared" si="45"/>
        <v>11</v>
      </c>
      <c r="AG97">
        <f t="shared" si="33"/>
        <v>0</v>
      </c>
      <c r="AH97">
        <f t="shared" si="34"/>
        <v>0</v>
      </c>
      <c r="AJ97">
        <f t="shared" si="46"/>
        <v>1970</v>
      </c>
      <c r="AK97" s="594">
        <f>SUM($X$27:X97)</f>
        <v>0</v>
      </c>
      <c r="AL97" s="594">
        <f>SUM($S$27:S97)</f>
        <v>0</v>
      </c>
      <c r="AM97" s="594">
        <f t="shared" si="47"/>
        <v>0</v>
      </c>
      <c r="AN97" s="594">
        <f t="shared" si="48"/>
        <v>0</v>
      </c>
      <c r="AO97" s="594">
        <f t="shared" si="49"/>
        <v>0</v>
      </c>
      <c r="AP97" s="594">
        <f t="shared" si="54"/>
        <v>0</v>
      </c>
      <c r="AQ97">
        <f t="shared" si="50"/>
        <v>0</v>
      </c>
      <c r="AY97" s="749">
        <f>AZ97*(FinPlan!$D$710/12)</f>
        <v>0</v>
      </c>
      <c r="AZ97" s="738">
        <f>G96*FinPlan!$D$709</f>
        <v>0</v>
      </c>
      <c r="BJ97" s="736"/>
      <c r="BK97" s="610">
        <f t="shared" si="55"/>
        <v>71</v>
      </c>
      <c r="BM97" s="612">
        <f t="shared" si="58"/>
        <v>2131</v>
      </c>
      <c r="BO97" s="612">
        <f t="shared" si="59"/>
        <v>2161</v>
      </c>
      <c r="BQ97" s="610">
        <f t="shared" si="60"/>
        <v>30</v>
      </c>
      <c r="BS97">
        <f t="shared" si="56"/>
        <v>1905</v>
      </c>
      <c r="BY97">
        <f t="shared" si="51"/>
        <v>1905</v>
      </c>
    </row>
    <row r="98" spans="2:77" x14ac:dyDescent="0.2">
      <c r="B98" s="735">
        <f t="shared" si="39"/>
        <v>73</v>
      </c>
      <c r="C98" s="736">
        <f t="shared" si="52"/>
        <v>2192</v>
      </c>
      <c r="D98" s="610">
        <f t="shared" si="53"/>
        <v>72</v>
      </c>
      <c r="E98" s="752">
        <f t="shared" si="61"/>
        <v>31</v>
      </c>
      <c r="F98" s="737">
        <f>SUM($E$27:E98)</f>
        <v>2192</v>
      </c>
      <c r="G98" s="738">
        <f t="shared" si="35"/>
        <v>0</v>
      </c>
      <c r="H98" s="739">
        <f>IF(D98&lt;=FinPlan!$D$707,PPMT(FinPlan!$D$708/12,1,FinPlan!$D$707+1-D98,G97*(-1000),0)/1000,)</f>
        <v>0</v>
      </c>
      <c r="I98" s="740">
        <f>IF(D98&lt;=FinPlan!$D$707,IPMT(FinPlan!$D$708/12,1,FinPlan!$D$707,G97*(-1000),0)/1000,)</f>
        <v>0</v>
      </c>
      <c r="L98" s="738">
        <f t="shared" si="40"/>
        <v>0</v>
      </c>
      <c r="M98" s="741">
        <f>IF(E98&lt;=0,0,1/(1+E98*FinPlan!$D$708/365))</f>
        <v>1</v>
      </c>
      <c r="N98" s="664">
        <f t="shared" si="41"/>
        <v>0</v>
      </c>
      <c r="O98" s="738">
        <f t="shared" si="36"/>
        <v>0</v>
      </c>
      <c r="P98" s="738"/>
      <c r="Q98" s="731"/>
      <c r="R98">
        <f t="shared" si="42"/>
        <v>1971</v>
      </c>
      <c r="S98" s="743">
        <f t="shared" si="37"/>
        <v>0</v>
      </c>
      <c r="T98" s="744">
        <f t="shared" si="38"/>
        <v>0</v>
      </c>
      <c r="U98" s="744">
        <f t="shared" si="43"/>
        <v>0</v>
      </c>
      <c r="V98" s="745"/>
      <c r="W98">
        <f t="shared" si="57"/>
        <v>1971</v>
      </c>
      <c r="X98" s="745">
        <v>0</v>
      </c>
      <c r="Y98" s="745"/>
      <c r="Z98" s="745"/>
      <c r="AA98">
        <f t="shared" si="32"/>
        <v>1905</v>
      </c>
      <c r="AE98">
        <f t="shared" si="44"/>
        <v>1905</v>
      </c>
      <c r="AF98">
        <f t="shared" si="45"/>
        <v>12</v>
      </c>
      <c r="AG98">
        <f t="shared" si="33"/>
        <v>0</v>
      </c>
      <c r="AH98">
        <f t="shared" si="34"/>
        <v>0</v>
      </c>
      <c r="AJ98">
        <f t="shared" si="46"/>
        <v>1971</v>
      </c>
      <c r="AK98" s="594">
        <f>SUM($X$27:X98)</f>
        <v>0</v>
      </c>
      <c r="AL98" s="594">
        <f>SUM($S$27:S98)</f>
        <v>0</v>
      </c>
      <c r="AM98" s="594">
        <f t="shared" si="47"/>
        <v>0</v>
      </c>
      <c r="AN98" s="594">
        <f t="shared" si="48"/>
        <v>0</v>
      </c>
      <c r="AO98" s="594">
        <f t="shared" si="49"/>
        <v>0</v>
      </c>
      <c r="AP98" s="594">
        <f t="shared" si="54"/>
        <v>0</v>
      </c>
      <c r="AQ98">
        <f t="shared" si="50"/>
        <v>0</v>
      </c>
      <c r="AY98" s="749">
        <f>AZ98*(FinPlan!$D$710/12)</f>
        <v>0</v>
      </c>
      <c r="AZ98" s="738">
        <f>G97*FinPlan!$D$709</f>
        <v>0</v>
      </c>
      <c r="BJ98" s="736"/>
      <c r="BK98" s="610">
        <f t="shared" si="55"/>
        <v>72</v>
      </c>
      <c r="BM98" s="612">
        <f t="shared" si="58"/>
        <v>2161</v>
      </c>
      <c r="BO98" s="612">
        <f t="shared" si="59"/>
        <v>2192</v>
      </c>
      <c r="BQ98" s="610">
        <f t="shared" si="60"/>
        <v>31</v>
      </c>
      <c r="BS98">
        <f t="shared" si="56"/>
        <v>1905</v>
      </c>
      <c r="BY98">
        <f t="shared" si="51"/>
        <v>1905</v>
      </c>
    </row>
    <row r="99" spans="2:77" x14ac:dyDescent="0.2">
      <c r="B99" s="735">
        <f t="shared" si="39"/>
        <v>74</v>
      </c>
      <c r="C99" s="736">
        <f t="shared" si="52"/>
        <v>2223</v>
      </c>
      <c r="D99" s="610">
        <f t="shared" si="53"/>
        <v>73</v>
      </c>
      <c r="E99" s="752">
        <f t="shared" si="61"/>
        <v>31</v>
      </c>
      <c r="F99" s="737">
        <f>SUM($E$27:E99)</f>
        <v>2223</v>
      </c>
      <c r="G99" s="738">
        <f t="shared" si="35"/>
        <v>0</v>
      </c>
      <c r="H99" s="739">
        <f>IF(D99&lt;=FinPlan!$D$707,PPMT(FinPlan!$D$708/12,1,FinPlan!$D$707+1-D99,G98*(-1000),0)/1000,)</f>
        <v>0</v>
      </c>
      <c r="I99" s="740">
        <f>IF(D99&lt;=FinPlan!$D$707,IPMT(FinPlan!$D$708/12,1,FinPlan!$D$707,G98*(-1000),0)/1000,)</f>
        <v>0</v>
      </c>
      <c r="L99" s="738">
        <f t="shared" si="40"/>
        <v>0</v>
      </c>
      <c r="M99" s="741">
        <f>IF(E99&lt;=0,0,1/(1+E99*FinPlan!$D$708/365))</f>
        <v>1</v>
      </c>
      <c r="N99" s="664">
        <f t="shared" si="41"/>
        <v>0</v>
      </c>
      <c r="O99" s="738">
        <f t="shared" si="36"/>
        <v>0</v>
      </c>
      <c r="P99" s="738"/>
      <c r="Q99" s="731"/>
      <c r="R99">
        <f t="shared" si="42"/>
        <v>1972</v>
      </c>
      <c r="S99" s="743">
        <f t="shared" si="37"/>
        <v>0</v>
      </c>
      <c r="T99" s="744">
        <f t="shared" si="38"/>
        <v>0</v>
      </c>
      <c r="U99" s="744">
        <f t="shared" si="43"/>
        <v>0</v>
      </c>
      <c r="V99" s="745"/>
      <c r="W99">
        <f t="shared" si="57"/>
        <v>1972</v>
      </c>
      <c r="X99" s="745">
        <v>0</v>
      </c>
      <c r="Y99" s="745"/>
      <c r="Z99" s="745"/>
      <c r="AA99">
        <f t="shared" si="32"/>
        <v>1906</v>
      </c>
      <c r="AE99">
        <f t="shared" si="44"/>
        <v>1906</v>
      </c>
      <c r="AF99">
        <f t="shared" si="45"/>
        <v>1</v>
      </c>
      <c r="AG99">
        <f t="shared" si="33"/>
        <v>0</v>
      </c>
      <c r="AH99">
        <f t="shared" si="34"/>
        <v>0</v>
      </c>
      <c r="AJ99">
        <f t="shared" si="46"/>
        <v>1972</v>
      </c>
      <c r="AK99" s="594">
        <f>SUM($X$27:X99)</f>
        <v>0</v>
      </c>
      <c r="AL99" s="594">
        <f>SUM($S$27:S99)</f>
        <v>0</v>
      </c>
      <c r="AM99" s="594">
        <f t="shared" si="47"/>
        <v>0</v>
      </c>
      <c r="AN99" s="594">
        <f t="shared" si="48"/>
        <v>0</v>
      </c>
      <c r="AO99" s="594">
        <f t="shared" si="49"/>
        <v>0</v>
      </c>
      <c r="AP99" s="594">
        <f t="shared" si="54"/>
        <v>0</v>
      </c>
      <c r="AQ99">
        <f t="shared" si="50"/>
        <v>0</v>
      </c>
      <c r="AY99" s="749">
        <f>AZ99*(FinPlan!$D$710/12)</f>
        <v>0</v>
      </c>
      <c r="AZ99" s="738">
        <f>G98*FinPlan!$D$709</f>
        <v>0</v>
      </c>
      <c r="BJ99" s="736"/>
      <c r="BK99" s="610">
        <f t="shared" si="55"/>
        <v>73</v>
      </c>
      <c r="BM99" s="612">
        <f t="shared" si="58"/>
        <v>2192</v>
      </c>
      <c r="BO99" s="612">
        <f t="shared" si="59"/>
        <v>2223</v>
      </c>
      <c r="BQ99" s="610">
        <f t="shared" si="60"/>
        <v>31</v>
      </c>
      <c r="BS99">
        <f t="shared" si="56"/>
        <v>1906</v>
      </c>
      <c r="BY99">
        <f t="shared" si="51"/>
        <v>1906</v>
      </c>
    </row>
    <row r="100" spans="2:77" x14ac:dyDescent="0.2">
      <c r="B100" s="735">
        <f t="shared" si="39"/>
        <v>75</v>
      </c>
      <c r="C100" s="736">
        <f t="shared" si="52"/>
        <v>2251</v>
      </c>
      <c r="D100" s="610">
        <f t="shared" si="53"/>
        <v>74</v>
      </c>
      <c r="E100" s="752">
        <f t="shared" si="61"/>
        <v>28</v>
      </c>
      <c r="F100" s="737">
        <f>SUM($E$27:E100)</f>
        <v>2251</v>
      </c>
      <c r="G100" s="738">
        <f t="shared" si="35"/>
        <v>0</v>
      </c>
      <c r="H100" s="739">
        <f>IF(D100&lt;=FinPlan!$D$707,PPMT(FinPlan!$D$708/12,1,FinPlan!$D$707+1-D100,G99*(-1000),0)/1000,)</f>
        <v>0</v>
      </c>
      <c r="I100" s="740">
        <f>IF(D100&lt;=FinPlan!$D$707,IPMT(FinPlan!$D$708/12,1,FinPlan!$D$707,G99*(-1000),0)/1000,)</f>
        <v>0</v>
      </c>
      <c r="L100" s="738">
        <f t="shared" si="40"/>
        <v>0</v>
      </c>
      <c r="M100" s="741">
        <f>IF(E100&lt;=0,0,1/(1+E100*FinPlan!$D$708/365))</f>
        <v>1</v>
      </c>
      <c r="N100" s="664">
        <f t="shared" si="41"/>
        <v>0</v>
      </c>
      <c r="O100" s="738">
        <f t="shared" si="36"/>
        <v>0</v>
      </c>
      <c r="P100" s="738"/>
      <c r="Q100" s="753" t="s">
        <v>1157</v>
      </c>
      <c r="R100">
        <f t="shared" si="42"/>
        <v>1973</v>
      </c>
      <c r="S100" s="743">
        <f t="shared" si="37"/>
        <v>0</v>
      </c>
      <c r="T100" s="744">
        <f t="shared" si="38"/>
        <v>0</v>
      </c>
      <c r="U100" s="744">
        <f t="shared" si="43"/>
        <v>0</v>
      </c>
      <c r="V100" s="745"/>
      <c r="W100">
        <f t="shared" si="57"/>
        <v>1973</v>
      </c>
      <c r="X100" s="745">
        <v>0</v>
      </c>
      <c r="Y100" s="745"/>
      <c r="Z100" s="745"/>
      <c r="AA100">
        <f t="shared" si="32"/>
        <v>1906</v>
      </c>
      <c r="AE100">
        <f t="shared" si="44"/>
        <v>1906</v>
      </c>
      <c r="AF100">
        <f t="shared" si="45"/>
        <v>2</v>
      </c>
      <c r="AG100">
        <f t="shared" si="33"/>
        <v>0</v>
      </c>
      <c r="AH100">
        <f t="shared" si="34"/>
        <v>0</v>
      </c>
      <c r="AJ100">
        <f t="shared" si="46"/>
        <v>1973</v>
      </c>
      <c r="AK100" s="594">
        <f>SUM($X$27:X100)</f>
        <v>0</v>
      </c>
      <c r="AL100" s="594">
        <f>SUM($S$27:S100)</f>
        <v>0</v>
      </c>
      <c r="AM100" s="594">
        <f t="shared" si="47"/>
        <v>0</v>
      </c>
      <c r="AN100" s="594">
        <f t="shared" si="48"/>
        <v>0</v>
      </c>
      <c r="AO100" s="594">
        <f t="shared" si="49"/>
        <v>0</v>
      </c>
      <c r="AP100" s="594">
        <f t="shared" si="54"/>
        <v>0</v>
      </c>
      <c r="AQ100">
        <f t="shared" si="50"/>
        <v>0</v>
      </c>
      <c r="AY100" s="749">
        <f>AZ100*(FinPlan!$D$710/12)</f>
        <v>0</v>
      </c>
      <c r="AZ100" s="738">
        <f>G99*FinPlan!$D$709</f>
        <v>0</v>
      </c>
      <c r="BJ100" s="736"/>
      <c r="BK100" s="610">
        <f t="shared" si="55"/>
        <v>74</v>
      </c>
      <c r="BM100" s="612">
        <f t="shared" si="58"/>
        <v>2223</v>
      </c>
      <c r="BO100" s="612">
        <f t="shared" si="59"/>
        <v>2251</v>
      </c>
      <c r="BQ100" s="610">
        <f t="shared" si="60"/>
        <v>28</v>
      </c>
      <c r="BS100">
        <f t="shared" si="56"/>
        <v>1906</v>
      </c>
      <c r="BY100">
        <f t="shared" si="51"/>
        <v>1906</v>
      </c>
    </row>
    <row r="101" spans="2:77" x14ac:dyDescent="0.2">
      <c r="B101" s="735">
        <f t="shared" si="39"/>
        <v>76</v>
      </c>
      <c r="C101" s="736">
        <f t="shared" si="52"/>
        <v>2282</v>
      </c>
      <c r="D101" s="610">
        <f t="shared" si="53"/>
        <v>75</v>
      </c>
      <c r="E101" s="752">
        <f t="shared" si="61"/>
        <v>31</v>
      </c>
      <c r="F101" s="737">
        <f>SUM($E$27:E101)</f>
        <v>2282</v>
      </c>
      <c r="G101" s="738">
        <f t="shared" si="35"/>
        <v>0</v>
      </c>
      <c r="H101" s="739">
        <f>IF(D101&lt;=FinPlan!$D$707,PPMT(FinPlan!$D$708/12,1,FinPlan!$D$707+1-D101,G100*(-1000),0)/1000,)</f>
        <v>0</v>
      </c>
      <c r="I101" s="740">
        <f>IF(D101&lt;=FinPlan!$D$707,IPMT(FinPlan!$D$708/12,1,FinPlan!$D$707,G100*(-1000),0)/1000,)</f>
        <v>0</v>
      </c>
      <c r="L101" s="738">
        <f t="shared" si="40"/>
        <v>0</v>
      </c>
      <c r="M101" s="741">
        <f>IF(E101&lt;=0,0,1/(1+E101*FinPlan!$D$708/365))</f>
        <v>1</v>
      </c>
      <c r="N101" s="664">
        <f t="shared" si="41"/>
        <v>0</v>
      </c>
      <c r="O101" s="738">
        <f t="shared" si="36"/>
        <v>0</v>
      </c>
      <c r="P101" s="738"/>
      <c r="Q101" s="731"/>
      <c r="R101">
        <f t="shared" si="42"/>
        <v>1974</v>
      </c>
      <c r="S101" s="743">
        <f t="shared" si="37"/>
        <v>0</v>
      </c>
      <c r="T101" s="744">
        <f t="shared" si="38"/>
        <v>0</v>
      </c>
      <c r="U101" s="744">
        <f t="shared" si="43"/>
        <v>0</v>
      </c>
      <c r="V101" s="745"/>
      <c r="W101">
        <f t="shared" si="57"/>
        <v>1974</v>
      </c>
      <c r="X101" s="745">
        <v>0</v>
      </c>
      <c r="Y101" s="745"/>
      <c r="Z101" s="745"/>
      <c r="AA101">
        <f t="shared" si="32"/>
        <v>1906</v>
      </c>
      <c r="AE101">
        <f t="shared" si="44"/>
        <v>1906</v>
      </c>
      <c r="AF101">
        <f t="shared" si="45"/>
        <v>3</v>
      </c>
      <c r="AG101">
        <f t="shared" si="33"/>
        <v>0</v>
      </c>
      <c r="AH101">
        <f t="shared" si="34"/>
        <v>0</v>
      </c>
      <c r="AJ101">
        <f t="shared" si="46"/>
        <v>1974</v>
      </c>
      <c r="AK101" s="594">
        <f>SUM($X$27:X101)</f>
        <v>0</v>
      </c>
      <c r="AL101" s="594">
        <f>SUM($S$27:S101)</f>
        <v>0</v>
      </c>
      <c r="AM101" s="594">
        <f t="shared" si="47"/>
        <v>0</v>
      </c>
      <c r="AN101" s="594">
        <f t="shared" si="48"/>
        <v>0</v>
      </c>
      <c r="AO101" s="594">
        <f t="shared" si="49"/>
        <v>0</v>
      </c>
      <c r="AP101" s="594">
        <f t="shared" si="54"/>
        <v>0</v>
      </c>
      <c r="AQ101">
        <f t="shared" si="50"/>
        <v>0</v>
      </c>
      <c r="AY101" s="749">
        <f>AZ101*(FinPlan!$D$710/12)</f>
        <v>0</v>
      </c>
      <c r="AZ101" s="738">
        <f>G100*FinPlan!$D$709</f>
        <v>0</v>
      </c>
      <c r="BJ101" s="736"/>
      <c r="BK101" s="610">
        <f t="shared" si="55"/>
        <v>75</v>
      </c>
      <c r="BM101" s="612">
        <f t="shared" si="58"/>
        <v>2251</v>
      </c>
      <c r="BO101" s="612">
        <f t="shared" si="59"/>
        <v>2282</v>
      </c>
      <c r="BQ101" s="610">
        <f t="shared" si="60"/>
        <v>31</v>
      </c>
      <c r="BS101">
        <f t="shared" si="56"/>
        <v>1906</v>
      </c>
      <c r="BY101">
        <f t="shared" si="51"/>
        <v>1906</v>
      </c>
    </row>
    <row r="102" spans="2:77" x14ac:dyDescent="0.2">
      <c r="B102" s="735">
        <f t="shared" si="39"/>
        <v>77</v>
      </c>
      <c r="C102" s="736">
        <f t="shared" si="52"/>
        <v>2312</v>
      </c>
      <c r="D102" s="610">
        <f t="shared" si="53"/>
        <v>76</v>
      </c>
      <c r="E102" s="752">
        <f t="shared" si="61"/>
        <v>30</v>
      </c>
      <c r="F102" s="737">
        <f>SUM($E$27:E102)</f>
        <v>2312</v>
      </c>
      <c r="G102" s="738">
        <f t="shared" si="35"/>
        <v>0</v>
      </c>
      <c r="H102" s="739">
        <f>IF(D102&lt;=FinPlan!$D$707,PPMT(FinPlan!$D$708/12,1,FinPlan!$D$707+1-D102,G101*(-1000),0)/1000,)</f>
        <v>0</v>
      </c>
      <c r="I102" s="740">
        <f>IF(D102&lt;=FinPlan!$D$707,IPMT(FinPlan!$D$708/12,1,FinPlan!$D$707,G101*(-1000),0)/1000,)</f>
        <v>0</v>
      </c>
      <c r="L102" s="738">
        <f t="shared" si="40"/>
        <v>0</v>
      </c>
      <c r="M102" s="741">
        <f>IF(E102&lt;=0,0,1/(1+E102*FinPlan!$D$708/365))</f>
        <v>1</v>
      </c>
      <c r="N102" s="664">
        <f t="shared" si="41"/>
        <v>0</v>
      </c>
      <c r="O102" s="738">
        <f t="shared" si="36"/>
        <v>0</v>
      </c>
      <c r="P102" s="738"/>
      <c r="Q102" s="731"/>
      <c r="R102">
        <f t="shared" si="42"/>
        <v>1975</v>
      </c>
      <c r="S102" s="743">
        <f t="shared" si="37"/>
        <v>0</v>
      </c>
      <c r="T102" s="744">
        <f t="shared" si="38"/>
        <v>0</v>
      </c>
      <c r="U102" s="744">
        <f t="shared" si="43"/>
        <v>0</v>
      </c>
      <c r="V102" s="745"/>
      <c r="W102">
        <f t="shared" si="57"/>
        <v>1975</v>
      </c>
      <c r="X102" s="745">
        <v>0</v>
      </c>
      <c r="Y102" s="745"/>
      <c r="Z102" s="745"/>
      <c r="AA102">
        <f t="shared" si="32"/>
        <v>1906</v>
      </c>
      <c r="AE102">
        <f t="shared" si="44"/>
        <v>1906</v>
      </c>
      <c r="AF102">
        <f t="shared" si="45"/>
        <v>4</v>
      </c>
      <c r="AG102">
        <f t="shared" si="33"/>
        <v>0</v>
      </c>
      <c r="AH102">
        <f t="shared" si="34"/>
        <v>0</v>
      </c>
      <c r="AJ102">
        <f t="shared" si="46"/>
        <v>1975</v>
      </c>
      <c r="AK102" s="594">
        <f>SUM($X$27:X102)</f>
        <v>0</v>
      </c>
      <c r="AL102" s="594">
        <f>SUM($S$27:S102)</f>
        <v>0</v>
      </c>
      <c r="AM102" s="594">
        <f t="shared" si="47"/>
        <v>0</v>
      </c>
      <c r="AN102" s="594">
        <f t="shared" si="48"/>
        <v>0</v>
      </c>
      <c r="AO102" s="594">
        <f t="shared" si="49"/>
        <v>0</v>
      </c>
      <c r="AP102" s="594">
        <f t="shared" si="54"/>
        <v>0</v>
      </c>
      <c r="AQ102">
        <f t="shared" si="50"/>
        <v>0</v>
      </c>
      <c r="AY102" s="749">
        <f>AZ102*(FinPlan!$D$710/12)</f>
        <v>0</v>
      </c>
      <c r="AZ102" s="738">
        <f>G101*FinPlan!$D$709</f>
        <v>0</v>
      </c>
      <c r="BJ102" s="736"/>
      <c r="BK102" s="610">
        <f t="shared" si="55"/>
        <v>76</v>
      </c>
      <c r="BM102" s="612">
        <f t="shared" si="58"/>
        <v>2282</v>
      </c>
      <c r="BO102" s="612">
        <f t="shared" si="59"/>
        <v>2312</v>
      </c>
      <c r="BQ102" s="610">
        <f t="shared" si="60"/>
        <v>30</v>
      </c>
      <c r="BS102">
        <f t="shared" si="56"/>
        <v>1906</v>
      </c>
      <c r="BY102">
        <f t="shared" si="51"/>
        <v>1906</v>
      </c>
    </row>
    <row r="103" spans="2:77" x14ac:dyDescent="0.2">
      <c r="B103" s="735">
        <f t="shared" si="39"/>
        <v>78</v>
      </c>
      <c r="C103" s="736">
        <f t="shared" si="52"/>
        <v>2343</v>
      </c>
      <c r="D103" s="610">
        <f t="shared" si="53"/>
        <v>77</v>
      </c>
      <c r="E103" s="752">
        <f t="shared" si="61"/>
        <v>31</v>
      </c>
      <c r="F103" s="737">
        <f>SUM($E$27:E103)</f>
        <v>2343</v>
      </c>
      <c r="G103" s="738">
        <f t="shared" si="35"/>
        <v>0</v>
      </c>
      <c r="H103" s="739">
        <f>IF(D103&lt;=FinPlan!$D$707,PPMT(FinPlan!$D$708/12,1,FinPlan!$D$707+1-D103,G102*(-1000),0)/1000,)</f>
        <v>0</v>
      </c>
      <c r="I103" s="740">
        <f>IF(D103&lt;=FinPlan!$D$707,IPMT(FinPlan!$D$708/12,1,FinPlan!$D$707,G102*(-1000),0)/1000,)</f>
        <v>0</v>
      </c>
      <c r="L103" s="738">
        <f t="shared" si="40"/>
        <v>0</v>
      </c>
      <c r="M103" s="741">
        <f>IF(E103&lt;=0,0,1/(1+E103*FinPlan!$D$708/365))</f>
        <v>1</v>
      </c>
      <c r="N103" s="664">
        <f t="shared" si="41"/>
        <v>0</v>
      </c>
      <c r="O103" s="738">
        <f t="shared" si="36"/>
        <v>0</v>
      </c>
      <c r="P103" s="738"/>
      <c r="Q103" s="731"/>
      <c r="R103">
        <f t="shared" si="42"/>
        <v>1976</v>
      </c>
      <c r="S103" s="743">
        <f t="shared" si="37"/>
        <v>0</v>
      </c>
      <c r="T103" s="744">
        <f t="shared" si="38"/>
        <v>0</v>
      </c>
      <c r="U103" s="744">
        <f t="shared" si="43"/>
        <v>0</v>
      </c>
      <c r="V103" s="745"/>
      <c r="W103">
        <f t="shared" si="57"/>
        <v>1976</v>
      </c>
      <c r="X103" s="745">
        <v>0</v>
      </c>
      <c r="Y103" s="745"/>
      <c r="Z103" s="745"/>
      <c r="AA103">
        <f t="shared" si="32"/>
        <v>1906</v>
      </c>
      <c r="AE103">
        <f t="shared" si="44"/>
        <v>1906</v>
      </c>
      <c r="AF103">
        <f t="shared" si="45"/>
        <v>5</v>
      </c>
      <c r="AG103">
        <f t="shared" si="33"/>
        <v>0</v>
      </c>
      <c r="AH103">
        <f t="shared" si="34"/>
        <v>0</v>
      </c>
      <c r="AJ103">
        <f t="shared" si="46"/>
        <v>1976</v>
      </c>
      <c r="AK103" s="594">
        <f>SUM($X$27:X103)</f>
        <v>0</v>
      </c>
      <c r="AL103" s="594">
        <f>SUM($S$27:S103)</f>
        <v>0</v>
      </c>
      <c r="AM103" s="594">
        <f t="shared" si="47"/>
        <v>0</v>
      </c>
      <c r="AN103" s="594">
        <f t="shared" si="48"/>
        <v>0</v>
      </c>
      <c r="AO103" s="594">
        <f t="shared" si="49"/>
        <v>0</v>
      </c>
      <c r="AP103" s="594">
        <f t="shared" si="54"/>
        <v>0</v>
      </c>
      <c r="AQ103">
        <f t="shared" si="50"/>
        <v>0</v>
      </c>
      <c r="AY103" s="749">
        <f>AZ103*(FinPlan!$D$710/12)</f>
        <v>0</v>
      </c>
      <c r="AZ103" s="738">
        <f>G102*FinPlan!$D$709</f>
        <v>0</v>
      </c>
      <c r="BJ103" s="736"/>
      <c r="BK103" s="610">
        <f t="shared" si="55"/>
        <v>77</v>
      </c>
      <c r="BM103" s="612">
        <f t="shared" si="58"/>
        <v>2312</v>
      </c>
      <c r="BO103" s="612">
        <f t="shared" si="59"/>
        <v>2343</v>
      </c>
      <c r="BQ103" s="610">
        <f t="shared" si="60"/>
        <v>31</v>
      </c>
      <c r="BS103">
        <f t="shared" si="56"/>
        <v>1906</v>
      </c>
      <c r="BY103">
        <f t="shared" si="51"/>
        <v>1906</v>
      </c>
    </row>
    <row r="104" spans="2:77" x14ac:dyDescent="0.2">
      <c r="B104" s="735">
        <f t="shared" si="39"/>
        <v>79</v>
      </c>
      <c r="C104" s="736">
        <f t="shared" si="52"/>
        <v>2373</v>
      </c>
      <c r="D104" s="610">
        <f t="shared" si="53"/>
        <v>78</v>
      </c>
      <c r="E104" s="752">
        <f t="shared" si="61"/>
        <v>30</v>
      </c>
      <c r="F104" s="737">
        <f>SUM($E$27:E104)</f>
        <v>2373</v>
      </c>
      <c r="G104" s="738">
        <f t="shared" si="35"/>
        <v>0</v>
      </c>
      <c r="H104" s="739">
        <f>IF(D104&lt;=FinPlan!$D$707,PPMT(FinPlan!$D$708/12,1,FinPlan!$D$707+1-D104,G103*(-1000),0)/1000,)</f>
        <v>0</v>
      </c>
      <c r="I104" s="740">
        <f>IF(D104&lt;=FinPlan!$D$707,IPMT(FinPlan!$D$708/12,1,FinPlan!$D$707,G103*(-1000),0)/1000,)</f>
        <v>0</v>
      </c>
      <c r="L104" s="738">
        <f t="shared" si="40"/>
        <v>0</v>
      </c>
      <c r="M104" s="741">
        <f>IF(E104&lt;=0,0,1/(1+E104*FinPlan!$D$708/365))</f>
        <v>1</v>
      </c>
      <c r="N104" s="664">
        <f t="shared" si="41"/>
        <v>0</v>
      </c>
      <c r="O104" s="738">
        <f t="shared" si="36"/>
        <v>0</v>
      </c>
      <c r="P104" s="738"/>
      <c r="Q104" s="731"/>
      <c r="R104">
        <f t="shared" si="42"/>
        <v>1977</v>
      </c>
      <c r="S104" s="743">
        <f t="shared" si="37"/>
        <v>0</v>
      </c>
      <c r="T104" s="744">
        <f t="shared" si="38"/>
        <v>0</v>
      </c>
      <c r="U104" s="744">
        <f t="shared" si="43"/>
        <v>0</v>
      </c>
      <c r="V104" s="745"/>
      <c r="W104">
        <f t="shared" si="57"/>
        <v>1977</v>
      </c>
      <c r="X104" s="745">
        <v>0</v>
      </c>
      <c r="Y104" s="745"/>
      <c r="Z104" s="745"/>
      <c r="AA104">
        <f t="shared" si="32"/>
        <v>1906</v>
      </c>
      <c r="AE104">
        <f t="shared" si="44"/>
        <v>1906</v>
      </c>
      <c r="AF104">
        <f t="shared" si="45"/>
        <v>6</v>
      </c>
      <c r="AG104">
        <f t="shared" si="33"/>
        <v>0</v>
      </c>
      <c r="AH104">
        <f t="shared" si="34"/>
        <v>0</v>
      </c>
      <c r="AJ104">
        <f t="shared" si="46"/>
        <v>1977</v>
      </c>
      <c r="AK104" s="594">
        <f>SUM($X$27:X104)</f>
        <v>0</v>
      </c>
      <c r="AL104" s="594">
        <f>SUM($S$27:S104)</f>
        <v>0</v>
      </c>
      <c r="AM104" s="594">
        <f t="shared" si="47"/>
        <v>0</v>
      </c>
      <c r="AN104" s="594">
        <f t="shared" si="48"/>
        <v>0</v>
      </c>
      <c r="AO104" s="594">
        <f t="shared" si="49"/>
        <v>0</v>
      </c>
      <c r="AP104" s="594">
        <f t="shared" si="54"/>
        <v>0</v>
      </c>
      <c r="AQ104">
        <f t="shared" si="50"/>
        <v>0</v>
      </c>
      <c r="AY104" s="749">
        <f>AZ104*(FinPlan!$D$710/12)</f>
        <v>0</v>
      </c>
      <c r="AZ104" s="738">
        <f>G103*FinPlan!$D$709</f>
        <v>0</v>
      </c>
      <c r="BJ104" s="736"/>
      <c r="BK104" s="610">
        <f t="shared" si="55"/>
        <v>78</v>
      </c>
      <c r="BM104" s="612">
        <f t="shared" si="58"/>
        <v>2343</v>
      </c>
      <c r="BO104" s="612">
        <f t="shared" si="59"/>
        <v>2373</v>
      </c>
      <c r="BQ104" s="610">
        <f t="shared" si="60"/>
        <v>30</v>
      </c>
      <c r="BS104">
        <f t="shared" si="56"/>
        <v>1906</v>
      </c>
      <c r="BY104">
        <f t="shared" si="51"/>
        <v>1906</v>
      </c>
    </row>
    <row r="105" spans="2:77" x14ac:dyDescent="0.2">
      <c r="B105" s="735">
        <f t="shared" si="39"/>
        <v>80</v>
      </c>
      <c r="C105" s="736">
        <f t="shared" si="52"/>
        <v>2404</v>
      </c>
      <c r="D105" s="610">
        <f t="shared" si="53"/>
        <v>79</v>
      </c>
      <c r="E105" s="752">
        <f t="shared" si="61"/>
        <v>31</v>
      </c>
      <c r="F105" s="737">
        <f>SUM($E$27:E105)</f>
        <v>2404</v>
      </c>
      <c r="G105" s="738">
        <f t="shared" si="35"/>
        <v>0</v>
      </c>
      <c r="H105" s="739">
        <f>IF(D105&lt;=FinPlan!$D$707,PPMT(FinPlan!$D$708/12,1,FinPlan!$D$707+1-D105,G104*(-1000),0)/1000,)</f>
        <v>0</v>
      </c>
      <c r="I105" s="740">
        <f>IF(D105&lt;=FinPlan!$D$707,IPMT(FinPlan!$D$708/12,1,FinPlan!$D$707,G104*(-1000),0)/1000,)</f>
        <v>0</v>
      </c>
      <c r="L105" s="738">
        <f t="shared" si="40"/>
        <v>0</v>
      </c>
      <c r="M105" s="741">
        <f>IF(E105&lt;=0,0,1/(1+E105*FinPlan!$D$708/365))</f>
        <v>1</v>
      </c>
      <c r="N105" s="664">
        <f t="shared" si="41"/>
        <v>0</v>
      </c>
      <c r="O105" s="738">
        <f t="shared" si="36"/>
        <v>0</v>
      </c>
      <c r="P105" s="738"/>
      <c r="Q105" s="731"/>
      <c r="R105">
        <f t="shared" si="42"/>
        <v>1978</v>
      </c>
      <c r="S105" s="743">
        <f t="shared" si="37"/>
        <v>0</v>
      </c>
      <c r="T105" s="744">
        <f t="shared" si="38"/>
        <v>0</v>
      </c>
      <c r="U105" s="744">
        <f t="shared" si="43"/>
        <v>0</v>
      </c>
      <c r="V105" s="745"/>
      <c r="W105">
        <f t="shared" si="57"/>
        <v>1978</v>
      </c>
      <c r="X105" s="745">
        <v>0</v>
      </c>
      <c r="Y105" s="745"/>
      <c r="Z105" s="745"/>
      <c r="AA105">
        <f t="shared" si="32"/>
        <v>1906</v>
      </c>
      <c r="AE105">
        <f t="shared" si="44"/>
        <v>1906</v>
      </c>
      <c r="AF105">
        <f t="shared" si="45"/>
        <v>7</v>
      </c>
      <c r="AG105">
        <f t="shared" si="33"/>
        <v>0</v>
      </c>
      <c r="AH105">
        <f t="shared" si="34"/>
        <v>0</v>
      </c>
      <c r="AJ105">
        <f t="shared" si="46"/>
        <v>1978</v>
      </c>
      <c r="AK105" s="594">
        <f>SUM($X$27:X105)</f>
        <v>0</v>
      </c>
      <c r="AL105" s="594">
        <f>SUM($S$27:S105)</f>
        <v>0</v>
      </c>
      <c r="AM105" s="594">
        <f t="shared" si="47"/>
        <v>0</v>
      </c>
      <c r="AN105" s="594">
        <f t="shared" si="48"/>
        <v>0</v>
      </c>
      <c r="AO105" s="594">
        <f t="shared" si="49"/>
        <v>0</v>
      </c>
      <c r="AP105" s="594">
        <f t="shared" si="54"/>
        <v>0</v>
      </c>
      <c r="AQ105">
        <f t="shared" si="50"/>
        <v>0</v>
      </c>
      <c r="AY105" s="749">
        <f>AZ105*(FinPlan!$D$710/12)</f>
        <v>0</v>
      </c>
      <c r="AZ105" s="738">
        <f>G104*FinPlan!$D$709</f>
        <v>0</v>
      </c>
      <c r="BJ105" s="736"/>
      <c r="BK105" s="610">
        <f t="shared" si="55"/>
        <v>79</v>
      </c>
      <c r="BM105" s="612">
        <f t="shared" si="58"/>
        <v>2373</v>
      </c>
      <c r="BO105" s="612">
        <f t="shared" si="59"/>
        <v>2404</v>
      </c>
      <c r="BQ105" s="610">
        <f t="shared" si="60"/>
        <v>31</v>
      </c>
      <c r="BS105">
        <f t="shared" si="56"/>
        <v>1906</v>
      </c>
      <c r="BY105">
        <f t="shared" si="51"/>
        <v>1906</v>
      </c>
    </row>
    <row r="106" spans="2:77" x14ac:dyDescent="0.2">
      <c r="B106" s="735">
        <f t="shared" si="39"/>
        <v>81</v>
      </c>
      <c r="C106" s="736">
        <f t="shared" si="52"/>
        <v>2435</v>
      </c>
      <c r="D106" s="610">
        <f t="shared" si="53"/>
        <v>80</v>
      </c>
      <c r="E106" s="752">
        <f t="shared" si="61"/>
        <v>31</v>
      </c>
      <c r="F106" s="737">
        <f>SUM($E$27:E106)</f>
        <v>2435</v>
      </c>
      <c r="G106" s="738">
        <f t="shared" si="35"/>
        <v>0</v>
      </c>
      <c r="H106" s="739">
        <f>IF(D106&lt;=FinPlan!$D$707,PPMT(FinPlan!$D$708/12,1,FinPlan!$D$707+1-D106,G105*(-1000),0)/1000,)</f>
        <v>0</v>
      </c>
      <c r="I106" s="740">
        <f>IF(D106&lt;=FinPlan!$D$707,IPMT(FinPlan!$D$708/12,1,FinPlan!$D$707,G105*(-1000),0)/1000,)</f>
        <v>0</v>
      </c>
      <c r="L106" s="738">
        <f t="shared" si="40"/>
        <v>0</v>
      </c>
      <c r="M106" s="741">
        <f>IF(E106&lt;=0,0,1/(1+E106*FinPlan!$D$708/365))</f>
        <v>1</v>
      </c>
      <c r="N106" s="664">
        <f t="shared" si="41"/>
        <v>0</v>
      </c>
      <c r="O106" s="738">
        <f t="shared" si="36"/>
        <v>0</v>
      </c>
      <c r="P106" s="738"/>
      <c r="Q106" s="731"/>
      <c r="R106">
        <f t="shared" si="42"/>
        <v>1979</v>
      </c>
      <c r="S106" s="743">
        <f t="shared" si="37"/>
        <v>0</v>
      </c>
      <c r="T106" s="744">
        <f t="shared" si="38"/>
        <v>0</v>
      </c>
      <c r="U106" s="744">
        <f t="shared" si="43"/>
        <v>0</v>
      </c>
      <c r="V106" s="745"/>
      <c r="W106">
        <f t="shared" si="57"/>
        <v>1979</v>
      </c>
      <c r="X106" s="745">
        <v>0</v>
      </c>
      <c r="Y106" s="745"/>
      <c r="Z106" s="745"/>
      <c r="AA106">
        <f t="shared" si="32"/>
        <v>1906</v>
      </c>
      <c r="AE106">
        <f t="shared" si="44"/>
        <v>1906</v>
      </c>
      <c r="AF106">
        <f t="shared" si="45"/>
        <v>8</v>
      </c>
      <c r="AG106">
        <f t="shared" si="33"/>
        <v>0</v>
      </c>
      <c r="AH106">
        <f t="shared" si="34"/>
        <v>0</v>
      </c>
      <c r="AJ106">
        <f t="shared" si="46"/>
        <v>1979</v>
      </c>
      <c r="AK106" s="594">
        <f>SUM($X$27:X106)</f>
        <v>0</v>
      </c>
      <c r="AL106" s="594">
        <f>SUM($S$27:S106)</f>
        <v>0</v>
      </c>
      <c r="AM106" s="594">
        <f t="shared" si="47"/>
        <v>0</v>
      </c>
      <c r="AN106" s="594">
        <f t="shared" si="48"/>
        <v>0</v>
      </c>
      <c r="AO106" s="594">
        <f t="shared" si="49"/>
        <v>0</v>
      </c>
      <c r="AP106" s="594">
        <f t="shared" si="54"/>
        <v>0</v>
      </c>
      <c r="AQ106">
        <f t="shared" si="50"/>
        <v>0</v>
      </c>
      <c r="AY106" s="749">
        <f>AZ106*(FinPlan!$D$710/12)</f>
        <v>0</v>
      </c>
      <c r="AZ106" s="738">
        <f>G105*FinPlan!$D$709</f>
        <v>0</v>
      </c>
      <c r="BJ106" s="736"/>
      <c r="BK106" s="610">
        <f t="shared" si="55"/>
        <v>80</v>
      </c>
      <c r="BM106" s="612">
        <f t="shared" si="58"/>
        <v>2404</v>
      </c>
      <c r="BO106" s="612">
        <f t="shared" si="59"/>
        <v>2435</v>
      </c>
      <c r="BQ106" s="610">
        <f t="shared" si="60"/>
        <v>31</v>
      </c>
      <c r="BS106">
        <f t="shared" si="56"/>
        <v>1906</v>
      </c>
      <c r="BY106">
        <f t="shared" si="51"/>
        <v>1906</v>
      </c>
    </row>
    <row r="107" spans="2:77" x14ac:dyDescent="0.2">
      <c r="B107" s="735">
        <f t="shared" si="39"/>
        <v>82</v>
      </c>
      <c r="C107" s="736">
        <f t="shared" si="52"/>
        <v>2465</v>
      </c>
      <c r="D107" s="610">
        <f t="shared" si="53"/>
        <v>81</v>
      </c>
      <c r="E107" s="752">
        <f t="shared" si="61"/>
        <v>30</v>
      </c>
      <c r="F107" s="737">
        <f>SUM($E$27:E107)</f>
        <v>2465</v>
      </c>
      <c r="G107" s="754">
        <f t="shared" si="35"/>
        <v>0</v>
      </c>
      <c r="H107" s="739">
        <f>IF(D107&lt;=FinPlan!$D$707,PPMT(FinPlan!$D$708/12,1,FinPlan!$D$707+1-D107,G106*(-1000),0)/1000,)</f>
        <v>0</v>
      </c>
      <c r="I107" s="740">
        <f>IF(D107&lt;=FinPlan!$D$707,IPMT(FinPlan!$D$708/12,1,FinPlan!$D$707,G106*(-1000),0)/1000,)</f>
        <v>0</v>
      </c>
      <c r="L107" s="738">
        <f t="shared" si="40"/>
        <v>0</v>
      </c>
      <c r="M107" s="741">
        <f>IF(E107&lt;=0,0,1/(1+E107*FinPlan!$D$708/365))</f>
        <v>1</v>
      </c>
      <c r="N107" s="664">
        <f t="shared" si="41"/>
        <v>0</v>
      </c>
      <c r="O107" s="738">
        <f t="shared" si="36"/>
        <v>0</v>
      </c>
      <c r="P107" s="738"/>
      <c r="Q107" s="731"/>
      <c r="R107">
        <f t="shared" si="42"/>
        <v>1980</v>
      </c>
      <c r="S107" s="743">
        <f t="shared" si="37"/>
        <v>0</v>
      </c>
      <c r="T107" s="744">
        <f t="shared" si="38"/>
        <v>0</v>
      </c>
      <c r="U107" s="744">
        <f t="shared" si="43"/>
        <v>0</v>
      </c>
      <c r="V107" s="745"/>
      <c r="W107">
        <f t="shared" si="57"/>
        <v>1980</v>
      </c>
      <c r="X107" s="745">
        <v>0</v>
      </c>
      <c r="Y107" s="745"/>
      <c r="Z107" s="745"/>
      <c r="AA107">
        <f t="shared" si="32"/>
        <v>1906</v>
      </c>
      <c r="AE107">
        <f t="shared" si="44"/>
        <v>1906</v>
      </c>
      <c r="AF107">
        <f t="shared" si="45"/>
        <v>9</v>
      </c>
      <c r="AG107">
        <f t="shared" si="33"/>
        <v>0</v>
      </c>
      <c r="AH107">
        <f t="shared" si="34"/>
        <v>0</v>
      </c>
      <c r="AJ107">
        <f t="shared" si="46"/>
        <v>1980</v>
      </c>
      <c r="AK107" s="594">
        <f>SUM($X$27:X107)</f>
        <v>0</v>
      </c>
      <c r="AL107" s="594">
        <f>SUM($S$27:S107)</f>
        <v>0</v>
      </c>
      <c r="AM107" s="594">
        <f t="shared" si="47"/>
        <v>0</v>
      </c>
      <c r="AN107" s="594">
        <f t="shared" si="48"/>
        <v>0</v>
      </c>
      <c r="AO107" s="594">
        <f t="shared" si="49"/>
        <v>0</v>
      </c>
      <c r="AP107" s="594">
        <f t="shared" si="54"/>
        <v>0</v>
      </c>
      <c r="AQ107">
        <f t="shared" si="50"/>
        <v>0</v>
      </c>
      <c r="AY107" s="749">
        <f>AZ107*(FinPlan!$D$710/12)</f>
        <v>0</v>
      </c>
      <c r="AZ107" s="738">
        <f>G106*FinPlan!$D$709</f>
        <v>0</v>
      </c>
      <c r="BJ107" s="736"/>
      <c r="BK107" s="610">
        <f t="shared" si="55"/>
        <v>81</v>
      </c>
      <c r="BM107" s="612">
        <f t="shared" si="58"/>
        <v>2435</v>
      </c>
      <c r="BO107" s="612">
        <f t="shared" si="59"/>
        <v>2465</v>
      </c>
      <c r="BQ107" s="610">
        <f t="shared" si="60"/>
        <v>30</v>
      </c>
      <c r="BS107">
        <f t="shared" si="56"/>
        <v>1906</v>
      </c>
      <c r="BY107">
        <f t="shared" si="51"/>
        <v>1906</v>
      </c>
    </row>
    <row r="108" spans="2:77" x14ac:dyDescent="0.2">
      <c r="B108" s="735">
        <f t="shared" si="39"/>
        <v>83</v>
      </c>
      <c r="C108" s="736">
        <f t="shared" si="52"/>
        <v>2496</v>
      </c>
      <c r="D108" s="610">
        <f t="shared" si="53"/>
        <v>82</v>
      </c>
      <c r="E108" s="752">
        <f t="shared" si="61"/>
        <v>31</v>
      </c>
      <c r="F108" s="737">
        <f>SUM($E$27:E108)</f>
        <v>2496</v>
      </c>
      <c r="G108" s="754">
        <f t="shared" si="35"/>
        <v>0</v>
      </c>
      <c r="H108" s="739">
        <f>IF(D108&lt;=FinPlan!$D$707,PPMT(FinPlan!$D$708/12,1,FinPlan!$D$707+1-D108,G107*(-1000),0)/1000,)</f>
        <v>0</v>
      </c>
      <c r="I108" s="740">
        <f>IF(D108&lt;=FinPlan!$D$707,IPMT(FinPlan!$D$708/12,1,FinPlan!$D$707,G107*(-1000),0)/1000,)</f>
        <v>0</v>
      </c>
      <c r="L108" s="738">
        <f t="shared" si="40"/>
        <v>0</v>
      </c>
      <c r="M108" s="741">
        <f>IF(E108&lt;=0,0,1/(1+E108*FinPlan!$D$708/365))</f>
        <v>1</v>
      </c>
      <c r="N108" s="664">
        <f t="shared" si="41"/>
        <v>0</v>
      </c>
      <c r="O108" s="738">
        <f t="shared" si="36"/>
        <v>0</v>
      </c>
      <c r="P108" s="738"/>
      <c r="Q108" s="731"/>
      <c r="R108">
        <f t="shared" si="42"/>
        <v>1981</v>
      </c>
      <c r="S108" s="743">
        <f t="shared" si="37"/>
        <v>0</v>
      </c>
      <c r="T108" s="744">
        <f t="shared" si="38"/>
        <v>0</v>
      </c>
      <c r="U108" s="744">
        <f t="shared" si="43"/>
        <v>0</v>
      </c>
      <c r="V108" s="745"/>
      <c r="W108">
        <f t="shared" si="57"/>
        <v>1981</v>
      </c>
      <c r="X108" s="745">
        <v>0</v>
      </c>
      <c r="Y108" s="745"/>
      <c r="Z108" s="745"/>
      <c r="AA108">
        <f t="shared" si="32"/>
        <v>1906</v>
      </c>
      <c r="AE108">
        <f t="shared" si="44"/>
        <v>1906</v>
      </c>
      <c r="AF108">
        <f t="shared" si="45"/>
        <v>10</v>
      </c>
      <c r="AG108">
        <f t="shared" si="33"/>
        <v>0</v>
      </c>
      <c r="AH108">
        <f t="shared" si="34"/>
        <v>0</v>
      </c>
      <c r="AJ108">
        <f t="shared" si="46"/>
        <v>1981</v>
      </c>
      <c r="AK108" s="594">
        <f>SUM($X$27:X108)</f>
        <v>0</v>
      </c>
      <c r="AL108" s="594">
        <f>SUM($S$27:S108)</f>
        <v>0</v>
      </c>
      <c r="AM108" s="594">
        <f t="shared" si="47"/>
        <v>0</v>
      </c>
      <c r="AN108" s="594">
        <f t="shared" si="48"/>
        <v>0</v>
      </c>
      <c r="AO108" s="594">
        <f t="shared" si="49"/>
        <v>0</v>
      </c>
      <c r="AP108" s="594">
        <f t="shared" si="54"/>
        <v>0</v>
      </c>
      <c r="AQ108">
        <f t="shared" si="50"/>
        <v>0</v>
      </c>
      <c r="AY108" s="749">
        <f>AZ108*(FinPlan!$D$710/12)</f>
        <v>0</v>
      </c>
      <c r="AZ108" s="738">
        <f>G107*FinPlan!$D$709</f>
        <v>0</v>
      </c>
      <c r="BJ108" s="736"/>
      <c r="BK108" s="610">
        <f t="shared" si="55"/>
        <v>82</v>
      </c>
      <c r="BM108" s="612">
        <f t="shared" si="58"/>
        <v>2465</v>
      </c>
      <c r="BO108" s="612">
        <f t="shared" si="59"/>
        <v>2496</v>
      </c>
      <c r="BQ108" s="610">
        <f t="shared" si="60"/>
        <v>31</v>
      </c>
      <c r="BS108">
        <f t="shared" si="56"/>
        <v>1906</v>
      </c>
      <c r="BY108">
        <f t="shared" si="51"/>
        <v>1906</v>
      </c>
    </row>
    <row r="109" spans="2:77" x14ac:dyDescent="0.2">
      <c r="B109" s="735">
        <f t="shared" si="39"/>
        <v>84</v>
      </c>
      <c r="C109" s="736">
        <f t="shared" si="52"/>
        <v>2526</v>
      </c>
      <c r="D109" s="610">
        <f t="shared" si="53"/>
        <v>83</v>
      </c>
      <c r="E109" s="752">
        <f t="shared" si="61"/>
        <v>30</v>
      </c>
      <c r="F109" s="737">
        <f>SUM($E$27:E109)</f>
        <v>2526</v>
      </c>
      <c r="G109" s="754">
        <f t="shared" si="35"/>
        <v>0</v>
      </c>
      <c r="H109" s="739">
        <f>IF(D109&lt;=FinPlan!$D$707,PPMT(FinPlan!$D$708/12,1,FinPlan!$D$707+1-D109,G108*(-1000),0)/1000,)</f>
        <v>0</v>
      </c>
      <c r="I109" s="740">
        <f>IF(D109&lt;=FinPlan!$D$707,IPMT(FinPlan!$D$708/12,1,FinPlan!$D$707,G108*(-1000),0)/1000,)</f>
        <v>0</v>
      </c>
      <c r="L109" s="738">
        <f t="shared" si="40"/>
        <v>0</v>
      </c>
      <c r="M109" s="741">
        <f>IF(E109&lt;=0,0,1/(1+E109*FinPlan!$D$708/365))</f>
        <v>1</v>
      </c>
      <c r="N109" s="664">
        <f t="shared" si="41"/>
        <v>0</v>
      </c>
      <c r="O109" s="738">
        <f t="shared" si="36"/>
        <v>0</v>
      </c>
      <c r="P109" s="738"/>
      <c r="Q109" s="731"/>
      <c r="R109">
        <f t="shared" si="42"/>
        <v>1982</v>
      </c>
      <c r="S109" s="743">
        <f t="shared" si="37"/>
        <v>0</v>
      </c>
      <c r="T109" s="744">
        <f t="shared" si="38"/>
        <v>0</v>
      </c>
      <c r="U109" s="744">
        <f t="shared" si="43"/>
        <v>0</v>
      </c>
      <c r="V109" s="745"/>
      <c r="W109">
        <f t="shared" si="57"/>
        <v>1982</v>
      </c>
      <c r="X109" s="745">
        <v>0</v>
      </c>
      <c r="Y109" s="745"/>
      <c r="Z109" s="745"/>
      <c r="AA109">
        <f t="shared" si="32"/>
        <v>1906</v>
      </c>
      <c r="AE109">
        <f t="shared" si="44"/>
        <v>1906</v>
      </c>
      <c r="AF109">
        <f t="shared" si="45"/>
        <v>11</v>
      </c>
      <c r="AG109">
        <f t="shared" si="33"/>
        <v>0</v>
      </c>
      <c r="AH109">
        <f t="shared" si="34"/>
        <v>0</v>
      </c>
      <c r="AJ109">
        <f t="shared" si="46"/>
        <v>1982</v>
      </c>
      <c r="AK109" s="594">
        <f>SUM($X$27:X109)</f>
        <v>0</v>
      </c>
      <c r="AL109" s="594">
        <f>SUM($S$27:S109)</f>
        <v>0</v>
      </c>
      <c r="AM109" s="594">
        <f t="shared" si="47"/>
        <v>0</v>
      </c>
      <c r="AN109" s="594">
        <f t="shared" si="48"/>
        <v>0</v>
      </c>
      <c r="AO109" s="594">
        <f t="shared" si="49"/>
        <v>0</v>
      </c>
      <c r="AP109" s="594">
        <f t="shared" si="54"/>
        <v>0</v>
      </c>
      <c r="AQ109">
        <f t="shared" si="50"/>
        <v>0</v>
      </c>
      <c r="AY109" s="749">
        <f>AZ109*(FinPlan!$D$710/12)</f>
        <v>0</v>
      </c>
      <c r="AZ109" s="738">
        <f>G108*FinPlan!$D$709</f>
        <v>0</v>
      </c>
      <c r="BJ109" s="736"/>
      <c r="BK109" s="610">
        <f t="shared" si="55"/>
        <v>83</v>
      </c>
      <c r="BM109" s="612">
        <f t="shared" si="58"/>
        <v>2496</v>
      </c>
      <c r="BO109" s="612">
        <f t="shared" si="59"/>
        <v>2526</v>
      </c>
      <c r="BQ109" s="610">
        <f t="shared" si="60"/>
        <v>30</v>
      </c>
      <c r="BS109">
        <f t="shared" si="56"/>
        <v>1906</v>
      </c>
      <c r="BY109">
        <f t="shared" si="51"/>
        <v>1906</v>
      </c>
    </row>
    <row r="110" spans="2:77" x14ac:dyDescent="0.2">
      <c r="B110" s="735">
        <f t="shared" si="39"/>
        <v>85</v>
      </c>
      <c r="C110" s="736">
        <f t="shared" si="52"/>
        <v>2557</v>
      </c>
      <c r="D110" s="610">
        <f t="shared" si="53"/>
        <v>84</v>
      </c>
      <c r="E110" s="752">
        <f t="shared" si="61"/>
        <v>31</v>
      </c>
      <c r="F110" s="737">
        <f>SUM($E$27:E110)</f>
        <v>2557</v>
      </c>
      <c r="G110" s="754">
        <f t="shared" si="35"/>
        <v>0</v>
      </c>
      <c r="H110" s="739">
        <f>IF(D110&lt;=FinPlan!$D$707,PPMT(FinPlan!$D$708/12,1,FinPlan!$D$707+1-D110,G109*(-1000),0)/1000,)</f>
        <v>0</v>
      </c>
      <c r="I110" s="740">
        <f>IF(D110&lt;=FinPlan!$D$707,IPMT(FinPlan!$D$708/12,1,FinPlan!$D$707,G109*(-1000),0)/1000,)</f>
        <v>0</v>
      </c>
      <c r="L110" s="738">
        <f t="shared" si="40"/>
        <v>0</v>
      </c>
      <c r="M110" s="741">
        <f>IF(E110&lt;=0,0,1/(1+E110*FinPlan!$D$708/365))</f>
        <v>1</v>
      </c>
      <c r="N110" s="664">
        <f t="shared" si="41"/>
        <v>0</v>
      </c>
      <c r="O110" s="738">
        <f t="shared" si="36"/>
        <v>0</v>
      </c>
      <c r="P110" s="738"/>
      <c r="Q110" s="731"/>
      <c r="R110">
        <f t="shared" si="42"/>
        <v>1983</v>
      </c>
      <c r="S110" s="743">
        <f t="shared" si="37"/>
        <v>0</v>
      </c>
      <c r="T110" s="744">
        <f t="shared" si="38"/>
        <v>0</v>
      </c>
      <c r="U110" s="744">
        <f t="shared" si="43"/>
        <v>0</v>
      </c>
      <c r="V110" s="745"/>
      <c r="W110">
        <f t="shared" si="57"/>
        <v>1983</v>
      </c>
      <c r="X110" s="745">
        <v>0</v>
      </c>
      <c r="Y110" s="745"/>
      <c r="Z110" s="745"/>
      <c r="AA110">
        <f t="shared" si="32"/>
        <v>1906</v>
      </c>
      <c r="AE110">
        <f t="shared" si="44"/>
        <v>1906</v>
      </c>
      <c r="AF110">
        <f t="shared" si="45"/>
        <v>12</v>
      </c>
      <c r="AG110">
        <f t="shared" si="33"/>
        <v>0</v>
      </c>
      <c r="AH110">
        <f t="shared" si="34"/>
        <v>0</v>
      </c>
      <c r="AJ110">
        <f t="shared" si="46"/>
        <v>1983</v>
      </c>
      <c r="AK110" s="594">
        <f>SUM($X$27:X110)</f>
        <v>0</v>
      </c>
      <c r="AL110" s="594">
        <f>SUM($S$27:S110)</f>
        <v>0</v>
      </c>
      <c r="AM110" s="594">
        <f t="shared" si="47"/>
        <v>0</v>
      </c>
      <c r="AN110" s="594">
        <f t="shared" si="48"/>
        <v>0</v>
      </c>
      <c r="AO110" s="594">
        <f t="shared" si="49"/>
        <v>0</v>
      </c>
      <c r="AP110" s="594">
        <f t="shared" si="54"/>
        <v>0</v>
      </c>
      <c r="AQ110">
        <f t="shared" si="50"/>
        <v>0</v>
      </c>
      <c r="AY110" s="749">
        <f>AZ110*(FinPlan!$D$710/12)</f>
        <v>0</v>
      </c>
      <c r="AZ110" s="738">
        <f>G109*FinPlan!$D$709</f>
        <v>0</v>
      </c>
      <c r="BJ110" s="736"/>
      <c r="BK110" s="610">
        <f t="shared" si="55"/>
        <v>84</v>
      </c>
      <c r="BM110" s="612">
        <f t="shared" si="58"/>
        <v>2526</v>
      </c>
      <c r="BO110" s="612">
        <f t="shared" si="59"/>
        <v>2557</v>
      </c>
      <c r="BQ110" s="610">
        <f t="shared" si="60"/>
        <v>31</v>
      </c>
      <c r="BS110">
        <f t="shared" si="56"/>
        <v>1906</v>
      </c>
      <c r="BY110">
        <f t="shared" si="51"/>
        <v>1906</v>
      </c>
    </row>
    <row r="111" spans="2:77" x14ac:dyDescent="0.2">
      <c r="B111" s="735">
        <f t="shared" si="39"/>
        <v>86</v>
      </c>
      <c r="C111" s="736">
        <f t="shared" si="52"/>
        <v>2588</v>
      </c>
      <c r="D111" s="610">
        <f t="shared" si="53"/>
        <v>85</v>
      </c>
      <c r="E111" s="752">
        <f t="shared" si="61"/>
        <v>31</v>
      </c>
      <c r="F111" s="737">
        <f>SUM($E$27:E111)</f>
        <v>2588</v>
      </c>
      <c r="G111" s="754">
        <f t="shared" si="35"/>
        <v>0</v>
      </c>
      <c r="H111" s="739">
        <f>IF(D111&lt;=FinPlan!$D$707,PPMT(FinPlan!$D$708/12,1,FinPlan!$D$707+1-D111,G110*(-1000),0)/1000,)</f>
        <v>0</v>
      </c>
      <c r="I111" s="740">
        <f>IF(D111&lt;=FinPlan!$D$707,IPMT(FinPlan!$D$708/12,1,FinPlan!$D$707,G110*(-1000),0)/1000,)</f>
        <v>0</v>
      </c>
      <c r="L111" s="738">
        <f t="shared" si="40"/>
        <v>0</v>
      </c>
      <c r="M111" s="741">
        <f>IF(E111&lt;=0,0,1/(1+E111*FinPlan!$D$708/365))</f>
        <v>1</v>
      </c>
      <c r="N111" s="664">
        <f t="shared" si="41"/>
        <v>0</v>
      </c>
      <c r="O111" s="738">
        <f t="shared" si="36"/>
        <v>0</v>
      </c>
      <c r="P111" s="738"/>
      <c r="Q111" s="731"/>
      <c r="R111">
        <f t="shared" si="42"/>
        <v>1984</v>
      </c>
      <c r="S111" s="743">
        <f t="shared" si="37"/>
        <v>0</v>
      </c>
      <c r="T111" s="744">
        <f t="shared" si="38"/>
        <v>0</v>
      </c>
      <c r="U111" s="744">
        <f t="shared" si="43"/>
        <v>0</v>
      </c>
      <c r="V111" s="745"/>
      <c r="W111">
        <f t="shared" si="57"/>
        <v>1984</v>
      </c>
      <c r="X111" s="745">
        <v>0</v>
      </c>
      <c r="Y111" s="745"/>
      <c r="Z111" s="745"/>
      <c r="AA111">
        <f t="shared" si="32"/>
        <v>1907</v>
      </c>
      <c r="AE111">
        <f t="shared" si="44"/>
        <v>1907</v>
      </c>
      <c r="AF111">
        <f t="shared" si="45"/>
        <v>1</v>
      </c>
      <c r="AG111">
        <f t="shared" si="33"/>
        <v>0</v>
      </c>
      <c r="AH111">
        <f t="shared" si="34"/>
        <v>0</v>
      </c>
      <c r="AJ111">
        <f t="shared" si="46"/>
        <v>1984</v>
      </c>
      <c r="AK111" s="594">
        <f>SUM($X$27:X111)</f>
        <v>0</v>
      </c>
      <c r="AL111" s="594">
        <f>SUM($S$27:S111)</f>
        <v>0</v>
      </c>
      <c r="AM111" s="594">
        <f t="shared" si="47"/>
        <v>0</v>
      </c>
      <c r="AN111" s="594">
        <f t="shared" si="48"/>
        <v>0</v>
      </c>
      <c r="AO111" s="594">
        <f t="shared" si="49"/>
        <v>0</v>
      </c>
      <c r="AP111" s="594">
        <f t="shared" si="54"/>
        <v>0</v>
      </c>
      <c r="AQ111">
        <f t="shared" si="50"/>
        <v>0</v>
      </c>
      <c r="AY111" s="749">
        <f>AZ111*(FinPlan!$D$710/12)</f>
        <v>0</v>
      </c>
      <c r="AZ111" s="738">
        <f>G110*FinPlan!$D$709</f>
        <v>0</v>
      </c>
      <c r="BJ111" s="736"/>
      <c r="BK111" s="610">
        <f t="shared" si="55"/>
        <v>85</v>
      </c>
      <c r="BM111" s="612">
        <f t="shared" si="58"/>
        <v>2557</v>
      </c>
      <c r="BO111" s="612">
        <f t="shared" si="59"/>
        <v>2588</v>
      </c>
      <c r="BQ111" s="610">
        <f t="shared" si="60"/>
        <v>31</v>
      </c>
      <c r="BS111">
        <f t="shared" si="56"/>
        <v>1907</v>
      </c>
      <c r="BY111">
        <f t="shared" si="51"/>
        <v>1907</v>
      </c>
    </row>
    <row r="112" spans="2:77" x14ac:dyDescent="0.2">
      <c r="B112" s="735">
        <f t="shared" si="39"/>
        <v>87</v>
      </c>
      <c r="C112" s="736">
        <f t="shared" si="52"/>
        <v>2616</v>
      </c>
      <c r="D112" s="610">
        <f t="shared" si="53"/>
        <v>86</v>
      </c>
      <c r="E112" s="752">
        <f t="shared" si="61"/>
        <v>28</v>
      </c>
      <c r="F112" s="737">
        <f>SUM($E$27:E112)</f>
        <v>2616</v>
      </c>
      <c r="G112" s="754">
        <f t="shared" si="35"/>
        <v>0</v>
      </c>
      <c r="H112" s="739">
        <f>IF(D112&lt;=FinPlan!$D$707,PPMT(FinPlan!$D$708/12,1,FinPlan!$D$707+1-D112,G111*(-1000),0)/1000,)</f>
        <v>0</v>
      </c>
      <c r="I112" s="740">
        <f>IF(D112&lt;=FinPlan!$D$707,IPMT(FinPlan!$D$708/12,1,FinPlan!$D$707,G111*(-1000),0)/1000,)</f>
        <v>0</v>
      </c>
      <c r="L112" s="738">
        <f t="shared" si="40"/>
        <v>0</v>
      </c>
      <c r="M112" s="741">
        <f>IF(E112&lt;=0,0,1/(1+E112*FinPlan!$D$708/365))</f>
        <v>1</v>
      </c>
      <c r="N112" s="664">
        <f t="shared" si="41"/>
        <v>0</v>
      </c>
      <c r="O112" s="738">
        <f t="shared" si="36"/>
        <v>0</v>
      </c>
      <c r="P112" s="738"/>
      <c r="Q112" s="731"/>
      <c r="R112">
        <f t="shared" si="42"/>
        <v>1985</v>
      </c>
      <c r="S112" s="743">
        <f t="shared" si="37"/>
        <v>0</v>
      </c>
      <c r="T112" s="744">
        <f t="shared" si="38"/>
        <v>0</v>
      </c>
      <c r="U112" s="744">
        <f t="shared" si="43"/>
        <v>0</v>
      </c>
      <c r="V112" s="745"/>
      <c r="W112">
        <f t="shared" si="57"/>
        <v>1985</v>
      </c>
      <c r="X112" s="745">
        <v>0</v>
      </c>
      <c r="Y112" s="745"/>
      <c r="Z112" s="745"/>
      <c r="AA112">
        <f t="shared" si="32"/>
        <v>1907</v>
      </c>
      <c r="AE112">
        <f t="shared" si="44"/>
        <v>1907</v>
      </c>
      <c r="AF112">
        <f t="shared" si="45"/>
        <v>2</v>
      </c>
      <c r="AG112">
        <f t="shared" si="33"/>
        <v>0</v>
      </c>
      <c r="AH112">
        <f t="shared" si="34"/>
        <v>0</v>
      </c>
      <c r="AJ112">
        <f t="shared" si="46"/>
        <v>1985</v>
      </c>
      <c r="AK112" s="594">
        <f>SUM($X$27:X112)</f>
        <v>0</v>
      </c>
      <c r="AL112" s="594">
        <f>SUM($S$27:S112)</f>
        <v>0</v>
      </c>
      <c r="AM112" s="594">
        <f t="shared" si="47"/>
        <v>0</v>
      </c>
      <c r="AN112" s="594">
        <f t="shared" si="48"/>
        <v>0</v>
      </c>
      <c r="AO112" s="594">
        <f t="shared" si="49"/>
        <v>0</v>
      </c>
      <c r="AP112" s="594">
        <f t="shared" si="54"/>
        <v>0</v>
      </c>
      <c r="AQ112">
        <f t="shared" si="50"/>
        <v>0</v>
      </c>
      <c r="AY112" s="749">
        <f>AZ112*(FinPlan!$D$710/12)</f>
        <v>0</v>
      </c>
      <c r="AZ112" s="738">
        <f>G111*FinPlan!$D$709</f>
        <v>0</v>
      </c>
      <c r="BJ112" s="736"/>
      <c r="BK112" s="610">
        <f t="shared" si="55"/>
        <v>86</v>
      </c>
      <c r="BM112" s="612">
        <f t="shared" si="58"/>
        <v>2588</v>
      </c>
      <c r="BO112" s="612">
        <f t="shared" si="59"/>
        <v>2616</v>
      </c>
      <c r="BQ112" s="610">
        <f t="shared" si="60"/>
        <v>28</v>
      </c>
      <c r="BS112">
        <f t="shared" si="56"/>
        <v>1907</v>
      </c>
      <c r="BY112">
        <f t="shared" si="51"/>
        <v>1907</v>
      </c>
    </row>
    <row r="113" spans="2:77" x14ac:dyDescent="0.2">
      <c r="B113" s="735">
        <f t="shared" si="39"/>
        <v>88</v>
      </c>
      <c r="C113" s="736">
        <f t="shared" si="52"/>
        <v>2647</v>
      </c>
      <c r="D113" s="610">
        <f t="shared" si="53"/>
        <v>87</v>
      </c>
      <c r="E113" s="752">
        <f t="shared" si="61"/>
        <v>31</v>
      </c>
      <c r="F113" s="737">
        <f>SUM($E$27:E113)</f>
        <v>2647</v>
      </c>
      <c r="G113" s="754">
        <f t="shared" si="35"/>
        <v>0</v>
      </c>
      <c r="H113" s="739">
        <f>IF(D113&lt;=FinPlan!$D$707,PPMT(FinPlan!$D$708/12,1,FinPlan!$D$707+1-D113,G112*(-1000),0)/1000,)</f>
        <v>0</v>
      </c>
      <c r="I113" s="740">
        <f>IF(D113&lt;=FinPlan!$D$707,IPMT(FinPlan!$D$708/12,1,FinPlan!$D$707,G112*(-1000),0)/1000,)</f>
        <v>0</v>
      </c>
      <c r="L113" s="738">
        <f t="shared" si="40"/>
        <v>0</v>
      </c>
      <c r="M113" s="741">
        <f>IF(E113&lt;=0,0,1/(1+E113*FinPlan!$D$708/365))</f>
        <v>1</v>
      </c>
      <c r="N113" s="664">
        <f t="shared" si="41"/>
        <v>0</v>
      </c>
      <c r="O113" s="738">
        <f t="shared" si="36"/>
        <v>0</v>
      </c>
      <c r="P113" s="738"/>
      <c r="Q113" s="731"/>
      <c r="R113">
        <f t="shared" si="42"/>
        <v>1986</v>
      </c>
      <c r="S113" s="743">
        <f t="shared" si="37"/>
        <v>0</v>
      </c>
      <c r="T113" s="744">
        <f t="shared" si="38"/>
        <v>0</v>
      </c>
      <c r="U113" s="744">
        <f t="shared" si="43"/>
        <v>0</v>
      </c>
      <c r="V113" s="745"/>
      <c r="W113">
        <f t="shared" si="57"/>
        <v>1986</v>
      </c>
      <c r="X113" s="745">
        <v>0</v>
      </c>
      <c r="Y113" s="745"/>
      <c r="Z113" s="745"/>
      <c r="AA113">
        <f t="shared" si="32"/>
        <v>1907</v>
      </c>
      <c r="AE113">
        <f t="shared" si="44"/>
        <v>1907</v>
      </c>
      <c r="AF113">
        <f t="shared" si="45"/>
        <v>3</v>
      </c>
      <c r="AG113">
        <f t="shared" si="33"/>
        <v>0</v>
      </c>
      <c r="AH113">
        <f t="shared" si="34"/>
        <v>0</v>
      </c>
      <c r="AJ113">
        <f t="shared" si="46"/>
        <v>1986</v>
      </c>
      <c r="AK113" s="594">
        <f>SUM($X$27:X113)</f>
        <v>0</v>
      </c>
      <c r="AL113" s="594">
        <f>SUM($S$27:S113)</f>
        <v>0</v>
      </c>
      <c r="AM113" s="594">
        <f t="shared" si="47"/>
        <v>0</v>
      </c>
      <c r="AN113" s="594">
        <f t="shared" si="48"/>
        <v>0</v>
      </c>
      <c r="AO113" s="594">
        <f t="shared" si="49"/>
        <v>0</v>
      </c>
      <c r="AP113" s="594">
        <f t="shared" si="54"/>
        <v>0</v>
      </c>
      <c r="AQ113">
        <f t="shared" si="50"/>
        <v>0</v>
      </c>
      <c r="AY113" s="749">
        <f>AZ113*(FinPlan!$D$710/12)</f>
        <v>0</v>
      </c>
      <c r="AZ113" s="738">
        <f>G112*FinPlan!$D$709</f>
        <v>0</v>
      </c>
      <c r="BJ113" s="736"/>
      <c r="BK113" s="610">
        <f t="shared" si="55"/>
        <v>87</v>
      </c>
      <c r="BM113" s="612">
        <f t="shared" si="58"/>
        <v>2616</v>
      </c>
      <c r="BO113" s="612">
        <f t="shared" si="59"/>
        <v>2647</v>
      </c>
      <c r="BQ113" s="610">
        <f t="shared" si="60"/>
        <v>31</v>
      </c>
      <c r="BS113">
        <f t="shared" si="56"/>
        <v>1907</v>
      </c>
      <c r="BY113">
        <f t="shared" si="51"/>
        <v>1907</v>
      </c>
    </row>
    <row r="114" spans="2:77" x14ac:dyDescent="0.2">
      <c r="B114" s="735">
        <f t="shared" si="39"/>
        <v>89</v>
      </c>
      <c r="C114" s="736">
        <f t="shared" si="52"/>
        <v>2677</v>
      </c>
      <c r="D114" s="610">
        <f t="shared" si="53"/>
        <v>88</v>
      </c>
      <c r="E114" s="752">
        <f t="shared" si="61"/>
        <v>30</v>
      </c>
      <c r="F114" s="737">
        <f>SUM($E$27:E114)</f>
        <v>2677</v>
      </c>
      <c r="G114" s="754">
        <f t="shared" si="35"/>
        <v>0</v>
      </c>
      <c r="H114" s="739">
        <f>IF(D114&lt;=FinPlan!$D$707,PPMT(FinPlan!$D$708/12,1,FinPlan!$D$707+1-D114,G113*(-1000),0)/1000,)</f>
        <v>0</v>
      </c>
      <c r="I114" s="740">
        <f>IF(D114&lt;=FinPlan!$D$707,IPMT(FinPlan!$D$708/12,1,FinPlan!$D$707,G113*(-1000),0)/1000,)</f>
        <v>0</v>
      </c>
      <c r="L114" s="738">
        <f t="shared" si="40"/>
        <v>0</v>
      </c>
      <c r="M114" s="741">
        <f>IF(E114&lt;=0,0,1/(1+E114*FinPlan!$D$708/365))</f>
        <v>1</v>
      </c>
      <c r="N114" s="664">
        <f t="shared" si="41"/>
        <v>0</v>
      </c>
      <c r="O114" s="738">
        <f t="shared" si="36"/>
        <v>0</v>
      </c>
      <c r="P114" s="738"/>
      <c r="Q114" s="731"/>
      <c r="R114">
        <f t="shared" si="42"/>
        <v>1987</v>
      </c>
      <c r="S114" s="743">
        <f t="shared" si="37"/>
        <v>0</v>
      </c>
      <c r="T114" s="744">
        <f t="shared" si="38"/>
        <v>0</v>
      </c>
      <c r="U114" s="744">
        <f t="shared" si="43"/>
        <v>0</v>
      </c>
      <c r="V114" s="745"/>
      <c r="W114">
        <f t="shared" si="57"/>
        <v>1987</v>
      </c>
      <c r="X114" s="745">
        <v>0</v>
      </c>
      <c r="Y114" s="745"/>
      <c r="Z114" s="745"/>
      <c r="AA114">
        <f t="shared" si="32"/>
        <v>1907</v>
      </c>
      <c r="AE114">
        <f t="shared" si="44"/>
        <v>1907</v>
      </c>
      <c r="AF114">
        <f t="shared" si="45"/>
        <v>4</v>
      </c>
      <c r="AG114">
        <f t="shared" si="33"/>
        <v>0</v>
      </c>
      <c r="AH114">
        <f t="shared" si="34"/>
        <v>0</v>
      </c>
      <c r="AJ114">
        <f t="shared" si="46"/>
        <v>1987</v>
      </c>
      <c r="AK114" s="594">
        <f>SUM($X$27:X114)</f>
        <v>0</v>
      </c>
      <c r="AL114" s="594">
        <f>SUM($S$27:S114)</f>
        <v>0</v>
      </c>
      <c r="AM114" s="594">
        <f t="shared" si="47"/>
        <v>0</v>
      </c>
      <c r="AN114" s="594">
        <f t="shared" si="48"/>
        <v>0</v>
      </c>
      <c r="AO114" s="594">
        <f t="shared" si="49"/>
        <v>0</v>
      </c>
      <c r="AP114" s="594">
        <f t="shared" si="54"/>
        <v>0</v>
      </c>
      <c r="AQ114">
        <f t="shared" si="50"/>
        <v>0</v>
      </c>
      <c r="AY114" s="749">
        <f>AZ114*(FinPlan!$D$710/12)</f>
        <v>0</v>
      </c>
      <c r="AZ114" s="738">
        <f>G113*FinPlan!$D$709</f>
        <v>0</v>
      </c>
      <c r="BJ114" s="736"/>
      <c r="BK114" s="610">
        <f t="shared" si="55"/>
        <v>88</v>
      </c>
      <c r="BM114" s="612">
        <f t="shared" si="58"/>
        <v>2647</v>
      </c>
      <c r="BO114" s="612">
        <f t="shared" si="59"/>
        <v>2677</v>
      </c>
      <c r="BQ114" s="610">
        <f t="shared" si="60"/>
        <v>30</v>
      </c>
      <c r="BS114">
        <f t="shared" si="56"/>
        <v>1907</v>
      </c>
      <c r="BY114">
        <f t="shared" si="51"/>
        <v>1907</v>
      </c>
    </row>
    <row r="115" spans="2:77" x14ac:dyDescent="0.2">
      <c r="B115" s="735">
        <f t="shared" si="39"/>
        <v>90</v>
      </c>
      <c r="C115" s="736">
        <f t="shared" si="52"/>
        <v>2708</v>
      </c>
      <c r="D115" s="610">
        <f t="shared" si="53"/>
        <v>89</v>
      </c>
      <c r="E115" s="752">
        <f t="shared" si="61"/>
        <v>31</v>
      </c>
      <c r="F115" s="737">
        <f>SUM($E$27:E115)</f>
        <v>2708</v>
      </c>
      <c r="G115" s="754">
        <f t="shared" si="35"/>
        <v>0</v>
      </c>
      <c r="H115" s="739">
        <f>IF(D115&lt;=FinPlan!$D$707,PPMT(FinPlan!$D$708/12,1,FinPlan!$D$707+1-D115,G114*(-1000),0)/1000,)</f>
        <v>0</v>
      </c>
      <c r="I115" s="740">
        <f>IF(D115&lt;=FinPlan!$D$707,IPMT(FinPlan!$D$708/12,1,FinPlan!$D$707,G114*(-1000),0)/1000,)</f>
        <v>0</v>
      </c>
      <c r="L115" s="738">
        <f t="shared" si="40"/>
        <v>0</v>
      </c>
      <c r="M115" s="741">
        <f>IF(E115&lt;=0,0,1/(1+E115*FinPlan!$D$708/365))</f>
        <v>1</v>
      </c>
      <c r="N115" s="664">
        <f t="shared" si="41"/>
        <v>0</v>
      </c>
      <c r="O115" s="738">
        <f t="shared" si="36"/>
        <v>0</v>
      </c>
      <c r="P115" s="738"/>
      <c r="Q115" s="731"/>
      <c r="R115">
        <f t="shared" si="42"/>
        <v>1988</v>
      </c>
      <c r="S115" s="743">
        <f t="shared" si="37"/>
        <v>0</v>
      </c>
      <c r="T115" s="744">
        <f t="shared" si="38"/>
        <v>0</v>
      </c>
      <c r="U115" s="744">
        <f t="shared" si="43"/>
        <v>0</v>
      </c>
      <c r="V115" s="745"/>
      <c r="W115">
        <f t="shared" si="57"/>
        <v>1988</v>
      </c>
      <c r="X115" s="745">
        <v>0</v>
      </c>
      <c r="Y115" s="745"/>
      <c r="Z115" s="745"/>
      <c r="AA115">
        <f t="shared" si="32"/>
        <v>1907</v>
      </c>
      <c r="AE115">
        <f t="shared" si="44"/>
        <v>1907</v>
      </c>
      <c r="AF115">
        <f t="shared" si="45"/>
        <v>5</v>
      </c>
      <c r="AG115">
        <f t="shared" si="33"/>
        <v>0</v>
      </c>
      <c r="AH115">
        <f t="shared" si="34"/>
        <v>0</v>
      </c>
      <c r="AJ115">
        <f t="shared" si="46"/>
        <v>1988</v>
      </c>
      <c r="AK115" s="594">
        <f>SUM($X$27:X115)</f>
        <v>0</v>
      </c>
      <c r="AL115" s="594">
        <f>SUM($S$27:S115)</f>
        <v>0</v>
      </c>
      <c r="AM115" s="594">
        <f t="shared" si="47"/>
        <v>0</v>
      </c>
      <c r="AN115" s="594">
        <f t="shared" si="48"/>
        <v>0</v>
      </c>
      <c r="AO115" s="594">
        <f t="shared" si="49"/>
        <v>0</v>
      </c>
      <c r="AP115" s="594">
        <f t="shared" si="54"/>
        <v>0</v>
      </c>
      <c r="AQ115">
        <f t="shared" si="50"/>
        <v>0</v>
      </c>
      <c r="AY115" s="749">
        <f>AZ115*(FinPlan!$D$710/12)</f>
        <v>0</v>
      </c>
      <c r="AZ115" s="738">
        <f>G114*FinPlan!$D$709</f>
        <v>0</v>
      </c>
      <c r="BJ115" s="736"/>
      <c r="BK115" s="610">
        <f t="shared" si="55"/>
        <v>89</v>
      </c>
      <c r="BM115" s="612">
        <f t="shared" si="58"/>
        <v>2677</v>
      </c>
      <c r="BO115" s="612">
        <f t="shared" si="59"/>
        <v>2708</v>
      </c>
      <c r="BQ115" s="610">
        <f t="shared" si="60"/>
        <v>31</v>
      </c>
      <c r="BS115">
        <f t="shared" si="56"/>
        <v>1907</v>
      </c>
      <c r="BY115">
        <f t="shared" si="51"/>
        <v>1907</v>
      </c>
    </row>
    <row r="116" spans="2:77" x14ac:dyDescent="0.2">
      <c r="B116" s="735">
        <f t="shared" si="39"/>
        <v>91</v>
      </c>
      <c r="C116" s="736">
        <f t="shared" si="52"/>
        <v>2738</v>
      </c>
      <c r="D116" s="610">
        <f t="shared" si="53"/>
        <v>90</v>
      </c>
      <c r="E116" s="752">
        <f t="shared" si="61"/>
        <v>30</v>
      </c>
      <c r="F116" s="737">
        <f>SUM($E$27:E116)</f>
        <v>2738</v>
      </c>
      <c r="G116" s="754">
        <f t="shared" si="35"/>
        <v>0</v>
      </c>
      <c r="H116" s="739">
        <f>IF(D116&lt;=FinPlan!$D$707,PPMT(FinPlan!$D$708/12,1,FinPlan!$D$707+1-D116,G115*(-1000),0)/1000,)</f>
        <v>0</v>
      </c>
      <c r="I116" s="740">
        <f>IF(D116&lt;=FinPlan!$D$707,IPMT(FinPlan!$D$708/12,1,FinPlan!$D$707,G115*(-1000),0)/1000,)</f>
        <v>0</v>
      </c>
      <c r="L116" s="738">
        <f t="shared" si="40"/>
        <v>0</v>
      </c>
      <c r="M116" s="741">
        <f>IF(E116&lt;=0,0,1/(1+E116*FinPlan!$D$708/365))</f>
        <v>1</v>
      </c>
      <c r="N116" s="664">
        <f t="shared" si="41"/>
        <v>0</v>
      </c>
      <c r="O116" s="738">
        <f t="shared" si="36"/>
        <v>0</v>
      </c>
      <c r="P116" s="738"/>
      <c r="Q116" s="731"/>
      <c r="R116">
        <f t="shared" si="42"/>
        <v>1989</v>
      </c>
      <c r="S116" s="743">
        <f t="shared" si="37"/>
        <v>0</v>
      </c>
      <c r="T116" s="744">
        <f t="shared" si="38"/>
        <v>0</v>
      </c>
      <c r="U116" s="744">
        <f t="shared" si="43"/>
        <v>0</v>
      </c>
      <c r="V116" s="745"/>
      <c r="W116">
        <f t="shared" si="57"/>
        <v>1989</v>
      </c>
      <c r="X116" s="745">
        <v>0</v>
      </c>
      <c r="Y116" s="745"/>
      <c r="Z116" s="745"/>
      <c r="AA116">
        <f t="shared" si="32"/>
        <v>1907</v>
      </c>
      <c r="AE116">
        <f t="shared" si="44"/>
        <v>1907</v>
      </c>
      <c r="AF116">
        <f t="shared" si="45"/>
        <v>6</v>
      </c>
      <c r="AG116">
        <f t="shared" si="33"/>
        <v>0</v>
      </c>
      <c r="AH116">
        <f t="shared" si="34"/>
        <v>0</v>
      </c>
      <c r="AJ116">
        <f t="shared" si="46"/>
        <v>1989</v>
      </c>
      <c r="AK116" s="594">
        <f>SUM($X$27:X116)</f>
        <v>0</v>
      </c>
      <c r="AL116" s="594">
        <f>SUM($S$27:S116)</f>
        <v>0</v>
      </c>
      <c r="AM116" s="594">
        <f t="shared" si="47"/>
        <v>0</v>
      </c>
      <c r="AN116" s="594">
        <f t="shared" si="48"/>
        <v>0</v>
      </c>
      <c r="AO116" s="594">
        <f t="shared" si="49"/>
        <v>0</v>
      </c>
      <c r="AP116" s="594">
        <f t="shared" si="54"/>
        <v>0</v>
      </c>
      <c r="AQ116">
        <f t="shared" si="50"/>
        <v>0</v>
      </c>
      <c r="AY116" s="749">
        <f>AZ116*(FinPlan!$D$710/12)</f>
        <v>0</v>
      </c>
      <c r="AZ116" s="738">
        <f>G115*FinPlan!$D$709</f>
        <v>0</v>
      </c>
      <c r="BJ116" s="736"/>
      <c r="BK116" s="610">
        <f t="shared" si="55"/>
        <v>90</v>
      </c>
      <c r="BM116" s="612">
        <f t="shared" si="58"/>
        <v>2708</v>
      </c>
      <c r="BO116" s="612">
        <f t="shared" si="59"/>
        <v>2738</v>
      </c>
      <c r="BQ116" s="610">
        <f t="shared" si="60"/>
        <v>30</v>
      </c>
      <c r="BS116">
        <f t="shared" si="56"/>
        <v>1907</v>
      </c>
      <c r="BY116">
        <f t="shared" si="51"/>
        <v>1907</v>
      </c>
    </row>
    <row r="117" spans="2:77" x14ac:dyDescent="0.2">
      <c r="B117" s="735">
        <f t="shared" si="39"/>
        <v>92</v>
      </c>
      <c r="C117" s="736">
        <f t="shared" si="52"/>
        <v>2769</v>
      </c>
      <c r="D117" s="610">
        <f t="shared" si="53"/>
        <v>91</v>
      </c>
      <c r="E117" s="752">
        <f t="shared" si="61"/>
        <v>31</v>
      </c>
      <c r="F117" s="737">
        <f>SUM($E$27:E117)</f>
        <v>2769</v>
      </c>
      <c r="G117" s="754">
        <f t="shared" si="35"/>
        <v>0</v>
      </c>
      <c r="H117" s="739">
        <f>IF(D117&lt;=FinPlan!$D$707,PPMT(FinPlan!$D$708/12,1,FinPlan!$D$707+1-D117,G116*(-1000),0)/1000,)</f>
        <v>0</v>
      </c>
      <c r="I117" s="740">
        <f>IF(D117&lt;=FinPlan!$D$707,IPMT(FinPlan!$D$708/12,1,FinPlan!$D$707,G116*(-1000),0)/1000,)</f>
        <v>0</v>
      </c>
      <c r="L117" s="738">
        <f t="shared" si="40"/>
        <v>0</v>
      </c>
      <c r="M117" s="741">
        <f>IF(E117&lt;=0,0,1/(1+E117*FinPlan!$D$708/365))</f>
        <v>1</v>
      </c>
      <c r="N117" s="664">
        <f t="shared" si="41"/>
        <v>0</v>
      </c>
      <c r="O117" s="738">
        <f t="shared" si="36"/>
        <v>0</v>
      </c>
      <c r="P117" s="738"/>
      <c r="Q117" s="731"/>
      <c r="R117">
        <f t="shared" si="42"/>
        <v>1990</v>
      </c>
      <c r="S117" s="743">
        <f t="shared" si="37"/>
        <v>0</v>
      </c>
      <c r="T117" s="744">
        <f t="shared" si="38"/>
        <v>0</v>
      </c>
      <c r="U117" s="744">
        <f t="shared" si="43"/>
        <v>0</v>
      </c>
      <c r="V117" s="745"/>
      <c r="W117">
        <f t="shared" si="57"/>
        <v>1990</v>
      </c>
      <c r="X117" s="745">
        <v>0</v>
      </c>
      <c r="Y117" s="745"/>
      <c r="Z117" s="745"/>
      <c r="AA117">
        <f t="shared" si="32"/>
        <v>1907</v>
      </c>
      <c r="AE117">
        <f t="shared" si="44"/>
        <v>1907</v>
      </c>
      <c r="AF117">
        <f t="shared" si="45"/>
        <v>7</v>
      </c>
      <c r="AG117">
        <f t="shared" si="33"/>
        <v>0</v>
      </c>
      <c r="AH117">
        <f t="shared" si="34"/>
        <v>0</v>
      </c>
      <c r="AJ117">
        <f t="shared" si="46"/>
        <v>1990</v>
      </c>
      <c r="AK117" s="594">
        <f>SUM($X$27:X117)</f>
        <v>0</v>
      </c>
      <c r="AL117" s="594">
        <f>SUM($S$27:S117)</f>
        <v>0</v>
      </c>
      <c r="AM117" s="594">
        <f t="shared" si="47"/>
        <v>0</v>
      </c>
      <c r="AN117" s="594">
        <f t="shared" si="48"/>
        <v>0</v>
      </c>
      <c r="AO117" s="594">
        <f t="shared" si="49"/>
        <v>0</v>
      </c>
      <c r="AP117" s="594">
        <f t="shared" si="54"/>
        <v>0</v>
      </c>
      <c r="AQ117">
        <f t="shared" si="50"/>
        <v>0</v>
      </c>
      <c r="AY117" s="749">
        <f>AZ117*(FinPlan!$D$710/12)</f>
        <v>0</v>
      </c>
      <c r="AZ117" s="738">
        <f>G116*FinPlan!$D$709</f>
        <v>0</v>
      </c>
      <c r="BJ117" s="736"/>
      <c r="BK117" s="610">
        <f t="shared" si="55"/>
        <v>91</v>
      </c>
      <c r="BM117" s="612">
        <f t="shared" si="58"/>
        <v>2738</v>
      </c>
      <c r="BO117" s="612">
        <f t="shared" si="59"/>
        <v>2769</v>
      </c>
      <c r="BQ117" s="610">
        <f t="shared" si="60"/>
        <v>31</v>
      </c>
      <c r="BS117">
        <f t="shared" si="56"/>
        <v>1907</v>
      </c>
      <c r="BY117">
        <f t="shared" si="51"/>
        <v>1907</v>
      </c>
    </row>
    <row r="118" spans="2:77" x14ac:dyDescent="0.2">
      <c r="B118" s="735">
        <f t="shared" si="39"/>
        <v>93</v>
      </c>
      <c r="C118" s="736">
        <f t="shared" si="52"/>
        <v>2800</v>
      </c>
      <c r="D118" s="610">
        <f t="shared" si="53"/>
        <v>92</v>
      </c>
      <c r="E118" s="752">
        <f t="shared" si="61"/>
        <v>31</v>
      </c>
      <c r="F118" s="737">
        <f>SUM($E$27:E118)</f>
        <v>2800</v>
      </c>
      <c r="G118" s="754">
        <f t="shared" si="35"/>
        <v>0</v>
      </c>
      <c r="H118" s="739">
        <f>IF(D118&lt;=FinPlan!$D$707,PPMT(FinPlan!$D$708/12,1,FinPlan!$D$707+1-D118,G117*(-1000),0)/1000,)</f>
        <v>0</v>
      </c>
      <c r="I118" s="740">
        <f>IF(D118&lt;=FinPlan!$D$707,IPMT(FinPlan!$D$708/12,1,FinPlan!$D$707,G117*(-1000),0)/1000,)</f>
        <v>0</v>
      </c>
      <c r="L118" s="738">
        <f t="shared" si="40"/>
        <v>0</v>
      </c>
      <c r="M118" s="741">
        <f>IF(E118&lt;=0,0,1/(1+E118*FinPlan!$D$708/365))</f>
        <v>1</v>
      </c>
      <c r="N118" s="664">
        <f t="shared" si="41"/>
        <v>0</v>
      </c>
      <c r="O118" s="738">
        <f t="shared" si="36"/>
        <v>0</v>
      </c>
      <c r="P118" s="738"/>
      <c r="Q118" s="731"/>
      <c r="R118">
        <f t="shared" si="42"/>
        <v>1991</v>
      </c>
      <c r="S118" s="743">
        <f t="shared" si="37"/>
        <v>0</v>
      </c>
      <c r="T118" s="744">
        <f t="shared" si="38"/>
        <v>0</v>
      </c>
      <c r="U118" s="744">
        <f t="shared" si="43"/>
        <v>0</v>
      </c>
      <c r="V118" s="745"/>
      <c r="W118">
        <f t="shared" si="57"/>
        <v>1991</v>
      </c>
      <c r="X118" s="745">
        <v>0</v>
      </c>
      <c r="Y118" s="745"/>
      <c r="Z118" s="745"/>
      <c r="AA118">
        <f t="shared" si="32"/>
        <v>1907</v>
      </c>
      <c r="AE118">
        <f t="shared" si="44"/>
        <v>1907</v>
      </c>
      <c r="AF118">
        <f t="shared" si="45"/>
        <v>8</v>
      </c>
      <c r="AG118">
        <f t="shared" si="33"/>
        <v>0</v>
      </c>
      <c r="AH118">
        <f t="shared" si="34"/>
        <v>0</v>
      </c>
      <c r="AJ118">
        <f t="shared" si="46"/>
        <v>1991</v>
      </c>
      <c r="AK118" s="594">
        <f>SUM($X$27:X118)</f>
        <v>0</v>
      </c>
      <c r="AL118" s="594">
        <f>SUM($S$27:S118)</f>
        <v>0</v>
      </c>
      <c r="AM118" s="594">
        <f t="shared" si="47"/>
        <v>0</v>
      </c>
      <c r="AN118" s="594">
        <f t="shared" si="48"/>
        <v>0</v>
      </c>
      <c r="AO118" s="594">
        <f t="shared" si="49"/>
        <v>0</v>
      </c>
      <c r="AP118" s="594">
        <f t="shared" si="54"/>
        <v>0</v>
      </c>
      <c r="AQ118">
        <f t="shared" si="50"/>
        <v>0</v>
      </c>
      <c r="AY118" s="749">
        <f>AZ118*(FinPlan!$D$710/12)</f>
        <v>0</v>
      </c>
      <c r="AZ118" s="738">
        <f>G117*FinPlan!$D$709</f>
        <v>0</v>
      </c>
      <c r="BJ118" s="736"/>
      <c r="BK118" s="610">
        <f t="shared" si="55"/>
        <v>92</v>
      </c>
      <c r="BM118" s="612">
        <f t="shared" si="58"/>
        <v>2769</v>
      </c>
      <c r="BO118" s="612">
        <f t="shared" si="59"/>
        <v>2800</v>
      </c>
      <c r="BQ118" s="610">
        <f t="shared" si="60"/>
        <v>31</v>
      </c>
      <c r="BS118">
        <f t="shared" si="56"/>
        <v>1907</v>
      </c>
      <c r="BY118">
        <f t="shared" si="51"/>
        <v>1907</v>
      </c>
    </row>
    <row r="119" spans="2:77" x14ac:dyDescent="0.2">
      <c r="B119" s="735">
        <f t="shared" si="39"/>
        <v>94</v>
      </c>
      <c r="C119" s="736">
        <f t="shared" si="52"/>
        <v>2830</v>
      </c>
      <c r="D119" s="610">
        <f t="shared" si="53"/>
        <v>93</v>
      </c>
      <c r="E119" s="752">
        <f t="shared" si="61"/>
        <v>30</v>
      </c>
      <c r="F119" s="737">
        <f>SUM($E$27:E119)</f>
        <v>2830</v>
      </c>
      <c r="G119" s="754">
        <f t="shared" si="35"/>
        <v>0</v>
      </c>
      <c r="H119" s="739">
        <f>IF(D119&lt;=FinPlan!$D$707,PPMT(FinPlan!$D$708/12,1,FinPlan!$D$707+1-D119,G118*(-1000),0)/1000,)</f>
        <v>0</v>
      </c>
      <c r="I119" s="740">
        <f>IF(D119&lt;=FinPlan!$D$707,IPMT(FinPlan!$D$708/12,1,FinPlan!$D$707,G118*(-1000),0)/1000,)</f>
        <v>0</v>
      </c>
      <c r="L119" s="738">
        <f t="shared" si="40"/>
        <v>0</v>
      </c>
      <c r="M119" s="741">
        <f>IF(E119&lt;=0,0,1/(1+E119*FinPlan!$D$708/365))</f>
        <v>1</v>
      </c>
      <c r="N119" s="664">
        <f t="shared" si="41"/>
        <v>0</v>
      </c>
      <c r="O119" s="738">
        <f t="shared" si="36"/>
        <v>0</v>
      </c>
      <c r="P119" s="738"/>
      <c r="Q119" s="731"/>
      <c r="R119">
        <f t="shared" si="42"/>
        <v>1992</v>
      </c>
      <c r="S119" s="743">
        <f t="shared" si="37"/>
        <v>0</v>
      </c>
      <c r="T119" s="744">
        <f t="shared" si="38"/>
        <v>0</v>
      </c>
      <c r="U119" s="744">
        <f t="shared" si="43"/>
        <v>0</v>
      </c>
      <c r="V119" s="745"/>
      <c r="W119">
        <f t="shared" si="57"/>
        <v>1992</v>
      </c>
      <c r="X119" s="745">
        <v>0</v>
      </c>
      <c r="Y119" s="745"/>
      <c r="Z119" s="745"/>
      <c r="AA119">
        <f t="shared" si="32"/>
        <v>1907</v>
      </c>
      <c r="AE119">
        <f t="shared" si="44"/>
        <v>1907</v>
      </c>
      <c r="AF119">
        <f t="shared" si="45"/>
        <v>9</v>
      </c>
      <c r="AG119">
        <f t="shared" si="33"/>
        <v>0</v>
      </c>
      <c r="AH119">
        <f t="shared" si="34"/>
        <v>0</v>
      </c>
      <c r="AJ119">
        <f t="shared" si="46"/>
        <v>1992</v>
      </c>
      <c r="AK119" s="594">
        <f>SUM($X$27:X119)</f>
        <v>0</v>
      </c>
      <c r="AL119" s="594">
        <f>SUM($S$27:S119)</f>
        <v>0</v>
      </c>
      <c r="AM119" s="594">
        <f t="shared" si="47"/>
        <v>0</v>
      </c>
      <c r="AN119" s="594">
        <f t="shared" si="48"/>
        <v>0</v>
      </c>
      <c r="AO119" s="594">
        <f t="shared" si="49"/>
        <v>0</v>
      </c>
      <c r="AP119" s="594">
        <f t="shared" si="54"/>
        <v>0</v>
      </c>
      <c r="AQ119">
        <f t="shared" si="50"/>
        <v>0</v>
      </c>
      <c r="AY119" s="749">
        <f>AZ119*(FinPlan!$D$710/12)</f>
        <v>0</v>
      </c>
      <c r="AZ119" s="738">
        <f>G118*FinPlan!$D$709</f>
        <v>0</v>
      </c>
      <c r="BJ119" s="736"/>
      <c r="BK119" s="610">
        <f t="shared" si="55"/>
        <v>93</v>
      </c>
      <c r="BM119" s="612">
        <f t="shared" si="58"/>
        <v>2800</v>
      </c>
      <c r="BO119" s="612">
        <f t="shared" si="59"/>
        <v>2830</v>
      </c>
      <c r="BQ119" s="610">
        <f t="shared" si="60"/>
        <v>30</v>
      </c>
      <c r="BS119">
        <f t="shared" si="56"/>
        <v>1907</v>
      </c>
      <c r="BY119">
        <f t="shared" si="51"/>
        <v>1907</v>
      </c>
    </row>
    <row r="120" spans="2:77" x14ac:dyDescent="0.2">
      <c r="B120" s="735">
        <f t="shared" si="39"/>
        <v>95</v>
      </c>
      <c r="C120" s="736">
        <f t="shared" si="52"/>
        <v>2861</v>
      </c>
      <c r="D120" s="610">
        <f t="shared" si="53"/>
        <v>94</v>
      </c>
      <c r="E120" s="752">
        <f t="shared" si="61"/>
        <v>31</v>
      </c>
      <c r="F120" s="737">
        <f>SUM($E$27:E120)</f>
        <v>2861</v>
      </c>
      <c r="G120" s="754">
        <f t="shared" si="35"/>
        <v>0</v>
      </c>
      <c r="H120" s="739">
        <f>IF(D120&lt;=FinPlan!$D$707,PPMT(FinPlan!$D$708/12,1,FinPlan!$D$707+1-D120,G119*(-1000),0)/1000,)</f>
        <v>0</v>
      </c>
      <c r="I120" s="740">
        <f>IF(D120&lt;=FinPlan!$D$707,IPMT(FinPlan!$D$708/12,1,FinPlan!$D$707,G119*(-1000),0)/1000,)</f>
        <v>0</v>
      </c>
      <c r="L120" s="738">
        <f t="shared" si="40"/>
        <v>0</v>
      </c>
      <c r="M120" s="741">
        <f>IF(E120&lt;=0,0,1/(1+E120*FinPlan!$D$708/365))</f>
        <v>1</v>
      </c>
      <c r="N120" s="664">
        <f t="shared" si="41"/>
        <v>0</v>
      </c>
      <c r="O120" s="738">
        <f t="shared" si="36"/>
        <v>0</v>
      </c>
      <c r="P120" s="738"/>
      <c r="Q120" s="731"/>
      <c r="R120">
        <f t="shared" si="42"/>
        <v>1993</v>
      </c>
      <c r="S120" s="743">
        <f t="shared" si="37"/>
        <v>0</v>
      </c>
      <c r="T120" s="744">
        <f t="shared" si="38"/>
        <v>0</v>
      </c>
      <c r="U120" s="744">
        <f t="shared" si="43"/>
        <v>0</v>
      </c>
      <c r="V120" s="745"/>
      <c r="W120">
        <f t="shared" si="57"/>
        <v>1993</v>
      </c>
      <c r="X120" s="745">
        <v>0</v>
      </c>
      <c r="Y120" s="745"/>
      <c r="Z120" s="745"/>
      <c r="AA120">
        <f t="shared" si="32"/>
        <v>1907</v>
      </c>
      <c r="AE120">
        <f t="shared" si="44"/>
        <v>1907</v>
      </c>
      <c r="AF120">
        <f t="shared" si="45"/>
        <v>10</v>
      </c>
      <c r="AG120">
        <f t="shared" si="33"/>
        <v>0</v>
      </c>
      <c r="AH120">
        <f t="shared" si="34"/>
        <v>0</v>
      </c>
      <c r="AJ120">
        <f t="shared" si="46"/>
        <v>1993</v>
      </c>
      <c r="AK120" s="594">
        <f>SUM($X$27:X120)</f>
        <v>0</v>
      </c>
      <c r="AL120" s="594">
        <f>SUM($S$27:S120)</f>
        <v>0</v>
      </c>
      <c r="AM120" s="594">
        <f t="shared" si="47"/>
        <v>0</v>
      </c>
      <c r="AN120" s="594">
        <f t="shared" si="48"/>
        <v>0</v>
      </c>
      <c r="AO120" s="594">
        <f t="shared" si="49"/>
        <v>0</v>
      </c>
      <c r="AP120" s="594">
        <f t="shared" si="54"/>
        <v>0</v>
      </c>
      <c r="AQ120">
        <f t="shared" si="50"/>
        <v>0</v>
      </c>
      <c r="AY120" s="749">
        <f>AZ120*(FinPlan!$D$710/12)</f>
        <v>0</v>
      </c>
      <c r="AZ120" s="738">
        <f>G119*FinPlan!$D$709</f>
        <v>0</v>
      </c>
      <c r="BJ120" s="736"/>
      <c r="BK120" s="610">
        <f t="shared" si="55"/>
        <v>94</v>
      </c>
      <c r="BM120" s="612">
        <f t="shared" si="58"/>
        <v>2830</v>
      </c>
      <c r="BO120" s="612">
        <f t="shared" si="59"/>
        <v>2861</v>
      </c>
      <c r="BQ120" s="610">
        <f t="shared" si="60"/>
        <v>31</v>
      </c>
      <c r="BS120">
        <f t="shared" si="56"/>
        <v>1907</v>
      </c>
      <c r="BY120">
        <f t="shared" si="51"/>
        <v>1907</v>
      </c>
    </row>
    <row r="121" spans="2:77" x14ac:dyDescent="0.2">
      <c r="B121" s="735">
        <f t="shared" si="39"/>
        <v>96</v>
      </c>
      <c r="C121" s="736">
        <f t="shared" si="52"/>
        <v>2891</v>
      </c>
      <c r="D121" s="610">
        <f t="shared" si="53"/>
        <v>95</v>
      </c>
      <c r="E121" s="752">
        <f t="shared" si="61"/>
        <v>30</v>
      </c>
      <c r="F121" s="737">
        <f>SUM($E$27:E121)</f>
        <v>2891</v>
      </c>
      <c r="G121" s="754">
        <f t="shared" si="35"/>
        <v>0</v>
      </c>
      <c r="H121" s="739">
        <f>IF(D121&lt;=FinPlan!$D$707,PPMT(FinPlan!$D$708/12,1,FinPlan!$D$707+1-D121,G120*(-1000),0)/1000,)</f>
        <v>0</v>
      </c>
      <c r="I121" s="740">
        <f>IF(D121&lt;=FinPlan!$D$707,IPMT(FinPlan!$D$708/12,1,FinPlan!$D$707,G120*(-1000),0)/1000,)</f>
        <v>0</v>
      </c>
      <c r="L121" s="738">
        <f t="shared" si="40"/>
        <v>0</v>
      </c>
      <c r="M121" s="741">
        <f>IF(E121&lt;=0,0,1/(1+E121*FinPlan!$D$708/365))</f>
        <v>1</v>
      </c>
      <c r="N121" s="664">
        <f t="shared" si="41"/>
        <v>0</v>
      </c>
      <c r="O121" s="738">
        <f t="shared" si="36"/>
        <v>0</v>
      </c>
      <c r="P121" s="738"/>
      <c r="Q121" s="731"/>
      <c r="R121">
        <f t="shared" si="42"/>
        <v>1994</v>
      </c>
      <c r="S121" s="743">
        <f t="shared" si="37"/>
        <v>0</v>
      </c>
      <c r="T121" s="744">
        <f t="shared" si="38"/>
        <v>0</v>
      </c>
      <c r="U121" s="744">
        <f t="shared" si="43"/>
        <v>0</v>
      </c>
      <c r="V121" s="745"/>
      <c r="W121">
        <f t="shared" si="57"/>
        <v>1994</v>
      </c>
      <c r="X121" s="745">
        <v>0</v>
      </c>
      <c r="Y121" s="745"/>
      <c r="Z121" s="745"/>
      <c r="AA121">
        <f t="shared" si="32"/>
        <v>1907</v>
      </c>
      <c r="AE121">
        <f t="shared" si="44"/>
        <v>1907</v>
      </c>
      <c r="AF121">
        <f t="shared" si="45"/>
        <v>11</v>
      </c>
      <c r="AG121">
        <f t="shared" si="33"/>
        <v>0</v>
      </c>
      <c r="AH121">
        <f t="shared" si="34"/>
        <v>0</v>
      </c>
      <c r="AJ121">
        <f t="shared" si="46"/>
        <v>1994</v>
      </c>
      <c r="AK121" s="594">
        <f>SUM($X$27:X121)</f>
        <v>0</v>
      </c>
      <c r="AL121" s="594">
        <f>SUM($S$27:S121)</f>
        <v>0</v>
      </c>
      <c r="AM121" s="594">
        <f t="shared" si="47"/>
        <v>0</v>
      </c>
      <c r="AN121" s="594">
        <f t="shared" si="48"/>
        <v>0</v>
      </c>
      <c r="AO121" s="594">
        <f t="shared" si="49"/>
        <v>0</v>
      </c>
      <c r="AP121" s="594">
        <f t="shared" si="54"/>
        <v>0</v>
      </c>
      <c r="AQ121">
        <f t="shared" si="50"/>
        <v>0</v>
      </c>
      <c r="AY121" s="749">
        <f>AZ121*(FinPlan!$D$710/12)</f>
        <v>0</v>
      </c>
      <c r="AZ121" s="738">
        <f>G120*FinPlan!$D$709</f>
        <v>0</v>
      </c>
      <c r="BJ121" s="736"/>
      <c r="BK121" s="610">
        <f t="shared" si="55"/>
        <v>95</v>
      </c>
      <c r="BM121" s="612">
        <f t="shared" si="58"/>
        <v>2861</v>
      </c>
      <c r="BO121" s="612">
        <f t="shared" si="59"/>
        <v>2891</v>
      </c>
      <c r="BQ121" s="610">
        <f t="shared" si="60"/>
        <v>30</v>
      </c>
      <c r="BS121">
        <f t="shared" si="56"/>
        <v>1907</v>
      </c>
      <c r="BY121">
        <f t="shared" si="51"/>
        <v>1907</v>
      </c>
    </row>
    <row r="122" spans="2:77" x14ac:dyDescent="0.2">
      <c r="B122" s="735">
        <f t="shared" si="39"/>
        <v>97</v>
      </c>
      <c r="C122" s="736">
        <f t="shared" si="52"/>
        <v>2922</v>
      </c>
      <c r="D122" s="610">
        <f t="shared" si="53"/>
        <v>96</v>
      </c>
      <c r="E122" s="752">
        <f t="shared" si="61"/>
        <v>31</v>
      </c>
      <c r="F122" s="737">
        <f>SUM($E$27:E122)</f>
        <v>2922</v>
      </c>
      <c r="G122" s="754">
        <f t="shared" si="35"/>
        <v>0</v>
      </c>
      <c r="H122" s="739">
        <f>IF(D122&lt;=FinPlan!$D$707,PPMT(FinPlan!$D$708/12,1,FinPlan!$D$707+1-D122,G121*(-1000),0)/1000,)</f>
        <v>0</v>
      </c>
      <c r="I122" s="740">
        <f>IF(D122&lt;=FinPlan!$D$707,IPMT(FinPlan!$D$708/12,1,FinPlan!$D$707,G121*(-1000),0)/1000,)</f>
        <v>0</v>
      </c>
      <c r="L122" s="738">
        <f t="shared" si="40"/>
        <v>0</v>
      </c>
      <c r="M122" s="741">
        <f>IF(E122&lt;=0,0,1/(1+E122*FinPlan!$D$708/365))</f>
        <v>1</v>
      </c>
      <c r="N122" s="664">
        <f t="shared" si="41"/>
        <v>0</v>
      </c>
      <c r="O122" s="738">
        <f t="shared" si="36"/>
        <v>0</v>
      </c>
      <c r="P122" s="738"/>
      <c r="Q122" s="731"/>
      <c r="R122">
        <f t="shared" si="42"/>
        <v>1995</v>
      </c>
      <c r="S122" s="743">
        <f t="shared" si="37"/>
        <v>0</v>
      </c>
      <c r="T122" s="744">
        <f t="shared" si="38"/>
        <v>0</v>
      </c>
      <c r="U122" s="744">
        <f t="shared" si="43"/>
        <v>0</v>
      </c>
      <c r="V122" s="745"/>
      <c r="W122">
        <f t="shared" si="57"/>
        <v>1995</v>
      </c>
      <c r="X122" s="745">
        <v>0</v>
      </c>
      <c r="Y122" s="745"/>
      <c r="Z122" s="745"/>
      <c r="AA122">
        <f t="shared" si="32"/>
        <v>1907</v>
      </c>
      <c r="AE122">
        <f t="shared" si="44"/>
        <v>1907</v>
      </c>
      <c r="AF122">
        <f t="shared" si="45"/>
        <v>12</v>
      </c>
      <c r="AG122">
        <f t="shared" si="33"/>
        <v>0</v>
      </c>
      <c r="AH122">
        <f t="shared" si="34"/>
        <v>0</v>
      </c>
      <c r="AJ122">
        <f t="shared" si="46"/>
        <v>1995</v>
      </c>
      <c r="AK122" s="594">
        <f>SUM($X$27:X122)</f>
        <v>0</v>
      </c>
      <c r="AL122" s="594">
        <f>SUM($S$27:S122)</f>
        <v>0</v>
      </c>
      <c r="AM122" s="594">
        <f t="shared" si="47"/>
        <v>0</v>
      </c>
      <c r="AN122" s="594">
        <f t="shared" si="48"/>
        <v>0</v>
      </c>
      <c r="AO122" s="594">
        <f t="shared" si="49"/>
        <v>0</v>
      </c>
      <c r="AP122" s="594">
        <f t="shared" si="54"/>
        <v>0</v>
      </c>
      <c r="AQ122">
        <f t="shared" si="50"/>
        <v>0</v>
      </c>
      <c r="AY122" s="749">
        <f>AZ122*(FinPlan!$D$710/12)</f>
        <v>0</v>
      </c>
      <c r="AZ122" s="738">
        <f>G121*FinPlan!$D$709</f>
        <v>0</v>
      </c>
      <c r="BJ122" s="736"/>
      <c r="BK122" s="610">
        <f t="shared" si="55"/>
        <v>96</v>
      </c>
      <c r="BM122" s="612">
        <f t="shared" si="58"/>
        <v>2891</v>
      </c>
      <c r="BO122" s="612">
        <f t="shared" si="59"/>
        <v>2922</v>
      </c>
      <c r="BQ122" s="610">
        <f t="shared" si="60"/>
        <v>31</v>
      </c>
      <c r="BS122">
        <f t="shared" si="56"/>
        <v>1907</v>
      </c>
      <c r="BY122">
        <f t="shared" si="51"/>
        <v>1907</v>
      </c>
    </row>
    <row r="123" spans="2:77" x14ac:dyDescent="0.2">
      <c r="B123" s="735">
        <f t="shared" si="39"/>
        <v>98</v>
      </c>
      <c r="C123" s="736">
        <f t="shared" si="52"/>
        <v>2953</v>
      </c>
      <c r="D123" s="610">
        <f t="shared" si="53"/>
        <v>97</v>
      </c>
      <c r="E123" s="752">
        <f t="shared" si="61"/>
        <v>31</v>
      </c>
      <c r="F123" s="737">
        <f>SUM($E$27:E123)</f>
        <v>2953</v>
      </c>
      <c r="G123" s="754">
        <f t="shared" si="35"/>
        <v>0</v>
      </c>
      <c r="H123" s="739">
        <f>IF(D123&lt;=FinPlan!$D$707,PPMT(FinPlan!$D$708/12,1,FinPlan!$D$707+1-D123,G122*(-1000),0)/1000,)</f>
        <v>0</v>
      </c>
      <c r="I123" s="740">
        <f>IF(D123&lt;=FinPlan!$D$707,IPMT(FinPlan!$D$708/12,1,FinPlan!$D$707,G122*(-1000),0)/1000,)</f>
        <v>0</v>
      </c>
      <c r="L123" s="738">
        <f t="shared" si="40"/>
        <v>0</v>
      </c>
      <c r="M123" s="741">
        <f>IF(E123&lt;=0,0,1/(1+E123*FinPlan!$D$708/365))</f>
        <v>1</v>
      </c>
      <c r="N123" s="664">
        <f t="shared" si="41"/>
        <v>0</v>
      </c>
      <c r="O123" s="738">
        <f t="shared" si="36"/>
        <v>0</v>
      </c>
      <c r="P123" s="738"/>
      <c r="Q123" s="731"/>
      <c r="R123">
        <f t="shared" si="42"/>
        <v>1996</v>
      </c>
      <c r="S123" s="743">
        <f t="shared" si="37"/>
        <v>0</v>
      </c>
      <c r="T123" s="744">
        <f t="shared" si="38"/>
        <v>0</v>
      </c>
      <c r="U123" s="744">
        <f t="shared" si="43"/>
        <v>0</v>
      </c>
      <c r="V123" s="745"/>
      <c r="W123">
        <f t="shared" si="57"/>
        <v>1996</v>
      </c>
      <c r="X123" s="745">
        <v>0</v>
      </c>
      <c r="Y123" s="745"/>
      <c r="Z123" s="745"/>
      <c r="AA123">
        <f t="shared" si="32"/>
        <v>1908</v>
      </c>
      <c r="AE123">
        <f t="shared" si="44"/>
        <v>1908</v>
      </c>
      <c r="AF123">
        <f t="shared" si="45"/>
        <v>1</v>
      </c>
      <c r="AG123">
        <f t="shared" si="33"/>
        <v>0</v>
      </c>
      <c r="AH123">
        <f t="shared" si="34"/>
        <v>0</v>
      </c>
      <c r="AJ123">
        <f t="shared" si="46"/>
        <v>1996</v>
      </c>
      <c r="AK123" s="594">
        <f>SUM($X$27:X123)</f>
        <v>0</v>
      </c>
      <c r="AL123" s="594">
        <f>SUM($S$27:S123)</f>
        <v>0</v>
      </c>
      <c r="AM123" s="594">
        <f t="shared" si="47"/>
        <v>0</v>
      </c>
      <c r="AN123" s="594">
        <f t="shared" si="48"/>
        <v>0</v>
      </c>
      <c r="AO123" s="594">
        <f t="shared" si="49"/>
        <v>0</v>
      </c>
      <c r="AP123" s="594">
        <f t="shared" si="54"/>
        <v>0</v>
      </c>
      <c r="AQ123">
        <f t="shared" si="50"/>
        <v>0</v>
      </c>
      <c r="AY123" s="749">
        <f>AZ123*(FinPlan!$D$710/12)</f>
        <v>0</v>
      </c>
      <c r="AZ123" s="738">
        <f>G122*FinPlan!$D$709</f>
        <v>0</v>
      </c>
      <c r="BJ123" s="736"/>
      <c r="BK123" s="610">
        <f t="shared" si="55"/>
        <v>97</v>
      </c>
      <c r="BM123" s="612">
        <f t="shared" si="58"/>
        <v>2922</v>
      </c>
      <c r="BO123" s="612">
        <f t="shared" si="59"/>
        <v>2953</v>
      </c>
      <c r="BQ123" s="610">
        <f t="shared" si="60"/>
        <v>31</v>
      </c>
      <c r="BS123">
        <f t="shared" si="56"/>
        <v>1908</v>
      </c>
      <c r="BY123">
        <f t="shared" si="51"/>
        <v>1908</v>
      </c>
    </row>
    <row r="124" spans="2:77" x14ac:dyDescent="0.2">
      <c r="B124" s="735">
        <f t="shared" si="39"/>
        <v>99</v>
      </c>
      <c r="C124" s="736">
        <f t="shared" si="52"/>
        <v>2982</v>
      </c>
      <c r="D124" s="610">
        <f t="shared" si="53"/>
        <v>98</v>
      </c>
      <c r="E124" s="752">
        <f t="shared" si="61"/>
        <v>29</v>
      </c>
      <c r="F124" s="737">
        <f>SUM($E$27:E124)</f>
        <v>2982</v>
      </c>
      <c r="G124" s="754">
        <f t="shared" si="35"/>
        <v>0</v>
      </c>
      <c r="H124" s="739">
        <f>IF(D124&lt;=FinPlan!$D$707,PPMT(FinPlan!$D$708/12,1,FinPlan!$D$707+1-D124,G123*(-1000),0)/1000,)</f>
        <v>0</v>
      </c>
      <c r="I124" s="740">
        <f>IF(D124&lt;=FinPlan!$D$707,IPMT(FinPlan!$D$708/12,1,FinPlan!$D$707,G123*(-1000),0)/1000,)</f>
        <v>0</v>
      </c>
      <c r="L124" s="738">
        <f t="shared" si="40"/>
        <v>0</v>
      </c>
      <c r="M124" s="741">
        <f>IF(E124&lt;=0,0,1/(1+E124*FinPlan!$D$708/365))</f>
        <v>1</v>
      </c>
      <c r="N124" s="664">
        <f t="shared" si="41"/>
        <v>0</v>
      </c>
      <c r="O124" s="738">
        <f t="shared" si="36"/>
        <v>0</v>
      </c>
      <c r="P124" s="738"/>
      <c r="Q124" s="731"/>
      <c r="R124">
        <f t="shared" si="42"/>
        <v>1997</v>
      </c>
      <c r="S124" s="743">
        <f t="shared" si="37"/>
        <v>0</v>
      </c>
      <c r="T124" s="744">
        <f t="shared" si="38"/>
        <v>0</v>
      </c>
      <c r="U124" s="744">
        <f t="shared" si="43"/>
        <v>0</v>
      </c>
      <c r="V124" s="745"/>
      <c r="W124">
        <f t="shared" si="57"/>
        <v>1997</v>
      </c>
      <c r="X124" s="745">
        <v>0</v>
      </c>
      <c r="Y124" s="745"/>
      <c r="Z124" s="745"/>
      <c r="AA124">
        <f t="shared" si="32"/>
        <v>1908</v>
      </c>
      <c r="AE124">
        <f t="shared" si="44"/>
        <v>1908</v>
      </c>
      <c r="AF124">
        <f t="shared" si="45"/>
        <v>2</v>
      </c>
      <c r="AG124">
        <f t="shared" si="33"/>
        <v>0</v>
      </c>
      <c r="AH124">
        <f t="shared" si="34"/>
        <v>0</v>
      </c>
      <c r="AJ124">
        <f t="shared" si="46"/>
        <v>1997</v>
      </c>
      <c r="AK124" s="594">
        <f>SUM($X$27:X124)</f>
        <v>0</v>
      </c>
      <c r="AL124" s="594">
        <f>SUM($S$27:S124)</f>
        <v>0</v>
      </c>
      <c r="AM124" s="594">
        <f t="shared" si="47"/>
        <v>0</v>
      </c>
      <c r="AN124" s="594">
        <f t="shared" si="48"/>
        <v>0</v>
      </c>
      <c r="AO124" s="594">
        <f t="shared" si="49"/>
        <v>0</v>
      </c>
      <c r="AP124" s="594">
        <f t="shared" si="54"/>
        <v>0</v>
      </c>
      <c r="AQ124">
        <f t="shared" si="50"/>
        <v>0</v>
      </c>
      <c r="AY124" s="749">
        <f>AZ124*(FinPlan!$D$710/12)</f>
        <v>0</v>
      </c>
      <c r="AZ124" s="738">
        <f>G123*FinPlan!$D$709</f>
        <v>0</v>
      </c>
      <c r="BJ124" s="736"/>
      <c r="BK124" s="610">
        <f t="shared" si="55"/>
        <v>98</v>
      </c>
      <c r="BM124" s="612">
        <f t="shared" si="58"/>
        <v>2953</v>
      </c>
      <c r="BO124" s="612">
        <f t="shared" si="59"/>
        <v>2982</v>
      </c>
      <c r="BQ124" s="610">
        <f t="shared" si="60"/>
        <v>29</v>
      </c>
      <c r="BS124">
        <f t="shared" si="56"/>
        <v>1908</v>
      </c>
      <c r="BY124">
        <f t="shared" si="51"/>
        <v>1908</v>
      </c>
    </row>
    <row r="125" spans="2:77" x14ac:dyDescent="0.2">
      <c r="B125" s="735">
        <f t="shared" si="39"/>
        <v>100</v>
      </c>
      <c r="C125" s="736">
        <f t="shared" si="52"/>
        <v>3013</v>
      </c>
      <c r="D125" s="610">
        <f t="shared" si="53"/>
        <v>99</v>
      </c>
      <c r="E125" s="752">
        <f t="shared" si="61"/>
        <v>31</v>
      </c>
      <c r="F125" s="737">
        <f>SUM($E$27:E125)</f>
        <v>3013</v>
      </c>
      <c r="G125" s="754">
        <f t="shared" si="35"/>
        <v>0</v>
      </c>
      <c r="H125" s="739">
        <f>IF(D125&lt;=FinPlan!$D$707,PPMT(FinPlan!$D$708/12,1,FinPlan!$D$707+1-D125,G124*(-1000),0)/1000,)</f>
        <v>0</v>
      </c>
      <c r="I125" s="740">
        <f>IF(D125&lt;=FinPlan!$D$707,IPMT(FinPlan!$D$708/12,1,FinPlan!$D$707,G124*(-1000),0)/1000,)</f>
        <v>0</v>
      </c>
      <c r="L125" s="738">
        <f t="shared" si="40"/>
        <v>0</v>
      </c>
      <c r="M125" s="741">
        <f>IF(E125&lt;=0,0,1/(1+E125*FinPlan!$D$708/365))</f>
        <v>1</v>
      </c>
      <c r="N125" s="664">
        <f t="shared" si="41"/>
        <v>0</v>
      </c>
      <c r="O125" s="738">
        <f t="shared" si="36"/>
        <v>0</v>
      </c>
      <c r="P125" s="738"/>
      <c r="Q125" s="731"/>
      <c r="R125">
        <f t="shared" si="42"/>
        <v>1998</v>
      </c>
      <c r="S125" s="743">
        <f t="shared" si="37"/>
        <v>0</v>
      </c>
      <c r="T125" s="744">
        <f t="shared" si="38"/>
        <v>0</v>
      </c>
      <c r="U125" s="744">
        <f t="shared" si="43"/>
        <v>0</v>
      </c>
      <c r="V125" s="745"/>
      <c r="W125">
        <f t="shared" si="57"/>
        <v>1998</v>
      </c>
      <c r="X125" s="745">
        <v>0</v>
      </c>
      <c r="Y125" s="745"/>
      <c r="Z125" s="745"/>
      <c r="AA125">
        <f t="shared" si="32"/>
        <v>1908</v>
      </c>
      <c r="AE125">
        <f t="shared" si="44"/>
        <v>1908</v>
      </c>
      <c r="AF125">
        <f t="shared" si="45"/>
        <v>3</v>
      </c>
      <c r="AG125">
        <f t="shared" si="33"/>
        <v>0</v>
      </c>
      <c r="AH125">
        <f t="shared" si="34"/>
        <v>0</v>
      </c>
      <c r="AJ125">
        <f t="shared" si="46"/>
        <v>1998</v>
      </c>
      <c r="AK125" s="594">
        <f>SUM($X$27:X125)</f>
        <v>0</v>
      </c>
      <c r="AL125" s="594">
        <f>SUM($S$27:S125)</f>
        <v>0</v>
      </c>
      <c r="AM125" s="594">
        <f t="shared" si="47"/>
        <v>0</v>
      </c>
      <c r="AN125" s="594">
        <f t="shared" si="48"/>
        <v>0</v>
      </c>
      <c r="AO125" s="594">
        <f t="shared" si="49"/>
        <v>0</v>
      </c>
      <c r="AP125" s="594">
        <f t="shared" si="54"/>
        <v>0</v>
      </c>
      <c r="AQ125">
        <f t="shared" si="50"/>
        <v>0</v>
      </c>
      <c r="AY125" s="749">
        <f>AZ125*(FinPlan!$D$710/12)</f>
        <v>0</v>
      </c>
      <c r="AZ125" s="738">
        <f>G124*FinPlan!$D$709</f>
        <v>0</v>
      </c>
      <c r="BJ125" s="736"/>
      <c r="BK125" s="610">
        <f t="shared" si="55"/>
        <v>99</v>
      </c>
      <c r="BM125" s="612">
        <f t="shared" si="58"/>
        <v>2982</v>
      </c>
      <c r="BO125" s="612">
        <f t="shared" si="59"/>
        <v>3013</v>
      </c>
      <c r="BQ125" s="610">
        <f t="shared" si="60"/>
        <v>31</v>
      </c>
      <c r="BS125">
        <f t="shared" si="56"/>
        <v>1908</v>
      </c>
      <c r="BY125">
        <f t="shared" si="51"/>
        <v>1908</v>
      </c>
    </row>
    <row r="126" spans="2:77" x14ac:dyDescent="0.2">
      <c r="B126" s="735">
        <f t="shared" si="39"/>
        <v>101</v>
      </c>
      <c r="C126" s="736">
        <f t="shared" si="52"/>
        <v>3043</v>
      </c>
      <c r="D126" s="610">
        <f t="shared" si="53"/>
        <v>100</v>
      </c>
      <c r="E126" s="752">
        <f t="shared" si="61"/>
        <v>30</v>
      </c>
      <c r="F126" s="737">
        <f>SUM($E$27:E126)</f>
        <v>3043</v>
      </c>
      <c r="G126" s="754">
        <f t="shared" si="35"/>
        <v>0</v>
      </c>
      <c r="H126" s="739">
        <f>IF(D126&lt;=FinPlan!$D$707,PPMT(FinPlan!$D$708/12,1,FinPlan!$D$707+1-D126,G125*(-1000),0)/1000,)</f>
        <v>0</v>
      </c>
      <c r="I126" s="740">
        <f>IF(D126&lt;=FinPlan!$D$707,IPMT(FinPlan!$D$708/12,1,FinPlan!$D$707,G125*(-1000),0)/1000,)</f>
        <v>0</v>
      </c>
      <c r="L126" s="738">
        <f t="shared" si="40"/>
        <v>0</v>
      </c>
      <c r="M126" s="741">
        <f>IF(E126&lt;=0,0,1/(1+E126*FinPlan!$D$708/365))</f>
        <v>1</v>
      </c>
      <c r="N126" s="664">
        <f t="shared" si="41"/>
        <v>0</v>
      </c>
      <c r="O126" s="738">
        <f t="shared" si="36"/>
        <v>0</v>
      </c>
      <c r="P126" s="738"/>
      <c r="Q126" s="731"/>
      <c r="R126">
        <f t="shared" si="42"/>
        <v>1999</v>
      </c>
      <c r="S126" s="743">
        <f t="shared" si="37"/>
        <v>0</v>
      </c>
      <c r="T126" s="744">
        <f t="shared" si="38"/>
        <v>0</v>
      </c>
      <c r="U126" s="744">
        <f t="shared" si="43"/>
        <v>0</v>
      </c>
      <c r="V126" s="745"/>
      <c r="W126">
        <f t="shared" si="57"/>
        <v>1999</v>
      </c>
      <c r="X126" s="745">
        <v>0</v>
      </c>
      <c r="Y126" s="745"/>
      <c r="Z126" s="745"/>
      <c r="AA126">
        <f t="shared" si="32"/>
        <v>1908</v>
      </c>
      <c r="AE126">
        <f t="shared" si="44"/>
        <v>1908</v>
      </c>
      <c r="AF126">
        <f t="shared" si="45"/>
        <v>4</v>
      </c>
      <c r="AG126">
        <f t="shared" si="33"/>
        <v>0</v>
      </c>
      <c r="AH126">
        <f t="shared" si="34"/>
        <v>0</v>
      </c>
      <c r="AJ126">
        <f t="shared" si="46"/>
        <v>1999</v>
      </c>
      <c r="AK126" s="594">
        <f>SUM($X$27:X126)</f>
        <v>0</v>
      </c>
      <c r="AL126" s="594">
        <f>SUM($S$27:S126)</f>
        <v>0</v>
      </c>
      <c r="AM126" s="594">
        <f t="shared" si="47"/>
        <v>0</v>
      </c>
      <c r="AN126" s="594">
        <f t="shared" si="48"/>
        <v>0</v>
      </c>
      <c r="AO126" s="594">
        <f t="shared" si="49"/>
        <v>0</v>
      </c>
      <c r="AP126" s="594">
        <f t="shared" si="54"/>
        <v>0</v>
      </c>
      <c r="AQ126">
        <f t="shared" si="50"/>
        <v>0</v>
      </c>
      <c r="AY126" s="749">
        <f>AZ126*(FinPlan!$D$710/12)</f>
        <v>0</v>
      </c>
      <c r="AZ126" s="738">
        <f>G125*FinPlan!$D$709</f>
        <v>0</v>
      </c>
      <c r="BJ126" s="736"/>
      <c r="BK126" s="610">
        <f t="shared" si="55"/>
        <v>100</v>
      </c>
      <c r="BM126" s="612">
        <f t="shared" si="58"/>
        <v>3013</v>
      </c>
      <c r="BO126" s="612">
        <f t="shared" si="59"/>
        <v>3043</v>
      </c>
      <c r="BQ126" s="610">
        <f t="shared" si="60"/>
        <v>30</v>
      </c>
      <c r="BS126">
        <f t="shared" si="56"/>
        <v>1908</v>
      </c>
      <c r="BY126">
        <f t="shared" si="51"/>
        <v>1908</v>
      </c>
    </row>
    <row r="127" spans="2:77" x14ac:dyDescent="0.2">
      <c r="B127" s="735">
        <f t="shared" si="39"/>
        <v>102</v>
      </c>
      <c r="C127" s="736">
        <f t="shared" si="52"/>
        <v>3074</v>
      </c>
      <c r="D127" s="610">
        <f t="shared" si="53"/>
        <v>101</v>
      </c>
      <c r="E127" s="752">
        <f t="shared" si="61"/>
        <v>31</v>
      </c>
      <c r="F127" s="737">
        <f>SUM($E$27:E127)</f>
        <v>3074</v>
      </c>
      <c r="G127" s="754">
        <f t="shared" si="35"/>
        <v>0</v>
      </c>
      <c r="H127" s="739">
        <f>IF(D127&lt;=FinPlan!$D$707,PPMT(FinPlan!$D$708/12,1,FinPlan!$D$707+1-D127,G126*(-1000),0)/1000,)</f>
        <v>0</v>
      </c>
      <c r="I127" s="740">
        <f>IF(D127&lt;=FinPlan!$D$707,IPMT(FinPlan!$D$708/12,1,FinPlan!$D$707,G126*(-1000),0)/1000,)</f>
        <v>0</v>
      </c>
      <c r="L127" s="738">
        <f t="shared" si="40"/>
        <v>0</v>
      </c>
      <c r="M127" s="741">
        <f>IF(E127&lt;=0,0,1/(1+E127*FinPlan!$D$708/365))</f>
        <v>1</v>
      </c>
      <c r="N127" s="664">
        <f t="shared" si="41"/>
        <v>0</v>
      </c>
      <c r="O127" s="738">
        <f t="shared" si="36"/>
        <v>0</v>
      </c>
      <c r="P127" s="738"/>
      <c r="Q127" s="731"/>
      <c r="R127">
        <f t="shared" si="42"/>
        <v>2000</v>
      </c>
      <c r="S127" s="743">
        <f t="shared" si="37"/>
        <v>0</v>
      </c>
      <c r="T127" s="744">
        <f t="shared" si="38"/>
        <v>0</v>
      </c>
      <c r="U127" s="744">
        <f t="shared" si="43"/>
        <v>0</v>
      </c>
      <c r="V127" s="745"/>
      <c r="W127">
        <f t="shared" si="57"/>
        <v>2000</v>
      </c>
      <c r="X127" s="745">
        <v>0</v>
      </c>
      <c r="Y127" s="745"/>
      <c r="Z127" s="745"/>
      <c r="AA127">
        <f t="shared" si="32"/>
        <v>1908</v>
      </c>
      <c r="AE127">
        <f t="shared" si="44"/>
        <v>1908</v>
      </c>
      <c r="AF127">
        <f t="shared" si="45"/>
        <v>5</v>
      </c>
      <c r="AG127">
        <f t="shared" si="33"/>
        <v>0</v>
      </c>
      <c r="AH127">
        <f t="shared" si="34"/>
        <v>0</v>
      </c>
      <c r="AJ127">
        <f t="shared" si="46"/>
        <v>2000</v>
      </c>
      <c r="AK127" s="594">
        <f>SUM($X$27:X127)</f>
        <v>0</v>
      </c>
      <c r="AL127" s="594">
        <f>SUM($S$27:S127)</f>
        <v>0</v>
      </c>
      <c r="AM127" s="594">
        <f t="shared" si="47"/>
        <v>0</v>
      </c>
      <c r="AN127" s="594">
        <f t="shared" si="48"/>
        <v>0</v>
      </c>
      <c r="AO127" s="594">
        <f t="shared" si="49"/>
        <v>0</v>
      </c>
      <c r="AP127" s="594">
        <f t="shared" si="54"/>
        <v>0</v>
      </c>
      <c r="AQ127">
        <f t="shared" si="50"/>
        <v>0</v>
      </c>
      <c r="AY127" s="749">
        <f>AZ127*(FinPlan!$D$710/12)</f>
        <v>0</v>
      </c>
      <c r="AZ127" s="738">
        <f>G126*FinPlan!$D$709</f>
        <v>0</v>
      </c>
      <c r="BJ127" s="736"/>
      <c r="BK127" s="610">
        <f t="shared" si="55"/>
        <v>101</v>
      </c>
      <c r="BM127" s="612">
        <f t="shared" si="58"/>
        <v>3043</v>
      </c>
      <c r="BO127" s="612">
        <f t="shared" si="59"/>
        <v>3074</v>
      </c>
      <c r="BQ127" s="610">
        <f t="shared" si="60"/>
        <v>31</v>
      </c>
      <c r="BS127">
        <f t="shared" si="56"/>
        <v>1908</v>
      </c>
      <c r="BY127">
        <f t="shared" si="51"/>
        <v>1908</v>
      </c>
    </row>
    <row r="128" spans="2:77" x14ac:dyDescent="0.2">
      <c r="B128" s="735">
        <f t="shared" si="39"/>
        <v>103</v>
      </c>
      <c r="C128" s="736">
        <f t="shared" si="52"/>
        <v>3104</v>
      </c>
      <c r="D128" s="610">
        <f t="shared" si="53"/>
        <v>102</v>
      </c>
      <c r="E128" s="752">
        <f t="shared" si="61"/>
        <v>30</v>
      </c>
      <c r="F128" s="737">
        <f>SUM($E$27:E128)</f>
        <v>3104</v>
      </c>
      <c r="G128" s="754">
        <f t="shared" si="35"/>
        <v>0</v>
      </c>
      <c r="H128" s="739">
        <f>IF(D128&lt;=FinPlan!$D$707,PPMT(FinPlan!$D$708/12,1,FinPlan!$D$707+1-D128,G127*(-1000),0)/1000,)</f>
        <v>0</v>
      </c>
      <c r="I128" s="740">
        <f>IF(D128&lt;=FinPlan!$D$707,IPMT(FinPlan!$D$708/12,1,FinPlan!$D$707,G127*(-1000),0)/1000,)</f>
        <v>0</v>
      </c>
      <c r="L128" s="738">
        <f t="shared" si="40"/>
        <v>0</v>
      </c>
      <c r="M128" s="741">
        <f>IF(E128&lt;=0,0,1/(1+E128*FinPlan!$D$708/365))</f>
        <v>1</v>
      </c>
      <c r="N128" s="664">
        <f t="shared" si="41"/>
        <v>0</v>
      </c>
      <c r="O128" s="738">
        <f t="shared" si="36"/>
        <v>0</v>
      </c>
      <c r="P128" s="738"/>
      <c r="Q128" s="731"/>
      <c r="R128">
        <f t="shared" si="42"/>
        <v>2001</v>
      </c>
      <c r="S128" s="743">
        <f t="shared" si="37"/>
        <v>0</v>
      </c>
      <c r="T128" s="744">
        <f t="shared" si="38"/>
        <v>0</v>
      </c>
      <c r="U128" s="744">
        <f t="shared" si="43"/>
        <v>0</v>
      </c>
      <c r="V128" s="745"/>
      <c r="W128">
        <f t="shared" si="57"/>
        <v>2001</v>
      </c>
      <c r="X128" s="745">
        <v>0</v>
      </c>
      <c r="Y128" s="745"/>
      <c r="Z128" s="745"/>
      <c r="AA128">
        <f t="shared" si="32"/>
        <v>1908</v>
      </c>
      <c r="AE128">
        <f t="shared" si="44"/>
        <v>1908</v>
      </c>
      <c r="AF128">
        <f t="shared" si="45"/>
        <v>6</v>
      </c>
      <c r="AG128">
        <f t="shared" si="33"/>
        <v>0</v>
      </c>
      <c r="AH128">
        <f t="shared" si="34"/>
        <v>0</v>
      </c>
      <c r="AJ128">
        <f t="shared" si="46"/>
        <v>2001</v>
      </c>
      <c r="AK128" s="594">
        <f>SUM($X$27:X128)</f>
        <v>0</v>
      </c>
      <c r="AL128" s="594">
        <f>SUM($S$27:S128)</f>
        <v>0</v>
      </c>
      <c r="AM128" s="594">
        <f t="shared" si="47"/>
        <v>0</v>
      </c>
      <c r="AN128" s="594">
        <f t="shared" si="48"/>
        <v>0</v>
      </c>
      <c r="AO128" s="594">
        <f t="shared" si="49"/>
        <v>0</v>
      </c>
      <c r="AP128" s="594">
        <f t="shared" si="54"/>
        <v>0</v>
      </c>
      <c r="AQ128">
        <f t="shared" si="50"/>
        <v>0</v>
      </c>
      <c r="AY128" s="749">
        <f>AZ128*(FinPlan!$D$710/12)</f>
        <v>0</v>
      </c>
      <c r="AZ128" s="738">
        <f>G127*FinPlan!$D$709</f>
        <v>0</v>
      </c>
      <c r="BJ128" s="736"/>
      <c r="BK128" s="610">
        <f t="shared" si="55"/>
        <v>102</v>
      </c>
      <c r="BM128" s="612">
        <f t="shared" si="58"/>
        <v>3074</v>
      </c>
      <c r="BO128" s="612">
        <f t="shared" si="59"/>
        <v>3104</v>
      </c>
      <c r="BQ128" s="610">
        <f t="shared" si="60"/>
        <v>30</v>
      </c>
      <c r="BS128">
        <f t="shared" si="56"/>
        <v>1908</v>
      </c>
      <c r="BY128">
        <f t="shared" si="51"/>
        <v>1908</v>
      </c>
    </row>
    <row r="129" spans="2:77" x14ac:dyDescent="0.2">
      <c r="B129" s="735">
        <f t="shared" si="39"/>
        <v>104</v>
      </c>
      <c r="C129" s="736">
        <f t="shared" si="52"/>
        <v>3135</v>
      </c>
      <c r="D129" s="610">
        <f t="shared" si="53"/>
        <v>103</v>
      </c>
      <c r="E129" s="752">
        <f t="shared" si="61"/>
        <v>31</v>
      </c>
      <c r="F129" s="737">
        <f>SUM($E$27:E129)</f>
        <v>3135</v>
      </c>
      <c r="G129" s="754">
        <f t="shared" si="35"/>
        <v>0</v>
      </c>
      <c r="H129" s="739">
        <f>IF(D129&lt;=FinPlan!$D$707,PPMT(FinPlan!$D$708/12,1,FinPlan!$D$707+1-D129,G128*(-1000),0)/1000,)</f>
        <v>0</v>
      </c>
      <c r="I129" s="740">
        <f>IF(D129&lt;=FinPlan!$D$707,IPMT(FinPlan!$D$708/12,1,FinPlan!$D$707,G128*(-1000),0)/1000,)</f>
        <v>0</v>
      </c>
      <c r="L129" s="738">
        <f t="shared" si="40"/>
        <v>0</v>
      </c>
      <c r="M129" s="741">
        <f>IF(E129&lt;=0,0,1/(1+E129*FinPlan!$D$708/365))</f>
        <v>1</v>
      </c>
      <c r="N129" s="664">
        <f t="shared" si="41"/>
        <v>0</v>
      </c>
      <c r="O129" s="738">
        <f t="shared" si="36"/>
        <v>0</v>
      </c>
      <c r="P129" s="738"/>
      <c r="Q129" s="731"/>
      <c r="R129">
        <f t="shared" si="42"/>
        <v>2002</v>
      </c>
      <c r="S129" s="743">
        <f t="shared" si="37"/>
        <v>0</v>
      </c>
      <c r="T129" s="744">
        <f t="shared" si="38"/>
        <v>0</v>
      </c>
      <c r="U129" s="744">
        <f t="shared" si="43"/>
        <v>0</v>
      </c>
      <c r="V129" s="745"/>
      <c r="W129">
        <f t="shared" si="57"/>
        <v>2002</v>
      </c>
      <c r="X129" s="745">
        <v>0</v>
      </c>
      <c r="Y129" s="745"/>
      <c r="Z129" s="745"/>
      <c r="AA129">
        <f t="shared" si="32"/>
        <v>1908</v>
      </c>
      <c r="AE129">
        <f t="shared" si="44"/>
        <v>1908</v>
      </c>
      <c r="AF129">
        <f t="shared" si="45"/>
        <v>7</v>
      </c>
      <c r="AG129">
        <f t="shared" si="33"/>
        <v>0</v>
      </c>
      <c r="AH129">
        <f t="shared" si="34"/>
        <v>0</v>
      </c>
      <c r="AJ129">
        <f t="shared" si="46"/>
        <v>2002</v>
      </c>
      <c r="AK129" s="594">
        <f>SUM($X$27:X129)</f>
        <v>0</v>
      </c>
      <c r="AL129" s="594">
        <f>SUM($S$27:S129)</f>
        <v>0</v>
      </c>
      <c r="AM129" s="594">
        <f t="shared" si="47"/>
        <v>0</v>
      </c>
      <c r="AN129" s="594">
        <f t="shared" si="48"/>
        <v>0</v>
      </c>
      <c r="AO129" s="594">
        <f t="shared" si="49"/>
        <v>0</v>
      </c>
      <c r="AP129" s="594">
        <f t="shared" si="54"/>
        <v>0</v>
      </c>
      <c r="AQ129">
        <f t="shared" si="50"/>
        <v>0</v>
      </c>
      <c r="AY129" s="749">
        <f>AZ129*(FinPlan!$D$710/12)</f>
        <v>0</v>
      </c>
      <c r="AZ129" s="738">
        <f>G128*FinPlan!$D$709</f>
        <v>0</v>
      </c>
      <c r="BJ129" s="736"/>
      <c r="BK129" s="610">
        <f t="shared" si="55"/>
        <v>103</v>
      </c>
      <c r="BM129" s="612">
        <f t="shared" si="58"/>
        <v>3104</v>
      </c>
      <c r="BO129" s="612">
        <f t="shared" si="59"/>
        <v>3135</v>
      </c>
      <c r="BQ129" s="610">
        <f t="shared" si="60"/>
        <v>31</v>
      </c>
      <c r="BS129">
        <f t="shared" si="56"/>
        <v>1908</v>
      </c>
      <c r="BY129">
        <f t="shared" si="51"/>
        <v>1908</v>
      </c>
    </row>
    <row r="130" spans="2:77" x14ac:dyDescent="0.2">
      <c r="B130" s="735">
        <f t="shared" si="39"/>
        <v>105</v>
      </c>
      <c r="C130" s="736">
        <f t="shared" si="52"/>
        <v>3166</v>
      </c>
      <c r="D130" s="610">
        <f t="shared" si="53"/>
        <v>104</v>
      </c>
      <c r="E130" s="752">
        <f t="shared" si="61"/>
        <v>31</v>
      </c>
      <c r="F130" s="737">
        <f>SUM($E$27:E130)</f>
        <v>3166</v>
      </c>
      <c r="G130" s="754">
        <f t="shared" si="35"/>
        <v>0</v>
      </c>
      <c r="H130" s="739">
        <f>IF(D130&lt;=FinPlan!$D$707,PPMT(FinPlan!$D$708/12,1,FinPlan!$D$707+1-D130,G129*(-1000),0)/1000,)</f>
        <v>0</v>
      </c>
      <c r="I130" s="740">
        <f>IF(D130&lt;=FinPlan!$D$707,IPMT(FinPlan!$D$708/12,1,FinPlan!$D$707,G129*(-1000),0)/1000,)</f>
        <v>0</v>
      </c>
      <c r="L130" s="738">
        <f t="shared" si="40"/>
        <v>0</v>
      </c>
      <c r="M130" s="741">
        <f>IF(E130&lt;=0,0,1/(1+E130*FinPlan!$D$708/365))</f>
        <v>1</v>
      </c>
      <c r="N130" s="664">
        <f t="shared" si="41"/>
        <v>0</v>
      </c>
      <c r="O130" s="738">
        <f t="shared" si="36"/>
        <v>0</v>
      </c>
      <c r="P130" s="738"/>
      <c r="Q130" s="731"/>
      <c r="R130">
        <f t="shared" si="42"/>
        <v>2003</v>
      </c>
      <c r="S130" s="743">
        <f t="shared" si="37"/>
        <v>0</v>
      </c>
      <c r="T130" s="744">
        <f t="shared" si="38"/>
        <v>0</v>
      </c>
      <c r="U130" s="744">
        <f t="shared" si="43"/>
        <v>0</v>
      </c>
      <c r="V130" s="745"/>
      <c r="W130">
        <f t="shared" si="57"/>
        <v>2003</v>
      </c>
      <c r="X130" s="745">
        <v>0</v>
      </c>
      <c r="Y130" s="745"/>
      <c r="Z130" s="745"/>
      <c r="AA130">
        <f t="shared" si="32"/>
        <v>1908</v>
      </c>
      <c r="AE130">
        <f t="shared" si="44"/>
        <v>1908</v>
      </c>
      <c r="AF130">
        <f t="shared" si="45"/>
        <v>8</v>
      </c>
      <c r="AG130">
        <f t="shared" si="33"/>
        <v>0</v>
      </c>
      <c r="AH130">
        <f t="shared" si="34"/>
        <v>0</v>
      </c>
      <c r="AJ130">
        <f t="shared" si="46"/>
        <v>2003</v>
      </c>
      <c r="AK130" s="594">
        <f>SUM($X$27:X130)</f>
        <v>0</v>
      </c>
      <c r="AL130" s="594">
        <f>SUM($S$27:S130)</f>
        <v>0</v>
      </c>
      <c r="AM130" s="594">
        <f t="shared" si="47"/>
        <v>0</v>
      </c>
      <c r="AN130" s="594">
        <f t="shared" si="48"/>
        <v>0</v>
      </c>
      <c r="AO130" s="594">
        <f t="shared" si="49"/>
        <v>0</v>
      </c>
      <c r="AP130" s="594">
        <f t="shared" si="54"/>
        <v>0</v>
      </c>
      <c r="AQ130">
        <f t="shared" si="50"/>
        <v>0</v>
      </c>
      <c r="AY130" s="749">
        <f>AZ130*(FinPlan!$D$710/12)</f>
        <v>0</v>
      </c>
      <c r="AZ130" s="738">
        <f>G129*FinPlan!$D$709</f>
        <v>0</v>
      </c>
      <c r="BJ130" s="736"/>
      <c r="BK130" s="610">
        <f t="shared" si="55"/>
        <v>104</v>
      </c>
      <c r="BM130" s="612">
        <f t="shared" si="58"/>
        <v>3135</v>
      </c>
      <c r="BO130" s="612">
        <f t="shared" si="59"/>
        <v>3166</v>
      </c>
      <c r="BQ130" s="610">
        <f t="shared" si="60"/>
        <v>31</v>
      </c>
      <c r="BS130">
        <f t="shared" si="56"/>
        <v>1908</v>
      </c>
      <c r="BY130">
        <f t="shared" si="51"/>
        <v>1908</v>
      </c>
    </row>
    <row r="131" spans="2:77" x14ac:dyDescent="0.2">
      <c r="B131" s="735">
        <f t="shared" si="39"/>
        <v>106</v>
      </c>
      <c r="C131" s="736">
        <f t="shared" si="52"/>
        <v>3196</v>
      </c>
      <c r="D131" s="610">
        <f t="shared" si="53"/>
        <v>105</v>
      </c>
      <c r="E131" s="752">
        <f t="shared" si="61"/>
        <v>30</v>
      </c>
      <c r="F131" s="737">
        <f>SUM($E$27:E131)</f>
        <v>3196</v>
      </c>
      <c r="G131" s="754">
        <f t="shared" si="35"/>
        <v>0</v>
      </c>
      <c r="H131" s="739">
        <f>IF(D131&lt;=FinPlan!$D$707,PPMT(FinPlan!$D$708/12,1,FinPlan!$D$707+1-D131,G130*(-1000),0)/1000,)</f>
        <v>0</v>
      </c>
      <c r="I131" s="740">
        <f>IF(D131&lt;=FinPlan!$D$707,IPMT(FinPlan!$D$708/12,1,FinPlan!$D$707,G130*(-1000),0)/1000,)</f>
        <v>0</v>
      </c>
      <c r="L131" s="738">
        <f t="shared" si="40"/>
        <v>0</v>
      </c>
      <c r="M131" s="741">
        <f>IF(E131&lt;=0,0,1/(1+E131*FinPlan!$D$708/365))</f>
        <v>1</v>
      </c>
      <c r="N131" s="664">
        <f t="shared" si="41"/>
        <v>0</v>
      </c>
      <c r="O131" s="738">
        <f t="shared" si="36"/>
        <v>0</v>
      </c>
      <c r="P131" s="754"/>
      <c r="R131">
        <f t="shared" si="42"/>
        <v>2004</v>
      </c>
      <c r="S131" s="743">
        <f t="shared" si="37"/>
        <v>0</v>
      </c>
      <c r="T131" s="744">
        <f t="shared" si="38"/>
        <v>0</v>
      </c>
      <c r="U131" s="744">
        <f t="shared" si="43"/>
        <v>0</v>
      </c>
      <c r="V131" s="745"/>
      <c r="W131">
        <f t="shared" si="57"/>
        <v>2004</v>
      </c>
      <c r="X131" s="745">
        <v>0</v>
      </c>
      <c r="Y131" s="745"/>
      <c r="Z131" s="745"/>
      <c r="AA131">
        <f t="shared" si="32"/>
        <v>1908</v>
      </c>
      <c r="AE131">
        <f t="shared" si="44"/>
        <v>1908</v>
      </c>
      <c r="AF131">
        <f t="shared" si="45"/>
        <v>9</v>
      </c>
      <c r="AG131">
        <f t="shared" si="33"/>
        <v>0</v>
      </c>
      <c r="AH131">
        <f t="shared" si="34"/>
        <v>0</v>
      </c>
      <c r="AJ131">
        <f t="shared" si="46"/>
        <v>2004</v>
      </c>
      <c r="AK131" s="594">
        <f>SUM($X$27:X131)</f>
        <v>0</v>
      </c>
      <c r="AL131" s="594">
        <f>SUM($S$27:S131)</f>
        <v>0</v>
      </c>
      <c r="AM131" s="594">
        <f t="shared" si="47"/>
        <v>0</v>
      </c>
      <c r="AN131" s="594">
        <f t="shared" si="48"/>
        <v>0</v>
      </c>
      <c r="AO131" s="594">
        <f t="shared" si="49"/>
        <v>0</v>
      </c>
      <c r="AP131" s="594">
        <f t="shared" si="54"/>
        <v>0</v>
      </c>
      <c r="AQ131">
        <f t="shared" si="50"/>
        <v>0</v>
      </c>
      <c r="AY131" s="749">
        <f>AZ131*(FinPlan!$D$710/12)</f>
        <v>0</v>
      </c>
      <c r="AZ131" s="738">
        <f>G130*FinPlan!$D$709</f>
        <v>0</v>
      </c>
      <c r="BJ131" s="736"/>
      <c r="BK131" s="610">
        <f t="shared" si="55"/>
        <v>105</v>
      </c>
      <c r="BM131" s="612">
        <f t="shared" si="58"/>
        <v>3166</v>
      </c>
      <c r="BO131" s="612">
        <f t="shared" si="59"/>
        <v>3196</v>
      </c>
      <c r="BQ131" s="610">
        <f t="shared" si="60"/>
        <v>30</v>
      </c>
      <c r="BS131">
        <f t="shared" si="56"/>
        <v>1908</v>
      </c>
      <c r="BY131">
        <f t="shared" si="51"/>
        <v>1908</v>
      </c>
    </row>
    <row r="132" spans="2:77" x14ac:dyDescent="0.2">
      <c r="B132" s="735">
        <f t="shared" si="39"/>
        <v>107</v>
      </c>
      <c r="C132" s="736">
        <f t="shared" si="52"/>
        <v>3227</v>
      </c>
      <c r="D132" s="610">
        <f t="shared" si="53"/>
        <v>106</v>
      </c>
      <c r="E132" s="752">
        <f t="shared" si="61"/>
        <v>31</v>
      </c>
      <c r="F132" s="737">
        <f>SUM($E$27:E132)</f>
        <v>3227</v>
      </c>
      <c r="G132" s="754">
        <f t="shared" si="35"/>
        <v>0</v>
      </c>
      <c r="H132" s="739">
        <f>IF(D132&lt;=FinPlan!$D$707,PPMT(FinPlan!$D$708/12,1,FinPlan!$D$707+1-D132,G131*(-1000),0)/1000,)</f>
        <v>0</v>
      </c>
      <c r="I132" s="740">
        <f>IF(D132&lt;=FinPlan!$D$707,IPMT(FinPlan!$D$708/12,1,FinPlan!$D$707,G131*(-1000),0)/1000,)</f>
        <v>0</v>
      </c>
      <c r="L132" s="738">
        <f t="shared" si="40"/>
        <v>0</v>
      </c>
      <c r="M132" s="741">
        <f>IF(E132&lt;=0,0,1/(1+E132*FinPlan!$D$708/365))</f>
        <v>1</v>
      </c>
      <c r="N132" s="664">
        <f t="shared" si="41"/>
        <v>0</v>
      </c>
      <c r="O132" s="738">
        <f t="shared" si="36"/>
        <v>0</v>
      </c>
      <c r="P132" s="754"/>
      <c r="R132">
        <f t="shared" si="42"/>
        <v>2005</v>
      </c>
      <c r="S132" s="743">
        <f t="shared" si="37"/>
        <v>0</v>
      </c>
      <c r="T132" s="744">
        <f t="shared" si="38"/>
        <v>0</v>
      </c>
      <c r="U132" s="744">
        <f t="shared" si="43"/>
        <v>0</v>
      </c>
      <c r="V132" s="745"/>
      <c r="W132">
        <f t="shared" si="57"/>
        <v>2005</v>
      </c>
      <c r="X132" s="745">
        <v>0</v>
      </c>
      <c r="Y132" s="745"/>
      <c r="Z132" s="745"/>
      <c r="AA132">
        <f t="shared" si="32"/>
        <v>1908</v>
      </c>
      <c r="AE132">
        <f t="shared" si="44"/>
        <v>1908</v>
      </c>
      <c r="AF132">
        <f t="shared" si="45"/>
        <v>10</v>
      </c>
      <c r="AG132">
        <f t="shared" si="33"/>
        <v>0</v>
      </c>
      <c r="AH132">
        <f t="shared" si="34"/>
        <v>0</v>
      </c>
      <c r="AJ132">
        <f t="shared" si="46"/>
        <v>2005</v>
      </c>
      <c r="AK132" s="594">
        <f>SUM($X$27:X132)</f>
        <v>0</v>
      </c>
      <c r="AL132" s="594">
        <f>SUM($S$27:S132)</f>
        <v>0</v>
      </c>
      <c r="AM132" s="594">
        <f t="shared" si="47"/>
        <v>0</v>
      </c>
      <c r="AN132" s="594">
        <f t="shared" si="48"/>
        <v>0</v>
      </c>
      <c r="AO132" s="594">
        <f t="shared" si="49"/>
        <v>0</v>
      </c>
      <c r="AP132" s="594">
        <f t="shared" si="54"/>
        <v>0</v>
      </c>
      <c r="AQ132">
        <f t="shared" si="50"/>
        <v>0</v>
      </c>
      <c r="AY132" s="749">
        <f>AZ132*(FinPlan!$D$710/12)</f>
        <v>0</v>
      </c>
      <c r="AZ132" s="738">
        <f>G131*FinPlan!$D$709</f>
        <v>0</v>
      </c>
      <c r="BJ132" s="736"/>
      <c r="BK132" s="610">
        <f t="shared" si="55"/>
        <v>106</v>
      </c>
      <c r="BM132" s="612">
        <f t="shared" si="58"/>
        <v>3196</v>
      </c>
      <c r="BO132" s="612">
        <f t="shared" si="59"/>
        <v>3227</v>
      </c>
      <c r="BQ132" s="610">
        <f t="shared" si="60"/>
        <v>31</v>
      </c>
      <c r="BS132">
        <f t="shared" si="56"/>
        <v>1908</v>
      </c>
      <c r="BY132">
        <f t="shared" si="51"/>
        <v>1908</v>
      </c>
    </row>
    <row r="133" spans="2:77" x14ac:dyDescent="0.2">
      <c r="B133" s="735">
        <f t="shared" si="39"/>
        <v>108</v>
      </c>
      <c r="C133" s="736">
        <f t="shared" si="52"/>
        <v>3257</v>
      </c>
      <c r="D133" s="610">
        <f t="shared" si="53"/>
        <v>107</v>
      </c>
      <c r="E133" s="752">
        <f t="shared" si="61"/>
        <v>30</v>
      </c>
      <c r="F133" s="737">
        <f>SUM($E$27:E133)</f>
        <v>3257</v>
      </c>
      <c r="G133" s="754">
        <f t="shared" si="35"/>
        <v>0</v>
      </c>
      <c r="H133" s="739">
        <f>IF(D133&lt;=FinPlan!$D$707,PPMT(FinPlan!$D$708/12,1,FinPlan!$D$707+1-D133,G132*(-1000),0)/1000,)</f>
        <v>0</v>
      </c>
      <c r="I133" s="740">
        <f>IF(D133&lt;=FinPlan!$D$707,IPMT(FinPlan!$D$708/12,1,FinPlan!$D$707,G132*(-1000),0)/1000,)</f>
        <v>0</v>
      </c>
      <c r="L133" s="738">
        <f t="shared" si="40"/>
        <v>0</v>
      </c>
      <c r="M133" s="741">
        <f>IF(E133&lt;=0,0,1/(1+E133*FinPlan!$D$708/365))</f>
        <v>1</v>
      </c>
      <c r="N133" s="664">
        <f t="shared" si="41"/>
        <v>0</v>
      </c>
      <c r="O133" s="738">
        <f t="shared" si="36"/>
        <v>0</v>
      </c>
      <c r="P133" s="754"/>
      <c r="R133">
        <f t="shared" si="42"/>
        <v>2006</v>
      </c>
      <c r="S133" s="743">
        <f t="shared" si="37"/>
        <v>0</v>
      </c>
      <c r="T133" s="744">
        <f t="shared" si="38"/>
        <v>0</v>
      </c>
      <c r="U133" s="744">
        <f t="shared" si="43"/>
        <v>0</v>
      </c>
      <c r="V133" s="745"/>
      <c r="W133">
        <f t="shared" si="57"/>
        <v>2006</v>
      </c>
      <c r="X133" s="745">
        <v>0</v>
      </c>
      <c r="Y133" s="745"/>
      <c r="Z133" s="745"/>
      <c r="AA133">
        <f t="shared" si="32"/>
        <v>1908</v>
      </c>
      <c r="AE133">
        <f t="shared" si="44"/>
        <v>1908</v>
      </c>
      <c r="AF133">
        <f t="shared" si="45"/>
        <v>11</v>
      </c>
      <c r="AG133">
        <f t="shared" si="33"/>
        <v>0</v>
      </c>
      <c r="AH133">
        <f t="shared" si="34"/>
        <v>0</v>
      </c>
      <c r="AJ133">
        <f t="shared" si="46"/>
        <v>2006</v>
      </c>
      <c r="AK133" s="594">
        <f>SUM($X$27:X133)</f>
        <v>0</v>
      </c>
      <c r="AL133" s="594">
        <f>SUM($S$27:S133)</f>
        <v>0</v>
      </c>
      <c r="AM133" s="594">
        <f t="shared" si="47"/>
        <v>0</v>
      </c>
      <c r="AN133" s="594">
        <f t="shared" si="48"/>
        <v>0</v>
      </c>
      <c r="AO133" s="594">
        <f t="shared" si="49"/>
        <v>0</v>
      </c>
      <c r="AP133" s="594">
        <f t="shared" si="54"/>
        <v>0</v>
      </c>
      <c r="AQ133">
        <f t="shared" si="50"/>
        <v>0</v>
      </c>
      <c r="AY133" s="749">
        <f>AZ133*(FinPlan!$D$710/12)</f>
        <v>0</v>
      </c>
      <c r="AZ133" s="738">
        <f>G132*FinPlan!$D$709</f>
        <v>0</v>
      </c>
      <c r="BJ133" s="736"/>
      <c r="BK133" s="610">
        <f t="shared" si="55"/>
        <v>107</v>
      </c>
      <c r="BM133" s="612">
        <f t="shared" si="58"/>
        <v>3227</v>
      </c>
      <c r="BO133" s="612">
        <f t="shared" si="59"/>
        <v>3257</v>
      </c>
      <c r="BQ133" s="610">
        <f t="shared" si="60"/>
        <v>30</v>
      </c>
      <c r="BS133">
        <f t="shared" si="56"/>
        <v>1908</v>
      </c>
      <c r="BY133">
        <f t="shared" si="51"/>
        <v>1908</v>
      </c>
    </row>
    <row r="134" spans="2:77" x14ac:dyDescent="0.2">
      <c r="B134" s="735">
        <f t="shared" si="39"/>
        <v>109</v>
      </c>
      <c r="C134" s="736">
        <f t="shared" si="52"/>
        <v>3288</v>
      </c>
      <c r="D134" s="610">
        <f t="shared" si="53"/>
        <v>108</v>
      </c>
      <c r="E134" s="752">
        <f t="shared" si="61"/>
        <v>31</v>
      </c>
      <c r="F134" s="737">
        <f>SUM($E$27:E134)</f>
        <v>3288</v>
      </c>
      <c r="G134" s="754">
        <f t="shared" si="35"/>
        <v>0</v>
      </c>
      <c r="H134" s="739">
        <f>IF(D134&lt;=FinPlan!$D$707,PPMT(FinPlan!$D$708/12,1,FinPlan!$D$707+1-D134,G133*(-1000),0)/1000,)</f>
        <v>0</v>
      </c>
      <c r="I134" s="740">
        <f>IF(D134&lt;=FinPlan!$D$707,IPMT(FinPlan!$D$708/12,1,FinPlan!$D$707,G133*(-1000),0)/1000,)</f>
        <v>0</v>
      </c>
      <c r="L134" s="738">
        <f t="shared" si="40"/>
        <v>0</v>
      </c>
      <c r="M134" s="741">
        <f>IF(E134&lt;=0,0,1/(1+E134*FinPlan!$D$708/365))</f>
        <v>1</v>
      </c>
      <c r="N134" s="664">
        <f t="shared" si="41"/>
        <v>0</v>
      </c>
      <c r="O134" s="738">
        <f t="shared" si="36"/>
        <v>0</v>
      </c>
      <c r="P134" s="754"/>
      <c r="R134">
        <f t="shared" si="42"/>
        <v>2007</v>
      </c>
      <c r="S134" s="743">
        <f t="shared" si="37"/>
        <v>0</v>
      </c>
      <c r="T134" s="744">
        <f t="shared" si="38"/>
        <v>0</v>
      </c>
      <c r="U134" s="744">
        <f t="shared" si="43"/>
        <v>0</v>
      </c>
      <c r="V134" s="745"/>
      <c r="W134">
        <f t="shared" si="57"/>
        <v>2007</v>
      </c>
      <c r="X134" s="745">
        <v>0</v>
      </c>
      <c r="Y134" s="745"/>
      <c r="Z134" s="745"/>
      <c r="AA134">
        <f t="shared" si="32"/>
        <v>1908</v>
      </c>
      <c r="AE134">
        <f t="shared" si="44"/>
        <v>1908</v>
      </c>
      <c r="AF134">
        <f t="shared" si="45"/>
        <v>12</v>
      </c>
      <c r="AG134">
        <f t="shared" si="33"/>
        <v>0</v>
      </c>
      <c r="AH134">
        <f t="shared" si="34"/>
        <v>0</v>
      </c>
      <c r="AJ134">
        <f t="shared" si="46"/>
        <v>2007</v>
      </c>
      <c r="AK134" s="594">
        <f>SUM($X$27:X134)</f>
        <v>0</v>
      </c>
      <c r="AL134" s="594">
        <f>SUM($S$27:S134)</f>
        <v>0</v>
      </c>
      <c r="AM134" s="594">
        <f t="shared" si="47"/>
        <v>0</v>
      </c>
      <c r="AN134" s="594">
        <f t="shared" si="48"/>
        <v>0</v>
      </c>
      <c r="AO134" s="594">
        <f t="shared" si="49"/>
        <v>0</v>
      </c>
      <c r="AP134" s="594">
        <f t="shared" si="54"/>
        <v>0</v>
      </c>
      <c r="AQ134">
        <f t="shared" si="50"/>
        <v>0</v>
      </c>
      <c r="AY134" s="749">
        <f>AZ134*(FinPlan!$D$710/12)</f>
        <v>0</v>
      </c>
      <c r="AZ134" s="738">
        <f>G133*FinPlan!$D$709</f>
        <v>0</v>
      </c>
      <c r="BJ134" s="736"/>
      <c r="BK134" s="610">
        <f t="shared" si="55"/>
        <v>108</v>
      </c>
      <c r="BM134" s="612">
        <f t="shared" si="58"/>
        <v>3257</v>
      </c>
      <c r="BO134" s="612">
        <f t="shared" si="59"/>
        <v>3288</v>
      </c>
      <c r="BQ134" s="610">
        <f t="shared" si="60"/>
        <v>31</v>
      </c>
      <c r="BS134">
        <f t="shared" si="56"/>
        <v>1908</v>
      </c>
      <c r="BY134">
        <f t="shared" si="51"/>
        <v>1908</v>
      </c>
    </row>
    <row r="135" spans="2:77" x14ac:dyDescent="0.2">
      <c r="B135" s="735">
        <f t="shared" si="39"/>
        <v>110</v>
      </c>
      <c r="C135" s="736">
        <f t="shared" si="52"/>
        <v>3319</v>
      </c>
      <c r="D135" s="610">
        <f t="shared" si="53"/>
        <v>109</v>
      </c>
      <c r="E135" s="752">
        <f t="shared" si="61"/>
        <v>31</v>
      </c>
      <c r="F135" s="737">
        <f>SUM($E$27:E135)</f>
        <v>3319</v>
      </c>
      <c r="G135" s="754">
        <f t="shared" si="35"/>
        <v>0</v>
      </c>
      <c r="H135" s="739">
        <f>IF(D135&lt;=FinPlan!$D$707,PPMT(FinPlan!$D$708/12,1,FinPlan!$D$707+1-D135,G134*(-1000),0)/1000,)</f>
        <v>0</v>
      </c>
      <c r="I135" s="740">
        <f>IF(D135&lt;=FinPlan!$D$707,IPMT(FinPlan!$D$708/12,1,FinPlan!$D$707,G134*(-1000),0)/1000,)</f>
        <v>0</v>
      </c>
      <c r="L135" s="738">
        <f t="shared" si="40"/>
        <v>0</v>
      </c>
      <c r="M135" s="741">
        <f>IF(E135&lt;=0,0,1/(1+E135*FinPlan!$D$708/365))</f>
        <v>1</v>
      </c>
      <c r="N135" s="664">
        <f t="shared" si="41"/>
        <v>0</v>
      </c>
      <c r="O135" s="738">
        <f t="shared" si="36"/>
        <v>0</v>
      </c>
      <c r="P135" s="754"/>
      <c r="R135">
        <f t="shared" si="42"/>
        <v>2008</v>
      </c>
      <c r="S135" s="743">
        <f t="shared" si="37"/>
        <v>0</v>
      </c>
      <c r="T135" s="744">
        <f t="shared" si="38"/>
        <v>0</v>
      </c>
      <c r="U135" s="744">
        <f t="shared" si="43"/>
        <v>0</v>
      </c>
      <c r="V135" s="745"/>
      <c r="W135">
        <f t="shared" si="57"/>
        <v>2008</v>
      </c>
      <c r="X135" s="745">
        <v>0</v>
      </c>
      <c r="Y135" s="745"/>
      <c r="Z135" s="745"/>
      <c r="AA135">
        <f t="shared" si="32"/>
        <v>1909</v>
      </c>
      <c r="AE135">
        <f t="shared" si="44"/>
        <v>1909</v>
      </c>
      <c r="AF135">
        <f t="shared" si="45"/>
        <v>1</v>
      </c>
      <c r="AG135">
        <f t="shared" si="33"/>
        <v>0</v>
      </c>
      <c r="AH135">
        <f t="shared" si="34"/>
        <v>0</v>
      </c>
      <c r="AJ135">
        <f t="shared" si="46"/>
        <v>2008</v>
      </c>
      <c r="AK135" s="594">
        <f>SUM($X$27:X135)</f>
        <v>0</v>
      </c>
      <c r="AL135" s="594">
        <f>SUM($S$27:S135)</f>
        <v>0</v>
      </c>
      <c r="AM135" s="594">
        <f t="shared" si="47"/>
        <v>0</v>
      </c>
      <c r="AN135" s="594">
        <f t="shared" si="48"/>
        <v>0</v>
      </c>
      <c r="AO135" s="594">
        <f t="shared" si="49"/>
        <v>0</v>
      </c>
      <c r="AP135" s="594">
        <f t="shared" si="54"/>
        <v>0</v>
      </c>
      <c r="AQ135">
        <f t="shared" si="50"/>
        <v>0</v>
      </c>
      <c r="AY135" s="749">
        <f>AZ135*(FinPlan!$D$710/12)</f>
        <v>0</v>
      </c>
      <c r="AZ135" s="738">
        <f>G134*FinPlan!$D$709</f>
        <v>0</v>
      </c>
      <c r="BJ135" s="736"/>
      <c r="BK135" s="610">
        <f t="shared" si="55"/>
        <v>109</v>
      </c>
      <c r="BM135" s="612">
        <f t="shared" si="58"/>
        <v>3288</v>
      </c>
      <c r="BO135" s="612">
        <f t="shared" si="59"/>
        <v>3319</v>
      </c>
      <c r="BQ135" s="610">
        <f t="shared" si="60"/>
        <v>31</v>
      </c>
      <c r="BS135">
        <f t="shared" si="56"/>
        <v>1909</v>
      </c>
      <c r="BY135">
        <f t="shared" si="51"/>
        <v>1909</v>
      </c>
    </row>
    <row r="136" spans="2:77" x14ac:dyDescent="0.2">
      <c r="B136" s="735">
        <f t="shared" si="39"/>
        <v>111</v>
      </c>
      <c r="C136" s="736">
        <f t="shared" si="52"/>
        <v>3347</v>
      </c>
      <c r="D136" s="610">
        <f t="shared" si="53"/>
        <v>110</v>
      </c>
      <c r="E136" s="752">
        <f t="shared" si="61"/>
        <v>28</v>
      </c>
      <c r="F136" s="737">
        <f>SUM($E$27:E136)</f>
        <v>3347</v>
      </c>
      <c r="G136" s="754">
        <f t="shared" si="35"/>
        <v>0</v>
      </c>
      <c r="H136" s="739">
        <f>IF(D136&lt;=FinPlan!$D$707,PPMT(FinPlan!$D$708/12,1,FinPlan!$D$707+1-D136,G135*(-1000),0)/1000,)</f>
        <v>0</v>
      </c>
      <c r="I136" s="740">
        <f>IF(D136&lt;=FinPlan!$D$707,IPMT(FinPlan!$D$708/12,1,FinPlan!$D$707,G135*(-1000),0)/1000,)</f>
        <v>0</v>
      </c>
      <c r="L136" s="738">
        <f t="shared" si="40"/>
        <v>0</v>
      </c>
      <c r="M136" s="741">
        <f>IF(E136&lt;=0,0,1/(1+E136*FinPlan!$D$708/365))</f>
        <v>1</v>
      </c>
      <c r="N136" s="664">
        <f t="shared" si="41"/>
        <v>0</v>
      </c>
      <c r="O136" s="738">
        <f t="shared" si="36"/>
        <v>0</v>
      </c>
      <c r="P136" s="754"/>
      <c r="R136">
        <f t="shared" si="42"/>
        <v>2009</v>
      </c>
      <c r="S136" s="743">
        <f t="shared" si="37"/>
        <v>0</v>
      </c>
      <c r="T136" s="744">
        <f t="shared" si="38"/>
        <v>0</v>
      </c>
      <c r="U136" s="744">
        <f t="shared" si="43"/>
        <v>0</v>
      </c>
      <c r="V136" s="745"/>
      <c r="W136">
        <f t="shared" si="57"/>
        <v>2009</v>
      </c>
      <c r="X136" s="745">
        <v>0</v>
      </c>
      <c r="Y136" s="745"/>
      <c r="Z136" s="745"/>
      <c r="AA136">
        <f t="shared" si="32"/>
        <v>1909</v>
      </c>
      <c r="AE136">
        <f t="shared" si="44"/>
        <v>1909</v>
      </c>
      <c r="AF136">
        <f t="shared" si="45"/>
        <v>2</v>
      </c>
      <c r="AG136">
        <f t="shared" si="33"/>
        <v>0</v>
      </c>
      <c r="AH136">
        <f t="shared" si="34"/>
        <v>0</v>
      </c>
      <c r="AJ136">
        <f t="shared" si="46"/>
        <v>2009</v>
      </c>
      <c r="AK136" s="594">
        <f>SUM($X$27:X136)</f>
        <v>0</v>
      </c>
      <c r="AL136" s="594">
        <f>SUM($S$27:S136)</f>
        <v>0</v>
      </c>
      <c r="AM136" s="594">
        <f t="shared" si="47"/>
        <v>0</v>
      </c>
      <c r="AN136" s="594">
        <f t="shared" si="48"/>
        <v>0</v>
      </c>
      <c r="AO136" s="594">
        <f t="shared" si="49"/>
        <v>0</v>
      </c>
      <c r="AP136" s="594">
        <f t="shared" si="54"/>
        <v>0</v>
      </c>
      <c r="AQ136">
        <f t="shared" si="50"/>
        <v>0</v>
      </c>
      <c r="AY136" s="749">
        <f>AZ136*(FinPlan!$D$710/12)</f>
        <v>0</v>
      </c>
      <c r="AZ136" s="738">
        <f>G135*FinPlan!$D$709</f>
        <v>0</v>
      </c>
      <c r="BJ136" s="736"/>
      <c r="BK136" s="610">
        <f t="shared" si="55"/>
        <v>110</v>
      </c>
      <c r="BM136" s="612">
        <f t="shared" si="58"/>
        <v>3319</v>
      </c>
      <c r="BO136" s="612">
        <f t="shared" si="59"/>
        <v>3347</v>
      </c>
      <c r="BQ136" s="610">
        <f t="shared" si="60"/>
        <v>28</v>
      </c>
      <c r="BS136">
        <f t="shared" si="56"/>
        <v>1909</v>
      </c>
      <c r="BY136">
        <f t="shared" si="51"/>
        <v>1909</v>
      </c>
    </row>
    <row r="137" spans="2:77" x14ac:dyDescent="0.2">
      <c r="B137" s="735">
        <f t="shared" si="39"/>
        <v>112</v>
      </c>
      <c r="C137" s="736">
        <f t="shared" si="52"/>
        <v>3378</v>
      </c>
      <c r="D137" s="610">
        <f t="shared" si="53"/>
        <v>111</v>
      </c>
      <c r="E137" s="752">
        <f t="shared" si="61"/>
        <v>31</v>
      </c>
      <c r="F137" s="737">
        <f>SUM($E$27:E137)</f>
        <v>3378</v>
      </c>
      <c r="G137" s="754">
        <f t="shared" si="35"/>
        <v>0</v>
      </c>
      <c r="H137" s="739">
        <f>IF(D137&lt;=FinPlan!$D$707,PPMT(FinPlan!$D$708/12,1,FinPlan!$D$707+1-D137,G136*(-1000),0)/1000,)</f>
        <v>0</v>
      </c>
      <c r="I137" s="740">
        <f>IF(D137&lt;=FinPlan!$D$707,IPMT(FinPlan!$D$708/12,1,FinPlan!$D$707,G136*(-1000),0)/1000,)</f>
        <v>0</v>
      </c>
      <c r="L137" s="738">
        <f t="shared" si="40"/>
        <v>0</v>
      </c>
      <c r="M137" s="741">
        <f>IF(E137&lt;=0,0,1/(1+E137*FinPlan!$D$708/365))</f>
        <v>1</v>
      </c>
      <c r="N137" s="664">
        <f t="shared" si="41"/>
        <v>0</v>
      </c>
      <c r="O137" s="738">
        <f t="shared" si="36"/>
        <v>0</v>
      </c>
      <c r="P137" s="754"/>
      <c r="R137">
        <f t="shared" si="42"/>
        <v>2010</v>
      </c>
      <c r="S137" s="743">
        <f t="shared" si="37"/>
        <v>0</v>
      </c>
      <c r="T137" s="744">
        <f t="shared" si="38"/>
        <v>0</v>
      </c>
      <c r="U137" s="744">
        <f t="shared" si="43"/>
        <v>0</v>
      </c>
      <c r="V137" s="745"/>
      <c r="W137">
        <f t="shared" si="57"/>
        <v>2010</v>
      </c>
      <c r="X137" s="745">
        <v>0</v>
      </c>
      <c r="Y137" s="745"/>
      <c r="Z137" s="745"/>
      <c r="AA137">
        <f t="shared" si="32"/>
        <v>1909</v>
      </c>
      <c r="AE137">
        <f t="shared" si="44"/>
        <v>1909</v>
      </c>
      <c r="AF137">
        <f t="shared" si="45"/>
        <v>3</v>
      </c>
      <c r="AG137">
        <f t="shared" si="33"/>
        <v>0</v>
      </c>
      <c r="AH137">
        <f t="shared" si="34"/>
        <v>0</v>
      </c>
      <c r="AJ137">
        <f t="shared" si="46"/>
        <v>2010</v>
      </c>
      <c r="AK137" s="594">
        <f>SUM($X$27:X137)</f>
        <v>0</v>
      </c>
      <c r="AL137" s="594">
        <f>SUM($S$27:S137)</f>
        <v>0</v>
      </c>
      <c r="AM137" s="594">
        <f t="shared" si="47"/>
        <v>0</v>
      </c>
      <c r="AN137" s="594">
        <f t="shared" si="48"/>
        <v>0</v>
      </c>
      <c r="AO137" s="594">
        <f t="shared" si="49"/>
        <v>0</v>
      </c>
      <c r="AP137" s="594">
        <f t="shared" si="54"/>
        <v>0</v>
      </c>
      <c r="AQ137">
        <f t="shared" si="50"/>
        <v>0</v>
      </c>
      <c r="AY137" s="749">
        <f>AZ137*(FinPlan!$D$710/12)</f>
        <v>0</v>
      </c>
      <c r="AZ137" s="738">
        <f>G136*FinPlan!$D$709</f>
        <v>0</v>
      </c>
      <c r="BJ137" s="736"/>
      <c r="BK137" s="610">
        <f t="shared" si="55"/>
        <v>111</v>
      </c>
      <c r="BM137" s="612">
        <f t="shared" si="58"/>
        <v>3347</v>
      </c>
      <c r="BO137" s="612">
        <f t="shared" si="59"/>
        <v>3378</v>
      </c>
      <c r="BQ137" s="610">
        <f t="shared" si="60"/>
        <v>31</v>
      </c>
      <c r="BS137">
        <f t="shared" si="56"/>
        <v>1909</v>
      </c>
      <c r="BY137">
        <f t="shared" si="51"/>
        <v>1909</v>
      </c>
    </row>
    <row r="138" spans="2:77" x14ac:dyDescent="0.2">
      <c r="B138" s="735">
        <f t="shared" si="39"/>
        <v>113</v>
      </c>
      <c r="C138" s="736">
        <f t="shared" si="52"/>
        <v>3408</v>
      </c>
      <c r="D138" s="610">
        <f t="shared" si="53"/>
        <v>112</v>
      </c>
      <c r="E138" s="752">
        <f t="shared" si="61"/>
        <v>30</v>
      </c>
      <c r="F138" s="737">
        <f>SUM($E$27:E138)</f>
        <v>3408</v>
      </c>
      <c r="G138" s="754">
        <f t="shared" si="35"/>
        <v>0</v>
      </c>
      <c r="H138" s="739">
        <f>IF(D138&lt;=FinPlan!$D$707,PPMT(FinPlan!$D$708/12,1,FinPlan!$D$707+1-D138,G137*(-1000),0)/1000,)</f>
        <v>0</v>
      </c>
      <c r="I138" s="740">
        <f>IF(D138&lt;=FinPlan!$D$707,IPMT(FinPlan!$D$708/12,1,FinPlan!$D$707,G137*(-1000),0)/1000,)</f>
        <v>0</v>
      </c>
      <c r="L138" s="738">
        <f t="shared" si="40"/>
        <v>0</v>
      </c>
      <c r="M138" s="741">
        <f>IF(E138&lt;=0,0,1/(1+E138*FinPlan!$D$708/365))</f>
        <v>1</v>
      </c>
      <c r="N138" s="664">
        <f t="shared" si="41"/>
        <v>0</v>
      </c>
      <c r="O138" s="738">
        <f t="shared" si="36"/>
        <v>0</v>
      </c>
      <c r="P138" s="754"/>
      <c r="R138">
        <f t="shared" si="42"/>
        <v>2011</v>
      </c>
      <c r="S138" s="743">
        <f t="shared" si="37"/>
        <v>0</v>
      </c>
      <c r="T138" s="744">
        <f t="shared" si="38"/>
        <v>0</v>
      </c>
      <c r="U138" s="744">
        <f t="shared" si="43"/>
        <v>0</v>
      </c>
      <c r="V138" s="745"/>
      <c r="W138">
        <f t="shared" si="57"/>
        <v>2011</v>
      </c>
      <c r="X138" s="745">
        <v>0</v>
      </c>
      <c r="Y138" s="745"/>
      <c r="Z138" s="745"/>
      <c r="AA138">
        <f t="shared" si="32"/>
        <v>1909</v>
      </c>
      <c r="AE138">
        <f t="shared" si="44"/>
        <v>1909</v>
      </c>
      <c r="AF138">
        <f t="shared" si="45"/>
        <v>4</v>
      </c>
      <c r="AG138">
        <f t="shared" si="33"/>
        <v>0</v>
      </c>
      <c r="AH138">
        <f t="shared" si="34"/>
        <v>0</v>
      </c>
      <c r="AJ138">
        <f t="shared" si="46"/>
        <v>2011</v>
      </c>
      <c r="AK138" s="594">
        <f>SUM($X$27:X138)</f>
        <v>0</v>
      </c>
      <c r="AL138" s="594">
        <f>SUM($S$27:S138)</f>
        <v>0</v>
      </c>
      <c r="AM138" s="594">
        <f t="shared" si="47"/>
        <v>0</v>
      </c>
      <c r="AN138" s="594">
        <f t="shared" si="48"/>
        <v>0</v>
      </c>
      <c r="AO138" s="594">
        <f t="shared" si="49"/>
        <v>0</v>
      </c>
      <c r="AP138" s="594">
        <f t="shared" si="54"/>
        <v>0</v>
      </c>
      <c r="AQ138">
        <f t="shared" si="50"/>
        <v>0</v>
      </c>
      <c r="AY138" s="749">
        <f>AZ138*(FinPlan!$D$710/12)</f>
        <v>0</v>
      </c>
      <c r="AZ138" s="738">
        <f>G137*FinPlan!$D$709</f>
        <v>0</v>
      </c>
      <c r="BJ138" s="736"/>
      <c r="BK138" s="610">
        <f t="shared" si="55"/>
        <v>112</v>
      </c>
      <c r="BM138" s="612">
        <f t="shared" si="58"/>
        <v>3378</v>
      </c>
      <c r="BO138" s="612">
        <f t="shared" si="59"/>
        <v>3408</v>
      </c>
      <c r="BQ138" s="610">
        <f t="shared" si="60"/>
        <v>30</v>
      </c>
      <c r="BS138">
        <f t="shared" si="56"/>
        <v>1909</v>
      </c>
      <c r="BY138">
        <f t="shared" si="51"/>
        <v>1909</v>
      </c>
    </row>
    <row r="139" spans="2:77" x14ac:dyDescent="0.2">
      <c r="B139" s="735">
        <f t="shared" si="39"/>
        <v>114</v>
      </c>
      <c r="C139" s="736">
        <f t="shared" si="52"/>
        <v>3439</v>
      </c>
      <c r="D139" s="610">
        <f t="shared" si="53"/>
        <v>113</v>
      </c>
      <c r="E139" s="752">
        <f t="shared" si="61"/>
        <v>31</v>
      </c>
      <c r="F139" s="737">
        <f>SUM($E$27:E139)</f>
        <v>3439</v>
      </c>
      <c r="G139" s="754">
        <f t="shared" si="35"/>
        <v>0</v>
      </c>
      <c r="H139" s="739">
        <f>IF(D139&lt;=FinPlan!$D$707,PPMT(FinPlan!$D$708/12,1,FinPlan!$D$707+1-D139,G138*(-1000),0)/1000,)</f>
        <v>0</v>
      </c>
      <c r="I139" s="740">
        <f>IF(D139&lt;=FinPlan!$D$707,IPMT(FinPlan!$D$708/12,1,FinPlan!$D$707,G138*(-1000),0)/1000,)</f>
        <v>0</v>
      </c>
      <c r="L139" s="738">
        <f t="shared" si="40"/>
        <v>0</v>
      </c>
      <c r="M139" s="741">
        <f>IF(E139&lt;=0,0,1/(1+E139*FinPlan!$D$708/365))</f>
        <v>1</v>
      </c>
      <c r="N139" s="664">
        <f t="shared" si="41"/>
        <v>0</v>
      </c>
      <c r="O139" s="738">
        <f t="shared" si="36"/>
        <v>0</v>
      </c>
      <c r="P139" s="754"/>
      <c r="R139">
        <f t="shared" si="42"/>
        <v>2012</v>
      </c>
      <c r="S139" s="743">
        <f t="shared" si="37"/>
        <v>0</v>
      </c>
      <c r="T139" s="744">
        <f t="shared" si="38"/>
        <v>0</v>
      </c>
      <c r="U139" s="744">
        <f t="shared" si="43"/>
        <v>0</v>
      </c>
      <c r="V139" s="745"/>
      <c r="W139">
        <f t="shared" si="57"/>
        <v>2012</v>
      </c>
      <c r="X139" s="745">
        <v>0</v>
      </c>
      <c r="Y139" s="745"/>
      <c r="Z139" s="745"/>
      <c r="AA139">
        <f t="shared" si="32"/>
        <v>1909</v>
      </c>
      <c r="AE139">
        <f t="shared" si="44"/>
        <v>1909</v>
      </c>
      <c r="AF139">
        <f t="shared" si="45"/>
        <v>5</v>
      </c>
      <c r="AG139">
        <f t="shared" si="33"/>
        <v>0</v>
      </c>
      <c r="AH139">
        <f t="shared" si="34"/>
        <v>0</v>
      </c>
      <c r="AJ139">
        <f t="shared" si="46"/>
        <v>2012</v>
      </c>
      <c r="AK139" s="594">
        <f>SUM($X$27:X139)</f>
        <v>0</v>
      </c>
      <c r="AL139" s="594">
        <f>SUM($S$27:S139)</f>
        <v>0</v>
      </c>
      <c r="AM139" s="594">
        <f t="shared" si="47"/>
        <v>0</v>
      </c>
      <c r="AN139" s="594">
        <f t="shared" si="48"/>
        <v>0</v>
      </c>
      <c r="AO139" s="594">
        <f t="shared" si="49"/>
        <v>0</v>
      </c>
      <c r="AP139" s="594">
        <f t="shared" si="54"/>
        <v>0</v>
      </c>
      <c r="AQ139">
        <f t="shared" si="50"/>
        <v>0</v>
      </c>
      <c r="AY139" s="749">
        <f>AZ139*(FinPlan!$D$710/12)</f>
        <v>0</v>
      </c>
      <c r="AZ139" s="738">
        <f>G138*FinPlan!$D$709</f>
        <v>0</v>
      </c>
      <c r="BJ139" s="736"/>
      <c r="BK139" s="610">
        <f t="shared" si="55"/>
        <v>113</v>
      </c>
      <c r="BM139" s="612">
        <f t="shared" si="58"/>
        <v>3408</v>
      </c>
      <c r="BO139" s="612">
        <f t="shared" si="59"/>
        <v>3439</v>
      </c>
      <c r="BQ139" s="610">
        <f t="shared" si="60"/>
        <v>31</v>
      </c>
      <c r="BS139">
        <f t="shared" si="56"/>
        <v>1909</v>
      </c>
      <c r="BY139">
        <f t="shared" si="51"/>
        <v>1909</v>
      </c>
    </row>
    <row r="140" spans="2:77" x14ac:dyDescent="0.2">
      <c r="B140" s="735">
        <f t="shared" si="39"/>
        <v>115</v>
      </c>
      <c r="C140" s="736">
        <f t="shared" si="52"/>
        <v>3469</v>
      </c>
      <c r="D140" s="610">
        <f t="shared" si="53"/>
        <v>114</v>
      </c>
      <c r="E140" s="752">
        <f t="shared" si="61"/>
        <v>30</v>
      </c>
      <c r="F140" s="737">
        <f>SUM($E$27:E140)</f>
        <v>3469</v>
      </c>
      <c r="G140" s="754">
        <f t="shared" si="35"/>
        <v>0</v>
      </c>
      <c r="H140" s="739">
        <f>IF(D140&lt;=FinPlan!$D$707,PPMT(FinPlan!$D$708/12,1,FinPlan!$D$707+1-D140,G139*(-1000),0)/1000,)</f>
        <v>0</v>
      </c>
      <c r="I140" s="740">
        <f>IF(D140&lt;=FinPlan!$D$707,IPMT(FinPlan!$D$708/12,1,FinPlan!$D$707,G139*(-1000),0)/1000,)</f>
        <v>0</v>
      </c>
      <c r="L140" s="738">
        <f t="shared" si="40"/>
        <v>0</v>
      </c>
      <c r="M140" s="741">
        <f>IF(E140&lt;=0,0,1/(1+E140*FinPlan!$D$708/365))</f>
        <v>1</v>
      </c>
      <c r="N140" s="664">
        <f t="shared" si="41"/>
        <v>0</v>
      </c>
      <c r="O140" s="738">
        <f t="shared" si="36"/>
        <v>0</v>
      </c>
      <c r="P140" s="754"/>
      <c r="R140">
        <f t="shared" si="42"/>
        <v>2013</v>
      </c>
      <c r="S140" s="743">
        <f t="shared" si="37"/>
        <v>0</v>
      </c>
      <c r="T140" s="744">
        <f t="shared" si="38"/>
        <v>0</v>
      </c>
      <c r="U140" s="744">
        <f t="shared" si="43"/>
        <v>0</v>
      </c>
      <c r="V140" s="745"/>
      <c r="W140">
        <f t="shared" si="57"/>
        <v>2013</v>
      </c>
      <c r="X140" s="745">
        <v>0</v>
      </c>
      <c r="Y140" s="745"/>
      <c r="Z140" s="745"/>
      <c r="AA140">
        <f t="shared" si="32"/>
        <v>1909</v>
      </c>
      <c r="AE140">
        <f t="shared" si="44"/>
        <v>1909</v>
      </c>
      <c r="AF140">
        <f t="shared" si="45"/>
        <v>6</v>
      </c>
      <c r="AG140">
        <f t="shared" si="33"/>
        <v>0</v>
      </c>
      <c r="AH140">
        <f t="shared" si="34"/>
        <v>0</v>
      </c>
      <c r="AJ140">
        <f t="shared" si="46"/>
        <v>2013</v>
      </c>
      <c r="AK140" s="594">
        <f>SUM($X$27:X140)</f>
        <v>0</v>
      </c>
      <c r="AL140" s="594">
        <f>SUM($S$27:S140)</f>
        <v>0</v>
      </c>
      <c r="AM140" s="594">
        <f t="shared" si="47"/>
        <v>0</v>
      </c>
      <c r="AN140" s="594">
        <f t="shared" si="48"/>
        <v>0</v>
      </c>
      <c r="AO140" s="594">
        <f t="shared" si="49"/>
        <v>0</v>
      </c>
      <c r="AP140" s="594">
        <f t="shared" si="54"/>
        <v>0</v>
      </c>
      <c r="AQ140">
        <f t="shared" si="50"/>
        <v>0</v>
      </c>
      <c r="AY140" s="749">
        <f>AZ140*(FinPlan!$D$710/12)</f>
        <v>0</v>
      </c>
      <c r="AZ140" s="738">
        <f>G139*FinPlan!$D$709</f>
        <v>0</v>
      </c>
      <c r="BJ140" s="736"/>
      <c r="BK140" s="610">
        <f t="shared" si="55"/>
        <v>114</v>
      </c>
      <c r="BM140" s="612">
        <f t="shared" si="58"/>
        <v>3439</v>
      </c>
      <c r="BO140" s="612">
        <f t="shared" si="59"/>
        <v>3469</v>
      </c>
      <c r="BQ140" s="610">
        <f t="shared" si="60"/>
        <v>30</v>
      </c>
      <c r="BS140">
        <f t="shared" si="56"/>
        <v>1909</v>
      </c>
      <c r="BY140">
        <f t="shared" si="51"/>
        <v>1909</v>
      </c>
    </row>
    <row r="141" spans="2:77" x14ac:dyDescent="0.2">
      <c r="B141" s="735">
        <f t="shared" si="39"/>
        <v>116</v>
      </c>
      <c r="C141" s="736">
        <f t="shared" si="52"/>
        <v>3500</v>
      </c>
      <c r="D141" s="610">
        <f t="shared" si="53"/>
        <v>115</v>
      </c>
      <c r="E141" s="752">
        <f t="shared" si="61"/>
        <v>31</v>
      </c>
      <c r="F141" s="737">
        <f>SUM($E$27:E141)</f>
        <v>3500</v>
      </c>
      <c r="G141" s="754">
        <f t="shared" si="35"/>
        <v>0</v>
      </c>
      <c r="H141" s="739">
        <f>IF(D141&lt;=FinPlan!$D$707,PPMT(FinPlan!$D$708/12,1,FinPlan!$D$707+1-D141,G140*(-1000),0)/1000,)</f>
        <v>0</v>
      </c>
      <c r="I141" s="740">
        <f>IF(D141&lt;=FinPlan!$D$707,IPMT(FinPlan!$D$708/12,1,FinPlan!$D$707,G140*(-1000),0)/1000,)</f>
        <v>0</v>
      </c>
      <c r="L141" s="738">
        <f t="shared" si="40"/>
        <v>0</v>
      </c>
      <c r="M141" s="741">
        <f>IF(E141&lt;=0,0,1/(1+E141*FinPlan!$D$708/365))</f>
        <v>1</v>
      </c>
      <c r="N141" s="664">
        <f t="shared" si="41"/>
        <v>0</v>
      </c>
      <c r="O141" s="738">
        <f t="shared" si="36"/>
        <v>0</v>
      </c>
      <c r="P141" s="754"/>
      <c r="R141">
        <f t="shared" si="42"/>
        <v>2014</v>
      </c>
      <c r="S141" s="743">
        <f t="shared" si="37"/>
        <v>0</v>
      </c>
      <c r="T141" s="744">
        <f t="shared" si="38"/>
        <v>0</v>
      </c>
      <c r="U141" s="744">
        <f t="shared" si="43"/>
        <v>0</v>
      </c>
      <c r="V141" s="745"/>
      <c r="W141">
        <f t="shared" si="57"/>
        <v>2014</v>
      </c>
      <c r="X141" s="745">
        <v>0</v>
      </c>
      <c r="Y141" s="745"/>
      <c r="Z141" s="745"/>
      <c r="AA141">
        <f t="shared" si="32"/>
        <v>1909</v>
      </c>
      <c r="AE141">
        <f t="shared" si="44"/>
        <v>1909</v>
      </c>
      <c r="AF141">
        <f t="shared" si="45"/>
        <v>7</v>
      </c>
      <c r="AG141">
        <f t="shared" si="33"/>
        <v>0</v>
      </c>
      <c r="AH141">
        <f t="shared" si="34"/>
        <v>0</v>
      </c>
      <c r="AJ141">
        <f t="shared" si="46"/>
        <v>2014</v>
      </c>
      <c r="AK141" s="594">
        <f>SUM($X$27:X141)</f>
        <v>0</v>
      </c>
      <c r="AL141" s="594">
        <f>SUM($S$27:S141)</f>
        <v>0</v>
      </c>
      <c r="AM141" s="594">
        <f t="shared" si="47"/>
        <v>0</v>
      </c>
      <c r="AN141" s="594">
        <f t="shared" si="48"/>
        <v>0</v>
      </c>
      <c r="AO141" s="594">
        <f t="shared" si="49"/>
        <v>0</v>
      </c>
      <c r="AP141" s="594">
        <f t="shared" si="54"/>
        <v>0</v>
      </c>
      <c r="AQ141">
        <f t="shared" si="50"/>
        <v>0</v>
      </c>
      <c r="AY141" s="749">
        <f>AZ141*(FinPlan!$D$710/12)</f>
        <v>0</v>
      </c>
      <c r="AZ141" s="738">
        <f>G140*FinPlan!$D$709</f>
        <v>0</v>
      </c>
      <c r="BJ141" s="736"/>
      <c r="BK141" s="610">
        <f t="shared" si="55"/>
        <v>115</v>
      </c>
      <c r="BM141" s="612">
        <f t="shared" si="58"/>
        <v>3469</v>
      </c>
      <c r="BO141" s="612">
        <f t="shared" si="59"/>
        <v>3500</v>
      </c>
      <c r="BQ141" s="610">
        <f t="shared" si="60"/>
        <v>31</v>
      </c>
      <c r="BS141">
        <f t="shared" si="56"/>
        <v>1909</v>
      </c>
      <c r="BY141">
        <f t="shared" si="51"/>
        <v>1909</v>
      </c>
    </row>
    <row r="142" spans="2:77" x14ac:dyDescent="0.2">
      <c r="B142" s="735">
        <f t="shared" si="39"/>
        <v>117</v>
      </c>
      <c r="C142" s="736">
        <f t="shared" si="52"/>
        <v>3531</v>
      </c>
      <c r="D142" s="610">
        <f t="shared" si="53"/>
        <v>116</v>
      </c>
      <c r="E142" s="752">
        <f t="shared" si="61"/>
        <v>31</v>
      </c>
      <c r="F142" s="737">
        <f>SUM($E$27:E142)</f>
        <v>3531</v>
      </c>
      <c r="G142" s="754">
        <f t="shared" si="35"/>
        <v>0</v>
      </c>
      <c r="H142" s="739">
        <f>IF(D142&lt;=FinPlan!$D$707,PPMT(FinPlan!$D$708/12,1,FinPlan!$D$707+1-D142,G141*(-1000),0)/1000,)</f>
        <v>0</v>
      </c>
      <c r="I142" s="740">
        <f>IF(D142&lt;=FinPlan!$D$707,IPMT(FinPlan!$D$708/12,1,FinPlan!$D$707,G141*(-1000),0)/1000,)</f>
        <v>0</v>
      </c>
      <c r="L142" s="738">
        <f t="shared" si="40"/>
        <v>0</v>
      </c>
      <c r="M142" s="741">
        <f>IF(E142&lt;=0,0,1/(1+E142*FinPlan!$D$708/365))</f>
        <v>1</v>
      </c>
      <c r="N142" s="664">
        <f t="shared" si="41"/>
        <v>0</v>
      </c>
      <c r="O142" s="738">
        <f t="shared" si="36"/>
        <v>0</v>
      </c>
      <c r="P142" s="754"/>
      <c r="R142">
        <f t="shared" si="42"/>
        <v>2015</v>
      </c>
      <c r="S142" s="743">
        <f t="shared" si="37"/>
        <v>0</v>
      </c>
      <c r="T142" s="744">
        <f t="shared" si="38"/>
        <v>0</v>
      </c>
      <c r="U142" s="744">
        <f t="shared" si="43"/>
        <v>0</v>
      </c>
      <c r="V142" s="745"/>
      <c r="W142">
        <f t="shared" si="57"/>
        <v>2015</v>
      </c>
      <c r="X142" s="745">
        <v>0</v>
      </c>
      <c r="Y142" s="745"/>
      <c r="Z142" s="745"/>
      <c r="AA142">
        <f t="shared" si="32"/>
        <v>1909</v>
      </c>
      <c r="AE142">
        <f t="shared" si="44"/>
        <v>1909</v>
      </c>
      <c r="AF142">
        <f t="shared" si="45"/>
        <v>8</v>
      </c>
      <c r="AG142">
        <f t="shared" si="33"/>
        <v>0</v>
      </c>
      <c r="AH142">
        <f t="shared" si="34"/>
        <v>0</v>
      </c>
      <c r="AJ142">
        <f t="shared" si="46"/>
        <v>2015</v>
      </c>
      <c r="AK142" s="594">
        <f>SUM($X$27:X142)</f>
        <v>0</v>
      </c>
      <c r="AL142" s="594">
        <f>SUM($S$27:S142)</f>
        <v>0</v>
      </c>
      <c r="AM142" s="594">
        <f t="shared" si="47"/>
        <v>0</v>
      </c>
      <c r="AN142" s="594">
        <f t="shared" si="48"/>
        <v>0</v>
      </c>
      <c r="AO142" s="594">
        <f t="shared" si="49"/>
        <v>0</v>
      </c>
      <c r="AP142" s="594">
        <f t="shared" si="54"/>
        <v>0</v>
      </c>
      <c r="AQ142">
        <f t="shared" si="50"/>
        <v>0</v>
      </c>
      <c r="AY142" s="749">
        <f>AZ142*(FinPlan!$D$710/12)</f>
        <v>0</v>
      </c>
      <c r="AZ142" s="738">
        <f>G141*FinPlan!$D$709</f>
        <v>0</v>
      </c>
      <c r="BJ142" s="736"/>
      <c r="BK142" s="610">
        <f t="shared" si="55"/>
        <v>116</v>
      </c>
      <c r="BM142" s="612">
        <f t="shared" si="58"/>
        <v>3500</v>
      </c>
      <c r="BO142" s="612">
        <f t="shared" si="59"/>
        <v>3531</v>
      </c>
      <c r="BQ142" s="610">
        <f t="shared" si="60"/>
        <v>31</v>
      </c>
      <c r="BS142">
        <f t="shared" si="56"/>
        <v>1909</v>
      </c>
      <c r="BY142">
        <f t="shared" si="51"/>
        <v>1909</v>
      </c>
    </row>
    <row r="143" spans="2:77" x14ac:dyDescent="0.2">
      <c r="B143" s="735">
        <f t="shared" si="39"/>
        <v>118</v>
      </c>
      <c r="C143" s="736">
        <f t="shared" si="52"/>
        <v>3561</v>
      </c>
      <c r="D143" s="610">
        <f t="shared" si="53"/>
        <v>117</v>
      </c>
      <c r="E143" s="752">
        <f t="shared" si="61"/>
        <v>30</v>
      </c>
      <c r="F143" s="737">
        <f>SUM($E$27:E143)</f>
        <v>3561</v>
      </c>
      <c r="G143" s="754">
        <f t="shared" si="35"/>
        <v>0</v>
      </c>
      <c r="H143" s="739">
        <f>IF(D143&lt;=FinPlan!$D$707,PPMT(FinPlan!$D$708/12,1,FinPlan!$D$707+1-D143,G142*(-1000),0)/1000,)</f>
        <v>0</v>
      </c>
      <c r="I143" s="740">
        <f>IF(D143&lt;=FinPlan!$D$707,IPMT(FinPlan!$D$708/12,1,FinPlan!$D$707,G142*(-1000),0)/1000,)</f>
        <v>0</v>
      </c>
      <c r="L143" s="738">
        <f t="shared" si="40"/>
        <v>0</v>
      </c>
      <c r="M143" s="741">
        <f>IF(E143&lt;=0,0,1/(1+E143*FinPlan!$D$708/365))</f>
        <v>1</v>
      </c>
      <c r="N143" s="664">
        <f t="shared" si="41"/>
        <v>0</v>
      </c>
      <c r="O143" s="738">
        <f t="shared" si="36"/>
        <v>0</v>
      </c>
      <c r="P143" s="754"/>
      <c r="R143">
        <f t="shared" si="42"/>
        <v>2016</v>
      </c>
      <c r="S143" s="743">
        <f t="shared" si="37"/>
        <v>0</v>
      </c>
      <c r="T143" s="744">
        <f t="shared" si="38"/>
        <v>0</v>
      </c>
      <c r="U143" s="744">
        <f t="shared" si="43"/>
        <v>0</v>
      </c>
      <c r="V143" s="745"/>
      <c r="W143">
        <f t="shared" si="57"/>
        <v>2016</v>
      </c>
      <c r="X143" s="745">
        <v>0</v>
      </c>
      <c r="Y143" s="745"/>
      <c r="Z143" s="745"/>
      <c r="AA143">
        <f t="shared" si="32"/>
        <v>1909</v>
      </c>
      <c r="AE143">
        <f t="shared" si="44"/>
        <v>1909</v>
      </c>
      <c r="AF143">
        <f t="shared" si="45"/>
        <v>9</v>
      </c>
      <c r="AG143">
        <f t="shared" si="33"/>
        <v>0</v>
      </c>
      <c r="AH143">
        <f t="shared" si="34"/>
        <v>0</v>
      </c>
      <c r="AJ143">
        <f t="shared" si="46"/>
        <v>2016</v>
      </c>
      <c r="AK143" s="594">
        <f>SUM($X$27:X143)</f>
        <v>0</v>
      </c>
      <c r="AL143" s="594">
        <f>SUM($S$27:S143)</f>
        <v>0</v>
      </c>
      <c r="AM143" s="594">
        <f t="shared" si="47"/>
        <v>0</v>
      </c>
      <c r="AN143" s="594">
        <f t="shared" si="48"/>
        <v>0</v>
      </c>
      <c r="AO143" s="594">
        <f t="shared" si="49"/>
        <v>0</v>
      </c>
      <c r="AP143" s="594">
        <f t="shared" si="54"/>
        <v>0</v>
      </c>
      <c r="AQ143">
        <f t="shared" si="50"/>
        <v>0</v>
      </c>
      <c r="AY143" s="749">
        <f>AZ143*(FinPlan!$D$710/12)</f>
        <v>0</v>
      </c>
      <c r="AZ143" s="738">
        <f>G142*FinPlan!$D$709</f>
        <v>0</v>
      </c>
      <c r="BJ143" s="736"/>
      <c r="BK143" s="610">
        <f t="shared" si="55"/>
        <v>117</v>
      </c>
      <c r="BM143" s="612">
        <f t="shared" si="58"/>
        <v>3531</v>
      </c>
      <c r="BO143" s="612">
        <f t="shared" si="59"/>
        <v>3561</v>
      </c>
      <c r="BQ143" s="610">
        <f t="shared" si="60"/>
        <v>30</v>
      </c>
      <c r="BS143">
        <f t="shared" si="56"/>
        <v>1909</v>
      </c>
      <c r="BY143">
        <f t="shared" si="51"/>
        <v>1909</v>
      </c>
    </row>
    <row r="144" spans="2:77" x14ac:dyDescent="0.2">
      <c r="B144" s="735">
        <f t="shared" si="39"/>
        <v>119</v>
      </c>
      <c r="C144" s="736">
        <f t="shared" si="52"/>
        <v>3592</v>
      </c>
      <c r="D144" s="610">
        <f t="shared" si="53"/>
        <v>118</v>
      </c>
      <c r="E144" s="752">
        <f t="shared" si="61"/>
        <v>31</v>
      </c>
      <c r="F144" s="737">
        <f>SUM($E$27:E144)</f>
        <v>3592</v>
      </c>
      <c r="G144" s="754">
        <f t="shared" si="35"/>
        <v>0</v>
      </c>
      <c r="H144" s="739">
        <f>IF(D144&lt;=FinPlan!$D$707,PPMT(FinPlan!$D$708/12,1,FinPlan!$D$707+1-D144,G143*(-1000),0)/1000,)</f>
        <v>0</v>
      </c>
      <c r="I144" s="740">
        <f>IF(D144&lt;=FinPlan!$D$707,IPMT(FinPlan!$D$708/12,1,FinPlan!$D$707,G143*(-1000),0)/1000,)</f>
        <v>0</v>
      </c>
      <c r="L144" s="738">
        <f t="shared" si="40"/>
        <v>0</v>
      </c>
      <c r="M144" s="741">
        <f>IF(E144&lt;=0,0,1/(1+E144*FinPlan!$D$708/365))</f>
        <v>1</v>
      </c>
      <c r="N144" s="664">
        <f t="shared" si="41"/>
        <v>0</v>
      </c>
      <c r="O144" s="738">
        <f t="shared" si="36"/>
        <v>0</v>
      </c>
      <c r="P144" s="754"/>
      <c r="R144">
        <f t="shared" si="42"/>
        <v>2017</v>
      </c>
      <c r="S144" s="743">
        <f t="shared" si="37"/>
        <v>0</v>
      </c>
      <c r="T144" s="744">
        <f t="shared" si="38"/>
        <v>0</v>
      </c>
      <c r="U144" s="744">
        <f t="shared" si="43"/>
        <v>0</v>
      </c>
      <c r="V144" s="745"/>
      <c r="W144">
        <f t="shared" si="57"/>
        <v>2017</v>
      </c>
      <c r="X144" s="745">
        <v>0</v>
      </c>
      <c r="Y144" s="745"/>
      <c r="Z144" s="745"/>
      <c r="AA144">
        <f t="shared" si="32"/>
        <v>1909</v>
      </c>
      <c r="AE144">
        <f t="shared" si="44"/>
        <v>1909</v>
      </c>
      <c r="AF144">
        <f t="shared" si="45"/>
        <v>10</v>
      </c>
      <c r="AG144">
        <f t="shared" si="33"/>
        <v>0</v>
      </c>
      <c r="AH144">
        <f t="shared" si="34"/>
        <v>0</v>
      </c>
      <c r="AJ144">
        <f t="shared" si="46"/>
        <v>2017</v>
      </c>
      <c r="AK144" s="594">
        <f>SUM($X$27:X144)</f>
        <v>0</v>
      </c>
      <c r="AL144" s="594">
        <f>SUM($S$27:S144)</f>
        <v>0</v>
      </c>
      <c r="AM144" s="594">
        <f t="shared" si="47"/>
        <v>0</v>
      </c>
      <c r="AN144" s="594">
        <f t="shared" si="48"/>
        <v>0</v>
      </c>
      <c r="AO144" s="594">
        <f t="shared" si="49"/>
        <v>0</v>
      </c>
      <c r="AP144" s="594">
        <f t="shared" si="54"/>
        <v>0</v>
      </c>
      <c r="AQ144">
        <f t="shared" si="50"/>
        <v>0</v>
      </c>
      <c r="AY144" s="749">
        <f>AZ144*(FinPlan!$D$710/12)</f>
        <v>0</v>
      </c>
      <c r="AZ144" s="738">
        <f>G143*FinPlan!$D$709</f>
        <v>0</v>
      </c>
      <c r="BJ144" s="736"/>
      <c r="BK144" s="610">
        <f t="shared" si="55"/>
        <v>118</v>
      </c>
      <c r="BM144" s="612">
        <f t="shared" si="58"/>
        <v>3561</v>
      </c>
      <c r="BO144" s="612">
        <f t="shared" si="59"/>
        <v>3592</v>
      </c>
      <c r="BQ144" s="610">
        <f t="shared" si="60"/>
        <v>31</v>
      </c>
      <c r="BS144">
        <f t="shared" si="56"/>
        <v>1909</v>
      </c>
      <c r="BY144">
        <f t="shared" si="51"/>
        <v>1909</v>
      </c>
    </row>
    <row r="145" spans="2:77" x14ac:dyDescent="0.2">
      <c r="B145" s="735">
        <f t="shared" si="39"/>
        <v>120</v>
      </c>
      <c r="C145" s="736">
        <f t="shared" si="52"/>
        <v>3622</v>
      </c>
      <c r="D145" s="610">
        <f t="shared" si="53"/>
        <v>119</v>
      </c>
      <c r="E145" s="752">
        <f t="shared" si="61"/>
        <v>30</v>
      </c>
      <c r="F145" s="737">
        <f>SUM($E$27:E145)</f>
        <v>3622</v>
      </c>
      <c r="G145" s="754">
        <f t="shared" si="35"/>
        <v>0</v>
      </c>
      <c r="H145" s="739">
        <f>IF(D145&lt;=FinPlan!$D$707,PPMT(FinPlan!$D$708/12,1,FinPlan!$D$707+1-D145,G144*(-1000),0)/1000,)</f>
        <v>0</v>
      </c>
      <c r="I145" s="740">
        <f>IF(D145&lt;=FinPlan!$D$707,IPMT(FinPlan!$D$708/12,1,FinPlan!$D$707,G144*(-1000),0)/1000,)</f>
        <v>0</v>
      </c>
      <c r="L145" s="738">
        <f t="shared" si="40"/>
        <v>0</v>
      </c>
      <c r="M145" s="741">
        <f>IF(E145&lt;=0,0,1/(1+E145*FinPlan!$D$708/365))</f>
        <v>1</v>
      </c>
      <c r="N145" s="664">
        <f t="shared" si="41"/>
        <v>0</v>
      </c>
      <c r="O145" s="738">
        <f t="shared" si="36"/>
        <v>0</v>
      </c>
      <c r="P145" s="754"/>
      <c r="R145">
        <f t="shared" si="42"/>
        <v>2018</v>
      </c>
      <c r="S145" s="743">
        <f t="shared" si="37"/>
        <v>0</v>
      </c>
      <c r="T145" s="744">
        <f t="shared" si="38"/>
        <v>0</v>
      </c>
      <c r="U145" s="744">
        <f t="shared" si="43"/>
        <v>0</v>
      </c>
      <c r="V145" s="745"/>
      <c r="W145">
        <f t="shared" si="57"/>
        <v>2018</v>
      </c>
      <c r="X145" s="745">
        <v>0</v>
      </c>
      <c r="Y145" s="745"/>
      <c r="Z145" s="745"/>
      <c r="AA145">
        <f t="shared" si="32"/>
        <v>1909</v>
      </c>
      <c r="AE145">
        <f t="shared" si="44"/>
        <v>1909</v>
      </c>
      <c r="AF145">
        <f t="shared" si="45"/>
        <v>11</v>
      </c>
      <c r="AG145">
        <f t="shared" si="33"/>
        <v>0</v>
      </c>
      <c r="AH145">
        <f t="shared" si="34"/>
        <v>0</v>
      </c>
      <c r="AJ145">
        <f t="shared" si="46"/>
        <v>2018</v>
      </c>
      <c r="AK145" s="594">
        <f>SUM($X$27:X145)</f>
        <v>0</v>
      </c>
      <c r="AL145" s="594">
        <f>SUM($S$27:S145)</f>
        <v>0</v>
      </c>
      <c r="AM145" s="594">
        <f t="shared" si="47"/>
        <v>0</v>
      </c>
      <c r="AN145" s="594">
        <f t="shared" si="48"/>
        <v>0</v>
      </c>
      <c r="AO145" s="594">
        <f t="shared" si="49"/>
        <v>0</v>
      </c>
      <c r="AP145" s="594">
        <f t="shared" si="54"/>
        <v>0</v>
      </c>
      <c r="AQ145">
        <f t="shared" si="50"/>
        <v>0</v>
      </c>
      <c r="AY145" s="749">
        <f>AZ145*(FinPlan!$D$710/12)</f>
        <v>0</v>
      </c>
      <c r="AZ145" s="738">
        <f>G144*FinPlan!$D$709</f>
        <v>0</v>
      </c>
      <c r="BJ145" s="736"/>
      <c r="BK145" s="610">
        <f t="shared" si="55"/>
        <v>119</v>
      </c>
      <c r="BM145" s="612">
        <f t="shared" si="58"/>
        <v>3592</v>
      </c>
      <c r="BO145" s="612">
        <f t="shared" si="59"/>
        <v>3622</v>
      </c>
      <c r="BQ145" s="610">
        <f t="shared" si="60"/>
        <v>30</v>
      </c>
      <c r="BS145">
        <f t="shared" si="56"/>
        <v>1909</v>
      </c>
      <c r="BY145">
        <f t="shared" si="51"/>
        <v>1909</v>
      </c>
    </row>
    <row r="146" spans="2:77" x14ac:dyDescent="0.2">
      <c r="B146" s="735">
        <f t="shared" si="39"/>
        <v>121</v>
      </c>
      <c r="C146" s="736">
        <f t="shared" si="52"/>
        <v>3653</v>
      </c>
      <c r="D146" s="610">
        <f t="shared" si="53"/>
        <v>120</v>
      </c>
      <c r="E146" s="752">
        <f t="shared" si="61"/>
        <v>31</v>
      </c>
      <c r="F146" s="737">
        <f>SUM($E$27:E146)</f>
        <v>3653</v>
      </c>
      <c r="G146" s="754">
        <f t="shared" si="35"/>
        <v>0</v>
      </c>
      <c r="H146" s="739">
        <f>IF(D146&lt;=FinPlan!$D$707,PPMT(FinPlan!$D$708/12,1,FinPlan!$D$707+1-D146,G145*(-1000),0)/1000,)</f>
        <v>0</v>
      </c>
      <c r="I146" s="740">
        <f>IF(D146&lt;=FinPlan!$D$707,IPMT(FinPlan!$D$708/12,1,FinPlan!$D$707,G145*(-1000),0)/1000,)</f>
        <v>0</v>
      </c>
      <c r="L146" s="738">
        <f t="shared" si="40"/>
        <v>0</v>
      </c>
      <c r="M146" s="741">
        <f>IF(E146&lt;=0,0,1/(1+E146*FinPlan!$D$708/365))</f>
        <v>1</v>
      </c>
      <c r="N146" s="664">
        <f t="shared" si="41"/>
        <v>0</v>
      </c>
      <c r="O146" s="738">
        <f t="shared" si="36"/>
        <v>0</v>
      </c>
      <c r="P146" s="754"/>
      <c r="R146">
        <f t="shared" si="42"/>
        <v>2019</v>
      </c>
      <c r="S146" s="743">
        <f t="shared" si="37"/>
        <v>0</v>
      </c>
      <c r="T146" s="744">
        <f t="shared" si="38"/>
        <v>0</v>
      </c>
      <c r="U146" s="744">
        <f t="shared" si="43"/>
        <v>0</v>
      </c>
      <c r="V146" s="745"/>
      <c r="W146">
        <f t="shared" si="57"/>
        <v>2019</v>
      </c>
      <c r="X146" s="745">
        <v>0</v>
      </c>
      <c r="Y146" s="745"/>
      <c r="Z146" s="745"/>
      <c r="AA146">
        <f t="shared" si="32"/>
        <v>1909</v>
      </c>
      <c r="AE146">
        <f t="shared" si="44"/>
        <v>1909</v>
      </c>
      <c r="AF146">
        <f t="shared" si="45"/>
        <v>12</v>
      </c>
      <c r="AG146">
        <f t="shared" si="33"/>
        <v>0</v>
      </c>
      <c r="AH146">
        <f t="shared" si="34"/>
        <v>0</v>
      </c>
      <c r="AJ146">
        <f t="shared" si="46"/>
        <v>2019</v>
      </c>
      <c r="AK146" s="594">
        <f>SUM($X$27:X146)</f>
        <v>0</v>
      </c>
      <c r="AL146" s="594">
        <f>SUM($S$27:S146)</f>
        <v>0</v>
      </c>
      <c r="AM146" s="594">
        <f t="shared" si="47"/>
        <v>0</v>
      </c>
      <c r="AN146" s="594">
        <f t="shared" si="48"/>
        <v>0</v>
      </c>
      <c r="AO146" s="594">
        <f t="shared" si="49"/>
        <v>0</v>
      </c>
      <c r="AP146" s="594">
        <f t="shared" si="54"/>
        <v>0</v>
      </c>
      <c r="AQ146">
        <f t="shared" si="50"/>
        <v>0</v>
      </c>
      <c r="AY146" s="749">
        <f>AZ146*(FinPlan!$D$710/12)</f>
        <v>0</v>
      </c>
      <c r="AZ146" s="738">
        <f>G145*FinPlan!$D$709</f>
        <v>0</v>
      </c>
      <c r="BJ146" s="736"/>
      <c r="BK146" s="610">
        <f t="shared" si="55"/>
        <v>120</v>
      </c>
      <c r="BM146" s="612">
        <f t="shared" si="58"/>
        <v>3622</v>
      </c>
      <c r="BO146" s="612">
        <f t="shared" si="59"/>
        <v>3653</v>
      </c>
      <c r="BQ146" s="610">
        <f t="shared" si="60"/>
        <v>31</v>
      </c>
      <c r="BS146">
        <f t="shared" si="56"/>
        <v>1909</v>
      </c>
      <c r="BY146">
        <f t="shared" si="51"/>
        <v>1909</v>
      </c>
    </row>
    <row r="147" spans="2:77" x14ac:dyDescent="0.2">
      <c r="B147" s="735">
        <f t="shared" si="39"/>
        <v>122</v>
      </c>
      <c r="C147" s="736">
        <f t="shared" si="52"/>
        <v>3684</v>
      </c>
      <c r="D147" s="610">
        <f t="shared" si="53"/>
        <v>121</v>
      </c>
      <c r="E147" s="752">
        <f t="shared" si="61"/>
        <v>31</v>
      </c>
      <c r="F147" s="737">
        <f>SUM($E$27:E147)</f>
        <v>3684</v>
      </c>
      <c r="G147" s="754">
        <f t="shared" si="35"/>
        <v>0</v>
      </c>
      <c r="H147" s="739">
        <f>IF(D147&lt;=FinPlan!$D$707,PPMT(FinPlan!$D$708/12,1,FinPlan!$D$707+1-D147,G146*(-1000),0)/1000,)</f>
        <v>0</v>
      </c>
      <c r="I147" s="740">
        <f>IF(D147&lt;=FinPlan!$D$707,IPMT(FinPlan!$D$708/12,1,FinPlan!$D$707,G146*(-1000),0)/1000,)</f>
        <v>0</v>
      </c>
      <c r="L147" s="738">
        <f t="shared" si="40"/>
        <v>0</v>
      </c>
      <c r="M147" s="741">
        <f>IF(E147&lt;=0,0,1/(1+E147*FinPlan!$D$708/365))</f>
        <v>1</v>
      </c>
      <c r="N147" s="664">
        <f t="shared" si="41"/>
        <v>0</v>
      </c>
      <c r="O147" s="738">
        <f t="shared" si="36"/>
        <v>0</v>
      </c>
      <c r="P147" s="754"/>
      <c r="R147">
        <f t="shared" si="42"/>
        <v>2020</v>
      </c>
      <c r="S147" s="743">
        <f t="shared" si="37"/>
        <v>0</v>
      </c>
      <c r="T147" s="744">
        <f t="shared" si="38"/>
        <v>0</v>
      </c>
      <c r="U147" s="744">
        <f t="shared" si="43"/>
        <v>0</v>
      </c>
      <c r="V147" s="745"/>
      <c r="W147">
        <f t="shared" si="57"/>
        <v>2020</v>
      </c>
      <c r="X147" s="745">
        <v>0</v>
      </c>
      <c r="Y147" s="745"/>
      <c r="Z147" s="745"/>
      <c r="AA147">
        <f t="shared" si="32"/>
        <v>1910</v>
      </c>
      <c r="AE147">
        <f t="shared" si="44"/>
        <v>1910</v>
      </c>
      <c r="AF147">
        <f t="shared" si="45"/>
        <v>1</v>
      </c>
      <c r="AG147">
        <f t="shared" si="33"/>
        <v>0</v>
      </c>
      <c r="AH147">
        <f t="shared" si="34"/>
        <v>0</v>
      </c>
      <c r="AJ147">
        <f t="shared" si="46"/>
        <v>2020</v>
      </c>
      <c r="AK147" s="594">
        <f>SUM($X$27:X147)</f>
        <v>0</v>
      </c>
      <c r="AL147" s="594">
        <f>SUM($S$27:S147)</f>
        <v>0</v>
      </c>
      <c r="AM147" s="594">
        <f t="shared" si="47"/>
        <v>0</v>
      </c>
      <c r="AN147" s="594">
        <f t="shared" si="48"/>
        <v>0</v>
      </c>
      <c r="AO147" s="594">
        <f t="shared" si="49"/>
        <v>0</v>
      </c>
      <c r="AP147" s="594">
        <f t="shared" si="54"/>
        <v>0</v>
      </c>
      <c r="AQ147">
        <f t="shared" si="50"/>
        <v>0</v>
      </c>
      <c r="AY147" s="749">
        <f>AZ147*(FinPlan!$D$710/12)</f>
        <v>0</v>
      </c>
      <c r="AZ147" s="738">
        <f>G146*FinPlan!$D$709</f>
        <v>0</v>
      </c>
      <c r="BJ147" s="736"/>
      <c r="BK147" s="610">
        <f t="shared" si="55"/>
        <v>121</v>
      </c>
      <c r="BM147" s="612">
        <f t="shared" si="58"/>
        <v>3653</v>
      </c>
      <c r="BO147" s="612">
        <f t="shared" si="59"/>
        <v>3684</v>
      </c>
      <c r="BQ147" s="610">
        <f t="shared" si="60"/>
        <v>31</v>
      </c>
      <c r="BS147">
        <f t="shared" si="56"/>
        <v>1910</v>
      </c>
      <c r="BY147">
        <f t="shared" si="51"/>
        <v>1910</v>
      </c>
    </row>
    <row r="148" spans="2:77" x14ac:dyDescent="0.2">
      <c r="B148" s="735">
        <f t="shared" si="39"/>
        <v>123</v>
      </c>
      <c r="C148" s="736">
        <f t="shared" si="52"/>
        <v>3712</v>
      </c>
      <c r="D148" s="610">
        <f t="shared" si="53"/>
        <v>122</v>
      </c>
      <c r="E148" s="752">
        <f t="shared" si="61"/>
        <v>28</v>
      </c>
      <c r="F148" s="737">
        <f>SUM($E$27:E148)</f>
        <v>3712</v>
      </c>
      <c r="G148" s="754">
        <f t="shared" si="35"/>
        <v>0</v>
      </c>
      <c r="H148" s="739">
        <f>IF(D148&lt;=FinPlan!$D$707,PPMT(FinPlan!$D$708/12,1,FinPlan!$D$707+1-D148,G147*(-1000),0)/1000,)</f>
        <v>0</v>
      </c>
      <c r="I148" s="740">
        <f>IF(D148&lt;=FinPlan!$D$707,IPMT(FinPlan!$D$708/12,1,FinPlan!$D$707,G147*(-1000),0)/1000,)</f>
        <v>0</v>
      </c>
      <c r="L148" s="738">
        <f t="shared" si="40"/>
        <v>0</v>
      </c>
      <c r="M148" s="741">
        <f>IF(E148&lt;=0,0,1/(1+E148*FinPlan!$D$708/365))</f>
        <v>1</v>
      </c>
      <c r="N148" s="664">
        <f t="shared" si="41"/>
        <v>0</v>
      </c>
      <c r="O148" s="738">
        <f t="shared" si="36"/>
        <v>0</v>
      </c>
      <c r="P148" s="754"/>
      <c r="R148">
        <f t="shared" si="42"/>
        <v>2021</v>
      </c>
      <c r="S148" s="743">
        <f t="shared" si="37"/>
        <v>0</v>
      </c>
      <c r="T148" s="744">
        <f t="shared" si="38"/>
        <v>0</v>
      </c>
      <c r="U148" s="744">
        <f t="shared" si="43"/>
        <v>0</v>
      </c>
      <c r="V148" s="745"/>
      <c r="W148">
        <f t="shared" si="57"/>
        <v>2021</v>
      </c>
      <c r="X148" s="745">
        <v>0</v>
      </c>
      <c r="Y148" s="745"/>
      <c r="Z148" s="745"/>
      <c r="AA148">
        <f t="shared" si="32"/>
        <v>1910</v>
      </c>
      <c r="AE148">
        <f t="shared" si="44"/>
        <v>1910</v>
      </c>
      <c r="AF148">
        <f t="shared" si="45"/>
        <v>2</v>
      </c>
      <c r="AG148">
        <f t="shared" si="33"/>
        <v>0</v>
      </c>
      <c r="AH148">
        <f t="shared" si="34"/>
        <v>0</v>
      </c>
      <c r="AJ148">
        <f t="shared" si="46"/>
        <v>2021</v>
      </c>
      <c r="AK148" s="594">
        <f>SUM($X$27:X148)</f>
        <v>0</v>
      </c>
      <c r="AL148" s="594">
        <f>SUM($S$27:S148)</f>
        <v>0</v>
      </c>
      <c r="AM148" s="594">
        <f t="shared" si="47"/>
        <v>0</v>
      </c>
      <c r="AN148" s="594">
        <f t="shared" si="48"/>
        <v>0</v>
      </c>
      <c r="AO148" s="594">
        <f t="shared" si="49"/>
        <v>0</v>
      </c>
      <c r="AP148" s="594">
        <f t="shared" si="54"/>
        <v>0</v>
      </c>
      <c r="AQ148">
        <f t="shared" si="50"/>
        <v>0</v>
      </c>
      <c r="AY148" s="749">
        <f>AZ148*(FinPlan!$D$710/12)</f>
        <v>0</v>
      </c>
      <c r="AZ148" s="738">
        <f>G147*FinPlan!$D$709</f>
        <v>0</v>
      </c>
      <c r="BJ148" s="736"/>
      <c r="BK148" s="610">
        <f t="shared" si="55"/>
        <v>122</v>
      </c>
      <c r="BM148" s="612">
        <f t="shared" si="58"/>
        <v>3684</v>
      </c>
      <c r="BO148" s="612">
        <f t="shared" si="59"/>
        <v>3712</v>
      </c>
      <c r="BQ148" s="610">
        <f t="shared" si="60"/>
        <v>28</v>
      </c>
      <c r="BS148">
        <f t="shared" si="56"/>
        <v>1910</v>
      </c>
      <c r="BY148">
        <f t="shared" si="51"/>
        <v>1910</v>
      </c>
    </row>
    <row r="149" spans="2:77" x14ac:dyDescent="0.2">
      <c r="B149" s="735">
        <f t="shared" si="39"/>
        <v>124</v>
      </c>
      <c r="C149" s="736">
        <f t="shared" si="52"/>
        <v>3743</v>
      </c>
      <c r="D149" s="610">
        <f t="shared" si="53"/>
        <v>123</v>
      </c>
      <c r="E149" s="752">
        <f t="shared" si="61"/>
        <v>31</v>
      </c>
      <c r="F149" s="737">
        <f>SUM($E$27:E149)</f>
        <v>3743</v>
      </c>
      <c r="G149" s="754">
        <f t="shared" si="35"/>
        <v>0</v>
      </c>
      <c r="H149" s="739">
        <f>IF(D149&lt;=FinPlan!$D$707,PPMT(FinPlan!$D$708/12,1,FinPlan!$D$707+1-D149,G148*(-1000),0)/1000,)</f>
        <v>0</v>
      </c>
      <c r="I149" s="740">
        <f>IF(D149&lt;=FinPlan!$D$707,IPMT(FinPlan!$D$708/12,1,FinPlan!$D$707,G148*(-1000),0)/1000,)</f>
        <v>0</v>
      </c>
      <c r="L149" s="738">
        <f t="shared" si="40"/>
        <v>0</v>
      </c>
      <c r="M149" s="741">
        <f>IF(E149&lt;=0,0,1/(1+E149*FinPlan!$D$708/365))</f>
        <v>1</v>
      </c>
      <c r="N149" s="664">
        <f t="shared" si="41"/>
        <v>0</v>
      </c>
      <c r="O149" s="738">
        <f t="shared" si="36"/>
        <v>0</v>
      </c>
      <c r="P149" s="754"/>
      <c r="R149">
        <f t="shared" si="42"/>
        <v>2022</v>
      </c>
      <c r="S149" s="743">
        <f t="shared" si="37"/>
        <v>0</v>
      </c>
      <c r="T149" s="744">
        <f t="shared" si="38"/>
        <v>0</v>
      </c>
      <c r="U149" s="744">
        <f t="shared" si="43"/>
        <v>0</v>
      </c>
      <c r="V149" s="745"/>
      <c r="W149">
        <f t="shared" si="57"/>
        <v>2022</v>
      </c>
      <c r="X149" s="745">
        <v>0</v>
      </c>
      <c r="Y149" s="745"/>
      <c r="Z149" s="745"/>
      <c r="AA149">
        <f t="shared" si="32"/>
        <v>1910</v>
      </c>
      <c r="AE149">
        <f t="shared" si="44"/>
        <v>1910</v>
      </c>
      <c r="AF149">
        <f t="shared" si="45"/>
        <v>3</v>
      </c>
      <c r="AG149">
        <f t="shared" si="33"/>
        <v>0</v>
      </c>
      <c r="AH149">
        <f t="shared" si="34"/>
        <v>0</v>
      </c>
      <c r="AJ149">
        <f t="shared" si="46"/>
        <v>2022</v>
      </c>
      <c r="AK149" s="594">
        <f>SUM($X$27:X149)</f>
        <v>0</v>
      </c>
      <c r="AL149" s="594">
        <f>SUM($S$27:S149)</f>
        <v>0</v>
      </c>
      <c r="AM149" s="594">
        <f t="shared" si="47"/>
        <v>0</v>
      </c>
      <c r="AN149" s="594">
        <f t="shared" si="48"/>
        <v>0</v>
      </c>
      <c r="AO149" s="594">
        <f t="shared" si="49"/>
        <v>0</v>
      </c>
      <c r="AP149" s="594">
        <f t="shared" si="54"/>
        <v>0</v>
      </c>
      <c r="AQ149">
        <f t="shared" si="50"/>
        <v>0</v>
      </c>
      <c r="AY149" s="749">
        <f>AZ149*(FinPlan!$D$710/12)</f>
        <v>0</v>
      </c>
      <c r="AZ149" s="738">
        <f>G148*FinPlan!$D$709</f>
        <v>0</v>
      </c>
      <c r="BJ149" s="736"/>
      <c r="BK149" s="610">
        <f t="shared" si="55"/>
        <v>123</v>
      </c>
      <c r="BM149" s="612">
        <f t="shared" si="58"/>
        <v>3712</v>
      </c>
      <c r="BO149" s="612">
        <f t="shared" si="59"/>
        <v>3743</v>
      </c>
      <c r="BQ149" s="610">
        <f t="shared" si="60"/>
        <v>31</v>
      </c>
      <c r="BS149">
        <f t="shared" si="56"/>
        <v>1910</v>
      </c>
      <c r="BY149">
        <f t="shared" si="51"/>
        <v>1910</v>
      </c>
    </row>
    <row r="150" spans="2:77" x14ac:dyDescent="0.2">
      <c r="B150" s="735">
        <f t="shared" si="39"/>
        <v>125</v>
      </c>
      <c r="C150" s="736">
        <f t="shared" si="52"/>
        <v>3773</v>
      </c>
      <c r="D150" s="610">
        <f t="shared" si="53"/>
        <v>124</v>
      </c>
      <c r="E150" s="752">
        <f t="shared" si="61"/>
        <v>30</v>
      </c>
      <c r="F150" s="737">
        <f>SUM($E$27:E150)</f>
        <v>3773</v>
      </c>
      <c r="G150" s="754">
        <f t="shared" si="35"/>
        <v>0</v>
      </c>
      <c r="H150" s="739">
        <f>IF(D150&lt;=FinPlan!$D$707,PPMT(FinPlan!$D$708/12,1,FinPlan!$D$707+1-D150,G149*(-1000),0)/1000,)</f>
        <v>0</v>
      </c>
      <c r="I150" s="740">
        <f>IF(D150&lt;=FinPlan!$D$707,IPMT(FinPlan!$D$708/12,1,FinPlan!$D$707,G149*(-1000),0)/1000,)</f>
        <v>0</v>
      </c>
      <c r="L150" s="738">
        <f t="shared" si="40"/>
        <v>0</v>
      </c>
      <c r="M150" s="741">
        <f>IF(E150&lt;=0,0,1/(1+E150*FinPlan!$D$708/365))</f>
        <v>1</v>
      </c>
      <c r="N150" s="664">
        <f t="shared" si="41"/>
        <v>0</v>
      </c>
      <c r="O150" s="738">
        <f t="shared" si="36"/>
        <v>0</v>
      </c>
      <c r="P150" s="754"/>
      <c r="R150">
        <f t="shared" si="42"/>
        <v>2023</v>
      </c>
      <c r="S150" s="743">
        <f t="shared" si="37"/>
        <v>0</v>
      </c>
      <c r="T150" s="744">
        <f t="shared" si="38"/>
        <v>0</v>
      </c>
      <c r="U150" s="744">
        <f t="shared" si="43"/>
        <v>0</v>
      </c>
      <c r="V150" s="745"/>
      <c r="W150">
        <f t="shared" si="57"/>
        <v>2023</v>
      </c>
      <c r="X150" s="745">
        <v>0</v>
      </c>
      <c r="Y150" s="745"/>
      <c r="Z150" s="745"/>
      <c r="AA150">
        <f t="shared" si="32"/>
        <v>1910</v>
      </c>
      <c r="AE150">
        <f t="shared" si="44"/>
        <v>1910</v>
      </c>
      <c r="AF150">
        <f t="shared" si="45"/>
        <v>4</v>
      </c>
      <c r="AG150">
        <f t="shared" si="33"/>
        <v>0</v>
      </c>
      <c r="AH150">
        <f t="shared" si="34"/>
        <v>0</v>
      </c>
      <c r="AJ150">
        <f t="shared" si="46"/>
        <v>2023</v>
      </c>
      <c r="AK150" s="594">
        <f>SUM($X$27:X150)</f>
        <v>0</v>
      </c>
      <c r="AL150" s="594">
        <f>SUM($S$27:S150)</f>
        <v>0</v>
      </c>
      <c r="AM150" s="594">
        <f t="shared" si="47"/>
        <v>0</v>
      </c>
      <c r="AN150" s="594">
        <f t="shared" si="48"/>
        <v>0</v>
      </c>
      <c r="AO150" s="594">
        <f t="shared" si="49"/>
        <v>0</v>
      </c>
      <c r="AP150" s="594">
        <f t="shared" si="54"/>
        <v>0</v>
      </c>
      <c r="AQ150">
        <f t="shared" si="50"/>
        <v>0</v>
      </c>
      <c r="AY150" s="749">
        <f>AZ150*(FinPlan!$D$710/12)</f>
        <v>0</v>
      </c>
      <c r="AZ150" s="738">
        <f>G149*FinPlan!$D$709</f>
        <v>0</v>
      </c>
      <c r="BJ150" s="736"/>
      <c r="BK150" s="610">
        <f t="shared" si="55"/>
        <v>124</v>
      </c>
      <c r="BM150" s="612">
        <f t="shared" si="58"/>
        <v>3743</v>
      </c>
      <c r="BO150" s="612">
        <f t="shared" si="59"/>
        <v>3773</v>
      </c>
      <c r="BQ150" s="610">
        <f t="shared" si="60"/>
        <v>30</v>
      </c>
      <c r="BS150">
        <f t="shared" si="56"/>
        <v>1910</v>
      </c>
      <c r="BY150">
        <f t="shared" si="51"/>
        <v>1910</v>
      </c>
    </row>
    <row r="151" spans="2:77" x14ac:dyDescent="0.2">
      <c r="B151" s="735">
        <f t="shared" si="39"/>
        <v>126</v>
      </c>
      <c r="C151" s="736">
        <f t="shared" si="52"/>
        <v>3804</v>
      </c>
      <c r="D151" s="610">
        <f t="shared" si="53"/>
        <v>125</v>
      </c>
      <c r="E151" s="752">
        <f t="shared" si="61"/>
        <v>31</v>
      </c>
      <c r="F151" s="737">
        <f>SUM($E$27:E151)</f>
        <v>3804</v>
      </c>
      <c r="G151" s="754">
        <f t="shared" si="35"/>
        <v>0</v>
      </c>
      <c r="H151" s="739">
        <f>IF(D151&lt;=FinPlan!$D$707,PPMT(FinPlan!$D$708/12,1,FinPlan!$D$707+1-D151,G150*(-1000),0)/1000,)</f>
        <v>0</v>
      </c>
      <c r="I151" s="740">
        <f>IF(D151&lt;=FinPlan!$D$707,IPMT(FinPlan!$D$708/12,1,FinPlan!$D$707,G150*(-1000),0)/1000,)</f>
        <v>0</v>
      </c>
      <c r="L151" s="738">
        <f t="shared" si="40"/>
        <v>0</v>
      </c>
      <c r="M151" s="741">
        <f>IF(E151&lt;=0,0,1/(1+E151*FinPlan!$D$708/365))</f>
        <v>1</v>
      </c>
      <c r="N151" s="664">
        <f t="shared" si="41"/>
        <v>0</v>
      </c>
      <c r="O151" s="738">
        <f t="shared" si="36"/>
        <v>0</v>
      </c>
      <c r="P151" s="754"/>
      <c r="R151">
        <f t="shared" si="42"/>
        <v>2024</v>
      </c>
      <c r="S151" s="743">
        <f t="shared" si="37"/>
        <v>0</v>
      </c>
      <c r="T151" s="744">
        <f t="shared" si="38"/>
        <v>0</v>
      </c>
      <c r="U151" s="744">
        <f t="shared" si="43"/>
        <v>0</v>
      </c>
      <c r="V151" s="745"/>
      <c r="W151">
        <f t="shared" si="57"/>
        <v>2024</v>
      </c>
      <c r="X151" s="745">
        <v>0</v>
      </c>
      <c r="Y151" s="745"/>
      <c r="Z151" s="745"/>
      <c r="AA151">
        <f t="shared" si="32"/>
        <v>1910</v>
      </c>
      <c r="AE151">
        <f t="shared" si="44"/>
        <v>1910</v>
      </c>
      <c r="AF151">
        <f t="shared" si="45"/>
        <v>5</v>
      </c>
      <c r="AG151">
        <f t="shared" si="33"/>
        <v>0</v>
      </c>
      <c r="AH151">
        <f t="shared" si="34"/>
        <v>0</v>
      </c>
      <c r="AJ151">
        <f t="shared" si="46"/>
        <v>2024</v>
      </c>
      <c r="AK151" s="594">
        <f>SUM($X$27:X151)</f>
        <v>0</v>
      </c>
      <c r="AL151" s="594">
        <f>SUM($S$27:S151)</f>
        <v>0</v>
      </c>
      <c r="AM151" s="594">
        <f t="shared" si="47"/>
        <v>0</v>
      </c>
      <c r="AN151" s="594">
        <f t="shared" si="48"/>
        <v>0</v>
      </c>
      <c r="AO151" s="594">
        <f t="shared" si="49"/>
        <v>0</v>
      </c>
      <c r="AP151" s="594">
        <f t="shared" si="54"/>
        <v>0</v>
      </c>
      <c r="AQ151">
        <f t="shared" si="50"/>
        <v>0</v>
      </c>
      <c r="AY151" s="749">
        <f>AZ151*(FinPlan!$D$710/12)</f>
        <v>0</v>
      </c>
      <c r="AZ151" s="738">
        <f>G150*FinPlan!$D$709</f>
        <v>0</v>
      </c>
      <c r="BJ151" s="736"/>
      <c r="BK151" s="610">
        <f t="shared" si="55"/>
        <v>125</v>
      </c>
      <c r="BM151" s="612">
        <f t="shared" si="58"/>
        <v>3773</v>
      </c>
      <c r="BO151" s="612">
        <f t="shared" si="59"/>
        <v>3804</v>
      </c>
      <c r="BQ151" s="610">
        <f t="shared" si="60"/>
        <v>31</v>
      </c>
      <c r="BS151">
        <f t="shared" si="56"/>
        <v>1910</v>
      </c>
      <c r="BY151">
        <f t="shared" si="51"/>
        <v>1910</v>
      </c>
    </row>
    <row r="152" spans="2:77" x14ac:dyDescent="0.2">
      <c r="B152" s="735">
        <f t="shared" si="39"/>
        <v>127</v>
      </c>
      <c r="C152" s="736">
        <f t="shared" si="52"/>
        <v>3834</v>
      </c>
      <c r="D152" s="610">
        <f t="shared" si="53"/>
        <v>126</v>
      </c>
      <c r="E152" s="752">
        <f t="shared" si="61"/>
        <v>30</v>
      </c>
      <c r="F152" s="737">
        <f>SUM($E$27:E152)</f>
        <v>3834</v>
      </c>
      <c r="G152" s="754">
        <f t="shared" si="35"/>
        <v>0</v>
      </c>
      <c r="H152" s="739">
        <f>IF(D152&lt;=FinPlan!$D$707,PPMT(FinPlan!$D$708/12,1,FinPlan!$D$707+1-D152,G151*(-1000),0)/1000,)</f>
        <v>0</v>
      </c>
      <c r="I152" s="740">
        <f>IF(D152&lt;=FinPlan!$D$707,IPMT(FinPlan!$D$708/12,1,FinPlan!$D$707,G151*(-1000),0)/1000,)</f>
        <v>0</v>
      </c>
      <c r="L152" s="738">
        <f t="shared" si="40"/>
        <v>0</v>
      </c>
      <c r="M152" s="741">
        <f>IF(E152&lt;=0,0,1/(1+E152*FinPlan!$D$708/365))</f>
        <v>1</v>
      </c>
      <c r="N152" s="664">
        <f t="shared" si="41"/>
        <v>0</v>
      </c>
      <c r="O152" s="738">
        <f t="shared" si="36"/>
        <v>0</v>
      </c>
      <c r="P152" s="754"/>
      <c r="R152">
        <f t="shared" si="42"/>
        <v>2025</v>
      </c>
      <c r="S152" s="743">
        <f t="shared" si="37"/>
        <v>0</v>
      </c>
      <c r="T152" s="744">
        <f t="shared" si="38"/>
        <v>0</v>
      </c>
      <c r="U152" s="744">
        <f t="shared" si="43"/>
        <v>0</v>
      </c>
      <c r="V152" s="745"/>
      <c r="W152">
        <f t="shared" si="57"/>
        <v>2025</v>
      </c>
      <c r="X152" s="745">
        <v>0</v>
      </c>
      <c r="Y152" s="745"/>
      <c r="Z152" s="745"/>
      <c r="AA152">
        <f t="shared" si="32"/>
        <v>1910</v>
      </c>
      <c r="AE152">
        <f t="shared" si="44"/>
        <v>1910</v>
      </c>
      <c r="AF152">
        <f t="shared" si="45"/>
        <v>6</v>
      </c>
      <c r="AG152">
        <f t="shared" si="33"/>
        <v>0</v>
      </c>
      <c r="AH152">
        <f t="shared" si="34"/>
        <v>0</v>
      </c>
      <c r="AJ152">
        <f t="shared" si="46"/>
        <v>2025</v>
      </c>
      <c r="AK152" s="594">
        <f>SUM($X$27:X152)</f>
        <v>0</v>
      </c>
      <c r="AL152" s="594">
        <f>SUM($S$27:S152)</f>
        <v>0</v>
      </c>
      <c r="AM152" s="594">
        <f t="shared" si="47"/>
        <v>0</v>
      </c>
      <c r="AN152" s="594">
        <f t="shared" si="48"/>
        <v>0</v>
      </c>
      <c r="AO152" s="594">
        <f t="shared" si="49"/>
        <v>0</v>
      </c>
      <c r="AP152" s="594">
        <f t="shared" si="54"/>
        <v>0</v>
      </c>
      <c r="AQ152">
        <f t="shared" si="50"/>
        <v>0</v>
      </c>
      <c r="AY152" s="749">
        <f>AZ152*(FinPlan!$D$710/12)</f>
        <v>0</v>
      </c>
      <c r="AZ152" s="738">
        <f>G151*FinPlan!$D$709</f>
        <v>0</v>
      </c>
      <c r="BJ152" s="736"/>
      <c r="BK152" s="610">
        <f t="shared" si="55"/>
        <v>126</v>
      </c>
      <c r="BM152" s="612">
        <f t="shared" si="58"/>
        <v>3804</v>
      </c>
      <c r="BO152" s="612">
        <f t="shared" si="59"/>
        <v>3834</v>
      </c>
      <c r="BQ152" s="610">
        <f t="shared" si="60"/>
        <v>30</v>
      </c>
      <c r="BS152">
        <f t="shared" si="56"/>
        <v>1910</v>
      </c>
      <c r="BY152">
        <f t="shared" si="51"/>
        <v>1910</v>
      </c>
    </row>
    <row r="153" spans="2:77" x14ac:dyDescent="0.2">
      <c r="B153" s="735">
        <f t="shared" si="39"/>
        <v>128</v>
      </c>
      <c r="C153" s="736">
        <f t="shared" si="52"/>
        <v>3865</v>
      </c>
      <c r="D153" s="610">
        <f t="shared" si="53"/>
        <v>127</v>
      </c>
      <c r="E153" s="752">
        <f t="shared" si="61"/>
        <v>31</v>
      </c>
      <c r="F153" s="737">
        <f>SUM($E$27:E153)</f>
        <v>3865</v>
      </c>
      <c r="G153" s="754">
        <f t="shared" si="35"/>
        <v>0</v>
      </c>
      <c r="H153" s="739">
        <f>IF(D153&lt;=FinPlan!$D$707,PPMT(FinPlan!$D$708/12,1,FinPlan!$D$707+1-D153,G152*(-1000),0)/1000,)</f>
        <v>0</v>
      </c>
      <c r="I153" s="740">
        <f>IF(D153&lt;=FinPlan!$D$707,IPMT(FinPlan!$D$708/12,1,FinPlan!$D$707,G152*(-1000),0)/1000,)</f>
        <v>0</v>
      </c>
      <c r="L153" s="738">
        <f t="shared" si="40"/>
        <v>0</v>
      </c>
      <c r="M153" s="741">
        <f>IF(E153&lt;=0,0,1/(1+E153*FinPlan!$D$708/365))</f>
        <v>1</v>
      </c>
      <c r="N153" s="664">
        <f t="shared" si="41"/>
        <v>0</v>
      </c>
      <c r="O153" s="738">
        <f t="shared" si="36"/>
        <v>0</v>
      </c>
      <c r="P153" s="754"/>
      <c r="R153">
        <f t="shared" si="42"/>
        <v>2026</v>
      </c>
      <c r="S153" s="743">
        <f t="shared" si="37"/>
        <v>0</v>
      </c>
      <c r="T153" s="744">
        <f t="shared" si="38"/>
        <v>0</v>
      </c>
      <c r="U153" s="744">
        <f t="shared" si="43"/>
        <v>0</v>
      </c>
      <c r="V153" s="745"/>
      <c r="W153">
        <f t="shared" si="57"/>
        <v>2026</v>
      </c>
      <c r="X153" s="745">
        <v>0</v>
      </c>
      <c r="Y153" s="745"/>
      <c r="Z153" s="745"/>
      <c r="AA153">
        <f t="shared" si="32"/>
        <v>1910</v>
      </c>
      <c r="AE153">
        <f t="shared" si="44"/>
        <v>1910</v>
      </c>
      <c r="AF153">
        <f t="shared" si="45"/>
        <v>7</v>
      </c>
      <c r="AG153">
        <f t="shared" si="33"/>
        <v>0</v>
      </c>
      <c r="AH153">
        <f t="shared" si="34"/>
        <v>0</v>
      </c>
      <c r="AJ153">
        <f t="shared" si="46"/>
        <v>2026</v>
      </c>
      <c r="AK153" s="594">
        <f>SUM($X$27:X153)</f>
        <v>0</v>
      </c>
      <c r="AL153" s="594">
        <f>SUM($S$27:S153)</f>
        <v>0</v>
      </c>
      <c r="AM153" s="594">
        <f t="shared" si="47"/>
        <v>0</v>
      </c>
      <c r="AN153" s="594">
        <f t="shared" si="48"/>
        <v>0</v>
      </c>
      <c r="AO153" s="594">
        <f t="shared" si="49"/>
        <v>0</v>
      </c>
      <c r="AP153" s="594">
        <f t="shared" si="54"/>
        <v>0</v>
      </c>
      <c r="AQ153">
        <f t="shared" si="50"/>
        <v>0</v>
      </c>
      <c r="AY153" s="749">
        <f>AZ153*(FinPlan!$D$710/12)</f>
        <v>0</v>
      </c>
      <c r="AZ153" s="738">
        <f>G152*FinPlan!$D$709</f>
        <v>0</v>
      </c>
      <c r="BJ153" s="736"/>
      <c r="BK153" s="610">
        <f t="shared" si="55"/>
        <v>127</v>
      </c>
      <c r="BM153" s="612">
        <f t="shared" si="58"/>
        <v>3834</v>
      </c>
      <c r="BO153" s="612">
        <f t="shared" si="59"/>
        <v>3865</v>
      </c>
      <c r="BQ153" s="610">
        <f t="shared" si="60"/>
        <v>31</v>
      </c>
      <c r="BS153">
        <f t="shared" si="56"/>
        <v>1910</v>
      </c>
      <c r="BY153">
        <f t="shared" si="51"/>
        <v>1910</v>
      </c>
    </row>
    <row r="154" spans="2:77" x14ac:dyDescent="0.2">
      <c r="B154" s="735">
        <f t="shared" si="39"/>
        <v>129</v>
      </c>
      <c r="C154" s="736">
        <f t="shared" si="52"/>
        <v>3896</v>
      </c>
      <c r="D154" s="610">
        <f t="shared" si="53"/>
        <v>128</v>
      </c>
      <c r="E154" s="752">
        <f t="shared" si="61"/>
        <v>31</v>
      </c>
      <c r="F154" s="737">
        <f>SUM($E$27:E154)</f>
        <v>3896</v>
      </c>
      <c r="G154" s="754">
        <f t="shared" si="35"/>
        <v>0</v>
      </c>
      <c r="H154" s="739">
        <f>IF(D154&lt;=FinPlan!$D$707,PPMT(FinPlan!$D$708/12,1,FinPlan!$D$707+1-D154,G153*(-1000),0)/1000,)</f>
        <v>0</v>
      </c>
      <c r="I154" s="740">
        <f>IF(D154&lt;=FinPlan!$D$707,IPMT(FinPlan!$D$708/12,1,FinPlan!$D$707,G153*(-1000),0)/1000,)</f>
        <v>0</v>
      </c>
      <c r="L154" s="738">
        <f t="shared" si="40"/>
        <v>0</v>
      </c>
      <c r="M154" s="741">
        <f>IF(E154&lt;=0,0,1/(1+E154*FinPlan!$D$708/365))</f>
        <v>1</v>
      </c>
      <c r="N154" s="664">
        <f t="shared" si="41"/>
        <v>0</v>
      </c>
      <c r="O154" s="738">
        <f t="shared" si="36"/>
        <v>0</v>
      </c>
      <c r="P154" s="754"/>
      <c r="R154">
        <f t="shared" si="42"/>
        <v>2027</v>
      </c>
      <c r="S154" s="743">
        <f t="shared" si="37"/>
        <v>0</v>
      </c>
      <c r="T154" s="744">
        <f t="shared" si="38"/>
        <v>0</v>
      </c>
      <c r="U154" s="744">
        <f t="shared" si="43"/>
        <v>0</v>
      </c>
      <c r="V154" s="745"/>
      <c r="W154">
        <f t="shared" si="57"/>
        <v>2027</v>
      </c>
      <c r="X154" s="745">
        <v>0</v>
      </c>
      <c r="Y154" s="745"/>
      <c r="Z154" s="745"/>
      <c r="AA154">
        <f t="shared" ref="AA154:AA217" si="62">YEAR(C154)</f>
        <v>1910</v>
      </c>
      <c r="AE154">
        <f t="shared" si="44"/>
        <v>1910</v>
      </c>
      <c r="AF154">
        <f t="shared" si="45"/>
        <v>8</v>
      </c>
      <c r="AG154">
        <f t="shared" ref="AG154:AG217" si="63">IF(AND(ABS(G154)&lt;0.1,H154&gt;0.1),YEAR(C154),0)</f>
        <v>0</v>
      </c>
      <c r="AH154">
        <f t="shared" ref="AH154:AH217" si="64">IF(AND(ABS(G154)&lt;0.1,H154&gt;0.1),MONTH(C154),0)</f>
        <v>0</v>
      </c>
      <c r="AJ154">
        <f t="shared" si="46"/>
        <v>2027</v>
      </c>
      <c r="AK154" s="594">
        <f>SUM($X$27:X154)</f>
        <v>0</v>
      </c>
      <c r="AL154" s="594">
        <f>SUM($S$27:S154)</f>
        <v>0</v>
      </c>
      <c r="AM154" s="594">
        <f t="shared" si="47"/>
        <v>0</v>
      </c>
      <c r="AN154" s="594">
        <f t="shared" si="48"/>
        <v>0</v>
      </c>
      <c r="AO154" s="594">
        <f t="shared" si="49"/>
        <v>0</v>
      </c>
      <c r="AP154" s="594">
        <f t="shared" si="54"/>
        <v>0</v>
      </c>
      <c r="AQ154">
        <f t="shared" si="50"/>
        <v>0</v>
      </c>
      <c r="AY154" s="749">
        <f>AZ154*(FinPlan!$D$710/12)</f>
        <v>0</v>
      </c>
      <c r="AZ154" s="738">
        <f>G153*FinPlan!$D$709</f>
        <v>0</v>
      </c>
      <c r="BJ154" s="736"/>
      <c r="BK154" s="610">
        <f t="shared" si="55"/>
        <v>128</v>
      </c>
      <c r="BM154" s="612">
        <f t="shared" si="58"/>
        <v>3865</v>
      </c>
      <c r="BO154" s="612">
        <f t="shared" si="59"/>
        <v>3896</v>
      </c>
      <c r="BQ154" s="610">
        <f t="shared" si="60"/>
        <v>31</v>
      </c>
      <c r="BS154">
        <f t="shared" si="56"/>
        <v>1910</v>
      </c>
      <c r="BY154">
        <f t="shared" si="51"/>
        <v>1910</v>
      </c>
    </row>
    <row r="155" spans="2:77" x14ac:dyDescent="0.2">
      <c r="B155" s="735">
        <f t="shared" si="39"/>
        <v>130</v>
      </c>
      <c r="C155" s="736">
        <f t="shared" si="52"/>
        <v>3926</v>
      </c>
      <c r="D155" s="610">
        <f t="shared" si="53"/>
        <v>129</v>
      </c>
      <c r="E155" s="752">
        <f t="shared" si="61"/>
        <v>30</v>
      </c>
      <c r="F155" s="737">
        <f>SUM($E$27:E155)</f>
        <v>3926</v>
      </c>
      <c r="G155" s="754">
        <f t="shared" ref="G155:G218" si="65">G154-H155</f>
        <v>0</v>
      </c>
      <c r="H155" s="739">
        <f>IF(D155&lt;=FinPlan!$D$707,PPMT(FinPlan!$D$708/12,1,FinPlan!$D$707+1-D155,G154*(-1000),0)/1000,)</f>
        <v>0</v>
      </c>
      <c r="I155" s="740">
        <f>IF(D155&lt;=FinPlan!$D$707,IPMT(FinPlan!$D$708/12,1,FinPlan!$D$707,G154*(-1000),0)/1000,)</f>
        <v>0</v>
      </c>
      <c r="L155" s="738">
        <f t="shared" si="40"/>
        <v>0</v>
      </c>
      <c r="M155" s="741">
        <f>IF(E155&lt;=0,0,1/(1+E155*FinPlan!$D$708/365))</f>
        <v>1</v>
      </c>
      <c r="N155" s="664">
        <f t="shared" si="41"/>
        <v>0</v>
      </c>
      <c r="O155" s="738">
        <f t="shared" ref="O155:O218" si="66">L155*N155</f>
        <v>0</v>
      </c>
      <c r="P155" s="754"/>
      <c r="R155">
        <f t="shared" si="42"/>
        <v>2028</v>
      </c>
      <c r="S155" s="743">
        <f t="shared" ref="S155:S218" si="67">SUMIF($AA$27:$AA$430,R155,$H$27:$H$430)</f>
        <v>0</v>
      </c>
      <c r="T155" s="744">
        <f t="shared" ref="T155:T218" si="68">SUMIF($AA$27:$AA$430,R155,$I$27:$I$430)</f>
        <v>0</v>
      </c>
      <c r="U155" s="744">
        <f t="shared" si="43"/>
        <v>0</v>
      </c>
      <c r="V155" s="745"/>
      <c r="W155">
        <f t="shared" si="57"/>
        <v>2028</v>
      </c>
      <c r="X155" s="745">
        <v>0</v>
      </c>
      <c r="Y155" s="745"/>
      <c r="Z155" s="745"/>
      <c r="AA155">
        <f t="shared" si="62"/>
        <v>1910</v>
      </c>
      <c r="AE155">
        <f t="shared" si="44"/>
        <v>1910</v>
      </c>
      <c r="AF155">
        <f t="shared" si="45"/>
        <v>9</v>
      </c>
      <c r="AG155">
        <f t="shared" si="63"/>
        <v>0</v>
      </c>
      <c r="AH155">
        <f t="shared" si="64"/>
        <v>0</v>
      </c>
      <c r="AJ155">
        <f t="shared" si="46"/>
        <v>2028</v>
      </c>
      <c r="AK155" s="594">
        <f>SUM($X$27:X155)</f>
        <v>0</v>
      </c>
      <c r="AL155" s="594">
        <f>SUM($S$27:S155)</f>
        <v>0</v>
      </c>
      <c r="AM155" s="594">
        <f t="shared" si="47"/>
        <v>0</v>
      </c>
      <c r="AN155" s="594">
        <f t="shared" si="48"/>
        <v>0</v>
      </c>
      <c r="AO155" s="594">
        <f t="shared" si="49"/>
        <v>0</v>
      </c>
      <c r="AP155" s="594">
        <f t="shared" si="54"/>
        <v>0</v>
      </c>
      <c r="AQ155">
        <f t="shared" si="50"/>
        <v>0</v>
      </c>
      <c r="AY155" s="749">
        <f>AZ155*(FinPlan!$D$710/12)</f>
        <v>0</v>
      </c>
      <c r="AZ155" s="738">
        <f>G154*FinPlan!$D$709</f>
        <v>0</v>
      </c>
      <c r="BJ155" s="736"/>
      <c r="BK155" s="610">
        <f t="shared" si="55"/>
        <v>129</v>
      </c>
      <c r="BM155" s="612">
        <f t="shared" si="58"/>
        <v>3896</v>
      </c>
      <c r="BO155" s="612">
        <f t="shared" si="59"/>
        <v>3926</v>
      </c>
      <c r="BQ155" s="610">
        <f t="shared" si="60"/>
        <v>30</v>
      </c>
      <c r="BS155">
        <f t="shared" si="56"/>
        <v>1910</v>
      </c>
      <c r="BY155">
        <f t="shared" si="51"/>
        <v>1910</v>
      </c>
    </row>
    <row r="156" spans="2:77" x14ac:dyDescent="0.2">
      <c r="B156" s="735">
        <f t="shared" ref="B156:B219" si="69">B155+1</f>
        <v>131</v>
      </c>
      <c r="C156" s="736">
        <f t="shared" si="52"/>
        <v>3957</v>
      </c>
      <c r="D156" s="610">
        <f t="shared" si="53"/>
        <v>130</v>
      </c>
      <c r="E156" s="752">
        <f t="shared" si="61"/>
        <v>31</v>
      </c>
      <c r="F156" s="737">
        <f>SUM($E$27:E156)</f>
        <v>3957</v>
      </c>
      <c r="G156" s="754">
        <f t="shared" si="65"/>
        <v>0</v>
      </c>
      <c r="H156" s="739">
        <f>IF(D156&lt;=FinPlan!$D$707,PPMT(FinPlan!$D$708/12,1,FinPlan!$D$707+1-D156,G155*(-1000),0)/1000,)</f>
        <v>0</v>
      </c>
      <c r="I156" s="740">
        <f>IF(D156&lt;=FinPlan!$D$707,IPMT(FinPlan!$D$708/12,1,FinPlan!$D$707,G155*(-1000),0)/1000,)</f>
        <v>0</v>
      </c>
      <c r="L156" s="738">
        <f t="shared" ref="L156:L219" si="70">SUM(H156:I156)</f>
        <v>0</v>
      </c>
      <c r="M156" s="741">
        <f>IF(E156&lt;=0,0,1/(1+E156*FinPlan!$D$708/365))</f>
        <v>1</v>
      </c>
      <c r="N156" s="664">
        <f t="shared" ref="N156:N219" si="71">N155*M156</f>
        <v>0</v>
      </c>
      <c r="O156" s="738">
        <f t="shared" si="66"/>
        <v>0</v>
      </c>
      <c r="P156" s="754"/>
      <c r="R156">
        <f t="shared" ref="R156:R219" si="72">R155+1</f>
        <v>2029</v>
      </c>
      <c r="S156" s="743">
        <f t="shared" si="67"/>
        <v>0</v>
      </c>
      <c r="T156" s="744">
        <f t="shared" si="68"/>
        <v>0</v>
      </c>
      <c r="U156" s="744">
        <f t="shared" ref="U156:U219" si="73">AP156</f>
        <v>0</v>
      </c>
      <c r="V156" s="745"/>
      <c r="W156">
        <f t="shared" si="57"/>
        <v>2029</v>
      </c>
      <c r="X156" s="745">
        <v>0</v>
      </c>
      <c r="Y156" s="745"/>
      <c r="Z156" s="745"/>
      <c r="AA156">
        <f t="shared" si="62"/>
        <v>1910</v>
      </c>
      <c r="AE156">
        <f t="shared" ref="AE156:AE219" si="74">YEAR(C156)</f>
        <v>1910</v>
      </c>
      <c r="AF156">
        <f t="shared" ref="AF156:AF219" si="75">MONTH(C156)</f>
        <v>10</v>
      </c>
      <c r="AG156">
        <f t="shared" si="63"/>
        <v>0</v>
      </c>
      <c r="AH156">
        <f t="shared" si="64"/>
        <v>0</v>
      </c>
      <c r="AJ156">
        <f t="shared" ref="AJ156:AJ219" si="76">R156</f>
        <v>2029</v>
      </c>
      <c r="AK156" s="594">
        <f>SUM($X$27:X156)</f>
        <v>0</v>
      </c>
      <c r="AL156" s="594">
        <f>SUM($S$27:S156)</f>
        <v>0</v>
      </c>
      <c r="AM156" s="594">
        <f t="shared" ref="AM156:AM219" si="77">S156</f>
        <v>0</v>
      </c>
      <c r="AN156" s="594">
        <f t="shared" ref="AN156:AN219" si="78">AK156-AL156</f>
        <v>0</v>
      </c>
      <c r="AO156" s="594">
        <f t="shared" ref="AO156:AO219" si="79">IF(AND(AN155&gt;0,AQ156=0),12,AQ156)</f>
        <v>0</v>
      </c>
      <c r="AP156" s="594">
        <f t="shared" si="54"/>
        <v>0</v>
      </c>
      <c r="AQ156">
        <f t="shared" ref="AQ156:AQ219" si="80">SUMIF($AE$26:$AE$430,AJ156,$AH$26:$AH$430)</f>
        <v>0</v>
      </c>
      <c r="AY156" s="749">
        <f>AZ156*(FinPlan!$D$710/12)</f>
        <v>0</v>
      </c>
      <c r="AZ156" s="738">
        <f>G155*FinPlan!$D$709</f>
        <v>0</v>
      </c>
      <c r="BJ156" s="736"/>
      <c r="BK156" s="610">
        <f t="shared" si="55"/>
        <v>130</v>
      </c>
      <c r="BM156" s="612">
        <f t="shared" si="58"/>
        <v>3926</v>
      </c>
      <c r="BO156" s="612">
        <f t="shared" si="59"/>
        <v>3957</v>
      </c>
      <c r="BQ156" s="610">
        <f t="shared" si="60"/>
        <v>31</v>
      </c>
      <c r="BS156">
        <f t="shared" si="56"/>
        <v>1910</v>
      </c>
      <c r="BY156">
        <f t="shared" ref="BY156:BY219" si="81">YEAR(C156)</f>
        <v>1910</v>
      </c>
    </row>
    <row r="157" spans="2:77" x14ac:dyDescent="0.2">
      <c r="B157" s="735">
        <f t="shared" si="69"/>
        <v>132</v>
      </c>
      <c r="C157" s="736">
        <f t="shared" ref="C157:C220" si="82">BO157</f>
        <v>3987</v>
      </c>
      <c r="D157" s="610">
        <f t="shared" ref="D157:D220" si="83">D156+1</f>
        <v>131</v>
      </c>
      <c r="E157" s="752">
        <f t="shared" si="61"/>
        <v>30</v>
      </c>
      <c r="F157" s="737">
        <f>SUM($E$27:E157)</f>
        <v>3987</v>
      </c>
      <c r="G157" s="754">
        <f t="shared" si="65"/>
        <v>0</v>
      </c>
      <c r="H157" s="739">
        <f>IF(D157&lt;=FinPlan!$D$707,PPMT(FinPlan!$D$708/12,1,FinPlan!$D$707+1-D157,G156*(-1000),0)/1000,)</f>
        <v>0</v>
      </c>
      <c r="I157" s="740">
        <f>IF(D157&lt;=FinPlan!$D$707,IPMT(FinPlan!$D$708/12,1,FinPlan!$D$707,G156*(-1000),0)/1000,)</f>
        <v>0</v>
      </c>
      <c r="L157" s="738">
        <f t="shared" si="70"/>
        <v>0</v>
      </c>
      <c r="M157" s="741">
        <f>IF(E157&lt;=0,0,1/(1+E157*FinPlan!$D$708/365))</f>
        <v>1</v>
      </c>
      <c r="N157" s="664">
        <f t="shared" si="71"/>
        <v>0</v>
      </c>
      <c r="O157" s="738">
        <f t="shared" si="66"/>
        <v>0</v>
      </c>
      <c r="P157" s="754"/>
      <c r="R157">
        <f t="shared" si="72"/>
        <v>2030</v>
      </c>
      <c r="S157" s="743">
        <f t="shared" si="67"/>
        <v>0</v>
      </c>
      <c r="T157" s="744">
        <f t="shared" si="68"/>
        <v>0</v>
      </c>
      <c r="U157" s="744">
        <f t="shared" si="73"/>
        <v>0</v>
      </c>
      <c r="V157" s="745"/>
      <c r="W157">
        <f t="shared" si="57"/>
        <v>2030</v>
      </c>
      <c r="X157" s="745">
        <v>0</v>
      </c>
      <c r="Y157" s="745"/>
      <c r="Z157" s="745"/>
      <c r="AA157">
        <f t="shared" si="62"/>
        <v>1910</v>
      </c>
      <c r="AE157">
        <f t="shared" si="74"/>
        <v>1910</v>
      </c>
      <c r="AF157">
        <f t="shared" si="75"/>
        <v>11</v>
      </c>
      <c r="AG157">
        <f t="shared" si="63"/>
        <v>0</v>
      </c>
      <c r="AH157">
        <f t="shared" si="64"/>
        <v>0</v>
      </c>
      <c r="AJ157">
        <f t="shared" si="76"/>
        <v>2030</v>
      </c>
      <c r="AK157" s="594">
        <f>SUM($X$27:X157)</f>
        <v>0</v>
      </c>
      <c r="AL157" s="594">
        <f>SUM($S$27:S157)</f>
        <v>0</v>
      </c>
      <c r="AM157" s="594">
        <f t="shared" si="77"/>
        <v>0</v>
      </c>
      <c r="AN157" s="594">
        <f t="shared" si="78"/>
        <v>0</v>
      </c>
      <c r="AO157" s="594">
        <f t="shared" si="79"/>
        <v>0</v>
      </c>
      <c r="AP157" s="594">
        <f t="shared" ref="AP157:AP220" si="84">AO157*$E$8*($E$9/12)*AN156</f>
        <v>0</v>
      </c>
      <c r="AQ157">
        <f t="shared" si="80"/>
        <v>0</v>
      </c>
      <c r="AY157" s="749">
        <f>AZ157*(FinPlan!$D$710/12)</f>
        <v>0</v>
      </c>
      <c r="AZ157" s="738">
        <f>G156*FinPlan!$D$709</f>
        <v>0</v>
      </c>
      <c r="BJ157" s="736"/>
      <c r="BK157" s="610">
        <f t="shared" ref="BK157:BK220" si="85">BK156+1</f>
        <v>131</v>
      </c>
      <c r="BM157" s="612">
        <f t="shared" si="58"/>
        <v>3957</v>
      </c>
      <c r="BO157" s="612">
        <f t="shared" si="59"/>
        <v>3987</v>
      </c>
      <c r="BQ157" s="610">
        <f t="shared" si="60"/>
        <v>30</v>
      </c>
      <c r="BS157">
        <f t="shared" ref="BS157:BS220" si="86">YEAR(BO157)</f>
        <v>1910</v>
      </c>
      <c r="BY157">
        <f t="shared" si="81"/>
        <v>1910</v>
      </c>
    </row>
    <row r="158" spans="2:77" x14ac:dyDescent="0.2">
      <c r="B158" s="735">
        <f t="shared" si="69"/>
        <v>133</v>
      </c>
      <c r="C158" s="736">
        <f t="shared" si="82"/>
        <v>4018</v>
      </c>
      <c r="D158" s="610">
        <f t="shared" si="83"/>
        <v>132</v>
      </c>
      <c r="E158" s="752">
        <f t="shared" si="61"/>
        <v>31</v>
      </c>
      <c r="F158" s="737">
        <f>SUM($E$27:E158)</f>
        <v>4018</v>
      </c>
      <c r="G158" s="754">
        <f t="shared" si="65"/>
        <v>0</v>
      </c>
      <c r="H158" s="739">
        <f>IF(D158&lt;=FinPlan!$D$707,PPMT(FinPlan!$D$708/12,1,FinPlan!$D$707+1-D158,G157*(-1000),0)/1000,)</f>
        <v>0</v>
      </c>
      <c r="I158" s="740">
        <f>IF(D158&lt;=FinPlan!$D$707,IPMT(FinPlan!$D$708/12,1,FinPlan!$D$707,G157*(-1000),0)/1000,)</f>
        <v>0</v>
      </c>
      <c r="L158" s="738">
        <f t="shared" si="70"/>
        <v>0</v>
      </c>
      <c r="M158" s="741">
        <f>IF(E158&lt;=0,0,1/(1+E158*FinPlan!$D$708/365))</f>
        <v>1</v>
      </c>
      <c r="N158" s="664">
        <f t="shared" si="71"/>
        <v>0</v>
      </c>
      <c r="O158" s="738">
        <f t="shared" si="66"/>
        <v>0</v>
      </c>
      <c r="P158" s="754"/>
      <c r="R158">
        <f t="shared" si="72"/>
        <v>2031</v>
      </c>
      <c r="S158" s="743">
        <f t="shared" si="67"/>
        <v>0</v>
      </c>
      <c r="T158" s="744">
        <f t="shared" si="68"/>
        <v>0</v>
      </c>
      <c r="U158" s="744">
        <f t="shared" si="73"/>
        <v>0</v>
      </c>
      <c r="V158" s="745"/>
      <c r="W158">
        <f t="shared" ref="W158:W221" si="87">W157+1</f>
        <v>2031</v>
      </c>
      <c r="X158" s="745">
        <v>0</v>
      </c>
      <c r="Y158" s="745"/>
      <c r="Z158" s="745"/>
      <c r="AA158">
        <f t="shared" si="62"/>
        <v>1910</v>
      </c>
      <c r="AE158">
        <f t="shared" si="74"/>
        <v>1910</v>
      </c>
      <c r="AF158">
        <f t="shared" si="75"/>
        <v>12</v>
      </c>
      <c r="AG158">
        <f t="shared" si="63"/>
        <v>0</v>
      </c>
      <c r="AH158">
        <f t="shared" si="64"/>
        <v>0</v>
      </c>
      <c r="AJ158">
        <f t="shared" si="76"/>
        <v>2031</v>
      </c>
      <c r="AK158" s="594">
        <f>SUM($X$27:X158)</f>
        <v>0</v>
      </c>
      <c r="AL158" s="594">
        <f>SUM($S$27:S158)</f>
        <v>0</v>
      </c>
      <c r="AM158" s="594">
        <f t="shared" si="77"/>
        <v>0</v>
      </c>
      <c r="AN158" s="594">
        <f t="shared" si="78"/>
        <v>0</v>
      </c>
      <c r="AO158" s="594">
        <f t="shared" si="79"/>
        <v>0</v>
      </c>
      <c r="AP158" s="594">
        <f t="shared" si="84"/>
        <v>0</v>
      </c>
      <c r="AQ158">
        <f t="shared" si="80"/>
        <v>0</v>
      </c>
      <c r="AY158" s="749">
        <f>AZ158*(FinPlan!$D$710/12)</f>
        <v>0</v>
      </c>
      <c r="AZ158" s="738">
        <f>G157*FinPlan!$D$709</f>
        <v>0</v>
      </c>
      <c r="BJ158" s="736"/>
      <c r="BK158" s="610">
        <f t="shared" si="85"/>
        <v>132</v>
      </c>
      <c r="BM158" s="612">
        <f t="shared" ref="BM158:BM221" si="88">EOMONTH($BJ$27,-1+BK157)</f>
        <v>3987</v>
      </c>
      <c r="BO158" s="612">
        <f t="shared" ref="BO158:BO221" si="89">BM159</f>
        <v>4018</v>
      </c>
      <c r="BQ158" s="610">
        <f t="shared" ref="BQ158:BQ221" si="90">BO158-BO157</f>
        <v>31</v>
      </c>
      <c r="BS158">
        <f t="shared" si="86"/>
        <v>1910</v>
      </c>
      <c r="BY158">
        <f t="shared" si="81"/>
        <v>1910</v>
      </c>
    </row>
    <row r="159" spans="2:77" x14ac:dyDescent="0.2">
      <c r="B159" s="735">
        <f t="shared" si="69"/>
        <v>134</v>
      </c>
      <c r="C159" s="736">
        <f t="shared" si="82"/>
        <v>4049</v>
      </c>
      <c r="D159" s="610">
        <f t="shared" si="83"/>
        <v>133</v>
      </c>
      <c r="E159" s="752">
        <f t="shared" si="61"/>
        <v>31</v>
      </c>
      <c r="F159" s="737">
        <f>SUM($E$27:E159)</f>
        <v>4049</v>
      </c>
      <c r="G159" s="754">
        <f t="shared" si="65"/>
        <v>0</v>
      </c>
      <c r="H159" s="739">
        <f>IF(D159&lt;=FinPlan!$D$707,PPMT(FinPlan!$D$708/12,1,FinPlan!$D$707+1-D159,G158*(-1000),0)/1000,)</f>
        <v>0</v>
      </c>
      <c r="I159" s="740">
        <f>IF(D159&lt;=FinPlan!$D$707,IPMT(FinPlan!$D$708/12,1,FinPlan!$D$707,G158*(-1000),0)/1000,)</f>
        <v>0</v>
      </c>
      <c r="L159" s="738">
        <f t="shared" si="70"/>
        <v>0</v>
      </c>
      <c r="M159" s="741">
        <f>IF(E159&lt;=0,0,1/(1+E159*FinPlan!$D$708/365))</f>
        <v>1</v>
      </c>
      <c r="N159" s="664">
        <f t="shared" si="71"/>
        <v>0</v>
      </c>
      <c r="O159" s="738">
        <f t="shared" si="66"/>
        <v>0</v>
      </c>
      <c r="P159" s="754"/>
      <c r="R159">
        <f t="shared" si="72"/>
        <v>2032</v>
      </c>
      <c r="S159" s="743">
        <f t="shared" si="67"/>
        <v>0</v>
      </c>
      <c r="T159" s="744">
        <f t="shared" si="68"/>
        <v>0</v>
      </c>
      <c r="U159" s="744">
        <f t="shared" si="73"/>
        <v>0</v>
      </c>
      <c r="V159" s="745"/>
      <c r="W159">
        <f t="shared" si="87"/>
        <v>2032</v>
      </c>
      <c r="X159" s="745">
        <v>0</v>
      </c>
      <c r="Y159" s="745"/>
      <c r="Z159" s="745"/>
      <c r="AA159">
        <f t="shared" si="62"/>
        <v>1911</v>
      </c>
      <c r="AE159">
        <f t="shared" si="74"/>
        <v>1911</v>
      </c>
      <c r="AF159">
        <f t="shared" si="75"/>
        <v>1</v>
      </c>
      <c r="AG159">
        <f t="shared" si="63"/>
        <v>0</v>
      </c>
      <c r="AH159">
        <f t="shared" si="64"/>
        <v>0</v>
      </c>
      <c r="AJ159">
        <f t="shared" si="76"/>
        <v>2032</v>
      </c>
      <c r="AK159" s="594">
        <f>SUM($X$27:X159)</f>
        <v>0</v>
      </c>
      <c r="AL159" s="594">
        <f>SUM($S$27:S159)</f>
        <v>0</v>
      </c>
      <c r="AM159" s="594">
        <f t="shared" si="77"/>
        <v>0</v>
      </c>
      <c r="AN159" s="594">
        <f t="shared" si="78"/>
        <v>0</v>
      </c>
      <c r="AO159" s="594">
        <f t="shared" si="79"/>
        <v>0</v>
      </c>
      <c r="AP159" s="594">
        <f t="shared" si="84"/>
        <v>0</v>
      </c>
      <c r="AQ159">
        <f t="shared" si="80"/>
        <v>0</v>
      </c>
      <c r="AY159" s="749">
        <f>AZ159*(FinPlan!$D$710/12)</f>
        <v>0</v>
      </c>
      <c r="AZ159" s="738">
        <f>G158*FinPlan!$D$709</f>
        <v>0</v>
      </c>
      <c r="BJ159" s="736"/>
      <c r="BK159" s="610">
        <f t="shared" si="85"/>
        <v>133</v>
      </c>
      <c r="BM159" s="612">
        <f t="shared" si="88"/>
        <v>4018</v>
      </c>
      <c r="BO159" s="612">
        <f t="shared" si="89"/>
        <v>4049</v>
      </c>
      <c r="BQ159" s="610">
        <f t="shared" si="90"/>
        <v>31</v>
      </c>
      <c r="BS159">
        <f t="shared" si="86"/>
        <v>1911</v>
      </c>
      <c r="BY159">
        <f t="shared" si="81"/>
        <v>1911</v>
      </c>
    </row>
    <row r="160" spans="2:77" x14ac:dyDescent="0.2">
      <c r="B160" s="735">
        <f t="shared" si="69"/>
        <v>135</v>
      </c>
      <c r="C160" s="736">
        <f t="shared" si="82"/>
        <v>4077</v>
      </c>
      <c r="D160" s="610">
        <f t="shared" si="83"/>
        <v>134</v>
      </c>
      <c r="E160" s="752">
        <f t="shared" ref="E160:E223" si="91">IF(C160-C159&lt;0,0,C160-C159)</f>
        <v>28</v>
      </c>
      <c r="F160" s="737">
        <f>SUM($E$27:E160)</f>
        <v>4077</v>
      </c>
      <c r="G160" s="754">
        <f t="shared" si="65"/>
        <v>0</v>
      </c>
      <c r="H160" s="739">
        <f>IF(D160&lt;=FinPlan!$D$707,PPMT(FinPlan!$D$708/12,1,FinPlan!$D$707+1-D160,G159*(-1000),0)/1000,)</f>
        <v>0</v>
      </c>
      <c r="I160" s="740">
        <f>IF(D160&lt;=FinPlan!$D$707,IPMT(FinPlan!$D$708/12,1,FinPlan!$D$707,G159*(-1000),0)/1000,)</f>
        <v>0</v>
      </c>
      <c r="L160" s="738">
        <f t="shared" si="70"/>
        <v>0</v>
      </c>
      <c r="M160" s="741">
        <f>IF(E160&lt;=0,0,1/(1+E160*FinPlan!$D$708/365))</f>
        <v>1</v>
      </c>
      <c r="N160" s="664">
        <f t="shared" si="71"/>
        <v>0</v>
      </c>
      <c r="O160" s="738">
        <f t="shared" si="66"/>
        <v>0</v>
      </c>
      <c r="P160" s="754"/>
      <c r="R160">
        <f t="shared" si="72"/>
        <v>2033</v>
      </c>
      <c r="S160" s="743">
        <f t="shared" si="67"/>
        <v>0</v>
      </c>
      <c r="T160" s="744">
        <f t="shared" si="68"/>
        <v>0</v>
      </c>
      <c r="U160" s="744">
        <f t="shared" si="73"/>
        <v>0</v>
      </c>
      <c r="V160" s="745"/>
      <c r="W160">
        <f t="shared" si="87"/>
        <v>2033</v>
      </c>
      <c r="X160" s="745">
        <v>0</v>
      </c>
      <c r="Y160" s="745"/>
      <c r="Z160" s="745"/>
      <c r="AA160">
        <f t="shared" si="62"/>
        <v>1911</v>
      </c>
      <c r="AE160">
        <f t="shared" si="74"/>
        <v>1911</v>
      </c>
      <c r="AF160">
        <f t="shared" si="75"/>
        <v>2</v>
      </c>
      <c r="AG160">
        <f t="shared" si="63"/>
        <v>0</v>
      </c>
      <c r="AH160">
        <f t="shared" si="64"/>
        <v>0</v>
      </c>
      <c r="AJ160">
        <f t="shared" si="76"/>
        <v>2033</v>
      </c>
      <c r="AK160" s="594">
        <f>SUM($X$27:X160)</f>
        <v>0</v>
      </c>
      <c r="AL160" s="594">
        <f>SUM($S$27:S160)</f>
        <v>0</v>
      </c>
      <c r="AM160" s="594">
        <f t="shared" si="77"/>
        <v>0</v>
      </c>
      <c r="AN160" s="594">
        <f t="shared" si="78"/>
        <v>0</v>
      </c>
      <c r="AO160" s="594">
        <f t="shared" si="79"/>
        <v>0</v>
      </c>
      <c r="AP160" s="594">
        <f t="shared" si="84"/>
        <v>0</v>
      </c>
      <c r="AQ160">
        <f t="shared" si="80"/>
        <v>0</v>
      </c>
      <c r="AY160" s="749">
        <f>AZ160*(FinPlan!$D$710/12)</f>
        <v>0</v>
      </c>
      <c r="AZ160" s="738">
        <f>G159*FinPlan!$D$709</f>
        <v>0</v>
      </c>
      <c r="BJ160" s="736"/>
      <c r="BK160" s="610">
        <f t="shared" si="85"/>
        <v>134</v>
      </c>
      <c r="BM160" s="612">
        <f t="shared" si="88"/>
        <v>4049</v>
      </c>
      <c r="BO160" s="612">
        <f t="shared" si="89"/>
        <v>4077</v>
      </c>
      <c r="BQ160" s="610">
        <f t="shared" si="90"/>
        <v>28</v>
      </c>
      <c r="BS160">
        <f t="shared" si="86"/>
        <v>1911</v>
      </c>
      <c r="BY160">
        <f t="shared" si="81"/>
        <v>1911</v>
      </c>
    </row>
    <row r="161" spans="2:77" x14ac:dyDescent="0.2">
      <c r="B161" s="735">
        <f t="shared" si="69"/>
        <v>136</v>
      </c>
      <c r="C161" s="736">
        <f t="shared" si="82"/>
        <v>4108</v>
      </c>
      <c r="D161" s="610">
        <f t="shared" si="83"/>
        <v>135</v>
      </c>
      <c r="E161" s="752">
        <f t="shared" si="91"/>
        <v>31</v>
      </c>
      <c r="F161" s="737">
        <f>SUM($E$27:E161)</f>
        <v>4108</v>
      </c>
      <c r="G161" s="754">
        <f t="shared" si="65"/>
        <v>0</v>
      </c>
      <c r="H161" s="739">
        <f>IF(D161&lt;=FinPlan!$D$707,PPMT(FinPlan!$D$708/12,1,FinPlan!$D$707+1-D161,G160*(-1000),0)/1000,)</f>
        <v>0</v>
      </c>
      <c r="I161" s="740">
        <f>IF(D161&lt;=FinPlan!$D$707,IPMT(FinPlan!$D$708/12,1,FinPlan!$D$707,G160*(-1000),0)/1000,)</f>
        <v>0</v>
      </c>
      <c r="L161" s="738">
        <f t="shared" si="70"/>
        <v>0</v>
      </c>
      <c r="M161" s="741">
        <f>IF(E161&lt;=0,0,1/(1+E161*FinPlan!$D$708/365))</f>
        <v>1</v>
      </c>
      <c r="N161" s="664">
        <f t="shared" si="71"/>
        <v>0</v>
      </c>
      <c r="O161" s="738">
        <f t="shared" si="66"/>
        <v>0</v>
      </c>
      <c r="P161" s="754"/>
      <c r="R161">
        <f t="shared" si="72"/>
        <v>2034</v>
      </c>
      <c r="S161" s="743">
        <f t="shared" si="67"/>
        <v>0</v>
      </c>
      <c r="T161" s="744">
        <f t="shared" si="68"/>
        <v>0</v>
      </c>
      <c r="U161" s="744">
        <f t="shared" si="73"/>
        <v>0</v>
      </c>
      <c r="V161" s="745"/>
      <c r="W161">
        <f t="shared" si="87"/>
        <v>2034</v>
      </c>
      <c r="X161" s="745">
        <v>0</v>
      </c>
      <c r="Y161" s="745"/>
      <c r="Z161" s="745"/>
      <c r="AA161">
        <f t="shared" si="62"/>
        <v>1911</v>
      </c>
      <c r="AE161">
        <f t="shared" si="74"/>
        <v>1911</v>
      </c>
      <c r="AF161">
        <f t="shared" si="75"/>
        <v>3</v>
      </c>
      <c r="AG161">
        <f t="shared" si="63"/>
        <v>0</v>
      </c>
      <c r="AH161">
        <f t="shared" si="64"/>
        <v>0</v>
      </c>
      <c r="AJ161">
        <f t="shared" si="76"/>
        <v>2034</v>
      </c>
      <c r="AK161" s="594">
        <f>SUM($X$27:X161)</f>
        <v>0</v>
      </c>
      <c r="AL161" s="594">
        <f>SUM($S$27:S161)</f>
        <v>0</v>
      </c>
      <c r="AM161" s="594">
        <f t="shared" si="77"/>
        <v>0</v>
      </c>
      <c r="AN161" s="594">
        <f t="shared" si="78"/>
        <v>0</v>
      </c>
      <c r="AO161" s="594">
        <f t="shared" si="79"/>
        <v>0</v>
      </c>
      <c r="AP161" s="594">
        <f t="shared" si="84"/>
        <v>0</v>
      </c>
      <c r="AQ161">
        <f t="shared" si="80"/>
        <v>0</v>
      </c>
      <c r="AY161" s="749">
        <f>AZ161*(FinPlan!$D$710/12)</f>
        <v>0</v>
      </c>
      <c r="AZ161" s="738">
        <f>G160*FinPlan!$D$709</f>
        <v>0</v>
      </c>
      <c r="BJ161" s="736"/>
      <c r="BK161" s="610">
        <f t="shared" si="85"/>
        <v>135</v>
      </c>
      <c r="BM161" s="612">
        <f t="shared" si="88"/>
        <v>4077</v>
      </c>
      <c r="BO161" s="612">
        <f t="shared" si="89"/>
        <v>4108</v>
      </c>
      <c r="BQ161" s="610">
        <f t="shared" si="90"/>
        <v>31</v>
      </c>
      <c r="BS161">
        <f t="shared" si="86"/>
        <v>1911</v>
      </c>
      <c r="BY161">
        <f t="shared" si="81"/>
        <v>1911</v>
      </c>
    </row>
    <row r="162" spans="2:77" x14ac:dyDescent="0.2">
      <c r="B162" s="735">
        <f t="shared" si="69"/>
        <v>137</v>
      </c>
      <c r="C162" s="736">
        <f t="shared" si="82"/>
        <v>4138</v>
      </c>
      <c r="D162" s="610">
        <f t="shared" si="83"/>
        <v>136</v>
      </c>
      <c r="E162" s="752">
        <f t="shared" si="91"/>
        <v>30</v>
      </c>
      <c r="F162" s="737">
        <f>SUM($E$27:E162)</f>
        <v>4138</v>
      </c>
      <c r="G162" s="754">
        <f t="shared" si="65"/>
        <v>0</v>
      </c>
      <c r="H162" s="739">
        <f>IF(D162&lt;=FinPlan!$D$707,PPMT(FinPlan!$D$708/12,1,FinPlan!$D$707+1-D162,G161*(-1000),0)/1000,)</f>
        <v>0</v>
      </c>
      <c r="I162" s="740">
        <f>IF(D162&lt;=FinPlan!$D$707,IPMT(FinPlan!$D$708/12,1,FinPlan!$D$707,G161*(-1000),0)/1000,)</f>
        <v>0</v>
      </c>
      <c r="L162" s="738">
        <f t="shared" si="70"/>
        <v>0</v>
      </c>
      <c r="M162" s="741">
        <f>IF(E162&lt;=0,0,1/(1+E162*FinPlan!$D$708/365))</f>
        <v>1</v>
      </c>
      <c r="N162" s="664">
        <f t="shared" si="71"/>
        <v>0</v>
      </c>
      <c r="O162" s="738">
        <f t="shared" si="66"/>
        <v>0</v>
      </c>
      <c r="P162" s="754"/>
      <c r="R162">
        <f t="shared" si="72"/>
        <v>2035</v>
      </c>
      <c r="S162" s="743">
        <f t="shared" si="67"/>
        <v>0</v>
      </c>
      <c r="T162" s="744">
        <f t="shared" si="68"/>
        <v>0</v>
      </c>
      <c r="U162" s="744">
        <f t="shared" si="73"/>
        <v>0</v>
      </c>
      <c r="V162" s="745"/>
      <c r="W162">
        <f t="shared" si="87"/>
        <v>2035</v>
      </c>
      <c r="X162" s="745">
        <v>0</v>
      </c>
      <c r="Y162" s="745"/>
      <c r="Z162" s="745"/>
      <c r="AA162">
        <f t="shared" si="62"/>
        <v>1911</v>
      </c>
      <c r="AE162">
        <f t="shared" si="74"/>
        <v>1911</v>
      </c>
      <c r="AF162">
        <f t="shared" si="75"/>
        <v>4</v>
      </c>
      <c r="AG162">
        <f t="shared" si="63"/>
        <v>0</v>
      </c>
      <c r="AH162">
        <f t="shared" si="64"/>
        <v>0</v>
      </c>
      <c r="AJ162">
        <f t="shared" si="76"/>
        <v>2035</v>
      </c>
      <c r="AK162" s="594">
        <f>SUM($X$27:X162)</f>
        <v>0</v>
      </c>
      <c r="AL162" s="594">
        <f>SUM($S$27:S162)</f>
        <v>0</v>
      </c>
      <c r="AM162" s="594">
        <f t="shared" si="77"/>
        <v>0</v>
      </c>
      <c r="AN162" s="594">
        <f t="shared" si="78"/>
        <v>0</v>
      </c>
      <c r="AO162" s="594">
        <f t="shared" si="79"/>
        <v>0</v>
      </c>
      <c r="AP162" s="594">
        <f t="shared" si="84"/>
        <v>0</v>
      </c>
      <c r="AQ162">
        <f t="shared" si="80"/>
        <v>0</v>
      </c>
      <c r="AY162" s="749">
        <f>AZ162*(FinPlan!$D$710/12)</f>
        <v>0</v>
      </c>
      <c r="AZ162" s="738">
        <f>G161*FinPlan!$D$709</f>
        <v>0</v>
      </c>
      <c r="BJ162" s="736"/>
      <c r="BK162" s="610">
        <f t="shared" si="85"/>
        <v>136</v>
      </c>
      <c r="BM162" s="612">
        <f t="shared" si="88"/>
        <v>4108</v>
      </c>
      <c r="BO162" s="612">
        <f t="shared" si="89"/>
        <v>4138</v>
      </c>
      <c r="BQ162" s="610">
        <f t="shared" si="90"/>
        <v>30</v>
      </c>
      <c r="BS162">
        <f t="shared" si="86"/>
        <v>1911</v>
      </c>
      <c r="BY162">
        <f t="shared" si="81"/>
        <v>1911</v>
      </c>
    </row>
    <row r="163" spans="2:77" x14ac:dyDescent="0.2">
      <c r="B163" s="735">
        <f t="shared" si="69"/>
        <v>138</v>
      </c>
      <c r="C163" s="736">
        <f t="shared" si="82"/>
        <v>4169</v>
      </c>
      <c r="D163" s="610">
        <f t="shared" si="83"/>
        <v>137</v>
      </c>
      <c r="E163" s="752">
        <f t="shared" si="91"/>
        <v>31</v>
      </c>
      <c r="F163" s="737">
        <f>SUM($E$27:E163)</f>
        <v>4169</v>
      </c>
      <c r="G163" s="754">
        <f t="shared" si="65"/>
        <v>0</v>
      </c>
      <c r="H163" s="739">
        <f>IF(D163&lt;=FinPlan!$D$707,PPMT(FinPlan!$D$708/12,1,FinPlan!$D$707+1-D163,G162*(-1000),0)/1000,)</f>
        <v>0</v>
      </c>
      <c r="I163" s="740">
        <f>IF(D163&lt;=FinPlan!$D$707,IPMT(FinPlan!$D$708/12,1,FinPlan!$D$707,G162*(-1000),0)/1000,)</f>
        <v>0</v>
      </c>
      <c r="L163" s="738">
        <f t="shared" si="70"/>
        <v>0</v>
      </c>
      <c r="M163" s="741">
        <f>IF(E163&lt;=0,0,1/(1+E163*FinPlan!$D$708/365))</f>
        <v>1</v>
      </c>
      <c r="N163" s="664">
        <f t="shared" si="71"/>
        <v>0</v>
      </c>
      <c r="O163" s="738">
        <f t="shared" si="66"/>
        <v>0</v>
      </c>
      <c r="P163" s="754"/>
      <c r="R163">
        <f t="shared" si="72"/>
        <v>2036</v>
      </c>
      <c r="S163" s="743">
        <f t="shared" si="67"/>
        <v>0</v>
      </c>
      <c r="T163" s="744">
        <f t="shared" si="68"/>
        <v>0</v>
      </c>
      <c r="U163" s="744">
        <f t="shared" si="73"/>
        <v>0</v>
      </c>
      <c r="V163" s="745"/>
      <c r="W163">
        <f t="shared" si="87"/>
        <v>2036</v>
      </c>
      <c r="X163" s="745">
        <v>0</v>
      </c>
      <c r="Y163" s="745"/>
      <c r="Z163" s="745"/>
      <c r="AA163">
        <f t="shared" si="62"/>
        <v>1911</v>
      </c>
      <c r="AE163">
        <f t="shared" si="74"/>
        <v>1911</v>
      </c>
      <c r="AF163">
        <f t="shared" si="75"/>
        <v>5</v>
      </c>
      <c r="AG163">
        <f t="shared" si="63"/>
        <v>0</v>
      </c>
      <c r="AH163">
        <f t="shared" si="64"/>
        <v>0</v>
      </c>
      <c r="AJ163">
        <f t="shared" si="76"/>
        <v>2036</v>
      </c>
      <c r="AK163" s="594">
        <f>SUM($X$27:X163)</f>
        <v>0</v>
      </c>
      <c r="AL163" s="594">
        <f>SUM($S$27:S163)</f>
        <v>0</v>
      </c>
      <c r="AM163" s="594">
        <f t="shared" si="77"/>
        <v>0</v>
      </c>
      <c r="AN163" s="594">
        <f t="shared" si="78"/>
        <v>0</v>
      </c>
      <c r="AO163" s="594">
        <f t="shared" si="79"/>
        <v>0</v>
      </c>
      <c r="AP163" s="594">
        <f t="shared" si="84"/>
        <v>0</v>
      </c>
      <c r="AQ163">
        <f t="shared" si="80"/>
        <v>0</v>
      </c>
      <c r="AY163" s="749">
        <f>AZ163*(FinPlan!$D$710/12)</f>
        <v>0</v>
      </c>
      <c r="AZ163" s="738">
        <f>G162*FinPlan!$D$709</f>
        <v>0</v>
      </c>
      <c r="BJ163" s="736"/>
      <c r="BK163" s="610">
        <f t="shared" si="85"/>
        <v>137</v>
      </c>
      <c r="BM163" s="612">
        <f t="shared" si="88"/>
        <v>4138</v>
      </c>
      <c r="BO163" s="612">
        <f t="shared" si="89"/>
        <v>4169</v>
      </c>
      <c r="BQ163" s="610">
        <f t="shared" si="90"/>
        <v>31</v>
      </c>
      <c r="BS163">
        <f t="shared" si="86"/>
        <v>1911</v>
      </c>
      <c r="BY163">
        <f t="shared" si="81"/>
        <v>1911</v>
      </c>
    </row>
    <row r="164" spans="2:77" x14ac:dyDescent="0.2">
      <c r="B164" s="735">
        <f t="shared" si="69"/>
        <v>139</v>
      </c>
      <c r="C164" s="736">
        <f t="shared" si="82"/>
        <v>4199</v>
      </c>
      <c r="D164" s="610">
        <f t="shared" si="83"/>
        <v>138</v>
      </c>
      <c r="E164" s="752">
        <f t="shared" si="91"/>
        <v>30</v>
      </c>
      <c r="F164" s="737">
        <f>SUM($E$27:E164)</f>
        <v>4199</v>
      </c>
      <c r="G164" s="754">
        <f t="shared" si="65"/>
        <v>0</v>
      </c>
      <c r="H164" s="739">
        <f>IF(D164&lt;=FinPlan!$D$707,PPMT(FinPlan!$D$708/12,1,FinPlan!$D$707+1-D164,G163*(-1000),0)/1000,)</f>
        <v>0</v>
      </c>
      <c r="I164" s="740">
        <f>IF(D164&lt;=FinPlan!$D$707,IPMT(FinPlan!$D$708/12,1,FinPlan!$D$707,G163*(-1000),0)/1000,)</f>
        <v>0</v>
      </c>
      <c r="L164" s="738">
        <f t="shared" si="70"/>
        <v>0</v>
      </c>
      <c r="M164" s="741">
        <f>IF(E164&lt;=0,0,1/(1+E164*FinPlan!$D$708/365))</f>
        <v>1</v>
      </c>
      <c r="N164" s="664">
        <f t="shared" si="71"/>
        <v>0</v>
      </c>
      <c r="O164" s="738">
        <f t="shared" si="66"/>
        <v>0</v>
      </c>
      <c r="P164" s="754"/>
      <c r="R164">
        <f t="shared" si="72"/>
        <v>2037</v>
      </c>
      <c r="S164" s="743">
        <f t="shared" si="67"/>
        <v>0</v>
      </c>
      <c r="T164" s="744">
        <f t="shared" si="68"/>
        <v>0</v>
      </c>
      <c r="U164" s="744">
        <f t="shared" si="73"/>
        <v>0</v>
      </c>
      <c r="V164" s="745"/>
      <c r="W164">
        <f t="shared" si="87"/>
        <v>2037</v>
      </c>
      <c r="X164" s="745">
        <v>0</v>
      </c>
      <c r="Y164" s="745"/>
      <c r="Z164" s="745"/>
      <c r="AA164">
        <f t="shared" si="62"/>
        <v>1911</v>
      </c>
      <c r="AE164">
        <f t="shared" si="74"/>
        <v>1911</v>
      </c>
      <c r="AF164">
        <f t="shared" si="75"/>
        <v>6</v>
      </c>
      <c r="AG164">
        <f t="shared" si="63"/>
        <v>0</v>
      </c>
      <c r="AH164">
        <f t="shared" si="64"/>
        <v>0</v>
      </c>
      <c r="AJ164">
        <f t="shared" si="76"/>
        <v>2037</v>
      </c>
      <c r="AK164" s="594">
        <f>SUM($X$27:X164)</f>
        <v>0</v>
      </c>
      <c r="AL164" s="594">
        <f>SUM($S$27:S164)</f>
        <v>0</v>
      </c>
      <c r="AM164" s="594">
        <f t="shared" si="77"/>
        <v>0</v>
      </c>
      <c r="AN164" s="594">
        <f t="shared" si="78"/>
        <v>0</v>
      </c>
      <c r="AO164" s="594">
        <f t="shared" si="79"/>
        <v>0</v>
      </c>
      <c r="AP164" s="594">
        <f t="shared" si="84"/>
        <v>0</v>
      </c>
      <c r="AQ164">
        <f t="shared" si="80"/>
        <v>0</v>
      </c>
      <c r="AY164" s="749">
        <f>AZ164*(FinPlan!$D$710/12)</f>
        <v>0</v>
      </c>
      <c r="AZ164" s="738">
        <f>G163*FinPlan!$D$709</f>
        <v>0</v>
      </c>
      <c r="BJ164" s="736"/>
      <c r="BK164" s="610">
        <f t="shared" si="85"/>
        <v>138</v>
      </c>
      <c r="BM164" s="612">
        <f t="shared" si="88"/>
        <v>4169</v>
      </c>
      <c r="BO164" s="612">
        <f t="shared" si="89"/>
        <v>4199</v>
      </c>
      <c r="BQ164" s="610">
        <f t="shared" si="90"/>
        <v>30</v>
      </c>
      <c r="BS164">
        <f t="shared" si="86"/>
        <v>1911</v>
      </c>
      <c r="BY164">
        <f t="shared" si="81"/>
        <v>1911</v>
      </c>
    </row>
    <row r="165" spans="2:77" x14ac:dyDescent="0.2">
      <c r="B165" s="735">
        <f t="shared" si="69"/>
        <v>140</v>
      </c>
      <c r="C165" s="736">
        <f t="shared" si="82"/>
        <v>4230</v>
      </c>
      <c r="D165" s="610">
        <f t="shared" si="83"/>
        <v>139</v>
      </c>
      <c r="E165" s="752">
        <f t="shared" si="91"/>
        <v>31</v>
      </c>
      <c r="F165" s="737">
        <f>SUM($E$27:E165)</f>
        <v>4230</v>
      </c>
      <c r="G165" s="754">
        <f t="shared" si="65"/>
        <v>0</v>
      </c>
      <c r="H165" s="739">
        <f>IF(D165&lt;=FinPlan!$D$707,PPMT(FinPlan!$D$708/12,1,FinPlan!$D$707+1-D165,G164*(-1000),0)/1000,)</f>
        <v>0</v>
      </c>
      <c r="I165" s="740">
        <f>IF(D165&lt;=FinPlan!$D$707,IPMT(FinPlan!$D$708/12,1,FinPlan!$D$707,G164*(-1000),0)/1000,)</f>
        <v>0</v>
      </c>
      <c r="L165" s="738">
        <f t="shared" si="70"/>
        <v>0</v>
      </c>
      <c r="M165" s="741">
        <f>IF(E165&lt;=0,0,1/(1+E165*FinPlan!$D$708/365))</f>
        <v>1</v>
      </c>
      <c r="N165" s="664">
        <f t="shared" si="71"/>
        <v>0</v>
      </c>
      <c r="O165" s="738">
        <f t="shared" si="66"/>
        <v>0</v>
      </c>
      <c r="P165" s="754"/>
      <c r="R165">
        <f t="shared" si="72"/>
        <v>2038</v>
      </c>
      <c r="S165" s="743">
        <f t="shared" si="67"/>
        <v>0</v>
      </c>
      <c r="T165" s="744">
        <f t="shared" si="68"/>
        <v>0</v>
      </c>
      <c r="U165" s="744">
        <f t="shared" si="73"/>
        <v>0</v>
      </c>
      <c r="V165" s="745"/>
      <c r="W165">
        <f t="shared" si="87"/>
        <v>2038</v>
      </c>
      <c r="X165" s="745">
        <v>0</v>
      </c>
      <c r="Y165" s="745"/>
      <c r="Z165" s="745"/>
      <c r="AA165">
        <f t="shared" si="62"/>
        <v>1911</v>
      </c>
      <c r="AE165">
        <f t="shared" si="74"/>
        <v>1911</v>
      </c>
      <c r="AF165">
        <f t="shared" si="75"/>
        <v>7</v>
      </c>
      <c r="AG165">
        <f t="shared" si="63"/>
        <v>0</v>
      </c>
      <c r="AH165">
        <f t="shared" si="64"/>
        <v>0</v>
      </c>
      <c r="AJ165">
        <f t="shared" si="76"/>
        <v>2038</v>
      </c>
      <c r="AK165" s="594">
        <f>SUM($X$27:X165)</f>
        <v>0</v>
      </c>
      <c r="AL165" s="594">
        <f>SUM($S$27:S165)</f>
        <v>0</v>
      </c>
      <c r="AM165" s="594">
        <f t="shared" si="77"/>
        <v>0</v>
      </c>
      <c r="AN165" s="594">
        <f t="shared" si="78"/>
        <v>0</v>
      </c>
      <c r="AO165" s="594">
        <f t="shared" si="79"/>
        <v>0</v>
      </c>
      <c r="AP165" s="594">
        <f t="shared" si="84"/>
        <v>0</v>
      </c>
      <c r="AQ165">
        <f t="shared" si="80"/>
        <v>0</v>
      </c>
      <c r="AY165" s="749">
        <f>AZ165*(FinPlan!$D$710/12)</f>
        <v>0</v>
      </c>
      <c r="AZ165" s="738">
        <f>G164*FinPlan!$D$709</f>
        <v>0</v>
      </c>
      <c r="BJ165" s="736"/>
      <c r="BK165" s="610">
        <f t="shared" si="85"/>
        <v>139</v>
      </c>
      <c r="BM165" s="612">
        <f t="shared" si="88"/>
        <v>4199</v>
      </c>
      <c r="BO165" s="612">
        <f t="shared" si="89"/>
        <v>4230</v>
      </c>
      <c r="BQ165" s="610">
        <f t="shared" si="90"/>
        <v>31</v>
      </c>
      <c r="BS165">
        <f t="shared" si="86"/>
        <v>1911</v>
      </c>
      <c r="BY165">
        <f t="shared" si="81"/>
        <v>1911</v>
      </c>
    </row>
    <row r="166" spans="2:77" x14ac:dyDescent="0.2">
      <c r="B166" s="735">
        <f t="shared" si="69"/>
        <v>141</v>
      </c>
      <c r="C166" s="736">
        <f t="shared" si="82"/>
        <v>4261</v>
      </c>
      <c r="D166" s="610">
        <f t="shared" si="83"/>
        <v>140</v>
      </c>
      <c r="E166" s="752">
        <f t="shared" si="91"/>
        <v>31</v>
      </c>
      <c r="F166" s="737">
        <f>SUM($E$27:E166)</f>
        <v>4261</v>
      </c>
      <c r="G166" s="754">
        <f t="shared" si="65"/>
        <v>0</v>
      </c>
      <c r="H166" s="739">
        <f>IF(D166&lt;=FinPlan!$D$707,PPMT(FinPlan!$D$708/12,1,FinPlan!$D$707+1-D166,G165*(-1000),0)/1000,)</f>
        <v>0</v>
      </c>
      <c r="I166" s="740">
        <f>IF(D166&lt;=FinPlan!$D$707,IPMT(FinPlan!$D$708/12,1,FinPlan!$D$707,G165*(-1000),0)/1000,)</f>
        <v>0</v>
      </c>
      <c r="L166" s="738">
        <f t="shared" si="70"/>
        <v>0</v>
      </c>
      <c r="M166" s="741">
        <f>IF(E166&lt;=0,0,1/(1+E166*FinPlan!$D$708/365))</f>
        <v>1</v>
      </c>
      <c r="N166" s="664">
        <f t="shared" si="71"/>
        <v>0</v>
      </c>
      <c r="O166" s="738">
        <f t="shared" si="66"/>
        <v>0</v>
      </c>
      <c r="P166" s="754"/>
      <c r="R166">
        <f t="shared" si="72"/>
        <v>2039</v>
      </c>
      <c r="S166" s="743">
        <f t="shared" si="67"/>
        <v>0</v>
      </c>
      <c r="T166" s="744">
        <f t="shared" si="68"/>
        <v>0</v>
      </c>
      <c r="U166" s="744">
        <f t="shared" si="73"/>
        <v>0</v>
      </c>
      <c r="V166" s="745"/>
      <c r="W166">
        <f t="shared" si="87"/>
        <v>2039</v>
      </c>
      <c r="X166" s="745">
        <v>0</v>
      </c>
      <c r="Y166" s="745"/>
      <c r="Z166" s="745"/>
      <c r="AA166">
        <f t="shared" si="62"/>
        <v>1911</v>
      </c>
      <c r="AE166">
        <f t="shared" si="74"/>
        <v>1911</v>
      </c>
      <c r="AF166">
        <f t="shared" si="75"/>
        <v>8</v>
      </c>
      <c r="AG166">
        <f t="shared" si="63"/>
        <v>0</v>
      </c>
      <c r="AH166">
        <f t="shared" si="64"/>
        <v>0</v>
      </c>
      <c r="AJ166">
        <f t="shared" si="76"/>
        <v>2039</v>
      </c>
      <c r="AK166" s="594">
        <f>SUM($X$27:X166)</f>
        <v>0</v>
      </c>
      <c r="AL166" s="594">
        <f>SUM($S$27:S166)</f>
        <v>0</v>
      </c>
      <c r="AM166" s="594">
        <f t="shared" si="77"/>
        <v>0</v>
      </c>
      <c r="AN166" s="594">
        <f t="shared" si="78"/>
        <v>0</v>
      </c>
      <c r="AO166" s="594">
        <f t="shared" si="79"/>
        <v>0</v>
      </c>
      <c r="AP166" s="594">
        <f t="shared" si="84"/>
        <v>0</v>
      </c>
      <c r="AQ166">
        <f t="shared" si="80"/>
        <v>0</v>
      </c>
      <c r="AY166" s="749">
        <f>AZ166*(FinPlan!$D$710/12)</f>
        <v>0</v>
      </c>
      <c r="AZ166" s="738">
        <f>G165*FinPlan!$D$709</f>
        <v>0</v>
      </c>
      <c r="BJ166" s="736"/>
      <c r="BK166" s="610">
        <f t="shared" si="85"/>
        <v>140</v>
      </c>
      <c r="BM166" s="612">
        <f t="shared" si="88"/>
        <v>4230</v>
      </c>
      <c r="BO166" s="612">
        <f t="shared" si="89"/>
        <v>4261</v>
      </c>
      <c r="BQ166" s="610">
        <f t="shared" si="90"/>
        <v>31</v>
      </c>
      <c r="BS166">
        <f t="shared" si="86"/>
        <v>1911</v>
      </c>
      <c r="BY166">
        <f t="shared" si="81"/>
        <v>1911</v>
      </c>
    </row>
    <row r="167" spans="2:77" x14ac:dyDescent="0.2">
      <c r="B167" s="735">
        <f t="shared" si="69"/>
        <v>142</v>
      </c>
      <c r="C167" s="736">
        <f t="shared" si="82"/>
        <v>4291</v>
      </c>
      <c r="D167" s="610">
        <f t="shared" si="83"/>
        <v>141</v>
      </c>
      <c r="E167" s="752">
        <f t="shared" si="91"/>
        <v>30</v>
      </c>
      <c r="F167" s="737">
        <f>SUM($E$27:E167)</f>
        <v>4291</v>
      </c>
      <c r="G167" s="754">
        <f t="shared" si="65"/>
        <v>0</v>
      </c>
      <c r="H167" s="739">
        <f>IF(D167&lt;=FinPlan!$D$707,PPMT(FinPlan!$D$708/12,1,FinPlan!$D$707+1-D167,G166*(-1000),0)/1000,)</f>
        <v>0</v>
      </c>
      <c r="I167" s="740">
        <f>IF(D167&lt;=FinPlan!$D$707,IPMT(FinPlan!$D$708/12,1,FinPlan!$D$707,G166*(-1000),0)/1000,)</f>
        <v>0</v>
      </c>
      <c r="L167" s="738">
        <f t="shared" si="70"/>
        <v>0</v>
      </c>
      <c r="M167" s="741">
        <f>IF(E167&lt;=0,0,1/(1+E167*FinPlan!$D$708/365))</f>
        <v>1</v>
      </c>
      <c r="N167" s="664">
        <f t="shared" si="71"/>
        <v>0</v>
      </c>
      <c r="O167" s="738">
        <f t="shared" si="66"/>
        <v>0</v>
      </c>
      <c r="P167" s="754"/>
      <c r="R167">
        <f t="shared" si="72"/>
        <v>2040</v>
      </c>
      <c r="S167" s="743">
        <f t="shared" si="67"/>
        <v>0</v>
      </c>
      <c r="T167" s="744">
        <f t="shared" si="68"/>
        <v>0</v>
      </c>
      <c r="U167" s="744">
        <f t="shared" si="73"/>
        <v>0</v>
      </c>
      <c r="V167" s="745"/>
      <c r="W167">
        <f t="shared" si="87"/>
        <v>2040</v>
      </c>
      <c r="X167" s="745">
        <v>0</v>
      </c>
      <c r="Y167" s="745"/>
      <c r="Z167" s="745"/>
      <c r="AA167">
        <f t="shared" si="62"/>
        <v>1911</v>
      </c>
      <c r="AE167">
        <f t="shared" si="74"/>
        <v>1911</v>
      </c>
      <c r="AF167">
        <f t="shared" si="75"/>
        <v>9</v>
      </c>
      <c r="AG167">
        <f t="shared" si="63"/>
        <v>0</v>
      </c>
      <c r="AH167">
        <f t="shared" si="64"/>
        <v>0</v>
      </c>
      <c r="AJ167">
        <f t="shared" si="76"/>
        <v>2040</v>
      </c>
      <c r="AK167" s="594">
        <f>SUM($X$27:X167)</f>
        <v>0</v>
      </c>
      <c r="AL167" s="594">
        <f>SUM($S$27:S167)</f>
        <v>0</v>
      </c>
      <c r="AM167" s="594">
        <f t="shared" si="77"/>
        <v>0</v>
      </c>
      <c r="AN167" s="594">
        <f t="shared" si="78"/>
        <v>0</v>
      </c>
      <c r="AO167" s="594">
        <f t="shared" si="79"/>
        <v>0</v>
      </c>
      <c r="AP167" s="594">
        <f t="shared" si="84"/>
        <v>0</v>
      </c>
      <c r="AQ167">
        <f t="shared" si="80"/>
        <v>0</v>
      </c>
      <c r="AY167" s="749">
        <f>AZ167*(FinPlan!$D$710/12)</f>
        <v>0</v>
      </c>
      <c r="AZ167" s="738">
        <f>G166*FinPlan!$D$709</f>
        <v>0</v>
      </c>
      <c r="BJ167" s="736"/>
      <c r="BK167" s="610">
        <f t="shared" si="85"/>
        <v>141</v>
      </c>
      <c r="BM167" s="612">
        <f t="shared" si="88"/>
        <v>4261</v>
      </c>
      <c r="BO167" s="612">
        <f t="shared" si="89"/>
        <v>4291</v>
      </c>
      <c r="BQ167" s="610">
        <f t="shared" si="90"/>
        <v>30</v>
      </c>
      <c r="BS167">
        <f t="shared" si="86"/>
        <v>1911</v>
      </c>
      <c r="BY167">
        <f t="shared" si="81"/>
        <v>1911</v>
      </c>
    </row>
    <row r="168" spans="2:77" x14ac:dyDescent="0.2">
      <c r="B168" s="735">
        <f t="shared" si="69"/>
        <v>143</v>
      </c>
      <c r="C168" s="736">
        <f t="shared" si="82"/>
        <v>4322</v>
      </c>
      <c r="D168" s="610">
        <f t="shared" si="83"/>
        <v>142</v>
      </c>
      <c r="E168" s="752">
        <f t="shared" si="91"/>
        <v>31</v>
      </c>
      <c r="F168" s="737">
        <f>SUM($E$27:E168)</f>
        <v>4322</v>
      </c>
      <c r="G168" s="754">
        <f t="shared" si="65"/>
        <v>0</v>
      </c>
      <c r="H168" s="739">
        <f>IF(D168&lt;=FinPlan!$D$707,PPMT(FinPlan!$D$708/12,1,FinPlan!$D$707+1-D168,G167*(-1000),0)/1000,)</f>
        <v>0</v>
      </c>
      <c r="I168" s="740">
        <f>IF(D168&lt;=FinPlan!$D$707,IPMT(FinPlan!$D$708/12,1,FinPlan!$D$707,G167*(-1000),0)/1000,)</f>
        <v>0</v>
      </c>
      <c r="L168" s="738">
        <f t="shared" si="70"/>
        <v>0</v>
      </c>
      <c r="M168" s="741">
        <f>IF(E168&lt;=0,0,1/(1+E168*FinPlan!$D$708/365))</f>
        <v>1</v>
      </c>
      <c r="N168" s="664">
        <f t="shared" si="71"/>
        <v>0</v>
      </c>
      <c r="O168" s="738">
        <f t="shared" si="66"/>
        <v>0</v>
      </c>
      <c r="P168" s="754"/>
      <c r="R168">
        <f t="shared" si="72"/>
        <v>2041</v>
      </c>
      <c r="S168" s="743">
        <f t="shared" si="67"/>
        <v>0</v>
      </c>
      <c r="T168" s="744">
        <f t="shared" si="68"/>
        <v>0</v>
      </c>
      <c r="U168" s="744">
        <f t="shared" si="73"/>
        <v>0</v>
      </c>
      <c r="V168" s="745"/>
      <c r="W168">
        <f t="shared" si="87"/>
        <v>2041</v>
      </c>
      <c r="X168" s="745">
        <v>0</v>
      </c>
      <c r="Y168" s="745"/>
      <c r="Z168" s="745"/>
      <c r="AA168">
        <f t="shared" si="62"/>
        <v>1911</v>
      </c>
      <c r="AE168">
        <f t="shared" si="74"/>
        <v>1911</v>
      </c>
      <c r="AF168">
        <f t="shared" si="75"/>
        <v>10</v>
      </c>
      <c r="AG168">
        <f t="shared" si="63"/>
        <v>0</v>
      </c>
      <c r="AH168">
        <f t="shared" si="64"/>
        <v>0</v>
      </c>
      <c r="AJ168">
        <f t="shared" si="76"/>
        <v>2041</v>
      </c>
      <c r="AK168" s="594">
        <f>SUM($X$27:X168)</f>
        <v>0</v>
      </c>
      <c r="AL168" s="594">
        <f>SUM($S$27:S168)</f>
        <v>0</v>
      </c>
      <c r="AM168" s="594">
        <f t="shared" si="77"/>
        <v>0</v>
      </c>
      <c r="AN168" s="594">
        <f t="shared" si="78"/>
        <v>0</v>
      </c>
      <c r="AO168" s="594">
        <f t="shared" si="79"/>
        <v>0</v>
      </c>
      <c r="AP168" s="594">
        <f t="shared" si="84"/>
        <v>0</v>
      </c>
      <c r="AQ168">
        <f t="shared" si="80"/>
        <v>0</v>
      </c>
      <c r="AY168" s="749">
        <f>AZ168*(FinPlan!$D$710/12)</f>
        <v>0</v>
      </c>
      <c r="AZ168" s="738">
        <f>G167*FinPlan!$D$709</f>
        <v>0</v>
      </c>
      <c r="BJ168" s="736"/>
      <c r="BK168" s="610">
        <f t="shared" si="85"/>
        <v>142</v>
      </c>
      <c r="BM168" s="612">
        <f t="shared" si="88"/>
        <v>4291</v>
      </c>
      <c r="BO168" s="612">
        <f t="shared" si="89"/>
        <v>4322</v>
      </c>
      <c r="BQ168" s="610">
        <f t="shared" si="90"/>
        <v>31</v>
      </c>
      <c r="BS168">
        <f t="shared" si="86"/>
        <v>1911</v>
      </c>
      <c r="BY168">
        <f t="shared" si="81"/>
        <v>1911</v>
      </c>
    </row>
    <row r="169" spans="2:77" x14ac:dyDescent="0.2">
      <c r="B169" s="735">
        <f t="shared" si="69"/>
        <v>144</v>
      </c>
      <c r="C169" s="736">
        <f t="shared" si="82"/>
        <v>4352</v>
      </c>
      <c r="D169" s="610">
        <f t="shared" si="83"/>
        <v>143</v>
      </c>
      <c r="E169" s="752">
        <f t="shared" si="91"/>
        <v>30</v>
      </c>
      <c r="F169" s="737">
        <f>SUM($E$27:E169)</f>
        <v>4352</v>
      </c>
      <c r="G169" s="754">
        <f t="shared" si="65"/>
        <v>0</v>
      </c>
      <c r="H169" s="739">
        <f>IF(D169&lt;=FinPlan!$D$707,PPMT(FinPlan!$D$708/12,1,FinPlan!$D$707+1-D169,G168*(-1000),0)/1000,)</f>
        <v>0</v>
      </c>
      <c r="I169" s="740">
        <f>IF(D169&lt;=FinPlan!$D$707,IPMT(FinPlan!$D$708/12,1,FinPlan!$D$707,G168*(-1000),0)/1000,)</f>
        <v>0</v>
      </c>
      <c r="L169" s="738">
        <f t="shared" si="70"/>
        <v>0</v>
      </c>
      <c r="M169" s="741">
        <f>IF(E169&lt;=0,0,1/(1+E169*FinPlan!$D$708/365))</f>
        <v>1</v>
      </c>
      <c r="N169" s="664">
        <f t="shared" si="71"/>
        <v>0</v>
      </c>
      <c r="O169" s="738">
        <f t="shared" si="66"/>
        <v>0</v>
      </c>
      <c r="P169" s="754"/>
      <c r="R169">
        <f t="shared" si="72"/>
        <v>2042</v>
      </c>
      <c r="S169" s="743">
        <f t="shared" si="67"/>
        <v>0</v>
      </c>
      <c r="T169" s="744">
        <f t="shared" si="68"/>
        <v>0</v>
      </c>
      <c r="U169" s="744">
        <f t="shared" si="73"/>
        <v>0</v>
      </c>
      <c r="V169" s="745"/>
      <c r="W169">
        <f t="shared" si="87"/>
        <v>2042</v>
      </c>
      <c r="X169" s="745">
        <v>0</v>
      </c>
      <c r="Y169" s="745"/>
      <c r="Z169" s="745"/>
      <c r="AA169">
        <f t="shared" si="62"/>
        <v>1911</v>
      </c>
      <c r="AE169">
        <f t="shared" si="74"/>
        <v>1911</v>
      </c>
      <c r="AF169">
        <f t="shared" si="75"/>
        <v>11</v>
      </c>
      <c r="AG169">
        <f t="shared" si="63"/>
        <v>0</v>
      </c>
      <c r="AH169">
        <f t="shared" si="64"/>
        <v>0</v>
      </c>
      <c r="AJ169">
        <f t="shared" si="76"/>
        <v>2042</v>
      </c>
      <c r="AK169" s="594">
        <f>SUM($X$27:X169)</f>
        <v>0</v>
      </c>
      <c r="AL169" s="594">
        <f>SUM($S$27:S169)</f>
        <v>0</v>
      </c>
      <c r="AM169" s="594">
        <f t="shared" si="77"/>
        <v>0</v>
      </c>
      <c r="AN169" s="594">
        <f t="shared" si="78"/>
        <v>0</v>
      </c>
      <c r="AO169" s="594">
        <f t="shared" si="79"/>
        <v>0</v>
      </c>
      <c r="AP169" s="594">
        <f t="shared" si="84"/>
        <v>0</v>
      </c>
      <c r="AQ169">
        <f t="shared" si="80"/>
        <v>0</v>
      </c>
      <c r="AY169" s="749">
        <f>AZ169*(FinPlan!$D$710/12)</f>
        <v>0</v>
      </c>
      <c r="AZ169" s="738">
        <f>G168*FinPlan!$D$709</f>
        <v>0</v>
      </c>
      <c r="BJ169" s="736"/>
      <c r="BK169" s="610">
        <f t="shared" si="85"/>
        <v>143</v>
      </c>
      <c r="BM169" s="612">
        <f t="shared" si="88"/>
        <v>4322</v>
      </c>
      <c r="BO169" s="612">
        <f t="shared" si="89"/>
        <v>4352</v>
      </c>
      <c r="BQ169" s="610">
        <f t="shared" si="90"/>
        <v>30</v>
      </c>
      <c r="BS169">
        <f t="shared" si="86"/>
        <v>1911</v>
      </c>
      <c r="BY169">
        <f t="shared" si="81"/>
        <v>1911</v>
      </c>
    </row>
    <row r="170" spans="2:77" x14ac:dyDescent="0.2">
      <c r="B170" s="735">
        <f t="shared" si="69"/>
        <v>145</v>
      </c>
      <c r="C170" s="736">
        <f t="shared" si="82"/>
        <v>4383</v>
      </c>
      <c r="D170" s="610">
        <f t="shared" si="83"/>
        <v>144</v>
      </c>
      <c r="E170" s="752">
        <f t="shared" si="91"/>
        <v>31</v>
      </c>
      <c r="F170" s="737">
        <f>SUM($E$27:E170)</f>
        <v>4383</v>
      </c>
      <c r="G170" s="754">
        <f t="shared" si="65"/>
        <v>0</v>
      </c>
      <c r="H170" s="739">
        <f>IF(D170&lt;=FinPlan!$D$707,PPMT(FinPlan!$D$708/12,1,FinPlan!$D$707+1-D170,G169*(-1000),0)/1000,)</f>
        <v>0</v>
      </c>
      <c r="I170" s="740">
        <f>IF(D170&lt;=FinPlan!$D$707,IPMT(FinPlan!$D$708/12,1,FinPlan!$D$707,G169*(-1000),0)/1000,)</f>
        <v>0</v>
      </c>
      <c r="L170" s="738">
        <f t="shared" si="70"/>
        <v>0</v>
      </c>
      <c r="M170" s="741">
        <f>IF(E170&lt;=0,0,1/(1+E170*FinPlan!$D$708/365))</f>
        <v>1</v>
      </c>
      <c r="N170" s="664">
        <f t="shared" si="71"/>
        <v>0</v>
      </c>
      <c r="O170" s="738">
        <f t="shared" si="66"/>
        <v>0</v>
      </c>
      <c r="P170" s="754"/>
      <c r="R170">
        <f t="shared" si="72"/>
        <v>2043</v>
      </c>
      <c r="S170" s="743">
        <f t="shared" si="67"/>
        <v>0</v>
      </c>
      <c r="T170" s="744">
        <f t="shared" si="68"/>
        <v>0</v>
      </c>
      <c r="U170" s="744">
        <f t="shared" si="73"/>
        <v>0</v>
      </c>
      <c r="V170" s="745"/>
      <c r="W170">
        <f t="shared" si="87"/>
        <v>2043</v>
      </c>
      <c r="X170" s="745">
        <v>0</v>
      </c>
      <c r="Y170" s="745"/>
      <c r="Z170" s="745"/>
      <c r="AA170">
        <f t="shared" si="62"/>
        <v>1911</v>
      </c>
      <c r="AE170">
        <f t="shared" si="74"/>
        <v>1911</v>
      </c>
      <c r="AF170">
        <f t="shared" si="75"/>
        <v>12</v>
      </c>
      <c r="AG170">
        <f t="shared" si="63"/>
        <v>0</v>
      </c>
      <c r="AH170">
        <f t="shared" si="64"/>
        <v>0</v>
      </c>
      <c r="AJ170">
        <f t="shared" si="76"/>
        <v>2043</v>
      </c>
      <c r="AK170" s="594">
        <f>SUM($X$27:X170)</f>
        <v>0</v>
      </c>
      <c r="AL170" s="594">
        <f>SUM($S$27:S170)</f>
        <v>0</v>
      </c>
      <c r="AM170" s="594">
        <f t="shared" si="77"/>
        <v>0</v>
      </c>
      <c r="AN170" s="594">
        <f t="shared" si="78"/>
        <v>0</v>
      </c>
      <c r="AO170" s="594">
        <f t="shared" si="79"/>
        <v>0</v>
      </c>
      <c r="AP170" s="594">
        <f t="shared" si="84"/>
        <v>0</v>
      </c>
      <c r="AQ170">
        <f t="shared" si="80"/>
        <v>0</v>
      </c>
      <c r="AY170" s="749">
        <f>AZ170*(FinPlan!$D$710/12)</f>
        <v>0</v>
      </c>
      <c r="AZ170" s="738">
        <f>G169*FinPlan!$D$709</f>
        <v>0</v>
      </c>
      <c r="BJ170" s="736"/>
      <c r="BK170" s="610">
        <f t="shared" si="85"/>
        <v>144</v>
      </c>
      <c r="BM170" s="612">
        <f t="shared" si="88"/>
        <v>4352</v>
      </c>
      <c r="BO170" s="612">
        <f t="shared" si="89"/>
        <v>4383</v>
      </c>
      <c r="BQ170" s="610">
        <f t="shared" si="90"/>
        <v>31</v>
      </c>
      <c r="BS170">
        <f t="shared" si="86"/>
        <v>1911</v>
      </c>
      <c r="BY170">
        <f t="shared" si="81"/>
        <v>1911</v>
      </c>
    </row>
    <row r="171" spans="2:77" x14ac:dyDescent="0.2">
      <c r="B171" s="735">
        <f t="shared" si="69"/>
        <v>146</v>
      </c>
      <c r="C171" s="736">
        <f t="shared" si="82"/>
        <v>4414</v>
      </c>
      <c r="D171" s="610">
        <f t="shared" si="83"/>
        <v>145</v>
      </c>
      <c r="E171" s="752">
        <f t="shared" si="91"/>
        <v>31</v>
      </c>
      <c r="F171" s="737">
        <f>SUM($E$27:E171)</f>
        <v>4414</v>
      </c>
      <c r="G171" s="754">
        <f t="shared" si="65"/>
        <v>0</v>
      </c>
      <c r="H171" s="739">
        <f>IF(D171&lt;=FinPlan!$D$707,PPMT(FinPlan!$D$708/12,1,FinPlan!$D$707+1-D171,G170*(-1000),0)/1000,)</f>
        <v>0</v>
      </c>
      <c r="I171" s="740">
        <f>IF(D171&lt;=FinPlan!$D$707,IPMT(FinPlan!$D$708/12,1,FinPlan!$D$707,G170*(-1000),0)/1000,)</f>
        <v>0</v>
      </c>
      <c r="L171" s="738">
        <f t="shared" si="70"/>
        <v>0</v>
      </c>
      <c r="M171" s="741">
        <f>IF(E171&lt;=0,0,1/(1+E171*FinPlan!$D$708/365))</f>
        <v>1</v>
      </c>
      <c r="N171" s="664">
        <f t="shared" si="71"/>
        <v>0</v>
      </c>
      <c r="O171" s="738">
        <f t="shared" si="66"/>
        <v>0</v>
      </c>
      <c r="P171" s="754"/>
      <c r="R171">
        <f t="shared" si="72"/>
        <v>2044</v>
      </c>
      <c r="S171" s="743">
        <f t="shared" si="67"/>
        <v>0</v>
      </c>
      <c r="T171" s="744">
        <f t="shared" si="68"/>
        <v>0</v>
      </c>
      <c r="U171" s="744">
        <f t="shared" si="73"/>
        <v>0</v>
      </c>
      <c r="V171" s="745"/>
      <c r="W171">
        <f t="shared" si="87"/>
        <v>2044</v>
      </c>
      <c r="X171" s="745">
        <v>0</v>
      </c>
      <c r="Y171" s="745"/>
      <c r="Z171" s="745"/>
      <c r="AA171">
        <f t="shared" si="62"/>
        <v>1912</v>
      </c>
      <c r="AE171">
        <f t="shared" si="74"/>
        <v>1912</v>
      </c>
      <c r="AF171">
        <f t="shared" si="75"/>
        <v>1</v>
      </c>
      <c r="AG171">
        <f t="shared" si="63"/>
        <v>0</v>
      </c>
      <c r="AH171">
        <f t="shared" si="64"/>
        <v>0</v>
      </c>
      <c r="AJ171">
        <f t="shared" si="76"/>
        <v>2044</v>
      </c>
      <c r="AK171" s="594">
        <f>SUM($X$27:X171)</f>
        <v>0</v>
      </c>
      <c r="AL171" s="594">
        <f>SUM($S$27:S171)</f>
        <v>0</v>
      </c>
      <c r="AM171" s="594">
        <f t="shared" si="77"/>
        <v>0</v>
      </c>
      <c r="AN171" s="594">
        <f t="shared" si="78"/>
        <v>0</v>
      </c>
      <c r="AO171" s="594">
        <f t="shared" si="79"/>
        <v>0</v>
      </c>
      <c r="AP171" s="594">
        <f t="shared" si="84"/>
        <v>0</v>
      </c>
      <c r="AQ171">
        <f t="shared" si="80"/>
        <v>0</v>
      </c>
      <c r="AY171" s="749">
        <f>AZ171*(FinPlan!$D$710/12)</f>
        <v>0</v>
      </c>
      <c r="AZ171" s="738">
        <f>G170*FinPlan!$D$709</f>
        <v>0</v>
      </c>
      <c r="BJ171" s="736"/>
      <c r="BK171" s="610">
        <f t="shared" si="85"/>
        <v>145</v>
      </c>
      <c r="BM171" s="612">
        <f t="shared" si="88"/>
        <v>4383</v>
      </c>
      <c r="BO171" s="612">
        <f t="shared" si="89"/>
        <v>4414</v>
      </c>
      <c r="BQ171" s="610">
        <f t="shared" si="90"/>
        <v>31</v>
      </c>
      <c r="BS171">
        <f t="shared" si="86"/>
        <v>1912</v>
      </c>
      <c r="BY171">
        <f t="shared" si="81"/>
        <v>1912</v>
      </c>
    </row>
    <row r="172" spans="2:77" x14ac:dyDescent="0.2">
      <c r="B172" s="735">
        <f t="shared" si="69"/>
        <v>147</v>
      </c>
      <c r="C172" s="736">
        <f t="shared" si="82"/>
        <v>4443</v>
      </c>
      <c r="D172" s="610">
        <f t="shared" si="83"/>
        <v>146</v>
      </c>
      <c r="E172" s="752">
        <f t="shared" si="91"/>
        <v>29</v>
      </c>
      <c r="F172" s="737">
        <f>SUM($E$27:E172)</f>
        <v>4443</v>
      </c>
      <c r="G172" s="754">
        <f t="shared" si="65"/>
        <v>0</v>
      </c>
      <c r="H172" s="739">
        <f>IF(D172&lt;=FinPlan!$D$707,PPMT(FinPlan!$D$708/12,1,FinPlan!$D$707+1-D172,G171*(-1000),0)/1000,)</f>
        <v>0</v>
      </c>
      <c r="I172" s="740">
        <f>IF(D172&lt;=FinPlan!$D$707,IPMT(FinPlan!$D$708/12,1,FinPlan!$D$707,G171*(-1000),0)/1000,)</f>
        <v>0</v>
      </c>
      <c r="L172" s="738">
        <f t="shared" si="70"/>
        <v>0</v>
      </c>
      <c r="M172" s="741">
        <f>IF(E172&lt;=0,0,1/(1+E172*FinPlan!$D$708/365))</f>
        <v>1</v>
      </c>
      <c r="N172" s="664">
        <f t="shared" si="71"/>
        <v>0</v>
      </c>
      <c r="O172" s="738">
        <f t="shared" si="66"/>
        <v>0</v>
      </c>
      <c r="P172" s="754"/>
      <c r="R172">
        <f t="shared" si="72"/>
        <v>2045</v>
      </c>
      <c r="S172" s="743">
        <f t="shared" si="67"/>
        <v>0</v>
      </c>
      <c r="T172" s="744">
        <f t="shared" si="68"/>
        <v>0</v>
      </c>
      <c r="U172" s="744">
        <f t="shared" si="73"/>
        <v>0</v>
      </c>
      <c r="V172" s="745"/>
      <c r="W172">
        <f t="shared" si="87"/>
        <v>2045</v>
      </c>
      <c r="X172" s="745">
        <v>0</v>
      </c>
      <c r="Y172" s="745"/>
      <c r="Z172" s="745"/>
      <c r="AA172">
        <f t="shared" si="62"/>
        <v>1912</v>
      </c>
      <c r="AE172">
        <f t="shared" si="74"/>
        <v>1912</v>
      </c>
      <c r="AF172">
        <f t="shared" si="75"/>
        <v>2</v>
      </c>
      <c r="AG172">
        <f t="shared" si="63"/>
        <v>0</v>
      </c>
      <c r="AH172">
        <f t="shared" si="64"/>
        <v>0</v>
      </c>
      <c r="AJ172">
        <f t="shared" si="76"/>
        <v>2045</v>
      </c>
      <c r="AK172" s="594">
        <f>SUM($X$27:X172)</f>
        <v>0</v>
      </c>
      <c r="AL172" s="594">
        <f>SUM($S$27:S172)</f>
        <v>0</v>
      </c>
      <c r="AM172" s="594">
        <f t="shared" si="77"/>
        <v>0</v>
      </c>
      <c r="AN172" s="594">
        <f t="shared" si="78"/>
        <v>0</v>
      </c>
      <c r="AO172" s="594">
        <f t="shared" si="79"/>
        <v>0</v>
      </c>
      <c r="AP172" s="594">
        <f t="shared" si="84"/>
        <v>0</v>
      </c>
      <c r="AQ172">
        <f t="shared" si="80"/>
        <v>0</v>
      </c>
      <c r="AY172" s="749">
        <f>AZ172*(FinPlan!$D$710/12)</f>
        <v>0</v>
      </c>
      <c r="AZ172" s="738">
        <f>G171*FinPlan!$D$709</f>
        <v>0</v>
      </c>
      <c r="BJ172" s="736"/>
      <c r="BK172" s="610">
        <f t="shared" si="85"/>
        <v>146</v>
      </c>
      <c r="BM172" s="612">
        <f t="shared" si="88"/>
        <v>4414</v>
      </c>
      <c r="BO172" s="612">
        <f t="shared" si="89"/>
        <v>4443</v>
      </c>
      <c r="BQ172" s="610">
        <f t="shared" si="90"/>
        <v>29</v>
      </c>
      <c r="BS172">
        <f t="shared" si="86"/>
        <v>1912</v>
      </c>
      <c r="BY172">
        <f t="shared" si="81"/>
        <v>1912</v>
      </c>
    </row>
    <row r="173" spans="2:77" x14ac:dyDescent="0.2">
      <c r="B173" s="735">
        <f t="shared" si="69"/>
        <v>148</v>
      </c>
      <c r="C173" s="736">
        <f t="shared" si="82"/>
        <v>4474</v>
      </c>
      <c r="D173" s="610">
        <f t="shared" si="83"/>
        <v>147</v>
      </c>
      <c r="E173" s="752">
        <f t="shared" si="91"/>
        <v>31</v>
      </c>
      <c r="F173" s="737">
        <f>SUM($E$27:E173)</f>
        <v>4474</v>
      </c>
      <c r="G173" s="754">
        <f t="shared" si="65"/>
        <v>0</v>
      </c>
      <c r="H173" s="739">
        <f>IF(D173&lt;=FinPlan!$D$707,PPMT(FinPlan!$D$708/12,1,FinPlan!$D$707+1-D173,G172*(-1000),0)/1000,)</f>
        <v>0</v>
      </c>
      <c r="I173" s="740">
        <f>IF(D173&lt;=FinPlan!$D$707,IPMT(FinPlan!$D$708/12,1,FinPlan!$D$707,G172*(-1000),0)/1000,)</f>
        <v>0</v>
      </c>
      <c r="L173" s="738">
        <f t="shared" si="70"/>
        <v>0</v>
      </c>
      <c r="M173" s="741">
        <f>IF(E173&lt;=0,0,1/(1+E173*FinPlan!$D$708/365))</f>
        <v>1</v>
      </c>
      <c r="N173" s="664">
        <f t="shared" si="71"/>
        <v>0</v>
      </c>
      <c r="O173" s="738">
        <f t="shared" si="66"/>
        <v>0</v>
      </c>
      <c r="P173" s="754"/>
      <c r="R173">
        <f t="shared" si="72"/>
        <v>2046</v>
      </c>
      <c r="S173" s="743">
        <f t="shared" si="67"/>
        <v>0</v>
      </c>
      <c r="T173" s="744">
        <f t="shared" si="68"/>
        <v>0</v>
      </c>
      <c r="U173" s="744">
        <f t="shared" si="73"/>
        <v>0</v>
      </c>
      <c r="V173" s="745"/>
      <c r="W173">
        <f t="shared" si="87"/>
        <v>2046</v>
      </c>
      <c r="X173" s="745">
        <v>0</v>
      </c>
      <c r="Y173" s="745"/>
      <c r="Z173" s="745"/>
      <c r="AA173">
        <f t="shared" si="62"/>
        <v>1912</v>
      </c>
      <c r="AE173">
        <f t="shared" si="74"/>
        <v>1912</v>
      </c>
      <c r="AF173">
        <f t="shared" si="75"/>
        <v>3</v>
      </c>
      <c r="AG173">
        <f t="shared" si="63"/>
        <v>0</v>
      </c>
      <c r="AH173">
        <f t="shared" si="64"/>
        <v>0</v>
      </c>
      <c r="AJ173">
        <f t="shared" si="76"/>
        <v>2046</v>
      </c>
      <c r="AK173" s="594">
        <f>SUM($X$27:X173)</f>
        <v>0</v>
      </c>
      <c r="AL173" s="594">
        <f>SUM($S$27:S173)</f>
        <v>0</v>
      </c>
      <c r="AM173" s="594">
        <f t="shared" si="77"/>
        <v>0</v>
      </c>
      <c r="AN173" s="594">
        <f t="shared" si="78"/>
        <v>0</v>
      </c>
      <c r="AO173" s="594">
        <f t="shared" si="79"/>
        <v>0</v>
      </c>
      <c r="AP173" s="594">
        <f t="shared" si="84"/>
        <v>0</v>
      </c>
      <c r="AQ173">
        <f t="shared" si="80"/>
        <v>0</v>
      </c>
      <c r="AY173" s="749">
        <f>AZ173*(FinPlan!$D$710/12)</f>
        <v>0</v>
      </c>
      <c r="AZ173" s="738">
        <f>G172*FinPlan!$D$709</f>
        <v>0</v>
      </c>
      <c r="BJ173" s="736"/>
      <c r="BK173" s="610">
        <f t="shared" si="85"/>
        <v>147</v>
      </c>
      <c r="BM173" s="612">
        <f t="shared" si="88"/>
        <v>4443</v>
      </c>
      <c r="BO173" s="612">
        <f t="shared" si="89"/>
        <v>4474</v>
      </c>
      <c r="BQ173" s="610">
        <f t="shared" si="90"/>
        <v>31</v>
      </c>
      <c r="BS173">
        <f t="shared" si="86"/>
        <v>1912</v>
      </c>
      <c r="BY173">
        <f t="shared" si="81"/>
        <v>1912</v>
      </c>
    </row>
    <row r="174" spans="2:77" x14ac:dyDescent="0.2">
      <c r="B174" s="735">
        <f t="shared" si="69"/>
        <v>149</v>
      </c>
      <c r="C174" s="736">
        <f t="shared" si="82"/>
        <v>4504</v>
      </c>
      <c r="D174" s="610">
        <f t="shared" si="83"/>
        <v>148</v>
      </c>
      <c r="E174" s="752">
        <f t="shared" si="91"/>
        <v>30</v>
      </c>
      <c r="F174" s="737">
        <f>SUM($E$27:E174)</f>
        <v>4504</v>
      </c>
      <c r="G174" s="754">
        <f t="shared" si="65"/>
        <v>0</v>
      </c>
      <c r="H174" s="739">
        <f>IF(D174&lt;=FinPlan!$D$707,PPMT(FinPlan!$D$708/12,1,FinPlan!$D$707+1-D174,G173*(-1000),0)/1000,)</f>
        <v>0</v>
      </c>
      <c r="I174" s="740">
        <f>IF(D174&lt;=FinPlan!$D$707,IPMT(FinPlan!$D$708/12,1,FinPlan!$D$707,G173*(-1000),0)/1000,)</f>
        <v>0</v>
      </c>
      <c r="L174" s="738">
        <f t="shared" si="70"/>
        <v>0</v>
      </c>
      <c r="M174" s="741">
        <f>IF(E174&lt;=0,0,1/(1+E174*FinPlan!$D$708/365))</f>
        <v>1</v>
      </c>
      <c r="N174" s="664">
        <f t="shared" si="71"/>
        <v>0</v>
      </c>
      <c r="O174" s="738">
        <f t="shared" si="66"/>
        <v>0</v>
      </c>
      <c r="P174" s="754"/>
      <c r="R174">
        <f t="shared" si="72"/>
        <v>2047</v>
      </c>
      <c r="S174" s="743">
        <f t="shared" si="67"/>
        <v>0</v>
      </c>
      <c r="T174" s="744">
        <f t="shared" si="68"/>
        <v>0</v>
      </c>
      <c r="U174" s="744">
        <f t="shared" si="73"/>
        <v>0</v>
      </c>
      <c r="V174" s="745"/>
      <c r="W174">
        <f t="shared" si="87"/>
        <v>2047</v>
      </c>
      <c r="X174" s="745">
        <v>0</v>
      </c>
      <c r="Y174" s="745"/>
      <c r="Z174" s="745"/>
      <c r="AA174">
        <f t="shared" si="62"/>
        <v>1912</v>
      </c>
      <c r="AE174">
        <f t="shared" si="74"/>
        <v>1912</v>
      </c>
      <c r="AF174">
        <f t="shared" si="75"/>
        <v>4</v>
      </c>
      <c r="AG174">
        <f t="shared" si="63"/>
        <v>0</v>
      </c>
      <c r="AH174">
        <f t="shared" si="64"/>
        <v>0</v>
      </c>
      <c r="AJ174">
        <f t="shared" si="76"/>
        <v>2047</v>
      </c>
      <c r="AK174" s="594">
        <f>SUM($X$27:X174)</f>
        <v>0</v>
      </c>
      <c r="AL174" s="594">
        <f>SUM($S$27:S174)</f>
        <v>0</v>
      </c>
      <c r="AM174" s="594">
        <f t="shared" si="77"/>
        <v>0</v>
      </c>
      <c r="AN174" s="594">
        <f t="shared" si="78"/>
        <v>0</v>
      </c>
      <c r="AO174" s="594">
        <f t="shared" si="79"/>
        <v>0</v>
      </c>
      <c r="AP174" s="594">
        <f t="shared" si="84"/>
        <v>0</v>
      </c>
      <c r="AQ174">
        <f t="shared" si="80"/>
        <v>0</v>
      </c>
      <c r="AY174" s="749">
        <f>AZ174*(FinPlan!$D$710/12)</f>
        <v>0</v>
      </c>
      <c r="AZ174" s="738">
        <f>G173*FinPlan!$D$709</f>
        <v>0</v>
      </c>
      <c r="BJ174" s="736"/>
      <c r="BK174" s="610">
        <f t="shared" si="85"/>
        <v>148</v>
      </c>
      <c r="BM174" s="612">
        <f t="shared" si="88"/>
        <v>4474</v>
      </c>
      <c r="BO174" s="612">
        <f t="shared" si="89"/>
        <v>4504</v>
      </c>
      <c r="BQ174" s="610">
        <f t="shared" si="90"/>
        <v>30</v>
      </c>
      <c r="BS174">
        <f t="shared" si="86"/>
        <v>1912</v>
      </c>
      <c r="BY174">
        <f t="shared" si="81"/>
        <v>1912</v>
      </c>
    </row>
    <row r="175" spans="2:77" x14ac:dyDescent="0.2">
      <c r="B175" s="735">
        <f t="shared" si="69"/>
        <v>150</v>
      </c>
      <c r="C175" s="736">
        <f t="shared" si="82"/>
        <v>4535</v>
      </c>
      <c r="D175" s="610">
        <f t="shared" si="83"/>
        <v>149</v>
      </c>
      <c r="E175" s="752">
        <f t="shared" si="91"/>
        <v>31</v>
      </c>
      <c r="F175" s="737">
        <f>SUM($E$27:E175)</f>
        <v>4535</v>
      </c>
      <c r="G175" s="754">
        <f t="shared" si="65"/>
        <v>0</v>
      </c>
      <c r="H175" s="739">
        <f>IF(D175&lt;=FinPlan!$D$707,PPMT(FinPlan!$D$708/12,1,FinPlan!$D$707+1-D175,G174*(-1000),0)/1000,)</f>
        <v>0</v>
      </c>
      <c r="I175" s="740">
        <f>IF(D175&lt;=FinPlan!$D$707,IPMT(FinPlan!$D$708/12,1,FinPlan!$D$707,G174*(-1000),0)/1000,)</f>
        <v>0</v>
      </c>
      <c r="L175" s="738">
        <f t="shared" si="70"/>
        <v>0</v>
      </c>
      <c r="M175" s="741">
        <f>IF(E175&lt;=0,0,1/(1+E175*FinPlan!$D$708/365))</f>
        <v>1</v>
      </c>
      <c r="N175" s="664">
        <f t="shared" si="71"/>
        <v>0</v>
      </c>
      <c r="O175" s="738">
        <f t="shared" si="66"/>
        <v>0</v>
      </c>
      <c r="P175" s="754"/>
      <c r="R175">
        <f t="shared" si="72"/>
        <v>2048</v>
      </c>
      <c r="S175" s="743">
        <f t="shared" si="67"/>
        <v>0</v>
      </c>
      <c r="T175" s="744">
        <f t="shared" si="68"/>
        <v>0</v>
      </c>
      <c r="U175" s="744">
        <f t="shared" si="73"/>
        <v>0</v>
      </c>
      <c r="V175" s="745"/>
      <c r="W175">
        <f t="shared" si="87"/>
        <v>2048</v>
      </c>
      <c r="X175" s="745">
        <v>0</v>
      </c>
      <c r="Y175" s="745"/>
      <c r="Z175" s="745"/>
      <c r="AA175">
        <f t="shared" si="62"/>
        <v>1912</v>
      </c>
      <c r="AE175">
        <f t="shared" si="74"/>
        <v>1912</v>
      </c>
      <c r="AF175">
        <f t="shared" si="75"/>
        <v>5</v>
      </c>
      <c r="AG175">
        <f t="shared" si="63"/>
        <v>0</v>
      </c>
      <c r="AH175">
        <f t="shared" si="64"/>
        <v>0</v>
      </c>
      <c r="AJ175">
        <f t="shared" si="76"/>
        <v>2048</v>
      </c>
      <c r="AK175" s="594">
        <f>SUM($X$27:X175)</f>
        <v>0</v>
      </c>
      <c r="AL175" s="594">
        <f>SUM($S$27:S175)</f>
        <v>0</v>
      </c>
      <c r="AM175" s="594">
        <f t="shared" si="77"/>
        <v>0</v>
      </c>
      <c r="AN175" s="594">
        <f t="shared" si="78"/>
        <v>0</v>
      </c>
      <c r="AO175" s="594">
        <f t="shared" si="79"/>
        <v>0</v>
      </c>
      <c r="AP175" s="594">
        <f t="shared" si="84"/>
        <v>0</v>
      </c>
      <c r="AQ175">
        <f t="shared" si="80"/>
        <v>0</v>
      </c>
      <c r="AY175" s="749">
        <f>AZ175*(FinPlan!$D$710/12)</f>
        <v>0</v>
      </c>
      <c r="AZ175" s="738">
        <f>G174*FinPlan!$D$709</f>
        <v>0</v>
      </c>
      <c r="BJ175" s="736"/>
      <c r="BK175" s="610">
        <f t="shared" si="85"/>
        <v>149</v>
      </c>
      <c r="BM175" s="612">
        <f t="shared" si="88"/>
        <v>4504</v>
      </c>
      <c r="BO175" s="612">
        <f t="shared" si="89"/>
        <v>4535</v>
      </c>
      <c r="BQ175" s="610">
        <f t="shared" si="90"/>
        <v>31</v>
      </c>
      <c r="BS175">
        <f t="shared" si="86"/>
        <v>1912</v>
      </c>
      <c r="BY175">
        <f t="shared" si="81"/>
        <v>1912</v>
      </c>
    </row>
    <row r="176" spans="2:77" x14ac:dyDescent="0.2">
      <c r="B176" s="735">
        <f t="shared" si="69"/>
        <v>151</v>
      </c>
      <c r="C176" s="736">
        <f t="shared" si="82"/>
        <v>4565</v>
      </c>
      <c r="D176" s="610">
        <f t="shared" si="83"/>
        <v>150</v>
      </c>
      <c r="E176" s="752">
        <f t="shared" si="91"/>
        <v>30</v>
      </c>
      <c r="F176" s="737">
        <f>SUM($E$27:E176)</f>
        <v>4565</v>
      </c>
      <c r="G176" s="754">
        <f t="shared" si="65"/>
        <v>0</v>
      </c>
      <c r="H176" s="739">
        <f>IF(D176&lt;=FinPlan!$D$707,PPMT(FinPlan!$D$708/12,1,FinPlan!$D$707+1-D176,G175*(-1000),0)/1000,)</f>
        <v>0</v>
      </c>
      <c r="I176" s="740">
        <f>IF(D176&lt;=FinPlan!$D$707,IPMT(FinPlan!$D$708/12,1,FinPlan!$D$707,G175*(-1000),0)/1000,)</f>
        <v>0</v>
      </c>
      <c r="L176" s="738">
        <f t="shared" si="70"/>
        <v>0</v>
      </c>
      <c r="M176" s="741">
        <f>IF(E176&lt;=0,0,1/(1+E176*FinPlan!$D$708/365))</f>
        <v>1</v>
      </c>
      <c r="N176" s="664">
        <f t="shared" si="71"/>
        <v>0</v>
      </c>
      <c r="O176" s="738">
        <f t="shared" si="66"/>
        <v>0</v>
      </c>
      <c r="P176" s="754"/>
      <c r="R176">
        <f t="shared" si="72"/>
        <v>2049</v>
      </c>
      <c r="S176" s="743">
        <f t="shared" si="67"/>
        <v>0</v>
      </c>
      <c r="T176" s="744">
        <f t="shared" si="68"/>
        <v>0</v>
      </c>
      <c r="U176" s="744">
        <f t="shared" si="73"/>
        <v>0</v>
      </c>
      <c r="V176" s="745"/>
      <c r="W176">
        <f t="shared" si="87"/>
        <v>2049</v>
      </c>
      <c r="X176" s="745">
        <v>0</v>
      </c>
      <c r="Y176" s="745"/>
      <c r="Z176" s="745"/>
      <c r="AA176">
        <f t="shared" si="62"/>
        <v>1912</v>
      </c>
      <c r="AE176">
        <f t="shared" si="74"/>
        <v>1912</v>
      </c>
      <c r="AF176">
        <f t="shared" si="75"/>
        <v>6</v>
      </c>
      <c r="AG176">
        <f t="shared" si="63"/>
        <v>0</v>
      </c>
      <c r="AH176">
        <f t="shared" si="64"/>
        <v>0</v>
      </c>
      <c r="AJ176">
        <f t="shared" si="76"/>
        <v>2049</v>
      </c>
      <c r="AK176" s="594">
        <f>SUM($X$27:X176)</f>
        <v>0</v>
      </c>
      <c r="AL176" s="594">
        <f>SUM($S$27:S176)</f>
        <v>0</v>
      </c>
      <c r="AM176" s="594">
        <f t="shared" si="77"/>
        <v>0</v>
      </c>
      <c r="AN176" s="594">
        <f t="shared" si="78"/>
        <v>0</v>
      </c>
      <c r="AO176" s="594">
        <f t="shared" si="79"/>
        <v>0</v>
      </c>
      <c r="AP176" s="594">
        <f t="shared" si="84"/>
        <v>0</v>
      </c>
      <c r="AQ176">
        <f t="shared" si="80"/>
        <v>0</v>
      </c>
      <c r="AY176" s="749">
        <f>AZ176*(FinPlan!$D$710/12)</f>
        <v>0</v>
      </c>
      <c r="AZ176" s="738">
        <f>G175*FinPlan!$D$709</f>
        <v>0</v>
      </c>
      <c r="BJ176" s="736"/>
      <c r="BK176" s="610">
        <f t="shared" si="85"/>
        <v>150</v>
      </c>
      <c r="BM176" s="612">
        <f t="shared" si="88"/>
        <v>4535</v>
      </c>
      <c r="BO176" s="612">
        <f t="shared" si="89"/>
        <v>4565</v>
      </c>
      <c r="BQ176" s="610">
        <f t="shared" si="90"/>
        <v>30</v>
      </c>
      <c r="BS176">
        <f t="shared" si="86"/>
        <v>1912</v>
      </c>
      <c r="BY176">
        <f t="shared" si="81"/>
        <v>1912</v>
      </c>
    </row>
    <row r="177" spans="2:77" x14ac:dyDescent="0.2">
      <c r="B177" s="735">
        <f t="shared" si="69"/>
        <v>152</v>
      </c>
      <c r="C177" s="736">
        <f t="shared" si="82"/>
        <v>4596</v>
      </c>
      <c r="D177" s="610">
        <f t="shared" si="83"/>
        <v>151</v>
      </c>
      <c r="E177" s="752">
        <f t="shared" si="91"/>
        <v>31</v>
      </c>
      <c r="F177" s="737">
        <f>SUM($E$27:E177)</f>
        <v>4596</v>
      </c>
      <c r="G177" s="754">
        <f t="shared" si="65"/>
        <v>0</v>
      </c>
      <c r="H177" s="739">
        <f>IF(D177&lt;=FinPlan!$D$707,PPMT(FinPlan!$D$708/12,1,FinPlan!$D$707+1-D177,G176*(-1000),0)/1000,)</f>
        <v>0</v>
      </c>
      <c r="I177" s="740">
        <f>IF(D177&lt;=FinPlan!$D$707,IPMT(FinPlan!$D$708/12,1,FinPlan!$D$707,G176*(-1000),0)/1000,)</f>
        <v>0</v>
      </c>
      <c r="L177" s="738">
        <f t="shared" si="70"/>
        <v>0</v>
      </c>
      <c r="M177" s="741">
        <f>IF(E177&lt;=0,0,1/(1+E177*FinPlan!$D$708/365))</f>
        <v>1</v>
      </c>
      <c r="N177" s="664">
        <f t="shared" si="71"/>
        <v>0</v>
      </c>
      <c r="O177" s="738">
        <f t="shared" si="66"/>
        <v>0</v>
      </c>
      <c r="P177" s="754"/>
      <c r="R177">
        <f t="shared" si="72"/>
        <v>2050</v>
      </c>
      <c r="S177" s="743">
        <f t="shared" si="67"/>
        <v>0</v>
      </c>
      <c r="T177" s="744">
        <f t="shared" si="68"/>
        <v>0</v>
      </c>
      <c r="U177" s="744">
        <f t="shared" si="73"/>
        <v>0</v>
      </c>
      <c r="V177" s="745"/>
      <c r="W177">
        <f t="shared" si="87"/>
        <v>2050</v>
      </c>
      <c r="X177" s="745">
        <v>0</v>
      </c>
      <c r="Y177" s="745"/>
      <c r="Z177" s="745"/>
      <c r="AA177">
        <f t="shared" si="62"/>
        <v>1912</v>
      </c>
      <c r="AE177">
        <f t="shared" si="74"/>
        <v>1912</v>
      </c>
      <c r="AF177">
        <f t="shared" si="75"/>
        <v>7</v>
      </c>
      <c r="AG177">
        <f t="shared" si="63"/>
        <v>0</v>
      </c>
      <c r="AH177">
        <f t="shared" si="64"/>
        <v>0</v>
      </c>
      <c r="AJ177">
        <f t="shared" si="76"/>
        <v>2050</v>
      </c>
      <c r="AK177" s="594">
        <f>SUM($X$27:X177)</f>
        <v>0</v>
      </c>
      <c r="AL177" s="594">
        <f>SUM($S$27:S177)</f>
        <v>0</v>
      </c>
      <c r="AM177" s="594">
        <f t="shared" si="77"/>
        <v>0</v>
      </c>
      <c r="AN177" s="594">
        <f t="shared" si="78"/>
        <v>0</v>
      </c>
      <c r="AO177" s="594">
        <f t="shared" si="79"/>
        <v>0</v>
      </c>
      <c r="AP177" s="594">
        <f t="shared" si="84"/>
        <v>0</v>
      </c>
      <c r="AQ177">
        <f t="shared" si="80"/>
        <v>0</v>
      </c>
      <c r="AY177" s="749">
        <f>AZ177*(FinPlan!$D$710/12)</f>
        <v>0</v>
      </c>
      <c r="AZ177" s="738">
        <f>G176*FinPlan!$D$709</f>
        <v>0</v>
      </c>
      <c r="BJ177" s="736"/>
      <c r="BK177" s="610">
        <f t="shared" si="85"/>
        <v>151</v>
      </c>
      <c r="BM177" s="612">
        <f t="shared" si="88"/>
        <v>4565</v>
      </c>
      <c r="BO177" s="612">
        <f t="shared" si="89"/>
        <v>4596</v>
      </c>
      <c r="BQ177" s="610">
        <f t="shared" si="90"/>
        <v>31</v>
      </c>
      <c r="BS177">
        <f t="shared" si="86"/>
        <v>1912</v>
      </c>
      <c r="BY177">
        <f t="shared" si="81"/>
        <v>1912</v>
      </c>
    </row>
    <row r="178" spans="2:77" x14ac:dyDescent="0.2">
      <c r="B178" s="735">
        <f t="shared" si="69"/>
        <v>153</v>
      </c>
      <c r="C178" s="736">
        <f t="shared" si="82"/>
        <v>4627</v>
      </c>
      <c r="D178" s="610">
        <f t="shared" si="83"/>
        <v>152</v>
      </c>
      <c r="E178" s="752">
        <f t="shared" si="91"/>
        <v>31</v>
      </c>
      <c r="F178" s="737">
        <f>SUM($E$27:E178)</f>
        <v>4627</v>
      </c>
      <c r="G178" s="754">
        <f t="shared" si="65"/>
        <v>0</v>
      </c>
      <c r="H178" s="739">
        <f>IF(D178&lt;=FinPlan!$D$707,PPMT(FinPlan!$D$708/12,1,FinPlan!$D$707+1-D178,G177*(-1000),0)/1000,)</f>
        <v>0</v>
      </c>
      <c r="I178" s="740">
        <f>IF(D178&lt;=FinPlan!$D$707,IPMT(FinPlan!$D$708/12,1,FinPlan!$D$707,G177*(-1000),0)/1000,)</f>
        <v>0</v>
      </c>
      <c r="L178" s="738">
        <f t="shared" si="70"/>
        <v>0</v>
      </c>
      <c r="M178" s="741">
        <f>IF(E178&lt;=0,0,1/(1+E178*FinPlan!$D$708/365))</f>
        <v>1</v>
      </c>
      <c r="N178" s="664">
        <f t="shared" si="71"/>
        <v>0</v>
      </c>
      <c r="O178" s="738">
        <f t="shared" si="66"/>
        <v>0</v>
      </c>
      <c r="P178" s="754"/>
      <c r="R178">
        <f t="shared" si="72"/>
        <v>2051</v>
      </c>
      <c r="S178" s="743">
        <f t="shared" si="67"/>
        <v>0</v>
      </c>
      <c r="T178" s="744">
        <f t="shared" si="68"/>
        <v>0</v>
      </c>
      <c r="U178" s="744">
        <f t="shared" si="73"/>
        <v>0</v>
      </c>
      <c r="V178" s="745"/>
      <c r="W178">
        <f t="shared" si="87"/>
        <v>2051</v>
      </c>
      <c r="X178" s="745">
        <v>0</v>
      </c>
      <c r="Y178" s="745"/>
      <c r="Z178" s="745"/>
      <c r="AA178">
        <f t="shared" si="62"/>
        <v>1912</v>
      </c>
      <c r="AE178">
        <f t="shared" si="74"/>
        <v>1912</v>
      </c>
      <c r="AF178">
        <f t="shared" si="75"/>
        <v>8</v>
      </c>
      <c r="AG178">
        <f t="shared" si="63"/>
        <v>0</v>
      </c>
      <c r="AH178">
        <f t="shared" si="64"/>
        <v>0</v>
      </c>
      <c r="AJ178">
        <f t="shared" si="76"/>
        <v>2051</v>
      </c>
      <c r="AK178" s="594">
        <f>SUM($X$27:X178)</f>
        <v>0</v>
      </c>
      <c r="AL178" s="594">
        <f>SUM($S$27:S178)</f>
        <v>0</v>
      </c>
      <c r="AM178" s="594">
        <f t="shared" si="77"/>
        <v>0</v>
      </c>
      <c r="AN178" s="594">
        <f t="shared" si="78"/>
        <v>0</v>
      </c>
      <c r="AO178" s="594">
        <f t="shared" si="79"/>
        <v>0</v>
      </c>
      <c r="AP178" s="594">
        <f t="shared" si="84"/>
        <v>0</v>
      </c>
      <c r="AQ178">
        <f t="shared" si="80"/>
        <v>0</v>
      </c>
      <c r="AY178" s="749">
        <f>AZ178*(FinPlan!$D$710/12)</f>
        <v>0</v>
      </c>
      <c r="AZ178" s="738">
        <f>G177*FinPlan!$D$709</f>
        <v>0</v>
      </c>
      <c r="BJ178" s="736"/>
      <c r="BK178" s="610">
        <f t="shared" si="85"/>
        <v>152</v>
      </c>
      <c r="BM178" s="612">
        <f t="shared" si="88"/>
        <v>4596</v>
      </c>
      <c r="BO178" s="612">
        <f t="shared" si="89"/>
        <v>4627</v>
      </c>
      <c r="BQ178" s="610">
        <f t="shared" si="90"/>
        <v>31</v>
      </c>
      <c r="BS178">
        <f t="shared" si="86"/>
        <v>1912</v>
      </c>
      <c r="BY178">
        <f t="shared" si="81"/>
        <v>1912</v>
      </c>
    </row>
    <row r="179" spans="2:77" x14ac:dyDescent="0.2">
      <c r="B179" s="735">
        <f t="shared" si="69"/>
        <v>154</v>
      </c>
      <c r="C179" s="736">
        <f t="shared" si="82"/>
        <v>4657</v>
      </c>
      <c r="D179" s="610">
        <f t="shared" si="83"/>
        <v>153</v>
      </c>
      <c r="E179" s="752">
        <f t="shared" si="91"/>
        <v>30</v>
      </c>
      <c r="F179" s="737">
        <f>SUM($E$27:E179)</f>
        <v>4657</v>
      </c>
      <c r="G179" s="754">
        <f t="shared" si="65"/>
        <v>0</v>
      </c>
      <c r="H179" s="739">
        <f>IF(D179&lt;=FinPlan!$D$707,PPMT(FinPlan!$D$708/12,1,FinPlan!$D$707+1-D179,G178*(-1000),0)/1000,)</f>
        <v>0</v>
      </c>
      <c r="I179" s="740">
        <f>IF(D179&lt;=FinPlan!$D$707,IPMT(FinPlan!$D$708/12,1,FinPlan!$D$707,G178*(-1000),0)/1000,)</f>
        <v>0</v>
      </c>
      <c r="L179" s="738">
        <f t="shared" si="70"/>
        <v>0</v>
      </c>
      <c r="M179" s="741">
        <f>IF(E179&lt;=0,0,1/(1+E179*FinPlan!$D$708/365))</f>
        <v>1</v>
      </c>
      <c r="N179" s="664">
        <f t="shared" si="71"/>
        <v>0</v>
      </c>
      <c r="O179" s="738">
        <f t="shared" si="66"/>
        <v>0</v>
      </c>
      <c r="P179" s="754"/>
      <c r="R179">
        <f t="shared" si="72"/>
        <v>2052</v>
      </c>
      <c r="S179" s="743">
        <f t="shared" si="67"/>
        <v>0</v>
      </c>
      <c r="T179" s="744">
        <f t="shared" si="68"/>
        <v>0</v>
      </c>
      <c r="U179" s="744">
        <f t="shared" si="73"/>
        <v>0</v>
      </c>
      <c r="V179" s="745"/>
      <c r="W179">
        <f t="shared" si="87"/>
        <v>2052</v>
      </c>
      <c r="X179" s="745">
        <v>0</v>
      </c>
      <c r="Y179" s="745"/>
      <c r="Z179" s="745"/>
      <c r="AA179">
        <f t="shared" si="62"/>
        <v>1912</v>
      </c>
      <c r="AE179">
        <f t="shared" si="74"/>
        <v>1912</v>
      </c>
      <c r="AF179">
        <f t="shared" si="75"/>
        <v>9</v>
      </c>
      <c r="AG179">
        <f t="shared" si="63"/>
        <v>0</v>
      </c>
      <c r="AH179">
        <f t="shared" si="64"/>
        <v>0</v>
      </c>
      <c r="AJ179">
        <f t="shared" si="76"/>
        <v>2052</v>
      </c>
      <c r="AK179" s="594">
        <f>SUM($X$27:X179)</f>
        <v>0</v>
      </c>
      <c r="AL179" s="594">
        <f>SUM($S$27:S179)</f>
        <v>0</v>
      </c>
      <c r="AM179" s="594">
        <f t="shared" si="77"/>
        <v>0</v>
      </c>
      <c r="AN179" s="594">
        <f t="shared" si="78"/>
        <v>0</v>
      </c>
      <c r="AO179" s="594">
        <f t="shared" si="79"/>
        <v>0</v>
      </c>
      <c r="AP179" s="594">
        <f t="shared" si="84"/>
        <v>0</v>
      </c>
      <c r="AQ179">
        <f t="shared" si="80"/>
        <v>0</v>
      </c>
      <c r="AY179" s="749">
        <f>AZ179*(FinPlan!$D$710/12)</f>
        <v>0</v>
      </c>
      <c r="AZ179" s="738">
        <f>G178*FinPlan!$D$709</f>
        <v>0</v>
      </c>
      <c r="BJ179" s="736"/>
      <c r="BK179" s="610">
        <f t="shared" si="85"/>
        <v>153</v>
      </c>
      <c r="BM179" s="612">
        <f t="shared" si="88"/>
        <v>4627</v>
      </c>
      <c r="BO179" s="612">
        <f t="shared" si="89"/>
        <v>4657</v>
      </c>
      <c r="BQ179" s="610">
        <f t="shared" si="90"/>
        <v>30</v>
      </c>
      <c r="BS179">
        <f t="shared" si="86"/>
        <v>1912</v>
      </c>
      <c r="BY179">
        <f t="shared" si="81"/>
        <v>1912</v>
      </c>
    </row>
    <row r="180" spans="2:77" x14ac:dyDescent="0.2">
      <c r="B180" s="735">
        <f t="shared" si="69"/>
        <v>155</v>
      </c>
      <c r="C180" s="736">
        <f t="shared" si="82"/>
        <v>4688</v>
      </c>
      <c r="D180" s="610">
        <f t="shared" si="83"/>
        <v>154</v>
      </c>
      <c r="E180" s="752">
        <f t="shared" si="91"/>
        <v>31</v>
      </c>
      <c r="F180" s="737">
        <f>SUM($E$27:E180)</f>
        <v>4688</v>
      </c>
      <c r="G180" s="754">
        <f t="shared" si="65"/>
        <v>0</v>
      </c>
      <c r="H180" s="739">
        <f>IF(D180&lt;=FinPlan!$D$707,PPMT(FinPlan!$D$708/12,1,FinPlan!$D$707+1-D180,G179*(-1000),0)/1000,)</f>
        <v>0</v>
      </c>
      <c r="I180" s="740">
        <f>IF(D180&lt;=FinPlan!$D$707,IPMT(FinPlan!$D$708/12,1,FinPlan!$D$707,G179*(-1000),0)/1000,)</f>
        <v>0</v>
      </c>
      <c r="L180" s="738">
        <f t="shared" si="70"/>
        <v>0</v>
      </c>
      <c r="M180" s="741">
        <f>IF(E180&lt;=0,0,1/(1+E180*FinPlan!$D$708/365))</f>
        <v>1</v>
      </c>
      <c r="N180" s="664">
        <f t="shared" si="71"/>
        <v>0</v>
      </c>
      <c r="O180" s="738">
        <f t="shared" si="66"/>
        <v>0</v>
      </c>
      <c r="P180" s="754"/>
      <c r="R180">
        <f t="shared" si="72"/>
        <v>2053</v>
      </c>
      <c r="S180" s="743">
        <f t="shared" si="67"/>
        <v>0</v>
      </c>
      <c r="T180" s="744">
        <f t="shared" si="68"/>
        <v>0</v>
      </c>
      <c r="U180" s="744">
        <f t="shared" si="73"/>
        <v>0</v>
      </c>
      <c r="V180" s="745"/>
      <c r="W180">
        <f t="shared" si="87"/>
        <v>2053</v>
      </c>
      <c r="X180" s="745">
        <v>0</v>
      </c>
      <c r="Y180" s="745"/>
      <c r="Z180" s="745"/>
      <c r="AA180">
        <f t="shared" si="62"/>
        <v>1912</v>
      </c>
      <c r="AE180">
        <f t="shared" si="74"/>
        <v>1912</v>
      </c>
      <c r="AF180">
        <f t="shared" si="75"/>
        <v>10</v>
      </c>
      <c r="AG180">
        <f t="shared" si="63"/>
        <v>0</v>
      </c>
      <c r="AH180">
        <f t="shared" si="64"/>
        <v>0</v>
      </c>
      <c r="AJ180">
        <f t="shared" si="76"/>
        <v>2053</v>
      </c>
      <c r="AK180" s="594">
        <f>SUM($X$27:X180)</f>
        <v>0</v>
      </c>
      <c r="AL180" s="594">
        <f>SUM($S$27:S180)</f>
        <v>0</v>
      </c>
      <c r="AM180" s="594">
        <f t="shared" si="77"/>
        <v>0</v>
      </c>
      <c r="AN180" s="594">
        <f t="shared" si="78"/>
        <v>0</v>
      </c>
      <c r="AO180" s="594">
        <f t="shared" si="79"/>
        <v>0</v>
      </c>
      <c r="AP180" s="594">
        <f t="shared" si="84"/>
        <v>0</v>
      </c>
      <c r="AQ180">
        <f t="shared" si="80"/>
        <v>0</v>
      </c>
      <c r="AY180" s="749">
        <f>AZ180*(FinPlan!$D$710/12)</f>
        <v>0</v>
      </c>
      <c r="AZ180" s="738">
        <f>G179*FinPlan!$D$709</f>
        <v>0</v>
      </c>
      <c r="BJ180" s="736"/>
      <c r="BK180" s="610">
        <f t="shared" si="85"/>
        <v>154</v>
      </c>
      <c r="BM180" s="612">
        <f t="shared" si="88"/>
        <v>4657</v>
      </c>
      <c r="BO180" s="612">
        <f t="shared" si="89"/>
        <v>4688</v>
      </c>
      <c r="BQ180" s="610">
        <f t="shared" si="90"/>
        <v>31</v>
      </c>
      <c r="BS180">
        <f t="shared" si="86"/>
        <v>1912</v>
      </c>
      <c r="BY180">
        <f t="shared" si="81"/>
        <v>1912</v>
      </c>
    </row>
    <row r="181" spans="2:77" x14ac:dyDescent="0.2">
      <c r="B181" s="735">
        <f t="shared" si="69"/>
        <v>156</v>
      </c>
      <c r="C181" s="736">
        <f t="shared" si="82"/>
        <v>4718</v>
      </c>
      <c r="D181" s="610">
        <f t="shared" si="83"/>
        <v>155</v>
      </c>
      <c r="E181" s="752">
        <f t="shared" si="91"/>
        <v>30</v>
      </c>
      <c r="F181" s="737">
        <f>SUM($E$27:E181)</f>
        <v>4718</v>
      </c>
      <c r="G181" s="754">
        <f t="shared" si="65"/>
        <v>0</v>
      </c>
      <c r="H181" s="739">
        <f>IF(D181&lt;=FinPlan!$D$707,PPMT(FinPlan!$D$708/12,1,FinPlan!$D$707+1-D181,G180*(-1000),0)/1000,)</f>
        <v>0</v>
      </c>
      <c r="I181" s="740">
        <f>IF(D181&lt;=FinPlan!$D$707,IPMT(FinPlan!$D$708/12,1,FinPlan!$D$707,G180*(-1000),0)/1000,)</f>
        <v>0</v>
      </c>
      <c r="L181" s="738">
        <f t="shared" si="70"/>
        <v>0</v>
      </c>
      <c r="M181" s="741">
        <f>IF(E181&lt;=0,0,1/(1+E181*FinPlan!$D$708/365))</f>
        <v>1</v>
      </c>
      <c r="N181" s="664">
        <f t="shared" si="71"/>
        <v>0</v>
      </c>
      <c r="O181" s="738">
        <f t="shared" si="66"/>
        <v>0</v>
      </c>
      <c r="P181" s="754"/>
      <c r="R181">
        <f t="shared" si="72"/>
        <v>2054</v>
      </c>
      <c r="S181" s="743">
        <f t="shared" si="67"/>
        <v>0</v>
      </c>
      <c r="T181" s="744">
        <f t="shared" si="68"/>
        <v>0</v>
      </c>
      <c r="U181" s="744">
        <f t="shared" si="73"/>
        <v>0</v>
      </c>
      <c r="V181" s="745"/>
      <c r="W181">
        <f t="shared" si="87"/>
        <v>2054</v>
      </c>
      <c r="X181" s="745">
        <v>0</v>
      </c>
      <c r="Y181" s="745"/>
      <c r="Z181" s="745"/>
      <c r="AA181">
        <f t="shared" si="62"/>
        <v>1912</v>
      </c>
      <c r="AE181">
        <f t="shared" si="74"/>
        <v>1912</v>
      </c>
      <c r="AF181">
        <f t="shared" si="75"/>
        <v>11</v>
      </c>
      <c r="AG181">
        <f t="shared" si="63"/>
        <v>0</v>
      </c>
      <c r="AH181">
        <f t="shared" si="64"/>
        <v>0</v>
      </c>
      <c r="AJ181">
        <f t="shared" si="76"/>
        <v>2054</v>
      </c>
      <c r="AK181" s="594">
        <f>SUM($X$27:X181)</f>
        <v>0</v>
      </c>
      <c r="AL181" s="594">
        <f>SUM($S$27:S181)</f>
        <v>0</v>
      </c>
      <c r="AM181" s="594">
        <f t="shared" si="77"/>
        <v>0</v>
      </c>
      <c r="AN181" s="594">
        <f t="shared" si="78"/>
        <v>0</v>
      </c>
      <c r="AO181" s="594">
        <f t="shared" si="79"/>
        <v>0</v>
      </c>
      <c r="AP181" s="594">
        <f t="shared" si="84"/>
        <v>0</v>
      </c>
      <c r="AQ181">
        <f t="shared" si="80"/>
        <v>0</v>
      </c>
      <c r="AY181" s="749">
        <f>AZ181*(FinPlan!$D$710/12)</f>
        <v>0</v>
      </c>
      <c r="AZ181" s="738">
        <f>G180*FinPlan!$D$709</f>
        <v>0</v>
      </c>
      <c r="BJ181" s="736"/>
      <c r="BK181" s="610">
        <f t="shared" si="85"/>
        <v>155</v>
      </c>
      <c r="BM181" s="612">
        <f t="shared" si="88"/>
        <v>4688</v>
      </c>
      <c r="BO181" s="612">
        <f t="shared" si="89"/>
        <v>4718</v>
      </c>
      <c r="BQ181" s="610">
        <f t="shared" si="90"/>
        <v>30</v>
      </c>
      <c r="BS181">
        <f t="shared" si="86"/>
        <v>1912</v>
      </c>
      <c r="BY181">
        <f t="shared" si="81"/>
        <v>1912</v>
      </c>
    </row>
    <row r="182" spans="2:77" x14ac:dyDescent="0.2">
      <c r="B182" s="735">
        <f t="shared" si="69"/>
        <v>157</v>
      </c>
      <c r="C182" s="736">
        <f t="shared" si="82"/>
        <v>4749</v>
      </c>
      <c r="D182" s="610">
        <f t="shared" si="83"/>
        <v>156</v>
      </c>
      <c r="E182" s="752">
        <f t="shared" si="91"/>
        <v>31</v>
      </c>
      <c r="F182" s="737">
        <f>SUM($E$27:E182)</f>
        <v>4749</v>
      </c>
      <c r="G182" s="754">
        <f t="shared" si="65"/>
        <v>0</v>
      </c>
      <c r="H182" s="739">
        <f>IF(D182&lt;=FinPlan!$D$707,PPMT(FinPlan!$D$708/12,1,FinPlan!$D$707+1-D182,G181*(-1000),0)/1000,)</f>
        <v>0</v>
      </c>
      <c r="I182" s="740">
        <f>IF(D182&lt;=FinPlan!$D$707,IPMT(FinPlan!$D$708/12,1,FinPlan!$D$707,G181*(-1000),0)/1000,)</f>
        <v>0</v>
      </c>
      <c r="L182" s="738">
        <f t="shared" si="70"/>
        <v>0</v>
      </c>
      <c r="M182" s="741">
        <f>IF(E182&lt;=0,0,1/(1+E182*FinPlan!$D$708/365))</f>
        <v>1</v>
      </c>
      <c r="N182" s="664">
        <f t="shared" si="71"/>
        <v>0</v>
      </c>
      <c r="O182" s="738">
        <f t="shared" si="66"/>
        <v>0</v>
      </c>
      <c r="P182" s="754"/>
      <c r="R182">
        <f t="shared" si="72"/>
        <v>2055</v>
      </c>
      <c r="S182" s="743">
        <f t="shared" si="67"/>
        <v>0</v>
      </c>
      <c r="T182" s="744">
        <f t="shared" si="68"/>
        <v>0</v>
      </c>
      <c r="U182" s="744">
        <f t="shared" si="73"/>
        <v>0</v>
      </c>
      <c r="V182" s="745"/>
      <c r="W182">
        <f t="shared" si="87"/>
        <v>2055</v>
      </c>
      <c r="X182" s="745">
        <v>0</v>
      </c>
      <c r="Y182" s="745"/>
      <c r="Z182" s="745"/>
      <c r="AA182">
        <f t="shared" si="62"/>
        <v>1912</v>
      </c>
      <c r="AE182">
        <f t="shared" si="74"/>
        <v>1912</v>
      </c>
      <c r="AF182">
        <f t="shared" si="75"/>
        <v>12</v>
      </c>
      <c r="AG182">
        <f t="shared" si="63"/>
        <v>0</v>
      </c>
      <c r="AH182">
        <f t="shared" si="64"/>
        <v>0</v>
      </c>
      <c r="AJ182">
        <f t="shared" si="76"/>
        <v>2055</v>
      </c>
      <c r="AK182" s="594">
        <f>SUM($X$27:X182)</f>
        <v>0</v>
      </c>
      <c r="AL182" s="594">
        <f>SUM($S$27:S182)</f>
        <v>0</v>
      </c>
      <c r="AM182" s="594">
        <f t="shared" si="77"/>
        <v>0</v>
      </c>
      <c r="AN182" s="594">
        <f t="shared" si="78"/>
        <v>0</v>
      </c>
      <c r="AO182" s="594">
        <f t="shared" si="79"/>
        <v>0</v>
      </c>
      <c r="AP182" s="594">
        <f t="shared" si="84"/>
        <v>0</v>
      </c>
      <c r="AQ182">
        <f t="shared" si="80"/>
        <v>0</v>
      </c>
      <c r="AY182" s="749">
        <f>AZ182*(FinPlan!$D$710/12)</f>
        <v>0</v>
      </c>
      <c r="AZ182" s="738">
        <f>G181*FinPlan!$D$709</f>
        <v>0</v>
      </c>
      <c r="BJ182" s="736"/>
      <c r="BK182" s="610">
        <f t="shared" si="85"/>
        <v>156</v>
      </c>
      <c r="BM182" s="612">
        <f t="shared" si="88"/>
        <v>4718</v>
      </c>
      <c r="BO182" s="612">
        <f t="shared" si="89"/>
        <v>4749</v>
      </c>
      <c r="BQ182" s="610">
        <f t="shared" si="90"/>
        <v>31</v>
      </c>
      <c r="BS182">
        <f t="shared" si="86"/>
        <v>1912</v>
      </c>
      <c r="BY182">
        <f t="shared" si="81"/>
        <v>1912</v>
      </c>
    </row>
    <row r="183" spans="2:77" x14ac:dyDescent="0.2">
      <c r="B183" s="755">
        <f t="shared" si="69"/>
        <v>158</v>
      </c>
      <c r="C183" s="736">
        <f t="shared" si="82"/>
        <v>4780</v>
      </c>
      <c r="D183" s="610">
        <f t="shared" si="83"/>
        <v>157</v>
      </c>
      <c r="E183" s="752">
        <f t="shared" si="91"/>
        <v>31</v>
      </c>
      <c r="F183" s="737">
        <f>SUM($E$27:E183)</f>
        <v>4780</v>
      </c>
      <c r="G183" s="754">
        <f t="shared" si="65"/>
        <v>0</v>
      </c>
      <c r="H183" s="739">
        <f>IF(D183&lt;=FinPlan!$D$707,PPMT(FinPlan!$D$708/12,1,FinPlan!$D$707+1-D183,G182*(-1000),0)/1000,)</f>
        <v>0</v>
      </c>
      <c r="I183" s="740">
        <f>IF(D183&lt;=FinPlan!$D$707,IPMT(FinPlan!$D$708/12,1,FinPlan!$D$707,G182*(-1000),0)/1000,)</f>
        <v>0</v>
      </c>
      <c r="L183" s="738">
        <f t="shared" si="70"/>
        <v>0</v>
      </c>
      <c r="M183" s="741">
        <f>IF(E183&lt;=0,0,1/(1+E183*FinPlan!$D$708/365))</f>
        <v>1</v>
      </c>
      <c r="N183" s="664">
        <f t="shared" si="71"/>
        <v>0</v>
      </c>
      <c r="O183" s="738">
        <f t="shared" si="66"/>
        <v>0</v>
      </c>
      <c r="P183" s="754"/>
      <c r="R183">
        <f t="shared" si="72"/>
        <v>2056</v>
      </c>
      <c r="S183" s="743">
        <f t="shared" si="67"/>
        <v>0</v>
      </c>
      <c r="T183" s="744">
        <f t="shared" si="68"/>
        <v>0</v>
      </c>
      <c r="U183" s="744">
        <f t="shared" si="73"/>
        <v>0</v>
      </c>
      <c r="V183" s="745"/>
      <c r="W183">
        <f t="shared" si="87"/>
        <v>2056</v>
      </c>
      <c r="X183" s="745">
        <v>0</v>
      </c>
      <c r="Y183" s="745"/>
      <c r="Z183" s="745"/>
      <c r="AA183">
        <f t="shared" si="62"/>
        <v>1913</v>
      </c>
      <c r="AE183">
        <f t="shared" si="74"/>
        <v>1913</v>
      </c>
      <c r="AF183">
        <f t="shared" si="75"/>
        <v>1</v>
      </c>
      <c r="AG183">
        <f t="shared" si="63"/>
        <v>0</v>
      </c>
      <c r="AH183">
        <f t="shared" si="64"/>
        <v>0</v>
      </c>
      <c r="AJ183">
        <f t="shared" si="76"/>
        <v>2056</v>
      </c>
      <c r="AK183" s="594">
        <f>SUM($X$27:X183)</f>
        <v>0</v>
      </c>
      <c r="AL183" s="594">
        <f>SUM($S$27:S183)</f>
        <v>0</v>
      </c>
      <c r="AM183" s="594">
        <f t="shared" si="77"/>
        <v>0</v>
      </c>
      <c r="AN183" s="594">
        <f t="shared" si="78"/>
        <v>0</v>
      </c>
      <c r="AO183" s="594">
        <f t="shared" si="79"/>
        <v>0</v>
      </c>
      <c r="AP183" s="594">
        <f t="shared" si="84"/>
        <v>0</v>
      </c>
      <c r="AQ183">
        <f t="shared" si="80"/>
        <v>0</v>
      </c>
      <c r="AY183" s="749">
        <f>AZ183*(FinPlan!$D$710/12)</f>
        <v>0</v>
      </c>
      <c r="AZ183" s="738">
        <f>G182*FinPlan!$D$709</f>
        <v>0</v>
      </c>
      <c r="BJ183" s="736"/>
      <c r="BK183" s="610">
        <f t="shared" si="85"/>
        <v>157</v>
      </c>
      <c r="BM183" s="612">
        <f t="shared" si="88"/>
        <v>4749</v>
      </c>
      <c r="BO183" s="612">
        <f t="shared" si="89"/>
        <v>4780</v>
      </c>
      <c r="BQ183" s="610">
        <f t="shared" si="90"/>
        <v>31</v>
      </c>
      <c r="BS183">
        <f t="shared" si="86"/>
        <v>1913</v>
      </c>
      <c r="BY183">
        <f t="shared" si="81"/>
        <v>1913</v>
      </c>
    </row>
    <row r="184" spans="2:77" x14ac:dyDescent="0.2">
      <c r="B184" s="735">
        <f t="shared" si="69"/>
        <v>159</v>
      </c>
      <c r="C184" s="736">
        <f t="shared" si="82"/>
        <v>4808</v>
      </c>
      <c r="D184" s="610">
        <f t="shared" si="83"/>
        <v>158</v>
      </c>
      <c r="E184" s="737">
        <f t="shared" si="91"/>
        <v>28</v>
      </c>
      <c r="F184" s="737">
        <f>SUM($E$27:E184)</f>
        <v>4808</v>
      </c>
      <c r="G184" s="738">
        <f t="shared" si="65"/>
        <v>0</v>
      </c>
      <c r="H184" s="739">
        <f>IF(D184&lt;=FinPlan!$D$707,PPMT(FinPlan!$D$708/12,1,FinPlan!$D$707+1-D184,G183*(-1000),0)/1000,)</f>
        <v>0</v>
      </c>
      <c r="I184" s="740">
        <f>IF(D184&lt;=FinPlan!$D$707,IPMT(FinPlan!$D$708/12,1,FinPlan!$D$707,G183*(-1000),0)/1000,)</f>
        <v>0</v>
      </c>
      <c r="L184" s="738">
        <f t="shared" si="70"/>
        <v>0</v>
      </c>
      <c r="M184" s="741">
        <f>IF(E184&lt;=0,0,1/(1+E184*FinPlan!$D$708/365))</f>
        <v>1</v>
      </c>
      <c r="N184" s="664">
        <f t="shared" si="71"/>
        <v>0</v>
      </c>
      <c r="O184" s="738">
        <f t="shared" si="66"/>
        <v>0</v>
      </c>
      <c r="P184" s="754"/>
      <c r="R184">
        <f t="shared" si="72"/>
        <v>2057</v>
      </c>
      <c r="S184" s="743">
        <f t="shared" si="67"/>
        <v>0</v>
      </c>
      <c r="T184" s="744">
        <f t="shared" si="68"/>
        <v>0</v>
      </c>
      <c r="U184" s="744">
        <f t="shared" si="73"/>
        <v>0</v>
      </c>
      <c r="V184" s="745"/>
      <c r="W184">
        <f t="shared" si="87"/>
        <v>2057</v>
      </c>
      <c r="X184" s="745">
        <v>0</v>
      </c>
      <c r="Y184" s="745"/>
      <c r="Z184" s="745"/>
      <c r="AA184">
        <f t="shared" si="62"/>
        <v>1913</v>
      </c>
      <c r="AE184">
        <f t="shared" si="74"/>
        <v>1913</v>
      </c>
      <c r="AF184">
        <f t="shared" si="75"/>
        <v>2</v>
      </c>
      <c r="AG184">
        <f t="shared" si="63"/>
        <v>0</v>
      </c>
      <c r="AH184">
        <f t="shared" si="64"/>
        <v>0</v>
      </c>
      <c r="AJ184">
        <f t="shared" si="76"/>
        <v>2057</v>
      </c>
      <c r="AK184" s="594">
        <f>SUM($X$27:X184)</f>
        <v>0</v>
      </c>
      <c r="AL184" s="594">
        <f>SUM($S$27:S184)</f>
        <v>0</v>
      </c>
      <c r="AM184" s="594">
        <f t="shared" si="77"/>
        <v>0</v>
      </c>
      <c r="AN184" s="594">
        <f t="shared" si="78"/>
        <v>0</v>
      </c>
      <c r="AO184" s="594">
        <f t="shared" si="79"/>
        <v>0</v>
      </c>
      <c r="AP184" s="594">
        <f t="shared" si="84"/>
        <v>0</v>
      </c>
      <c r="AQ184">
        <f t="shared" si="80"/>
        <v>0</v>
      </c>
      <c r="AY184" s="749">
        <f>AZ184*(FinPlan!$D$710/12)</f>
        <v>0</v>
      </c>
      <c r="AZ184" s="738">
        <f>G183*FinPlan!$D$709</f>
        <v>0</v>
      </c>
      <c r="BJ184" s="736"/>
      <c r="BK184" s="610">
        <f t="shared" si="85"/>
        <v>158</v>
      </c>
      <c r="BM184" s="612">
        <f t="shared" si="88"/>
        <v>4780</v>
      </c>
      <c r="BO184" s="612">
        <f t="shared" si="89"/>
        <v>4808</v>
      </c>
      <c r="BQ184" s="610">
        <f t="shared" si="90"/>
        <v>28</v>
      </c>
      <c r="BS184">
        <f t="shared" si="86"/>
        <v>1913</v>
      </c>
      <c r="BY184">
        <f t="shared" si="81"/>
        <v>1913</v>
      </c>
    </row>
    <row r="185" spans="2:77" x14ac:dyDescent="0.2">
      <c r="B185" s="735">
        <f t="shared" si="69"/>
        <v>160</v>
      </c>
      <c r="C185" s="736">
        <f t="shared" si="82"/>
        <v>4839</v>
      </c>
      <c r="D185" s="610">
        <f t="shared" si="83"/>
        <v>159</v>
      </c>
      <c r="E185" s="737">
        <f t="shared" si="91"/>
        <v>31</v>
      </c>
      <c r="F185" s="737">
        <f>SUM($E$27:E185)</f>
        <v>4839</v>
      </c>
      <c r="G185" s="738">
        <f t="shared" si="65"/>
        <v>0</v>
      </c>
      <c r="H185" s="739">
        <f>IF(D185&lt;=FinPlan!$D$707,PPMT(FinPlan!$D$708/12,1,FinPlan!$D$707+1-D185,G184*(-1000),0)/1000,)</f>
        <v>0</v>
      </c>
      <c r="I185" s="740">
        <f>IF(D185&lt;=FinPlan!$D$707,IPMT(FinPlan!$D$708/12,1,FinPlan!$D$707,G184*(-1000),0)/1000,)</f>
        <v>0</v>
      </c>
      <c r="L185" s="738">
        <f t="shared" si="70"/>
        <v>0</v>
      </c>
      <c r="M185" s="741">
        <f>IF(E185&lt;=0,0,1/(1+E185*FinPlan!$D$708/365))</f>
        <v>1</v>
      </c>
      <c r="N185" s="664">
        <f t="shared" si="71"/>
        <v>0</v>
      </c>
      <c r="O185" s="738">
        <f t="shared" si="66"/>
        <v>0</v>
      </c>
      <c r="P185" s="754"/>
      <c r="R185">
        <f t="shared" si="72"/>
        <v>2058</v>
      </c>
      <c r="S185" s="743">
        <f t="shared" si="67"/>
        <v>0</v>
      </c>
      <c r="T185" s="744">
        <f t="shared" si="68"/>
        <v>0</v>
      </c>
      <c r="U185" s="744">
        <f t="shared" si="73"/>
        <v>0</v>
      </c>
      <c r="V185" s="745"/>
      <c r="W185">
        <f t="shared" si="87"/>
        <v>2058</v>
      </c>
      <c r="X185" s="745">
        <v>0</v>
      </c>
      <c r="Y185" s="745"/>
      <c r="Z185" s="745"/>
      <c r="AA185">
        <f t="shared" si="62"/>
        <v>1913</v>
      </c>
      <c r="AE185">
        <f t="shared" si="74"/>
        <v>1913</v>
      </c>
      <c r="AF185">
        <f t="shared" si="75"/>
        <v>3</v>
      </c>
      <c r="AG185">
        <f t="shared" si="63"/>
        <v>0</v>
      </c>
      <c r="AH185">
        <f t="shared" si="64"/>
        <v>0</v>
      </c>
      <c r="AJ185">
        <f t="shared" si="76"/>
        <v>2058</v>
      </c>
      <c r="AK185" s="594">
        <f>SUM($X$27:X185)</f>
        <v>0</v>
      </c>
      <c r="AL185" s="594">
        <f>SUM($S$27:S185)</f>
        <v>0</v>
      </c>
      <c r="AM185" s="594">
        <f t="shared" si="77"/>
        <v>0</v>
      </c>
      <c r="AN185" s="594">
        <f t="shared" si="78"/>
        <v>0</v>
      </c>
      <c r="AO185" s="594">
        <f t="shared" si="79"/>
        <v>0</v>
      </c>
      <c r="AP185" s="594">
        <f t="shared" si="84"/>
        <v>0</v>
      </c>
      <c r="AQ185">
        <f t="shared" si="80"/>
        <v>0</v>
      </c>
      <c r="AY185" s="749">
        <f>AZ185*(FinPlan!$D$710/12)</f>
        <v>0</v>
      </c>
      <c r="AZ185" s="738">
        <f>G184*FinPlan!$D$709</f>
        <v>0</v>
      </c>
      <c r="BJ185" s="736"/>
      <c r="BK185" s="610">
        <f t="shared" si="85"/>
        <v>159</v>
      </c>
      <c r="BM185" s="612">
        <f t="shared" si="88"/>
        <v>4808</v>
      </c>
      <c r="BO185" s="612">
        <f t="shared" si="89"/>
        <v>4839</v>
      </c>
      <c r="BQ185" s="610">
        <f t="shared" si="90"/>
        <v>31</v>
      </c>
      <c r="BS185">
        <f t="shared" si="86"/>
        <v>1913</v>
      </c>
      <c r="BY185">
        <f t="shared" si="81"/>
        <v>1913</v>
      </c>
    </row>
    <row r="186" spans="2:77" x14ac:dyDescent="0.2">
      <c r="B186" s="735">
        <f t="shared" si="69"/>
        <v>161</v>
      </c>
      <c r="C186" s="736">
        <f t="shared" si="82"/>
        <v>4869</v>
      </c>
      <c r="D186" s="610">
        <f t="shared" si="83"/>
        <v>160</v>
      </c>
      <c r="E186" s="737">
        <f t="shared" si="91"/>
        <v>30</v>
      </c>
      <c r="F186" s="737">
        <f>SUM($E$27:E186)</f>
        <v>4869</v>
      </c>
      <c r="G186" s="738">
        <f t="shared" si="65"/>
        <v>0</v>
      </c>
      <c r="H186" s="739">
        <f>IF(D186&lt;=FinPlan!$D$707,PPMT(FinPlan!$D$708/12,1,FinPlan!$D$707+1-D186,G185*(-1000),0)/1000,)</f>
        <v>0</v>
      </c>
      <c r="I186" s="740">
        <f>IF(D186&lt;=FinPlan!$D$707,IPMT(FinPlan!$D$708/12,1,FinPlan!$D$707,G185*(-1000),0)/1000,)</f>
        <v>0</v>
      </c>
      <c r="L186" s="738">
        <f t="shared" si="70"/>
        <v>0</v>
      </c>
      <c r="M186" s="741">
        <f>IF(E186&lt;=0,0,1/(1+E186*FinPlan!$D$708/365))</f>
        <v>1</v>
      </c>
      <c r="N186" s="664">
        <f t="shared" si="71"/>
        <v>0</v>
      </c>
      <c r="O186" s="738">
        <f t="shared" si="66"/>
        <v>0</v>
      </c>
      <c r="P186" s="754"/>
      <c r="R186">
        <f t="shared" si="72"/>
        <v>2059</v>
      </c>
      <c r="S186" s="743">
        <f t="shared" si="67"/>
        <v>0</v>
      </c>
      <c r="T186" s="744">
        <f t="shared" si="68"/>
        <v>0</v>
      </c>
      <c r="U186" s="744">
        <f t="shared" si="73"/>
        <v>0</v>
      </c>
      <c r="V186" s="745"/>
      <c r="W186">
        <f t="shared" si="87"/>
        <v>2059</v>
      </c>
      <c r="X186" s="745">
        <v>0</v>
      </c>
      <c r="Y186" s="745"/>
      <c r="Z186" s="745"/>
      <c r="AA186">
        <f t="shared" si="62"/>
        <v>1913</v>
      </c>
      <c r="AE186">
        <f t="shared" si="74"/>
        <v>1913</v>
      </c>
      <c r="AF186">
        <f t="shared" si="75"/>
        <v>4</v>
      </c>
      <c r="AG186">
        <f t="shared" si="63"/>
        <v>0</v>
      </c>
      <c r="AH186">
        <f t="shared" si="64"/>
        <v>0</v>
      </c>
      <c r="AJ186">
        <f t="shared" si="76"/>
        <v>2059</v>
      </c>
      <c r="AK186" s="594">
        <f>SUM($X$27:X186)</f>
        <v>0</v>
      </c>
      <c r="AL186" s="594">
        <f>SUM($S$27:S186)</f>
        <v>0</v>
      </c>
      <c r="AM186" s="594">
        <f t="shared" si="77"/>
        <v>0</v>
      </c>
      <c r="AN186" s="594">
        <f t="shared" si="78"/>
        <v>0</v>
      </c>
      <c r="AO186" s="594">
        <f t="shared" si="79"/>
        <v>0</v>
      </c>
      <c r="AP186" s="594">
        <f t="shared" si="84"/>
        <v>0</v>
      </c>
      <c r="AQ186">
        <f t="shared" si="80"/>
        <v>0</v>
      </c>
      <c r="AY186" s="749">
        <f>AZ186*(FinPlan!$D$710/12)</f>
        <v>0</v>
      </c>
      <c r="AZ186" s="738">
        <f>G185*FinPlan!$D$709</f>
        <v>0</v>
      </c>
      <c r="BJ186" s="736"/>
      <c r="BK186" s="610">
        <f t="shared" si="85"/>
        <v>160</v>
      </c>
      <c r="BM186" s="612">
        <f t="shared" si="88"/>
        <v>4839</v>
      </c>
      <c r="BO186" s="612">
        <f t="shared" si="89"/>
        <v>4869</v>
      </c>
      <c r="BQ186" s="610">
        <f t="shared" si="90"/>
        <v>30</v>
      </c>
      <c r="BS186">
        <f t="shared" si="86"/>
        <v>1913</v>
      </c>
      <c r="BY186">
        <f t="shared" si="81"/>
        <v>1913</v>
      </c>
    </row>
    <row r="187" spans="2:77" x14ac:dyDescent="0.2">
      <c r="B187" s="735">
        <f t="shared" si="69"/>
        <v>162</v>
      </c>
      <c r="C187" s="736">
        <f t="shared" si="82"/>
        <v>4900</v>
      </c>
      <c r="D187" s="610">
        <f t="shared" si="83"/>
        <v>161</v>
      </c>
      <c r="E187" s="737">
        <f t="shared" si="91"/>
        <v>31</v>
      </c>
      <c r="F187" s="737">
        <f>SUM($E$27:E187)</f>
        <v>4900</v>
      </c>
      <c r="G187" s="738">
        <f t="shared" si="65"/>
        <v>0</v>
      </c>
      <c r="H187" s="739">
        <f>IF(D187&lt;=FinPlan!$D$707,PPMT(FinPlan!$D$708/12,1,FinPlan!$D$707+1-D187,G186*(-1000),0)/1000,)</f>
        <v>0</v>
      </c>
      <c r="I187" s="740">
        <f>IF(D187&lt;=FinPlan!$D$707,IPMT(FinPlan!$D$708/12,1,FinPlan!$D$707,G186*(-1000),0)/1000,)</f>
        <v>0</v>
      </c>
      <c r="L187" s="738">
        <f t="shared" si="70"/>
        <v>0</v>
      </c>
      <c r="M187" s="741">
        <f>IF(E187&lt;=0,0,1/(1+E187*FinPlan!$D$708/365))</f>
        <v>1</v>
      </c>
      <c r="N187" s="664">
        <f t="shared" si="71"/>
        <v>0</v>
      </c>
      <c r="O187" s="738">
        <f t="shared" si="66"/>
        <v>0</v>
      </c>
      <c r="P187" s="754"/>
      <c r="R187">
        <f t="shared" si="72"/>
        <v>2060</v>
      </c>
      <c r="S187" s="743">
        <f t="shared" si="67"/>
        <v>0</v>
      </c>
      <c r="T187" s="744">
        <f t="shared" si="68"/>
        <v>0</v>
      </c>
      <c r="U187" s="744">
        <f t="shared" si="73"/>
        <v>0</v>
      </c>
      <c r="V187" s="745"/>
      <c r="W187">
        <f t="shared" si="87"/>
        <v>2060</v>
      </c>
      <c r="X187" s="745">
        <v>0</v>
      </c>
      <c r="Y187" s="745"/>
      <c r="Z187" s="745"/>
      <c r="AA187">
        <f t="shared" si="62"/>
        <v>1913</v>
      </c>
      <c r="AE187">
        <f t="shared" si="74"/>
        <v>1913</v>
      </c>
      <c r="AF187">
        <f t="shared" si="75"/>
        <v>5</v>
      </c>
      <c r="AG187">
        <f t="shared" si="63"/>
        <v>0</v>
      </c>
      <c r="AH187">
        <f t="shared" si="64"/>
        <v>0</v>
      </c>
      <c r="AJ187">
        <f t="shared" si="76"/>
        <v>2060</v>
      </c>
      <c r="AK187" s="594">
        <f>SUM($X$27:X187)</f>
        <v>0</v>
      </c>
      <c r="AL187" s="594">
        <f>SUM($S$27:S187)</f>
        <v>0</v>
      </c>
      <c r="AM187" s="594">
        <f t="shared" si="77"/>
        <v>0</v>
      </c>
      <c r="AN187" s="594">
        <f t="shared" si="78"/>
        <v>0</v>
      </c>
      <c r="AO187" s="594">
        <f t="shared" si="79"/>
        <v>0</v>
      </c>
      <c r="AP187" s="594">
        <f t="shared" si="84"/>
        <v>0</v>
      </c>
      <c r="AQ187">
        <f t="shared" si="80"/>
        <v>0</v>
      </c>
      <c r="AY187" s="749">
        <f>AZ187*(FinPlan!$D$710/12)</f>
        <v>0</v>
      </c>
      <c r="AZ187" s="738">
        <f>G186*FinPlan!$D$709</f>
        <v>0</v>
      </c>
      <c r="BJ187" s="736"/>
      <c r="BK187" s="610">
        <f t="shared" si="85"/>
        <v>161</v>
      </c>
      <c r="BM187" s="612">
        <f t="shared" si="88"/>
        <v>4869</v>
      </c>
      <c r="BO187" s="612">
        <f t="shared" si="89"/>
        <v>4900</v>
      </c>
      <c r="BQ187" s="610">
        <f t="shared" si="90"/>
        <v>31</v>
      </c>
      <c r="BS187">
        <f t="shared" si="86"/>
        <v>1913</v>
      </c>
      <c r="BY187">
        <f t="shared" si="81"/>
        <v>1913</v>
      </c>
    </row>
    <row r="188" spans="2:77" x14ac:dyDescent="0.2">
      <c r="B188" s="735">
        <f t="shared" si="69"/>
        <v>163</v>
      </c>
      <c r="C188" s="736">
        <f t="shared" si="82"/>
        <v>4930</v>
      </c>
      <c r="D188" s="610">
        <f t="shared" si="83"/>
        <v>162</v>
      </c>
      <c r="E188" s="737">
        <f t="shared" si="91"/>
        <v>30</v>
      </c>
      <c r="F188" s="737">
        <f>SUM($E$27:E188)</f>
        <v>4930</v>
      </c>
      <c r="G188" s="738">
        <f t="shared" si="65"/>
        <v>0</v>
      </c>
      <c r="H188" s="739">
        <f>IF(D188&lt;=FinPlan!$D$707,PPMT(FinPlan!$D$708/12,1,FinPlan!$D$707+1-D188,G187*(-1000),0)/1000,)</f>
        <v>0</v>
      </c>
      <c r="I188" s="740">
        <f>IF(D188&lt;=FinPlan!$D$707,IPMT(FinPlan!$D$708/12,1,FinPlan!$D$707,G187*(-1000),0)/1000,)</f>
        <v>0</v>
      </c>
      <c r="L188" s="738">
        <f t="shared" si="70"/>
        <v>0</v>
      </c>
      <c r="M188" s="741">
        <f>IF(E188&lt;=0,0,1/(1+E188*FinPlan!$D$708/365))</f>
        <v>1</v>
      </c>
      <c r="N188" s="664">
        <f t="shared" si="71"/>
        <v>0</v>
      </c>
      <c r="O188" s="738">
        <f t="shared" si="66"/>
        <v>0</v>
      </c>
      <c r="P188" s="754"/>
      <c r="R188">
        <f t="shared" si="72"/>
        <v>2061</v>
      </c>
      <c r="S188" s="743">
        <f t="shared" si="67"/>
        <v>0</v>
      </c>
      <c r="T188" s="744">
        <f t="shared" si="68"/>
        <v>0</v>
      </c>
      <c r="U188" s="744">
        <f t="shared" si="73"/>
        <v>0</v>
      </c>
      <c r="V188" s="745"/>
      <c r="W188">
        <f t="shared" si="87"/>
        <v>2061</v>
      </c>
      <c r="X188" s="745">
        <v>0</v>
      </c>
      <c r="Y188" s="745"/>
      <c r="Z188" s="745"/>
      <c r="AA188">
        <f t="shared" si="62"/>
        <v>1913</v>
      </c>
      <c r="AE188">
        <f t="shared" si="74"/>
        <v>1913</v>
      </c>
      <c r="AF188">
        <f t="shared" si="75"/>
        <v>6</v>
      </c>
      <c r="AG188">
        <f t="shared" si="63"/>
        <v>0</v>
      </c>
      <c r="AH188">
        <f t="shared" si="64"/>
        <v>0</v>
      </c>
      <c r="AJ188">
        <f t="shared" si="76"/>
        <v>2061</v>
      </c>
      <c r="AK188" s="594">
        <f>SUM($X$27:X188)</f>
        <v>0</v>
      </c>
      <c r="AL188" s="594">
        <f>SUM($S$27:S188)</f>
        <v>0</v>
      </c>
      <c r="AM188" s="594">
        <f t="shared" si="77"/>
        <v>0</v>
      </c>
      <c r="AN188" s="594">
        <f t="shared" si="78"/>
        <v>0</v>
      </c>
      <c r="AO188" s="594">
        <f t="shared" si="79"/>
        <v>0</v>
      </c>
      <c r="AP188" s="594">
        <f t="shared" si="84"/>
        <v>0</v>
      </c>
      <c r="AQ188">
        <f t="shared" si="80"/>
        <v>0</v>
      </c>
      <c r="AY188" s="749">
        <f>AZ188*(FinPlan!$D$710/12)</f>
        <v>0</v>
      </c>
      <c r="AZ188" s="738">
        <f>G187*FinPlan!$D$709</f>
        <v>0</v>
      </c>
      <c r="BJ188" s="736"/>
      <c r="BK188" s="610">
        <f t="shared" si="85"/>
        <v>162</v>
      </c>
      <c r="BM188" s="612">
        <f t="shared" si="88"/>
        <v>4900</v>
      </c>
      <c r="BO188" s="612">
        <f t="shared" si="89"/>
        <v>4930</v>
      </c>
      <c r="BQ188" s="610">
        <f t="shared" si="90"/>
        <v>30</v>
      </c>
      <c r="BS188">
        <f t="shared" si="86"/>
        <v>1913</v>
      </c>
      <c r="BY188">
        <f t="shared" si="81"/>
        <v>1913</v>
      </c>
    </row>
    <row r="189" spans="2:77" x14ac:dyDescent="0.2">
      <c r="B189" s="735">
        <f t="shared" si="69"/>
        <v>164</v>
      </c>
      <c r="C189" s="736">
        <f t="shared" si="82"/>
        <v>4961</v>
      </c>
      <c r="D189" s="610">
        <f t="shared" si="83"/>
        <v>163</v>
      </c>
      <c r="E189" s="737">
        <f t="shared" si="91"/>
        <v>31</v>
      </c>
      <c r="F189" s="737">
        <f>SUM($E$27:E189)</f>
        <v>4961</v>
      </c>
      <c r="G189" s="738">
        <f t="shared" si="65"/>
        <v>0</v>
      </c>
      <c r="H189" s="739">
        <f>IF(D189&lt;=FinPlan!$D$707,PPMT(FinPlan!$D$708/12,1,FinPlan!$D$707+1-D189,G188*(-1000),0)/1000,)</f>
        <v>0</v>
      </c>
      <c r="I189" s="740">
        <f>IF(D189&lt;=FinPlan!$D$707,IPMT(FinPlan!$D$708/12,1,FinPlan!$D$707,G188*(-1000),0)/1000,)</f>
        <v>0</v>
      </c>
      <c r="L189" s="738">
        <f t="shared" si="70"/>
        <v>0</v>
      </c>
      <c r="M189" s="741">
        <f>IF(E189&lt;=0,0,1/(1+E189*FinPlan!$D$708/365))</f>
        <v>1</v>
      </c>
      <c r="N189" s="664">
        <f t="shared" si="71"/>
        <v>0</v>
      </c>
      <c r="O189" s="738">
        <f t="shared" si="66"/>
        <v>0</v>
      </c>
      <c r="P189" s="754"/>
      <c r="R189">
        <f t="shared" si="72"/>
        <v>2062</v>
      </c>
      <c r="S189" s="743">
        <f t="shared" si="67"/>
        <v>0</v>
      </c>
      <c r="T189" s="744">
        <f t="shared" si="68"/>
        <v>0</v>
      </c>
      <c r="U189" s="744">
        <f t="shared" si="73"/>
        <v>0</v>
      </c>
      <c r="V189" s="745"/>
      <c r="W189">
        <f t="shared" si="87"/>
        <v>2062</v>
      </c>
      <c r="X189" s="745">
        <v>0</v>
      </c>
      <c r="Y189" s="745"/>
      <c r="Z189" s="745"/>
      <c r="AA189">
        <f t="shared" si="62"/>
        <v>1913</v>
      </c>
      <c r="AE189">
        <f t="shared" si="74"/>
        <v>1913</v>
      </c>
      <c r="AF189">
        <f t="shared" si="75"/>
        <v>7</v>
      </c>
      <c r="AG189">
        <f t="shared" si="63"/>
        <v>0</v>
      </c>
      <c r="AH189">
        <f t="shared" si="64"/>
        <v>0</v>
      </c>
      <c r="AJ189">
        <f t="shared" si="76"/>
        <v>2062</v>
      </c>
      <c r="AK189" s="594">
        <f>SUM($X$27:X189)</f>
        <v>0</v>
      </c>
      <c r="AL189" s="594">
        <f>SUM($S$27:S189)</f>
        <v>0</v>
      </c>
      <c r="AM189" s="594">
        <f t="shared" si="77"/>
        <v>0</v>
      </c>
      <c r="AN189" s="594">
        <f t="shared" si="78"/>
        <v>0</v>
      </c>
      <c r="AO189" s="594">
        <f t="shared" si="79"/>
        <v>0</v>
      </c>
      <c r="AP189" s="594">
        <f t="shared" si="84"/>
        <v>0</v>
      </c>
      <c r="AQ189">
        <f t="shared" si="80"/>
        <v>0</v>
      </c>
      <c r="AY189" s="749">
        <f>AZ189*(FinPlan!$D$710/12)</f>
        <v>0</v>
      </c>
      <c r="AZ189" s="738">
        <f>G188*FinPlan!$D$709</f>
        <v>0</v>
      </c>
      <c r="BJ189" s="736"/>
      <c r="BK189" s="610">
        <f t="shared" si="85"/>
        <v>163</v>
      </c>
      <c r="BM189" s="612">
        <f t="shared" si="88"/>
        <v>4930</v>
      </c>
      <c r="BO189" s="612">
        <f t="shared" si="89"/>
        <v>4961</v>
      </c>
      <c r="BQ189" s="610">
        <f t="shared" si="90"/>
        <v>31</v>
      </c>
      <c r="BS189">
        <f t="shared" si="86"/>
        <v>1913</v>
      </c>
      <c r="BY189">
        <f t="shared" si="81"/>
        <v>1913</v>
      </c>
    </row>
    <row r="190" spans="2:77" x14ac:dyDescent="0.2">
      <c r="B190" s="735">
        <f t="shared" si="69"/>
        <v>165</v>
      </c>
      <c r="C190" s="736">
        <f t="shared" si="82"/>
        <v>4992</v>
      </c>
      <c r="D190" s="610">
        <f t="shared" si="83"/>
        <v>164</v>
      </c>
      <c r="E190" s="737">
        <f t="shared" si="91"/>
        <v>31</v>
      </c>
      <c r="F190" s="737">
        <f>SUM($E$27:E190)</f>
        <v>4992</v>
      </c>
      <c r="G190" s="738">
        <f t="shared" si="65"/>
        <v>0</v>
      </c>
      <c r="H190" s="739">
        <f>IF(D190&lt;=FinPlan!$D$707,PPMT(FinPlan!$D$708/12,1,FinPlan!$D$707+1-D190,G189*(-1000),0)/1000,)</f>
        <v>0</v>
      </c>
      <c r="I190" s="740">
        <f>IF(D190&lt;=FinPlan!$D$707,IPMT(FinPlan!$D$708/12,1,FinPlan!$D$707,G189*(-1000),0)/1000,)</f>
        <v>0</v>
      </c>
      <c r="L190" s="738">
        <f t="shared" si="70"/>
        <v>0</v>
      </c>
      <c r="M190" s="741">
        <f>IF(E190&lt;=0,0,1/(1+E190*FinPlan!$D$708/365))</f>
        <v>1</v>
      </c>
      <c r="N190" s="664">
        <f t="shared" si="71"/>
        <v>0</v>
      </c>
      <c r="O190" s="738">
        <f t="shared" si="66"/>
        <v>0</v>
      </c>
      <c r="P190" s="754"/>
      <c r="R190">
        <f t="shared" si="72"/>
        <v>2063</v>
      </c>
      <c r="S190" s="743">
        <f t="shared" si="67"/>
        <v>0</v>
      </c>
      <c r="T190" s="744">
        <f t="shared" si="68"/>
        <v>0</v>
      </c>
      <c r="U190" s="744">
        <f t="shared" si="73"/>
        <v>0</v>
      </c>
      <c r="V190" s="745"/>
      <c r="W190">
        <f t="shared" si="87"/>
        <v>2063</v>
      </c>
      <c r="X190" s="745">
        <v>0</v>
      </c>
      <c r="Y190" s="745"/>
      <c r="Z190" s="745"/>
      <c r="AA190">
        <f t="shared" si="62"/>
        <v>1913</v>
      </c>
      <c r="AE190">
        <f t="shared" si="74"/>
        <v>1913</v>
      </c>
      <c r="AF190">
        <f t="shared" si="75"/>
        <v>8</v>
      </c>
      <c r="AG190">
        <f t="shared" si="63"/>
        <v>0</v>
      </c>
      <c r="AH190">
        <f t="shared" si="64"/>
        <v>0</v>
      </c>
      <c r="AJ190">
        <f t="shared" si="76"/>
        <v>2063</v>
      </c>
      <c r="AK190" s="594">
        <f>SUM($X$27:X190)</f>
        <v>0</v>
      </c>
      <c r="AL190" s="594">
        <f>SUM($S$27:S190)</f>
        <v>0</v>
      </c>
      <c r="AM190" s="594">
        <f t="shared" si="77"/>
        <v>0</v>
      </c>
      <c r="AN190" s="594">
        <f t="shared" si="78"/>
        <v>0</v>
      </c>
      <c r="AO190" s="594">
        <f t="shared" si="79"/>
        <v>0</v>
      </c>
      <c r="AP190" s="594">
        <f t="shared" si="84"/>
        <v>0</v>
      </c>
      <c r="AQ190">
        <f t="shared" si="80"/>
        <v>0</v>
      </c>
      <c r="AY190" s="749">
        <f>AZ190*(FinPlan!$D$710/12)</f>
        <v>0</v>
      </c>
      <c r="AZ190" s="738">
        <f>G189*FinPlan!$D$709</f>
        <v>0</v>
      </c>
      <c r="BJ190" s="736"/>
      <c r="BK190" s="610">
        <f t="shared" si="85"/>
        <v>164</v>
      </c>
      <c r="BM190" s="612">
        <f t="shared" si="88"/>
        <v>4961</v>
      </c>
      <c r="BO190" s="612">
        <f t="shared" si="89"/>
        <v>4992</v>
      </c>
      <c r="BQ190" s="610">
        <f t="shared" si="90"/>
        <v>31</v>
      </c>
      <c r="BS190">
        <f t="shared" si="86"/>
        <v>1913</v>
      </c>
      <c r="BY190">
        <f t="shared" si="81"/>
        <v>1913</v>
      </c>
    </row>
    <row r="191" spans="2:77" x14ac:dyDescent="0.2">
      <c r="B191" s="735">
        <f t="shared" si="69"/>
        <v>166</v>
      </c>
      <c r="C191" s="736">
        <f t="shared" si="82"/>
        <v>5022</v>
      </c>
      <c r="D191" s="610">
        <f t="shared" si="83"/>
        <v>165</v>
      </c>
      <c r="E191" s="737">
        <f t="shared" si="91"/>
        <v>30</v>
      </c>
      <c r="F191" s="737">
        <f>SUM($E$27:E191)</f>
        <v>5022</v>
      </c>
      <c r="G191" s="738">
        <f t="shared" si="65"/>
        <v>0</v>
      </c>
      <c r="H191" s="739">
        <f>IF(D191&lt;=FinPlan!$D$707,PPMT(FinPlan!$D$708/12,1,FinPlan!$D$707+1-D191,G190*(-1000),0)/1000,)</f>
        <v>0</v>
      </c>
      <c r="I191" s="740">
        <f>IF(D191&lt;=FinPlan!$D$707,IPMT(FinPlan!$D$708/12,1,FinPlan!$D$707,G190*(-1000),0)/1000,)</f>
        <v>0</v>
      </c>
      <c r="L191" s="738">
        <f t="shared" si="70"/>
        <v>0</v>
      </c>
      <c r="M191" s="741">
        <f>IF(E191&lt;=0,0,1/(1+E191*FinPlan!$D$708/365))</f>
        <v>1</v>
      </c>
      <c r="N191" s="664">
        <f t="shared" si="71"/>
        <v>0</v>
      </c>
      <c r="O191" s="738">
        <f t="shared" si="66"/>
        <v>0</v>
      </c>
      <c r="P191" s="754"/>
      <c r="R191">
        <f t="shared" si="72"/>
        <v>2064</v>
      </c>
      <c r="S191" s="743">
        <f t="shared" si="67"/>
        <v>0</v>
      </c>
      <c r="T191" s="744">
        <f t="shared" si="68"/>
        <v>0</v>
      </c>
      <c r="U191" s="744">
        <f t="shared" si="73"/>
        <v>0</v>
      </c>
      <c r="V191" s="745"/>
      <c r="W191">
        <f t="shared" si="87"/>
        <v>2064</v>
      </c>
      <c r="X191" s="745">
        <v>0</v>
      </c>
      <c r="Y191" s="745"/>
      <c r="Z191" s="745"/>
      <c r="AA191">
        <f t="shared" si="62"/>
        <v>1913</v>
      </c>
      <c r="AE191">
        <f t="shared" si="74"/>
        <v>1913</v>
      </c>
      <c r="AF191">
        <f t="shared" si="75"/>
        <v>9</v>
      </c>
      <c r="AG191">
        <f t="shared" si="63"/>
        <v>0</v>
      </c>
      <c r="AH191">
        <f t="shared" si="64"/>
        <v>0</v>
      </c>
      <c r="AJ191">
        <f t="shared" si="76"/>
        <v>2064</v>
      </c>
      <c r="AK191" s="594">
        <f>SUM($X$27:X191)</f>
        <v>0</v>
      </c>
      <c r="AL191" s="594">
        <f>SUM($S$27:S191)</f>
        <v>0</v>
      </c>
      <c r="AM191" s="594">
        <f t="shared" si="77"/>
        <v>0</v>
      </c>
      <c r="AN191" s="594">
        <f t="shared" si="78"/>
        <v>0</v>
      </c>
      <c r="AO191" s="594">
        <f t="shared" si="79"/>
        <v>0</v>
      </c>
      <c r="AP191" s="594">
        <f t="shared" si="84"/>
        <v>0</v>
      </c>
      <c r="AQ191">
        <f t="shared" si="80"/>
        <v>0</v>
      </c>
      <c r="AY191" s="749">
        <f>AZ191*(FinPlan!$D$710/12)</f>
        <v>0</v>
      </c>
      <c r="AZ191" s="738">
        <f>G190*FinPlan!$D$709</f>
        <v>0</v>
      </c>
      <c r="BJ191" s="736"/>
      <c r="BK191" s="610">
        <f t="shared" si="85"/>
        <v>165</v>
      </c>
      <c r="BM191" s="612">
        <f t="shared" si="88"/>
        <v>4992</v>
      </c>
      <c r="BO191" s="612">
        <f t="shared" si="89"/>
        <v>5022</v>
      </c>
      <c r="BQ191" s="610">
        <f t="shared" si="90"/>
        <v>30</v>
      </c>
      <c r="BS191">
        <f t="shared" si="86"/>
        <v>1913</v>
      </c>
      <c r="BY191">
        <f t="shared" si="81"/>
        <v>1913</v>
      </c>
    </row>
    <row r="192" spans="2:77" x14ac:dyDescent="0.2">
      <c r="B192" s="735">
        <f t="shared" si="69"/>
        <v>167</v>
      </c>
      <c r="C192" s="736">
        <f t="shared" si="82"/>
        <v>5053</v>
      </c>
      <c r="D192" s="610">
        <f t="shared" si="83"/>
        <v>166</v>
      </c>
      <c r="E192" s="737">
        <f t="shared" si="91"/>
        <v>31</v>
      </c>
      <c r="F192" s="737">
        <f>SUM($E$27:E192)</f>
        <v>5053</v>
      </c>
      <c r="G192" s="738">
        <f t="shared" si="65"/>
        <v>0</v>
      </c>
      <c r="H192" s="739">
        <f>IF(D192&lt;=FinPlan!$D$707,PPMT(FinPlan!$D$708/12,1,FinPlan!$D$707+1-D192,G191*(-1000),0)/1000,)</f>
        <v>0</v>
      </c>
      <c r="I192" s="740">
        <f>IF(D192&lt;=FinPlan!$D$707,IPMT(FinPlan!$D$708/12,1,FinPlan!$D$707,G191*(-1000),0)/1000,)</f>
        <v>0</v>
      </c>
      <c r="L192" s="738">
        <f t="shared" si="70"/>
        <v>0</v>
      </c>
      <c r="M192" s="741">
        <f>IF(E192&lt;=0,0,1/(1+E192*FinPlan!$D$708/365))</f>
        <v>1</v>
      </c>
      <c r="N192" s="664">
        <f t="shared" si="71"/>
        <v>0</v>
      </c>
      <c r="O192" s="738">
        <f t="shared" si="66"/>
        <v>0</v>
      </c>
      <c r="P192" s="754"/>
      <c r="R192">
        <f t="shared" si="72"/>
        <v>2065</v>
      </c>
      <c r="S192" s="743">
        <f t="shared" si="67"/>
        <v>0</v>
      </c>
      <c r="T192" s="744">
        <f t="shared" si="68"/>
        <v>0</v>
      </c>
      <c r="U192" s="744">
        <f t="shared" si="73"/>
        <v>0</v>
      </c>
      <c r="V192" s="745"/>
      <c r="W192">
        <f t="shared" si="87"/>
        <v>2065</v>
      </c>
      <c r="X192" s="745">
        <v>0</v>
      </c>
      <c r="Y192" s="745"/>
      <c r="Z192" s="745"/>
      <c r="AA192">
        <f t="shared" si="62"/>
        <v>1913</v>
      </c>
      <c r="AE192">
        <f t="shared" si="74"/>
        <v>1913</v>
      </c>
      <c r="AF192">
        <f t="shared" si="75"/>
        <v>10</v>
      </c>
      <c r="AG192">
        <f t="shared" si="63"/>
        <v>0</v>
      </c>
      <c r="AH192">
        <f t="shared" si="64"/>
        <v>0</v>
      </c>
      <c r="AJ192">
        <f t="shared" si="76"/>
        <v>2065</v>
      </c>
      <c r="AK192" s="594">
        <f>SUM($X$27:X192)</f>
        <v>0</v>
      </c>
      <c r="AL192" s="594">
        <f>SUM($S$27:S192)</f>
        <v>0</v>
      </c>
      <c r="AM192" s="594">
        <f t="shared" si="77"/>
        <v>0</v>
      </c>
      <c r="AN192" s="594">
        <f t="shared" si="78"/>
        <v>0</v>
      </c>
      <c r="AO192" s="594">
        <f t="shared" si="79"/>
        <v>0</v>
      </c>
      <c r="AP192" s="594">
        <f t="shared" si="84"/>
        <v>0</v>
      </c>
      <c r="AQ192">
        <f t="shared" si="80"/>
        <v>0</v>
      </c>
      <c r="AY192" s="749">
        <f>AZ192*(FinPlan!$D$710/12)</f>
        <v>0</v>
      </c>
      <c r="AZ192" s="738">
        <f>G191*FinPlan!$D$709</f>
        <v>0</v>
      </c>
      <c r="BJ192" s="736"/>
      <c r="BK192" s="610">
        <f t="shared" si="85"/>
        <v>166</v>
      </c>
      <c r="BM192" s="612">
        <f t="shared" si="88"/>
        <v>5022</v>
      </c>
      <c r="BO192" s="612">
        <f t="shared" si="89"/>
        <v>5053</v>
      </c>
      <c r="BQ192" s="610">
        <f t="shared" si="90"/>
        <v>31</v>
      </c>
      <c r="BS192">
        <f t="shared" si="86"/>
        <v>1913</v>
      </c>
      <c r="BY192">
        <f t="shared" si="81"/>
        <v>1913</v>
      </c>
    </row>
    <row r="193" spans="2:77" x14ac:dyDescent="0.2">
      <c r="B193" s="735">
        <f t="shared" si="69"/>
        <v>168</v>
      </c>
      <c r="C193" s="736">
        <f t="shared" si="82"/>
        <v>5083</v>
      </c>
      <c r="D193" s="610">
        <f t="shared" si="83"/>
        <v>167</v>
      </c>
      <c r="E193" s="737">
        <f t="shared" si="91"/>
        <v>30</v>
      </c>
      <c r="F193" s="737">
        <f>SUM($E$27:E193)</f>
        <v>5083</v>
      </c>
      <c r="G193" s="738">
        <f t="shared" si="65"/>
        <v>0</v>
      </c>
      <c r="H193" s="739">
        <f>IF(D193&lt;=FinPlan!$D$707,PPMT(FinPlan!$D$708/12,1,FinPlan!$D$707+1-D193,G192*(-1000),0)/1000,)</f>
        <v>0</v>
      </c>
      <c r="I193" s="740">
        <f>IF(D193&lt;=FinPlan!$D$707,IPMT(FinPlan!$D$708/12,1,FinPlan!$D$707,G192*(-1000),0)/1000,)</f>
        <v>0</v>
      </c>
      <c r="L193" s="738">
        <f t="shared" si="70"/>
        <v>0</v>
      </c>
      <c r="M193" s="741">
        <f>IF(E193&lt;=0,0,1/(1+E193*FinPlan!$D$708/365))</f>
        <v>1</v>
      </c>
      <c r="N193" s="664">
        <f t="shared" si="71"/>
        <v>0</v>
      </c>
      <c r="O193" s="738">
        <f t="shared" si="66"/>
        <v>0</v>
      </c>
      <c r="P193" s="754"/>
      <c r="R193">
        <f t="shared" si="72"/>
        <v>2066</v>
      </c>
      <c r="S193" s="743">
        <f t="shared" si="67"/>
        <v>0</v>
      </c>
      <c r="T193" s="744">
        <f t="shared" si="68"/>
        <v>0</v>
      </c>
      <c r="U193" s="744">
        <f t="shared" si="73"/>
        <v>0</v>
      </c>
      <c r="V193" s="745"/>
      <c r="W193">
        <f t="shared" si="87"/>
        <v>2066</v>
      </c>
      <c r="X193" s="745">
        <v>0</v>
      </c>
      <c r="Y193" s="745"/>
      <c r="Z193" s="745"/>
      <c r="AA193">
        <f t="shared" si="62"/>
        <v>1913</v>
      </c>
      <c r="AE193">
        <f t="shared" si="74"/>
        <v>1913</v>
      </c>
      <c r="AF193">
        <f t="shared" si="75"/>
        <v>11</v>
      </c>
      <c r="AG193">
        <f t="shared" si="63"/>
        <v>0</v>
      </c>
      <c r="AH193">
        <f t="shared" si="64"/>
        <v>0</v>
      </c>
      <c r="AJ193">
        <f t="shared" si="76"/>
        <v>2066</v>
      </c>
      <c r="AK193" s="594">
        <f>SUM($X$27:X193)</f>
        <v>0</v>
      </c>
      <c r="AL193" s="594">
        <f>SUM($S$27:S193)</f>
        <v>0</v>
      </c>
      <c r="AM193" s="594">
        <f t="shared" si="77"/>
        <v>0</v>
      </c>
      <c r="AN193" s="594">
        <f t="shared" si="78"/>
        <v>0</v>
      </c>
      <c r="AO193" s="594">
        <f t="shared" si="79"/>
        <v>0</v>
      </c>
      <c r="AP193" s="594">
        <f t="shared" si="84"/>
        <v>0</v>
      </c>
      <c r="AQ193">
        <f t="shared" si="80"/>
        <v>0</v>
      </c>
      <c r="AY193" s="749">
        <f>AZ193*(FinPlan!$D$710/12)</f>
        <v>0</v>
      </c>
      <c r="AZ193" s="738">
        <f>G192*FinPlan!$D$709</f>
        <v>0</v>
      </c>
      <c r="BJ193" s="736"/>
      <c r="BK193" s="610">
        <f t="shared" si="85"/>
        <v>167</v>
      </c>
      <c r="BM193" s="612">
        <f t="shared" si="88"/>
        <v>5053</v>
      </c>
      <c r="BO193" s="612">
        <f t="shared" si="89"/>
        <v>5083</v>
      </c>
      <c r="BQ193" s="610">
        <f t="shared" si="90"/>
        <v>30</v>
      </c>
      <c r="BS193">
        <f t="shared" si="86"/>
        <v>1913</v>
      </c>
      <c r="BY193">
        <f t="shared" si="81"/>
        <v>1913</v>
      </c>
    </row>
    <row r="194" spans="2:77" x14ac:dyDescent="0.2">
      <c r="B194" s="735">
        <f t="shared" si="69"/>
        <v>169</v>
      </c>
      <c r="C194" s="736">
        <f t="shared" si="82"/>
        <v>5114</v>
      </c>
      <c r="D194" s="610">
        <f t="shared" si="83"/>
        <v>168</v>
      </c>
      <c r="E194" s="737">
        <f t="shared" si="91"/>
        <v>31</v>
      </c>
      <c r="F194" s="737">
        <f>SUM($E$27:E194)</f>
        <v>5114</v>
      </c>
      <c r="G194" s="738">
        <f t="shared" si="65"/>
        <v>0</v>
      </c>
      <c r="H194" s="739">
        <f>IF(D194&lt;=FinPlan!$D$707,PPMT(FinPlan!$D$708/12,1,FinPlan!$D$707+1-D194,G193*(-1000),0)/1000,)</f>
        <v>0</v>
      </c>
      <c r="I194" s="740">
        <f>IF(D194&lt;=FinPlan!$D$707,IPMT(FinPlan!$D$708/12,1,FinPlan!$D$707,G193*(-1000),0)/1000,)</f>
        <v>0</v>
      </c>
      <c r="L194" s="738">
        <f t="shared" si="70"/>
        <v>0</v>
      </c>
      <c r="M194" s="741">
        <f>IF(E194&lt;=0,0,1/(1+E194*FinPlan!$D$708/365))</f>
        <v>1</v>
      </c>
      <c r="N194" s="664">
        <f t="shared" si="71"/>
        <v>0</v>
      </c>
      <c r="O194" s="738">
        <f t="shared" si="66"/>
        <v>0</v>
      </c>
      <c r="P194" s="754"/>
      <c r="R194">
        <f t="shared" si="72"/>
        <v>2067</v>
      </c>
      <c r="S194" s="743">
        <f t="shared" si="67"/>
        <v>0</v>
      </c>
      <c r="T194" s="744">
        <f t="shared" si="68"/>
        <v>0</v>
      </c>
      <c r="U194" s="744">
        <f t="shared" si="73"/>
        <v>0</v>
      </c>
      <c r="V194" s="745"/>
      <c r="W194">
        <f t="shared" si="87"/>
        <v>2067</v>
      </c>
      <c r="X194" s="745">
        <v>0</v>
      </c>
      <c r="Y194" s="745"/>
      <c r="Z194" s="745"/>
      <c r="AA194">
        <f t="shared" si="62"/>
        <v>1913</v>
      </c>
      <c r="AE194">
        <f t="shared" si="74"/>
        <v>1913</v>
      </c>
      <c r="AF194">
        <f t="shared" si="75"/>
        <v>12</v>
      </c>
      <c r="AG194">
        <f t="shared" si="63"/>
        <v>0</v>
      </c>
      <c r="AH194">
        <f t="shared" si="64"/>
        <v>0</v>
      </c>
      <c r="AJ194">
        <f t="shared" si="76"/>
        <v>2067</v>
      </c>
      <c r="AK194" s="594">
        <f>SUM($X$27:X194)</f>
        <v>0</v>
      </c>
      <c r="AL194" s="594">
        <f>SUM($S$27:S194)</f>
        <v>0</v>
      </c>
      <c r="AM194" s="594">
        <f t="shared" si="77"/>
        <v>0</v>
      </c>
      <c r="AN194" s="594">
        <f t="shared" si="78"/>
        <v>0</v>
      </c>
      <c r="AO194" s="594">
        <f t="shared" si="79"/>
        <v>0</v>
      </c>
      <c r="AP194" s="594">
        <f t="shared" si="84"/>
        <v>0</v>
      </c>
      <c r="AQ194">
        <f t="shared" si="80"/>
        <v>0</v>
      </c>
      <c r="AY194" s="749">
        <f>AZ194*(FinPlan!$D$710/12)</f>
        <v>0</v>
      </c>
      <c r="AZ194" s="738">
        <f>G193*FinPlan!$D$709</f>
        <v>0</v>
      </c>
      <c r="BJ194" s="736"/>
      <c r="BK194" s="610">
        <f t="shared" si="85"/>
        <v>168</v>
      </c>
      <c r="BM194" s="612">
        <f t="shared" si="88"/>
        <v>5083</v>
      </c>
      <c r="BO194" s="612">
        <f t="shared" si="89"/>
        <v>5114</v>
      </c>
      <c r="BQ194" s="610">
        <f t="shared" si="90"/>
        <v>31</v>
      </c>
      <c r="BS194">
        <f t="shared" si="86"/>
        <v>1913</v>
      </c>
      <c r="BY194">
        <f t="shared" si="81"/>
        <v>1913</v>
      </c>
    </row>
    <row r="195" spans="2:77" x14ac:dyDescent="0.2">
      <c r="B195" s="735">
        <f t="shared" si="69"/>
        <v>170</v>
      </c>
      <c r="C195" s="736">
        <f t="shared" si="82"/>
        <v>5145</v>
      </c>
      <c r="D195" s="610">
        <f t="shared" si="83"/>
        <v>169</v>
      </c>
      <c r="E195" s="737">
        <f t="shared" si="91"/>
        <v>31</v>
      </c>
      <c r="F195" s="737">
        <f>SUM($E$27:E195)</f>
        <v>5145</v>
      </c>
      <c r="G195" s="738">
        <f t="shared" si="65"/>
        <v>0</v>
      </c>
      <c r="H195" s="739">
        <f>IF(D195&lt;=FinPlan!$D$707,PPMT(FinPlan!$D$708/12,1,FinPlan!$D$707+1-D195,G194*(-1000),0)/1000,)</f>
        <v>0</v>
      </c>
      <c r="I195" s="740">
        <f>IF(D195&lt;=FinPlan!$D$707,IPMT(FinPlan!$D$708/12,1,FinPlan!$D$707,G194*(-1000),0)/1000,)</f>
        <v>0</v>
      </c>
      <c r="L195" s="738">
        <f t="shared" si="70"/>
        <v>0</v>
      </c>
      <c r="M195" s="741">
        <f>IF(E195&lt;=0,0,1/(1+E195*FinPlan!$D$708/365))</f>
        <v>1</v>
      </c>
      <c r="N195" s="664">
        <f t="shared" si="71"/>
        <v>0</v>
      </c>
      <c r="O195" s="738">
        <f t="shared" si="66"/>
        <v>0</v>
      </c>
      <c r="P195" s="754"/>
      <c r="R195">
        <f t="shared" si="72"/>
        <v>2068</v>
      </c>
      <c r="S195" s="743">
        <f t="shared" si="67"/>
        <v>0</v>
      </c>
      <c r="T195" s="744">
        <f t="shared" si="68"/>
        <v>0</v>
      </c>
      <c r="U195" s="744">
        <f t="shared" si="73"/>
        <v>0</v>
      </c>
      <c r="V195" s="745"/>
      <c r="W195">
        <f t="shared" si="87"/>
        <v>2068</v>
      </c>
      <c r="X195" s="745">
        <v>0</v>
      </c>
      <c r="Y195" s="745"/>
      <c r="Z195" s="745"/>
      <c r="AA195">
        <f t="shared" si="62"/>
        <v>1914</v>
      </c>
      <c r="AE195">
        <f t="shared" si="74"/>
        <v>1914</v>
      </c>
      <c r="AF195">
        <f t="shared" si="75"/>
        <v>1</v>
      </c>
      <c r="AG195">
        <f t="shared" si="63"/>
        <v>0</v>
      </c>
      <c r="AH195">
        <f t="shared" si="64"/>
        <v>0</v>
      </c>
      <c r="AJ195">
        <f t="shared" si="76"/>
        <v>2068</v>
      </c>
      <c r="AK195" s="594">
        <f>SUM($X$27:X195)</f>
        <v>0</v>
      </c>
      <c r="AL195" s="594">
        <f>SUM($S$27:S195)</f>
        <v>0</v>
      </c>
      <c r="AM195" s="594">
        <f t="shared" si="77"/>
        <v>0</v>
      </c>
      <c r="AN195" s="594">
        <f t="shared" si="78"/>
        <v>0</v>
      </c>
      <c r="AO195" s="594">
        <f t="shared" si="79"/>
        <v>0</v>
      </c>
      <c r="AP195" s="594">
        <f t="shared" si="84"/>
        <v>0</v>
      </c>
      <c r="AQ195">
        <f t="shared" si="80"/>
        <v>0</v>
      </c>
      <c r="AY195" s="749">
        <f>AZ195*(FinPlan!$D$710/12)</f>
        <v>0</v>
      </c>
      <c r="AZ195" s="738">
        <f>G194*FinPlan!$D$709</f>
        <v>0</v>
      </c>
      <c r="BJ195" s="736"/>
      <c r="BK195" s="610">
        <f t="shared" si="85"/>
        <v>169</v>
      </c>
      <c r="BM195" s="612">
        <f t="shared" si="88"/>
        <v>5114</v>
      </c>
      <c r="BO195" s="612">
        <f t="shared" si="89"/>
        <v>5145</v>
      </c>
      <c r="BQ195" s="610">
        <f t="shared" si="90"/>
        <v>31</v>
      </c>
      <c r="BS195">
        <f t="shared" si="86"/>
        <v>1914</v>
      </c>
      <c r="BY195">
        <f t="shared" si="81"/>
        <v>1914</v>
      </c>
    </row>
    <row r="196" spans="2:77" x14ac:dyDescent="0.2">
      <c r="B196" s="735">
        <f t="shared" si="69"/>
        <v>171</v>
      </c>
      <c r="C196" s="736">
        <f t="shared" si="82"/>
        <v>5173</v>
      </c>
      <c r="D196" s="610">
        <f t="shared" si="83"/>
        <v>170</v>
      </c>
      <c r="E196" s="737">
        <f t="shared" si="91"/>
        <v>28</v>
      </c>
      <c r="F196" s="737">
        <f>SUM($E$27:E196)</f>
        <v>5173</v>
      </c>
      <c r="G196" s="738">
        <f t="shared" si="65"/>
        <v>0</v>
      </c>
      <c r="H196" s="739">
        <f>IF(D196&lt;=FinPlan!$D$707,PPMT(FinPlan!$D$708/12,1,FinPlan!$D$707+1-D196,G195*(-1000),0)/1000,)</f>
        <v>0</v>
      </c>
      <c r="I196" s="740">
        <f>IF(D196&lt;=FinPlan!$D$707,IPMT(FinPlan!$D$708/12,1,FinPlan!$D$707,G195*(-1000),0)/1000,)</f>
        <v>0</v>
      </c>
      <c r="L196" s="738">
        <f t="shared" si="70"/>
        <v>0</v>
      </c>
      <c r="M196" s="741">
        <f>IF(E196&lt;=0,0,1/(1+E196*FinPlan!$D$708/365))</f>
        <v>1</v>
      </c>
      <c r="N196" s="664">
        <f t="shared" si="71"/>
        <v>0</v>
      </c>
      <c r="O196" s="738">
        <f t="shared" si="66"/>
        <v>0</v>
      </c>
      <c r="P196" s="754"/>
      <c r="R196">
        <f t="shared" si="72"/>
        <v>2069</v>
      </c>
      <c r="S196" s="743">
        <f t="shared" si="67"/>
        <v>0</v>
      </c>
      <c r="T196" s="744">
        <f t="shared" si="68"/>
        <v>0</v>
      </c>
      <c r="U196" s="744">
        <f t="shared" si="73"/>
        <v>0</v>
      </c>
      <c r="V196" s="745"/>
      <c r="W196">
        <f t="shared" si="87"/>
        <v>2069</v>
      </c>
      <c r="X196" s="745">
        <v>0</v>
      </c>
      <c r="Y196" s="745"/>
      <c r="Z196" s="745"/>
      <c r="AA196">
        <f t="shared" si="62"/>
        <v>1914</v>
      </c>
      <c r="AE196">
        <f t="shared" si="74"/>
        <v>1914</v>
      </c>
      <c r="AF196">
        <f t="shared" si="75"/>
        <v>2</v>
      </c>
      <c r="AG196">
        <f t="shared" si="63"/>
        <v>0</v>
      </c>
      <c r="AH196">
        <f t="shared" si="64"/>
        <v>0</v>
      </c>
      <c r="AJ196">
        <f t="shared" si="76"/>
        <v>2069</v>
      </c>
      <c r="AK196" s="594">
        <f>SUM($X$27:X196)</f>
        <v>0</v>
      </c>
      <c r="AL196" s="594">
        <f>SUM($S$27:S196)</f>
        <v>0</v>
      </c>
      <c r="AM196" s="594">
        <f t="shared" si="77"/>
        <v>0</v>
      </c>
      <c r="AN196" s="594">
        <f t="shared" si="78"/>
        <v>0</v>
      </c>
      <c r="AO196" s="594">
        <f t="shared" si="79"/>
        <v>0</v>
      </c>
      <c r="AP196" s="594">
        <f t="shared" si="84"/>
        <v>0</v>
      </c>
      <c r="AQ196">
        <f t="shared" si="80"/>
        <v>0</v>
      </c>
      <c r="AY196" s="749">
        <f>AZ196*(FinPlan!$D$710/12)</f>
        <v>0</v>
      </c>
      <c r="AZ196" s="738">
        <f>G195*FinPlan!$D$709</f>
        <v>0</v>
      </c>
      <c r="BJ196" s="736"/>
      <c r="BK196" s="610">
        <f t="shared" si="85"/>
        <v>170</v>
      </c>
      <c r="BM196" s="612">
        <f t="shared" si="88"/>
        <v>5145</v>
      </c>
      <c r="BO196" s="612">
        <f t="shared" si="89"/>
        <v>5173</v>
      </c>
      <c r="BQ196" s="610">
        <f t="shared" si="90"/>
        <v>28</v>
      </c>
      <c r="BS196">
        <f t="shared" si="86"/>
        <v>1914</v>
      </c>
      <c r="BY196">
        <f t="shared" si="81"/>
        <v>1914</v>
      </c>
    </row>
    <row r="197" spans="2:77" x14ac:dyDescent="0.2">
      <c r="B197" s="735">
        <f t="shared" si="69"/>
        <v>172</v>
      </c>
      <c r="C197" s="736">
        <f t="shared" si="82"/>
        <v>5204</v>
      </c>
      <c r="D197" s="610">
        <f t="shared" si="83"/>
        <v>171</v>
      </c>
      <c r="E197" s="737">
        <f t="shared" si="91"/>
        <v>31</v>
      </c>
      <c r="F197" s="737">
        <f>SUM($E$27:E197)</f>
        <v>5204</v>
      </c>
      <c r="G197" s="738">
        <f t="shared" si="65"/>
        <v>0</v>
      </c>
      <c r="H197" s="739">
        <f>IF(D197&lt;=FinPlan!$D$707,PPMT(FinPlan!$D$708/12,1,FinPlan!$D$707+1-D197,G196*(-1000),0)/1000,)</f>
        <v>0</v>
      </c>
      <c r="I197" s="740">
        <f>IF(D197&lt;=FinPlan!$D$707,IPMT(FinPlan!$D$708/12,1,FinPlan!$D$707,G196*(-1000),0)/1000,)</f>
        <v>0</v>
      </c>
      <c r="L197" s="738">
        <f t="shared" si="70"/>
        <v>0</v>
      </c>
      <c r="M197" s="741">
        <f>IF(E197&lt;=0,0,1/(1+E197*FinPlan!$D$708/365))</f>
        <v>1</v>
      </c>
      <c r="N197" s="664">
        <f t="shared" si="71"/>
        <v>0</v>
      </c>
      <c r="O197" s="738">
        <f t="shared" si="66"/>
        <v>0</v>
      </c>
      <c r="P197" s="754"/>
      <c r="R197">
        <f t="shared" si="72"/>
        <v>2070</v>
      </c>
      <c r="S197" s="743">
        <f t="shared" si="67"/>
        <v>0</v>
      </c>
      <c r="T197" s="744">
        <f t="shared" si="68"/>
        <v>0</v>
      </c>
      <c r="U197" s="744">
        <f t="shared" si="73"/>
        <v>0</v>
      </c>
      <c r="V197" s="745"/>
      <c r="W197">
        <f t="shared" si="87"/>
        <v>2070</v>
      </c>
      <c r="X197" s="745">
        <v>0</v>
      </c>
      <c r="Y197" s="745"/>
      <c r="Z197" s="745"/>
      <c r="AA197">
        <f t="shared" si="62"/>
        <v>1914</v>
      </c>
      <c r="AE197">
        <f t="shared" si="74"/>
        <v>1914</v>
      </c>
      <c r="AF197">
        <f t="shared" si="75"/>
        <v>3</v>
      </c>
      <c r="AG197">
        <f t="shared" si="63"/>
        <v>0</v>
      </c>
      <c r="AH197">
        <f t="shared" si="64"/>
        <v>0</v>
      </c>
      <c r="AJ197">
        <f t="shared" si="76"/>
        <v>2070</v>
      </c>
      <c r="AK197" s="594">
        <f>SUM($X$27:X197)</f>
        <v>0</v>
      </c>
      <c r="AL197" s="594">
        <f>SUM($S$27:S197)</f>
        <v>0</v>
      </c>
      <c r="AM197" s="594">
        <f t="shared" si="77"/>
        <v>0</v>
      </c>
      <c r="AN197" s="594">
        <f t="shared" si="78"/>
        <v>0</v>
      </c>
      <c r="AO197" s="594">
        <f t="shared" si="79"/>
        <v>0</v>
      </c>
      <c r="AP197" s="594">
        <f t="shared" si="84"/>
        <v>0</v>
      </c>
      <c r="AQ197">
        <f t="shared" si="80"/>
        <v>0</v>
      </c>
      <c r="AY197" s="749">
        <f>AZ197*(FinPlan!$D$710/12)</f>
        <v>0</v>
      </c>
      <c r="AZ197" s="738">
        <f>G196*FinPlan!$D$709</f>
        <v>0</v>
      </c>
      <c r="BJ197" s="736"/>
      <c r="BK197" s="610">
        <f t="shared" si="85"/>
        <v>171</v>
      </c>
      <c r="BM197" s="612">
        <f t="shared" si="88"/>
        <v>5173</v>
      </c>
      <c r="BO197" s="612">
        <f t="shared" si="89"/>
        <v>5204</v>
      </c>
      <c r="BQ197" s="610">
        <f t="shared" si="90"/>
        <v>31</v>
      </c>
      <c r="BS197">
        <f t="shared" si="86"/>
        <v>1914</v>
      </c>
      <c r="BY197">
        <f t="shared" si="81"/>
        <v>1914</v>
      </c>
    </row>
    <row r="198" spans="2:77" x14ac:dyDescent="0.2">
      <c r="B198" s="735">
        <f t="shared" si="69"/>
        <v>173</v>
      </c>
      <c r="C198" s="736">
        <f t="shared" si="82"/>
        <v>5234</v>
      </c>
      <c r="D198" s="610">
        <f t="shared" si="83"/>
        <v>172</v>
      </c>
      <c r="E198" s="737">
        <f t="shared" si="91"/>
        <v>30</v>
      </c>
      <c r="F198" s="737">
        <f>SUM($E$27:E198)</f>
        <v>5234</v>
      </c>
      <c r="G198" s="738">
        <f t="shared" si="65"/>
        <v>0</v>
      </c>
      <c r="H198" s="739">
        <f>IF(D198&lt;=FinPlan!$D$707,PPMT(FinPlan!$D$708/12,1,FinPlan!$D$707+1-D198,G197*(-1000),0)/1000,)</f>
        <v>0</v>
      </c>
      <c r="I198" s="740">
        <f>IF(D198&lt;=FinPlan!$D$707,IPMT(FinPlan!$D$708/12,1,FinPlan!$D$707,G197*(-1000),0)/1000,)</f>
        <v>0</v>
      </c>
      <c r="L198" s="738">
        <f t="shared" si="70"/>
        <v>0</v>
      </c>
      <c r="M198" s="741">
        <f>IF(E198&lt;=0,0,1/(1+E198*FinPlan!$D$708/365))</f>
        <v>1</v>
      </c>
      <c r="N198" s="664">
        <f t="shared" si="71"/>
        <v>0</v>
      </c>
      <c r="O198" s="738">
        <f t="shared" si="66"/>
        <v>0</v>
      </c>
      <c r="P198" s="754"/>
      <c r="R198">
        <f t="shared" si="72"/>
        <v>2071</v>
      </c>
      <c r="S198" s="743">
        <f t="shared" si="67"/>
        <v>0</v>
      </c>
      <c r="T198" s="744">
        <f t="shared" si="68"/>
        <v>0</v>
      </c>
      <c r="U198" s="744">
        <f t="shared" si="73"/>
        <v>0</v>
      </c>
      <c r="V198" s="745"/>
      <c r="W198">
        <f t="shared" si="87"/>
        <v>2071</v>
      </c>
      <c r="X198" s="745">
        <v>0</v>
      </c>
      <c r="Y198" s="745"/>
      <c r="Z198" s="745"/>
      <c r="AA198">
        <f t="shared" si="62"/>
        <v>1914</v>
      </c>
      <c r="AE198">
        <f t="shared" si="74"/>
        <v>1914</v>
      </c>
      <c r="AF198">
        <f t="shared" si="75"/>
        <v>4</v>
      </c>
      <c r="AG198">
        <f t="shared" si="63"/>
        <v>0</v>
      </c>
      <c r="AH198">
        <f t="shared" si="64"/>
        <v>0</v>
      </c>
      <c r="AJ198">
        <f t="shared" si="76"/>
        <v>2071</v>
      </c>
      <c r="AK198" s="594">
        <f>SUM($X$27:X198)</f>
        <v>0</v>
      </c>
      <c r="AL198" s="594">
        <f>SUM($S$27:S198)</f>
        <v>0</v>
      </c>
      <c r="AM198" s="594">
        <f t="shared" si="77"/>
        <v>0</v>
      </c>
      <c r="AN198" s="594">
        <f t="shared" si="78"/>
        <v>0</v>
      </c>
      <c r="AO198" s="594">
        <f t="shared" si="79"/>
        <v>0</v>
      </c>
      <c r="AP198" s="594">
        <f t="shared" si="84"/>
        <v>0</v>
      </c>
      <c r="AQ198">
        <f t="shared" si="80"/>
        <v>0</v>
      </c>
      <c r="AY198" s="749">
        <f>AZ198*(FinPlan!$D$710/12)</f>
        <v>0</v>
      </c>
      <c r="AZ198" s="738">
        <f>G197*FinPlan!$D$709</f>
        <v>0</v>
      </c>
      <c r="BJ198" s="736"/>
      <c r="BK198" s="610">
        <f t="shared" si="85"/>
        <v>172</v>
      </c>
      <c r="BM198" s="612">
        <f t="shared" si="88"/>
        <v>5204</v>
      </c>
      <c r="BO198" s="612">
        <f t="shared" si="89"/>
        <v>5234</v>
      </c>
      <c r="BQ198" s="610">
        <f t="shared" si="90"/>
        <v>30</v>
      </c>
      <c r="BS198">
        <f t="shared" si="86"/>
        <v>1914</v>
      </c>
      <c r="BY198">
        <f t="shared" si="81"/>
        <v>1914</v>
      </c>
    </row>
    <row r="199" spans="2:77" x14ac:dyDescent="0.2">
      <c r="B199" s="735">
        <f t="shared" si="69"/>
        <v>174</v>
      </c>
      <c r="C199" s="736">
        <f t="shared" si="82"/>
        <v>5265</v>
      </c>
      <c r="D199" s="610">
        <f t="shared" si="83"/>
        <v>173</v>
      </c>
      <c r="E199" s="737">
        <f t="shared" si="91"/>
        <v>31</v>
      </c>
      <c r="F199" s="737">
        <f>SUM($E$27:E199)</f>
        <v>5265</v>
      </c>
      <c r="G199" s="738">
        <f t="shared" si="65"/>
        <v>0</v>
      </c>
      <c r="H199" s="739">
        <f>IF(D199&lt;=FinPlan!$D$707,PPMT(FinPlan!$D$708/12,1,FinPlan!$D$707+1-D199,G198*(-1000),0)/1000,)</f>
        <v>0</v>
      </c>
      <c r="I199" s="740">
        <f>IF(D199&lt;=FinPlan!$D$707,IPMT(FinPlan!$D$708/12,1,FinPlan!$D$707,G198*(-1000),0)/1000,)</f>
        <v>0</v>
      </c>
      <c r="L199" s="738">
        <f t="shared" si="70"/>
        <v>0</v>
      </c>
      <c r="M199" s="741">
        <f>IF(E199&lt;=0,0,1/(1+E199*FinPlan!$D$708/365))</f>
        <v>1</v>
      </c>
      <c r="N199" s="664">
        <f t="shared" si="71"/>
        <v>0</v>
      </c>
      <c r="O199" s="738">
        <f t="shared" si="66"/>
        <v>0</v>
      </c>
      <c r="P199" s="754"/>
      <c r="R199">
        <f t="shared" si="72"/>
        <v>2072</v>
      </c>
      <c r="S199" s="743">
        <f t="shared" si="67"/>
        <v>0</v>
      </c>
      <c r="T199" s="744">
        <f t="shared" si="68"/>
        <v>0</v>
      </c>
      <c r="U199" s="744">
        <f t="shared" si="73"/>
        <v>0</v>
      </c>
      <c r="V199" s="745"/>
      <c r="W199">
        <f t="shared" si="87"/>
        <v>2072</v>
      </c>
      <c r="X199" s="745">
        <v>0</v>
      </c>
      <c r="Y199" s="745"/>
      <c r="Z199" s="745"/>
      <c r="AA199">
        <f t="shared" si="62"/>
        <v>1914</v>
      </c>
      <c r="AE199">
        <f t="shared" si="74"/>
        <v>1914</v>
      </c>
      <c r="AF199">
        <f t="shared" si="75"/>
        <v>5</v>
      </c>
      <c r="AG199">
        <f t="shared" si="63"/>
        <v>0</v>
      </c>
      <c r="AH199">
        <f t="shared" si="64"/>
        <v>0</v>
      </c>
      <c r="AJ199">
        <f t="shared" si="76"/>
        <v>2072</v>
      </c>
      <c r="AK199" s="594">
        <f>SUM($X$27:X199)</f>
        <v>0</v>
      </c>
      <c r="AL199" s="594">
        <f>SUM($S$27:S199)</f>
        <v>0</v>
      </c>
      <c r="AM199" s="594">
        <f t="shared" si="77"/>
        <v>0</v>
      </c>
      <c r="AN199" s="594">
        <f t="shared" si="78"/>
        <v>0</v>
      </c>
      <c r="AO199" s="594">
        <f t="shared" si="79"/>
        <v>0</v>
      </c>
      <c r="AP199" s="594">
        <f t="shared" si="84"/>
        <v>0</v>
      </c>
      <c r="AQ199">
        <f t="shared" si="80"/>
        <v>0</v>
      </c>
      <c r="AY199" s="749">
        <f>AZ199*(FinPlan!$D$710/12)</f>
        <v>0</v>
      </c>
      <c r="AZ199" s="738">
        <f>G198*FinPlan!$D$709</f>
        <v>0</v>
      </c>
      <c r="BJ199" s="736"/>
      <c r="BK199" s="610">
        <f t="shared" si="85"/>
        <v>173</v>
      </c>
      <c r="BM199" s="612">
        <f t="shared" si="88"/>
        <v>5234</v>
      </c>
      <c r="BO199" s="612">
        <f t="shared" si="89"/>
        <v>5265</v>
      </c>
      <c r="BQ199" s="610">
        <f t="shared" si="90"/>
        <v>31</v>
      </c>
      <c r="BS199">
        <f t="shared" si="86"/>
        <v>1914</v>
      </c>
      <c r="BY199">
        <f t="shared" si="81"/>
        <v>1914</v>
      </c>
    </row>
    <row r="200" spans="2:77" x14ac:dyDescent="0.2">
      <c r="B200" s="735">
        <f t="shared" si="69"/>
        <v>175</v>
      </c>
      <c r="C200" s="736">
        <f t="shared" si="82"/>
        <v>5295</v>
      </c>
      <c r="D200" s="610">
        <f t="shared" si="83"/>
        <v>174</v>
      </c>
      <c r="E200" s="737">
        <f t="shared" si="91"/>
        <v>30</v>
      </c>
      <c r="F200" s="737">
        <f>SUM($E$27:E200)</f>
        <v>5295</v>
      </c>
      <c r="G200" s="738">
        <f t="shared" si="65"/>
        <v>0</v>
      </c>
      <c r="H200" s="739">
        <f>IF(D200&lt;=FinPlan!$D$707,PPMT(FinPlan!$D$708/12,1,FinPlan!$D$707+1-D200,G199*(-1000),0)/1000,)</f>
        <v>0</v>
      </c>
      <c r="I200" s="740">
        <f>IF(D200&lt;=FinPlan!$D$707,IPMT(FinPlan!$D$708/12,1,FinPlan!$D$707,G199*(-1000),0)/1000,)</f>
        <v>0</v>
      </c>
      <c r="L200" s="738">
        <f t="shared" si="70"/>
        <v>0</v>
      </c>
      <c r="M200" s="741">
        <f>IF(E200&lt;=0,0,1/(1+E200*FinPlan!$D$708/365))</f>
        <v>1</v>
      </c>
      <c r="N200" s="664">
        <f t="shared" si="71"/>
        <v>0</v>
      </c>
      <c r="O200" s="738">
        <f t="shared" si="66"/>
        <v>0</v>
      </c>
      <c r="P200" s="754"/>
      <c r="R200">
        <f t="shared" si="72"/>
        <v>2073</v>
      </c>
      <c r="S200" s="743">
        <f t="shared" si="67"/>
        <v>0</v>
      </c>
      <c r="T200" s="744">
        <f t="shared" si="68"/>
        <v>0</v>
      </c>
      <c r="U200" s="744">
        <f t="shared" si="73"/>
        <v>0</v>
      </c>
      <c r="V200" s="745"/>
      <c r="W200">
        <f t="shared" si="87"/>
        <v>2073</v>
      </c>
      <c r="X200" s="745">
        <v>0</v>
      </c>
      <c r="Y200" s="745"/>
      <c r="Z200" s="745"/>
      <c r="AA200">
        <f t="shared" si="62"/>
        <v>1914</v>
      </c>
      <c r="AE200">
        <f t="shared" si="74"/>
        <v>1914</v>
      </c>
      <c r="AF200">
        <f t="shared" si="75"/>
        <v>6</v>
      </c>
      <c r="AG200">
        <f t="shared" si="63"/>
        <v>0</v>
      </c>
      <c r="AH200">
        <f t="shared" si="64"/>
        <v>0</v>
      </c>
      <c r="AJ200">
        <f t="shared" si="76"/>
        <v>2073</v>
      </c>
      <c r="AK200" s="594">
        <f>SUM($X$27:X200)</f>
        <v>0</v>
      </c>
      <c r="AL200" s="594">
        <f>SUM($S$27:S200)</f>
        <v>0</v>
      </c>
      <c r="AM200" s="594">
        <f t="shared" si="77"/>
        <v>0</v>
      </c>
      <c r="AN200" s="594">
        <f t="shared" si="78"/>
        <v>0</v>
      </c>
      <c r="AO200" s="594">
        <f t="shared" si="79"/>
        <v>0</v>
      </c>
      <c r="AP200" s="594">
        <f t="shared" si="84"/>
        <v>0</v>
      </c>
      <c r="AQ200">
        <f t="shared" si="80"/>
        <v>0</v>
      </c>
      <c r="AY200" s="749">
        <f>AZ200*(FinPlan!$D$710/12)</f>
        <v>0</v>
      </c>
      <c r="AZ200" s="738">
        <f>G199*FinPlan!$D$709</f>
        <v>0</v>
      </c>
      <c r="BJ200" s="736"/>
      <c r="BK200" s="610">
        <f t="shared" si="85"/>
        <v>174</v>
      </c>
      <c r="BM200" s="612">
        <f t="shared" si="88"/>
        <v>5265</v>
      </c>
      <c r="BO200" s="612">
        <f t="shared" si="89"/>
        <v>5295</v>
      </c>
      <c r="BQ200" s="610">
        <f t="shared" si="90"/>
        <v>30</v>
      </c>
      <c r="BS200">
        <f t="shared" si="86"/>
        <v>1914</v>
      </c>
      <c r="BY200">
        <f t="shared" si="81"/>
        <v>1914</v>
      </c>
    </row>
    <row r="201" spans="2:77" x14ac:dyDescent="0.2">
      <c r="B201" s="735">
        <f t="shared" si="69"/>
        <v>176</v>
      </c>
      <c r="C201" s="736">
        <f t="shared" si="82"/>
        <v>5326</v>
      </c>
      <c r="D201" s="610">
        <f t="shared" si="83"/>
        <v>175</v>
      </c>
      <c r="E201" s="737">
        <f t="shared" si="91"/>
        <v>31</v>
      </c>
      <c r="F201" s="737">
        <f>SUM($E$27:E201)</f>
        <v>5326</v>
      </c>
      <c r="G201" s="738">
        <f t="shared" si="65"/>
        <v>0</v>
      </c>
      <c r="H201" s="739">
        <f>IF(D201&lt;=FinPlan!$D$707,PPMT(FinPlan!$D$708/12,1,FinPlan!$D$707+1-D201,G200*(-1000),0)/1000,)</f>
        <v>0</v>
      </c>
      <c r="I201" s="740">
        <f>IF(D201&lt;=FinPlan!$D$707,IPMT(FinPlan!$D$708/12,1,FinPlan!$D$707,G200*(-1000),0)/1000,)</f>
        <v>0</v>
      </c>
      <c r="L201" s="738">
        <f t="shared" si="70"/>
        <v>0</v>
      </c>
      <c r="M201" s="741">
        <f>IF(E201&lt;=0,0,1/(1+E201*FinPlan!$D$708/365))</f>
        <v>1</v>
      </c>
      <c r="N201" s="664">
        <f t="shared" si="71"/>
        <v>0</v>
      </c>
      <c r="O201" s="738">
        <f t="shared" si="66"/>
        <v>0</v>
      </c>
      <c r="P201" s="754"/>
      <c r="R201">
        <f t="shared" si="72"/>
        <v>2074</v>
      </c>
      <c r="S201" s="743">
        <f t="shared" si="67"/>
        <v>0</v>
      </c>
      <c r="T201" s="744">
        <f t="shared" si="68"/>
        <v>0</v>
      </c>
      <c r="U201" s="744">
        <f t="shared" si="73"/>
        <v>0</v>
      </c>
      <c r="V201" s="745"/>
      <c r="W201">
        <f t="shared" si="87"/>
        <v>2074</v>
      </c>
      <c r="X201" s="745">
        <v>0</v>
      </c>
      <c r="Y201" s="745"/>
      <c r="Z201" s="745"/>
      <c r="AA201">
        <f t="shared" si="62"/>
        <v>1914</v>
      </c>
      <c r="AE201">
        <f t="shared" si="74"/>
        <v>1914</v>
      </c>
      <c r="AF201">
        <f t="shared" si="75"/>
        <v>7</v>
      </c>
      <c r="AG201">
        <f t="shared" si="63"/>
        <v>0</v>
      </c>
      <c r="AH201">
        <f t="shared" si="64"/>
        <v>0</v>
      </c>
      <c r="AJ201">
        <f t="shared" si="76"/>
        <v>2074</v>
      </c>
      <c r="AK201" s="594">
        <f>SUM($X$27:X201)</f>
        <v>0</v>
      </c>
      <c r="AL201" s="594">
        <f>SUM($S$27:S201)</f>
        <v>0</v>
      </c>
      <c r="AM201" s="594">
        <f t="shared" si="77"/>
        <v>0</v>
      </c>
      <c r="AN201" s="594">
        <f t="shared" si="78"/>
        <v>0</v>
      </c>
      <c r="AO201" s="594">
        <f t="shared" si="79"/>
        <v>0</v>
      </c>
      <c r="AP201" s="594">
        <f t="shared" si="84"/>
        <v>0</v>
      </c>
      <c r="AQ201">
        <f t="shared" si="80"/>
        <v>0</v>
      </c>
      <c r="AY201" s="749">
        <f>AZ201*(FinPlan!$D$710/12)</f>
        <v>0</v>
      </c>
      <c r="AZ201" s="738">
        <f>G200*FinPlan!$D$709</f>
        <v>0</v>
      </c>
      <c r="BJ201" s="736"/>
      <c r="BK201" s="610">
        <f t="shared" si="85"/>
        <v>175</v>
      </c>
      <c r="BM201" s="612">
        <f t="shared" si="88"/>
        <v>5295</v>
      </c>
      <c r="BO201" s="612">
        <f t="shared" si="89"/>
        <v>5326</v>
      </c>
      <c r="BQ201" s="610">
        <f t="shared" si="90"/>
        <v>31</v>
      </c>
      <c r="BS201">
        <f t="shared" si="86"/>
        <v>1914</v>
      </c>
      <c r="BY201">
        <f t="shared" si="81"/>
        <v>1914</v>
      </c>
    </row>
    <row r="202" spans="2:77" x14ac:dyDescent="0.2">
      <c r="B202" s="735">
        <f t="shared" si="69"/>
        <v>177</v>
      </c>
      <c r="C202" s="736">
        <f t="shared" si="82"/>
        <v>5357</v>
      </c>
      <c r="D202" s="610">
        <f t="shared" si="83"/>
        <v>176</v>
      </c>
      <c r="E202" s="737">
        <f t="shared" si="91"/>
        <v>31</v>
      </c>
      <c r="F202" s="737">
        <f>SUM($E$27:E202)</f>
        <v>5357</v>
      </c>
      <c r="G202" s="738">
        <f t="shared" si="65"/>
        <v>0</v>
      </c>
      <c r="H202" s="739">
        <f>IF(D202&lt;=FinPlan!$D$707,PPMT(FinPlan!$D$708/12,1,FinPlan!$D$707+1-D202,G201*(-1000),0)/1000,)</f>
        <v>0</v>
      </c>
      <c r="I202" s="740">
        <f>IF(D202&lt;=FinPlan!$D$707,IPMT(FinPlan!$D$708/12,1,FinPlan!$D$707,G201*(-1000),0)/1000,)</f>
        <v>0</v>
      </c>
      <c r="L202" s="738">
        <f t="shared" si="70"/>
        <v>0</v>
      </c>
      <c r="M202" s="741">
        <f>IF(E202&lt;=0,0,1/(1+E202*FinPlan!$D$708/365))</f>
        <v>1</v>
      </c>
      <c r="N202" s="664">
        <f t="shared" si="71"/>
        <v>0</v>
      </c>
      <c r="O202" s="738">
        <f t="shared" si="66"/>
        <v>0</v>
      </c>
      <c r="P202" s="754"/>
      <c r="R202">
        <f t="shared" si="72"/>
        <v>2075</v>
      </c>
      <c r="S202" s="743">
        <f t="shared" si="67"/>
        <v>0</v>
      </c>
      <c r="T202" s="744">
        <f t="shared" si="68"/>
        <v>0</v>
      </c>
      <c r="U202" s="744">
        <f t="shared" si="73"/>
        <v>0</v>
      </c>
      <c r="V202" s="745"/>
      <c r="W202">
        <f t="shared" si="87"/>
        <v>2075</v>
      </c>
      <c r="X202" s="745">
        <v>0</v>
      </c>
      <c r="Y202" s="745"/>
      <c r="Z202" s="745"/>
      <c r="AA202">
        <f t="shared" si="62"/>
        <v>1914</v>
      </c>
      <c r="AE202">
        <f t="shared" si="74"/>
        <v>1914</v>
      </c>
      <c r="AF202">
        <f t="shared" si="75"/>
        <v>8</v>
      </c>
      <c r="AG202">
        <f t="shared" si="63"/>
        <v>0</v>
      </c>
      <c r="AH202">
        <f t="shared" si="64"/>
        <v>0</v>
      </c>
      <c r="AJ202">
        <f t="shared" si="76"/>
        <v>2075</v>
      </c>
      <c r="AK202" s="594">
        <f>SUM($X$27:X202)</f>
        <v>0</v>
      </c>
      <c r="AL202" s="594">
        <f>SUM($S$27:S202)</f>
        <v>0</v>
      </c>
      <c r="AM202" s="594">
        <f t="shared" si="77"/>
        <v>0</v>
      </c>
      <c r="AN202" s="594">
        <f t="shared" si="78"/>
        <v>0</v>
      </c>
      <c r="AO202" s="594">
        <f t="shared" si="79"/>
        <v>0</v>
      </c>
      <c r="AP202" s="594">
        <f t="shared" si="84"/>
        <v>0</v>
      </c>
      <c r="AQ202">
        <f t="shared" si="80"/>
        <v>0</v>
      </c>
      <c r="AY202" s="749">
        <f>AZ202*(FinPlan!$D$710/12)</f>
        <v>0</v>
      </c>
      <c r="AZ202" s="738">
        <f>G201*FinPlan!$D$709</f>
        <v>0</v>
      </c>
      <c r="BJ202" s="736"/>
      <c r="BK202" s="610">
        <f t="shared" si="85"/>
        <v>176</v>
      </c>
      <c r="BM202" s="612">
        <f t="shared" si="88"/>
        <v>5326</v>
      </c>
      <c r="BO202" s="612">
        <f t="shared" si="89"/>
        <v>5357</v>
      </c>
      <c r="BQ202" s="610">
        <f t="shared" si="90"/>
        <v>31</v>
      </c>
      <c r="BS202">
        <f t="shared" si="86"/>
        <v>1914</v>
      </c>
      <c r="BY202">
        <f t="shared" si="81"/>
        <v>1914</v>
      </c>
    </row>
    <row r="203" spans="2:77" x14ac:dyDescent="0.2">
      <c r="B203" s="735">
        <f t="shared" si="69"/>
        <v>178</v>
      </c>
      <c r="C203" s="736">
        <f t="shared" si="82"/>
        <v>5387</v>
      </c>
      <c r="D203" s="610">
        <f t="shared" si="83"/>
        <v>177</v>
      </c>
      <c r="E203" s="737">
        <f t="shared" si="91"/>
        <v>30</v>
      </c>
      <c r="F203" s="737">
        <f>SUM($E$27:E203)</f>
        <v>5387</v>
      </c>
      <c r="G203" s="738">
        <f t="shared" si="65"/>
        <v>0</v>
      </c>
      <c r="H203" s="739">
        <f>IF(D203&lt;=FinPlan!$D$707,PPMT(FinPlan!$D$708/12,1,FinPlan!$D$707+1-D203,G202*(-1000),0)/1000,)</f>
        <v>0</v>
      </c>
      <c r="I203" s="740">
        <f>IF(D203&lt;=FinPlan!$D$707,IPMT(FinPlan!$D$708/12,1,FinPlan!$D$707,G202*(-1000),0)/1000,)</f>
        <v>0</v>
      </c>
      <c r="L203" s="738">
        <f t="shared" si="70"/>
        <v>0</v>
      </c>
      <c r="M203" s="741">
        <f>IF(E203&lt;=0,0,1/(1+E203*FinPlan!$D$708/365))</f>
        <v>1</v>
      </c>
      <c r="N203" s="664">
        <f t="shared" si="71"/>
        <v>0</v>
      </c>
      <c r="O203" s="738">
        <f t="shared" si="66"/>
        <v>0</v>
      </c>
      <c r="P203" s="754"/>
      <c r="R203">
        <f t="shared" si="72"/>
        <v>2076</v>
      </c>
      <c r="S203" s="743">
        <f t="shared" si="67"/>
        <v>0</v>
      </c>
      <c r="T203" s="744">
        <f t="shared" si="68"/>
        <v>0</v>
      </c>
      <c r="U203" s="744">
        <f t="shared" si="73"/>
        <v>0</v>
      </c>
      <c r="V203" s="745"/>
      <c r="W203">
        <f t="shared" si="87"/>
        <v>2076</v>
      </c>
      <c r="X203" s="745">
        <v>0</v>
      </c>
      <c r="Y203" s="745"/>
      <c r="Z203" s="745"/>
      <c r="AA203">
        <f t="shared" si="62"/>
        <v>1914</v>
      </c>
      <c r="AE203">
        <f t="shared" si="74"/>
        <v>1914</v>
      </c>
      <c r="AF203">
        <f t="shared" si="75"/>
        <v>9</v>
      </c>
      <c r="AG203">
        <f t="shared" si="63"/>
        <v>0</v>
      </c>
      <c r="AH203">
        <f t="shared" si="64"/>
        <v>0</v>
      </c>
      <c r="AJ203">
        <f t="shared" si="76"/>
        <v>2076</v>
      </c>
      <c r="AK203" s="594">
        <f>SUM($X$27:X203)</f>
        <v>0</v>
      </c>
      <c r="AL203" s="594">
        <f>SUM($S$27:S203)</f>
        <v>0</v>
      </c>
      <c r="AM203" s="594">
        <f t="shared" si="77"/>
        <v>0</v>
      </c>
      <c r="AN203" s="594">
        <f t="shared" si="78"/>
        <v>0</v>
      </c>
      <c r="AO203" s="594">
        <f t="shared" si="79"/>
        <v>0</v>
      </c>
      <c r="AP203" s="594">
        <f t="shared" si="84"/>
        <v>0</v>
      </c>
      <c r="AQ203">
        <f t="shared" si="80"/>
        <v>0</v>
      </c>
      <c r="AY203" s="749">
        <f>AZ203*(FinPlan!$D$710/12)</f>
        <v>0</v>
      </c>
      <c r="AZ203" s="738">
        <f>G202*FinPlan!$D$709</f>
        <v>0</v>
      </c>
      <c r="BJ203" s="736"/>
      <c r="BK203" s="610">
        <f t="shared" si="85"/>
        <v>177</v>
      </c>
      <c r="BM203" s="612">
        <f t="shared" si="88"/>
        <v>5357</v>
      </c>
      <c r="BO203" s="612">
        <f t="shared" si="89"/>
        <v>5387</v>
      </c>
      <c r="BQ203" s="610">
        <f t="shared" si="90"/>
        <v>30</v>
      </c>
      <c r="BS203">
        <f t="shared" si="86"/>
        <v>1914</v>
      </c>
      <c r="BY203">
        <f t="shared" si="81"/>
        <v>1914</v>
      </c>
    </row>
    <row r="204" spans="2:77" x14ac:dyDescent="0.2">
      <c r="B204" s="735">
        <f t="shared" si="69"/>
        <v>179</v>
      </c>
      <c r="C204" s="736">
        <f t="shared" si="82"/>
        <v>5418</v>
      </c>
      <c r="D204" s="610">
        <f t="shared" si="83"/>
        <v>178</v>
      </c>
      <c r="E204" s="737">
        <f t="shared" si="91"/>
        <v>31</v>
      </c>
      <c r="F204" s="737">
        <f>SUM($E$27:E204)</f>
        <v>5418</v>
      </c>
      <c r="G204" s="738">
        <f t="shared" si="65"/>
        <v>0</v>
      </c>
      <c r="H204" s="739">
        <f>IF(D204&lt;=FinPlan!$D$707,PPMT(FinPlan!$D$708/12,1,FinPlan!$D$707+1-D204,G203*(-1000),0)/1000,)</f>
        <v>0</v>
      </c>
      <c r="I204" s="740">
        <f>IF(D204&lt;=FinPlan!$D$707,IPMT(FinPlan!$D$708/12,1,FinPlan!$D$707,G203*(-1000),0)/1000,)</f>
        <v>0</v>
      </c>
      <c r="L204" s="738">
        <f t="shared" si="70"/>
        <v>0</v>
      </c>
      <c r="M204" s="741">
        <f>IF(E204&lt;=0,0,1/(1+E204*FinPlan!$D$708/365))</f>
        <v>1</v>
      </c>
      <c r="N204" s="664">
        <f t="shared" si="71"/>
        <v>0</v>
      </c>
      <c r="O204" s="738">
        <f t="shared" si="66"/>
        <v>0</v>
      </c>
      <c r="P204" s="754"/>
      <c r="R204">
        <f t="shared" si="72"/>
        <v>2077</v>
      </c>
      <c r="S204" s="743">
        <f t="shared" si="67"/>
        <v>0</v>
      </c>
      <c r="T204" s="744">
        <f t="shared" si="68"/>
        <v>0</v>
      </c>
      <c r="U204" s="744">
        <f t="shared" si="73"/>
        <v>0</v>
      </c>
      <c r="V204" s="745"/>
      <c r="W204">
        <f t="shared" si="87"/>
        <v>2077</v>
      </c>
      <c r="X204" s="745">
        <v>0</v>
      </c>
      <c r="Y204" s="745"/>
      <c r="Z204" s="745"/>
      <c r="AA204">
        <f t="shared" si="62"/>
        <v>1914</v>
      </c>
      <c r="AE204">
        <f t="shared" si="74"/>
        <v>1914</v>
      </c>
      <c r="AF204">
        <f t="shared" si="75"/>
        <v>10</v>
      </c>
      <c r="AG204">
        <f t="shared" si="63"/>
        <v>0</v>
      </c>
      <c r="AH204">
        <f t="shared" si="64"/>
        <v>0</v>
      </c>
      <c r="AJ204">
        <f t="shared" si="76"/>
        <v>2077</v>
      </c>
      <c r="AK204" s="594">
        <f>SUM($X$27:X204)</f>
        <v>0</v>
      </c>
      <c r="AL204" s="594">
        <f>SUM($S$27:S204)</f>
        <v>0</v>
      </c>
      <c r="AM204" s="594">
        <f t="shared" si="77"/>
        <v>0</v>
      </c>
      <c r="AN204" s="594">
        <f t="shared" si="78"/>
        <v>0</v>
      </c>
      <c r="AO204" s="594">
        <f t="shared" si="79"/>
        <v>0</v>
      </c>
      <c r="AP204" s="594">
        <f t="shared" si="84"/>
        <v>0</v>
      </c>
      <c r="AQ204">
        <f t="shared" si="80"/>
        <v>0</v>
      </c>
      <c r="AY204" s="749">
        <f>AZ204*(FinPlan!$D$710/12)</f>
        <v>0</v>
      </c>
      <c r="AZ204" s="738">
        <f>G203*FinPlan!$D$709</f>
        <v>0</v>
      </c>
      <c r="BJ204" s="736"/>
      <c r="BK204" s="610">
        <f t="shared" si="85"/>
        <v>178</v>
      </c>
      <c r="BM204" s="612">
        <f t="shared" si="88"/>
        <v>5387</v>
      </c>
      <c r="BO204" s="612">
        <f t="shared" si="89"/>
        <v>5418</v>
      </c>
      <c r="BQ204" s="610">
        <f t="shared" si="90"/>
        <v>31</v>
      </c>
      <c r="BS204">
        <f t="shared" si="86"/>
        <v>1914</v>
      </c>
      <c r="BY204">
        <f t="shared" si="81"/>
        <v>1914</v>
      </c>
    </row>
    <row r="205" spans="2:77" x14ac:dyDescent="0.2">
      <c r="B205" s="755">
        <f t="shared" si="69"/>
        <v>180</v>
      </c>
      <c r="C205" s="736">
        <f t="shared" si="82"/>
        <v>5448</v>
      </c>
      <c r="D205" s="610">
        <f t="shared" si="83"/>
        <v>179</v>
      </c>
      <c r="E205" s="737">
        <f t="shared" si="91"/>
        <v>30</v>
      </c>
      <c r="F205" s="737">
        <f>SUM($E$27:E205)</f>
        <v>5448</v>
      </c>
      <c r="G205" s="738">
        <f t="shared" si="65"/>
        <v>0</v>
      </c>
      <c r="H205" s="739">
        <f>IF(D205&lt;=FinPlan!$D$707,PPMT(FinPlan!$D$708/12,1,FinPlan!$D$707+1-D205,G204*(-1000),0)/1000,)</f>
        <v>0</v>
      </c>
      <c r="I205" s="740">
        <f>IF(D205&lt;=FinPlan!$D$707,IPMT(FinPlan!$D$708/12,1,FinPlan!$D$707,G204*(-1000),0)/1000,)</f>
        <v>0</v>
      </c>
      <c r="L205" s="738">
        <f t="shared" si="70"/>
        <v>0</v>
      </c>
      <c r="M205" s="741">
        <f>IF(E205&lt;=0,0,1/(1+E205*FinPlan!$D$708/365))</f>
        <v>1</v>
      </c>
      <c r="N205" s="664">
        <f t="shared" si="71"/>
        <v>0</v>
      </c>
      <c r="O205" s="738">
        <f t="shared" si="66"/>
        <v>0</v>
      </c>
      <c r="P205" s="754"/>
      <c r="R205">
        <f t="shared" si="72"/>
        <v>2078</v>
      </c>
      <c r="S205" s="743">
        <f t="shared" si="67"/>
        <v>0</v>
      </c>
      <c r="T205" s="744">
        <f t="shared" si="68"/>
        <v>0</v>
      </c>
      <c r="U205" s="744">
        <f t="shared" si="73"/>
        <v>0</v>
      </c>
      <c r="V205" s="745"/>
      <c r="W205">
        <f t="shared" si="87"/>
        <v>2078</v>
      </c>
      <c r="X205" s="745">
        <v>0</v>
      </c>
      <c r="Y205" s="745"/>
      <c r="Z205" s="745"/>
      <c r="AA205">
        <f t="shared" si="62"/>
        <v>1914</v>
      </c>
      <c r="AE205">
        <f t="shared" si="74"/>
        <v>1914</v>
      </c>
      <c r="AF205">
        <f t="shared" si="75"/>
        <v>11</v>
      </c>
      <c r="AG205">
        <f t="shared" si="63"/>
        <v>0</v>
      </c>
      <c r="AH205">
        <f t="shared" si="64"/>
        <v>0</v>
      </c>
      <c r="AJ205">
        <f t="shared" si="76"/>
        <v>2078</v>
      </c>
      <c r="AK205" s="594">
        <f>SUM($X$27:X205)</f>
        <v>0</v>
      </c>
      <c r="AL205" s="594">
        <f>SUM($S$27:S205)</f>
        <v>0</v>
      </c>
      <c r="AM205" s="594">
        <f t="shared" si="77"/>
        <v>0</v>
      </c>
      <c r="AN205" s="594">
        <f t="shared" si="78"/>
        <v>0</v>
      </c>
      <c r="AO205" s="594">
        <f t="shared" si="79"/>
        <v>0</v>
      </c>
      <c r="AP205" s="594">
        <f t="shared" si="84"/>
        <v>0</v>
      </c>
      <c r="AQ205">
        <f t="shared" si="80"/>
        <v>0</v>
      </c>
      <c r="AY205" s="749">
        <f>AZ205*(FinPlan!$D$710/12)</f>
        <v>0</v>
      </c>
      <c r="AZ205" s="738">
        <f>G204*FinPlan!$D$709</f>
        <v>0</v>
      </c>
      <c r="BJ205" s="736"/>
      <c r="BK205" s="610">
        <f t="shared" si="85"/>
        <v>179</v>
      </c>
      <c r="BM205" s="612">
        <f t="shared" si="88"/>
        <v>5418</v>
      </c>
      <c r="BO205" s="612">
        <f t="shared" si="89"/>
        <v>5448</v>
      </c>
      <c r="BQ205" s="610">
        <f t="shared" si="90"/>
        <v>30</v>
      </c>
      <c r="BS205">
        <f t="shared" si="86"/>
        <v>1914</v>
      </c>
      <c r="BY205">
        <f t="shared" si="81"/>
        <v>1914</v>
      </c>
    </row>
    <row r="206" spans="2:77" x14ac:dyDescent="0.2">
      <c r="B206" s="755">
        <f t="shared" si="69"/>
        <v>181</v>
      </c>
      <c r="C206" s="736">
        <f t="shared" si="82"/>
        <v>5479</v>
      </c>
      <c r="D206" s="610">
        <f t="shared" si="83"/>
        <v>180</v>
      </c>
      <c r="E206" s="737">
        <f t="shared" si="91"/>
        <v>31</v>
      </c>
      <c r="F206" s="737">
        <f>SUM($E$27:E206)</f>
        <v>5479</v>
      </c>
      <c r="G206" s="738">
        <f t="shared" si="65"/>
        <v>0</v>
      </c>
      <c r="H206" s="739">
        <f>IF(D206&lt;=FinPlan!$D$707,PPMT(FinPlan!$D$708/12,1,FinPlan!$D$707+1-D206,G205*(-1000),0)/1000,)</f>
        <v>0</v>
      </c>
      <c r="I206" s="740">
        <f>IF(D206&lt;=FinPlan!$D$707,IPMT(FinPlan!$D$708/12,1,FinPlan!$D$707,G205*(-1000),0)/1000,)</f>
        <v>0</v>
      </c>
      <c r="L206" s="738">
        <f t="shared" si="70"/>
        <v>0</v>
      </c>
      <c r="M206" s="741">
        <f>IF(E206&lt;=0,0,1/(1+E206*FinPlan!$D$708/365))</f>
        <v>1</v>
      </c>
      <c r="N206" s="664">
        <f t="shared" si="71"/>
        <v>0</v>
      </c>
      <c r="O206" s="738">
        <f t="shared" si="66"/>
        <v>0</v>
      </c>
      <c r="P206" s="754"/>
      <c r="R206">
        <f t="shared" si="72"/>
        <v>2079</v>
      </c>
      <c r="S206" s="743">
        <f t="shared" si="67"/>
        <v>0</v>
      </c>
      <c r="T206" s="744">
        <f t="shared" si="68"/>
        <v>0</v>
      </c>
      <c r="U206" s="744">
        <f t="shared" si="73"/>
        <v>0</v>
      </c>
      <c r="V206" s="745"/>
      <c r="W206">
        <f t="shared" si="87"/>
        <v>2079</v>
      </c>
      <c r="X206" s="745">
        <v>0</v>
      </c>
      <c r="Y206" s="745"/>
      <c r="Z206" s="745"/>
      <c r="AA206">
        <f t="shared" si="62"/>
        <v>1914</v>
      </c>
      <c r="AE206">
        <f t="shared" si="74"/>
        <v>1914</v>
      </c>
      <c r="AF206">
        <f t="shared" si="75"/>
        <v>12</v>
      </c>
      <c r="AG206">
        <f t="shared" si="63"/>
        <v>0</v>
      </c>
      <c r="AH206">
        <f t="shared" si="64"/>
        <v>0</v>
      </c>
      <c r="AJ206">
        <f t="shared" si="76"/>
        <v>2079</v>
      </c>
      <c r="AK206" s="594">
        <f>SUM($X$27:X206)</f>
        <v>0</v>
      </c>
      <c r="AL206" s="594">
        <f>SUM($S$27:S206)</f>
        <v>0</v>
      </c>
      <c r="AM206" s="594">
        <f t="shared" si="77"/>
        <v>0</v>
      </c>
      <c r="AN206" s="594">
        <f t="shared" si="78"/>
        <v>0</v>
      </c>
      <c r="AO206" s="594">
        <f t="shared" si="79"/>
        <v>0</v>
      </c>
      <c r="AP206" s="594">
        <f t="shared" si="84"/>
        <v>0</v>
      </c>
      <c r="AQ206">
        <f t="shared" si="80"/>
        <v>0</v>
      </c>
      <c r="AY206" s="749">
        <f>AZ206*(FinPlan!$D$710/12)</f>
        <v>0</v>
      </c>
      <c r="AZ206" s="738">
        <f>G205*FinPlan!$D$709</f>
        <v>0</v>
      </c>
      <c r="BJ206" s="736"/>
      <c r="BK206" s="610">
        <f t="shared" si="85"/>
        <v>180</v>
      </c>
      <c r="BM206" s="612">
        <f t="shared" si="88"/>
        <v>5448</v>
      </c>
      <c r="BO206" s="612">
        <f t="shared" si="89"/>
        <v>5479</v>
      </c>
      <c r="BQ206" s="610">
        <f t="shared" si="90"/>
        <v>31</v>
      </c>
      <c r="BS206">
        <f t="shared" si="86"/>
        <v>1914</v>
      </c>
      <c r="BY206">
        <f t="shared" si="81"/>
        <v>1914</v>
      </c>
    </row>
    <row r="207" spans="2:77" x14ac:dyDescent="0.2">
      <c r="B207" s="755">
        <f t="shared" si="69"/>
        <v>182</v>
      </c>
      <c r="C207" s="736">
        <f t="shared" si="82"/>
        <v>5510</v>
      </c>
      <c r="D207" s="610">
        <f t="shared" si="83"/>
        <v>181</v>
      </c>
      <c r="E207" s="737">
        <f t="shared" si="91"/>
        <v>31</v>
      </c>
      <c r="F207" s="737">
        <f>SUM($E$27:E207)</f>
        <v>5510</v>
      </c>
      <c r="G207" s="738">
        <f t="shared" si="65"/>
        <v>0</v>
      </c>
      <c r="H207" s="739">
        <f>IF(D207&lt;=FinPlan!$D$707,PPMT(FinPlan!$D$708/12,1,FinPlan!$D$707+1-D207,G206*(-1000),0)/1000,)</f>
        <v>0</v>
      </c>
      <c r="I207" s="740">
        <f>IF(D207&lt;=FinPlan!$D$707,IPMT(FinPlan!$D$708/12,1,FinPlan!$D$707,G206*(-1000),0)/1000,)</f>
        <v>0</v>
      </c>
      <c r="L207" s="738">
        <f t="shared" si="70"/>
        <v>0</v>
      </c>
      <c r="M207" s="741">
        <f>IF(E207&lt;=0,0,1/(1+E207*FinPlan!$D$708/365))</f>
        <v>1</v>
      </c>
      <c r="N207" s="664">
        <f t="shared" si="71"/>
        <v>0</v>
      </c>
      <c r="O207" s="738">
        <f t="shared" si="66"/>
        <v>0</v>
      </c>
      <c r="P207" s="754"/>
      <c r="R207">
        <f t="shared" si="72"/>
        <v>2080</v>
      </c>
      <c r="S207" s="743">
        <f t="shared" si="67"/>
        <v>0</v>
      </c>
      <c r="T207" s="744">
        <f t="shared" si="68"/>
        <v>0</v>
      </c>
      <c r="U207" s="744">
        <f t="shared" si="73"/>
        <v>0</v>
      </c>
      <c r="V207" s="745"/>
      <c r="W207">
        <f t="shared" si="87"/>
        <v>2080</v>
      </c>
      <c r="X207" s="745">
        <v>0</v>
      </c>
      <c r="Y207" s="745"/>
      <c r="Z207" s="745"/>
      <c r="AA207">
        <f t="shared" si="62"/>
        <v>1915</v>
      </c>
      <c r="AE207">
        <f t="shared" si="74"/>
        <v>1915</v>
      </c>
      <c r="AF207">
        <f t="shared" si="75"/>
        <v>1</v>
      </c>
      <c r="AG207">
        <f t="shared" si="63"/>
        <v>0</v>
      </c>
      <c r="AH207">
        <f t="shared" si="64"/>
        <v>0</v>
      </c>
      <c r="AJ207">
        <f t="shared" si="76"/>
        <v>2080</v>
      </c>
      <c r="AK207" s="594">
        <f>SUM($X$27:X207)</f>
        <v>0</v>
      </c>
      <c r="AL207" s="594">
        <f>SUM($S$27:S207)</f>
        <v>0</v>
      </c>
      <c r="AM207" s="594">
        <f t="shared" si="77"/>
        <v>0</v>
      </c>
      <c r="AN207" s="594">
        <f t="shared" si="78"/>
        <v>0</v>
      </c>
      <c r="AO207" s="594">
        <f t="shared" si="79"/>
        <v>0</v>
      </c>
      <c r="AP207" s="594">
        <f t="shared" si="84"/>
        <v>0</v>
      </c>
      <c r="AQ207">
        <f t="shared" si="80"/>
        <v>0</v>
      </c>
      <c r="AY207" s="749">
        <f>AZ207*(FinPlan!$D$710/12)</f>
        <v>0</v>
      </c>
      <c r="AZ207" s="738">
        <f>G206*FinPlan!$D$709</f>
        <v>0</v>
      </c>
      <c r="BJ207" s="736"/>
      <c r="BK207" s="610">
        <f t="shared" si="85"/>
        <v>181</v>
      </c>
      <c r="BM207" s="612">
        <f t="shared" si="88"/>
        <v>5479</v>
      </c>
      <c r="BO207" s="612">
        <f t="shared" si="89"/>
        <v>5510</v>
      </c>
      <c r="BQ207" s="610">
        <f t="shared" si="90"/>
        <v>31</v>
      </c>
      <c r="BS207">
        <f t="shared" si="86"/>
        <v>1915</v>
      </c>
      <c r="BY207">
        <f t="shared" si="81"/>
        <v>1915</v>
      </c>
    </row>
    <row r="208" spans="2:77" x14ac:dyDescent="0.2">
      <c r="B208" s="755">
        <f t="shared" si="69"/>
        <v>183</v>
      </c>
      <c r="C208" s="736">
        <f t="shared" si="82"/>
        <v>5538</v>
      </c>
      <c r="D208" s="610">
        <f t="shared" si="83"/>
        <v>182</v>
      </c>
      <c r="E208" s="737">
        <f t="shared" si="91"/>
        <v>28</v>
      </c>
      <c r="F208" s="737">
        <f>SUM($E$27:E208)</f>
        <v>5538</v>
      </c>
      <c r="G208" s="738">
        <f t="shared" si="65"/>
        <v>0</v>
      </c>
      <c r="H208" s="739">
        <f>IF(D208&lt;=FinPlan!$D$707,PPMT(FinPlan!$D$708/12,1,FinPlan!$D$707+1-D208,G207*(-1000),0)/1000,)</f>
        <v>0</v>
      </c>
      <c r="I208" s="740">
        <f>IF(D208&lt;=FinPlan!$D$707,IPMT(FinPlan!$D$708/12,1,FinPlan!$D$707,G207*(-1000),0)/1000,)</f>
        <v>0</v>
      </c>
      <c r="L208" s="738">
        <f t="shared" si="70"/>
        <v>0</v>
      </c>
      <c r="M208" s="741">
        <f>IF(E208&lt;=0,0,1/(1+E208*FinPlan!$D$708/365))</f>
        <v>1</v>
      </c>
      <c r="N208" s="664">
        <f t="shared" si="71"/>
        <v>0</v>
      </c>
      <c r="O208" s="738">
        <f t="shared" si="66"/>
        <v>0</v>
      </c>
      <c r="P208" s="754"/>
      <c r="R208">
        <f t="shared" si="72"/>
        <v>2081</v>
      </c>
      <c r="S208" s="743">
        <f t="shared" si="67"/>
        <v>0</v>
      </c>
      <c r="T208" s="744">
        <f t="shared" si="68"/>
        <v>0</v>
      </c>
      <c r="U208" s="744">
        <f t="shared" si="73"/>
        <v>0</v>
      </c>
      <c r="V208" s="745"/>
      <c r="W208">
        <f t="shared" si="87"/>
        <v>2081</v>
      </c>
      <c r="X208" s="745">
        <v>0</v>
      </c>
      <c r="Y208" s="745"/>
      <c r="Z208" s="745"/>
      <c r="AA208">
        <f t="shared" si="62"/>
        <v>1915</v>
      </c>
      <c r="AE208">
        <f t="shared" si="74"/>
        <v>1915</v>
      </c>
      <c r="AF208">
        <f t="shared" si="75"/>
        <v>2</v>
      </c>
      <c r="AG208">
        <f t="shared" si="63"/>
        <v>0</v>
      </c>
      <c r="AH208">
        <f t="shared" si="64"/>
        <v>0</v>
      </c>
      <c r="AJ208">
        <f t="shared" si="76"/>
        <v>2081</v>
      </c>
      <c r="AK208" s="594">
        <f>SUM($X$27:X208)</f>
        <v>0</v>
      </c>
      <c r="AL208" s="594">
        <f>SUM($S$27:S208)</f>
        <v>0</v>
      </c>
      <c r="AM208" s="594">
        <f t="shared" si="77"/>
        <v>0</v>
      </c>
      <c r="AN208" s="594">
        <f t="shared" si="78"/>
        <v>0</v>
      </c>
      <c r="AO208" s="594">
        <f t="shared" si="79"/>
        <v>0</v>
      </c>
      <c r="AP208" s="594">
        <f t="shared" si="84"/>
        <v>0</v>
      </c>
      <c r="AQ208">
        <f t="shared" si="80"/>
        <v>0</v>
      </c>
      <c r="AY208" s="749">
        <f>AZ208*(FinPlan!$D$710/12)</f>
        <v>0</v>
      </c>
      <c r="AZ208" s="738">
        <f>G207*FinPlan!$D$709</f>
        <v>0</v>
      </c>
      <c r="BJ208" s="736"/>
      <c r="BK208" s="610">
        <f t="shared" si="85"/>
        <v>182</v>
      </c>
      <c r="BM208" s="612">
        <f t="shared" si="88"/>
        <v>5510</v>
      </c>
      <c r="BO208" s="612">
        <f t="shared" si="89"/>
        <v>5538</v>
      </c>
      <c r="BQ208" s="610">
        <f t="shared" si="90"/>
        <v>28</v>
      </c>
      <c r="BS208">
        <f t="shared" si="86"/>
        <v>1915</v>
      </c>
      <c r="BY208">
        <f t="shared" si="81"/>
        <v>1915</v>
      </c>
    </row>
    <row r="209" spans="2:77" x14ac:dyDescent="0.2">
      <c r="B209" s="755">
        <f t="shared" si="69"/>
        <v>184</v>
      </c>
      <c r="C209" s="736">
        <f t="shared" si="82"/>
        <v>5569</v>
      </c>
      <c r="D209" s="610">
        <f t="shared" si="83"/>
        <v>183</v>
      </c>
      <c r="E209" s="737">
        <f t="shared" si="91"/>
        <v>31</v>
      </c>
      <c r="F209" s="737">
        <f>SUM($E$27:E209)</f>
        <v>5569</v>
      </c>
      <c r="G209" s="738">
        <f t="shared" si="65"/>
        <v>0</v>
      </c>
      <c r="H209" s="739">
        <f>IF(D209&lt;=FinPlan!$D$707,PPMT(FinPlan!$D$708/12,1,FinPlan!$D$707+1-D209,G208*(-1000),0)/1000,)</f>
        <v>0</v>
      </c>
      <c r="I209" s="740">
        <f>IF(D209&lt;=FinPlan!$D$707,IPMT(FinPlan!$D$708/12,1,FinPlan!$D$707,G208*(-1000),0)/1000,)</f>
        <v>0</v>
      </c>
      <c r="L209" s="738">
        <f t="shared" si="70"/>
        <v>0</v>
      </c>
      <c r="M209" s="741">
        <f>IF(E209&lt;=0,0,1/(1+E209*FinPlan!$D$708/365))</f>
        <v>1</v>
      </c>
      <c r="N209" s="664">
        <f t="shared" si="71"/>
        <v>0</v>
      </c>
      <c r="O209" s="738">
        <f t="shared" si="66"/>
        <v>0</v>
      </c>
      <c r="P209" s="754"/>
      <c r="R209">
        <f t="shared" si="72"/>
        <v>2082</v>
      </c>
      <c r="S209" s="743">
        <f t="shared" si="67"/>
        <v>0</v>
      </c>
      <c r="T209" s="744">
        <f t="shared" si="68"/>
        <v>0</v>
      </c>
      <c r="U209" s="744">
        <f t="shared" si="73"/>
        <v>0</v>
      </c>
      <c r="V209" s="745"/>
      <c r="W209">
        <f t="shared" si="87"/>
        <v>2082</v>
      </c>
      <c r="X209" s="745">
        <v>0</v>
      </c>
      <c r="Y209" s="745"/>
      <c r="Z209" s="745"/>
      <c r="AA209">
        <f t="shared" si="62"/>
        <v>1915</v>
      </c>
      <c r="AE209">
        <f t="shared" si="74"/>
        <v>1915</v>
      </c>
      <c r="AF209">
        <f t="shared" si="75"/>
        <v>3</v>
      </c>
      <c r="AG209">
        <f t="shared" si="63"/>
        <v>0</v>
      </c>
      <c r="AH209">
        <f t="shared" si="64"/>
        <v>0</v>
      </c>
      <c r="AJ209">
        <f t="shared" si="76"/>
        <v>2082</v>
      </c>
      <c r="AK209" s="594">
        <f>SUM($X$27:X209)</f>
        <v>0</v>
      </c>
      <c r="AL209" s="594">
        <f>SUM($S$27:S209)</f>
        <v>0</v>
      </c>
      <c r="AM209" s="594">
        <f t="shared" si="77"/>
        <v>0</v>
      </c>
      <c r="AN209" s="594">
        <f t="shared" si="78"/>
        <v>0</v>
      </c>
      <c r="AO209" s="594">
        <f t="shared" si="79"/>
        <v>0</v>
      </c>
      <c r="AP209" s="594">
        <f t="shared" si="84"/>
        <v>0</v>
      </c>
      <c r="AQ209">
        <f t="shared" si="80"/>
        <v>0</v>
      </c>
      <c r="AY209" s="749">
        <f>AZ209*(FinPlan!$D$710/12)</f>
        <v>0</v>
      </c>
      <c r="AZ209" s="738">
        <f>G208*FinPlan!$D$709</f>
        <v>0</v>
      </c>
      <c r="BJ209" s="736"/>
      <c r="BK209" s="610">
        <f t="shared" si="85"/>
        <v>183</v>
      </c>
      <c r="BM209" s="612">
        <f t="shared" si="88"/>
        <v>5538</v>
      </c>
      <c r="BO209" s="612">
        <f t="shared" si="89"/>
        <v>5569</v>
      </c>
      <c r="BQ209" s="610">
        <f t="shared" si="90"/>
        <v>31</v>
      </c>
      <c r="BS209">
        <f t="shared" si="86"/>
        <v>1915</v>
      </c>
      <c r="BY209">
        <f t="shared" si="81"/>
        <v>1915</v>
      </c>
    </row>
    <row r="210" spans="2:77" x14ac:dyDescent="0.2">
      <c r="B210" s="755">
        <f t="shared" si="69"/>
        <v>185</v>
      </c>
      <c r="C210" s="736">
        <f t="shared" si="82"/>
        <v>5599</v>
      </c>
      <c r="D210" s="610">
        <f t="shared" si="83"/>
        <v>184</v>
      </c>
      <c r="E210" s="737">
        <f t="shared" si="91"/>
        <v>30</v>
      </c>
      <c r="F210" s="737">
        <f>SUM($E$27:E210)</f>
        <v>5599</v>
      </c>
      <c r="G210" s="738">
        <f t="shared" si="65"/>
        <v>0</v>
      </c>
      <c r="H210" s="739">
        <f>IF(D210&lt;=FinPlan!$D$707,PPMT(FinPlan!$D$708/12,1,FinPlan!$D$707+1-D210,G209*(-1000),0)/1000,)</f>
        <v>0</v>
      </c>
      <c r="I210" s="740">
        <f>IF(D210&lt;=FinPlan!$D$707,IPMT(FinPlan!$D$708/12,1,FinPlan!$D$707,G209*(-1000),0)/1000,)</f>
        <v>0</v>
      </c>
      <c r="L210" s="738">
        <f t="shared" si="70"/>
        <v>0</v>
      </c>
      <c r="M210" s="741">
        <f>IF(E210&lt;=0,0,1/(1+E210*FinPlan!$D$708/365))</f>
        <v>1</v>
      </c>
      <c r="N210" s="664">
        <f t="shared" si="71"/>
        <v>0</v>
      </c>
      <c r="O210" s="738">
        <f t="shared" si="66"/>
        <v>0</v>
      </c>
      <c r="P210" s="754"/>
      <c r="R210">
        <f t="shared" si="72"/>
        <v>2083</v>
      </c>
      <c r="S210" s="743">
        <f t="shared" si="67"/>
        <v>0</v>
      </c>
      <c r="T210" s="744">
        <f t="shared" si="68"/>
        <v>0</v>
      </c>
      <c r="U210" s="744">
        <f t="shared" si="73"/>
        <v>0</v>
      </c>
      <c r="V210" s="745"/>
      <c r="W210">
        <f t="shared" si="87"/>
        <v>2083</v>
      </c>
      <c r="X210" s="745">
        <v>0</v>
      </c>
      <c r="Y210" s="745"/>
      <c r="Z210" s="745"/>
      <c r="AA210">
        <f t="shared" si="62"/>
        <v>1915</v>
      </c>
      <c r="AE210">
        <f t="shared" si="74"/>
        <v>1915</v>
      </c>
      <c r="AF210">
        <f t="shared" si="75"/>
        <v>4</v>
      </c>
      <c r="AG210">
        <f t="shared" si="63"/>
        <v>0</v>
      </c>
      <c r="AH210">
        <f t="shared" si="64"/>
        <v>0</v>
      </c>
      <c r="AJ210">
        <f t="shared" si="76"/>
        <v>2083</v>
      </c>
      <c r="AK210" s="594">
        <f>SUM($X$27:X210)</f>
        <v>0</v>
      </c>
      <c r="AL210" s="594">
        <f>SUM($S$27:S210)</f>
        <v>0</v>
      </c>
      <c r="AM210" s="594">
        <f t="shared" si="77"/>
        <v>0</v>
      </c>
      <c r="AN210" s="594">
        <f t="shared" si="78"/>
        <v>0</v>
      </c>
      <c r="AO210" s="594">
        <f t="shared" si="79"/>
        <v>0</v>
      </c>
      <c r="AP210" s="594">
        <f t="shared" si="84"/>
        <v>0</v>
      </c>
      <c r="AQ210">
        <f t="shared" si="80"/>
        <v>0</v>
      </c>
      <c r="AY210" s="749">
        <f>AZ210*(FinPlan!$D$710/12)</f>
        <v>0</v>
      </c>
      <c r="AZ210" s="738">
        <f>G209*FinPlan!$D$709</f>
        <v>0</v>
      </c>
      <c r="BJ210" s="736"/>
      <c r="BK210" s="610">
        <f t="shared" si="85"/>
        <v>184</v>
      </c>
      <c r="BM210" s="612">
        <f t="shared" si="88"/>
        <v>5569</v>
      </c>
      <c r="BO210" s="612">
        <f t="shared" si="89"/>
        <v>5599</v>
      </c>
      <c r="BQ210" s="610">
        <f t="shared" si="90"/>
        <v>30</v>
      </c>
      <c r="BS210">
        <f t="shared" si="86"/>
        <v>1915</v>
      </c>
      <c r="BY210">
        <f t="shared" si="81"/>
        <v>1915</v>
      </c>
    </row>
    <row r="211" spans="2:77" x14ac:dyDescent="0.2">
      <c r="B211" s="755">
        <f t="shared" si="69"/>
        <v>186</v>
      </c>
      <c r="C211" s="736">
        <f t="shared" si="82"/>
        <v>5630</v>
      </c>
      <c r="D211" s="610">
        <f t="shared" si="83"/>
        <v>185</v>
      </c>
      <c r="E211" s="737">
        <f t="shared" si="91"/>
        <v>31</v>
      </c>
      <c r="F211" s="737">
        <f>SUM($E$27:E211)</f>
        <v>5630</v>
      </c>
      <c r="G211" s="738">
        <f t="shared" si="65"/>
        <v>0</v>
      </c>
      <c r="H211" s="739">
        <f>IF(D211&lt;=FinPlan!$D$707,PPMT(FinPlan!$D$708/12,1,FinPlan!$D$707+1-D211,G210*(-1000),0)/1000,)</f>
        <v>0</v>
      </c>
      <c r="I211" s="740">
        <f>IF(D211&lt;=FinPlan!$D$707,IPMT(FinPlan!$D$708/12,1,FinPlan!$D$707,G210*(-1000),0)/1000,)</f>
        <v>0</v>
      </c>
      <c r="L211" s="738">
        <f t="shared" si="70"/>
        <v>0</v>
      </c>
      <c r="M211" s="741">
        <f>IF(E211&lt;=0,0,1/(1+E211*FinPlan!$D$708/365))</f>
        <v>1</v>
      </c>
      <c r="N211" s="664">
        <f t="shared" si="71"/>
        <v>0</v>
      </c>
      <c r="O211" s="738">
        <f t="shared" si="66"/>
        <v>0</v>
      </c>
      <c r="P211" s="754"/>
      <c r="R211">
        <f t="shared" si="72"/>
        <v>2084</v>
      </c>
      <c r="S211" s="743">
        <f t="shared" si="67"/>
        <v>0</v>
      </c>
      <c r="T211" s="744">
        <f t="shared" si="68"/>
        <v>0</v>
      </c>
      <c r="U211" s="744">
        <f t="shared" si="73"/>
        <v>0</v>
      </c>
      <c r="V211" s="745"/>
      <c r="W211">
        <f t="shared" si="87"/>
        <v>2084</v>
      </c>
      <c r="X211" s="745">
        <v>0</v>
      </c>
      <c r="Y211" s="745"/>
      <c r="Z211" s="745"/>
      <c r="AA211">
        <f t="shared" si="62"/>
        <v>1915</v>
      </c>
      <c r="AE211">
        <f t="shared" si="74"/>
        <v>1915</v>
      </c>
      <c r="AF211">
        <f t="shared" si="75"/>
        <v>5</v>
      </c>
      <c r="AG211">
        <f t="shared" si="63"/>
        <v>0</v>
      </c>
      <c r="AH211">
        <f t="shared" si="64"/>
        <v>0</v>
      </c>
      <c r="AJ211">
        <f t="shared" si="76"/>
        <v>2084</v>
      </c>
      <c r="AK211" s="594">
        <f>SUM($X$27:X211)</f>
        <v>0</v>
      </c>
      <c r="AL211" s="594">
        <f>SUM($S$27:S211)</f>
        <v>0</v>
      </c>
      <c r="AM211" s="594">
        <f t="shared" si="77"/>
        <v>0</v>
      </c>
      <c r="AN211" s="594">
        <f t="shared" si="78"/>
        <v>0</v>
      </c>
      <c r="AO211" s="594">
        <f t="shared" si="79"/>
        <v>0</v>
      </c>
      <c r="AP211" s="594">
        <f t="shared" si="84"/>
        <v>0</v>
      </c>
      <c r="AQ211">
        <f t="shared" si="80"/>
        <v>0</v>
      </c>
      <c r="AY211" s="749">
        <f>AZ211*(FinPlan!$D$710/12)</f>
        <v>0</v>
      </c>
      <c r="AZ211" s="738">
        <f>G210*FinPlan!$D$709</f>
        <v>0</v>
      </c>
      <c r="BJ211" s="736"/>
      <c r="BK211" s="610">
        <f t="shared" si="85"/>
        <v>185</v>
      </c>
      <c r="BM211" s="612">
        <f t="shared" si="88"/>
        <v>5599</v>
      </c>
      <c r="BO211" s="612">
        <f t="shared" si="89"/>
        <v>5630</v>
      </c>
      <c r="BQ211" s="610">
        <f t="shared" si="90"/>
        <v>31</v>
      </c>
      <c r="BS211">
        <f t="shared" si="86"/>
        <v>1915</v>
      </c>
      <c r="BY211">
        <f t="shared" si="81"/>
        <v>1915</v>
      </c>
    </row>
    <row r="212" spans="2:77" x14ac:dyDescent="0.2">
      <c r="B212" s="755">
        <f t="shared" si="69"/>
        <v>187</v>
      </c>
      <c r="C212" s="736">
        <f t="shared" si="82"/>
        <v>5660</v>
      </c>
      <c r="D212" s="610">
        <f t="shared" si="83"/>
        <v>186</v>
      </c>
      <c r="E212" s="737">
        <f t="shared" si="91"/>
        <v>30</v>
      </c>
      <c r="F212" s="737">
        <f>SUM($E$27:E212)</f>
        <v>5660</v>
      </c>
      <c r="G212" s="738">
        <f t="shared" si="65"/>
        <v>0</v>
      </c>
      <c r="H212" s="739">
        <f>IF(D212&lt;=FinPlan!$D$707,PPMT(FinPlan!$D$708/12,1,FinPlan!$D$707+1-D212,G211*(-1000),0)/1000,)</f>
        <v>0</v>
      </c>
      <c r="I212" s="740">
        <f>IF(D212&lt;=FinPlan!$D$707,IPMT(FinPlan!$D$708/12,1,FinPlan!$D$707,G211*(-1000),0)/1000,)</f>
        <v>0</v>
      </c>
      <c r="L212" s="738">
        <f t="shared" si="70"/>
        <v>0</v>
      </c>
      <c r="M212" s="741">
        <f>IF(E212&lt;=0,0,1/(1+E212*FinPlan!$D$708/365))</f>
        <v>1</v>
      </c>
      <c r="N212" s="664">
        <f t="shared" si="71"/>
        <v>0</v>
      </c>
      <c r="O212" s="738">
        <f t="shared" si="66"/>
        <v>0</v>
      </c>
      <c r="P212" s="754"/>
      <c r="R212">
        <f t="shared" si="72"/>
        <v>2085</v>
      </c>
      <c r="S212" s="743">
        <f t="shared" si="67"/>
        <v>0</v>
      </c>
      <c r="T212" s="744">
        <f t="shared" si="68"/>
        <v>0</v>
      </c>
      <c r="U212" s="744">
        <f t="shared" si="73"/>
        <v>0</v>
      </c>
      <c r="V212" s="745"/>
      <c r="W212">
        <f t="shared" si="87"/>
        <v>2085</v>
      </c>
      <c r="X212" s="745">
        <v>0</v>
      </c>
      <c r="Y212" s="745"/>
      <c r="Z212" s="745"/>
      <c r="AA212">
        <f t="shared" si="62"/>
        <v>1915</v>
      </c>
      <c r="AE212">
        <f t="shared" si="74"/>
        <v>1915</v>
      </c>
      <c r="AF212">
        <f t="shared" si="75"/>
        <v>6</v>
      </c>
      <c r="AG212">
        <f t="shared" si="63"/>
        <v>0</v>
      </c>
      <c r="AH212">
        <f t="shared" si="64"/>
        <v>0</v>
      </c>
      <c r="AJ212">
        <f t="shared" si="76"/>
        <v>2085</v>
      </c>
      <c r="AK212" s="594">
        <f>SUM($X$27:X212)</f>
        <v>0</v>
      </c>
      <c r="AL212" s="594">
        <f>SUM($S$27:S212)</f>
        <v>0</v>
      </c>
      <c r="AM212" s="594">
        <f t="shared" si="77"/>
        <v>0</v>
      </c>
      <c r="AN212" s="594">
        <f t="shared" si="78"/>
        <v>0</v>
      </c>
      <c r="AO212" s="594">
        <f t="shared" si="79"/>
        <v>0</v>
      </c>
      <c r="AP212" s="594">
        <f t="shared" si="84"/>
        <v>0</v>
      </c>
      <c r="AQ212">
        <f t="shared" si="80"/>
        <v>0</v>
      </c>
      <c r="AY212" s="749">
        <f>AZ212*(FinPlan!$D$710/12)</f>
        <v>0</v>
      </c>
      <c r="AZ212" s="738">
        <f>G211*FinPlan!$D$709</f>
        <v>0</v>
      </c>
      <c r="BJ212" s="736"/>
      <c r="BK212" s="610">
        <f t="shared" si="85"/>
        <v>186</v>
      </c>
      <c r="BM212" s="612">
        <f t="shared" si="88"/>
        <v>5630</v>
      </c>
      <c r="BO212" s="612">
        <f t="shared" si="89"/>
        <v>5660</v>
      </c>
      <c r="BQ212" s="610">
        <f t="shared" si="90"/>
        <v>30</v>
      </c>
      <c r="BS212">
        <f t="shared" si="86"/>
        <v>1915</v>
      </c>
      <c r="BY212">
        <f t="shared" si="81"/>
        <v>1915</v>
      </c>
    </row>
    <row r="213" spans="2:77" x14ac:dyDescent="0.2">
      <c r="B213" s="755">
        <f t="shared" si="69"/>
        <v>188</v>
      </c>
      <c r="C213" s="736">
        <f t="shared" si="82"/>
        <v>5691</v>
      </c>
      <c r="D213" s="610">
        <f t="shared" si="83"/>
        <v>187</v>
      </c>
      <c r="E213" s="737">
        <f t="shared" si="91"/>
        <v>31</v>
      </c>
      <c r="F213" s="737">
        <f>SUM($E$27:E213)</f>
        <v>5691</v>
      </c>
      <c r="G213" s="738">
        <f t="shared" si="65"/>
        <v>0</v>
      </c>
      <c r="H213" s="739">
        <f>IF(D213&lt;=FinPlan!$D$707,PPMT(FinPlan!$D$708/12,1,FinPlan!$D$707+1-D213,G212*(-1000),0)/1000,)</f>
        <v>0</v>
      </c>
      <c r="I213" s="740">
        <f>IF(D213&lt;=FinPlan!$D$707,IPMT(FinPlan!$D$708/12,1,FinPlan!$D$707,G212*(-1000),0)/1000,)</f>
        <v>0</v>
      </c>
      <c r="L213" s="738">
        <f t="shared" si="70"/>
        <v>0</v>
      </c>
      <c r="M213" s="741">
        <f>IF(E213&lt;=0,0,1/(1+E213*FinPlan!$D$708/365))</f>
        <v>1</v>
      </c>
      <c r="N213" s="664">
        <f t="shared" si="71"/>
        <v>0</v>
      </c>
      <c r="O213" s="738">
        <f t="shared" si="66"/>
        <v>0</v>
      </c>
      <c r="P213" s="754"/>
      <c r="R213">
        <f t="shared" si="72"/>
        <v>2086</v>
      </c>
      <c r="S213" s="743">
        <f t="shared" si="67"/>
        <v>0</v>
      </c>
      <c r="T213" s="744">
        <f t="shared" si="68"/>
        <v>0</v>
      </c>
      <c r="U213" s="744">
        <f t="shared" si="73"/>
        <v>0</v>
      </c>
      <c r="V213" s="745"/>
      <c r="W213">
        <f t="shared" si="87"/>
        <v>2086</v>
      </c>
      <c r="X213" s="745">
        <v>0</v>
      </c>
      <c r="Y213" s="745"/>
      <c r="Z213" s="745"/>
      <c r="AA213">
        <f t="shared" si="62"/>
        <v>1915</v>
      </c>
      <c r="AE213">
        <f t="shared" si="74"/>
        <v>1915</v>
      </c>
      <c r="AF213">
        <f t="shared" si="75"/>
        <v>7</v>
      </c>
      <c r="AG213">
        <f t="shared" si="63"/>
        <v>0</v>
      </c>
      <c r="AH213">
        <f t="shared" si="64"/>
        <v>0</v>
      </c>
      <c r="AJ213">
        <f t="shared" si="76"/>
        <v>2086</v>
      </c>
      <c r="AK213" s="594">
        <f>SUM($X$27:X213)</f>
        <v>0</v>
      </c>
      <c r="AL213" s="594">
        <f>SUM($S$27:S213)</f>
        <v>0</v>
      </c>
      <c r="AM213" s="594">
        <f t="shared" si="77"/>
        <v>0</v>
      </c>
      <c r="AN213" s="594">
        <f t="shared" si="78"/>
        <v>0</v>
      </c>
      <c r="AO213" s="594">
        <f t="shared" si="79"/>
        <v>0</v>
      </c>
      <c r="AP213" s="594">
        <f t="shared" si="84"/>
        <v>0</v>
      </c>
      <c r="AQ213">
        <f t="shared" si="80"/>
        <v>0</v>
      </c>
      <c r="AY213" s="749">
        <f>AZ213*(FinPlan!$D$710/12)</f>
        <v>0</v>
      </c>
      <c r="AZ213" s="738">
        <f>G212*FinPlan!$D$709</f>
        <v>0</v>
      </c>
      <c r="BJ213" s="736"/>
      <c r="BK213" s="610">
        <f t="shared" si="85"/>
        <v>187</v>
      </c>
      <c r="BM213" s="612">
        <f t="shared" si="88"/>
        <v>5660</v>
      </c>
      <c r="BO213" s="612">
        <f t="shared" si="89"/>
        <v>5691</v>
      </c>
      <c r="BQ213" s="610">
        <f t="shared" si="90"/>
        <v>31</v>
      </c>
      <c r="BS213">
        <f t="shared" si="86"/>
        <v>1915</v>
      </c>
      <c r="BY213">
        <f t="shared" si="81"/>
        <v>1915</v>
      </c>
    </row>
    <row r="214" spans="2:77" x14ac:dyDescent="0.2">
      <c r="B214" s="755">
        <f t="shared" si="69"/>
        <v>189</v>
      </c>
      <c r="C214" s="736">
        <f t="shared" si="82"/>
        <v>5722</v>
      </c>
      <c r="D214" s="610">
        <f t="shared" si="83"/>
        <v>188</v>
      </c>
      <c r="E214" s="737">
        <f t="shared" si="91"/>
        <v>31</v>
      </c>
      <c r="F214" s="737">
        <f>SUM($E$27:E214)</f>
        <v>5722</v>
      </c>
      <c r="G214" s="738">
        <f t="shared" si="65"/>
        <v>0</v>
      </c>
      <c r="H214" s="739">
        <f>IF(D214&lt;=FinPlan!$D$707,PPMT(FinPlan!$D$708/12,1,FinPlan!$D$707+1-D214,G213*(-1000),0)/1000,)</f>
        <v>0</v>
      </c>
      <c r="I214" s="740">
        <f>IF(D214&lt;=FinPlan!$D$707,IPMT(FinPlan!$D$708/12,1,FinPlan!$D$707,G213*(-1000),0)/1000,)</f>
        <v>0</v>
      </c>
      <c r="L214" s="738">
        <f t="shared" si="70"/>
        <v>0</v>
      </c>
      <c r="M214" s="741">
        <f>IF(E214&lt;=0,0,1/(1+E214*FinPlan!$D$708/365))</f>
        <v>1</v>
      </c>
      <c r="N214" s="664">
        <f t="shared" si="71"/>
        <v>0</v>
      </c>
      <c r="O214" s="738">
        <f t="shared" si="66"/>
        <v>0</v>
      </c>
      <c r="P214" s="754"/>
      <c r="R214">
        <f t="shared" si="72"/>
        <v>2087</v>
      </c>
      <c r="S214" s="743">
        <f t="shared" si="67"/>
        <v>0</v>
      </c>
      <c r="T214" s="744">
        <f t="shared" si="68"/>
        <v>0</v>
      </c>
      <c r="U214" s="744">
        <f t="shared" si="73"/>
        <v>0</v>
      </c>
      <c r="V214" s="745"/>
      <c r="W214">
        <f t="shared" si="87"/>
        <v>2087</v>
      </c>
      <c r="X214" s="745">
        <v>0</v>
      </c>
      <c r="Y214" s="745"/>
      <c r="Z214" s="745"/>
      <c r="AA214">
        <f t="shared" si="62"/>
        <v>1915</v>
      </c>
      <c r="AE214">
        <f t="shared" si="74"/>
        <v>1915</v>
      </c>
      <c r="AF214">
        <f t="shared" si="75"/>
        <v>8</v>
      </c>
      <c r="AG214">
        <f t="shared" si="63"/>
        <v>0</v>
      </c>
      <c r="AH214">
        <f t="shared" si="64"/>
        <v>0</v>
      </c>
      <c r="AJ214">
        <f t="shared" si="76"/>
        <v>2087</v>
      </c>
      <c r="AK214" s="594">
        <f>SUM($X$27:X214)</f>
        <v>0</v>
      </c>
      <c r="AL214" s="594">
        <f>SUM($S$27:S214)</f>
        <v>0</v>
      </c>
      <c r="AM214" s="594">
        <f t="shared" si="77"/>
        <v>0</v>
      </c>
      <c r="AN214" s="594">
        <f t="shared" si="78"/>
        <v>0</v>
      </c>
      <c r="AO214" s="594">
        <f t="shared" si="79"/>
        <v>0</v>
      </c>
      <c r="AP214" s="594">
        <f t="shared" si="84"/>
        <v>0</v>
      </c>
      <c r="AQ214">
        <f t="shared" si="80"/>
        <v>0</v>
      </c>
      <c r="AY214" s="749">
        <f>AZ214*(FinPlan!$D$710/12)</f>
        <v>0</v>
      </c>
      <c r="AZ214" s="738">
        <f>G213*FinPlan!$D$709</f>
        <v>0</v>
      </c>
      <c r="BJ214" s="736"/>
      <c r="BK214" s="610">
        <f t="shared" si="85"/>
        <v>188</v>
      </c>
      <c r="BM214" s="612">
        <f t="shared" si="88"/>
        <v>5691</v>
      </c>
      <c r="BO214" s="612">
        <f t="shared" si="89"/>
        <v>5722</v>
      </c>
      <c r="BQ214" s="610">
        <f t="shared" si="90"/>
        <v>31</v>
      </c>
      <c r="BS214">
        <f t="shared" si="86"/>
        <v>1915</v>
      </c>
      <c r="BY214">
        <f t="shared" si="81"/>
        <v>1915</v>
      </c>
    </row>
    <row r="215" spans="2:77" x14ac:dyDescent="0.2">
      <c r="B215" s="755">
        <f t="shared" si="69"/>
        <v>190</v>
      </c>
      <c r="C215" s="736">
        <f t="shared" si="82"/>
        <v>5752</v>
      </c>
      <c r="D215" s="610">
        <f t="shared" si="83"/>
        <v>189</v>
      </c>
      <c r="E215" s="737">
        <f t="shared" si="91"/>
        <v>30</v>
      </c>
      <c r="F215" s="737">
        <f>SUM($E$27:E215)</f>
        <v>5752</v>
      </c>
      <c r="G215" s="738">
        <f t="shared" si="65"/>
        <v>0</v>
      </c>
      <c r="H215" s="739">
        <f>IF(D215&lt;=FinPlan!$D$707,PPMT(FinPlan!$D$708/12,1,FinPlan!$D$707+1-D215,G214*(-1000),0)/1000,)</f>
        <v>0</v>
      </c>
      <c r="I215" s="740">
        <f>IF(D215&lt;=FinPlan!$D$707,IPMT(FinPlan!$D$708/12,1,FinPlan!$D$707,G214*(-1000),0)/1000,)</f>
        <v>0</v>
      </c>
      <c r="L215" s="738">
        <f t="shared" si="70"/>
        <v>0</v>
      </c>
      <c r="M215" s="741">
        <f>IF(E215&lt;=0,0,1/(1+E215*FinPlan!$D$708/365))</f>
        <v>1</v>
      </c>
      <c r="N215" s="664">
        <f t="shared" si="71"/>
        <v>0</v>
      </c>
      <c r="O215" s="738">
        <f t="shared" si="66"/>
        <v>0</v>
      </c>
      <c r="P215" s="754"/>
      <c r="R215">
        <f t="shared" si="72"/>
        <v>2088</v>
      </c>
      <c r="S215" s="743">
        <f t="shared" si="67"/>
        <v>0</v>
      </c>
      <c r="T215" s="744">
        <f t="shared" si="68"/>
        <v>0</v>
      </c>
      <c r="U215" s="744">
        <f t="shared" si="73"/>
        <v>0</v>
      </c>
      <c r="V215" s="745"/>
      <c r="W215">
        <f t="shared" si="87"/>
        <v>2088</v>
      </c>
      <c r="X215" s="745">
        <v>0</v>
      </c>
      <c r="Y215" s="745"/>
      <c r="Z215" s="745"/>
      <c r="AA215">
        <f t="shared" si="62"/>
        <v>1915</v>
      </c>
      <c r="AE215">
        <f t="shared" si="74"/>
        <v>1915</v>
      </c>
      <c r="AF215">
        <f t="shared" si="75"/>
        <v>9</v>
      </c>
      <c r="AG215">
        <f t="shared" si="63"/>
        <v>0</v>
      </c>
      <c r="AH215">
        <f t="shared" si="64"/>
        <v>0</v>
      </c>
      <c r="AJ215">
        <f t="shared" si="76"/>
        <v>2088</v>
      </c>
      <c r="AK215" s="594">
        <f>SUM($X$27:X215)</f>
        <v>0</v>
      </c>
      <c r="AL215" s="594">
        <f>SUM($S$27:S215)</f>
        <v>0</v>
      </c>
      <c r="AM215" s="594">
        <f t="shared" si="77"/>
        <v>0</v>
      </c>
      <c r="AN215" s="594">
        <f t="shared" si="78"/>
        <v>0</v>
      </c>
      <c r="AO215" s="594">
        <f t="shared" si="79"/>
        <v>0</v>
      </c>
      <c r="AP215" s="594">
        <f t="shared" si="84"/>
        <v>0</v>
      </c>
      <c r="AQ215">
        <f t="shared" si="80"/>
        <v>0</v>
      </c>
      <c r="AY215" s="749">
        <f>AZ215*(FinPlan!$D$710/12)</f>
        <v>0</v>
      </c>
      <c r="AZ215" s="738">
        <f>G214*FinPlan!$D$709</f>
        <v>0</v>
      </c>
      <c r="BJ215" s="736"/>
      <c r="BK215" s="610">
        <f t="shared" si="85"/>
        <v>189</v>
      </c>
      <c r="BM215" s="612">
        <f t="shared" si="88"/>
        <v>5722</v>
      </c>
      <c r="BO215" s="612">
        <f t="shared" si="89"/>
        <v>5752</v>
      </c>
      <c r="BQ215" s="610">
        <f t="shared" si="90"/>
        <v>30</v>
      </c>
      <c r="BS215">
        <f t="shared" si="86"/>
        <v>1915</v>
      </c>
      <c r="BY215">
        <f t="shared" si="81"/>
        <v>1915</v>
      </c>
    </row>
    <row r="216" spans="2:77" x14ac:dyDescent="0.2">
      <c r="B216" s="755">
        <f t="shared" si="69"/>
        <v>191</v>
      </c>
      <c r="C216" s="736">
        <f t="shared" si="82"/>
        <v>5783</v>
      </c>
      <c r="D216" s="610">
        <f t="shared" si="83"/>
        <v>190</v>
      </c>
      <c r="E216" s="737">
        <f t="shared" si="91"/>
        <v>31</v>
      </c>
      <c r="F216" s="737">
        <f>SUM($E$27:E216)</f>
        <v>5783</v>
      </c>
      <c r="G216" s="738">
        <f t="shared" si="65"/>
        <v>0</v>
      </c>
      <c r="H216" s="739">
        <f>IF(D216&lt;=FinPlan!$D$707,PPMT(FinPlan!$D$708/12,1,FinPlan!$D$707+1-D216,G215*(-1000),0)/1000,)</f>
        <v>0</v>
      </c>
      <c r="I216" s="740">
        <f>IF(D216&lt;=FinPlan!$D$707,IPMT(FinPlan!$D$708/12,1,FinPlan!$D$707,G215*(-1000),0)/1000,)</f>
        <v>0</v>
      </c>
      <c r="L216" s="738">
        <f t="shared" si="70"/>
        <v>0</v>
      </c>
      <c r="M216" s="741">
        <f>IF(E216&lt;=0,0,1/(1+E216*FinPlan!$D$708/365))</f>
        <v>1</v>
      </c>
      <c r="N216" s="664">
        <f t="shared" si="71"/>
        <v>0</v>
      </c>
      <c r="O216" s="738">
        <f t="shared" si="66"/>
        <v>0</v>
      </c>
      <c r="P216" s="754"/>
      <c r="R216">
        <f t="shared" si="72"/>
        <v>2089</v>
      </c>
      <c r="S216" s="743">
        <f t="shared" si="67"/>
        <v>0</v>
      </c>
      <c r="T216" s="744">
        <f t="shared" si="68"/>
        <v>0</v>
      </c>
      <c r="U216" s="744">
        <f t="shared" si="73"/>
        <v>0</v>
      </c>
      <c r="V216" s="745"/>
      <c r="W216">
        <f t="shared" si="87"/>
        <v>2089</v>
      </c>
      <c r="X216" s="745">
        <v>0</v>
      </c>
      <c r="Y216" s="745"/>
      <c r="Z216" s="745"/>
      <c r="AA216">
        <f t="shared" si="62"/>
        <v>1915</v>
      </c>
      <c r="AE216">
        <f t="shared" si="74"/>
        <v>1915</v>
      </c>
      <c r="AF216">
        <f t="shared" si="75"/>
        <v>10</v>
      </c>
      <c r="AG216">
        <f t="shared" si="63"/>
        <v>0</v>
      </c>
      <c r="AH216">
        <f t="shared" si="64"/>
        <v>0</v>
      </c>
      <c r="AJ216">
        <f t="shared" si="76"/>
        <v>2089</v>
      </c>
      <c r="AK216" s="594">
        <f>SUM($X$27:X216)</f>
        <v>0</v>
      </c>
      <c r="AL216" s="594">
        <f>SUM($S$27:S216)</f>
        <v>0</v>
      </c>
      <c r="AM216" s="594">
        <f t="shared" si="77"/>
        <v>0</v>
      </c>
      <c r="AN216" s="594">
        <f t="shared" si="78"/>
        <v>0</v>
      </c>
      <c r="AO216" s="594">
        <f t="shared" si="79"/>
        <v>0</v>
      </c>
      <c r="AP216" s="594">
        <f t="shared" si="84"/>
        <v>0</v>
      </c>
      <c r="AQ216">
        <f t="shared" si="80"/>
        <v>0</v>
      </c>
      <c r="AY216" s="749">
        <f>AZ216*(FinPlan!$D$710/12)</f>
        <v>0</v>
      </c>
      <c r="AZ216" s="738">
        <f>G215*FinPlan!$D$709</f>
        <v>0</v>
      </c>
      <c r="BJ216" s="736"/>
      <c r="BK216" s="610">
        <f t="shared" si="85"/>
        <v>190</v>
      </c>
      <c r="BM216" s="612">
        <f t="shared" si="88"/>
        <v>5752</v>
      </c>
      <c r="BO216" s="612">
        <f t="shared" si="89"/>
        <v>5783</v>
      </c>
      <c r="BQ216" s="610">
        <f t="shared" si="90"/>
        <v>31</v>
      </c>
      <c r="BS216">
        <f t="shared" si="86"/>
        <v>1915</v>
      </c>
      <c r="BY216">
        <f t="shared" si="81"/>
        <v>1915</v>
      </c>
    </row>
    <row r="217" spans="2:77" x14ac:dyDescent="0.2">
      <c r="B217" s="755">
        <f t="shared" si="69"/>
        <v>192</v>
      </c>
      <c r="C217" s="736">
        <f t="shared" si="82"/>
        <v>5813</v>
      </c>
      <c r="D217" s="610">
        <f t="shared" si="83"/>
        <v>191</v>
      </c>
      <c r="E217" s="737">
        <f t="shared" si="91"/>
        <v>30</v>
      </c>
      <c r="F217" s="737">
        <f>SUM($E$27:E217)</f>
        <v>5813</v>
      </c>
      <c r="G217" s="738">
        <f t="shared" si="65"/>
        <v>0</v>
      </c>
      <c r="H217" s="739">
        <f>IF(D217&lt;=FinPlan!$D$707,PPMT(FinPlan!$D$708/12,1,FinPlan!$D$707+1-D217,G216*(-1000),0)/1000,)</f>
        <v>0</v>
      </c>
      <c r="I217" s="740">
        <f>IF(D217&lt;=FinPlan!$D$707,IPMT(FinPlan!$D$708/12,1,FinPlan!$D$707,G216*(-1000),0)/1000,)</f>
        <v>0</v>
      </c>
      <c r="L217" s="738">
        <f t="shared" si="70"/>
        <v>0</v>
      </c>
      <c r="M217" s="741">
        <f>IF(E217&lt;=0,0,1/(1+E217*FinPlan!$D$708/365))</f>
        <v>1</v>
      </c>
      <c r="N217" s="664">
        <f t="shared" si="71"/>
        <v>0</v>
      </c>
      <c r="O217" s="738">
        <f t="shared" si="66"/>
        <v>0</v>
      </c>
      <c r="P217" s="754"/>
      <c r="R217">
        <f t="shared" si="72"/>
        <v>2090</v>
      </c>
      <c r="S217" s="743">
        <f t="shared" si="67"/>
        <v>0</v>
      </c>
      <c r="T217" s="744">
        <f t="shared" si="68"/>
        <v>0</v>
      </c>
      <c r="U217" s="744">
        <f t="shared" si="73"/>
        <v>0</v>
      </c>
      <c r="V217" s="745"/>
      <c r="W217">
        <f t="shared" si="87"/>
        <v>2090</v>
      </c>
      <c r="X217" s="745">
        <v>0</v>
      </c>
      <c r="Y217" s="745"/>
      <c r="Z217" s="745"/>
      <c r="AA217">
        <f t="shared" si="62"/>
        <v>1915</v>
      </c>
      <c r="AE217">
        <f t="shared" si="74"/>
        <v>1915</v>
      </c>
      <c r="AF217">
        <f t="shared" si="75"/>
        <v>11</v>
      </c>
      <c r="AG217">
        <f t="shared" si="63"/>
        <v>0</v>
      </c>
      <c r="AH217">
        <f t="shared" si="64"/>
        <v>0</v>
      </c>
      <c r="AJ217">
        <f t="shared" si="76"/>
        <v>2090</v>
      </c>
      <c r="AK217" s="594">
        <f>SUM($X$27:X217)</f>
        <v>0</v>
      </c>
      <c r="AL217" s="594">
        <f>SUM($S$27:S217)</f>
        <v>0</v>
      </c>
      <c r="AM217" s="594">
        <f t="shared" si="77"/>
        <v>0</v>
      </c>
      <c r="AN217" s="594">
        <f t="shared" si="78"/>
        <v>0</v>
      </c>
      <c r="AO217" s="594">
        <f t="shared" si="79"/>
        <v>0</v>
      </c>
      <c r="AP217" s="594">
        <f t="shared" si="84"/>
        <v>0</v>
      </c>
      <c r="AQ217">
        <f t="shared" si="80"/>
        <v>0</v>
      </c>
      <c r="AY217" s="749">
        <f>AZ217*(FinPlan!$D$710/12)</f>
        <v>0</v>
      </c>
      <c r="AZ217" s="738">
        <f>G216*FinPlan!$D$709</f>
        <v>0</v>
      </c>
      <c r="BJ217" s="736"/>
      <c r="BK217" s="610">
        <f t="shared" si="85"/>
        <v>191</v>
      </c>
      <c r="BM217" s="612">
        <f t="shared" si="88"/>
        <v>5783</v>
      </c>
      <c r="BO217" s="612">
        <f t="shared" si="89"/>
        <v>5813</v>
      </c>
      <c r="BQ217" s="610">
        <f t="shared" si="90"/>
        <v>30</v>
      </c>
      <c r="BS217">
        <f t="shared" si="86"/>
        <v>1915</v>
      </c>
      <c r="BY217">
        <f t="shared" si="81"/>
        <v>1915</v>
      </c>
    </row>
    <row r="218" spans="2:77" x14ac:dyDescent="0.2">
      <c r="B218" s="755">
        <f t="shared" si="69"/>
        <v>193</v>
      </c>
      <c r="C218" s="736">
        <f t="shared" si="82"/>
        <v>5844</v>
      </c>
      <c r="D218" s="610">
        <f t="shared" si="83"/>
        <v>192</v>
      </c>
      <c r="E218" s="737">
        <f t="shared" si="91"/>
        <v>31</v>
      </c>
      <c r="F218" s="737">
        <f>SUM($E$27:E218)</f>
        <v>5844</v>
      </c>
      <c r="G218" s="738">
        <f t="shared" si="65"/>
        <v>0</v>
      </c>
      <c r="H218" s="739">
        <f>IF(D218&lt;=FinPlan!$D$707,PPMT(FinPlan!$D$708/12,1,FinPlan!$D$707+1-D218,G217*(-1000),0)/1000,)</f>
        <v>0</v>
      </c>
      <c r="I218" s="740">
        <f>IF(D218&lt;=FinPlan!$D$707,IPMT(FinPlan!$D$708/12,1,FinPlan!$D$707,G217*(-1000),0)/1000,)</f>
        <v>0</v>
      </c>
      <c r="L218" s="738">
        <f t="shared" si="70"/>
        <v>0</v>
      </c>
      <c r="M218" s="741">
        <f>IF(E218&lt;=0,0,1/(1+E218*FinPlan!$D$708/365))</f>
        <v>1</v>
      </c>
      <c r="N218" s="664">
        <f t="shared" si="71"/>
        <v>0</v>
      </c>
      <c r="O218" s="738">
        <f t="shared" si="66"/>
        <v>0</v>
      </c>
      <c r="P218" s="754"/>
      <c r="R218">
        <f t="shared" si="72"/>
        <v>2091</v>
      </c>
      <c r="S218" s="743">
        <f t="shared" si="67"/>
        <v>0</v>
      </c>
      <c r="T218" s="744">
        <f t="shared" si="68"/>
        <v>0</v>
      </c>
      <c r="U218" s="744">
        <f t="shared" si="73"/>
        <v>0</v>
      </c>
      <c r="V218" s="745"/>
      <c r="W218">
        <f t="shared" si="87"/>
        <v>2091</v>
      </c>
      <c r="X218" s="745">
        <v>0</v>
      </c>
      <c r="Y218" s="745"/>
      <c r="Z218" s="745"/>
      <c r="AA218">
        <f t="shared" ref="AA218:AA281" si="92">YEAR(C218)</f>
        <v>1915</v>
      </c>
      <c r="AE218">
        <f t="shared" si="74"/>
        <v>1915</v>
      </c>
      <c r="AF218">
        <f t="shared" si="75"/>
        <v>12</v>
      </c>
      <c r="AG218">
        <f t="shared" ref="AG218:AG281" si="93">IF(AND(ABS(G218)&lt;0.1,H218&gt;0.1),YEAR(C218),0)</f>
        <v>0</v>
      </c>
      <c r="AH218">
        <f t="shared" ref="AH218:AH281" si="94">IF(AND(ABS(G218)&lt;0.1,H218&gt;0.1),MONTH(C218),0)</f>
        <v>0</v>
      </c>
      <c r="AJ218">
        <f t="shared" si="76"/>
        <v>2091</v>
      </c>
      <c r="AK218" s="594">
        <f>SUM($X$27:X218)</f>
        <v>0</v>
      </c>
      <c r="AL218" s="594">
        <f>SUM($S$27:S218)</f>
        <v>0</v>
      </c>
      <c r="AM218" s="594">
        <f t="shared" si="77"/>
        <v>0</v>
      </c>
      <c r="AN218" s="594">
        <f t="shared" si="78"/>
        <v>0</v>
      </c>
      <c r="AO218" s="594">
        <f t="shared" si="79"/>
        <v>0</v>
      </c>
      <c r="AP218" s="594">
        <f t="shared" si="84"/>
        <v>0</v>
      </c>
      <c r="AQ218">
        <f t="shared" si="80"/>
        <v>0</v>
      </c>
      <c r="AY218" s="749">
        <f>AZ218*(FinPlan!$D$710/12)</f>
        <v>0</v>
      </c>
      <c r="AZ218" s="738">
        <f>G217*FinPlan!$D$709</f>
        <v>0</v>
      </c>
      <c r="BJ218" s="736"/>
      <c r="BK218" s="610">
        <f t="shared" si="85"/>
        <v>192</v>
      </c>
      <c r="BM218" s="612">
        <f t="shared" si="88"/>
        <v>5813</v>
      </c>
      <c r="BO218" s="612">
        <f t="shared" si="89"/>
        <v>5844</v>
      </c>
      <c r="BQ218" s="610">
        <f t="shared" si="90"/>
        <v>31</v>
      </c>
      <c r="BS218">
        <f t="shared" si="86"/>
        <v>1915</v>
      </c>
      <c r="BY218">
        <f t="shared" si="81"/>
        <v>1915</v>
      </c>
    </row>
    <row r="219" spans="2:77" x14ac:dyDescent="0.2">
      <c r="B219" s="755">
        <f t="shared" si="69"/>
        <v>194</v>
      </c>
      <c r="C219" s="736">
        <f t="shared" si="82"/>
        <v>5875</v>
      </c>
      <c r="D219" s="610">
        <f t="shared" si="83"/>
        <v>193</v>
      </c>
      <c r="E219" s="737">
        <f t="shared" si="91"/>
        <v>31</v>
      </c>
      <c r="F219" s="737">
        <f>SUM($E$27:E219)</f>
        <v>5875</v>
      </c>
      <c r="G219" s="738">
        <f t="shared" ref="G219:G282" si="95">G218-H219</f>
        <v>0</v>
      </c>
      <c r="H219" s="739">
        <f>IF(D219&lt;=FinPlan!$D$707,PPMT(FinPlan!$D$708/12,1,FinPlan!$D$707+1-D219,G218*(-1000),0)/1000,)</f>
        <v>0</v>
      </c>
      <c r="I219" s="740">
        <f>IF(D219&lt;=FinPlan!$D$707,IPMT(FinPlan!$D$708/12,1,FinPlan!$D$707,G218*(-1000),0)/1000,)</f>
        <v>0</v>
      </c>
      <c r="L219" s="738">
        <f t="shared" si="70"/>
        <v>0</v>
      </c>
      <c r="M219" s="741">
        <f>IF(E219&lt;=0,0,1/(1+E219*FinPlan!$D$708/365))</f>
        <v>1</v>
      </c>
      <c r="N219" s="664">
        <f t="shared" si="71"/>
        <v>0</v>
      </c>
      <c r="O219" s="738">
        <f t="shared" ref="O219:O282" si="96">L219*N219</f>
        <v>0</v>
      </c>
      <c r="P219" s="754"/>
      <c r="R219">
        <f t="shared" si="72"/>
        <v>2092</v>
      </c>
      <c r="S219" s="743">
        <f t="shared" ref="S219:S282" si="97">SUMIF($AA$27:$AA$430,R219,$H$27:$H$430)</f>
        <v>0</v>
      </c>
      <c r="T219" s="744">
        <f t="shared" ref="T219:T282" si="98">SUMIF($AA$27:$AA$430,R219,$I$27:$I$430)</f>
        <v>0</v>
      </c>
      <c r="U219" s="744">
        <f t="shared" si="73"/>
        <v>0</v>
      </c>
      <c r="V219" s="745"/>
      <c r="W219">
        <f t="shared" si="87"/>
        <v>2092</v>
      </c>
      <c r="X219" s="745">
        <v>0</v>
      </c>
      <c r="Y219" s="745"/>
      <c r="Z219" s="745"/>
      <c r="AA219">
        <f t="shared" si="92"/>
        <v>1916</v>
      </c>
      <c r="AE219">
        <f t="shared" si="74"/>
        <v>1916</v>
      </c>
      <c r="AF219">
        <f t="shared" si="75"/>
        <v>1</v>
      </c>
      <c r="AG219">
        <f t="shared" si="93"/>
        <v>0</v>
      </c>
      <c r="AH219">
        <f t="shared" si="94"/>
        <v>0</v>
      </c>
      <c r="AJ219">
        <f t="shared" si="76"/>
        <v>2092</v>
      </c>
      <c r="AK219" s="594">
        <f>SUM($X$27:X219)</f>
        <v>0</v>
      </c>
      <c r="AL219" s="594">
        <f>SUM($S$27:S219)</f>
        <v>0</v>
      </c>
      <c r="AM219" s="594">
        <f t="shared" si="77"/>
        <v>0</v>
      </c>
      <c r="AN219" s="594">
        <f t="shared" si="78"/>
        <v>0</v>
      </c>
      <c r="AO219" s="594">
        <f t="shared" si="79"/>
        <v>0</v>
      </c>
      <c r="AP219" s="594">
        <f t="shared" si="84"/>
        <v>0</v>
      </c>
      <c r="AQ219">
        <f t="shared" si="80"/>
        <v>0</v>
      </c>
      <c r="AY219" s="749">
        <f>AZ219*(FinPlan!$D$710/12)</f>
        <v>0</v>
      </c>
      <c r="AZ219" s="738">
        <f>G218*FinPlan!$D$709</f>
        <v>0</v>
      </c>
      <c r="BJ219" s="736"/>
      <c r="BK219" s="610">
        <f t="shared" si="85"/>
        <v>193</v>
      </c>
      <c r="BM219" s="612">
        <f t="shared" si="88"/>
        <v>5844</v>
      </c>
      <c r="BO219" s="612">
        <f t="shared" si="89"/>
        <v>5875</v>
      </c>
      <c r="BQ219" s="610">
        <f t="shared" si="90"/>
        <v>31</v>
      </c>
      <c r="BS219">
        <f t="shared" si="86"/>
        <v>1916</v>
      </c>
      <c r="BY219">
        <f t="shared" si="81"/>
        <v>1916</v>
      </c>
    </row>
    <row r="220" spans="2:77" x14ac:dyDescent="0.2">
      <c r="B220" s="755">
        <f t="shared" ref="B220:B283" si="99">B219+1</f>
        <v>195</v>
      </c>
      <c r="C220" s="736">
        <f t="shared" si="82"/>
        <v>5904</v>
      </c>
      <c r="D220" s="610">
        <f t="shared" si="83"/>
        <v>194</v>
      </c>
      <c r="E220" s="737">
        <f t="shared" si="91"/>
        <v>29</v>
      </c>
      <c r="F220" s="737">
        <f>SUM($E$27:E220)</f>
        <v>5904</v>
      </c>
      <c r="G220" s="738">
        <f t="shared" si="95"/>
        <v>0</v>
      </c>
      <c r="H220" s="739">
        <f>IF(D220&lt;=FinPlan!$D$707,PPMT(FinPlan!$D$708/12,1,FinPlan!$D$707+1-D220,G219*(-1000),0)/1000,)</f>
        <v>0</v>
      </c>
      <c r="I220" s="740">
        <f>IF(D220&lt;=FinPlan!$D$707,IPMT(FinPlan!$D$708/12,1,FinPlan!$D$707,G219*(-1000),0)/1000,)</f>
        <v>0</v>
      </c>
      <c r="L220" s="738">
        <f t="shared" ref="L220:L283" si="100">SUM(H220:I220)</f>
        <v>0</v>
      </c>
      <c r="M220" s="741">
        <f>IF(E220&lt;=0,0,1/(1+E220*FinPlan!$D$708/365))</f>
        <v>1</v>
      </c>
      <c r="N220" s="664">
        <f t="shared" ref="N220:N283" si="101">N219*M220</f>
        <v>0</v>
      </c>
      <c r="O220" s="738">
        <f t="shared" si="96"/>
        <v>0</v>
      </c>
      <c r="P220" s="754"/>
      <c r="R220">
        <f t="shared" ref="R220:R283" si="102">R219+1</f>
        <v>2093</v>
      </c>
      <c r="S220" s="743">
        <f t="shared" si="97"/>
        <v>0</v>
      </c>
      <c r="T220" s="744">
        <f t="shared" si="98"/>
        <v>0</v>
      </c>
      <c r="U220" s="744">
        <f t="shared" ref="U220:U283" si="103">AP220</f>
        <v>0</v>
      </c>
      <c r="V220" s="745"/>
      <c r="W220">
        <f t="shared" si="87"/>
        <v>2093</v>
      </c>
      <c r="X220" s="745">
        <v>0</v>
      </c>
      <c r="Y220" s="745"/>
      <c r="Z220" s="745"/>
      <c r="AA220">
        <f t="shared" si="92"/>
        <v>1916</v>
      </c>
      <c r="AE220">
        <f t="shared" ref="AE220:AE283" si="104">YEAR(C220)</f>
        <v>1916</v>
      </c>
      <c r="AF220">
        <f t="shared" ref="AF220:AF283" si="105">MONTH(C220)</f>
        <v>2</v>
      </c>
      <c r="AG220">
        <f t="shared" si="93"/>
        <v>0</v>
      </c>
      <c r="AH220">
        <f t="shared" si="94"/>
        <v>0</v>
      </c>
      <c r="AJ220">
        <f t="shared" ref="AJ220:AJ283" si="106">R220</f>
        <v>2093</v>
      </c>
      <c r="AK220" s="594">
        <f>SUM($X$27:X220)</f>
        <v>0</v>
      </c>
      <c r="AL220" s="594">
        <f>SUM($S$27:S220)</f>
        <v>0</v>
      </c>
      <c r="AM220" s="594">
        <f t="shared" ref="AM220:AM283" si="107">S220</f>
        <v>0</v>
      </c>
      <c r="AN220" s="594">
        <f t="shared" ref="AN220:AN283" si="108">AK220-AL220</f>
        <v>0</v>
      </c>
      <c r="AO220" s="594">
        <f t="shared" ref="AO220:AO283" si="109">IF(AND(AN219&gt;0,AQ220=0),12,AQ220)</f>
        <v>0</v>
      </c>
      <c r="AP220" s="594">
        <f t="shared" si="84"/>
        <v>0</v>
      </c>
      <c r="AQ220">
        <f t="shared" ref="AQ220:AQ283" si="110">SUMIF($AE$26:$AE$430,AJ220,$AH$26:$AH$430)</f>
        <v>0</v>
      </c>
      <c r="AY220" s="749">
        <f>AZ220*(FinPlan!$D$710/12)</f>
        <v>0</v>
      </c>
      <c r="AZ220" s="738">
        <f>G219*FinPlan!$D$709</f>
        <v>0</v>
      </c>
      <c r="BJ220" s="736"/>
      <c r="BK220" s="610">
        <f t="shared" si="85"/>
        <v>194</v>
      </c>
      <c r="BM220" s="612">
        <f t="shared" si="88"/>
        <v>5875</v>
      </c>
      <c r="BO220" s="612">
        <f t="shared" si="89"/>
        <v>5904</v>
      </c>
      <c r="BQ220" s="610">
        <f t="shared" si="90"/>
        <v>29</v>
      </c>
      <c r="BS220">
        <f t="shared" si="86"/>
        <v>1916</v>
      </c>
      <c r="BY220">
        <f t="shared" ref="BY220:BY283" si="111">YEAR(C220)</f>
        <v>1916</v>
      </c>
    </row>
    <row r="221" spans="2:77" x14ac:dyDescent="0.2">
      <c r="B221" s="755">
        <f t="shared" si="99"/>
        <v>196</v>
      </c>
      <c r="C221" s="736">
        <f t="shared" ref="C221:C284" si="112">BO221</f>
        <v>5935</v>
      </c>
      <c r="D221" s="610">
        <f t="shared" ref="D221:D284" si="113">D220+1</f>
        <v>195</v>
      </c>
      <c r="E221" s="737">
        <f t="shared" si="91"/>
        <v>31</v>
      </c>
      <c r="F221" s="737">
        <f>SUM($E$27:E221)</f>
        <v>5935</v>
      </c>
      <c r="G221" s="738">
        <f t="shared" si="95"/>
        <v>0</v>
      </c>
      <c r="H221" s="739">
        <f>IF(D221&lt;=FinPlan!$D$707,PPMT(FinPlan!$D$708/12,1,FinPlan!$D$707+1-D221,G220*(-1000),0)/1000,)</f>
        <v>0</v>
      </c>
      <c r="I221" s="740">
        <f>IF(D221&lt;=FinPlan!$D$707,IPMT(FinPlan!$D$708/12,1,FinPlan!$D$707,G220*(-1000),0)/1000,)</f>
        <v>0</v>
      </c>
      <c r="L221" s="738">
        <f t="shared" si="100"/>
        <v>0</v>
      </c>
      <c r="M221" s="741">
        <f>IF(E221&lt;=0,0,1/(1+E221*FinPlan!$D$708/365))</f>
        <v>1</v>
      </c>
      <c r="N221" s="664">
        <f t="shared" si="101"/>
        <v>0</v>
      </c>
      <c r="O221" s="738">
        <f t="shared" si="96"/>
        <v>0</v>
      </c>
      <c r="P221" s="754"/>
      <c r="R221">
        <f t="shared" si="102"/>
        <v>2094</v>
      </c>
      <c r="S221" s="743">
        <f t="shared" si="97"/>
        <v>0</v>
      </c>
      <c r="T221" s="744">
        <f t="shared" si="98"/>
        <v>0</v>
      </c>
      <c r="U221" s="744">
        <f t="shared" si="103"/>
        <v>0</v>
      </c>
      <c r="V221" s="745"/>
      <c r="W221">
        <f t="shared" si="87"/>
        <v>2094</v>
      </c>
      <c r="X221" s="745">
        <v>0</v>
      </c>
      <c r="Y221" s="745"/>
      <c r="Z221" s="745"/>
      <c r="AA221">
        <f t="shared" si="92"/>
        <v>1916</v>
      </c>
      <c r="AE221">
        <f t="shared" si="104"/>
        <v>1916</v>
      </c>
      <c r="AF221">
        <f t="shared" si="105"/>
        <v>3</v>
      </c>
      <c r="AG221">
        <f t="shared" si="93"/>
        <v>0</v>
      </c>
      <c r="AH221">
        <f t="shared" si="94"/>
        <v>0</v>
      </c>
      <c r="AJ221">
        <f t="shared" si="106"/>
        <v>2094</v>
      </c>
      <c r="AK221" s="594">
        <f>SUM($X$27:X221)</f>
        <v>0</v>
      </c>
      <c r="AL221" s="594">
        <f>SUM($S$27:S221)</f>
        <v>0</v>
      </c>
      <c r="AM221" s="594">
        <f t="shared" si="107"/>
        <v>0</v>
      </c>
      <c r="AN221" s="594">
        <f t="shared" si="108"/>
        <v>0</v>
      </c>
      <c r="AO221" s="594">
        <f t="shared" si="109"/>
        <v>0</v>
      </c>
      <c r="AP221" s="594">
        <f t="shared" ref="AP221:AP284" si="114">AO221*$E$8*($E$9/12)*AN220</f>
        <v>0</v>
      </c>
      <c r="AQ221">
        <f t="shared" si="110"/>
        <v>0</v>
      </c>
      <c r="AY221" s="749">
        <f>AZ221*(FinPlan!$D$710/12)</f>
        <v>0</v>
      </c>
      <c r="AZ221" s="738">
        <f>G220*FinPlan!$D$709</f>
        <v>0</v>
      </c>
      <c r="BJ221" s="736"/>
      <c r="BK221" s="610">
        <f t="shared" ref="BK221:BK284" si="115">BK220+1</f>
        <v>195</v>
      </c>
      <c r="BM221" s="612">
        <f t="shared" si="88"/>
        <v>5904</v>
      </c>
      <c r="BO221" s="612">
        <f t="shared" si="89"/>
        <v>5935</v>
      </c>
      <c r="BQ221" s="610">
        <f t="shared" si="90"/>
        <v>31</v>
      </c>
      <c r="BS221">
        <f t="shared" ref="BS221:BS284" si="116">YEAR(BO221)</f>
        <v>1916</v>
      </c>
      <c r="BY221">
        <f t="shared" si="111"/>
        <v>1916</v>
      </c>
    </row>
    <row r="222" spans="2:77" x14ac:dyDescent="0.2">
      <c r="B222" s="755">
        <f t="shared" si="99"/>
        <v>197</v>
      </c>
      <c r="C222" s="736">
        <f t="shared" si="112"/>
        <v>5965</v>
      </c>
      <c r="D222" s="610">
        <f t="shared" si="113"/>
        <v>196</v>
      </c>
      <c r="E222" s="737">
        <f t="shared" si="91"/>
        <v>30</v>
      </c>
      <c r="F222" s="737">
        <f>SUM($E$27:E222)</f>
        <v>5965</v>
      </c>
      <c r="G222" s="738">
        <f t="shared" si="95"/>
        <v>0</v>
      </c>
      <c r="H222" s="739">
        <f>IF(D222&lt;=FinPlan!$D$707,PPMT(FinPlan!$D$708/12,1,FinPlan!$D$707+1-D222,G221*(-1000),0)/1000,)</f>
        <v>0</v>
      </c>
      <c r="I222" s="740">
        <f>IF(D222&lt;=FinPlan!$D$707,IPMT(FinPlan!$D$708/12,1,FinPlan!$D$707,G221*(-1000),0)/1000,)</f>
        <v>0</v>
      </c>
      <c r="L222" s="738">
        <f t="shared" si="100"/>
        <v>0</v>
      </c>
      <c r="M222" s="741">
        <f>IF(E222&lt;=0,0,1/(1+E222*FinPlan!$D$708/365))</f>
        <v>1</v>
      </c>
      <c r="N222" s="664">
        <f t="shared" si="101"/>
        <v>0</v>
      </c>
      <c r="O222" s="738">
        <f t="shared" si="96"/>
        <v>0</v>
      </c>
      <c r="P222" s="754"/>
      <c r="R222">
        <f t="shared" si="102"/>
        <v>2095</v>
      </c>
      <c r="S222" s="743">
        <f t="shared" si="97"/>
        <v>0</v>
      </c>
      <c r="T222" s="744">
        <f t="shared" si="98"/>
        <v>0</v>
      </c>
      <c r="U222" s="744">
        <f t="shared" si="103"/>
        <v>0</v>
      </c>
      <c r="V222" s="745"/>
      <c r="W222">
        <f t="shared" ref="W222:W285" si="117">W221+1</f>
        <v>2095</v>
      </c>
      <c r="X222" s="745">
        <v>0</v>
      </c>
      <c r="Y222" s="745"/>
      <c r="Z222" s="745"/>
      <c r="AA222">
        <f t="shared" si="92"/>
        <v>1916</v>
      </c>
      <c r="AE222">
        <f t="shared" si="104"/>
        <v>1916</v>
      </c>
      <c r="AF222">
        <f t="shared" si="105"/>
        <v>4</v>
      </c>
      <c r="AG222">
        <f t="shared" si="93"/>
        <v>0</v>
      </c>
      <c r="AH222">
        <f t="shared" si="94"/>
        <v>0</v>
      </c>
      <c r="AJ222">
        <f t="shared" si="106"/>
        <v>2095</v>
      </c>
      <c r="AK222" s="594">
        <f>SUM($X$27:X222)</f>
        <v>0</v>
      </c>
      <c r="AL222" s="594">
        <f>SUM($S$27:S222)</f>
        <v>0</v>
      </c>
      <c r="AM222" s="594">
        <f t="shared" si="107"/>
        <v>0</v>
      </c>
      <c r="AN222" s="594">
        <f t="shared" si="108"/>
        <v>0</v>
      </c>
      <c r="AO222" s="594">
        <f t="shared" si="109"/>
        <v>0</v>
      </c>
      <c r="AP222" s="594">
        <f t="shared" si="114"/>
        <v>0</v>
      </c>
      <c r="AQ222">
        <f t="shared" si="110"/>
        <v>0</v>
      </c>
      <c r="AY222" s="749">
        <f>AZ222*(FinPlan!$D$710/12)</f>
        <v>0</v>
      </c>
      <c r="AZ222" s="738">
        <f>G221*FinPlan!$D$709</f>
        <v>0</v>
      </c>
      <c r="BJ222" s="736"/>
      <c r="BK222" s="610">
        <f t="shared" si="115"/>
        <v>196</v>
      </c>
      <c r="BM222" s="612">
        <f t="shared" ref="BM222:BM285" si="118">EOMONTH($BJ$27,-1+BK221)</f>
        <v>5935</v>
      </c>
      <c r="BO222" s="612">
        <f t="shared" ref="BO222:BO285" si="119">BM223</f>
        <v>5965</v>
      </c>
      <c r="BQ222" s="610">
        <f t="shared" ref="BQ222:BQ285" si="120">BO222-BO221</f>
        <v>30</v>
      </c>
      <c r="BS222">
        <f t="shared" si="116"/>
        <v>1916</v>
      </c>
      <c r="BY222">
        <f t="shared" si="111"/>
        <v>1916</v>
      </c>
    </row>
    <row r="223" spans="2:77" x14ac:dyDescent="0.2">
      <c r="B223" s="755">
        <f t="shared" si="99"/>
        <v>198</v>
      </c>
      <c r="C223" s="736">
        <f t="shared" si="112"/>
        <v>5996</v>
      </c>
      <c r="D223" s="610">
        <f t="shared" si="113"/>
        <v>197</v>
      </c>
      <c r="E223" s="737">
        <f t="shared" si="91"/>
        <v>31</v>
      </c>
      <c r="F223" s="737">
        <f>SUM($E$27:E223)</f>
        <v>5996</v>
      </c>
      <c r="G223" s="738">
        <f t="shared" si="95"/>
        <v>0</v>
      </c>
      <c r="H223" s="739">
        <f>IF(D223&lt;=FinPlan!$D$707,PPMT(FinPlan!$D$708/12,1,FinPlan!$D$707+1-D223,G222*(-1000),0)/1000,)</f>
        <v>0</v>
      </c>
      <c r="I223" s="740">
        <f>IF(D223&lt;=FinPlan!$D$707,IPMT(FinPlan!$D$708/12,1,FinPlan!$D$707,G222*(-1000),0)/1000,)</f>
        <v>0</v>
      </c>
      <c r="L223" s="738">
        <f t="shared" si="100"/>
        <v>0</v>
      </c>
      <c r="M223" s="741">
        <f>IF(E223&lt;=0,0,1/(1+E223*FinPlan!$D$708/365))</f>
        <v>1</v>
      </c>
      <c r="N223" s="664">
        <f t="shared" si="101"/>
        <v>0</v>
      </c>
      <c r="O223" s="738">
        <f t="shared" si="96"/>
        <v>0</v>
      </c>
      <c r="P223" s="754"/>
      <c r="R223">
        <f t="shared" si="102"/>
        <v>2096</v>
      </c>
      <c r="S223" s="743">
        <f t="shared" si="97"/>
        <v>0</v>
      </c>
      <c r="T223" s="744">
        <f t="shared" si="98"/>
        <v>0</v>
      </c>
      <c r="U223" s="744">
        <f t="shared" si="103"/>
        <v>0</v>
      </c>
      <c r="V223" s="745"/>
      <c r="W223">
        <f t="shared" si="117"/>
        <v>2096</v>
      </c>
      <c r="X223" s="745">
        <v>0</v>
      </c>
      <c r="Y223" s="745"/>
      <c r="Z223" s="745"/>
      <c r="AA223">
        <f t="shared" si="92"/>
        <v>1916</v>
      </c>
      <c r="AE223">
        <f t="shared" si="104"/>
        <v>1916</v>
      </c>
      <c r="AF223">
        <f t="shared" si="105"/>
        <v>5</v>
      </c>
      <c r="AG223">
        <f t="shared" si="93"/>
        <v>0</v>
      </c>
      <c r="AH223">
        <f t="shared" si="94"/>
        <v>0</v>
      </c>
      <c r="AJ223">
        <f t="shared" si="106"/>
        <v>2096</v>
      </c>
      <c r="AK223" s="594">
        <f>SUM($X$27:X223)</f>
        <v>0</v>
      </c>
      <c r="AL223" s="594">
        <f>SUM($S$27:S223)</f>
        <v>0</v>
      </c>
      <c r="AM223" s="594">
        <f t="shared" si="107"/>
        <v>0</v>
      </c>
      <c r="AN223" s="594">
        <f t="shared" si="108"/>
        <v>0</v>
      </c>
      <c r="AO223" s="594">
        <f t="shared" si="109"/>
        <v>0</v>
      </c>
      <c r="AP223" s="594">
        <f t="shared" si="114"/>
        <v>0</v>
      </c>
      <c r="AQ223">
        <f t="shared" si="110"/>
        <v>0</v>
      </c>
      <c r="AY223" s="749">
        <f>AZ223*(FinPlan!$D$710/12)</f>
        <v>0</v>
      </c>
      <c r="AZ223" s="738">
        <f>G222*FinPlan!$D$709</f>
        <v>0</v>
      </c>
      <c r="BJ223" s="736"/>
      <c r="BK223" s="610">
        <f t="shared" si="115"/>
        <v>197</v>
      </c>
      <c r="BM223" s="612">
        <f t="shared" si="118"/>
        <v>5965</v>
      </c>
      <c r="BO223" s="612">
        <f t="shared" si="119"/>
        <v>5996</v>
      </c>
      <c r="BQ223" s="610">
        <f t="shared" si="120"/>
        <v>31</v>
      </c>
      <c r="BS223">
        <f t="shared" si="116"/>
        <v>1916</v>
      </c>
      <c r="BY223">
        <f t="shared" si="111"/>
        <v>1916</v>
      </c>
    </row>
    <row r="224" spans="2:77" x14ac:dyDescent="0.2">
      <c r="B224" s="755">
        <f t="shared" si="99"/>
        <v>199</v>
      </c>
      <c r="C224" s="736">
        <f t="shared" si="112"/>
        <v>6026</v>
      </c>
      <c r="D224" s="610">
        <f t="shared" si="113"/>
        <v>198</v>
      </c>
      <c r="E224" s="737">
        <f t="shared" ref="E224:E287" si="121">IF(C224-C223&lt;0,0,C224-C223)</f>
        <v>30</v>
      </c>
      <c r="F224" s="737">
        <f>SUM($E$27:E224)</f>
        <v>6026</v>
      </c>
      <c r="G224" s="738">
        <f t="shared" si="95"/>
        <v>0</v>
      </c>
      <c r="H224" s="739">
        <f>IF(D224&lt;=FinPlan!$D$707,PPMT(FinPlan!$D$708/12,1,FinPlan!$D$707+1-D224,G223*(-1000),0)/1000,)</f>
        <v>0</v>
      </c>
      <c r="I224" s="740">
        <f>IF(D224&lt;=FinPlan!$D$707,IPMT(FinPlan!$D$708/12,1,FinPlan!$D$707,G223*(-1000),0)/1000,)</f>
        <v>0</v>
      </c>
      <c r="L224" s="738">
        <f t="shared" si="100"/>
        <v>0</v>
      </c>
      <c r="M224" s="741">
        <f>IF(E224&lt;=0,0,1/(1+E224*FinPlan!$D$708/365))</f>
        <v>1</v>
      </c>
      <c r="N224" s="664">
        <f t="shared" si="101"/>
        <v>0</v>
      </c>
      <c r="O224" s="738">
        <f t="shared" si="96"/>
        <v>0</v>
      </c>
      <c r="P224" s="754"/>
      <c r="R224">
        <f t="shared" si="102"/>
        <v>2097</v>
      </c>
      <c r="S224" s="743">
        <f t="shared" si="97"/>
        <v>0</v>
      </c>
      <c r="T224" s="744">
        <f t="shared" si="98"/>
        <v>0</v>
      </c>
      <c r="U224" s="744">
        <f t="shared" si="103"/>
        <v>0</v>
      </c>
      <c r="V224" s="745"/>
      <c r="W224">
        <f t="shared" si="117"/>
        <v>2097</v>
      </c>
      <c r="X224" s="745">
        <v>0</v>
      </c>
      <c r="Y224" s="745"/>
      <c r="Z224" s="745"/>
      <c r="AA224">
        <f t="shared" si="92"/>
        <v>1916</v>
      </c>
      <c r="AE224">
        <f t="shared" si="104"/>
        <v>1916</v>
      </c>
      <c r="AF224">
        <f t="shared" si="105"/>
        <v>6</v>
      </c>
      <c r="AG224">
        <f t="shared" si="93"/>
        <v>0</v>
      </c>
      <c r="AH224">
        <f t="shared" si="94"/>
        <v>0</v>
      </c>
      <c r="AJ224">
        <f t="shared" si="106"/>
        <v>2097</v>
      </c>
      <c r="AK224" s="594">
        <f>SUM($X$27:X224)</f>
        <v>0</v>
      </c>
      <c r="AL224" s="594">
        <f>SUM($S$27:S224)</f>
        <v>0</v>
      </c>
      <c r="AM224" s="594">
        <f t="shared" si="107"/>
        <v>0</v>
      </c>
      <c r="AN224" s="594">
        <f t="shared" si="108"/>
        <v>0</v>
      </c>
      <c r="AO224" s="594">
        <f t="shared" si="109"/>
        <v>0</v>
      </c>
      <c r="AP224" s="594">
        <f t="shared" si="114"/>
        <v>0</v>
      </c>
      <c r="AQ224">
        <f t="shared" si="110"/>
        <v>0</v>
      </c>
      <c r="AY224" s="749">
        <f>AZ224*(FinPlan!$D$710/12)</f>
        <v>0</v>
      </c>
      <c r="AZ224" s="738">
        <f>G223*FinPlan!$D$709</f>
        <v>0</v>
      </c>
      <c r="BJ224" s="736"/>
      <c r="BK224" s="610">
        <f t="shared" si="115"/>
        <v>198</v>
      </c>
      <c r="BM224" s="612">
        <f t="shared" si="118"/>
        <v>5996</v>
      </c>
      <c r="BO224" s="612">
        <f t="shared" si="119"/>
        <v>6026</v>
      </c>
      <c r="BQ224" s="610">
        <f t="shared" si="120"/>
        <v>30</v>
      </c>
      <c r="BS224">
        <f t="shared" si="116"/>
        <v>1916</v>
      </c>
      <c r="BY224">
        <f t="shared" si="111"/>
        <v>1916</v>
      </c>
    </row>
    <row r="225" spans="2:77" x14ac:dyDescent="0.2">
      <c r="B225" s="755">
        <f t="shared" si="99"/>
        <v>200</v>
      </c>
      <c r="C225" s="736">
        <f t="shared" si="112"/>
        <v>6057</v>
      </c>
      <c r="D225" s="610">
        <f t="shared" si="113"/>
        <v>199</v>
      </c>
      <c r="E225" s="737">
        <f t="shared" si="121"/>
        <v>31</v>
      </c>
      <c r="F225" s="737">
        <f>SUM($E$27:E225)</f>
        <v>6057</v>
      </c>
      <c r="G225" s="738">
        <f t="shared" si="95"/>
        <v>0</v>
      </c>
      <c r="H225" s="739">
        <f>IF(D225&lt;=FinPlan!$D$707,PPMT(FinPlan!$D$708/12,1,FinPlan!$D$707+1-D225,G224*(-1000),0)/1000,)</f>
        <v>0</v>
      </c>
      <c r="I225" s="740">
        <f>IF(D225&lt;=FinPlan!$D$707,IPMT(FinPlan!$D$708/12,1,FinPlan!$D$707,G224*(-1000),0)/1000,)</f>
        <v>0</v>
      </c>
      <c r="L225" s="738">
        <f t="shared" si="100"/>
        <v>0</v>
      </c>
      <c r="M225" s="741">
        <f>IF(E225&lt;=0,0,1/(1+E225*FinPlan!$D$708/365))</f>
        <v>1</v>
      </c>
      <c r="N225" s="664">
        <f t="shared" si="101"/>
        <v>0</v>
      </c>
      <c r="O225" s="738">
        <f t="shared" si="96"/>
        <v>0</v>
      </c>
      <c r="P225" s="754"/>
      <c r="R225">
        <f t="shared" si="102"/>
        <v>2098</v>
      </c>
      <c r="S225" s="743">
        <f t="shared" si="97"/>
        <v>0</v>
      </c>
      <c r="T225" s="744">
        <f t="shared" si="98"/>
        <v>0</v>
      </c>
      <c r="U225" s="744">
        <f t="shared" si="103"/>
        <v>0</v>
      </c>
      <c r="V225" s="745"/>
      <c r="W225">
        <f t="shared" si="117"/>
        <v>2098</v>
      </c>
      <c r="X225" s="745">
        <v>0</v>
      </c>
      <c r="Y225" s="745"/>
      <c r="Z225" s="745"/>
      <c r="AA225">
        <f t="shared" si="92"/>
        <v>1916</v>
      </c>
      <c r="AE225">
        <f t="shared" si="104"/>
        <v>1916</v>
      </c>
      <c r="AF225">
        <f t="shared" si="105"/>
        <v>7</v>
      </c>
      <c r="AG225">
        <f t="shared" si="93"/>
        <v>0</v>
      </c>
      <c r="AH225">
        <f t="shared" si="94"/>
        <v>0</v>
      </c>
      <c r="AJ225">
        <f t="shared" si="106"/>
        <v>2098</v>
      </c>
      <c r="AK225" s="594">
        <f>SUM($X$27:X225)</f>
        <v>0</v>
      </c>
      <c r="AL225" s="594">
        <f>SUM($S$27:S225)</f>
        <v>0</v>
      </c>
      <c r="AM225" s="594">
        <f t="shared" si="107"/>
        <v>0</v>
      </c>
      <c r="AN225" s="594">
        <f t="shared" si="108"/>
        <v>0</v>
      </c>
      <c r="AO225" s="594">
        <f t="shared" si="109"/>
        <v>0</v>
      </c>
      <c r="AP225" s="594">
        <f t="shared" si="114"/>
        <v>0</v>
      </c>
      <c r="AQ225">
        <f t="shared" si="110"/>
        <v>0</v>
      </c>
      <c r="AY225" s="749">
        <f>AZ225*(FinPlan!$D$710/12)</f>
        <v>0</v>
      </c>
      <c r="AZ225" s="738">
        <f>G224*FinPlan!$D$709</f>
        <v>0</v>
      </c>
      <c r="BJ225" s="736"/>
      <c r="BK225" s="610">
        <f t="shared" si="115"/>
        <v>199</v>
      </c>
      <c r="BM225" s="612">
        <f t="shared" si="118"/>
        <v>6026</v>
      </c>
      <c r="BO225" s="612">
        <f t="shared" si="119"/>
        <v>6057</v>
      </c>
      <c r="BQ225" s="610">
        <f t="shared" si="120"/>
        <v>31</v>
      </c>
      <c r="BS225">
        <f t="shared" si="116"/>
        <v>1916</v>
      </c>
      <c r="BY225">
        <f t="shared" si="111"/>
        <v>1916</v>
      </c>
    </row>
    <row r="226" spans="2:77" x14ac:dyDescent="0.2">
      <c r="B226" s="755">
        <f t="shared" si="99"/>
        <v>201</v>
      </c>
      <c r="C226" s="736">
        <f t="shared" si="112"/>
        <v>6088</v>
      </c>
      <c r="D226" s="610">
        <f t="shared" si="113"/>
        <v>200</v>
      </c>
      <c r="E226" s="737">
        <f t="shared" si="121"/>
        <v>31</v>
      </c>
      <c r="F226" s="737">
        <f>SUM($E$27:E226)</f>
        <v>6088</v>
      </c>
      <c r="G226" s="738">
        <f t="shared" si="95"/>
        <v>0</v>
      </c>
      <c r="H226" s="739">
        <f>IF(D226&lt;=FinPlan!$D$707,PPMT(FinPlan!$D$708/12,1,FinPlan!$D$707+1-D226,G225*(-1000),0)/1000,)</f>
        <v>0</v>
      </c>
      <c r="I226" s="740">
        <f>IF(D226&lt;=FinPlan!$D$707,IPMT(FinPlan!$D$708/12,1,FinPlan!$D$707,G225*(-1000),0)/1000,)</f>
        <v>0</v>
      </c>
      <c r="L226" s="738">
        <f t="shared" si="100"/>
        <v>0</v>
      </c>
      <c r="M226" s="741">
        <f>IF(E226&lt;=0,0,1/(1+E226*FinPlan!$D$708/365))</f>
        <v>1</v>
      </c>
      <c r="N226" s="664">
        <f t="shared" si="101"/>
        <v>0</v>
      </c>
      <c r="O226" s="738">
        <f t="shared" si="96"/>
        <v>0</v>
      </c>
      <c r="P226" s="754"/>
      <c r="R226">
        <f t="shared" si="102"/>
        <v>2099</v>
      </c>
      <c r="S226" s="743">
        <f t="shared" si="97"/>
        <v>0</v>
      </c>
      <c r="T226" s="744">
        <f t="shared" si="98"/>
        <v>0</v>
      </c>
      <c r="U226" s="744">
        <f t="shared" si="103"/>
        <v>0</v>
      </c>
      <c r="V226" s="745"/>
      <c r="W226">
        <f t="shared" si="117"/>
        <v>2099</v>
      </c>
      <c r="X226" s="745">
        <v>0</v>
      </c>
      <c r="Y226" s="745"/>
      <c r="Z226" s="745"/>
      <c r="AA226">
        <f t="shared" si="92"/>
        <v>1916</v>
      </c>
      <c r="AE226">
        <f t="shared" si="104"/>
        <v>1916</v>
      </c>
      <c r="AF226">
        <f t="shared" si="105"/>
        <v>8</v>
      </c>
      <c r="AG226">
        <f t="shared" si="93"/>
        <v>0</v>
      </c>
      <c r="AH226">
        <f t="shared" si="94"/>
        <v>0</v>
      </c>
      <c r="AJ226">
        <f t="shared" si="106"/>
        <v>2099</v>
      </c>
      <c r="AK226" s="594">
        <f>SUM($X$27:X226)</f>
        <v>0</v>
      </c>
      <c r="AL226" s="594">
        <f>SUM($S$27:S226)</f>
        <v>0</v>
      </c>
      <c r="AM226" s="594">
        <f t="shared" si="107"/>
        <v>0</v>
      </c>
      <c r="AN226" s="594">
        <f t="shared" si="108"/>
        <v>0</v>
      </c>
      <c r="AO226" s="594">
        <f t="shared" si="109"/>
        <v>0</v>
      </c>
      <c r="AP226" s="594">
        <f t="shared" si="114"/>
        <v>0</v>
      </c>
      <c r="AQ226">
        <f t="shared" si="110"/>
        <v>0</v>
      </c>
      <c r="AY226" s="749">
        <f>AZ226*(FinPlan!$D$710/12)</f>
        <v>0</v>
      </c>
      <c r="AZ226" s="738">
        <f>G225*FinPlan!$D$709</f>
        <v>0</v>
      </c>
      <c r="BJ226" s="736"/>
      <c r="BK226" s="610">
        <f t="shared" si="115"/>
        <v>200</v>
      </c>
      <c r="BM226" s="612">
        <f t="shared" si="118"/>
        <v>6057</v>
      </c>
      <c r="BO226" s="612">
        <f t="shared" si="119"/>
        <v>6088</v>
      </c>
      <c r="BQ226" s="610">
        <f t="shared" si="120"/>
        <v>31</v>
      </c>
      <c r="BS226">
        <f t="shared" si="116"/>
        <v>1916</v>
      </c>
      <c r="BY226">
        <f t="shared" si="111"/>
        <v>1916</v>
      </c>
    </row>
    <row r="227" spans="2:77" x14ac:dyDescent="0.2">
      <c r="B227" s="755">
        <f t="shared" si="99"/>
        <v>202</v>
      </c>
      <c r="C227" s="736">
        <f t="shared" si="112"/>
        <v>6118</v>
      </c>
      <c r="D227" s="610">
        <f t="shared" si="113"/>
        <v>201</v>
      </c>
      <c r="E227" s="737">
        <f t="shared" si="121"/>
        <v>30</v>
      </c>
      <c r="F227" s="737">
        <f>SUM($E$27:E227)</f>
        <v>6118</v>
      </c>
      <c r="G227" s="738">
        <f t="shared" si="95"/>
        <v>0</v>
      </c>
      <c r="H227" s="739">
        <f>IF(D227&lt;=FinPlan!$D$707,PPMT(FinPlan!$D$708/12,1,FinPlan!$D$707+1-D227,G226*(-1000),0)/1000,)</f>
        <v>0</v>
      </c>
      <c r="I227" s="740">
        <f>IF(D227&lt;=FinPlan!$D$707,IPMT(FinPlan!$D$708/12,1,FinPlan!$D$707,G226*(-1000),0)/1000,)</f>
        <v>0</v>
      </c>
      <c r="L227" s="738">
        <f t="shared" si="100"/>
        <v>0</v>
      </c>
      <c r="M227" s="741">
        <f>IF(E227&lt;=0,0,1/(1+E227*FinPlan!$D$708/365))</f>
        <v>1</v>
      </c>
      <c r="N227" s="664">
        <f t="shared" si="101"/>
        <v>0</v>
      </c>
      <c r="O227" s="738">
        <f t="shared" si="96"/>
        <v>0</v>
      </c>
      <c r="P227" s="754"/>
      <c r="R227">
        <f t="shared" si="102"/>
        <v>2100</v>
      </c>
      <c r="S227" s="743">
        <f t="shared" si="97"/>
        <v>0</v>
      </c>
      <c r="T227" s="744">
        <f t="shared" si="98"/>
        <v>0</v>
      </c>
      <c r="U227" s="744">
        <f t="shared" si="103"/>
        <v>0</v>
      </c>
      <c r="V227" s="745"/>
      <c r="W227">
        <f t="shared" si="117"/>
        <v>2100</v>
      </c>
      <c r="X227" s="745">
        <v>0</v>
      </c>
      <c r="Y227" s="745"/>
      <c r="Z227" s="745"/>
      <c r="AA227">
        <f t="shared" si="92"/>
        <v>1916</v>
      </c>
      <c r="AE227">
        <f t="shared" si="104"/>
        <v>1916</v>
      </c>
      <c r="AF227">
        <f t="shared" si="105"/>
        <v>9</v>
      </c>
      <c r="AG227">
        <f t="shared" si="93"/>
        <v>0</v>
      </c>
      <c r="AH227">
        <f t="shared" si="94"/>
        <v>0</v>
      </c>
      <c r="AJ227">
        <f t="shared" si="106"/>
        <v>2100</v>
      </c>
      <c r="AK227" s="594">
        <f>SUM($X$27:X227)</f>
        <v>0</v>
      </c>
      <c r="AL227" s="594">
        <f>SUM($S$27:S227)</f>
        <v>0</v>
      </c>
      <c r="AM227" s="594">
        <f t="shared" si="107"/>
        <v>0</v>
      </c>
      <c r="AN227" s="594">
        <f t="shared" si="108"/>
        <v>0</v>
      </c>
      <c r="AO227" s="594">
        <f t="shared" si="109"/>
        <v>0</v>
      </c>
      <c r="AP227" s="594">
        <f t="shared" si="114"/>
        <v>0</v>
      </c>
      <c r="AQ227">
        <f t="shared" si="110"/>
        <v>0</v>
      </c>
      <c r="AY227" s="749">
        <f>AZ227*(FinPlan!$D$710/12)</f>
        <v>0</v>
      </c>
      <c r="AZ227" s="738">
        <f>G226*FinPlan!$D$709</f>
        <v>0</v>
      </c>
      <c r="BJ227" s="736"/>
      <c r="BK227" s="610">
        <f t="shared" si="115"/>
        <v>201</v>
      </c>
      <c r="BM227" s="612">
        <f t="shared" si="118"/>
        <v>6088</v>
      </c>
      <c r="BO227" s="612">
        <f t="shared" si="119"/>
        <v>6118</v>
      </c>
      <c r="BQ227" s="610">
        <f t="shared" si="120"/>
        <v>30</v>
      </c>
      <c r="BS227">
        <f t="shared" si="116"/>
        <v>1916</v>
      </c>
      <c r="BY227">
        <f t="shared" si="111"/>
        <v>1916</v>
      </c>
    </row>
    <row r="228" spans="2:77" x14ac:dyDescent="0.2">
      <c r="B228" s="755">
        <f t="shared" si="99"/>
        <v>203</v>
      </c>
      <c r="C228" s="736">
        <f t="shared" si="112"/>
        <v>6149</v>
      </c>
      <c r="D228" s="610">
        <f t="shared" si="113"/>
        <v>202</v>
      </c>
      <c r="E228" s="737">
        <f t="shared" si="121"/>
        <v>31</v>
      </c>
      <c r="F228" s="737">
        <f>SUM($E$27:E228)</f>
        <v>6149</v>
      </c>
      <c r="G228" s="738">
        <f t="shared" si="95"/>
        <v>0</v>
      </c>
      <c r="H228" s="739">
        <f>IF(D228&lt;=FinPlan!$D$707,PPMT(FinPlan!$D$708/12,1,FinPlan!$D$707+1-D228,G227*(-1000),0)/1000,)</f>
        <v>0</v>
      </c>
      <c r="I228" s="740">
        <f>IF(D228&lt;=FinPlan!$D$707,IPMT(FinPlan!$D$708/12,1,FinPlan!$D$707,G227*(-1000),0)/1000,)</f>
        <v>0</v>
      </c>
      <c r="L228" s="738">
        <f t="shared" si="100"/>
        <v>0</v>
      </c>
      <c r="M228" s="741">
        <f>IF(E228&lt;=0,0,1/(1+E228*FinPlan!$D$708/365))</f>
        <v>1</v>
      </c>
      <c r="N228" s="664">
        <f t="shared" si="101"/>
        <v>0</v>
      </c>
      <c r="O228" s="738">
        <f t="shared" si="96"/>
        <v>0</v>
      </c>
      <c r="P228" s="754"/>
      <c r="R228">
        <f t="shared" si="102"/>
        <v>2101</v>
      </c>
      <c r="S228" s="743">
        <f t="shared" si="97"/>
        <v>0</v>
      </c>
      <c r="T228" s="744">
        <f t="shared" si="98"/>
        <v>0</v>
      </c>
      <c r="U228" s="744">
        <f t="shared" si="103"/>
        <v>0</v>
      </c>
      <c r="V228" s="745"/>
      <c r="W228">
        <f t="shared" si="117"/>
        <v>2101</v>
      </c>
      <c r="X228" s="745">
        <v>0</v>
      </c>
      <c r="Y228" s="745"/>
      <c r="Z228" s="745"/>
      <c r="AA228">
        <f t="shared" si="92"/>
        <v>1916</v>
      </c>
      <c r="AE228">
        <f t="shared" si="104"/>
        <v>1916</v>
      </c>
      <c r="AF228">
        <f t="shared" si="105"/>
        <v>10</v>
      </c>
      <c r="AG228">
        <f t="shared" si="93"/>
        <v>0</v>
      </c>
      <c r="AH228">
        <f t="shared" si="94"/>
        <v>0</v>
      </c>
      <c r="AJ228">
        <f t="shared" si="106"/>
        <v>2101</v>
      </c>
      <c r="AK228" s="594">
        <f>SUM($X$27:X228)</f>
        <v>0</v>
      </c>
      <c r="AL228" s="594">
        <f>SUM($S$27:S228)</f>
        <v>0</v>
      </c>
      <c r="AM228" s="594">
        <f t="shared" si="107"/>
        <v>0</v>
      </c>
      <c r="AN228" s="594">
        <f t="shared" si="108"/>
        <v>0</v>
      </c>
      <c r="AO228" s="594">
        <f t="shared" si="109"/>
        <v>0</v>
      </c>
      <c r="AP228" s="594">
        <f t="shared" si="114"/>
        <v>0</v>
      </c>
      <c r="AQ228">
        <f t="shared" si="110"/>
        <v>0</v>
      </c>
      <c r="AY228" s="749">
        <f>AZ228*(FinPlan!$D$710/12)</f>
        <v>0</v>
      </c>
      <c r="AZ228" s="738">
        <f>G227*FinPlan!$D$709</f>
        <v>0</v>
      </c>
      <c r="BJ228" s="736"/>
      <c r="BK228" s="610">
        <f t="shared" si="115"/>
        <v>202</v>
      </c>
      <c r="BM228" s="612">
        <f t="shared" si="118"/>
        <v>6118</v>
      </c>
      <c r="BO228" s="612">
        <f t="shared" si="119"/>
        <v>6149</v>
      </c>
      <c r="BQ228" s="610">
        <f t="shared" si="120"/>
        <v>31</v>
      </c>
      <c r="BS228">
        <f t="shared" si="116"/>
        <v>1916</v>
      </c>
      <c r="BY228">
        <f t="shared" si="111"/>
        <v>1916</v>
      </c>
    </row>
    <row r="229" spans="2:77" x14ac:dyDescent="0.2">
      <c r="B229" s="755">
        <f t="shared" si="99"/>
        <v>204</v>
      </c>
      <c r="C229" s="736">
        <f t="shared" si="112"/>
        <v>6179</v>
      </c>
      <c r="D229" s="610">
        <f t="shared" si="113"/>
        <v>203</v>
      </c>
      <c r="E229" s="737">
        <f t="shared" si="121"/>
        <v>30</v>
      </c>
      <c r="F229" s="737">
        <f>SUM($E$27:E229)</f>
        <v>6179</v>
      </c>
      <c r="G229" s="738">
        <f t="shared" si="95"/>
        <v>0</v>
      </c>
      <c r="H229" s="739">
        <f>IF(D229&lt;=FinPlan!$D$707,PPMT(FinPlan!$D$708/12,1,FinPlan!$D$707+1-D229,G228*(-1000),0)/1000,)</f>
        <v>0</v>
      </c>
      <c r="I229" s="740">
        <f>IF(D229&lt;=FinPlan!$D$707,IPMT(FinPlan!$D$708/12,1,FinPlan!$D$707,G228*(-1000),0)/1000,)</f>
        <v>0</v>
      </c>
      <c r="L229" s="738">
        <f t="shared" si="100"/>
        <v>0</v>
      </c>
      <c r="M229" s="741">
        <f>IF(E229&lt;=0,0,1/(1+E229*FinPlan!$D$708/365))</f>
        <v>1</v>
      </c>
      <c r="N229" s="664">
        <f t="shared" si="101"/>
        <v>0</v>
      </c>
      <c r="O229" s="738">
        <f t="shared" si="96"/>
        <v>0</v>
      </c>
      <c r="P229" s="754"/>
      <c r="R229">
        <f t="shared" si="102"/>
        <v>2102</v>
      </c>
      <c r="S229" s="743">
        <f t="shared" si="97"/>
        <v>0</v>
      </c>
      <c r="T229" s="744">
        <f t="shared" si="98"/>
        <v>0</v>
      </c>
      <c r="U229" s="744">
        <f t="shared" si="103"/>
        <v>0</v>
      </c>
      <c r="V229" s="745"/>
      <c r="W229">
        <f t="shared" si="117"/>
        <v>2102</v>
      </c>
      <c r="X229" s="745">
        <v>0</v>
      </c>
      <c r="Y229" s="745"/>
      <c r="Z229" s="745"/>
      <c r="AA229">
        <f t="shared" si="92"/>
        <v>1916</v>
      </c>
      <c r="AE229">
        <f t="shared" si="104"/>
        <v>1916</v>
      </c>
      <c r="AF229">
        <f t="shared" si="105"/>
        <v>11</v>
      </c>
      <c r="AG229">
        <f t="shared" si="93"/>
        <v>0</v>
      </c>
      <c r="AH229">
        <f t="shared" si="94"/>
        <v>0</v>
      </c>
      <c r="AJ229">
        <f t="shared" si="106"/>
        <v>2102</v>
      </c>
      <c r="AK229" s="594">
        <f>SUM($X$27:X229)</f>
        <v>0</v>
      </c>
      <c r="AL229" s="594">
        <f>SUM($S$27:S229)</f>
        <v>0</v>
      </c>
      <c r="AM229" s="594">
        <f t="shared" si="107"/>
        <v>0</v>
      </c>
      <c r="AN229" s="594">
        <f t="shared" si="108"/>
        <v>0</v>
      </c>
      <c r="AO229" s="594">
        <f t="shared" si="109"/>
        <v>0</v>
      </c>
      <c r="AP229" s="594">
        <f t="shared" si="114"/>
        <v>0</v>
      </c>
      <c r="AQ229">
        <f t="shared" si="110"/>
        <v>0</v>
      </c>
      <c r="AY229" s="749">
        <f>AZ229*(FinPlan!$D$710/12)</f>
        <v>0</v>
      </c>
      <c r="AZ229" s="738">
        <f>G228*FinPlan!$D$709</f>
        <v>0</v>
      </c>
      <c r="BJ229" s="736"/>
      <c r="BK229" s="610">
        <f t="shared" si="115"/>
        <v>203</v>
      </c>
      <c r="BM229" s="612">
        <f t="shared" si="118"/>
        <v>6149</v>
      </c>
      <c r="BO229" s="612">
        <f t="shared" si="119"/>
        <v>6179</v>
      </c>
      <c r="BQ229" s="610">
        <f t="shared" si="120"/>
        <v>30</v>
      </c>
      <c r="BS229">
        <f t="shared" si="116"/>
        <v>1916</v>
      </c>
      <c r="BY229">
        <f t="shared" si="111"/>
        <v>1916</v>
      </c>
    </row>
    <row r="230" spans="2:77" x14ac:dyDescent="0.2">
      <c r="B230" s="755">
        <f t="shared" si="99"/>
        <v>205</v>
      </c>
      <c r="C230" s="736">
        <f t="shared" si="112"/>
        <v>6210</v>
      </c>
      <c r="D230" s="610">
        <f t="shared" si="113"/>
        <v>204</v>
      </c>
      <c r="E230" s="737">
        <f t="shared" si="121"/>
        <v>31</v>
      </c>
      <c r="F230" s="737">
        <f>SUM($E$27:E230)</f>
        <v>6210</v>
      </c>
      <c r="G230" s="738">
        <f t="shared" si="95"/>
        <v>0</v>
      </c>
      <c r="H230" s="739">
        <f>IF(D230&lt;=FinPlan!$D$707,PPMT(FinPlan!$D$708/12,1,FinPlan!$D$707+1-D230,G229*(-1000),0)/1000,)</f>
        <v>0</v>
      </c>
      <c r="I230" s="740">
        <f>IF(D230&lt;=FinPlan!$D$707,IPMT(FinPlan!$D$708/12,1,FinPlan!$D$707,G229*(-1000),0)/1000,)</f>
        <v>0</v>
      </c>
      <c r="L230" s="738">
        <f t="shared" si="100"/>
        <v>0</v>
      </c>
      <c r="M230" s="741">
        <f>IF(E230&lt;=0,0,1/(1+E230*FinPlan!$D$708/365))</f>
        <v>1</v>
      </c>
      <c r="N230" s="664">
        <f t="shared" si="101"/>
        <v>0</v>
      </c>
      <c r="O230" s="738">
        <f t="shared" si="96"/>
        <v>0</v>
      </c>
      <c r="P230" s="754"/>
      <c r="R230">
        <f t="shared" si="102"/>
        <v>2103</v>
      </c>
      <c r="S230" s="743">
        <f t="shared" si="97"/>
        <v>0</v>
      </c>
      <c r="T230" s="744">
        <f t="shared" si="98"/>
        <v>0</v>
      </c>
      <c r="U230" s="744">
        <f t="shared" si="103"/>
        <v>0</v>
      </c>
      <c r="V230" s="745"/>
      <c r="W230">
        <f t="shared" si="117"/>
        <v>2103</v>
      </c>
      <c r="X230" s="745">
        <v>0</v>
      </c>
      <c r="Y230" s="745"/>
      <c r="Z230" s="745"/>
      <c r="AA230">
        <f t="shared" si="92"/>
        <v>1916</v>
      </c>
      <c r="AE230">
        <f t="shared" si="104"/>
        <v>1916</v>
      </c>
      <c r="AF230">
        <f t="shared" si="105"/>
        <v>12</v>
      </c>
      <c r="AG230">
        <f t="shared" si="93"/>
        <v>0</v>
      </c>
      <c r="AH230">
        <f t="shared" si="94"/>
        <v>0</v>
      </c>
      <c r="AJ230">
        <f t="shared" si="106"/>
        <v>2103</v>
      </c>
      <c r="AK230" s="594">
        <f>SUM($X$27:X230)</f>
        <v>0</v>
      </c>
      <c r="AL230" s="594">
        <f>SUM($S$27:S230)</f>
        <v>0</v>
      </c>
      <c r="AM230" s="594">
        <f t="shared" si="107"/>
        <v>0</v>
      </c>
      <c r="AN230" s="594">
        <f t="shared" si="108"/>
        <v>0</v>
      </c>
      <c r="AO230" s="594">
        <f t="shared" si="109"/>
        <v>0</v>
      </c>
      <c r="AP230" s="594">
        <f t="shared" si="114"/>
        <v>0</v>
      </c>
      <c r="AQ230">
        <f t="shared" si="110"/>
        <v>0</v>
      </c>
      <c r="AY230" s="749">
        <f>AZ230*(FinPlan!$D$710/12)</f>
        <v>0</v>
      </c>
      <c r="AZ230" s="738">
        <f>G229*FinPlan!$D$709</f>
        <v>0</v>
      </c>
      <c r="BJ230" s="736"/>
      <c r="BK230" s="610">
        <f t="shared" si="115"/>
        <v>204</v>
      </c>
      <c r="BM230" s="612">
        <f t="shared" si="118"/>
        <v>6179</v>
      </c>
      <c r="BO230" s="612">
        <f t="shared" si="119"/>
        <v>6210</v>
      </c>
      <c r="BQ230" s="610">
        <f t="shared" si="120"/>
        <v>31</v>
      </c>
      <c r="BS230">
        <f t="shared" si="116"/>
        <v>1916</v>
      </c>
      <c r="BY230">
        <f t="shared" si="111"/>
        <v>1916</v>
      </c>
    </row>
    <row r="231" spans="2:77" x14ac:dyDescent="0.2">
      <c r="B231" s="755">
        <f t="shared" si="99"/>
        <v>206</v>
      </c>
      <c r="C231" s="736">
        <f t="shared" si="112"/>
        <v>6241</v>
      </c>
      <c r="D231" s="610">
        <f t="shared" si="113"/>
        <v>205</v>
      </c>
      <c r="E231" s="737">
        <f t="shared" si="121"/>
        <v>31</v>
      </c>
      <c r="F231" s="737">
        <f>SUM($E$27:E231)</f>
        <v>6241</v>
      </c>
      <c r="G231" s="738">
        <f t="shared" si="95"/>
        <v>0</v>
      </c>
      <c r="H231" s="739">
        <f>IF(D231&lt;=FinPlan!$D$707,PPMT(FinPlan!$D$708/12,1,FinPlan!$D$707+1-D231,G230*(-1000),0)/1000,)</f>
        <v>0</v>
      </c>
      <c r="I231" s="740">
        <f>IF(D231&lt;=FinPlan!$D$707,IPMT(FinPlan!$D$708/12,1,FinPlan!$D$707,G230*(-1000),0)/1000,)</f>
        <v>0</v>
      </c>
      <c r="L231" s="738">
        <f t="shared" si="100"/>
        <v>0</v>
      </c>
      <c r="M231" s="741">
        <f>IF(E231&lt;=0,0,1/(1+E231*FinPlan!$D$708/365))</f>
        <v>1</v>
      </c>
      <c r="N231" s="664">
        <f t="shared" si="101"/>
        <v>0</v>
      </c>
      <c r="O231" s="738">
        <f t="shared" si="96"/>
        <v>0</v>
      </c>
      <c r="P231" s="754"/>
      <c r="R231">
        <f t="shared" si="102"/>
        <v>2104</v>
      </c>
      <c r="S231" s="743">
        <f t="shared" si="97"/>
        <v>0</v>
      </c>
      <c r="T231" s="744">
        <f t="shared" si="98"/>
        <v>0</v>
      </c>
      <c r="U231" s="744">
        <f t="shared" si="103"/>
        <v>0</v>
      </c>
      <c r="V231" s="745"/>
      <c r="W231">
        <f t="shared" si="117"/>
        <v>2104</v>
      </c>
      <c r="X231" s="745">
        <v>0</v>
      </c>
      <c r="Y231" s="745"/>
      <c r="Z231" s="745"/>
      <c r="AA231">
        <f t="shared" si="92"/>
        <v>1917</v>
      </c>
      <c r="AE231">
        <f t="shared" si="104"/>
        <v>1917</v>
      </c>
      <c r="AF231">
        <f t="shared" si="105"/>
        <v>1</v>
      </c>
      <c r="AG231">
        <f t="shared" si="93"/>
        <v>0</v>
      </c>
      <c r="AH231">
        <f t="shared" si="94"/>
        <v>0</v>
      </c>
      <c r="AJ231">
        <f t="shared" si="106"/>
        <v>2104</v>
      </c>
      <c r="AK231" s="594">
        <f>SUM($X$27:X231)</f>
        <v>0</v>
      </c>
      <c r="AL231" s="594">
        <f>SUM($S$27:S231)</f>
        <v>0</v>
      </c>
      <c r="AM231" s="594">
        <f t="shared" si="107"/>
        <v>0</v>
      </c>
      <c r="AN231" s="594">
        <f t="shared" si="108"/>
        <v>0</v>
      </c>
      <c r="AO231" s="594">
        <f t="shared" si="109"/>
        <v>0</v>
      </c>
      <c r="AP231" s="594">
        <f t="shared" si="114"/>
        <v>0</v>
      </c>
      <c r="AQ231">
        <f t="shared" si="110"/>
        <v>0</v>
      </c>
      <c r="AY231" s="749">
        <f>AZ231*(FinPlan!$D$710/12)</f>
        <v>0</v>
      </c>
      <c r="AZ231" s="738">
        <f>G230*FinPlan!$D$709</f>
        <v>0</v>
      </c>
      <c r="BJ231" s="736"/>
      <c r="BK231" s="610">
        <f t="shared" si="115"/>
        <v>205</v>
      </c>
      <c r="BM231" s="612">
        <f t="shared" si="118"/>
        <v>6210</v>
      </c>
      <c r="BO231" s="612">
        <f t="shared" si="119"/>
        <v>6241</v>
      </c>
      <c r="BQ231" s="610">
        <f t="shared" si="120"/>
        <v>31</v>
      </c>
      <c r="BS231">
        <f t="shared" si="116"/>
        <v>1917</v>
      </c>
      <c r="BY231">
        <f t="shared" si="111"/>
        <v>1917</v>
      </c>
    </row>
    <row r="232" spans="2:77" x14ac:dyDescent="0.2">
      <c r="B232" s="755">
        <f t="shared" si="99"/>
        <v>207</v>
      </c>
      <c r="C232" s="736">
        <f t="shared" si="112"/>
        <v>6269</v>
      </c>
      <c r="D232" s="610">
        <f t="shared" si="113"/>
        <v>206</v>
      </c>
      <c r="E232" s="737">
        <f t="shared" si="121"/>
        <v>28</v>
      </c>
      <c r="F232" s="737">
        <f>SUM($E$27:E232)</f>
        <v>6269</v>
      </c>
      <c r="G232" s="738">
        <f t="shared" si="95"/>
        <v>0</v>
      </c>
      <c r="H232" s="739">
        <f>IF(D232&lt;=FinPlan!$D$707,PPMT(FinPlan!$D$708/12,1,FinPlan!$D$707+1-D232,G231*(-1000),0)/1000,)</f>
        <v>0</v>
      </c>
      <c r="I232" s="740">
        <f>IF(D232&lt;=FinPlan!$D$707,IPMT(FinPlan!$D$708/12,1,FinPlan!$D$707,G231*(-1000),0)/1000,)</f>
        <v>0</v>
      </c>
      <c r="L232" s="738">
        <f t="shared" si="100"/>
        <v>0</v>
      </c>
      <c r="M232" s="741">
        <f>IF(E232&lt;=0,0,1/(1+E232*FinPlan!$D$708/365))</f>
        <v>1</v>
      </c>
      <c r="N232" s="664">
        <f t="shared" si="101"/>
        <v>0</v>
      </c>
      <c r="O232" s="738">
        <f t="shared" si="96"/>
        <v>0</v>
      </c>
      <c r="P232" s="754"/>
      <c r="R232">
        <f t="shared" si="102"/>
        <v>2105</v>
      </c>
      <c r="S232" s="743">
        <f t="shared" si="97"/>
        <v>0</v>
      </c>
      <c r="T232" s="744">
        <f t="shared" si="98"/>
        <v>0</v>
      </c>
      <c r="U232" s="744">
        <f t="shared" si="103"/>
        <v>0</v>
      </c>
      <c r="V232" s="745"/>
      <c r="W232">
        <f t="shared" si="117"/>
        <v>2105</v>
      </c>
      <c r="X232" s="745">
        <v>0</v>
      </c>
      <c r="Y232" s="745"/>
      <c r="Z232" s="745"/>
      <c r="AA232">
        <f t="shared" si="92"/>
        <v>1917</v>
      </c>
      <c r="AE232">
        <f t="shared" si="104"/>
        <v>1917</v>
      </c>
      <c r="AF232">
        <f t="shared" si="105"/>
        <v>2</v>
      </c>
      <c r="AG232">
        <f t="shared" si="93"/>
        <v>0</v>
      </c>
      <c r="AH232">
        <f t="shared" si="94"/>
        <v>0</v>
      </c>
      <c r="AJ232">
        <f t="shared" si="106"/>
        <v>2105</v>
      </c>
      <c r="AK232" s="594">
        <f>SUM($X$27:X232)</f>
        <v>0</v>
      </c>
      <c r="AL232" s="594">
        <f>SUM($S$27:S232)</f>
        <v>0</v>
      </c>
      <c r="AM232" s="594">
        <f t="shared" si="107"/>
        <v>0</v>
      </c>
      <c r="AN232" s="594">
        <f t="shared" si="108"/>
        <v>0</v>
      </c>
      <c r="AO232" s="594">
        <f t="shared" si="109"/>
        <v>0</v>
      </c>
      <c r="AP232" s="594">
        <f t="shared" si="114"/>
        <v>0</v>
      </c>
      <c r="AQ232">
        <f t="shared" si="110"/>
        <v>0</v>
      </c>
      <c r="AY232" s="749">
        <f>AZ232*(FinPlan!$D$710/12)</f>
        <v>0</v>
      </c>
      <c r="AZ232" s="738">
        <f>G231*FinPlan!$D$709</f>
        <v>0</v>
      </c>
      <c r="BJ232" s="736"/>
      <c r="BK232" s="610">
        <f t="shared" si="115"/>
        <v>206</v>
      </c>
      <c r="BM232" s="612">
        <f t="shared" si="118"/>
        <v>6241</v>
      </c>
      <c r="BO232" s="612">
        <f t="shared" si="119"/>
        <v>6269</v>
      </c>
      <c r="BQ232" s="610">
        <f t="shared" si="120"/>
        <v>28</v>
      </c>
      <c r="BS232">
        <f t="shared" si="116"/>
        <v>1917</v>
      </c>
      <c r="BY232">
        <f t="shared" si="111"/>
        <v>1917</v>
      </c>
    </row>
    <row r="233" spans="2:77" x14ac:dyDescent="0.2">
      <c r="B233" s="755">
        <f t="shared" si="99"/>
        <v>208</v>
      </c>
      <c r="C233" s="736">
        <f t="shared" si="112"/>
        <v>6300</v>
      </c>
      <c r="D233" s="610">
        <f t="shared" si="113"/>
        <v>207</v>
      </c>
      <c r="E233" s="737">
        <f t="shared" si="121"/>
        <v>31</v>
      </c>
      <c r="F233" s="737">
        <f>SUM($E$27:E233)</f>
        <v>6300</v>
      </c>
      <c r="G233" s="738">
        <f t="shared" si="95"/>
        <v>0</v>
      </c>
      <c r="H233" s="739">
        <f>IF(D233&lt;=FinPlan!$D$707,PPMT(FinPlan!$D$708/12,1,FinPlan!$D$707+1-D233,G232*(-1000),0)/1000,)</f>
        <v>0</v>
      </c>
      <c r="I233" s="740">
        <f>IF(D233&lt;=FinPlan!$D$707,IPMT(FinPlan!$D$708/12,1,FinPlan!$D$707,G232*(-1000),0)/1000,)</f>
        <v>0</v>
      </c>
      <c r="L233" s="738">
        <f t="shared" si="100"/>
        <v>0</v>
      </c>
      <c r="M233" s="741">
        <f>IF(E233&lt;=0,0,1/(1+E233*FinPlan!$D$708/365))</f>
        <v>1</v>
      </c>
      <c r="N233" s="664">
        <f t="shared" si="101"/>
        <v>0</v>
      </c>
      <c r="O233" s="738">
        <f t="shared" si="96"/>
        <v>0</v>
      </c>
      <c r="P233" s="754"/>
      <c r="R233">
        <f t="shared" si="102"/>
        <v>2106</v>
      </c>
      <c r="S233" s="743">
        <f t="shared" si="97"/>
        <v>0</v>
      </c>
      <c r="T233" s="744">
        <f t="shared" si="98"/>
        <v>0</v>
      </c>
      <c r="U233" s="744">
        <f t="shared" si="103"/>
        <v>0</v>
      </c>
      <c r="V233" s="745"/>
      <c r="W233">
        <f t="shared" si="117"/>
        <v>2106</v>
      </c>
      <c r="X233" s="745">
        <v>0</v>
      </c>
      <c r="Y233" s="745"/>
      <c r="Z233" s="745"/>
      <c r="AA233">
        <f t="shared" si="92"/>
        <v>1917</v>
      </c>
      <c r="AE233">
        <f t="shared" si="104"/>
        <v>1917</v>
      </c>
      <c r="AF233">
        <f t="shared" si="105"/>
        <v>3</v>
      </c>
      <c r="AG233">
        <f t="shared" si="93"/>
        <v>0</v>
      </c>
      <c r="AH233">
        <f t="shared" si="94"/>
        <v>0</v>
      </c>
      <c r="AJ233">
        <f t="shared" si="106"/>
        <v>2106</v>
      </c>
      <c r="AK233" s="594">
        <f>SUM($X$27:X233)</f>
        <v>0</v>
      </c>
      <c r="AL233" s="594">
        <f>SUM($S$27:S233)</f>
        <v>0</v>
      </c>
      <c r="AM233" s="594">
        <f t="shared" si="107"/>
        <v>0</v>
      </c>
      <c r="AN233" s="594">
        <f t="shared" si="108"/>
        <v>0</v>
      </c>
      <c r="AO233" s="594">
        <f t="shared" si="109"/>
        <v>0</v>
      </c>
      <c r="AP233" s="594">
        <f t="shared" si="114"/>
        <v>0</v>
      </c>
      <c r="AQ233">
        <f t="shared" si="110"/>
        <v>0</v>
      </c>
      <c r="AY233" s="749">
        <f>AZ233*(FinPlan!$D$710/12)</f>
        <v>0</v>
      </c>
      <c r="AZ233" s="738">
        <f>G232*FinPlan!$D$709</f>
        <v>0</v>
      </c>
      <c r="BJ233" s="736"/>
      <c r="BK233" s="610">
        <f t="shared" si="115"/>
        <v>207</v>
      </c>
      <c r="BM233" s="612">
        <f t="shared" si="118"/>
        <v>6269</v>
      </c>
      <c r="BO233" s="612">
        <f t="shared" si="119"/>
        <v>6300</v>
      </c>
      <c r="BQ233" s="610">
        <f t="shared" si="120"/>
        <v>31</v>
      </c>
      <c r="BS233">
        <f t="shared" si="116"/>
        <v>1917</v>
      </c>
      <c r="BY233">
        <f t="shared" si="111"/>
        <v>1917</v>
      </c>
    </row>
    <row r="234" spans="2:77" x14ac:dyDescent="0.2">
      <c r="B234" s="755">
        <f t="shared" si="99"/>
        <v>209</v>
      </c>
      <c r="C234" s="736">
        <f t="shared" si="112"/>
        <v>6330</v>
      </c>
      <c r="D234" s="610">
        <f t="shared" si="113"/>
        <v>208</v>
      </c>
      <c r="E234" s="737">
        <f t="shared" si="121"/>
        <v>30</v>
      </c>
      <c r="F234" s="737">
        <f>SUM($E$27:E234)</f>
        <v>6330</v>
      </c>
      <c r="G234" s="738">
        <f t="shared" si="95"/>
        <v>0</v>
      </c>
      <c r="H234" s="739">
        <f>IF(D234&lt;=FinPlan!$D$707,PPMT(FinPlan!$D$708/12,1,FinPlan!$D$707+1-D234,G233*(-1000),0)/1000,)</f>
        <v>0</v>
      </c>
      <c r="I234" s="740">
        <f>IF(D234&lt;=FinPlan!$D$707,IPMT(FinPlan!$D$708/12,1,FinPlan!$D$707,G233*(-1000),0)/1000,)</f>
        <v>0</v>
      </c>
      <c r="L234" s="738">
        <f t="shared" si="100"/>
        <v>0</v>
      </c>
      <c r="M234" s="741">
        <f>IF(E234&lt;=0,0,1/(1+E234*FinPlan!$D$708/365))</f>
        <v>1</v>
      </c>
      <c r="N234" s="664">
        <f t="shared" si="101"/>
        <v>0</v>
      </c>
      <c r="O234" s="738">
        <f t="shared" si="96"/>
        <v>0</v>
      </c>
      <c r="P234" s="754"/>
      <c r="R234">
        <f t="shared" si="102"/>
        <v>2107</v>
      </c>
      <c r="S234" s="743">
        <f t="shared" si="97"/>
        <v>0</v>
      </c>
      <c r="T234" s="744">
        <f t="shared" si="98"/>
        <v>0</v>
      </c>
      <c r="U234" s="744">
        <f t="shared" si="103"/>
        <v>0</v>
      </c>
      <c r="V234" s="745"/>
      <c r="W234">
        <f t="shared" si="117"/>
        <v>2107</v>
      </c>
      <c r="X234" s="745">
        <v>0</v>
      </c>
      <c r="Y234" s="745"/>
      <c r="Z234" s="745"/>
      <c r="AA234">
        <f t="shared" si="92"/>
        <v>1917</v>
      </c>
      <c r="AE234">
        <f t="shared" si="104"/>
        <v>1917</v>
      </c>
      <c r="AF234">
        <f t="shared" si="105"/>
        <v>4</v>
      </c>
      <c r="AG234">
        <f t="shared" si="93"/>
        <v>0</v>
      </c>
      <c r="AH234">
        <f t="shared" si="94"/>
        <v>0</v>
      </c>
      <c r="AJ234">
        <f t="shared" si="106"/>
        <v>2107</v>
      </c>
      <c r="AK234" s="594">
        <f>SUM($X$27:X234)</f>
        <v>0</v>
      </c>
      <c r="AL234" s="594">
        <f>SUM($S$27:S234)</f>
        <v>0</v>
      </c>
      <c r="AM234" s="594">
        <f t="shared" si="107"/>
        <v>0</v>
      </c>
      <c r="AN234" s="594">
        <f t="shared" si="108"/>
        <v>0</v>
      </c>
      <c r="AO234" s="594">
        <f t="shared" si="109"/>
        <v>0</v>
      </c>
      <c r="AP234" s="594">
        <f t="shared" si="114"/>
        <v>0</v>
      </c>
      <c r="AQ234">
        <f t="shared" si="110"/>
        <v>0</v>
      </c>
      <c r="AY234" s="749">
        <f>AZ234*(FinPlan!$D$710/12)</f>
        <v>0</v>
      </c>
      <c r="AZ234" s="738">
        <f>G233*FinPlan!$D$709</f>
        <v>0</v>
      </c>
      <c r="BJ234" s="736"/>
      <c r="BK234" s="610">
        <f t="shared" si="115"/>
        <v>208</v>
      </c>
      <c r="BM234" s="612">
        <f t="shared" si="118"/>
        <v>6300</v>
      </c>
      <c r="BO234" s="612">
        <f t="shared" si="119"/>
        <v>6330</v>
      </c>
      <c r="BQ234" s="610">
        <f t="shared" si="120"/>
        <v>30</v>
      </c>
      <c r="BS234">
        <f t="shared" si="116"/>
        <v>1917</v>
      </c>
      <c r="BY234">
        <f t="shared" si="111"/>
        <v>1917</v>
      </c>
    </row>
    <row r="235" spans="2:77" x14ac:dyDescent="0.2">
      <c r="B235" s="755">
        <f t="shared" si="99"/>
        <v>210</v>
      </c>
      <c r="C235" s="736">
        <f t="shared" si="112"/>
        <v>6361</v>
      </c>
      <c r="D235" s="610">
        <f t="shared" si="113"/>
        <v>209</v>
      </c>
      <c r="E235" s="737">
        <f t="shared" si="121"/>
        <v>31</v>
      </c>
      <c r="F235" s="737">
        <f>SUM($E$27:E235)</f>
        <v>6361</v>
      </c>
      <c r="G235" s="738">
        <f t="shared" si="95"/>
        <v>0</v>
      </c>
      <c r="H235" s="739">
        <f>IF(D235&lt;=FinPlan!$D$707,PPMT(FinPlan!$D$708/12,1,FinPlan!$D$707+1-D235,G234*(-1000),0)/1000,)</f>
        <v>0</v>
      </c>
      <c r="I235" s="740">
        <f>IF(D235&lt;=FinPlan!$D$707,IPMT(FinPlan!$D$708/12,1,FinPlan!$D$707,G234*(-1000),0)/1000,)</f>
        <v>0</v>
      </c>
      <c r="L235" s="738">
        <f t="shared" si="100"/>
        <v>0</v>
      </c>
      <c r="M235" s="741">
        <f>IF(E235&lt;=0,0,1/(1+E235*FinPlan!$D$708/365))</f>
        <v>1</v>
      </c>
      <c r="N235" s="664">
        <f t="shared" si="101"/>
        <v>0</v>
      </c>
      <c r="O235" s="738">
        <f t="shared" si="96"/>
        <v>0</v>
      </c>
      <c r="P235" s="754"/>
      <c r="R235">
        <f t="shared" si="102"/>
        <v>2108</v>
      </c>
      <c r="S235" s="743">
        <f t="shared" si="97"/>
        <v>0</v>
      </c>
      <c r="T235" s="744">
        <f t="shared" si="98"/>
        <v>0</v>
      </c>
      <c r="U235" s="744">
        <f t="shared" si="103"/>
        <v>0</v>
      </c>
      <c r="V235" s="745"/>
      <c r="W235">
        <f t="shared" si="117"/>
        <v>2108</v>
      </c>
      <c r="X235" s="745">
        <v>0</v>
      </c>
      <c r="Y235" s="745"/>
      <c r="Z235" s="745"/>
      <c r="AA235">
        <f t="shared" si="92"/>
        <v>1917</v>
      </c>
      <c r="AE235">
        <f t="shared" si="104"/>
        <v>1917</v>
      </c>
      <c r="AF235">
        <f t="shared" si="105"/>
        <v>5</v>
      </c>
      <c r="AG235">
        <f t="shared" si="93"/>
        <v>0</v>
      </c>
      <c r="AH235">
        <f t="shared" si="94"/>
        <v>0</v>
      </c>
      <c r="AJ235">
        <f t="shared" si="106"/>
        <v>2108</v>
      </c>
      <c r="AK235" s="594">
        <f>SUM($X$27:X235)</f>
        <v>0</v>
      </c>
      <c r="AL235" s="594">
        <f>SUM($S$27:S235)</f>
        <v>0</v>
      </c>
      <c r="AM235" s="594">
        <f t="shared" si="107"/>
        <v>0</v>
      </c>
      <c r="AN235" s="594">
        <f t="shared" si="108"/>
        <v>0</v>
      </c>
      <c r="AO235" s="594">
        <f t="shared" si="109"/>
        <v>0</v>
      </c>
      <c r="AP235" s="594">
        <f t="shared" si="114"/>
        <v>0</v>
      </c>
      <c r="AQ235">
        <f t="shared" si="110"/>
        <v>0</v>
      </c>
      <c r="AY235" s="749">
        <f>AZ235*(FinPlan!$D$710/12)</f>
        <v>0</v>
      </c>
      <c r="AZ235" s="738">
        <f>G234*FinPlan!$D$709</f>
        <v>0</v>
      </c>
      <c r="BJ235" s="736"/>
      <c r="BK235" s="610">
        <f t="shared" si="115"/>
        <v>209</v>
      </c>
      <c r="BM235" s="612">
        <f t="shared" si="118"/>
        <v>6330</v>
      </c>
      <c r="BO235" s="612">
        <f t="shared" si="119"/>
        <v>6361</v>
      </c>
      <c r="BQ235" s="610">
        <f t="shared" si="120"/>
        <v>31</v>
      </c>
      <c r="BS235">
        <f t="shared" si="116"/>
        <v>1917</v>
      </c>
      <c r="BY235">
        <f t="shared" si="111"/>
        <v>1917</v>
      </c>
    </row>
    <row r="236" spans="2:77" x14ac:dyDescent="0.2">
      <c r="B236" s="755">
        <f t="shared" si="99"/>
        <v>211</v>
      </c>
      <c r="C236" s="736">
        <f t="shared" si="112"/>
        <v>6391</v>
      </c>
      <c r="D236" s="610">
        <f t="shared" si="113"/>
        <v>210</v>
      </c>
      <c r="E236" s="737">
        <f t="shared" si="121"/>
        <v>30</v>
      </c>
      <c r="F236" s="737">
        <f>SUM($E$27:E236)</f>
        <v>6391</v>
      </c>
      <c r="G236" s="738">
        <f t="shared" si="95"/>
        <v>0</v>
      </c>
      <c r="H236" s="739">
        <f>IF(D236&lt;=FinPlan!$D$707,PPMT(FinPlan!$D$708/12,1,FinPlan!$D$707+1-D236,G235*(-1000),0)/1000,)</f>
        <v>0</v>
      </c>
      <c r="I236" s="740">
        <f>IF(D236&lt;=FinPlan!$D$707,IPMT(FinPlan!$D$708/12,1,FinPlan!$D$707,G235*(-1000),0)/1000,)</f>
        <v>0</v>
      </c>
      <c r="L236" s="738">
        <f t="shared" si="100"/>
        <v>0</v>
      </c>
      <c r="M236" s="741">
        <f>IF(E236&lt;=0,0,1/(1+E236*FinPlan!$D$708/365))</f>
        <v>1</v>
      </c>
      <c r="N236" s="664">
        <f t="shared" si="101"/>
        <v>0</v>
      </c>
      <c r="O236" s="738">
        <f t="shared" si="96"/>
        <v>0</v>
      </c>
      <c r="P236" s="754"/>
      <c r="R236">
        <f t="shared" si="102"/>
        <v>2109</v>
      </c>
      <c r="S236" s="743">
        <f t="shared" si="97"/>
        <v>0</v>
      </c>
      <c r="T236" s="744">
        <f t="shared" si="98"/>
        <v>0</v>
      </c>
      <c r="U236" s="744">
        <f t="shared" si="103"/>
        <v>0</v>
      </c>
      <c r="V236" s="745"/>
      <c r="W236">
        <f t="shared" si="117"/>
        <v>2109</v>
      </c>
      <c r="X236" s="745">
        <v>0</v>
      </c>
      <c r="Y236" s="745"/>
      <c r="Z236" s="745"/>
      <c r="AA236">
        <f t="shared" si="92"/>
        <v>1917</v>
      </c>
      <c r="AE236">
        <f t="shared" si="104"/>
        <v>1917</v>
      </c>
      <c r="AF236">
        <f t="shared" si="105"/>
        <v>6</v>
      </c>
      <c r="AG236">
        <f t="shared" si="93"/>
        <v>0</v>
      </c>
      <c r="AH236">
        <f t="shared" si="94"/>
        <v>0</v>
      </c>
      <c r="AJ236">
        <f t="shared" si="106"/>
        <v>2109</v>
      </c>
      <c r="AK236" s="594">
        <f>SUM($X$27:X236)</f>
        <v>0</v>
      </c>
      <c r="AL236" s="594">
        <f>SUM($S$27:S236)</f>
        <v>0</v>
      </c>
      <c r="AM236" s="594">
        <f t="shared" si="107"/>
        <v>0</v>
      </c>
      <c r="AN236" s="594">
        <f t="shared" si="108"/>
        <v>0</v>
      </c>
      <c r="AO236" s="594">
        <f t="shared" si="109"/>
        <v>0</v>
      </c>
      <c r="AP236" s="594">
        <f t="shared" si="114"/>
        <v>0</v>
      </c>
      <c r="AQ236">
        <f t="shared" si="110"/>
        <v>0</v>
      </c>
      <c r="AY236" s="749">
        <f>AZ236*(FinPlan!$D$710/12)</f>
        <v>0</v>
      </c>
      <c r="AZ236" s="738">
        <f>G235*FinPlan!$D$709</f>
        <v>0</v>
      </c>
      <c r="BJ236" s="736"/>
      <c r="BK236" s="610">
        <f t="shared" si="115"/>
        <v>210</v>
      </c>
      <c r="BM236" s="612">
        <f t="shared" si="118"/>
        <v>6361</v>
      </c>
      <c r="BO236" s="612">
        <f t="shared" si="119"/>
        <v>6391</v>
      </c>
      <c r="BQ236" s="610">
        <f t="shared" si="120"/>
        <v>30</v>
      </c>
      <c r="BS236">
        <f t="shared" si="116"/>
        <v>1917</v>
      </c>
      <c r="BY236">
        <f t="shared" si="111"/>
        <v>1917</v>
      </c>
    </row>
    <row r="237" spans="2:77" x14ac:dyDescent="0.2">
      <c r="B237" s="755">
        <f t="shared" si="99"/>
        <v>212</v>
      </c>
      <c r="C237" s="736">
        <f t="shared" si="112"/>
        <v>6422</v>
      </c>
      <c r="D237" s="610">
        <f t="shared" si="113"/>
        <v>211</v>
      </c>
      <c r="E237" s="737">
        <f t="shared" si="121"/>
        <v>31</v>
      </c>
      <c r="F237" s="737">
        <f>SUM($E$27:E237)</f>
        <v>6422</v>
      </c>
      <c r="G237" s="738">
        <f t="shared" si="95"/>
        <v>0</v>
      </c>
      <c r="H237" s="739">
        <f>IF(D237&lt;=FinPlan!$D$707,PPMT(FinPlan!$D$708/12,1,FinPlan!$D$707+1-D237,G236*(-1000),0)/1000,)</f>
        <v>0</v>
      </c>
      <c r="I237" s="740">
        <f>IF(D237&lt;=FinPlan!$D$707,IPMT(FinPlan!$D$708/12,1,FinPlan!$D$707,G236*(-1000),0)/1000,)</f>
        <v>0</v>
      </c>
      <c r="L237" s="738">
        <f t="shared" si="100"/>
        <v>0</v>
      </c>
      <c r="M237" s="741">
        <f>IF(E237&lt;=0,0,1/(1+E237*FinPlan!$D$708/365))</f>
        <v>1</v>
      </c>
      <c r="N237" s="664">
        <f t="shared" si="101"/>
        <v>0</v>
      </c>
      <c r="O237" s="738">
        <f t="shared" si="96"/>
        <v>0</v>
      </c>
      <c r="P237" s="754"/>
      <c r="R237">
        <f t="shared" si="102"/>
        <v>2110</v>
      </c>
      <c r="S237" s="743">
        <f t="shared" si="97"/>
        <v>0</v>
      </c>
      <c r="T237" s="744">
        <f t="shared" si="98"/>
        <v>0</v>
      </c>
      <c r="U237" s="744">
        <f t="shared" si="103"/>
        <v>0</v>
      </c>
      <c r="V237" s="745"/>
      <c r="W237">
        <f t="shared" si="117"/>
        <v>2110</v>
      </c>
      <c r="X237" s="745">
        <v>0</v>
      </c>
      <c r="Y237" s="745"/>
      <c r="Z237" s="745"/>
      <c r="AA237">
        <f t="shared" si="92"/>
        <v>1917</v>
      </c>
      <c r="AE237">
        <f t="shared" si="104"/>
        <v>1917</v>
      </c>
      <c r="AF237">
        <f t="shared" si="105"/>
        <v>7</v>
      </c>
      <c r="AG237">
        <f t="shared" si="93"/>
        <v>0</v>
      </c>
      <c r="AH237">
        <f t="shared" si="94"/>
        <v>0</v>
      </c>
      <c r="AJ237">
        <f t="shared" si="106"/>
        <v>2110</v>
      </c>
      <c r="AK237" s="594">
        <f>SUM($X$27:X237)</f>
        <v>0</v>
      </c>
      <c r="AL237" s="594">
        <f>SUM($S$27:S237)</f>
        <v>0</v>
      </c>
      <c r="AM237" s="594">
        <f t="shared" si="107"/>
        <v>0</v>
      </c>
      <c r="AN237" s="594">
        <f t="shared" si="108"/>
        <v>0</v>
      </c>
      <c r="AO237" s="594">
        <f t="shared" si="109"/>
        <v>0</v>
      </c>
      <c r="AP237" s="594">
        <f t="shared" si="114"/>
        <v>0</v>
      </c>
      <c r="AQ237">
        <f t="shared" si="110"/>
        <v>0</v>
      </c>
      <c r="AY237" s="749">
        <f>AZ237*(FinPlan!$D$710/12)</f>
        <v>0</v>
      </c>
      <c r="AZ237" s="738">
        <f>G236*FinPlan!$D$709</f>
        <v>0</v>
      </c>
      <c r="BJ237" s="736"/>
      <c r="BK237" s="610">
        <f t="shared" si="115"/>
        <v>211</v>
      </c>
      <c r="BM237" s="612">
        <f t="shared" si="118"/>
        <v>6391</v>
      </c>
      <c r="BO237" s="612">
        <f t="shared" si="119"/>
        <v>6422</v>
      </c>
      <c r="BQ237" s="610">
        <f t="shared" si="120"/>
        <v>31</v>
      </c>
      <c r="BS237">
        <f t="shared" si="116"/>
        <v>1917</v>
      </c>
      <c r="BY237">
        <f t="shared" si="111"/>
        <v>1917</v>
      </c>
    </row>
    <row r="238" spans="2:77" x14ac:dyDescent="0.2">
      <c r="B238" s="755">
        <f t="shared" si="99"/>
        <v>213</v>
      </c>
      <c r="C238" s="736">
        <f t="shared" si="112"/>
        <v>6453</v>
      </c>
      <c r="D238" s="610">
        <f t="shared" si="113"/>
        <v>212</v>
      </c>
      <c r="E238" s="737">
        <f t="shared" si="121"/>
        <v>31</v>
      </c>
      <c r="F238" s="737">
        <f>SUM($E$27:E238)</f>
        <v>6453</v>
      </c>
      <c r="G238" s="738">
        <f t="shared" si="95"/>
        <v>0</v>
      </c>
      <c r="H238" s="739">
        <f>IF(D238&lt;=FinPlan!$D$707,PPMT(FinPlan!$D$708/12,1,FinPlan!$D$707+1-D238,G237*(-1000),0)/1000,)</f>
        <v>0</v>
      </c>
      <c r="I238" s="740">
        <f>IF(D238&lt;=FinPlan!$D$707,IPMT(FinPlan!$D$708/12,1,FinPlan!$D$707,G237*(-1000),0)/1000,)</f>
        <v>0</v>
      </c>
      <c r="L238" s="738">
        <f t="shared" si="100"/>
        <v>0</v>
      </c>
      <c r="M238" s="741">
        <f>IF(E238&lt;=0,0,1/(1+E238*FinPlan!$D$708/365))</f>
        <v>1</v>
      </c>
      <c r="N238" s="664">
        <f t="shared" si="101"/>
        <v>0</v>
      </c>
      <c r="O238" s="738">
        <f t="shared" si="96"/>
        <v>0</v>
      </c>
      <c r="P238" s="754"/>
      <c r="R238">
        <f t="shared" si="102"/>
        <v>2111</v>
      </c>
      <c r="S238" s="743">
        <f t="shared" si="97"/>
        <v>0</v>
      </c>
      <c r="T238" s="744">
        <f t="shared" si="98"/>
        <v>0</v>
      </c>
      <c r="U238" s="744">
        <f t="shared" si="103"/>
        <v>0</v>
      </c>
      <c r="V238" s="745"/>
      <c r="W238">
        <f t="shared" si="117"/>
        <v>2111</v>
      </c>
      <c r="X238" s="745">
        <v>0</v>
      </c>
      <c r="Y238" s="745"/>
      <c r="Z238" s="745"/>
      <c r="AA238">
        <f t="shared" si="92"/>
        <v>1917</v>
      </c>
      <c r="AE238">
        <f t="shared" si="104"/>
        <v>1917</v>
      </c>
      <c r="AF238">
        <f t="shared" si="105"/>
        <v>8</v>
      </c>
      <c r="AG238">
        <f t="shared" si="93"/>
        <v>0</v>
      </c>
      <c r="AH238">
        <f t="shared" si="94"/>
        <v>0</v>
      </c>
      <c r="AJ238">
        <f t="shared" si="106"/>
        <v>2111</v>
      </c>
      <c r="AK238" s="594">
        <f>SUM($X$27:X238)</f>
        <v>0</v>
      </c>
      <c r="AL238" s="594">
        <f>SUM($S$27:S238)</f>
        <v>0</v>
      </c>
      <c r="AM238" s="594">
        <f t="shared" si="107"/>
        <v>0</v>
      </c>
      <c r="AN238" s="594">
        <f t="shared" si="108"/>
        <v>0</v>
      </c>
      <c r="AO238" s="594">
        <f t="shared" si="109"/>
        <v>0</v>
      </c>
      <c r="AP238" s="594">
        <f t="shared" si="114"/>
        <v>0</v>
      </c>
      <c r="AQ238">
        <f t="shared" si="110"/>
        <v>0</v>
      </c>
      <c r="AY238" s="749">
        <f>AZ238*(FinPlan!$D$710/12)</f>
        <v>0</v>
      </c>
      <c r="AZ238" s="738">
        <f>G237*FinPlan!$D$709</f>
        <v>0</v>
      </c>
      <c r="BJ238" s="736"/>
      <c r="BK238" s="610">
        <f t="shared" si="115"/>
        <v>212</v>
      </c>
      <c r="BM238" s="612">
        <f t="shared" si="118"/>
        <v>6422</v>
      </c>
      <c r="BO238" s="612">
        <f t="shared" si="119"/>
        <v>6453</v>
      </c>
      <c r="BQ238" s="610">
        <f t="shared" si="120"/>
        <v>31</v>
      </c>
      <c r="BS238">
        <f t="shared" si="116"/>
        <v>1917</v>
      </c>
      <c r="BY238">
        <f t="shared" si="111"/>
        <v>1917</v>
      </c>
    </row>
    <row r="239" spans="2:77" x14ac:dyDescent="0.2">
      <c r="B239" s="755">
        <f t="shared" si="99"/>
        <v>214</v>
      </c>
      <c r="C239" s="736">
        <f t="shared" si="112"/>
        <v>6483</v>
      </c>
      <c r="D239" s="610">
        <f t="shared" si="113"/>
        <v>213</v>
      </c>
      <c r="E239" s="737">
        <f t="shared" si="121"/>
        <v>30</v>
      </c>
      <c r="F239" s="737">
        <f>SUM($E$27:E239)</f>
        <v>6483</v>
      </c>
      <c r="G239" s="738">
        <f t="shared" si="95"/>
        <v>0</v>
      </c>
      <c r="H239" s="739">
        <f>IF(D239&lt;=FinPlan!$D$707,PPMT(FinPlan!$D$708/12,1,FinPlan!$D$707+1-D239,G238*(-1000),0)/1000,)</f>
        <v>0</v>
      </c>
      <c r="I239" s="740">
        <f>IF(D239&lt;=FinPlan!$D$707,IPMT(FinPlan!$D$708/12,1,FinPlan!$D$707,G238*(-1000),0)/1000,)</f>
        <v>0</v>
      </c>
      <c r="L239" s="738">
        <f t="shared" si="100"/>
        <v>0</v>
      </c>
      <c r="M239" s="741">
        <f>IF(E239&lt;=0,0,1/(1+E239*FinPlan!$D$708/365))</f>
        <v>1</v>
      </c>
      <c r="N239" s="664">
        <f t="shared" si="101"/>
        <v>0</v>
      </c>
      <c r="O239" s="738">
        <f t="shared" si="96"/>
        <v>0</v>
      </c>
      <c r="P239" s="754"/>
      <c r="R239">
        <f t="shared" si="102"/>
        <v>2112</v>
      </c>
      <c r="S239" s="743">
        <f t="shared" si="97"/>
        <v>0</v>
      </c>
      <c r="T239" s="744">
        <f t="shared" si="98"/>
        <v>0</v>
      </c>
      <c r="U239" s="744">
        <f t="shared" si="103"/>
        <v>0</v>
      </c>
      <c r="V239" s="745"/>
      <c r="W239">
        <f t="shared" si="117"/>
        <v>2112</v>
      </c>
      <c r="X239" s="745">
        <v>0</v>
      </c>
      <c r="Y239" s="745"/>
      <c r="Z239" s="745"/>
      <c r="AA239">
        <f t="shared" si="92"/>
        <v>1917</v>
      </c>
      <c r="AE239">
        <f t="shared" si="104"/>
        <v>1917</v>
      </c>
      <c r="AF239">
        <f t="shared" si="105"/>
        <v>9</v>
      </c>
      <c r="AG239">
        <f t="shared" si="93"/>
        <v>0</v>
      </c>
      <c r="AH239">
        <f t="shared" si="94"/>
        <v>0</v>
      </c>
      <c r="AJ239">
        <f t="shared" si="106"/>
        <v>2112</v>
      </c>
      <c r="AK239" s="594">
        <f>SUM($X$27:X239)</f>
        <v>0</v>
      </c>
      <c r="AL239" s="594">
        <f>SUM($S$27:S239)</f>
        <v>0</v>
      </c>
      <c r="AM239" s="594">
        <f t="shared" si="107"/>
        <v>0</v>
      </c>
      <c r="AN239" s="594">
        <f t="shared" si="108"/>
        <v>0</v>
      </c>
      <c r="AO239" s="594">
        <f t="shared" si="109"/>
        <v>0</v>
      </c>
      <c r="AP239" s="594">
        <f t="shared" si="114"/>
        <v>0</v>
      </c>
      <c r="AQ239">
        <f t="shared" si="110"/>
        <v>0</v>
      </c>
      <c r="AY239" s="749">
        <f>AZ239*(FinPlan!$D$710/12)</f>
        <v>0</v>
      </c>
      <c r="AZ239" s="738">
        <f>G238*FinPlan!$D$709</f>
        <v>0</v>
      </c>
      <c r="BJ239" s="736"/>
      <c r="BK239" s="610">
        <f t="shared" si="115"/>
        <v>213</v>
      </c>
      <c r="BM239" s="612">
        <f t="shared" si="118"/>
        <v>6453</v>
      </c>
      <c r="BO239" s="612">
        <f t="shared" si="119"/>
        <v>6483</v>
      </c>
      <c r="BQ239" s="610">
        <f t="shared" si="120"/>
        <v>30</v>
      </c>
      <c r="BS239">
        <f t="shared" si="116"/>
        <v>1917</v>
      </c>
      <c r="BY239">
        <f t="shared" si="111"/>
        <v>1917</v>
      </c>
    </row>
    <row r="240" spans="2:77" x14ac:dyDescent="0.2">
      <c r="B240" s="755">
        <f t="shared" si="99"/>
        <v>215</v>
      </c>
      <c r="C240" s="736">
        <f t="shared" si="112"/>
        <v>6514</v>
      </c>
      <c r="D240" s="610">
        <f t="shared" si="113"/>
        <v>214</v>
      </c>
      <c r="E240" s="737">
        <f t="shared" si="121"/>
        <v>31</v>
      </c>
      <c r="F240" s="737">
        <f>SUM($E$27:E240)</f>
        <v>6514</v>
      </c>
      <c r="G240" s="738">
        <f t="shared" si="95"/>
        <v>0</v>
      </c>
      <c r="H240" s="739">
        <f>IF(D240&lt;=FinPlan!$D$707,PPMT(FinPlan!$D$708/12,1,FinPlan!$D$707+1-D240,G239*(-1000),0)/1000,)</f>
        <v>0</v>
      </c>
      <c r="I240" s="740">
        <f>IF(D240&lt;=FinPlan!$D$707,IPMT(FinPlan!$D$708/12,1,FinPlan!$D$707,G239*(-1000),0)/1000,)</f>
        <v>0</v>
      </c>
      <c r="L240" s="738">
        <f t="shared" si="100"/>
        <v>0</v>
      </c>
      <c r="M240" s="741">
        <f>IF(E240&lt;=0,0,1/(1+E240*FinPlan!$D$708/365))</f>
        <v>1</v>
      </c>
      <c r="N240" s="664">
        <f t="shared" si="101"/>
        <v>0</v>
      </c>
      <c r="O240" s="738">
        <f t="shared" si="96"/>
        <v>0</v>
      </c>
      <c r="P240" s="754"/>
      <c r="R240">
        <f t="shared" si="102"/>
        <v>2113</v>
      </c>
      <c r="S240" s="743">
        <f t="shared" si="97"/>
        <v>0</v>
      </c>
      <c r="T240" s="744">
        <f t="shared" si="98"/>
        <v>0</v>
      </c>
      <c r="U240" s="744">
        <f t="shared" si="103"/>
        <v>0</v>
      </c>
      <c r="V240" s="745"/>
      <c r="W240">
        <f t="shared" si="117"/>
        <v>2113</v>
      </c>
      <c r="X240" s="745">
        <v>0</v>
      </c>
      <c r="Y240" s="745"/>
      <c r="Z240" s="745"/>
      <c r="AA240">
        <f t="shared" si="92"/>
        <v>1917</v>
      </c>
      <c r="AE240">
        <f t="shared" si="104"/>
        <v>1917</v>
      </c>
      <c r="AF240">
        <f t="shared" si="105"/>
        <v>10</v>
      </c>
      <c r="AG240">
        <f t="shared" si="93"/>
        <v>0</v>
      </c>
      <c r="AH240">
        <f t="shared" si="94"/>
        <v>0</v>
      </c>
      <c r="AJ240">
        <f t="shared" si="106"/>
        <v>2113</v>
      </c>
      <c r="AK240" s="594">
        <f>SUM($X$27:X240)</f>
        <v>0</v>
      </c>
      <c r="AL240" s="594">
        <f>SUM($S$27:S240)</f>
        <v>0</v>
      </c>
      <c r="AM240" s="594">
        <f t="shared" si="107"/>
        <v>0</v>
      </c>
      <c r="AN240" s="594">
        <f t="shared" si="108"/>
        <v>0</v>
      </c>
      <c r="AO240" s="594">
        <f t="shared" si="109"/>
        <v>0</v>
      </c>
      <c r="AP240" s="594">
        <f t="shared" si="114"/>
        <v>0</v>
      </c>
      <c r="AQ240">
        <f t="shared" si="110"/>
        <v>0</v>
      </c>
      <c r="AY240" s="749">
        <f>AZ240*(FinPlan!$D$710/12)</f>
        <v>0</v>
      </c>
      <c r="AZ240" s="738">
        <f>G239*FinPlan!$D$709</f>
        <v>0</v>
      </c>
      <c r="BJ240" s="736"/>
      <c r="BK240" s="610">
        <f t="shared" si="115"/>
        <v>214</v>
      </c>
      <c r="BM240" s="612">
        <f t="shared" si="118"/>
        <v>6483</v>
      </c>
      <c r="BO240" s="612">
        <f t="shared" si="119"/>
        <v>6514</v>
      </c>
      <c r="BQ240" s="610">
        <f t="shared" si="120"/>
        <v>31</v>
      </c>
      <c r="BS240">
        <f t="shared" si="116"/>
        <v>1917</v>
      </c>
      <c r="BY240">
        <f t="shared" si="111"/>
        <v>1917</v>
      </c>
    </row>
    <row r="241" spans="2:77" x14ac:dyDescent="0.2">
      <c r="B241" s="755">
        <f t="shared" si="99"/>
        <v>216</v>
      </c>
      <c r="C241" s="736">
        <f t="shared" si="112"/>
        <v>6544</v>
      </c>
      <c r="D241" s="610">
        <f t="shared" si="113"/>
        <v>215</v>
      </c>
      <c r="E241" s="737">
        <f t="shared" si="121"/>
        <v>30</v>
      </c>
      <c r="F241" s="737">
        <f>SUM($E$27:E241)</f>
        <v>6544</v>
      </c>
      <c r="G241" s="738">
        <f t="shared" si="95"/>
        <v>0</v>
      </c>
      <c r="H241" s="739">
        <f>IF(D241&lt;=FinPlan!$D$707,PPMT(FinPlan!$D$708/12,1,FinPlan!$D$707+1-D241,G240*(-1000),0)/1000,)</f>
        <v>0</v>
      </c>
      <c r="I241" s="740">
        <f>IF(D241&lt;=FinPlan!$D$707,IPMT(FinPlan!$D$708/12,1,FinPlan!$D$707,G240*(-1000),0)/1000,)</f>
        <v>0</v>
      </c>
      <c r="L241" s="738">
        <f t="shared" si="100"/>
        <v>0</v>
      </c>
      <c r="M241" s="741">
        <f>IF(E241&lt;=0,0,1/(1+E241*FinPlan!$D$708/365))</f>
        <v>1</v>
      </c>
      <c r="N241" s="664">
        <f t="shared" si="101"/>
        <v>0</v>
      </c>
      <c r="O241" s="738">
        <f t="shared" si="96"/>
        <v>0</v>
      </c>
      <c r="P241" s="754"/>
      <c r="R241">
        <f t="shared" si="102"/>
        <v>2114</v>
      </c>
      <c r="S241" s="743">
        <f t="shared" si="97"/>
        <v>0</v>
      </c>
      <c r="T241" s="744">
        <f t="shared" si="98"/>
        <v>0</v>
      </c>
      <c r="U241" s="744">
        <f t="shared" si="103"/>
        <v>0</v>
      </c>
      <c r="V241" s="745"/>
      <c r="W241">
        <f t="shared" si="117"/>
        <v>2114</v>
      </c>
      <c r="X241" s="745">
        <v>0</v>
      </c>
      <c r="Y241" s="745"/>
      <c r="Z241" s="745"/>
      <c r="AA241">
        <f t="shared" si="92"/>
        <v>1917</v>
      </c>
      <c r="AE241">
        <f t="shared" si="104"/>
        <v>1917</v>
      </c>
      <c r="AF241">
        <f t="shared" si="105"/>
        <v>11</v>
      </c>
      <c r="AG241">
        <f t="shared" si="93"/>
        <v>0</v>
      </c>
      <c r="AH241">
        <f t="shared" si="94"/>
        <v>0</v>
      </c>
      <c r="AJ241">
        <f t="shared" si="106"/>
        <v>2114</v>
      </c>
      <c r="AK241" s="594">
        <f>SUM($X$27:X241)</f>
        <v>0</v>
      </c>
      <c r="AL241" s="594">
        <f>SUM($S$27:S241)</f>
        <v>0</v>
      </c>
      <c r="AM241" s="594">
        <f t="shared" si="107"/>
        <v>0</v>
      </c>
      <c r="AN241" s="594">
        <f t="shared" si="108"/>
        <v>0</v>
      </c>
      <c r="AO241" s="594">
        <f t="shared" si="109"/>
        <v>0</v>
      </c>
      <c r="AP241" s="594">
        <f t="shared" si="114"/>
        <v>0</v>
      </c>
      <c r="AQ241">
        <f t="shared" si="110"/>
        <v>0</v>
      </c>
      <c r="AY241" s="749">
        <f>AZ241*(FinPlan!$D$710/12)</f>
        <v>0</v>
      </c>
      <c r="AZ241" s="738">
        <f>G240*FinPlan!$D$709</f>
        <v>0</v>
      </c>
      <c r="BJ241" s="736"/>
      <c r="BK241" s="610">
        <f t="shared" si="115"/>
        <v>215</v>
      </c>
      <c r="BM241" s="612">
        <f t="shared" si="118"/>
        <v>6514</v>
      </c>
      <c r="BO241" s="612">
        <f t="shared" si="119"/>
        <v>6544</v>
      </c>
      <c r="BQ241" s="610">
        <f t="shared" si="120"/>
        <v>30</v>
      </c>
      <c r="BS241">
        <f t="shared" si="116"/>
        <v>1917</v>
      </c>
      <c r="BY241">
        <f t="shared" si="111"/>
        <v>1917</v>
      </c>
    </row>
    <row r="242" spans="2:77" x14ac:dyDescent="0.2">
      <c r="B242" s="755">
        <f t="shared" si="99"/>
        <v>217</v>
      </c>
      <c r="C242" s="736">
        <f t="shared" si="112"/>
        <v>6575</v>
      </c>
      <c r="D242" s="610">
        <f t="shared" si="113"/>
        <v>216</v>
      </c>
      <c r="E242" s="737">
        <f t="shared" si="121"/>
        <v>31</v>
      </c>
      <c r="F242" s="737">
        <f>SUM($E$27:E242)</f>
        <v>6575</v>
      </c>
      <c r="G242" s="738">
        <f t="shared" si="95"/>
        <v>0</v>
      </c>
      <c r="H242" s="739">
        <f>IF(D242&lt;=FinPlan!$D$707,PPMT(FinPlan!$D$708/12,1,FinPlan!$D$707+1-D242,G241*(-1000),0)/1000,)</f>
        <v>0</v>
      </c>
      <c r="I242" s="740">
        <f>IF(D242&lt;=FinPlan!$D$707,IPMT(FinPlan!$D$708/12,1,FinPlan!$D$707,G241*(-1000),0)/1000,)</f>
        <v>0</v>
      </c>
      <c r="L242" s="738">
        <f t="shared" si="100"/>
        <v>0</v>
      </c>
      <c r="M242" s="741">
        <f>IF(E242&lt;=0,0,1/(1+E242*FinPlan!$D$708/365))</f>
        <v>1</v>
      </c>
      <c r="N242" s="664">
        <f t="shared" si="101"/>
        <v>0</v>
      </c>
      <c r="O242" s="738">
        <f t="shared" si="96"/>
        <v>0</v>
      </c>
      <c r="P242" s="754"/>
      <c r="R242">
        <f t="shared" si="102"/>
        <v>2115</v>
      </c>
      <c r="S242" s="743">
        <f t="shared" si="97"/>
        <v>0</v>
      </c>
      <c r="T242" s="744">
        <f t="shared" si="98"/>
        <v>0</v>
      </c>
      <c r="U242" s="744">
        <f t="shared" si="103"/>
        <v>0</v>
      </c>
      <c r="V242" s="745"/>
      <c r="W242">
        <f t="shared" si="117"/>
        <v>2115</v>
      </c>
      <c r="X242" s="745">
        <v>0</v>
      </c>
      <c r="Y242" s="745"/>
      <c r="Z242" s="745"/>
      <c r="AA242">
        <f t="shared" si="92"/>
        <v>1917</v>
      </c>
      <c r="AE242">
        <f t="shared" si="104"/>
        <v>1917</v>
      </c>
      <c r="AF242">
        <f t="shared" si="105"/>
        <v>12</v>
      </c>
      <c r="AG242">
        <f t="shared" si="93"/>
        <v>0</v>
      </c>
      <c r="AH242">
        <f t="shared" si="94"/>
        <v>0</v>
      </c>
      <c r="AJ242">
        <f t="shared" si="106"/>
        <v>2115</v>
      </c>
      <c r="AK242" s="594">
        <f>SUM($X$27:X242)</f>
        <v>0</v>
      </c>
      <c r="AL242" s="594">
        <f>SUM($S$27:S242)</f>
        <v>0</v>
      </c>
      <c r="AM242" s="594">
        <f t="shared" si="107"/>
        <v>0</v>
      </c>
      <c r="AN242" s="594">
        <f t="shared" si="108"/>
        <v>0</v>
      </c>
      <c r="AO242" s="594">
        <f t="shared" si="109"/>
        <v>0</v>
      </c>
      <c r="AP242" s="594">
        <f t="shared" si="114"/>
        <v>0</v>
      </c>
      <c r="AQ242">
        <f t="shared" si="110"/>
        <v>0</v>
      </c>
      <c r="AY242" s="749">
        <f>AZ242*(FinPlan!$D$710/12)</f>
        <v>0</v>
      </c>
      <c r="AZ242" s="738">
        <f>G241*FinPlan!$D$709</f>
        <v>0</v>
      </c>
      <c r="BJ242" s="736"/>
      <c r="BK242" s="610">
        <f t="shared" si="115"/>
        <v>216</v>
      </c>
      <c r="BM242" s="612">
        <f t="shared" si="118"/>
        <v>6544</v>
      </c>
      <c r="BO242" s="612">
        <f t="shared" si="119"/>
        <v>6575</v>
      </c>
      <c r="BQ242" s="610">
        <f t="shared" si="120"/>
        <v>31</v>
      </c>
      <c r="BS242">
        <f t="shared" si="116"/>
        <v>1917</v>
      </c>
      <c r="BY242">
        <f t="shared" si="111"/>
        <v>1917</v>
      </c>
    </row>
    <row r="243" spans="2:77" x14ac:dyDescent="0.2">
      <c r="B243" s="755">
        <f t="shared" si="99"/>
        <v>218</v>
      </c>
      <c r="C243" s="736">
        <f t="shared" si="112"/>
        <v>6606</v>
      </c>
      <c r="D243" s="610">
        <f t="shared" si="113"/>
        <v>217</v>
      </c>
      <c r="E243" s="737">
        <f t="shared" si="121"/>
        <v>31</v>
      </c>
      <c r="F243" s="737">
        <f>SUM($E$27:E243)</f>
        <v>6606</v>
      </c>
      <c r="G243" s="738">
        <f t="shared" si="95"/>
        <v>0</v>
      </c>
      <c r="H243" s="739">
        <f>IF(D243&lt;=FinPlan!$D$707,PPMT(FinPlan!$D$708/12,1,FinPlan!$D$707+1-D243,G242*(-1000),0)/1000,)</f>
        <v>0</v>
      </c>
      <c r="I243" s="740">
        <f>IF(D243&lt;=FinPlan!$D$707,IPMT(FinPlan!$D$708/12,1,FinPlan!$D$707,G242*(-1000),0)/1000,)</f>
        <v>0</v>
      </c>
      <c r="L243" s="738">
        <f t="shared" si="100"/>
        <v>0</v>
      </c>
      <c r="M243" s="741">
        <f>IF(E243&lt;=0,0,1/(1+E243*FinPlan!$D$708/365))</f>
        <v>1</v>
      </c>
      <c r="N243" s="664">
        <f t="shared" si="101"/>
        <v>0</v>
      </c>
      <c r="O243" s="738">
        <f t="shared" si="96"/>
        <v>0</v>
      </c>
      <c r="P243" s="754"/>
      <c r="R243">
        <f t="shared" si="102"/>
        <v>2116</v>
      </c>
      <c r="S243" s="743">
        <f t="shared" si="97"/>
        <v>0</v>
      </c>
      <c r="T243" s="744">
        <f t="shared" si="98"/>
        <v>0</v>
      </c>
      <c r="U243" s="744">
        <f t="shared" si="103"/>
        <v>0</v>
      </c>
      <c r="V243" s="745"/>
      <c r="W243">
        <f t="shared" si="117"/>
        <v>2116</v>
      </c>
      <c r="X243" s="745">
        <v>0</v>
      </c>
      <c r="Y243" s="745"/>
      <c r="Z243" s="745"/>
      <c r="AA243">
        <f t="shared" si="92"/>
        <v>1918</v>
      </c>
      <c r="AE243">
        <f t="shared" si="104"/>
        <v>1918</v>
      </c>
      <c r="AF243">
        <f t="shared" si="105"/>
        <v>1</v>
      </c>
      <c r="AG243">
        <f t="shared" si="93"/>
        <v>0</v>
      </c>
      <c r="AH243">
        <f t="shared" si="94"/>
        <v>0</v>
      </c>
      <c r="AJ243">
        <f t="shared" si="106"/>
        <v>2116</v>
      </c>
      <c r="AK243" s="594">
        <f>SUM($X$27:X243)</f>
        <v>0</v>
      </c>
      <c r="AL243" s="594">
        <f>SUM($S$27:S243)</f>
        <v>0</v>
      </c>
      <c r="AM243" s="594">
        <f t="shared" si="107"/>
        <v>0</v>
      </c>
      <c r="AN243" s="594">
        <f t="shared" si="108"/>
        <v>0</v>
      </c>
      <c r="AO243" s="594">
        <f t="shared" si="109"/>
        <v>0</v>
      </c>
      <c r="AP243" s="594">
        <f t="shared" si="114"/>
        <v>0</v>
      </c>
      <c r="AQ243">
        <f t="shared" si="110"/>
        <v>0</v>
      </c>
      <c r="AY243" s="749">
        <f>AZ243*(FinPlan!$D$710/12)</f>
        <v>0</v>
      </c>
      <c r="AZ243" s="738">
        <f>G242*FinPlan!$D$709</f>
        <v>0</v>
      </c>
      <c r="BJ243" s="736"/>
      <c r="BK243" s="610">
        <f t="shared" si="115"/>
        <v>217</v>
      </c>
      <c r="BM243" s="612">
        <f t="shared" si="118"/>
        <v>6575</v>
      </c>
      <c r="BO243" s="612">
        <f t="shared" si="119"/>
        <v>6606</v>
      </c>
      <c r="BQ243" s="610">
        <f t="shared" si="120"/>
        <v>31</v>
      </c>
      <c r="BS243">
        <f t="shared" si="116"/>
        <v>1918</v>
      </c>
      <c r="BY243">
        <f t="shared" si="111"/>
        <v>1918</v>
      </c>
    </row>
    <row r="244" spans="2:77" x14ac:dyDescent="0.2">
      <c r="B244" s="755">
        <f t="shared" si="99"/>
        <v>219</v>
      </c>
      <c r="C244" s="736">
        <f t="shared" si="112"/>
        <v>6634</v>
      </c>
      <c r="D244" s="610">
        <f t="shared" si="113"/>
        <v>218</v>
      </c>
      <c r="E244" s="737">
        <f t="shared" si="121"/>
        <v>28</v>
      </c>
      <c r="F244" s="737">
        <f>SUM($E$27:E244)</f>
        <v>6634</v>
      </c>
      <c r="G244" s="738">
        <f t="shared" si="95"/>
        <v>0</v>
      </c>
      <c r="H244" s="739">
        <f>IF(D244&lt;=FinPlan!$D$707,PPMT(FinPlan!$D$708/12,1,FinPlan!$D$707+1-D244,G243*(-1000),0)/1000,)</f>
        <v>0</v>
      </c>
      <c r="I244" s="740">
        <f>IF(D244&lt;=FinPlan!$D$707,IPMT(FinPlan!$D$708/12,1,FinPlan!$D$707,G243*(-1000),0)/1000,)</f>
        <v>0</v>
      </c>
      <c r="L244" s="738">
        <f t="shared" si="100"/>
        <v>0</v>
      </c>
      <c r="M244" s="741">
        <f>IF(E244&lt;=0,0,1/(1+E244*FinPlan!$D$708/365))</f>
        <v>1</v>
      </c>
      <c r="N244" s="664">
        <f t="shared" si="101"/>
        <v>0</v>
      </c>
      <c r="O244" s="738">
        <f t="shared" si="96"/>
        <v>0</v>
      </c>
      <c r="P244" s="754"/>
      <c r="R244">
        <f t="shared" si="102"/>
        <v>2117</v>
      </c>
      <c r="S244" s="743">
        <f t="shared" si="97"/>
        <v>0</v>
      </c>
      <c r="T244" s="744">
        <f t="shared" si="98"/>
        <v>0</v>
      </c>
      <c r="U244" s="744">
        <f t="shared" si="103"/>
        <v>0</v>
      </c>
      <c r="V244" s="745"/>
      <c r="W244">
        <f t="shared" si="117"/>
        <v>2117</v>
      </c>
      <c r="X244" s="745">
        <v>0</v>
      </c>
      <c r="Y244" s="745"/>
      <c r="Z244" s="745"/>
      <c r="AA244">
        <f t="shared" si="92"/>
        <v>1918</v>
      </c>
      <c r="AE244">
        <f t="shared" si="104"/>
        <v>1918</v>
      </c>
      <c r="AF244">
        <f t="shared" si="105"/>
        <v>2</v>
      </c>
      <c r="AG244">
        <f t="shared" si="93"/>
        <v>0</v>
      </c>
      <c r="AH244">
        <f t="shared" si="94"/>
        <v>0</v>
      </c>
      <c r="AJ244">
        <f t="shared" si="106"/>
        <v>2117</v>
      </c>
      <c r="AK244" s="594">
        <f>SUM($X$27:X244)</f>
        <v>0</v>
      </c>
      <c r="AL244" s="594">
        <f>SUM($S$27:S244)</f>
        <v>0</v>
      </c>
      <c r="AM244" s="594">
        <f t="shared" si="107"/>
        <v>0</v>
      </c>
      <c r="AN244" s="594">
        <f t="shared" si="108"/>
        <v>0</v>
      </c>
      <c r="AO244" s="594">
        <f t="shared" si="109"/>
        <v>0</v>
      </c>
      <c r="AP244" s="594">
        <f t="shared" si="114"/>
        <v>0</v>
      </c>
      <c r="AQ244">
        <f t="shared" si="110"/>
        <v>0</v>
      </c>
      <c r="AY244" s="749">
        <f>AZ244*(FinPlan!$D$710/12)</f>
        <v>0</v>
      </c>
      <c r="AZ244" s="738">
        <f>G243*FinPlan!$D$709</f>
        <v>0</v>
      </c>
      <c r="BJ244" s="736"/>
      <c r="BK244" s="610">
        <f t="shared" si="115"/>
        <v>218</v>
      </c>
      <c r="BM244" s="612">
        <f t="shared" si="118"/>
        <v>6606</v>
      </c>
      <c r="BO244" s="612">
        <f t="shared" si="119"/>
        <v>6634</v>
      </c>
      <c r="BQ244" s="610">
        <f t="shared" si="120"/>
        <v>28</v>
      </c>
      <c r="BS244">
        <f t="shared" si="116"/>
        <v>1918</v>
      </c>
      <c r="BY244">
        <f t="shared" si="111"/>
        <v>1918</v>
      </c>
    </row>
    <row r="245" spans="2:77" x14ac:dyDescent="0.2">
      <c r="B245" s="755">
        <f t="shared" si="99"/>
        <v>220</v>
      </c>
      <c r="C245" s="736">
        <f t="shared" si="112"/>
        <v>6665</v>
      </c>
      <c r="D245" s="610">
        <f t="shared" si="113"/>
        <v>219</v>
      </c>
      <c r="E245" s="737">
        <f t="shared" si="121"/>
        <v>31</v>
      </c>
      <c r="F245" s="737">
        <f>SUM($E$27:E245)</f>
        <v>6665</v>
      </c>
      <c r="G245" s="738">
        <f t="shared" si="95"/>
        <v>0</v>
      </c>
      <c r="H245" s="739">
        <f>IF(D245&lt;=FinPlan!$D$707,PPMT(FinPlan!$D$708/12,1,FinPlan!$D$707+1-D245,G244*(-1000),0)/1000,)</f>
        <v>0</v>
      </c>
      <c r="I245" s="740">
        <f>IF(D245&lt;=FinPlan!$D$707,IPMT(FinPlan!$D$708/12,1,FinPlan!$D$707,G244*(-1000),0)/1000,)</f>
        <v>0</v>
      </c>
      <c r="L245" s="738">
        <f t="shared" si="100"/>
        <v>0</v>
      </c>
      <c r="M245" s="741">
        <f>IF(E245&lt;=0,0,1/(1+E245*FinPlan!$D$708/365))</f>
        <v>1</v>
      </c>
      <c r="N245" s="664">
        <f t="shared" si="101"/>
        <v>0</v>
      </c>
      <c r="O245" s="738">
        <f t="shared" si="96"/>
        <v>0</v>
      </c>
      <c r="P245" s="754"/>
      <c r="R245">
        <f t="shared" si="102"/>
        <v>2118</v>
      </c>
      <c r="S245" s="743">
        <f t="shared" si="97"/>
        <v>0</v>
      </c>
      <c r="T245" s="744">
        <f t="shared" si="98"/>
        <v>0</v>
      </c>
      <c r="U245" s="744">
        <f t="shared" si="103"/>
        <v>0</v>
      </c>
      <c r="V245" s="745"/>
      <c r="W245">
        <f t="shared" si="117"/>
        <v>2118</v>
      </c>
      <c r="X245" s="745">
        <v>0</v>
      </c>
      <c r="Y245" s="745"/>
      <c r="Z245" s="745"/>
      <c r="AA245">
        <f t="shared" si="92"/>
        <v>1918</v>
      </c>
      <c r="AE245">
        <f t="shared" si="104"/>
        <v>1918</v>
      </c>
      <c r="AF245">
        <f t="shared" si="105"/>
        <v>3</v>
      </c>
      <c r="AG245">
        <f t="shared" si="93"/>
        <v>0</v>
      </c>
      <c r="AH245">
        <f t="shared" si="94"/>
        <v>0</v>
      </c>
      <c r="AJ245">
        <f t="shared" si="106"/>
        <v>2118</v>
      </c>
      <c r="AK245" s="594">
        <f>SUM($X$27:X245)</f>
        <v>0</v>
      </c>
      <c r="AL245" s="594">
        <f>SUM($S$27:S245)</f>
        <v>0</v>
      </c>
      <c r="AM245" s="594">
        <f t="shared" si="107"/>
        <v>0</v>
      </c>
      <c r="AN245" s="594">
        <f t="shared" si="108"/>
        <v>0</v>
      </c>
      <c r="AO245" s="594">
        <f t="shared" si="109"/>
        <v>0</v>
      </c>
      <c r="AP245" s="594">
        <f t="shared" si="114"/>
        <v>0</v>
      </c>
      <c r="AQ245">
        <f t="shared" si="110"/>
        <v>0</v>
      </c>
      <c r="AY245" s="749">
        <f>AZ245*(FinPlan!$D$710/12)</f>
        <v>0</v>
      </c>
      <c r="AZ245" s="738">
        <f>G244*FinPlan!$D$709</f>
        <v>0</v>
      </c>
      <c r="BJ245" s="736"/>
      <c r="BK245" s="610">
        <f t="shared" si="115"/>
        <v>219</v>
      </c>
      <c r="BM245" s="612">
        <f t="shared" si="118"/>
        <v>6634</v>
      </c>
      <c r="BO245" s="612">
        <f t="shared" si="119"/>
        <v>6665</v>
      </c>
      <c r="BQ245" s="610">
        <f t="shared" si="120"/>
        <v>31</v>
      </c>
      <c r="BS245">
        <f t="shared" si="116"/>
        <v>1918</v>
      </c>
      <c r="BY245">
        <f t="shared" si="111"/>
        <v>1918</v>
      </c>
    </row>
    <row r="246" spans="2:77" x14ac:dyDescent="0.2">
      <c r="B246" s="755">
        <f t="shared" si="99"/>
        <v>221</v>
      </c>
      <c r="C246" s="736">
        <f t="shared" si="112"/>
        <v>6695</v>
      </c>
      <c r="D246" s="610">
        <f t="shared" si="113"/>
        <v>220</v>
      </c>
      <c r="E246" s="737">
        <f t="shared" si="121"/>
        <v>30</v>
      </c>
      <c r="F246" s="737">
        <f>SUM($E$27:E246)</f>
        <v>6695</v>
      </c>
      <c r="G246" s="738">
        <f t="shared" si="95"/>
        <v>0</v>
      </c>
      <c r="H246" s="739">
        <f>IF(D246&lt;=FinPlan!$D$707,PPMT(FinPlan!$D$708/12,1,FinPlan!$D$707+1-D246,G245*(-1000),0)/1000,)</f>
        <v>0</v>
      </c>
      <c r="I246" s="740">
        <f>IF(D246&lt;=FinPlan!$D$707,IPMT(FinPlan!$D$708/12,1,FinPlan!$D$707,G245*(-1000),0)/1000,)</f>
        <v>0</v>
      </c>
      <c r="L246" s="738">
        <f t="shared" si="100"/>
        <v>0</v>
      </c>
      <c r="M246" s="741">
        <f>IF(E246&lt;=0,0,1/(1+E246*FinPlan!$D$708/365))</f>
        <v>1</v>
      </c>
      <c r="N246" s="664">
        <f t="shared" si="101"/>
        <v>0</v>
      </c>
      <c r="O246" s="738">
        <f t="shared" si="96"/>
        <v>0</v>
      </c>
      <c r="P246" s="754"/>
      <c r="R246">
        <f t="shared" si="102"/>
        <v>2119</v>
      </c>
      <c r="S246" s="743">
        <f t="shared" si="97"/>
        <v>0</v>
      </c>
      <c r="T246" s="744">
        <f t="shared" si="98"/>
        <v>0</v>
      </c>
      <c r="U246" s="744">
        <f t="shared" si="103"/>
        <v>0</v>
      </c>
      <c r="V246" s="745"/>
      <c r="W246">
        <f t="shared" si="117"/>
        <v>2119</v>
      </c>
      <c r="X246" s="745">
        <v>0</v>
      </c>
      <c r="Y246" s="745"/>
      <c r="Z246" s="745"/>
      <c r="AA246">
        <f t="shared" si="92"/>
        <v>1918</v>
      </c>
      <c r="AE246">
        <f t="shared" si="104"/>
        <v>1918</v>
      </c>
      <c r="AF246">
        <f t="shared" si="105"/>
        <v>4</v>
      </c>
      <c r="AG246">
        <f t="shared" si="93"/>
        <v>0</v>
      </c>
      <c r="AH246">
        <f t="shared" si="94"/>
        <v>0</v>
      </c>
      <c r="AJ246">
        <f t="shared" si="106"/>
        <v>2119</v>
      </c>
      <c r="AK246" s="594">
        <f>SUM($X$27:X246)</f>
        <v>0</v>
      </c>
      <c r="AL246" s="594">
        <f>SUM($S$27:S246)</f>
        <v>0</v>
      </c>
      <c r="AM246" s="594">
        <f t="shared" si="107"/>
        <v>0</v>
      </c>
      <c r="AN246" s="594">
        <f t="shared" si="108"/>
        <v>0</v>
      </c>
      <c r="AO246" s="594">
        <f t="shared" si="109"/>
        <v>0</v>
      </c>
      <c r="AP246" s="594">
        <f t="shared" si="114"/>
        <v>0</v>
      </c>
      <c r="AQ246">
        <f t="shared" si="110"/>
        <v>0</v>
      </c>
      <c r="AY246" s="749">
        <f>AZ246*(FinPlan!$D$710/12)</f>
        <v>0</v>
      </c>
      <c r="AZ246" s="738">
        <f>G245*FinPlan!$D$709</f>
        <v>0</v>
      </c>
      <c r="BJ246" s="736"/>
      <c r="BK246" s="610">
        <f t="shared" si="115"/>
        <v>220</v>
      </c>
      <c r="BM246" s="612">
        <f t="shared" si="118"/>
        <v>6665</v>
      </c>
      <c r="BO246" s="612">
        <f t="shared" si="119"/>
        <v>6695</v>
      </c>
      <c r="BQ246" s="610">
        <f t="shared" si="120"/>
        <v>30</v>
      </c>
      <c r="BS246">
        <f t="shared" si="116"/>
        <v>1918</v>
      </c>
      <c r="BY246">
        <f t="shared" si="111"/>
        <v>1918</v>
      </c>
    </row>
    <row r="247" spans="2:77" x14ac:dyDescent="0.2">
      <c r="B247" s="755">
        <f t="shared" si="99"/>
        <v>222</v>
      </c>
      <c r="C247" s="736">
        <f t="shared" si="112"/>
        <v>6726</v>
      </c>
      <c r="D247" s="610">
        <f t="shared" si="113"/>
        <v>221</v>
      </c>
      <c r="E247" s="737">
        <f t="shared" si="121"/>
        <v>31</v>
      </c>
      <c r="F247" s="737">
        <f>SUM($E$27:E247)</f>
        <v>6726</v>
      </c>
      <c r="G247" s="738">
        <f t="shared" si="95"/>
        <v>0</v>
      </c>
      <c r="H247" s="739">
        <f>IF(D247&lt;=FinPlan!$D$707,PPMT(FinPlan!$D$708/12,1,FinPlan!$D$707+1-D247,G246*(-1000),0)/1000,)</f>
        <v>0</v>
      </c>
      <c r="I247" s="740">
        <f>IF(D247&lt;=FinPlan!$D$707,IPMT(FinPlan!$D$708/12,1,FinPlan!$D$707,G246*(-1000),0)/1000,)</f>
        <v>0</v>
      </c>
      <c r="L247" s="738">
        <f t="shared" si="100"/>
        <v>0</v>
      </c>
      <c r="M247" s="741">
        <f>IF(E247&lt;=0,0,1/(1+E247*FinPlan!$D$708/365))</f>
        <v>1</v>
      </c>
      <c r="N247" s="664">
        <f t="shared" si="101"/>
        <v>0</v>
      </c>
      <c r="O247" s="738">
        <f t="shared" si="96"/>
        <v>0</v>
      </c>
      <c r="P247" s="754"/>
      <c r="R247">
        <f t="shared" si="102"/>
        <v>2120</v>
      </c>
      <c r="S247" s="743">
        <f t="shared" si="97"/>
        <v>0</v>
      </c>
      <c r="T247" s="744">
        <f t="shared" si="98"/>
        <v>0</v>
      </c>
      <c r="U247" s="744">
        <f t="shared" si="103"/>
        <v>0</v>
      </c>
      <c r="V247" s="745"/>
      <c r="W247">
        <f t="shared" si="117"/>
        <v>2120</v>
      </c>
      <c r="X247" s="745">
        <v>0</v>
      </c>
      <c r="Y247" s="745"/>
      <c r="Z247" s="745"/>
      <c r="AA247">
        <f t="shared" si="92"/>
        <v>1918</v>
      </c>
      <c r="AE247">
        <f t="shared" si="104"/>
        <v>1918</v>
      </c>
      <c r="AF247">
        <f t="shared" si="105"/>
        <v>5</v>
      </c>
      <c r="AG247">
        <f t="shared" si="93"/>
        <v>0</v>
      </c>
      <c r="AH247">
        <f t="shared" si="94"/>
        <v>0</v>
      </c>
      <c r="AJ247">
        <f t="shared" si="106"/>
        <v>2120</v>
      </c>
      <c r="AK247" s="594">
        <f>SUM($X$27:X247)</f>
        <v>0</v>
      </c>
      <c r="AL247" s="594">
        <f>SUM($S$27:S247)</f>
        <v>0</v>
      </c>
      <c r="AM247" s="594">
        <f t="shared" si="107"/>
        <v>0</v>
      </c>
      <c r="AN247" s="594">
        <f t="shared" si="108"/>
        <v>0</v>
      </c>
      <c r="AO247" s="594">
        <f t="shared" si="109"/>
        <v>0</v>
      </c>
      <c r="AP247" s="594">
        <f t="shared" si="114"/>
        <v>0</v>
      </c>
      <c r="AQ247">
        <f t="shared" si="110"/>
        <v>0</v>
      </c>
      <c r="AY247" s="749">
        <f>AZ247*(FinPlan!$D$710/12)</f>
        <v>0</v>
      </c>
      <c r="AZ247" s="738">
        <f>G246*FinPlan!$D$709</f>
        <v>0</v>
      </c>
      <c r="BJ247" s="736"/>
      <c r="BK247" s="610">
        <f t="shared" si="115"/>
        <v>221</v>
      </c>
      <c r="BM247" s="612">
        <f t="shared" si="118"/>
        <v>6695</v>
      </c>
      <c r="BO247" s="612">
        <f t="shared" si="119"/>
        <v>6726</v>
      </c>
      <c r="BQ247" s="610">
        <f t="shared" si="120"/>
        <v>31</v>
      </c>
      <c r="BS247">
        <f t="shared" si="116"/>
        <v>1918</v>
      </c>
      <c r="BY247">
        <f t="shared" si="111"/>
        <v>1918</v>
      </c>
    </row>
    <row r="248" spans="2:77" x14ac:dyDescent="0.2">
      <c r="B248" s="755">
        <f t="shared" si="99"/>
        <v>223</v>
      </c>
      <c r="C248" s="736">
        <f t="shared" si="112"/>
        <v>6756</v>
      </c>
      <c r="D248" s="610">
        <f t="shared" si="113"/>
        <v>222</v>
      </c>
      <c r="E248" s="737">
        <f t="shared" si="121"/>
        <v>30</v>
      </c>
      <c r="F248" s="737">
        <f>SUM($E$27:E248)</f>
        <v>6756</v>
      </c>
      <c r="G248" s="738">
        <f t="shared" si="95"/>
        <v>0</v>
      </c>
      <c r="H248" s="739">
        <f>IF(D248&lt;=FinPlan!$D$707,PPMT(FinPlan!$D$708/12,1,FinPlan!$D$707+1-D248,G247*(-1000),0)/1000,)</f>
        <v>0</v>
      </c>
      <c r="I248" s="740">
        <f>IF(D248&lt;=FinPlan!$D$707,IPMT(FinPlan!$D$708/12,1,FinPlan!$D$707,G247*(-1000),0)/1000,)</f>
        <v>0</v>
      </c>
      <c r="L248" s="738">
        <f t="shared" si="100"/>
        <v>0</v>
      </c>
      <c r="M248" s="741">
        <f>IF(E248&lt;=0,0,1/(1+E248*FinPlan!$D$708/365))</f>
        <v>1</v>
      </c>
      <c r="N248" s="664">
        <f t="shared" si="101"/>
        <v>0</v>
      </c>
      <c r="O248" s="738">
        <f t="shared" si="96"/>
        <v>0</v>
      </c>
      <c r="P248" s="754"/>
      <c r="R248">
        <f t="shared" si="102"/>
        <v>2121</v>
      </c>
      <c r="S248" s="743">
        <f t="shared" si="97"/>
        <v>0</v>
      </c>
      <c r="T248" s="744">
        <f t="shared" si="98"/>
        <v>0</v>
      </c>
      <c r="U248" s="744">
        <f t="shared" si="103"/>
        <v>0</v>
      </c>
      <c r="V248" s="745"/>
      <c r="W248">
        <f t="shared" si="117"/>
        <v>2121</v>
      </c>
      <c r="X248" s="745">
        <v>0</v>
      </c>
      <c r="Y248" s="745"/>
      <c r="Z248" s="745"/>
      <c r="AA248">
        <f t="shared" si="92"/>
        <v>1918</v>
      </c>
      <c r="AE248">
        <f t="shared" si="104"/>
        <v>1918</v>
      </c>
      <c r="AF248">
        <f t="shared" si="105"/>
        <v>6</v>
      </c>
      <c r="AG248">
        <f t="shared" si="93"/>
        <v>0</v>
      </c>
      <c r="AH248">
        <f t="shared" si="94"/>
        <v>0</v>
      </c>
      <c r="AJ248">
        <f t="shared" si="106"/>
        <v>2121</v>
      </c>
      <c r="AK248" s="594">
        <f>SUM($X$27:X248)</f>
        <v>0</v>
      </c>
      <c r="AL248" s="594">
        <f>SUM($S$27:S248)</f>
        <v>0</v>
      </c>
      <c r="AM248" s="594">
        <f t="shared" si="107"/>
        <v>0</v>
      </c>
      <c r="AN248" s="594">
        <f t="shared" si="108"/>
        <v>0</v>
      </c>
      <c r="AO248" s="594">
        <f t="shared" si="109"/>
        <v>0</v>
      </c>
      <c r="AP248" s="594">
        <f t="shared" si="114"/>
        <v>0</v>
      </c>
      <c r="AQ248">
        <f t="shared" si="110"/>
        <v>0</v>
      </c>
      <c r="AY248" s="749">
        <f>AZ248*(FinPlan!$D$710/12)</f>
        <v>0</v>
      </c>
      <c r="AZ248" s="738">
        <f>G247*FinPlan!$D$709</f>
        <v>0</v>
      </c>
      <c r="BJ248" s="736"/>
      <c r="BK248" s="610">
        <f t="shared" si="115"/>
        <v>222</v>
      </c>
      <c r="BM248" s="612">
        <f t="shared" si="118"/>
        <v>6726</v>
      </c>
      <c r="BO248" s="612">
        <f t="shared" si="119"/>
        <v>6756</v>
      </c>
      <c r="BQ248" s="610">
        <f t="shared" si="120"/>
        <v>30</v>
      </c>
      <c r="BS248">
        <f t="shared" si="116"/>
        <v>1918</v>
      </c>
      <c r="BY248">
        <f t="shared" si="111"/>
        <v>1918</v>
      </c>
    </row>
    <row r="249" spans="2:77" x14ac:dyDescent="0.2">
      <c r="B249" s="755">
        <f t="shared" si="99"/>
        <v>224</v>
      </c>
      <c r="C249" s="736">
        <f t="shared" si="112"/>
        <v>6787</v>
      </c>
      <c r="D249" s="610">
        <f t="shared" si="113"/>
        <v>223</v>
      </c>
      <c r="E249" s="737">
        <f t="shared" si="121"/>
        <v>31</v>
      </c>
      <c r="F249" s="737">
        <f>SUM($E$27:E249)</f>
        <v>6787</v>
      </c>
      <c r="G249" s="738">
        <f t="shared" si="95"/>
        <v>0</v>
      </c>
      <c r="H249" s="739">
        <f>IF(D249&lt;=FinPlan!$D$707,PPMT(FinPlan!$D$708/12,1,FinPlan!$D$707+1-D249,G248*(-1000),0)/1000,)</f>
        <v>0</v>
      </c>
      <c r="I249" s="740">
        <f>IF(D249&lt;=FinPlan!$D$707,IPMT(FinPlan!$D$708/12,1,FinPlan!$D$707,G248*(-1000),0)/1000,)</f>
        <v>0</v>
      </c>
      <c r="L249" s="738">
        <f t="shared" si="100"/>
        <v>0</v>
      </c>
      <c r="M249" s="741">
        <f>IF(E249&lt;=0,0,1/(1+E249*FinPlan!$D$708/365))</f>
        <v>1</v>
      </c>
      <c r="N249" s="664">
        <f t="shared" si="101"/>
        <v>0</v>
      </c>
      <c r="O249" s="738">
        <f t="shared" si="96"/>
        <v>0</v>
      </c>
      <c r="P249" s="754"/>
      <c r="R249">
        <f t="shared" si="102"/>
        <v>2122</v>
      </c>
      <c r="S249" s="743">
        <f t="shared" si="97"/>
        <v>0</v>
      </c>
      <c r="T249" s="744">
        <f t="shared" si="98"/>
        <v>0</v>
      </c>
      <c r="U249" s="744">
        <f t="shared" si="103"/>
        <v>0</v>
      </c>
      <c r="V249" s="745"/>
      <c r="W249">
        <f t="shared" si="117"/>
        <v>2122</v>
      </c>
      <c r="X249" s="745">
        <v>0</v>
      </c>
      <c r="Y249" s="745"/>
      <c r="Z249" s="745"/>
      <c r="AA249">
        <f t="shared" si="92"/>
        <v>1918</v>
      </c>
      <c r="AE249">
        <f t="shared" si="104"/>
        <v>1918</v>
      </c>
      <c r="AF249">
        <f t="shared" si="105"/>
        <v>7</v>
      </c>
      <c r="AG249">
        <f t="shared" si="93"/>
        <v>0</v>
      </c>
      <c r="AH249">
        <f t="shared" si="94"/>
        <v>0</v>
      </c>
      <c r="AJ249">
        <f t="shared" si="106"/>
        <v>2122</v>
      </c>
      <c r="AK249" s="594">
        <f>SUM($X$27:X249)</f>
        <v>0</v>
      </c>
      <c r="AL249" s="594">
        <f>SUM($S$27:S249)</f>
        <v>0</v>
      </c>
      <c r="AM249" s="594">
        <f t="shared" si="107"/>
        <v>0</v>
      </c>
      <c r="AN249" s="594">
        <f t="shared" si="108"/>
        <v>0</v>
      </c>
      <c r="AO249" s="594">
        <f t="shared" si="109"/>
        <v>0</v>
      </c>
      <c r="AP249" s="594">
        <f t="shared" si="114"/>
        <v>0</v>
      </c>
      <c r="AQ249">
        <f t="shared" si="110"/>
        <v>0</v>
      </c>
      <c r="AY249" s="749">
        <f>AZ249*(FinPlan!$D$710/12)</f>
        <v>0</v>
      </c>
      <c r="AZ249" s="738">
        <f>G248*FinPlan!$D$709</f>
        <v>0</v>
      </c>
      <c r="BJ249" s="736"/>
      <c r="BK249" s="610">
        <f t="shared" si="115"/>
        <v>223</v>
      </c>
      <c r="BM249" s="612">
        <f t="shared" si="118"/>
        <v>6756</v>
      </c>
      <c r="BO249" s="612">
        <f t="shared" si="119"/>
        <v>6787</v>
      </c>
      <c r="BQ249" s="610">
        <f t="shared" si="120"/>
        <v>31</v>
      </c>
      <c r="BS249">
        <f t="shared" si="116"/>
        <v>1918</v>
      </c>
      <c r="BY249">
        <f t="shared" si="111"/>
        <v>1918</v>
      </c>
    </row>
    <row r="250" spans="2:77" x14ac:dyDescent="0.2">
      <c r="B250" s="755">
        <f t="shared" si="99"/>
        <v>225</v>
      </c>
      <c r="C250" s="736">
        <f t="shared" si="112"/>
        <v>6818</v>
      </c>
      <c r="D250" s="610">
        <f t="shared" si="113"/>
        <v>224</v>
      </c>
      <c r="E250" s="737">
        <f t="shared" si="121"/>
        <v>31</v>
      </c>
      <c r="F250" s="737">
        <f>SUM($E$27:E250)</f>
        <v>6818</v>
      </c>
      <c r="G250" s="738">
        <f t="shared" si="95"/>
        <v>0</v>
      </c>
      <c r="H250" s="739">
        <f>IF(D250&lt;=FinPlan!$D$707,PPMT(FinPlan!$D$708/12,1,FinPlan!$D$707+1-D250,G249*(-1000),0)/1000,)</f>
        <v>0</v>
      </c>
      <c r="I250" s="740">
        <f>IF(D250&lt;=FinPlan!$D$707,IPMT(FinPlan!$D$708/12,1,FinPlan!$D$707,G249*(-1000),0)/1000,)</f>
        <v>0</v>
      </c>
      <c r="L250" s="738">
        <f t="shared" si="100"/>
        <v>0</v>
      </c>
      <c r="M250" s="741">
        <f>IF(E250&lt;=0,0,1/(1+E250*FinPlan!$D$708/365))</f>
        <v>1</v>
      </c>
      <c r="N250" s="664">
        <f t="shared" si="101"/>
        <v>0</v>
      </c>
      <c r="O250" s="738">
        <f t="shared" si="96"/>
        <v>0</v>
      </c>
      <c r="P250" s="754"/>
      <c r="R250">
        <f t="shared" si="102"/>
        <v>2123</v>
      </c>
      <c r="S250" s="743">
        <f t="shared" si="97"/>
        <v>0</v>
      </c>
      <c r="T250" s="744">
        <f t="shared" si="98"/>
        <v>0</v>
      </c>
      <c r="U250" s="744">
        <f t="shared" si="103"/>
        <v>0</v>
      </c>
      <c r="V250" s="745"/>
      <c r="W250">
        <f t="shared" si="117"/>
        <v>2123</v>
      </c>
      <c r="X250" s="745">
        <v>0</v>
      </c>
      <c r="Y250" s="745"/>
      <c r="Z250" s="745"/>
      <c r="AA250">
        <f t="shared" si="92"/>
        <v>1918</v>
      </c>
      <c r="AE250">
        <f t="shared" si="104"/>
        <v>1918</v>
      </c>
      <c r="AF250">
        <f t="shared" si="105"/>
        <v>8</v>
      </c>
      <c r="AG250">
        <f t="shared" si="93"/>
        <v>0</v>
      </c>
      <c r="AH250">
        <f t="shared" si="94"/>
        <v>0</v>
      </c>
      <c r="AJ250">
        <f t="shared" si="106"/>
        <v>2123</v>
      </c>
      <c r="AK250" s="594">
        <f>SUM($X$27:X250)</f>
        <v>0</v>
      </c>
      <c r="AL250" s="594">
        <f>SUM($S$27:S250)</f>
        <v>0</v>
      </c>
      <c r="AM250" s="594">
        <f t="shared" si="107"/>
        <v>0</v>
      </c>
      <c r="AN250" s="594">
        <f t="shared" si="108"/>
        <v>0</v>
      </c>
      <c r="AO250" s="594">
        <f t="shared" si="109"/>
        <v>0</v>
      </c>
      <c r="AP250" s="594">
        <f t="shared" si="114"/>
        <v>0</v>
      </c>
      <c r="AQ250">
        <f t="shared" si="110"/>
        <v>0</v>
      </c>
      <c r="AY250" s="749">
        <f>AZ250*(FinPlan!$D$710/12)</f>
        <v>0</v>
      </c>
      <c r="AZ250" s="738">
        <f>G249*FinPlan!$D$709</f>
        <v>0</v>
      </c>
      <c r="BJ250" s="736"/>
      <c r="BK250" s="610">
        <f t="shared" si="115"/>
        <v>224</v>
      </c>
      <c r="BM250" s="612">
        <f t="shared" si="118"/>
        <v>6787</v>
      </c>
      <c r="BO250" s="612">
        <f t="shared" si="119"/>
        <v>6818</v>
      </c>
      <c r="BQ250" s="610">
        <f t="shared" si="120"/>
        <v>31</v>
      </c>
      <c r="BS250">
        <f t="shared" si="116"/>
        <v>1918</v>
      </c>
      <c r="BY250">
        <f t="shared" si="111"/>
        <v>1918</v>
      </c>
    </row>
    <row r="251" spans="2:77" x14ac:dyDescent="0.2">
      <c r="B251" s="755">
        <f t="shared" si="99"/>
        <v>226</v>
      </c>
      <c r="C251" s="736">
        <f t="shared" si="112"/>
        <v>6848</v>
      </c>
      <c r="D251" s="610">
        <f t="shared" si="113"/>
        <v>225</v>
      </c>
      <c r="E251" s="737">
        <f t="shared" si="121"/>
        <v>30</v>
      </c>
      <c r="F251" s="737">
        <f>SUM($E$27:E251)</f>
        <v>6848</v>
      </c>
      <c r="G251" s="738">
        <f t="shared" si="95"/>
        <v>0</v>
      </c>
      <c r="H251" s="739">
        <f>IF(D251&lt;=FinPlan!$D$707,PPMT(FinPlan!$D$708/12,1,FinPlan!$D$707+1-D251,G250*(-1000),0)/1000,)</f>
        <v>0</v>
      </c>
      <c r="I251" s="740">
        <f>IF(D251&lt;=FinPlan!$D$707,IPMT(FinPlan!$D$708/12,1,FinPlan!$D$707,G250*(-1000),0)/1000,)</f>
        <v>0</v>
      </c>
      <c r="L251" s="738">
        <f t="shared" si="100"/>
        <v>0</v>
      </c>
      <c r="M251" s="741">
        <f>IF(E251&lt;=0,0,1/(1+E251*FinPlan!$D$708/365))</f>
        <v>1</v>
      </c>
      <c r="N251" s="664">
        <f t="shared" si="101"/>
        <v>0</v>
      </c>
      <c r="O251" s="738">
        <f t="shared" si="96"/>
        <v>0</v>
      </c>
      <c r="P251" s="754"/>
      <c r="R251">
        <f t="shared" si="102"/>
        <v>2124</v>
      </c>
      <c r="S251" s="743">
        <f t="shared" si="97"/>
        <v>0</v>
      </c>
      <c r="T251" s="744">
        <f t="shared" si="98"/>
        <v>0</v>
      </c>
      <c r="U251" s="744">
        <f t="shared" si="103"/>
        <v>0</v>
      </c>
      <c r="V251" s="745"/>
      <c r="W251">
        <f t="shared" si="117"/>
        <v>2124</v>
      </c>
      <c r="X251" s="745">
        <v>0</v>
      </c>
      <c r="Y251" s="745"/>
      <c r="Z251" s="745"/>
      <c r="AA251">
        <f t="shared" si="92"/>
        <v>1918</v>
      </c>
      <c r="AE251">
        <f t="shared" si="104"/>
        <v>1918</v>
      </c>
      <c r="AF251">
        <f t="shared" si="105"/>
        <v>9</v>
      </c>
      <c r="AG251">
        <f t="shared" si="93"/>
        <v>0</v>
      </c>
      <c r="AH251">
        <f t="shared" si="94"/>
        <v>0</v>
      </c>
      <c r="AJ251">
        <f t="shared" si="106"/>
        <v>2124</v>
      </c>
      <c r="AK251" s="594">
        <f>SUM($X$27:X251)</f>
        <v>0</v>
      </c>
      <c r="AL251" s="594">
        <f>SUM($S$27:S251)</f>
        <v>0</v>
      </c>
      <c r="AM251" s="594">
        <f t="shared" si="107"/>
        <v>0</v>
      </c>
      <c r="AN251" s="594">
        <f t="shared" si="108"/>
        <v>0</v>
      </c>
      <c r="AO251" s="594">
        <f t="shared" si="109"/>
        <v>0</v>
      </c>
      <c r="AP251" s="594">
        <f t="shared" si="114"/>
        <v>0</v>
      </c>
      <c r="AQ251">
        <f t="shared" si="110"/>
        <v>0</v>
      </c>
      <c r="AY251" s="749">
        <f>AZ251*(FinPlan!$D$710/12)</f>
        <v>0</v>
      </c>
      <c r="AZ251" s="738">
        <f>G250*FinPlan!$D$709</f>
        <v>0</v>
      </c>
      <c r="BJ251" s="736"/>
      <c r="BK251" s="610">
        <f t="shared" si="115"/>
        <v>225</v>
      </c>
      <c r="BM251" s="612">
        <f t="shared" si="118"/>
        <v>6818</v>
      </c>
      <c r="BO251" s="612">
        <f t="shared" si="119"/>
        <v>6848</v>
      </c>
      <c r="BQ251" s="610">
        <f t="shared" si="120"/>
        <v>30</v>
      </c>
      <c r="BS251">
        <f t="shared" si="116"/>
        <v>1918</v>
      </c>
      <c r="BY251">
        <f t="shared" si="111"/>
        <v>1918</v>
      </c>
    </row>
    <row r="252" spans="2:77" x14ac:dyDescent="0.2">
      <c r="B252" s="755">
        <f t="shared" si="99"/>
        <v>227</v>
      </c>
      <c r="C252" s="736">
        <f t="shared" si="112"/>
        <v>6879</v>
      </c>
      <c r="D252" s="610">
        <f t="shared" si="113"/>
        <v>226</v>
      </c>
      <c r="E252" s="737">
        <f t="shared" si="121"/>
        <v>31</v>
      </c>
      <c r="F252" s="737">
        <f>SUM($E$27:E252)</f>
        <v>6879</v>
      </c>
      <c r="G252" s="738">
        <f t="shared" si="95"/>
        <v>0</v>
      </c>
      <c r="H252" s="739">
        <f>IF(D252&lt;=FinPlan!$D$707,PPMT(FinPlan!$D$708/12,1,FinPlan!$D$707+1-D252,G251*(-1000),0)/1000,)</f>
        <v>0</v>
      </c>
      <c r="I252" s="740">
        <f>IF(D252&lt;=FinPlan!$D$707,IPMT(FinPlan!$D$708/12,1,FinPlan!$D$707,G251*(-1000),0)/1000,)</f>
        <v>0</v>
      </c>
      <c r="L252" s="738">
        <f t="shared" si="100"/>
        <v>0</v>
      </c>
      <c r="M252" s="741">
        <f>IF(E252&lt;=0,0,1/(1+E252*FinPlan!$D$708/365))</f>
        <v>1</v>
      </c>
      <c r="N252" s="664">
        <f t="shared" si="101"/>
        <v>0</v>
      </c>
      <c r="O252" s="738">
        <f t="shared" si="96"/>
        <v>0</v>
      </c>
      <c r="P252" s="754"/>
      <c r="R252">
        <f t="shared" si="102"/>
        <v>2125</v>
      </c>
      <c r="S252" s="743">
        <f t="shared" si="97"/>
        <v>0</v>
      </c>
      <c r="T252" s="744">
        <f t="shared" si="98"/>
        <v>0</v>
      </c>
      <c r="U252" s="744">
        <f t="shared" si="103"/>
        <v>0</v>
      </c>
      <c r="V252" s="745"/>
      <c r="W252">
        <f t="shared" si="117"/>
        <v>2125</v>
      </c>
      <c r="X252" s="745">
        <v>0</v>
      </c>
      <c r="Y252" s="745"/>
      <c r="Z252" s="745"/>
      <c r="AA252">
        <f t="shared" si="92"/>
        <v>1918</v>
      </c>
      <c r="AE252">
        <f t="shared" si="104"/>
        <v>1918</v>
      </c>
      <c r="AF252">
        <f t="shared" si="105"/>
        <v>10</v>
      </c>
      <c r="AG252">
        <f t="shared" si="93"/>
        <v>0</v>
      </c>
      <c r="AH252">
        <f t="shared" si="94"/>
        <v>0</v>
      </c>
      <c r="AJ252">
        <f t="shared" si="106"/>
        <v>2125</v>
      </c>
      <c r="AK252" s="594">
        <f>SUM($X$27:X252)</f>
        <v>0</v>
      </c>
      <c r="AL252" s="594">
        <f>SUM($S$27:S252)</f>
        <v>0</v>
      </c>
      <c r="AM252" s="594">
        <f t="shared" si="107"/>
        <v>0</v>
      </c>
      <c r="AN252" s="594">
        <f t="shared" si="108"/>
        <v>0</v>
      </c>
      <c r="AO252" s="594">
        <f t="shared" si="109"/>
        <v>0</v>
      </c>
      <c r="AP252" s="594">
        <f t="shared" si="114"/>
        <v>0</v>
      </c>
      <c r="AQ252">
        <f t="shared" si="110"/>
        <v>0</v>
      </c>
      <c r="AY252" s="749">
        <f>AZ252*(FinPlan!$D$710/12)</f>
        <v>0</v>
      </c>
      <c r="AZ252" s="738">
        <f>G251*FinPlan!$D$709</f>
        <v>0</v>
      </c>
      <c r="BJ252" s="736"/>
      <c r="BK252" s="610">
        <f t="shared" si="115"/>
        <v>226</v>
      </c>
      <c r="BM252" s="612">
        <f t="shared" si="118"/>
        <v>6848</v>
      </c>
      <c r="BO252" s="612">
        <f t="shared" si="119"/>
        <v>6879</v>
      </c>
      <c r="BQ252" s="610">
        <f t="shared" si="120"/>
        <v>31</v>
      </c>
      <c r="BS252">
        <f t="shared" si="116"/>
        <v>1918</v>
      </c>
      <c r="BY252">
        <f t="shared" si="111"/>
        <v>1918</v>
      </c>
    </row>
    <row r="253" spans="2:77" x14ac:dyDescent="0.2">
      <c r="B253" s="755">
        <f t="shared" si="99"/>
        <v>228</v>
      </c>
      <c r="C253" s="736">
        <f t="shared" si="112"/>
        <v>6909</v>
      </c>
      <c r="D253" s="610">
        <f t="shared" si="113"/>
        <v>227</v>
      </c>
      <c r="E253" s="737">
        <f t="shared" si="121"/>
        <v>30</v>
      </c>
      <c r="F253" s="737">
        <f>SUM($E$27:E253)</f>
        <v>6909</v>
      </c>
      <c r="G253" s="738">
        <f t="shared" si="95"/>
        <v>0</v>
      </c>
      <c r="H253" s="739">
        <f>IF(D253&lt;=FinPlan!$D$707,PPMT(FinPlan!$D$708/12,1,FinPlan!$D$707+1-D253,G252*(-1000),0)/1000,)</f>
        <v>0</v>
      </c>
      <c r="I253" s="740">
        <f>IF(D253&lt;=FinPlan!$D$707,IPMT(FinPlan!$D$708/12,1,FinPlan!$D$707,G252*(-1000),0)/1000,)</f>
        <v>0</v>
      </c>
      <c r="L253" s="738">
        <f t="shared" si="100"/>
        <v>0</v>
      </c>
      <c r="M253" s="741">
        <f>IF(E253&lt;=0,0,1/(1+E253*FinPlan!$D$708/365))</f>
        <v>1</v>
      </c>
      <c r="N253" s="664">
        <f t="shared" si="101"/>
        <v>0</v>
      </c>
      <c r="O253" s="738">
        <f t="shared" si="96"/>
        <v>0</v>
      </c>
      <c r="P253" s="754"/>
      <c r="R253">
        <f t="shared" si="102"/>
        <v>2126</v>
      </c>
      <c r="S253" s="743">
        <f t="shared" si="97"/>
        <v>0</v>
      </c>
      <c r="T253" s="744">
        <f t="shared" si="98"/>
        <v>0</v>
      </c>
      <c r="U253" s="744">
        <f t="shared" si="103"/>
        <v>0</v>
      </c>
      <c r="V253" s="745"/>
      <c r="W253">
        <f t="shared" si="117"/>
        <v>2126</v>
      </c>
      <c r="X253" s="745">
        <v>0</v>
      </c>
      <c r="Y253" s="745"/>
      <c r="Z253" s="745"/>
      <c r="AA253">
        <f t="shared" si="92"/>
        <v>1918</v>
      </c>
      <c r="AE253">
        <f t="shared" si="104"/>
        <v>1918</v>
      </c>
      <c r="AF253">
        <f t="shared" si="105"/>
        <v>11</v>
      </c>
      <c r="AG253">
        <f t="shared" si="93"/>
        <v>0</v>
      </c>
      <c r="AH253">
        <f t="shared" si="94"/>
        <v>0</v>
      </c>
      <c r="AJ253">
        <f t="shared" si="106"/>
        <v>2126</v>
      </c>
      <c r="AK253" s="594">
        <f>SUM($X$27:X253)</f>
        <v>0</v>
      </c>
      <c r="AL253" s="594">
        <f>SUM($S$27:S253)</f>
        <v>0</v>
      </c>
      <c r="AM253" s="594">
        <f t="shared" si="107"/>
        <v>0</v>
      </c>
      <c r="AN253" s="594">
        <f t="shared" si="108"/>
        <v>0</v>
      </c>
      <c r="AO253" s="594">
        <f t="shared" si="109"/>
        <v>0</v>
      </c>
      <c r="AP253" s="594">
        <f t="shared" si="114"/>
        <v>0</v>
      </c>
      <c r="AQ253">
        <f t="shared" si="110"/>
        <v>0</v>
      </c>
      <c r="AY253" s="749">
        <f>AZ253*(FinPlan!$D$710/12)</f>
        <v>0</v>
      </c>
      <c r="AZ253" s="738">
        <f>G252*FinPlan!$D$709</f>
        <v>0</v>
      </c>
      <c r="BJ253" s="736"/>
      <c r="BK253" s="610">
        <f t="shared" si="115"/>
        <v>227</v>
      </c>
      <c r="BM253" s="612">
        <f t="shared" si="118"/>
        <v>6879</v>
      </c>
      <c r="BO253" s="612">
        <f t="shared" si="119"/>
        <v>6909</v>
      </c>
      <c r="BQ253" s="610">
        <f t="shared" si="120"/>
        <v>30</v>
      </c>
      <c r="BS253">
        <f t="shared" si="116"/>
        <v>1918</v>
      </c>
      <c r="BY253">
        <f t="shared" si="111"/>
        <v>1918</v>
      </c>
    </row>
    <row r="254" spans="2:77" x14ac:dyDescent="0.2">
      <c r="B254" s="755">
        <f t="shared" si="99"/>
        <v>229</v>
      </c>
      <c r="C254" s="736">
        <f t="shared" si="112"/>
        <v>6940</v>
      </c>
      <c r="D254" s="610">
        <f t="shared" si="113"/>
        <v>228</v>
      </c>
      <c r="E254" s="737">
        <f t="shared" si="121"/>
        <v>31</v>
      </c>
      <c r="F254" s="737">
        <f>SUM($E$27:E254)</f>
        <v>6940</v>
      </c>
      <c r="G254" s="738">
        <f t="shared" si="95"/>
        <v>0</v>
      </c>
      <c r="H254" s="739">
        <f>IF(D254&lt;=FinPlan!$D$707,PPMT(FinPlan!$D$708/12,1,FinPlan!$D$707+1-D254,G253*(-1000),0)/1000,)</f>
        <v>0</v>
      </c>
      <c r="I254" s="740">
        <f>IF(D254&lt;=FinPlan!$D$707,IPMT(FinPlan!$D$708/12,1,FinPlan!$D$707,G253*(-1000),0)/1000,)</f>
        <v>0</v>
      </c>
      <c r="L254" s="738">
        <f t="shared" si="100"/>
        <v>0</v>
      </c>
      <c r="M254" s="741">
        <f>IF(E254&lt;=0,0,1/(1+E254*FinPlan!$D$708/365))</f>
        <v>1</v>
      </c>
      <c r="N254" s="664">
        <f t="shared" si="101"/>
        <v>0</v>
      </c>
      <c r="O254" s="738">
        <f t="shared" si="96"/>
        <v>0</v>
      </c>
      <c r="P254" s="754"/>
      <c r="R254">
        <f t="shared" si="102"/>
        <v>2127</v>
      </c>
      <c r="S254" s="743">
        <f t="shared" si="97"/>
        <v>0</v>
      </c>
      <c r="T254" s="744">
        <f t="shared" si="98"/>
        <v>0</v>
      </c>
      <c r="U254" s="744">
        <f t="shared" si="103"/>
        <v>0</v>
      </c>
      <c r="V254" s="745"/>
      <c r="W254">
        <f t="shared" si="117"/>
        <v>2127</v>
      </c>
      <c r="X254" s="745">
        <v>0</v>
      </c>
      <c r="Y254" s="745"/>
      <c r="Z254" s="745"/>
      <c r="AA254">
        <f t="shared" si="92"/>
        <v>1918</v>
      </c>
      <c r="AE254">
        <f t="shared" si="104"/>
        <v>1918</v>
      </c>
      <c r="AF254">
        <f t="shared" si="105"/>
        <v>12</v>
      </c>
      <c r="AG254">
        <f t="shared" si="93"/>
        <v>0</v>
      </c>
      <c r="AH254">
        <f t="shared" si="94"/>
        <v>0</v>
      </c>
      <c r="AJ254">
        <f t="shared" si="106"/>
        <v>2127</v>
      </c>
      <c r="AK254" s="594">
        <f>SUM($X$27:X254)</f>
        <v>0</v>
      </c>
      <c r="AL254" s="594">
        <f>SUM($S$27:S254)</f>
        <v>0</v>
      </c>
      <c r="AM254" s="594">
        <f t="shared" si="107"/>
        <v>0</v>
      </c>
      <c r="AN254" s="594">
        <f t="shared" si="108"/>
        <v>0</v>
      </c>
      <c r="AO254" s="594">
        <f t="shared" si="109"/>
        <v>0</v>
      </c>
      <c r="AP254" s="594">
        <f t="shared" si="114"/>
        <v>0</v>
      </c>
      <c r="AQ254">
        <f t="shared" si="110"/>
        <v>0</v>
      </c>
      <c r="AY254" s="749">
        <f>AZ254*(FinPlan!$D$710/12)</f>
        <v>0</v>
      </c>
      <c r="AZ254" s="738">
        <f>G253*FinPlan!$D$709</f>
        <v>0</v>
      </c>
      <c r="BJ254" s="736"/>
      <c r="BK254" s="610">
        <f t="shared" si="115"/>
        <v>228</v>
      </c>
      <c r="BM254" s="612">
        <f t="shared" si="118"/>
        <v>6909</v>
      </c>
      <c r="BO254" s="612">
        <f t="shared" si="119"/>
        <v>6940</v>
      </c>
      <c r="BQ254" s="610">
        <f t="shared" si="120"/>
        <v>31</v>
      </c>
      <c r="BS254">
        <f t="shared" si="116"/>
        <v>1918</v>
      </c>
      <c r="BY254">
        <f t="shared" si="111"/>
        <v>1918</v>
      </c>
    </row>
    <row r="255" spans="2:77" x14ac:dyDescent="0.2">
      <c r="B255" s="755">
        <f t="shared" si="99"/>
        <v>230</v>
      </c>
      <c r="C255" s="736">
        <f t="shared" si="112"/>
        <v>6971</v>
      </c>
      <c r="D255" s="610">
        <f t="shared" si="113"/>
        <v>229</v>
      </c>
      <c r="E255" s="737">
        <f t="shared" si="121"/>
        <v>31</v>
      </c>
      <c r="F255" s="737">
        <f>SUM($E$27:E255)</f>
        <v>6971</v>
      </c>
      <c r="G255" s="738">
        <f t="shared" si="95"/>
        <v>0</v>
      </c>
      <c r="H255" s="739">
        <f>IF(D255&lt;=FinPlan!$D$707,PPMT(FinPlan!$D$708/12,1,FinPlan!$D$707+1-D255,G254*(-1000),0)/1000,)</f>
        <v>0</v>
      </c>
      <c r="I255" s="740">
        <f>IF(D255&lt;=FinPlan!$D$707,IPMT(FinPlan!$D$708/12,1,FinPlan!$D$707,G254*(-1000),0)/1000,)</f>
        <v>0</v>
      </c>
      <c r="L255" s="738">
        <f t="shared" si="100"/>
        <v>0</v>
      </c>
      <c r="M255" s="741">
        <f>IF(E255&lt;=0,0,1/(1+E255*FinPlan!$D$708/365))</f>
        <v>1</v>
      </c>
      <c r="N255" s="664">
        <f t="shared" si="101"/>
        <v>0</v>
      </c>
      <c r="O255" s="738">
        <f t="shared" si="96"/>
        <v>0</v>
      </c>
      <c r="P255" s="754"/>
      <c r="R255">
        <f t="shared" si="102"/>
        <v>2128</v>
      </c>
      <c r="S255" s="743">
        <f t="shared" si="97"/>
        <v>0</v>
      </c>
      <c r="T255" s="744">
        <f t="shared" si="98"/>
        <v>0</v>
      </c>
      <c r="U255" s="744">
        <f t="shared" si="103"/>
        <v>0</v>
      </c>
      <c r="V255" s="745"/>
      <c r="W255">
        <f t="shared" si="117"/>
        <v>2128</v>
      </c>
      <c r="X255" s="745">
        <v>0</v>
      </c>
      <c r="Y255" s="745"/>
      <c r="Z255" s="745"/>
      <c r="AA255">
        <f t="shared" si="92"/>
        <v>1919</v>
      </c>
      <c r="AE255">
        <f t="shared" si="104"/>
        <v>1919</v>
      </c>
      <c r="AF255">
        <f t="shared" si="105"/>
        <v>1</v>
      </c>
      <c r="AG255">
        <f t="shared" si="93"/>
        <v>0</v>
      </c>
      <c r="AH255">
        <f t="shared" si="94"/>
        <v>0</v>
      </c>
      <c r="AJ255">
        <f t="shared" si="106"/>
        <v>2128</v>
      </c>
      <c r="AK255" s="594">
        <f>SUM($X$27:X255)</f>
        <v>0</v>
      </c>
      <c r="AL255" s="594">
        <f>SUM($S$27:S255)</f>
        <v>0</v>
      </c>
      <c r="AM255" s="594">
        <f t="shared" si="107"/>
        <v>0</v>
      </c>
      <c r="AN255" s="594">
        <f t="shared" si="108"/>
        <v>0</v>
      </c>
      <c r="AO255" s="594">
        <f t="shared" si="109"/>
        <v>0</v>
      </c>
      <c r="AP255" s="594">
        <f t="shared" si="114"/>
        <v>0</v>
      </c>
      <c r="AQ255">
        <f t="shared" si="110"/>
        <v>0</v>
      </c>
      <c r="AY255" s="749">
        <f>AZ255*(FinPlan!$D$710/12)</f>
        <v>0</v>
      </c>
      <c r="AZ255" s="738">
        <f>G254*FinPlan!$D$709</f>
        <v>0</v>
      </c>
      <c r="BJ255" s="736"/>
      <c r="BK255" s="610">
        <f t="shared" si="115"/>
        <v>229</v>
      </c>
      <c r="BM255" s="612">
        <f t="shared" si="118"/>
        <v>6940</v>
      </c>
      <c r="BO255" s="612">
        <f t="shared" si="119"/>
        <v>6971</v>
      </c>
      <c r="BQ255" s="610">
        <f t="shared" si="120"/>
        <v>31</v>
      </c>
      <c r="BS255">
        <f t="shared" si="116"/>
        <v>1919</v>
      </c>
      <c r="BY255">
        <f t="shared" si="111"/>
        <v>1919</v>
      </c>
    </row>
    <row r="256" spans="2:77" x14ac:dyDescent="0.2">
      <c r="B256" s="755">
        <f t="shared" si="99"/>
        <v>231</v>
      </c>
      <c r="C256" s="736">
        <f t="shared" si="112"/>
        <v>6999</v>
      </c>
      <c r="D256" s="610">
        <f t="shared" si="113"/>
        <v>230</v>
      </c>
      <c r="E256" s="737">
        <f t="shared" si="121"/>
        <v>28</v>
      </c>
      <c r="F256" s="737">
        <f>SUM($E$27:E256)</f>
        <v>6999</v>
      </c>
      <c r="G256" s="738">
        <f t="shared" si="95"/>
        <v>0</v>
      </c>
      <c r="H256" s="739">
        <f>IF(D256&lt;=FinPlan!$D$707,PPMT(FinPlan!$D$708/12,1,FinPlan!$D$707+1-D256,G255*(-1000),0)/1000,)</f>
        <v>0</v>
      </c>
      <c r="I256" s="740">
        <f>IF(D256&lt;=FinPlan!$D$707,IPMT(FinPlan!$D$708/12,1,FinPlan!$D$707,G255*(-1000),0)/1000,)</f>
        <v>0</v>
      </c>
      <c r="L256" s="738">
        <f t="shared" si="100"/>
        <v>0</v>
      </c>
      <c r="M256" s="741">
        <f>IF(E256&lt;=0,0,1/(1+E256*FinPlan!$D$708/365))</f>
        <v>1</v>
      </c>
      <c r="N256" s="664">
        <f t="shared" si="101"/>
        <v>0</v>
      </c>
      <c r="O256" s="738">
        <f t="shared" si="96"/>
        <v>0</v>
      </c>
      <c r="P256" s="754"/>
      <c r="R256">
        <f t="shared" si="102"/>
        <v>2129</v>
      </c>
      <c r="S256" s="743">
        <f t="shared" si="97"/>
        <v>0</v>
      </c>
      <c r="T256" s="744">
        <f t="shared" si="98"/>
        <v>0</v>
      </c>
      <c r="U256" s="744">
        <f t="shared" si="103"/>
        <v>0</v>
      </c>
      <c r="V256" s="745"/>
      <c r="W256">
        <f t="shared" si="117"/>
        <v>2129</v>
      </c>
      <c r="X256" s="745">
        <v>0</v>
      </c>
      <c r="Y256" s="745"/>
      <c r="Z256" s="745"/>
      <c r="AA256">
        <f t="shared" si="92"/>
        <v>1919</v>
      </c>
      <c r="AE256">
        <f t="shared" si="104"/>
        <v>1919</v>
      </c>
      <c r="AF256">
        <f t="shared" si="105"/>
        <v>2</v>
      </c>
      <c r="AG256">
        <f t="shared" si="93"/>
        <v>0</v>
      </c>
      <c r="AH256">
        <f t="shared" si="94"/>
        <v>0</v>
      </c>
      <c r="AJ256">
        <f t="shared" si="106"/>
        <v>2129</v>
      </c>
      <c r="AK256" s="594">
        <f>SUM($X$27:X256)</f>
        <v>0</v>
      </c>
      <c r="AL256" s="594">
        <f>SUM($S$27:S256)</f>
        <v>0</v>
      </c>
      <c r="AM256" s="594">
        <f t="shared" si="107"/>
        <v>0</v>
      </c>
      <c r="AN256" s="594">
        <f t="shared" si="108"/>
        <v>0</v>
      </c>
      <c r="AO256" s="594">
        <f t="shared" si="109"/>
        <v>0</v>
      </c>
      <c r="AP256" s="594">
        <f t="shared" si="114"/>
        <v>0</v>
      </c>
      <c r="AQ256">
        <f t="shared" si="110"/>
        <v>0</v>
      </c>
      <c r="AY256" s="749">
        <f>AZ256*(FinPlan!$D$710/12)</f>
        <v>0</v>
      </c>
      <c r="AZ256" s="738">
        <f>G255*FinPlan!$D$709</f>
        <v>0</v>
      </c>
      <c r="BJ256" s="736"/>
      <c r="BK256" s="610">
        <f t="shared" si="115"/>
        <v>230</v>
      </c>
      <c r="BM256" s="612">
        <f t="shared" si="118"/>
        <v>6971</v>
      </c>
      <c r="BO256" s="612">
        <f t="shared" si="119"/>
        <v>6999</v>
      </c>
      <c r="BQ256" s="610">
        <f t="shared" si="120"/>
        <v>28</v>
      </c>
      <c r="BS256">
        <f t="shared" si="116"/>
        <v>1919</v>
      </c>
      <c r="BY256">
        <f t="shared" si="111"/>
        <v>1919</v>
      </c>
    </row>
    <row r="257" spans="2:77" x14ac:dyDescent="0.2">
      <c r="B257" s="755">
        <f t="shared" si="99"/>
        <v>232</v>
      </c>
      <c r="C257" s="736">
        <f t="shared" si="112"/>
        <v>7030</v>
      </c>
      <c r="D257" s="610">
        <f t="shared" si="113"/>
        <v>231</v>
      </c>
      <c r="E257" s="737">
        <f t="shared" si="121"/>
        <v>31</v>
      </c>
      <c r="F257" s="737">
        <f>SUM($E$27:E257)</f>
        <v>7030</v>
      </c>
      <c r="G257" s="738">
        <f t="shared" si="95"/>
        <v>0</v>
      </c>
      <c r="H257" s="739">
        <f>IF(D257&lt;=FinPlan!$D$707,PPMT(FinPlan!$D$708/12,1,FinPlan!$D$707+1-D257,G256*(-1000),0)/1000,)</f>
        <v>0</v>
      </c>
      <c r="I257" s="740">
        <f>IF(D257&lt;=FinPlan!$D$707,IPMT(FinPlan!$D$708/12,1,FinPlan!$D$707,G256*(-1000),0)/1000,)</f>
        <v>0</v>
      </c>
      <c r="L257" s="738">
        <f t="shared" si="100"/>
        <v>0</v>
      </c>
      <c r="M257" s="741">
        <f>IF(E257&lt;=0,0,1/(1+E257*FinPlan!$D$708/365))</f>
        <v>1</v>
      </c>
      <c r="N257" s="664">
        <f t="shared" si="101"/>
        <v>0</v>
      </c>
      <c r="O257" s="738">
        <f t="shared" si="96"/>
        <v>0</v>
      </c>
      <c r="P257" s="754"/>
      <c r="R257">
        <f t="shared" si="102"/>
        <v>2130</v>
      </c>
      <c r="S257" s="743">
        <f t="shared" si="97"/>
        <v>0</v>
      </c>
      <c r="T257" s="744">
        <f t="shared" si="98"/>
        <v>0</v>
      </c>
      <c r="U257" s="744">
        <f t="shared" si="103"/>
        <v>0</v>
      </c>
      <c r="V257" s="745"/>
      <c r="W257">
        <f t="shared" si="117"/>
        <v>2130</v>
      </c>
      <c r="X257" s="745">
        <v>0</v>
      </c>
      <c r="Y257" s="745"/>
      <c r="Z257" s="745"/>
      <c r="AA257">
        <f t="shared" si="92"/>
        <v>1919</v>
      </c>
      <c r="AE257">
        <f t="shared" si="104"/>
        <v>1919</v>
      </c>
      <c r="AF257">
        <f t="shared" si="105"/>
        <v>3</v>
      </c>
      <c r="AG257">
        <f t="shared" si="93"/>
        <v>0</v>
      </c>
      <c r="AH257">
        <f t="shared" si="94"/>
        <v>0</v>
      </c>
      <c r="AJ257">
        <f t="shared" si="106"/>
        <v>2130</v>
      </c>
      <c r="AK257" s="594">
        <f>SUM($X$27:X257)</f>
        <v>0</v>
      </c>
      <c r="AL257" s="594">
        <f>SUM($S$27:S257)</f>
        <v>0</v>
      </c>
      <c r="AM257" s="594">
        <f t="shared" si="107"/>
        <v>0</v>
      </c>
      <c r="AN257" s="594">
        <f t="shared" si="108"/>
        <v>0</v>
      </c>
      <c r="AO257" s="594">
        <f t="shared" si="109"/>
        <v>0</v>
      </c>
      <c r="AP257" s="594">
        <f t="shared" si="114"/>
        <v>0</v>
      </c>
      <c r="AQ257">
        <f t="shared" si="110"/>
        <v>0</v>
      </c>
      <c r="AY257" s="749">
        <f>AZ257*(FinPlan!$D$710/12)</f>
        <v>0</v>
      </c>
      <c r="AZ257" s="738">
        <f>G256*FinPlan!$D$709</f>
        <v>0</v>
      </c>
      <c r="BJ257" s="736"/>
      <c r="BK257" s="610">
        <f t="shared" si="115"/>
        <v>231</v>
      </c>
      <c r="BM257" s="612">
        <f t="shared" si="118"/>
        <v>6999</v>
      </c>
      <c r="BO257" s="612">
        <f t="shared" si="119"/>
        <v>7030</v>
      </c>
      <c r="BQ257" s="610">
        <f t="shared" si="120"/>
        <v>31</v>
      </c>
      <c r="BS257">
        <f t="shared" si="116"/>
        <v>1919</v>
      </c>
      <c r="BY257">
        <f t="shared" si="111"/>
        <v>1919</v>
      </c>
    </row>
    <row r="258" spans="2:77" x14ac:dyDescent="0.2">
      <c r="B258" s="755">
        <f t="shared" si="99"/>
        <v>233</v>
      </c>
      <c r="C258" s="736">
        <f t="shared" si="112"/>
        <v>7060</v>
      </c>
      <c r="D258" s="610">
        <f t="shared" si="113"/>
        <v>232</v>
      </c>
      <c r="E258" s="737">
        <f t="shared" si="121"/>
        <v>30</v>
      </c>
      <c r="F258" s="737">
        <f>SUM($E$27:E258)</f>
        <v>7060</v>
      </c>
      <c r="G258" s="738">
        <f t="shared" si="95"/>
        <v>0</v>
      </c>
      <c r="H258" s="739">
        <f>IF(D258&lt;=FinPlan!$D$707,PPMT(FinPlan!$D$708/12,1,FinPlan!$D$707+1-D258,G257*(-1000),0)/1000,)</f>
        <v>0</v>
      </c>
      <c r="I258" s="740">
        <f>IF(D258&lt;=FinPlan!$D$707,IPMT(FinPlan!$D$708/12,1,FinPlan!$D$707,G257*(-1000),0)/1000,)</f>
        <v>0</v>
      </c>
      <c r="L258" s="738">
        <f t="shared" si="100"/>
        <v>0</v>
      </c>
      <c r="M258" s="741">
        <f>IF(E258&lt;=0,0,1/(1+E258*FinPlan!$D$708/365))</f>
        <v>1</v>
      </c>
      <c r="N258" s="664">
        <f t="shared" si="101"/>
        <v>0</v>
      </c>
      <c r="O258" s="738">
        <f t="shared" si="96"/>
        <v>0</v>
      </c>
      <c r="P258" s="754"/>
      <c r="R258">
        <f t="shared" si="102"/>
        <v>2131</v>
      </c>
      <c r="S258" s="743">
        <f t="shared" si="97"/>
        <v>0</v>
      </c>
      <c r="T258" s="744">
        <f t="shared" si="98"/>
        <v>0</v>
      </c>
      <c r="U258" s="744">
        <f t="shared" si="103"/>
        <v>0</v>
      </c>
      <c r="V258" s="745"/>
      <c r="W258">
        <f t="shared" si="117"/>
        <v>2131</v>
      </c>
      <c r="X258" s="745">
        <v>0</v>
      </c>
      <c r="Y258" s="745"/>
      <c r="Z258" s="745"/>
      <c r="AA258">
        <f t="shared" si="92"/>
        <v>1919</v>
      </c>
      <c r="AE258">
        <f t="shared" si="104"/>
        <v>1919</v>
      </c>
      <c r="AF258">
        <f t="shared" si="105"/>
        <v>4</v>
      </c>
      <c r="AG258">
        <f t="shared" si="93"/>
        <v>0</v>
      </c>
      <c r="AH258">
        <f t="shared" si="94"/>
        <v>0</v>
      </c>
      <c r="AJ258">
        <f t="shared" si="106"/>
        <v>2131</v>
      </c>
      <c r="AK258" s="594">
        <f>SUM($X$27:X258)</f>
        <v>0</v>
      </c>
      <c r="AL258" s="594">
        <f>SUM($S$27:S258)</f>
        <v>0</v>
      </c>
      <c r="AM258" s="594">
        <f t="shared" si="107"/>
        <v>0</v>
      </c>
      <c r="AN258" s="594">
        <f t="shared" si="108"/>
        <v>0</v>
      </c>
      <c r="AO258" s="594">
        <f t="shared" si="109"/>
        <v>0</v>
      </c>
      <c r="AP258" s="594">
        <f t="shared" si="114"/>
        <v>0</v>
      </c>
      <c r="AQ258">
        <f t="shared" si="110"/>
        <v>0</v>
      </c>
      <c r="AY258" s="749">
        <f>AZ258*(FinPlan!$D$710/12)</f>
        <v>0</v>
      </c>
      <c r="AZ258" s="738">
        <f>G257*FinPlan!$D$709</f>
        <v>0</v>
      </c>
      <c r="BJ258" s="736"/>
      <c r="BK258" s="610">
        <f t="shared" si="115"/>
        <v>232</v>
      </c>
      <c r="BM258" s="612">
        <f t="shared" si="118"/>
        <v>7030</v>
      </c>
      <c r="BO258" s="612">
        <f t="shared" si="119"/>
        <v>7060</v>
      </c>
      <c r="BQ258" s="610">
        <f t="shared" si="120"/>
        <v>30</v>
      </c>
      <c r="BS258">
        <f t="shared" si="116"/>
        <v>1919</v>
      </c>
      <c r="BY258">
        <f t="shared" si="111"/>
        <v>1919</v>
      </c>
    </row>
    <row r="259" spans="2:77" x14ac:dyDescent="0.2">
      <c r="B259" s="755">
        <f t="shared" si="99"/>
        <v>234</v>
      </c>
      <c r="C259" s="736">
        <f t="shared" si="112"/>
        <v>7091</v>
      </c>
      <c r="D259" s="610">
        <f t="shared" si="113"/>
        <v>233</v>
      </c>
      <c r="E259" s="737">
        <f t="shared" si="121"/>
        <v>31</v>
      </c>
      <c r="F259" s="737">
        <f>SUM($E$27:E259)</f>
        <v>7091</v>
      </c>
      <c r="G259" s="738">
        <f t="shared" si="95"/>
        <v>0</v>
      </c>
      <c r="H259" s="739">
        <f>IF(D259&lt;=FinPlan!$D$707,PPMT(FinPlan!$D$708/12,1,FinPlan!$D$707+1-D259,G258*(-1000),0)/1000,)</f>
        <v>0</v>
      </c>
      <c r="I259" s="740">
        <f>IF(D259&lt;=FinPlan!$D$707,IPMT(FinPlan!$D$708/12,1,FinPlan!$D$707,G258*(-1000),0)/1000,)</f>
        <v>0</v>
      </c>
      <c r="L259" s="738">
        <f t="shared" si="100"/>
        <v>0</v>
      </c>
      <c r="M259" s="741">
        <f>IF(E259&lt;=0,0,1/(1+E259*FinPlan!$D$708/365))</f>
        <v>1</v>
      </c>
      <c r="N259" s="664">
        <f t="shared" si="101"/>
        <v>0</v>
      </c>
      <c r="O259" s="738">
        <f t="shared" si="96"/>
        <v>0</v>
      </c>
      <c r="P259" s="754"/>
      <c r="R259">
        <f t="shared" si="102"/>
        <v>2132</v>
      </c>
      <c r="S259" s="743">
        <f t="shared" si="97"/>
        <v>0</v>
      </c>
      <c r="T259" s="744">
        <f t="shared" si="98"/>
        <v>0</v>
      </c>
      <c r="U259" s="744">
        <f t="shared" si="103"/>
        <v>0</v>
      </c>
      <c r="V259" s="745"/>
      <c r="W259">
        <f t="shared" si="117"/>
        <v>2132</v>
      </c>
      <c r="X259" s="745">
        <v>0</v>
      </c>
      <c r="Y259" s="745"/>
      <c r="Z259" s="745"/>
      <c r="AA259">
        <f t="shared" si="92"/>
        <v>1919</v>
      </c>
      <c r="AE259">
        <f t="shared" si="104"/>
        <v>1919</v>
      </c>
      <c r="AF259">
        <f t="shared" si="105"/>
        <v>5</v>
      </c>
      <c r="AG259">
        <f t="shared" si="93"/>
        <v>0</v>
      </c>
      <c r="AH259">
        <f t="shared" si="94"/>
        <v>0</v>
      </c>
      <c r="AJ259">
        <f t="shared" si="106"/>
        <v>2132</v>
      </c>
      <c r="AK259" s="594">
        <f>SUM($X$27:X259)</f>
        <v>0</v>
      </c>
      <c r="AL259" s="594">
        <f>SUM($S$27:S259)</f>
        <v>0</v>
      </c>
      <c r="AM259" s="594">
        <f t="shared" si="107"/>
        <v>0</v>
      </c>
      <c r="AN259" s="594">
        <f t="shared" si="108"/>
        <v>0</v>
      </c>
      <c r="AO259" s="594">
        <f t="shared" si="109"/>
        <v>0</v>
      </c>
      <c r="AP259" s="594">
        <f t="shared" si="114"/>
        <v>0</v>
      </c>
      <c r="AQ259">
        <f t="shared" si="110"/>
        <v>0</v>
      </c>
      <c r="AY259" s="749">
        <f>AZ259*(FinPlan!$D$710/12)</f>
        <v>0</v>
      </c>
      <c r="AZ259" s="738">
        <f>G258*FinPlan!$D$709</f>
        <v>0</v>
      </c>
      <c r="BJ259" s="736"/>
      <c r="BK259" s="610">
        <f t="shared" si="115"/>
        <v>233</v>
      </c>
      <c r="BM259" s="612">
        <f t="shared" si="118"/>
        <v>7060</v>
      </c>
      <c r="BO259" s="612">
        <f t="shared" si="119"/>
        <v>7091</v>
      </c>
      <c r="BQ259" s="610">
        <f t="shared" si="120"/>
        <v>31</v>
      </c>
      <c r="BS259">
        <f t="shared" si="116"/>
        <v>1919</v>
      </c>
      <c r="BY259">
        <f t="shared" si="111"/>
        <v>1919</v>
      </c>
    </row>
    <row r="260" spans="2:77" x14ac:dyDescent="0.2">
      <c r="B260" s="755">
        <f t="shared" si="99"/>
        <v>235</v>
      </c>
      <c r="C260" s="736">
        <f t="shared" si="112"/>
        <v>7121</v>
      </c>
      <c r="D260" s="610">
        <f t="shared" si="113"/>
        <v>234</v>
      </c>
      <c r="E260" s="737">
        <f t="shared" si="121"/>
        <v>30</v>
      </c>
      <c r="F260" s="737">
        <f>SUM($E$27:E260)</f>
        <v>7121</v>
      </c>
      <c r="G260" s="738">
        <f t="shared" si="95"/>
        <v>0</v>
      </c>
      <c r="H260" s="739">
        <f>IF(D260&lt;=FinPlan!$D$707,PPMT(FinPlan!$D$708/12,1,FinPlan!$D$707+1-D260,G259*(-1000),0)/1000,)</f>
        <v>0</v>
      </c>
      <c r="I260" s="740">
        <f>IF(D260&lt;=FinPlan!$D$707,IPMT(FinPlan!$D$708/12,1,FinPlan!$D$707,G259*(-1000),0)/1000,)</f>
        <v>0</v>
      </c>
      <c r="L260" s="738">
        <f t="shared" si="100"/>
        <v>0</v>
      </c>
      <c r="M260" s="741">
        <f>IF(E260&lt;=0,0,1/(1+E260*FinPlan!$D$708/365))</f>
        <v>1</v>
      </c>
      <c r="N260" s="664">
        <f t="shared" si="101"/>
        <v>0</v>
      </c>
      <c r="O260" s="738">
        <f t="shared" si="96"/>
        <v>0</v>
      </c>
      <c r="P260" s="754"/>
      <c r="R260">
        <f t="shared" si="102"/>
        <v>2133</v>
      </c>
      <c r="S260" s="743">
        <f t="shared" si="97"/>
        <v>0</v>
      </c>
      <c r="T260" s="744">
        <f t="shared" si="98"/>
        <v>0</v>
      </c>
      <c r="U260" s="744">
        <f t="shared" si="103"/>
        <v>0</v>
      </c>
      <c r="V260" s="745"/>
      <c r="W260">
        <f t="shared" si="117"/>
        <v>2133</v>
      </c>
      <c r="X260" s="745">
        <v>0</v>
      </c>
      <c r="Y260" s="745"/>
      <c r="Z260" s="745"/>
      <c r="AA260">
        <f t="shared" si="92"/>
        <v>1919</v>
      </c>
      <c r="AE260">
        <f t="shared" si="104"/>
        <v>1919</v>
      </c>
      <c r="AF260">
        <f t="shared" si="105"/>
        <v>6</v>
      </c>
      <c r="AG260">
        <f t="shared" si="93"/>
        <v>0</v>
      </c>
      <c r="AH260">
        <f t="shared" si="94"/>
        <v>0</v>
      </c>
      <c r="AJ260">
        <f t="shared" si="106"/>
        <v>2133</v>
      </c>
      <c r="AK260" s="594">
        <f>SUM($X$27:X260)</f>
        <v>0</v>
      </c>
      <c r="AL260" s="594">
        <f>SUM($S$27:S260)</f>
        <v>0</v>
      </c>
      <c r="AM260" s="594">
        <f t="shared" si="107"/>
        <v>0</v>
      </c>
      <c r="AN260" s="594">
        <f t="shared" si="108"/>
        <v>0</v>
      </c>
      <c r="AO260" s="594">
        <f t="shared" si="109"/>
        <v>0</v>
      </c>
      <c r="AP260" s="594">
        <f t="shared" si="114"/>
        <v>0</v>
      </c>
      <c r="AQ260">
        <f t="shared" si="110"/>
        <v>0</v>
      </c>
      <c r="AY260" s="749">
        <f>AZ260*(FinPlan!$D$710/12)</f>
        <v>0</v>
      </c>
      <c r="AZ260" s="738">
        <f>G259*FinPlan!$D$709</f>
        <v>0</v>
      </c>
      <c r="BJ260" s="736"/>
      <c r="BK260" s="610">
        <f t="shared" si="115"/>
        <v>234</v>
      </c>
      <c r="BM260" s="612">
        <f t="shared" si="118"/>
        <v>7091</v>
      </c>
      <c r="BO260" s="612">
        <f t="shared" si="119"/>
        <v>7121</v>
      </c>
      <c r="BQ260" s="610">
        <f t="shared" si="120"/>
        <v>30</v>
      </c>
      <c r="BS260">
        <f t="shared" si="116"/>
        <v>1919</v>
      </c>
      <c r="BY260">
        <f t="shared" si="111"/>
        <v>1919</v>
      </c>
    </row>
    <row r="261" spans="2:77" x14ac:dyDescent="0.2">
      <c r="B261" s="755">
        <f t="shared" si="99"/>
        <v>236</v>
      </c>
      <c r="C261" s="736">
        <f t="shared" si="112"/>
        <v>7152</v>
      </c>
      <c r="D261" s="610">
        <f t="shared" si="113"/>
        <v>235</v>
      </c>
      <c r="E261" s="737">
        <f t="shared" si="121"/>
        <v>31</v>
      </c>
      <c r="F261" s="737">
        <f>SUM($E$27:E261)</f>
        <v>7152</v>
      </c>
      <c r="G261" s="738">
        <f t="shared" si="95"/>
        <v>0</v>
      </c>
      <c r="H261" s="739">
        <f>IF(D261&lt;=FinPlan!$D$707,PPMT(FinPlan!$D$708/12,1,FinPlan!$D$707+1-D261,G260*(-1000),0)/1000,)</f>
        <v>0</v>
      </c>
      <c r="I261" s="740">
        <f>IF(D261&lt;=FinPlan!$D$707,IPMT(FinPlan!$D$708/12,1,FinPlan!$D$707,G260*(-1000),0)/1000,)</f>
        <v>0</v>
      </c>
      <c r="L261" s="738">
        <f t="shared" si="100"/>
        <v>0</v>
      </c>
      <c r="M261" s="741">
        <f>IF(E261&lt;=0,0,1/(1+E261*FinPlan!$D$708/365))</f>
        <v>1</v>
      </c>
      <c r="N261" s="664">
        <f t="shared" si="101"/>
        <v>0</v>
      </c>
      <c r="O261" s="738">
        <f t="shared" si="96"/>
        <v>0</v>
      </c>
      <c r="P261" s="754"/>
      <c r="R261">
        <f t="shared" si="102"/>
        <v>2134</v>
      </c>
      <c r="S261" s="743">
        <f t="shared" si="97"/>
        <v>0</v>
      </c>
      <c r="T261" s="744">
        <f t="shared" si="98"/>
        <v>0</v>
      </c>
      <c r="U261" s="744">
        <f t="shared" si="103"/>
        <v>0</v>
      </c>
      <c r="V261" s="745"/>
      <c r="W261">
        <f t="shared" si="117"/>
        <v>2134</v>
      </c>
      <c r="X261" s="745">
        <v>0</v>
      </c>
      <c r="Y261" s="745"/>
      <c r="Z261" s="745"/>
      <c r="AA261">
        <f t="shared" si="92"/>
        <v>1919</v>
      </c>
      <c r="AE261">
        <f t="shared" si="104"/>
        <v>1919</v>
      </c>
      <c r="AF261">
        <f t="shared" si="105"/>
        <v>7</v>
      </c>
      <c r="AG261">
        <f t="shared" si="93"/>
        <v>0</v>
      </c>
      <c r="AH261">
        <f t="shared" si="94"/>
        <v>0</v>
      </c>
      <c r="AJ261">
        <f t="shared" si="106"/>
        <v>2134</v>
      </c>
      <c r="AK261" s="594">
        <f>SUM($X$27:X261)</f>
        <v>0</v>
      </c>
      <c r="AL261" s="594">
        <f>SUM($S$27:S261)</f>
        <v>0</v>
      </c>
      <c r="AM261" s="594">
        <f t="shared" si="107"/>
        <v>0</v>
      </c>
      <c r="AN261" s="594">
        <f t="shared" si="108"/>
        <v>0</v>
      </c>
      <c r="AO261" s="594">
        <f t="shared" si="109"/>
        <v>0</v>
      </c>
      <c r="AP261" s="594">
        <f t="shared" si="114"/>
        <v>0</v>
      </c>
      <c r="AQ261">
        <f t="shared" si="110"/>
        <v>0</v>
      </c>
      <c r="AY261" s="749">
        <f>AZ261*(FinPlan!$D$710/12)</f>
        <v>0</v>
      </c>
      <c r="AZ261" s="738">
        <f>G260*FinPlan!$D$709</f>
        <v>0</v>
      </c>
      <c r="BJ261" s="736"/>
      <c r="BK261" s="610">
        <f t="shared" si="115"/>
        <v>235</v>
      </c>
      <c r="BM261" s="612">
        <f t="shared" si="118"/>
        <v>7121</v>
      </c>
      <c r="BO261" s="612">
        <f t="shared" si="119"/>
        <v>7152</v>
      </c>
      <c r="BQ261" s="610">
        <f t="shared" si="120"/>
        <v>31</v>
      </c>
      <c r="BS261">
        <f t="shared" si="116"/>
        <v>1919</v>
      </c>
      <c r="BY261">
        <f t="shared" si="111"/>
        <v>1919</v>
      </c>
    </row>
    <row r="262" spans="2:77" x14ac:dyDescent="0.2">
      <c r="B262" s="755">
        <f t="shared" si="99"/>
        <v>237</v>
      </c>
      <c r="C262" s="736">
        <f t="shared" si="112"/>
        <v>7183</v>
      </c>
      <c r="D262" s="610">
        <f t="shared" si="113"/>
        <v>236</v>
      </c>
      <c r="E262" s="737">
        <f t="shared" si="121"/>
        <v>31</v>
      </c>
      <c r="F262" s="737">
        <f>SUM($E$27:E262)</f>
        <v>7183</v>
      </c>
      <c r="G262" s="738">
        <f t="shared" si="95"/>
        <v>0</v>
      </c>
      <c r="H262" s="739">
        <f>IF(D262&lt;=FinPlan!$D$707,PPMT(FinPlan!$D$708/12,1,FinPlan!$D$707+1-D262,G261*(-1000),0)/1000,)</f>
        <v>0</v>
      </c>
      <c r="I262" s="740">
        <f>IF(D262&lt;=FinPlan!$D$707,IPMT(FinPlan!$D$708/12,1,FinPlan!$D$707,G261*(-1000),0)/1000,)</f>
        <v>0</v>
      </c>
      <c r="L262" s="738">
        <f t="shared" si="100"/>
        <v>0</v>
      </c>
      <c r="M262" s="741">
        <f>IF(E262&lt;=0,0,1/(1+E262*FinPlan!$D$708/365))</f>
        <v>1</v>
      </c>
      <c r="N262" s="664">
        <f t="shared" si="101"/>
        <v>0</v>
      </c>
      <c r="O262" s="738">
        <f t="shared" si="96"/>
        <v>0</v>
      </c>
      <c r="P262" s="754"/>
      <c r="R262">
        <f t="shared" si="102"/>
        <v>2135</v>
      </c>
      <c r="S262" s="743">
        <f t="shared" si="97"/>
        <v>0</v>
      </c>
      <c r="T262" s="744">
        <f t="shared" si="98"/>
        <v>0</v>
      </c>
      <c r="U262" s="744">
        <f t="shared" si="103"/>
        <v>0</v>
      </c>
      <c r="V262" s="745"/>
      <c r="W262">
        <f t="shared" si="117"/>
        <v>2135</v>
      </c>
      <c r="X262" s="745">
        <v>0</v>
      </c>
      <c r="Y262" s="745"/>
      <c r="Z262" s="745"/>
      <c r="AA262">
        <f t="shared" si="92"/>
        <v>1919</v>
      </c>
      <c r="AE262">
        <f t="shared" si="104"/>
        <v>1919</v>
      </c>
      <c r="AF262">
        <f t="shared" si="105"/>
        <v>8</v>
      </c>
      <c r="AG262">
        <f t="shared" si="93"/>
        <v>0</v>
      </c>
      <c r="AH262">
        <f t="shared" si="94"/>
        <v>0</v>
      </c>
      <c r="AJ262">
        <f t="shared" si="106"/>
        <v>2135</v>
      </c>
      <c r="AK262" s="594">
        <f>SUM($X$27:X262)</f>
        <v>0</v>
      </c>
      <c r="AL262" s="594">
        <f>SUM($S$27:S262)</f>
        <v>0</v>
      </c>
      <c r="AM262" s="594">
        <f t="shared" si="107"/>
        <v>0</v>
      </c>
      <c r="AN262" s="594">
        <f t="shared" si="108"/>
        <v>0</v>
      </c>
      <c r="AO262" s="594">
        <f t="shared" si="109"/>
        <v>0</v>
      </c>
      <c r="AP262" s="594">
        <f t="shared" si="114"/>
        <v>0</v>
      </c>
      <c r="AQ262">
        <f t="shared" si="110"/>
        <v>0</v>
      </c>
      <c r="AY262" s="749">
        <f>AZ262*(FinPlan!$D$710/12)</f>
        <v>0</v>
      </c>
      <c r="AZ262" s="738">
        <f>G261*FinPlan!$D$709</f>
        <v>0</v>
      </c>
      <c r="BJ262" s="736"/>
      <c r="BK262" s="610">
        <f t="shared" si="115"/>
        <v>236</v>
      </c>
      <c r="BM262" s="612">
        <f t="shared" si="118"/>
        <v>7152</v>
      </c>
      <c r="BO262" s="612">
        <f t="shared" si="119"/>
        <v>7183</v>
      </c>
      <c r="BQ262" s="610">
        <f t="shared" si="120"/>
        <v>31</v>
      </c>
      <c r="BS262">
        <f t="shared" si="116"/>
        <v>1919</v>
      </c>
      <c r="BY262">
        <f t="shared" si="111"/>
        <v>1919</v>
      </c>
    </row>
    <row r="263" spans="2:77" x14ac:dyDescent="0.2">
      <c r="B263" s="755">
        <f t="shared" si="99"/>
        <v>238</v>
      </c>
      <c r="C263" s="736">
        <f t="shared" si="112"/>
        <v>7213</v>
      </c>
      <c r="D263" s="610">
        <f t="shared" si="113"/>
        <v>237</v>
      </c>
      <c r="E263" s="737">
        <f t="shared" si="121"/>
        <v>30</v>
      </c>
      <c r="F263" s="737">
        <f>SUM($E$27:E263)</f>
        <v>7213</v>
      </c>
      <c r="G263" s="738">
        <f t="shared" si="95"/>
        <v>0</v>
      </c>
      <c r="H263" s="739">
        <f>IF(D263&lt;=FinPlan!$D$707,PPMT(FinPlan!$D$708/12,1,FinPlan!$D$707+1-D263,G262*(-1000),0)/1000,)</f>
        <v>0</v>
      </c>
      <c r="I263" s="740">
        <f>IF(D263&lt;=FinPlan!$D$707,IPMT(FinPlan!$D$708/12,1,FinPlan!$D$707,G262*(-1000),0)/1000,)</f>
        <v>0</v>
      </c>
      <c r="L263" s="738">
        <f t="shared" si="100"/>
        <v>0</v>
      </c>
      <c r="M263" s="741">
        <f>IF(E263&lt;=0,0,1/(1+E263*FinPlan!$D$708/365))</f>
        <v>1</v>
      </c>
      <c r="N263" s="664">
        <f t="shared" si="101"/>
        <v>0</v>
      </c>
      <c r="O263" s="738">
        <f t="shared" si="96"/>
        <v>0</v>
      </c>
      <c r="P263" s="754"/>
      <c r="R263">
        <f t="shared" si="102"/>
        <v>2136</v>
      </c>
      <c r="S263" s="743">
        <f t="shared" si="97"/>
        <v>0</v>
      </c>
      <c r="T263" s="744">
        <f t="shared" si="98"/>
        <v>0</v>
      </c>
      <c r="U263" s="744">
        <f t="shared" si="103"/>
        <v>0</v>
      </c>
      <c r="V263" s="745"/>
      <c r="W263">
        <f t="shared" si="117"/>
        <v>2136</v>
      </c>
      <c r="X263" s="745">
        <v>0</v>
      </c>
      <c r="Y263" s="745"/>
      <c r="Z263" s="745"/>
      <c r="AA263">
        <f t="shared" si="92"/>
        <v>1919</v>
      </c>
      <c r="AE263">
        <f t="shared" si="104"/>
        <v>1919</v>
      </c>
      <c r="AF263">
        <f t="shared" si="105"/>
        <v>9</v>
      </c>
      <c r="AG263">
        <f t="shared" si="93"/>
        <v>0</v>
      </c>
      <c r="AH263">
        <f t="shared" si="94"/>
        <v>0</v>
      </c>
      <c r="AJ263">
        <f t="shared" si="106"/>
        <v>2136</v>
      </c>
      <c r="AK263" s="594">
        <f>SUM($X$27:X263)</f>
        <v>0</v>
      </c>
      <c r="AL263" s="594">
        <f>SUM($S$27:S263)</f>
        <v>0</v>
      </c>
      <c r="AM263" s="594">
        <f t="shared" si="107"/>
        <v>0</v>
      </c>
      <c r="AN263" s="594">
        <f t="shared" si="108"/>
        <v>0</v>
      </c>
      <c r="AO263" s="594">
        <f t="shared" si="109"/>
        <v>0</v>
      </c>
      <c r="AP263" s="594">
        <f t="shared" si="114"/>
        <v>0</v>
      </c>
      <c r="AQ263">
        <f t="shared" si="110"/>
        <v>0</v>
      </c>
      <c r="AY263" s="749">
        <f>AZ263*(FinPlan!$D$710/12)</f>
        <v>0</v>
      </c>
      <c r="AZ263" s="738">
        <f>G262*FinPlan!$D$709</f>
        <v>0</v>
      </c>
      <c r="BJ263" s="736"/>
      <c r="BK263" s="610">
        <f t="shared" si="115"/>
        <v>237</v>
      </c>
      <c r="BM263" s="612">
        <f t="shared" si="118"/>
        <v>7183</v>
      </c>
      <c r="BO263" s="612">
        <f t="shared" si="119"/>
        <v>7213</v>
      </c>
      <c r="BQ263" s="610">
        <f t="shared" si="120"/>
        <v>30</v>
      </c>
      <c r="BS263">
        <f t="shared" si="116"/>
        <v>1919</v>
      </c>
      <c r="BY263">
        <f t="shared" si="111"/>
        <v>1919</v>
      </c>
    </row>
    <row r="264" spans="2:77" x14ac:dyDescent="0.2">
      <c r="B264" s="755">
        <f t="shared" si="99"/>
        <v>239</v>
      </c>
      <c r="C264" s="736">
        <f t="shared" si="112"/>
        <v>7244</v>
      </c>
      <c r="D264" s="610">
        <f t="shared" si="113"/>
        <v>238</v>
      </c>
      <c r="E264" s="737">
        <f t="shared" si="121"/>
        <v>31</v>
      </c>
      <c r="F264" s="737">
        <f>SUM($E$27:E264)</f>
        <v>7244</v>
      </c>
      <c r="G264" s="738">
        <f t="shared" si="95"/>
        <v>0</v>
      </c>
      <c r="H264" s="739">
        <f>IF(D264&lt;=FinPlan!$D$707,PPMT(FinPlan!$D$708/12,1,FinPlan!$D$707+1-D264,G263*(-1000),0)/1000,)</f>
        <v>0</v>
      </c>
      <c r="I264" s="740">
        <f>IF(D264&lt;=FinPlan!$D$707,IPMT(FinPlan!$D$708/12,1,FinPlan!$D$707,G263*(-1000),0)/1000,)</f>
        <v>0</v>
      </c>
      <c r="L264" s="738">
        <f t="shared" si="100"/>
        <v>0</v>
      </c>
      <c r="M264" s="741">
        <f>IF(E264&lt;=0,0,1/(1+E264*FinPlan!$D$708/365))</f>
        <v>1</v>
      </c>
      <c r="N264" s="664">
        <f t="shared" si="101"/>
        <v>0</v>
      </c>
      <c r="O264" s="738">
        <f t="shared" si="96"/>
        <v>0</v>
      </c>
      <c r="P264" s="754"/>
      <c r="R264">
        <f t="shared" si="102"/>
        <v>2137</v>
      </c>
      <c r="S264" s="743">
        <f t="shared" si="97"/>
        <v>0</v>
      </c>
      <c r="T264" s="744">
        <f t="shared" si="98"/>
        <v>0</v>
      </c>
      <c r="U264" s="744">
        <f t="shared" si="103"/>
        <v>0</v>
      </c>
      <c r="V264" s="745"/>
      <c r="W264">
        <f t="shared" si="117"/>
        <v>2137</v>
      </c>
      <c r="X264" s="745">
        <v>0</v>
      </c>
      <c r="Y264" s="745"/>
      <c r="Z264" s="745"/>
      <c r="AA264">
        <f t="shared" si="92"/>
        <v>1919</v>
      </c>
      <c r="AE264">
        <f t="shared" si="104"/>
        <v>1919</v>
      </c>
      <c r="AF264">
        <f t="shared" si="105"/>
        <v>10</v>
      </c>
      <c r="AG264">
        <f t="shared" si="93"/>
        <v>0</v>
      </c>
      <c r="AH264">
        <f t="shared" si="94"/>
        <v>0</v>
      </c>
      <c r="AJ264">
        <f t="shared" si="106"/>
        <v>2137</v>
      </c>
      <c r="AK264" s="594">
        <f>SUM($X$27:X264)</f>
        <v>0</v>
      </c>
      <c r="AL264" s="594">
        <f>SUM($S$27:S264)</f>
        <v>0</v>
      </c>
      <c r="AM264" s="594">
        <f t="shared" si="107"/>
        <v>0</v>
      </c>
      <c r="AN264" s="594">
        <f t="shared" si="108"/>
        <v>0</v>
      </c>
      <c r="AO264" s="594">
        <f t="shared" si="109"/>
        <v>0</v>
      </c>
      <c r="AP264" s="594">
        <f t="shared" si="114"/>
        <v>0</v>
      </c>
      <c r="AQ264">
        <f t="shared" si="110"/>
        <v>0</v>
      </c>
      <c r="AY264" s="749">
        <f>AZ264*(FinPlan!$D$710/12)</f>
        <v>0</v>
      </c>
      <c r="AZ264" s="738">
        <f>G263*FinPlan!$D$709</f>
        <v>0</v>
      </c>
      <c r="BJ264" s="736"/>
      <c r="BK264" s="610">
        <f t="shared" si="115"/>
        <v>238</v>
      </c>
      <c r="BM264" s="612">
        <f t="shared" si="118"/>
        <v>7213</v>
      </c>
      <c r="BO264" s="612">
        <f t="shared" si="119"/>
        <v>7244</v>
      </c>
      <c r="BQ264" s="610">
        <f t="shared" si="120"/>
        <v>31</v>
      </c>
      <c r="BS264">
        <f t="shared" si="116"/>
        <v>1919</v>
      </c>
      <c r="BY264">
        <f t="shared" si="111"/>
        <v>1919</v>
      </c>
    </row>
    <row r="265" spans="2:77" x14ac:dyDescent="0.2">
      <c r="B265" s="755">
        <f t="shared" si="99"/>
        <v>240</v>
      </c>
      <c r="C265" s="736">
        <f t="shared" si="112"/>
        <v>7274</v>
      </c>
      <c r="D265" s="610">
        <f t="shared" si="113"/>
        <v>239</v>
      </c>
      <c r="E265" s="737">
        <f t="shared" si="121"/>
        <v>30</v>
      </c>
      <c r="F265" s="737">
        <f>SUM($E$27:E265)</f>
        <v>7274</v>
      </c>
      <c r="G265" s="738">
        <f t="shared" si="95"/>
        <v>0</v>
      </c>
      <c r="H265" s="739">
        <f>IF(D265&lt;=FinPlan!$D$707,PPMT(FinPlan!$D$708/12,1,FinPlan!$D$707+1-D265,G264*(-1000),0)/1000,)</f>
        <v>0</v>
      </c>
      <c r="I265" s="740">
        <f>IF(D265&lt;=FinPlan!$D$707,IPMT(FinPlan!$D$708/12,1,FinPlan!$D$707,G264*(-1000),0)/1000,)</f>
        <v>0</v>
      </c>
      <c r="L265" s="738">
        <f t="shared" si="100"/>
        <v>0</v>
      </c>
      <c r="M265" s="741">
        <f>IF(E265&lt;=0,0,1/(1+E265*FinPlan!$D$708/365))</f>
        <v>1</v>
      </c>
      <c r="N265" s="664">
        <f t="shared" si="101"/>
        <v>0</v>
      </c>
      <c r="O265" s="738">
        <f t="shared" si="96"/>
        <v>0</v>
      </c>
      <c r="P265" s="754"/>
      <c r="R265">
        <f t="shared" si="102"/>
        <v>2138</v>
      </c>
      <c r="S265" s="743">
        <f t="shared" si="97"/>
        <v>0</v>
      </c>
      <c r="T265" s="744">
        <f t="shared" si="98"/>
        <v>0</v>
      </c>
      <c r="U265" s="744">
        <f t="shared" si="103"/>
        <v>0</v>
      </c>
      <c r="V265" s="745"/>
      <c r="W265">
        <f t="shared" si="117"/>
        <v>2138</v>
      </c>
      <c r="X265" s="745">
        <v>0</v>
      </c>
      <c r="Y265" s="745"/>
      <c r="Z265" s="745"/>
      <c r="AA265">
        <f t="shared" si="92"/>
        <v>1919</v>
      </c>
      <c r="AE265">
        <f t="shared" si="104"/>
        <v>1919</v>
      </c>
      <c r="AF265">
        <f t="shared" si="105"/>
        <v>11</v>
      </c>
      <c r="AG265">
        <f t="shared" si="93"/>
        <v>0</v>
      </c>
      <c r="AH265">
        <f t="shared" si="94"/>
        <v>0</v>
      </c>
      <c r="AJ265">
        <f t="shared" si="106"/>
        <v>2138</v>
      </c>
      <c r="AK265" s="594">
        <f>SUM($X$27:X265)</f>
        <v>0</v>
      </c>
      <c r="AL265" s="594">
        <f>SUM($S$27:S265)</f>
        <v>0</v>
      </c>
      <c r="AM265" s="594">
        <f t="shared" si="107"/>
        <v>0</v>
      </c>
      <c r="AN265" s="594">
        <f t="shared" si="108"/>
        <v>0</v>
      </c>
      <c r="AO265" s="594">
        <f t="shared" si="109"/>
        <v>0</v>
      </c>
      <c r="AP265" s="594">
        <f t="shared" si="114"/>
        <v>0</v>
      </c>
      <c r="AQ265">
        <f t="shared" si="110"/>
        <v>0</v>
      </c>
      <c r="AY265" s="749">
        <f>AZ265*(FinPlan!$D$710/12)</f>
        <v>0</v>
      </c>
      <c r="AZ265" s="738">
        <f>G264*FinPlan!$D$709</f>
        <v>0</v>
      </c>
      <c r="BJ265" s="736"/>
      <c r="BK265" s="610">
        <f t="shared" si="115"/>
        <v>239</v>
      </c>
      <c r="BM265" s="612">
        <f t="shared" si="118"/>
        <v>7244</v>
      </c>
      <c r="BO265" s="612">
        <f t="shared" si="119"/>
        <v>7274</v>
      </c>
      <c r="BQ265" s="610">
        <f t="shared" si="120"/>
        <v>30</v>
      </c>
      <c r="BS265">
        <f t="shared" si="116"/>
        <v>1919</v>
      </c>
      <c r="BY265">
        <f t="shared" si="111"/>
        <v>1919</v>
      </c>
    </row>
    <row r="266" spans="2:77" x14ac:dyDescent="0.2">
      <c r="B266" s="755">
        <f t="shared" si="99"/>
        <v>241</v>
      </c>
      <c r="C266" s="736">
        <f t="shared" si="112"/>
        <v>7305</v>
      </c>
      <c r="D266" s="610">
        <f t="shared" si="113"/>
        <v>240</v>
      </c>
      <c r="E266" s="737">
        <f t="shared" si="121"/>
        <v>31</v>
      </c>
      <c r="F266" s="737">
        <f>SUM($E$27:E266)</f>
        <v>7305</v>
      </c>
      <c r="G266" s="738">
        <f t="shared" si="95"/>
        <v>0</v>
      </c>
      <c r="H266" s="739">
        <f>IF(D266&lt;=FinPlan!$D$707,PPMT(FinPlan!$D$708/12,1,FinPlan!$D$707+1-D266,G265*(-1000),0)/1000,)</f>
        <v>0</v>
      </c>
      <c r="I266" s="740">
        <f>IF(D266&lt;=FinPlan!$D$707,IPMT(FinPlan!$D$708/12,1,FinPlan!$D$707,G265*(-1000),0)/1000,)</f>
        <v>0</v>
      </c>
      <c r="L266" s="738">
        <f t="shared" si="100"/>
        <v>0</v>
      </c>
      <c r="M266" s="741">
        <f>IF(E266&lt;=0,0,1/(1+E266*FinPlan!$D$708/365))</f>
        <v>1</v>
      </c>
      <c r="N266" s="664">
        <f t="shared" si="101"/>
        <v>0</v>
      </c>
      <c r="O266" s="738">
        <f t="shared" si="96"/>
        <v>0</v>
      </c>
      <c r="P266" s="754"/>
      <c r="R266">
        <f t="shared" si="102"/>
        <v>2139</v>
      </c>
      <c r="S266" s="743">
        <f t="shared" si="97"/>
        <v>0</v>
      </c>
      <c r="T266" s="744">
        <f t="shared" si="98"/>
        <v>0</v>
      </c>
      <c r="U266" s="744">
        <f t="shared" si="103"/>
        <v>0</v>
      </c>
      <c r="V266" s="745"/>
      <c r="W266">
        <f t="shared" si="117"/>
        <v>2139</v>
      </c>
      <c r="X266" s="745">
        <v>0</v>
      </c>
      <c r="Y266" s="745"/>
      <c r="Z266" s="745"/>
      <c r="AA266">
        <f t="shared" si="92"/>
        <v>1919</v>
      </c>
      <c r="AE266">
        <f t="shared" si="104"/>
        <v>1919</v>
      </c>
      <c r="AF266">
        <f t="shared" si="105"/>
        <v>12</v>
      </c>
      <c r="AG266">
        <f t="shared" si="93"/>
        <v>0</v>
      </c>
      <c r="AH266">
        <f t="shared" si="94"/>
        <v>0</v>
      </c>
      <c r="AJ266">
        <f t="shared" si="106"/>
        <v>2139</v>
      </c>
      <c r="AK266" s="594">
        <f>SUM($X$27:X266)</f>
        <v>0</v>
      </c>
      <c r="AL266" s="594">
        <f>SUM($S$27:S266)</f>
        <v>0</v>
      </c>
      <c r="AM266" s="594">
        <f t="shared" si="107"/>
        <v>0</v>
      </c>
      <c r="AN266" s="594">
        <f t="shared" si="108"/>
        <v>0</v>
      </c>
      <c r="AO266" s="594">
        <f t="shared" si="109"/>
        <v>0</v>
      </c>
      <c r="AP266" s="594">
        <f t="shared" si="114"/>
        <v>0</v>
      </c>
      <c r="AQ266">
        <f t="shared" si="110"/>
        <v>0</v>
      </c>
      <c r="AY266" s="749">
        <f>AZ266*(FinPlan!$D$710/12)</f>
        <v>0</v>
      </c>
      <c r="AZ266" s="738">
        <f>G265*FinPlan!$D$709</f>
        <v>0</v>
      </c>
      <c r="BJ266" s="736"/>
      <c r="BK266" s="610">
        <f t="shared" si="115"/>
        <v>240</v>
      </c>
      <c r="BM266" s="612">
        <f t="shared" si="118"/>
        <v>7274</v>
      </c>
      <c r="BO266" s="612">
        <f t="shared" si="119"/>
        <v>7305</v>
      </c>
      <c r="BQ266" s="610">
        <f t="shared" si="120"/>
        <v>31</v>
      </c>
      <c r="BS266">
        <f t="shared" si="116"/>
        <v>1919</v>
      </c>
      <c r="BY266">
        <f t="shared" si="111"/>
        <v>1919</v>
      </c>
    </row>
    <row r="267" spans="2:77" x14ac:dyDescent="0.2">
      <c r="B267" s="755">
        <f t="shared" si="99"/>
        <v>242</v>
      </c>
      <c r="C267" s="736">
        <f t="shared" si="112"/>
        <v>7336</v>
      </c>
      <c r="D267" s="610">
        <f t="shared" si="113"/>
        <v>241</v>
      </c>
      <c r="E267" s="737">
        <f t="shared" si="121"/>
        <v>31</v>
      </c>
      <c r="F267" s="737">
        <f>SUM($E$27:E267)</f>
        <v>7336</v>
      </c>
      <c r="G267" s="738">
        <f t="shared" si="95"/>
        <v>0</v>
      </c>
      <c r="H267" s="739">
        <f>IF(D267&lt;=FinPlan!$D$707,PPMT(FinPlan!$D$708/12,1,FinPlan!$D$707+1-D267,G266*(-1000),0)/1000,)</f>
        <v>0</v>
      </c>
      <c r="I267" s="740">
        <f>IF(D267&lt;=FinPlan!$D$707,IPMT(FinPlan!$D$708/12,1,FinPlan!$D$707,G266*(-1000),0)/1000,)</f>
        <v>0</v>
      </c>
      <c r="L267" s="738">
        <f t="shared" si="100"/>
        <v>0</v>
      </c>
      <c r="M267" s="741">
        <f>IF(E267&lt;=0,0,1/(1+E267*FinPlan!$D$708/365))</f>
        <v>1</v>
      </c>
      <c r="N267" s="664">
        <f t="shared" si="101"/>
        <v>0</v>
      </c>
      <c r="O267" s="738">
        <f t="shared" si="96"/>
        <v>0</v>
      </c>
      <c r="P267" s="754"/>
      <c r="R267">
        <f t="shared" si="102"/>
        <v>2140</v>
      </c>
      <c r="S267" s="743">
        <f t="shared" si="97"/>
        <v>0</v>
      </c>
      <c r="T267" s="744">
        <f t="shared" si="98"/>
        <v>0</v>
      </c>
      <c r="U267" s="744">
        <f t="shared" si="103"/>
        <v>0</v>
      </c>
      <c r="V267" s="745"/>
      <c r="W267">
        <f t="shared" si="117"/>
        <v>2140</v>
      </c>
      <c r="X267" s="745">
        <v>0</v>
      </c>
      <c r="Y267" s="745"/>
      <c r="Z267" s="745"/>
      <c r="AA267">
        <f t="shared" si="92"/>
        <v>1920</v>
      </c>
      <c r="AE267">
        <f t="shared" si="104"/>
        <v>1920</v>
      </c>
      <c r="AF267">
        <f t="shared" si="105"/>
        <v>1</v>
      </c>
      <c r="AG267">
        <f t="shared" si="93"/>
        <v>0</v>
      </c>
      <c r="AH267">
        <f t="shared" si="94"/>
        <v>0</v>
      </c>
      <c r="AJ267">
        <f t="shared" si="106"/>
        <v>2140</v>
      </c>
      <c r="AK267" s="594">
        <f>SUM($X$27:X267)</f>
        <v>0</v>
      </c>
      <c r="AL267" s="594">
        <f>SUM($S$27:S267)</f>
        <v>0</v>
      </c>
      <c r="AM267" s="594">
        <f t="shared" si="107"/>
        <v>0</v>
      </c>
      <c r="AN267" s="594">
        <f t="shared" si="108"/>
        <v>0</v>
      </c>
      <c r="AO267" s="594">
        <f t="shared" si="109"/>
        <v>0</v>
      </c>
      <c r="AP267" s="594">
        <f t="shared" si="114"/>
        <v>0</v>
      </c>
      <c r="AQ267">
        <f t="shared" si="110"/>
        <v>0</v>
      </c>
      <c r="AY267" s="749">
        <f>AZ267*(FinPlan!$D$710/12)</f>
        <v>0</v>
      </c>
      <c r="AZ267" s="738">
        <f>G266*FinPlan!$D$709</f>
        <v>0</v>
      </c>
      <c r="BJ267" s="736"/>
      <c r="BK267" s="610">
        <f t="shared" si="115"/>
        <v>241</v>
      </c>
      <c r="BM267" s="612">
        <f t="shared" si="118"/>
        <v>7305</v>
      </c>
      <c r="BO267" s="612">
        <f t="shared" si="119"/>
        <v>7336</v>
      </c>
      <c r="BQ267" s="610">
        <f t="shared" si="120"/>
        <v>31</v>
      </c>
      <c r="BS267">
        <f t="shared" si="116"/>
        <v>1920</v>
      </c>
      <c r="BY267">
        <f t="shared" si="111"/>
        <v>1920</v>
      </c>
    </row>
    <row r="268" spans="2:77" x14ac:dyDescent="0.2">
      <c r="B268" s="755">
        <f t="shared" si="99"/>
        <v>243</v>
      </c>
      <c r="C268" s="736">
        <f t="shared" si="112"/>
        <v>7365</v>
      </c>
      <c r="D268" s="610">
        <f t="shared" si="113"/>
        <v>242</v>
      </c>
      <c r="E268" s="737">
        <f t="shared" si="121"/>
        <v>29</v>
      </c>
      <c r="F268" s="737">
        <f>SUM($E$27:E268)</f>
        <v>7365</v>
      </c>
      <c r="G268" s="738">
        <f t="shared" si="95"/>
        <v>0</v>
      </c>
      <c r="H268" s="739">
        <f>IF(D268&lt;=FinPlan!$D$707,PPMT(FinPlan!$D$708/12,1,FinPlan!$D$707+1-D268,G267*(-1000),0)/1000,)</f>
        <v>0</v>
      </c>
      <c r="I268" s="740">
        <f>IF(D268&lt;=FinPlan!$D$707,IPMT(FinPlan!$D$708/12,1,FinPlan!$D$707,G267*(-1000),0)/1000,)</f>
        <v>0</v>
      </c>
      <c r="L268" s="738">
        <f t="shared" si="100"/>
        <v>0</v>
      </c>
      <c r="M268" s="741">
        <f>IF(E268&lt;=0,0,1/(1+E268*FinPlan!$D$708/365))</f>
        <v>1</v>
      </c>
      <c r="N268" s="664">
        <f t="shared" si="101"/>
        <v>0</v>
      </c>
      <c r="O268" s="738">
        <f t="shared" si="96"/>
        <v>0</v>
      </c>
      <c r="P268" s="754"/>
      <c r="R268">
        <f t="shared" si="102"/>
        <v>2141</v>
      </c>
      <c r="S268" s="743">
        <f t="shared" si="97"/>
        <v>0</v>
      </c>
      <c r="T268" s="744">
        <f t="shared" si="98"/>
        <v>0</v>
      </c>
      <c r="U268" s="744">
        <f t="shared" si="103"/>
        <v>0</v>
      </c>
      <c r="V268" s="745"/>
      <c r="W268">
        <f t="shared" si="117"/>
        <v>2141</v>
      </c>
      <c r="X268" s="745">
        <v>0</v>
      </c>
      <c r="Y268" s="745"/>
      <c r="Z268" s="745"/>
      <c r="AA268">
        <f t="shared" si="92"/>
        <v>1920</v>
      </c>
      <c r="AE268">
        <f t="shared" si="104"/>
        <v>1920</v>
      </c>
      <c r="AF268">
        <f t="shared" si="105"/>
        <v>2</v>
      </c>
      <c r="AG268">
        <f t="shared" si="93"/>
        <v>0</v>
      </c>
      <c r="AH268">
        <f t="shared" si="94"/>
        <v>0</v>
      </c>
      <c r="AJ268">
        <f t="shared" si="106"/>
        <v>2141</v>
      </c>
      <c r="AK268" s="594">
        <f>SUM($X$27:X268)</f>
        <v>0</v>
      </c>
      <c r="AL268" s="594">
        <f>SUM($S$27:S268)</f>
        <v>0</v>
      </c>
      <c r="AM268" s="594">
        <f t="shared" si="107"/>
        <v>0</v>
      </c>
      <c r="AN268" s="594">
        <f t="shared" si="108"/>
        <v>0</v>
      </c>
      <c r="AO268" s="594">
        <f t="shared" si="109"/>
        <v>0</v>
      </c>
      <c r="AP268" s="594">
        <f t="shared" si="114"/>
        <v>0</v>
      </c>
      <c r="AQ268">
        <f t="shared" si="110"/>
        <v>0</v>
      </c>
      <c r="AY268" s="749">
        <f>AZ268*(FinPlan!$D$710/12)</f>
        <v>0</v>
      </c>
      <c r="AZ268" s="738">
        <f>G267*FinPlan!$D$709</f>
        <v>0</v>
      </c>
      <c r="BJ268" s="736"/>
      <c r="BK268" s="610">
        <f t="shared" si="115"/>
        <v>242</v>
      </c>
      <c r="BM268" s="612">
        <f t="shared" si="118"/>
        <v>7336</v>
      </c>
      <c r="BO268" s="612">
        <f t="shared" si="119"/>
        <v>7365</v>
      </c>
      <c r="BQ268" s="610">
        <f t="shared" si="120"/>
        <v>29</v>
      </c>
      <c r="BS268">
        <f t="shared" si="116"/>
        <v>1920</v>
      </c>
      <c r="BY268">
        <f t="shared" si="111"/>
        <v>1920</v>
      </c>
    </row>
    <row r="269" spans="2:77" x14ac:dyDescent="0.2">
      <c r="B269" s="755">
        <f t="shared" si="99"/>
        <v>244</v>
      </c>
      <c r="C269" s="736">
        <f t="shared" si="112"/>
        <v>7396</v>
      </c>
      <c r="D269" s="610">
        <f t="shared" si="113"/>
        <v>243</v>
      </c>
      <c r="E269" s="737">
        <f t="shared" si="121"/>
        <v>31</v>
      </c>
      <c r="F269" s="737">
        <f>SUM($E$27:E269)</f>
        <v>7396</v>
      </c>
      <c r="G269" s="738">
        <f t="shared" si="95"/>
        <v>0</v>
      </c>
      <c r="H269" s="739">
        <f>IF(D269&lt;=FinPlan!$D$707,PPMT(FinPlan!$D$708/12,1,FinPlan!$D$707+1-D269,G268*(-1000),0)/1000,)</f>
        <v>0</v>
      </c>
      <c r="I269" s="740">
        <f>IF(D269&lt;=FinPlan!$D$707,IPMT(FinPlan!$D$708/12,1,FinPlan!$D$707,G268*(-1000),0)/1000,)</f>
        <v>0</v>
      </c>
      <c r="L269" s="738">
        <f t="shared" si="100"/>
        <v>0</v>
      </c>
      <c r="M269" s="741">
        <f>IF(E269&lt;=0,0,1/(1+E269*FinPlan!$D$708/365))</f>
        <v>1</v>
      </c>
      <c r="N269" s="664">
        <f t="shared" si="101"/>
        <v>0</v>
      </c>
      <c r="O269" s="738">
        <f t="shared" si="96"/>
        <v>0</v>
      </c>
      <c r="P269" s="754"/>
      <c r="R269">
        <f t="shared" si="102"/>
        <v>2142</v>
      </c>
      <c r="S269" s="743">
        <f t="shared" si="97"/>
        <v>0</v>
      </c>
      <c r="T269" s="744">
        <f t="shared" si="98"/>
        <v>0</v>
      </c>
      <c r="U269" s="744">
        <f t="shared" si="103"/>
        <v>0</v>
      </c>
      <c r="V269" s="745"/>
      <c r="W269">
        <f t="shared" si="117"/>
        <v>2142</v>
      </c>
      <c r="X269" s="745">
        <v>0</v>
      </c>
      <c r="Y269" s="745"/>
      <c r="Z269" s="745"/>
      <c r="AA269">
        <f t="shared" si="92"/>
        <v>1920</v>
      </c>
      <c r="AE269">
        <f t="shared" si="104"/>
        <v>1920</v>
      </c>
      <c r="AF269">
        <f t="shared" si="105"/>
        <v>3</v>
      </c>
      <c r="AG269">
        <f t="shared" si="93"/>
        <v>0</v>
      </c>
      <c r="AH269">
        <f t="shared" si="94"/>
        <v>0</v>
      </c>
      <c r="AJ269">
        <f t="shared" si="106"/>
        <v>2142</v>
      </c>
      <c r="AK269" s="594">
        <f>SUM($X$27:X269)</f>
        <v>0</v>
      </c>
      <c r="AL269" s="594">
        <f>SUM($S$27:S269)</f>
        <v>0</v>
      </c>
      <c r="AM269" s="594">
        <f t="shared" si="107"/>
        <v>0</v>
      </c>
      <c r="AN269" s="594">
        <f t="shared" si="108"/>
        <v>0</v>
      </c>
      <c r="AO269" s="594">
        <f t="shared" si="109"/>
        <v>0</v>
      </c>
      <c r="AP269" s="594">
        <f t="shared" si="114"/>
        <v>0</v>
      </c>
      <c r="AQ269">
        <f t="shared" si="110"/>
        <v>0</v>
      </c>
      <c r="AY269" s="749">
        <f>AZ269*(FinPlan!$D$710/12)</f>
        <v>0</v>
      </c>
      <c r="AZ269" s="738">
        <f>G268*FinPlan!$D$709</f>
        <v>0</v>
      </c>
      <c r="BJ269" s="736"/>
      <c r="BK269" s="610">
        <f t="shared" si="115"/>
        <v>243</v>
      </c>
      <c r="BM269" s="612">
        <f t="shared" si="118"/>
        <v>7365</v>
      </c>
      <c r="BO269" s="612">
        <f t="shared" si="119"/>
        <v>7396</v>
      </c>
      <c r="BQ269" s="610">
        <f t="shared" si="120"/>
        <v>31</v>
      </c>
      <c r="BS269">
        <f t="shared" si="116"/>
        <v>1920</v>
      </c>
      <c r="BY269">
        <f t="shared" si="111"/>
        <v>1920</v>
      </c>
    </row>
    <row r="270" spans="2:77" x14ac:dyDescent="0.2">
      <c r="B270" s="755">
        <f t="shared" si="99"/>
        <v>245</v>
      </c>
      <c r="C270" s="736">
        <f t="shared" si="112"/>
        <v>7426</v>
      </c>
      <c r="D270" s="610">
        <f t="shared" si="113"/>
        <v>244</v>
      </c>
      <c r="E270" s="737">
        <f t="shared" si="121"/>
        <v>30</v>
      </c>
      <c r="F270" s="737">
        <f>SUM($E$27:E270)</f>
        <v>7426</v>
      </c>
      <c r="G270" s="738">
        <f t="shared" si="95"/>
        <v>0</v>
      </c>
      <c r="H270" s="739">
        <f>IF(D270&lt;=FinPlan!$D$707,PPMT(FinPlan!$D$708/12,1,FinPlan!$D$707+1-D270,G269*(-1000),0)/1000,)</f>
        <v>0</v>
      </c>
      <c r="I270" s="740">
        <f>IF(D270&lt;=FinPlan!$D$707,IPMT(FinPlan!$D$708/12,1,FinPlan!$D$707,G269*(-1000),0)/1000,)</f>
        <v>0</v>
      </c>
      <c r="L270" s="738">
        <f t="shared" si="100"/>
        <v>0</v>
      </c>
      <c r="M270" s="741">
        <f>IF(E270&lt;=0,0,1/(1+E270*FinPlan!$D$708/365))</f>
        <v>1</v>
      </c>
      <c r="N270" s="664">
        <f t="shared" si="101"/>
        <v>0</v>
      </c>
      <c r="O270" s="738">
        <f t="shared" si="96"/>
        <v>0</v>
      </c>
      <c r="P270" s="754"/>
      <c r="R270">
        <f t="shared" si="102"/>
        <v>2143</v>
      </c>
      <c r="S270" s="743">
        <f t="shared" si="97"/>
        <v>0</v>
      </c>
      <c r="T270" s="744">
        <f t="shared" si="98"/>
        <v>0</v>
      </c>
      <c r="U270" s="744">
        <f t="shared" si="103"/>
        <v>0</v>
      </c>
      <c r="V270" s="745"/>
      <c r="W270">
        <f t="shared" si="117"/>
        <v>2143</v>
      </c>
      <c r="X270" s="745">
        <v>0</v>
      </c>
      <c r="Y270" s="745"/>
      <c r="Z270" s="745"/>
      <c r="AA270">
        <f t="shared" si="92"/>
        <v>1920</v>
      </c>
      <c r="AE270">
        <f t="shared" si="104"/>
        <v>1920</v>
      </c>
      <c r="AF270">
        <f t="shared" si="105"/>
        <v>4</v>
      </c>
      <c r="AG270">
        <f t="shared" si="93"/>
        <v>0</v>
      </c>
      <c r="AH270">
        <f t="shared" si="94"/>
        <v>0</v>
      </c>
      <c r="AJ270">
        <f t="shared" si="106"/>
        <v>2143</v>
      </c>
      <c r="AK270" s="594">
        <f>SUM($X$27:X270)</f>
        <v>0</v>
      </c>
      <c r="AL270" s="594">
        <f>SUM($S$27:S270)</f>
        <v>0</v>
      </c>
      <c r="AM270" s="594">
        <f t="shared" si="107"/>
        <v>0</v>
      </c>
      <c r="AN270" s="594">
        <f t="shared" si="108"/>
        <v>0</v>
      </c>
      <c r="AO270" s="594">
        <f t="shared" si="109"/>
        <v>0</v>
      </c>
      <c r="AP270" s="594">
        <f t="shared" si="114"/>
        <v>0</v>
      </c>
      <c r="AQ270">
        <f t="shared" si="110"/>
        <v>0</v>
      </c>
      <c r="AY270" s="749">
        <f>AZ270*(FinPlan!$D$710/12)</f>
        <v>0</v>
      </c>
      <c r="AZ270" s="738">
        <f>G269*FinPlan!$D$709</f>
        <v>0</v>
      </c>
      <c r="BJ270" s="736"/>
      <c r="BK270" s="610">
        <f t="shared" si="115"/>
        <v>244</v>
      </c>
      <c r="BM270" s="612">
        <f t="shared" si="118"/>
        <v>7396</v>
      </c>
      <c r="BO270" s="612">
        <f t="shared" si="119"/>
        <v>7426</v>
      </c>
      <c r="BQ270" s="610">
        <f t="shared" si="120"/>
        <v>30</v>
      </c>
      <c r="BS270">
        <f t="shared" si="116"/>
        <v>1920</v>
      </c>
      <c r="BY270">
        <f t="shared" si="111"/>
        <v>1920</v>
      </c>
    </row>
    <row r="271" spans="2:77" x14ac:dyDescent="0.2">
      <c r="B271" s="755">
        <f t="shared" si="99"/>
        <v>246</v>
      </c>
      <c r="C271" s="736">
        <f t="shared" si="112"/>
        <v>7457</v>
      </c>
      <c r="D271" s="610">
        <f t="shared" si="113"/>
        <v>245</v>
      </c>
      <c r="E271" s="737">
        <f t="shared" si="121"/>
        <v>31</v>
      </c>
      <c r="F271" s="737">
        <f>SUM($E$27:E271)</f>
        <v>7457</v>
      </c>
      <c r="G271" s="738">
        <f t="shared" si="95"/>
        <v>0</v>
      </c>
      <c r="H271" s="739">
        <f>IF(D271&lt;=FinPlan!$D$707,PPMT(FinPlan!$D$708/12,1,FinPlan!$D$707+1-D271,G270*(-1000),0)/1000,)</f>
        <v>0</v>
      </c>
      <c r="I271" s="740">
        <f>IF(D271&lt;=FinPlan!$D$707,IPMT(FinPlan!$D$708/12,1,FinPlan!$D$707,G270*(-1000),0)/1000,)</f>
        <v>0</v>
      </c>
      <c r="L271" s="738">
        <f t="shared" si="100"/>
        <v>0</v>
      </c>
      <c r="M271" s="741">
        <f>IF(E271&lt;=0,0,1/(1+E271*FinPlan!$D$708/365))</f>
        <v>1</v>
      </c>
      <c r="N271" s="664">
        <f t="shared" si="101"/>
        <v>0</v>
      </c>
      <c r="O271" s="738">
        <f t="shared" si="96"/>
        <v>0</v>
      </c>
      <c r="P271" s="754"/>
      <c r="R271">
        <f t="shared" si="102"/>
        <v>2144</v>
      </c>
      <c r="S271" s="743">
        <f t="shared" si="97"/>
        <v>0</v>
      </c>
      <c r="T271" s="744">
        <f t="shared" si="98"/>
        <v>0</v>
      </c>
      <c r="U271" s="744">
        <f t="shared" si="103"/>
        <v>0</v>
      </c>
      <c r="V271" s="745"/>
      <c r="W271">
        <f t="shared" si="117"/>
        <v>2144</v>
      </c>
      <c r="X271" s="745">
        <v>0</v>
      </c>
      <c r="Y271" s="745"/>
      <c r="Z271" s="745"/>
      <c r="AA271">
        <f t="shared" si="92"/>
        <v>1920</v>
      </c>
      <c r="AE271">
        <f t="shared" si="104"/>
        <v>1920</v>
      </c>
      <c r="AF271">
        <f t="shared" si="105"/>
        <v>5</v>
      </c>
      <c r="AG271">
        <f t="shared" si="93"/>
        <v>0</v>
      </c>
      <c r="AH271">
        <f t="shared" si="94"/>
        <v>0</v>
      </c>
      <c r="AJ271">
        <f t="shared" si="106"/>
        <v>2144</v>
      </c>
      <c r="AK271" s="594">
        <f>SUM($X$27:X271)</f>
        <v>0</v>
      </c>
      <c r="AL271" s="594">
        <f>SUM($S$27:S271)</f>
        <v>0</v>
      </c>
      <c r="AM271" s="594">
        <f t="shared" si="107"/>
        <v>0</v>
      </c>
      <c r="AN271" s="594">
        <f t="shared" si="108"/>
        <v>0</v>
      </c>
      <c r="AO271" s="594">
        <f t="shared" si="109"/>
        <v>0</v>
      </c>
      <c r="AP271" s="594">
        <f t="shared" si="114"/>
        <v>0</v>
      </c>
      <c r="AQ271">
        <f t="shared" si="110"/>
        <v>0</v>
      </c>
      <c r="AY271" s="749">
        <f>AZ271*(FinPlan!$D$710/12)</f>
        <v>0</v>
      </c>
      <c r="AZ271" s="738">
        <f>G270*FinPlan!$D$709</f>
        <v>0</v>
      </c>
      <c r="BJ271" s="736"/>
      <c r="BK271" s="610">
        <f t="shared" si="115"/>
        <v>245</v>
      </c>
      <c r="BM271" s="612">
        <f t="shared" si="118"/>
        <v>7426</v>
      </c>
      <c r="BO271" s="612">
        <f t="shared" si="119"/>
        <v>7457</v>
      </c>
      <c r="BQ271" s="610">
        <f t="shared" si="120"/>
        <v>31</v>
      </c>
      <c r="BS271">
        <f t="shared" si="116"/>
        <v>1920</v>
      </c>
      <c r="BY271">
        <f t="shared" si="111"/>
        <v>1920</v>
      </c>
    </row>
    <row r="272" spans="2:77" x14ac:dyDescent="0.2">
      <c r="B272" s="755">
        <f t="shared" si="99"/>
        <v>247</v>
      </c>
      <c r="C272" s="736">
        <f t="shared" si="112"/>
        <v>7487</v>
      </c>
      <c r="D272" s="610">
        <f t="shared" si="113"/>
        <v>246</v>
      </c>
      <c r="E272" s="737">
        <f t="shared" si="121"/>
        <v>30</v>
      </c>
      <c r="F272" s="737">
        <f>SUM($E$27:E272)</f>
        <v>7487</v>
      </c>
      <c r="G272" s="738">
        <f t="shared" si="95"/>
        <v>0</v>
      </c>
      <c r="H272" s="739">
        <f>IF(D272&lt;=FinPlan!$D$707,PPMT(FinPlan!$D$708/12,1,FinPlan!$D$707+1-D272,G271*(-1000),0)/1000,)</f>
        <v>0</v>
      </c>
      <c r="I272" s="740">
        <f>IF(D272&lt;=FinPlan!$D$707,IPMT(FinPlan!$D$708/12,1,FinPlan!$D$707,G271*(-1000),0)/1000,)</f>
        <v>0</v>
      </c>
      <c r="L272" s="738">
        <f t="shared" si="100"/>
        <v>0</v>
      </c>
      <c r="M272" s="741">
        <f>IF(E272&lt;=0,0,1/(1+E272*FinPlan!$D$708/365))</f>
        <v>1</v>
      </c>
      <c r="N272" s="664">
        <f t="shared" si="101"/>
        <v>0</v>
      </c>
      <c r="O272" s="738">
        <f t="shared" si="96"/>
        <v>0</v>
      </c>
      <c r="P272" s="754"/>
      <c r="R272">
        <f t="shared" si="102"/>
        <v>2145</v>
      </c>
      <c r="S272" s="743">
        <f t="shared" si="97"/>
        <v>0</v>
      </c>
      <c r="T272" s="744">
        <f t="shared" si="98"/>
        <v>0</v>
      </c>
      <c r="U272" s="744">
        <f t="shared" si="103"/>
        <v>0</v>
      </c>
      <c r="V272" s="745"/>
      <c r="W272">
        <f t="shared" si="117"/>
        <v>2145</v>
      </c>
      <c r="X272" s="745">
        <v>0</v>
      </c>
      <c r="Y272" s="745"/>
      <c r="Z272" s="745"/>
      <c r="AA272">
        <f t="shared" si="92"/>
        <v>1920</v>
      </c>
      <c r="AE272">
        <f t="shared" si="104"/>
        <v>1920</v>
      </c>
      <c r="AF272">
        <f t="shared" si="105"/>
        <v>6</v>
      </c>
      <c r="AG272">
        <f t="shared" si="93"/>
        <v>0</v>
      </c>
      <c r="AH272">
        <f t="shared" si="94"/>
        <v>0</v>
      </c>
      <c r="AJ272">
        <f t="shared" si="106"/>
        <v>2145</v>
      </c>
      <c r="AK272" s="594">
        <f>SUM($X$27:X272)</f>
        <v>0</v>
      </c>
      <c r="AL272" s="594">
        <f>SUM($S$27:S272)</f>
        <v>0</v>
      </c>
      <c r="AM272" s="594">
        <f t="shared" si="107"/>
        <v>0</v>
      </c>
      <c r="AN272" s="594">
        <f t="shared" si="108"/>
        <v>0</v>
      </c>
      <c r="AO272" s="594">
        <f t="shared" si="109"/>
        <v>0</v>
      </c>
      <c r="AP272" s="594">
        <f t="shared" si="114"/>
        <v>0</v>
      </c>
      <c r="AQ272">
        <f t="shared" si="110"/>
        <v>0</v>
      </c>
      <c r="AY272" s="749">
        <f>AZ272*(FinPlan!$D$710/12)</f>
        <v>0</v>
      </c>
      <c r="AZ272" s="738">
        <f>G271*FinPlan!$D$709</f>
        <v>0</v>
      </c>
      <c r="BJ272" s="736"/>
      <c r="BK272" s="610">
        <f t="shared" si="115"/>
        <v>246</v>
      </c>
      <c r="BM272" s="612">
        <f t="shared" si="118"/>
        <v>7457</v>
      </c>
      <c r="BO272" s="612">
        <f t="shared" si="119"/>
        <v>7487</v>
      </c>
      <c r="BQ272" s="610">
        <f t="shared" si="120"/>
        <v>30</v>
      </c>
      <c r="BS272">
        <f t="shared" si="116"/>
        <v>1920</v>
      </c>
      <c r="BY272">
        <f t="shared" si="111"/>
        <v>1920</v>
      </c>
    </row>
    <row r="273" spans="2:77" x14ac:dyDescent="0.2">
      <c r="B273" s="755">
        <f t="shared" si="99"/>
        <v>248</v>
      </c>
      <c r="C273" s="736">
        <f t="shared" si="112"/>
        <v>7518</v>
      </c>
      <c r="D273" s="610">
        <f t="shared" si="113"/>
        <v>247</v>
      </c>
      <c r="E273" s="737">
        <f t="shared" si="121"/>
        <v>31</v>
      </c>
      <c r="F273" s="737">
        <f>SUM($E$27:E273)</f>
        <v>7518</v>
      </c>
      <c r="G273" s="738">
        <f t="shared" si="95"/>
        <v>0</v>
      </c>
      <c r="H273" s="739">
        <f>IF(D273&lt;=FinPlan!$D$707,PPMT(FinPlan!$D$708/12,1,FinPlan!$D$707+1-D273,G272*(-1000),0)/1000,)</f>
        <v>0</v>
      </c>
      <c r="I273" s="740">
        <f>IF(D273&lt;=FinPlan!$D$707,IPMT(FinPlan!$D$708/12,1,FinPlan!$D$707,G272*(-1000),0)/1000,)</f>
        <v>0</v>
      </c>
      <c r="L273" s="738">
        <f t="shared" si="100"/>
        <v>0</v>
      </c>
      <c r="M273" s="741">
        <f>IF(E273&lt;=0,0,1/(1+E273*FinPlan!$D$708/365))</f>
        <v>1</v>
      </c>
      <c r="N273" s="664">
        <f t="shared" si="101"/>
        <v>0</v>
      </c>
      <c r="O273" s="738">
        <f t="shared" si="96"/>
        <v>0</v>
      </c>
      <c r="P273" s="754"/>
      <c r="R273">
        <f t="shared" si="102"/>
        <v>2146</v>
      </c>
      <c r="S273" s="743">
        <f t="shared" si="97"/>
        <v>0</v>
      </c>
      <c r="T273" s="744">
        <f t="shared" si="98"/>
        <v>0</v>
      </c>
      <c r="U273" s="744">
        <f t="shared" si="103"/>
        <v>0</v>
      </c>
      <c r="V273" s="745"/>
      <c r="W273">
        <f t="shared" si="117"/>
        <v>2146</v>
      </c>
      <c r="X273" s="745">
        <v>0</v>
      </c>
      <c r="Y273" s="745"/>
      <c r="Z273" s="745"/>
      <c r="AA273">
        <f t="shared" si="92"/>
        <v>1920</v>
      </c>
      <c r="AE273">
        <f t="shared" si="104"/>
        <v>1920</v>
      </c>
      <c r="AF273">
        <f t="shared" si="105"/>
        <v>7</v>
      </c>
      <c r="AG273">
        <f t="shared" si="93"/>
        <v>0</v>
      </c>
      <c r="AH273">
        <f t="shared" si="94"/>
        <v>0</v>
      </c>
      <c r="AJ273">
        <f t="shared" si="106"/>
        <v>2146</v>
      </c>
      <c r="AK273" s="594">
        <f>SUM($X$27:X273)</f>
        <v>0</v>
      </c>
      <c r="AL273" s="594">
        <f>SUM($S$27:S273)</f>
        <v>0</v>
      </c>
      <c r="AM273" s="594">
        <f t="shared" si="107"/>
        <v>0</v>
      </c>
      <c r="AN273" s="594">
        <f t="shared" si="108"/>
        <v>0</v>
      </c>
      <c r="AO273" s="594">
        <f t="shared" si="109"/>
        <v>0</v>
      </c>
      <c r="AP273" s="594">
        <f t="shared" si="114"/>
        <v>0</v>
      </c>
      <c r="AQ273">
        <f t="shared" si="110"/>
        <v>0</v>
      </c>
      <c r="AY273" s="749">
        <f>AZ273*(FinPlan!$D$710/12)</f>
        <v>0</v>
      </c>
      <c r="AZ273" s="738">
        <f>G272*FinPlan!$D$709</f>
        <v>0</v>
      </c>
      <c r="BJ273" s="736"/>
      <c r="BK273" s="610">
        <f t="shared" si="115"/>
        <v>247</v>
      </c>
      <c r="BM273" s="612">
        <f t="shared" si="118"/>
        <v>7487</v>
      </c>
      <c r="BO273" s="612">
        <f t="shared" si="119"/>
        <v>7518</v>
      </c>
      <c r="BQ273" s="610">
        <f t="shared" si="120"/>
        <v>31</v>
      </c>
      <c r="BS273">
        <f t="shared" si="116"/>
        <v>1920</v>
      </c>
      <c r="BY273">
        <f t="shared" si="111"/>
        <v>1920</v>
      </c>
    </row>
    <row r="274" spans="2:77" x14ac:dyDescent="0.2">
      <c r="B274" s="755">
        <f t="shared" si="99"/>
        <v>249</v>
      </c>
      <c r="C274" s="736">
        <f t="shared" si="112"/>
        <v>7549</v>
      </c>
      <c r="D274" s="610">
        <f t="shared" si="113"/>
        <v>248</v>
      </c>
      <c r="E274" s="737">
        <f t="shared" si="121"/>
        <v>31</v>
      </c>
      <c r="F274" s="737">
        <f>SUM($E$27:E274)</f>
        <v>7549</v>
      </c>
      <c r="G274" s="738">
        <f t="shared" si="95"/>
        <v>0</v>
      </c>
      <c r="H274" s="739">
        <f>IF(D274&lt;=FinPlan!$D$707,PPMT(FinPlan!$D$708/12,1,FinPlan!$D$707+1-D274,G273*(-1000),0)/1000,)</f>
        <v>0</v>
      </c>
      <c r="I274" s="740">
        <f>IF(D274&lt;=FinPlan!$D$707,IPMT(FinPlan!$D$708/12,1,FinPlan!$D$707,G273*(-1000),0)/1000,)</f>
        <v>0</v>
      </c>
      <c r="L274" s="738">
        <f t="shared" si="100"/>
        <v>0</v>
      </c>
      <c r="M274" s="741">
        <f>IF(E274&lt;=0,0,1/(1+E274*FinPlan!$D$708/365))</f>
        <v>1</v>
      </c>
      <c r="N274" s="664">
        <f t="shared" si="101"/>
        <v>0</v>
      </c>
      <c r="O274" s="738">
        <f t="shared" si="96"/>
        <v>0</v>
      </c>
      <c r="P274" s="754"/>
      <c r="R274">
        <f t="shared" si="102"/>
        <v>2147</v>
      </c>
      <c r="S274" s="743">
        <f t="shared" si="97"/>
        <v>0</v>
      </c>
      <c r="T274" s="744">
        <f t="shared" si="98"/>
        <v>0</v>
      </c>
      <c r="U274" s="744">
        <f t="shared" si="103"/>
        <v>0</v>
      </c>
      <c r="V274" s="745"/>
      <c r="W274">
        <f t="shared" si="117"/>
        <v>2147</v>
      </c>
      <c r="X274" s="745">
        <v>0</v>
      </c>
      <c r="Y274" s="745"/>
      <c r="Z274" s="745"/>
      <c r="AA274">
        <f t="shared" si="92"/>
        <v>1920</v>
      </c>
      <c r="AE274">
        <f t="shared" si="104"/>
        <v>1920</v>
      </c>
      <c r="AF274">
        <f t="shared" si="105"/>
        <v>8</v>
      </c>
      <c r="AG274">
        <f t="shared" si="93"/>
        <v>0</v>
      </c>
      <c r="AH274">
        <f t="shared" si="94"/>
        <v>0</v>
      </c>
      <c r="AJ274">
        <f t="shared" si="106"/>
        <v>2147</v>
      </c>
      <c r="AK274" s="594">
        <f>SUM($X$27:X274)</f>
        <v>0</v>
      </c>
      <c r="AL274" s="594">
        <f>SUM($S$27:S274)</f>
        <v>0</v>
      </c>
      <c r="AM274" s="594">
        <f t="shared" si="107"/>
        <v>0</v>
      </c>
      <c r="AN274" s="594">
        <f t="shared" si="108"/>
        <v>0</v>
      </c>
      <c r="AO274" s="594">
        <f t="shared" si="109"/>
        <v>0</v>
      </c>
      <c r="AP274" s="594">
        <f t="shared" si="114"/>
        <v>0</v>
      </c>
      <c r="AQ274">
        <f t="shared" si="110"/>
        <v>0</v>
      </c>
      <c r="AY274" s="749">
        <f>AZ274*(FinPlan!$D$710/12)</f>
        <v>0</v>
      </c>
      <c r="AZ274" s="738">
        <f>G273*FinPlan!$D$709</f>
        <v>0</v>
      </c>
      <c r="BJ274" s="736"/>
      <c r="BK274" s="610">
        <f t="shared" si="115"/>
        <v>248</v>
      </c>
      <c r="BM274" s="612">
        <f t="shared" si="118"/>
        <v>7518</v>
      </c>
      <c r="BO274" s="612">
        <f t="shared" si="119"/>
        <v>7549</v>
      </c>
      <c r="BQ274" s="610">
        <f t="shared" si="120"/>
        <v>31</v>
      </c>
      <c r="BS274">
        <f t="shared" si="116"/>
        <v>1920</v>
      </c>
      <c r="BY274">
        <f t="shared" si="111"/>
        <v>1920</v>
      </c>
    </row>
    <row r="275" spans="2:77" x14ac:dyDescent="0.2">
      <c r="B275" s="755">
        <f t="shared" si="99"/>
        <v>250</v>
      </c>
      <c r="C275" s="736">
        <f t="shared" si="112"/>
        <v>7579</v>
      </c>
      <c r="D275" s="610">
        <f t="shared" si="113"/>
        <v>249</v>
      </c>
      <c r="E275" s="737">
        <f t="shared" si="121"/>
        <v>30</v>
      </c>
      <c r="F275" s="737">
        <f>SUM($E$27:E275)</f>
        <v>7579</v>
      </c>
      <c r="G275" s="738">
        <f t="shared" si="95"/>
        <v>0</v>
      </c>
      <c r="H275" s="739">
        <f>IF(D275&lt;=FinPlan!$D$707,PPMT(FinPlan!$D$708/12,1,FinPlan!$D$707+1-D275,G274*(-1000),0)/1000,)</f>
        <v>0</v>
      </c>
      <c r="I275" s="740">
        <f>IF(D275&lt;=FinPlan!$D$707,IPMT(FinPlan!$D$708/12,1,FinPlan!$D$707,G274*(-1000),0)/1000,)</f>
        <v>0</v>
      </c>
      <c r="L275" s="738">
        <f t="shared" si="100"/>
        <v>0</v>
      </c>
      <c r="M275" s="741">
        <f>IF(E275&lt;=0,0,1/(1+E275*FinPlan!$D$708/365))</f>
        <v>1</v>
      </c>
      <c r="N275" s="664">
        <f t="shared" si="101"/>
        <v>0</v>
      </c>
      <c r="O275" s="738">
        <f t="shared" si="96"/>
        <v>0</v>
      </c>
      <c r="P275" s="754"/>
      <c r="R275">
        <f t="shared" si="102"/>
        <v>2148</v>
      </c>
      <c r="S275" s="743">
        <f t="shared" si="97"/>
        <v>0</v>
      </c>
      <c r="T275" s="744">
        <f t="shared" si="98"/>
        <v>0</v>
      </c>
      <c r="U275" s="744">
        <f t="shared" si="103"/>
        <v>0</v>
      </c>
      <c r="V275" s="745"/>
      <c r="W275">
        <f t="shared" si="117"/>
        <v>2148</v>
      </c>
      <c r="X275" s="745">
        <v>0</v>
      </c>
      <c r="Y275" s="745"/>
      <c r="Z275" s="745"/>
      <c r="AA275">
        <f t="shared" si="92"/>
        <v>1920</v>
      </c>
      <c r="AE275">
        <f t="shared" si="104"/>
        <v>1920</v>
      </c>
      <c r="AF275">
        <f t="shared" si="105"/>
        <v>9</v>
      </c>
      <c r="AG275">
        <f t="shared" si="93"/>
        <v>0</v>
      </c>
      <c r="AH275">
        <f t="shared" si="94"/>
        <v>0</v>
      </c>
      <c r="AJ275">
        <f t="shared" si="106"/>
        <v>2148</v>
      </c>
      <c r="AK275" s="594">
        <f>SUM($X$27:X275)</f>
        <v>0</v>
      </c>
      <c r="AL275" s="594">
        <f>SUM($S$27:S275)</f>
        <v>0</v>
      </c>
      <c r="AM275" s="594">
        <f t="shared" si="107"/>
        <v>0</v>
      </c>
      <c r="AN275" s="594">
        <f t="shared" si="108"/>
        <v>0</v>
      </c>
      <c r="AO275" s="594">
        <f t="shared" si="109"/>
        <v>0</v>
      </c>
      <c r="AP275" s="594">
        <f t="shared" si="114"/>
        <v>0</v>
      </c>
      <c r="AQ275">
        <f t="shared" si="110"/>
        <v>0</v>
      </c>
      <c r="AY275" s="749">
        <f>AZ275*(FinPlan!$D$710/12)</f>
        <v>0</v>
      </c>
      <c r="AZ275" s="738">
        <f>G274*FinPlan!$D$709</f>
        <v>0</v>
      </c>
      <c r="BJ275" s="736"/>
      <c r="BK275" s="610">
        <f t="shared" si="115"/>
        <v>249</v>
      </c>
      <c r="BM275" s="612">
        <f t="shared" si="118"/>
        <v>7549</v>
      </c>
      <c r="BO275" s="612">
        <f t="shared" si="119"/>
        <v>7579</v>
      </c>
      <c r="BQ275" s="610">
        <f t="shared" si="120"/>
        <v>30</v>
      </c>
      <c r="BS275">
        <f t="shared" si="116"/>
        <v>1920</v>
      </c>
      <c r="BY275">
        <f t="shared" si="111"/>
        <v>1920</v>
      </c>
    </row>
    <row r="276" spans="2:77" x14ac:dyDescent="0.2">
      <c r="B276" s="755">
        <f t="shared" si="99"/>
        <v>251</v>
      </c>
      <c r="C276" s="736">
        <f t="shared" si="112"/>
        <v>7610</v>
      </c>
      <c r="D276" s="610">
        <f t="shared" si="113"/>
        <v>250</v>
      </c>
      <c r="E276" s="737">
        <f t="shared" si="121"/>
        <v>31</v>
      </c>
      <c r="F276" s="737">
        <f>SUM($E$27:E276)</f>
        <v>7610</v>
      </c>
      <c r="G276" s="738">
        <f t="shared" si="95"/>
        <v>0</v>
      </c>
      <c r="H276" s="739">
        <f>IF(D276&lt;=FinPlan!$D$707,PPMT(FinPlan!$D$708/12,1,FinPlan!$D$707+1-D276,G275*(-1000),0)/1000,)</f>
        <v>0</v>
      </c>
      <c r="I276" s="740">
        <f>IF(D276&lt;=FinPlan!$D$707,IPMT(FinPlan!$D$708/12,1,FinPlan!$D$707,G275*(-1000),0)/1000,)</f>
        <v>0</v>
      </c>
      <c r="L276" s="738">
        <f t="shared" si="100"/>
        <v>0</v>
      </c>
      <c r="M276" s="741">
        <f>IF(E276&lt;=0,0,1/(1+E276*FinPlan!$D$708/365))</f>
        <v>1</v>
      </c>
      <c r="N276" s="664">
        <f t="shared" si="101"/>
        <v>0</v>
      </c>
      <c r="O276" s="738">
        <f t="shared" si="96"/>
        <v>0</v>
      </c>
      <c r="P276" s="754"/>
      <c r="R276">
        <f t="shared" si="102"/>
        <v>2149</v>
      </c>
      <c r="S276" s="743">
        <f t="shared" si="97"/>
        <v>0</v>
      </c>
      <c r="T276" s="744">
        <f t="shared" si="98"/>
        <v>0</v>
      </c>
      <c r="U276" s="744">
        <f t="shared" si="103"/>
        <v>0</v>
      </c>
      <c r="V276" s="745"/>
      <c r="W276">
        <f t="shared" si="117"/>
        <v>2149</v>
      </c>
      <c r="X276" s="745">
        <v>0</v>
      </c>
      <c r="Y276" s="745"/>
      <c r="Z276" s="745"/>
      <c r="AA276">
        <f t="shared" si="92"/>
        <v>1920</v>
      </c>
      <c r="AE276">
        <f t="shared" si="104"/>
        <v>1920</v>
      </c>
      <c r="AF276">
        <f t="shared" si="105"/>
        <v>10</v>
      </c>
      <c r="AG276">
        <f t="shared" si="93"/>
        <v>0</v>
      </c>
      <c r="AH276">
        <f t="shared" si="94"/>
        <v>0</v>
      </c>
      <c r="AJ276">
        <f t="shared" si="106"/>
        <v>2149</v>
      </c>
      <c r="AK276" s="594">
        <f>SUM($X$27:X276)</f>
        <v>0</v>
      </c>
      <c r="AL276" s="594">
        <f>SUM($S$27:S276)</f>
        <v>0</v>
      </c>
      <c r="AM276" s="594">
        <f t="shared" si="107"/>
        <v>0</v>
      </c>
      <c r="AN276" s="594">
        <f t="shared" si="108"/>
        <v>0</v>
      </c>
      <c r="AO276" s="594">
        <f t="shared" si="109"/>
        <v>0</v>
      </c>
      <c r="AP276" s="594">
        <f t="shared" si="114"/>
        <v>0</v>
      </c>
      <c r="AQ276">
        <f t="shared" si="110"/>
        <v>0</v>
      </c>
      <c r="AY276" s="749">
        <f>AZ276*(FinPlan!$D$710/12)</f>
        <v>0</v>
      </c>
      <c r="AZ276" s="738">
        <f>G275*FinPlan!$D$709</f>
        <v>0</v>
      </c>
      <c r="BJ276" s="736"/>
      <c r="BK276" s="610">
        <f t="shared" si="115"/>
        <v>250</v>
      </c>
      <c r="BM276" s="612">
        <f t="shared" si="118"/>
        <v>7579</v>
      </c>
      <c r="BO276" s="612">
        <f t="shared" si="119"/>
        <v>7610</v>
      </c>
      <c r="BQ276" s="610">
        <f t="shared" si="120"/>
        <v>31</v>
      </c>
      <c r="BS276">
        <f t="shared" si="116"/>
        <v>1920</v>
      </c>
      <c r="BY276">
        <f t="shared" si="111"/>
        <v>1920</v>
      </c>
    </row>
    <row r="277" spans="2:77" x14ac:dyDescent="0.2">
      <c r="B277" s="755">
        <f t="shared" si="99"/>
        <v>252</v>
      </c>
      <c r="C277" s="736">
        <f t="shared" si="112"/>
        <v>7640</v>
      </c>
      <c r="D277" s="610">
        <f t="shared" si="113"/>
        <v>251</v>
      </c>
      <c r="E277" s="737">
        <f t="shared" si="121"/>
        <v>30</v>
      </c>
      <c r="F277" s="737">
        <f>SUM($E$27:E277)</f>
        <v>7640</v>
      </c>
      <c r="G277" s="738">
        <f t="shared" si="95"/>
        <v>0</v>
      </c>
      <c r="H277" s="739">
        <f>IF(D277&lt;=FinPlan!$D$707,PPMT(FinPlan!$D$708/12,1,FinPlan!$D$707+1-D277,G276*(-1000),0)/1000,)</f>
        <v>0</v>
      </c>
      <c r="I277" s="740">
        <f>IF(D277&lt;=FinPlan!$D$707,IPMT(FinPlan!$D$708/12,1,FinPlan!$D$707,G276*(-1000),0)/1000,)</f>
        <v>0</v>
      </c>
      <c r="L277" s="738">
        <f t="shared" si="100"/>
        <v>0</v>
      </c>
      <c r="M277" s="741">
        <f>IF(E277&lt;=0,0,1/(1+E277*FinPlan!$D$708/365))</f>
        <v>1</v>
      </c>
      <c r="N277" s="664">
        <f t="shared" si="101"/>
        <v>0</v>
      </c>
      <c r="O277" s="738">
        <f t="shared" si="96"/>
        <v>0</v>
      </c>
      <c r="P277" s="754"/>
      <c r="R277">
        <f t="shared" si="102"/>
        <v>2150</v>
      </c>
      <c r="S277" s="743">
        <f t="shared" si="97"/>
        <v>0</v>
      </c>
      <c r="T277" s="744">
        <f t="shared" si="98"/>
        <v>0</v>
      </c>
      <c r="U277" s="744">
        <f t="shared" si="103"/>
        <v>0</v>
      </c>
      <c r="V277" s="745"/>
      <c r="W277">
        <f t="shared" si="117"/>
        <v>2150</v>
      </c>
      <c r="X277" s="745">
        <v>0</v>
      </c>
      <c r="Y277" s="745"/>
      <c r="Z277" s="745"/>
      <c r="AA277">
        <f t="shared" si="92"/>
        <v>1920</v>
      </c>
      <c r="AE277">
        <f t="shared" si="104"/>
        <v>1920</v>
      </c>
      <c r="AF277">
        <f t="shared" si="105"/>
        <v>11</v>
      </c>
      <c r="AG277">
        <f t="shared" si="93"/>
        <v>0</v>
      </c>
      <c r="AH277">
        <f t="shared" si="94"/>
        <v>0</v>
      </c>
      <c r="AJ277">
        <f t="shared" si="106"/>
        <v>2150</v>
      </c>
      <c r="AK277" s="594">
        <f>SUM($X$27:X277)</f>
        <v>0</v>
      </c>
      <c r="AL277" s="594">
        <f>SUM($S$27:S277)</f>
        <v>0</v>
      </c>
      <c r="AM277" s="594">
        <f t="shared" si="107"/>
        <v>0</v>
      </c>
      <c r="AN277" s="594">
        <f t="shared" si="108"/>
        <v>0</v>
      </c>
      <c r="AO277" s="594">
        <f t="shared" si="109"/>
        <v>0</v>
      </c>
      <c r="AP277" s="594">
        <f t="shared" si="114"/>
        <v>0</v>
      </c>
      <c r="AQ277">
        <f t="shared" si="110"/>
        <v>0</v>
      </c>
      <c r="AY277" s="749">
        <f>AZ277*(FinPlan!$D$710/12)</f>
        <v>0</v>
      </c>
      <c r="AZ277" s="738">
        <f>G276*FinPlan!$D$709</f>
        <v>0</v>
      </c>
      <c r="BJ277" s="736"/>
      <c r="BK277" s="610">
        <f t="shared" si="115"/>
        <v>251</v>
      </c>
      <c r="BM277" s="612">
        <f t="shared" si="118"/>
        <v>7610</v>
      </c>
      <c r="BO277" s="612">
        <f t="shared" si="119"/>
        <v>7640</v>
      </c>
      <c r="BQ277" s="610">
        <f t="shared" si="120"/>
        <v>30</v>
      </c>
      <c r="BS277">
        <f t="shared" si="116"/>
        <v>1920</v>
      </c>
      <c r="BY277">
        <f t="shared" si="111"/>
        <v>1920</v>
      </c>
    </row>
    <row r="278" spans="2:77" x14ac:dyDescent="0.2">
      <c r="B278" s="755">
        <f t="shared" si="99"/>
        <v>253</v>
      </c>
      <c r="C278" s="736">
        <f t="shared" si="112"/>
        <v>7671</v>
      </c>
      <c r="D278" s="610">
        <f t="shared" si="113"/>
        <v>252</v>
      </c>
      <c r="E278" s="737">
        <f t="shared" si="121"/>
        <v>31</v>
      </c>
      <c r="F278" s="737">
        <f>SUM($E$27:E278)</f>
        <v>7671</v>
      </c>
      <c r="G278" s="738">
        <f t="shared" si="95"/>
        <v>0</v>
      </c>
      <c r="H278" s="739">
        <f>IF(D278&lt;=FinPlan!$D$707,PPMT(FinPlan!$D$708/12,1,FinPlan!$D$707+1-D278,G277*(-1000),0)/1000,)</f>
        <v>0</v>
      </c>
      <c r="I278" s="740">
        <f>IF(D278&lt;=FinPlan!$D$707,IPMT(FinPlan!$D$708/12,1,FinPlan!$D$707,G277*(-1000),0)/1000,)</f>
        <v>0</v>
      </c>
      <c r="L278" s="738">
        <f t="shared" si="100"/>
        <v>0</v>
      </c>
      <c r="M278" s="741">
        <f>IF(E278&lt;=0,0,1/(1+E278*FinPlan!$D$708/365))</f>
        <v>1</v>
      </c>
      <c r="N278" s="664">
        <f t="shared" si="101"/>
        <v>0</v>
      </c>
      <c r="O278" s="738">
        <f t="shared" si="96"/>
        <v>0</v>
      </c>
      <c r="P278" s="754"/>
      <c r="R278">
        <f t="shared" si="102"/>
        <v>2151</v>
      </c>
      <c r="S278" s="743">
        <f t="shared" si="97"/>
        <v>0</v>
      </c>
      <c r="T278" s="744">
        <f t="shared" si="98"/>
        <v>0</v>
      </c>
      <c r="U278" s="744">
        <f t="shared" si="103"/>
        <v>0</v>
      </c>
      <c r="V278" s="745"/>
      <c r="W278">
        <f t="shared" si="117"/>
        <v>2151</v>
      </c>
      <c r="X278" s="745">
        <v>0</v>
      </c>
      <c r="Y278" s="745"/>
      <c r="Z278" s="745"/>
      <c r="AA278">
        <f t="shared" si="92"/>
        <v>1920</v>
      </c>
      <c r="AE278">
        <f t="shared" si="104"/>
        <v>1920</v>
      </c>
      <c r="AF278">
        <f t="shared" si="105"/>
        <v>12</v>
      </c>
      <c r="AG278">
        <f t="shared" si="93"/>
        <v>0</v>
      </c>
      <c r="AH278">
        <f t="shared" si="94"/>
        <v>0</v>
      </c>
      <c r="AJ278">
        <f t="shared" si="106"/>
        <v>2151</v>
      </c>
      <c r="AK278" s="594">
        <f>SUM($X$27:X278)</f>
        <v>0</v>
      </c>
      <c r="AL278" s="594">
        <f>SUM($S$27:S278)</f>
        <v>0</v>
      </c>
      <c r="AM278" s="594">
        <f t="shared" si="107"/>
        <v>0</v>
      </c>
      <c r="AN278" s="594">
        <f t="shared" si="108"/>
        <v>0</v>
      </c>
      <c r="AO278" s="594">
        <f t="shared" si="109"/>
        <v>0</v>
      </c>
      <c r="AP278" s="594">
        <f t="shared" si="114"/>
        <v>0</v>
      </c>
      <c r="AQ278">
        <f t="shared" si="110"/>
        <v>0</v>
      </c>
      <c r="AY278" s="749">
        <f>AZ278*(FinPlan!$D$710/12)</f>
        <v>0</v>
      </c>
      <c r="AZ278" s="738">
        <f>G277*FinPlan!$D$709</f>
        <v>0</v>
      </c>
      <c r="BJ278" s="736"/>
      <c r="BK278" s="610">
        <f t="shared" si="115"/>
        <v>252</v>
      </c>
      <c r="BM278" s="612">
        <f t="shared" si="118"/>
        <v>7640</v>
      </c>
      <c r="BO278" s="612">
        <f t="shared" si="119"/>
        <v>7671</v>
      </c>
      <c r="BQ278" s="610">
        <f t="shared" si="120"/>
        <v>31</v>
      </c>
      <c r="BS278">
        <f t="shared" si="116"/>
        <v>1920</v>
      </c>
      <c r="BY278">
        <f t="shared" si="111"/>
        <v>1920</v>
      </c>
    </row>
    <row r="279" spans="2:77" x14ac:dyDescent="0.2">
      <c r="B279" s="755">
        <f t="shared" si="99"/>
        <v>254</v>
      </c>
      <c r="C279" s="736">
        <f t="shared" si="112"/>
        <v>7702</v>
      </c>
      <c r="D279" s="610">
        <f t="shared" si="113"/>
        <v>253</v>
      </c>
      <c r="E279" s="737">
        <f t="shared" si="121"/>
        <v>31</v>
      </c>
      <c r="F279" s="737">
        <f>SUM($E$27:E279)</f>
        <v>7702</v>
      </c>
      <c r="G279" s="738">
        <f t="shared" si="95"/>
        <v>0</v>
      </c>
      <c r="H279" s="739">
        <f>IF(D279&lt;=FinPlan!$D$707,PPMT(FinPlan!$D$708/12,1,FinPlan!$D$707+1-D279,G278*(-1000),0)/1000,)</f>
        <v>0</v>
      </c>
      <c r="I279" s="740">
        <f>IF(D279&lt;=FinPlan!$D$707,IPMT(FinPlan!$D$708/12,1,FinPlan!$D$707,G278*(-1000),0)/1000,)</f>
        <v>0</v>
      </c>
      <c r="L279" s="738">
        <f t="shared" si="100"/>
        <v>0</v>
      </c>
      <c r="M279" s="741">
        <f>IF(E279&lt;=0,0,1/(1+E279*FinPlan!$D$708/365))</f>
        <v>1</v>
      </c>
      <c r="N279" s="664">
        <f t="shared" si="101"/>
        <v>0</v>
      </c>
      <c r="O279" s="738">
        <f t="shared" si="96"/>
        <v>0</v>
      </c>
      <c r="P279" s="754"/>
      <c r="R279">
        <f t="shared" si="102"/>
        <v>2152</v>
      </c>
      <c r="S279" s="743">
        <f t="shared" si="97"/>
        <v>0</v>
      </c>
      <c r="T279" s="744">
        <f t="shared" si="98"/>
        <v>0</v>
      </c>
      <c r="U279" s="744">
        <f t="shared" si="103"/>
        <v>0</v>
      </c>
      <c r="V279" s="745"/>
      <c r="W279">
        <f t="shared" si="117"/>
        <v>2152</v>
      </c>
      <c r="X279" s="745">
        <v>0</v>
      </c>
      <c r="Y279" s="745"/>
      <c r="Z279" s="745"/>
      <c r="AA279">
        <f t="shared" si="92"/>
        <v>1921</v>
      </c>
      <c r="AE279">
        <f t="shared" si="104"/>
        <v>1921</v>
      </c>
      <c r="AF279">
        <f t="shared" si="105"/>
        <v>1</v>
      </c>
      <c r="AG279">
        <f t="shared" si="93"/>
        <v>0</v>
      </c>
      <c r="AH279">
        <f t="shared" si="94"/>
        <v>0</v>
      </c>
      <c r="AJ279">
        <f t="shared" si="106"/>
        <v>2152</v>
      </c>
      <c r="AK279" s="594">
        <f>SUM($X$27:X279)</f>
        <v>0</v>
      </c>
      <c r="AL279" s="594">
        <f>SUM($S$27:S279)</f>
        <v>0</v>
      </c>
      <c r="AM279" s="594">
        <f t="shared" si="107"/>
        <v>0</v>
      </c>
      <c r="AN279" s="594">
        <f t="shared" si="108"/>
        <v>0</v>
      </c>
      <c r="AO279" s="594">
        <f t="shared" si="109"/>
        <v>0</v>
      </c>
      <c r="AP279" s="594">
        <f t="shared" si="114"/>
        <v>0</v>
      </c>
      <c r="AQ279">
        <f t="shared" si="110"/>
        <v>0</v>
      </c>
      <c r="AY279" s="749">
        <f>AZ279*(FinPlan!$D$710/12)</f>
        <v>0</v>
      </c>
      <c r="AZ279" s="738">
        <f>G278*FinPlan!$D$709</f>
        <v>0</v>
      </c>
      <c r="BJ279" s="736"/>
      <c r="BK279" s="610">
        <f t="shared" si="115"/>
        <v>253</v>
      </c>
      <c r="BM279" s="612">
        <f t="shared" si="118"/>
        <v>7671</v>
      </c>
      <c r="BO279" s="612">
        <f t="shared" si="119"/>
        <v>7702</v>
      </c>
      <c r="BQ279" s="610">
        <f t="shared" si="120"/>
        <v>31</v>
      </c>
      <c r="BS279">
        <f t="shared" si="116"/>
        <v>1921</v>
      </c>
      <c r="BY279">
        <f t="shared" si="111"/>
        <v>1921</v>
      </c>
    </row>
    <row r="280" spans="2:77" x14ac:dyDescent="0.2">
      <c r="B280" s="755">
        <f t="shared" si="99"/>
        <v>255</v>
      </c>
      <c r="C280" s="736">
        <f t="shared" si="112"/>
        <v>7730</v>
      </c>
      <c r="D280" s="610">
        <f t="shared" si="113"/>
        <v>254</v>
      </c>
      <c r="E280" s="737">
        <f t="shared" si="121"/>
        <v>28</v>
      </c>
      <c r="F280" s="737">
        <f>SUM($E$27:E280)</f>
        <v>7730</v>
      </c>
      <c r="G280" s="738">
        <f t="shared" si="95"/>
        <v>0</v>
      </c>
      <c r="H280" s="739">
        <f>IF(D280&lt;=FinPlan!$D$707,PPMT(FinPlan!$D$708/12,1,FinPlan!$D$707+1-D280,G279*(-1000),0)/1000,)</f>
        <v>0</v>
      </c>
      <c r="I280" s="740">
        <f>IF(D280&lt;=FinPlan!$D$707,IPMT(FinPlan!$D$708/12,1,FinPlan!$D$707,G279*(-1000),0)/1000,)</f>
        <v>0</v>
      </c>
      <c r="L280" s="738">
        <f t="shared" si="100"/>
        <v>0</v>
      </c>
      <c r="M280" s="741">
        <f>IF(E280&lt;=0,0,1/(1+E280*FinPlan!$D$708/365))</f>
        <v>1</v>
      </c>
      <c r="N280" s="664">
        <f t="shared" si="101"/>
        <v>0</v>
      </c>
      <c r="O280" s="738">
        <f t="shared" si="96"/>
        <v>0</v>
      </c>
      <c r="P280" s="754"/>
      <c r="R280">
        <f t="shared" si="102"/>
        <v>2153</v>
      </c>
      <c r="S280" s="743">
        <f t="shared" si="97"/>
        <v>0</v>
      </c>
      <c r="T280" s="744">
        <f t="shared" si="98"/>
        <v>0</v>
      </c>
      <c r="U280" s="744">
        <f t="shared" si="103"/>
        <v>0</v>
      </c>
      <c r="V280" s="745"/>
      <c r="W280">
        <f t="shared" si="117"/>
        <v>2153</v>
      </c>
      <c r="X280" s="745">
        <v>0</v>
      </c>
      <c r="Y280" s="745"/>
      <c r="Z280" s="745"/>
      <c r="AA280">
        <f t="shared" si="92"/>
        <v>1921</v>
      </c>
      <c r="AE280">
        <f t="shared" si="104"/>
        <v>1921</v>
      </c>
      <c r="AF280">
        <f t="shared" si="105"/>
        <v>2</v>
      </c>
      <c r="AG280">
        <f t="shared" si="93"/>
        <v>0</v>
      </c>
      <c r="AH280">
        <f t="shared" si="94"/>
        <v>0</v>
      </c>
      <c r="AJ280">
        <f t="shared" si="106"/>
        <v>2153</v>
      </c>
      <c r="AK280" s="594">
        <f>SUM($X$27:X280)</f>
        <v>0</v>
      </c>
      <c r="AL280" s="594">
        <f>SUM($S$27:S280)</f>
        <v>0</v>
      </c>
      <c r="AM280" s="594">
        <f t="shared" si="107"/>
        <v>0</v>
      </c>
      <c r="AN280" s="594">
        <f t="shared" si="108"/>
        <v>0</v>
      </c>
      <c r="AO280" s="594">
        <f t="shared" si="109"/>
        <v>0</v>
      </c>
      <c r="AP280" s="594">
        <f t="shared" si="114"/>
        <v>0</v>
      </c>
      <c r="AQ280">
        <f t="shared" si="110"/>
        <v>0</v>
      </c>
      <c r="AY280" s="749">
        <f>AZ280*(FinPlan!$D$710/12)</f>
        <v>0</v>
      </c>
      <c r="AZ280" s="738">
        <f>G279*FinPlan!$D$709</f>
        <v>0</v>
      </c>
      <c r="BJ280" s="736"/>
      <c r="BK280" s="610">
        <f t="shared" si="115"/>
        <v>254</v>
      </c>
      <c r="BM280" s="612">
        <f t="shared" si="118"/>
        <v>7702</v>
      </c>
      <c r="BO280" s="612">
        <f t="shared" si="119"/>
        <v>7730</v>
      </c>
      <c r="BQ280" s="610">
        <f t="shared" si="120"/>
        <v>28</v>
      </c>
      <c r="BS280">
        <f t="shared" si="116"/>
        <v>1921</v>
      </c>
      <c r="BY280">
        <f t="shared" si="111"/>
        <v>1921</v>
      </c>
    </row>
    <row r="281" spans="2:77" x14ac:dyDescent="0.2">
      <c r="B281" s="755">
        <f t="shared" si="99"/>
        <v>256</v>
      </c>
      <c r="C281" s="736">
        <f t="shared" si="112"/>
        <v>7761</v>
      </c>
      <c r="D281" s="610">
        <f t="shared" si="113"/>
        <v>255</v>
      </c>
      <c r="E281" s="737">
        <f t="shared" si="121"/>
        <v>31</v>
      </c>
      <c r="F281" s="737">
        <f>SUM($E$27:E281)</f>
        <v>7761</v>
      </c>
      <c r="G281" s="738">
        <f t="shared" si="95"/>
        <v>0</v>
      </c>
      <c r="H281" s="739">
        <f>IF(D281&lt;=FinPlan!$D$707,PPMT(FinPlan!$D$708/12,1,FinPlan!$D$707+1-D281,G280*(-1000),0)/1000,)</f>
        <v>0</v>
      </c>
      <c r="I281" s="740">
        <f>IF(D281&lt;=FinPlan!$D$707,IPMT(FinPlan!$D$708/12,1,FinPlan!$D$707,G280*(-1000),0)/1000,)</f>
        <v>0</v>
      </c>
      <c r="L281" s="738">
        <f t="shared" si="100"/>
        <v>0</v>
      </c>
      <c r="M281" s="741">
        <f>IF(E281&lt;=0,0,1/(1+E281*FinPlan!$D$708/365))</f>
        <v>1</v>
      </c>
      <c r="N281" s="664">
        <f t="shared" si="101"/>
        <v>0</v>
      </c>
      <c r="O281" s="738">
        <f t="shared" si="96"/>
        <v>0</v>
      </c>
      <c r="P281" s="754"/>
      <c r="R281">
        <f t="shared" si="102"/>
        <v>2154</v>
      </c>
      <c r="S281" s="743">
        <f t="shared" si="97"/>
        <v>0</v>
      </c>
      <c r="T281" s="744">
        <f t="shared" si="98"/>
        <v>0</v>
      </c>
      <c r="U281" s="744">
        <f t="shared" si="103"/>
        <v>0</v>
      </c>
      <c r="V281" s="745"/>
      <c r="W281">
        <f t="shared" si="117"/>
        <v>2154</v>
      </c>
      <c r="X281" s="745">
        <v>0</v>
      </c>
      <c r="Y281" s="745"/>
      <c r="Z281" s="745"/>
      <c r="AA281">
        <f t="shared" si="92"/>
        <v>1921</v>
      </c>
      <c r="AE281">
        <f t="shared" si="104"/>
        <v>1921</v>
      </c>
      <c r="AF281">
        <f t="shared" si="105"/>
        <v>3</v>
      </c>
      <c r="AG281">
        <f t="shared" si="93"/>
        <v>0</v>
      </c>
      <c r="AH281">
        <f t="shared" si="94"/>
        <v>0</v>
      </c>
      <c r="AJ281">
        <f t="shared" si="106"/>
        <v>2154</v>
      </c>
      <c r="AK281" s="594">
        <f>SUM($X$27:X281)</f>
        <v>0</v>
      </c>
      <c r="AL281" s="594">
        <f>SUM($S$27:S281)</f>
        <v>0</v>
      </c>
      <c r="AM281" s="594">
        <f t="shared" si="107"/>
        <v>0</v>
      </c>
      <c r="AN281" s="594">
        <f t="shared" si="108"/>
        <v>0</v>
      </c>
      <c r="AO281" s="594">
        <f t="shared" si="109"/>
        <v>0</v>
      </c>
      <c r="AP281" s="594">
        <f t="shared" si="114"/>
        <v>0</v>
      </c>
      <c r="AQ281">
        <f t="shared" si="110"/>
        <v>0</v>
      </c>
      <c r="AY281" s="749">
        <f>AZ281*(FinPlan!$D$710/12)</f>
        <v>0</v>
      </c>
      <c r="AZ281" s="738">
        <f>G280*FinPlan!$D$709</f>
        <v>0</v>
      </c>
      <c r="BJ281" s="736"/>
      <c r="BK281" s="610">
        <f t="shared" si="115"/>
        <v>255</v>
      </c>
      <c r="BM281" s="612">
        <f t="shared" si="118"/>
        <v>7730</v>
      </c>
      <c r="BO281" s="612">
        <f t="shared" si="119"/>
        <v>7761</v>
      </c>
      <c r="BQ281" s="610">
        <f t="shared" si="120"/>
        <v>31</v>
      </c>
      <c r="BS281">
        <f t="shared" si="116"/>
        <v>1921</v>
      </c>
      <c r="BY281">
        <f t="shared" si="111"/>
        <v>1921</v>
      </c>
    </row>
    <row r="282" spans="2:77" x14ac:dyDescent="0.2">
      <c r="B282" s="755">
        <f t="shared" si="99"/>
        <v>257</v>
      </c>
      <c r="C282" s="736">
        <f t="shared" si="112"/>
        <v>7791</v>
      </c>
      <c r="D282" s="610">
        <f t="shared" si="113"/>
        <v>256</v>
      </c>
      <c r="E282" s="737">
        <f t="shared" si="121"/>
        <v>30</v>
      </c>
      <c r="F282" s="737">
        <f>SUM($E$27:E282)</f>
        <v>7791</v>
      </c>
      <c r="G282" s="738">
        <f t="shared" si="95"/>
        <v>0</v>
      </c>
      <c r="H282" s="739">
        <f>IF(D282&lt;=FinPlan!$D$707,PPMT(FinPlan!$D$708/12,1,FinPlan!$D$707+1-D282,G281*(-1000),0)/1000,)</f>
        <v>0</v>
      </c>
      <c r="I282" s="740">
        <f>IF(D282&lt;=FinPlan!$D$707,IPMT(FinPlan!$D$708/12,1,FinPlan!$D$707,G281*(-1000),0)/1000,)</f>
        <v>0</v>
      </c>
      <c r="L282" s="738">
        <f t="shared" si="100"/>
        <v>0</v>
      </c>
      <c r="M282" s="741">
        <f>IF(E282&lt;=0,0,1/(1+E282*FinPlan!$D$708/365))</f>
        <v>1</v>
      </c>
      <c r="N282" s="664">
        <f t="shared" si="101"/>
        <v>0</v>
      </c>
      <c r="O282" s="738">
        <f t="shared" si="96"/>
        <v>0</v>
      </c>
      <c r="P282" s="754"/>
      <c r="R282">
        <f t="shared" si="102"/>
        <v>2155</v>
      </c>
      <c r="S282" s="743">
        <f t="shared" si="97"/>
        <v>0</v>
      </c>
      <c r="T282" s="744">
        <f t="shared" si="98"/>
        <v>0</v>
      </c>
      <c r="U282" s="744">
        <f t="shared" si="103"/>
        <v>0</v>
      </c>
      <c r="V282" s="745"/>
      <c r="W282">
        <f t="shared" si="117"/>
        <v>2155</v>
      </c>
      <c r="X282" s="745">
        <v>0</v>
      </c>
      <c r="Y282" s="745"/>
      <c r="Z282" s="745"/>
      <c r="AA282">
        <f t="shared" ref="AA282:AA345" si="122">YEAR(C282)</f>
        <v>1921</v>
      </c>
      <c r="AE282">
        <f t="shared" si="104"/>
        <v>1921</v>
      </c>
      <c r="AF282">
        <f t="shared" si="105"/>
        <v>4</v>
      </c>
      <c r="AG282">
        <f t="shared" ref="AG282:AG345" si="123">IF(AND(ABS(G282)&lt;0.1,H282&gt;0.1),YEAR(C282),0)</f>
        <v>0</v>
      </c>
      <c r="AH282">
        <f t="shared" ref="AH282:AH345" si="124">IF(AND(ABS(G282)&lt;0.1,H282&gt;0.1),MONTH(C282),0)</f>
        <v>0</v>
      </c>
      <c r="AJ282">
        <f t="shared" si="106"/>
        <v>2155</v>
      </c>
      <c r="AK282" s="594">
        <f>SUM($X$27:X282)</f>
        <v>0</v>
      </c>
      <c r="AL282" s="594">
        <f>SUM($S$27:S282)</f>
        <v>0</v>
      </c>
      <c r="AM282" s="594">
        <f t="shared" si="107"/>
        <v>0</v>
      </c>
      <c r="AN282" s="594">
        <f t="shared" si="108"/>
        <v>0</v>
      </c>
      <c r="AO282" s="594">
        <f t="shared" si="109"/>
        <v>0</v>
      </c>
      <c r="AP282" s="594">
        <f t="shared" si="114"/>
        <v>0</v>
      </c>
      <c r="AQ282">
        <f t="shared" si="110"/>
        <v>0</v>
      </c>
      <c r="AY282" s="749">
        <f>AZ282*(FinPlan!$D$710/12)</f>
        <v>0</v>
      </c>
      <c r="AZ282" s="738">
        <f>G281*FinPlan!$D$709</f>
        <v>0</v>
      </c>
      <c r="BJ282" s="736"/>
      <c r="BK282" s="610">
        <f t="shared" si="115"/>
        <v>256</v>
      </c>
      <c r="BM282" s="612">
        <f t="shared" si="118"/>
        <v>7761</v>
      </c>
      <c r="BO282" s="612">
        <f t="shared" si="119"/>
        <v>7791</v>
      </c>
      <c r="BQ282" s="610">
        <f t="shared" si="120"/>
        <v>30</v>
      </c>
      <c r="BS282">
        <f t="shared" si="116"/>
        <v>1921</v>
      </c>
      <c r="BY282">
        <f t="shared" si="111"/>
        <v>1921</v>
      </c>
    </row>
    <row r="283" spans="2:77" x14ac:dyDescent="0.2">
      <c r="B283" s="755">
        <f t="shared" si="99"/>
        <v>258</v>
      </c>
      <c r="C283" s="736">
        <f t="shared" si="112"/>
        <v>7822</v>
      </c>
      <c r="D283" s="610">
        <f t="shared" si="113"/>
        <v>257</v>
      </c>
      <c r="E283" s="737">
        <f t="shared" si="121"/>
        <v>31</v>
      </c>
      <c r="F283" s="737">
        <f>SUM($E$27:E283)</f>
        <v>7822</v>
      </c>
      <c r="G283" s="738">
        <f t="shared" ref="G283:G346" si="125">G282-H283</f>
        <v>0</v>
      </c>
      <c r="H283" s="739">
        <f>IF(D283&lt;=FinPlan!$D$707,PPMT(FinPlan!$D$708/12,1,FinPlan!$D$707+1-D283,G282*(-1000),0)/1000,)</f>
        <v>0</v>
      </c>
      <c r="I283" s="740">
        <f>IF(D283&lt;=FinPlan!$D$707,IPMT(FinPlan!$D$708/12,1,FinPlan!$D$707,G282*(-1000),0)/1000,)</f>
        <v>0</v>
      </c>
      <c r="L283" s="738">
        <f t="shared" si="100"/>
        <v>0</v>
      </c>
      <c r="M283" s="741">
        <f>IF(E283&lt;=0,0,1/(1+E283*FinPlan!$D$708/365))</f>
        <v>1</v>
      </c>
      <c r="N283" s="664">
        <f t="shared" si="101"/>
        <v>0</v>
      </c>
      <c r="O283" s="738">
        <f t="shared" ref="O283:O346" si="126">L283*N283</f>
        <v>0</v>
      </c>
      <c r="P283" s="754"/>
      <c r="R283">
        <f t="shared" si="102"/>
        <v>2156</v>
      </c>
      <c r="S283" s="743">
        <f t="shared" ref="S283:S346" si="127">SUMIF($AA$27:$AA$430,R283,$H$27:$H$430)</f>
        <v>0</v>
      </c>
      <c r="T283" s="744">
        <f t="shared" ref="T283:T346" si="128">SUMIF($AA$27:$AA$430,R283,$I$27:$I$430)</f>
        <v>0</v>
      </c>
      <c r="U283" s="744">
        <f t="shared" si="103"/>
        <v>0</v>
      </c>
      <c r="V283" s="745"/>
      <c r="W283">
        <f t="shared" si="117"/>
        <v>2156</v>
      </c>
      <c r="X283" s="745">
        <v>0</v>
      </c>
      <c r="Y283" s="745"/>
      <c r="Z283" s="745"/>
      <c r="AA283">
        <f t="shared" si="122"/>
        <v>1921</v>
      </c>
      <c r="AE283">
        <f t="shared" si="104"/>
        <v>1921</v>
      </c>
      <c r="AF283">
        <f t="shared" si="105"/>
        <v>5</v>
      </c>
      <c r="AG283">
        <f t="shared" si="123"/>
        <v>0</v>
      </c>
      <c r="AH283">
        <f t="shared" si="124"/>
        <v>0</v>
      </c>
      <c r="AJ283">
        <f t="shared" si="106"/>
        <v>2156</v>
      </c>
      <c r="AK283" s="594">
        <f>SUM($X$27:X283)</f>
        <v>0</v>
      </c>
      <c r="AL283" s="594">
        <f>SUM($S$27:S283)</f>
        <v>0</v>
      </c>
      <c r="AM283" s="594">
        <f t="shared" si="107"/>
        <v>0</v>
      </c>
      <c r="AN283" s="594">
        <f t="shared" si="108"/>
        <v>0</v>
      </c>
      <c r="AO283" s="594">
        <f t="shared" si="109"/>
        <v>0</v>
      </c>
      <c r="AP283" s="594">
        <f t="shared" si="114"/>
        <v>0</v>
      </c>
      <c r="AQ283">
        <f t="shared" si="110"/>
        <v>0</v>
      </c>
      <c r="AY283" s="749">
        <f>AZ283*(FinPlan!$D$710/12)</f>
        <v>0</v>
      </c>
      <c r="AZ283" s="738">
        <f>G282*FinPlan!$D$709</f>
        <v>0</v>
      </c>
      <c r="BJ283" s="736"/>
      <c r="BK283" s="610">
        <f t="shared" si="115"/>
        <v>257</v>
      </c>
      <c r="BM283" s="612">
        <f t="shared" si="118"/>
        <v>7791</v>
      </c>
      <c r="BO283" s="612">
        <f t="shared" si="119"/>
        <v>7822</v>
      </c>
      <c r="BQ283" s="610">
        <f t="shared" si="120"/>
        <v>31</v>
      </c>
      <c r="BS283">
        <f t="shared" si="116"/>
        <v>1921</v>
      </c>
      <c r="BY283">
        <f t="shared" si="111"/>
        <v>1921</v>
      </c>
    </row>
    <row r="284" spans="2:77" x14ac:dyDescent="0.2">
      <c r="B284" s="755">
        <f t="shared" ref="B284:B347" si="129">B283+1</f>
        <v>259</v>
      </c>
      <c r="C284" s="736">
        <f t="shared" si="112"/>
        <v>7852</v>
      </c>
      <c r="D284" s="610">
        <f t="shared" si="113"/>
        <v>258</v>
      </c>
      <c r="E284" s="737">
        <f t="shared" si="121"/>
        <v>30</v>
      </c>
      <c r="F284" s="737">
        <f>SUM($E$27:E284)</f>
        <v>7852</v>
      </c>
      <c r="G284" s="738">
        <f t="shared" si="125"/>
        <v>0</v>
      </c>
      <c r="H284" s="739">
        <f>IF(D284&lt;=FinPlan!$D$707,PPMT(FinPlan!$D$708/12,1,FinPlan!$D$707+1-D284,G283*(-1000),0)/1000,)</f>
        <v>0</v>
      </c>
      <c r="I284" s="740">
        <f>IF(D284&lt;=FinPlan!$D$707,IPMT(FinPlan!$D$708/12,1,FinPlan!$D$707,G283*(-1000),0)/1000,)</f>
        <v>0</v>
      </c>
      <c r="L284" s="738">
        <f t="shared" ref="L284:L347" si="130">SUM(H284:I284)</f>
        <v>0</v>
      </c>
      <c r="M284" s="741">
        <f>IF(E284&lt;=0,0,1/(1+E284*FinPlan!$D$708/365))</f>
        <v>1</v>
      </c>
      <c r="N284" s="664">
        <f t="shared" ref="N284:N347" si="131">N283*M284</f>
        <v>0</v>
      </c>
      <c r="O284" s="738">
        <f t="shared" si="126"/>
        <v>0</v>
      </c>
      <c r="P284" s="754"/>
      <c r="R284">
        <f t="shared" ref="R284:R347" si="132">R283+1</f>
        <v>2157</v>
      </c>
      <c r="S284" s="743">
        <f t="shared" si="127"/>
        <v>0</v>
      </c>
      <c r="T284" s="744">
        <f t="shared" si="128"/>
        <v>0</v>
      </c>
      <c r="U284" s="744">
        <f t="shared" ref="U284:U347" si="133">AP284</f>
        <v>0</v>
      </c>
      <c r="V284" s="745"/>
      <c r="W284">
        <f t="shared" si="117"/>
        <v>2157</v>
      </c>
      <c r="X284" s="745">
        <v>0</v>
      </c>
      <c r="Y284" s="745"/>
      <c r="Z284" s="745"/>
      <c r="AA284">
        <f t="shared" si="122"/>
        <v>1921</v>
      </c>
      <c r="AE284">
        <f t="shared" ref="AE284:AE347" si="134">YEAR(C284)</f>
        <v>1921</v>
      </c>
      <c r="AF284">
        <f t="shared" ref="AF284:AF347" si="135">MONTH(C284)</f>
        <v>6</v>
      </c>
      <c r="AG284">
        <f t="shared" si="123"/>
        <v>0</v>
      </c>
      <c r="AH284">
        <f t="shared" si="124"/>
        <v>0</v>
      </c>
      <c r="AJ284">
        <f t="shared" ref="AJ284:AJ347" si="136">R284</f>
        <v>2157</v>
      </c>
      <c r="AK284" s="594">
        <f>SUM($X$27:X284)</f>
        <v>0</v>
      </c>
      <c r="AL284" s="594">
        <f>SUM($S$27:S284)</f>
        <v>0</v>
      </c>
      <c r="AM284" s="594">
        <f t="shared" ref="AM284:AM347" si="137">S284</f>
        <v>0</v>
      </c>
      <c r="AN284" s="594">
        <f t="shared" ref="AN284:AN347" si="138">AK284-AL284</f>
        <v>0</v>
      </c>
      <c r="AO284" s="594">
        <f t="shared" ref="AO284:AO347" si="139">IF(AND(AN283&gt;0,AQ284=0),12,AQ284)</f>
        <v>0</v>
      </c>
      <c r="AP284" s="594">
        <f t="shared" si="114"/>
        <v>0</v>
      </c>
      <c r="AQ284">
        <f t="shared" ref="AQ284:AQ347" si="140">SUMIF($AE$26:$AE$430,AJ284,$AH$26:$AH$430)</f>
        <v>0</v>
      </c>
      <c r="AY284" s="749">
        <f>AZ284*(FinPlan!$D$710/12)</f>
        <v>0</v>
      </c>
      <c r="AZ284" s="738">
        <f>G283*FinPlan!$D$709</f>
        <v>0</v>
      </c>
      <c r="BJ284" s="736"/>
      <c r="BK284" s="610">
        <f t="shared" si="115"/>
        <v>258</v>
      </c>
      <c r="BM284" s="612">
        <f t="shared" si="118"/>
        <v>7822</v>
      </c>
      <c r="BO284" s="612">
        <f t="shared" si="119"/>
        <v>7852</v>
      </c>
      <c r="BQ284" s="610">
        <f t="shared" si="120"/>
        <v>30</v>
      </c>
      <c r="BS284">
        <f t="shared" si="116"/>
        <v>1921</v>
      </c>
      <c r="BY284">
        <f t="shared" ref="BY284:BY347" si="141">YEAR(C284)</f>
        <v>1921</v>
      </c>
    </row>
    <row r="285" spans="2:77" x14ac:dyDescent="0.2">
      <c r="B285" s="755">
        <f t="shared" si="129"/>
        <v>260</v>
      </c>
      <c r="C285" s="736">
        <f t="shared" ref="C285:C348" si="142">BO285</f>
        <v>7883</v>
      </c>
      <c r="D285" s="610">
        <f t="shared" ref="D285:D348" si="143">D284+1</f>
        <v>259</v>
      </c>
      <c r="E285" s="737">
        <f t="shared" si="121"/>
        <v>31</v>
      </c>
      <c r="F285" s="737">
        <f>SUM($E$27:E285)</f>
        <v>7883</v>
      </c>
      <c r="G285" s="738">
        <f t="shared" si="125"/>
        <v>0</v>
      </c>
      <c r="H285" s="739">
        <f>IF(D285&lt;=FinPlan!$D$707,PPMT(FinPlan!$D$708/12,1,FinPlan!$D$707+1-D285,G284*(-1000),0)/1000,)</f>
        <v>0</v>
      </c>
      <c r="I285" s="740">
        <f>IF(D285&lt;=FinPlan!$D$707,IPMT(FinPlan!$D$708/12,1,FinPlan!$D$707,G284*(-1000),0)/1000,)</f>
        <v>0</v>
      </c>
      <c r="L285" s="738">
        <f t="shared" si="130"/>
        <v>0</v>
      </c>
      <c r="M285" s="741">
        <f>IF(E285&lt;=0,0,1/(1+E285*FinPlan!$D$708/365))</f>
        <v>1</v>
      </c>
      <c r="N285" s="664">
        <f t="shared" si="131"/>
        <v>0</v>
      </c>
      <c r="O285" s="738">
        <f t="shared" si="126"/>
        <v>0</v>
      </c>
      <c r="P285" s="754"/>
      <c r="R285">
        <f t="shared" si="132"/>
        <v>2158</v>
      </c>
      <c r="S285" s="743">
        <f t="shared" si="127"/>
        <v>0</v>
      </c>
      <c r="T285" s="744">
        <f t="shared" si="128"/>
        <v>0</v>
      </c>
      <c r="U285" s="744">
        <f t="shared" si="133"/>
        <v>0</v>
      </c>
      <c r="V285" s="745"/>
      <c r="W285">
        <f t="shared" si="117"/>
        <v>2158</v>
      </c>
      <c r="X285" s="745">
        <v>0</v>
      </c>
      <c r="Y285" s="745"/>
      <c r="Z285" s="745"/>
      <c r="AA285">
        <f t="shared" si="122"/>
        <v>1921</v>
      </c>
      <c r="AE285">
        <f t="shared" si="134"/>
        <v>1921</v>
      </c>
      <c r="AF285">
        <f t="shared" si="135"/>
        <v>7</v>
      </c>
      <c r="AG285">
        <f t="shared" si="123"/>
        <v>0</v>
      </c>
      <c r="AH285">
        <f t="shared" si="124"/>
        <v>0</v>
      </c>
      <c r="AJ285">
        <f t="shared" si="136"/>
        <v>2158</v>
      </c>
      <c r="AK285" s="594">
        <f>SUM($X$27:X285)</f>
        <v>0</v>
      </c>
      <c r="AL285" s="594">
        <f>SUM($S$27:S285)</f>
        <v>0</v>
      </c>
      <c r="AM285" s="594">
        <f t="shared" si="137"/>
        <v>0</v>
      </c>
      <c r="AN285" s="594">
        <f t="shared" si="138"/>
        <v>0</v>
      </c>
      <c r="AO285" s="594">
        <f t="shared" si="139"/>
        <v>0</v>
      </c>
      <c r="AP285" s="594">
        <f t="shared" ref="AP285:AP348" si="144">AO285*$E$8*($E$9/12)*AN284</f>
        <v>0</v>
      </c>
      <c r="AQ285">
        <f t="shared" si="140"/>
        <v>0</v>
      </c>
      <c r="AY285" s="749">
        <f>AZ285*(FinPlan!$D$710/12)</f>
        <v>0</v>
      </c>
      <c r="AZ285" s="738">
        <f>G284*FinPlan!$D$709</f>
        <v>0</v>
      </c>
      <c r="BJ285" s="736"/>
      <c r="BK285" s="610">
        <f t="shared" ref="BK285:BK348" si="145">BK284+1</f>
        <v>259</v>
      </c>
      <c r="BM285" s="612">
        <f t="shared" si="118"/>
        <v>7852</v>
      </c>
      <c r="BO285" s="612">
        <f t="shared" si="119"/>
        <v>7883</v>
      </c>
      <c r="BQ285" s="610">
        <f t="shared" si="120"/>
        <v>31</v>
      </c>
      <c r="BS285">
        <f t="shared" ref="BS285:BS348" si="146">YEAR(BO285)</f>
        <v>1921</v>
      </c>
      <c r="BY285">
        <f t="shared" si="141"/>
        <v>1921</v>
      </c>
    </row>
    <row r="286" spans="2:77" x14ac:dyDescent="0.2">
      <c r="B286" s="755">
        <f t="shared" si="129"/>
        <v>261</v>
      </c>
      <c r="C286" s="736">
        <f t="shared" si="142"/>
        <v>7914</v>
      </c>
      <c r="D286" s="610">
        <f t="shared" si="143"/>
        <v>260</v>
      </c>
      <c r="E286" s="737">
        <f t="shared" si="121"/>
        <v>31</v>
      </c>
      <c r="F286" s="737">
        <f>SUM($E$27:E286)</f>
        <v>7914</v>
      </c>
      <c r="G286" s="738">
        <f t="shared" si="125"/>
        <v>0</v>
      </c>
      <c r="H286" s="739">
        <f>IF(D286&lt;=FinPlan!$D$707,PPMT(FinPlan!$D$708/12,1,FinPlan!$D$707+1-D286,G285*(-1000),0)/1000,)</f>
        <v>0</v>
      </c>
      <c r="I286" s="740">
        <f>IF(D286&lt;=FinPlan!$D$707,IPMT(FinPlan!$D$708/12,1,FinPlan!$D$707,G285*(-1000),0)/1000,)</f>
        <v>0</v>
      </c>
      <c r="L286" s="738">
        <f t="shared" si="130"/>
        <v>0</v>
      </c>
      <c r="M286" s="741">
        <f>IF(E286&lt;=0,0,1/(1+E286*FinPlan!$D$708/365))</f>
        <v>1</v>
      </c>
      <c r="N286" s="664">
        <f t="shared" si="131"/>
        <v>0</v>
      </c>
      <c r="O286" s="738">
        <f t="shared" si="126"/>
        <v>0</v>
      </c>
      <c r="P286" s="754"/>
      <c r="R286">
        <f t="shared" si="132"/>
        <v>2159</v>
      </c>
      <c r="S286" s="743">
        <f t="shared" si="127"/>
        <v>0</v>
      </c>
      <c r="T286" s="744">
        <f t="shared" si="128"/>
        <v>0</v>
      </c>
      <c r="U286" s="744">
        <f t="shared" si="133"/>
        <v>0</v>
      </c>
      <c r="V286" s="745"/>
      <c r="W286">
        <f t="shared" ref="W286:W349" si="147">W285+1</f>
        <v>2159</v>
      </c>
      <c r="X286" s="745">
        <v>0</v>
      </c>
      <c r="Y286" s="745"/>
      <c r="Z286" s="745"/>
      <c r="AA286">
        <f t="shared" si="122"/>
        <v>1921</v>
      </c>
      <c r="AE286">
        <f t="shared" si="134"/>
        <v>1921</v>
      </c>
      <c r="AF286">
        <f t="shared" si="135"/>
        <v>8</v>
      </c>
      <c r="AG286">
        <f t="shared" si="123"/>
        <v>0</v>
      </c>
      <c r="AH286">
        <f t="shared" si="124"/>
        <v>0</v>
      </c>
      <c r="AJ286">
        <f t="shared" si="136"/>
        <v>2159</v>
      </c>
      <c r="AK286" s="594">
        <f>SUM($X$27:X286)</f>
        <v>0</v>
      </c>
      <c r="AL286" s="594">
        <f>SUM($S$27:S286)</f>
        <v>0</v>
      </c>
      <c r="AM286" s="594">
        <f t="shared" si="137"/>
        <v>0</v>
      </c>
      <c r="AN286" s="594">
        <f t="shared" si="138"/>
        <v>0</v>
      </c>
      <c r="AO286" s="594">
        <f t="shared" si="139"/>
        <v>0</v>
      </c>
      <c r="AP286" s="594">
        <f t="shared" si="144"/>
        <v>0</v>
      </c>
      <c r="AQ286">
        <f t="shared" si="140"/>
        <v>0</v>
      </c>
      <c r="AY286" s="749">
        <f>AZ286*(FinPlan!$D$710/12)</f>
        <v>0</v>
      </c>
      <c r="AZ286" s="738">
        <f>G285*FinPlan!$D$709</f>
        <v>0</v>
      </c>
      <c r="BJ286" s="736"/>
      <c r="BK286" s="610">
        <f t="shared" si="145"/>
        <v>260</v>
      </c>
      <c r="BM286" s="612">
        <f t="shared" ref="BM286:BM349" si="148">EOMONTH($BJ$27,-1+BK285)</f>
        <v>7883</v>
      </c>
      <c r="BO286" s="612">
        <f t="shared" ref="BO286:BO349" si="149">BM287</f>
        <v>7914</v>
      </c>
      <c r="BQ286" s="610">
        <f t="shared" ref="BQ286:BQ349" si="150">BO286-BO285</f>
        <v>31</v>
      </c>
      <c r="BS286">
        <f t="shared" si="146"/>
        <v>1921</v>
      </c>
      <c r="BY286">
        <f t="shared" si="141"/>
        <v>1921</v>
      </c>
    </row>
    <row r="287" spans="2:77" x14ac:dyDescent="0.2">
      <c r="B287" s="755">
        <f t="shared" si="129"/>
        <v>262</v>
      </c>
      <c r="C287" s="736">
        <f t="shared" si="142"/>
        <v>7944</v>
      </c>
      <c r="D287" s="610">
        <f t="shared" si="143"/>
        <v>261</v>
      </c>
      <c r="E287" s="737">
        <f t="shared" si="121"/>
        <v>30</v>
      </c>
      <c r="F287" s="737">
        <f>SUM($E$27:E287)</f>
        <v>7944</v>
      </c>
      <c r="G287" s="738">
        <f t="shared" si="125"/>
        <v>0</v>
      </c>
      <c r="H287" s="739">
        <f>IF(D287&lt;=FinPlan!$D$707,PPMT(FinPlan!$D$708/12,1,FinPlan!$D$707+1-D287,G286*(-1000),0)/1000,)</f>
        <v>0</v>
      </c>
      <c r="I287" s="740">
        <f>IF(D287&lt;=FinPlan!$D$707,IPMT(FinPlan!$D$708/12,1,FinPlan!$D$707,G286*(-1000),0)/1000,)</f>
        <v>0</v>
      </c>
      <c r="L287" s="738">
        <f t="shared" si="130"/>
        <v>0</v>
      </c>
      <c r="M287" s="741">
        <f>IF(E287&lt;=0,0,1/(1+E287*FinPlan!$D$708/365))</f>
        <v>1</v>
      </c>
      <c r="N287" s="664">
        <f t="shared" si="131"/>
        <v>0</v>
      </c>
      <c r="O287" s="738">
        <f t="shared" si="126"/>
        <v>0</v>
      </c>
      <c r="P287" s="754"/>
      <c r="R287">
        <f t="shared" si="132"/>
        <v>2160</v>
      </c>
      <c r="S287" s="743">
        <f t="shared" si="127"/>
        <v>0</v>
      </c>
      <c r="T287" s="744">
        <f t="shared" si="128"/>
        <v>0</v>
      </c>
      <c r="U287" s="744">
        <f t="shared" si="133"/>
        <v>0</v>
      </c>
      <c r="V287" s="745"/>
      <c r="W287">
        <f t="shared" si="147"/>
        <v>2160</v>
      </c>
      <c r="X287" s="745">
        <v>0</v>
      </c>
      <c r="Y287" s="745"/>
      <c r="Z287" s="745"/>
      <c r="AA287">
        <f t="shared" si="122"/>
        <v>1921</v>
      </c>
      <c r="AE287">
        <f t="shared" si="134"/>
        <v>1921</v>
      </c>
      <c r="AF287">
        <f t="shared" si="135"/>
        <v>9</v>
      </c>
      <c r="AG287">
        <f t="shared" si="123"/>
        <v>0</v>
      </c>
      <c r="AH287">
        <f t="shared" si="124"/>
        <v>0</v>
      </c>
      <c r="AJ287">
        <f t="shared" si="136"/>
        <v>2160</v>
      </c>
      <c r="AK287" s="594">
        <f>SUM($X$27:X287)</f>
        <v>0</v>
      </c>
      <c r="AL287" s="594">
        <f>SUM($S$27:S287)</f>
        <v>0</v>
      </c>
      <c r="AM287" s="594">
        <f t="shared" si="137"/>
        <v>0</v>
      </c>
      <c r="AN287" s="594">
        <f t="shared" si="138"/>
        <v>0</v>
      </c>
      <c r="AO287" s="594">
        <f t="shared" si="139"/>
        <v>0</v>
      </c>
      <c r="AP287" s="594">
        <f t="shared" si="144"/>
        <v>0</v>
      </c>
      <c r="AQ287">
        <f t="shared" si="140"/>
        <v>0</v>
      </c>
      <c r="AY287" s="749">
        <f>AZ287*(FinPlan!$D$710/12)</f>
        <v>0</v>
      </c>
      <c r="AZ287" s="738">
        <f>G286*FinPlan!$D$709</f>
        <v>0</v>
      </c>
      <c r="BJ287" s="736"/>
      <c r="BK287" s="610">
        <f t="shared" si="145"/>
        <v>261</v>
      </c>
      <c r="BM287" s="612">
        <f t="shared" si="148"/>
        <v>7914</v>
      </c>
      <c r="BO287" s="612">
        <f t="shared" si="149"/>
        <v>7944</v>
      </c>
      <c r="BQ287" s="610">
        <f t="shared" si="150"/>
        <v>30</v>
      </c>
      <c r="BS287">
        <f t="shared" si="146"/>
        <v>1921</v>
      </c>
      <c r="BY287">
        <f t="shared" si="141"/>
        <v>1921</v>
      </c>
    </row>
    <row r="288" spans="2:77" x14ac:dyDescent="0.2">
      <c r="B288" s="755">
        <f t="shared" si="129"/>
        <v>263</v>
      </c>
      <c r="C288" s="736">
        <f t="shared" si="142"/>
        <v>7975</v>
      </c>
      <c r="D288" s="610">
        <f t="shared" si="143"/>
        <v>262</v>
      </c>
      <c r="E288" s="737">
        <f t="shared" ref="E288:E351" si="151">IF(C288-C287&lt;0,0,C288-C287)</f>
        <v>31</v>
      </c>
      <c r="F288" s="737">
        <f>SUM($E$27:E288)</f>
        <v>7975</v>
      </c>
      <c r="G288" s="738">
        <f t="shared" si="125"/>
        <v>0</v>
      </c>
      <c r="H288" s="739">
        <f>IF(D288&lt;=FinPlan!$D$707,PPMT(FinPlan!$D$708/12,1,FinPlan!$D$707+1-D288,G287*(-1000),0)/1000,)</f>
        <v>0</v>
      </c>
      <c r="I288" s="740">
        <f>IF(D288&lt;=FinPlan!$D$707,IPMT(FinPlan!$D$708/12,1,FinPlan!$D$707,G287*(-1000),0)/1000,)</f>
        <v>0</v>
      </c>
      <c r="L288" s="738">
        <f t="shared" si="130"/>
        <v>0</v>
      </c>
      <c r="M288" s="741">
        <f>IF(E288&lt;=0,0,1/(1+E288*FinPlan!$D$708/365))</f>
        <v>1</v>
      </c>
      <c r="N288" s="664">
        <f t="shared" si="131"/>
        <v>0</v>
      </c>
      <c r="O288" s="738">
        <f t="shared" si="126"/>
        <v>0</v>
      </c>
      <c r="P288" s="754"/>
      <c r="R288">
        <f t="shared" si="132"/>
        <v>2161</v>
      </c>
      <c r="S288" s="743">
        <f t="shared" si="127"/>
        <v>0</v>
      </c>
      <c r="T288" s="744">
        <f t="shared" si="128"/>
        <v>0</v>
      </c>
      <c r="U288" s="744">
        <f t="shared" si="133"/>
        <v>0</v>
      </c>
      <c r="V288" s="745"/>
      <c r="W288">
        <f t="shared" si="147"/>
        <v>2161</v>
      </c>
      <c r="X288" s="745">
        <v>0</v>
      </c>
      <c r="Y288" s="745"/>
      <c r="Z288" s="745"/>
      <c r="AA288">
        <f t="shared" si="122"/>
        <v>1921</v>
      </c>
      <c r="AE288">
        <f t="shared" si="134"/>
        <v>1921</v>
      </c>
      <c r="AF288">
        <f t="shared" si="135"/>
        <v>10</v>
      </c>
      <c r="AG288">
        <f t="shared" si="123"/>
        <v>0</v>
      </c>
      <c r="AH288">
        <f t="shared" si="124"/>
        <v>0</v>
      </c>
      <c r="AJ288">
        <f t="shared" si="136"/>
        <v>2161</v>
      </c>
      <c r="AK288" s="594">
        <f>SUM($X$27:X288)</f>
        <v>0</v>
      </c>
      <c r="AL288" s="594">
        <f>SUM($S$27:S288)</f>
        <v>0</v>
      </c>
      <c r="AM288" s="594">
        <f t="shared" si="137"/>
        <v>0</v>
      </c>
      <c r="AN288" s="594">
        <f t="shared" si="138"/>
        <v>0</v>
      </c>
      <c r="AO288" s="594">
        <f t="shared" si="139"/>
        <v>0</v>
      </c>
      <c r="AP288" s="594">
        <f t="shared" si="144"/>
        <v>0</v>
      </c>
      <c r="AQ288">
        <f t="shared" si="140"/>
        <v>0</v>
      </c>
      <c r="AY288" s="749">
        <f>AZ288*(FinPlan!$D$710/12)</f>
        <v>0</v>
      </c>
      <c r="AZ288" s="738">
        <f>G287*FinPlan!$D$709</f>
        <v>0</v>
      </c>
      <c r="BJ288" s="736"/>
      <c r="BK288" s="610">
        <f t="shared" si="145"/>
        <v>262</v>
      </c>
      <c r="BM288" s="612">
        <f t="shared" si="148"/>
        <v>7944</v>
      </c>
      <c r="BO288" s="612">
        <f t="shared" si="149"/>
        <v>7975</v>
      </c>
      <c r="BQ288" s="610">
        <f t="shared" si="150"/>
        <v>31</v>
      </c>
      <c r="BS288">
        <f t="shared" si="146"/>
        <v>1921</v>
      </c>
      <c r="BY288">
        <f t="shared" si="141"/>
        <v>1921</v>
      </c>
    </row>
    <row r="289" spans="2:77" x14ac:dyDescent="0.2">
      <c r="B289" s="755">
        <f t="shared" si="129"/>
        <v>264</v>
      </c>
      <c r="C289" s="736">
        <f t="shared" si="142"/>
        <v>8005</v>
      </c>
      <c r="D289" s="610">
        <f t="shared" si="143"/>
        <v>263</v>
      </c>
      <c r="E289" s="737">
        <f t="shared" si="151"/>
        <v>30</v>
      </c>
      <c r="F289" s="737">
        <f>SUM($E$27:E289)</f>
        <v>8005</v>
      </c>
      <c r="G289" s="738">
        <f t="shared" si="125"/>
        <v>0</v>
      </c>
      <c r="H289" s="739">
        <f>IF(D289&lt;=FinPlan!$D$707,PPMT(FinPlan!$D$708/12,1,FinPlan!$D$707+1-D289,G288*(-1000),0)/1000,)</f>
        <v>0</v>
      </c>
      <c r="I289" s="740">
        <f>IF(D289&lt;=FinPlan!$D$707,IPMT(FinPlan!$D$708/12,1,FinPlan!$D$707,G288*(-1000),0)/1000,)</f>
        <v>0</v>
      </c>
      <c r="L289" s="738">
        <f t="shared" si="130"/>
        <v>0</v>
      </c>
      <c r="M289" s="741">
        <f>IF(E289&lt;=0,0,1/(1+E289*FinPlan!$D$708/365))</f>
        <v>1</v>
      </c>
      <c r="N289" s="664">
        <f t="shared" si="131"/>
        <v>0</v>
      </c>
      <c r="O289" s="738">
        <f t="shared" si="126"/>
        <v>0</v>
      </c>
      <c r="P289" s="754"/>
      <c r="R289">
        <f t="shared" si="132"/>
        <v>2162</v>
      </c>
      <c r="S289" s="743">
        <f t="shared" si="127"/>
        <v>0</v>
      </c>
      <c r="T289" s="744">
        <f t="shared" si="128"/>
        <v>0</v>
      </c>
      <c r="U289" s="744">
        <f t="shared" si="133"/>
        <v>0</v>
      </c>
      <c r="V289" s="745"/>
      <c r="W289">
        <f t="shared" si="147"/>
        <v>2162</v>
      </c>
      <c r="X289" s="745">
        <v>0</v>
      </c>
      <c r="Y289" s="745"/>
      <c r="Z289" s="745"/>
      <c r="AA289">
        <f t="shared" si="122"/>
        <v>1921</v>
      </c>
      <c r="AE289">
        <f t="shared" si="134"/>
        <v>1921</v>
      </c>
      <c r="AF289">
        <f t="shared" si="135"/>
        <v>11</v>
      </c>
      <c r="AG289">
        <f t="shared" si="123"/>
        <v>0</v>
      </c>
      <c r="AH289">
        <f t="shared" si="124"/>
        <v>0</v>
      </c>
      <c r="AJ289">
        <f t="shared" si="136"/>
        <v>2162</v>
      </c>
      <c r="AK289" s="594">
        <f>SUM($X$27:X289)</f>
        <v>0</v>
      </c>
      <c r="AL289" s="594">
        <f>SUM($S$27:S289)</f>
        <v>0</v>
      </c>
      <c r="AM289" s="594">
        <f t="shared" si="137"/>
        <v>0</v>
      </c>
      <c r="AN289" s="594">
        <f t="shared" si="138"/>
        <v>0</v>
      </c>
      <c r="AO289" s="594">
        <f t="shared" si="139"/>
        <v>0</v>
      </c>
      <c r="AP289" s="594">
        <f t="shared" si="144"/>
        <v>0</v>
      </c>
      <c r="AQ289">
        <f t="shared" si="140"/>
        <v>0</v>
      </c>
      <c r="AY289" s="749">
        <f>AZ289*(FinPlan!$D$710/12)</f>
        <v>0</v>
      </c>
      <c r="AZ289" s="738">
        <f>G288*FinPlan!$D$709</f>
        <v>0</v>
      </c>
      <c r="BJ289" s="736"/>
      <c r="BK289" s="610">
        <f t="shared" si="145"/>
        <v>263</v>
      </c>
      <c r="BM289" s="612">
        <f t="shared" si="148"/>
        <v>7975</v>
      </c>
      <c r="BO289" s="612">
        <f t="shared" si="149"/>
        <v>8005</v>
      </c>
      <c r="BQ289" s="610">
        <f t="shared" si="150"/>
        <v>30</v>
      </c>
      <c r="BS289">
        <f t="shared" si="146"/>
        <v>1921</v>
      </c>
      <c r="BY289">
        <f t="shared" si="141"/>
        <v>1921</v>
      </c>
    </row>
    <row r="290" spans="2:77" x14ac:dyDescent="0.2">
      <c r="B290" s="755">
        <f t="shared" si="129"/>
        <v>265</v>
      </c>
      <c r="C290" s="736">
        <f t="shared" si="142"/>
        <v>8036</v>
      </c>
      <c r="D290" s="610">
        <f t="shared" si="143"/>
        <v>264</v>
      </c>
      <c r="E290" s="737">
        <f t="shared" si="151"/>
        <v>31</v>
      </c>
      <c r="F290" s="737">
        <f>SUM($E$27:E290)</f>
        <v>8036</v>
      </c>
      <c r="G290" s="738">
        <f t="shared" si="125"/>
        <v>0</v>
      </c>
      <c r="H290" s="739">
        <f>IF(D290&lt;=FinPlan!$D$707,PPMT(FinPlan!$D$708/12,1,FinPlan!$D$707+1-D290,G289*(-1000),0)/1000,)</f>
        <v>0</v>
      </c>
      <c r="I290" s="740">
        <f>IF(D290&lt;=FinPlan!$D$707,IPMT(FinPlan!$D$708/12,1,FinPlan!$D$707,G289*(-1000),0)/1000,)</f>
        <v>0</v>
      </c>
      <c r="L290" s="738">
        <f t="shared" si="130"/>
        <v>0</v>
      </c>
      <c r="M290" s="741">
        <f>IF(E290&lt;=0,0,1/(1+E290*FinPlan!$D$708/365))</f>
        <v>1</v>
      </c>
      <c r="N290" s="664">
        <f t="shared" si="131"/>
        <v>0</v>
      </c>
      <c r="O290" s="738">
        <f t="shared" si="126"/>
        <v>0</v>
      </c>
      <c r="P290" s="754"/>
      <c r="R290">
        <f t="shared" si="132"/>
        <v>2163</v>
      </c>
      <c r="S290" s="743">
        <f t="shared" si="127"/>
        <v>0</v>
      </c>
      <c r="T290" s="744">
        <f t="shared" si="128"/>
        <v>0</v>
      </c>
      <c r="U290" s="744">
        <f t="shared" si="133"/>
        <v>0</v>
      </c>
      <c r="V290" s="745"/>
      <c r="W290">
        <f t="shared" si="147"/>
        <v>2163</v>
      </c>
      <c r="X290" s="745">
        <v>0</v>
      </c>
      <c r="Y290" s="745"/>
      <c r="Z290" s="745"/>
      <c r="AA290">
        <f t="shared" si="122"/>
        <v>1921</v>
      </c>
      <c r="AE290">
        <f t="shared" si="134"/>
        <v>1921</v>
      </c>
      <c r="AF290">
        <f t="shared" si="135"/>
        <v>12</v>
      </c>
      <c r="AG290">
        <f t="shared" si="123"/>
        <v>0</v>
      </c>
      <c r="AH290">
        <f t="shared" si="124"/>
        <v>0</v>
      </c>
      <c r="AJ290">
        <f t="shared" si="136"/>
        <v>2163</v>
      </c>
      <c r="AK290" s="594">
        <f>SUM($X$27:X290)</f>
        <v>0</v>
      </c>
      <c r="AL290" s="594">
        <f>SUM($S$27:S290)</f>
        <v>0</v>
      </c>
      <c r="AM290" s="594">
        <f t="shared" si="137"/>
        <v>0</v>
      </c>
      <c r="AN290" s="594">
        <f t="shared" si="138"/>
        <v>0</v>
      </c>
      <c r="AO290" s="594">
        <f t="shared" si="139"/>
        <v>0</v>
      </c>
      <c r="AP290" s="594">
        <f t="shared" si="144"/>
        <v>0</v>
      </c>
      <c r="AQ290">
        <f t="shared" si="140"/>
        <v>0</v>
      </c>
      <c r="AY290" s="749">
        <f>AZ290*(FinPlan!$D$710/12)</f>
        <v>0</v>
      </c>
      <c r="AZ290" s="738">
        <f>G289*FinPlan!$D$709</f>
        <v>0</v>
      </c>
      <c r="BJ290" s="736"/>
      <c r="BK290" s="610">
        <f t="shared" si="145"/>
        <v>264</v>
      </c>
      <c r="BM290" s="612">
        <f t="shared" si="148"/>
        <v>8005</v>
      </c>
      <c r="BO290" s="612">
        <f t="shared" si="149"/>
        <v>8036</v>
      </c>
      <c r="BQ290" s="610">
        <f t="shared" si="150"/>
        <v>31</v>
      </c>
      <c r="BS290">
        <f t="shared" si="146"/>
        <v>1921</v>
      </c>
      <c r="BY290">
        <f t="shared" si="141"/>
        <v>1921</v>
      </c>
    </row>
    <row r="291" spans="2:77" x14ac:dyDescent="0.2">
      <c r="B291" s="755">
        <f t="shared" si="129"/>
        <v>266</v>
      </c>
      <c r="C291" s="736">
        <f t="shared" si="142"/>
        <v>8067</v>
      </c>
      <c r="D291" s="610">
        <f t="shared" si="143"/>
        <v>265</v>
      </c>
      <c r="E291" s="737">
        <f t="shared" si="151"/>
        <v>31</v>
      </c>
      <c r="F291" s="737">
        <f>SUM($E$27:E291)</f>
        <v>8067</v>
      </c>
      <c r="G291" s="738">
        <f t="shared" si="125"/>
        <v>0</v>
      </c>
      <c r="H291" s="739">
        <f>IF(D291&lt;=FinPlan!$D$707,PPMT(FinPlan!$D$708/12,1,FinPlan!$D$707+1-D291,G290*(-1000),0)/1000,)</f>
        <v>0</v>
      </c>
      <c r="I291" s="740">
        <f>IF(D291&lt;=FinPlan!$D$707,IPMT(FinPlan!$D$708/12,1,FinPlan!$D$707,G290*(-1000),0)/1000,)</f>
        <v>0</v>
      </c>
      <c r="L291" s="738">
        <f t="shared" si="130"/>
        <v>0</v>
      </c>
      <c r="M291" s="741">
        <f>IF(E291&lt;=0,0,1/(1+E291*FinPlan!$D$708/365))</f>
        <v>1</v>
      </c>
      <c r="N291" s="664">
        <f t="shared" si="131"/>
        <v>0</v>
      </c>
      <c r="O291" s="738">
        <f t="shared" si="126"/>
        <v>0</v>
      </c>
      <c r="P291" s="754"/>
      <c r="R291">
        <f t="shared" si="132"/>
        <v>2164</v>
      </c>
      <c r="S291" s="743">
        <f t="shared" si="127"/>
        <v>0</v>
      </c>
      <c r="T291" s="744">
        <f t="shared" si="128"/>
        <v>0</v>
      </c>
      <c r="U291" s="744">
        <f t="shared" si="133"/>
        <v>0</v>
      </c>
      <c r="V291" s="745"/>
      <c r="W291">
        <f t="shared" si="147"/>
        <v>2164</v>
      </c>
      <c r="X291" s="745">
        <v>0</v>
      </c>
      <c r="Y291" s="745"/>
      <c r="Z291" s="745"/>
      <c r="AA291">
        <f t="shared" si="122"/>
        <v>1922</v>
      </c>
      <c r="AE291">
        <f t="shared" si="134"/>
        <v>1922</v>
      </c>
      <c r="AF291">
        <f t="shared" si="135"/>
        <v>1</v>
      </c>
      <c r="AG291">
        <f t="shared" si="123"/>
        <v>0</v>
      </c>
      <c r="AH291">
        <f t="shared" si="124"/>
        <v>0</v>
      </c>
      <c r="AJ291">
        <f t="shared" si="136"/>
        <v>2164</v>
      </c>
      <c r="AK291" s="594">
        <f>SUM($X$27:X291)</f>
        <v>0</v>
      </c>
      <c r="AL291" s="594">
        <f>SUM($S$27:S291)</f>
        <v>0</v>
      </c>
      <c r="AM291" s="594">
        <f t="shared" si="137"/>
        <v>0</v>
      </c>
      <c r="AN291" s="594">
        <f t="shared" si="138"/>
        <v>0</v>
      </c>
      <c r="AO291" s="594">
        <f t="shared" si="139"/>
        <v>0</v>
      </c>
      <c r="AP291" s="594">
        <f t="shared" si="144"/>
        <v>0</v>
      </c>
      <c r="AQ291">
        <f t="shared" si="140"/>
        <v>0</v>
      </c>
      <c r="AY291" s="749">
        <f>AZ291*(FinPlan!$D$710/12)</f>
        <v>0</v>
      </c>
      <c r="AZ291" s="738">
        <f>G290*FinPlan!$D$709</f>
        <v>0</v>
      </c>
      <c r="BJ291" s="736"/>
      <c r="BK291" s="610">
        <f t="shared" si="145"/>
        <v>265</v>
      </c>
      <c r="BM291" s="612">
        <f t="shared" si="148"/>
        <v>8036</v>
      </c>
      <c r="BO291" s="612">
        <f t="shared" si="149"/>
        <v>8067</v>
      </c>
      <c r="BQ291" s="610">
        <f t="shared" si="150"/>
        <v>31</v>
      </c>
      <c r="BS291">
        <f t="shared" si="146"/>
        <v>1922</v>
      </c>
      <c r="BY291">
        <f t="shared" si="141"/>
        <v>1922</v>
      </c>
    </row>
    <row r="292" spans="2:77" x14ac:dyDescent="0.2">
      <c r="B292" s="755">
        <f t="shared" si="129"/>
        <v>267</v>
      </c>
      <c r="C292" s="736">
        <f t="shared" si="142"/>
        <v>8095</v>
      </c>
      <c r="D292" s="610">
        <f t="shared" si="143"/>
        <v>266</v>
      </c>
      <c r="E292" s="737">
        <f t="shared" si="151"/>
        <v>28</v>
      </c>
      <c r="F292" s="737">
        <f>SUM($E$27:E292)</f>
        <v>8095</v>
      </c>
      <c r="G292" s="738">
        <f t="shared" si="125"/>
        <v>0</v>
      </c>
      <c r="H292" s="739">
        <f>IF(D292&lt;=FinPlan!$D$707,PPMT(FinPlan!$D$708/12,1,FinPlan!$D$707+1-D292,G291*(-1000),0)/1000,)</f>
        <v>0</v>
      </c>
      <c r="I292" s="740">
        <f>IF(D292&lt;=FinPlan!$D$707,IPMT(FinPlan!$D$708/12,1,FinPlan!$D$707,G291*(-1000),0)/1000,)</f>
        <v>0</v>
      </c>
      <c r="L292" s="738">
        <f t="shared" si="130"/>
        <v>0</v>
      </c>
      <c r="M292" s="741">
        <f>IF(E292&lt;=0,0,1/(1+E292*FinPlan!$D$708/365))</f>
        <v>1</v>
      </c>
      <c r="N292" s="664">
        <f t="shared" si="131"/>
        <v>0</v>
      </c>
      <c r="O292" s="738">
        <f t="shared" si="126"/>
        <v>0</v>
      </c>
      <c r="P292" s="754"/>
      <c r="R292">
        <f t="shared" si="132"/>
        <v>2165</v>
      </c>
      <c r="S292" s="743">
        <f t="shared" si="127"/>
        <v>0</v>
      </c>
      <c r="T292" s="744">
        <f t="shared" si="128"/>
        <v>0</v>
      </c>
      <c r="U292" s="744">
        <f t="shared" si="133"/>
        <v>0</v>
      </c>
      <c r="V292" s="745"/>
      <c r="W292">
        <f t="shared" si="147"/>
        <v>2165</v>
      </c>
      <c r="X292" s="745">
        <v>0</v>
      </c>
      <c r="Y292" s="745"/>
      <c r="Z292" s="745"/>
      <c r="AA292">
        <f t="shared" si="122"/>
        <v>1922</v>
      </c>
      <c r="AE292">
        <f t="shared" si="134"/>
        <v>1922</v>
      </c>
      <c r="AF292">
        <f t="shared" si="135"/>
        <v>2</v>
      </c>
      <c r="AG292">
        <f t="shared" si="123"/>
        <v>0</v>
      </c>
      <c r="AH292">
        <f t="shared" si="124"/>
        <v>0</v>
      </c>
      <c r="AJ292">
        <f t="shared" si="136"/>
        <v>2165</v>
      </c>
      <c r="AK292" s="594">
        <f>SUM($X$27:X292)</f>
        <v>0</v>
      </c>
      <c r="AL292" s="594">
        <f>SUM($S$27:S292)</f>
        <v>0</v>
      </c>
      <c r="AM292" s="594">
        <f t="shared" si="137"/>
        <v>0</v>
      </c>
      <c r="AN292" s="594">
        <f t="shared" si="138"/>
        <v>0</v>
      </c>
      <c r="AO292" s="594">
        <f t="shared" si="139"/>
        <v>0</v>
      </c>
      <c r="AP292" s="594">
        <f t="shared" si="144"/>
        <v>0</v>
      </c>
      <c r="AQ292">
        <f t="shared" si="140"/>
        <v>0</v>
      </c>
      <c r="AY292" s="749">
        <f>AZ292*(FinPlan!$D$710/12)</f>
        <v>0</v>
      </c>
      <c r="AZ292" s="738">
        <f>G291*FinPlan!$D$709</f>
        <v>0</v>
      </c>
      <c r="BJ292" s="736"/>
      <c r="BK292" s="610">
        <f t="shared" si="145"/>
        <v>266</v>
      </c>
      <c r="BM292" s="612">
        <f t="shared" si="148"/>
        <v>8067</v>
      </c>
      <c r="BO292" s="612">
        <f t="shared" si="149"/>
        <v>8095</v>
      </c>
      <c r="BQ292" s="610">
        <f t="shared" si="150"/>
        <v>28</v>
      </c>
      <c r="BS292">
        <f t="shared" si="146"/>
        <v>1922</v>
      </c>
      <c r="BY292">
        <f t="shared" si="141"/>
        <v>1922</v>
      </c>
    </row>
    <row r="293" spans="2:77" x14ac:dyDescent="0.2">
      <c r="B293" s="755">
        <f t="shared" si="129"/>
        <v>268</v>
      </c>
      <c r="C293" s="736">
        <f t="shared" si="142"/>
        <v>8126</v>
      </c>
      <c r="D293" s="610">
        <f t="shared" si="143"/>
        <v>267</v>
      </c>
      <c r="E293" s="737">
        <f t="shared" si="151"/>
        <v>31</v>
      </c>
      <c r="F293" s="737">
        <f>SUM($E$27:E293)</f>
        <v>8126</v>
      </c>
      <c r="G293" s="738">
        <f t="shared" si="125"/>
        <v>0</v>
      </c>
      <c r="H293" s="739">
        <f>IF(D293&lt;=FinPlan!$D$707,PPMT(FinPlan!$D$708/12,1,FinPlan!$D$707+1-D293,G292*(-1000),0)/1000,)</f>
        <v>0</v>
      </c>
      <c r="I293" s="740">
        <f>IF(D293&lt;=FinPlan!$D$707,IPMT(FinPlan!$D$708/12,1,FinPlan!$D$707,G292*(-1000),0)/1000,)</f>
        <v>0</v>
      </c>
      <c r="L293" s="738">
        <f t="shared" si="130"/>
        <v>0</v>
      </c>
      <c r="M293" s="741">
        <f>IF(E293&lt;=0,0,1/(1+E293*FinPlan!$D$708/365))</f>
        <v>1</v>
      </c>
      <c r="N293" s="664">
        <f t="shared" si="131"/>
        <v>0</v>
      </c>
      <c r="O293" s="738">
        <f t="shared" si="126"/>
        <v>0</v>
      </c>
      <c r="P293" s="754"/>
      <c r="R293">
        <f t="shared" si="132"/>
        <v>2166</v>
      </c>
      <c r="S293" s="743">
        <f t="shared" si="127"/>
        <v>0</v>
      </c>
      <c r="T293" s="744">
        <f t="shared" si="128"/>
        <v>0</v>
      </c>
      <c r="U293" s="744">
        <f t="shared" si="133"/>
        <v>0</v>
      </c>
      <c r="V293" s="745"/>
      <c r="W293">
        <f t="shared" si="147"/>
        <v>2166</v>
      </c>
      <c r="X293" s="745">
        <v>0</v>
      </c>
      <c r="Y293" s="745"/>
      <c r="Z293" s="745"/>
      <c r="AA293">
        <f t="shared" si="122"/>
        <v>1922</v>
      </c>
      <c r="AE293">
        <f t="shared" si="134"/>
        <v>1922</v>
      </c>
      <c r="AF293">
        <f t="shared" si="135"/>
        <v>3</v>
      </c>
      <c r="AG293">
        <f t="shared" si="123"/>
        <v>0</v>
      </c>
      <c r="AH293">
        <f t="shared" si="124"/>
        <v>0</v>
      </c>
      <c r="AJ293">
        <f t="shared" si="136"/>
        <v>2166</v>
      </c>
      <c r="AK293" s="594">
        <f>SUM($X$27:X293)</f>
        <v>0</v>
      </c>
      <c r="AL293" s="594">
        <f>SUM($S$27:S293)</f>
        <v>0</v>
      </c>
      <c r="AM293" s="594">
        <f t="shared" si="137"/>
        <v>0</v>
      </c>
      <c r="AN293" s="594">
        <f t="shared" si="138"/>
        <v>0</v>
      </c>
      <c r="AO293" s="594">
        <f t="shared" si="139"/>
        <v>0</v>
      </c>
      <c r="AP293" s="594">
        <f t="shared" si="144"/>
        <v>0</v>
      </c>
      <c r="AQ293">
        <f t="shared" si="140"/>
        <v>0</v>
      </c>
      <c r="AY293" s="749">
        <f>AZ293*(FinPlan!$D$710/12)</f>
        <v>0</v>
      </c>
      <c r="AZ293" s="738">
        <f>G292*FinPlan!$D$709</f>
        <v>0</v>
      </c>
      <c r="BJ293" s="736"/>
      <c r="BK293" s="610">
        <f t="shared" si="145"/>
        <v>267</v>
      </c>
      <c r="BM293" s="612">
        <f t="shared" si="148"/>
        <v>8095</v>
      </c>
      <c r="BO293" s="612">
        <f t="shared" si="149"/>
        <v>8126</v>
      </c>
      <c r="BQ293" s="610">
        <f t="shared" si="150"/>
        <v>31</v>
      </c>
      <c r="BS293">
        <f t="shared" si="146"/>
        <v>1922</v>
      </c>
      <c r="BY293">
        <f t="shared" si="141"/>
        <v>1922</v>
      </c>
    </row>
    <row r="294" spans="2:77" x14ac:dyDescent="0.2">
      <c r="B294" s="755">
        <f t="shared" si="129"/>
        <v>269</v>
      </c>
      <c r="C294" s="736">
        <f t="shared" si="142"/>
        <v>8156</v>
      </c>
      <c r="D294" s="610">
        <f t="shared" si="143"/>
        <v>268</v>
      </c>
      <c r="E294" s="737">
        <f t="shared" si="151"/>
        <v>30</v>
      </c>
      <c r="F294" s="737">
        <f>SUM($E$27:E294)</f>
        <v>8156</v>
      </c>
      <c r="G294" s="738">
        <f t="shared" si="125"/>
        <v>0</v>
      </c>
      <c r="H294" s="739">
        <f>IF(D294&lt;=FinPlan!$D$707,PPMT(FinPlan!$D$708/12,1,FinPlan!$D$707+1-D294,G293*(-1000),0)/1000,)</f>
        <v>0</v>
      </c>
      <c r="I294" s="740">
        <f>IF(D294&lt;=FinPlan!$D$707,IPMT(FinPlan!$D$708/12,1,FinPlan!$D$707,G293*(-1000),0)/1000,)</f>
        <v>0</v>
      </c>
      <c r="L294" s="738">
        <f t="shared" si="130"/>
        <v>0</v>
      </c>
      <c r="M294" s="741">
        <f>IF(E294&lt;=0,0,1/(1+E294*FinPlan!$D$708/365))</f>
        <v>1</v>
      </c>
      <c r="N294" s="664">
        <f t="shared" si="131"/>
        <v>0</v>
      </c>
      <c r="O294" s="738">
        <f t="shared" si="126"/>
        <v>0</v>
      </c>
      <c r="P294" s="754"/>
      <c r="R294">
        <f t="shared" si="132"/>
        <v>2167</v>
      </c>
      <c r="S294" s="743">
        <f t="shared" si="127"/>
        <v>0</v>
      </c>
      <c r="T294" s="744">
        <f t="shared" si="128"/>
        <v>0</v>
      </c>
      <c r="U294" s="744">
        <f t="shared" si="133"/>
        <v>0</v>
      </c>
      <c r="V294" s="745"/>
      <c r="W294">
        <f t="shared" si="147"/>
        <v>2167</v>
      </c>
      <c r="X294" s="745">
        <v>0</v>
      </c>
      <c r="Y294" s="745"/>
      <c r="Z294" s="745"/>
      <c r="AA294">
        <f t="shared" si="122"/>
        <v>1922</v>
      </c>
      <c r="AE294">
        <f t="shared" si="134"/>
        <v>1922</v>
      </c>
      <c r="AF294">
        <f t="shared" si="135"/>
        <v>4</v>
      </c>
      <c r="AG294">
        <f t="shared" si="123"/>
        <v>0</v>
      </c>
      <c r="AH294">
        <f t="shared" si="124"/>
        <v>0</v>
      </c>
      <c r="AJ294">
        <f t="shared" si="136"/>
        <v>2167</v>
      </c>
      <c r="AK294" s="594">
        <f>SUM($X$27:X294)</f>
        <v>0</v>
      </c>
      <c r="AL294" s="594">
        <f>SUM($S$27:S294)</f>
        <v>0</v>
      </c>
      <c r="AM294" s="594">
        <f t="shared" si="137"/>
        <v>0</v>
      </c>
      <c r="AN294" s="594">
        <f t="shared" si="138"/>
        <v>0</v>
      </c>
      <c r="AO294" s="594">
        <f t="shared" si="139"/>
        <v>0</v>
      </c>
      <c r="AP294" s="594">
        <f t="shared" si="144"/>
        <v>0</v>
      </c>
      <c r="AQ294">
        <f t="shared" si="140"/>
        <v>0</v>
      </c>
      <c r="AY294" s="749">
        <f>AZ294*(FinPlan!$D$710/12)</f>
        <v>0</v>
      </c>
      <c r="AZ294" s="738">
        <f>G293*FinPlan!$D$709</f>
        <v>0</v>
      </c>
      <c r="BJ294" s="736"/>
      <c r="BK294" s="610">
        <f t="shared" si="145"/>
        <v>268</v>
      </c>
      <c r="BM294" s="612">
        <f t="shared" si="148"/>
        <v>8126</v>
      </c>
      <c r="BO294" s="612">
        <f t="shared" si="149"/>
        <v>8156</v>
      </c>
      <c r="BQ294" s="610">
        <f t="shared" si="150"/>
        <v>30</v>
      </c>
      <c r="BS294">
        <f t="shared" si="146"/>
        <v>1922</v>
      </c>
      <c r="BY294">
        <f t="shared" si="141"/>
        <v>1922</v>
      </c>
    </row>
    <row r="295" spans="2:77" x14ac:dyDescent="0.2">
      <c r="B295" s="755">
        <f t="shared" si="129"/>
        <v>270</v>
      </c>
      <c r="C295" s="736">
        <f t="shared" si="142"/>
        <v>8187</v>
      </c>
      <c r="D295" s="610">
        <f t="shared" si="143"/>
        <v>269</v>
      </c>
      <c r="E295" s="737">
        <f t="shared" si="151"/>
        <v>31</v>
      </c>
      <c r="F295" s="737">
        <f>SUM($E$27:E295)</f>
        <v>8187</v>
      </c>
      <c r="G295" s="738">
        <f t="shared" si="125"/>
        <v>0</v>
      </c>
      <c r="H295" s="739">
        <f>IF(D295&lt;=FinPlan!$D$707,PPMT(FinPlan!$D$708/12,1,FinPlan!$D$707+1-D295,G294*(-1000),0)/1000,)</f>
        <v>0</v>
      </c>
      <c r="I295" s="740">
        <f>IF(D295&lt;=FinPlan!$D$707,IPMT(FinPlan!$D$708/12,1,FinPlan!$D$707,G294*(-1000),0)/1000,)</f>
        <v>0</v>
      </c>
      <c r="L295" s="738">
        <f t="shared" si="130"/>
        <v>0</v>
      </c>
      <c r="M295" s="741">
        <f>IF(E295&lt;=0,0,1/(1+E295*FinPlan!$D$708/365))</f>
        <v>1</v>
      </c>
      <c r="N295" s="664">
        <f t="shared" si="131"/>
        <v>0</v>
      </c>
      <c r="O295" s="738">
        <f t="shared" si="126"/>
        <v>0</v>
      </c>
      <c r="P295" s="754"/>
      <c r="R295">
        <f t="shared" si="132"/>
        <v>2168</v>
      </c>
      <c r="S295" s="743">
        <f t="shared" si="127"/>
        <v>0</v>
      </c>
      <c r="T295" s="744">
        <f t="shared" si="128"/>
        <v>0</v>
      </c>
      <c r="U295" s="744">
        <f t="shared" si="133"/>
        <v>0</v>
      </c>
      <c r="V295" s="745"/>
      <c r="W295">
        <f t="shared" si="147"/>
        <v>2168</v>
      </c>
      <c r="X295" s="745">
        <v>0</v>
      </c>
      <c r="Y295" s="745"/>
      <c r="Z295" s="745"/>
      <c r="AA295">
        <f t="shared" si="122"/>
        <v>1922</v>
      </c>
      <c r="AE295">
        <f t="shared" si="134"/>
        <v>1922</v>
      </c>
      <c r="AF295">
        <f t="shared" si="135"/>
        <v>5</v>
      </c>
      <c r="AG295">
        <f t="shared" si="123"/>
        <v>0</v>
      </c>
      <c r="AH295">
        <f t="shared" si="124"/>
        <v>0</v>
      </c>
      <c r="AJ295">
        <f t="shared" si="136"/>
        <v>2168</v>
      </c>
      <c r="AK295" s="594">
        <f>SUM($X$27:X295)</f>
        <v>0</v>
      </c>
      <c r="AL295" s="594">
        <f>SUM($S$27:S295)</f>
        <v>0</v>
      </c>
      <c r="AM295" s="594">
        <f t="shared" si="137"/>
        <v>0</v>
      </c>
      <c r="AN295" s="594">
        <f t="shared" si="138"/>
        <v>0</v>
      </c>
      <c r="AO295" s="594">
        <f t="shared" si="139"/>
        <v>0</v>
      </c>
      <c r="AP295" s="594">
        <f t="shared" si="144"/>
        <v>0</v>
      </c>
      <c r="AQ295">
        <f t="shared" si="140"/>
        <v>0</v>
      </c>
      <c r="AY295" s="749">
        <f>AZ295*(FinPlan!$D$710/12)</f>
        <v>0</v>
      </c>
      <c r="AZ295" s="738">
        <f>G294*FinPlan!$D$709</f>
        <v>0</v>
      </c>
      <c r="BJ295" s="736"/>
      <c r="BK295" s="610">
        <f t="shared" si="145"/>
        <v>269</v>
      </c>
      <c r="BM295" s="612">
        <f t="shared" si="148"/>
        <v>8156</v>
      </c>
      <c r="BO295" s="612">
        <f t="shared" si="149"/>
        <v>8187</v>
      </c>
      <c r="BQ295" s="610">
        <f t="shared" si="150"/>
        <v>31</v>
      </c>
      <c r="BS295">
        <f t="shared" si="146"/>
        <v>1922</v>
      </c>
      <c r="BY295">
        <f t="shared" si="141"/>
        <v>1922</v>
      </c>
    </row>
    <row r="296" spans="2:77" x14ac:dyDescent="0.2">
      <c r="B296" s="755">
        <f t="shared" si="129"/>
        <v>271</v>
      </c>
      <c r="C296" s="736">
        <f t="shared" si="142"/>
        <v>8217</v>
      </c>
      <c r="D296" s="610">
        <f t="shared" si="143"/>
        <v>270</v>
      </c>
      <c r="E296" s="737">
        <f t="shared" si="151"/>
        <v>30</v>
      </c>
      <c r="F296" s="737">
        <f>SUM($E$27:E296)</f>
        <v>8217</v>
      </c>
      <c r="G296" s="738">
        <f t="shared" si="125"/>
        <v>0</v>
      </c>
      <c r="H296" s="739">
        <f>IF(D296&lt;=FinPlan!$D$707,PPMT(FinPlan!$D$708/12,1,FinPlan!$D$707+1-D296,G295*(-1000),0)/1000,)</f>
        <v>0</v>
      </c>
      <c r="I296" s="740">
        <f>IF(D296&lt;=FinPlan!$D$707,IPMT(FinPlan!$D$708/12,1,FinPlan!$D$707,G295*(-1000),0)/1000,)</f>
        <v>0</v>
      </c>
      <c r="L296" s="738">
        <f t="shared" si="130"/>
        <v>0</v>
      </c>
      <c r="M296" s="741">
        <f>IF(E296&lt;=0,0,1/(1+E296*FinPlan!$D$708/365))</f>
        <v>1</v>
      </c>
      <c r="N296" s="664">
        <f t="shared" si="131"/>
        <v>0</v>
      </c>
      <c r="O296" s="738">
        <f t="shared" si="126"/>
        <v>0</v>
      </c>
      <c r="P296" s="754"/>
      <c r="R296">
        <f t="shared" si="132"/>
        <v>2169</v>
      </c>
      <c r="S296" s="743">
        <f t="shared" si="127"/>
        <v>0</v>
      </c>
      <c r="T296" s="744">
        <f t="shared" si="128"/>
        <v>0</v>
      </c>
      <c r="U296" s="744">
        <f t="shared" si="133"/>
        <v>0</v>
      </c>
      <c r="V296" s="745"/>
      <c r="W296">
        <f t="shared" si="147"/>
        <v>2169</v>
      </c>
      <c r="X296" s="745">
        <v>0</v>
      </c>
      <c r="Y296" s="745"/>
      <c r="Z296" s="745"/>
      <c r="AA296">
        <f t="shared" si="122"/>
        <v>1922</v>
      </c>
      <c r="AE296">
        <f t="shared" si="134"/>
        <v>1922</v>
      </c>
      <c r="AF296">
        <f t="shared" si="135"/>
        <v>6</v>
      </c>
      <c r="AG296">
        <f t="shared" si="123"/>
        <v>0</v>
      </c>
      <c r="AH296">
        <f t="shared" si="124"/>
        <v>0</v>
      </c>
      <c r="AJ296">
        <f t="shared" si="136"/>
        <v>2169</v>
      </c>
      <c r="AK296" s="594">
        <f>SUM($X$27:X296)</f>
        <v>0</v>
      </c>
      <c r="AL296" s="594">
        <f>SUM($S$27:S296)</f>
        <v>0</v>
      </c>
      <c r="AM296" s="594">
        <f t="shared" si="137"/>
        <v>0</v>
      </c>
      <c r="AN296" s="594">
        <f t="shared" si="138"/>
        <v>0</v>
      </c>
      <c r="AO296" s="594">
        <f t="shared" si="139"/>
        <v>0</v>
      </c>
      <c r="AP296" s="594">
        <f t="shared" si="144"/>
        <v>0</v>
      </c>
      <c r="AQ296">
        <f t="shared" si="140"/>
        <v>0</v>
      </c>
      <c r="AY296" s="749">
        <f>AZ296*(FinPlan!$D$710/12)</f>
        <v>0</v>
      </c>
      <c r="AZ296" s="738">
        <f>G295*FinPlan!$D$709</f>
        <v>0</v>
      </c>
      <c r="BJ296" s="736"/>
      <c r="BK296" s="610">
        <f t="shared" si="145"/>
        <v>270</v>
      </c>
      <c r="BM296" s="612">
        <f t="shared" si="148"/>
        <v>8187</v>
      </c>
      <c r="BO296" s="612">
        <f t="shared" si="149"/>
        <v>8217</v>
      </c>
      <c r="BQ296" s="610">
        <f t="shared" si="150"/>
        <v>30</v>
      </c>
      <c r="BS296">
        <f t="shared" si="146"/>
        <v>1922</v>
      </c>
      <c r="BY296">
        <f t="shared" si="141"/>
        <v>1922</v>
      </c>
    </row>
    <row r="297" spans="2:77" x14ac:dyDescent="0.2">
      <c r="B297" s="755">
        <f t="shared" si="129"/>
        <v>272</v>
      </c>
      <c r="C297" s="736">
        <f t="shared" si="142"/>
        <v>8248</v>
      </c>
      <c r="D297" s="610">
        <f t="shared" si="143"/>
        <v>271</v>
      </c>
      <c r="E297" s="737">
        <f t="shared" si="151"/>
        <v>31</v>
      </c>
      <c r="F297" s="737">
        <f>SUM($E$27:E297)</f>
        <v>8248</v>
      </c>
      <c r="G297" s="738">
        <f t="shared" si="125"/>
        <v>0</v>
      </c>
      <c r="H297" s="739">
        <f>IF(D297&lt;=FinPlan!$D$707,PPMT(FinPlan!$D$708/12,1,FinPlan!$D$707+1-D297,G296*(-1000),0)/1000,)</f>
        <v>0</v>
      </c>
      <c r="I297" s="740">
        <f>IF(D297&lt;=FinPlan!$D$707,IPMT(FinPlan!$D$708/12,1,FinPlan!$D$707,G296*(-1000),0)/1000,)</f>
        <v>0</v>
      </c>
      <c r="L297" s="738">
        <f t="shared" si="130"/>
        <v>0</v>
      </c>
      <c r="M297" s="741">
        <f>IF(E297&lt;=0,0,1/(1+E297*FinPlan!$D$708/365))</f>
        <v>1</v>
      </c>
      <c r="N297" s="664">
        <f t="shared" si="131"/>
        <v>0</v>
      </c>
      <c r="O297" s="738">
        <f t="shared" si="126"/>
        <v>0</v>
      </c>
      <c r="P297" s="754"/>
      <c r="R297">
        <f t="shared" si="132"/>
        <v>2170</v>
      </c>
      <c r="S297" s="743">
        <f t="shared" si="127"/>
        <v>0</v>
      </c>
      <c r="T297" s="744">
        <f t="shared" si="128"/>
        <v>0</v>
      </c>
      <c r="U297" s="744">
        <f t="shared" si="133"/>
        <v>0</v>
      </c>
      <c r="V297" s="745"/>
      <c r="W297">
        <f t="shared" si="147"/>
        <v>2170</v>
      </c>
      <c r="X297" s="745">
        <v>0</v>
      </c>
      <c r="Y297" s="745"/>
      <c r="Z297" s="745"/>
      <c r="AA297">
        <f t="shared" si="122"/>
        <v>1922</v>
      </c>
      <c r="AE297">
        <f t="shared" si="134"/>
        <v>1922</v>
      </c>
      <c r="AF297">
        <f t="shared" si="135"/>
        <v>7</v>
      </c>
      <c r="AG297">
        <f t="shared" si="123"/>
        <v>0</v>
      </c>
      <c r="AH297">
        <f t="shared" si="124"/>
        <v>0</v>
      </c>
      <c r="AJ297">
        <f t="shared" si="136"/>
        <v>2170</v>
      </c>
      <c r="AK297" s="594">
        <f>SUM($X$27:X297)</f>
        <v>0</v>
      </c>
      <c r="AL297" s="594">
        <f>SUM($S$27:S297)</f>
        <v>0</v>
      </c>
      <c r="AM297" s="594">
        <f t="shared" si="137"/>
        <v>0</v>
      </c>
      <c r="AN297" s="594">
        <f t="shared" si="138"/>
        <v>0</v>
      </c>
      <c r="AO297" s="594">
        <f t="shared" si="139"/>
        <v>0</v>
      </c>
      <c r="AP297" s="594">
        <f t="shared" si="144"/>
        <v>0</v>
      </c>
      <c r="AQ297">
        <f t="shared" si="140"/>
        <v>0</v>
      </c>
      <c r="AY297" s="749">
        <f>AZ297*(FinPlan!$D$710/12)</f>
        <v>0</v>
      </c>
      <c r="AZ297" s="738">
        <f>G296*FinPlan!$D$709</f>
        <v>0</v>
      </c>
      <c r="BJ297" s="736"/>
      <c r="BK297" s="610">
        <f t="shared" si="145"/>
        <v>271</v>
      </c>
      <c r="BM297" s="612">
        <f t="shared" si="148"/>
        <v>8217</v>
      </c>
      <c r="BO297" s="612">
        <f t="shared" si="149"/>
        <v>8248</v>
      </c>
      <c r="BQ297" s="610">
        <f t="shared" si="150"/>
        <v>31</v>
      </c>
      <c r="BS297">
        <f t="shared" si="146"/>
        <v>1922</v>
      </c>
      <c r="BY297">
        <f t="shared" si="141"/>
        <v>1922</v>
      </c>
    </row>
    <row r="298" spans="2:77" x14ac:dyDescent="0.2">
      <c r="B298" s="755">
        <f t="shared" si="129"/>
        <v>273</v>
      </c>
      <c r="C298" s="736">
        <f t="shared" si="142"/>
        <v>8279</v>
      </c>
      <c r="D298" s="610">
        <f t="shared" si="143"/>
        <v>272</v>
      </c>
      <c r="E298" s="737">
        <f t="shared" si="151"/>
        <v>31</v>
      </c>
      <c r="F298" s="737">
        <f>SUM($E$27:E298)</f>
        <v>8279</v>
      </c>
      <c r="G298" s="738">
        <f t="shared" si="125"/>
        <v>0</v>
      </c>
      <c r="H298" s="739">
        <f>IF(D298&lt;=FinPlan!$D$707,PPMT(FinPlan!$D$708/12,1,FinPlan!$D$707+1-D298,G297*(-1000),0)/1000,)</f>
        <v>0</v>
      </c>
      <c r="I298" s="740">
        <f>IF(D298&lt;=FinPlan!$D$707,IPMT(FinPlan!$D$708/12,1,FinPlan!$D$707,G297*(-1000),0)/1000,)</f>
        <v>0</v>
      </c>
      <c r="L298" s="738">
        <f t="shared" si="130"/>
        <v>0</v>
      </c>
      <c r="M298" s="741">
        <f>IF(E298&lt;=0,0,1/(1+E298*FinPlan!$D$708/365))</f>
        <v>1</v>
      </c>
      <c r="N298" s="664">
        <f t="shared" si="131"/>
        <v>0</v>
      </c>
      <c r="O298" s="738">
        <f t="shared" si="126"/>
        <v>0</v>
      </c>
      <c r="P298" s="754"/>
      <c r="R298">
        <f t="shared" si="132"/>
        <v>2171</v>
      </c>
      <c r="S298" s="743">
        <f t="shared" si="127"/>
        <v>0</v>
      </c>
      <c r="T298" s="744">
        <f t="shared" si="128"/>
        <v>0</v>
      </c>
      <c r="U298" s="744">
        <f t="shared" si="133"/>
        <v>0</v>
      </c>
      <c r="V298" s="745"/>
      <c r="W298">
        <f t="shared" si="147"/>
        <v>2171</v>
      </c>
      <c r="X298" s="745">
        <v>0</v>
      </c>
      <c r="Y298" s="745"/>
      <c r="Z298" s="745"/>
      <c r="AA298">
        <f t="shared" si="122"/>
        <v>1922</v>
      </c>
      <c r="AE298">
        <f t="shared" si="134"/>
        <v>1922</v>
      </c>
      <c r="AF298">
        <f t="shared" si="135"/>
        <v>8</v>
      </c>
      <c r="AG298">
        <f t="shared" si="123"/>
        <v>0</v>
      </c>
      <c r="AH298">
        <f t="shared" si="124"/>
        <v>0</v>
      </c>
      <c r="AJ298">
        <f t="shared" si="136"/>
        <v>2171</v>
      </c>
      <c r="AK298" s="594">
        <f>SUM($X$27:X298)</f>
        <v>0</v>
      </c>
      <c r="AL298" s="594">
        <f>SUM($S$27:S298)</f>
        <v>0</v>
      </c>
      <c r="AM298" s="594">
        <f t="shared" si="137"/>
        <v>0</v>
      </c>
      <c r="AN298" s="594">
        <f t="shared" si="138"/>
        <v>0</v>
      </c>
      <c r="AO298" s="594">
        <f t="shared" si="139"/>
        <v>0</v>
      </c>
      <c r="AP298" s="594">
        <f t="shared" si="144"/>
        <v>0</v>
      </c>
      <c r="AQ298">
        <f t="shared" si="140"/>
        <v>0</v>
      </c>
      <c r="AY298" s="749">
        <f>AZ298*(FinPlan!$D$710/12)</f>
        <v>0</v>
      </c>
      <c r="AZ298" s="738">
        <f>G297*FinPlan!$D$709</f>
        <v>0</v>
      </c>
      <c r="BJ298" s="736"/>
      <c r="BK298" s="610">
        <f t="shared" si="145"/>
        <v>272</v>
      </c>
      <c r="BM298" s="612">
        <f t="shared" si="148"/>
        <v>8248</v>
      </c>
      <c r="BO298" s="612">
        <f t="shared" si="149"/>
        <v>8279</v>
      </c>
      <c r="BQ298" s="610">
        <f t="shared" si="150"/>
        <v>31</v>
      </c>
      <c r="BS298">
        <f t="shared" si="146"/>
        <v>1922</v>
      </c>
      <c r="BY298">
        <f t="shared" si="141"/>
        <v>1922</v>
      </c>
    </row>
    <row r="299" spans="2:77" x14ac:dyDescent="0.2">
      <c r="B299" s="755">
        <f t="shared" si="129"/>
        <v>274</v>
      </c>
      <c r="C299" s="736">
        <f t="shared" si="142"/>
        <v>8309</v>
      </c>
      <c r="D299" s="610">
        <f t="shared" si="143"/>
        <v>273</v>
      </c>
      <c r="E299" s="737">
        <f t="shared" si="151"/>
        <v>30</v>
      </c>
      <c r="F299" s="737">
        <f>SUM($E$27:E299)</f>
        <v>8309</v>
      </c>
      <c r="G299" s="738">
        <f t="shared" si="125"/>
        <v>0</v>
      </c>
      <c r="H299" s="739">
        <f>IF(D299&lt;=FinPlan!$D$707,PPMT(FinPlan!$D$708/12,1,FinPlan!$D$707+1-D299,G298*(-1000),0)/1000,)</f>
        <v>0</v>
      </c>
      <c r="I299" s="740">
        <f>IF(D299&lt;=FinPlan!$D$707,IPMT(FinPlan!$D$708/12,1,FinPlan!$D$707,G298*(-1000),0)/1000,)</f>
        <v>0</v>
      </c>
      <c r="L299" s="738">
        <f t="shared" si="130"/>
        <v>0</v>
      </c>
      <c r="M299" s="741">
        <f>IF(E299&lt;=0,0,1/(1+E299*FinPlan!$D$708/365))</f>
        <v>1</v>
      </c>
      <c r="N299" s="664">
        <f t="shared" si="131"/>
        <v>0</v>
      </c>
      <c r="O299" s="738">
        <f t="shared" si="126"/>
        <v>0</v>
      </c>
      <c r="P299" s="754"/>
      <c r="R299">
        <f t="shared" si="132"/>
        <v>2172</v>
      </c>
      <c r="S299" s="743">
        <f t="shared" si="127"/>
        <v>0</v>
      </c>
      <c r="T299" s="744">
        <f t="shared" si="128"/>
        <v>0</v>
      </c>
      <c r="U299" s="744">
        <f t="shared" si="133"/>
        <v>0</v>
      </c>
      <c r="V299" s="745"/>
      <c r="W299">
        <f t="shared" si="147"/>
        <v>2172</v>
      </c>
      <c r="X299" s="745">
        <v>0</v>
      </c>
      <c r="Y299" s="745"/>
      <c r="Z299" s="745"/>
      <c r="AA299">
        <f t="shared" si="122"/>
        <v>1922</v>
      </c>
      <c r="AE299">
        <f t="shared" si="134"/>
        <v>1922</v>
      </c>
      <c r="AF299">
        <f t="shared" si="135"/>
        <v>9</v>
      </c>
      <c r="AG299">
        <f t="shared" si="123"/>
        <v>0</v>
      </c>
      <c r="AH299">
        <f t="shared" si="124"/>
        <v>0</v>
      </c>
      <c r="AJ299">
        <f t="shared" si="136"/>
        <v>2172</v>
      </c>
      <c r="AK299" s="594">
        <f>SUM($X$27:X299)</f>
        <v>0</v>
      </c>
      <c r="AL299" s="594">
        <f>SUM($S$27:S299)</f>
        <v>0</v>
      </c>
      <c r="AM299" s="594">
        <f t="shared" si="137"/>
        <v>0</v>
      </c>
      <c r="AN299" s="594">
        <f t="shared" si="138"/>
        <v>0</v>
      </c>
      <c r="AO299" s="594">
        <f t="shared" si="139"/>
        <v>0</v>
      </c>
      <c r="AP299" s="594">
        <f t="shared" si="144"/>
        <v>0</v>
      </c>
      <c r="AQ299">
        <f t="shared" si="140"/>
        <v>0</v>
      </c>
      <c r="AY299" s="749">
        <f>AZ299*(FinPlan!$D$710/12)</f>
        <v>0</v>
      </c>
      <c r="AZ299" s="738">
        <f>G298*FinPlan!$D$709</f>
        <v>0</v>
      </c>
      <c r="BJ299" s="736"/>
      <c r="BK299" s="610">
        <f t="shared" si="145"/>
        <v>273</v>
      </c>
      <c r="BM299" s="612">
        <f t="shared" si="148"/>
        <v>8279</v>
      </c>
      <c r="BO299" s="612">
        <f t="shared" si="149"/>
        <v>8309</v>
      </c>
      <c r="BQ299" s="610">
        <f t="shared" si="150"/>
        <v>30</v>
      </c>
      <c r="BS299">
        <f t="shared" si="146"/>
        <v>1922</v>
      </c>
      <c r="BY299">
        <f t="shared" si="141"/>
        <v>1922</v>
      </c>
    </row>
    <row r="300" spans="2:77" x14ac:dyDescent="0.2">
      <c r="B300" s="755">
        <f t="shared" si="129"/>
        <v>275</v>
      </c>
      <c r="C300" s="736">
        <f t="shared" si="142"/>
        <v>8340</v>
      </c>
      <c r="D300" s="610">
        <f t="shared" si="143"/>
        <v>274</v>
      </c>
      <c r="E300" s="737">
        <f t="shared" si="151"/>
        <v>31</v>
      </c>
      <c r="F300" s="737">
        <f>SUM($E$27:E300)</f>
        <v>8340</v>
      </c>
      <c r="G300" s="738">
        <f t="shared" si="125"/>
        <v>0</v>
      </c>
      <c r="H300" s="739">
        <f>IF(D300&lt;=FinPlan!$D$707,PPMT(FinPlan!$D$708/12,1,FinPlan!$D$707+1-D300,G299*(-1000),0)/1000,)</f>
        <v>0</v>
      </c>
      <c r="I300" s="740">
        <f>IF(D300&lt;=FinPlan!$D$707,IPMT(FinPlan!$D$708/12,1,FinPlan!$D$707,G299*(-1000),0)/1000,)</f>
        <v>0</v>
      </c>
      <c r="L300" s="738">
        <f t="shared" si="130"/>
        <v>0</v>
      </c>
      <c r="M300" s="741">
        <f>IF(E300&lt;=0,0,1/(1+E300*FinPlan!$D$708/365))</f>
        <v>1</v>
      </c>
      <c r="N300" s="664">
        <f t="shared" si="131"/>
        <v>0</v>
      </c>
      <c r="O300" s="738">
        <f t="shared" si="126"/>
        <v>0</v>
      </c>
      <c r="P300" s="754"/>
      <c r="R300">
        <f t="shared" si="132"/>
        <v>2173</v>
      </c>
      <c r="S300" s="743">
        <f t="shared" si="127"/>
        <v>0</v>
      </c>
      <c r="T300" s="744">
        <f t="shared" si="128"/>
        <v>0</v>
      </c>
      <c r="U300" s="744">
        <f t="shared" si="133"/>
        <v>0</v>
      </c>
      <c r="V300" s="745"/>
      <c r="W300">
        <f t="shared" si="147"/>
        <v>2173</v>
      </c>
      <c r="X300" s="745">
        <v>0</v>
      </c>
      <c r="Y300" s="745"/>
      <c r="Z300" s="745"/>
      <c r="AA300">
        <f t="shared" si="122"/>
        <v>1922</v>
      </c>
      <c r="AE300">
        <f t="shared" si="134"/>
        <v>1922</v>
      </c>
      <c r="AF300">
        <f t="shared" si="135"/>
        <v>10</v>
      </c>
      <c r="AG300">
        <f t="shared" si="123"/>
        <v>0</v>
      </c>
      <c r="AH300">
        <f t="shared" si="124"/>
        <v>0</v>
      </c>
      <c r="AJ300">
        <f t="shared" si="136"/>
        <v>2173</v>
      </c>
      <c r="AK300" s="594">
        <f>SUM($X$27:X300)</f>
        <v>0</v>
      </c>
      <c r="AL300" s="594">
        <f>SUM($S$27:S300)</f>
        <v>0</v>
      </c>
      <c r="AM300" s="594">
        <f t="shared" si="137"/>
        <v>0</v>
      </c>
      <c r="AN300" s="594">
        <f t="shared" si="138"/>
        <v>0</v>
      </c>
      <c r="AO300" s="594">
        <f t="shared" si="139"/>
        <v>0</v>
      </c>
      <c r="AP300" s="594">
        <f t="shared" si="144"/>
        <v>0</v>
      </c>
      <c r="AQ300">
        <f t="shared" si="140"/>
        <v>0</v>
      </c>
      <c r="AY300" s="749">
        <f>AZ300*(FinPlan!$D$710/12)</f>
        <v>0</v>
      </c>
      <c r="AZ300" s="738">
        <f>G299*FinPlan!$D$709</f>
        <v>0</v>
      </c>
      <c r="BJ300" s="736"/>
      <c r="BK300" s="610">
        <f t="shared" si="145"/>
        <v>274</v>
      </c>
      <c r="BM300" s="612">
        <f t="shared" si="148"/>
        <v>8309</v>
      </c>
      <c r="BO300" s="612">
        <f t="shared" si="149"/>
        <v>8340</v>
      </c>
      <c r="BQ300" s="610">
        <f t="shared" si="150"/>
        <v>31</v>
      </c>
      <c r="BS300">
        <f t="shared" si="146"/>
        <v>1922</v>
      </c>
      <c r="BY300">
        <f t="shared" si="141"/>
        <v>1922</v>
      </c>
    </row>
    <row r="301" spans="2:77" x14ac:dyDescent="0.2">
      <c r="B301" s="755">
        <f t="shared" si="129"/>
        <v>276</v>
      </c>
      <c r="C301" s="736">
        <f t="shared" si="142"/>
        <v>8370</v>
      </c>
      <c r="D301" s="610">
        <f t="shared" si="143"/>
        <v>275</v>
      </c>
      <c r="E301" s="737">
        <f t="shared" si="151"/>
        <v>30</v>
      </c>
      <c r="F301" s="737">
        <f>SUM($E$27:E301)</f>
        <v>8370</v>
      </c>
      <c r="G301" s="738">
        <f t="shared" si="125"/>
        <v>0</v>
      </c>
      <c r="H301" s="739">
        <f>IF(D301&lt;=FinPlan!$D$707,PPMT(FinPlan!$D$708/12,1,FinPlan!$D$707+1-D301,G300*(-1000),0)/1000,)</f>
        <v>0</v>
      </c>
      <c r="I301" s="740">
        <f>IF(D301&lt;=FinPlan!$D$707,IPMT(FinPlan!$D$708/12,1,FinPlan!$D$707,G300*(-1000),0)/1000,)</f>
        <v>0</v>
      </c>
      <c r="L301" s="738">
        <f t="shared" si="130"/>
        <v>0</v>
      </c>
      <c r="M301" s="741">
        <f>IF(E301&lt;=0,0,1/(1+E301*FinPlan!$D$708/365))</f>
        <v>1</v>
      </c>
      <c r="N301" s="664">
        <f t="shared" si="131"/>
        <v>0</v>
      </c>
      <c r="O301" s="738">
        <f t="shared" si="126"/>
        <v>0</v>
      </c>
      <c r="P301" s="754"/>
      <c r="R301">
        <f t="shared" si="132"/>
        <v>2174</v>
      </c>
      <c r="S301" s="743">
        <f t="shared" si="127"/>
        <v>0</v>
      </c>
      <c r="T301" s="744">
        <f t="shared" si="128"/>
        <v>0</v>
      </c>
      <c r="U301" s="744">
        <f t="shared" si="133"/>
        <v>0</v>
      </c>
      <c r="V301" s="745"/>
      <c r="W301">
        <f t="shared" si="147"/>
        <v>2174</v>
      </c>
      <c r="X301" s="745">
        <v>0</v>
      </c>
      <c r="Y301" s="745"/>
      <c r="Z301" s="745"/>
      <c r="AA301">
        <f t="shared" si="122"/>
        <v>1922</v>
      </c>
      <c r="AE301">
        <f t="shared" si="134"/>
        <v>1922</v>
      </c>
      <c r="AF301">
        <f t="shared" si="135"/>
        <v>11</v>
      </c>
      <c r="AG301">
        <f t="shared" si="123"/>
        <v>0</v>
      </c>
      <c r="AH301">
        <f t="shared" si="124"/>
        <v>0</v>
      </c>
      <c r="AJ301">
        <f t="shared" si="136"/>
        <v>2174</v>
      </c>
      <c r="AK301" s="594">
        <f>SUM($X$27:X301)</f>
        <v>0</v>
      </c>
      <c r="AL301" s="594">
        <f>SUM($S$27:S301)</f>
        <v>0</v>
      </c>
      <c r="AM301" s="594">
        <f t="shared" si="137"/>
        <v>0</v>
      </c>
      <c r="AN301" s="594">
        <f t="shared" si="138"/>
        <v>0</v>
      </c>
      <c r="AO301" s="594">
        <f t="shared" si="139"/>
        <v>0</v>
      </c>
      <c r="AP301" s="594">
        <f t="shared" si="144"/>
        <v>0</v>
      </c>
      <c r="AQ301">
        <f t="shared" si="140"/>
        <v>0</v>
      </c>
      <c r="AY301" s="749">
        <f>AZ301*(FinPlan!$D$710/12)</f>
        <v>0</v>
      </c>
      <c r="AZ301" s="738">
        <f>G300*FinPlan!$D$709</f>
        <v>0</v>
      </c>
      <c r="BJ301" s="736"/>
      <c r="BK301" s="610">
        <f t="shared" si="145"/>
        <v>275</v>
      </c>
      <c r="BM301" s="612">
        <f t="shared" si="148"/>
        <v>8340</v>
      </c>
      <c r="BO301" s="612">
        <f t="shared" si="149"/>
        <v>8370</v>
      </c>
      <c r="BQ301" s="610">
        <f t="shared" si="150"/>
        <v>30</v>
      </c>
      <c r="BS301">
        <f t="shared" si="146"/>
        <v>1922</v>
      </c>
      <c r="BY301">
        <f t="shared" si="141"/>
        <v>1922</v>
      </c>
    </row>
    <row r="302" spans="2:77" x14ac:dyDescent="0.2">
      <c r="B302" s="755">
        <f t="shared" si="129"/>
        <v>277</v>
      </c>
      <c r="C302" s="736">
        <f t="shared" si="142"/>
        <v>8401</v>
      </c>
      <c r="D302" s="610">
        <f t="shared" si="143"/>
        <v>276</v>
      </c>
      <c r="E302" s="737">
        <f t="shared" si="151"/>
        <v>31</v>
      </c>
      <c r="F302" s="737">
        <f>SUM($E$27:E302)</f>
        <v>8401</v>
      </c>
      <c r="G302" s="738">
        <f t="shared" si="125"/>
        <v>0</v>
      </c>
      <c r="H302" s="739">
        <f>IF(D302&lt;=FinPlan!$D$707,PPMT(FinPlan!$D$708/12,1,FinPlan!$D$707+1-D302,G301*(-1000),0)/1000,)</f>
        <v>0</v>
      </c>
      <c r="I302" s="740">
        <f>IF(D302&lt;=FinPlan!$D$707,IPMT(FinPlan!$D$708/12,1,FinPlan!$D$707,G301*(-1000),0)/1000,)</f>
        <v>0</v>
      </c>
      <c r="L302" s="738">
        <f t="shared" si="130"/>
        <v>0</v>
      </c>
      <c r="M302" s="741">
        <f>IF(E302&lt;=0,0,1/(1+E302*FinPlan!$D$708/365))</f>
        <v>1</v>
      </c>
      <c r="N302" s="664">
        <f t="shared" si="131"/>
        <v>0</v>
      </c>
      <c r="O302" s="738">
        <f t="shared" si="126"/>
        <v>0</v>
      </c>
      <c r="P302" s="754"/>
      <c r="R302">
        <f t="shared" si="132"/>
        <v>2175</v>
      </c>
      <c r="S302" s="743">
        <f t="shared" si="127"/>
        <v>0</v>
      </c>
      <c r="T302" s="744">
        <f t="shared" si="128"/>
        <v>0</v>
      </c>
      <c r="U302" s="744">
        <f t="shared" si="133"/>
        <v>0</v>
      </c>
      <c r="V302" s="745"/>
      <c r="W302">
        <f t="shared" si="147"/>
        <v>2175</v>
      </c>
      <c r="X302" s="745">
        <v>0</v>
      </c>
      <c r="Y302" s="745"/>
      <c r="Z302" s="745"/>
      <c r="AA302">
        <f t="shared" si="122"/>
        <v>1922</v>
      </c>
      <c r="AE302">
        <f t="shared" si="134"/>
        <v>1922</v>
      </c>
      <c r="AF302">
        <f t="shared" si="135"/>
        <v>12</v>
      </c>
      <c r="AG302">
        <f t="shared" si="123"/>
        <v>0</v>
      </c>
      <c r="AH302">
        <f t="shared" si="124"/>
        <v>0</v>
      </c>
      <c r="AJ302">
        <f t="shared" si="136"/>
        <v>2175</v>
      </c>
      <c r="AK302" s="594">
        <f>SUM($X$27:X302)</f>
        <v>0</v>
      </c>
      <c r="AL302" s="594">
        <f>SUM($S$27:S302)</f>
        <v>0</v>
      </c>
      <c r="AM302" s="594">
        <f t="shared" si="137"/>
        <v>0</v>
      </c>
      <c r="AN302" s="594">
        <f t="shared" si="138"/>
        <v>0</v>
      </c>
      <c r="AO302" s="594">
        <f t="shared" si="139"/>
        <v>0</v>
      </c>
      <c r="AP302" s="594">
        <f t="shared" si="144"/>
        <v>0</v>
      </c>
      <c r="AQ302">
        <f t="shared" si="140"/>
        <v>0</v>
      </c>
      <c r="AY302" s="749">
        <f>AZ302*(FinPlan!$D$710/12)</f>
        <v>0</v>
      </c>
      <c r="AZ302" s="738">
        <f>G301*FinPlan!$D$709</f>
        <v>0</v>
      </c>
      <c r="BJ302" s="736"/>
      <c r="BK302" s="610">
        <f t="shared" si="145"/>
        <v>276</v>
      </c>
      <c r="BM302" s="612">
        <f t="shared" si="148"/>
        <v>8370</v>
      </c>
      <c r="BO302" s="612">
        <f t="shared" si="149"/>
        <v>8401</v>
      </c>
      <c r="BQ302" s="610">
        <f t="shared" si="150"/>
        <v>31</v>
      </c>
      <c r="BS302">
        <f t="shared" si="146"/>
        <v>1922</v>
      </c>
      <c r="BY302">
        <f t="shared" si="141"/>
        <v>1922</v>
      </c>
    </row>
    <row r="303" spans="2:77" x14ac:dyDescent="0.2">
      <c r="B303" s="755">
        <f t="shared" si="129"/>
        <v>278</v>
      </c>
      <c r="C303" s="736">
        <f t="shared" si="142"/>
        <v>8432</v>
      </c>
      <c r="D303" s="610">
        <f t="shared" si="143"/>
        <v>277</v>
      </c>
      <c r="E303" s="737">
        <f t="shared" si="151"/>
        <v>31</v>
      </c>
      <c r="F303" s="737">
        <f>SUM($E$27:E303)</f>
        <v>8432</v>
      </c>
      <c r="G303" s="738">
        <f t="shared" si="125"/>
        <v>0</v>
      </c>
      <c r="H303" s="739">
        <f>IF(D303&lt;=FinPlan!$D$707,PPMT(FinPlan!$D$708/12,1,FinPlan!$D$707+1-D303,G302*(-1000),0)/1000,)</f>
        <v>0</v>
      </c>
      <c r="I303" s="740">
        <f>IF(D303&lt;=FinPlan!$D$707,IPMT(FinPlan!$D$708/12,1,FinPlan!$D$707,G302*(-1000),0)/1000,)</f>
        <v>0</v>
      </c>
      <c r="L303" s="738">
        <f t="shared" si="130"/>
        <v>0</v>
      </c>
      <c r="M303" s="741">
        <f>IF(E303&lt;=0,0,1/(1+E303*FinPlan!$D$708/365))</f>
        <v>1</v>
      </c>
      <c r="N303" s="664">
        <f t="shared" si="131"/>
        <v>0</v>
      </c>
      <c r="O303" s="738">
        <f t="shared" si="126"/>
        <v>0</v>
      </c>
      <c r="P303" s="754"/>
      <c r="R303">
        <f t="shared" si="132"/>
        <v>2176</v>
      </c>
      <c r="S303" s="743">
        <f t="shared" si="127"/>
        <v>0</v>
      </c>
      <c r="T303" s="744">
        <f t="shared" si="128"/>
        <v>0</v>
      </c>
      <c r="U303" s="744">
        <f t="shared" si="133"/>
        <v>0</v>
      </c>
      <c r="V303" s="745"/>
      <c r="W303">
        <f t="shared" si="147"/>
        <v>2176</v>
      </c>
      <c r="X303" s="745">
        <v>0</v>
      </c>
      <c r="Y303" s="745"/>
      <c r="Z303" s="745"/>
      <c r="AA303">
        <f t="shared" si="122"/>
        <v>1923</v>
      </c>
      <c r="AE303">
        <f t="shared" si="134"/>
        <v>1923</v>
      </c>
      <c r="AF303">
        <f t="shared" si="135"/>
        <v>1</v>
      </c>
      <c r="AG303">
        <f t="shared" si="123"/>
        <v>0</v>
      </c>
      <c r="AH303">
        <f t="shared" si="124"/>
        <v>0</v>
      </c>
      <c r="AJ303">
        <f t="shared" si="136"/>
        <v>2176</v>
      </c>
      <c r="AK303" s="594">
        <f>SUM($X$27:X303)</f>
        <v>0</v>
      </c>
      <c r="AL303" s="594">
        <f>SUM($S$27:S303)</f>
        <v>0</v>
      </c>
      <c r="AM303" s="594">
        <f t="shared" si="137"/>
        <v>0</v>
      </c>
      <c r="AN303" s="594">
        <f t="shared" si="138"/>
        <v>0</v>
      </c>
      <c r="AO303" s="594">
        <f t="shared" si="139"/>
        <v>0</v>
      </c>
      <c r="AP303" s="594">
        <f t="shared" si="144"/>
        <v>0</v>
      </c>
      <c r="AQ303">
        <f t="shared" si="140"/>
        <v>0</v>
      </c>
      <c r="AY303" s="749">
        <f>AZ303*(FinPlan!$D$710/12)</f>
        <v>0</v>
      </c>
      <c r="AZ303" s="738">
        <f>G302*FinPlan!$D$709</f>
        <v>0</v>
      </c>
      <c r="BJ303" s="736"/>
      <c r="BK303" s="610">
        <f t="shared" si="145"/>
        <v>277</v>
      </c>
      <c r="BM303" s="612">
        <f t="shared" si="148"/>
        <v>8401</v>
      </c>
      <c r="BO303" s="612">
        <f t="shared" si="149"/>
        <v>8432</v>
      </c>
      <c r="BQ303" s="610">
        <f t="shared" si="150"/>
        <v>31</v>
      </c>
      <c r="BS303">
        <f t="shared" si="146"/>
        <v>1923</v>
      </c>
      <c r="BY303">
        <f t="shared" si="141"/>
        <v>1923</v>
      </c>
    </row>
    <row r="304" spans="2:77" x14ac:dyDescent="0.2">
      <c r="B304" s="755">
        <f t="shared" si="129"/>
        <v>279</v>
      </c>
      <c r="C304" s="736">
        <f t="shared" si="142"/>
        <v>8460</v>
      </c>
      <c r="D304" s="610">
        <f t="shared" si="143"/>
        <v>278</v>
      </c>
      <c r="E304" s="737">
        <f t="shared" si="151"/>
        <v>28</v>
      </c>
      <c r="F304" s="737">
        <f>SUM($E$27:E304)</f>
        <v>8460</v>
      </c>
      <c r="G304" s="738">
        <f t="shared" si="125"/>
        <v>0</v>
      </c>
      <c r="H304" s="739">
        <f>IF(D304&lt;=FinPlan!$D$707,PPMT(FinPlan!$D$708/12,1,FinPlan!$D$707+1-D304,G303*(-1000),0)/1000,)</f>
        <v>0</v>
      </c>
      <c r="I304" s="740">
        <f>IF(D304&lt;=FinPlan!$D$707,IPMT(FinPlan!$D$708/12,1,FinPlan!$D$707,G303*(-1000),0)/1000,)</f>
        <v>0</v>
      </c>
      <c r="L304" s="738">
        <f t="shared" si="130"/>
        <v>0</v>
      </c>
      <c r="M304" s="741">
        <f>IF(E304&lt;=0,0,1/(1+E304*FinPlan!$D$708/365))</f>
        <v>1</v>
      </c>
      <c r="N304" s="664">
        <f t="shared" si="131"/>
        <v>0</v>
      </c>
      <c r="O304" s="738">
        <f t="shared" si="126"/>
        <v>0</v>
      </c>
      <c r="P304" s="754"/>
      <c r="R304">
        <f t="shared" si="132"/>
        <v>2177</v>
      </c>
      <c r="S304" s="743">
        <f t="shared" si="127"/>
        <v>0</v>
      </c>
      <c r="T304" s="744">
        <f t="shared" si="128"/>
        <v>0</v>
      </c>
      <c r="U304" s="744">
        <f t="shared" si="133"/>
        <v>0</v>
      </c>
      <c r="V304" s="745"/>
      <c r="W304">
        <f t="shared" si="147"/>
        <v>2177</v>
      </c>
      <c r="X304" s="745">
        <v>0</v>
      </c>
      <c r="Y304" s="745"/>
      <c r="Z304" s="745"/>
      <c r="AA304">
        <f t="shared" si="122"/>
        <v>1923</v>
      </c>
      <c r="AE304">
        <f t="shared" si="134"/>
        <v>1923</v>
      </c>
      <c r="AF304">
        <f t="shared" si="135"/>
        <v>2</v>
      </c>
      <c r="AG304">
        <f t="shared" si="123"/>
        <v>0</v>
      </c>
      <c r="AH304">
        <f t="shared" si="124"/>
        <v>0</v>
      </c>
      <c r="AJ304">
        <f t="shared" si="136"/>
        <v>2177</v>
      </c>
      <c r="AK304" s="594">
        <f>SUM($X$27:X304)</f>
        <v>0</v>
      </c>
      <c r="AL304" s="594">
        <f>SUM($S$27:S304)</f>
        <v>0</v>
      </c>
      <c r="AM304" s="594">
        <f t="shared" si="137"/>
        <v>0</v>
      </c>
      <c r="AN304" s="594">
        <f t="shared" si="138"/>
        <v>0</v>
      </c>
      <c r="AO304" s="594">
        <f t="shared" si="139"/>
        <v>0</v>
      </c>
      <c r="AP304" s="594">
        <f t="shared" si="144"/>
        <v>0</v>
      </c>
      <c r="AQ304">
        <f t="shared" si="140"/>
        <v>0</v>
      </c>
      <c r="AY304" s="749">
        <f>AZ304*(FinPlan!$D$710/12)</f>
        <v>0</v>
      </c>
      <c r="AZ304" s="738">
        <f>G303*FinPlan!$D$709</f>
        <v>0</v>
      </c>
      <c r="BJ304" s="736"/>
      <c r="BK304" s="610">
        <f t="shared" si="145"/>
        <v>278</v>
      </c>
      <c r="BM304" s="612">
        <f t="shared" si="148"/>
        <v>8432</v>
      </c>
      <c r="BO304" s="612">
        <f t="shared" si="149"/>
        <v>8460</v>
      </c>
      <c r="BQ304" s="610">
        <f t="shared" si="150"/>
        <v>28</v>
      </c>
      <c r="BS304">
        <f t="shared" si="146"/>
        <v>1923</v>
      </c>
      <c r="BY304">
        <f t="shared" si="141"/>
        <v>1923</v>
      </c>
    </row>
    <row r="305" spans="2:77" x14ac:dyDescent="0.2">
      <c r="B305" s="755">
        <f t="shared" si="129"/>
        <v>280</v>
      </c>
      <c r="C305" s="736">
        <f t="shared" si="142"/>
        <v>8491</v>
      </c>
      <c r="D305" s="610">
        <f t="shared" si="143"/>
        <v>279</v>
      </c>
      <c r="E305" s="737">
        <f t="shared" si="151"/>
        <v>31</v>
      </c>
      <c r="F305" s="737">
        <f>SUM($E$27:E305)</f>
        <v>8491</v>
      </c>
      <c r="G305" s="738">
        <f t="shared" si="125"/>
        <v>0</v>
      </c>
      <c r="H305" s="739">
        <f>IF(D305&lt;=FinPlan!$D$707,PPMT(FinPlan!$D$708/12,1,FinPlan!$D$707+1-D305,G304*(-1000),0)/1000,)</f>
        <v>0</v>
      </c>
      <c r="I305" s="740">
        <f>IF(D305&lt;=FinPlan!$D$707,IPMT(FinPlan!$D$708/12,1,FinPlan!$D$707,G304*(-1000),0)/1000,)</f>
        <v>0</v>
      </c>
      <c r="L305" s="738">
        <f t="shared" si="130"/>
        <v>0</v>
      </c>
      <c r="M305" s="741">
        <f>IF(E305&lt;=0,0,1/(1+E305*FinPlan!$D$708/365))</f>
        <v>1</v>
      </c>
      <c r="N305" s="664">
        <f t="shared" si="131"/>
        <v>0</v>
      </c>
      <c r="O305" s="738">
        <f t="shared" si="126"/>
        <v>0</v>
      </c>
      <c r="P305" s="754"/>
      <c r="R305">
        <f t="shared" si="132"/>
        <v>2178</v>
      </c>
      <c r="S305" s="743">
        <f t="shared" si="127"/>
        <v>0</v>
      </c>
      <c r="T305" s="744">
        <f t="shared" si="128"/>
        <v>0</v>
      </c>
      <c r="U305" s="744">
        <f t="shared" si="133"/>
        <v>0</v>
      </c>
      <c r="V305" s="745"/>
      <c r="W305">
        <f t="shared" si="147"/>
        <v>2178</v>
      </c>
      <c r="X305" s="745">
        <v>0</v>
      </c>
      <c r="Y305" s="745"/>
      <c r="Z305" s="745"/>
      <c r="AA305">
        <f t="shared" si="122"/>
        <v>1923</v>
      </c>
      <c r="AE305">
        <f t="shared" si="134"/>
        <v>1923</v>
      </c>
      <c r="AF305">
        <f t="shared" si="135"/>
        <v>3</v>
      </c>
      <c r="AG305">
        <f t="shared" si="123"/>
        <v>0</v>
      </c>
      <c r="AH305">
        <f t="shared" si="124"/>
        <v>0</v>
      </c>
      <c r="AJ305">
        <f t="shared" si="136"/>
        <v>2178</v>
      </c>
      <c r="AK305" s="594">
        <f>SUM($X$27:X305)</f>
        <v>0</v>
      </c>
      <c r="AL305" s="594">
        <f>SUM($S$27:S305)</f>
        <v>0</v>
      </c>
      <c r="AM305" s="594">
        <f t="shared" si="137"/>
        <v>0</v>
      </c>
      <c r="AN305" s="594">
        <f t="shared" si="138"/>
        <v>0</v>
      </c>
      <c r="AO305" s="594">
        <f t="shared" si="139"/>
        <v>0</v>
      </c>
      <c r="AP305" s="594">
        <f t="shared" si="144"/>
        <v>0</v>
      </c>
      <c r="AQ305">
        <f t="shared" si="140"/>
        <v>0</v>
      </c>
      <c r="AY305" s="749">
        <f>AZ305*(FinPlan!$D$710/12)</f>
        <v>0</v>
      </c>
      <c r="AZ305" s="738">
        <f>G304*FinPlan!$D$709</f>
        <v>0</v>
      </c>
      <c r="BJ305" s="736"/>
      <c r="BK305" s="610">
        <f t="shared" si="145"/>
        <v>279</v>
      </c>
      <c r="BM305" s="612">
        <f t="shared" si="148"/>
        <v>8460</v>
      </c>
      <c r="BO305" s="612">
        <f t="shared" si="149"/>
        <v>8491</v>
      </c>
      <c r="BQ305" s="610">
        <f t="shared" si="150"/>
        <v>31</v>
      </c>
      <c r="BS305">
        <f t="shared" si="146"/>
        <v>1923</v>
      </c>
      <c r="BY305">
        <f t="shared" si="141"/>
        <v>1923</v>
      </c>
    </row>
    <row r="306" spans="2:77" x14ac:dyDescent="0.2">
      <c r="B306" s="755">
        <f t="shared" si="129"/>
        <v>281</v>
      </c>
      <c r="C306" s="736">
        <f t="shared" si="142"/>
        <v>8521</v>
      </c>
      <c r="D306" s="610">
        <f t="shared" si="143"/>
        <v>280</v>
      </c>
      <c r="E306" s="737">
        <f t="shared" si="151"/>
        <v>30</v>
      </c>
      <c r="F306" s="737">
        <f>SUM($E$27:E306)</f>
        <v>8521</v>
      </c>
      <c r="G306" s="738">
        <f t="shared" si="125"/>
        <v>0</v>
      </c>
      <c r="H306" s="739">
        <f>IF(D306&lt;=FinPlan!$D$707,PPMT(FinPlan!$D$708/12,1,FinPlan!$D$707+1-D306,G305*(-1000),0)/1000,)</f>
        <v>0</v>
      </c>
      <c r="I306" s="740">
        <f>IF(D306&lt;=FinPlan!$D$707,IPMT(FinPlan!$D$708/12,1,FinPlan!$D$707,G305*(-1000),0)/1000,)</f>
        <v>0</v>
      </c>
      <c r="L306" s="738">
        <f t="shared" si="130"/>
        <v>0</v>
      </c>
      <c r="M306" s="741">
        <f>IF(E306&lt;=0,0,1/(1+E306*FinPlan!$D$708/365))</f>
        <v>1</v>
      </c>
      <c r="N306" s="664">
        <f t="shared" si="131"/>
        <v>0</v>
      </c>
      <c r="O306" s="738">
        <f t="shared" si="126"/>
        <v>0</v>
      </c>
      <c r="P306" s="754"/>
      <c r="R306">
        <f t="shared" si="132"/>
        <v>2179</v>
      </c>
      <c r="S306" s="743">
        <f t="shared" si="127"/>
        <v>0</v>
      </c>
      <c r="T306" s="744">
        <f t="shared" si="128"/>
        <v>0</v>
      </c>
      <c r="U306" s="744">
        <f t="shared" si="133"/>
        <v>0</v>
      </c>
      <c r="V306" s="745"/>
      <c r="W306">
        <f t="shared" si="147"/>
        <v>2179</v>
      </c>
      <c r="X306" s="745">
        <v>0</v>
      </c>
      <c r="Y306" s="745"/>
      <c r="Z306" s="745"/>
      <c r="AA306">
        <f t="shared" si="122"/>
        <v>1923</v>
      </c>
      <c r="AE306">
        <f t="shared" si="134"/>
        <v>1923</v>
      </c>
      <c r="AF306">
        <f t="shared" si="135"/>
        <v>4</v>
      </c>
      <c r="AG306">
        <f t="shared" si="123"/>
        <v>0</v>
      </c>
      <c r="AH306">
        <f t="shared" si="124"/>
        <v>0</v>
      </c>
      <c r="AJ306">
        <f t="shared" si="136"/>
        <v>2179</v>
      </c>
      <c r="AK306" s="594">
        <f>SUM($X$27:X306)</f>
        <v>0</v>
      </c>
      <c r="AL306" s="594">
        <f>SUM($S$27:S306)</f>
        <v>0</v>
      </c>
      <c r="AM306" s="594">
        <f t="shared" si="137"/>
        <v>0</v>
      </c>
      <c r="AN306" s="594">
        <f t="shared" si="138"/>
        <v>0</v>
      </c>
      <c r="AO306" s="594">
        <f t="shared" si="139"/>
        <v>0</v>
      </c>
      <c r="AP306" s="594">
        <f t="shared" si="144"/>
        <v>0</v>
      </c>
      <c r="AQ306">
        <f t="shared" si="140"/>
        <v>0</v>
      </c>
      <c r="AY306" s="749">
        <f>AZ306*(FinPlan!$D$710/12)</f>
        <v>0</v>
      </c>
      <c r="AZ306" s="738">
        <f>G305*FinPlan!$D$709</f>
        <v>0</v>
      </c>
      <c r="BJ306" s="736"/>
      <c r="BK306" s="610">
        <f t="shared" si="145"/>
        <v>280</v>
      </c>
      <c r="BM306" s="612">
        <f t="shared" si="148"/>
        <v>8491</v>
      </c>
      <c r="BO306" s="612">
        <f t="shared" si="149"/>
        <v>8521</v>
      </c>
      <c r="BQ306" s="610">
        <f t="shared" si="150"/>
        <v>30</v>
      </c>
      <c r="BS306">
        <f t="shared" si="146"/>
        <v>1923</v>
      </c>
      <c r="BY306">
        <f t="shared" si="141"/>
        <v>1923</v>
      </c>
    </row>
    <row r="307" spans="2:77" x14ac:dyDescent="0.2">
      <c r="B307" s="755">
        <f t="shared" si="129"/>
        <v>282</v>
      </c>
      <c r="C307" s="736">
        <f t="shared" si="142"/>
        <v>8552</v>
      </c>
      <c r="D307" s="610">
        <f t="shared" si="143"/>
        <v>281</v>
      </c>
      <c r="E307" s="737">
        <f t="shared" si="151"/>
        <v>31</v>
      </c>
      <c r="F307" s="737">
        <f>SUM($E$27:E307)</f>
        <v>8552</v>
      </c>
      <c r="G307" s="738">
        <f t="shared" si="125"/>
        <v>0</v>
      </c>
      <c r="H307" s="739">
        <f>IF(D307&lt;=FinPlan!$D$707,PPMT(FinPlan!$D$708/12,1,FinPlan!$D$707+1-D307,G306*(-1000),0)/1000,)</f>
        <v>0</v>
      </c>
      <c r="I307" s="740">
        <f>IF(D307&lt;=FinPlan!$D$707,IPMT(FinPlan!$D$708/12,1,FinPlan!$D$707,G306*(-1000),0)/1000,)</f>
        <v>0</v>
      </c>
      <c r="L307" s="738">
        <f t="shared" si="130"/>
        <v>0</v>
      </c>
      <c r="M307" s="741">
        <f>IF(E307&lt;=0,0,1/(1+E307*FinPlan!$D$708/365))</f>
        <v>1</v>
      </c>
      <c r="N307" s="664">
        <f t="shared" si="131"/>
        <v>0</v>
      </c>
      <c r="O307" s="738">
        <f t="shared" si="126"/>
        <v>0</v>
      </c>
      <c r="P307" s="754"/>
      <c r="R307">
        <f t="shared" si="132"/>
        <v>2180</v>
      </c>
      <c r="S307" s="743">
        <f t="shared" si="127"/>
        <v>0</v>
      </c>
      <c r="T307" s="744">
        <f t="shared" si="128"/>
        <v>0</v>
      </c>
      <c r="U307" s="744">
        <f t="shared" si="133"/>
        <v>0</v>
      </c>
      <c r="V307" s="745"/>
      <c r="W307">
        <f t="shared" si="147"/>
        <v>2180</v>
      </c>
      <c r="X307" s="745">
        <v>0</v>
      </c>
      <c r="Y307" s="745"/>
      <c r="Z307" s="745"/>
      <c r="AA307">
        <f t="shared" si="122"/>
        <v>1923</v>
      </c>
      <c r="AE307">
        <f t="shared" si="134"/>
        <v>1923</v>
      </c>
      <c r="AF307">
        <f t="shared" si="135"/>
        <v>5</v>
      </c>
      <c r="AG307">
        <f t="shared" si="123"/>
        <v>0</v>
      </c>
      <c r="AH307">
        <f t="shared" si="124"/>
        <v>0</v>
      </c>
      <c r="AJ307">
        <f t="shared" si="136"/>
        <v>2180</v>
      </c>
      <c r="AK307" s="594">
        <f>SUM($X$27:X307)</f>
        <v>0</v>
      </c>
      <c r="AL307" s="594">
        <f>SUM($S$27:S307)</f>
        <v>0</v>
      </c>
      <c r="AM307" s="594">
        <f t="shared" si="137"/>
        <v>0</v>
      </c>
      <c r="AN307" s="594">
        <f t="shared" si="138"/>
        <v>0</v>
      </c>
      <c r="AO307" s="594">
        <f t="shared" si="139"/>
        <v>0</v>
      </c>
      <c r="AP307" s="594">
        <f t="shared" si="144"/>
        <v>0</v>
      </c>
      <c r="AQ307">
        <f t="shared" si="140"/>
        <v>0</v>
      </c>
      <c r="AY307" s="749">
        <f>AZ307*(FinPlan!$D$710/12)</f>
        <v>0</v>
      </c>
      <c r="AZ307" s="738">
        <f>G306*FinPlan!$D$709</f>
        <v>0</v>
      </c>
      <c r="BJ307" s="736"/>
      <c r="BK307" s="610">
        <f t="shared" si="145"/>
        <v>281</v>
      </c>
      <c r="BM307" s="612">
        <f t="shared" si="148"/>
        <v>8521</v>
      </c>
      <c r="BO307" s="612">
        <f t="shared" si="149"/>
        <v>8552</v>
      </c>
      <c r="BQ307" s="610">
        <f t="shared" si="150"/>
        <v>31</v>
      </c>
      <c r="BS307">
        <f t="shared" si="146"/>
        <v>1923</v>
      </c>
      <c r="BY307">
        <f t="shared" si="141"/>
        <v>1923</v>
      </c>
    </row>
    <row r="308" spans="2:77" x14ac:dyDescent="0.2">
      <c r="B308" s="755">
        <f t="shared" si="129"/>
        <v>283</v>
      </c>
      <c r="C308" s="736">
        <f t="shared" si="142"/>
        <v>8582</v>
      </c>
      <c r="D308" s="610">
        <f t="shared" si="143"/>
        <v>282</v>
      </c>
      <c r="E308" s="737">
        <f t="shared" si="151"/>
        <v>30</v>
      </c>
      <c r="F308" s="737">
        <f>SUM($E$27:E308)</f>
        <v>8582</v>
      </c>
      <c r="G308" s="738">
        <f t="shared" si="125"/>
        <v>0</v>
      </c>
      <c r="H308" s="739">
        <f>IF(D308&lt;=FinPlan!$D$707,PPMT(FinPlan!$D$708/12,1,FinPlan!$D$707+1-D308,G307*(-1000),0)/1000,)</f>
        <v>0</v>
      </c>
      <c r="I308" s="740">
        <f>IF(D308&lt;=FinPlan!$D$707,IPMT(FinPlan!$D$708/12,1,FinPlan!$D$707,G307*(-1000),0)/1000,)</f>
        <v>0</v>
      </c>
      <c r="L308" s="738">
        <f t="shared" si="130"/>
        <v>0</v>
      </c>
      <c r="M308" s="741">
        <f>IF(E308&lt;=0,0,1/(1+E308*FinPlan!$D$708/365))</f>
        <v>1</v>
      </c>
      <c r="N308" s="664">
        <f t="shared" si="131"/>
        <v>0</v>
      </c>
      <c r="O308" s="738">
        <f t="shared" si="126"/>
        <v>0</v>
      </c>
      <c r="P308" s="754"/>
      <c r="R308">
        <f t="shared" si="132"/>
        <v>2181</v>
      </c>
      <c r="S308" s="743">
        <f t="shared" si="127"/>
        <v>0</v>
      </c>
      <c r="T308" s="744">
        <f t="shared" si="128"/>
        <v>0</v>
      </c>
      <c r="U308" s="744">
        <f t="shared" si="133"/>
        <v>0</v>
      </c>
      <c r="V308" s="745"/>
      <c r="W308">
        <f t="shared" si="147"/>
        <v>2181</v>
      </c>
      <c r="X308" s="745">
        <v>0</v>
      </c>
      <c r="Y308" s="745"/>
      <c r="Z308" s="745"/>
      <c r="AA308">
        <f t="shared" si="122"/>
        <v>1923</v>
      </c>
      <c r="AE308">
        <f t="shared" si="134"/>
        <v>1923</v>
      </c>
      <c r="AF308">
        <f t="shared" si="135"/>
        <v>6</v>
      </c>
      <c r="AG308">
        <f t="shared" si="123"/>
        <v>0</v>
      </c>
      <c r="AH308">
        <f t="shared" si="124"/>
        <v>0</v>
      </c>
      <c r="AJ308">
        <f t="shared" si="136"/>
        <v>2181</v>
      </c>
      <c r="AK308" s="594">
        <f>SUM($X$27:X308)</f>
        <v>0</v>
      </c>
      <c r="AL308" s="594">
        <f>SUM($S$27:S308)</f>
        <v>0</v>
      </c>
      <c r="AM308" s="594">
        <f t="shared" si="137"/>
        <v>0</v>
      </c>
      <c r="AN308" s="594">
        <f t="shared" si="138"/>
        <v>0</v>
      </c>
      <c r="AO308" s="594">
        <f t="shared" si="139"/>
        <v>0</v>
      </c>
      <c r="AP308" s="594">
        <f t="shared" si="144"/>
        <v>0</v>
      </c>
      <c r="AQ308">
        <f t="shared" si="140"/>
        <v>0</v>
      </c>
      <c r="AY308" s="749">
        <f>AZ308*(FinPlan!$D$710/12)</f>
        <v>0</v>
      </c>
      <c r="AZ308" s="738">
        <f>G307*FinPlan!$D$709</f>
        <v>0</v>
      </c>
      <c r="BJ308" s="736"/>
      <c r="BK308" s="610">
        <f t="shared" si="145"/>
        <v>282</v>
      </c>
      <c r="BM308" s="612">
        <f t="shared" si="148"/>
        <v>8552</v>
      </c>
      <c r="BO308" s="612">
        <f t="shared" si="149"/>
        <v>8582</v>
      </c>
      <c r="BQ308" s="610">
        <f t="shared" si="150"/>
        <v>30</v>
      </c>
      <c r="BS308">
        <f t="shared" si="146"/>
        <v>1923</v>
      </c>
      <c r="BY308">
        <f t="shared" si="141"/>
        <v>1923</v>
      </c>
    </row>
    <row r="309" spans="2:77" x14ac:dyDescent="0.2">
      <c r="B309" s="755">
        <f t="shared" si="129"/>
        <v>284</v>
      </c>
      <c r="C309" s="736">
        <f t="shared" si="142"/>
        <v>8613</v>
      </c>
      <c r="D309" s="610">
        <f t="shared" si="143"/>
        <v>283</v>
      </c>
      <c r="E309" s="737">
        <f t="shared" si="151"/>
        <v>31</v>
      </c>
      <c r="F309" s="737">
        <f>SUM($E$27:E309)</f>
        <v>8613</v>
      </c>
      <c r="G309" s="738">
        <f t="shared" si="125"/>
        <v>0</v>
      </c>
      <c r="H309" s="739">
        <f>IF(D309&lt;=FinPlan!$D$707,PPMT(FinPlan!$D$708/12,1,FinPlan!$D$707+1-D309,G308*(-1000),0)/1000,)</f>
        <v>0</v>
      </c>
      <c r="I309" s="740">
        <f>IF(D309&lt;=FinPlan!$D$707,IPMT(FinPlan!$D$708/12,1,FinPlan!$D$707,G308*(-1000),0)/1000,)</f>
        <v>0</v>
      </c>
      <c r="L309" s="738">
        <f t="shared" si="130"/>
        <v>0</v>
      </c>
      <c r="M309" s="741">
        <f>IF(E309&lt;=0,0,1/(1+E309*FinPlan!$D$708/365))</f>
        <v>1</v>
      </c>
      <c r="N309" s="664">
        <f t="shared" si="131"/>
        <v>0</v>
      </c>
      <c r="O309" s="738">
        <f t="shared" si="126"/>
        <v>0</v>
      </c>
      <c r="P309" s="754"/>
      <c r="R309">
        <f t="shared" si="132"/>
        <v>2182</v>
      </c>
      <c r="S309" s="743">
        <f t="shared" si="127"/>
        <v>0</v>
      </c>
      <c r="T309" s="744">
        <f t="shared" si="128"/>
        <v>0</v>
      </c>
      <c r="U309" s="744">
        <f t="shared" si="133"/>
        <v>0</v>
      </c>
      <c r="V309" s="745"/>
      <c r="W309">
        <f t="shared" si="147"/>
        <v>2182</v>
      </c>
      <c r="X309" s="745">
        <v>0</v>
      </c>
      <c r="Y309" s="745"/>
      <c r="Z309" s="745"/>
      <c r="AA309">
        <f t="shared" si="122"/>
        <v>1923</v>
      </c>
      <c r="AE309">
        <f t="shared" si="134"/>
        <v>1923</v>
      </c>
      <c r="AF309">
        <f t="shared" si="135"/>
        <v>7</v>
      </c>
      <c r="AG309">
        <f t="shared" si="123"/>
        <v>0</v>
      </c>
      <c r="AH309">
        <f t="shared" si="124"/>
        <v>0</v>
      </c>
      <c r="AJ309">
        <f t="shared" si="136"/>
        <v>2182</v>
      </c>
      <c r="AK309" s="594">
        <f>SUM($X$27:X309)</f>
        <v>0</v>
      </c>
      <c r="AL309" s="594">
        <f>SUM($S$27:S309)</f>
        <v>0</v>
      </c>
      <c r="AM309" s="594">
        <f t="shared" si="137"/>
        <v>0</v>
      </c>
      <c r="AN309" s="594">
        <f t="shared" si="138"/>
        <v>0</v>
      </c>
      <c r="AO309" s="594">
        <f t="shared" si="139"/>
        <v>0</v>
      </c>
      <c r="AP309" s="594">
        <f t="shared" si="144"/>
        <v>0</v>
      </c>
      <c r="AQ309">
        <f t="shared" si="140"/>
        <v>0</v>
      </c>
      <c r="AY309" s="749">
        <f>AZ309*(FinPlan!$D$710/12)</f>
        <v>0</v>
      </c>
      <c r="AZ309" s="738">
        <f>G308*FinPlan!$D$709</f>
        <v>0</v>
      </c>
      <c r="BJ309" s="736"/>
      <c r="BK309" s="610">
        <f t="shared" si="145"/>
        <v>283</v>
      </c>
      <c r="BM309" s="612">
        <f t="shared" si="148"/>
        <v>8582</v>
      </c>
      <c r="BO309" s="612">
        <f t="shared" si="149"/>
        <v>8613</v>
      </c>
      <c r="BQ309" s="610">
        <f t="shared" si="150"/>
        <v>31</v>
      </c>
      <c r="BS309">
        <f t="shared" si="146"/>
        <v>1923</v>
      </c>
      <c r="BY309">
        <f t="shared" si="141"/>
        <v>1923</v>
      </c>
    </row>
    <row r="310" spans="2:77" x14ac:dyDescent="0.2">
      <c r="B310" s="755">
        <f t="shared" si="129"/>
        <v>285</v>
      </c>
      <c r="C310" s="736">
        <f t="shared" si="142"/>
        <v>8644</v>
      </c>
      <c r="D310" s="610">
        <f t="shared" si="143"/>
        <v>284</v>
      </c>
      <c r="E310" s="737">
        <f t="shared" si="151"/>
        <v>31</v>
      </c>
      <c r="F310" s="737">
        <f>SUM($E$27:E310)</f>
        <v>8644</v>
      </c>
      <c r="G310" s="738">
        <f t="shared" si="125"/>
        <v>0</v>
      </c>
      <c r="H310" s="739">
        <f>IF(D310&lt;=FinPlan!$D$707,PPMT(FinPlan!$D$708/12,1,FinPlan!$D$707+1-D310,G309*(-1000),0)/1000,)</f>
        <v>0</v>
      </c>
      <c r="I310" s="740">
        <f>IF(D310&lt;=FinPlan!$D$707,IPMT(FinPlan!$D$708/12,1,FinPlan!$D$707,G309*(-1000),0)/1000,)</f>
        <v>0</v>
      </c>
      <c r="L310" s="738">
        <f t="shared" si="130"/>
        <v>0</v>
      </c>
      <c r="M310" s="741">
        <f>IF(E310&lt;=0,0,1/(1+E310*FinPlan!$D$708/365))</f>
        <v>1</v>
      </c>
      <c r="N310" s="664">
        <f t="shared" si="131"/>
        <v>0</v>
      </c>
      <c r="O310" s="738">
        <f t="shared" si="126"/>
        <v>0</v>
      </c>
      <c r="P310" s="754"/>
      <c r="R310">
        <f t="shared" si="132"/>
        <v>2183</v>
      </c>
      <c r="S310" s="743">
        <f t="shared" si="127"/>
        <v>0</v>
      </c>
      <c r="T310" s="744">
        <f t="shared" si="128"/>
        <v>0</v>
      </c>
      <c r="U310" s="744">
        <f t="shared" si="133"/>
        <v>0</v>
      </c>
      <c r="V310" s="745"/>
      <c r="W310">
        <f t="shared" si="147"/>
        <v>2183</v>
      </c>
      <c r="X310" s="745">
        <v>0</v>
      </c>
      <c r="Y310" s="745"/>
      <c r="Z310" s="745"/>
      <c r="AA310">
        <f t="shared" si="122"/>
        <v>1923</v>
      </c>
      <c r="AE310">
        <f t="shared" si="134"/>
        <v>1923</v>
      </c>
      <c r="AF310">
        <f t="shared" si="135"/>
        <v>8</v>
      </c>
      <c r="AG310">
        <f t="shared" si="123"/>
        <v>0</v>
      </c>
      <c r="AH310">
        <f t="shared" si="124"/>
        <v>0</v>
      </c>
      <c r="AJ310">
        <f t="shared" si="136"/>
        <v>2183</v>
      </c>
      <c r="AK310" s="594">
        <f>SUM($X$27:X310)</f>
        <v>0</v>
      </c>
      <c r="AL310" s="594">
        <f>SUM($S$27:S310)</f>
        <v>0</v>
      </c>
      <c r="AM310" s="594">
        <f t="shared" si="137"/>
        <v>0</v>
      </c>
      <c r="AN310" s="594">
        <f t="shared" si="138"/>
        <v>0</v>
      </c>
      <c r="AO310" s="594">
        <f t="shared" si="139"/>
        <v>0</v>
      </c>
      <c r="AP310" s="594">
        <f t="shared" si="144"/>
        <v>0</v>
      </c>
      <c r="AQ310">
        <f t="shared" si="140"/>
        <v>0</v>
      </c>
      <c r="AY310" s="749">
        <f>AZ310*(FinPlan!$D$710/12)</f>
        <v>0</v>
      </c>
      <c r="AZ310" s="738">
        <f>G309*FinPlan!$D$709</f>
        <v>0</v>
      </c>
      <c r="BJ310" s="736"/>
      <c r="BK310" s="610">
        <f t="shared" si="145"/>
        <v>284</v>
      </c>
      <c r="BM310" s="612">
        <f t="shared" si="148"/>
        <v>8613</v>
      </c>
      <c r="BO310" s="612">
        <f t="shared" si="149"/>
        <v>8644</v>
      </c>
      <c r="BQ310" s="610">
        <f t="shared" si="150"/>
        <v>31</v>
      </c>
      <c r="BS310">
        <f t="shared" si="146"/>
        <v>1923</v>
      </c>
      <c r="BY310">
        <f t="shared" si="141"/>
        <v>1923</v>
      </c>
    </row>
    <row r="311" spans="2:77" x14ac:dyDescent="0.2">
      <c r="B311" s="755">
        <f t="shared" si="129"/>
        <v>286</v>
      </c>
      <c r="C311" s="736">
        <f t="shared" si="142"/>
        <v>8674</v>
      </c>
      <c r="D311" s="610">
        <f t="shared" si="143"/>
        <v>285</v>
      </c>
      <c r="E311" s="737">
        <f t="shared" si="151"/>
        <v>30</v>
      </c>
      <c r="F311" s="737">
        <f>SUM($E$27:E311)</f>
        <v>8674</v>
      </c>
      <c r="G311" s="738">
        <f t="shared" si="125"/>
        <v>0</v>
      </c>
      <c r="H311" s="739">
        <f>IF(D311&lt;=FinPlan!$D$707,PPMT(FinPlan!$D$708/12,1,FinPlan!$D$707+1-D311,G310*(-1000),0)/1000,)</f>
        <v>0</v>
      </c>
      <c r="I311" s="740">
        <f>IF(D311&lt;=FinPlan!$D$707,IPMT(FinPlan!$D$708/12,1,FinPlan!$D$707,G310*(-1000),0)/1000,)</f>
        <v>0</v>
      </c>
      <c r="L311" s="738">
        <f t="shared" si="130"/>
        <v>0</v>
      </c>
      <c r="M311" s="741">
        <f>IF(E311&lt;=0,0,1/(1+E311*FinPlan!$D$708/365))</f>
        <v>1</v>
      </c>
      <c r="N311" s="664">
        <f t="shared" si="131"/>
        <v>0</v>
      </c>
      <c r="O311" s="738">
        <f t="shared" si="126"/>
        <v>0</v>
      </c>
      <c r="P311" s="754"/>
      <c r="R311">
        <f t="shared" si="132"/>
        <v>2184</v>
      </c>
      <c r="S311" s="743">
        <f t="shared" si="127"/>
        <v>0</v>
      </c>
      <c r="T311" s="744">
        <f t="shared" si="128"/>
        <v>0</v>
      </c>
      <c r="U311" s="744">
        <f t="shared" si="133"/>
        <v>0</v>
      </c>
      <c r="V311" s="745"/>
      <c r="W311">
        <f t="shared" si="147"/>
        <v>2184</v>
      </c>
      <c r="X311" s="745">
        <v>0</v>
      </c>
      <c r="Y311" s="745"/>
      <c r="Z311" s="745"/>
      <c r="AA311">
        <f t="shared" si="122"/>
        <v>1923</v>
      </c>
      <c r="AE311">
        <f t="shared" si="134"/>
        <v>1923</v>
      </c>
      <c r="AF311">
        <f t="shared" si="135"/>
        <v>9</v>
      </c>
      <c r="AG311">
        <f t="shared" si="123"/>
        <v>0</v>
      </c>
      <c r="AH311">
        <f t="shared" si="124"/>
        <v>0</v>
      </c>
      <c r="AJ311">
        <f t="shared" si="136"/>
        <v>2184</v>
      </c>
      <c r="AK311" s="594">
        <f>SUM($X$27:X311)</f>
        <v>0</v>
      </c>
      <c r="AL311" s="594">
        <f>SUM($S$27:S311)</f>
        <v>0</v>
      </c>
      <c r="AM311" s="594">
        <f t="shared" si="137"/>
        <v>0</v>
      </c>
      <c r="AN311" s="594">
        <f t="shared" si="138"/>
        <v>0</v>
      </c>
      <c r="AO311" s="594">
        <f t="shared" si="139"/>
        <v>0</v>
      </c>
      <c r="AP311" s="594">
        <f t="shared" si="144"/>
        <v>0</v>
      </c>
      <c r="AQ311">
        <f t="shared" si="140"/>
        <v>0</v>
      </c>
      <c r="AY311" s="749">
        <f>AZ311*(FinPlan!$D$710/12)</f>
        <v>0</v>
      </c>
      <c r="AZ311" s="738">
        <f>G310*FinPlan!$D$709</f>
        <v>0</v>
      </c>
      <c r="BJ311" s="736"/>
      <c r="BK311" s="610">
        <f t="shared" si="145"/>
        <v>285</v>
      </c>
      <c r="BM311" s="612">
        <f t="shared" si="148"/>
        <v>8644</v>
      </c>
      <c r="BO311" s="612">
        <f t="shared" si="149"/>
        <v>8674</v>
      </c>
      <c r="BQ311" s="610">
        <f t="shared" si="150"/>
        <v>30</v>
      </c>
      <c r="BS311">
        <f t="shared" si="146"/>
        <v>1923</v>
      </c>
      <c r="BY311">
        <f t="shared" si="141"/>
        <v>1923</v>
      </c>
    </row>
    <row r="312" spans="2:77" x14ac:dyDescent="0.2">
      <c r="B312" s="755">
        <f t="shared" si="129"/>
        <v>287</v>
      </c>
      <c r="C312" s="736">
        <f t="shared" si="142"/>
        <v>8705</v>
      </c>
      <c r="D312" s="610">
        <f t="shared" si="143"/>
        <v>286</v>
      </c>
      <c r="E312" s="737">
        <f t="shared" si="151"/>
        <v>31</v>
      </c>
      <c r="F312" s="737">
        <f>SUM($E$27:E312)</f>
        <v>8705</v>
      </c>
      <c r="G312" s="738">
        <f t="shared" si="125"/>
        <v>0</v>
      </c>
      <c r="H312" s="739">
        <f>IF(D312&lt;=FinPlan!$D$707,PPMT(FinPlan!$D$708/12,1,FinPlan!$D$707+1-D312,G311*(-1000),0)/1000,)</f>
        <v>0</v>
      </c>
      <c r="I312" s="740">
        <f>IF(D312&lt;=FinPlan!$D$707,IPMT(FinPlan!$D$708/12,1,FinPlan!$D$707,G311*(-1000),0)/1000,)</f>
        <v>0</v>
      </c>
      <c r="L312" s="738">
        <f t="shared" si="130"/>
        <v>0</v>
      </c>
      <c r="M312" s="741">
        <f>IF(E312&lt;=0,0,1/(1+E312*FinPlan!$D$708/365))</f>
        <v>1</v>
      </c>
      <c r="N312" s="664">
        <f t="shared" si="131"/>
        <v>0</v>
      </c>
      <c r="O312" s="738">
        <f t="shared" si="126"/>
        <v>0</v>
      </c>
      <c r="P312" s="754"/>
      <c r="R312">
        <f t="shared" si="132"/>
        <v>2185</v>
      </c>
      <c r="S312" s="743">
        <f t="shared" si="127"/>
        <v>0</v>
      </c>
      <c r="T312" s="744">
        <f t="shared" si="128"/>
        <v>0</v>
      </c>
      <c r="U312" s="744">
        <f t="shared" si="133"/>
        <v>0</v>
      </c>
      <c r="V312" s="745"/>
      <c r="W312">
        <f t="shared" si="147"/>
        <v>2185</v>
      </c>
      <c r="X312" s="745">
        <v>0</v>
      </c>
      <c r="Y312" s="745"/>
      <c r="Z312" s="745"/>
      <c r="AA312">
        <f t="shared" si="122"/>
        <v>1923</v>
      </c>
      <c r="AE312">
        <f t="shared" si="134"/>
        <v>1923</v>
      </c>
      <c r="AF312">
        <f t="shared" si="135"/>
        <v>10</v>
      </c>
      <c r="AG312">
        <f t="shared" si="123"/>
        <v>0</v>
      </c>
      <c r="AH312">
        <f t="shared" si="124"/>
        <v>0</v>
      </c>
      <c r="AJ312">
        <f t="shared" si="136"/>
        <v>2185</v>
      </c>
      <c r="AK312" s="594">
        <f>SUM($X$27:X312)</f>
        <v>0</v>
      </c>
      <c r="AL312" s="594">
        <f>SUM($S$27:S312)</f>
        <v>0</v>
      </c>
      <c r="AM312" s="594">
        <f t="shared" si="137"/>
        <v>0</v>
      </c>
      <c r="AN312" s="594">
        <f t="shared" si="138"/>
        <v>0</v>
      </c>
      <c r="AO312" s="594">
        <f t="shared" si="139"/>
        <v>0</v>
      </c>
      <c r="AP312" s="594">
        <f t="shared" si="144"/>
        <v>0</v>
      </c>
      <c r="AQ312">
        <f t="shared" si="140"/>
        <v>0</v>
      </c>
      <c r="AY312" s="749">
        <f>AZ312*(FinPlan!$D$710/12)</f>
        <v>0</v>
      </c>
      <c r="AZ312" s="738">
        <f>G311*FinPlan!$D$709</f>
        <v>0</v>
      </c>
      <c r="BJ312" s="736"/>
      <c r="BK312" s="610">
        <f t="shared" si="145"/>
        <v>286</v>
      </c>
      <c r="BM312" s="612">
        <f t="shared" si="148"/>
        <v>8674</v>
      </c>
      <c r="BO312" s="612">
        <f t="shared" si="149"/>
        <v>8705</v>
      </c>
      <c r="BQ312" s="610">
        <f t="shared" si="150"/>
        <v>31</v>
      </c>
      <c r="BS312">
        <f t="shared" si="146"/>
        <v>1923</v>
      </c>
      <c r="BY312">
        <f t="shared" si="141"/>
        <v>1923</v>
      </c>
    </row>
    <row r="313" spans="2:77" x14ac:dyDescent="0.2">
      <c r="B313" s="755">
        <f t="shared" si="129"/>
        <v>288</v>
      </c>
      <c r="C313" s="736">
        <f t="shared" si="142"/>
        <v>8735</v>
      </c>
      <c r="D313" s="610">
        <f t="shared" si="143"/>
        <v>287</v>
      </c>
      <c r="E313" s="737">
        <f t="shared" si="151"/>
        <v>30</v>
      </c>
      <c r="F313" s="737">
        <f>SUM($E$27:E313)</f>
        <v>8735</v>
      </c>
      <c r="G313" s="738">
        <f t="shared" si="125"/>
        <v>0</v>
      </c>
      <c r="H313" s="739">
        <f>IF(D313&lt;=FinPlan!$D$707,PPMT(FinPlan!$D$708/12,1,FinPlan!$D$707+1-D313,G312*(-1000),0)/1000,)</f>
        <v>0</v>
      </c>
      <c r="I313" s="740">
        <f>IF(D313&lt;=FinPlan!$D$707,IPMT(FinPlan!$D$708/12,1,FinPlan!$D$707,G312*(-1000),0)/1000,)</f>
        <v>0</v>
      </c>
      <c r="L313" s="738">
        <f t="shared" si="130"/>
        <v>0</v>
      </c>
      <c r="M313" s="741">
        <f>IF(E313&lt;=0,0,1/(1+E313*FinPlan!$D$708/365))</f>
        <v>1</v>
      </c>
      <c r="N313" s="664">
        <f t="shared" si="131"/>
        <v>0</v>
      </c>
      <c r="O313" s="738">
        <f t="shared" si="126"/>
        <v>0</v>
      </c>
      <c r="P313" s="754"/>
      <c r="R313">
        <f t="shared" si="132"/>
        <v>2186</v>
      </c>
      <c r="S313" s="743">
        <f t="shared" si="127"/>
        <v>0</v>
      </c>
      <c r="T313" s="744">
        <f t="shared" si="128"/>
        <v>0</v>
      </c>
      <c r="U313" s="744">
        <f t="shared" si="133"/>
        <v>0</v>
      </c>
      <c r="V313" s="745"/>
      <c r="W313">
        <f t="shared" si="147"/>
        <v>2186</v>
      </c>
      <c r="X313" s="745">
        <v>0</v>
      </c>
      <c r="Y313" s="745"/>
      <c r="Z313" s="745"/>
      <c r="AA313">
        <f t="shared" si="122"/>
        <v>1923</v>
      </c>
      <c r="AE313">
        <f t="shared" si="134"/>
        <v>1923</v>
      </c>
      <c r="AF313">
        <f t="shared" si="135"/>
        <v>11</v>
      </c>
      <c r="AG313">
        <f t="shared" si="123"/>
        <v>0</v>
      </c>
      <c r="AH313">
        <f t="shared" si="124"/>
        <v>0</v>
      </c>
      <c r="AJ313">
        <f t="shared" si="136"/>
        <v>2186</v>
      </c>
      <c r="AK313" s="594">
        <f>SUM($X$27:X313)</f>
        <v>0</v>
      </c>
      <c r="AL313" s="594">
        <f>SUM($S$27:S313)</f>
        <v>0</v>
      </c>
      <c r="AM313" s="594">
        <f t="shared" si="137"/>
        <v>0</v>
      </c>
      <c r="AN313" s="594">
        <f t="shared" si="138"/>
        <v>0</v>
      </c>
      <c r="AO313" s="594">
        <f t="shared" si="139"/>
        <v>0</v>
      </c>
      <c r="AP313" s="594">
        <f t="shared" si="144"/>
        <v>0</v>
      </c>
      <c r="AQ313">
        <f t="shared" si="140"/>
        <v>0</v>
      </c>
      <c r="AY313" s="749">
        <f>AZ313*(FinPlan!$D$710/12)</f>
        <v>0</v>
      </c>
      <c r="AZ313" s="738">
        <f>G312*FinPlan!$D$709</f>
        <v>0</v>
      </c>
      <c r="BJ313" s="736"/>
      <c r="BK313" s="610">
        <f t="shared" si="145"/>
        <v>287</v>
      </c>
      <c r="BM313" s="612">
        <f t="shared" si="148"/>
        <v>8705</v>
      </c>
      <c r="BO313" s="612">
        <f t="shared" si="149"/>
        <v>8735</v>
      </c>
      <c r="BQ313" s="610">
        <f t="shared" si="150"/>
        <v>30</v>
      </c>
      <c r="BS313">
        <f t="shared" si="146"/>
        <v>1923</v>
      </c>
      <c r="BY313">
        <f t="shared" si="141"/>
        <v>1923</v>
      </c>
    </row>
    <row r="314" spans="2:77" x14ac:dyDescent="0.2">
      <c r="B314" s="755">
        <f t="shared" si="129"/>
        <v>289</v>
      </c>
      <c r="C314" s="736">
        <f t="shared" si="142"/>
        <v>8766</v>
      </c>
      <c r="D314" s="610">
        <f t="shared" si="143"/>
        <v>288</v>
      </c>
      <c r="E314" s="737">
        <f t="shared" si="151"/>
        <v>31</v>
      </c>
      <c r="F314" s="737">
        <f>SUM($E$27:E314)</f>
        <v>8766</v>
      </c>
      <c r="G314" s="738">
        <f t="shared" si="125"/>
        <v>0</v>
      </c>
      <c r="H314" s="739">
        <f>IF(D314&lt;=FinPlan!$D$707,PPMT(FinPlan!$D$708/12,1,FinPlan!$D$707+1-D314,G313*(-1000),0)/1000,)</f>
        <v>0</v>
      </c>
      <c r="I314" s="740">
        <f>IF(D314&lt;=FinPlan!$D$707,IPMT(FinPlan!$D$708/12,1,FinPlan!$D$707,G313*(-1000),0)/1000,)</f>
        <v>0</v>
      </c>
      <c r="L314" s="738">
        <f t="shared" si="130"/>
        <v>0</v>
      </c>
      <c r="M314" s="741">
        <f>IF(E314&lt;=0,0,1/(1+E314*FinPlan!$D$708/365))</f>
        <v>1</v>
      </c>
      <c r="N314" s="664">
        <f t="shared" si="131"/>
        <v>0</v>
      </c>
      <c r="O314" s="738">
        <f t="shared" si="126"/>
        <v>0</v>
      </c>
      <c r="P314" s="754"/>
      <c r="R314">
        <f t="shared" si="132"/>
        <v>2187</v>
      </c>
      <c r="S314" s="743">
        <f t="shared" si="127"/>
        <v>0</v>
      </c>
      <c r="T314" s="744">
        <f t="shared" si="128"/>
        <v>0</v>
      </c>
      <c r="U314" s="744">
        <f t="shared" si="133"/>
        <v>0</v>
      </c>
      <c r="V314" s="745"/>
      <c r="W314">
        <f t="shared" si="147"/>
        <v>2187</v>
      </c>
      <c r="X314" s="745">
        <v>0</v>
      </c>
      <c r="Y314" s="745"/>
      <c r="Z314" s="745"/>
      <c r="AA314">
        <f t="shared" si="122"/>
        <v>1923</v>
      </c>
      <c r="AE314">
        <f t="shared" si="134"/>
        <v>1923</v>
      </c>
      <c r="AF314">
        <f t="shared" si="135"/>
        <v>12</v>
      </c>
      <c r="AG314">
        <f t="shared" si="123"/>
        <v>0</v>
      </c>
      <c r="AH314">
        <f t="shared" si="124"/>
        <v>0</v>
      </c>
      <c r="AJ314">
        <f t="shared" si="136"/>
        <v>2187</v>
      </c>
      <c r="AK314" s="594">
        <f>SUM($X$27:X314)</f>
        <v>0</v>
      </c>
      <c r="AL314" s="594">
        <f>SUM($S$27:S314)</f>
        <v>0</v>
      </c>
      <c r="AM314" s="594">
        <f t="shared" si="137"/>
        <v>0</v>
      </c>
      <c r="AN314" s="594">
        <f t="shared" si="138"/>
        <v>0</v>
      </c>
      <c r="AO314" s="594">
        <f t="shared" si="139"/>
        <v>0</v>
      </c>
      <c r="AP314" s="594">
        <f t="shared" si="144"/>
        <v>0</v>
      </c>
      <c r="AQ314">
        <f t="shared" si="140"/>
        <v>0</v>
      </c>
      <c r="AY314" s="749">
        <f>AZ314*(FinPlan!$D$710/12)</f>
        <v>0</v>
      </c>
      <c r="AZ314" s="738">
        <f>G313*FinPlan!$D$709</f>
        <v>0</v>
      </c>
      <c r="BJ314" s="736"/>
      <c r="BK314" s="610">
        <f t="shared" si="145"/>
        <v>288</v>
      </c>
      <c r="BM314" s="612">
        <f t="shared" si="148"/>
        <v>8735</v>
      </c>
      <c r="BO314" s="612">
        <f t="shared" si="149"/>
        <v>8766</v>
      </c>
      <c r="BQ314" s="610">
        <f t="shared" si="150"/>
        <v>31</v>
      </c>
      <c r="BS314">
        <f t="shared" si="146"/>
        <v>1923</v>
      </c>
      <c r="BY314">
        <f t="shared" si="141"/>
        <v>1923</v>
      </c>
    </row>
    <row r="315" spans="2:77" x14ac:dyDescent="0.2">
      <c r="B315" s="755">
        <f t="shared" si="129"/>
        <v>290</v>
      </c>
      <c r="C315" s="736">
        <f t="shared" si="142"/>
        <v>8797</v>
      </c>
      <c r="D315" s="610">
        <f t="shared" si="143"/>
        <v>289</v>
      </c>
      <c r="E315" s="737">
        <f t="shared" si="151"/>
        <v>31</v>
      </c>
      <c r="F315" s="737">
        <f>SUM($E$27:E315)</f>
        <v>8797</v>
      </c>
      <c r="G315" s="738">
        <f t="shared" si="125"/>
        <v>0</v>
      </c>
      <c r="H315" s="739">
        <f>IF(D315&lt;=FinPlan!$D$707,PPMT(FinPlan!$D$708/12,1,FinPlan!$D$707+1-D315,G314*(-1000),0)/1000,)</f>
        <v>0</v>
      </c>
      <c r="I315" s="740">
        <f>IF(D315&lt;=FinPlan!$D$707,IPMT(FinPlan!$D$708/12,1,FinPlan!$D$707,G314*(-1000),0)/1000,)</f>
        <v>0</v>
      </c>
      <c r="L315" s="738">
        <f t="shared" si="130"/>
        <v>0</v>
      </c>
      <c r="M315" s="741">
        <f>IF(E315&lt;=0,0,1/(1+E315*FinPlan!$D$708/365))</f>
        <v>1</v>
      </c>
      <c r="N315" s="664">
        <f t="shared" si="131"/>
        <v>0</v>
      </c>
      <c r="O315" s="738">
        <f t="shared" si="126"/>
        <v>0</v>
      </c>
      <c r="P315" s="754"/>
      <c r="R315">
        <f t="shared" si="132"/>
        <v>2188</v>
      </c>
      <c r="S315" s="743">
        <f t="shared" si="127"/>
        <v>0</v>
      </c>
      <c r="T315" s="744">
        <f t="shared" si="128"/>
        <v>0</v>
      </c>
      <c r="U315" s="744">
        <f t="shared" si="133"/>
        <v>0</v>
      </c>
      <c r="V315" s="745"/>
      <c r="W315">
        <f t="shared" si="147"/>
        <v>2188</v>
      </c>
      <c r="X315" s="745">
        <v>0</v>
      </c>
      <c r="Y315" s="745"/>
      <c r="Z315" s="745"/>
      <c r="AA315">
        <f t="shared" si="122"/>
        <v>1924</v>
      </c>
      <c r="AE315">
        <f t="shared" si="134"/>
        <v>1924</v>
      </c>
      <c r="AF315">
        <f t="shared" si="135"/>
        <v>1</v>
      </c>
      <c r="AG315">
        <f t="shared" si="123"/>
        <v>0</v>
      </c>
      <c r="AH315">
        <f t="shared" si="124"/>
        <v>0</v>
      </c>
      <c r="AJ315">
        <f t="shared" si="136"/>
        <v>2188</v>
      </c>
      <c r="AK315" s="594">
        <f>SUM($X$27:X315)</f>
        <v>0</v>
      </c>
      <c r="AL315" s="594">
        <f>SUM($S$27:S315)</f>
        <v>0</v>
      </c>
      <c r="AM315" s="594">
        <f t="shared" si="137"/>
        <v>0</v>
      </c>
      <c r="AN315" s="594">
        <f t="shared" si="138"/>
        <v>0</v>
      </c>
      <c r="AO315" s="594">
        <f t="shared" si="139"/>
        <v>0</v>
      </c>
      <c r="AP315" s="594">
        <f t="shared" si="144"/>
        <v>0</v>
      </c>
      <c r="AQ315">
        <f t="shared" si="140"/>
        <v>0</v>
      </c>
      <c r="AY315" s="749">
        <f>AZ315*(FinPlan!$D$710/12)</f>
        <v>0</v>
      </c>
      <c r="AZ315" s="738">
        <f>G314*FinPlan!$D$709</f>
        <v>0</v>
      </c>
      <c r="BJ315" s="736"/>
      <c r="BK315" s="610">
        <f t="shared" si="145"/>
        <v>289</v>
      </c>
      <c r="BM315" s="612">
        <f t="shared" si="148"/>
        <v>8766</v>
      </c>
      <c r="BO315" s="612">
        <f t="shared" si="149"/>
        <v>8797</v>
      </c>
      <c r="BQ315" s="610">
        <f t="shared" si="150"/>
        <v>31</v>
      </c>
      <c r="BS315">
        <f t="shared" si="146"/>
        <v>1924</v>
      </c>
      <c r="BY315">
        <f t="shared" si="141"/>
        <v>1924</v>
      </c>
    </row>
    <row r="316" spans="2:77" x14ac:dyDescent="0.2">
      <c r="B316" s="755">
        <f t="shared" si="129"/>
        <v>291</v>
      </c>
      <c r="C316" s="736">
        <f t="shared" si="142"/>
        <v>8826</v>
      </c>
      <c r="D316" s="610">
        <f t="shared" si="143"/>
        <v>290</v>
      </c>
      <c r="E316" s="737">
        <f t="shared" si="151"/>
        <v>29</v>
      </c>
      <c r="F316" s="737">
        <f>SUM($E$27:E316)</f>
        <v>8826</v>
      </c>
      <c r="G316" s="738">
        <f t="shared" si="125"/>
        <v>0</v>
      </c>
      <c r="H316" s="739">
        <f>IF(D316&lt;=FinPlan!$D$707,PPMT(FinPlan!$D$708/12,1,FinPlan!$D$707+1-D316,G315*(-1000),0)/1000,)</f>
        <v>0</v>
      </c>
      <c r="I316" s="740">
        <f>IF(D316&lt;=FinPlan!$D$707,IPMT(FinPlan!$D$708/12,1,FinPlan!$D$707,G315*(-1000),0)/1000,)</f>
        <v>0</v>
      </c>
      <c r="L316" s="738">
        <f t="shared" si="130"/>
        <v>0</v>
      </c>
      <c r="M316" s="741">
        <f>IF(E316&lt;=0,0,1/(1+E316*FinPlan!$D$708/365))</f>
        <v>1</v>
      </c>
      <c r="N316" s="664">
        <f t="shared" si="131"/>
        <v>0</v>
      </c>
      <c r="O316" s="738">
        <f t="shared" si="126"/>
        <v>0</v>
      </c>
      <c r="P316" s="754"/>
      <c r="R316">
        <f t="shared" si="132"/>
        <v>2189</v>
      </c>
      <c r="S316" s="743">
        <f t="shared" si="127"/>
        <v>0</v>
      </c>
      <c r="T316" s="744">
        <f t="shared" si="128"/>
        <v>0</v>
      </c>
      <c r="U316" s="744">
        <f t="shared" si="133"/>
        <v>0</v>
      </c>
      <c r="V316" s="745"/>
      <c r="W316">
        <f t="shared" si="147"/>
        <v>2189</v>
      </c>
      <c r="X316" s="745">
        <v>0</v>
      </c>
      <c r="Y316" s="745"/>
      <c r="Z316" s="745"/>
      <c r="AA316">
        <f t="shared" si="122"/>
        <v>1924</v>
      </c>
      <c r="AE316">
        <f t="shared" si="134"/>
        <v>1924</v>
      </c>
      <c r="AF316">
        <f t="shared" si="135"/>
        <v>2</v>
      </c>
      <c r="AG316">
        <f t="shared" si="123"/>
        <v>0</v>
      </c>
      <c r="AH316">
        <f t="shared" si="124"/>
        <v>0</v>
      </c>
      <c r="AJ316">
        <f t="shared" si="136"/>
        <v>2189</v>
      </c>
      <c r="AK316" s="594">
        <f>SUM($X$27:X316)</f>
        <v>0</v>
      </c>
      <c r="AL316" s="594">
        <f>SUM($S$27:S316)</f>
        <v>0</v>
      </c>
      <c r="AM316" s="594">
        <f t="shared" si="137"/>
        <v>0</v>
      </c>
      <c r="AN316" s="594">
        <f t="shared" si="138"/>
        <v>0</v>
      </c>
      <c r="AO316" s="594">
        <f t="shared" si="139"/>
        <v>0</v>
      </c>
      <c r="AP316" s="594">
        <f t="shared" si="144"/>
        <v>0</v>
      </c>
      <c r="AQ316">
        <f t="shared" si="140"/>
        <v>0</v>
      </c>
      <c r="AY316" s="749">
        <f>AZ316*(FinPlan!$D$710/12)</f>
        <v>0</v>
      </c>
      <c r="AZ316" s="738">
        <f>G315*FinPlan!$D$709</f>
        <v>0</v>
      </c>
      <c r="BJ316" s="736"/>
      <c r="BK316" s="610">
        <f t="shared" si="145"/>
        <v>290</v>
      </c>
      <c r="BM316" s="612">
        <f t="shared" si="148"/>
        <v>8797</v>
      </c>
      <c r="BO316" s="612">
        <f t="shared" si="149"/>
        <v>8826</v>
      </c>
      <c r="BQ316" s="610">
        <f t="shared" si="150"/>
        <v>29</v>
      </c>
      <c r="BS316">
        <f t="shared" si="146"/>
        <v>1924</v>
      </c>
      <c r="BY316">
        <f t="shared" si="141"/>
        <v>1924</v>
      </c>
    </row>
    <row r="317" spans="2:77" x14ac:dyDescent="0.2">
      <c r="B317" s="755">
        <f t="shared" si="129"/>
        <v>292</v>
      </c>
      <c r="C317" s="736">
        <f t="shared" si="142"/>
        <v>8857</v>
      </c>
      <c r="D317" s="610">
        <f t="shared" si="143"/>
        <v>291</v>
      </c>
      <c r="E317" s="737">
        <f t="shared" si="151"/>
        <v>31</v>
      </c>
      <c r="F317" s="737">
        <f>SUM($E$27:E317)</f>
        <v>8857</v>
      </c>
      <c r="G317" s="738">
        <f t="shared" si="125"/>
        <v>0</v>
      </c>
      <c r="H317" s="739">
        <f>IF(D317&lt;=FinPlan!$D$707,PPMT(FinPlan!$D$708/12,1,FinPlan!$D$707+1-D317,G316*(-1000),0)/1000,)</f>
        <v>0</v>
      </c>
      <c r="I317" s="740">
        <f>IF(D317&lt;=FinPlan!$D$707,IPMT(FinPlan!$D$708/12,1,FinPlan!$D$707,G316*(-1000),0)/1000,)</f>
        <v>0</v>
      </c>
      <c r="L317" s="738">
        <f t="shared" si="130"/>
        <v>0</v>
      </c>
      <c r="M317" s="741">
        <f>IF(E317&lt;=0,0,1/(1+E317*FinPlan!$D$708/365))</f>
        <v>1</v>
      </c>
      <c r="N317" s="664">
        <f t="shared" si="131"/>
        <v>0</v>
      </c>
      <c r="O317" s="738">
        <f t="shared" si="126"/>
        <v>0</v>
      </c>
      <c r="P317" s="754"/>
      <c r="R317">
        <f t="shared" si="132"/>
        <v>2190</v>
      </c>
      <c r="S317" s="743">
        <f t="shared" si="127"/>
        <v>0</v>
      </c>
      <c r="T317" s="744">
        <f t="shared" si="128"/>
        <v>0</v>
      </c>
      <c r="U317" s="744">
        <f t="shared" si="133"/>
        <v>0</v>
      </c>
      <c r="V317" s="745"/>
      <c r="W317">
        <f t="shared" si="147"/>
        <v>2190</v>
      </c>
      <c r="X317" s="745">
        <v>0</v>
      </c>
      <c r="Y317" s="745"/>
      <c r="Z317" s="745"/>
      <c r="AA317">
        <f t="shared" si="122"/>
        <v>1924</v>
      </c>
      <c r="AE317">
        <f t="shared" si="134"/>
        <v>1924</v>
      </c>
      <c r="AF317">
        <f t="shared" si="135"/>
        <v>3</v>
      </c>
      <c r="AG317">
        <f t="shared" si="123"/>
        <v>0</v>
      </c>
      <c r="AH317">
        <f t="shared" si="124"/>
        <v>0</v>
      </c>
      <c r="AJ317">
        <f t="shared" si="136"/>
        <v>2190</v>
      </c>
      <c r="AK317" s="594">
        <f>SUM($X$27:X317)</f>
        <v>0</v>
      </c>
      <c r="AL317" s="594">
        <f>SUM($S$27:S317)</f>
        <v>0</v>
      </c>
      <c r="AM317" s="594">
        <f t="shared" si="137"/>
        <v>0</v>
      </c>
      <c r="AN317" s="594">
        <f t="shared" si="138"/>
        <v>0</v>
      </c>
      <c r="AO317" s="594">
        <f t="shared" si="139"/>
        <v>0</v>
      </c>
      <c r="AP317" s="594">
        <f t="shared" si="144"/>
        <v>0</v>
      </c>
      <c r="AQ317">
        <f t="shared" si="140"/>
        <v>0</v>
      </c>
      <c r="AY317" s="749">
        <f>AZ317*(FinPlan!$D$710/12)</f>
        <v>0</v>
      </c>
      <c r="AZ317" s="738">
        <f>G316*FinPlan!$D$709</f>
        <v>0</v>
      </c>
      <c r="BJ317" s="736"/>
      <c r="BK317" s="610">
        <f t="shared" si="145"/>
        <v>291</v>
      </c>
      <c r="BM317" s="612">
        <f t="shared" si="148"/>
        <v>8826</v>
      </c>
      <c r="BO317" s="612">
        <f t="shared" si="149"/>
        <v>8857</v>
      </c>
      <c r="BQ317" s="610">
        <f t="shared" si="150"/>
        <v>31</v>
      </c>
      <c r="BS317">
        <f t="shared" si="146"/>
        <v>1924</v>
      </c>
      <c r="BY317">
        <f t="shared" si="141"/>
        <v>1924</v>
      </c>
    </row>
    <row r="318" spans="2:77" x14ac:dyDescent="0.2">
      <c r="B318" s="755">
        <f t="shared" si="129"/>
        <v>293</v>
      </c>
      <c r="C318" s="736">
        <f t="shared" si="142"/>
        <v>8887</v>
      </c>
      <c r="D318" s="610">
        <f t="shared" si="143"/>
        <v>292</v>
      </c>
      <c r="E318" s="737">
        <f t="shared" si="151"/>
        <v>30</v>
      </c>
      <c r="F318" s="737">
        <f>SUM($E$27:E318)</f>
        <v>8887</v>
      </c>
      <c r="G318" s="738">
        <f t="shared" si="125"/>
        <v>0</v>
      </c>
      <c r="H318" s="739">
        <f>IF(D318&lt;=FinPlan!$D$707,PPMT(FinPlan!$D$708/12,1,FinPlan!$D$707+1-D318,G317*(-1000),0)/1000,)</f>
        <v>0</v>
      </c>
      <c r="I318" s="740">
        <f>IF(D318&lt;=FinPlan!$D$707,IPMT(FinPlan!$D$708/12,1,FinPlan!$D$707,G317*(-1000),0)/1000,)</f>
        <v>0</v>
      </c>
      <c r="L318" s="738">
        <f t="shared" si="130"/>
        <v>0</v>
      </c>
      <c r="M318" s="741">
        <f>IF(E318&lt;=0,0,1/(1+E318*FinPlan!$D$708/365))</f>
        <v>1</v>
      </c>
      <c r="N318" s="664">
        <f t="shared" si="131"/>
        <v>0</v>
      </c>
      <c r="O318" s="738">
        <f t="shared" si="126"/>
        <v>0</v>
      </c>
      <c r="P318" s="754"/>
      <c r="R318">
        <f t="shared" si="132"/>
        <v>2191</v>
      </c>
      <c r="S318" s="743">
        <f t="shared" si="127"/>
        <v>0</v>
      </c>
      <c r="T318" s="744">
        <f t="shared" si="128"/>
        <v>0</v>
      </c>
      <c r="U318" s="744">
        <f t="shared" si="133"/>
        <v>0</v>
      </c>
      <c r="V318" s="745"/>
      <c r="W318">
        <f t="shared" si="147"/>
        <v>2191</v>
      </c>
      <c r="X318" s="745">
        <v>0</v>
      </c>
      <c r="Y318" s="745"/>
      <c r="Z318" s="745"/>
      <c r="AA318">
        <f t="shared" si="122"/>
        <v>1924</v>
      </c>
      <c r="AE318">
        <f t="shared" si="134"/>
        <v>1924</v>
      </c>
      <c r="AF318">
        <f t="shared" si="135"/>
        <v>4</v>
      </c>
      <c r="AG318">
        <f t="shared" si="123"/>
        <v>0</v>
      </c>
      <c r="AH318">
        <f t="shared" si="124"/>
        <v>0</v>
      </c>
      <c r="AJ318">
        <f t="shared" si="136"/>
        <v>2191</v>
      </c>
      <c r="AK318" s="594">
        <f>SUM($X$27:X318)</f>
        <v>0</v>
      </c>
      <c r="AL318" s="594">
        <f>SUM($S$27:S318)</f>
        <v>0</v>
      </c>
      <c r="AM318" s="594">
        <f t="shared" si="137"/>
        <v>0</v>
      </c>
      <c r="AN318" s="594">
        <f t="shared" si="138"/>
        <v>0</v>
      </c>
      <c r="AO318" s="594">
        <f t="shared" si="139"/>
        <v>0</v>
      </c>
      <c r="AP318" s="594">
        <f t="shared" si="144"/>
        <v>0</v>
      </c>
      <c r="AQ318">
        <f t="shared" si="140"/>
        <v>0</v>
      </c>
      <c r="AY318" s="749">
        <f>AZ318*(FinPlan!$D$710/12)</f>
        <v>0</v>
      </c>
      <c r="AZ318" s="738">
        <f>G317*FinPlan!$D$709</f>
        <v>0</v>
      </c>
      <c r="BJ318" s="736"/>
      <c r="BK318" s="610">
        <f t="shared" si="145"/>
        <v>292</v>
      </c>
      <c r="BM318" s="612">
        <f t="shared" si="148"/>
        <v>8857</v>
      </c>
      <c r="BO318" s="612">
        <f t="shared" si="149"/>
        <v>8887</v>
      </c>
      <c r="BQ318" s="610">
        <f t="shared" si="150"/>
        <v>30</v>
      </c>
      <c r="BS318">
        <f t="shared" si="146"/>
        <v>1924</v>
      </c>
      <c r="BY318">
        <f t="shared" si="141"/>
        <v>1924</v>
      </c>
    </row>
    <row r="319" spans="2:77" x14ac:dyDescent="0.2">
      <c r="B319" s="755">
        <f t="shared" si="129"/>
        <v>294</v>
      </c>
      <c r="C319" s="736">
        <f t="shared" si="142"/>
        <v>8918</v>
      </c>
      <c r="D319" s="610">
        <f t="shared" si="143"/>
        <v>293</v>
      </c>
      <c r="E319" s="737">
        <f t="shared" si="151"/>
        <v>31</v>
      </c>
      <c r="F319" s="737">
        <f>SUM($E$27:E319)</f>
        <v>8918</v>
      </c>
      <c r="G319" s="738">
        <f t="shared" si="125"/>
        <v>0</v>
      </c>
      <c r="H319" s="739">
        <f>IF(D319&lt;=FinPlan!$D$707,PPMT(FinPlan!$D$708/12,1,FinPlan!$D$707+1-D319,G318*(-1000),0)/1000,)</f>
        <v>0</v>
      </c>
      <c r="I319" s="740">
        <f>IF(D319&lt;=FinPlan!$D$707,IPMT(FinPlan!$D$708/12,1,FinPlan!$D$707,G318*(-1000),0)/1000,)</f>
        <v>0</v>
      </c>
      <c r="L319" s="738">
        <f t="shared" si="130"/>
        <v>0</v>
      </c>
      <c r="M319" s="741">
        <f>IF(E319&lt;=0,0,1/(1+E319*FinPlan!$D$708/365))</f>
        <v>1</v>
      </c>
      <c r="N319" s="664">
        <f t="shared" si="131"/>
        <v>0</v>
      </c>
      <c r="O319" s="738">
        <f t="shared" si="126"/>
        <v>0</v>
      </c>
      <c r="P319" s="754"/>
      <c r="R319">
        <f t="shared" si="132"/>
        <v>2192</v>
      </c>
      <c r="S319" s="743">
        <f t="shared" si="127"/>
        <v>0</v>
      </c>
      <c r="T319" s="744">
        <f t="shared" si="128"/>
        <v>0</v>
      </c>
      <c r="U319" s="744">
        <f t="shared" si="133"/>
        <v>0</v>
      </c>
      <c r="V319" s="745"/>
      <c r="W319">
        <f t="shared" si="147"/>
        <v>2192</v>
      </c>
      <c r="X319" s="745">
        <v>0</v>
      </c>
      <c r="Y319" s="745"/>
      <c r="Z319" s="745"/>
      <c r="AA319">
        <f t="shared" si="122"/>
        <v>1924</v>
      </c>
      <c r="AE319">
        <f t="shared" si="134"/>
        <v>1924</v>
      </c>
      <c r="AF319">
        <f t="shared" si="135"/>
        <v>5</v>
      </c>
      <c r="AG319">
        <f t="shared" si="123"/>
        <v>0</v>
      </c>
      <c r="AH319">
        <f t="shared" si="124"/>
        <v>0</v>
      </c>
      <c r="AJ319">
        <f t="shared" si="136"/>
        <v>2192</v>
      </c>
      <c r="AK319" s="594">
        <f>SUM($X$27:X319)</f>
        <v>0</v>
      </c>
      <c r="AL319" s="594">
        <f>SUM($S$27:S319)</f>
        <v>0</v>
      </c>
      <c r="AM319" s="594">
        <f t="shared" si="137"/>
        <v>0</v>
      </c>
      <c r="AN319" s="594">
        <f t="shared" si="138"/>
        <v>0</v>
      </c>
      <c r="AO319" s="594">
        <f t="shared" si="139"/>
        <v>0</v>
      </c>
      <c r="AP319" s="594">
        <f t="shared" si="144"/>
        <v>0</v>
      </c>
      <c r="AQ319">
        <f t="shared" si="140"/>
        <v>0</v>
      </c>
      <c r="AY319" s="749">
        <f>AZ319*(FinPlan!$D$710/12)</f>
        <v>0</v>
      </c>
      <c r="AZ319" s="738">
        <f>G318*FinPlan!$D$709</f>
        <v>0</v>
      </c>
      <c r="BJ319" s="736"/>
      <c r="BK319" s="610">
        <f t="shared" si="145"/>
        <v>293</v>
      </c>
      <c r="BM319" s="612">
        <f t="shared" si="148"/>
        <v>8887</v>
      </c>
      <c r="BO319" s="612">
        <f t="shared" si="149"/>
        <v>8918</v>
      </c>
      <c r="BQ319" s="610">
        <f t="shared" si="150"/>
        <v>31</v>
      </c>
      <c r="BS319">
        <f t="shared" si="146"/>
        <v>1924</v>
      </c>
      <c r="BY319">
        <f t="shared" si="141"/>
        <v>1924</v>
      </c>
    </row>
    <row r="320" spans="2:77" x14ac:dyDescent="0.2">
      <c r="B320" s="755">
        <f t="shared" si="129"/>
        <v>295</v>
      </c>
      <c r="C320" s="736">
        <f t="shared" si="142"/>
        <v>8948</v>
      </c>
      <c r="D320" s="610">
        <f t="shared" si="143"/>
        <v>294</v>
      </c>
      <c r="E320" s="737">
        <f t="shared" si="151"/>
        <v>30</v>
      </c>
      <c r="F320" s="737">
        <f>SUM($E$27:E320)</f>
        <v>8948</v>
      </c>
      <c r="G320" s="738">
        <f t="shared" si="125"/>
        <v>0</v>
      </c>
      <c r="H320" s="739">
        <f>IF(D320&lt;=FinPlan!$D$707,PPMT(FinPlan!$D$708/12,1,FinPlan!$D$707+1-D320,G319*(-1000),0)/1000,)</f>
        <v>0</v>
      </c>
      <c r="I320" s="740">
        <f>IF(D320&lt;=FinPlan!$D$707,IPMT(FinPlan!$D$708/12,1,FinPlan!$D$707,G319*(-1000),0)/1000,)</f>
        <v>0</v>
      </c>
      <c r="L320" s="738">
        <f t="shared" si="130"/>
        <v>0</v>
      </c>
      <c r="M320" s="741">
        <f>IF(E320&lt;=0,0,1/(1+E320*FinPlan!$D$708/365))</f>
        <v>1</v>
      </c>
      <c r="N320" s="664">
        <f t="shared" si="131"/>
        <v>0</v>
      </c>
      <c r="O320" s="738">
        <f t="shared" si="126"/>
        <v>0</v>
      </c>
      <c r="P320" s="754"/>
      <c r="R320">
        <f t="shared" si="132"/>
        <v>2193</v>
      </c>
      <c r="S320" s="743">
        <f t="shared" si="127"/>
        <v>0</v>
      </c>
      <c r="T320" s="744">
        <f t="shared" si="128"/>
        <v>0</v>
      </c>
      <c r="U320" s="744">
        <f t="shared" si="133"/>
        <v>0</v>
      </c>
      <c r="V320" s="745"/>
      <c r="W320">
        <f t="shared" si="147"/>
        <v>2193</v>
      </c>
      <c r="X320" s="745">
        <v>0</v>
      </c>
      <c r="Y320" s="745"/>
      <c r="Z320" s="745"/>
      <c r="AA320">
        <f t="shared" si="122"/>
        <v>1924</v>
      </c>
      <c r="AE320">
        <f t="shared" si="134"/>
        <v>1924</v>
      </c>
      <c r="AF320">
        <f t="shared" si="135"/>
        <v>6</v>
      </c>
      <c r="AG320">
        <f t="shared" si="123"/>
        <v>0</v>
      </c>
      <c r="AH320">
        <f t="shared" si="124"/>
        <v>0</v>
      </c>
      <c r="AJ320">
        <f t="shared" si="136"/>
        <v>2193</v>
      </c>
      <c r="AK320" s="594">
        <f>SUM($X$27:X320)</f>
        <v>0</v>
      </c>
      <c r="AL320" s="594">
        <f>SUM($S$27:S320)</f>
        <v>0</v>
      </c>
      <c r="AM320" s="594">
        <f t="shared" si="137"/>
        <v>0</v>
      </c>
      <c r="AN320" s="594">
        <f t="shared" si="138"/>
        <v>0</v>
      </c>
      <c r="AO320" s="594">
        <f t="shared" si="139"/>
        <v>0</v>
      </c>
      <c r="AP320" s="594">
        <f t="shared" si="144"/>
        <v>0</v>
      </c>
      <c r="AQ320">
        <f t="shared" si="140"/>
        <v>0</v>
      </c>
      <c r="AY320" s="749">
        <f>AZ320*(FinPlan!$D$710/12)</f>
        <v>0</v>
      </c>
      <c r="AZ320" s="738">
        <f>G319*FinPlan!$D$709</f>
        <v>0</v>
      </c>
      <c r="BJ320" s="736"/>
      <c r="BK320" s="610">
        <f t="shared" si="145"/>
        <v>294</v>
      </c>
      <c r="BM320" s="612">
        <f t="shared" si="148"/>
        <v>8918</v>
      </c>
      <c r="BO320" s="612">
        <f t="shared" si="149"/>
        <v>8948</v>
      </c>
      <c r="BQ320" s="610">
        <f t="shared" si="150"/>
        <v>30</v>
      </c>
      <c r="BS320">
        <f t="shared" si="146"/>
        <v>1924</v>
      </c>
      <c r="BY320">
        <f t="shared" si="141"/>
        <v>1924</v>
      </c>
    </row>
    <row r="321" spans="2:77" x14ac:dyDescent="0.2">
      <c r="B321" s="755">
        <f t="shared" si="129"/>
        <v>296</v>
      </c>
      <c r="C321" s="736">
        <f t="shared" si="142"/>
        <v>8979</v>
      </c>
      <c r="D321" s="610">
        <f t="shared" si="143"/>
        <v>295</v>
      </c>
      <c r="E321" s="737">
        <f t="shared" si="151"/>
        <v>31</v>
      </c>
      <c r="F321" s="737">
        <f>SUM($E$27:E321)</f>
        <v>8979</v>
      </c>
      <c r="G321" s="738">
        <f t="shared" si="125"/>
        <v>0</v>
      </c>
      <c r="H321" s="739">
        <f>IF(D321&lt;=FinPlan!$D$707,PPMT(FinPlan!$D$708/12,1,FinPlan!$D$707+1-D321,G320*(-1000),0)/1000,)</f>
        <v>0</v>
      </c>
      <c r="I321" s="740">
        <f>IF(D321&lt;=FinPlan!$D$707,IPMT(FinPlan!$D$708/12,1,FinPlan!$D$707,G320*(-1000),0)/1000,)</f>
        <v>0</v>
      </c>
      <c r="L321" s="738">
        <f t="shared" si="130"/>
        <v>0</v>
      </c>
      <c r="M321" s="741">
        <f>IF(E321&lt;=0,0,1/(1+E321*FinPlan!$D$708/365))</f>
        <v>1</v>
      </c>
      <c r="N321" s="664">
        <f t="shared" si="131"/>
        <v>0</v>
      </c>
      <c r="O321" s="738">
        <f t="shared" si="126"/>
        <v>0</v>
      </c>
      <c r="P321" s="754"/>
      <c r="R321">
        <f t="shared" si="132"/>
        <v>2194</v>
      </c>
      <c r="S321" s="743">
        <f t="shared" si="127"/>
        <v>0</v>
      </c>
      <c r="T321" s="744">
        <f t="shared" si="128"/>
        <v>0</v>
      </c>
      <c r="U321" s="744">
        <f t="shared" si="133"/>
        <v>0</v>
      </c>
      <c r="V321" s="745"/>
      <c r="W321">
        <f t="shared" si="147"/>
        <v>2194</v>
      </c>
      <c r="X321" s="745">
        <v>0</v>
      </c>
      <c r="Y321" s="745"/>
      <c r="Z321" s="745"/>
      <c r="AA321">
        <f t="shared" si="122"/>
        <v>1924</v>
      </c>
      <c r="AE321">
        <f t="shared" si="134"/>
        <v>1924</v>
      </c>
      <c r="AF321">
        <f t="shared" si="135"/>
        <v>7</v>
      </c>
      <c r="AG321">
        <f t="shared" si="123"/>
        <v>0</v>
      </c>
      <c r="AH321">
        <f t="shared" si="124"/>
        <v>0</v>
      </c>
      <c r="AJ321">
        <f t="shared" si="136"/>
        <v>2194</v>
      </c>
      <c r="AK321" s="594">
        <f>SUM($X$27:X321)</f>
        <v>0</v>
      </c>
      <c r="AL321" s="594">
        <f>SUM($S$27:S321)</f>
        <v>0</v>
      </c>
      <c r="AM321" s="594">
        <f t="shared" si="137"/>
        <v>0</v>
      </c>
      <c r="AN321" s="594">
        <f t="shared" si="138"/>
        <v>0</v>
      </c>
      <c r="AO321" s="594">
        <f t="shared" si="139"/>
        <v>0</v>
      </c>
      <c r="AP321" s="594">
        <f t="shared" si="144"/>
        <v>0</v>
      </c>
      <c r="AQ321">
        <f t="shared" si="140"/>
        <v>0</v>
      </c>
      <c r="AY321" s="749">
        <f>AZ321*(FinPlan!$D$710/12)</f>
        <v>0</v>
      </c>
      <c r="AZ321" s="738">
        <f>G320*FinPlan!$D$709</f>
        <v>0</v>
      </c>
      <c r="BJ321" s="736"/>
      <c r="BK321" s="610">
        <f t="shared" si="145"/>
        <v>295</v>
      </c>
      <c r="BM321" s="612">
        <f t="shared" si="148"/>
        <v>8948</v>
      </c>
      <c r="BO321" s="612">
        <f t="shared" si="149"/>
        <v>8979</v>
      </c>
      <c r="BQ321" s="610">
        <f t="shared" si="150"/>
        <v>31</v>
      </c>
      <c r="BS321">
        <f t="shared" si="146"/>
        <v>1924</v>
      </c>
      <c r="BY321">
        <f t="shared" si="141"/>
        <v>1924</v>
      </c>
    </row>
    <row r="322" spans="2:77" x14ac:dyDescent="0.2">
      <c r="B322" s="755">
        <f t="shared" si="129"/>
        <v>297</v>
      </c>
      <c r="C322" s="736">
        <f t="shared" si="142"/>
        <v>9010</v>
      </c>
      <c r="D322" s="610">
        <f t="shared" si="143"/>
        <v>296</v>
      </c>
      <c r="E322" s="737">
        <f t="shared" si="151"/>
        <v>31</v>
      </c>
      <c r="F322" s="737">
        <f>SUM($E$27:E322)</f>
        <v>9010</v>
      </c>
      <c r="G322" s="738">
        <f t="shared" si="125"/>
        <v>0</v>
      </c>
      <c r="H322" s="739">
        <f>IF(D322&lt;=FinPlan!$D$707,PPMT(FinPlan!$D$708/12,1,FinPlan!$D$707+1-D322,G321*(-1000),0)/1000,)</f>
        <v>0</v>
      </c>
      <c r="I322" s="740">
        <f>IF(D322&lt;=FinPlan!$D$707,IPMT(FinPlan!$D$708/12,1,FinPlan!$D$707,G321*(-1000),0)/1000,)</f>
        <v>0</v>
      </c>
      <c r="L322" s="738">
        <f t="shared" si="130"/>
        <v>0</v>
      </c>
      <c r="M322" s="741">
        <f>IF(E322&lt;=0,0,1/(1+E322*FinPlan!$D$708/365))</f>
        <v>1</v>
      </c>
      <c r="N322" s="664">
        <f t="shared" si="131"/>
        <v>0</v>
      </c>
      <c r="O322" s="738">
        <f t="shared" si="126"/>
        <v>0</v>
      </c>
      <c r="P322" s="754"/>
      <c r="R322">
        <f t="shared" si="132"/>
        <v>2195</v>
      </c>
      <c r="S322" s="743">
        <f t="shared" si="127"/>
        <v>0</v>
      </c>
      <c r="T322" s="744">
        <f t="shared" si="128"/>
        <v>0</v>
      </c>
      <c r="U322" s="744">
        <f t="shared" si="133"/>
        <v>0</v>
      </c>
      <c r="V322" s="745"/>
      <c r="W322">
        <f t="shared" si="147"/>
        <v>2195</v>
      </c>
      <c r="X322" s="745">
        <v>0</v>
      </c>
      <c r="Y322" s="745"/>
      <c r="Z322" s="745"/>
      <c r="AA322">
        <f t="shared" si="122"/>
        <v>1924</v>
      </c>
      <c r="AE322">
        <f t="shared" si="134"/>
        <v>1924</v>
      </c>
      <c r="AF322">
        <f t="shared" si="135"/>
        <v>8</v>
      </c>
      <c r="AG322">
        <f t="shared" si="123"/>
        <v>0</v>
      </c>
      <c r="AH322">
        <f t="shared" si="124"/>
        <v>0</v>
      </c>
      <c r="AJ322">
        <f t="shared" si="136"/>
        <v>2195</v>
      </c>
      <c r="AK322" s="594">
        <f>SUM($X$27:X322)</f>
        <v>0</v>
      </c>
      <c r="AL322" s="594">
        <f>SUM($S$27:S322)</f>
        <v>0</v>
      </c>
      <c r="AM322" s="594">
        <f t="shared" si="137"/>
        <v>0</v>
      </c>
      <c r="AN322" s="594">
        <f t="shared" si="138"/>
        <v>0</v>
      </c>
      <c r="AO322" s="594">
        <f t="shared" si="139"/>
        <v>0</v>
      </c>
      <c r="AP322" s="594">
        <f t="shared" si="144"/>
        <v>0</v>
      </c>
      <c r="AQ322">
        <f t="shared" si="140"/>
        <v>0</v>
      </c>
      <c r="AY322" s="749">
        <f>AZ322*(FinPlan!$D$710/12)</f>
        <v>0</v>
      </c>
      <c r="AZ322" s="738">
        <f>G321*FinPlan!$D$709</f>
        <v>0</v>
      </c>
      <c r="BJ322" s="736"/>
      <c r="BK322" s="610">
        <f t="shared" si="145"/>
        <v>296</v>
      </c>
      <c r="BM322" s="612">
        <f t="shared" si="148"/>
        <v>8979</v>
      </c>
      <c r="BO322" s="612">
        <f t="shared" si="149"/>
        <v>9010</v>
      </c>
      <c r="BQ322" s="610">
        <f t="shared" si="150"/>
        <v>31</v>
      </c>
      <c r="BS322">
        <f t="shared" si="146"/>
        <v>1924</v>
      </c>
      <c r="BY322">
        <f t="shared" si="141"/>
        <v>1924</v>
      </c>
    </row>
    <row r="323" spans="2:77" x14ac:dyDescent="0.2">
      <c r="B323" s="755">
        <f t="shared" si="129"/>
        <v>298</v>
      </c>
      <c r="C323" s="736">
        <f t="shared" si="142"/>
        <v>9040</v>
      </c>
      <c r="D323" s="610">
        <f t="shared" si="143"/>
        <v>297</v>
      </c>
      <c r="E323" s="737">
        <f t="shared" si="151"/>
        <v>30</v>
      </c>
      <c r="F323" s="737">
        <f>SUM($E$27:E323)</f>
        <v>9040</v>
      </c>
      <c r="G323" s="738">
        <f t="shared" si="125"/>
        <v>0</v>
      </c>
      <c r="H323" s="739">
        <f>IF(D323&lt;=FinPlan!$D$707,PPMT(FinPlan!$D$708/12,1,FinPlan!$D$707+1-D323,G322*(-1000),0)/1000,)</f>
        <v>0</v>
      </c>
      <c r="I323" s="740">
        <f>IF(D323&lt;=FinPlan!$D$707,IPMT(FinPlan!$D$708/12,1,FinPlan!$D$707,G322*(-1000),0)/1000,)</f>
        <v>0</v>
      </c>
      <c r="L323" s="738">
        <f t="shared" si="130"/>
        <v>0</v>
      </c>
      <c r="M323" s="741">
        <f>IF(E323&lt;=0,0,1/(1+E323*FinPlan!$D$708/365))</f>
        <v>1</v>
      </c>
      <c r="N323" s="664">
        <f t="shared" si="131"/>
        <v>0</v>
      </c>
      <c r="O323" s="738">
        <f t="shared" si="126"/>
        <v>0</v>
      </c>
      <c r="P323" s="754"/>
      <c r="R323">
        <f t="shared" si="132"/>
        <v>2196</v>
      </c>
      <c r="S323" s="743">
        <f t="shared" si="127"/>
        <v>0</v>
      </c>
      <c r="T323" s="744">
        <f t="shared" si="128"/>
        <v>0</v>
      </c>
      <c r="U323" s="744">
        <f t="shared" si="133"/>
        <v>0</v>
      </c>
      <c r="V323" s="745"/>
      <c r="W323">
        <f t="shared" si="147"/>
        <v>2196</v>
      </c>
      <c r="X323" s="745">
        <v>0</v>
      </c>
      <c r="Y323" s="745"/>
      <c r="Z323" s="745"/>
      <c r="AA323">
        <f t="shared" si="122"/>
        <v>1924</v>
      </c>
      <c r="AE323">
        <f t="shared" si="134"/>
        <v>1924</v>
      </c>
      <c r="AF323">
        <f t="shared" si="135"/>
        <v>9</v>
      </c>
      <c r="AG323">
        <f t="shared" si="123"/>
        <v>0</v>
      </c>
      <c r="AH323">
        <f t="shared" si="124"/>
        <v>0</v>
      </c>
      <c r="AJ323">
        <f t="shared" si="136"/>
        <v>2196</v>
      </c>
      <c r="AK323" s="594">
        <f>SUM($X$27:X323)</f>
        <v>0</v>
      </c>
      <c r="AL323" s="594">
        <f>SUM($S$27:S323)</f>
        <v>0</v>
      </c>
      <c r="AM323" s="594">
        <f t="shared" si="137"/>
        <v>0</v>
      </c>
      <c r="AN323" s="594">
        <f t="shared" si="138"/>
        <v>0</v>
      </c>
      <c r="AO323" s="594">
        <f t="shared" si="139"/>
        <v>0</v>
      </c>
      <c r="AP323" s="594">
        <f t="shared" si="144"/>
        <v>0</v>
      </c>
      <c r="AQ323">
        <f t="shared" si="140"/>
        <v>0</v>
      </c>
      <c r="AY323" s="749">
        <f>AZ323*(FinPlan!$D$710/12)</f>
        <v>0</v>
      </c>
      <c r="AZ323" s="738">
        <f>G322*FinPlan!$D$709</f>
        <v>0</v>
      </c>
      <c r="BJ323" s="736"/>
      <c r="BK323" s="610">
        <f t="shared" si="145"/>
        <v>297</v>
      </c>
      <c r="BM323" s="612">
        <f t="shared" si="148"/>
        <v>9010</v>
      </c>
      <c r="BO323" s="612">
        <f t="shared" si="149"/>
        <v>9040</v>
      </c>
      <c r="BQ323" s="610">
        <f t="shared" si="150"/>
        <v>30</v>
      </c>
      <c r="BS323">
        <f t="shared" si="146"/>
        <v>1924</v>
      </c>
      <c r="BY323">
        <f t="shared" si="141"/>
        <v>1924</v>
      </c>
    </row>
    <row r="324" spans="2:77" x14ac:dyDescent="0.2">
      <c r="B324" s="755">
        <f t="shared" si="129"/>
        <v>299</v>
      </c>
      <c r="C324" s="736">
        <f t="shared" si="142"/>
        <v>9071</v>
      </c>
      <c r="D324" s="610">
        <f t="shared" si="143"/>
        <v>298</v>
      </c>
      <c r="E324" s="737">
        <f t="shared" si="151"/>
        <v>31</v>
      </c>
      <c r="F324" s="737">
        <f>SUM($E$27:E324)</f>
        <v>9071</v>
      </c>
      <c r="G324" s="738">
        <f t="shared" si="125"/>
        <v>0</v>
      </c>
      <c r="H324" s="739">
        <f>IF(D324&lt;=FinPlan!$D$707,PPMT(FinPlan!$D$708/12,1,FinPlan!$D$707+1-D324,G323*(-1000),0)/1000,)</f>
        <v>0</v>
      </c>
      <c r="I324" s="740">
        <f>IF(D324&lt;=FinPlan!$D$707,IPMT(FinPlan!$D$708/12,1,FinPlan!$D$707,G323*(-1000),0)/1000,)</f>
        <v>0</v>
      </c>
      <c r="L324" s="738">
        <f t="shared" si="130"/>
        <v>0</v>
      </c>
      <c r="M324" s="741">
        <f>IF(E324&lt;=0,0,1/(1+E324*FinPlan!$D$708/365))</f>
        <v>1</v>
      </c>
      <c r="N324" s="664">
        <f t="shared" si="131"/>
        <v>0</v>
      </c>
      <c r="O324" s="738">
        <f t="shared" si="126"/>
        <v>0</v>
      </c>
      <c r="P324" s="754"/>
      <c r="R324">
        <f t="shared" si="132"/>
        <v>2197</v>
      </c>
      <c r="S324" s="743">
        <f t="shared" si="127"/>
        <v>0</v>
      </c>
      <c r="T324" s="744">
        <f t="shared" si="128"/>
        <v>0</v>
      </c>
      <c r="U324" s="744">
        <f t="shared" si="133"/>
        <v>0</v>
      </c>
      <c r="V324" s="745"/>
      <c r="W324">
        <f t="shared" si="147"/>
        <v>2197</v>
      </c>
      <c r="X324" s="745">
        <v>0</v>
      </c>
      <c r="Y324" s="745"/>
      <c r="Z324" s="745"/>
      <c r="AA324">
        <f t="shared" si="122"/>
        <v>1924</v>
      </c>
      <c r="AE324">
        <f t="shared" si="134"/>
        <v>1924</v>
      </c>
      <c r="AF324">
        <f t="shared" si="135"/>
        <v>10</v>
      </c>
      <c r="AG324">
        <f t="shared" si="123"/>
        <v>0</v>
      </c>
      <c r="AH324">
        <f t="shared" si="124"/>
        <v>0</v>
      </c>
      <c r="AJ324">
        <f t="shared" si="136"/>
        <v>2197</v>
      </c>
      <c r="AK324" s="594">
        <f>SUM($X$27:X324)</f>
        <v>0</v>
      </c>
      <c r="AL324" s="594">
        <f>SUM($S$27:S324)</f>
        <v>0</v>
      </c>
      <c r="AM324" s="594">
        <f t="shared" si="137"/>
        <v>0</v>
      </c>
      <c r="AN324" s="594">
        <f t="shared" si="138"/>
        <v>0</v>
      </c>
      <c r="AO324" s="594">
        <f t="shared" si="139"/>
        <v>0</v>
      </c>
      <c r="AP324" s="594">
        <f t="shared" si="144"/>
        <v>0</v>
      </c>
      <c r="AQ324">
        <f t="shared" si="140"/>
        <v>0</v>
      </c>
      <c r="AY324" s="749">
        <f>AZ324*(FinPlan!$D$710/12)</f>
        <v>0</v>
      </c>
      <c r="AZ324" s="738">
        <f>G323*FinPlan!$D$709</f>
        <v>0</v>
      </c>
      <c r="BJ324" s="736"/>
      <c r="BK324" s="610">
        <f t="shared" si="145"/>
        <v>298</v>
      </c>
      <c r="BM324" s="612">
        <f t="shared" si="148"/>
        <v>9040</v>
      </c>
      <c r="BO324" s="612">
        <f t="shared" si="149"/>
        <v>9071</v>
      </c>
      <c r="BQ324" s="610">
        <f t="shared" si="150"/>
        <v>31</v>
      </c>
      <c r="BS324">
        <f t="shared" si="146"/>
        <v>1924</v>
      </c>
      <c r="BY324">
        <f t="shared" si="141"/>
        <v>1924</v>
      </c>
    </row>
    <row r="325" spans="2:77" x14ac:dyDescent="0.2">
      <c r="B325" s="755">
        <f t="shared" si="129"/>
        <v>300</v>
      </c>
      <c r="C325" s="736">
        <f t="shared" si="142"/>
        <v>9101</v>
      </c>
      <c r="D325" s="610">
        <f t="shared" si="143"/>
        <v>299</v>
      </c>
      <c r="E325" s="737">
        <f t="shared" si="151"/>
        <v>30</v>
      </c>
      <c r="F325" s="737">
        <f>SUM($E$27:E325)</f>
        <v>9101</v>
      </c>
      <c r="G325" s="738">
        <f t="shared" si="125"/>
        <v>0</v>
      </c>
      <c r="H325" s="739">
        <f>IF(D325&lt;=FinPlan!$D$707,PPMT(FinPlan!$D$708/12,1,FinPlan!$D$707+1-D325,G324*(-1000),0)/1000,)</f>
        <v>0</v>
      </c>
      <c r="I325" s="740">
        <f>IF(D325&lt;=FinPlan!$D$707,IPMT(FinPlan!$D$708/12,1,FinPlan!$D$707,G324*(-1000),0)/1000,)</f>
        <v>0</v>
      </c>
      <c r="L325" s="738">
        <f t="shared" si="130"/>
        <v>0</v>
      </c>
      <c r="M325" s="741">
        <f>IF(E325&lt;=0,0,1/(1+E325*FinPlan!$D$708/365))</f>
        <v>1</v>
      </c>
      <c r="N325" s="664">
        <f t="shared" si="131"/>
        <v>0</v>
      </c>
      <c r="O325" s="738">
        <f t="shared" si="126"/>
        <v>0</v>
      </c>
      <c r="P325" s="754"/>
      <c r="R325">
        <f t="shared" si="132"/>
        <v>2198</v>
      </c>
      <c r="S325" s="743">
        <f t="shared" si="127"/>
        <v>0</v>
      </c>
      <c r="T325" s="744">
        <f t="shared" si="128"/>
        <v>0</v>
      </c>
      <c r="U325" s="744">
        <f t="shared" si="133"/>
        <v>0</v>
      </c>
      <c r="V325" s="745"/>
      <c r="W325">
        <f t="shared" si="147"/>
        <v>2198</v>
      </c>
      <c r="X325" s="745">
        <v>0</v>
      </c>
      <c r="Y325" s="745"/>
      <c r="Z325" s="745"/>
      <c r="AA325">
        <f t="shared" si="122"/>
        <v>1924</v>
      </c>
      <c r="AE325">
        <f t="shared" si="134"/>
        <v>1924</v>
      </c>
      <c r="AF325">
        <f t="shared" si="135"/>
        <v>11</v>
      </c>
      <c r="AG325">
        <f t="shared" si="123"/>
        <v>0</v>
      </c>
      <c r="AH325">
        <f t="shared" si="124"/>
        <v>0</v>
      </c>
      <c r="AJ325">
        <f t="shared" si="136"/>
        <v>2198</v>
      </c>
      <c r="AK325" s="594">
        <f>SUM($X$27:X325)</f>
        <v>0</v>
      </c>
      <c r="AL325" s="594">
        <f>SUM($S$27:S325)</f>
        <v>0</v>
      </c>
      <c r="AM325" s="594">
        <f t="shared" si="137"/>
        <v>0</v>
      </c>
      <c r="AN325" s="594">
        <f t="shared" si="138"/>
        <v>0</v>
      </c>
      <c r="AO325" s="594">
        <f t="shared" si="139"/>
        <v>0</v>
      </c>
      <c r="AP325" s="594">
        <f t="shared" si="144"/>
        <v>0</v>
      </c>
      <c r="AQ325">
        <f t="shared" si="140"/>
        <v>0</v>
      </c>
      <c r="AY325" s="749">
        <f>AZ325*(FinPlan!$D$710/12)</f>
        <v>0</v>
      </c>
      <c r="AZ325" s="738">
        <f>G324*FinPlan!$D$709</f>
        <v>0</v>
      </c>
      <c r="BJ325" s="736"/>
      <c r="BK325" s="610">
        <f t="shared" si="145"/>
        <v>299</v>
      </c>
      <c r="BM325" s="612">
        <f t="shared" si="148"/>
        <v>9071</v>
      </c>
      <c r="BO325" s="612">
        <f t="shared" si="149"/>
        <v>9101</v>
      </c>
      <c r="BQ325" s="610">
        <f t="shared" si="150"/>
        <v>30</v>
      </c>
      <c r="BS325">
        <f t="shared" si="146"/>
        <v>1924</v>
      </c>
      <c r="BY325">
        <f t="shared" si="141"/>
        <v>1924</v>
      </c>
    </row>
    <row r="326" spans="2:77" x14ac:dyDescent="0.2">
      <c r="B326" s="755">
        <f t="shared" si="129"/>
        <v>301</v>
      </c>
      <c r="C326" s="736">
        <f t="shared" si="142"/>
        <v>9132</v>
      </c>
      <c r="D326" s="610">
        <f t="shared" si="143"/>
        <v>300</v>
      </c>
      <c r="E326" s="737">
        <f t="shared" si="151"/>
        <v>31</v>
      </c>
      <c r="F326" s="737">
        <f>SUM($E$27:E326)</f>
        <v>9132</v>
      </c>
      <c r="G326" s="738">
        <f t="shared" si="125"/>
        <v>0</v>
      </c>
      <c r="H326" s="739">
        <f>IF(D326&lt;=FinPlan!$D$707,PPMT(FinPlan!$D$708/12,1,FinPlan!$D$707+1-D326,G325*(-1000),0)/1000,)</f>
        <v>0</v>
      </c>
      <c r="I326" s="740">
        <f>IF(D326&lt;=FinPlan!$D$707,IPMT(FinPlan!$D$708/12,1,FinPlan!$D$707,G325*(-1000),0)/1000,)</f>
        <v>0</v>
      </c>
      <c r="L326" s="738">
        <f t="shared" si="130"/>
        <v>0</v>
      </c>
      <c r="M326" s="741">
        <f>IF(E326&lt;=0,0,1/(1+E326*FinPlan!$D$708/365))</f>
        <v>1</v>
      </c>
      <c r="N326" s="664">
        <f t="shared" si="131"/>
        <v>0</v>
      </c>
      <c r="O326" s="738">
        <f t="shared" si="126"/>
        <v>0</v>
      </c>
      <c r="P326" s="754"/>
      <c r="R326">
        <f t="shared" si="132"/>
        <v>2199</v>
      </c>
      <c r="S326" s="743">
        <f t="shared" si="127"/>
        <v>0</v>
      </c>
      <c r="T326" s="744">
        <f t="shared" si="128"/>
        <v>0</v>
      </c>
      <c r="U326" s="744">
        <f t="shared" si="133"/>
        <v>0</v>
      </c>
      <c r="V326" s="745"/>
      <c r="W326">
        <f t="shared" si="147"/>
        <v>2199</v>
      </c>
      <c r="X326" s="745">
        <v>0</v>
      </c>
      <c r="Y326" s="745"/>
      <c r="Z326" s="745"/>
      <c r="AA326">
        <f t="shared" si="122"/>
        <v>1924</v>
      </c>
      <c r="AE326">
        <f t="shared" si="134"/>
        <v>1924</v>
      </c>
      <c r="AF326">
        <f t="shared" si="135"/>
        <v>12</v>
      </c>
      <c r="AG326">
        <f t="shared" si="123"/>
        <v>0</v>
      </c>
      <c r="AH326">
        <f t="shared" si="124"/>
        <v>0</v>
      </c>
      <c r="AJ326">
        <f t="shared" si="136"/>
        <v>2199</v>
      </c>
      <c r="AK326" s="594">
        <f>SUM($X$27:X326)</f>
        <v>0</v>
      </c>
      <c r="AL326" s="594">
        <f>SUM($S$27:S326)</f>
        <v>0</v>
      </c>
      <c r="AM326" s="594">
        <f t="shared" si="137"/>
        <v>0</v>
      </c>
      <c r="AN326" s="594">
        <f t="shared" si="138"/>
        <v>0</v>
      </c>
      <c r="AO326" s="594">
        <f t="shared" si="139"/>
        <v>0</v>
      </c>
      <c r="AP326" s="594">
        <f t="shared" si="144"/>
        <v>0</v>
      </c>
      <c r="AQ326">
        <f t="shared" si="140"/>
        <v>0</v>
      </c>
      <c r="AY326" s="749">
        <f>AZ326*(FinPlan!$D$710/12)</f>
        <v>0</v>
      </c>
      <c r="AZ326" s="738">
        <f>G325*FinPlan!$D$709</f>
        <v>0</v>
      </c>
      <c r="BJ326" s="736"/>
      <c r="BK326" s="610">
        <f t="shared" si="145"/>
        <v>300</v>
      </c>
      <c r="BM326" s="612">
        <f t="shared" si="148"/>
        <v>9101</v>
      </c>
      <c r="BO326" s="612">
        <f t="shared" si="149"/>
        <v>9132</v>
      </c>
      <c r="BQ326" s="610">
        <f t="shared" si="150"/>
        <v>31</v>
      </c>
      <c r="BS326">
        <f t="shared" si="146"/>
        <v>1924</v>
      </c>
      <c r="BY326">
        <f t="shared" si="141"/>
        <v>1924</v>
      </c>
    </row>
    <row r="327" spans="2:77" x14ac:dyDescent="0.2">
      <c r="B327" s="755">
        <f t="shared" si="129"/>
        <v>302</v>
      </c>
      <c r="C327" s="736">
        <f t="shared" si="142"/>
        <v>9163</v>
      </c>
      <c r="D327" s="610">
        <f t="shared" si="143"/>
        <v>301</v>
      </c>
      <c r="E327" s="737">
        <f t="shared" si="151"/>
        <v>31</v>
      </c>
      <c r="F327" s="737">
        <f>SUM($E$27:E327)</f>
        <v>9163</v>
      </c>
      <c r="G327" s="738">
        <f t="shared" si="125"/>
        <v>0</v>
      </c>
      <c r="H327" s="739">
        <f>IF(D327&lt;=FinPlan!$D$707,PPMT(FinPlan!$D$708/12,1,FinPlan!$D$707+1-D327,G326*(-1000),0)/1000,)</f>
        <v>0</v>
      </c>
      <c r="I327" s="740">
        <f>IF(D327&lt;=FinPlan!$D$707,IPMT(FinPlan!$D$708/12,1,FinPlan!$D$707,G326*(-1000),0)/1000,)</f>
        <v>0</v>
      </c>
      <c r="L327" s="738">
        <f t="shared" si="130"/>
        <v>0</v>
      </c>
      <c r="M327" s="741">
        <f>IF(E327&lt;=0,0,1/(1+E327*FinPlan!$D$708/365))</f>
        <v>1</v>
      </c>
      <c r="N327" s="664">
        <f t="shared" si="131"/>
        <v>0</v>
      </c>
      <c r="O327" s="738">
        <f t="shared" si="126"/>
        <v>0</v>
      </c>
      <c r="P327" s="754"/>
      <c r="R327">
        <f t="shared" si="132"/>
        <v>2200</v>
      </c>
      <c r="S327" s="743">
        <f t="shared" si="127"/>
        <v>0</v>
      </c>
      <c r="T327" s="744">
        <f t="shared" si="128"/>
        <v>0</v>
      </c>
      <c r="U327" s="744">
        <f t="shared" si="133"/>
        <v>0</v>
      </c>
      <c r="V327" s="745"/>
      <c r="W327">
        <f t="shared" si="147"/>
        <v>2200</v>
      </c>
      <c r="X327" s="745">
        <v>0</v>
      </c>
      <c r="Y327" s="745"/>
      <c r="Z327" s="745"/>
      <c r="AA327">
        <f t="shared" si="122"/>
        <v>1925</v>
      </c>
      <c r="AE327">
        <f t="shared" si="134"/>
        <v>1925</v>
      </c>
      <c r="AF327">
        <f t="shared" si="135"/>
        <v>1</v>
      </c>
      <c r="AG327">
        <f t="shared" si="123"/>
        <v>0</v>
      </c>
      <c r="AH327">
        <f t="shared" si="124"/>
        <v>0</v>
      </c>
      <c r="AJ327">
        <f t="shared" si="136"/>
        <v>2200</v>
      </c>
      <c r="AK327" s="594">
        <f>SUM($X$27:X327)</f>
        <v>0</v>
      </c>
      <c r="AL327" s="594">
        <f>SUM($S$27:S327)</f>
        <v>0</v>
      </c>
      <c r="AM327" s="594">
        <f t="shared" si="137"/>
        <v>0</v>
      </c>
      <c r="AN327" s="594">
        <f t="shared" si="138"/>
        <v>0</v>
      </c>
      <c r="AO327" s="594">
        <f t="shared" si="139"/>
        <v>0</v>
      </c>
      <c r="AP327" s="594">
        <f t="shared" si="144"/>
        <v>0</v>
      </c>
      <c r="AQ327">
        <f t="shared" si="140"/>
        <v>0</v>
      </c>
      <c r="AY327" s="749">
        <f>AZ327*(FinPlan!$D$710/12)</f>
        <v>0</v>
      </c>
      <c r="AZ327" s="738">
        <f>G326*FinPlan!$D$709</f>
        <v>0</v>
      </c>
      <c r="BJ327" s="736"/>
      <c r="BK327" s="610">
        <f t="shared" si="145"/>
        <v>301</v>
      </c>
      <c r="BM327" s="612">
        <f t="shared" si="148"/>
        <v>9132</v>
      </c>
      <c r="BO327" s="612">
        <f t="shared" si="149"/>
        <v>9163</v>
      </c>
      <c r="BQ327" s="610">
        <f t="shared" si="150"/>
        <v>31</v>
      </c>
      <c r="BS327">
        <f t="shared" si="146"/>
        <v>1925</v>
      </c>
      <c r="BY327">
        <f t="shared" si="141"/>
        <v>1925</v>
      </c>
    </row>
    <row r="328" spans="2:77" x14ac:dyDescent="0.2">
      <c r="B328" s="755">
        <f t="shared" si="129"/>
        <v>303</v>
      </c>
      <c r="C328" s="736">
        <f t="shared" si="142"/>
        <v>9191</v>
      </c>
      <c r="D328" s="610">
        <f t="shared" si="143"/>
        <v>302</v>
      </c>
      <c r="E328" s="737">
        <f t="shared" si="151"/>
        <v>28</v>
      </c>
      <c r="F328" s="737">
        <f>SUM($E$27:E328)</f>
        <v>9191</v>
      </c>
      <c r="G328" s="738">
        <f t="shared" si="125"/>
        <v>0</v>
      </c>
      <c r="H328" s="739">
        <f>IF(D328&lt;=FinPlan!$D$707,PPMT(FinPlan!$D$708/12,1,FinPlan!$D$707+1-D328,G327*(-1000),0)/1000,)</f>
        <v>0</v>
      </c>
      <c r="I328" s="740">
        <f>IF(D328&lt;=FinPlan!$D$707,IPMT(FinPlan!$D$708/12,1,FinPlan!$D$707,G327*(-1000),0)/1000,)</f>
        <v>0</v>
      </c>
      <c r="L328" s="738">
        <f t="shared" si="130"/>
        <v>0</v>
      </c>
      <c r="M328" s="741">
        <f>IF(E328&lt;=0,0,1/(1+E328*FinPlan!$D$708/365))</f>
        <v>1</v>
      </c>
      <c r="N328" s="664">
        <f t="shared" si="131"/>
        <v>0</v>
      </c>
      <c r="O328" s="738">
        <f t="shared" si="126"/>
        <v>0</v>
      </c>
      <c r="P328" s="754"/>
      <c r="R328">
        <f t="shared" si="132"/>
        <v>2201</v>
      </c>
      <c r="S328" s="743">
        <f t="shared" si="127"/>
        <v>0</v>
      </c>
      <c r="T328" s="744">
        <f t="shared" si="128"/>
        <v>0</v>
      </c>
      <c r="U328" s="744">
        <f t="shared" si="133"/>
        <v>0</v>
      </c>
      <c r="V328" s="745"/>
      <c r="W328">
        <f t="shared" si="147"/>
        <v>2201</v>
      </c>
      <c r="X328" s="745">
        <v>0</v>
      </c>
      <c r="Y328" s="745"/>
      <c r="Z328" s="745"/>
      <c r="AA328">
        <f t="shared" si="122"/>
        <v>1925</v>
      </c>
      <c r="AE328">
        <f t="shared" si="134"/>
        <v>1925</v>
      </c>
      <c r="AF328">
        <f t="shared" si="135"/>
        <v>2</v>
      </c>
      <c r="AG328">
        <f t="shared" si="123"/>
        <v>0</v>
      </c>
      <c r="AH328">
        <f t="shared" si="124"/>
        <v>0</v>
      </c>
      <c r="AJ328">
        <f t="shared" si="136"/>
        <v>2201</v>
      </c>
      <c r="AK328" s="594">
        <f>SUM($X$27:X328)</f>
        <v>0</v>
      </c>
      <c r="AL328" s="594">
        <f>SUM($S$27:S328)</f>
        <v>0</v>
      </c>
      <c r="AM328" s="594">
        <f t="shared" si="137"/>
        <v>0</v>
      </c>
      <c r="AN328" s="594">
        <f t="shared" si="138"/>
        <v>0</v>
      </c>
      <c r="AO328" s="594">
        <f t="shared" si="139"/>
        <v>0</v>
      </c>
      <c r="AP328" s="594">
        <f t="shared" si="144"/>
        <v>0</v>
      </c>
      <c r="AQ328">
        <f t="shared" si="140"/>
        <v>0</v>
      </c>
      <c r="AY328" s="749">
        <f>AZ328*(FinPlan!$D$710/12)</f>
        <v>0</v>
      </c>
      <c r="AZ328" s="738">
        <f>G327*FinPlan!$D$709</f>
        <v>0</v>
      </c>
      <c r="BJ328" s="736"/>
      <c r="BK328" s="610">
        <f t="shared" si="145"/>
        <v>302</v>
      </c>
      <c r="BM328" s="612">
        <f t="shared" si="148"/>
        <v>9163</v>
      </c>
      <c r="BO328" s="612">
        <f t="shared" si="149"/>
        <v>9191</v>
      </c>
      <c r="BQ328" s="610">
        <f t="shared" si="150"/>
        <v>28</v>
      </c>
      <c r="BS328">
        <f t="shared" si="146"/>
        <v>1925</v>
      </c>
      <c r="BY328">
        <f t="shared" si="141"/>
        <v>1925</v>
      </c>
    </row>
    <row r="329" spans="2:77" x14ac:dyDescent="0.2">
      <c r="B329" s="755">
        <f t="shared" si="129"/>
        <v>304</v>
      </c>
      <c r="C329" s="736">
        <f t="shared" si="142"/>
        <v>9222</v>
      </c>
      <c r="D329" s="610">
        <f t="shared" si="143"/>
        <v>303</v>
      </c>
      <c r="E329" s="737">
        <f t="shared" si="151"/>
        <v>31</v>
      </c>
      <c r="F329" s="737">
        <f>SUM($E$27:E329)</f>
        <v>9222</v>
      </c>
      <c r="G329" s="738">
        <f t="shared" si="125"/>
        <v>0</v>
      </c>
      <c r="H329" s="739">
        <f>IF(D329&lt;=FinPlan!$D$707,PPMT(FinPlan!$D$708/12,1,FinPlan!$D$707+1-D329,G328*(-1000),0)/1000,)</f>
        <v>0</v>
      </c>
      <c r="I329" s="740">
        <f>IF(D329&lt;=FinPlan!$D$707,IPMT(FinPlan!$D$708/12,1,FinPlan!$D$707,G328*(-1000),0)/1000,)</f>
        <v>0</v>
      </c>
      <c r="L329" s="738">
        <f t="shared" si="130"/>
        <v>0</v>
      </c>
      <c r="M329" s="741">
        <f>IF(E329&lt;=0,0,1/(1+E329*FinPlan!$D$708/365))</f>
        <v>1</v>
      </c>
      <c r="N329" s="664">
        <f t="shared" si="131"/>
        <v>0</v>
      </c>
      <c r="O329" s="738">
        <f t="shared" si="126"/>
        <v>0</v>
      </c>
      <c r="P329" s="754"/>
      <c r="R329">
        <f t="shared" si="132"/>
        <v>2202</v>
      </c>
      <c r="S329" s="743">
        <f t="shared" si="127"/>
        <v>0</v>
      </c>
      <c r="T329" s="744">
        <f t="shared" si="128"/>
        <v>0</v>
      </c>
      <c r="U329" s="744">
        <f t="shared" si="133"/>
        <v>0</v>
      </c>
      <c r="V329" s="745"/>
      <c r="W329">
        <f t="shared" si="147"/>
        <v>2202</v>
      </c>
      <c r="X329" s="745">
        <v>0</v>
      </c>
      <c r="Y329" s="745"/>
      <c r="Z329" s="745"/>
      <c r="AA329">
        <f t="shared" si="122"/>
        <v>1925</v>
      </c>
      <c r="AE329">
        <f t="shared" si="134"/>
        <v>1925</v>
      </c>
      <c r="AF329">
        <f t="shared" si="135"/>
        <v>3</v>
      </c>
      <c r="AG329">
        <f t="shared" si="123"/>
        <v>0</v>
      </c>
      <c r="AH329">
        <f t="shared" si="124"/>
        <v>0</v>
      </c>
      <c r="AJ329">
        <f t="shared" si="136"/>
        <v>2202</v>
      </c>
      <c r="AK329" s="594">
        <f>SUM($X$27:X329)</f>
        <v>0</v>
      </c>
      <c r="AL329" s="594">
        <f>SUM($S$27:S329)</f>
        <v>0</v>
      </c>
      <c r="AM329" s="594">
        <f t="shared" si="137"/>
        <v>0</v>
      </c>
      <c r="AN329" s="594">
        <f t="shared" si="138"/>
        <v>0</v>
      </c>
      <c r="AO329" s="594">
        <f t="shared" si="139"/>
        <v>0</v>
      </c>
      <c r="AP329" s="594">
        <f t="shared" si="144"/>
        <v>0</v>
      </c>
      <c r="AQ329">
        <f t="shared" si="140"/>
        <v>0</v>
      </c>
      <c r="AY329" s="749">
        <f>AZ329*(FinPlan!$D$710/12)</f>
        <v>0</v>
      </c>
      <c r="AZ329" s="738">
        <f>G328*FinPlan!$D$709</f>
        <v>0</v>
      </c>
      <c r="BJ329" s="736"/>
      <c r="BK329" s="610">
        <f t="shared" si="145"/>
        <v>303</v>
      </c>
      <c r="BM329" s="612">
        <f t="shared" si="148"/>
        <v>9191</v>
      </c>
      <c r="BO329" s="612">
        <f t="shared" si="149"/>
        <v>9222</v>
      </c>
      <c r="BQ329" s="610">
        <f t="shared" si="150"/>
        <v>31</v>
      </c>
      <c r="BS329">
        <f t="shared" si="146"/>
        <v>1925</v>
      </c>
      <c r="BY329">
        <f t="shared" si="141"/>
        <v>1925</v>
      </c>
    </row>
    <row r="330" spans="2:77" x14ac:dyDescent="0.2">
      <c r="B330" s="755">
        <f t="shared" si="129"/>
        <v>305</v>
      </c>
      <c r="C330" s="736">
        <f t="shared" si="142"/>
        <v>9252</v>
      </c>
      <c r="D330" s="610">
        <f t="shared" si="143"/>
        <v>304</v>
      </c>
      <c r="E330" s="737">
        <f t="shared" si="151"/>
        <v>30</v>
      </c>
      <c r="F330" s="737">
        <f>SUM($E$27:E330)</f>
        <v>9252</v>
      </c>
      <c r="G330" s="738">
        <f t="shared" si="125"/>
        <v>0</v>
      </c>
      <c r="H330" s="739">
        <f>IF(D330&lt;=FinPlan!$D$707,PPMT(FinPlan!$D$708/12,1,FinPlan!$D$707+1-D330,G329*(-1000),0)/1000,)</f>
        <v>0</v>
      </c>
      <c r="I330" s="740">
        <f>IF(D330&lt;=FinPlan!$D$707,IPMT(FinPlan!$D$708/12,1,FinPlan!$D$707,G329*(-1000),0)/1000,)</f>
        <v>0</v>
      </c>
      <c r="L330" s="738">
        <f t="shared" si="130"/>
        <v>0</v>
      </c>
      <c r="M330" s="741">
        <f>IF(E330&lt;=0,0,1/(1+E330*FinPlan!$D$708/365))</f>
        <v>1</v>
      </c>
      <c r="N330" s="664">
        <f t="shared" si="131"/>
        <v>0</v>
      </c>
      <c r="O330" s="738">
        <f t="shared" si="126"/>
        <v>0</v>
      </c>
      <c r="P330" s="754"/>
      <c r="R330">
        <f t="shared" si="132"/>
        <v>2203</v>
      </c>
      <c r="S330" s="743">
        <f t="shared" si="127"/>
        <v>0</v>
      </c>
      <c r="T330" s="744">
        <f t="shared" si="128"/>
        <v>0</v>
      </c>
      <c r="U330" s="744">
        <f t="shared" si="133"/>
        <v>0</v>
      </c>
      <c r="V330" s="745"/>
      <c r="W330">
        <f t="shared" si="147"/>
        <v>2203</v>
      </c>
      <c r="X330" s="745">
        <v>0</v>
      </c>
      <c r="Y330" s="745"/>
      <c r="Z330" s="745"/>
      <c r="AA330">
        <f t="shared" si="122"/>
        <v>1925</v>
      </c>
      <c r="AE330">
        <f t="shared" si="134"/>
        <v>1925</v>
      </c>
      <c r="AF330">
        <f t="shared" si="135"/>
        <v>4</v>
      </c>
      <c r="AG330">
        <f t="shared" si="123"/>
        <v>0</v>
      </c>
      <c r="AH330">
        <f t="shared" si="124"/>
        <v>0</v>
      </c>
      <c r="AJ330">
        <f t="shared" si="136"/>
        <v>2203</v>
      </c>
      <c r="AK330" s="594">
        <f>SUM($X$27:X330)</f>
        <v>0</v>
      </c>
      <c r="AL330" s="594">
        <f>SUM($S$27:S330)</f>
        <v>0</v>
      </c>
      <c r="AM330" s="594">
        <f t="shared" si="137"/>
        <v>0</v>
      </c>
      <c r="AN330" s="594">
        <f t="shared" si="138"/>
        <v>0</v>
      </c>
      <c r="AO330" s="594">
        <f t="shared" si="139"/>
        <v>0</v>
      </c>
      <c r="AP330" s="594">
        <f t="shared" si="144"/>
        <v>0</v>
      </c>
      <c r="AQ330">
        <f t="shared" si="140"/>
        <v>0</v>
      </c>
      <c r="AY330" s="749">
        <f>AZ330*(FinPlan!$D$710/12)</f>
        <v>0</v>
      </c>
      <c r="AZ330" s="738">
        <f>G329*FinPlan!$D$709</f>
        <v>0</v>
      </c>
      <c r="BJ330" s="736"/>
      <c r="BK330" s="610">
        <f t="shared" si="145"/>
        <v>304</v>
      </c>
      <c r="BM330" s="612">
        <f t="shared" si="148"/>
        <v>9222</v>
      </c>
      <c r="BO330" s="612">
        <f t="shared" si="149"/>
        <v>9252</v>
      </c>
      <c r="BQ330" s="610">
        <f t="shared" si="150"/>
        <v>30</v>
      </c>
      <c r="BS330">
        <f t="shared" si="146"/>
        <v>1925</v>
      </c>
      <c r="BY330">
        <f t="shared" si="141"/>
        <v>1925</v>
      </c>
    </row>
    <row r="331" spans="2:77" x14ac:dyDescent="0.2">
      <c r="B331" s="755">
        <f t="shared" si="129"/>
        <v>306</v>
      </c>
      <c r="C331" s="736">
        <f t="shared" si="142"/>
        <v>9283</v>
      </c>
      <c r="D331" s="610">
        <f t="shared" si="143"/>
        <v>305</v>
      </c>
      <c r="E331" s="737">
        <f t="shared" si="151"/>
        <v>31</v>
      </c>
      <c r="F331" s="737">
        <f>SUM($E$27:E331)</f>
        <v>9283</v>
      </c>
      <c r="G331" s="738">
        <f t="shared" si="125"/>
        <v>0</v>
      </c>
      <c r="H331" s="739">
        <f>IF(D331&lt;=FinPlan!$D$707,PPMT(FinPlan!$D$708/12,1,FinPlan!$D$707+1-D331,G330*(-1000),0)/1000,)</f>
        <v>0</v>
      </c>
      <c r="I331" s="740">
        <f>IF(D331&lt;=FinPlan!$D$707,IPMT(FinPlan!$D$708/12,1,FinPlan!$D$707,G330*(-1000),0)/1000,)</f>
        <v>0</v>
      </c>
      <c r="L331" s="738">
        <f t="shared" si="130"/>
        <v>0</v>
      </c>
      <c r="M331" s="741">
        <f>IF(E331&lt;=0,0,1/(1+E331*FinPlan!$D$708/365))</f>
        <v>1</v>
      </c>
      <c r="N331" s="664">
        <f t="shared" si="131"/>
        <v>0</v>
      </c>
      <c r="O331" s="738">
        <f t="shared" si="126"/>
        <v>0</v>
      </c>
      <c r="P331" s="754"/>
      <c r="R331">
        <f t="shared" si="132"/>
        <v>2204</v>
      </c>
      <c r="S331" s="743">
        <f t="shared" si="127"/>
        <v>0</v>
      </c>
      <c r="T331" s="744">
        <f t="shared" si="128"/>
        <v>0</v>
      </c>
      <c r="U331" s="744">
        <f t="shared" si="133"/>
        <v>0</v>
      </c>
      <c r="V331" s="745"/>
      <c r="W331">
        <f t="shared" si="147"/>
        <v>2204</v>
      </c>
      <c r="X331" s="745">
        <v>0</v>
      </c>
      <c r="Y331" s="745"/>
      <c r="Z331" s="745"/>
      <c r="AA331">
        <f t="shared" si="122"/>
        <v>1925</v>
      </c>
      <c r="AE331">
        <f t="shared" si="134"/>
        <v>1925</v>
      </c>
      <c r="AF331">
        <f t="shared" si="135"/>
        <v>5</v>
      </c>
      <c r="AG331">
        <f t="shared" si="123"/>
        <v>0</v>
      </c>
      <c r="AH331">
        <f t="shared" si="124"/>
        <v>0</v>
      </c>
      <c r="AJ331">
        <f t="shared" si="136"/>
        <v>2204</v>
      </c>
      <c r="AK331" s="594">
        <f>SUM($X$27:X331)</f>
        <v>0</v>
      </c>
      <c r="AL331" s="594">
        <f>SUM($S$27:S331)</f>
        <v>0</v>
      </c>
      <c r="AM331" s="594">
        <f t="shared" si="137"/>
        <v>0</v>
      </c>
      <c r="AN331" s="594">
        <f t="shared" si="138"/>
        <v>0</v>
      </c>
      <c r="AO331" s="594">
        <f t="shared" si="139"/>
        <v>0</v>
      </c>
      <c r="AP331" s="594">
        <f t="shared" si="144"/>
        <v>0</v>
      </c>
      <c r="AQ331">
        <f t="shared" si="140"/>
        <v>0</v>
      </c>
      <c r="AY331" s="749">
        <f>AZ331*(FinPlan!$D$710/12)</f>
        <v>0</v>
      </c>
      <c r="AZ331" s="738">
        <f>G330*FinPlan!$D$709</f>
        <v>0</v>
      </c>
      <c r="BJ331" s="736"/>
      <c r="BK331" s="610">
        <f t="shared" si="145"/>
        <v>305</v>
      </c>
      <c r="BM331" s="612">
        <f t="shared" si="148"/>
        <v>9252</v>
      </c>
      <c r="BO331" s="612">
        <f t="shared" si="149"/>
        <v>9283</v>
      </c>
      <c r="BQ331" s="610">
        <f t="shared" si="150"/>
        <v>31</v>
      </c>
      <c r="BS331">
        <f t="shared" si="146"/>
        <v>1925</v>
      </c>
      <c r="BY331">
        <f t="shared" si="141"/>
        <v>1925</v>
      </c>
    </row>
    <row r="332" spans="2:77" x14ac:dyDescent="0.2">
      <c r="B332" s="755">
        <f t="shared" si="129"/>
        <v>307</v>
      </c>
      <c r="C332" s="736">
        <f t="shared" si="142"/>
        <v>9313</v>
      </c>
      <c r="D332" s="610">
        <f t="shared" si="143"/>
        <v>306</v>
      </c>
      <c r="E332" s="737">
        <f t="shared" si="151"/>
        <v>30</v>
      </c>
      <c r="F332" s="737">
        <f>SUM($E$27:E332)</f>
        <v>9313</v>
      </c>
      <c r="G332" s="738">
        <f t="shared" si="125"/>
        <v>0</v>
      </c>
      <c r="H332" s="739">
        <f>IF(D332&lt;=FinPlan!$D$707,PPMT(FinPlan!$D$708/12,1,FinPlan!$D$707+1-D332,G331*(-1000),0)/1000,)</f>
        <v>0</v>
      </c>
      <c r="I332" s="740">
        <f>IF(D332&lt;=FinPlan!$D$707,IPMT(FinPlan!$D$708/12,1,FinPlan!$D$707,G331*(-1000),0)/1000,)</f>
        <v>0</v>
      </c>
      <c r="L332" s="738">
        <f t="shared" si="130"/>
        <v>0</v>
      </c>
      <c r="M332" s="741">
        <f>IF(E332&lt;=0,0,1/(1+E332*FinPlan!$D$708/365))</f>
        <v>1</v>
      </c>
      <c r="N332" s="664">
        <f t="shared" si="131"/>
        <v>0</v>
      </c>
      <c r="O332" s="738">
        <f t="shared" si="126"/>
        <v>0</v>
      </c>
      <c r="P332" s="754"/>
      <c r="R332">
        <f t="shared" si="132"/>
        <v>2205</v>
      </c>
      <c r="S332" s="743">
        <f t="shared" si="127"/>
        <v>0</v>
      </c>
      <c r="T332" s="744">
        <f t="shared" si="128"/>
        <v>0</v>
      </c>
      <c r="U332" s="744">
        <f t="shared" si="133"/>
        <v>0</v>
      </c>
      <c r="V332" s="745"/>
      <c r="W332">
        <f t="shared" si="147"/>
        <v>2205</v>
      </c>
      <c r="X332" s="745">
        <v>0</v>
      </c>
      <c r="Y332" s="745"/>
      <c r="Z332" s="745"/>
      <c r="AA332">
        <f t="shared" si="122"/>
        <v>1925</v>
      </c>
      <c r="AE332">
        <f t="shared" si="134"/>
        <v>1925</v>
      </c>
      <c r="AF332">
        <f t="shared" si="135"/>
        <v>6</v>
      </c>
      <c r="AG332">
        <f t="shared" si="123"/>
        <v>0</v>
      </c>
      <c r="AH332">
        <f t="shared" si="124"/>
        <v>0</v>
      </c>
      <c r="AJ332">
        <f t="shared" si="136"/>
        <v>2205</v>
      </c>
      <c r="AK332" s="594">
        <f>SUM($X$27:X332)</f>
        <v>0</v>
      </c>
      <c r="AL332" s="594">
        <f>SUM($S$27:S332)</f>
        <v>0</v>
      </c>
      <c r="AM332" s="594">
        <f t="shared" si="137"/>
        <v>0</v>
      </c>
      <c r="AN332" s="594">
        <f t="shared" si="138"/>
        <v>0</v>
      </c>
      <c r="AO332" s="594">
        <f t="shared" si="139"/>
        <v>0</v>
      </c>
      <c r="AP332" s="594">
        <f t="shared" si="144"/>
        <v>0</v>
      </c>
      <c r="AQ332">
        <f t="shared" si="140"/>
        <v>0</v>
      </c>
      <c r="AY332" s="749">
        <f>AZ332*(FinPlan!$D$710/12)</f>
        <v>0</v>
      </c>
      <c r="AZ332" s="738">
        <f>G331*FinPlan!$D$709</f>
        <v>0</v>
      </c>
      <c r="BJ332" s="736"/>
      <c r="BK332" s="610">
        <f t="shared" si="145"/>
        <v>306</v>
      </c>
      <c r="BM332" s="612">
        <f t="shared" si="148"/>
        <v>9283</v>
      </c>
      <c r="BO332" s="612">
        <f t="shared" si="149"/>
        <v>9313</v>
      </c>
      <c r="BQ332" s="610">
        <f t="shared" si="150"/>
        <v>30</v>
      </c>
      <c r="BS332">
        <f t="shared" si="146"/>
        <v>1925</v>
      </c>
      <c r="BY332">
        <f t="shared" si="141"/>
        <v>1925</v>
      </c>
    </row>
    <row r="333" spans="2:77" x14ac:dyDescent="0.2">
      <c r="B333" s="755">
        <f t="shared" si="129"/>
        <v>308</v>
      </c>
      <c r="C333" s="736">
        <f t="shared" si="142"/>
        <v>9344</v>
      </c>
      <c r="D333" s="610">
        <f t="shared" si="143"/>
        <v>307</v>
      </c>
      <c r="E333" s="737">
        <f t="shared" si="151"/>
        <v>31</v>
      </c>
      <c r="F333" s="737">
        <f>SUM($E$27:E333)</f>
        <v>9344</v>
      </c>
      <c r="G333" s="738">
        <f t="shared" si="125"/>
        <v>0</v>
      </c>
      <c r="H333" s="739">
        <f>IF(D333&lt;=FinPlan!$D$707,PPMT(FinPlan!$D$708/12,1,FinPlan!$D$707+1-D333,G332*(-1000),0)/1000,)</f>
        <v>0</v>
      </c>
      <c r="I333" s="740">
        <f>IF(D333&lt;=FinPlan!$D$707,IPMT(FinPlan!$D$708/12,1,FinPlan!$D$707,G332*(-1000),0)/1000,)</f>
        <v>0</v>
      </c>
      <c r="L333" s="738">
        <f t="shared" si="130"/>
        <v>0</v>
      </c>
      <c r="M333" s="741">
        <f>IF(E333&lt;=0,0,1/(1+E333*FinPlan!$D$708/365))</f>
        <v>1</v>
      </c>
      <c r="N333" s="664">
        <f t="shared" si="131"/>
        <v>0</v>
      </c>
      <c r="O333" s="738">
        <f t="shared" si="126"/>
        <v>0</v>
      </c>
      <c r="P333" s="754"/>
      <c r="R333">
        <f t="shared" si="132"/>
        <v>2206</v>
      </c>
      <c r="S333" s="743">
        <f t="shared" si="127"/>
        <v>0</v>
      </c>
      <c r="T333" s="744">
        <f t="shared" si="128"/>
        <v>0</v>
      </c>
      <c r="U333" s="744">
        <f t="shared" si="133"/>
        <v>0</v>
      </c>
      <c r="V333" s="745"/>
      <c r="W333">
        <f t="shared" si="147"/>
        <v>2206</v>
      </c>
      <c r="X333" s="745">
        <v>0</v>
      </c>
      <c r="Y333" s="745"/>
      <c r="Z333" s="745"/>
      <c r="AA333">
        <f t="shared" si="122"/>
        <v>1925</v>
      </c>
      <c r="AE333">
        <f t="shared" si="134"/>
        <v>1925</v>
      </c>
      <c r="AF333">
        <f t="shared" si="135"/>
        <v>7</v>
      </c>
      <c r="AG333">
        <f t="shared" si="123"/>
        <v>0</v>
      </c>
      <c r="AH333">
        <f t="shared" si="124"/>
        <v>0</v>
      </c>
      <c r="AJ333">
        <f t="shared" si="136"/>
        <v>2206</v>
      </c>
      <c r="AK333" s="594">
        <f>SUM($X$27:X333)</f>
        <v>0</v>
      </c>
      <c r="AL333" s="594">
        <f>SUM($S$27:S333)</f>
        <v>0</v>
      </c>
      <c r="AM333" s="594">
        <f t="shared" si="137"/>
        <v>0</v>
      </c>
      <c r="AN333" s="594">
        <f t="shared" si="138"/>
        <v>0</v>
      </c>
      <c r="AO333" s="594">
        <f t="shared" si="139"/>
        <v>0</v>
      </c>
      <c r="AP333" s="594">
        <f t="shared" si="144"/>
        <v>0</v>
      </c>
      <c r="AQ333">
        <f t="shared" si="140"/>
        <v>0</v>
      </c>
      <c r="AY333" s="749">
        <f>AZ333*(FinPlan!$D$710/12)</f>
        <v>0</v>
      </c>
      <c r="AZ333" s="738">
        <f>G332*FinPlan!$D$709</f>
        <v>0</v>
      </c>
      <c r="BJ333" s="736"/>
      <c r="BK333" s="610">
        <f t="shared" si="145"/>
        <v>307</v>
      </c>
      <c r="BM333" s="612">
        <f t="shared" si="148"/>
        <v>9313</v>
      </c>
      <c r="BO333" s="612">
        <f t="shared" si="149"/>
        <v>9344</v>
      </c>
      <c r="BQ333" s="610">
        <f t="shared" si="150"/>
        <v>31</v>
      </c>
      <c r="BS333">
        <f t="shared" si="146"/>
        <v>1925</v>
      </c>
      <c r="BY333">
        <f t="shared" si="141"/>
        <v>1925</v>
      </c>
    </row>
    <row r="334" spans="2:77" x14ac:dyDescent="0.2">
      <c r="B334" s="755">
        <f t="shared" si="129"/>
        <v>309</v>
      </c>
      <c r="C334" s="736">
        <f t="shared" si="142"/>
        <v>9375</v>
      </c>
      <c r="D334" s="610">
        <f t="shared" si="143"/>
        <v>308</v>
      </c>
      <c r="E334" s="737">
        <f t="shared" si="151"/>
        <v>31</v>
      </c>
      <c r="F334" s="737">
        <f>SUM($E$27:E334)</f>
        <v>9375</v>
      </c>
      <c r="G334" s="738">
        <f t="shared" si="125"/>
        <v>0</v>
      </c>
      <c r="H334" s="739">
        <f>IF(D334&lt;=FinPlan!$D$707,PPMT(FinPlan!$D$708/12,1,FinPlan!$D$707+1-D334,G333*(-1000),0)/1000,)</f>
        <v>0</v>
      </c>
      <c r="I334" s="740">
        <f>IF(D334&lt;=FinPlan!$D$707,IPMT(FinPlan!$D$708/12,1,FinPlan!$D$707,G333*(-1000),0)/1000,)</f>
        <v>0</v>
      </c>
      <c r="L334" s="738">
        <f t="shared" si="130"/>
        <v>0</v>
      </c>
      <c r="M334" s="741">
        <f>IF(E334&lt;=0,0,1/(1+E334*FinPlan!$D$708/365))</f>
        <v>1</v>
      </c>
      <c r="N334" s="664">
        <f t="shared" si="131"/>
        <v>0</v>
      </c>
      <c r="O334" s="738">
        <f t="shared" si="126"/>
        <v>0</v>
      </c>
      <c r="P334" s="754"/>
      <c r="R334">
        <f t="shared" si="132"/>
        <v>2207</v>
      </c>
      <c r="S334" s="743">
        <f t="shared" si="127"/>
        <v>0</v>
      </c>
      <c r="T334" s="744">
        <f t="shared" si="128"/>
        <v>0</v>
      </c>
      <c r="U334" s="744">
        <f t="shared" si="133"/>
        <v>0</v>
      </c>
      <c r="V334" s="745"/>
      <c r="W334">
        <f t="shared" si="147"/>
        <v>2207</v>
      </c>
      <c r="X334" s="745">
        <v>0</v>
      </c>
      <c r="Y334" s="745"/>
      <c r="Z334" s="745"/>
      <c r="AA334">
        <f t="shared" si="122"/>
        <v>1925</v>
      </c>
      <c r="AE334">
        <f t="shared" si="134"/>
        <v>1925</v>
      </c>
      <c r="AF334">
        <f t="shared" si="135"/>
        <v>8</v>
      </c>
      <c r="AG334">
        <f t="shared" si="123"/>
        <v>0</v>
      </c>
      <c r="AH334">
        <f t="shared" si="124"/>
        <v>0</v>
      </c>
      <c r="AJ334">
        <f t="shared" si="136"/>
        <v>2207</v>
      </c>
      <c r="AK334" s="594">
        <f>SUM($X$27:X334)</f>
        <v>0</v>
      </c>
      <c r="AL334" s="594">
        <f>SUM($S$27:S334)</f>
        <v>0</v>
      </c>
      <c r="AM334" s="594">
        <f t="shared" si="137"/>
        <v>0</v>
      </c>
      <c r="AN334" s="594">
        <f t="shared" si="138"/>
        <v>0</v>
      </c>
      <c r="AO334" s="594">
        <f t="shared" si="139"/>
        <v>0</v>
      </c>
      <c r="AP334" s="594">
        <f t="shared" si="144"/>
        <v>0</v>
      </c>
      <c r="AQ334">
        <f t="shared" si="140"/>
        <v>0</v>
      </c>
      <c r="AY334" s="749">
        <f>AZ334*(FinPlan!$D$710/12)</f>
        <v>0</v>
      </c>
      <c r="AZ334" s="738">
        <f>G333*FinPlan!$D$709</f>
        <v>0</v>
      </c>
      <c r="BJ334" s="736"/>
      <c r="BK334" s="610">
        <f t="shared" si="145"/>
        <v>308</v>
      </c>
      <c r="BM334" s="612">
        <f t="shared" si="148"/>
        <v>9344</v>
      </c>
      <c r="BO334" s="612">
        <f t="shared" si="149"/>
        <v>9375</v>
      </c>
      <c r="BQ334" s="610">
        <f t="shared" si="150"/>
        <v>31</v>
      </c>
      <c r="BS334">
        <f t="shared" si="146"/>
        <v>1925</v>
      </c>
      <c r="BY334">
        <f t="shared" si="141"/>
        <v>1925</v>
      </c>
    </row>
    <row r="335" spans="2:77" x14ac:dyDescent="0.2">
      <c r="B335" s="755">
        <f t="shared" si="129"/>
        <v>310</v>
      </c>
      <c r="C335" s="736">
        <f t="shared" si="142"/>
        <v>9405</v>
      </c>
      <c r="D335" s="610">
        <f t="shared" si="143"/>
        <v>309</v>
      </c>
      <c r="E335" s="737">
        <f t="shared" si="151"/>
        <v>30</v>
      </c>
      <c r="F335" s="737">
        <f>SUM($E$27:E335)</f>
        <v>9405</v>
      </c>
      <c r="G335" s="738">
        <f t="shared" si="125"/>
        <v>0</v>
      </c>
      <c r="H335" s="739">
        <f>IF(D335&lt;=FinPlan!$D$707,PPMT(FinPlan!$D$708/12,1,FinPlan!$D$707+1-D335,G334*(-1000),0)/1000,)</f>
        <v>0</v>
      </c>
      <c r="I335" s="740">
        <f>IF(D335&lt;=FinPlan!$D$707,IPMT(FinPlan!$D$708/12,1,FinPlan!$D$707,G334*(-1000),0)/1000,)</f>
        <v>0</v>
      </c>
      <c r="L335" s="738">
        <f t="shared" si="130"/>
        <v>0</v>
      </c>
      <c r="M335" s="741">
        <f>IF(E335&lt;=0,0,1/(1+E335*FinPlan!$D$708/365))</f>
        <v>1</v>
      </c>
      <c r="N335" s="664">
        <f t="shared" si="131"/>
        <v>0</v>
      </c>
      <c r="O335" s="738">
        <f t="shared" si="126"/>
        <v>0</v>
      </c>
      <c r="P335" s="754"/>
      <c r="R335">
        <f t="shared" si="132"/>
        <v>2208</v>
      </c>
      <c r="S335" s="743">
        <f t="shared" si="127"/>
        <v>0</v>
      </c>
      <c r="T335" s="744">
        <f t="shared" si="128"/>
        <v>0</v>
      </c>
      <c r="U335" s="744">
        <f t="shared" si="133"/>
        <v>0</v>
      </c>
      <c r="V335" s="745"/>
      <c r="W335">
        <f t="shared" si="147"/>
        <v>2208</v>
      </c>
      <c r="X335" s="745">
        <v>0</v>
      </c>
      <c r="Y335" s="745"/>
      <c r="Z335" s="745"/>
      <c r="AA335">
        <f t="shared" si="122"/>
        <v>1925</v>
      </c>
      <c r="AE335">
        <f t="shared" si="134"/>
        <v>1925</v>
      </c>
      <c r="AF335">
        <f t="shared" si="135"/>
        <v>9</v>
      </c>
      <c r="AG335">
        <f t="shared" si="123"/>
        <v>0</v>
      </c>
      <c r="AH335">
        <f t="shared" si="124"/>
        <v>0</v>
      </c>
      <c r="AJ335">
        <f t="shared" si="136"/>
        <v>2208</v>
      </c>
      <c r="AK335" s="594">
        <f>SUM($X$27:X335)</f>
        <v>0</v>
      </c>
      <c r="AL335" s="594">
        <f>SUM($S$27:S335)</f>
        <v>0</v>
      </c>
      <c r="AM335" s="594">
        <f t="shared" si="137"/>
        <v>0</v>
      </c>
      <c r="AN335" s="594">
        <f t="shared" si="138"/>
        <v>0</v>
      </c>
      <c r="AO335" s="594">
        <f t="shared" si="139"/>
        <v>0</v>
      </c>
      <c r="AP335" s="594">
        <f t="shared" si="144"/>
        <v>0</v>
      </c>
      <c r="AQ335">
        <f t="shared" si="140"/>
        <v>0</v>
      </c>
      <c r="AY335" s="749">
        <f>AZ335*(FinPlan!$D$710/12)</f>
        <v>0</v>
      </c>
      <c r="AZ335" s="738">
        <f>G334*FinPlan!$D$709</f>
        <v>0</v>
      </c>
      <c r="BJ335" s="736"/>
      <c r="BK335" s="610">
        <f t="shared" si="145"/>
        <v>309</v>
      </c>
      <c r="BM335" s="612">
        <f t="shared" si="148"/>
        <v>9375</v>
      </c>
      <c r="BO335" s="612">
        <f t="shared" si="149"/>
        <v>9405</v>
      </c>
      <c r="BQ335" s="610">
        <f t="shared" si="150"/>
        <v>30</v>
      </c>
      <c r="BS335">
        <f t="shared" si="146"/>
        <v>1925</v>
      </c>
      <c r="BY335">
        <f t="shared" si="141"/>
        <v>1925</v>
      </c>
    </row>
    <row r="336" spans="2:77" x14ac:dyDescent="0.2">
      <c r="B336" s="755">
        <f t="shared" si="129"/>
        <v>311</v>
      </c>
      <c r="C336" s="736">
        <f t="shared" si="142"/>
        <v>9436</v>
      </c>
      <c r="D336" s="610">
        <f t="shared" si="143"/>
        <v>310</v>
      </c>
      <c r="E336" s="737">
        <f t="shared" si="151"/>
        <v>31</v>
      </c>
      <c r="F336" s="737">
        <f>SUM($E$27:E336)</f>
        <v>9436</v>
      </c>
      <c r="G336" s="738">
        <f t="shared" si="125"/>
        <v>0</v>
      </c>
      <c r="H336" s="739">
        <f>IF(D336&lt;=FinPlan!$D$707,PPMT(FinPlan!$D$708/12,1,FinPlan!$D$707+1-D336,G335*(-1000),0)/1000,)</f>
        <v>0</v>
      </c>
      <c r="I336" s="740">
        <f>IF(D336&lt;=FinPlan!$D$707,IPMT(FinPlan!$D$708/12,1,FinPlan!$D$707,G335*(-1000),0)/1000,)</f>
        <v>0</v>
      </c>
      <c r="L336" s="738">
        <f t="shared" si="130"/>
        <v>0</v>
      </c>
      <c r="M336" s="741">
        <f>IF(E336&lt;=0,0,1/(1+E336*FinPlan!$D$708/365))</f>
        <v>1</v>
      </c>
      <c r="N336" s="664">
        <f t="shared" si="131"/>
        <v>0</v>
      </c>
      <c r="O336" s="738">
        <f t="shared" si="126"/>
        <v>0</v>
      </c>
      <c r="P336" s="754"/>
      <c r="R336">
        <f t="shared" si="132"/>
        <v>2209</v>
      </c>
      <c r="S336" s="743">
        <f t="shared" si="127"/>
        <v>0</v>
      </c>
      <c r="T336" s="744">
        <f t="shared" si="128"/>
        <v>0</v>
      </c>
      <c r="U336" s="744">
        <f t="shared" si="133"/>
        <v>0</v>
      </c>
      <c r="V336" s="745"/>
      <c r="W336">
        <f t="shared" si="147"/>
        <v>2209</v>
      </c>
      <c r="X336" s="745">
        <v>0</v>
      </c>
      <c r="Y336" s="745"/>
      <c r="Z336" s="745"/>
      <c r="AA336">
        <f t="shared" si="122"/>
        <v>1925</v>
      </c>
      <c r="AE336">
        <f t="shared" si="134"/>
        <v>1925</v>
      </c>
      <c r="AF336">
        <f t="shared" si="135"/>
        <v>10</v>
      </c>
      <c r="AG336">
        <f t="shared" si="123"/>
        <v>0</v>
      </c>
      <c r="AH336">
        <f t="shared" si="124"/>
        <v>0</v>
      </c>
      <c r="AJ336">
        <f t="shared" si="136"/>
        <v>2209</v>
      </c>
      <c r="AK336" s="594">
        <f>SUM($X$27:X336)</f>
        <v>0</v>
      </c>
      <c r="AL336" s="594">
        <f>SUM($S$27:S336)</f>
        <v>0</v>
      </c>
      <c r="AM336" s="594">
        <f t="shared" si="137"/>
        <v>0</v>
      </c>
      <c r="AN336" s="594">
        <f t="shared" si="138"/>
        <v>0</v>
      </c>
      <c r="AO336" s="594">
        <f t="shared" si="139"/>
        <v>0</v>
      </c>
      <c r="AP336" s="594">
        <f t="shared" si="144"/>
        <v>0</v>
      </c>
      <c r="AQ336">
        <f t="shared" si="140"/>
        <v>0</v>
      </c>
      <c r="AY336" s="749">
        <f>AZ336*(FinPlan!$D$710/12)</f>
        <v>0</v>
      </c>
      <c r="AZ336" s="738">
        <f>G335*FinPlan!$D$709</f>
        <v>0</v>
      </c>
      <c r="BJ336" s="736"/>
      <c r="BK336" s="610">
        <f t="shared" si="145"/>
        <v>310</v>
      </c>
      <c r="BM336" s="612">
        <f t="shared" si="148"/>
        <v>9405</v>
      </c>
      <c r="BO336" s="612">
        <f t="shared" si="149"/>
        <v>9436</v>
      </c>
      <c r="BQ336" s="610">
        <f t="shared" si="150"/>
        <v>31</v>
      </c>
      <c r="BS336">
        <f t="shared" si="146"/>
        <v>1925</v>
      </c>
      <c r="BY336">
        <f t="shared" si="141"/>
        <v>1925</v>
      </c>
    </row>
    <row r="337" spans="2:77" x14ac:dyDescent="0.2">
      <c r="B337" s="755">
        <f t="shared" si="129"/>
        <v>312</v>
      </c>
      <c r="C337" s="736">
        <f t="shared" si="142"/>
        <v>9466</v>
      </c>
      <c r="D337" s="610">
        <f t="shared" si="143"/>
        <v>311</v>
      </c>
      <c r="E337" s="737">
        <f t="shared" si="151"/>
        <v>30</v>
      </c>
      <c r="F337" s="737">
        <f>SUM($E$27:E337)</f>
        <v>9466</v>
      </c>
      <c r="G337" s="738">
        <f t="shared" si="125"/>
        <v>0</v>
      </c>
      <c r="H337" s="739">
        <f>IF(D337&lt;=FinPlan!$D$707,PPMT(FinPlan!$D$708/12,1,FinPlan!$D$707+1-D337,G336*(-1000),0)/1000,)</f>
        <v>0</v>
      </c>
      <c r="I337" s="740">
        <f>IF(D337&lt;=FinPlan!$D$707,IPMT(FinPlan!$D$708/12,1,FinPlan!$D$707,G336*(-1000),0)/1000,)</f>
        <v>0</v>
      </c>
      <c r="L337" s="738">
        <f t="shared" si="130"/>
        <v>0</v>
      </c>
      <c r="M337" s="741">
        <f>IF(E337&lt;=0,0,1/(1+E337*FinPlan!$D$708/365))</f>
        <v>1</v>
      </c>
      <c r="N337" s="664">
        <f t="shared" si="131"/>
        <v>0</v>
      </c>
      <c r="O337" s="738">
        <f t="shared" si="126"/>
        <v>0</v>
      </c>
      <c r="P337" s="754"/>
      <c r="R337">
        <f t="shared" si="132"/>
        <v>2210</v>
      </c>
      <c r="S337" s="743">
        <f t="shared" si="127"/>
        <v>0</v>
      </c>
      <c r="T337" s="744">
        <f t="shared" si="128"/>
        <v>0</v>
      </c>
      <c r="U337" s="744">
        <f t="shared" si="133"/>
        <v>0</v>
      </c>
      <c r="V337" s="745"/>
      <c r="W337">
        <f t="shared" si="147"/>
        <v>2210</v>
      </c>
      <c r="X337" s="745">
        <v>0</v>
      </c>
      <c r="Y337" s="745"/>
      <c r="Z337" s="745"/>
      <c r="AA337">
        <f t="shared" si="122"/>
        <v>1925</v>
      </c>
      <c r="AE337">
        <f t="shared" si="134"/>
        <v>1925</v>
      </c>
      <c r="AF337">
        <f t="shared" si="135"/>
        <v>11</v>
      </c>
      <c r="AG337">
        <f t="shared" si="123"/>
        <v>0</v>
      </c>
      <c r="AH337">
        <f t="shared" si="124"/>
        <v>0</v>
      </c>
      <c r="AJ337">
        <f t="shared" si="136"/>
        <v>2210</v>
      </c>
      <c r="AK337" s="594">
        <f>SUM($X$27:X337)</f>
        <v>0</v>
      </c>
      <c r="AL337" s="594">
        <f>SUM($S$27:S337)</f>
        <v>0</v>
      </c>
      <c r="AM337" s="594">
        <f t="shared" si="137"/>
        <v>0</v>
      </c>
      <c r="AN337" s="594">
        <f t="shared" si="138"/>
        <v>0</v>
      </c>
      <c r="AO337" s="594">
        <f t="shared" si="139"/>
        <v>0</v>
      </c>
      <c r="AP337" s="594">
        <f t="shared" si="144"/>
        <v>0</v>
      </c>
      <c r="AQ337">
        <f t="shared" si="140"/>
        <v>0</v>
      </c>
      <c r="AY337" s="749">
        <f>AZ337*(FinPlan!$D$710/12)</f>
        <v>0</v>
      </c>
      <c r="AZ337" s="738">
        <f>G336*FinPlan!$D$709</f>
        <v>0</v>
      </c>
      <c r="BJ337" s="736"/>
      <c r="BK337" s="610">
        <f t="shared" si="145"/>
        <v>311</v>
      </c>
      <c r="BM337" s="612">
        <f t="shared" si="148"/>
        <v>9436</v>
      </c>
      <c r="BO337" s="612">
        <f t="shared" si="149"/>
        <v>9466</v>
      </c>
      <c r="BQ337" s="610">
        <f t="shared" si="150"/>
        <v>30</v>
      </c>
      <c r="BS337">
        <f t="shared" si="146"/>
        <v>1925</v>
      </c>
      <c r="BY337">
        <f t="shared" si="141"/>
        <v>1925</v>
      </c>
    </row>
    <row r="338" spans="2:77" x14ac:dyDescent="0.2">
      <c r="B338" s="755">
        <f t="shared" si="129"/>
        <v>313</v>
      </c>
      <c r="C338" s="736">
        <f t="shared" si="142"/>
        <v>9497</v>
      </c>
      <c r="D338" s="610">
        <f t="shared" si="143"/>
        <v>312</v>
      </c>
      <c r="E338" s="737">
        <f t="shared" si="151"/>
        <v>31</v>
      </c>
      <c r="F338" s="737">
        <f>SUM($E$27:E338)</f>
        <v>9497</v>
      </c>
      <c r="G338" s="738">
        <f t="shared" si="125"/>
        <v>0</v>
      </c>
      <c r="H338" s="739">
        <f>IF(D338&lt;=FinPlan!$D$707,PPMT(FinPlan!$D$708/12,1,FinPlan!$D$707+1-D338,G337*(-1000),0)/1000,)</f>
        <v>0</v>
      </c>
      <c r="I338" s="740">
        <f>IF(D338&lt;=FinPlan!$D$707,IPMT(FinPlan!$D$708/12,1,FinPlan!$D$707,G337*(-1000),0)/1000,)</f>
        <v>0</v>
      </c>
      <c r="L338" s="738">
        <f t="shared" si="130"/>
        <v>0</v>
      </c>
      <c r="M338" s="741">
        <f>IF(E338&lt;=0,0,1/(1+E338*FinPlan!$D$708/365))</f>
        <v>1</v>
      </c>
      <c r="N338" s="664">
        <f t="shared" si="131"/>
        <v>0</v>
      </c>
      <c r="O338" s="738">
        <f t="shared" si="126"/>
        <v>0</v>
      </c>
      <c r="P338" s="754"/>
      <c r="R338">
        <f t="shared" si="132"/>
        <v>2211</v>
      </c>
      <c r="S338" s="743">
        <f t="shared" si="127"/>
        <v>0</v>
      </c>
      <c r="T338" s="744">
        <f t="shared" si="128"/>
        <v>0</v>
      </c>
      <c r="U338" s="744">
        <f t="shared" si="133"/>
        <v>0</v>
      </c>
      <c r="V338" s="745"/>
      <c r="W338">
        <f t="shared" si="147"/>
        <v>2211</v>
      </c>
      <c r="X338" s="745">
        <v>0</v>
      </c>
      <c r="Y338" s="745"/>
      <c r="Z338" s="745"/>
      <c r="AA338">
        <f t="shared" si="122"/>
        <v>1925</v>
      </c>
      <c r="AE338">
        <f t="shared" si="134"/>
        <v>1925</v>
      </c>
      <c r="AF338">
        <f t="shared" si="135"/>
        <v>12</v>
      </c>
      <c r="AG338">
        <f t="shared" si="123"/>
        <v>0</v>
      </c>
      <c r="AH338">
        <f t="shared" si="124"/>
        <v>0</v>
      </c>
      <c r="AJ338">
        <f t="shared" si="136"/>
        <v>2211</v>
      </c>
      <c r="AK338" s="594">
        <f>SUM($X$27:X338)</f>
        <v>0</v>
      </c>
      <c r="AL338" s="594">
        <f>SUM($S$27:S338)</f>
        <v>0</v>
      </c>
      <c r="AM338" s="594">
        <f t="shared" si="137"/>
        <v>0</v>
      </c>
      <c r="AN338" s="594">
        <f t="shared" si="138"/>
        <v>0</v>
      </c>
      <c r="AO338" s="594">
        <f t="shared" si="139"/>
        <v>0</v>
      </c>
      <c r="AP338" s="594">
        <f t="shared" si="144"/>
        <v>0</v>
      </c>
      <c r="AQ338">
        <f t="shared" si="140"/>
        <v>0</v>
      </c>
      <c r="AY338" s="749">
        <f>AZ338*(FinPlan!$D$710/12)</f>
        <v>0</v>
      </c>
      <c r="AZ338" s="738">
        <f>G337*FinPlan!$D$709</f>
        <v>0</v>
      </c>
      <c r="BJ338" s="736"/>
      <c r="BK338" s="610">
        <f t="shared" si="145"/>
        <v>312</v>
      </c>
      <c r="BM338" s="612">
        <f t="shared" si="148"/>
        <v>9466</v>
      </c>
      <c r="BO338" s="612">
        <f t="shared" si="149"/>
        <v>9497</v>
      </c>
      <c r="BQ338" s="610">
        <f t="shared" si="150"/>
        <v>31</v>
      </c>
      <c r="BS338">
        <f t="shared" si="146"/>
        <v>1925</v>
      </c>
      <c r="BY338">
        <f t="shared" si="141"/>
        <v>1925</v>
      </c>
    </row>
    <row r="339" spans="2:77" x14ac:dyDescent="0.2">
      <c r="B339" s="755">
        <f t="shared" si="129"/>
        <v>314</v>
      </c>
      <c r="C339" s="736">
        <f t="shared" si="142"/>
        <v>9528</v>
      </c>
      <c r="D339" s="610">
        <f t="shared" si="143"/>
        <v>313</v>
      </c>
      <c r="E339" s="737">
        <f t="shared" si="151"/>
        <v>31</v>
      </c>
      <c r="F339" s="737">
        <f>SUM($E$27:E339)</f>
        <v>9528</v>
      </c>
      <c r="G339" s="738">
        <f t="shared" si="125"/>
        <v>0</v>
      </c>
      <c r="H339" s="739">
        <f>IF(D339&lt;=FinPlan!$D$707,PPMT(FinPlan!$D$708/12,1,FinPlan!$D$707+1-D339,G338*(-1000),0)/1000,)</f>
        <v>0</v>
      </c>
      <c r="I339" s="740">
        <f>IF(D339&lt;=FinPlan!$D$707,IPMT(FinPlan!$D$708/12,1,FinPlan!$D$707,G338*(-1000),0)/1000,)</f>
        <v>0</v>
      </c>
      <c r="L339" s="738">
        <f t="shared" si="130"/>
        <v>0</v>
      </c>
      <c r="M339" s="741">
        <f>IF(E339&lt;=0,0,1/(1+E339*FinPlan!$D$708/365))</f>
        <v>1</v>
      </c>
      <c r="N339" s="664">
        <f t="shared" si="131"/>
        <v>0</v>
      </c>
      <c r="O339" s="738">
        <f t="shared" si="126"/>
        <v>0</v>
      </c>
      <c r="P339" s="754"/>
      <c r="R339">
        <f t="shared" si="132"/>
        <v>2212</v>
      </c>
      <c r="S339" s="743">
        <f t="shared" si="127"/>
        <v>0</v>
      </c>
      <c r="T339" s="744">
        <f t="shared" si="128"/>
        <v>0</v>
      </c>
      <c r="U339" s="744">
        <f t="shared" si="133"/>
        <v>0</v>
      </c>
      <c r="V339" s="745"/>
      <c r="W339">
        <f t="shared" si="147"/>
        <v>2212</v>
      </c>
      <c r="X339" s="745">
        <v>0</v>
      </c>
      <c r="Y339" s="745"/>
      <c r="Z339" s="745"/>
      <c r="AA339">
        <f t="shared" si="122"/>
        <v>1926</v>
      </c>
      <c r="AE339">
        <f t="shared" si="134"/>
        <v>1926</v>
      </c>
      <c r="AF339">
        <f t="shared" si="135"/>
        <v>1</v>
      </c>
      <c r="AG339">
        <f t="shared" si="123"/>
        <v>0</v>
      </c>
      <c r="AH339">
        <f t="shared" si="124"/>
        <v>0</v>
      </c>
      <c r="AJ339">
        <f t="shared" si="136"/>
        <v>2212</v>
      </c>
      <c r="AK339" s="594">
        <f>SUM($X$27:X339)</f>
        <v>0</v>
      </c>
      <c r="AL339" s="594">
        <f>SUM($S$27:S339)</f>
        <v>0</v>
      </c>
      <c r="AM339" s="594">
        <f t="shared" si="137"/>
        <v>0</v>
      </c>
      <c r="AN339" s="594">
        <f t="shared" si="138"/>
        <v>0</v>
      </c>
      <c r="AO339" s="594">
        <f t="shared" si="139"/>
        <v>0</v>
      </c>
      <c r="AP339" s="594">
        <f t="shared" si="144"/>
        <v>0</v>
      </c>
      <c r="AQ339">
        <f t="shared" si="140"/>
        <v>0</v>
      </c>
      <c r="AY339" s="749">
        <f>AZ339*(FinPlan!$D$710/12)</f>
        <v>0</v>
      </c>
      <c r="AZ339" s="738">
        <f>G338*FinPlan!$D$709</f>
        <v>0</v>
      </c>
      <c r="BJ339" s="736"/>
      <c r="BK339" s="610">
        <f t="shared" si="145"/>
        <v>313</v>
      </c>
      <c r="BM339" s="612">
        <f t="shared" si="148"/>
        <v>9497</v>
      </c>
      <c r="BO339" s="612">
        <f t="shared" si="149"/>
        <v>9528</v>
      </c>
      <c r="BQ339" s="610">
        <f t="shared" si="150"/>
        <v>31</v>
      </c>
      <c r="BS339">
        <f t="shared" si="146"/>
        <v>1926</v>
      </c>
      <c r="BY339">
        <f t="shared" si="141"/>
        <v>1926</v>
      </c>
    </row>
    <row r="340" spans="2:77" x14ac:dyDescent="0.2">
      <c r="B340" s="755">
        <f t="shared" si="129"/>
        <v>315</v>
      </c>
      <c r="C340" s="736">
        <f t="shared" si="142"/>
        <v>9556</v>
      </c>
      <c r="D340" s="610">
        <f t="shared" si="143"/>
        <v>314</v>
      </c>
      <c r="E340" s="737">
        <f t="shared" si="151"/>
        <v>28</v>
      </c>
      <c r="F340" s="737">
        <f>SUM($E$27:E340)</f>
        <v>9556</v>
      </c>
      <c r="G340" s="738">
        <f t="shared" si="125"/>
        <v>0</v>
      </c>
      <c r="H340" s="739">
        <f>IF(D340&lt;=FinPlan!$D$707,PPMT(FinPlan!$D$708/12,1,FinPlan!$D$707+1-D340,G339*(-1000),0)/1000,)</f>
        <v>0</v>
      </c>
      <c r="I340" s="740">
        <f>IF(D340&lt;=FinPlan!$D$707,IPMT(FinPlan!$D$708/12,1,FinPlan!$D$707,G339*(-1000),0)/1000,)</f>
        <v>0</v>
      </c>
      <c r="L340" s="738">
        <f t="shared" si="130"/>
        <v>0</v>
      </c>
      <c r="M340" s="741">
        <f>IF(E340&lt;=0,0,1/(1+E340*FinPlan!$D$708/365))</f>
        <v>1</v>
      </c>
      <c r="N340" s="664">
        <f t="shared" si="131"/>
        <v>0</v>
      </c>
      <c r="O340" s="738">
        <f t="shared" si="126"/>
        <v>0</v>
      </c>
      <c r="P340" s="754"/>
      <c r="R340">
        <f t="shared" si="132"/>
        <v>2213</v>
      </c>
      <c r="S340" s="743">
        <f t="shared" si="127"/>
        <v>0</v>
      </c>
      <c r="T340" s="744">
        <f t="shared" si="128"/>
        <v>0</v>
      </c>
      <c r="U340" s="744">
        <f t="shared" si="133"/>
        <v>0</v>
      </c>
      <c r="V340" s="745"/>
      <c r="W340">
        <f t="shared" si="147"/>
        <v>2213</v>
      </c>
      <c r="X340" s="745">
        <v>0</v>
      </c>
      <c r="Y340" s="745"/>
      <c r="Z340" s="745"/>
      <c r="AA340">
        <f t="shared" si="122"/>
        <v>1926</v>
      </c>
      <c r="AE340">
        <f t="shared" si="134"/>
        <v>1926</v>
      </c>
      <c r="AF340">
        <f t="shared" si="135"/>
        <v>2</v>
      </c>
      <c r="AG340">
        <f t="shared" si="123"/>
        <v>0</v>
      </c>
      <c r="AH340">
        <f t="shared" si="124"/>
        <v>0</v>
      </c>
      <c r="AJ340">
        <f t="shared" si="136"/>
        <v>2213</v>
      </c>
      <c r="AK340" s="594">
        <f>SUM($X$27:X340)</f>
        <v>0</v>
      </c>
      <c r="AL340" s="594">
        <f>SUM($S$27:S340)</f>
        <v>0</v>
      </c>
      <c r="AM340" s="594">
        <f t="shared" si="137"/>
        <v>0</v>
      </c>
      <c r="AN340" s="594">
        <f t="shared" si="138"/>
        <v>0</v>
      </c>
      <c r="AO340" s="594">
        <f t="shared" si="139"/>
        <v>0</v>
      </c>
      <c r="AP340" s="594">
        <f t="shared" si="144"/>
        <v>0</v>
      </c>
      <c r="AQ340">
        <f t="shared" si="140"/>
        <v>0</v>
      </c>
      <c r="AY340" s="749">
        <f>AZ340*(FinPlan!$D$710/12)</f>
        <v>0</v>
      </c>
      <c r="AZ340" s="738">
        <f>G339*FinPlan!$D$709</f>
        <v>0</v>
      </c>
      <c r="BJ340" s="736"/>
      <c r="BK340" s="610">
        <f t="shared" si="145"/>
        <v>314</v>
      </c>
      <c r="BM340" s="612">
        <f t="shared" si="148"/>
        <v>9528</v>
      </c>
      <c r="BO340" s="612">
        <f t="shared" si="149"/>
        <v>9556</v>
      </c>
      <c r="BQ340" s="610">
        <f t="shared" si="150"/>
        <v>28</v>
      </c>
      <c r="BS340">
        <f t="shared" si="146"/>
        <v>1926</v>
      </c>
      <c r="BY340">
        <f t="shared" si="141"/>
        <v>1926</v>
      </c>
    </row>
    <row r="341" spans="2:77" x14ac:dyDescent="0.2">
      <c r="B341" s="755">
        <f t="shared" si="129"/>
        <v>316</v>
      </c>
      <c r="C341" s="736">
        <f t="shared" si="142"/>
        <v>9587</v>
      </c>
      <c r="D341" s="610">
        <f t="shared" si="143"/>
        <v>315</v>
      </c>
      <c r="E341" s="737">
        <f t="shared" si="151"/>
        <v>31</v>
      </c>
      <c r="F341" s="737">
        <f>SUM($E$27:E341)</f>
        <v>9587</v>
      </c>
      <c r="G341" s="738">
        <f t="shared" si="125"/>
        <v>0</v>
      </c>
      <c r="H341" s="739">
        <f>IF(D341&lt;=FinPlan!$D$707,PPMT(FinPlan!$D$708/12,1,FinPlan!$D$707+1-D341,G340*(-1000),0)/1000,)</f>
        <v>0</v>
      </c>
      <c r="I341" s="740">
        <f>IF(D341&lt;=FinPlan!$D$707,IPMT(FinPlan!$D$708/12,1,FinPlan!$D$707,G340*(-1000),0)/1000,)</f>
        <v>0</v>
      </c>
      <c r="L341" s="738">
        <f t="shared" si="130"/>
        <v>0</v>
      </c>
      <c r="M341" s="741">
        <f>IF(E341&lt;=0,0,1/(1+E341*FinPlan!$D$708/365))</f>
        <v>1</v>
      </c>
      <c r="N341" s="664">
        <f t="shared" si="131"/>
        <v>0</v>
      </c>
      <c r="O341" s="738">
        <f t="shared" si="126"/>
        <v>0</v>
      </c>
      <c r="P341" s="754"/>
      <c r="R341">
        <f t="shared" si="132"/>
        <v>2214</v>
      </c>
      <c r="S341" s="743">
        <f t="shared" si="127"/>
        <v>0</v>
      </c>
      <c r="T341" s="744">
        <f t="shared" si="128"/>
        <v>0</v>
      </c>
      <c r="U341" s="744">
        <f t="shared" si="133"/>
        <v>0</v>
      </c>
      <c r="V341" s="745"/>
      <c r="W341">
        <f t="shared" si="147"/>
        <v>2214</v>
      </c>
      <c r="X341" s="745">
        <v>0</v>
      </c>
      <c r="Y341" s="745"/>
      <c r="Z341" s="745"/>
      <c r="AA341">
        <f t="shared" si="122"/>
        <v>1926</v>
      </c>
      <c r="AE341">
        <f t="shared" si="134"/>
        <v>1926</v>
      </c>
      <c r="AF341">
        <f t="shared" si="135"/>
        <v>3</v>
      </c>
      <c r="AG341">
        <f t="shared" si="123"/>
        <v>0</v>
      </c>
      <c r="AH341">
        <f t="shared" si="124"/>
        <v>0</v>
      </c>
      <c r="AJ341">
        <f t="shared" si="136"/>
        <v>2214</v>
      </c>
      <c r="AK341" s="594">
        <f>SUM($X$27:X341)</f>
        <v>0</v>
      </c>
      <c r="AL341" s="594">
        <f>SUM($S$27:S341)</f>
        <v>0</v>
      </c>
      <c r="AM341" s="594">
        <f t="shared" si="137"/>
        <v>0</v>
      </c>
      <c r="AN341" s="594">
        <f t="shared" si="138"/>
        <v>0</v>
      </c>
      <c r="AO341" s="594">
        <f t="shared" si="139"/>
        <v>0</v>
      </c>
      <c r="AP341" s="594">
        <f t="shared" si="144"/>
        <v>0</v>
      </c>
      <c r="AQ341">
        <f t="shared" si="140"/>
        <v>0</v>
      </c>
      <c r="AY341" s="749">
        <f>AZ341*(FinPlan!$D$710/12)</f>
        <v>0</v>
      </c>
      <c r="AZ341" s="738">
        <f>G340*FinPlan!$D$709</f>
        <v>0</v>
      </c>
      <c r="BJ341" s="736"/>
      <c r="BK341" s="610">
        <f t="shared" si="145"/>
        <v>315</v>
      </c>
      <c r="BM341" s="612">
        <f t="shared" si="148"/>
        <v>9556</v>
      </c>
      <c r="BO341" s="612">
        <f t="shared" si="149"/>
        <v>9587</v>
      </c>
      <c r="BQ341" s="610">
        <f t="shared" si="150"/>
        <v>31</v>
      </c>
      <c r="BS341">
        <f t="shared" si="146"/>
        <v>1926</v>
      </c>
      <c r="BY341">
        <f t="shared" si="141"/>
        <v>1926</v>
      </c>
    </row>
    <row r="342" spans="2:77" x14ac:dyDescent="0.2">
      <c r="B342" s="755">
        <f t="shared" si="129"/>
        <v>317</v>
      </c>
      <c r="C342" s="736">
        <f t="shared" si="142"/>
        <v>9617</v>
      </c>
      <c r="D342" s="610">
        <f t="shared" si="143"/>
        <v>316</v>
      </c>
      <c r="E342" s="737">
        <f t="shared" si="151"/>
        <v>30</v>
      </c>
      <c r="F342" s="737">
        <f>SUM($E$27:E342)</f>
        <v>9617</v>
      </c>
      <c r="G342" s="738">
        <f t="shared" si="125"/>
        <v>0</v>
      </c>
      <c r="H342" s="739">
        <f>IF(D342&lt;=FinPlan!$D$707,PPMT(FinPlan!$D$708/12,1,FinPlan!$D$707+1-D342,G341*(-1000),0)/1000,)</f>
        <v>0</v>
      </c>
      <c r="I342" s="740">
        <f>IF(D342&lt;=FinPlan!$D$707,IPMT(FinPlan!$D$708/12,1,FinPlan!$D$707,G341*(-1000),0)/1000,)</f>
        <v>0</v>
      </c>
      <c r="L342" s="738">
        <f t="shared" si="130"/>
        <v>0</v>
      </c>
      <c r="M342" s="741">
        <f>IF(E342&lt;=0,0,1/(1+E342*FinPlan!$D$708/365))</f>
        <v>1</v>
      </c>
      <c r="N342" s="664">
        <f t="shared" si="131"/>
        <v>0</v>
      </c>
      <c r="O342" s="738">
        <f t="shared" si="126"/>
        <v>0</v>
      </c>
      <c r="P342" s="754"/>
      <c r="R342">
        <f t="shared" si="132"/>
        <v>2215</v>
      </c>
      <c r="S342" s="743">
        <f t="shared" si="127"/>
        <v>0</v>
      </c>
      <c r="T342" s="744">
        <f t="shared" si="128"/>
        <v>0</v>
      </c>
      <c r="U342" s="744">
        <f t="shared" si="133"/>
        <v>0</v>
      </c>
      <c r="V342" s="745"/>
      <c r="W342">
        <f t="shared" si="147"/>
        <v>2215</v>
      </c>
      <c r="X342" s="745">
        <v>0</v>
      </c>
      <c r="Y342" s="745"/>
      <c r="Z342" s="745"/>
      <c r="AA342">
        <f t="shared" si="122"/>
        <v>1926</v>
      </c>
      <c r="AE342">
        <f t="shared" si="134"/>
        <v>1926</v>
      </c>
      <c r="AF342">
        <f t="shared" si="135"/>
        <v>4</v>
      </c>
      <c r="AG342">
        <f t="shared" si="123"/>
        <v>0</v>
      </c>
      <c r="AH342">
        <f t="shared" si="124"/>
        <v>0</v>
      </c>
      <c r="AJ342">
        <f t="shared" si="136"/>
        <v>2215</v>
      </c>
      <c r="AK342" s="594">
        <f>SUM($X$27:X342)</f>
        <v>0</v>
      </c>
      <c r="AL342" s="594">
        <f>SUM($S$27:S342)</f>
        <v>0</v>
      </c>
      <c r="AM342" s="594">
        <f t="shared" si="137"/>
        <v>0</v>
      </c>
      <c r="AN342" s="594">
        <f t="shared" si="138"/>
        <v>0</v>
      </c>
      <c r="AO342" s="594">
        <f t="shared" si="139"/>
        <v>0</v>
      </c>
      <c r="AP342" s="594">
        <f t="shared" si="144"/>
        <v>0</v>
      </c>
      <c r="AQ342">
        <f t="shared" si="140"/>
        <v>0</v>
      </c>
      <c r="AY342" s="749">
        <f>AZ342*(FinPlan!$D$710/12)</f>
        <v>0</v>
      </c>
      <c r="AZ342" s="738">
        <f>G341*FinPlan!$D$709</f>
        <v>0</v>
      </c>
      <c r="BJ342" s="736"/>
      <c r="BK342" s="610">
        <f t="shared" si="145"/>
        <v>316</v>
      </c>
      <c r="BM342" s="612">
        <f t="shared" si="148"/>
        <v>9587</v>
      </c>
      <c r="BO342" s="612">
        <f t="shared" si="149"/>
        <v>9617</v>
      </c>
      <c r="BQ342" s="610">
        <f t="shared" si="150"/>
        <v>30</v>
      </c>
      <c r="BS342">
        <f t="shared" si="146"/>
        <v>1926</v>
      </c>
      <c r="BY342">
        <f t="shared" si="141"/>
        <v>1926</v>
      </c>
    </row>
    <row r="343" spans="2:77" x14ac:dyDescent="0.2">
      <c r="B343" s="755">
        <f t="shared" si="129"/>
        <v>318</v>
      </c>
      <c r="C343" s="736">
        <f t="shared" si="142"/>
        <v>9648</v>
      </c>
      <c r="D343" s="610">
        <f t="shared" si="143"/>
        <v>317</v>
      </c>
      <c r="E343" s="737">
        <f t="shared" si="151"/>
        <v>31</v>
      </c>
      <c r="F343" s="737">
        <f>SUM($E$27:E343)</f>
        <v>9648</v>
      </c>
      <c r="G343" s="738">
        <f t="shared" si="125"/>
        <v>0</v>
      </c>
      <c r="H343" s="739">
        <f>IF(D343&lt;=FinPlan!$D$707,PPMT(FinPlan!$D$708/12,1,FinPlan!$D$707+1-D343,G342*(-1000),0)/1000,)</f>
        <v>0</v>
      </c>
      <c r="I343" s="740">
        <f>IF(D343&lt;=FinPlan!$D$707,IPMT(FinPlan!$D$708/12,1,FinPlan!$D$707,G342*(-1000),0)/1000,)</f>
        <v>0</v>
      </c>
      <c r="L343" s="738">
        <f t="shared" si="130"/>
        <v>0</v>
      </c>
      <c r="M343" s="741">
        <f>IF(E343&lt;=0,0,1/(1+E343*FinPlan!$D$708/365))</f>
        <v>1</v>
      </c>
      <c r="N343" s="664">
        <f t="shared" si="131"/>
        <v>0</v>
      </c>
      <c r="O343" s="738">
        <f t="shared" si="126"/>
        <v>0</v>
      </c>
      <c r="P343" s="754"/>
      <c r="R343">
        <f t="shared" si="132"/>
        <v>2216</v>
      </c>
      <c r="S343" s="743">
        <f t="shared" si="127"/>
        <v>0</v>
      </c>
      <c r="T343" s="744">
        <f t="shared" si="128"/>
        <v>0</v>
      </c>
      <c r="U343" s="744">
        <f t="shared" si="133"/>
        <v>0</v>
      </c>
      <c r="V343" s="745"/>
      <c r="W343">
        <f t="shared" si="147"/>
        <v>2216</v>
      </c>
      <c r="X343" s="745">
        <v>0</v>
      </c>
      <c r="Y343" s="745"/>
      <c r="Z343" s="745"/>
      <c r="AA343">
        <f t="shared" si="122"/>
        <v>1926</v>
      </c>
      <c r="AE343">
        <f t="shared" si="134"/>
        <v>1926</v>
      </c>
      <c r="AF343">
        <f t="shared" si="135"/>
        <v>5</v>
      </c>
      <c r="AG343">
        <f t="shared" si="123"/>
        <v>0</v>
      </c>
      <c r="AH343">
        <f t="shared" si="124"/>
        <v>0</v>
      </c>
      <c r="AJ343">
        <f t="shared" si="136"/>
        <v>2216</v>
      </c>
      <c r="AK343" s="594">
        <f>SUM($X$27:X343)</f>
        <v>0</v>
      </c>
      <c r="AL343" s="594">
        <f>SUM($S$27:S343)</f>
        <v>0</v>
      </c>
      <c r="AM343" s="594">
        <f t="shared" si="137"/>
        <v>0</v>
      </c>
      <c r="AN343" s="594">
        <f t="shared" si="138"/>
        <v>0</v>
      </c>
      <c r="AO343" s="594">
        <f t="shared" si="139"/>
        <v>0</v>
      </c>
      <c r="AP343" s="594">
        <f t="shared" si="144"/>
        <v>0</v>
      </c>
      <c r="AQ343">
        <f t="shared" si="140"/>
        <v>0</v>
      </c>
      <c r="AY343" s="749">
        <f>AZ343*(FinPlan!$D$710/12)</f>
        <v>0</v>
      </c>
      <c r="AZ343" s="738">
        <f>G342*FinPlan!$D$709</f>
        <v>0</v>
      </c>
      <c r="BJ343" s="736"/>
      <c r="BK343" s="610">
        <f t="shared" si="145"/>
        <v>317</v>
      </c>
      <c r="BM343" s="612">
        <f t="shared" si="148"/>
        <v>9617</v>
      </c>
      <c r="BO343" s="612">
        <f t="shared" si="149"/>
        <v>9648</v>
      </c>
      <c r="BQ343" s="610">
        <f t="shared" si="150"/>
        <v>31</v>
      </c>
      <c r="BS343">
        <f t="shared" si="146"/>
        <v>1926</v>
      </c>
      <c r="BY343">
        <f t="shared" si="141"/>
        <v>1926</v>
      </c>
    </row>
    <row r="344" spans="2:77" x14ac:dyDescent="0.2">
      <c r="B344" s="755">
        <f t="shared" si="129"/>
        <v>319</v>
      </c>
      <c r="C344" s="736">
        <f t="shared" si="142"/>
        <v>9678</v>
      </c>
      <c r="D344" s="610">
        <f t="shared" si="143"/>
        <v>318</v>
      </c>
      <c r="E344" s="737">
        <f t="shared" si="151"/>
        <v>30</v>
      </c>
      <c r="F344" s="737">
        <f>SUM($E$27:E344)</f>
        <v>9678</v>
      </c>
      <c r="G344" s="738">
        <f t="shared" si="125"/>
        <v>0</v>
      </c>
      <c r="H344" s="739">
        <f>IF(D344&lt;=FinPlan!$D$707,PPMT(FinPlan!$D$708/12,1,FinPlan!$D$707+1-D344,G343*(-1000),0)/1000,)</f>
        <v>0</v>
      </c>
      <c r="I344" s="740">
        <f>IF(D344&lt;=FinPlan!$D$707,IPMT(FinPlan!$D$708/12,1,FinPlan!$D$707,G343*(-1000),0)/1000,)</f>
        <v>0</v>
      </c>
      <c r="L344" s="738">
        <f t="shared" si="130"/>
        <v>0</v>
      </c>
      <c r="M344" s="741">
        <f>IF(E344&lt;=0,0,1/(1+E344*FinPlan!$D$708/365))</f>
        <v>1</v>
      </c>
      <c r="N344" s="664">
        <f t="shared" si="131"/>
        <v>0</v>
      </c>
      <c r="O344" s="738">
        <f t="shared" si="126"/>
        <v>0</v>
      </c>
      <c r="P344" s="754"/>
      <c r="R344">
        <f t="shared" si="132"/>
        <v>2217</v>
      </c>
      <c r="S344" s="743">
        <f t="shared" si="127"/>
        <v>0</v>
      </c>
      <c r="T344" s="744">
        <f t="shared" si="128"/>
        <v>0</v>
      </c>
      <c r="U344" s="744">
        <f t="shared" si="133"/>
        <v>0</v>
      </c>
      <c r="V344" s="745"/>
      <c r="W344">
        <f t="shared" si="147"/>
        <v>2217</v>
      </c>
      <c r="X344" s="745">
        <v>0</v>
      </c>
      <c r="Y344" s="745"/>
      <c r="Z344" s="745"/>
      <c r="AA344">
        <f t="shared" si="122"/>
        <v>1926</v>
      </c>
      <c r="AE344">
        <f t="shared" si="134"/>
        <v>1926</v>
      </c>
      <c r="AF344">
        <f t="shared" si="135"/>
        <v>6</v>
      </c>
      <c r="AG344">
        <f t="shared" si="123"/>
        <v>0</v>
      </c>
      <c r="AH344">
        <f t="shared" si="124"/>
        <v>0</v>
      </c>
      <c r="AJ344">
        <f t="shared" si="136"/>
        <v>2217</v>
      </c>
      <c r="AK344" s="594">
        <f>SUM($X$27:X344)</f>
        <v>0</v>
      </c>
      <c r="AL344" s="594">
        <f>SUM($S$27:S344)</f>
        <v>0</v>
      </c>
      <c r="AM344" s="594">
        <f t="shared" si="137"/>
        <v>0</v>
      </c>
      <c r="AN344" s="594">
        <f t="shared" si="138"/>
        <v>0</v>
      </c>
      <c r="AO344" s="594">
        <f t="shared" si="139"/>
        <v>0</v>
      </c>
      <c r="AP344" s="594">
        <f t="shared" si="144"/>
        <v>0</v>
      </c>
      <c r="AQ344">
        <f t="shared" si="140"/>
        <v>0</v>
      </c>
      <c r="AY344" s="749">
        <f>AZ344*(FinPlan!$D$710/12)</f>
        <v>0</v>
      </c>
      <c r="AZ344" s="738">
        <f>G343*FinPlan!$D$709</f>
        <v>0</v>
      </c>
      <c r="BJ344" s="736"/>
      <c r="BK344" s="610">
        <f t="shared" si="145"/>
        <v>318</v>
      </c>
      <c r="BM344" s="612">
        <f t="shared" si="148"/>
        <v>9648</v>
      </c>
      <c r="BO344" s="612">
        <f t="shared" si="149"/>
        <v>9678</v>
      </c>
      <c r="BQ344" s="610">
        <f t="shared" si="150"/>
        <v>30</v>
      </c>
      <c r="BS344">
        <f t="shared" si="146"/>
        <v>1926</v>
      </c>
      <c r="BY344">
        <f t="shared" si="141"/>
        <v>1926</v>
      </c>
    </row>
    <row r="345" spans="2:77" x14ac:dyDescent="0.2">
      <c r="B345" s="755">
        <f t="shared" si="129"/>
        <v>320</v>
      </c>
      <c r="C345" s="736">
        <f t="shared" si="142"/>
        <v>9709</v>
      </c>
      <c r="D345" s="610">
        <f t="shared" si="143"/>
        <v>319</v>
      </c>
      <c r="E345" s="737">
        <f t="shared" si="151"/>
        <v>31</v>
      </c>
      <c r="F345" s="737">
        <f>SUM($E$27:E345)</f>
        <v>9709</v>
      </c>
      <c r="G345" s="738">
        <f t="shared" si="125"/>
        <v>0</v>
      </c>
      <c r="H345" s="739">
        <f>IF(D345&lt;=FinPlan!$D$707,PPMT(FinPlan!$D$708/12,1,FinPlan!$D$707+1-D345,G344*(-1000),0)/1000,)</f>
        <v>0</v>
      </c>
      <c r="I345" s="740">
        <f>IF(D345&lt;=FinPlan!$D$707,IPMT(FinPlan!$D$708/12,1,FinPlan!$D$707,G344*(-1000),0)/1000,)</f>
        <v>0</v>
      </c>
      <c r="L345" s="738">
        <f t="shared" si="130"/>
        <v>0</v>
      </c>
      <c r="M345" s="741">
        <f>IF(E345&lt;=0,0,1/(1+E345*FinPlan!$D$708/365))</f>
        <v>1</v>
      </c>
      <c r="N345" s="664">
        <f t="shared" si="131"/>
        <v>0</v>
      </c>
      <c r="O345" s="738">
        <f t="shared" si="126"/>
        <v>0</v>
      </c>
      <c r="P345" s="754"/>
      <c r="R345">
        <f t="shared" si="132"/>
        <v>2218</v>
      </c>
      <c r="S345" s="743">
        <f t="shared" si="127"/>
        <v>0</v>
      </c>
      <c r="T345" s="744">
        <f t="shared" si="128"/>
        <v>0</v>
      </c>
      <c r="U345" s="744">
        <f t="shared" si="133"/>
        <v>0</v>
      </c>
      <c r="V345" s="745"/>
      <c r="W345">
        <f t="shared" si="147"/>
        <v>2218</v>
      </c>
      <c r="X345" s="745">
        <v>0</v>
      </c>
      <c r="Y345" s="745"/>
      <c r="Z345" s="745"/>
      <c r="AA345">
        <f t="shared" si="122"/>
        <v>1926</v>
      </c>
      <c r="AE345">
        <f t="shared" si="134"/>
        <v>1926</v>
      </c>
      <c r="AF345">
        <f t="shared" si="135"/>
        <v>7</v>
      </c>
      <c r="AG345">
        <f t="shared" si="123"/>
        <v>0</v>
      </c>
      <c r="AH345">
        <f t="shared" si="124"/>
        <v>0</v>
      </c>
      <c r="AJ345">
        <f t="shared" si="136"/>
        <v>2218</v>
      </c>
      <c r="AK345" s="594">
        <f>SUM($X$27:X345)</f>
        <v>0</v>
      </c>
      <c r="AL345" s="594">
        <f>SUM($S$27:S345)</f>
        <v>0</v>
      </c>
      <c r="AM345" s="594">
        <f t="shared" si="137"/>
        <v>0</v>
      </c>
      <c r="AN345" s="594">
        <f t="shared" si="138"/>
        <v>0</v>
      </c>
      <c r="AO345" s="594">
        <f t="shared" si="139"/>
        <v>0</v>
      </c>
      <c r="AP345" s="594">
        <f t="shared" si="144"/>
        <v>0</v>
      </c>
      <c r="AQ345">
        <f t="shared" si="140"/>
        <v>0</v>
      </c>
      <c r="AY345" s="749">
        <f>AZ345*(FinPlan!$D$710/12)</f>
        <v>0</v>
      </c>
      <c r="AZ345" s="738">
        <f>G344*FinPlan!$D$709</f>
        <v>0</v>
      </c>
      <c r="BJ345" s="736"/>
      <c r="BK345" s="610">
        <f t="shared" si="145"/>
        <v>319</v>
      </c>
      <c r="BM345" s="612">
        <f t="shared" si="148"/>
        <v>9678</v>
      </c>
      <c r="BO345" s="612">
        <f t="shared" si="149"/>
        <v>9709</v>
      </c>
      <c r="BQ345" s="610">
        <f t="shared" si="150"/>
        <v>31</v>
      </c>
      <c r="BS345">
        <f t="shared" si="146"/>
        <v>1926</v>
      </c>
      <c r="BY345">
        <f t="shared" si="141"/>
        <v>1926</v>
      </c>
    </row>
    <row r="346" spans="2:77" x14ac:dyDescent="0.2">
      <c r="B346" s="755">
        <f t="shared" si="129"/>
        <v>321</v>
      </c>
      <c r="C346" s="736">
        <f t="shared" si="142"/>
        <v>9740</v>
      </c>
      <c r="D346" s="610">
        <f t="shared" si="143"/>
        <v>320</v>
      </c>
      <c r="E346" s="737">
        <f t="shared" si="151"/>
        <v>31</v>
      </c>
      <c r="F346" s="737">
        <f>SUM($E$27:E346)</f>
        <v>9740</v>
      </c>
      <c r="G346" s="738">
        <f t="shared" si="125"/>
        <v>0</v>
      </c>
      <c r="H346" s="739">
        <f>IF(D346&lt;=FinPlan!$D$707,PPMT(FinPlan!$D$708/12,1,FinPlan!$D$707+1-D346,G345*(-1000),0)/1000,)</f>
        <v>0</v>
      </c>
      <c r="I346" s="740">
        <f>IF(D346&lt;=FinPlan!$D$707,IPMT(FinPlan!$D$708/12,1,FinPlan!$D$707,G345*(-1000),0)/1000,)</f>
        <v>0</v>
      </c>
      <c r="L346" s="738">
        <f t="shared" si="130"/>
        <v>0</v>
      </c>
      <c r="M346" s="741">
        <f>IF(E346&lt;=0,0,1/(1+E346*FinPlan!$D$708/365))</f>
        <v>1</v>
      </c>
      <c r="N346" s="664">
        <f t="shared" si="131"/>
        <v>0</v>
      </c>
      <c r="O346" s="738">
        <f t="shared" si="126"/>
        <v>0</v>
      </c>
      <c r="P346" s="754"/>
      <c r="R346">
        <f t="shared" si="132"/>
        <v>2219</v>
      </c>
      <c r="S346" s="743">
        <f t="shared" si="127"/>
        <v>0</v>
      </c>
      <c r="T346" s="744">
        <f t="shared" si="128"/>
        <v>0</v>
      </c>
      <c r="U346" s="744">
        <f t="shared" si="133"/>
        <v>0</v>
      </c>
      <c r="V346" s="745"/>
      <c r="W346">
        <f t="shared" si="147"/>
        <v>2219</v>
      </c>
      <c r="X346" s="745">
        <v>0</v>
      </c>
      <c r="Y346" s="745"/>
      <c r="Z346" s="745"/>
      <c r="AA346">
        <f t="shared" ref="AA346:AA409" si="152">YEAR(C346)</f>
        <v>1926</v>
      </c>
      <c r="AE346">
        <f t="shared" si="134"/>
        <v>1926</v>
      </c>
      <c r="AF346">
        <f t="shared" si="135"/>
        <v>8</v>
      </c>
      <c r="AG346">
        <f t="shared" ref="AG346:AG409" si="153">IF(AND(ABS(G346)&lt;0.1,H346&gt;0.1),YEAR(C346),0)</f>
        <v>0</v>
      </c>
      <c r="AH346">
        <f t="shared" ref="AH346:AH409" si="154">IF(AND(ABS(G346)&lt;0.1,H346&gt;0.1),MONTH(C346),0)</f>
        <v>0</v>
      </c>
      <c r="AJ346">
        <f t="shared" si="136"/>
        <v>2219</v>
      </c>
      <c r="AK346" s="594">
        <f>SUM($X$27:X346)</f>
        <v>0</v>
      </c>
      <c r="AL346" s="594">
        <f>SUM($S$27:S346)</f>
        <v>0</v>
      </c>
      <c r="AM346" s="594">
        <f t="shared" si="137"/>
        <v>0</v>
      </c>
      <c r="AN346" s="594">
        <f t="shared" si="138"/>
        <v>0</v>
      </c>
      <c r="AO346" s="594">
        <f t="shared" si="139"/>
        <v>0</v>
      </c>
      <c r="AP346" s="594">
        <f t="shared" si="144"/>
        <v>0</v>
      </c>
      <c r="AQ346">
        <f t="shared" si="140"/>
        <v>0</v>
      </c>
      <c r="AY346" s="749">
        <f>AZ346*(FinPlan!$D$710/12)</f>
        <v>0</v>
      </c>
      <c r="AZ346" s="738">
        <f>G345*FinPlan!$D$709</f>
        <v>0</v>
      </c>
      <c r="BJ346" s="736"/>
      <c r="BK346" s="610">
        <f t="shared" si="145"/>
        <v>320</v>
      </c>
      <c r="BM346" s="612">
        <f t="shared" si="148"/>
        <v>9709</v>
      </c>
      <c r="BO346" s="612">
        <f t="shared" si="149"/>
        <v>9740</v>
      </c>
      <c r="BQ346" s="610">
        <f t="shared" si="150"/>
        <v>31</v>
      </c>
      <c r="BS346">
        <f t="shared" si="146"/>
        <v>1926</v>
      </c>
      <c r="BY346">
        <f t="shared" si="141"/>
        <v>1926</v>
      </c>
    </row>
    <row r="347" spans="2:77" x14ac:dyDescent="0.2">
      <c r="B347" s="755">
        <f t="shared" si="129"/>
        <v>322</v>
      </c>
      <c r="C347" s="736">
        <f t="shared" si="142"/>
        <v>9770</v>
      </c>
      <c r="D347" s="610">
        <f t="shared" si="143"/>
        <v>321</v>
      </c>
      <c r="E347" s="737">
        <f t="shared" si="151"/>
        <v>30</v>
      </c>
      <c r="F347" s="737">
        <f>SUM($E$27:E347)</f>
        <v>9770</v>
      </c>
      <c r="G347" s="738">
        <f t="shared" ref="G347:G410" si="155">G346-H347</f>
        <v>0</v>
      </c>
      <c r="H347" s="739">
        <f>IF(D347&lt;=FinPlan!$D$707,PPMT(FinPlan!$D$708/12,1,FinPlan!$D$707+1-D347,G346*(-1000),0)/1000,)</f>
        <v>0</v>
      </c>
      <c r="I347" s="740">
        <f>IF(D347&lt;=FinPlan!$D$707,IPMT(FinPlan!$D$708/12,1,FinPlan!$D$707,G346*(-1000),0)/1000,)</f>
        <v>0</v>
      </c>
      <c r="L347" s="738">
        <f t="shared" si="130"/>
        <v>0</v>
      </c>
      <c r="M347" s="741">
        <f>IF(E347&lt;=0,0,1/(1+E347*FinPlan!$D$708/365))</f>
        <v>1</v>
      </c>
      <c r="N347" s="664">
        <f t="shared" si="131"/>
        <v>0</v>
      </c>
      <c r="O347" s="738">
        <f t="shared" ref="O347:O410" si="156">L347*N347</f>
        <v>0</v>
      </c>
      <c r="P347" s="754"/>
      <c r="R347">
        <f t="shared" si="132"/>
        <v>2220</v>
      </c>
      <c r="S347" s="743">
        <f t="shared" ref="S347:S410" si="157">SUMIF($AA$27:$AA$430,R347,$H$27:$H$430)</f>
        <v>0</v>
      </c>
      <c r="T347" s="744">
        <f t="shared" ref="T347:T410" si="158">SUMIF($AA$27:$AA$430,R347,$I$27:$I$430)</f>
        <v>0</v>
      </c>
      <c r="U347" s="744">
        <f t="shared" si="133"/>
        <v>0</v>
      </c>
      <c r="V347" s="745"/>
      <c r="W347">
        <f t="shared" si="147"/>
        <v>2220</v>
      </c>
      <c r="X347" s="745">
        <v>0</v>
      </c>
      <c r="Y347" s="745"/>
      <c r="Z347" s="745"/>
      <c r="AA347">
        <f t="shared" si="152"/>
        <v>1926</v>
      </c>
      <c r="AE347">
        <f t="shared" si="134"/>
        <v>1926</v>
      </c>
      <c r="AF347">
        <f t="shared" si="135"/>
        <v>9</v>
      </c>
      <c r="AG347">
        <f t="shared" si="153"/>
        <v>0</v>
      </c>
      <c r="AH347">
        <f t="shared" si="154"/>
        <v>0</v>
      </c>
      <c r="AJ347">
        <f t="shared" si="136"/>
        <v>2220</v>
      </c>
      <c r="AK347" s="594">
        <f>SUM($X$27:X347)</f>
        <v>0</v>
      </c>
      <c r="AL347" s="594">
        <f>SUM($S$27:S347)</f>
        <v>0</v>
      </c>
      <c r="AM347" s="594">
        <f t="shared" si="137"/>
        <v>0</v>
      </c>
      <c r="AN347" s="594">
        <f t="shared" si="138"/>
        <v>0</v>
      </c>
      <c r="AO347" s="594">
        <f t="shared" si="139"/>
        <v>0</v>
      </c>
      <c r="AP347" s="594">
        <f t="shared" si="144"/>
        <v>0</v>
      </c>
      <c r="AQ347">
        <f t="shared" si="140"/>
        <v>0</v>
      </c>
      <c r="AY347" s="749">
        <f>AZ347*(FinPlan!$D$710/12)</f>
        <v>0</v>
      </c>
      <c r="AZ347" s="738">
        <f>G346*FinPlan!$D$709</f>
        <v>0</v>
      </c>
      <c r="BJ347" s="736"/>
      <c r="BK347" s="610">
        <f t="shared" si="145"/>
        <v>321</v>
      </c>
      <c r="BM347" s="612">
        <f t="shared" si="148"/>
        <v>9740</v>
      </c>
      <c r="BO347" s="612">
        <f t="shared" si="149"/>
        <v>9770</v>
      </c>
      <c r="BQ347" s="610">
        <f t="shared" si="150"/>
        <v>30</v>
      </c>
      <c r="BS347">
        <f t="shared" si="146"/>
        <v>1926</v>
      </c>
      <c r="BY347">
        <f t="shared" si="141"/>
        <v>1926</v>
      </c>
    </row>
    <row r="348" spans="2:77" x14ac:dyDescent="0.2">
      <c r="B348" s="755">
        <f t="shared" ref="B348:B411" si="159">B347+1</f>
        <v>323</v>
      </c>
      <c r="C348" s="736">
        <f t="shared" si="142"/>
        <v>9801</v>
      </c>
      <c r="D348" s="610">
        <f t="shared" si="143"/>
        <v>322</v>
      </c>
      <c r="E348" s="737">
        <f t="shared" si="151"/>
        <v>31</v>
      </c>
      <c r="F348" s="737">
        <f>SUM($E$27:E348)</f>
        <v>9801</v>
      </c>
      <c r="G348" s="738">
        <f t="shared" si="155"/>
        <v>0</v>
      </c>
      <c r="H348" s="739">
        <f>IF(D348&lt;=FinPlan!$D$707,PPMT(FinPlan!$D$708/12,1,FinPlan!$D$707+1-D348,G347*(-1000),0)/1000,)</f>
        <v>0</v>
      </c>
      <c r="I348" s="740">
        <f>IF(D348&lt;=FinPlan!$D$707,IPMT(FinPlan!$D$708/12,1,FinPlan!$D$707,G347*(-1000),0)/1000,)</f>
        <v>0</v>
      </c>
      <c r="L348" s="738">
        <f t="shared" ref="L348:L411" si="160">SUM(H348:I348)</f>
        <v>0</v>
      </c>
      <c r="M348" s="741">
        <f>IF(E348&lt;=0,0,1/(1+E348*FinPlan!$D$708/365))</f>
        <v>1</v>
      </c>
      <c r="N348" s="664">
        <f t="shared" ref="N348:N411" si="161">N347*M348</f>
        <v>0</v>
      </c>
      <c r="O348" s="738">
        <f t="shared" si="156"/>
        <v>0</v>
      </c>
      <c r="P348" s="754"/>
      <c r="R348">
        <f t="shared" ref="R348:R411" si="162">R347+1</f>
        <v>2221</v>
      </c>
      <c r="S348" s="743">
        <f t="shared" si="157"/>
        <v>0</v>
      </c>
      <c r="T348" s="744">
        <f t="shared" si="158"/>
        <v>0</v>
      </c>
      <c r="U348" s="744">
        <f t="shared" ref="U348:U411" si="163">AP348</f>
        <v>0</v>
      </c>
      <c r="V348" s="745"/>
      <c r="W348">
        <f t="shared" si="147"/>
        <v>2221</v>
      </c>
      <c r="X348" s="745">
        <v>0</v>
      </c>
      <c r="Y348" s="745"/>
      <c r="Z348" s="745"/>
      <c r="AA348">
        <f t="shared" si="152"/>
        <v>1926</v>
      </c>
      <c r="AE348">
        <f t="shared" ref="AE348:AE411" si="164">YEAR(C348)</f>
        <v>1926</v>
      </c>
      <c r="AF348">
        <f t="shared" ref="AF348:AF411" si="165">MONTH(C348)</f>
        <v>10</v>
      </c>
      <c r="AG348">
        <f t="shared" si="153"/>
        <v>0</v>
      </c>
      <c r="AH348">
        <f t="shared" si="154"/>
        <v>0</v>
      </c>
      <c r="AJ348">
        <f t="shared" ref="AJ348:AJ411" si="166">R348</f>
        <v>2221</v>
      </c>
      <c r="AK348" s="594">
        <f>SUM($X$27:X348)</f>
        <v>0</v>
      </c>
      <c r="AL348" s="594">
        <f>SUM($S$27:S348)</f>
        <v>0</v>
      </c>
      <c r="AM348" s="594">
        <f t="shared" ref="AM348:AM411" si="167">S348</f>
        <v>0</v>
      </c>
      <c r="AN348" s="594">
        <f t="shared" ref="AN348:AN411" si="168">AK348-AL348</f>
        <v>0</v>
      </c>
      <c r="AO348" s="594">
        <f t="shared" ref="AO348:AO411" si="169">IF(AND(AN347&gt;0,AQ348=0),12,AQ348)</f>
        <v>0</v>
      </c>
      <c r="AP348" s="594">
        <f t="shared" si="144"/>
        <v>0</v>
      </c>
      <c r="AQ348">
        <f t="shared" ref="AQ348:AQ411" si="170">SUMIF($AE$26:$AE$430,AJ348,$AH$26:$AH$430)</f>
        <v>0</v>
      </c>
      <c r="AY348" s="749">
        <f>AZ348*(FinPlan!$D$710/12)</f>
        <v>0</v>
      </c>
      <c r="AZ348" s="738">
        <f>G347*FinPlan!$D$709</f>
        <v>0</v>
      </c>
      <c r="BJ348" s="736"/>
      <c r="BK348" s="610">
        <f t="shared" si="145"/>
        <v>322</v>
      </c>
      <c r="BM348" s="612">
        <f t="shared" si="148"/>
        <v>9770</v>
      </c>
      <c r="BO348" s="612">
        <f t="shared" si="149"/>
        <v>9801</v>
      </c>
      <c r="BQ348" s="610">
        <f t="shared" si="150"/>
        <v>31</v>
      </c>
      <c r="BS348">
        <f t="shared" si="146"/>
        <v>1926</v>
      </c>
      <c r="BY348">
        <f t="shared" ref="BY348:BY411" si="171">YEAR(C348)</f>
        <v>1926</v>
      </c>
    </row>
    <row r="349" spans="2:77" x14ac:dyDescent="0.2">
      <c r="B349" s="755">
        <f t="shared" si="159"/>
        <v>324</v>
      </c>
      <c r="C349" s="736">
        <f t="shared" ref="C349:C412" si="172">BO349</f>
        <v>9831</v>
      </c>
      <c r="D349" s="610">
        <f t="shared" ref="D349:D412" si="173">D348+1</f>
        <v>323</v>
      </c>
      <c r="E349" s="737">
        <f t="shared" si="151"/>
        <v>30</v>
      </c>
      <c r="F349" s="737">
        <f>SUM($E$27:E349)</f>
        <v>9831</v>
      </c>
      <c r="G349" s="738">
        <f t="shared" si="155"/>
        <v>0</v>
      </c>
      <c r="H349" s="739">
        <f>IF(D349&lt;=FinPlan!$D$707,PPMT(FinPlan!$D$708/12,1,FinPlan!$D$707+1-D349,G348*(-1000),0)/1000,)</f>
        <v>0</v>
      </c>
      <c r="I349" s="740">
        <f>IF(D349&lt;=FinPlan!$D$707,IPMT(FinPlan!$D$708/12,1,FinPlan!$D$707,G348*(-1000),0)/1000,)</f>
        <v>0</v>
      </c>
      <c r="L349" s="738">
        <f t="shared" si="160"/>
        <v>0</v>
      </c>
      <c r="M349" s="741">
        <f>IF(E349&lt;=0,0,1/(1+E349*FinPlan!$D$708/365))</f>
        <v>1</v>
      </c>
      <c r="N349" s="664">
        <f t="shared" si="161"/>
        <v>0</v>
      </c>
      <c r="O349" s="738">
        <f t="shared" si="156"/>
        <v>0</v>
      </c>
      <c r="P349" s="754"/>
      <c r="R349">
        <f t="shared" si="162"/>
        <v>2222</v>
      </c>
      <c r="S349" s="743">
        <f t="shared" si="157"/>
        <v>0</v>
      </c>
      <c r="T349" s="744">
        <f t="shared" si="158"/>
        <v>0</v>
      </c>
      <c r="U349" s="744">
        <f t="shared" si="163"/>
        <v>0</v>
      </c>
      <c r="V349" s="745"/>
      <c r="W349">
        <f t="shared" si="147"/>
        <v>2222</v>
      </c>
      <c r="X349" s="745">
        <v>0</v>
      </c>
      <c r="Y349" s="745"/>
      <c r="Z349" s="745"/>
      <c r="AA349">
        <f t="shared" si="152"/>
        <v>1926</v>
      </c>
      <c r="AE349">
        <f t="shared" si="164"/>
        <v>1926</v>
      </c>
      <c r="AF349">
        <f t="shared" si="165"/>
        <v>11</v>
      </c>
      <c r="AG349">
        <f t="shared" si="153"/>
        <v>0</v>
      </c>
      <c r="AH349">
        <f t="shared" si="154"/>
        <v>0</v>
      </c>
      <c r="AJ349">
        <f t="shared" si="166"/>
        <v>2222</v>
      </c>
      <c r="AK349" s="594">
        <f>SUM($X$27:X349)</f>
        <v>0</v>
      </c>
      <c r="AL349" s="594">
        <f>SUM($S$27:S349)</f>
        <v>0</v>
      </c>
      <c r="AM349" s="594">
        <f t="shared" si="167"/>
        <v>0</v>
      </c>
      <c r="AN349" s="594">
        <f t="shared" si="168"/>
        <v>0</v>
      </c>
      <c r="AO349" s="594">
        <f t="shared" si="169"/>
        <v>0</v>
      </c>
      <c r="AP349" s="594">
        <f t="shared" ref="AP349:AP412" si="174">AO349*$E$8*($E$9/12)*AN348</f>
        <v>0</v>
      </c>
      <c r="AQ349">
        <f t="shared" si="170"/>
        <v>0</v>
      </c>
      <c r="AY349" s="749">
        <f>AZ349*(FinPlan!$D$710/12)</f>
        <v>0</v>
      </c>
      <c r="AZ349" s="738">
        <f>G348*FinPlan!$D$709</f>
        <v>0</v>
      </c>
      <c r="BJ349" s="736"/>
      <c r="BK349" s="610">
        <f t="shared" ref="BK349:BK412" si="175">BK348+1</f>
        <v>323</v>
      </c>
      <c r="BM349" s="612">
        <f t="shared" si="148"/>
        <v>9801</v>
      </c>
      <c r="BO349" s="612">
        <f t="shared" si="149"/>
        <v>9831</v>
      </c>
      <c r="BQ349" s="610">
        <f t="shared" si="150"/>
        <v>30</v>
      </c>
      <c r="BS349">
        <f t="shared" ref="BS349:BS412" si="176">YEAR(BO349)</f>
        <v>1926</v>
      </c>
      <c r="BY349">
        <f t="shared" si="171"/>
        <v>1926</v>
      </c>
    </row>
    <row r="350" spans="2:77" x14ac:dyDescent="0.2">
      <c r="B350" s="755">
        <f t="shared" si="159"/>
        <v>325</v>
      </c>
      <c r="C350" s="736">
        <f t="shared" si="172"/>
        <v>9862</v>
      </c>
      <c r="D350" s="610">
        <f t="shared" si="173"/>
        <v>324</v>
      </c>
      <c r="E350" s="737">
        <f t="shared" si="151"/>
        <v>31</v>
      </c>
      <c r="F350" s="737">
        <f>SUM($E$27:E350)</f>
        <v>9862</v>
      </c>
      <c r="G350" s="738">
        <f t="shared" si="155"/>
        <v>0</v>
      </c>
      <c r="H350" s="739">
        <f>IF(D350&lt;=FinPlan!$D$707,PPMT(FinPlan!$D$708/12,1,FinPlan!$D$707+1-D350,G349*(-1000),0)/1000,)</f>
        <v>0</v>
      </c>
      <c r="I350" s="740">
        <f>IF(D350&lt;=FinPlan!$D$707,IPMT(FinPlan!$D$708/12,1,FinPlan!$D$707,G349*(-1000),0)/1000,)</f>
        <v>0</v>
      </c>
      <c r="L350" s="738">
        <f t="shared" si="160"/>
        <v>0</v>
      </c>
      <c r="M350" s="741">
        <f>IF(E350&lt;=0,0,1/(1+E350*FinPlan!$D$708/365))</f>
        <v>1</v>
      </c>
      <c r="N350" s="664">
        <f t="shared" si="161"/>
        <v>0</v>
      </c>
      <c r="O350" s="738">
        <f t="shared" si="156"/>
        <v>0</v>
      </c>
      <c r="P350" s="754"/>
      <c r="R350">
        <f t="shared" si="162"/>
        <v>2223</v>
      </c>
      <c r="S350" s="743">
        <f t="shared" si="157"/>
        <v>0</v>
      </c>
      <c r="T350" s="744">
        <f t="shared" si="158"/>
        <v>0</v>
      </c>
      <c r="U350" s="744">
        <f t="shared" si="163"/>
        <v>0</v>
      </c>
      <c r="V350" s="745"/>
      <c r="W350">
        <f t="shared" ref="W350:W413" si="177">W349+1</f>
        <v>2223</v>
      </c>
      <c r="X350" s="745">
        <v>0</v>
      </c>
      <c r="Y350" s="745"/>
      <c r="Z350" s="745"/>
      <c r="AA350">
        <f t="shared" si="152"/>
        <v>1926</v>
      </c>
      <c r="AE350">
        <f t="shared" si="164"/>
        <v>1926</v>
      </c>
      <c r="AF350">
        <f t="shared" si="165"/>
        <v>12</v>
      </c>
      <c r="AG350">
        <f t="shared" si="153"/>
        <v>0</v>
      </c>
      <c r="AH350">
        <f t="shared" si="154"/>
        <v>0</v>
      </c>
      <c r="AJ350">
        <f t="shared" si="166"/>
        <v>2223</v>
      </c>
      <c r="AK350" s="594">
        <f>SUM($X$27:X350)</f>
        <v>0</v>
      </c>
      <c r="AL350" s="594">
        <f>SUM($S$27:S350)</f>
        <v>0</v>
      </c>
      <c r="AM350" s="594">
        <f t="shared" si="167"/>
        <v>0</v>
      </c>
      <c r="AN350" s="594">
        <f t="shared" si="168"/>
        <v>0</v>
      </c>
      <c r="AO350" s="594">
        <f t="shared" si="169"/>
        <v>0</v>
      </c>
      <c r="AP350" s="594">
        <f t="shared" si="174"/>
        <v>0</v>
      </c>
      <c r="AQ350">
        <f t="shared" si="170"/>
        <v>0</v>
      </c>
      <c r="AY350" s="749">
        <f>AZ350*(FinPlan!$D$710/12)</f>
        <v>0</v>
      </c>
      <c r="AZ350" s="738">
        <f>G349*FinPlan!$D$709</f>
        <v>0</v>
      </c>
      <c r="BJ350" s="736"/>
      <c r="BK350" s="610">
        <f t="shared" si="175"/>
        <v>324</v>
      </c>
      <c r="BM350" s="612">
        <f t="shared" ref="BM350:BM413" si="178">EOMONTH($BJ$27,-1+BK349)</f>
        <v>9831</v>
      </c>
      <c r="BO350" s="612">
        <f t="shared" ref="BO350:BO413" si="179">BM351</f>
        <v>9862</v>
      </c>
      <c r="BQ350" s="610">
        <f t="shared" ref="BQ350:BQ413" si="180">BO350-BO349</f>
        <v>31</v>
      </c>
      <c r="BS350">
        <f t="shared" si="176"/>
        <v>1926</v>
      </c>
      <c r="BY350">
        <f t="shared" si="171"/>
        <v>1926</v>
      </c>
    </row>
    <row r="351" spans="2:77" x14ac:dyDescent="0.2">
      <c r="B351" s="755">
        <f t="shared" si="159"/>
        <v>326</v>
      </c>
      <c r="C351" s="736">
        <f t="shared" si="172"/>
        <v>9893</v>
      </c>
      <c r="D351" s="610">
        <f t="shared" si="173"/>
        <v>325</v>
      </c>
      <c r="E351" s="737">
        <f t="shared" si="151"/>
        <v>31</v>
      </c>
      <c r="F351" s="737">
        <f>SUM($E$27:E351)</f>
        <v>9893</v>
      </c>
      <c r="G351" s="738">
        <f t="shared" si="155"/>
        <v>0</v>
      </c>
      <c r="H351" s="739">
        <f>IF(D351&lt;=FinPlan!$D$707,PPMT(FinPlan!$D$708/12,1,FinPlan!$D$707+1-D351,G350*(-1000),0)/1000,)</f>
        <v>0</v>
      </c>
      <c r="I351" s="740">
        <f>IF(D351&lt;=FinPlan!$D$707,IPMT(FinPlan!$D$708/12,1,FinPlan!$D$707,G350*(-1000),0)/1000,)</f>
        <v>0</v>
      </c>
      <c r="L351" s="738">
        <f t="shared" si="160"/>
        <v>0</v>
      </c>
      <c r="M351" s="741">
        <f>IF(E351&lt;=0,0,1/(1+E351*FinPlan!$D$708/365))</f>
        <v>1</v>
      </c>
      <c r="N351" s="664">
        <f t="shared" si="161"/>
        <v>0</v>
      </c>
      <c r="O351" s="738">
        <f t="shared" si="156"/>
        <v>0</v>
      </c>
      <c r="P351" s="754"/>
      <c r="R351">
        <f t="shared" si="162"/>
        <v>2224</v>
      </c>
      <c r="S351" s="743">
        <f t="shared" si="157"/>
        <v>0</v>
      </c>
      <c r="T351" s="744">
        <f t="shared" si="158"/>
        <v>0</v>
      </c>
      <c r="U351" s="744">
        <f t="shared" si="163"/>
        <v>0</v>
      </c>
      <c r="V351" s="745"/>
      <c r="W351">
        <f t="shared" si="177"/>
        <v>2224</v>
      </c>
      <c r="X351" s="745">
        <v>0</v>
      </c>
      <c r="Y351" s="745"/>
      <c r="Z351" s="745"/>
      <c r="AA351">
        <f t="shared" si="152"/>
        <v>1927</v>
      </c>
      <c r="AE351">
        <f t="shared" si="164"/>
        <v>1927</v>
      </c>
      <c r="AF351">
        <f t="shared" si="165"/>
        <v>1</v>
      </c>
      <c r="AG351">
        <f t="shared" si="153"/>
        <v>0</v>
      </c>
      <c r="AH351">
        <f t="shared" si="154"/>
        <v>0</v>
      </c>
      <c r="AJ351">
        <f t="shared" si="166"/>
        <v>2224</v>
      </c>
      <c r="AK351" s="594">
        <f>SUM($X$27:X351)</f>
        <v>0</v>
      </c>
      <c r="AL351" s="594">
        <f>SUM($S$27:S351)</f>
        <v>0</v>
      </c>
      <c r="AM351" s="594">
        <f t="shared" si="167"/>
        <v>0</v>
      </c>
      <c r="AN351" s="594">
        <f t="shared" si="168"/>
        <v>0</v>
      </c>
      <c r="AO351" s="594">
        <f t="shared" si="169"/>
        <v>0</v>
      </c>
      <c r="AP351" s="594">
        <f t="shared" si="174"/>
        <v>0</v>
      </c>
      <c r="AQ351">
        <f t="shared" si="170"/>
        <v>0</v>
      </c>
      <c r="AY351" s="749">
        <f>AZ351*(FinPlan!$D$710/12)</f>
        <v>0</v>
      </c>
      <c r="AZ351" s="738">
        <f>G350*FinPlan!$D$709</f>
        <v>0</v>
      </c>
      <c r="BJ351" s="736"/>
      <c r="BK351" s="610">
        <f t="shared" si="175"/>
        <v>325</v>
      </c>
      <c r="BM351" s="612">
        <f t="shared" si="178"/>
        <v>9862</v>
      </c>
      <c r="BO351" s="612">
        <f t="shared" si="179"/>
        <v>9893</v>
      </c>
      <c r="BQ351" s="610">
        <f t="shared" si="180"/>
        <v>31</v>
      </c>
      <c r="BS351">
        <f t="shared" si="176"/>
        <v>1927</v>
      </c>
      <c r="BY351">
        <f t="shared" si="171"/>
        <v>1927</v>
      </c>
    </row>
    <row r="352" spans="2:77" x14ac:dyDescent="0.2">
      <c r="B352" s="755">
        <f t="shared" si="159"/>
        <v>327</v>
      </c>
      <c r="C352" s="736">
        <f t="shared" si="172"/>
        <v>9921</v>
      </c>
      <c r="D352" s="610">
        <f t="shared" si="173"/>
        <v>326</v>
      </c>
      <c r="E352" s="737">
        <f t="shared" ref="E352:E415" si="181">IF(C352-C351&lt;0,0,C352-C351)</f>
        <v>28</v>
      </c>
      <c r="F352" s="737">
        <f>SUM($E$27:E352)</f>
        <v>9921</v>
      </c>
      <c r="G352" s="738">
        <f t="shared" si="155"/>
        <v>0</v>
      </c>
      <c r="H352" s="739">
        <f>IF(D352&lt;=FinPlan!$D$707,PPMT(FinPlan!$D$708/12,1,FinPlan!$D$707+1-D352,G351*(-1000),0)/1000,)</f>
        <v>0</v>
      </c>
      <c r="I352" s="740">
        <f>IF(D352&lt;=FinPlan!$D$707,IPMT(FinPlan!$D$708/12,1,FinPlan!$D$707,G351*(-1000),0)/1000,)</f>
        <v>0</v>
      </c>
      <c r="L352" s="738">
        <f t="shared" si="160"/>
        <v>0</v>
      </c>
      <c r="M352" s="741">
        <f>IF(E352&lt;=0,0,1/(1+E352*FinPlan!$D$708/365))</f>
        <v>1</v>
      </c>
      <c r="N352" s="664">
        <f t="shared" si="161"/>
        <v>0</v>
      </c>
      <c r="O352" s="738">
        <f t="shared" si="156"/>
        <v>0</v>
      </c>
      <c r="P352" s="754"/>
      <c r="R352">
        <f t="shared" si="162"/>
        <v>2225</v>
      </c>
      <c r="S352" s="743">
        <f t="shared" si="157"/>
        <v>0</v>
      </c>
      <c r="T352" s="744">
        <f t="shared" si="158"/>
        <v>0</v>
      </c>
      <c r="U352" s="744">
        <f t="shared" si="163"/>
        <v>0</v>
      </c>
      <c r="V352" s="745"/>
      <c r="W352">
        <f t="shared" si="177"/>
        <v>2225</v>
      </c>
      <c r="X352" s="745">
        <v>0</v>
      </c>
      <c r="Y352" s="745"/>
      <c r="Z352" s="745"/>
      <c r="AA352">
        <f t="shared" si="152"/>
        <v>1927</v>
      </c>
      <c r="AE352">
        <f t="shared" si="164"/>
        <v>1927</v>
      </c>
      <c r="AF352">
        <f t="shared" si="165"/>
        <v>2</v>
      </c>
      <c r="AG352">
        <f t="shared" si="153"/>
        <v>0</v>
      </c>
      <c r="AH352">
        <f t="shared" si="154"/>
        <v>0</v>
      </c>
      <c r="AJ352">
        <f t="shared" si="166"/>
        <v>2225</v>
      </c>
      <c r="AK352" s="594">
        <f>SUM($X$27:X352)</f>
        <v>0</v>
      </c>
      <c r="AL352" s="594">
        <f>SUM($S$27:S352)</f>
        <v>0</v>
      </c>
      <c r="AM352" s="594">
        <f t="shared" si="167"/>
        <v>0</v>
      </c>
      <c r="AN352" s="594">
        <f t="shared" si="168"/>
        <v>0</v>
      </c>
      <c r="AO352" s="594">
        <f t="shared" si="169"/>
        <v>0</v>
      </c>
      <c r="AP352" s="594">
        <f t="shared" si="174"/>
        <v>0</v>
      </c>
      <c r="AQ352">
        <f t="shared" si="170"/>
        <v>0</v>
      </c>
      <c r="AY352" s="749">
        <f>AZ352*(FinPlan!$D$710/12)</f>
        <v>0</v>
      </c>
      <c r="AZ352" s="738">
        <f>G351*FinPlan!$D$709</f>
        <v>0</v>
      </c>
      <c r="BJ352" s="736"/>
      <c r="BK352" s="610">
        <f t="shared" si="175"/>
        <v>326</v>
      </c>
      <c r="BM352" s="612">
        <f t="shared" si="178"/>
        <v>9893</v>
      </c>
      <c r="BO352" s="612">
        <f t="shared" si="179"/>
        <v>9921</v>
      </c>
      <c r="BQ352" s="610">
        <f t="shared" si="180"/>
        <v>28</v>
      </c>
      <c r="BS352">
        <f t="shared" si="176"/>
        <v>1927</v>
      </c>
      <c r="BY352">
        <f t="shared" si="171"/>
        <v>1927</v>
      </c>
    </row>
    <row r="353" spans="2:77" x14ac:dyDescent="0.2">
      <c r="B353" s="755">
        <f t="shared" si="159"/>
        <v>328</v>
      </c>
      <c r="C353" s="736">
        <f t="shared" si="172"/>
        <v>9952</v>
      </c>
      <c r="D353" s="610">
        <f t="shared" si="173"/>
        <v>327</v>
      </c>
      <c r="E353" s="737">
        <f t="shared" si="181"/>
        <v>31</v>
      </c>
      <c r="F353" s="737">
        <f>SUM($E$27:E353)</f>
        <v>9952</v>
      </c>
      <c r="G353" s="738">
        <f t="shared" si="155"/>
        <v>0</v>
      </c>
      <c r="H353" s="739">
        <f>IF(D353&lt;=FinPlan!$D$707,PPMT(FinPlan!$D$708/12,1,FinPlan!$D$707+1-D353,G352*(-1000),0)/1000,)</f>
        <v>0</v>
      </c>
      <c r="I353" s="740">
        <f>IF(D353&lt;=FinPlan!$D$707,IPMT(FinPlan!$D$708/12,1,FinPlan!$D$707,G352*(-1000),0)/1000,)</f>
        <v>0</v>
      </c>
      <c r="L353" s="738">
        <f t="shared" si="160"/>
        <v>0</v>
      </c>
      <c r="M353" s="741">
        <f>IF(E353&lt;=0,0,1/(1+E353*FinPlan!$D$708/365))</f>
        <v>1</v>
      </c>
      <c r="N353" s="664">
        <f t="shared" si="161"/>
        <v>0</v>
      </c>
      <c r="O353" s="738">
        <f t="shared" si="156"/>
        <v>0</v>
      </c>
      <c r="P353" s="754"/>
      <c r="R353">
        <f t="shared" si="162"/>
        <v>2226</v>
      </c>
      <c r="S353" s="743">
        <f t="shared" si="157"/>
        <v>0</v>
      </c>
      <c r="T353" s="744">
        <f t="shared" si="158"/>
        <v>0</v>
      </c>
      <c r="U353" s="744">
        <f t="shared" si="163"/>
        <v>0</v>
      </c>
      <c r="V353" s="745"/>
      <c r="W353">
        <f t="shared" si="177"/>
        <v>2226</v>
      </c>
      <c r="X353" s="745">
        <v>0</v>
      </c>
      <c r="Y353" s="745"/>
      <c r="Z353" s="745"/>
      <c r="AA353">
        <f t="shared" si="152"/>
        <v>1927</v>
      </c>
      <c r="AE353">
        <f t="shared" si="164"/>
        <v>1927</v>
      </c>
      <c r="AF353">
        <f t="shared" si="165"/>
        <v>3</v>
      </c>
      <c r="AG353">
        <f t="shared" si="153"/>
        <v>0</v>
      </c>
      <c r="AH353">
        <f t="shared" si="154"/>
        <v>0</v>
      </c>
      <c r="AJ353">
        <f t="shared" si="166"/>
        <v>2226</v>
      </c>
      <c r="AK353" s="594">
        <f>SUM($X$27:X353)</f>
        <v>0</v>
      </c>
      <c r="AL353" s="594">
        <f>SUM($S$27:S353)</f>
        <v>0</v>
      </c>
      <c r="AM353" s="594">
        <f t="shared" si="167"/>
        <v>0</v>
      </c>
      <c r="AN353" s="594">
        <f t="shared" si="168"/>
        <v>0</v>
      </c>
      <c r="AO353" s="594">
        <f t="shared" si="169"/>
        <v>0</v>
      </c>
      <c r="AP353" s="594">
        <f t="shared" si="174"/>
        <v>0</v>
      </c>
      <c r="AQ353">
        <f t="shared" si="170"/>
        <v>0</v>
      </c>
      <c r="AY353" s="749">
        <f>AZ353*(FinPlan!$D$710/12)</f>
        <v>0</v>
      </c>
      <c r="AZ353" s="738">
        <f>G352*FinPlan!$D$709</f>
        <v>0</v>
      </c>
      <c r="BJ353" s="736"/>
      <c r="BK353" s="610">
        <f t="shared" si="175"/>
        <v>327</v>
      </c>
      <c r="BM353" s="612">
        <f t="shared" si="178"/>
        <v>9921</v>
      </c>
      <c r="BO353" s="612">
        <f t="shared" si="179"/>
        <v>9952</v>
      </c>
      <c r="BQ353" s="610">
        <f t="shared" si="180"/>
        <v>31</v>
      </c>
      <c r="BS353">
        <f t="shared" si="176"/>
        <v>1927</v>
      </c>
      <c r="BY353">
        <f t="shared" si="171"/>
        <v>1927</v>
      </c>
    </row>
    <row r="354" spans="2:77" x14ac:dyDescent="0.2">
      <c r="B354" s="755">
        <f t="shared" si="159"/>
        <v>329</v>
      </c>
      <c r="C354" s="736">
        <f t="shared" si="172"/>
        <v>9982</v>
      </c>
      <c r="D354" s="610">
        <f t="shared" si="173"/>
        <v>328</v>
      </c>
      <c r="E354" s="737">
        <f t="shared" si="181"/>
        <v>30</v>
      </c>
      <c r="F354" s="737">
        <f>SUM($E$27:E354)</f>
        <v>9982</v>
      </c>
      <c r="G354" s="738">
        <f t="shared" si="155"/>
        <v>0</v>
      </c>
      <c r="H354" s="739">
        <f>IF(D354&lt;=FinPlan!$D$707,PPMT(FinPlan!$D$708/12,1,FinPlan!$D$707+1-D354,G353*(-1000),0)/1000,)</f>
        <v>0</v>
      </c>
      <c r="I354" s="740">
        <f>IF(D354&lt;=FinPlan!$D$707,IPMT(FinPlan!$D$708/12,1,FinPlan!$D$707,G353*(-1000),0)/1000,)</f>
        <v>0</v>
      </c>
      <c r="L354" s="738">
        <f t="shared" si="160"/>
        <v>0</v>
      </c>
      <c r="M354" s="741">
        <f>IF(E354&lt;=0,0,1/(1+E354*FinPlan!$D$708/365))</f>
        <v>1</v>
      </c>
      <c r="N354" s="664">
        <f t="shared" si="161"/>
        <v>0</v>
      </c>
      <c r="O354" s="738">
        <f t="shared" si="156"/>
        <v>0</v>
      </c>
      <c r="P354" s="754"/>
      <c r="R354">
        <f t="shared" si="162"/>
        <v>2227</v>
      </c>
      <c r="S354" s="743">
        <f t="shared" si="157"/>
        <v>0</v>
      </c>
      <c r="T354" s="744">
        <f t="shared" si="158"/>
        <v>0</v>
      </c>
      <c r="U354" s="744">
        <f t="shared" si="163"/>
        <v>0</v>
      </c>
      <c r="V354" s="745"/>
      <c r="W354">
        <f t="shared" si="177"/>
        <v>2227</v>
      </c>
      <c r="X354" s="745">
        <v>0</v>
      </c>
      <c r="Y354" s="745"/>
      <c r="Z354" s="745"/>
      <c r="AA354">
        <f t="shared" si="152"/>
        <v>1927</v>
      </c>
      <c r="AE354">
        <f t="shared" si="164"/>
        <v>1927</v>
      </c>
      <c r="AF354">
        <f t="shared" si="165"/>
        <v>4</v>
      </c>
      <c r="AG354">
        <f t="shared" si="153"/>
        <v>0</v>
      </c>
      <c r="AH354">
        <f t="shared" si="154"/>
        <v>0</v>
      </c>
      <c r="AJ354">
        <f t="shared" si="166"/>
        <v>2227</v>
      </c>
      <c r="AK354" s="594">
        <f>SUM($X$27:X354)</f>
        <v>0</v>
      </c>
      <c r="AL354" s="594">
        <f>SUM($S$27:S354)</f>
        <v>0</v>
      </c>
      <c r="AM354" s="594">
        <f t="shared" si="167"/>
        <v>0</v>
      </c>
      <c r="AN354" s="594">
        <f t="shared" si="168"/>
        <v>0</v>
      </c>
      <c r="AO354" s="594">
        <f t="shared" si="169"/>
        <v>0</v>
      </c>
      <c r="AP354" s="594">
        <f t="shared" si="174"/>
        <v>0</v>
      </c>
      <c r="AQ354">
        <f t="shared" si="170"/>
        <v>0</v>
      </c>
      <c r="AY354" s="749">
        <f>AZ354*(FinPlan!$D$710/12)</f>
        <v>0</v>
      </c>
      <c r="AZ354" s="738">
        <f>G353*FinPlan!$D$709</f>
        <v>0</v>
      </c>
      <c r="BJ354" s="736"/>
      <c r="BK354" s="610">
        <f t="shared" si="175"/>
        <v>328</v>
      </c>
      <c r="BM354" s="612">
        <f t="shared" si="178"/>
        <v>9952</v>
      </c>
      <c r="BO354" s="612">
        <f t="shared" si="179"/>
        <v>9982</v>
      </c>
      <c r="BQ354" s="610">
        <f t="shared" si="180"/>
        <v>30</v>
      </c>
      <c r="BS354">
        <f t="shared" si="176"/>
        <v>1927</v>
      </c>
      <c r="BY354">
        <f t="shared" si="171"/>
        <v>1927</v>
      </c>
    </row>
    <row r="355" spans="2:77" x14ac:dyDescent="0.2">
      <c r="B355" s="755">
        <f t="shared" si="159"/>
        <v>330</v>
      </c>
      <c r="C355" s="736">
        <f t="shared" si="172"/>
        <v>10013</v>
      </c>
      <c r="D355" s="610">
        <f t="shared" si="173"/>
        <v>329</v>
      </c>
      <c r="E355" s="737">
        <f t="shared" si="181"/>
        <v>31</v>
      </c>
      <c r="F355" s="737">
        <f>SUM($E$27:E355)</f>
        <v>10013</v>
      </c>
      <c r="G355" s="738">
        <f t="shared" si="155"/>
        <v>0</v>
      </c>
      <c r="H355" s="739">
        <f>IF(D355&lt;=FinPlan!$D$707,PPMT(FinPlan!$D$708/12,1,FinPlan!$D$707+1-D355,G354*(-1000),0)/1000,)</f>
        <v>0</v>
      </c>
      <c r="I355" s="740">
        <f>IF(D355&lt;=FinPlan!$D$707,IPMT(FinPlan!$D$708/12,1,FinPlan!$D$707,G354*(-1000),0)/1000,)</f>
        <v>0</v>
      </c>
      <c r="L355" s="738">
        <f t="shared" si="160"/>
        <v>0</v>
      </c>
      <c r="M355" s="741">
        <f>IF(E355&lt;=0,0,1/(1+E355*FinPlan!$D$708/365))</f>
        <v>1</v>
      </c>
      <c r="N355" s="664">
        <f t="shared" si="161"/>
        <v>0</v>
      </c>
      <c r="O355" s="738">
        <f t="shared" si="156"/>
        <v>0</v>
      </c>
      <c r="P355" s="754"/>
      <c r="R355">
        <f t="shared" si="162"/>
        <v>2228</v>
      </c>
      <c r="S355" s="743">
        <f t="shared" si="157"/>
        <v>0</v>
      </c>
      <c r="T355" s="744">
        <f t="shared" si="158"/>
        <v>0</v>
      </c>
      <c r="U355" s="744">
        <f t="shared" si="163"/>
        <v>0</v>
      </c>
      <c r="V355" s="745"/>
      <c r="W355">
        <f t="shared" si="177"/>
        <v>2228</v>
      </c>
      <c r="X355" s="745">
        <v>0</v>
      </c>
      <c r="Y355" s="745"/>
      <c r="Z355" s="745"/>
      <c r="AA355">
        <f t="shared" si="152"/>
        <v>1927</v>
      </c>
      <c r="AE355">
        <f t="shared" si="164"/>
        <v>1927</v>
      </c>
      <c r="AF355">
        <f t="shared" si="165"/>
        <v>5</v>
      </c>
      <c r="AG355">
        <f t="shared" si="153"/>
        <v>0</v>
      </c>
      <c r="AH355">
        <f t="shared" si="154"/>
        <v>0</v>
      </c>
      <c r="AJ355">
        <f t="shared" si="166"/>
        <v>2228</v>
      </c>
      <c r="AK355" s="594">
        <f>SUM($X$27:X355)</f>
        <v>0</v>
      </c>
      <c r="AL355" s="594">
        <f>SUM($S$27:S355)</f>
        <v>0</v>
      </c>
      <c r="AM355" s="594">
        <f t="shared" si="167"/>
        <v>0</v>
      </c>
      <c r="AN355" s="594">
        <f t="shared" si="168"/>
        <v>0</v>
      </c>
      <c r="AO355" s="594">
        <f t="shared" si="169"/>
        <v>0</v>
      </c>
      <c r="AP355" s="594">
        <f t="shared" si="174"/>
        <v>0</v>
      </c>
      <c r="AQ355">
        <f t="shared" si="170"/>
        <v>0</v>
      </c>
      <c r="AY355" s="749">
        <f>AZ355*(FinPlan!$D$710/12)</f>
        <v>0</v>
      </c>
      <c r="AZ355" s="738">
        <f>G354*FinPlan!$D$709</f>
        <v>0</v>
      </c>
      <c r="BJ355" s="736"/>
      <c r="BK355" s="610">
        <f t="shared" si="175"/>
        <v>329</v>
      </c>
      <c r="BM355" s="612">
        <f t="shared" si="178"/>
        <v>9982</v>
      </c>
      <c r="BO355" s="612">
        <f t="shared" si="179"/>
        <v>10013</v>
      </c>
      <c r="BQ355" s="610">
        <f t="shared" si="180"/>
        <v>31</v>
      </c>
      <c r="BS355">
        <f t="shared" si="176"/>
        <v>1927</v>
      </c>
      <c r="BY355">
        <f t="shared" si="171"/>
        <v>1927</v>
      </c>
    </row>
    <row r="356" spans="2:77" x14ac:dyDescent="0.2">
      <c r="B356" s="755">
        <f t="shared" si="159"/>
        <v>331</v>
      </c>
      <c r="C356" s="736">
        <f t="shared" si="172"/>
        <v>10043</v>
      </c>
      <c r="D356" s="610">
        <f t="shared" si="173"/>
        <v>330</v>
      </c>
      <c r="E356" s="737">
        <f t="shared" si="181"/>
        <v>30</v>
      </c>
      <c r="F356" s="737">
        <f>SUM($E$27:E356)</f>
        <v>10043</v>
      </c>
      <c r="G356" s="738">
        <f t="shared" si="155"/>
        <v>0</v>
      </c>
      <c r="H356" s="739">
        <f>IF(D356&lt;=FinPlan!$D$707,PPMT(FinPlan!$D$708/12,1,FinPlan!$D$707+1-D356,G355*(-1000),0)/1000,)</f>
        <v>0</v>
      </c>
      <c r="I356" s="740">
        <f>IF(D356&lt;=FinPlan!$D$707,IPMT(FinPlan!$D$708/12,1,FinPlan!$D$707,G355*(-1000),0)/1000,)</f>
        <v>0</v>
      </c>
      <c r="L356" s="738">
        <f t="shared" si="160"/>
        <v>0</v>
      </c>
      <c r="M356" s="741">
        <f>IF(E356&lt;=0,0,1/(1+E356*FinPlan!$D$708/365))</f>
        <v>1</v>
      </c>
      <c r="N356" s="664">
        <f t="shared" si="161"/>
        <v>0</v>
      </c>
      <c r="O356" s="738">
        <f t="shared" si="156"/>
        <v>0</v>
      </c>
      <c r="P356" s="754"/>
      <c r="R356">
        <f t="shared" si="162"/>
        <v>2229</v>
      </c>
      <c r="S356" s="743">
        <f t="shared" si="157"/>
        <v>0</v>
      </c>
      <c r="T356" s="744">
        <f t="shared" si="158"/>
        <v>0</v>
      </c>
      <c r="U356" s="744">
        <f t="shared" si="163"/>
        <v>0</v>
      </c>
      <c r="V356" s="745"/>
      <c r="W356">
        <f t="shared" si="177"/>
        <v>2229</v>
      </c>
      <c r="X356" s="745">
        <v>0</v>
      </c>
      <c r="Y356" s="745"/>
      <c r="Z356" s="745"/>
      <c r="AA356">
        <f t="shared" si="152"/>
        <v>1927</v>
      </c>
      <c r="AE356">
        <f t="shared" si="164"/>
        <v>1927</v>
      </c>
      <c r="AF356">
        <f t="shared" si="165"/>
        <v>6</v>
      </c>
      <c r="AG356">
        <f t="shared" si="153"/>
        <v>0</v>
      </c>
      <c r="AH356">
        <f t="shared" si="154"/>
        <v>0</v>
      </c>
      <c r="AJ356">
        <f t="shared" si="166"/>
        <v>2229</v>
      </c>
      <c r="AK356" s="594">
        <f>SUM($X$27:X356)</f>
        <v>0</v>
      </c>
      <c r="AL356" s="594">
        <f>SUM($S$27:S356)</f>
        <v>0</v>
      </c>
      <c r="AM356" s="594">
        <f t="shared" si="167"/>
        <v>0</v>
      </c>
      <c r="AN356" s="594">
        <f t="shared" si="168"/>
        <v>0</v>
      </c>
      <c r="AO356" s="594">
        <f t="shared" si="169"/>
        <v>0</v>
      </c>
      <c r="AP356" s="594">
        <f t="shared" si="174"/>
        <v>0</v>
      </c>
      <c r="AQ356">
        <f t="shared" si="170"/>
        <v>0</v>
      </c>
      <c r="AY356" s="749">
        <f>AZ356*(FinPlan!$D$710/12)</f>
        <v>0</v>
      </c>
      <c r="AZ356" s="738">
        <f>G355*FinPlan!$D$709</f>
        <v>0</v>
      </c>
      <c r="BJ356" s="736"/>
      <c r="BK356" s="610">
        <f t="shared" si="175"/>
        <v>330</v>
      </c>
      <c r="BM356" s="612">
        <f t="shared" si="178"/>
        <v>10013</v>
      </c>
      <c r="BO356" s="612">
        <f t="shared" si="179"/>
        <v>10043</v>
      </c>
      <c r="BQ356" s="610">
        <f t="shared" si="180"/>
        <v>30</v>
      </c>
      <c r="BS356">
        <f t="shared" si="176"/>
        <v>1927</v>
      </c>
      <c r="BY356">
        <f t="shared" si="171"/>
        <v>1927</v>
      </c>
    </row>
    <row r="357" spans="2:77" x14ac:dyDescent="0.2">
      <c r="B357" s="755">
        <f t="shared" si="159"/>
        <v>332</v>
      </c>
      <c r="C357" s="736">
        <f t="shared" si="172"/>
        <v>10074</v>
      </c>
      <c r="D357" s="610">
        <f t="shared" si="173"/>
        <v>331</v>
      </c>
      <c r="E357" s="737">
        <f t="shared" si="181"/>
        <v>31</v>
      </c>
      <c r="F357" s="737">
        <f>SUM($E$27:E357)</f>
        <v>10074</v>
      </c>
      <c r="G357" s="738">
        <f t="shared" si="155"/>
        <v>0</v>
      </c>
      <c r="H357" s="739">
        <f>IF(D357&lt;=FinPlan!$D$707,PPMT(FinPlan!$D$708/12,1,FinPlan!$D$707+1-D357,G356*(-1000),0)/1000,)</f>
        <v>0</v>
      </c>
      <c r="I357" s="740">
        <f>IF(D357&lt;=FinPlan!$D$707,IPMT(FinPlan!$D$708/12,1,FinPlan!$D$707,G356*(-1000),0)/1000,)</f>
        <v>0</v>
      </c>
      <c r="L357" s="738">
        <f t="shared" si="160"/>
        <v>0</v>
      </c>
      <c r="M357" s="741">
        <f>IF(E357&lt;=0,0,1/(1+E357*FinPlan!$D$708/365))</f>
        <v>1</v>
      </c>
      <c r="N357" s="664">
        <f t="shared" si="161"/>
        <v>0</v>
      </c>
      <c r="O357" s="738">
        <f t="shared" si="156"/>
        <v>0</v>
      </c>
      <c r="P357" s="754"/>
      <c r="R357">
        <f t="shared" si="162"/>
        <v>2230</v>
      </c>
      <c r="S357" s="743">
        <f t="shared" si="157"/>
        <v>0</v>
      </c>
      <c r="T357" s="744">
        <f t="shared" si="158"/>
        <v>0</v>
      </c>
      <c r="U357" s="744">
        <f t="shared" si="163"/>
        <v>0</v>
      </c>
      <c r="V357" s="745"/>
      <c r="W357">
        <f t="shared" si="177"/>
        <v>2230</v>
      </c>
      <c r="X357" s="745">
        <v>0</v>
      </c>
      <c r="Y357" s="745"/>
      <c r="Z357" s="745"/>
      <c r="AA357">
        <f t="shared" si="152"/>
        <v>1927</v>
      </c>
      <c r="AE357">
        <f t="shared" si="164"/>
        <v>1927</v>
      </c>
      <c r="AF357">
        <f t="shared" si="165"/>
        <v>7</v>
      </c>
      <c r="AG357">
        <f t="shared" si="153"/>
        <v>0</v>
      </c>
      <c r="AH357">
        <f t="shared" si="154"/>
        <v>0</v>
      </c>
      <c r="AJ357">
        <f t="shared" si="166"/>
        <v>2230</v>
      </c>
      <c r="AK357" s="594">
        <f>SUM($X$27:X357)</f>
        <v>0</v>
      </c>
      <c r="AL357" s="594">
        <f>SUM($S$27:S357)</f>
        <v>0</v>
      </c>
      <c r="AM357" s="594">
        <f t="shared" si="167"/>
        <v>0</v>
      </c>
      <c r="AN357" s="594">
        <f t="shared" si="168"/>
        <v>0</v>
      </c>
      <c r="AO357" s="594">
        <f t="shared" si="169"/>
        <v>0</v>
      </c>
      <c r="AP357" s="594">
        <f t="shared" si="174"/>
        <v>0</v>
      </c>
      <c r="AQ357">
        <f t="shared" si="170"/>
        <v>0</v>
      </c>
      <c r="AY357" s="749">
        <f>AZ357*(FinPlan!$D$710/12)</f>
        <v>0</v>
      </c>
      <c r="AZ357" s="738">
        <f>G356*FinPlan!$D$709</f>
        <v>0</v>
      </c>
      <c r="BJ357" s="736"/>
      <c r="BK357" s="610">
        <f t="shared" si="175"/>
        <v>331</v>
      </c>
      <c r="BM357" s="612">
        <f t="shared" si="178"/>
        <v>10043</v>
      </c>
      <c r="BO357" s="612">
        <f t="shared" si="179"/>
        <v>10074</v>
      </c>
      <c r="BQ357" s="610">
        <f t="shared" si="180"/>
        <v>31</v>
      </c>
      <c r="BS357">
        <f t="shared" si="176"/>
        <v>1927</v>
      </c>
      <c r="BY357">
        <f t="shared" si="171"/>
        <v>1927</v>
      </c>
    </row>
    <row r="358" spans="2:77" x14ac:dyDescent="0.2">
      <c r="B358" s="755">
        <f t="shared" si="159"/>
        <v>333</v>
      </c>
      <c r="C358" s="736">
        <f t="shared" si="172"/>
        <v>10105</v>
      </c>
      <c r="D358" s="610">
        <f t="shared" si="173"/>
        <v>332</v>
      </c>
      <c r="E358" s="737">
        <f t="shared" si="181"/>
        <v>31</v>
      </c>
      <c r="F358" s="737">
        <f>SUM($E$27:E358)</f>
        <v>10105</v>
      </c>
      <c r="G358" s="738">
        <f t="shared" si="155"/>
        <v>0</v>
      </c>
      <c r="H358" s="739">
        <f>IF(D358&lt;=FinPlan!$D$707,PPMT(FinPlan!$D$708/12,1,FinPlan!$D$707+1-D358,G357*(-1000),0)/1000,)</f>
        <v>0</v>
      </c>
      <c r="I358" s="740">
        <f>IF(D358&lt;=FinPlan!$D$707,IPMT(FinPlan!$D$708/12,1,FinPlan!$D$707,G357*(-1000),0)/1000,)</f>
        <v>0</v>
      </c>
      <c r="L358" s="738">
        <f t="shared" si="160"/>
        <v>0</v>
      </c>
      <c r="M358" s="741">
        <f>IF(E358&lt;=0,0,1/(1+E358*FinPlan!$D$708/365))</f>
        <v>1</v>
      </c>
      <c r="N358" s="664">
        <f t="shared" si="161"/>
        <v>0</v>
      </c>
      <c r="O358" s="738">
        <f t="shared" si="156"/>
        <v>0</v>
      </c>
      <c r="P358" s="754"/>
      <c r="R358">
        <f t="shared" si="162"/>
        <v>2231</v>
      </c>
      <c r="S358" s="743">
        <f t="shared" si="157"/>
        <v>0</v>
      </c>
      <c r="T358" s="744">
        <f t="shared" si="158"/>
        <v>0</v>
      </c>
      <c r="U358" s="744">
        <f t="shared" si="163"/>
        <v>0</v>
      </c>
      <c r="V358" s="745"/>
      <c r="W358">
        <f t="shared" si="177"/>
        <v>2231</v>
      </c>
      <c r="X358" s="745">
        <v>0</v>
      </c>
      <c r="Y358" s="745"/>
      <c r="Z358" s="745"/>
      <c r="AA358">
        <f t="shared" si="152"/>
        <v>1927</v>
      </c>
      <c r="AE358">
        <f t="shared" si="164"/>
        <v>1927</v>
      </c>
      <c r="AF358">
        <f t="shared" si="165"/>
        <v>8</v>
      </c>
      <c r="AG358">
        <f t="shared" si="153"/>
        <v>0</v>
      </c>
      <c r="AH358">
        <f t="shared" si="154"/>
        <v>0</v>
      </c>
      <c r="AJ358">
        <f t="shared" si="166"/>
        <v>2231</v>
      </c>
      <c r="AK358" s="594">
        <f>SUM($X$27:X358)</f>
        <v>0</v>
      </c>
      <c r="AL358" s="594">
        <f>SUM($S$27:S358)</f>
        <v>0</v>
      </c>
      <c r="AM358" s="594">
        <f t="shared" si="167"/>
        <v>0</v>
      </c>
      <c r="AN358" s="594">
        <f t="shared" si="168"/>
        <v>0</v>
      </c>
      <c r="AO358" s="594">
        <f t="shared" si="169"/>
        <v>0</v>
      </c>
      <c r="AP358" s="594">
        <f t="shared" si="174"/>
        <v>0</v>
      </c>
      <c r="AQ358">
        <f t="shared" si="170"/>
        <v>0</v>
      </c>
      <c r="AY358" s="749">
        <f>AZ358*(FinPlan!$D$710/12)</f>
        <v>0</v>
      </c>
      <c r="AZ358" s="738">
        <f>G357*FinPlan!$D$709</f>
        <v>0</v>
      </c>
      <c r="BJ358" s="736"/>
      <c r="BK358" s="610">
        <f t="shared" si="175"/>
        <v>332</v>
      </c>
      <c r="BM358" s="612">
        <f t="shared" si="178"/>
        <v>10074</v>
      </c>
      <c r="BO358" s="612">
        <f t="shared" si="179"/>
        <v>10105</v>
      </c>
      <c r="BQ358" s="610">
        <f t="shared" si="180"/>
        <v>31</v>
      </c>
      <c r="BS358">
        <f t="shared" si="176"/>
        <v>1927</v>
      </c>
      <c r="BY358">
        <f t="shared" si="171"/>
        <v>1927</v>
      </c>
    </row>
    <row r="359" spans="2:77" x14ac:dyDescent="0.2">
      <c r="B359" s="755">
        <f t="shared" si="159"/>
        <v>334</v>
      </c>
      <c r="C359" s="736">
        <f t="shared" si="172"/>
        <v>10135</v>
      </c>
      <c r="D359" s="610">
        <f t="shared" si="173"/>
        <v>333</v>
      </c>
      <c r="E359" s="737">
        <f t="shared" si="181"/>
        <v>30</v>
      </c>
      <c r="F359" s="737">
        <f>SUM($E$27:E359)</f>
        <v>10135</v>
      </c>
      <c r="G359" s="738">
        <f t="shared" si="155"/>
        <v>0</v>
      </c>
      <c r="H359" s="739">
        <f>IF(D359&lt;=FinPlan!$D$707,PPMT(FinPlan!$D$708/12,1,FinPlan!$D$707+1-D359,G358*(-1000),0)/1000,)</f>
        <v>0</v>
      </c>
      <c r="I359" s="740">
        <f>IF(D359&lt;=FinPlan!$D$707,IPMT(FinPlan!$D$708/12,1,FinPlan!$D$707,G358*(-1000),0)/1000,)</f>
        <v>0</v>
      </c>
      <c r="L359" s="738">
        <f t="shared" si="160"/>
        <v>0</v>
      </c>
      <c r="M359" s="741">
        <f>IF(E359&lt;=0,0,1/(1+E359*FinPlan!$D$708/365))</f>
        <v>1</v>
      </c>
      <c r="N359" s="664">
        <f t="shared" si="161"/>
        <v>0</v>
      </c>
      <c r="O359" s="738">
        <f t="shared" si="156"/>
        <v>0</v>
      </c>
      <c r="P359" s="754"/>
      <c r="R359">
        <f t="shared" si="162"/>
        <v>2232</v>
      </c>
      <c r="S359" s="743">
        <f t="shared" si="157"/>
        <v>0</v>
      </c>
      <c r="T359" s="744">
        <f t="shared" si="158"/>
        <v>0</v>
      </c>
      <c r="U359" s="744">
        <f t="shared" si="163"/>
        <v>0</v>
      </c>
      <c r="V359" s="745"/>
      <c r="W359">
        <f t="shared" si="177"/>
        <v>2232</v>
      </c>
      <c r="X359" s="745">
        <v>0</v>
      </c>
      <c r="Y359" s="745"/>
      <c r="Z359" s="745"/>
      <c r="AA359">
        <f t="shared" si="152"/>
        <v>1927</v>
      </c>
      <c r="AE359">
        <f t="shared" si="164"/>
        <v>1927</v>
      </c>
      <c r="AF359">
        <f t="shared" si="165"/>
        <v>9</v>
      </c>
      <c r="AG359">
        <f t="shared" si="153"/>
        <v>0</v>
      </c>
      <c r="AH359">
        <f t="shared" si="154"/>
        <v>0</v>
      </c>
      <c r="AJ359">
        <f t="shared" si="166"/>
        <v>2232</v>
      </c>
      <c r="AK359" s="594">
        <f>SUM($X$27:X359)</f>
        <v>0</v>
      </c>
      <c r="AL359" s="594">
        <f>SUM($S$27:S359)</f>
        <v>0</v>
      </c>
      <c r="AM359" s="594">
        <f t="shared" si="167"/>
        <v>0</v>
      </c>
      <c r="AN359" s="594">
        <f t="shared" si="168"/>
        <v>0</v>
      </c>
      <c r="AO359" s="594">
        <f t="shared" si="169"/>
        <v>0</v>
      </c>
      <c r="AP359" s="594">
        <f t="shared" si="174"/>
        <v>0</v>
      </c>
      <c r="AQ359">
        <f t="shared" si="170"/>
        <v>0</v>
      </c>
      <c r="AY359" s="749">
        <f>AZ359*(FinPlan!$D$710/12)</f>
        <v>0</v>
      </c>
      <c r="AZ359" s="738">
        <f>G358*FinPlan!$D$709</f>
        <v>0</v>
      </c>
      <c r="BJ359" s="736"/>
      <c r="BK359" s="610">
        <f t="shared" si="175"/>
        <v>333</v>
      </c>
      <c r="BM359" s="612">
        <f t="shared" si="178"/>
        <v>10105</v>
      </c>
      <c r="BO359" s="612">
        <f t="shared" si="179"/>
        <v>10135</v>
      </c>
      <c r="BQ359" s="610">
        <f t="shared" si="180"/>
        <v>30</v>
      </c>
      <c r="BS359">
        <f t="shared" si="176"/>
        <v>1927</v>
      </c>
      <c r="BY359">
        <f t="shared" si="171"/>
        <v>1927</v>
      </c>
    </row>
    <row r="360" spans="2:77" x14ac:dyDescent="0.2">
      <c r="B360" s="755">
        <f t="shared" si="159"/>
        <v>335</v>
      </c>
      <c r="C360" s="736">
        <f t="shared" si="172"/>
        <v>10166</v>
      </c>
      <c r="D360" s="610">
        <f t="shared" si="173"/>
        <v>334</v>
      </c>
      <c r="E360" s="737">
        <f t="shared" si="181"/>
        <v>31</v>
      </c>
      <c r="F360" s="737">
        <f>SUM($E$27:E360)</f>
        <v>10166</v>
      </c>
      <c r="G360" s="738">
        <f t="shared" si="155"/>
        <v>0</v>
      </c>
      <c r="H360" s="739">
        <f>IF(D360&lt;=FinPlan!$D$707,PPMT(FinPlan!$D$708/12,1,FinPlan!$D$707+1-D360,G359*(-1000),0)/1000,)</f>
        <v>0</v>
      </c>
      <c r="I360" s="740">
        <f>IF(D360&lt;=FinPlan!$D$707,IPMT(FinPlan!$D$708/12,1,FinPlan!$D$707,G359*(-1000),0)/1000,)</f>
        <v>0</v>
      </c>
      <c r="L360" s="738">
        <f t="shared" si="160"/>
        <v>0</v>
      </c>
      <c r="M360" s="741">
        <f>IF(E360&lt;=0,0,1/(1+E360*FinPlan!$D$708/365))</f>
        <v>1</v>
      </c>
      <c r="N360" s="664">
        <f t="shared" si="161"/>
        <v>0</v>
      </c>
      <c r="O360" s="738">
        <f t="shared" si="156"/>
        <v>0</v>
      </c>
      <c r="P360" s="754"/>
      <c r="R360">
        <f t="shared" si="162"/>
        <v>2233</v>
      </c>
      <c r="S360" s="743">
        <f t="shared" si="157"/>
        <v>0</v>
      </c>
      <c r="T360" s="744">
        <f t="shared" si="158"/>
        <v>0</v>
      </c>
      <c r="U360" s="744">
        <f t="shared" si="163"/>
        <v>0</v>
      </c>
      <c r="V360" s="745"/>
      <c r="W360">
        <f t="shared" si="177"/>
        <v>2233</v>
      </c>
      <c r="X360" s="745">
        <v>0</v>
      </c>
      <c r="Y360" s="745"/>
      <c r="Z360" s="745"/>
      <c r="AA360">
        <f t="shared" si="152"/>
        <v>1927</v>
      </c>
      <c r="AE360">
        <f t="shared" si="164"/>
        <v>1927</v>
      </c>
      <c r="AF360">
        <f t="shared" si="165"/>
        <v>10</v>
      </c>
      <c r="AG360">
        <f t="shared" si="153"/>
        <v>0</v>
      </c>
      <c r="AH360">
        <f t="shared" si="154"/>
        <v>0</v>
      </c>
      <c r="AJ360">
        <f t="shared" si="166"/>
        <v>2233</v>
      </c>
      <c r="AK360" s="594">
        <f>SUM($X$27:X360)</f>
        <v>0</v>
      </c>
      <c r="AL360" s="594">
        <f>SUM($S$27:S360)</f>
        <v>0</v>
      </c>
      <c r="AM360" s="594">
        <f t="shared" si="167"/>
        <v>0</v>
      </c>
      <c r="AN360" s="594">
        <f t="shared" si="168"/>
        <v>0</v>
      </c>
      <c r="AO360" s="594">
        <f t="shared" si="169"/>
        <v>0</v>
      </c>
      <c r="AP360" s="594">
        <f t="shared" si="174"/>
        <v>0</v>
      </c>
      <c r="AQ360">
        <f t="shared" si="170"/>
        <v>0</v>
      </c>
      <c r="AY360" s="749">
        <f>AZ360*(FinPlan!$D$710/12)</f>
        <v>0</v>
      </c>
      <c r="AZ360" s="738">
        <f>G359*FinPlan!$D$709</f>
        <v>0</v>
      </c>
      <c r="BJ360" s="736"/>
      <c r="BK360" s="610">
        <f t="shared" si="175"/>
        <v>334</v>
      </c>
      <c r="BM360" s="612">
        <f t="shared" si="178"/>
        <v>10135</v>
      </c>
      <c r="BO360" s="612">
        <f t="shared" si="179"/>
        <v>10166</v>
      </c>
      <c r="BQ360" s="610">
        <f t="shared" si="180"/>
        <v>31</v>
      </c>
      <c r="BS360">
        <f t="shared" si="176"/>
        <v>1927</v>
      </c>
      <c r="BY360">
        <f t="shared" si="171"/>
        <v>1927</v>
      </c>
    </row>
    <row r="361" spans="2:77" x14ac:dyDescent="0.2">
      <c r="B361" s="755">
        <f t="shared" si="159"/>
        <v>336</v>
      </c>
      <c r="C361" s="736">
        <f t="shared" si="172"/>
        <v>10196</v>
      </c>
      <c r="D361" s="610">
        <f t="shared" si="173"/>
        <v>335</v>
      </c>
      <c r="E361" s="737">
        <f t="shared" si="181"/>
        <v>30</v>
      </c>
      <c r="F361" s="737">
        <f>SUM($E$27:E361)</f>
        <v>10196</v>
      </c>
      <c r="G361" s="738">
        <f t="shared" si="155"/>
        <v>0</v>
      </c>
      <c r="H361" s="739">
        <f>IF(D361&lt;=FinPlan!$D$707,PPMT(FinPlan!$D$708/12,1,FinPlan!$D$707+1-D361,G360*(-1000),0)/1000,)</f>
        <v>0</v>
      </c>
      <c r="I361" s="740">
        <f>IF(D361&lt;=FinPlan!$D$707,IPMT(FinPlan!$D$708/12,1,FinPlan!$D$707,G360*(-1000),0)/1000,)</f>
        <v>0</v>
      </c>
      <c r="L361" s="738">
        <f t="shared" si="160"/>
        <v>0</v>
      </c>
      <c r="M361" s="741">
        <f>IF(E361&lt;=0,0,1/(1+E361*FinPlan!$D$708/365))</f>
        <v>1</v>
      </c>
      <c r="N361" s="664">
        <f t="shared" si="161"/>
        <v>0</v>
      </c>
      <c r="O361" s="738">
        <f t="shared" si="156"/>
        <v>0</v>
      </c>
      <c r="P361" s="754"/>
      <c r="R361">
        <f t="shared" si="162"/>
        <v>2234</v>
      </c>
      <c r="S361" s="743">
        <f t="shared" si="157"/>
        <v>0</v>
      </c>
      <c r="T361" s="744">
        <f t="shared" si="158"/>
        <v>0</v>
      </c>
      <c r="U361" s="744">
        <f t="shared" si="163"/>
        <v>0</v>
      </c>
      <c r="V361" s="745"/>
      <c r="W361">
        <f t="shared" si="177"/>
        <v>2234</v>
      </c>
      <c r="X361" s="745">
        <v>0</v>
      </c>
      <c r="Y361" s="745"/>
      <c r="Z361" s="745"/>
      <c r="AA361">
        <f t="shared" si="152"/>
        <v>1927</v>
      </c>
      <c r="AE361">
        <f t="shared" si="164"/>
        <v>1927</v>
      </c>
      <c r="AF361">
        <f t="shared" si="165"/>
        <v>11</v>
      </c>
      <c r="AG361">
        <f t="shared" si="153"/>
        <v>0</v>
      </c>
      <c r="AH361">
        <f t="shared" si="154"/>
        <v>0</v>
      </c>
      <c r="AJ361">
        <f t="shared" si="166"/>
        <v>2234</v>
      </c>
      <c r="AK361" s="594">
        <f>SUM($X$27:X361)</f>
        <v>0</v>
      </c>
      <c r="AL361" s="594">
        <f>SUM($S$27:S361)</f>
        <v>0</v>
      </c>
      <c r="AM361" s="594">
        <f t="shared" si="167"/>
        <v>0</v>
      </c>
      <c r="AN361" s="594">
        <f t="shared" si="168"/>
        <v>0</v>
      </c>
      <c r="AO361" s="594">
        <f t="shared" si="169"/>
        <v>0</v>
      </c>
      <c r="AP361" s="594">
        <f t="shared" si="174"/>
        <v>0</v>
      </c>
      <c r="AQ361">
        <f t="shared" si="170"/>
        <v>0</v>
      </c>
      <c r="AY361" s="749">
        <f>AZ361*(FinPlan!$D$710/12)</f>
        <v>0</v>
      </c>
      <c r="AZ361" s="738">
        <f>G360*FinPlan!$D$709</f>
        <v>0</v>
      </c>
      <c r="BJ361" s="736"/>
      <c r="BK361" s="610">
        <f t="shared" si="175"/>
        <v>335</v>
      </c>
      <c r="BM361" s="612">
        <f t="shared" si="178"/>
        <v>10166</v>
      </c>
      <c r="BO361" s="612">
        <f t="shared" si="179"/>
        <v>10196</v>
      </c>
      <c r="BQ361" s="610">
        <f t="shared" si="180"/>
        <v>30</v>
      </c>
      <c r="BS361">
        <f t="shared" si="176"/>
        <v>1927</v>
      </c>
      <c r="BY361">
        <f t="shared" si="171"/>
        <v>1927</v>
      </c>
    </row>
    <row r="362" spans="2:77" x14ac:dyDescent="0.2">
      <c r="B362" s="755">
        <f t="shared" si="159"/>
        <v>337</v>
      </c>
      <c r="C362" s="736">
        <f t="shared" si="172"/>
        <v>10227</v>
      </c>
      <c r="D362" s="610">
        <f t="shared" si="173"/>
        <v>336</v>
      </c>
      <c r="E362" s="737">
        <f t="shared" si="181"/>
        <v>31</v>
      </c>
      <c r="F362" s="737">
        <f>SUM($E$27:E362)</f>
        <v>10227</v>
      </c>
      <c r="G362" s="738">
        <f t="shared" si="155"/>
        <v>0</v>
      </c>
      <c r="H362" s="739">
        <f>IF(D362&lt;=FinPlan!$D$707,PPMT(FinPlan!$D$708/12,1,FinPlan!$D$707+1-D362,G361*(-1000),0)/1000,)</f>
        <v>0</v>
      </c>
      <c r="I362" s="740">
        <f>IF(D362&lt;=FinPlan!$D$707,IPMT(FinPlan!$D$708/12,1,FinPlan!$D$707,G361*(-1000),0)/1000,)</f>
        <v>0</v>
      </c>
      <c r="L362" s="738">
        <f t="shared" si="160"/>
        <v>0</v>
      </c>
      <c r="M362" s="741">
        <f>IF(E362&lt;=0,0,1/(1+E362*FinPlan!$D$708/365))</f>
        <v>1</v>
      </c>
      <c r="N362" s="664">
        <f t="shared" si="161"/>
        <v>0</v>
      </c>
      <c r="O362" s="738">
        <f t="shared" si="156"/>
        <v>0</v>
      </c>
      <c r="P362" s="754"/>
      <c r="R362">
        <f t="shared" si="162"/>
        <v>2235</v>
      </c>
      <c r="S362" s="743">
        <f t="shared" si="157"/>
        <v>0</v>
      </c>
      <c r="T362" s="744">
        <f t="shared" si="158"/>
        <v>0</v>
      </c>
      <c r="U362" s="744">
        <f t="shared" si="163"/>
        <v>0</v>
      </c>
      <c r="V362" s="745"/>
      <c r="W362">
        <f t="shared" si="177"/>
        <v>2235</v>
      </c>
      <c r="X362" s="745">
        <v>0</v>
      </c>
      <c r="Y362" s="745"/>
      <c r="Z362" s="745"/>
      <c r="AA362">
        <f t="shared" si="152"/>
        <v>1927</v>
      </c>
      <c r="AE362">
        <f t="shared" si="164"/>
        <v>1927</v>
      </c>
      <c r="AF362">
        <f t="shared" si="165"/>
        <v>12</v>
      </c>
      <c r="AG362">
        <f t="shared" si="153"/>
        <v>0</v>
      </c>
      <c r="AH362">
        <f t="shared" si="154"/>
        <v>0</v>
      </c>
      <c r="AJ362">
        <f t="shared" si="166"/>
        <v>2235</v>
      </c>
      <c r="AK362" s="594">
        <f>SUM($X$27:X362)</f>
        <v>0</v>
      </c>
      <c r="AL362" s="594">
        <f>SUM($S$27:S362)</f>
        <v>0</v>
      </c>
      <c r="AM362" s="594">
        <f t="shared" si="167"/>
        <v>0</v>
      </c>
      <c r="AN362" s="594">
        <f t="shared" si="168"/>
        <v>0</v>
      </c>
      <c r="AO362" s="594">
        <f t="shared" si="169"/>
        <v>0</v>
      </c>
      <c r="AP362" s="594">
        <f t="shared" si="174"/>
        <v>0</v>
      </c>
      <c r="AQ362">
        <f t="shared" si="170"/>
        <v>0</v>
      </c>
      <c r="AY362" s="749">
        <f>AZ362*(FinPlan!$D$710/12)</f>
        <v>0</v>
      </c>
      <c r="AZ362" s="738">
        <f>G361*FinPlan!$D$709</f>
        <v>0</v>
      </c>
      <c r="BJ362" s="736"/>
      <c r="BK362" s="610">
        <f t="shared" si="175"/>
        <v>336</v>
      </c>
      <c r="BM362" s="612">
        <f t="shared" si="178"/>
        <v>10196</v>
      </c>
      <c r="BO362" s="612">
        <f t="shared" si="179"/>
        <v>10227</v>
      </c>
      <c r="BQ362" s="610">
        <f t="shared" si="180"/>
        <v>31</v>
      </c>
      <c r="BS362">
        <f t="shared" si="176"/>
        <v>1927</v>
      </c>
      <c r="BY362">
        <f t="shared" si="171"/>
        <v>1927</v>
      </c>
    </row>
    <row r="363" spans="2:77" x14ac:dyDescent="0.2">
      <c r="B363" s="755">
        <f t="shared" si="159"/>
        <v>338</v>
      </c>
      <c r="C363" s="736">
        <f t="shared" si="172"/>
        <v>10258</v>
      </c>
      <c r="D363" s="610">
        <f t="shared" si="173"/>
        <v>337</v>
      </c>
      <c r="E363" s="737">
        <f t="shared" si="181"/>
        <v>31</v>
      </c>
      <c r="F363" s="737">
        <f>SUM($E$27:E363)</f>
        <v>10258</v>
      </c>
      <c r="G363" s="738">
        <f t="shared" si="155"/>
        <v>0</v>
      </c>
      <c r="H363" s="739">
        <f>IF(D363&lt;=FinPlan!$D$707,PPMT(FinPlan!$D$708/12,1,FinPlan!$D$707+1-D363,G362*(-1000),0)/1000,)</f>
        <v>0</v>
      </c>
      <c r="I363" s="740">
        <f>IF(D363&lt;=FinPlan!$D$707,IPMT(FinPlan!$D$708/12,1,FinPlan!$D$707,G362*(-1000),0)/1000,)</f>
        <v>0</v>
      </c>
      <c r="L363" s="738">
        <f t="shared" si="160"/>
        <v>0</v>
      </c>
      <c r="M363" s="741">
        <f>IF(E363&lt;=0,0,1/(1+E363*FinPlan!$D$708/365))</f>
        <v>1</v>
      </c>
      <c r="N363" s="664">
        <f t="shared" si="161"/>
        <v>0</v>
      </c>
      <c r="O363" s="738">
        <f t="shared" si="156"/>
        <v>0</v>
      </c>
      <c r="P363" s="754"/>
      <c r="R363">
        <f t="shared" si="162"/>
        <v>2236</v>
      </c>
      <c r="S363" s="743">
        <f t="shared" si="157"/>
        <v>0</v>
      </c>
      <c r="T363" s="744">
        <f t="shared" si="158"/>
        <v>0</v>
      </c>
      <c r="U363" s="744">
        <f t="shared" si="163"/>
        <v>0</v>
      </c>
      <c r="V363" s="745"/>
      <c r="W363">
        <f t="shared" si="177"/>
        <v>2236</v>
      </c>
      <c r="X363" s="745">
        <v>0</v>
      </c>
      <c r="Y363" s="745"/>
      <c r="Z363" s="745"/>
      <c r="AA363">
        <f t="shared" si="152"/>
        <v>1928</v>
      </c>
      <c r="AE363">
        <f t="shared" si="164"/>
        <v>1928</v>
      </c>
      <c r="AF363">
        <f t="shared" si="165"/>
        <v>1</v>
      </c>
      <c r="AG363">
        <f t="shared" si="153"/>
        <v>0</v>
      </c>
      <c r="AH363">
        <f t="shared" si="154"/>
        <v>0</v>
      </c>
      <c r="AJ363">
        <f t="shared" si="166"/>
        <v>2236</v>
      </c>
      <c r="AK363" s="594">
        <f>SUM($X$27:X363)</f>
        <v>0</v>
      </c>
      <c r="AL363" s="594">
        <f>SUM($S$27:S363)</f>
        <v>0</v>
      </c>
      <c r="AM363" s="594">
        <f t="shared" si="167"/>
        <v>0</v>
      </c>
      <c r="AN363" s="594">
        <f t="shared" si="168"/>
        <v>0</v>
      </c>
      <c r="AO363" s="594">
        <f t="shared" si="169"/>
        <v>0</v>
      </c>
      <c r="AP363" s="594">
        <f t="shared" si="174"/>
        <v>0</v>
      </c>
      <c r="AQ363">
        <f t="shared" si="170"/>
        <v>0</v>
      </c>
      <c r="AY363" s="749">
        <f>AZ363*(FinPlan!$D$710/12)</f>
        <v>0</v>
      </c>
      <c r="AZ363" s="738">
        <f>G362*FinPlan!$D$709</f>
        <v>0</v>
      </c>
      <c r="BJ363" s="736"/>
      <c r="BK363" s="610">
        <f t="shared" si="175"/>
        <v>337</v>
      </c>
      <c r="BM363" s="612">
        <f t="shared" si="178"/>
        <v>10227</v>
      </c>
      <c r="BO363" s="612">
        <f t="shared" si="179"/>
        <v>10258</v>
      </c>
      <c r="BQ363" s="610">
        <f t="shared" si="180"/>
        <v>31</v>
      </c>
      <c r="BS363">
        <f t="shared" si="176"/>
        <v>1928</v>
      </c>
      <c r="BY363">
        <f t="shared" si="171"/>
        <v>1928</v>
      </c>
    </row>
    <row r="364" spans="2:77" x14ac:dyDescent="0.2">
      <c r="B364" s="755">
        <f t="shared" si="159"/>
        <v>339</v>
      </c>
      <c r="C364" s="736">
        <f t="shared" si="172"/>
        <v>10287</v>
      </c>
      <c r="D364" s="610">
        <f t="shared" si="173"/>
        <v>338</v>
      </c>
      <c r="E364" s="737">
        <f t="shared" si="181"/>
        <v>29</v>
      </c>
      <c r="F364" s="737">
        <f>SUM($E$27:E364)</f>
        <v>10287</v>
      </c>
      <c r="G364" s="738">
        <f t="shared" si="155"/>
        <v>0</v>
      </c>
      <c r="H364" s="739">
        <f>IF(D364&lt;=FinPlan!$D$707,PPMT(FinPlan!$D$708/12,1,FinPlan!$D$707+1-D364,G363*(-1000),0)/1000,)</f>
        <v>0</v>
      </c>
      <c r="I364" s="740">
        <f>IF(D364&lt;=FinPlan!$D$707,IPMT(FinPlan!$D$708/12,1,FinPlan!$D$707,G363*(-1000),0)/1000,)</f>
        <v>0</v>
      </c>
      <c r="L364" s="738">
        <f t="shared" si="160"/>
        <v>0</v>
      </c>
      <c r="M364" s="741">
        <f>IF(E364&lt;=0,0,1/(1+E364*FinPlan!$D$708/365))</f>
        <v>1</v>
      </c>
      <c r="N364" s="664">
        <f t="shared" si="161"/>
        <v>0</v>
      </c>
      <c r="O364" s="738">
        <f t="shared" si="156"/>
        <v>0</v>
      </c>
      <c r="P364" s="754"/>
      <c r="R364">
        <f t="shared" si="162"/>
        <v>2237</v>
      </c>
      <c r="S364" s="743">
        <f t="shared" si="157"/>
        <v>0</v>
      </c>
      <c r="T364" s="744">
        <f t="shared" si="158"/>
        <v>0</v>
      </c>
      <c r="U364" s="744">
        <f t="shared" si="163"/>
        <v>0</v>
      </c>
      <c r="V364" s="745"/>
      <c r="W364">
        <f t="shared" si="177"/>
        <v>2237</v>
      </c>
      <c r="X364" s="745">
        <v>0</v>
      </c>
      <c r="Y364" s="745"/>
      <c r="Z364" s="745"/>
      <c r="AA364">
        <f t="shared" si="152"/>
        <v>1928</v>
      </c>
      <c r="AE364">
        <f t="shared" si="164"/>
        <v>1928</v>
      </c>
      <c r="AF364">
        <f t="shared" si="165"/>
        <v>2</v>
      </c>
      <c r="AG364">
        <f t="shared" si="153"/>
        <v>0</v>
      </c>
      <c r="AH364">
        <f t="shared" si="154"/>
        <v>0</v>
      </c>
      <c r="AJ364">
        <f t="shared" si="166"/>
        <v>2237</v>
      </c>
      <c r="AK364" s="594">
        <f>SUM($X$27:X364)</f>
        <v>0</v>
      </c>
      <c r="AL364" s="594">
        <f>SUM($S$27:S364)</f>
        <v>0</v>
      </c>
      <c r="AM364" s="594">
        <f t="shared" si="167"/>
        <v>0</v>
      </c>
      <c r="AN364" s="594">
        <f t="shared" si="168"/>
        <v>0</v>
      </c>
      <c r="AO364" s="594">
        <f t="shared" si="169"/>
        <v>0</v>
      </c>
      <c r="AP364" s="594">
        <f t="shared" si="174"/>
        <v>0</v>
      </c>
      <c r="AQ364">
        <f t="shared" si="170"/>
        <v>0</v>
      </c>
      <c r="AY364" s="749">
        <f>AZ364*(FinPlan!$D$710/12)</f>
        <v>0</v>
      </c>
      <c r="AZ364" s="738">
        <f>G363*FinPlan!$D$709</f>
        <v>0</v>
      </c>
      <c r="BJ364" s="736"/>
      <c r="BK364" s="610">
        <f t="shared" si="175"/>
        <v>338</v>
      </c>
      <c r="BM364" s="612">
        <f t="shared" si="178"/>
        <v>10258</v>
      </c>
      <c r="BO364" s="612">
        <f t="shared" si="179"/>
        <v>10287</v>
      </c>
      <c r="BQ364" s="610">
        <f t="shared" si="180"/>
        <v>29</v>
      </c>
      <c r="BS364">
        <f t="shared" si="176"/>
        <v>1928</v>
      </c>
      <c r="BY364">
        <f t="shared" si="171"/>
        <v>1928</v>
      </c>
    </row>
    <row r="365" spans="2:77" x14ac:dyDescent="0.2">
      <c r="B365" s="755">
        <f t="shared" si="159"/>
        <v>340</v>
      </c>
      <c r="C365" s="736">
        <f t="shared" si="172"/>
        <v>10318</v>
      </c>
      <c r="D365" s="610">
        <f t="shared" si="173"/>
        <v>339</v>
      </c>
      <c r="E365" s="737">
        <f t="shared" si="181"/>
        <v>31</v>
      </c>
      <c r="F365" s="737">
        <f>SUM($E$27:E365)</f>
        <v>10318</v>
      </c>
      <c r="G365" s="738">
        <f t="shared" si="155"/>
        <v>0</v>
      </c>
      <c r="H365" s="739">
        <f>IF(D365&lt;=FinPlan!$D$707,PPMT(FinPlan!$D$708/12,1,FinPlan!$D$707+1-D365,G364*(-1000),0)/1000,)</f>
        <v>0</v>
      </c>
      <c r="I365" s="740">
        <f>IF(D365&lt;=FinPlan!$D$707,IPMT(FinPlan!$D$708/12,1,FinPlan!$D$707,G364*(-1000),0)/1000,)</f>
        <v>0</v>
      </c>
      <c r="L365" s="738">
        <f t="shared" si="160"/>
        <v>0</v>
      </c>
      <c r="M365" s="741">
        <f>IF(E365&lt;=0,0,1/(1+E365*FinPlan!$D$708/365))</f>
        <v>1</v>
      </c>
      <c r="N365" s="664">
        <f t="shared" si="161"/>
        <v>0</v>
      </c>
      <c r="O365" s="738">
        <f t="shared" si="156"/>
        <v>0</v>
      </c>
      <c r="P365" s="754"/>
      <c r="R365">
        <f t="shared" si="162"/>
        <v>2238</v>
      </c>
      <c r="S365" s="743">
        <f t="shared" si="157"/>
        <v>0</v>
      </c>
      <c r="T365" s="744">
        <f t="shared" si="158"/>
        <v>0</v>
      </c>
      <c r="U365" s="744">
        <f t="shared" si="163"/>
        <v>0</v>
      </c>
      <c r="V365" s="745"/>
      <c r="W365">
        <f t="shared" si="177"/>
        <v>2238</v>
      </c>
      <c r="X365" s="745">
        <v>0</v>
      </c>
      <c r="Y365" s="745"/>
      <c r="Z365" s="745"/>
      <c r="AA365">
        <f t="shared" si="152"/>
        <v>1928</v>
      </c>
      <c r="AE365">
        <f t="shared" si="164"/>
        <v>1928</v>
      </c>
      <c r="AF365">
        <f t="shared" si="165"/>
        <v>3</v>
      </c>
      <c r="AG365">
        <f t="shared" si="153"/>
        <v>0</v>
      </c>
      <c r="AH365">
        <f t="shared" si="154"/>
        <v>0</v>
      </c>
      <c r="AJ365">
        <f t="shared" si="166"/>
        <v>2238</v>
      </c>
      <c r="AK365" s="594">
        <f>SUM($X$27:X365)</f>
        <v>0</v>
      </c>
      <c r="AL365" s="594">
        <f>SUM($S$27:S365)</f>
        <v>0</v>
      </c>
      <c r="AM365" s="594">
        <f t="shared" si="167"/>
        <v>0</v>
      </c>
      <c r="AN365" s="594">
        <f t="shared" si="168"/>
        <v>0</v>
      </c>
      <c r="AO365" s="594">
        <f t="shared" si="169"/>
        <v>0</v>
      </c>
      <c r="AP365" s="594">
        <f t="shared" si="174"/>
        <v>0</v>
      </c>
      <c r="AQ365">
        <f t="shared" si="170"/>
        <v>0</v>
      </c>
      <c r="AY365" s="749">
        <f>AZ365*(FinPlan!$D$710/12)</f>
        <v>0</v>
      </c>
      <c r="AZ365" s="738">
        <f>G364*FinPlan!$D$709</f>
        <v>0</v>
      </c>
      <c r="BJ365" s="736"/>
      <c r="BK365" s="610">
        <f t="shared" si="175"/>
        <v>339</v>
      </c>
      <c r="BM365" s="612">
        <f t="shared" si="178"/>
        <v>10287</v>
      </c>
      <c r="BO365" s="612">
        <f t="shared" si="179"/>
        <v>10318</v>
      </c>
      <c r="BQ365" s="610">
        <f t="shared" si="180"/>
        <v>31</v>
      </c>
      <c r="BS365">
        <f t="shared" si="176"/>
        <v>1928</v>
      </c>
      <c r="BY365">
        <f t="shared" si="171"/>
        <v>1928</v>
      </c>
    </row>
    <row r="366" spans="2:77" x14ac:dyDescent="0.2">
      <c r="B366" s="755">
        <f t="shared" si="159"/>
        <v>341</v>
      </c>
      <c r="C366" s="736">
        <f t="shared" si="172"/>
        <v>10348</v>
      </c>
      <c r="D366" s="610">
        <f t="shared" si="173"/>
        <v>340</v>
      </c>
      <c r="E366" s="737">
        <f t="shared" si="181"/>
        <v>30</v>
      </c>
      <c r="F366" s="737">
        <f>SUM($E$27:E366)</f>
        <v>10348</v>
      </c>
      <c r="G366" s="738">
        <f t="shared" si="155"/>
        <v>0</v>
      </c>
      <c r="H366" s="739">
        <f>IF(D366&lt;=FinPlan!$D$707,PPMT(FinPlan!$D$708/12,1,FinPlan!$D$707+1-D366,G365*(-1000),0)/1000,)</f>
        <v>0</v>
      </c>
      <c r="I366" s="740">
        <f>IF(D366&lt;=FinPlan!$D$707,IPMT(FinPlan!$D$708/12,1,FinPlan!$D$707,G365*(-1000),0)/1000,)</f>
        <v>0</v>
      </c>
      <c r="L366" s="738">
        <f t="shared" si="160"/>
        <v>0</v>
      </c>
      <c r="M366" s="741">
        <f>IF(E366&lt;=0,0,1/(1+E366*FinPlan!$D$708/365))</f>
        <v>1</v>
      </c>
      <c r="N366" s="664">
        <f t="shared" si="161"/>
        <v>0</v>
      </c>
      <c r="O366" s="738">
        <f t="shared" si="156"/>
        <v>0</v>
      </c>
      <c r="P366" s="754"/>
      <c r="R366">
        <f t="shared" si="162"/>
        <v>2239</v>
      </c>
      <c r="S366" s="743">
        <f t="shared" si="157"/>
        <v>0</v>
      </c>
      <c r="T366" s="744">
        <f t="shared" si="158"/>
        <v>0</v>
      </c>
      <c r="U366" s="744">
        <f t="shared" si="163"/>
        <v>0</v>
      </c>
      <c r="V366" s="745"/>
      <c r="W366">
        <f t="shared" si="177"/>
        <v>2239</v>
      </c>
      <c r="X366" s="745">
        <v>0</v>
      </c>
      <c r="Y366" s="745"/>
      <c r="Z366" s="745"/>
      <c r="AA366">
        <f t="shared" si="152"/>
        <v>1928</v>
      </c>
      <c r="AE366">
        <f t="shared" si="164"/>
        <v>1928</v>
      </c>
      <c r="AF366">
        <f t="shared" si="165"/>
        <v>4</v>
      </c>
      <c r="AG366">
        <f t="shared" si="153"/>
        <v>0</v>
      </c>
      <c r="AH366">
        <f t="shared" si="154"/>
        <v>0</v>
      </c>
      <c r="AJ366">
        <f t="shared" si="166"/>
        <v>2239</v>
      </c>
      <c r="AK366" s="594">
        <f>SUM($X$27:X366)</f>
        <v>0</v>
      </c>
      <c r="AL366" s="594">
        <f>SUM($S$27:S366)</f>
        <v>0</v>
      </c>
      <c r="AM366" s="594">
        <f t="shared" si="167"/>
        <v>0</v>
      </c>
      <c r="AN366" s="594">
        <f t="shared" si="168"/>
        <v>0</v>
      </c>
      <c r="AO366" s="594">
        <f t="shared" si="169"/>
        <v>0</v>
      </c>
      <c r="AP366" s="594">
        <f t="shared" si="174"/>
        <v>0</v>
      </c>
      <c r="AQ366">
        <f t="shared" si="170"/>
        <v>0</v>
      </c>
      <c r="AY366" s="749">
        <f>AZ366*(FinPlan!$D$710/12)</f>
        <v>0</v>
      </c>
      <c r="AZ366" s="738">
        <f>G365*FinPlan!$D$709</f>
        <v>0</v>
      </c>
      <c r="BJ366" s="736"/>
      <c r="BK366" s="610">
        <f t="shared" si="175"/>
        <v>340</v>
      </c>
      <c r="BM366" s="612">
        <f t="shared" si="178"/>
        <v>10318</v>
      </c>
      <c r="BO366" s="612">
        <f t="shared" si="179"/>
        <v>10348</v>
      </c>
      <c r="BQ366" s="610">
        <f t="shared" si="180"/>
        <v>30</v>
      </c>
      <c r="BS366">
        <f t="shared" si="176"/>
        <v>1928</v>
      </c>
      <c r="BY366">
        <f t="shared" si="171"/>
        <v>1928</v>
      </c>
    </row>
    <row r="367" spans="2:77" x14ac:dyDescent="0.2">
      <c r="B367" s="755">
        <f t="shared" si="159"/>
        <v>342</v>
      </c>
      <c r="C367" s="736">
        <f t="shared" si="172"/>
        <v>10379</v>
      </c>
      <c r="D367" s="610">
        <f t="shared" si="173"/>
        <v>341</v>
      </c>
      <c r="E367" s="737">
        <f t="shared" si="181"/>
        <v>31</v>
      </c>
      <c r="F367" s="737">
        <f>SUM($E$27:E367)</f>
        <v>10379</v>
      </c>
      <c r="G367" s="738">
        <f t="shared" si="155"/>
        <v>0</v>
      </c>
      <c r="H367" s="739">
        <f>IF(D367&lt;=FinPlan!$D$707,PPMT(FinPlan!$D$708/12,1,FinPlan!$D$707+1-D367,G366*(-1000),0)/1000,)</f>
        <v>0</v>
      </c>
      <c r="I367" s="740">
        <f>IF(D367&lt;=FinPlan!$D$707,IPMT(FinPlan!$D$708/12,1,FinPlan!$D$707,G366*(-1000),0)/1000,)</f>
        <v>0</v>
      </c>
      <c r="L367" s="738">
        <f t="shared" si="160"/>
        <v>0</v>
      </c>
      <c r="M367" s="741">
        <f>IF(E367&lt;=0,0,1/(1+E367*FinPlan!$D$708/365))</f>
        <v>1</v>
      </c>
      <c r="N367" s="664">
        <f t="shared" si="161"/>
        <v>0</v>
      </c>
      <c r="O367" s="738">
        <f t="shared" si="156"/>
        <v>0</v>
      </c>
      <c r="P367" s="754"/>
      <c r="R367">
        <f t="shared" si="162"/>
        <v>2240</v>
      </c>
      <c r="S367" s="743">
        <f t="shared" si="157"/>
        <v>0</v>
      </c>
      <c r="T367" s="744">
        <f t="shared" si="158"/>
        <v>0</v>
      </c>
      <c r="U367" s="744">
        <f t="shared" si="163"/>
        <v>0</v>
      </c>
      <c r="V367" s="745"/>
      <c r="W367">
        <f t="shared" si="177"/>
        <v>2240</v>
      </c>
      <c r="X367" s="745">
        <v>0</v>
      </c>
      <c r="Y367" s="745"/>
      <c r="Z367" s="745"/>
      <c r="AA367">
        <f t="shared" si="152"/>
        <v>1928</v>
      </c>
      <c r="AE367">
        <f t="shared" si="164"/>
        <v>1928</v>
      </c>
      <c r="AF367">
        <f t="shared" si="165"/>
        <v>5</v>
      </c>
      <c r="AG367">
        <f t="shared" si="153"/>
        <v>0</v>
      </c>
      <c r="AH367">
        <f t="shared" si="154"/>
        <v>0</v>
      </c>
      <c r="AJ367">
        <f t="shared" si="166"/>
        <v>2240</v>
      </c>
      <c r="AK367" s="594">
        <f>SUM($X$27:X367)</f>
        <v>0</v>
      </c>
      <c r="AL367" s="594">
        <f>SUM($S$27:S367)</f>
        <v>0</v>
      </c>
      <c r="AM367" s="594">
        <f t="shared" si="167"/>
        <v>0</v>
      </c>
      <c r="AN367" s="594">
        <f t="shared" si="168"/>
        <v>0</v>
      </c>
      <c r="AO367" s="594">
        <f t="shared" si="169"/>
        <v>0</v>
      </c>
      <c r="AP367" s="594">
        <f t="shared" si="174"/>
        <v>0</v>
      </c>
      <c r="AQ367">
        <f t="shared" si="170"/>
        <v>0</v>
      </c>
      <c r="AY367" s="749">
        <f>AZ367*(FinPlan!$D$710/12)</f>
        <v>0</v>
      </c>
      <c r="AZ367" s="738">
        <f>G366*FinPlan!$D$709</f>
        <v>0</v>
      </c>
      <c r="BJ367" s="736"/>
      <c r="BK367" s="610">
        <f t="shared" si="175"/>
        <v>341</v>
      </c>
      <c r="BM367" s="612">
        <f t="shared" si="178"/>
        <v>10348</v>
      </c>
      <c r="BO367" s="612">
        <f t="shared" si="179"/>
        <v>10379</v>
      </c>
      <c r="BQ367" s="610">
        <f t="shared" si="180"/>
        <v>31</v>
      </c>
      <c r="BS367">
        <f t="shared" si="176"/>
        <v>1928</v>
      </c>
      <c r="BY367">
        <f t="shared" si="171"/>
        <v>1928</v>
      </c>
    </row>
    <row r="368" spans="2:77" x14ac:dyDescent="0.2">
      <c r="B368" s="755">
        <f t="shared" si="159"/>
        <v>343</v>
      </c>
      <c r="C368" s="736">
        <f t="shared" si="172"/>
        <v>10409</v>
      </c>
      <c r="D368" s="610">
        <f t="shared" si="173"/>
        <v>342</v>
      </c>
      <c r="E368" s="737">
        <f t="shared" si="181"/>
        <v>30</v>
      </c>
      <c r="F368" s="737">
        <f>SUM($E$27:E368)</f>
        <v>10409</v>
      </c>
      <c r="G368" s="738">
        <f t="shared" si="155"/>
        <v>0</v>
      </c>
      <c r="H368" s="739">
        <f>IF(D368&lt;=FinPlan!$D$707,PPMT(FinPlan!$D$708/12,1,FinPlan!$D$707+1-D368,G367*(-1000),0)/1000,)</f>
        <v>0</v>
      </c>
      <c r="I368" s="740">
        <f>IF(D368&lt;=FinPlan!$D$707,IPMT(FinPlan!$D$708/12,1,FinPlan!$D$707,G367*(-1000),0)/1000,)</f>
        <v>0</v>
      </c>
      <c r="L368" s="738">
        <f t="shared" si="160"/>
        <v>0</v>
      </c>
      <c r="M368" s="741">
        <f>IF(E368&lt;=0,0,1/(1+E368*FinPlan!$D$708/365))</f>
        <v>1</v>
      </c>
      <c r="N368" s="664">
        <f t="shared" si="161"/>
        <v>0</v>
      </c>
      <c r="O368" s="738">
        <f t="shared" si="156"/>
        <v>0</v>
      </c>
      <c r="P368" s="754"/>
      <c r="R368">
        <f t="shared" si="162"/>
        <v>2241</v>
      </c>
      <c r="S368" s="743">
        <f t="shared" si="157"/>
        <v>0</v>
      </c>
      <c r="T368" s="744">
        <f t="shared" si="158"/>
        <v>0</v>
      </c>
      <c r="U368" s="744">
        <f t="shared" si="163"/>
        <v>0</v>
      </c>
      <c r="V368" s="745"/>
      <c r="W368">
        <f t="shared" si="177"/>
        <v>2241</v>
      </c>
      <c r="X368" s="745">
        <v>0</v>
      </c>
      <c r="Y368" s="745"/>
      <c r="Z368" s="745"/>
      <c r="AA368">
        <f t="shared" si="152"/>
        <v>1928</v>
      </c>
      <c r="AE368">
        <f t="shared" si="164"/>
        <v>1928</v>
      </c>
      <c r="AF368">
        <f t="shared" si="165"/>
        <v>6</v>
      </c>
      <c r="AG368">
        <f t="shared" si="153"/>
        <v>0</v>
      </c>
      <c r="AH368">
        <f t="shared" si="154"/>
        <v>0</v>
      </c>
      <c r="AJ368">
        <f t="shared" si="166"/>
        <v>2241</v>
      </c>
      <c r="AK368" s="594">
        <f>SUM($X$27:X368)</f>
        <v>0</v>
      </c>
      <c r="AL368" s="594">
        <f>SUM($S$27:S368)</f>
        <v>0</v>
      </c>
      <c r="AM368" s="594">
        <f t="shared" si="167"/>
        <v>0</v>
      </c>
      <c r="AN368" s="594">
        <f t="shared" si="168"/>
        <v>0</v>
      </c>
      <c r="AO368" s="594">
        <f t="shared" si="169"/>
        <v>0</v>
      </c>
      <c r="AP368" s="594">
        <f t="shared" si="174"/>
        <v>0</v>
      </c>
      <c r="AQ368">
        <f t="shared" si="170"/>
        <v>0</v>
      </c>
      <c r="AY368" s="749">
        <f>AZ368*(FinPlan!$D$710/12)</f>
        <v>0</v>
      </c>
      <c r="AZ368" s="738">
        <f>G367*FinPlan!$D$709</f>
        <v>0</v>
      </c>
      <c r="BJ368" s="736"/>
      <c r="BK368" s="610">
        <f t="shared" si="175"/>
        <v>342</v>
      </c>
      <c r="BM368" s="612">
        <f t="shared" si="178"/>
        <v>10379</v>
      </c>
      <c r="BO368" s="612">
        <f t="shared" si="179"/>
        <v>10409</v>
      </c>
      <c r="BQ368" s="610">
        <f t="shared" si="180"/>
        <v>30</v>
      </c>
      <c r="BS368">
        <f t="shared" si="176"/>
        <v>1928</v>
      </c>
      <c r="BY368">
        <f t="shared" si="171"/>
        <v>1928</v>
      </c>
    </row>
    <row r="369" spans="2:77" x14ac:dyDescent="0.2">
      <c r="B369" s="755">
        <f t="shared" si="159"/>
        <v>344</v>
      </c>
      <c r="C369" s="736">
        <f t="shared" si="172"/>
        <v>10440</v>
      </c>
      <c r="D369" s="610">
        <f t="shared" si="173"/>
        <v>343</v>
      </c>
      <c r="E369" s="737">
        <f t="shared" si="181"/>
        <v>31</v>
      </c>
      <c r="F369" s="737">
        <f>SUM($E$27:E369)</f>
        <v>10440</v>
      </c>
      <c r="G369" s="738">
        <f t="shared" si="155"/>
        <v>0</v>
      </c>
      <c r="H369" s="739">
        <f>IF(D369&lt;=FinPlan!$D$707,PPMT(FinPlan!$D$708/12,1,FinPlan!$D$707+1-D369,G368*(-1000),0)/1000,)</f>
        <v>0</v>
      </c>
      <c r="I369" s="740">
        <f>IF(D369&lt;=FinPlan!$D$707,IPMT(FinPlan!$D$708/12,1,FinPlan!$D$707,G368*(-1000),0)/1000,)</f>
        <v>0</v>
      </c>
      <c r="L369" s="738">
        <f t="shared" si="160"/>
        <v>0</v>
      </c>
      <c r="M369" s="741">
        <f>IF(E369&lt;=0,0,1/(1+E369*FinPlan!$D$708/365))</f>
        <v>1</v>
      </c>
      <c r="N369" s="664">
        <f t="shared" si="161"/>
        <v>0</v>
      </c>
      <c r="O369" s="738">
        <f t="shared" si="156"/>
        <v>0</v>
      </c>
      <c r="P369" s="754"/>
      <c r="R369">
        <f t="shared" si="162"/>
        <v>2242</v>
      </c>
      <c r="S369" s="743">
        <f t="shared" si="157"/>
        <v>0</v>
      </c>
      <c r="T369" s="744">
        <f t="shared" si="158"/>
        <v>0</v>
      </c>
      <c r="U369" s="744">
        <f t="shared" si="163"/>
        <v>0</v>
      </c>
      <c r="V369" s="745"/>
      <c r="W369">
        <f t="shared" si="177"/>
        <v>2242</v>
      </c>
      <c r="X369" s="745">
        <v>0</v>
      </c>
      <c r="Y369" s="745"/>
      <c r="Z369" s="745"/>
      <c r="AA369">
        <f t="shared" si="152"/>
        <v>1928</v>
      </c>
      <c r="AE369">
        <f t="shared" si="164"/>
        <v>1928</v>
      </c>
      <c r="AF369">
        <f t="shared" si="165"/>
        <v>7</v>
      </c>
      <c r="AG369">
        <f t="shared" si="153"/>
        <v>0</v>
      </c>
      <c r="AH369">
        <f t="shared" si="154"/>
        <v>0</v>
      </c>
      <c r="AJ369">
        <f t="shared" si="166"/>
        <v>2242</v>
      </c>
      <c r="AK369" s="594">
        <f>SUM($X$27:X369)</f>
        <v>0</v>
      </c>
      <c r="AL369" s="594">
        <f>SUM($S$27:S369)</f>
        <v>0</v>
      </c>
      <c r="AM369" s="594">
        <f t="shared" si="167"/>
        <v>0</v>
      </c>
      <c r="AN369" s="594">
        <f t="shared" si="168"/>
        <v>0</v>
      </c>
      <c r="AO369" s="594">
        <f t="shared" si="169"/>
        <v>0</v>
      </c>
      <c r="AP369" s="594">
        <f t="shared" si="174"/>
        <v>0</v>
      </c>
      <c r="AQ369">
        <f t="shared" si="170"/>
        <v>0</v>
      </c>
      <c r="AY369" s="749">
        <f>AZ369*(FinPlan!$D$710/12)</f>
        <v>0</v>
      </c>
      <c r="AZ369" s="738">
        <f>G368*FinPlan!$D$709</f>
        <v>0</v>
      </c>
      <c r="BJ369" s="736"/>
      <c r="BK369" s="610">
        <f t="shared" si="175"/>
        <v>343</v>
      </c>
      <c r="BM369" s="612">
        <f t="shared" si="178"/>
        <v>10409</v>
      </c>
      <c r="BO369" s="612">
        <f t="shared" si="179"/>
        <v>10440</v>
      </c>
      <c r="BQ369" s="610">
        <f t="shared" si="180"/>
        <v>31</v>
      </c>
      <c r="BS369">
        <f t="shared" si="176"/>
        <v>1928</v>
      </c>
      <c r="BY369">
        <f t="shared" si="171"/>
        <v>1928</v>
      </c>
    </row>
    <row r="370" spans="2:77" x14ac:dyDescent="0.2">
      <c r="B370" s="755">
        <f t="shared" si="159"/>
        <v>345</v>
      </c>
      <c r="C370" s="736">
        <f t="shared" si="172"/>
        <v>10471</v>
      </c>
      <c r="D370" s="610">
        <f t="shared" si="173"/>
        <v>344</v>
      </c>
      <c r="E370" s="737">
        <f t="shared" si="181"/>
        <v>31</v>
      </c>
      <c r="F370" s="737">
        <f>SUM($E$27:E370)</f>
        <v>10471</v>
      </c>
      <c r="G370" s="738">
        <f t="shared" si="155"/>
        <v>0</v>
      </c>
      <c r="H370" s="739">
        <f>IF(D370&lt;=FinPlan!$D$707,PPMT(FinPlan!$D$708/12,1,FinPlan!$D$707+1-D370,G369*(-1000),0)/1000,)</f>
        <v>0</v>
      </c>
      <c r="I370" s="740">
        <f>IF(D370&lt;=FinPlan!$D$707,IPMT(FinPlan!$D$708/12,1,FinPlan!$D$707,G369*(-1000),0)/1000,)</f>
        <v>0</v>
      </c>
      <c r="L370" s="738">
        <f t="shared" si="160"/>
        <v>0</v>
      </c>
      <c r="M370" s="741">
        <f>IF(E370&lt;=0,0,1/(1+E370*FinPlan!$D$708/365))</f>
        <v>1</v>
      </c>
      <c r="N370" s="664">
        <f t="shared" si="161"/>
        <v>0</v>
      </c>
      <c r="O370" s="738">
        <f t="shared" si="156"/>
        <v>0</v>
      </c>
      <c r="P370" s="754"/>
      <c r="R370">
        <f t="shared" si="162"/>
        <v>2243</v>
      </c>
      <c r="S370" s="743">
        <f t="shared" si="157"/>
        <v>0</v>
      </c>
      <c r="T370" s="744">
        <f t="shared" si="158"/>
        <v>0</v>
      </c>
      <c r="U370" s="744">
        <f t="shared" si="163"/>
        <v>0</v>
      </c>
      <c r="V370" s="745"/>
      <c r="W370">
        <f t="shared" si="177"/>
        <v>2243</v>
      </c>
      <c r="X370" s="745">
        <v>0</v>
      </c>
      <c r="Y370" s="745"/>
      <c r="Z370" s="745"/>
      <c r="AA370">
        <f t="shared" si="152"/>
        <v>1928</v>
      </c>
      <c r="AE370">
        <f t="shared" si="164"/>
        <v>1928</v>
      </c>
      <c r="AF370">
        <f t="shared" si="165"/>
        <v>8</v>
      </c>
      <c r="AG370">
        <f t="shared" si="153"/>
        <v>0</v>
      </c>
      <c r="AH370">
        <f t="shared" si="154"/>
        <v>0</v>
      </c>
      <c r="AJ370">
        <f t="shared" si="166"/>
        <v>2243</v>
      </c>
      <c r="AK370" s="594">
        <f>SUM($X$27:X370)</f>
        <v>0</v>
      </c>
      <c r="AL370" s="594">
        <f>SUM($S$27:S370)</f>
        <v>0</v>
      </c>
      <c r="AM370" s="594">
        <f t="shared" si="167"/>
        <v>0</v>
      </c>
      <c r="AN370" s="594">
        <f t="shared" si="168"/>
        <v>0</v>
      </c>
      <c r="AO370" s="594">
        <f t="shared" si="169"/>
        <v>0</v>
      </c>
      <c r="AP370" s="594">
        <f t="shared" si="174"/>
        <v>0</v>
      </c>
      <c r="AQ370">
        <f t="shared" si="170"/>
        <v>0</v>
      </c>
      <c r="AY370" s="749">
        <f>AZ370*(FinPlan!$D$710/12)</f>
        <v>0</v>
      </c>
      <c r="AZ370" s="738">
        <f>G369*FinPlan!$D$709</f>
        <v>0</v>
      </c>
      <c r="BJ370" s="736"/>
      <c r="BK370" s="610">
        <f t="shared" si="175"/>
        <v>344</v>
      </c>
      <c r="BM370" s="612">
        <f t="shared" si="178"/>
        <v>10440</v>
      </c>
      <c r="BO370" s="612">
        <f t="shared" si="179"/>
        <v>10471</v>
      </c>
      <c r="BQ370" s="610">
        <f t="shared" si="180"/>
        <v>31</v>
      </c>
      <c r="BS370">
        <f t="shared" si="176"/>
        <v>1928</v>
      </c>
      <c r="BY370">
        <f t="shared" si="171"/>
        <v>1928</v>
      </c>
    </row>
    <row r="371" spans="2:77" x14ac:dyDescent="0.2">
      <c r="B371" s="755">
        <f t="shared" si="159"/>
        <v>346</v>
      </c>
      <c r="C371" s="736">
        <f t="shared" si="172"/>
        <v>10501</v>
      </c>
      <c r="D371" s="610">
        <f t="shared" si="173"/>
        <v>345</v>
      </c>
      <c r="E371" s="737">
        <f t="shared" si="181"/>
        <v>30</v>
      </c>
      <c r="F371" s="737">
        <f>SUM($E$27:E371)</f>
        <v>10501</v>
      </c>
      <c r="G371" s="738">
        <f t="shared" si="155"/>
        <v>0</v>
      </c>
      <c r="H371" s="739">
        <f>IF(D371&lt;=FinPlan!$D$707,PPMT(FinPlan!$D$708/12,1,FinPlan!$D$707+1-D371,G370*(-1000),0)/1000,)</f>
        <v>0</v>
      </c>
      <c r="I371" s="740">
        <f>IF(D371&lt;=FinPlan!$D$707,IPMT(FinPlan!$D$708/12,1,FinPlan!$D$707,G370*(-1000),0)/1000,)</f>
        <v>0</v>
      </c>
      <c r="L371" s="738">
        <f t="shared" si="160"/>
        <v>0</v>
      </c>
      <c r="M371" s="741">
        <f>IF(E371&lt;=0,0,1/(1+E371*FinPlan!$D$708/365))</f>
        <v>1</v>
      </c>
      <c r="N371" s="664">
        <f t="shared" si="161"/>
        <v>0</v>
      </c>
      <c r="O371" s="738">
        <f t="shared" si="156"/>
        <v>0</v>
      </c>
      <c r="P371" s="754"/>
      <c r="R371">
        <f t="shared" si="162"/>
        <v>2244</v>
      </c>
      <c r="S371" s="743">
        <f t="shared" si="157"/>
        <v>0</v>
      </c>
      <c r="T371" s="744">
        <f t="shared" si="158"/>
        <v>0</v>
      </c>
      <c r="U371" s="744">
        <f t="shared" si="163"/>
        <v>0</v>
      </c>
      <c r="V371" s="745"/>
      <c r="W371">
        <f t="shared" si="177"/>
        <v>2244</v>
      </c>
      <c r="X371" s="745">
        <v>0</v>
      </c>
      <c r="Y371" s="745"/>
      <c r="Z371" s="745"/>
      <c r="AA371">
        <f t="shared" si="152"/>
        <v>1928</v>
      </c>
      <c r="AE371">
        <f t="shared" si="164"/>
        <v>1928</v>
      </c>
      <c r="AF371">
        <f t="shared" si="165"/>
        <v>9</v>
      </c>
      <c r="AG371">
        <f t="shared" si="153"/>
        <v>0</v>
      </c>
      <c r="AH371">
        <f t="shared" si="154"/>
        <v>0</v>
      </c>
      <c r="AJ371">
        <f t="shared" si="166"/>
        <v>2244</v>
      </c>
      <c r="AK371" s="594">
        <f>SUM($X$27:X371)</f>
        <v>0</v>
      </c>
      <c r="AL371" s="594">
        <f>SUM($S$27:S371)</f>
        <v>0</v>
      </c>
      <c r="AM371" s="594">
        <f t="shared" si="167"/>
        <v>0</v>
      </c>
      <c r="AN371" s="594">
        <f t="shared" si="168"/>
        <v>0</v>
      </c>
      <c r="AO371" s="594">
        <f t="shared" si="169"/>
        <v>0</v>
      </c>
      <c r="AP371" s="594">
        <f t="shared" si="174"/>
        <v>0</v>
      </c>
      <c r="AQ371">
        <f t="shared" si="170"/>
        <v>0</v>
      </c>
      <c r="AY371" s="749">
        <f>AZ371*(FinPlan!$D$710/12)</f>
        <v>0</v>
      </c>
      <c r="AZ371" s="738">
        <f>G370*FinPlan!$D$709</f>
        <v>0</v>
      </c>
      <c r="BJ371" s="736"/>
      <c r="BK371" s="610">
        <f t="shared" si="175"/>
        <v>345</v>
      </c>
      <c r="BM371" s="612">
        <f t="shared" si="178"/>
        <v>10471</v>
      </c>
      <c r="BO371" s="612">
        <f t="shared" si="179"/>
        <v>10501</v>
      </c>
      <c r="BQ371" s="610">
        <f t="shared" si="180"/>
        <v>30</v>
      </c>
      <c r="BS371">
        <f t="shared" si="176"/>
        <v>1928</v>
      </c>
      <c r="BY371">
        <f t="shared" si="171"/>
        <v>1928</v>
      </c>
    </row>
    <row r="372" spans="2:77" x14ac:dyDescent="0.2">
      <c r="B372" s="755">
        <f t="shared" si="159"/>
        <v>347</v>
      </c>
      <c r="C372" s="736">
        <f t="shared" si="172"/>
        <v>10532</v>
      </c>
      <c r="D372" s="610">
        <f t="shared" si="173"/>
        <v>346</v>
      </c>
      <c r="E372" s="737">
        <f t="shared" si="181"/>
        <v>31</v>
      </c>
      <c r="F372" s="737">
        <f>SUM($E$27:E372)</f>
        <v>10532</v>
      </c>
      <c r="G372" s="738">
        <f t="shared" si="155"/>
        <v>0</v>
      </c>
      <c r="H372" s="739">
        <f>IF(D372&lt;=FinPlan!$D$707,PPMT(FinPlan!$D$708/12,1,FinPlan!$D$707+1-D372,G371*(-1000),0)/1000,)</f>
        <v>0</v>
      </c>
      <c r="I372" s="740">
        <f>IF(D372&lt;=FinPlan!$D$707,IPMT(FinPlan!$D$708/12,1,FinPlan!$D$707,G371*(-1000),0)/1000,)</f>
        <v>0</v>
      </c>
      <c r="L372" s="738">
        <f t="shared" si="160"/>
        <v>0</v>
      </c>
      <c r="M372" s="741">
        <f>IF(E372&lt;=0,0,1/(1+E372*FinPlan!$D$708/365))</f>
        <v>1</v>
      </c>
      <c r="N372" s="664">
        <f t="shared" si="161"/>
        <v>0</v>
      </c>
      <c r="O372" s="738">
        <f t="shared" si="156"/>
        <v>0</v>
      </c>
      <c r="P372" s="754"/>
      <c r="R372">
        <f t="shared" si="162"/>
        <v>2245</v>
      </c>
      <c r="S372" s="743">
        <f t="shared" si="157"/>
        <v>0</v>
      </c>
      <c r="T372" s="744">
        <f t="shared" si="158"/>
        <v>0</v>
      </c>
      <c r="U372" s="744">
        <f t="shared" si="163"/>
        <v>0</v>
      </c>
      <c r="V372" s="745"/>
      <c r="W372">
        <f t="shared" si="177"/>
        <v>2245</v>
      </c>
      <c r="X372" s="745">
        <v>0</v>
      </c>
      <c r="Y372" s="745"/>
      <c r="Z372" s="745"/>
      <c r="AA372">
        <f t="shared" si="152"/>
        <v>1928</v>
      </c>
      <c r="AE372">
        <f t="shared" si="164"/>
        <v>1928</v>
      </c>
      <c r="AF372">
        <f t="shared" si="165"/>
        <v>10</v>
      </c>
      <c r="AG372">
        <f t="shared" si="153"/>
        <v>0</v>
      </c>
      <c r="AH372">
        <f t="shared" si="154"/>
        <v>0</v>
      </c>
      <c r="AJ372">
        <f t="shared" si="166"/>
        <v>2245</v>
      </c>
      <c r="AK372" s="594">
        <f>SUM($X$27:X372)</f>
        <v>0</v>
      </c>
      <c r="AL372" s="594">
        <f>SUM($S$27:S372)</f>
        <v>0</v>
      </c>
      <c r="AM372" s="594">
        <f t="shared" si="167"/>
        <v>0</v>
      </c>
      <c r="AN372" s="594">
        <f t="shared" si="168"/>
        <v>0</v>
      </c>
      <c r="AO372" s="594">
        <f t="shared" si="169"/>
        <v>0</v>
      </c>
      <c r="AP372" s="594">
        <f t="shared" si="174"/>
        <v>0</v>
      </c>
      <c r="AQ372">
        <f t="shared" si="170"/>
        <v>0</v>
      </c>
      <c r="AY372" s="749">
        <f>AZ372*(FinPlan!$D$710/12)</f>
        <v>0</v>
      </c>
      <c r="AZ372" s="738">
        <f>G371*FinPlan!$D$709</f>
        <v>0</v>
      </c>
      <c r="BJ372" s="736"/>
      <c r="BK372" s="610">
        <f t="shared" si="175"/>
        <v>346</v>
      </c>
      <c r="BM372" s="612">
        <f t="shared" si="178"/>
        <v>10501</v>
      </c>
      <c r="BO372" s="612">
        <f t="shared" si="179"/>
        <v>10532</v>
      </c>
      <c r="BQ372" s="610">
        <f t="shared" si="180"/>
        <v>31</v>
      </c>
      <c r="BS372">
        <f t="shared" si="176"/>
        <v>1928</v>
      </c>
      <c r="BY372">
        <f t="shared" si="171"/>
        <v>1928</v>
      </c>
    </row>
    <row r="373" spans="2:77" x14ac:dyDescent="0.2">
      <c r="B373" s="755">
        <f t="shared" si="159"/>
        <v>348</v>
      </c>
      <c r="C373" s="736">
        <f t="shared" si="172"/>
        <v>10562</v>
      </c>
      <c r="D373" s="610">
        <f t="shared" si="173"/>
        <v>347</v>
      </c>
      <c r="E373" s="737">
        <f t="shared" si="181"/>
        <v>30</v>
      </c>
      <c r="F373" s="737">
        <f>SUM($E$27:E373)</f>
        <v>10562</v>
      </c>
      <c r="G373" s="738">
        <f t="shared" si="155"/>
        <v>0</v>
      </c>
      <c r="H373" s="739">
        <f>IF(D373&lt;=FinPlan!$D$707,PPMT(FinPlan!$D$708/12,1,FinPlan!$D$707+1-D373,G372*(-1000),0)/1000,)</f>
        <v>0</v>
      </c>
      <c r="I373" s="740">
        <f>IF(D373&lt;=FinPlan!$D$707,IPMT(FinPlan!$D$708/12,1,FinPlan!$D$707,G372*(-1000),0)/1000,)</f>
        <v>0</v>
      </c>
      <c r="L373" s="738">
        <f t="shared" si="160"/>
        <v>0</v>
      </c>
      <c r="M373" s="741">
        <f>IF(E373&lt;=0,0,1/(1+E373*FinPlan!$D$708/365))</f>
        <v>1</v>
      </c>
      <c r="N373" s="664">
        <f t="shared" si="161"/>
        <v>0</v>
      </c>
      <c r="O373" s="738">
        <f t="shared" si="156"/>
        <v>0</v>
      </c>
      <c r="P373" s="754"/>
      <c r="R373">
        <f t="shared" si="162"/>
        <v>2246</v>
      </c>
      <c r="S373" s="743">
        <f t="shared" si="157"/>
        <v>0</v>
      </c>
      <c r="T373" s="744">
        <f t="shared" si="158"/>
        <v>0</v>
      </c>
      <c r="U373" s="744">
        <f t="shared" si="163"/>
        <v>0</v>
      </c>
      <c r="V373" s="745"/>
      <c r="W373">
        <f t="shared" si="177"/>
        <v>2246</v>
      </c>
      <c r="X373" s="745">
        <v>0</v>
      </c>
      <c r="Y373" s="745"/>
      <c r="Z373" s="745"/>
      <c r="AA373">
        <f t="shared" si="152"/>
        <v>1928</v>
      </c>
      <c r="AE373">
        <f t="shared" si="164"/>
        <v>1928</v>
      </c>
      <c r="AF373">
        <f t="shared" si="165"/>
        <v>11</v>
      </c>
      <c r="AG373">
        <f t="shared" si="153"/>
        <v>0</v>
      </c>
      <c r="AH373">
        <f t="shared" si="154"/>
        <v>0</v>
      </c>
      <c r="AJ373">
        <f t="shared" si="166"/>
        <v>2246</v>
      </c>
      <c r="AK373" s="594">
        <f>SUM($X$27:X373)</f>
        <v>0</v>
      </c>
      <c r="AL373" s="594">
        <f>SUM($S$27:S373)</f>
        <v>0</v>
      </c>
      <c r="AM373" s="594">
        <f t="shared" si="167"/>
        <v>0</v>
      </c>
      <c r="AN373" s="594">
        <f t="shared" si="168"/>
        <v>0</v>
      </c>
      <c r="AO373" s="594">
        <f t="shared" si="169"/>
        <v>0</v>
      </c>
      <c r="AP373" s="594">
        <f t="shared" si="174"/>
        <v>0</v>
      </c>
      <c r="AQ373">
        <f t="shared" si="170"/>
        <v>0</v>
      </c>
      <c r="AY373" s="749">
        <f>AZ373*(FinPlan!$D$710/12)</f>
        <v>0</v>
      </c>
      <c r="AZ373" s="738">
        <f>G372*FinPlan!$D$709</f>
        <v>0</v>
      </c>
      <c r="BJ373" s="736"/>
      <c r="BK373" s="610">
        <f t="shared" si="175"/>
        <v>347</v>
      </c>
      <c r="BM373" s="612">
        <f t="shared" si="178"/>
        <v>10532</v>
      </c>
      <c r="BO373" s="612">
        <f t="shared" si="179"/>
        <v>10562</v>
      </c>
      <c r="BQ373" s="610">
        <f t="shared" si="180"/>
        <v>30</v>
      </c>
      <c r="BS373">
        <f t="shared" si="176"/>
        <v>1928</v>
      </c>
      <c r="BY373">
        <f t="shared" si="171"/>
        <v>1928</v>
      </c>
    </row>
    <row r="374" spans="2:77" x14ac:dyDescent="0.2">
      <c r="B374" s="755">
        <f t="shared" si="159"/>
        <v>349</v>
      </c>
      <c r="C374" s="736">
        <f t="shared" si="172"/>
        <v>10593</v>
      </c>
      <c r="D374" s="610">
        <f t="shared" si="173"/>
        <v>348</v>
      </c>
      <c r="E374" s="737">
        <f t="shared" si="181"/>
        <v>31</v>
      </c>
      <c r="F374" s="737">
        <f>SUM($E$27:E374)</f>
        <v>10593</v>
      </c>
      <c r="G374" s="738">
        <f t="shared" si="155"/>
        <v>0</v>
      </c>
      <c r="H374" s="739">
        <f>IF(D374&lt;=FinPlan!$D$707,PPMT(FinPlan!$D$708/12,1,FinPlan!$D$707+1-D374,G373*(-1000),0)/1000,)</f>
        <v>0</v>
      </c>
      <c r="I374" s="740">
        <f>IF(D374&lt;=FinPlan!$D$707,IPMT(FinPlan!$D$708/12,1,FinPlan!$D$707,G373*(-1000),0)/1000,)</f>
        <v>0</v>
      </c>
      <c r="L374" s="738">
        <f t="shared" si="160"/>
        <v>0</v>
      </c>
      <c r="M374" s="741">
        <f>IF(E374&lt;=0,0,1/(1+E374*FinPlan!$D$708/365))</f>
        <v>1</v>
      </c>
      <c r="N374" s="664">
        <f t="shared" si="161"/>
        <v>0</v>
      </c>
      <c r="O374" s="738">
        <f t="shared" si="156"/>
        <v>0</v>
      </c>
      <c r="P374" s="754"/>
      <c r="R374">
        <f t="shared" si="162"/>
        <v>2247</v>
      </c>
      <c r="S374" s="743">
        <f t="shared" si="157"/>
        <v>0</v>
      </c>
      <c r="T374" s="744">
        <f t="shared" si="158"/>
        <v>0</v>
      </c>
      <c r="U374" s="744">
        <f t="shared" si="163"/>
        <v>0</v>
      </c>
      <c r="V374" s="745"/>
      <c r="W374">
        <f t="shared" si="177"/>
        <v>2247</v>
      </c>
      <c r="X374" s="745">
        <v>0</v>
      </c>
      <c r="Y374" s="745"/>
      <c r="Z374" s="745"/>
      <c r="AA374">
        <f t="shared" si="152"/>
        <v>1928</v>
      </c>
      <c r="AE374">
        <f t="shared" si="164"/>
        <v>1928</v>
      </c>
      <c r="AF374">
        <f t="shared" si="165"/>
        <v>12</v>
      </c>
      <c r="AG374">
        <f t="shared" si="153"/>
        <v>0</v>
      </c>
      <c r="AH374">
        <f t="shared" si="154"/>
        <v>0</v>
      </c>
      <c r="AJ374">
        <f t="shared" si="166"/>
        <v>2247</v>
      </c>
      <c r="AK374" s="594">
        <f>SUM($X$27:X374)</f>
        <v>0</v>
      </c>
      <c r="AL374" s="594">
        <f>SUM($S$27:S374)</f>
        <v>0</v>
      </c>
      <c r="AM374" s="594">
        <f t="shared" si="167"/>
        <v>0</v>
      </c>
      <c r="AN374" s="594">
        <f t="shared" si="168"/>
        <v>0</v>
      </c>
      <c r="AO374" s="594">
        <f t="shared" si="169"/>
        <v>0</v>
      </c>
      <c r="AP374" s="594">
        <f t="shared" si="174"/>
        <v>0</v>
      </c>
      <c r="AQ374">
        <f t="shared" si="170"/>
        <v>0</v>
      </c>
      <c r="AY374" s="749">
        <f>AZ374*(FinPlan!$D$710/12)</f>
        <v>0</v>
      </c>
      <c r="AZ374" s="738">
        <f>G373*FinPlan!$D$709</f>
        <v>0</v>
      </c>
      <c r="BJ374" s="736"/>
      <c r="BK374" s="610">
        <f t="shared" si="175"/>
        <v>348</v>
      </c>
      <c r="BM374" s="612">
        <f t="shared" si="178"/>
        <v>10562</v>
      </c>
      <c r="BO374" s="612">
        <f t="shared" si="179"/>
        <v>10593</v>
      </c>
      <c r="BQ374" s="610">
        <f t="shared" si="180"/>
        <v>31</v>
      </c>
      <c r="BS374">
        <f t="shared" si="176"/>
        <v>1928</v>
      </c>
      <c r="BY374">
        <f t="shared" si="171"/>
        <v>1928</v>
      </c>
    </row>
    <row r="375" spans="2:77" x14ac:dyDescent="0.2">
      <c r="B375" s="755">
        <f t="shared" si="159"/>
        <v>350</v>
      </c>
      <c r="C375" s="736">
        <f t="shared" si="172"/>
        <v>10624</v>
      </c>
      <c r="D375" s="610">
        <f t="shared" si="173"/>
        <v>349</v>
      </c>
      <c r="E375" s="737">
        <f t="shared" si="181"/>
        <v>31</v>
      </c>
      <c r="F375" s="737">
        <f>SUM($E$27:E375)</f>
        <v>10624</v>
      </c>
      <c r="G375" s="738">
        <f t="shared" si="155"/>
        <v>0</v>
      </c>
      <c r="H375" s="739">
        <f>IF(D375&lt;=FinPlan!$D$707,PPMT(FinPlan!$D$708/12,1,FinPlan!$D$707+1-D375,G374*(-1000),0)/1000,)</f>
        <v>0</v>
      </c>
      <c r="I375" s="740">
        <f>IF(D375&lt;=FinPlan!$D$707,IPMT(FinPlan!$D$708/12,1,FinPlan!$D$707,G374*(-1000),0)/1000,)</f>
        <v>0</v>
      </c>
      <c r="L375" s="738">
        <f t="shared" si="160"/>
        <v>0</v>
      </c>
      <c r="M375" s="741">
        <f>IF(E375&lt;=0,0,1/(1+E375*FinPlan!$D$708/365))</f>
        <v>1</v>
      </c>
      <c r="N375" s="664">
        <f t="shared" si="161"/>
        <v>0</v>
      </c>
      <c r="O375" s="738">
        <f t="shared" si="156"/>
        <v>0</v>
      </c>
      <c r="P375" s="754"/>
      <c r="R375">
        <f t="shared" si="162"/>
        <v>2248</v>
      </c>
      <c r="S375" s="743">
        <f t="shared" si="157"/>
        <v>0</v>
      </c>
      <c r="T375" s="744">
        <f t="shared" si="158"/>
        <v>0</v>
      </c>
      <c r="U375" s="744">
        <f t="shared" si="163"/>
        <v>0</v>
      </c>
      <c r="V375" s="745"/>
      <c r="W375">
        <f t="shared" si="177"/>
        <v>2248</v>
      </c>
      <c r="X375" s="745">
        <v>0</v>
      </c>
      <c r="Y375" s="745"/>
      <c r="Z375" s="745"/>
      <c r="AA375">
        <f t="shared" si="152"/>
        <v>1929</v>
      </c>
      <c r="AE375">
        <f t="shared" si="164"/>
        <v>1929</v>
      </c>
      <c r="AF375">
        <f t="shared" si="165"/>
        <v>1</v>
      </c>
      <c r="AG375">
        <f t="shared" si="153"/>
        <v>0</v>
      </c>
      <c r="AH375">
        <f t="shared" si="154"/>
        <v>0</v>
      </c>
      <c r="AJ375">
        <f t="shared" si="166"/>
        <v>2248</v>
      </c>
      <c r="AK375" s="594">
        <f>SUM($X$27:X375)</f>
        <v>0</v>
      </c>
      <c r="AL375" s="594">
        <f>SUM($S$27:S375)</f>
        <v>0</v>
      </c>
      <c r="AM375" s="594">
        <f t="shared" si="167"/>
        <v>0</v>
      </c>
      <c r="AN375" s="594">
        <f t="shared" si="168"/>
        <v>0</v>
      </c>
      <c r="AO375" s="594">
        <f t="shared" si="169"/>
        <v>0</v>
      </c>
      <c r="AP375" s="594">
        <f t="shared" si="174"/>
        <v>0</v>
      </c>
      <c r="AQ375">
        <f t="shared" si="170"/>
        <v>0</v>
      </c>
      <c r="AY375" s="749">
        <f>AZ375*(FinPlan!$D$710/12)</f>
        <v>0</v>
      </c>
      <c r="AZ375" s="738">
        <f>G374*FinPlan!$D$709</f>
        <v>0</v>
      </c>
      <c r="BJ375" s="736"/>
      <c r="BK375" s="610">
        <f t="shared" si="175"/>
        <v>349</v>
      </c>
      <c r="BM375" s="612">
        <f t="shared" si="178"/>
        <v>10593</v>
      </c>
      <c r="BO375" s="612">
        <f t="shared" si="179"/>
        <v>10624</v>
      </c>
      <c r="BQ375" s="610">
        <f t="shared" si="180"/>
        <v>31</v>
      </c>
      <c r="BS375">
        <f t="shared" si="176"/>
        <v>1929</v>
      </c>
      <c r="BY375">
        <f t="shared" si="171"/>
        <v>1929</v>
      </c>
    </row>
    <row r="376" spans="2:77" x14ac:dyDescent="0.2">
      <c r="B376" s="755">
        <f t="shared" si="159"/>
        <v>351</v>
      </c>
      <c r="C376" s="736">
        <f t="shared" si="172"/>
        <v>10652</v>
      </c>
      <c r="D376" s="610">
        <f t="shared" si="173"/>
        <v>350</v>
      </c>
      <c r="E376" s="737">
        <f t="shared" si="181"/>
        <v>28</v>
      </c>
      <c r="F376" s="737">
        <f>SUM($E$27:E376)</f>
        <v>10652</v>
      </c>
      <c r="G376" s="738">
        <f t="shared" si="155"/>
        <v>0</v>
      </c>
      <c r="H376" s="739">
        <f>IF(D376&lt;=FinPlan!$D$707,PPMT(FinPlan!$D$708/12,1,FinPlan!$D$707+1-D376,G375*(-1000),0)/1000,)</f>
        <v>0</v>
      </c>
      <c r="I376" s="740">
        <f>IF(D376&lt;=FinPlan!$D$707,IPMT(FinPlan!$D$708/12,1,FinPlan!$D$707,G375*(-1000),0)/1000,)</f>
        <v>0</v>
      </c>
      <c r="L376" s="738">
        <f t="shared" si="160"/>
        <v>0</v>
      </c>
      <c r="M376" s="741">
        <f>IF(E376&lt;=0,0,1/(1+E376*FinPlan!$D$708/365))</f>
        <v>1</v>
      </c>
      <c r="N376" s="664">
        <f t="shared" si="161"/>
        <v>0</v>
      </c>
      <c r="O376" s="738">
        <f t="shared" si="156"/>
        <v>0</v>
      </c>
      <c r="P376" s="754"/>
      <c r="R376">
        <f t="shared" si="162"/>
        <v>2249</v>
      </c>
      <c r="S376" s="743">
        <f t="shared" si="157"/>
        <v>0</v>
      </c>
      <c r="T376" s="744">
        <f t="shared" si="158"/>
        <v>0</v>
      </c>
      <c r="U376" s="744">
        <f t="shared" si="163"/>
        <v>0</v>
      </c>
      <c r="V376" s="745"/>
      <c r="W376">
        <f t="shared" si="177"/>
        <v>2249</v>
      </c>
      <c r="X376" s="745">
        <v>0</v>
      </c>
      <c r="Y376" s="745"/>
      <c r="Z376" s="745"/>
      <c r="AA376">
        <f t="shared" si="152"/>
        <v>1929</v>
      </c>
      <c r="AE376">
        <f t="shared" si="164"/>
        <v>1929</v>
      </c>
      <c r="AF376">
        <f t="shared" si="165"/>
        <v>2</v>
      </c>
      <c r="AG376">
        <f t="shared" si="153"/>
        <v>0</v>
      </c>
      <c r="AH376">
        <f t="shared" si="154"/>
        <v>0</v>
      </c>
      <c r="AJ376">
        <f t="shared" si="166"/>
        <v>2249</v>
      </c>
      <c r="AK376" s="594">
        <f>SUM($X$27:X376)</f>
        <v>0</v>
      </c>
      <c r="AL376" s="594">
        <f>SUM($S$27:S376)</f>
        <v>0</v>
      </c>
      <c r="AM376" s="594">
        <f t="shared" si="167"/>
        <v>0</v>
      </c>
      <c r="AN376" s="594">
        <f t="shared" si="168"/>
        <v>0</v>
      </c>
      <c r="AO376" s="594">
        <f t="shared" si="169"/>
        <v>0</v>
      </c>
      <c r="AP376" s="594">
        <f t="shared" si="174"/>
        <v>0</v>
      </c>
      <c r="AQ376">
        <f t="shared" si="170"/>
        <v>0</v>
      </c>
      <c r="AY376" s="749">
        <f>AZ376*(FinPlan!$D$710/12)</f>
        <v>0</v>
      </c>
      <c r="AZ376" s="738">
        <f>G375*FinPlan!$D$709</f>
        <v>0</v>
      </c>
      <c r="BJ376" s="736"/>
      <c r="BK376" s="610">
        <f t="shared" si="175"/>
        <v>350</v>
      </c>
      <c r="BM376" s="612">
        <f t="shared" si="178"/>
        <v>10624</v>
      </c>
      <c r="BO376" s="612">
        <f t="shared" si="179"/>
        <v>10652</v>
      </c>
      <c r="BQ376" s="610">
        <f t="shared" si="180"/>
        <v>28</v>
      </c>
      <c r="BS376">
        <f t="shared" si="176"/>
        <v>1929</v>
      </c>
      <c r="BY376">
        <f t="shared" si="171"/>
        <v>1929</v>
      </c>
    </row>
    <row r="377" spans="2:77" x14ac:dyDescent="0.2">
      <c r="B377" s="755">
        <f t="shared" si="159"/>
        <v>352</v>
      </c>
      <c r="C377" s="736">
        <f t="shared" si="172"/>
        <v>10683</v>
      </c>
      <c r="D377" s="610">
        <f t="shared" si="173"/>
        <v>351</v>
      </c>
      <c r="E377" s="737">
        <f t="shared" si="181"/>
        <v>31</v>
      </c>
      <c r="F377" s="737">
        <f>SUM($E$27:E377)</f>
        <v>10683</v>
      </c>
      <c r="G377" s="738">
        <f t="shared" si="155"/>
        <v>0</v>
      </c>
      <c r="H377" s="739">
        <f>IF(D377&lt;=FinPlan!$D$707,PPMT(FinPlan!$D$708/12,1,FinPlan!$D$707+1-D377,G376*(-1000),0)/1000,)</f>
        <v>0</v>
      </c>
      <c r="I377" s="740">
        <f>IF(D377&lt;=FinPlan!$D$707,IPMT(FinPlan!$D$708/12,1,FinPlan!$D$707,G376*(-1000),0)/1000,)</f>
        <v>0</v>
      </c>
      <c r="L377" s="738">
        <f t="shared" si="160"/>
        <v>0</v>
      </c>
      <c r="M377" s="741">
        <f>IF(E377&lt;=0,0,1/(1+E377*FinPlan!$D$708/365))</f>
        <v>1</v>
      </c>
      <c r="N377" s="664">
        <f t="shared" si="161"/>
        <v>0</v>
      </c>
      <c r="O377" s="738">
        <f t="shared" si="156"/>
        <v>0</v>
      </c>
      <c r="P377" s="754"/>
      <c r="R377">
        <f t="shared" si="162"/>
        <v>2250</v>
      </c>
      <c r="S377" s="743">
        <f t="shared" si="157"/>
        <v>0</v>
      </c>
      <c r="T377" s="744">
        <f t="shared" si="158"/>
        <v>0</v>
      </c>
      <c r="U377" s="744">
        <f t="shared" si="163"/>
        <v>0</v>
      </c>
      <c r="V377" s="745"/>
      <c r="W377">
        <f t="shared" si="177"/>
        <v>2250</v>
      </c>
      <c r="X377" s="745">
        <v>0</v>
      </c>
      <c r="Y377" s="745"/>
      <c r="Z377" s="745"/>
      <c r="AA377">
        <f t="shared" si="152"/>
        <v>1929</v>
      </c>
      <c r="AE377">
        <f t="shared" si="164"/>
        <v>1929</v>
      </c>
      <c r="AF377">
        <f t="shared" si="165"/>
        <v>3</v>
      </c>
      <c r="AG377">
        <f t="shared" si="153"/>
        <v>0</v>
      </c>
      <c r="AH377">
        <f t="shared" si="154"/>
        <v>0</v>
      </c>
      <c r="AJ377">
        <f t="shared" si="166"/>
        <v>2250</v>
      </c>
      <c r="AK377" s="594">
        <f>SUM($X$27:X377)</f>
        <v>0</v>
      </c>
      <c r="AL377" s="594">
        <f>SUM($S$27:S377)</f>
        <v>0</v>
      </c>
      <c r="AM377" s="594">
        <f t="shared" si="167"/>
        <v>0</v>
      </c>
      <c r="AN377" s="594">
        <f t="shared" si="168"/>
        <v>0</v>
      </c>
      <c r="AO377" s="594">
        <f t="shared" si="169"/>
        <v>0</v>
      </c>
      <c r="AP377" s="594">
        <f t="shared" si="174"/>
        <v>0</v>
      </c>
      <c r="AQ377">
        <f t="shared" si="170"/>
        <v>0</v>
      </c>
      <c r="AY377" s="749">
        <f>AZ377*(FinPlan!$D$710/12)</f>
        <v>0</v>
      </c>
      <c r="AZ377" s="738">
        <f>G376*FinPlan!$D$709</f>
        <v>0</v>
      </c>
      <c r="BJ377" s="736"/>
      <c r="BK377" s="610">
        <f t="shared" si="175"/>
        <v>351</v>
      </c>
      <c r="BM377" s="612">
        <f t="shared" si="178"/>
        <v>10652</v>
      </c>
      <c r="BO377" s="612">
        <f t="shared" si="179"/>
        <v>10683</v>
      </c>
      <c r="BQ377" s="610">
        <f t="shared" si="180"/>
        <v>31</v>
      </c>
      <c r="BS377">
        <f t="shared" si="176"/>
        <v>1929</v>
      </c>
      <c r="BY377">
        <f t="shared" si="171"/>
        <v>1929</v>
      </c>
    </row>
    <row r="378" spans="2:77" x14ac:dyDescent="0.2">
      <c r="B378" s="755">
        <f t="shared" si="159"/>
        <v>353</v>
      </c>
      <c r="C378" s="736">
        <f t="shared" si="172"/>
        <v>10713</v>
      </c>
      <c r="D378" s="610">
        <f t="shared" si="173"/>
        <v>352</v>
      </c>
      <c r="E378" s="737">
        <f t="shared" si="181"/>
        <v>30</v>
      </c>
      <c r="F378" s="737">
        <f>SUM($E$27:E378)</f>
        <v>10713</v>
      </c>
      <c r="G378" s="738">
        <f t="shared" si="155"/>
        <v>0</v>
      </c>
      <c r="H378" s="739">
        <f>IF(D378&lt;=FinPlan!$D$707,PPMT(FinPlan!$D$708/12,1,FinPlan!$D$707+1-D378,G377*(-1000),0)/1000,)</f>
        <v>0</v>
      </c>
      <c r="I378" s="740">
        <f>IF(D378&lt;=FinPlan!$D$707,IPMT(FinPlan!$D$708/12,1,FinPlan!$D$707,G377*(-1000),0)/1000,)</f>
        <v>0</v>
      </c>
      <c r="L378" s="738">
        <f t="shared" si="160"/>
        <v>0</v>
      </c>
      <c r="M378" s="741">
        <f>IF(E378&lt;=0,0,1/(1+E378*FinPlan!$D$708/365))</f>
        <v>1</v>
      </c>
      <c r="N378" s="664">
        <f t="shared" si="161"/>
        <v>0</v>
      </c>
      <c r="O378" s="738">
        <f t="shared" si="156"/>
        <v>0</v>
      </c>
      <c r="P378" s="754"/>
      <c r="R378">
        <f t="shared" si="162"/>
        <v>2251</v>
      </c>
      <c r="S378" s="743">
        <f t="shared" si="157"/>
        <v>0</v>
      </c>
      <c r="T378" s="744">
        <f t="shared" si="158"/>
        <v>0</v>
      </c>
      <c r="U378" s="744">
        <f t="shared" si="163"/>
        <v>0</v>
      </c>
      <c r="V378" s="745"/>
      <c r="W378">
        <f t="shared" si="177"/>
        <v>2251</v>
      </c>
      <c r="X378" s="745">
        <v>0</v>
      </c>
      <c r="Y378" s="745"/>
      <c r="Z378" s="745"/>
      <c r="AA378">
        <f t="shared" si="152"/>
        <v>1929</v>
      </c>
      <c r="AE378">
        <f t="shared" si="164"/>
        <v>1929</v>
      </c>
      <c r="AF378">
        <f t="shared" si="165"/>
        <v>4</v>
      </c>
      <c r="AG378">
        <f t="shared" si="153"/>
        <v>0</v>
      </c>
      <c r="AH378">
        <f t="shared" si="154"/>
        <v>0</v>
      </c>
      <c r="AJ378">
        <f t="shared" si="166"/>
        <v>2251</v>
      </c>
      <c r="AK378" s="594">
        <f>SUM($X$27:X378)</f>
        <v>0</v>
      </c>
      <c r="AL378" s="594">
        <f>SUM($S$27:S378)</f>
        <v>0</v>
      </c>
      <c r="AM378" s="594">
        <f t="shared" si="167"/>
        <v>0</v>
      </c>
      <c r="AN378" s="594">
        <f t="shared" si="168"/>
        <v>0</v>
      </c>
      <c r="AO378" s="594">
        <f t="shared" si="169"/>
        <v>0</v>
      </c>
      <c r="AP378" s="594">
        <f t="shared" si="174"/>
        <v>0</v>
      </c>
      <c r="AQ378">
        <f t="shared" si="170"/>
        <v>0</v>
      </c>
      <c r="AY378" s="749">
        <f>AZ378*(FinPlan!$D$710/12)</f>
        <v>0</v>
      </c>
      <c r="AZ378" s="738">
        <f>G377*FinPlan!$D$709</f>
        <v>0</v>
      </c>
      <c r="BJ378" s="736"/>
      <c r="BK378" s="610">
        <f t="shared" si="175"/>
        <v>352</v>
      </c>
      <c r="BM378" s="612">
        <f t="shared" si="178"/>
        <v>10683</v>
      </c>
      <c r="BO378" s="612">
        <f t="shared" si="179"/>
        <v>10713</v>
      </c>
      <c r="BQ378" s="610">
        <f t="shared" si="180"/>
        <v>30</v>
      </c>
      <c r="BS378">
        <f t="shared" si="176"/>
        <v>1929</v>
      </c>
      <c r="BY378">
        <f t="shared" si="171"/>
        <v>1929</v>
      </c>
    </row>
    <row r="379" spans="2:77" x14ac:dyDescent="0.2">
      <c r="B379" s="755">
        <f t="shared" si="159"/>
        <v>354</v>
      </c>
      <c r="C379" s="736">
        <f t="shared" si="172"/>
        <v>10744</v>
      </c>
      <c r="D379" s="610">
        <f t="shared" si="173"/>
        <v>353</v>
      </c>
      <c r="E379" s="737">
        <f t="shared" si="181"/>
        <v>31</v>
      </c>
      <c r="F379" s="737">
        <f>SUM($E$27:E379)</f>
        <v>10744</v>
      </c>
      <c r="G379" s="738">
        <f t="shared" si="155"/>
        <v>0</v>
      </c>
      <c r="H379" s="739">
        <f>IF(D379&lt;=FinPlan!$D$707,PPMT(FinPlan!$D$708/12,1,FinPlan!$D$707+1-D379,G378*(-1000),0)/1000,)</f>
        <v>0</v>
      </c>
      <c r="I379" s="740">
        <f>IF(D379&lt;=FinPlan!$D$707,IPMT(FinPlan!$D$708/12,1,FinPlan!$D$707,G378*(-1000),0)/1000,)</f>
        <v>0</v>
      </c>
      <c r="L379" s="738">
        <f t="shared" si="160"/>
        <v>0</v>
      </c>
      <c r="M379" s="741">
        <f>IF(E379&lt;=0,0,1/(1+E379*FinPlan!$D$708/365))</f>
        <v>1</v>
      </c>
      <c r="N379" s="664">
        <f t="shared" si="161"/>
        <v>0</v>
      </c>
      <c r="O379" s="738">
        <f t="shared" si="156"/>
        <v>0</v>
      </c>
      <c r="P379" s="754"/>
      <c r="R379">
        <f t="shared" si="162"/>
        <v>2252</v>
      </c>
      <c r="S379" s="743">
        <f t="shared" si="157"/>
        <v>0</v>
      </c>
      <c r="T379" s="744">
        <f t="shared" si="158"/>
        <v>0</v>
      </c>
      <c r="U379" s="744">
        <f t="shared" si="163"/>
        <v>0</v>
      </c>
      <c r="V379" s="745"/>
      <c r="W379">
        <f t="shared" si="177"/>
        <v>2252</v>
      </c>
      <c r="X379" s="745">
        <v>0</v>
      </c>
      <c r="Y379" s="745"/>
      <c r="Z379" s="745"/>
      <c r="AA379">
        <f t="shared" si="152"/>
        <v>1929</v>
      </c>
      <c r="AE379">
        <f t="shared" si="164"/>
        <v>1929</v>
      </c>
      <c r="AF379">
        <f t="shared" si="165"/>
        <v>5</v>
      </c>
      <c r="AG379">
        <f t="shared" si="153"/>
        <v>0</v>
      </c>
      <c r="AH379">
        <f t="shared" si="154"/>
        <v>0</v>
      </c>
      <c r="AJ379">
        <f t="shared" si="166"/>
        <v>2252</v>
      </c>
      <c r="AK379" s="594">
        <f>SUM($X$27:X379)</f>
        <v>0</v>
      </c>
      <c r="AL379" s="594">
        <f>SUM($S$27:S379)</f>
        <v>0</v>
      </c>
      <c r="AM379" s="594">
        <f t="shared" si="167"/>
        <v>0</v>
      </c>
      <c r="AN379" s="594">
        <f t="shared" si="168"/>
        <v>0</v>
      </c>
      <c r="AO379" s="594">
        <f t="shared" si="169"/>
        <v>0</v>
      </c>
      <c r="AP379" s="594">
        <f t="shared" si="174"/>
        <v>0</v>
      </c>
      <c r="AQ379">
        <f t="shared" si="170"/>
        <v>0</v>
      </c>
      <c r="AY379" s="749">
        <f>AZ379*(FinPlan!$D$710/12)</f>
        <v>0</v>
      </c>
      <c r="AZ379" s="738">
        <f>G378*FinPlan!$D$709</f>
        <v>0</v>
      </c>
      <c r="BJ379" s="736"/>
      <c r="BK379" s="610">
        <f t="shared" si="175"/>
        <v>353</v>
      </c>
      <c r="BM379" s="612">
        <f t="shared" si="178"/>
        <v>10713</v>
      </c>
      <c r="BO379" s="612">
        <f t="shared" si="179"/>
        <v>10744</v>
      </c>
      <c r="BQ379" s="610">
        <f t="shared" si="180"/>
        <v>31</v>
      </c>
      <c r="BS379">
        <f t="shared" si="176"/>
        <v>1929</v>
      </c>
      <c r="BY379">
        <f t="shared" si="171"/>
        <v>1929</v>
      </c>
    </row>
    <row r="380" spans="2:77" x14ac:dyDescent="0.2">
      <c r="B380" s="755">
        <f t="shared" si="159"/>
        <v>355</v>
      </c>
      <c r="C380" s="736">
        <f t="shared" si="172"/>
        <v>10774</v>
      </c>
      <c r="D380" s="610">
        <f t="shared" si="173"/>
        <v>354</v>
      </c>
      <c r="E380" s="737">
        <f t="shared" si="181"/>
        <v>30</v>
      </c>
      <c r="F380" s="737">
        <f>SUM($E$27:E380)</f>
        <v>10774</v>
      </c>
      <c r="G380" s="738">
        <f t="shared" si="155"/>
        <v>0</v>
      </c>
      <c r="H380" s="739">
        <f>IF(D380&lt;=FinPlan!$D$707,PPMT(FinPlan!$D$708/12,1,FinPlan!$D$707+1-D380,G379*(-1000),0)/1000,)</f>
        <v>0</v>
      </c>
      <c r="I380" s="740">
        <f>IF(D380&lt;=FinPlan!$D$707,IPMT(FinPlan!$D$708/12,1,FinPlan!$D$707,G379*(-1000),0)/1000,)</f>
        <v>0</v>
      </c>
      <c r="L380" s="738">
        <f t="shared" si="160"/>
        <v>0</v>
      </c>
      <c r="M380" s="741">
        <f>IF(E380&lt;=0,0,1/(1+E380*FinPlan!$D$708/365))</f>
        <v>1</v>
      </c>
      <c r="N380" s="664">
        <f t="shared" si="161"/>
        <v>0</v>
      </c>
      <c r="O380" s="738">
        <f t="shared" si="156"/>
        <v>0</v>
      </c>
      <c r="P380" s="754"/>
      <c r="R380">
        <f t="shared" si="162"/>
        <v>2253</v>
      </c>
      <c r="S380" s="743">
        <f t="shared" si="157"/>
        <v>0</v>
      </c>
      <c r="T380" s="744">
        <f t="shared" si="158"/>
        <v>0</v>
      </c>
      <c r="U380" s="744">
        <f t="shared" si="163"/>
        <v>0</v>
      </c>
      <c r="V380" s="745"/>
      <c r="W380">
        <f t="shared" si="177"/>
        <v>2253</v>
      </c>
      <c r="X380" s="745">
        <v>0</v>
      </c>
      <c r="Y380" s="745"/>
      <c r="Z380" s="745"/>
      <c r="AA380">
        <f t="shared" si="152"/>
        <v>1929</v>
      </c>
      <c r="AE380">
        <f t="shared" si="164"/>
        <v>1929</v>
      </c>
      <c r="AF380">
        <f t="shared" si="165"/>
        <v>6</v>
      </c>
      <c r="AG380">
        <f t="shared" si="153"/>
        <v>0</v>
      </c>
      <c r="AH380">
        <f t="shared" si="154"/>
        <v>0</v>
      </c>
      <c r="AJ380">
        <f t="shared" si="166"/>
        <v>2253</v>
      </c>
      <c r="AK380" s="594">
        <f>SUM($X$27:X380)</f>
        <v>0</v>
      </c>
      <c r="AL380" s="594">
        <f>SUM($S$27:S380)</f>
        <v>0</v>
      </c>
      <c r="AM380" s="594">
        <f t="shared" si="167"/>
        <v>0</v>
      </c>
      <c r="AN380" s="594">
        <f t="shared" si="168"/>
        <v>0</v>
      </c>
      <c r="AO380" s="594">
        <f t="shared" si="169"/>
        <v>0</v>
      </c>
      <c r="AP380" s="594">
        <f t="shared" si="174"/>
        <v>0</v>
      </c>
      <c r="AQ380">
        <f t="shared" si="170"/>
        <v>0</v>
      </c>
      <c r="AY380" s="749">
        <f>AZ380*(FinPlan!$D$710/12)</f>
        <v>0</v>
      </c>
      <c r="AZ380" s="738">
        <f>G379*FinPlan!$D$709</f>
        <v>0</v>
      </c>
      <c r="BJ380" s="736"/>
      <c r="BK380" s="610">
        <f t="shared" si="175"/>
        <v>354</v>
      </c>
      <c r="BM380" s="612">
        <f t="shared" si="178"/>
        <v>10744</v>
      </c>
      <c r="BO380" s="612">
        <f t="shared" si="179"/>
        <v>10774</v>
      </c>
      <c r="BQ380" s="610">
        <f t="shared" si="180"/>
        <v>30</v>
      </c>
      <c r="BS380">
        <f t="shared" si="176"/>
        <v>1929</v>
      </c>
      <c r="BY380">
        <f t="shared" si="171"/>
        <v>1929</v>
      </c>
    </row>
    <row r="381" spans="2:77" x14ac:dyDescent="0.2">
      <c r="B381" s="755">
        <f t="shared" si="159"/>
        <v>356</v>
      </c>
      <c r="C381" s="736">
        <f t="shared" si="172"/>
        <v>10805</v>
      </c>
      <c r="D381" s="610">
        <f t="shared" si="173"/>
        <v>355</v>
      </c>
      <c r="E381" s="737">
        <f t="shared" si="181"/>
        <v>31</v>
      </c>
      <c r="F381" s="737">
        <f>SUM($E$27:E381)</f>
        <v>10805</v>
      </c>
      <c r="G381" s="738">
        <f t="shared" si="155"/>
        <v>0</v>
      </c>
      <c r="H381" s="739">
        <f>IF(D381&lt;=FinPlan!$D$707,PPMT(FinPlan!$D$708/12,1,FinPlan!$D$707+1-D381,G380*(-1000),0)/1000,)</f>
        <v>0</v>
      </c>
      <c r="I381" s="740">
        <f>IF(D381&lt;=FinPlan!$D$707,IPMT(FinPlan!$D$708/12,1,FinPlan!$D$707,G380*(-1000),0)/1000,)</f>
        <v>0</v>
      </c>
      <c r="L381" s="738">
        <f t="shared" si="160"/>
        <v>0</v>
      </c>
      <c r="M381" s="741">
        <f>IF(E381&lt;=0,0,1/(1+E381*FinPlan!$D$708/365))</f>
        <v>1</v>
      </c>
      <c r="N381" s="664">
        <f t="shared" si="161"/>
        <v>0</v>
      </c>
      <c r="O381" s="738">
        <f t="shared" si="156"/>
        <v>0</v>
      </c>
      <c r="P381" s="754"/>
      <c r="R381">
        <f t="shared" si="162"/>
        <v>2254</v>
      </c>
      <c r="S381" s="743">
        <f t="shared" si="157"/>
        <v>0</v>
      </c>
      <c r="T381" s="744">
        <f t="shared" si="158"/>
        <v>0</v>
      </c>
      <c r="U381" s="744">
        <f t="shared" si="163"/>
        <v>0</v>
      </c>
      <c r="V381" s="745"/>
      <c r="W381">
        <f t="shared" si="177"/>
        <v>2254</v>
      </c>
      <c r="X381" s="745">
        <v>0</v>
      </c>
      <c r="Y381" s="745"/>
      <c r="Z381" s="745"/>
      <c r="AA381">
        <f t="shared" si="152"/>
        <v>1929</v>
      </c>
      <c r="AE381">
        <f t="shared" si="164"/>
        <v>1929</v>
      </c>
      <c r="AF381">
        <f t="shared" si="165"/>
        <v>7</v>
      </c>
      <c r="AG381">
        <f t="shared" si="153"/>
        <v>0</v>
      </c>
      <c r="AH381">
        <f t="shared" si="154"/>
        <v>0</v>
      </c>
      <c r="AJ381">
        <f t="shared" si="166"/>
        <v>2254</v>
      </c>
      <c r="AK381" s="594">
        <f>SUM($X$27:X381)</f>
        <v>0</v>
      </c>
      <c r="AL381" s="594">
        <f>SUM($S$27:S381)</f>
        <v>0</v>
      </c>
      <c r="AM381" s="594">
        <f t="shared" si="167"/>
        <v>0</v>
      </c>
      <c r="AN381" s="594">
        <f t="shared" si="168"/>
        <v>0</v>
      </c>
      <c r="AO381" s="594">
        <f t="shared" si="169"/>
        <v>0</v>
      </c>
      <c r="AP381" s="594">
        <f t="shared" si="174"/>
        <v>0</v>
      </c>
      <c r="AQ381">
        <f t="shared" si="170"/>
        <v>0</v>
      </c>
      <c r="AY381" s="749">
        <f>AZ381*(FinPlan!$D$710/12)</f>
        <v>0</v>
      </c>
      <c r="AZ381" s="738">
        <f>G380*FinPlan!$D$709</f>
        <v>0</v>
      </c>
      <c r="BJ381" s="736"/>
      <c r="BK381" s="610">
        <f t="shared" si="175"/>
        <v>355</v>
      </c>
      <c r="BM381" s="612">
        <f t="shared" si="178"/>
        <v>10774</v>
      </c>
      <c r="BO381" s="612">
        <f t="shared" si="179"/>
        <v>10805</v>
      </c>
      <c r="BQ381" s="610">
        <f t="shared" si="180"/>
        <v>31</v>
      </c>
      <c r="BS381">
        <f t="shared" si="176"/>
        <v>1929</v>
      </c>
      <c r="BY381">
        <f t="shared" si="171"/>
        <v>1929</v>
      </c>
    </row>
    <row r="382" spans="2:77" x14ac:dyDescent="0.2">
      <c r="B382" s="755">
        <f t="shared" si="159"/>
        <v>357</v>
      </c>
      <c r="C382" s="736">
        <f t="shared" si="172"/>
        <v>10836</v>
      </c>
      <c r="D382" s="610">
        <f t="shared" si="173"/>
        <v>356</v>
      </c>
      <c r="E382" s="737">
        <f t="shared" si="181"/>
        <v>31</v>
      </c>
      <c r="F382" s="737">
        <f>SUM($E$27:E382)</f>
        <v>10836</v>
      </c>
      <c r="G382" s="738">
        <f t="shared" si="155"/>
        <v>0</v>
      </c>
      <c r="H382" s="739">
        <f>IF(D382&lt;=FinPlan!$D$707,PPMT(FinPlan!$D$708/12,1,FinPlan!$D$707+1-D382,G381*(-1000),0)/1000,)</f>
        <v>0</v>
      </c>
      <c r="I382" s="740">
        <f>IF(D382&lt;=FinPlan!$D$707,IPMT(FinPlan!$D$708/12,1,FinPlan!$D$707,G381*(-1000),0)/1000,)</f>
        <v>0</v>
      </c>
      <c r="L382" s="738">
        <f t="shared" si="160"/>
        <v>0</v>
      </c>
      <c r="M382" s="741">
        <f>IF(E382&lt;=0,0,1/(1+E382*FinPlan!$D$708/365))</f>
        <v>1</v>
      </c>
      <c r="N382" s="664">
        <f t="shared" si="161"/>
        <v>0</v>
      </c>
      <c r="O382" s="738">
        <f t="shared" si="156"/>
        <v>0</v>
      </c>
      <c r="P382" s="754"/>
      <c r="R382">
        <f t="shared" si="162"/>
        <v>2255</v>
      </c>
      <c r="S382" s="743">
        <f t="shared" si="157"/>
        <v>0</v>
      </c>
      <c r="T382" s="744">
        <f t="shared" si="158"/>
        <v>0</v>
      </c>
      <c r="U382" s="744">
        <f t="shared" si="163"/>
        <v>0</v>
      </c>
      <c r="V382" s="745"/>
      <c r="W382">
        <f t="shared" si="177"/>
        <v>2255</v>
      </c>
      <c r="X382" s="745">
        <v>0</v>
      </c>
      <c r="Y382" s="745"/>
      <c r="Z382" s="745"/>
      <c r="AA382">
        <f t="shared" si="152"/>
        <v>1929</v>
      </c>
      <c r="AE382">
        <f t="shared" si="164"/>
        <v>1929</v>
      </c>
      <c r="AF382">
        <f t="shared" si="165"/>
        <v>8</v>
      </c>
      <c r="AG382">
        <f t="shared" si="153"/>
        <v>0</v>
      </c>
      <c r="AH382">
        <f t="shared" si="154"/>
        <v>0</v>
      </c>
      <c r="AJ382">
        <f t="shared" si="166"/>
        <v>2255</v>
      </c>
      <c r="AK382" s="594">
        <f>SUM($X$27:X382)</f>
        <v>0</v>
      </c>
      <c r="AL382" s="594">
        <f>SUM($S$27:S382)</f>
        <v>0</v>
      </c>
      <c r="AM382" s="594">
        <f t="shared" si="167"/>
        <v>0</v>
      </c>
      <c r="AN382" s="594">
        <f t="shared" si="168"/>
        <v>0</v>
      </c>
      <c r="AO382" s="594">
        <f t="shared" si="169"/>
        <v>0</v>
      </c>
      <c r="AP382" s="594">
        <f t="shared" si="174"/>
        <v>0</v>
      </c>
      <c r="AQ382">
        <f t="shared" si="170"/>
        <v>0</v>
      </c>
      <c r="AY382" s="749">
        <f>AZ382*(FinPlan!$D$710/12)</f>
        <v>0</v>
      </c>
      <c r="AZ382" s="738">
        <f>G381*FinPlan!$D$709</f>
        <v>0</v>
      </c>
      <c r="BJ382" s="736"/>
      <c r="BK382" s="610">
        <f t="shared" si="175"/>
        <v>356</v>
      </c>
      <c r="BM382" s="612">
        <f t="shared" si="178"/>
        <v>10805</v>
      </c>
      <c r="BO382" s="612">
        <f t="shared" si="179"/>
        <v>10836</v>
      </c>
      <c r="BQ382" s="610">
        <f t="shared" si="180"/>
        <v>31</v>
      </c>
      <c r="BS382">
        <f t="shared" si="176"/>
        <v>1929</v>
      </c>
      <c r="BY382">
        <f t="shared" si="171"/>
        <v>1929</v>
      </c>
    </row>
    <row r="383" spans="2:77" x14ac:dyDescent="0.2">
      <c r="B383" s="755">
        <f t="shared" si="159"/>
        <v>358</v>
      </c>
      <c r="C383" s="736">
        <f t="shared" si="172"/>
        <v>10866</v>
      </c>
      <c r="D383" s="610">
        <f t="shared" si="173"/>
        <v>357</v>
      </c>
      <c r="E383" s="737">
        <f t="shared" si="181"/>
        <v>30</v>
      </c>
      <c r="F383" s="737">
        <f>SUM($E$27:E383)</f>
        <v>10866</v>
      </c>
      <c r="G383" s="738">
        <f t="shared" si="155"/>
        <v>0</v>
      </c>
      <c r="H383" s="739">
        <f>IF(D383&lt;=FinPlan!$D$707,PPMT(FinPlan!$D$708/12,1,FinPlan!$D$707+1-D383,G382*(-1000),0)/1000,)</f>
        <v>0</v>
      </c>
      <c r="I383" s="740">
        <f>IF(D383&lt;=FinPlan!$D$707,IPMT(FinPlan!$D$708/12,1,FinPlan!$D$707,G382*(-1000),0)/1000,)</f>
        <v>0</v>
      </c>
      <c r="L383" s="738">
        <f t="shared" si="160"/>
        <v>0</v>
      </c>
      <c r="M383" s="741">
        <f>IF(E383&lt;=0,0,1/(1+E383*FinPlan!$D$708/365))</f>
        <v>1</v>
      </c>
      <c r="N383" s="664">
        <f t="shared" si="161"/>
        <v>0</v>
      </c>
      <c r="O383" s="738">
        <f t="shared" si="156"/>
        <v>0</v>
      </c>
      <c r="P383" s="754"/>
      <c r="R383">
        <f t="shared" si="162"/>
        <v>2256</v>
      </c>
      <c r="S383" s="743">
        <f t="shared" si="157"/>
        <v>0</v>
      </c>
      <c r="T383" s="744">
        <f t="shared" si="158"/>
        <v>0</v>
      </c>
      <c r="U383" s="744">
        <f t="shared" si="163"/>
        <v>0</v>
      </c>
      <c r="V383" s="745"/>
      <c r="W383">
        <f t="shared" si="177"/>
        <v>2256</v>
      </c>
      <c r="X383" s="745">
        <v>0</v>
      </c>
      <c r="Y383" s="745"/>
      <c r="Z383" s="745"/>
      <c r="AA383">
        <f t="shared" si="152"/>
        <v>1929</v>
      </c>
      <c r="AE383">
        <f t="shared" si="164"/>
        <v>1929</v>
      </c>
      <c r="AF383">
        <f t="shared" si="165"/>
        <v>9</v>
      </c>
      <c r="AG383">
        <f t="shared" si="153"/>
        <v>0</v>
      </c>
      <c r="AH383">
        <f t="shared" si="154"/>
        <v>0</v>
      </c>
      <c r="AJ383">
        <f t="shared" si="166"/>
        <v>2256</v>
      </c>
      <c r="AK383" s="594">
        <f>SUM($X$27:X383)</f>
        <v>0</v>
      </c>
      <c r="AL383" s="594">
        <f>SUM($S$27:S383)</f>
        <v>0</v>
      </c>
      <c r="AM383" s="594">
        <f t="shared" si="167"/>
        <v>0</v>
      </c>
      <c r="AN383" s="594">
        <f t="shared" si="168"/>
        <v>0</v>
      </c>
      <c r="AO383" s="594">
        <f t="shared" si="169"/>
        <v>0</v>
      </c>
      <c r="AP383" s="594">
        <f t="shared" si="174"/>
        <v>0</v>
      </c>
      <c r="AQ383">
        <f t="shared" si="170"/>
        <v>0</v>
      </c>
      <c r="AY383" s="749">
        <f>AZ383*(FinPlan!$D$710/12)</f>
        <v>0</v>
      </c>
      <c r="AZ383" s="738">
        <f>G382*FinPlan!$D$709</f>
        <v>0</v>
      </c>
      <c r="BJ383" s="736"/>
      <c r="BK383" s="610">
        <f t="shared" si="175"/>
        <v>357</v>
      </c>
      <c r="BM383" s="612">
        <f t="shared" si="178"/>
        <v>10836</v>
      </c>
      <c r="BO383" s="612">
        <f t="shared" si="179"/>
        <v>10866</v>
      </c>
      <c r="BQ383" s="610">
        <f t="shared" si="180"/>
        <v>30</v>
      </c>
      <c r="BS383">
        <f t="shared" si="176"/>
        <v>1929</v>
      </c>
      <c r="BY383">
        <f t="shared" si="171"/>
        <v>1929</v>
      </c>
    </row>
    <row r="384" spans="2:77" x14ac:dyDescent="0.2">
      <c r="B384" s="755">
        <f t="shared" si="159"/>
        <v>359</v>
      </c>
      <c r="C384" s="736">
        <f t="shared" si="172"/>
        <v>10897</v>
      </c>
      <c r="D384" s="610">
        <f t="shared" si="173"/>
        <v>358</v>
      </c>
      <c r="E384" s="737">
        <f t="shared" si="181"/>
        <v>31</v>
      </c>
      <c r="F384" s="737">
        <f>SUM($E$27:E384)</f>
        <v>10897</v>
      </c>
      <c r="G384" s="738">
        <f t="shared" si="155"/>
        <v>0</v>
      </c>
      <c r="H384" s="739">
        <f>IF(D384&lt;=FinPlan!$D$707,PPMT(FinPlan!$D$708/12,1,FinPlan!$D$707+1-D384,G383*(-1000),0)/1000,)</f>
        <v>0</v>
      </c>
      <c r="I384" s="740">
        <f>IF(D384&lt;=FinPlan!$D$707,IPMT(FinPlan!$D$708/12,1,FinPlan!$D$707,G383*(-1000),0)/1000,)</f>
        <v>0</v>
      </c>
      <c r="L384" s="738">
        <f t="shared" si="160"/>
        <v>0</v>
      </c>
      <c r="M384" s="741">
        <f>IF(E384&lt;=0,0,1/(1+E384*FinPlan!$D$708/365))</f>
        <v>1</v>
      </c>
      <c r="N384" s="664">
        <f t="shared" si="161"/>
        <v>0</v>
      </c>
      <c r="O384" s="738">
        <f t="shared" si="156"/>
        <v>0</v>
      </c>
      <c r="P384" s="754"/>
      <c r="R384">
        <f t="shared" si="162"/>
        <v>2257</v>
      </c>
      <c r="S384" s="743">
        <f t="shared" si="157"/>
        <v>0</v>
      </c>
      <c r="T384" s="744">
        <f t="shared" si="158"/>
        <v>0</v>
      </c>
      <c r="U384" s="744">
        <f t="shared" si="163"/>
        <v>0</v>
      </c>
      <c r="V384" s="745"/>
      <c r="W384">
        <f t="shared" si="177"/>
        <v>2257</v>
      </c>
      <c r="X384" s="745">
        <v>0</v>
      </c>
      <c r="Y384" s="745"/>
      <c r="Z384" s="745"/>
      <c r="AA384">
        <f t="shared" si="152"/>
        <v>1929</v>
      </c>
      <c r="AE384">
        <f t="shared" si="164"/>
        <v>1929</v>
      </c>
      <c r="AF384">
        <f t="shared" si="165"/>
        <v>10</v>
      </c>
      <c r="AG384">
        <f t="shared" si="153"/>
        <v>0</v>
      </c>
      <c r="AH384">
        <f t="shared" si="154"/>
        <v>0</v>
      </c>
      <c r="AJ384">
        <f t="shared" si="166"/>
        <v>2257</v>
      </c>
      <c r="AK384" s="594">
        <f>SUM($X$27:X384)</f>
        <v>0</v>
      </c>
      <c r="AL384" s="594">
        <f>SUM($S$27:S384)</f>
        <v>0</v>
      </c>
      <c r="AM384" s="594">
        <f t="shared" si="167"/>
        <v>0</v>
      </c>
      <c r="AN384" s="594">
        <f t="shared" si="168"/>
        <v>0</v>
      </c>
      <c r="AO384" s="594">
        <f t="shared" si="169"/>
        <v>0</v>
      </c>
      <c r="AP384" s="594">
        <f t="shared" si="174"/>
        <v>0</v>
      </c>
      <c r="AQ384">
        <f t="shared" si="170"/>
        <v>0</v>
      </c>
      <c r="AY384" s="749">
        <f>AZ384*(FinPlan!$D$710/12)</f>
        <v>0</v>
      </c>
      <c r="AZ384" s="738">
        <f>G383*FinPlan!$D$709</f>
        <v>0</v>
      </c>
      <c r="BJ384" s="736"/>
      <c r="BK384" s="610">
        <f t="shared" si="175"/>
        <v>358</v>
      </c>
      <c r="BM384" s="612">
        <f t="shared" si="178"/>
        <v>10866</v>
      </c>
      <c r="BO384" s="612">
        <f t="shared" si="179"/>
        <v>10897</v>
      </c>
      <c r="BQ384" s="610">
        <f t="shared" si="180"/>
        <v>31</v>
      </c>
      <c r="BS384">
        <f t="shared" si="176"/>
        <v>1929</v>
      </c>
      <c r="BY384">
        <f t="shared" si="171"/>
        <v>1929</v>
      </c>
    </row>
    <row r="385" spans="2:77" x14ac:dyDescent="0.2">
      <c r="B385" s="755">
        <f t="shared" si="159"/>
        <v>360</v>
      </c>
      <c r="C385" s="736">
        <f t="shared" si="172"/>
        <v>10927</v>
      </c>
      <c r="D385" s="610">
        <f t="shared" si="173"/>
        <v>359</v>
      </c>
      <c r="E385" s="737">
        <f t="shared" si="181"/>
        <v>30</v>
      </c>
      <c r="F385" s="737">
        <f>SUM($E$27:E385)</f>
        <v>10927</v>
      </c>
      <c r="G385" s="738">
        <f t="shared" si="155"/>
        <v>0</v>
      </c>
      <c r="H385" s="739">
        <f>IF(D385&lt;=FinPlan!$D$707,PPMT(FinPlan!$D$708/12,1,FinPlan!$D$707+1-D385,G384*(-1000),0)/1000,)</f>
        <v>0</v>
      </c>
      <c r="I385" s="740">
        <f>IF(D385&lt;=FinPlan!$D$707,IPMT(FinPlan!$D$708/12,1,FinPlan!$D$707,G384*(-1000),0)/1000,)</f>
        <v>0</v>
      </c>
      <c r="L385" s="738">
        <f t="shared" si="160"/>
        <v>0</v>
      </c>
      <c r="M385" s="741">
        <f>IF(E385&lt;=0,0,1/(1+E385*FinPlan!$D$708/365))</f>
        <v>1</v>
      </c>
      <c r="N385" s="664">
        <f t="shared" si="161"/>
        <v>0</v>
      </c>
      <c r="O385" s="738">
        <f t="shared" si="156"/>
        <v>0</v>
      </c>
      <c r="P385" s="754"/>
      <c r="R385">
        <f t="shared" si="162"/>
        <v>2258</v>
      </c>
      <c r="S385" s="743">
        <f t="shared" si="157"/>
        <v>0</v>
      </c>
      <c r="T385" s="744">
        <f t="shared" si="158"/>
        <v>0</v>
      </c>
      <c r="U385" s="744">
        <f t="shared" si="163"/>
        <v>0</v>
      </c>
      <c r="V385" s="745"/>
      <c r="W385">
        <f t="shared" si="177"/>
        <v>2258</v>
      </c>
      <c r="X385" s="745">
        <v>0</v>
      </c>
      <c r="Y385" s="745"/>
      <c r="Z385" s="745"/>
      <c r="AA385">
        <f t="shared" si="152"/>
        <v>1929</v>
      </c>
      <c r="AE385">
        <f t="shared" si="164"/>
        <v>1929</v>
      </c>
      <c r="AF385">
        <f t="shared" si="165"/>
        <v>11</v>
      </c>
      <c r="AG385">
        <f t="shared" si="153"/>
        <v>0</v>
      </c>
      <c r="AH385">
        <f t="shared" si="154"/>
        <v>0</v>
      </c>
      <c r="AJ385">
        <f t="shared" si="166"/>
        <v>2258</v>
      </c>
      <c r="AK385" s="594">
        <f>SUM($X$27:X385)</f>
        <v>0</v>
      </c>
      <c r="AL385" s="594">
        <f>SUM($S$27:S385)</f>
        <v>0</v>
      </c>
      <c r="AM385" s="594">
        <f t="shared" si="167"/>
        <v>0</v>
      </c>
      <c r="AN385" s="594">
        <f t="shared" si="168"/>
        <v>0</v>
      </c>
      <c r="AO385" s="594">
        <f t="shared" si="169"/>
        <v>0</v>
      </c>
      <c r="AP385" s="594">
        <f t="shared" si="174"/>
        <v>0</v>
      </c>
      <c r="AQ385">
        <f t="shared" si="170"/>
        <v>0</v>
      </c>
      <c r="AY385" s="749">
        <f>AZ385*(FinPlan!$D$710/12)</f>
        <v>0</v>
      </c>
      <c r="AZ385" s="738">
        <f>G384*FinPlan!$D$709</f>
        <v>0</v>
      </c>
      <c r="BJ385" s="736"/>
      <c r="BK385" s="610">
        <f t="shared" si="175"/>
        <v>359</v>
      </c>
      <c r="BM385" s="612">
        <f t="shared" si="178"/>
        <v>10897</v>
      </c>
      <c r="BO385" s="612">
        <f t="shared" si="179"/>
        <v>10927</v>
      </c>
      <c r="BQ385" s="610">
        <f t="shared" si="180"/>
        <v>30</v>
      </c>
      <c r="BS385">
        <f t="shared" si="176"/>
        <v>1929</v>
      </c>
      <c r="BY385">
        <f t="shared" si="171"/>
        <v>1929</v>
      </c>
    </row>
    <row r="386" spans="2:77" x14ac:dyDescent="0.2">
      <c r="B386" s="755">
        <f t="shared" si="159"/>
        <v>361</v>
      </c>
      <c r="C386" s="736">
        <f t="shared" si="172"/>
        <v>10958</v>
      </c>
      <c r="D386" s="610">
        <f t="shared" si="173"/>
        <v>360</v>
      </c>
      <c r="E386" s="737">
        <f t="shared" si="181"/>
        <v>31</v>
      </c>
      <c r="F386" s="737">
        <f>SUM($E$27:E386)</f>
        <v>10958</v>
      </c>
      <c r="G386" s="738">
        <f t="shared" si="155"/>
        <v>0</v>
      </c>
      <c r="H386" s="739">
        <f>IF(D386&lt;=FinPlan!$D$707,PPMT(FinPlan!$D$708/12,1,FinPlan!$D$707+1-D386,G385*(-1000),0)/1000,)</f>
        <v>0</v>
      </c>
      <c r="I386" s="740">
        <f>IF(D386&lt;=FinPlan!$D$707,IPMT(FinPlan!$D$708/12,1,FinPlan!$D$707,G385*(-1000),0)/1000,)</f>
        <v>0</v>
      </c>
      <c r="L386" s="738">
        <f t="shared" si="160"/>
        <v>0</v>
      </c>
      <c r="M386" s="741">
        <f>IF(E386&lt;=0,0,1/(1+E386*FinPlan!$D$708/365))</f>
        <v>1</v>
      </c>
      <c r="N386" s="664">
        <f t="shared" si="161"/>
        <v>0</v>
      </c>
      <c r="O386" s="738">
        <f t="shared" si="156"/>
        <v>0</v>
      </c>
      <c r="P386" s="754"/>
      <c r="R386">
        <f t="shared" si="162"/>
        <v>2259</v>
      </c>
      <c r="S386" s="743">
        <f t="shared" si="157"/>
        <v>0</v>
      </c>
      <c r="T386" s="744">
        <f t="shared" si="158"/>
        <v>0</v>
      </c>
      <c r="U386" s="744">
        <f t="shared" si="163"/>
        <v>0</v>
      </c>
      <c r="V386" s="745"/>
      <c r="W386">
        <f t="shared" si="177"/>
        <v>2259</v>
      </c>
      <c r="X386" s="745">
        <v>0</v>
      </c>
      <c r="Y386" s="745"/>
      <c r="Z386" s="745"/>
      <c r="AA386">
        <f t="shared" si="152"/>
        <v>1929</v>
      </c>
      <c r="AE386">
        <f t="shared" si="164"/>
        <v>1929</v>
      </c>
      <c r="AF386">
        <f t="shared" si="165"/>
        <v>12</v>
      </c>
      <c r="AG386">
        <f t="shared" si="153"/>
        <v>0</v>
      </c>
      <c r="AH386">
        <f t="shared" si="154"/>
        <v>0</v>
      </c>
      <c r="AJ386">
        <f t="shared" si="166"/>
        <v>2259</v>
      </c>
      <c r="AK386" s="594">
        <f>SUM($X$27:X386)</f>
        <v>0</v>
      </c>
      <c r="AL386" s="594">
        <f>SUM($S$27:S386)</f>
        <v>0</v>
      </c>
      <c r="AM386" s="594">
        <f t="shared" si="167"/>
        <v>0</v>
      </c>
      <c r="AN386" s="594">
        <f t="shared" si="168"/>
        <v>0</v>
      </c>
      <c r="AO386" s="594">
        <f t="shared" si="169"/>
        <v>0</v>
      </c>
      <c r="AP386" s="594">
        <f t="shared" si="174"/>
        <v>0</v>
      </c>
      <c r="AQ386">
        <f t="shared" si="170"/>
        <v>0</v>
      </c>
      <c r="AY386" s="749">
        <f>AZ386*(FinPlan!$D$710/12)</f>
        <v>0</v>
      </c>
      <c r="AZ386" s="738">
        <f>G385*FinPlan!$D$709</f>
        <v>0</v>
      </c>
      <c r="BJ386" s="736"/>
      <c r="BK386" s="610">
        <f t="shared" si="175"/>
        <v>360</v>
      </c>
      <c r="BM386" s="612">
        <f t="shared" si="178"/>
        <v>10927</v>
      </c>
      <c r="BO386" s="612">
        <f t="shared" si="179"/>
        <v>10958</v>
      </c>
      <c r="BQ386" s="610">
        <f t="shared" si="180"/>
        <v>31</v>
      </c>
      <c r="BS386">
        <f t="shared" si="176"/>
        <v>1929</v>
      </c>
      <c r="BY386">
        <f t="shared" si="171"/>
        <v>1929</v>
      </c>
    </row>
    <row r="387" spans="2:77" x14ac:dyDescent="0.2">
      <c r="B387" s="755">
        <f t="shared" si="159"/>
        <v>362</v>
      </c>
      <c r="C387" s="736">
        <f t="shared" si="172"/>
        <v>10989</v>
      </c>
      <c r="D387" s="610">
        <f t="shared" si="173"/>
        <v>361</v>
      </c>
      <c r="E387" s="737">
        <f t="shared" si="181"/>
        <v>31</v>
      </c>
      <c r="F387" s="737">
        <f>SUM($E$27:E387)</f>
        <v>10989</v>
      </c>
      <c r="G387" s="738">
        <f t="shared" si="155"/>
        <v>0</v>
      </c>
      <c r="H387" s="739">
        <f>IF(D387&lt;=FinPlan!$D$707,PPMT(FinPlan!$D$708/12,1,FinPlan!$D$707+1-D387,G386*(-1000),0)/1000,)</f>
        <v>0</v>
      </c>
      <c r="I387" s="740">
        <f>IF(D387&lt;=FinPlan!$D$707,IPMT(FinPlan!$D$708/12,1,FinPlan!$D$707,G386*(-1000),0)/1000,)</f>
        <v>0</v>
      </c>
      <c r="L387" s="738">
        <f t="shared" si="160"/>
        <v>0</v>
      </c>
      <c r="M387" s="741">
        <f>IF(E387&lt;=0,0,1/(1+E387*FinPlan!$D$708/365))</f>
        <v>1</v>
      </c>
      <c r="N387" s="664">
        <f t="shared" si="161"/>
        <v>0</v>
      </c>
      <c r="O387" s="738">
        <f t="shared" si="156"/>
        <v>0</v>
      </c>
      <c r="P387" s="754"/>
      <c r="R387">
        <f t="shared" si="162"/>
        <v>2260</v>
      </c>
      <c r="S387" s="743">
        <f t="shared" si="157"/>
        <v>0</v>
      </c>
      <c r="T387" s="744">
        <f t="shared" si="158"/>
        <v>0</v>
      </c>
      <c r="U387" s="744">
        <f t="shared" si="163"/>
        <v>0</v>
      </c>
      <c r="V387" s="745"/>
      <c r="W387">
        <f t="shared" si="177"/>
        <v>2260</v>
      </c>
      <c r="X387" s="745">
        <v>0</v>
      </c>
      <c r="Y387" s="745"/>
      <c r="Z387" s="745"/>
      <c r="AA387">
        <f t="shared" si="152"/>
        <v>1930</v>
      </c>
      <c r="AE387">
        <f t="shared" si="164"/>
        <v>1930</v>
      </c>
      <c r="AF387">
        <f t="shared" si="165"/>
        <v>1</v>
      </c>
      <c r="AG387">
        <f t="shared" si="153"/>
        <v>0</v>
      </c>
      <c r="AH387">
        <f t="shared" si="154"/>
        <v>0</v>
      </c>
      <c r="AJ387">
        <f t="shared" si="166"/>
        <v>2260</v>
      </c>
      <c r="AK387" s="594">
        <f>SUM($X$27:X387)</f>
        <v>0</v>
      </c>
      <c r="AL387" s="594">
        <f>SUM($S$27:S387)</f>
        <v>0</v>
      </c>
      <c r="AM387" s="594">
        <f t="shared" si="167"/>
        <v>0</v>
      </c>
      <c r="AN387" s="594">
        <f t="shared" si="168"/>
        <v>0</v>
      </c>
      <c r="AO387" s="594">
        <f t="shared" si="169"/>
        <v>0</v>
      </c>
      <c r="AP387" s="594">
        <f t="shared" si="174"/>
        <v>0</v>
      </c>
      <c r="AQ387">
        <f t="shared" si="170"/>
        <v>0</v>
      </c>
      <c r="AY387" s="749">
        <f>AZ387*(FinPlan!$D$710/12)</f>
        <v>0</v>
      </c>
      <c r="AZ387" s="738">
        <f>G386*FinPlan!$D$709</f>
        <v>0</v>
      </c>
      <c r="BJ387" s="736"/>
      <c r="BK387" s="610">
        <f t="shared" si="175"/>
        <v>361</v>
      </c>
      <c r="BM387" s="612">
        <f t="shared" si="178"/>
        <v>10958</v>
      </c>
      <c r="BO387" s="612">
        <f t="shared" si="179"/>
        <v>10989</v>
      </c>
      <c r="BQ387" s="610">
        <f t="shared" si="180"/>
        <v>31</v>
      </c>
      <c r="BS387">
        <f t="shared" si="176"/>
        <v>1930</v>
      </c>
      <c r="BY387">
        <f t="shared" si="171"/>
        <v>1930</v>
      </c>
    </row>
    <row r="388" spans="2:77" x14ac:dyDescent="0.2">
      <c r="B388" s="755">
        <f t="shared" si="159"/>
        <v>363</v>
      </c>
      <c r="C388" s="736">
        <f t="shared" si="172"/>
        <v>11017</v>
      </c>
      <c r="D388" s="610">
        <f t="shared" si="173"/>
        <v>362</v>
      </c>
      <c r="E388" s="737">
        <f t="shared" si="181"/>
        <v>28</v>
      </c>
      <c r="F388" s="737">
        <f>SUM($E$27:E388)</f>
        <v>11017</v>
      </c>
      <c r="G388" s="738">
        <f t="shared" si="155"/>
        <v>0</v>
      </c>
      <c r="H388" s="739">
        <f>IF(D388&lt;=FinPlan!$D$707,PPMT(FinPlan!$D$708/12,1,FinPlan!$D$707+1-D388,G387*(-1000),0)/1000,)</f>
        <v>0</v>
      </c>
      <c r="I388" s="740">
        <f>IF(D388&lt;=FinPlan!$D$707,IPMT(FinPlan!$D$708/12,1,FinPlan!$D$707,G387*(-1000),0)/1000,)</f>
        <v>0</v>
      </c>
      <c r="L388" s="738">
        <f t="shared" si="160"/>
        <v>0</v>
      </c>
      <c r="M388" s="741">
        <f>IF(E388&lt;=0,0,1/(1+E388*FinPlan!$D$708/365))</f>
        <v>1</v>
      </c>
      <c r="N388" s="664">
        <f t="shared" si="161"/>
        <v>0</v>
      </c>
      <c r="O388" s="738">
        <f t="shared" si="156"/>
        <v>0</v>
      </c>
      <c r="P388" s="754"/>
      <c r="R388">
        <f t="shared" si="162"/>
        <v>2261</v>
      </c>
      <c r="S388" s="743">
        <f t="shared" si="157"/>
        <v>0</v>
      </c>
      <c r="T388" s="744">
        <f t="shared" si="158"/>
        <v>0</v>
      </c>
      <c r="U388" s="744">
        <f t="shared" si="163"/>
        <v>0</v>
      </c>
      <c r="V388" s="745"/>
      <c r="W388">
        <f t="shared" si="177"/>
        <v>2261</v>
      </c>
      <c r="X388" s="745">
        <v>0</v>
      </c>
      <c r="Y388" s="745"/>
      <c r="Z388" s="745"/>
      <c r="AA388">
        <f t="shared" si="152"/>
        <v>1930</v>
      </c>
      <c r="AE388">
        <f t="shared" si="164"/>
        <v>1930</v>
      </c>
      <c r="AF388">
        <f t="shared" si="165"/>
        <v>2</v>
      </c>
      <c r="AG388">
        <f t="shared" si="153"/>
        <v>0</v>
      </c>
      <c r="AH388">
        <f t="shared" si="154"/>
        <v>0</v>
      </c>
      <c r="AJ388">
        <f t="shared" si="166"/>
        <v>2261</v>
      </c>
      <c r="AK388" s="594">
        <f>SUM($X$27:X388)</f>
        <v>0</v>
      </c>
      <c r="AL388" s="594">
        <f>SUM($S$27:S388)</f>
        <v>0</v>
      </c>
      <c r="AM388" s="594">
        <f t="shared" si="167"/>
        <v>0</v>
      </c>
      <c r="AN388" s="594">
        <f t="shared" si="168"/>
        <v>0</v>
      </c>
      <c r="AO388" s="594">
        <f t="shared" si="169"/>
        <v>0</v>
      </c>
      <c r="AP388" s="594">
        <f t="shared" si="174"/>
        <v>0</v>
      </c>
      <c r="AQ388">
        <f t="shared" si="170"/>
        <v>0</v>
      </c>
      <c r="AY388" s="749">
        <f>AZ388*(FinPlan!$D$710/12)</f>
        <v>0</v>
      </c>
      <c r="AZ388" s="738">
        <f>G387*FinPlan!$D$709</f>
        <v>0</v>
      </c>
      <c r="BJ388" s="736"/>
      <c r="BK388" s="610">
        <f t="shared" si="175"/>
        <v>362</v>
      </c>
      <c r="BM388" s="612">
        <f t="shared" si="178"/>
        <v>10989</v>
      </c>
      <c r="BO388" s="612">
        <f t="shared" si="179"/>
        <v>11017</v>
      </c>
      <c r="BQ388" s="610">
        <f t="shared" si="180"/>
        <v>28</v>
      </c>
      <c r="BS388">
        <f t="shared" si="176"/>
        <v>1930</v>
      </c>
      <c r="BY388">
        <f t="shared" si="171"/>
        <v>1930</v>
      </c>
    </row>
    <row r="389" spans="2:77" x14ac:dyDescent="0.2">
      <c r="B389" s="755">
        <f t="shared" si="159"/>
        <v>364</v>
      </c>
      <c r="C389" s="736">
        <f t="shared" si="172"/>
        <v>11048</v>
      </c>
      <c r="D389" s="610">
        <f t="shared" si="173"/>
        <v>363</v>
      </c>
      <c r="E389" s="737">
        <f t="shared" si="181"/>
        <v>31</v>
      </c>
      <c r="F389" s="737">
        <f>SUM($E$27:E389)</f>
        <v>11048</v>
      </c>
      <c r="G389" s="738">
        <f t="shared" si="155"/>
        <v>0</v>
      </c>
      <c r="H389" s="739">
        <f>IF(D389&lt;=FinPlan!$D$707,PPMT(FinPlan!$D$708/12,1,FinPlan!$D$707+1-D389,G388*(-1000),0)/1000,)</f>
        <v>0</v>
      </c>
      <c r="I389" s="740">
        <f>IF(D389&lt;=FinPlan!$D$707,IPMT(FinPlan!$D$708/12,1,FinPlan!$D$707,G388*(-1000),0)/1000,)</f>
        <v>0</v>
      </c>
      <c r="L389" s="738">
        <f t="shared" si="160"/>
        <v>0</v>
      </c>
      <c r="M389" s="741">
        <f>IF(E389&lt;=0,0,1/(1+E389*FinPlan!$D$708/365))</f>
        <v>1</v>
      </c>
      <c r="N389" s="664">
        <f t="shared" si="161"/>
        <v>0</v>
      </c>
      <c r="O389" s="738">
        <f t="shared" si="156"/>
        <v>0</v>
      </c>
      <c r="P389" s="754"/>
      <c r="R389">
        <f t="shared" si="162"/>
        <v>2262</v>
      </c>
      <c r="S389" s="743">
        <f t="shared" si="157"/>
        <v>0</v>
      </c>
      <c r="T389" s="744">
        <f t="shared" si="158"/>
        <v>0</v>
      </c>
      <c r="U389" s="744">
        <f t="shared" si="163"/>
        <v>0</v>
      </c>
      <c r="V389" s="745"/>
      <c r="W389">
        <f t="shared" si="177"/>
        <v>2262</v>
      </c>
      <c r="X389" s="745">
        <v>0</v>
      </c>
      <c r="Y389" s="745"/>
      <c r="Z389" s="745"/>
      <c r="AA389">
        <f t="shared" si="152"/>
        <v>1930</v>
      </c>
      <c r="AE389">
        <f t="shared" si="164"/>
        <v>1930</v>
      </c>
      <c r="AF389">
        <f t="shared" si="165"/>
        <v>3</v>
      </c>
      <c r="AG389">
        <f t="shared" si="153"/>
        <v>0</v>
      </c>
      <c r="AH389">
        <f t="shared" si="154"/>
        <v>0</v>
      </c>
      <c r="AJ389">
        <f t="shared" si="166"/>
        <v>2262</v>
      </c>
      <c r="AK389" s="594">
        <f>SUM($X$27:X389)</f>
        <v>0</v>
      </c>
      <c r="AL389" s="594">
        <f>SUM($S$27:S389)</f>
        <v>0</v>
      </c>
      <c r="AM389" s="594">
        <f t="shared" si="167"/>
        <v>0</v>
      </c>
      <c r="AN389" s="594">
        <f t="shared" si="168"/>
        <v>0</v>
      </c>
      <c r="AO389" s="594">
        <f t="shared" si="169"/>
        <v>0</v>
      </c>
      <c r="AP389" s="594">
        <f t="shared" si="174"/>
        <v>0</v>
      </c>
      <c r="AQ389">
        <f t="shared" si="170"/>
        <v>0</v>
      </c>
      <c r="AY389" s="749">
        <f>AZ389*(FinPlan!$D$710/12)</f>
        <v>0</v>
      </c>
      <c r="AZ389" s="738">
        <f>G388*FinPlan!$D$709</f>
        <v>0</v>
      </c>
      <c r="BJ389" s="736"/>
      <c r="BK389" s="610">
        <f t="shared" si="175"/>
        <v>363</v>
      </c>
      <c r="BM389" s="612">
        <f t="shared" si="178"/>
        <v>11017</v>
      </c>
      <c r="BO389" s="612">
        <f t="shared" si="179"/>
        <v>11048</v>
      </c>
      <c r="BQ389" s="610">
        <f t="shared" si="180"/>
        <v>31</v>
      </c>
      <c r="BS389">
        <f t="shared" si="176"/>
        <v>1930</v>
      </c>
      <c r="BY389">
        <f t="shared" si="171"/>
        <v>1930</v>
      </c>
    </row>
    <row r="390" spans="2:77" x14ac:dyDescent="0.2">
      <c r="B390" s="755">
        <f t="shared" si="159"/>
        <v>365</v>
      </c>
      <c r="C390" s="736">
        <f t="shared" si="172"/>
        <v>11078</v>
      </c>
      <c r="D390" s="610">
        <f t="shared" si="173"/>
        <v>364</v>
      </c>
      <c r="E390" s="737">
        <f t="shared" si="181"/>
        <v>30</v>
      </c>
      <c r="F390" s="737">
        <f>SUM($E$27:E390)</f>
        <v>11078</v>
      </c>
      <c r="G390" s="738">
        <f t="shared" si="155"/>
        <v>0</v>
      </c>
      <c r="H390" s="739">
        <f>IF(D390&lt;=FinPlan!$D$707,PPMT(FinPlan!$D$708/12,1,FinPlan!$D$707+1-D390,G389*(-1000),0)/1000,)</f>
        <v>0</v>
      </c>
      <c r="I390" s="740">
        <f>IF(D390&lt;=FinPlan!$D$707,IPMT(FinPlan!$D$708/12,1,FinPlan!$D$707,G389*(-1000),0)/1000,)</f>
        <v>0</v>
      </c>
      <c r="L390" s="738">
        <f t="shared" si="160"/>
        <v>0</v>
      </c>
      <c r="M390" s="741">
        <f>IF(E390&lt;=0,0,1/(1+E390*FinPlan!$D$708/365))</f>
        <v>1</v>
      </c>
      <c r="N390" s="664">
        <f t="shared" si="161"/>
        <v>0</v>
      </c>
      <c r="O390" s="738">
        <f t="shared" si="156"/>
        <v>0</v>
      </c>
      <c r="P390" s="754"/>
      <c r="R390">
        <f t="shared" si="162"/>
        <v>2263</v>
      </c>
      <c r="S390" s="743">
        <f t="shared" si="157"/>
        <v>0</v>
      </c>
      <c r="T390" s="744">
        <f t="shared" si="158"/>
        <v>0</v>
      </c>
      <c r="U390" s="744">
        <f t="shared" si="163"/>
        <v>0</v>
      </c>
      <c r="V390" s="745"/>
      <c r="W390">
        <f t="shared" si="177"/>
        <v>2263</v>
      </c>
      <c r="X390" s="745">
        <v>0</v>
      </c>
      <c r="Y390" s="745"/>
      <c r="Z390" s="745"/>
      <c r="AA390">
        <f t="shared" si="152"/>
        <v>1930</v>
      </c>
      <c r="AE390">
        <f t="shared" si="164"/>
        <v>1930</v>
      </c>
      <c r="AF390">
        <f t="shared" si="165"/>
        <v>4</v>
      </c>
      <c r="AG390">
        <f t="shared" si="153"/>
        <v>0</v>
      </c>
      <c r="AH390">
        <f t="shared" si="154"/>
        <v>0</v>
      </c>
      <c r="AJ390">
        <f t="shared" si="166"/>
        <v>2263</v>
      </c>
      <c r="AK390" s="594">
        <f>SUM($X$27:X390)</f>
        <v>0</v>
      </c>
      <c r="AL390" s="594">
        <f>SUM($S$27:S390)</f>
        <v>0</v>
      </c>
      <c r="AM390" s="594">
        <f t="shared" si="167"/>
        <v>0</v>
      </c>
      <c r="AN390" s="594">
        <f t="shared" si="168"/>
        <v>0</v>
      </c>
      <c r="AO390" s="594">
        <f t="shared" si="169"/>
        <v>0</v>
      </c>
      <c r="AP390" s="594">
        <f t="shared" si="174"/>
        <v>0</v>
      </c>
      <c r="AQ390">
        <f t="shared" si="170"/>
        <v>0</v>
      </c>
      <c r="AY390" s="749">
        <f>AZ390*(FinPlan!$D$710/12)</f>
        <v>0</v>
      </c>
      <c r="AZ390" s="738">
        <f>G389*FinPlan!$D$709</f>
        <v>0</v>
      </c>
      <c r="BJ390" s="736"/>
      <c r="BK390" s="610">
        <f t="shared" si="175"/>
        <v>364</v>
      </c>
      <c r="BM390" s="612">
        <f t="shared" si="178"/>
        <v>11048</v>
      </c>
      <c r="BO390" s="612">
        <f t="shared" si="179"/>
        <v>11078</v>
      </c>
      <c r="BQ390" s="610">
        <f t="shared" si="180"/>
        <v>30</v>
      </c>
      <c r="BS390">
        <f t="shared" si="176"/>
        <v>1930</v>
      </c>
      <c r="BY390">
        <f t="shared" si="171"/>
        <v>1930</v>
      </c>
    </row>
    <row r="391" spans="2:77" x14ac:dyDescent="0.2">
      <c r="B391" s="755">
        <f t="shared" si="159"/>
        <v>366</v>
      </c>
      <c r="C391" s="736">
        <f t="shared" si="172"/>
        <v>11109</v>
      </c>
      <c r="D391" s="610">
        <f t="shared" si="173"/>
        <v>365</v>
      </c>
      <c r="E391" s="737">
        <f t="shared" si="181"/>
        <v>31</v>
      </c>
      <c r="F391" s="737">
        <f>SUM($E$27:E391)</f>
        <v>11109</v>
      </c>
      <c r="G391" s="738">
        <f t="shared" si="155"/>
        <v>0</v>
      </c>
      <c r="H391" s="739">
        <f>IF(D391&lt;=FinPlan!$D$707,PPMT(FinPlan!$D$708/12,1,FinPlan!$D$707+1-D391,G390*(-1000),0)/1000,)</f>
        <v>0</v>
      </c>
      <c r="I391" s="740">
        <f>IF(D391&lt;=FinPlan!$D$707,IPMT(FinPlan!$D$708/12,1,FinPlan!$D$707,G390*(-1000),0)/1000,)</f>
        <v>0</v>
      </c>
      <c r="L391" s="738">
        <f t="shared" si="160"/>
        <v>0</v>
      </c>
      <c r="M391" s="741">
        <f>IF(E391&lt;=0,0,1/(1+E391*FinPlan!$D$708/365))</f>
        <v>1</v>
      </c>
      <c r="N391" s="664">
        <f t="shared" si="161"/>
        <v>0</v>
      </c>
      <c r="O391" s="738">
        <f t="shared" si="156"/>
        <v>0</v>
      </c>
      <c r="P391" s="754"/>
      <c r="R391">
        <f t="shared" si="162"/>
        <v>2264</v>
      </c>
      <c r="S391" s="743">
        <f t="shared" si="157"/>
        <v>0</v>
      </c>
      <c r="T391" s="744">
        <f t="shared" si="158"/>
        <v>0</v>
      </c>
      <c r="U391" s="744">
        <f t="shared" si="163"/>
        <v>0</v>
      </c>
      <c r="V391" s="745"/>
      <c r="W391">
        <f t="shared" si="177"/>
        <v>2264</v>
      </c>
      <c r="X391" s="745">
        <v>0</v>
      </c>
      <c r="Y391" s="745"/>
      <c r="Z391" s="745"/>
      <c r="AA391">
        <f t="shared" si="152"/>
        <v>1930</v>
      </c>
      <c r="AE391">
        <f t="shared" si="164"/>
        <v>1930</v>
      </c>
      <c r="AF391">
        <f t="shared" si="165"/>
        <v>5</v>
      </c>
      <c r="AG391">
        <f t="shared" si="153"/>
        <v>0</v>
      </c>
      <c r="AH391">
        <f t="shared" si="154"/>
        <v>0</v>
      </c>
      <c r="AJ391">
        <f t="shared" si="166"/>
        <v>2264</v>
      </c>
      <c r="AK391" s="594">
        <f>SUM($X$27:X391)</f>
        <v>0</v>
      </c>
      <c r="AL391" s="594">
        <f>SUM($S$27:S391)</f>
        <v>0</v>
      </c>
      <c r="AM391" s="594">
        <f t="shared" si="167"/>
        <v>0</v>
      </c>
      <c r="AN391" s="594">
        <f t="shared" si="168"/>
        <v>0</v>
      </c>
      <c r="AO391" s="594">
        <f t="shared" si="169"/>
        <v>0</v>
      </c>
      <c r="AP391" s="594">
        <f t="shared" si="174"/>
        <v>0</v>
      </c>
      <c r="AQ391">
        <f t="shared" si="170"/>
        <v>0</v>
      </c>
      <c r="AY391" s="749">
        <f>AZ391*(FinPlan!$D$710/12)</f>
        <v>0</v>
      </c>
      <c r="AZ391" s="738">
        <f>G390*FinPlan!$D$709</f>
        <v>0</v>
      </c>
      <c r="BJ391" s="736"/>
      <c r="BK391" s="610">
        <f t="shared" si="175"/>
        <v>365</v>
      </c>
      <c r="BM391" s="612">
        <f t="shared" si="178"/>
        <v>11078</v>
      </c>
      <c r="BO391" s="612">
        <f t="shared" si="179"/>
        <v>11109</v>
      </c>
      <c r="BQ391" s="610">
        <f t="shared" si="180"/>
        <v>31</v>
      </c>
      <c r="BS391">
        <f t="shared" si="176"/>
        <v>1930</v>
      </c>
      <c r="BY391">
        <f t="shared" si="171"/>
        <v>1930</v>
      </c>
    </row>
    <row r="392" spans="2:77" x14ac:dyDescent="0.2">
      <c r="B392" s="755">
        <f t="shared" si="159"/>
        <v>367</v>
      </c>
      <c r="C392" s="736">
        <f t="shared" si="172"/>
        <v>11139</v>
      </c>
      <c r="D392" s="610">
        <f t="shared" si="173"/>
        <v>366</v>
      </c>
      <c r="E392" s="737">
        <f t="shared" si="181"/>
        <v>30</v>
      </c>
      <c r="F392" s="737">
        <f>SUM($E$27:E392)</f>
        <v>11139</v>
      </c>
      <c r="G392" s="738">
        <f t="shared" si="155"/>
        <v>0</v>
      </c>
      <c r="H392" s="739">
        <f>IF(D392&lt;=FinPlan!$D$707,PPMT(FinPlan!$D$708/12,1,FinPlan!$D$707+1-D392,G391*(-1000),0)/1000,)</f>
        <v>0</v>
      </c>
      <c r="I392" s="740">
        <f>IF(D392&lt;=FinPlan!$D$707,IPMT(FinPlan!$D$708/12,1,FinPlan!$D$707,G391*(-1000),0)/1000,)</f>
        <v>0</v>
      </c>
      <c r="L392" s="738">
        <f t="shared" si="160"/>
        <v>0</v>
      </c>
      <c r="M392" s="741">
        <f>IF(E392&lt;=0,0,1/(1+E392*FinPlan!$D$708/365))</f>
        <v>1</v>
      </c>
      <c r="N392" s="664">
        <f t="shared" si="161"/>
        <v>0</v>
      </c>
      <c r="O392" s="738">
        <f t="shared" si="156"/>
        <v>0</v>
      </c>
      <c r="P392" s="754"/>
      <c r="R392">
        <f t="shared" si="162"/>
        <v>2265</v>
      </c>
      <c r="S392" s="743">
        <f t="shared" si="157"/>
        <v>0</v>
      </c>
      <c r="T392" s="744">
        <f t="shared" si="158"/>
        <v>0</v>
      </c>
      <c r="U392" s="744">
        <f t="shared" si="163"/>
        <v>0</v>
      </c>
      <c r="V392" s="745"/>
      <c r="W392">
        <f t="shared" si="177"/>
        <v>2265</v>
      </c>
      <c r="X392" s="745">
        <v>0</v>
      </c>
      <c r="Y392" s="745"/>
      <c r="Z392" s="745"/>
      <c r="AA392">
        <f t="shared" si="152"/>
        <v>1930</v>
      </c>
      <c r="AE392">
        <f t="shared" si="164"/>
        <v>1930</v>
      </c>
      <c r="AF392">
        <f t="shared" si="165"/>
        <v>6</v>
      </c>
      <c r="AG392">
        <f t="shared" si="153"/>
        <v>0</v>
      </c>
      <c r="AH392">
        <f t="shared" si="154"/>
        <v>0</v>
      </c>
      <c r="AJ392">
        <f t="shared" si="166"/>
        <v>2265</v>
      </c>
      <c r="AK392" s="594">
        <f>SUM($X$27:X392)</f>
        <v>0</v>
      </c>
      <c r="AL392" s="594">
        <f>SUM($S$27:S392)</f>
        <v>0</v>
      </c>
      <c r="AM392" s="594">
        <f t="shared" si="167"/>
        <v>0</v>
      </c>
      <c r="AN392" s="594">
        <f t="shared" si="168"/>
        <v>0</v>
      </c>
      <c r="AO392" s="594">
        <f t="shared" si="169"/>
        <v>0</v>
      </c>
      <c r="AP392" s="594">
        <f t="shared" si="174"/>
        <v>0</v>
      </c>
      <c r="AQ392">
        <f t="shared" si="170"/>
        <v>0</v>
      </c>
      <c r="AY392" s="749">
        <f>AZ392*(FinPlan!$D$710/12)</f>
        <v>0</v>
      </c>
      <c r="AZ392" s="738">
        <f>G391*FinPlan!$D$709</f>
        <v>0</v>
      </c>
      <c r="BJ392" s="736"/>
      <c r="BK392" s="610">
        <f t="shared" si="175"/>
        <v>366</v>
      </c>
      <c r="BM392" s="612">
        <f t="shared" si="178"/>
        <v>11109</v>
      </c>
      <c r="BO392" s="612">
        <f t="shared" si="179"/>
        <v>11139</v>
      </c>
      <c r="BQ392" s="610">
        <f t="shared" si="180"/>
        <v>30</v>
      </c>
      <c r="BS392">
        <f t="shared" si="176"/>
        <v>1930</v>
      </c>
      <c r="BY392">
        <f t="shared" si="171"/>
        <v>1930</v>
      </c>
    </row>
    <row r="393" spans="2:77" x14ac:dyDescent="0.2">
      <c r="B393" s="755">
        <f t="shared" si="159"/>
        <v>368</v>
      </c>
      <c r="C393" s="736">
        <f t="shared" si="172"/>
        <v>11170</v>
      </c>
      <c r="D393" s="610">
        <f t="shared" si="173"/>
        <v>367</v>
      </c>
      <c r="E393" s="737">
        <f t="shared" si="181"/>
        <v>31</v>
      </c>
      <c r="F393" s="737">
        <f>SUM($E$27:E393)</f>
        <v>11170</v>
      </c>
      <c r="G393" s="738">
        <f t="shared" si="155"/>
        <v>0</v>
      </c>
      <c r="H393" s="739">
        <f>IF(D393&lt;=FinPlan!$D$707,PPMT(FinPlan!$D$708/12,1,FinPlan!$D$707+1-D393,G392*(-1000),0)/1000,)</f>
        <v>0</v>
      </c>
      <c r="I393" s="740">
        <f>IF(D393&lt;=FinPlan!$D$707,IPMT(FinPlan!$D$708/12,1,FinPlan!$D$707,G392*(-1000),0)/1000,)</f>
        <v>0</v>
      </c>
      <c r="L393" s="738">
        <f t="shared" si="160"/>
        <v>0</v>
      </c>
      <c r="M393" s="741">
        <f>IF(E393&lt;=0,0,1/(1+E393*FinPlan!$D$708/365))</f>
        <v>1</v>
      </c>
      <c r="N393" s="664">
        <f t="shared" si="161"/>
        <v>0</v>
      </c>
      <c r="O393" s="738">
        <f t="shared" si="156"/>
        <v>0</v>
      </c>
      <c r="P393" s="754"/>
      <c r="R393">
        <f t="shared" si="162"/>
        <v>2266</v>
      </c>
      <c r="S393" s="743">
        <f t="shared" si="157"/>
        <v>0</v>
      </c>
      <c r="T393" s="744">
        <f t="shared" si="158"/>
        <v>0</v>
      </c>
      <c r="U393" s="744">
        <f t="shared" si="163"/>
        <v>0</v>
      </c>
      <c r="V393" s="745"/>
      <c r="W393">
        <f t="shared" si="177"/>
        <v>2266</v>
      </c>
      <c r="X393" s="745">
        <v>0</v>
      </c>
      <c r="Y393" s="745"/>
      <c r="Z393" s="745"/>
      <c r="AA393">
        <f t="shared" si="152"/>
        <v>1930</v>
      </c>
      <c r="AE393">
        <f t="shared" si="164"/>
        <v>1930</v>
      </c>
      <c r="AF393">
        <f t="shared" si="165"/>
        <v>7</v>
      </c>
      <c r="AG393">
        <f t="shared" si="153"/>
        <v>0</v>
      </c>
      <c r="AH393">
        <f t="shared" si="154"/>
        <v>0</v>
      </c>
      <c r="AJ393">
        <f t="shared" si="166"/>
        <v>2266</v>
      </c>
      <c r="AK393" s="594">
        <f>SUM($X$27:X393)</f>
        <v>0</v>
      </c>
      <c r="AL393" s="594">
        <f>SUM($S$27:S393)</f>
        <v>0</v>
      </c>
      <c r="AM393" s="594">
        <f t="shared" si="167"/>
        <v>0</v>
      </c>
      <c r="AN393" s="594">
        <f t="shared" si="168"/>
        <v>0</v>
      </c>
      <c r="AO393" s="594">
        <f t="shared" si="169"/>
        <v>0</v>
      </c>
      <c r="AP393" s="594">
        <f t="shared" si="174"/>
        <v>0</v>
      </c>
      <c r="AQ393">
        <f t="shared" si="170"/>
        <v>0</v>
      </c>
      <c r="AY393" s="749">
        <f>AZ393*(FinPlan!$D$710/12)</f>
        <v>0</v>
      </c>
      <c r="AZ393" s="738">
        <f>G392*FinPlan!$D$709</f>
        <v>0</v>
      </c>
      <c r="BJ393" s="736"/>
      <c r="BK393" s="610">
        <f t="shared" si="175"/>
        <v>367</v>
      </c>
      <c r="BM393" s="612">
        <f t="shared" si="178"/>
        <v>11139</v>
      </c>
      <c r="BO393" s="612">
        <f t="shared" si="179"/>
        <v>11170</v>
      </c>
      <c r="BQ393" s="610">
        <f t="shared" si="180"/>
        <v>31</v>
      </c>
      <c r="BS393">
        <f t="shared" si="176"/>
        <v>1930</v>
      </c>
      <c r="BY393">
        <f t="shared" si="171"/>
        <v>1930</v>
      </c>
    </row>
    <row r="394" spans="2:77" x14ac:dyDescent="0.2">
      <c r="B394" s="755">
        <f t="shared" si="159"/>
        <v>369</v>
      </c>
      <c r="C394" s="736">
        <f t="shared" si="172"/>
        <v>11201</v>
      </c>
      <c r="D394" s="610">
        <f t="shared" si="173"/>
        <v>368</v>
      </c>
      <c r="E394" s="737">
        <f t="shared" si="181"/>
        <v>31</v>
      </c>
      <c r="F394" s="737">
        <f>SUM($E$27:E394)</f>
        <v>11201</v>
      </c>
      <c r="G394" s="738">
        <f t="shared" si="155"/>
        <v>0</v>
      </c>
      <c r="H394" s="739">
        <f>IF(D394&lt;=FinPlan!$D$707,PPMT(FinPlan!$D$708/12,1,FinPlan!$D$707+1-D394,G393*(-1000),0)/1000,)</f>
        <v>0</v>
      </c>
      <c r="I394" s="740">
        <f>IF(D394&lt;=FinPlan!$D$707,IPMT(FinPlan!$D$708/12,1,FinPlan!$D$707,G393*(-1000),0)/1000,)</f>
        <v>0</v>
      </c>
      <c r="L394" s="738">
        <f t="shared" si="160"/>
        <v>0</v>
      </c>
      <c r="M394" s="741">
        <f>IF(E394&lt;=0,0,1/(1+E394*FinPlan!$D$708/365))</f>
        <v>1</v>
      </c>
      <c r="N394" s="664">
        <f t="shared" si="161"/>
        <v>0</v>
      </c>
      <c r="O394" s="738">
        <f t="shared" si="156"/>
        <v>0</v>
      </c>
      <c r="P394" s="754"/>
      <c r="R394">
        <f t="shared" si="162"/>
        <v>2267</v>
      </c>
      <c r="S394" s="743">
        <f t="shared" si="157"/>
        <v>0</v>
      </c>
      <c r="T394" s="744">
        <f t="shared" si="158"/>
        <v>0</v>
      </c>
      <c r="U394" s="744">
        <f t="shared" si="163"/>
        <v>0</v>
      </c>
      <c r="V394" s="745"/>
      <c r="W394">
        <f t="shared" si="177"/>
        <v>2267</v>
      </c>
      <c r="X394" s="745">
        <v>0</v>
      </c>
      <c r="Y394" s="745"/>
      <c r="Z394" s="745"/>
      <c r="AA394">
        <f t="shared" si="152"/>
        <v>1930</v>
      </c>
      <c r="AE394">
        <f t="shared" si="164"/>
        <v>1930</v>
      </c>
      <c r="AF394">
        <f t="shared" si="165"/>
        <v>8</v>
      </c>
      <c r="AG394">
        <f t="shared" si="153"/>
        <v>0</v>
      </c>
      <c r="AH394">
        <f t="shared" si="154"/>
        <v>0</v>
      </c>
      <c r="AJ394">
        <f t="shared" si="166"/>
        <v>2267</v>
      </c>
      <c r="AK394" s="594">
        <f>SUM($X$27:X394)</f>
        <v>0</v>
      </c>
      <c r="AL394" s="594">
        <f>SUM($S$27:S394)</f>
        <v>0</v>
      </c>
      <c r="AM394" s="594">
        <f t="shared" si="167"/>
        <v>0</v>
      </c>
      <c r="AN394" s="594">
        <f t="shared" si="168"/>
        <v>0</v>
      </c>
      <c r="AO394" s="594">
        <f t="shared" si="169"/>
        <v>0</v>
      </c>
      <c r="AP394" s="594">
        <f t="shared" si="174"/>
        <v>0</v>
      </c>
      <c r="AQ394">
        <f t="shared" si="170"/>
        <v>0</v>
      </c>
      <c r="AY394" s="749">
        <f>AZ394*(FinPlan!$D$710/12)</f>
        <v>0</v>
      </c>
      <c r="AZ394" s="738">
        <f>G393*FinPlan!$D$709</f>
        <v>0</v>
      </c>
      <c r="BJ394" s="736"/>
      <c r="BK394" s="610">
        <f t="shared" si="175"/>
        <v>368</v>
      </c>
      <c r="BM394" s="612">
        <f t="shared" si="178"/>
        <v>11170</v>
      </c>
      <c r="BO394" s="612">
        <f t="shared" si="179"/>
        <v>11201</v>
      </c>
      <c r="BQ394" s="610">
        <f t="shared" si="180"/>
        <v>31</v>
      </c>
      <c r="BS394">
        <f t="shared" si="176"/>
        <v>1930</v>
      </c>
      <c r="BY394">
        <f t="shared" si="171"/>
        <v>1930</v>
      </c>
    </row>
    <row r="395" spans="2:77" x14ac:dyDescent="0.2">
      <c r="B395" s="755">
        <f t="shared" si="159"/>
        <v>370</v>
      </c>
      <c r="C395" s="736">
        <f t="shared" si="172"/>
        <v>11231</v>
      </c>
      <c r="D395" s="610">
        <f t="shared" si="173"/>
        <v>369</v>
      </c>
      <c r="E395" s="737">
        <f t="shared" si="181"/>
        <v>30</v>
      </c>
      <c r="F395" s="737">
        <f>SUM($E$27:E395)</f>
        <v>11231</v>
      </c>
      <c r="G395" s="738">
        <f t="shared" si="155"/>
        <v>0</v>
      </c>
      <c r="H395" s="739">
        <f>IF(D395&lt;=FinPlan!$D$707,PPMT(FinPlan!$D$708/12,1,FinPlan!$D$707+1-D395,G394*(-1000),0)/1000,)</f>
        <v>0</v>
      </c>
      <c r="I395" s="740">
        <f>IF(D395&lt;=FinPlan!$D$707,IPMT(FinPlan!$D$708/12,1,FinPlan!$D$707,G394*(-1000),0)/1000,)</f>
        <v>0</v>
      </c>
      <c r="L395" s="738">
        <f t="shared" si="160"/>
        <v>0</v>
      </c>
      <c r="M395" s="741">
        <f>IF(E395&lt;=0,0,1/(1+E395*FinPlan!$D$708/365))</f>
        <v>1</v>
      </c>
      <c r="N395" s="664">
        <f t="shared" si="161"/>
        <v>0</v>
      </c>
      <c r="O395" s="738">
        <f t="shared" si="156"/>
        <v>0</v>
      </c>
      <c r="P395" s="754"/>
      <c r="R395">
        <f t="shared" si="162"/>
        <v>2268</v>
      </c>
      <c r="S395" s="743">
        <f t="shared" si="157"/>
        <v>0</v>
      </c>
      <c r="T395" s="744">
        <f t="shared" si="158"/>
        <v>0</v>
      </c>
      <c r="U395" s="744">
        <f t="shared" si="163"/>
        <v>0</v>
      </c>
      <c r="V395" s="745"/>
      <c r="W395">
        <f t="shared" si="177"/>
        <v>2268</v>
      </c>
      <c r="X395" s="745">
        <v>0</v>
      </c>
      <c r="Y395" s="745"/>
      <c r="Z395" s="745"/>
      <c r="AA395">
        <f t="shared" si="152"/>
        <v>1930</v>
      </c>
      <c r="AE395">
        <f t="shared" si="164"/>
        <v>1930</v>
      </c>
      <c r="AF395">
        <f t="shared" si="165"/>
        <v>9</v>
      </c>
      <c r="AG395">
        <f t="shared" si="153"/>
        <v>0</v>
      </c>
      <c r="AH395">
        <f t="shared" si="154"/>
        <v>0</v>
      </c>
      <c r="AJ395">
        <f t="shared" si="166"/>
        <v>2268</v>
      </c>
      <c r="AK395" s="594">
        <f>SUM($X$27:X395)</f>
        <v>0</v>
      </c>
      <c r="AL395" s="594">
        <f>SUM($S$27:S395)</f>
        <v>0</v>
      </c>
      <c r="AM395" s="594">
        <f t="shared" si="167"/>
        <v>0</v>
      </c>
      <c r="AN395" s="594">
        <f t="shared" si="168"/>
        <v>0</v>
      </c>
      <c r="AO395" s="594">
        <f t="shared" si="169"/>
        <v>0</v>
      </c>
      <c r="AP395" s="594">
        <f t="shared" si="174"/>
        <v>0</v>
      </c>
      <c r="AQ395">
        <f t="shared" si="170"/>
        <v>0</v>
      </c>
      <c r="AY395" s="749">
        <f>AZ395*(FinPlan!$D$710/12)</f>
        <v>0</v>
      </c>
      <c r="AZ395" s="738">
        <f>G394*FinPlan!$D$709</f>
        <v>0</v>
      </c>
      <c r="BJ395" s="736"/>
      <c r="BK395" s="610">
        <f t="shared" si="175"/>
        <v>369</v>
      </c>
      <c r="BM395" s="612">
        <f t="shared" si="178"/>
        <v>11201</v>
      </c>
      <c r="BO395" s="612">
        <f t="shared" si="179"/>
        <v>11231</v>
      </c>
      <c r="BQ395" s="610">
        <f t="shared" si="180"/>
        <v>30</v>
      </c>
      <c r="BS395">
        <f t="shared" si="176"/>
        <v>1930</v>
      </c>
      <c r="BY395">
        <f t="shared" si="171"/>
        <v>1930</v>
      </c>
    </row>
    <row r="396" spans="2:77" x14ac:dyDescent="0.2">
      <c r="B396" s="755">
        <f t="shared" si="159"/>
        <v>371</v>
      </c>
      <c r="C396" s="736">
        <f t="shared" si="172"/>
        <v>11262</v>
      </c>
      <c r="D396" s="610">
        <f t="shared" si="173"/>
        <v>370</v>
      </c>
      <c r="E396" s="737">
        <f t="shared" si="181"/>
        <v>31</v>
      </c>
      <c r="F396" s="737">
        <f>SUM($E$27:E396)</f>
        <v>11262</v>
      </c>
      <c r="G396" s="738">
        <f t="shared" si="155"/>
        <v>0</v>
      </c>
      <c r="H396" s="739">
        <f>IF(D396&lt;=FinPlan!$D$707,PPMT(FinPlan!$D$708/12,1,FinPlan!$D$707+1-D396,G395*(-1000),0)/1000,)</f>
        <v>0</v>
      </c>
      <c r="I396" s="740">
        <f>IF(D396&lt;=FinPlan!$D$707,IPMT(FinPlan!$D$708/12,1,FinPlan!$D$707,G395*(-1000),0)/1000,)</f>
        <v>0</v>
      </c>
      <c r="L396" s="738">
        <f t="shared" si="160"/>
        <v>0</v>
      </c>
      <c r="M396" s="741">
        <f>IF(E396&lt;=0,0,1/(1+E396*FinPlan!$D$708/365))</f>
        <v>1</v>
      </c>
      <c r="N396" s="664">
        <f t="shared" si="161"/>
        <v>0</v>
      </c>
      <c r="O396" s="738">
        <f t="shared" si="156"/>
        <v>0</v>
      </c>
      <c r="P396" s="754"/>
      <c r="R396">
        <f t="shared" si="162"/>
        <v>2269</v>
      </c>
      <c r="S396" s="743">
        <f t="shared" si="157"/>
        <v>0</v>
      </c>
      <c r="T396" s="744">
        <f t="shared" si="158"/>
        <v>0</v>
      </c>
      <c r="U396" s="744">
        <f t="shared" si="163"/>
        <v>0</v>
      </c>
      <c r="V396" s="745"/>
      <c r="W396">
        <f t="shared" si="177"/>
        <v>2269</v>
      </c>
      <c r="X396" s="745">
        <v>0</v>
      </c>
      <c r="Y396" s="745"/>
      <c r="Z396" s="745"/>
      <c r="AA396">
        <f t="shared" si="152"/>
        <v>1930</v>
      </c>
      <c r="AE396">
        <f t="shared" si="164"/>
        <v>1930</v>
      </c>
      <c r="AF396">
        <f t="shared" si="165"/>
        <v>10</v>
      </c>
      <c r="AG396">
        <f t="shared" si="153"/>
        <v>0</v>
      </c>
      <c r="AH396">
        <f t="shared" si="154"/>
        <v>0</v>
      </c>
      <c r="AJ396">
        <f t="shared" si="166"/>
        <v>2269</v>
      </c>
      <c r="AK396" s="594">
        <f>SUM($X$27:X396)</f>
        <v>0</v>
      </c>
      <c r="AL396" s="594">
        <f>SUM($S$27:S396)</f>
        <v>0</v>
      </c>
      <c r="AM396" s="594">
        <f t="shared" si="167"/>
        <v>0</v>
      </c>
      <c r="AN396" s="594">
        <f t="shared" si="168"/>
        <v>0</v>
      </c>
      <c r="AO396" s="594">
        <f t="shared" si="169"/>
        <v>0</v>
      </c>
      <c r="AP396" s="594">
        <f t="shared" si="174"/>
        <v>0</v>
      </c>
      <c r="AQ396">
        <f t="shared" si="170"/>
        <v>0</v>
      </c>
      <c r="AY396" s="749">
        <f>AZ396*(FinPlan!$D$710/12)</f>
        <v>0</v>
      </c>
      <c r="AZ396" s="738">
        <f>G395*FinPlan!$D$709</f>
        <v>0</v>
      </c>
      <c r="BJ396" s="736"/>
      <c r="BK396" s="610">
        <f t="shared" si="175"/>
        <v>370</v>
      </c>
      <c r="BM396" s="612">
        <f t="shared" si="178"/>
        <v>11231</v>
      </c>
      <c r="BO396" s="612">
        <f t="shared" si="179"/>
        <v>11262</v>
      </c>
      <c r="BQ396" s="610">
        <f t="shared" si="180"/>
        <v>31</v>
      </c>
      <c r="BS396">
        <f t="shared" si="176"/>
        <v>1930</v>
      </c>
      <c r="BY396">
        <f t="shared" si="171"/>
        <v>1930</v>
      </c>
    </row>
    <row r="397" spans="2:77" x14ac:dyDescent="0.2">
      <c r="B397" s="755">
        <f t="shared" si="159"/>
        <v>372</v>
      </c>
      <c r="C397" s="736">
        <f t="shared" si="172"/>
        <v>11292</v>
      </c>
      <c r="D397" s="610">
        <f t="shared" si="173"/>
        <v>371</v>
      </c>
      <c r="E397" s="737">
        <f t="shared" si="181"/>
        <v>30</v>
      </c>
      <c r="F397" s="737">
        <f>SUM($E$27:E397)</f>
        <v>11292</v>
      </c>
      <c r="G397" s="738">
        <f t="shared" si="155"/>
        <v>0</v>
      </c>
      <c r="H397" s="739">
        <f>IF(D397&lt;=FinPlan!$D$707,PPMT(FinPlan!$D$708/12,1,FinPlan!$D$707+1-D397,G396*(-1000),0)/1000,)</f>
        <v>0</v>
      </c>
      <c r="I397" s="740">
        <f>IF(D397&lt;=FinPlan!$D$707,IPMT(FinPlan!$D$708/12,1,FinPlan!$D$707,G396*(-1000),0)/1000,)</f>
        <v>0</v>
      </c>
      <c r="L397" s="738">
        <f t="shared" si="160"/>
        <v>0</v>
      </c>
      <c r="M397" s="741">
        <f>IF(E397&lt;=0,0,1/(1+E397*FinPlan!$D$708/365))</f>
        <v>1</v>
      </c>
      <c r="N397" s="664">
        <f t="shared" si="161"/>
        <v>0</v>
      </c>
      <c r="O397" s="738">
        <f t="shared" si="156"/>
        <v>0</v>
      </c>
      <c r="P397" s="754"/>
      <c r="R397">
        <f t="shared" si="162"/>
        <v>2270</v>
      </c>
      <c r="S397" s="743">
        <f t="shared" si="157"/>
        <v>0</v>
      </c>
      <c r="T397" s="744">
        <f t="shared" si="158"/>
        <v>0</v>
      </c>
      <c r="U397" s="744">
        <f t="shared" si="163"/>
        <v>0</v>
      </c>
      <c r="V397" s="745"/>
      <c r="W397">
        <f t="shared" si="177"/>
        <v>2270</v>
      </c>
      <c r="X397" s="745">
        <v>0</v>
      </c>
      <c r="Y397" s="745"/>
      <c r="Z397" s="745"/>
      <c r="AA397">
        <f t="shared" si="152"/>
        <v>1930</v>
      </c>
      <c r="AE397">
        <f t="shared" si="164"/>
        <v>1930</v>
      </c>
      <c r="AF397">
        <f t="shared" si="165"/>
        <v>11</v>
      </c>
      <c r="AG397">
        <f t="shared" si="153"/>
        <v>0</v>
      </c>
      <c r="AH397">
        <f t="shared" si="154"/>
        <v>0</v>
      </c>
      <c r="AJ397">
        <f t="shared" si="166"/>
        <v>2270</v>
      </c>
      <c r="AK397" s="594">
        <f>SUM($X$27:X397)</f>
        <v>0</v>
      </c>
      <c r="AL397" s="594">
        <f>SUM($S$27:S397)</f>
        <v>0</v>
      </c>
      <c r="AM397" s="594">
        <f t="shared" si="167"/>
        <v>0</v>
      </c>
      <c r="AN397" s="594">
        <f t="shared" si="168"/>
        <v>0</v>
      </c>
      <c r="AO397" s="594">
        <f t="shared" si="169"/>
        <v>0</v>
      </c>
      <c r="AP397" s="594">
        <f t="shared" si="174"/>
        <v>0</v>
      </c>
      <c r="AQ397">
        <f t="shared" si="170"/>
        <v>0</v>
      </c>
      <c r="AY397" s="749">
        <f>AZ397*(FinPlan!$D$710/12)</f>
        <v>0</v>
      </c>
      <c r="AZ397" s="738">
        <f>G396*FinPlan!$D$709</f>
        <v>0</v>
      </c>
      <c r="BJ397" s="736"/>
      <c r="BK397" s="610">
        <f t="shared" si="175"/>
        <v>371</v>
      </c>
      <c r="BM397" s="612">
        <f t="shared" si="178"/>
        <v>11262</v>
      </c>
      <c r="BO397" s="612">
        <f t="shared" si="179"/>
        <v>11292</v>
      </c>
      <c r="BQ397" s="610">
        <f t="shared" si="180"/>
        <v>30</v>
      </c>
      <c r="BS397">
        <f t="shared" si="176"/>
        <v>1930</v>
      </c>
      <c r="BY397">
        <f t="shared" si="171"/>
        <v>1930</v>
      </c>
    </row>
    <row r="398" spans="2:77" x14ac:dyDescent="0.2">
      <c r="B398" s="755">
        <f t="shared" si="159"/>
        <v>373</v>
      </c>
      <c r="C398" s="736">
        <f t="shared" si="172"/>
        <v>11323</v>
      </c>
      <c r="D398" s="610">
        <f t="shared" si="173"/>
        <v>372</v>
      </c>
      <c r="E398" s="737">
        <f t="shared" si="181"/>
        <v>31</v>
      </c>
      <c r="F398" s="737">
        <f>SUM($E$27:E398)</f>
        <v>11323</v>
      </c>
      <c r="G398" s="738">
        <f t="shared" si="155"/>
        <v>0</v>
      </c>
      <c r="H398" s="739">
        <f>IF(D398&lt;=FinPlan!$D$707,PPMT(FinPlan!$D$708/12,1,FinPlan!$D$707+1-D398,G397*(-1000),0)/1000,)</f>
        <v>0</v>
      </c>
      <c r="I398" s="740">
        <f>IF(D398&lt;=FinPlan!$D$707,IPMT(FinPlan!$D$708/12,1,FinPlan!$D$707,G397*(-1000),0)/1000,)</f>
        <v>0</v>
      </c>
      <c r="L398" s="738">
        <f t="shared" si="160"/>
        <v>0</v>
      </c>
      <c r="M398" s="741">
        <f>IF(E398&lt;=0,0,1/(1+E398*FinPlan!$D$708/365))</f>
        <v>1</v>
      </c>
      <c r="N398" s="664">
        <f t="shared" si="161"/>
        <v>0</v>
      </c>
      <c r="O398" s="738">
        <f t="shared" si="156"/>
        <v>0</v>
      </c>
      <c r="P398" s="754"/>
      <c r="R398">
        <f t="shared" si="162"/>
        <v>2271</v>
      </c>
      <c r="S398" s="743">
        <f t="shared" si="157"/>
        <v>0</v>
      </c>
      <c r="T398" s="744">
        <f t="shared" si="158"/>
        <v>0</v>
      </c>
      <c r="U398" s="744">
        <f t="shared" si="163"/>
        <v>0</v>
      </c>
      <c r="V398" s="745"/>
      <c r="W398">
        <f t="shared" si="177"/>
        <v>2271</v>
      </c>
      <c r="X398" s="745">
        <v>0</v>
      </c>
      <c r="Y398" s="745"/>
      <c r="Z398" s="745"/>
      <c r="AA398">
        <f t="shared" si="152"/>
        <v>1930</v>
      </c>
      <c r="AE398">
        <f t="shared" si="164"/>
        <v>1930</v>
      </c>
      <c r="AF398">
        <f t="shared" si="165"/>
        <v>12</v>
      </c>
      <c r="AG398">
        <f t="shared" si="153"/>
        <v>0</v>
      </c>
      <c r="AH398">
        <f t="shared" si="154"/>
        <v>0</v>
      </c>
      <c r="AJ398">
        <f t="shared" si="166"/>
        <v>2271</v>
      </c>
      <c r="AK398" s="594">
        <f>SUM($X$27:X398)</f>
        <v>0</v>
      </c>
      <c r="AL398" s="594">
        <f>SUM($S$27:S398)</f>
        <v>0</v>
      </c>
      <c r="AM398" s="594">
        <f t="shared" si="167"/>
        <v>0</v>
      </c>
      <c r="AN398" s="594">
        <f t="shared" si="168"/>
        <v>0</v>
      </c>
      <c r="AO398" s="594">
        <f t="shared" si="169"/>
        <v>0</v>
      </c>
      <c r="AP398" s="594">
        <f t="shared" si="174"/>
        <v>0</v>
      </c>
      <c r="AQ398">
        <f t="shared" si="170"/>
        <v>0</v>
      </c>
      <c r="AY398" s="749">
        <f>AZ398*(FinPlan!$D$710/12)</f>
        <v>0</v>
      </c>
      <c r="AZ398" s="738">
        <f>G397*FinPlan!$D$709</f>
        <v>0</v>
      </c>
      <c r="BJ398" s="736"/>
      <c r="BK398" s="610">
        <f t="shared" si="175"/>
        <v>372</v>
      </c>
      <c r="BM398" s="612">
        <f t="shared" si="178"/>
        <v>11292</v>
      </c>
      <c r="BO398" s="612">
        <f t="shared" si="179"/>
        <v>11323</v>
      </c>
      <c r="BQ398" s="610">
        <f t="shared" si="180"/>
        <v>31</v>
      </c>
      <c r="BS398">
        <f t="shared" si="176"/>
        <v>1930</v>
      </c>
      <c r="BY398">
        <f t="shared" si="171"/>
        <v>1930</v>
      </c>
    </row>
    <row r="399" spans="2:77" x14ac:dyDescent="0.2">
      <c r="B399" s="755">
        <f t="shared" si="159"/>
        <v>374</v>
      </c>
      <c r="C399" s="736">
        <f t="shared" si="172"/>
        <v>11354</v>
      </c>
      <c r="D399" s="610">
        <f t="shared" si="173"/>
        <v>373</v>
      </c>
      <c r="E399" s="737">
        <f t="shared" si="181"/>
        <v>31</v>
      </c>
      <c r="F399" s="737">
        <f>SUM($E$27:E399)</f>
        <v>11354</v>
      </c>
      <c r="G399" s="738">
        <f t="shared" si="155"/>
        <v>0</v>
      </c>
      <c r="H399" s="739">
        <f>IF(D399&lt;=FinPlan!$D$707,PPMT(FinPlan!$D$708/12,1,FinPlan!$D$707+1-D399,G398*(-1000),0)/1000,)</f>
        <v>0</v>
      </c>
      <c r="I399" s="740">
        <f>IF(D399&lt;=FinPlan!$D$707,IPMT(FinPlan!$D$708/12,1,FinPlan!$D$707,G398*(-1000),0)/1000,)</f>
        <v>0</v>
      </c>
      <c r="L399" s="738">
        <f t="shared" si="160"/>
        <v>0</v>
      </c>
      <c r="M399" s="741">
        <f>IF(E399&lt;=0,0,1/(1+E399*FinPlan!$D$708/365))</f>
        <v>1</v>
      </c>
      <c r="N399" s="664">
        <f t="shared" si="161"/>
        <v>0</v>
      </c>
      <c r="O399" s="738">
        <f t="shared" si="156"/>
        <v>0</v>
      </c>
      <c r="P399" s="754"/>
      <c r="R399">
        <f t="shared" si="162"/>
        <v>2272</v>
      </c>
      <c r="S399" s="743">
        <f t="shared" si="157"/>
        <v>0</v>
      </c>
      <c r="T399" s="744">
        <f t="shared" si="158"/>
        <v>0</v>
      </c>
      <c r="U399" s="744">
        <f t="shared" si="163"/>
        <v>0</v>
      </c>
      <c r="V399" s="745"/>
      <c r="W399">
        <f t="shared" si="177"/>
        <v>2272</v>
      </c>
      <c r="X399" s="745">
        <v>0</v>
      </c>
      <c r="Y399" s="745"/>
      <c r="Z399" s="745"/>
      <c r="AA399">
        <f t="shared" si="152"/>
        <v>1931</v>
      </c>
      <c r="AE399">
        <f t="shared" si="164"/>
        <v>1931</v>
      </c>
      <c r="AF399">
        <f t="shared" si="165"/>
        <v>1</v>
      </c>
      <c r="AG399">
        <f t="shared" si="153"/>
        <v>0</v>
      </c>
      <c r="AH399">
        <f t="shared" si="154"/>
        <v>0</v>
      </c>
      <c r="AJ399">
        <f t="shared" si="166"/>
        <v>2272</v>
      </c>
      <c r="AK399" s="594">
        <f>SUM($X$27:X399)</f>
        <v>0</v>
      </c>
      <c r="AL399" s="594">
        <f>SUM($S$27:S399)</f>
        <v>0</v>
      </c>
      <c r="AM399" s="594">
        <f t="shared" si="167"/>
        <v>0</v>
      </c>
      <c r="AN399" s="594">
        <f t="shared" si="168"/>
        <v>0</v>
      </c>
      <c r="AO399" s="594">
        <f t="shared" si="169"/>
        <v>0</v>
      </c>
      <c r="AP399" s="594">
        <f t="shared" si="174"/>
        <v>0</v>
      </c>
      <c r="AQ399">
        <f t="shared" si="170"/>
        <v>0</v>
      </c>
      <c r="AY399" s="749">
        <f>AZ399*(FinPlan!$D$710/12)</f>
        <v>0</v>
      </c>
      <c r="AZ399" s="738">
        <f>G398*FinPlan!$D$709</f>
        <v>0</v>
      </c>
      <c r="BJ399" s="736"/>
      <c r="BK399" s="610">
        <f t="shared" si="175"/>
        <v>373</v>
      </c>
      <c r="BM399" s="612">
        <f t="shared" si="178"/>
        <v>11323</v>
      </c>
      <c r="BO399" s="612">
        <f t="shared" si="179"/>
        <v>11354</v>
      </c>
      <c r="BQ399" s="610">
        <f t="shared" si="180"/>
        <v>31</v>
      </c>
      <c r="BS399">
        <f t="shared" si="176"/>
        <v>1931</v>
      </c>
      <c r="BY399">
        <f t="shared" si="171"/>
        <v>1931</v>
      </c>
    </row>
    <row r="400" spans="2:77" x14ac:dyDescent="0.2">
      <c r="B400" s="755">
        <f t="shared" si="159"/>
        <v>375</v>
      </c>
      <c r="C400" s="736">
        <f t="shared" si="172"/>
        <v>11382</v>
      </c>
      <c r="D400" s="610">
        <f t="shared" si="173"/>
        <v>374</v>
      </c>
      <c r="E400" s="737">
        <f t="shared" si="181"/>
        <v>28</v>
      </c>
      <c r="F400" s="737">
        <f>SUM($E$27:E400)</f>
        <v>11382</v>
      </c>
      <c r="G400" s="738">
        <f t="shared" si="155"/>
        <v>0</v>
      </c>
      <c r="H400" s="739">
        <f>IF(D400&lt;=FinPlan!$D$707,PPMT(FinPlan!$D$708/12,1,FinPlan!$D$707+1-D400,G399*(-1000),0)/1000,)</f>
        <v>0</v>
      </c>
      <c r="I400" s="740">
        <f>IF(D400&lt;=FinPlan!$D$707,IPMT(FinPlan!$D$708/12,1,FinPlan!$D$707,G399*(-1000),0)/1000,)</f>
        <v>0</v>
      </c>
      <c r="L400" s="738">
        <f t="shared" si="160"/>
        <v>0</v>
      </c>
      <c r="M400" s="741">
        <f>IF(E400&lt;=0,0,1/(1+E400*FinPlan!$D$708/365))</f>
        <v>1</v>
      </c>
      <c r="N400" s="664">
        <f t="shared" si="161"/>
        <v>0</v>
      </c>
      <c r="O400" s="738">
        <f t="shared" si="156"/>
        <v>0</v>
      </c>
      <c r="P400" s="754"/>
      <c r="R400">
        <f t="shared" si="162"/>
        <v>2273</v>
      </c>
      <c r="S400" s="743">
        <f t="shared" si="157"/>
        <v>0</v>
      </c>
      <c r="T400" s="744">
        <f t="shared" si="158"/>
        <v>0</v>
      </c>
      <c r="U400" s="744">
        <f t="shared" si="163"/>
        <v>0</v>
      </c>
      <c r="V400" s="745"/>
      <c r="W400">
        <f t="shared" si="177"/>
        <v>2273</v>
      </c>
      <c r="X400" s="745">
        <v>0</v>
      </c>
      <c r="Y400" s="745"/>
      <c r="Z400" s="745"/>
      <c r="AA400">
        <f t="shared" si="152"/>
        <v>1931</v>
      </c>
      <c r="AE400">
        <f t="shared" si="164"/>
        <v>1931</v>
      </c>
      <c r="AF400">
        <f t="shared" si="165"/>
        <v>2</v>
      </c>
      <c r="AG400">
        <f t="shared" si="153"/>
        <v>0</v>
      </c>
      <c r="AH400">
        <f t="shared" si="154"/>
        <v>0</v>
      </c>
      <c r="AJ400">
        <f t="shared" si="166"/>
        <v>2273</v>
      </c>
      <c r="AK400" s="594">
        <f>SUM($X$27:X400)</f>
        <v>0</v>
      </c>
      <c r="AL400" s="594">
        <f>SUM($S$27:S400)</f>
        <v>0</v>
      </c>
      <c r="AM400" s="594">
        <f t="shared" si="167"/>
        <v>0</v>
      </c>
      <c r="AN400" s="594">
        <f t="shared" si="168"/>
        <v>0</v>
      </c>
      <c r="AO400" s="594">
        <f t="shared" si="169"/>
        <v>0</v>
      </c>
      <c r="AP400" s="594">
        <f t="shared" si="174"/>
        <v>0</v>
      </c>
      <c r="AQ400">
        <f t="shared" si="170"/>
        <v>0</v>
      </c>
      <c r="AY400" s="749">
        <f>AZ400*(FinPlan!$D$710/12)</f>
        <v>0</v>
      </c>
      <c r="AZ400" s="738">
        <f>G399*FinPlan!$D$709</f>
        <v>0</v>
      </c>
      <c r="BJ400" s="736"/>
      <c r="BK400" s="610">
        <f t="shared" si="175"/>
        <v>374</v>
      </c>
      <c r="BM400" s="612">
        <f t="shared" si="178"/>
        <v>11354</v>
      </c>
      <c r="BO400" s="612">
        <f t="shared" si="179"/>
        <v>11382</v>
      </c>
      <c r="BQ400" s="610">
        <f t="shared" si="180"/>
        <v>28</v>
      </c>
      <c r="BS400">
        <f t="shared" si="176"/>
        <v>1931</v>
      </c>
      <c r="BY400">
        <f t="shared" si="171"/>
        <v>1931</v>
      </c>
    </row>
    <row r="401" spans="2:77" x14ac:dyDescent="0.2">
      <c r="B401" s="755">
        <f t="shared" si="159"/>
        <v>376</v>
      </c>
      <c r="C401" s="736">
        <f t="shared" si="172"/>
        <v>11413</v>
      </c>
      <c r="D401" s="610">
        <f t="shared" si="173"/>
        <v>375</v>
      </c>
      <c r="E401" s="737">
        <f t="shared" si="181"/>
        <v>31</v>
      </c>
      <c r="F401" s="737">
        <f>SUM($E$27:E401)</f>
        <v>11413</v>
      </c>
      <c r="G401" s="738">
        <f t="shared" si="155"/>
        <v>0</v>
      </c>
      <c r="H401" s="739">
        <f>IF(D401&lt;=FinPlan!$D$707,PPMT(FinPlan!$D$708/12,1,FinPlan!$D$707+1-D401,G400*(-1000),0)/1000,)</f>
        <v>0</v>
      </c>
      <c r="I401" s="740">
        <f>IF(D401&lt;=FinPlan!$D$707,IPMT(FinPlan!$D$708/12,1,FinPlan!$D$707,G400*(-1000),0)/1000,)</f>
        <v>0</v>
      </c>
      <c r="L401" s="738">
        <f t="shared" si="160"/>
        <v>0</v>
      </c>
      <c r="M401" s="741">
        <f>IF(E401&lt;=0,0,1/(1+E401*FinPlan!$D$708/365))</f>
        <v>1</v>
      </c>
      <c r="N401" s="664">
        <f t="shared" si="161"/>
        <v>0</v>
      </c>
      <c r="O401" s="738">
        <f t="shared" si="156"/>
        <v>0</v>
      </c>
      <c r="P401" s="754"/>
      <c r="R401">
        <f t="shared" si="162"/>
        <v>2274</v>
      </c>
      <c r="S401" s="743">
        <f t="shared" si="157"/>
        <v>0</v>
      </c>
      <c r="T401" s="744">
        <f t="shared" si="158"/>
        <v>0</v>
      </c>
      <c r="U401" s="744">
        <f t="shared" si="163"/>
        <v>0</v>
      </c>
      <c r="V401" s="745"/>
      <c r="W401">
        <f t="shared" si="177"/>
        <v>2274</v>
      </c>
      <c r="X401" s="745">
        <v>0</v>
      </c>
      <c r="Y401" s="745"/>
      <c r="Z401" s="745"/>
      <c r="AA401">
        <f t="shared" si="152"/>
        <v>1931</v>
      </c>
      <c r="AE401">
        <f t="shared" si="164"/>
        <v>1931</v>
      </c>
      <c r="AF401">
        <f t="shared" si="165"/>
        <v>3</v>
      </c>
      <c r="AG401">
        <f t="shared" si="153"/>
        <v>0</v>
      </c>
      <c r="AH401">
        <f t="shared" si="154"/>
        <v>0</v>
      </c>
      <c r="AJ401">
        <f t="shared" si="166"/>
        <v>2274</v>
      </c>
      <c r="AK401" s="594">
        <f>SUM($X$27:X401)</f>
        <v>0</v>
      </c>
      <c r="AL401" s="594">
        <f>SUM($S$27:S401)</f>
        <v>0</v>
      </c>
      <c r="AM401" s="594">
        <f t="shared" si="167"/>
        <v>0</v>
      </c>
      <c r="AN401" s="594">
        <f t="shared" si="168"/>
        <v>0</v>
      </c>
      <c r="AO401" s="594">
        <f t="shared" si="169"/>
        <v>0</v>
      </c>
      <c r="AP401" s="594">
        <f t="shared" si="174"/>
        <v>0</v>
      </c>
      <c r="AQ401">
        <f t="shared" si="170"/>
        <v>0</v>
      </c>
      <c r="AY401" s="749">
        <f>AZ401*(FinPlan!$D$710/12)</f>
        <v>0</v>
      </c>
      <c r="AZ401" s="738">
        <f>G400*FinPlan!$D$709</f>
        <v>0</v>
      </c>
      <c r="BJ401" s="736"/>
      <c r="BK401" s="610">
        <f t="shared" si="175"/>
        <v>375</v>
      </c>
      <c r="BM401" s="612">
        <f t="shared" si="178"/>
        <v>11382</v>
      </c>
      <c r="BO401" s="612">
        <f t="shared" si="179"/>
        <v>11413</v>
      </c>
      <c r="BQ401" s="610">
        <f t="shared" si="180"/>
        <v>31</v>
      </c>
      <c r="BS401">
        <f t="shared" si="176"/>
        <v>1931</v>
      </c>
      <c r="BY401">
        <f t="shared" si="171"/>
        <v>1931</v>
      </c>
    </row>
    <row r="402" spans="2:77" x14ac:dyDescent="0.2">
      <c r="B402" s="755">
        <f t="shared" si="159"/>
        <v>377</v>
      </c>
      <c r="C402" s="736">
        <f t="shared" si="172"/>
        <v>11443</v>
      </c>
      <c r="D402" s="610">
        <f t="shared" si="173"/>
        <v>376</v>
      </c>
      <c r="E402" s="737">
        <f t="shared" si="181"/>
        <v>30</v>
      </c>
      <c r="F402" s="737">
        <f>SUM($E$27:E402)</f>
        <v>11443</v>
      </c>
      <c r="G402" s="738">
        <f t="shared" si="155"/>
        <v>0</v>
      </c>
      <c r="H402" s="739">
        <f>IF(D402&lt;=FinPlan!$D$707,PPMT(FinPlan!$D$708/12,1,FinPlan!$D$707+1-D402,G401*(-1000),0)/1000,)</f>
        <v>0</v>
      </c>
      <c r="I402" s="740">
        <f>IF(D402&lt;=FinPlan!$D$707,IPMT(FinPlan!$D$708/12,1,FinPlan!$D$707,G401*(-1000),0)/1000,)</f>
        <v>0</v>
      </c>
      <c r="L402" s="738">
        <f t="shared" si="160"/>
        <v>0</v>
      </c>
      <c r="M402" s="741">
        <f>IF(E402&lt;=0,0,1/(1+E402*FinPlan!$D$708/365))</f>
        <v>1</v>
      </c>
      <c r="N402" s="664">
        <f t="shared" si="161"/>
        <v>0</v>
      </c>
      <c r="O402" s="738">
        <f t="shared" si="156"/>
        <v>0</v>
      </c>
      <c r="P402" s="754"/>
      <c r="R402">
        <f t="shared" si="162"/>
        <v>2275</v>
      </c>
      <c r="S402" s="743">
        <f t="shared" si="157"/>
        <v>0</v>
      </c>
      <c r="T402" s="744">
        <f t="shared" si="158"/>
        <v>0</v>
      </c>
      <c r="U402" s="744">
        <f t="shared" si="163"/>
        <v>0</v>
      </c>
      <c r="V402" s="745"/>
      <c r="W402">
        <f t="shared" si="177"/>
        <v>2275</v>
      </c>
      <c r="X402" s="745">
        <v>0</v>
      </c>
      <c r="Y402" s="745"/>
      <c r="Z402" s="745"/>
      <c r="AA402">
        <f t="shared" si="152"/>
        <v>1931</v>
      </c>
      <c r="AE402">
        <f t="shared" si="164"/>
        <v>1931</v>
      </c>
      <c r="AF402">
        <f t="shared" si="165"/>
        <v>4</v>
      </c>
      <c r="AG402">
        <f t="shared" si="153"/>
        <v>0</v>
      </c>
      <c r="AH402">
        <f t="shared" si="154"/>
        <v>0</v>
      </c>
      <c r="AJ402">
        <f t="shared" si="166"/>
        <v>2275</v>
      </c>
      <c r="AK402" s="594">
        <f>SUM($X$27:X402)</f>
        <v>0</v>
      </c>
      <c r="AL402" s="594">
        <f>SUM($S$27:S402)</f>
        <v>0</v>
      </c>
      <c r="AM402" s="594">
        <f t="shared" si="167"/>
        <v>0</v>
      </c>
      <c r="AN402" s="594">
        <f t="shared" si="168"/>
        <v>0</v>
      </c>
      <c r="AO402" s="594">
        <f t="shared" si="169"/>
        <v>0</v>
      </c>
      <c r="AP402" s="594">
        <f t="shared" si="174"/>
        <v>0</v>
      </c>
      <c r="AQ402">
        <f t="shared" si="170"/>
        <v>0</v>
      </c>
      <c r="AY402" s="749">
        <f>AZ402*(FinPlan!$D$710/12)</f>
        <v>0</v>
      </c>
      <c r="AZ402" s="738">
        <f>G401*FinPlan!$D$709</f>
        <v>0</v>
      </c>
      <c r="BJ402" s="736"/>
      <c r="BK402" s="610">
        <f t="shared" si="175"/>
        <v>376</v>
      </c>
      <c r="BM402" s="612">
        <f t="shared" si="178"/>
        <v>11413</v>
      </c>
      <c r="BO402" s="612">
        <f t="shared" si="179"/>
        <v>11443</v>
      </c>
      <c r="BQ402" s="610">
        <f t="shared" si="180"/>
        <v>30</v>
      </c>
      <c r="BS402">
        <f t="shared" si="176"/>
        <v>1931</v>
      </c>
      <c r="BY402">
        <f t="shared" si="171"/>
        <v>1931</v>
      </c>
    </row>
    <row r="403" spans="2:77" x14ac:dyDescent="0.2">
      <c r="B403" s="755">
        <f t="shared" si="159"/>
        <v>378</v>
      </c>
      <c r="C403" s="736">
        <f t="shared" si="172"/>
        <v>11474</v>
      </c>
      <c r="D403" s="610">
        <f t="shared" si="173"/>
        <v>377</v>
      </c>
      <c r="E403" s="737">
        <f t="shared" si="181"/>
        <v>31</v>
      </c>
      <c r="F403" s="737">
        <f>SUM($E$27:E403)</f>
        <v>11474</v>
      </c>
      <c r="G403" s="738">
        <f t="shared" si="155"/>
        <v>0</v>
      </c>
      <c r="H403" s="739">
        <f>IF(D403&lt;=FinPlan!$D$707,PPMT(FinPlan!$D$708/12,1,FinPlan!$D$707+1-D403,G402*(-1000),0)/1000,)</f>
        <v>0</v>
      </c>
      <c r="I403" s="740">
        <f>IF(D403&lt;=FinPlan!$D$707,IPMT(FinPlan!$D$708/12,1,FinPlan!$D$707,G402*(-1000),0)/1000,)</f>
        <v>0</v>
      </c>
      <c r="L403" s="738">
        <f t="shared" si="160"/>
        <v>0</v>
      </c>
      <c r="M403" s="741">
        <f>IF(E403&lt;=0,0,1/(1+E403*FinPlan!$D$708/365))</f>
        <v>1</v>
      </c>
      <c r="N403" s="664">
        <f t="shared" si="161"/>
        <v>0</v>
      </c>
      <c r="O403" s="738">
        <f t="shared" si="156"/>
        <v>0</v>
      </c>
      <c r="P403" s="754"/>
      <c r="R403">
        <f t="shared" si="162"/>
        <v>2276</v>
      </c>
      <c r="S403" s="743">
        <f t="shared" si="157"/>
        <v>0</v>
      </c>
      <c r="T403" s="744">
        <f t="shared" si="158"/>
        <v>0</v>
      </c>
      <c r="U403" s="744">
        <f t="shared" si="163"/>
        <v>0</v>
      </c>
      <c r="V403" s="745"/>
      <c r="W403">
        <f t="shared" si="177"/>
        <v>2276</v>
      </c>
      <c r="X403" s="745">
        <v>0</v>
      </c>
      <c r="Y403" s="745"/>
      <c r="Z403" s="745"/>
      <c r="AA403">
        <f t="shared" si="152"/>
        <v>1931</v>
      </c>
      <c r="AE403">
        <f t="shared" si="164"/>
        <v>1931</v>
      </c>
      <c r="AF403">
        <f t="shared" si="165"/>
        <v>5</v>
      </c>
      <c r="AG403">
        <f t="shared" si="153"/>
        <v>0</v>
      </c>
      <c r="AH403">
        <f t="shared" si="154"/>
        <v>0</v>
      </c>
      <c r="AJ403">
        <f t="shared" si="166"/>
        <v>2276</v>
      </c>
      <c r="AK403" s="594">
        <f>SUM($X$27:X403)</f>
        <v>0</v>
      </c>
      <c r="AL403" s="594">
        <f>SUM($S$27:S403)</f>
        <v>0</v>
      </c>
      <c r="AM403" s="594">
        <f t="shared" si="167"/>
        <v>0</v>
      </c>
      <c r="AN403" s="594">
        <f t="shared" si="168"/>
        <v>0</v>
      </c>
      <c r="AO403" s="594">
        <f t="shared" si="169"/>
        <v>0</v>
      </c>
      <c r="AP403" s="594">
        <f t="shared" si="174"/>
        <v>0</v>
      </c>
      <c r="AQ403">
        <f t="shared" si="170"/>
        <v>0</v>
      </c>
      <c r="AY403" s="749">
        <f>AZ403*(FinPlan!$D$710/12)</f>
        <v>0</v>
      </c>
      <c r="AZ403" s="738">
        <f>G402*FinPlan!$D$709</f>
        <v>0</v>
      </c>
      <c r="BJ403" s="736"/>
      <c r="BK403" s="610">
        <f t="shared" si="175"/>
        <v>377</v>
      </c>
      <c r="BM403" s="612">
        <f t="shared" si="178"/>
        <v>11443</v>
      </c>
      <c r="BO403" s="612">
        <f t="shared" si="179"/>
        <v>11474</v>
      </c>
      <c r="BQ403" s="610">
        <f t="shared" si="180"/>
        <v>31</v>
      </c>
      <c r="BS403">
        <f t="shared" si="176"/>
        <v>1931</v>
      </c>
      <c r="BY403">
        <f t="shared" si="171"/>
        <v>1931</v>
      </c>
    </row>
    <row r="404" spans="2:77" x14ac:dyDescent="0.2">
      <c r="B404" s="755">
        <f t="shared" si="159"/>
        <v>379</v>
      </c>
      <c r="C404" s="736">
        <f t="shared" si="172"/>
        <v>11504</v>
      </c>
      <c r="D404" s="610">
        <f t="shared" si="173"/>
        <v>378</v>
      </c>
      <c r="E404" s="737">
        <f t="shared" si="181"/>
        <v>30</v>
      </c>
      <c r="F404" s="737">
        <f>SUM($E$27:E404)</f>
        <v>11504</v>
      </c>
      <c r="G404" s="738">
        <f t="shared" si="155"/>
        <v>0</v>
      </c>
      <c r="H404" s="739">
        <f>IF(D404&lt;=FinPlan!$D$707,PPMT(FinPlan!$D$708/12,1,FinPlan!$D$707+1-D404,G403*(-1000),0)/1000,)</f>
        <v>0</v>
      </c>
      <c r="I404" s="740">
        <f>IF(D404&lt;=FinPlan!$D$707,IPMT(FinPlan!$D$708/12,1,FinPlan!$D$707,G403*(-1000),0)/1000,)</f>
        <v>0</v>
      </c>
      <c r="L404" s="738">
        <f t="shared" si="160"/>
        <v>0</v>
      </c>
      <c r="M404" s="741">
        <f>IF(E404&lt;=0,0,1/(1+E404*FinPlan!$D$708/365))</f>
        <v>1</v>
      </c>
      <c r="N404" s="664">
        <f t="shared" si="161"/>
        <v>0</v>
      </c>
      <c r="O404" s="738">
        <f t="shared" si="156"/>
        <v>0</v>
      </c>
      <c r="P404" s="754"/>
      <c r="R404">
        <f t="shared" si="162"/>
        <v>2277</v>
      </c>
      <c r="S404" s="743">
        <f t="shared" si="157"/>
        <v>0</v>
      </c>
      <c r="T404" s="744">
        <f t="shared" si="158"/>
        <v>0</v>
      </c>
      <c r="U404" s="744">
        <f t="shared" si="163"/>
        <v>0</v>
      </c>
      <c r="V404" s="745"/>
      <c r="W404">
        <f t="shared" si="177"/>
        <v>2277</v>
      </c>
      <c r="X404" s="745">
        <v>0</v>
      </c>
      <c r="Y404" s="745"/>
      <c r="Z404" s="745"/>
      <c r="AA404">
        <f t="shared" si="152"/>
        <v>1931</v>
      </c>
      <c r="AE404">
        <f t="shared" si="164"/>
        <v>1931</v>
      </c>
      <c r="AF404">
        <f t="shared" si="165"/>
        <v>6</v>
      </c>
      <c r="AG404">
        <f t="shared" si="153"/>
        <v>0</v>
      </c>
      <c r="AH404">
        <f t="shared" si="154"/>
        <v>0</v>
      </c>
      <c r="AJ404">
        <f t="shared" si="166"/>
        <v>2277</v>
      </c>
      <c r="AK404" s="594">
        <f>SUM($X$27:X404)</f>
        <v>0</v>
      </c>
      <c r="AL404" s="594">
        <f>SUM($S$27:S404)</f>
        <v>0</v>
      </c>
      <c r="AM404" s="594">
        <f t="shared" si="167"/>
        <v>0</v>
      </c>
      <c r="AN404" s="594">
        <f t="shared" si="168"/>
        <v>0</v>
      </c>
      <c r="AO404" s="594">
        <f t="shared" si="169"/>
        <v>0</v>
      </c>
      <c r="AP404" s="594">
        <f t="shared" si="174"/>
        <v>0</v>
      </c>
      <c r="AQ404">
        <f t="shared" si="170"/>
        <v>0</v>
      </c>
      <c r="AY404" s="749">
        <f>AZ404*(FinPlan!$D$710/12)</f>
        <v>0</v>
      </c>
      <c r="AZ404" s="738">
        <f>G403*FinPlan!$D$709</f>
        <v>0</v>
      </c>
      <c r="BJ404" s="736"/>
      <c r="BK404" s="610">
        <f t="shared" si="175"/>
        <v>378</v>
      </c>
      <c r="BM404" s="612">
        <f t="shared" si="178"/>
        <v>11474</v>
      </c>
      <c r="BO404" s="612">
        <f t="shared" si="179"/>
        <v>11504</v>
      </c>
      <c r="BQ404" s="610">
        <f t="shared" si="180"/>
        <v>30</v>
      </c>
      <c r="BS404">
        <f t="shared" si="176"/>
        <v>1931</v>
      </c>
      <c r="BY404">
        <f t="shared" si="171"/>
        <v>1931</v>
      </c>
    </row>
    <row r="405" spans="2:77" x14ac:dyDescent="0.2">
      <c r="B405" s="755">
        <f t="shared" si="159"/>
        <v>380</v>
      </c>
      <c r="C405" s="736">
        <f t="shared" si="172"/>
        <v>11535</v>
      </c>
      <c r="D405" s="610">
        <f t="shared" si="173"/>
        <v>379</v>
      </c>
      <c r="E405" s="737">
        <f t="shared" si="181"/>
        <v>31</v>
      </c>
      <c r="F405" s="737">
        <f>SUM($E$27:E405)</f>
        <v>11535</v>
      </c>
      <c r="G405" s="738">
        <f t="shared" si="155"/>
        <v>0</v>
      </c>
      <c r="H405" s="739">
        <f>IF(D405&lt;=FinPlan!$D$707,PPMT(FinPlan!$D$708/12,1,FinPlan!$D$707+1-D405,G404*(-1000),0)/1000,)</f>
        <v>0</v>
      </c>
      <c r="I405" s="740">
        <f>IF(D405&lt;=FinPlan!$D$707,IPMT(FinPlan!$D$708/12,1,FinPlan!$D$707,G404*(-1000),0)/1000,)</f>
        <v>0</v>
      </c>
      <c r="L405" s="738">
        <f t="shared" si="160"/>
        <v>0</v>
      </c>
      <c r="M405" s="741">
        <f>IF(E405&lt;=0,0,1/(1+E405*FinPlan!$D$708/365))</f>
        <v>1</v>
      </c>
      <c r="N405" s="664">
        <f t="shared" si="161"/>
        <v>0</v>
      </c>
      <c r="O405" s="738">
        <f t="shared" si="156"/>
        <v>0</v>
      </c>
      <c r="P405" s="754"/>
      <c r="R405">
        <f t="shared" si="162"/>
        <v>2278</v>
      </c>
      <c r="S405" s="743">
        <f t="shared" si="157"/>
        <v>0</v>
      </c>
      <c r="T405" s="744">
        <f t="shared" si="158"/>
        <v>0</v>
      </c>
      <c r="U405" s="744">
        <f t="shared" si="163"/>
        <v>0</v>
      </c>
      <c r="V405" s="745"/>
      <c r="W405">
        <f t="shared" si="177"/>
        <v>2278</v>
      </c>
      <c r="X405" s="745">
        <v>0</v>
      </c>
      <c r="Y405" s="745"/>
      <c r="Z405" s="745"/>
      <c r="AA405">
        <f t="shared" si="152"/>
        <v>1931</v>
      </c>
      <c r="AE405">
        <f t="shared" si="164"/>
        <v>1931</v>
      </c>
      <c r="AF405">
        <f t="shared" si="165"/>
        <v>7</v>
      </c>
      <c r="AG405">
        <f t="shared" si="153"/>
        <v>0</v>
      </c>
      <c r="AH405">
        <f t="shared" si="154"/>
        <v>0</v>
      </c>
      <c r="AJ405">
        <f t="shared" si="166"/>
        <v>2278</v>
      </c>
      <c r="AK405" s="594">
        <f>SUM($X$27:X405)</f>
        <v>0</v>
      </c>
      <c r="AL405" s="594">
        <f>SUM($S$27:S405)</f>
        <v>0</v>
      </c>
      <c r="AM405" s="594">
        <f t="shared" si="167"/>
        <v>0</v>
      </c>
      <c r="AN405" s="594">
        <f t="shared" si="168"/>
        <v>0</v>
      </c>
      <c r="AO405" s="594">
        <f t="shared" si="169"/>
        <v>0</v>
      </c>
      <c r="AP405" s="594">
        <f t="shared" si="174"/>
        <v>0</v>
      </c>
      <c r="AQ405">
        <f t="shared" si="170"/>
        <v>0</v>
      </c>
      <c r="AY405" s="749">
        <f>AZ405*(FinPlan!$D$710/12)</f>
        <v>0</v>
      </c>
      <c r="AZ405" s="738">
        <f>G404*FinPlan!$D$709</f>
        <v>0</v>
      </c>
      <c r="BJ405" s="736"/>
      <c r="BK405" s="610">
        <f t="shared" si="175"/>
        <v>379</v>
      </c>
      <c r="BM405" s="612">
        <f t="shared" si="178"/>
        <v>11504</v>
      </c>
      <c r="BO405" s="612">
        <f t="shared" si="179"/>
        <v>11535</v>
      </c>
      <c r="BQ405" s="610">
        <f t="shared" si="180"/>
        <v>31</v>
      </c>
      <c r="BS405">
        <f t="shared" si="176"/>
        <v>1931</v>
      </c>
      <c r="BY405">
        <f t="shared" si="171"/>
        <v>1931</v>
      </c>
    </row>
    <row r="406" spans="2:77" x14ac:dyDescent="0.2">
      <c r="B406" s="755">
        <f t="shared" si="159"/>
        <v>381</v>
      </c>
      <c r="C406" s="736">
        <f t="shared" si="172"/>
        <v>11566</v>
      </c>
      <c r="D406" s="610">
        <f t="shared" si="173"/>
        <v>380</v>
      </c>
      <c r="E406" s="737">
        <f t="shared" si="181"/>
        <v>31</v>
      </c>
      <c r="F406" s="737">
        <f>SUM($E$27:E406)</f>
        <v>11566</v>
      </c>
      <c r="G406" s="738">
        <f t="shared" si="155"/>
        <v>0</v>
      </c>
      <c r="H406" s="739">
        <f>IF(D406&lt;=FinPlan!$D$707,PPMT(FinPlan!$D$708/12,1,FinPlan!$D$707+1-D406,G405*(-1000),0)/1000,)</f>
        <v>0</v>
      </c>
      <c r="I406" s="740">
        <f>IF(D406&lt;=FinPlan!$D$707,IPMT(FinPlan!$D$708/12,1,FinPlan!$D$707,G405*(-1000),0)/1000,)</f>
        <v>0</v>
      </c>
      <c r="L406" s="738">
        <f t="shared" si="160"/>
        <v>0</v>
      </c>
      <c r="M406" s="741">
        <f>IF(E406&lt;=0,0,1/(1+E406*FinPlan!$D$708/365))</f>
        <v>1</v>
      </c>
      <c r="N406" s="664">
        <f t="shared" si="161"/>
        <v>0</v>
      </c>
      <c r="O406" s="738">
        <f t="shared" si="156"/>
        <v>0</v>
      </c>
      <c r="P406" s="754"/>
      <c r="R406">
        <f t="shared" si="162"/>
        <v>2279</v>
      </c>
      <c r="S406" s="743">
        <f t="shared" si="157"/>
        <v>0</v>
      </c>
      <c r="T406" s="744">
        <f t="shared" si="158"/>
        <v>0</v>
      </c>
      <c r="U406" s="744">
        <f t="shared" si="163"/>
        <v>0</v>
      </c>
      <c r="V406" s="745"/>
      <c r="W406">
        <f t="shared" si="177"/>
        <v>2279</v>
      </c>
      <c r="X406" s="745">
        <v>0</v>
      </c>
      <c r="Y406" s="745"/>
      <c r="Z406" s="745"/>
      <c r="AA406">
        <f t="shared" si="152"/>
        <v>1931</v>
      </c>
      <c r="AE406">
        <f t="shared" si="164"/>
        <v>1931</v>
      </c>
      <c r="AF406">
        <f t="shared" si="165"/>
        <v>8</v>
      </c>
      <c r="AG406">
        <f t="shared" si="153"/>
        <v>0</v>
      </c>
      <c r="AH406">
        <f t="shared" si="154"/>
        <v>0</v>
      </c>
      <c r="AJ406">
        <f t="shared" si="166"/>
        <v>2279</v>
      </c>
      <c r="AK406" s="594">
        <f>SUM($X$27:X406)</f>
        <v>0</v>
      </c>
      <c r="AL406" s="594">
        <f>SUM($S$27:S406)</f>
        <v>0</v>
      </c>
      <c r="AM406" s="594">
        <f t="shared" si="167"/>
        <v>0</v>
      </c>
      <c r="AN406" s="594">
        <f t="shared" si="168"/>
        <v>0</v>
      </c>
      <c r="AO406" s="594">
        <f t="shared" si="169"/>
        <v>0</v>
      </c>
      <c r="AP406" s="594">
        <f t="shared" si="174"/>
        <v>0</v>
      </c>
      <c r="AQ406">
        <f t="shared" si="170"/>
        <v>0</v>
      </c>
      <c r="AY406" s="749">
        <f>AZ406*(FinPlan!$D$710/12)</f>
        <v>0</v>
      </c>
      <c r="AZ406" s="738">
        <f>G405*FinPlan!$D$709</f>
        <v>0</v>
      </c>
      <c r="BJ406" s="736"/>
      <c r="BK406" s="610">
        <f t="shared" si="175"/>
        <v>380</v>
      </c>
      <c r="BM406" s="612">
        <f t="shared" si="178"/>
        <v>11535</v>
      </c>
      <c r="BO406" s="612">
        <f t="shared" si="179"/>
        <v>11566</v>
      </c>
      <c r="BQ406" s="610">
        <f t="shared" si="180"/>
        <v>31</v>
      </c>
      <c r="BS406">
        <f t="shared" si="176"/>
        <v>1931</v>
      </c>
      <c r="BY406">
        <f t="shared" si="171"/>
        <v>1931</v>
      </c>
    </row>
    <row r="407" spans="2:77" x14ac:dyDescent="0.2">
      <c r="B407" s="755">
        <f t="shared" si="159"/>
        <v>382</v>
      </c>
      <c r="C407" s="736">
        <f t="shared" si="172"/>
        <v>11596</v>
      </c>
      <c r="D407" s="610">
        <f t="shared" si="173"/>
        <v>381</v>
      </c>
      <c r="E407" s="737">
        <f t="shared" si="181"/>
        <v>30</v>
      </c>
      <c r="F407" s="737">
        <f>SUM($E$27:E407)</f>
        <v>11596</v>
      </c>
      <c r="G407" s="738">
        <f t="shared" si="155"/>
        <v>0</v>
      </c>
      <c r="H407" s="739">
        <f>IF(D407&lt;=FinPlan!$D$707,PPMT(FinPlan!$D$708/12,1,FinPlan!$D$707+1-D407,G406*(-1000),0)/1000,)</f>
        <v>0</v>
      </c>
      <c r="I407" s="740">
        <f>IF(D407&lt;=FinPlan!$D$707,IPMT(FinPlan!$D$708/12,1,FinPlan!$D$707,G406*(-1000),0)/1000,)</f>
        <v>0</v>
      </c>
      <c r="L407" s="738">
        <f t="shared" si="160"/>
        <v>0</v>
      </c>
      <c r="M407" s="741">
        <f>IF(E407&lt;=0,0,1/(1+E407*FinPlan!$D$708/365))</f>
        <v>1</v>
      </c>
      <c r="N407" s="664">
        <f t="shared" si="161"/>
        <v>0</v>
      </c>
      <c r="O407" s="738">
        <f t="shared" si="156"/>
        <v>0</v>
      </c>
      <c r="P407" s="754"/>
      <c r="R407">
        <f t="shared" si="162"/>
        <v>2280</v>
      </c>
      <c r="S407" s="743">
        <f t="shared" si="157"/>
        <v>0</v>
      </c>
      <c r="T407" s="744">
        <f t="shared" si="158"/>
        <v>0</v>
      </c>
      <c r="U407" s="744">
        <f t="shared" si="163"/>
        <v>0</v>
      </c>
      <c r="V407" s="745"/>
      <c r="W407">
        <f t="shared" si="177"/>
        <v>2280</v>
      </c>
      <c r="X407" s="745">
        <v>0</v>
      </c>
      <c r="Y407" s="745"/>
      <c r="Z407" s="745"/>
      <c r="AA407">
        <f t="shared" si="152"/>
        <v>1931</v>
      </c>
      <c r="AE407">
        <f t="shared" si="164"/>
        <v>1931</v>
      </c>
      <c r="AF407">
        <f t="shared" si="165"/>
        <v>9</v>
      </c>
      <c r="AG407">
        <f t="shared" si="153"/>
        <v>0</v>
      </c>
      <c r="AH407">
        <f t="shared" si="154"/>
        <v>0</v>
      </c>
      <c r="AJ407">
        <f t="shared" si="166"/>
        <v>2280</v>
      </c>
      <c r="AK407" s="594">
        <f>SUM($X$27:X407)</f>
        <v>0</v>
      </c>
      <c r="AL407" s="594">
        <f>SUM($S$27:S407)</f>
        <v>0</v>
      </c>
      <c r="AM407" s="594">
        <f t="shared" si="167"/>
        <v>0</v>
      </c>
      <c r="AN407" s="594">
        <f t="shared" si="168"/>
        <v>0</v>
      </c>
      <c r="AO407" s="594">
        <f t="shared" si="169"/>
        <v>0</v>
      </c>
      <c r="AP407" s="594">
        <f t="shared" si="174"/>
        <v>0</v>
      </c>
      <c r="AQ407">
        <f t="shared" si="170"/>
        <v>0</v>
      </c>
      <c r="AY407" s="749">
        <f>AZ407*(FinPlan!$D$710/12)</f>
        <v>0</v>
      </c>
      <c r="AZ407" s="738">
        <f>G406*FinPlan!$D$709</f>
        <v>0</v>
      </c>
      <c r="BJ407" s="736"/>
      <c r="BK407" s="610">
        <f t="shared" si="175"/>
        <v>381</v>
      </c>
      <c r="BM407" s="612">
        <f t="shared" si="178"/>
        <v>11566</v>
      </c>
      <c r="BO407" s="612">
        <f t="shared" si="179"/>
        <v>11596</v>
      </c>
      <c r="BQ407" s="610">
        <f t="shared" si="180"/>
        <v>30</v>
      </c>
      <c r="BS407">
        <f t="shared" si="176"/>
        <v>1931</v>
      </c>
      <c r="BY407">
        <f t="shared" si="171"/>
        <v>1931</v>
      </c>
    </row>
    <row r="408" spans="2:77" x14ac:dyDescent="0.2">
      <c r="B408" s="755">
        <f t="shared" si="159"/>
        <v>383</v>
      </c>
      <c r="C408" s="736">
        <f t="shared" si="172"/>
        <v>11627</v>
      </c>
      <c r="D408" s="610">
        <f t="shared" si="173"/>
        <v>382</v>
      </c>
      <c r="E408" s="737">
        <f t="shared" si="181"/>
        <v>31</v>
      </c>
      <c r="F408" s="737">
        <f>SUM($E$27:E408)</f>
        <v>11627</v>
      </c>
      <c r="G408" s="738">
        <f t="shared" si="155"/>
        <v>0</v>
      </c>
      <c r="H408" s="739">
        <f>IF(D408&lt;=FinPlan!$D$707,PPMT(FinPlan!$D$708/12,1,FinPlan!$D$707+1-D408,G407*(-1000),0)/1000,)</f>
        <v>0</v>
      </c>
      <c r="I408" s="740">
        <f>IF(D408&lt;=FinPlan!$D$707,IPMT(FinPlan!$D$708/12,1,FinPlan!$D$707,G407*(-1000),0)/1000,)</f>
        <v>0</v>
      </c>
      <c r="L408" s="738">
        <f t="shared" si="160"/>
        <v>0</v>
      </c>
      <c r="M408" s="741">
        <f>IF(E408&lt;=0,0,1/(1+E408*FinPlan!$D$708/365))</f>
        <v>1</v>
      </c>
      <c r="N408" s="664">
        <f t="shared" si="161"/>
        <v>0</v>
      </c>
      <c r="O408" s="738">
        <f t="shared" si="156"/>
        <v>0</v>
      </c>
      <c r="P408" s="754"/>
      <c r="R408">
        <f t="shared" si="162"/>
        <v>2281</v>
      </c>
      <c r="S408" s="743">
        <f t="shared" si="157"/>
        <v>0</v>
      </c>
      <c r="T408" s="744">
        <f t="shared" si="158"/>
        <v>0</v>
      </c>
      <c r="U408" s="744">
        <f t="shared" si="163"/>
        <v>0</v>
      </c>
      <c r="V408" s="745"/>
      <c r="W408">
        <f t="shared" si="177"/>
        <v>2281</v>
      </c>
      <c r="X408" s="745">
        <v>0</v>
      </c>
      <c r="Y408" s="745"/>
      <c r="Z408" s="745"/>
      <c r="AA408">
        <f t="shared" si="152"/>
        <v>1931</v>
      </c>
      <c r="AE408">
        <f t="shared" si="164"/>
        <v>1931</v>
      </c>
      <c r="AF408">
        <f t="shared" si="165"/>
        <v>10</v>
      </c>
      <c r="AG408">
        <f t="shared" si="153"/>
        <v>0</v>
      </c>
      <c r="AH408">
        <f t="shared" si="154"/>
        <v>0</v>
      </c>
      <c r="AJ408">
        <f t="shared" si="166"/>
        <v>2281</v>
      </c>
      <c r="AK408" s="594">
        <f>SUM($X$27:X408)</f>
        <v>0</v>
      </c>
      <c r="AL408" s="594">
        <f>SUM($S$27:S408)</f>
        <v>0</v>
      </c>
      <c r="AM408" s="594">
        <f t="shared" si="167"/>
        <v>0</v>
      </c>
      <c r="AN408" s="594">
        <f t="shared" si="168"/>
        <v>0</v>
      </c>
      <c r="AO408" s="594">
        <f t="shared" si="169"/>
        <v>0</v>
      </c>
      <c r="AP408" s="594">
        <f t="shared" si="174"/>
        <v>0</v>
      </c>
      <c r="AQ408">
        <f t="shared" si="170"/>
        <v>0</v>
      </c>
      <c r="AY408" s="749">
        <f>AZ408*(FinPlan!$D$710/12)</f>
        <v>0</v>
      </c>
      <c r="AZ408" s="738">
        <f>G407*FinPlan!$D$709</f>
        <v>0</v>
      </c>
      <c r="BJ408" s="736"/>
      <c r="BK408" s="610">
        <f t="shared" si="175"/>
        <v>382</v>
      </c>
      <c r="BM408" s="612">
        <f t="shared" si="178"/>
        <v>11596</v>
      </c>
      <c r="BO408" s="612">
        <f t="shared" si="179"/>
        <v>11627</v>
      </c>
      <c r="BQ408" s="610">
        <f t="shared" si="180"/>
        <v>31</v>
      </c>
      <c r="BS408">
        <f t="shared" si="176"/>
        <v>1931</v>
      </c>
      <c r="BY408">
        <f t="shared" si="171"/>
        <v>1931</v>
      </c>
    </row>
    <row r="409" spans="2:77" x14ac:dyDescent="0.2">
      <c r="B409" s="755">
        <f t="shared" si="159"/>
        <v>384</v>
      </c>
      <c r="C409" s="736">
        <f t="shared" si="172"/>
        <v>11657</v>
      </c>
      <c r="D409" s="610">
        <f t="shared" si="173"/>
        <v>383</v>
      </c>
      <c r="E409" s="737">
        <f t="shared" si="181"/>
        <v>30</v>
      </c>
      <c r="F409" s="737">
        <f>SUM($E$27:E409)</f>
        <v>11657</v>
      </c>
      <c r="G409" s="738">
        <f t="shared" si="155"/>
        <v>0</v>
      </c>
      <c r="H409" s="739">
        <f>IF(D409&lt;=FinPlan!$D$707,PPMT(FinPlan!$D$708/12,1,FinPlan!$D$707+1-D409,G408*(-1000),0)/1000,)</f>
        <v>0</v>
      </c>
      <c r="I409" s="740">
        <f>IF(D409&lt;=FinPlan!$D$707,IPMT(FinPlan!$D$708/12,1,FinPlan!$D$707,G408*(-1000),0)/1000,)</f>
        <v>0</v>
      </c>
      <c r="L409" s="738">
        <f t="shared" si="160"/>
        <v>0</v>
      </c>
      <c r="M409" s="741">
        <f>IF(E409&lt;=0,0,1/(1+E409*FinPlan!$D$708/365))</f>
        <v>1</v>
      </c>
      <c r="N409" s="664">
        <f t="shared" si="161"/>
        <v>0</v>
      </c>
      <c r="O409" s="738">
        <f t="shared" si="156"/>
        <v>0</v>
      </c>
      <c r="P409" s="754"/>
      <c r="R409">
        <f t="shared" si="162"/>
        <v>2282</v>
      </c>
      <c r="S409" s="743">
        <f t="shared" si="157"/>
        <v>0</v>
      </c>
      <c r="T409" s="744">
        <f t="shared" si="158"/>
        <v>0</v>
      </c>
      <c r="U409" s="744">
        <f t="shared" si="163"/>
        <v>0</v>
      </c>
      <c r="V409" s="745"/>
      <c r="W409">
        <f t="shared" si="177"/>
        <v>2282</v>
      </c>
      <c r="X409" s="745">
        <v>0</v>
      </c>
      <c r="Y409" s="745"/>
      <c r="Z409" s="745"/>
      <c r="AA409">
        <f t="shared" si="152"/>
        <v>1931</v>
      </c>
      <c r="AE409">
        <f t="shared" si="164"/>
        <v>1931</v>
      </c>
      <c r="AF409">
        <f t="shared" si="165"/>
        <v>11</v>
      </c>
      <c r="AG409">
        <f t="shared" si="153"/>
        <v>0</v>
      </c>
      <c r="AH409">
        <f t="shared" si="154"/>
        <v>0</v>
      </c>
      <c r="AJ409">
        <f t="shared" si="166"/>
        <v>2282</v>
      </c>
      <c r="AK409" s="594">
        <f>SUM($X$27:X409)</f>
        <v>0</v>
      </c>
      <c r="AL409" s="594">
        <f>SUM($S$27:S409)</f>
        <v>0</v>
      </c>
      <c r="AM409" s="594">
        <f t="shared" si="167"/>
        <v>0</v>
      </c>
      <c r="AN409" s="594">
        <f t="shared" si="168"/>
        <v>0</v>
      </c>
      <c r="AO409" s="594">
        <f t="shared" si="169"/>
        <v>0</v>
      </c>
      <c r="AP409" s="594">
        <f t="shared" si="174"/>
        <v>0</v>
      </c>
      <c r="AQ409">
        <f t="shared" si="170"/>
        <v>0</v>
      </c>
      <c r="AY409" s="749">
        <f>AZ409*(FinPlan!$D$710/12)</f>
        <v>0</v>
      </c>
      <c r="AZ409" s="738">
        <f>G408*FinPlan!$D$709</f>
        <v>0</v>
      </c>
      <c r="BJ409" s="736"/>
      <c r="BK409" s="610">
        <f t="shared" si="175"/>
        <v>383</v>
      </c>
      <c r="BM409" s="612">
        <f t="shared" si="178"/>
        <v>11627</v>
      </c>
      <c r="BO409" s="612">
        <f t="shared" si="179"/>
        <v>11657</v>
      </c>
      <c r="BQ409" s="610">
        <f t="shared" si="180"/>
        <v>30</v>
      </c>
      <c r="BS409">
        <f t="shared" si="176"/>
        <v>1931</v>
      </c>
      <c r="BY409">
        <f t="shared" si="171"/>
        <v>1931</v>
      </c>
    </row>
    <row r="410" spans="2:77" x14ac:dyDescent="0.2">
      <c r="B410" s="755">
        <f t="shared" si="159"/>
        <v>385</v>
      </c>
      <c r="C410" s="736">
        <f t="shared" si="172"/>
        <v>11688</v>
      </c>
      <c r="D410" s="610">
        <f t="shared" si="173"/>
        <v>384</v>
      </c>
      <c r="E410" s="737">
        <f t="shared" si="181"/>
        <v>31</v>
      </c>
      <c r="F410" s="737">
        <f>SUM($E$27:E410)</f>
        <v>11688</v>
      </c>
      <c r="G410" s="738">
        <f t="shared" si="155"/>
        <v>0</v>
      </c>
      <c r="H410" s="739">
        <f>IF(D410&lt;=FinPlan!$D$707,PPMT(FinPlan!$D$708/12,1,FinPlan!$D$707+1-D410,G409*(-1000),0)/1000,)</f>
        <v>0</v>
      </c>
      <c r="I410" s="740">
        <f>IF(D410&lt;=FinPlan!$D$707,IPMT(FinPlan!$D$708/12,1,FinPlan!$D$707,G409*(-1000),0)/1000,)</f>
        <v>0</v>
      </c>
      <c r="L410" s="738">
        <f t="shared" si="160"/>
        <v>0</v>
      </c>
      <c r="M410" s="741">
        <f>IF(E410&lt;=0,0,1/(1+E410*FinPlan!$D$708/365))</f>
        <v>1</v>
      </c>
      <c r="N410" s="664">
        <f t="shared" si="161"/>
        <v>0</v>
      </c>
      <c r="O410" s="738">
        <f t="shared" si="156"/>
        <v>0</v>
      </c>
      <c r="P410" s="754"/>
      <c r="R410">
        <f t="shared" si="162"/>
        <v>2283</v>
      </c>
      <c r="S410" s="743">
        <f t="shared" si="157"/>
        <v>0</v>
      </c>
      <c r="T410" s="744">
        <f t="shared" si="158"/>
        <v>0</v>
      </c>
      <c r="U410" s="744">
        <f t="shared" si="163"/>
        <v>0</v>
      </c>
      <c r="V410" s="745"/>
      <c r="W410">
        <f t="shared" si="177"/>
        <v>2283</v>
      </c>
      <c r="X410" s="745">
        <v>0</v>
      </c>
      <c r="Y410" s="745"/>
      <c r="Z410" s="745"/>
      <c r="AA410">
        <f t="shared" ref="AA410:AA430" si="182">YEAR(C410)</f>
        <v>1931</v>
      </c>
      <c r="AE410">
        <f t="shared" si="164"/>
        <v>1931</v>
      </c>
      <c r="AF410">
        <f t="shared" si="165"/>
        <v>12</v>
      </c>
      <c r="AG410">
        <f t="shared" ref="AG410:AG430" si="183">IF(AND(ABS(G410)&lt;0.1,H410&gt;0.1),YEAR(C410),0)</f>
        <v>0</v>
      </c>
      <c r="AH410">
        <f t="shared" ref="AH410:AH430" si="184">IF(AND(ABS(G410)&lt;0.1,H410&gt;0.1),MONTH(C410),0)</f>
        <v>0</v>
      </c>
      <c r="AJ410">
        <f t="shared" si="166"/>
        <v>2283</v>
      </c>
      <c r="AK410" s="594">
        <f>SUM($X$27:X410)</f>
        <v>0</v>
      </c>
      <c r="AL410" s="594">
        <f>SUM($S$27:S410)</f>
        <v>0</v>
      </c>
      <c r="AM410" s="594">
        <f t="shared" si="167"/>
        <v>0</v>
      </c>
      <c r="AN410" s="594">
        <f t="shared" si="168"/>
        <v>0</v>
      </c>
      <c r="AO410" s="594">
        <f t="shared" si="169"/>
        <v>0</v>
      </c>
      <c r="AP410" s="594">
        <f t="shared" si="174"/>
        <v>0</v>
      </c>
      <c r="AQ410">
        <f t="shared" si="170"/>
        <v>0</v>
      </c>
      <c r="AY410" s="749">
        <f>AZ410*(FinPlan!$D$710/12)</f>
        <v>0</v>
      </c>
      <c r="AZ410" s="738">
        <f>G409*FinPlan!$D$709</f>
        <v>0</v>
      </c>
      <c r="BJ410" s="736"/>
      <c r="BK410" s="610">
        <f t="shared" si="175"/>
        <v>384</v>
      </c>
      <c r="BM410" s="612">
        <f t="shared" si="178"/>
        <v>11657</v>
      </c>
      <c r="BO410" s="612">
        <f t="shared" si="179"/>
        <v>11688</v>
      </c>
      <c r="BQ410" s="610">
        <f t="shared" si="180"/>
        <v>31</v>
      </c>
      <c r="BS410">
        <f t="shared" si="176"/>
        <v>1931</v>
      </c>
      <c r="BY410">
        <f t="shared" si="171"/>
        <v>1931</v>
      </c>
    </row>
    <row r="411" spans="2:77" x14ac:dyDescent="0.2">
      <c r="B411" s="755">
        <f t="shared" si="159"/>
        <v>386</v>
      </c>
      <c r="C411" s="736">
        <f t="shared" si="172"/>
        <v>11719</v>
      </c>
      <c r="D411" s="610">
        <f t="shared" si="173"/>
        <v>385</v>
      </c>
      <c r="E411" s="737">
        <f t="shared" si="181"/>
        <v>31</v>
      </c>
      <c r="F411" s="737">
        <f>SUM($E$27:E411)</f>
        <v>11719</v>
      </c>
      <c r="G411" s="738">
        <f t="shared" ref="G411:G430" si="185">G410-H411</f>
        <v>0</v>
      </c>
      <c r="H411" s="739">
        <f>IF(D411&lt;=FinPlan!$D$707,PPMT(FinPlan!$D$708/12,1,FinPlan!$D$707+1-D411,G410*(-1000),0)/1000,)</f>
        <v>0</v>
      </c>
      <c r="I411" s="740">
        <f>IF(D411&lt;=FinPlan!$D$707,IPMT(FinPlan!$D$708/12,1,FinPlan!$D$707,G410*(-1000),0)/1000,)</f>
        <v>0</v>
      </c>
      <c r="L411" s="738">
        <f t="shared" si="160"/>
        <v>0</v>
      </c>
      <c r="M411" s="741">
        <f>IF(E411&lt;=0,0,1/(1+E411*FinPlan!$D$708/365))</f>
        <v>1</v>
      </c>
      <c r="N411" s="664">
        <f t="shared" si="161"/>
        <v>0</v>
      </c>
      <c r="O411" s="738">
        <f t="shared" ref="O411:O430" si="186">L411*N411</f>
        <v>0</v>
      </c>
      <c r="P411" s="754"/>
      <c r="R411">
        <f t="shared" si="162"/>
        <v>2284</v>
      </c>
      <c r="S411" s="743">
        <f t="shared" ref="S411:S430" si="187">SUMIF($AA$27:$AA$430,R411,$H$27:$H$430)</f>
        <v>0</v>
      </c>
      <c r="T411" s="744">
        <f t="shared" ref="T411:T430" si="188">SUMIF($AA$27:$AA$430,R411,$I$27:$I$430)</f>
        <v>0</v>
      </c>
      <c r="U411" s="744">
        <f t="shared" si="163"/>
        <v>0</v>
      </c>
      <c r="V411" s="745"/>
      <c r="W411">
        <f t="shared" si="177"/>
        <v>2284</v>
      </c>
      <c r="X411" s="745">
        <v>0</v>
      </c>
      <c r="Y411" s="745"/>
      <c r="Z411" s="745"/>
      <c r="AA411">
        <f t="shared" si="182"/>
        <v>1932</v>
      </c>
      <c r="AE411">
        <f t="shared" si="164"/>
        <v>1932</v>
      </c>
      <c r="AF411">
        <f t="shared" si="165"/>
        <v>1</v>
      </c>
      <c r="AG411">
        <f t="shared" si="183"/>
        <v>0</v>
      </c>
      <c r="AH411">
        <f t="shared" si="184"/>
        <v>0</v>
      </c>
      <c r="AJ411">
        <f t="shared" si="166"/>
        <v>2284</v>
      </c>
      <c r="AK411" s="594">
        <f>SUM($X$27:X411)</f>
        <v>0</v>
      </c>
      <c r="AL411" s="594">
        <f>SUM($S$27:S411)</f>
        <v>0</v>
      </c>
      <c r="AM411" s="594">
        <f t="shared" si="167"/>
        <v>0</v>
      </c>
      <c r="AN411" s="594">
        <f t="shared" si="168"/>
        <v>0</v>
      </c>
      <c r="AO411" s="594">
        <f t="shared" si="169"/>
        <v>0</v>
      </c>
      <c r="AP411" s="594">
        <f t="shared" si="174"/>
        <v>0</v>
      </c>
      <c r="AQ411">
        <f t="shared" si="170"/>
        <v>0</v>
      </c>
      <c r="AY411" s="749">
        <f>AZ411*(FinPlan!$D$710/12)</f>
        <v>0</v>
      </c>
      <c r="AZ411" s="738">
        <f>G410*FinPlan!$D$709</f>
        <v>0</v>
      </c>
      <c r="BJ411" s="736"/>
      <c r="BK411" s="610">
        <f t="shared" si="175"/>
        <v>385</v>
      </c>
      <c r="BM411" s="612">
        <f t="shared" si="178"/>
        <v>11688</v>
      </c>
      <c r="BO411" s="612">
        <f t="shared" si="179"/>
        <v>11719</v>
      </c>
      <c r="BQ411" s="610">
        <f t="shared" si="180"/>
        <v>31</v>
      </c>
      <c r="BS411">
        <f t="shared" si="176"/>
        <v>1932</v>
      </c>
      <c r="BY411">
        <f t="shared" si="171"/>
        <v>1932</v>
      </c>
    </row>
    <row r="412" spans="2:77" x14ac:dyDescent="0.2">
      <c r="B412" s="755">
        <f t="shared" ref="B412:B430" si="189">B411+1</f>
        <v>387</v>
      </c>
      <c r="C412" s="736">
        <f t="shared" si="172"/>
        <v>11748</v>
      </c>
      <c r="D412" s="610">
        <f t="shared" si="173"/>
        <v>386</v>
      </c>
      <c r="E412" s="737">
        <f t="shared" si="181"/>
        <v>29</v>
      </c>
      <c r="F412" s="737">
        <f>SUM($E$27:E412)</f>
        <v>11748</v>
      </c>
      <c r="G412" s="738">
        <f t="shared" si="185"/>
        <v>0</v>
      </c>
      <c r="H412" s="739">
        <f>IF(D412&lt;=FinPlan!$D$707,PPMT(FinPlan!$D$708/12,1,FinPlan!$D$707+1-D412,G411*(-1000),0)/1000,)</f>
        <v>0</v>
      </c>
      <c r="I412" s="740">
        <f>IF(D412&lt;=FinPlan!$D$707,IPMT(FinPlan!$D$708/12,1,FinPlan!$D$707,G411*(-1000),0)/1000,)</f>
        <v>0</v>
      </c>
      <c r="L412" s="738">
        <f t="shared" ref="L412:L430" si="190">SUM(H412:I412)</f>
        <v>0</v>
      </c>
      <c r="M412" s="741">
        <f>IF(E412&lt;=0,0,1/(1+E412*FinPlan!$D$708/365))</f>
        <v>1</v>
      </c>
      <c r="N412" s="664">
        <f t="shared" ref="N412:N430" si="191">N411*M412</f>
        <v>0</v>
      </c>
      <c r="O412" s="738">
        <f t="shared" si="186"/>
        <v>0</v>
      </c>
      <c r="P412" s="754"/>
      <c r="R412">
        <f t="shared" ref="R412:R430" si="192">R411+1</f>
        <v>2285</v>
      </c>
      <c r="S412" s="743">
        <f t="shared" si="187"/>
        <v>0</v>
      </c>
      <c r="T412" s="744">
        <f t="shared" si="188"/>
        <v>0</v>
      </c>
      <c r="U412" s="744">
        <f t="shared" ref="U412:U430" si="193">AP412</f>
        <v>0</v>
      </c>
      <c r="V412" s="745"/>
      <c r="W412">
        <f t="shared" si="177"/>
        <v>2285</v>
      </c>
      <c r="X412" s="745">
        <v>0</v>
      </c>
      <c r="Y412" s="745"/>
      <c r="Z412" s="745"/>
      <c r="AA412">
        <f t="shared" si="182"/>
        <v>1932</v>
      </c>
      <c r="AE412">
        <f t="shared" ref="AE412:AE430" si="194">YEAR(C412)</f>
        <v>1932</v>
      </c>
      <c r="AF412">
        <f t="shared" ref="AF412:AF430" si="195">MONTH(C412)</f>
        <v>2</v>
      </c>
      <c r="AG412">
        <f t="shared" si="183"/>
        <v>0</v>
      </c>
      <c r="AH412">
        <f t="shared" si="184"/>
        <v>0</v>
      </c>
      <c r="AJ412">
        <f t="shared" ref="AJ412:AJ430" si="196">R412</f>
        <v>2285</v>
      </c>
      <c r="AK412" s="594">
        <f>SUM($X$27:X412)</f>
        <v>0</v>
      </c>
      <c r="AL412" s="594">
        <f>SUM($S$27:S412)</f>
        <v>0</v>
      </c>
      <c r="AM412" s="594">
        <f t="shared" ref="AM412:AM430" si="197">S412</f>
        <v>0</v>
      </c>
      <c r="AN412" s="594">
        <f t="shared" ref="AN412:AN430" si="198">AK412-AL412</f>
        <v>0</v>
      </c>
      <c r="AO412" s="594">
        <f t="shared" ref="AO412:AO430" si="199">IF(AND(AN411&gt;0,AQ412=0),12,AQ412)</f>
        <v>0</v>
      </c>
      <c r="AP412" s="594">
        <f t="shared" si="174"/>
        <v>0</v>
      </c>
      <c r="AQ412">
        <f t="shared" ref="AQ412:AQ430" si="200">SUMIF($AE$26:$AE$430,AJ412,$AH$26:$AH$430)</f>
        <v>0</v>
      </c>
      <c r="AY412" s="749">
        <f>AZ412*(FinPlan!$D$710/12)</f>
        <v>0</v>
      </c>
      <c r="AZ412" s="738">
        <f>G411*FinPlan!$D$709</f>
        <v>0</v>
      </c>
      <c r="BJ412" s="736"/>
      <c r="BK412" s="610">
        <f t="shared" si="175"/>
        <v>386</v>
      </c>
      <c r="BM412" s="612">
        <f t="shared" si="178"/>
        <v>11719</v>
      </c>
      <c r="BO412" s="612">
        <f t="shared" si="179"/>
        <v>11748</v>
      </c>
      <c r="BQ412" s="610">
        <f t="shared" si="180"/>
        <v>29</v>
      </c>
      <c r="BS412">
        <f t="shared" si="176"/>
        <v>1932</v>
      </c>
      <c r="BY412">
        <f t="shared" ref="BY412:BY430" si="201">YEAR(C412)</f>
        <v>1932</v>
      </c>
    </row>
    <row r="413" spans="2:77" x14ac:dyDescent="0.2">
      <c r="B413" s="755">
        <f t="shared" si="189"/>
        <v>388</v>
      </c>
      <c r="C413" s="736">
        <f t="shared" ref="C413:C430" si="202">BO413</f>
        <v>11779</v>
      </c>
      <c r="D413" s="610">
        <f t="shared" ref="D413:D430" si="203">D412+1</f>
        <v>387</v>
      </c>
      <c r="E413" s="737">
        <f t="shared" si="181"/>
        <v>31</v>
      </c>
      <c r="F413" s="737">
        <f>SUM($E$27:E413)</f>
        <v>11779</v>
      </c>
      <c r="G413" s="738">
        <f t="shared" si="185"/>
        <v>0</v>
      </c>
      <c r="H413" s="739">
        <f>IF(D413&lt;=FinPlan!$D$707,PPMT(FinPlan!$D$708/12,1,FinPlan!$D$707+1-D413,G412*(-1000),0)/1000,)</f>
        <v>0</v>
      </c>
      <c r="I413" s="740">
        <f>IF(D413&lt;=FinPlan!$D$707,IPMT(FinPlan!$D$708/12,1,FinPlan!$D$707,G412*(-1000),0)/1000,)</f>
        <v>0</v>
      </c>
      <c r="L413" s="738">
        <f t="shared" si="190"/>
        <v>0</v>
      </c>
      <c r="M413" s="741">
        <f>IF(E413&lt;=0,0,1/(1+E413*FinPlan!$D$708/365))</f>
        <v>1</v>
      </c>
      <c r="N413" s="664">
        <f t="shared" si="191"/>
        <v>0</v>
      </c>
      <c r="O413" s="738">
        <f t="shared" si="186"/>
        <v>0</v>
      </c>
      <c r="P413" s="754"/>
      <c r="R413">
        <f t="shared" si="192"/>
        <v>2286</v>
      </c>
      <c r="S413" s="743">
        <f t="shared" si="187"/>
        <v>0</v>
      </c>
      <c r="T413" s="744">
        <f t="shared" si="188"/>
        <v>0</v>
      </c>
      <c r="U413" s="744">
        <f t="shared" si="193"/>
        <v>0</v>
      </c>
      <c r="V413" s="745"/>
      <c r="W413">
        <f t="shared" si="177"/>
        <v>2286</v>
      </c>
      <c r="X413" s="745">
        <v>0</v>
      </c>
      <c r="Y413" s="745"/>
      <c r="Z413" s="745"/>
      <c r="AA413">
        <f t="shared" si="182"/>
        <v>1932</v>
      </c>
      <c r="AE413">
        <f t="shared" si="194"/>
        <v>1932</v>
      </c>
      <c r="AF413">
        <f t="shared" si="195"/>
        <v>3</v>
      </c>
      <c r="AG413">
        <f t="shared" si="183"/>
        <v>0</v>
      </c>
      <c r="AH413">
        <f t="shared" si="184"/>
        <v>0</v>
      </c>
      <c r="AJ413">
        <f t="shared" si="196"/>
        <v>2286</v>
      </c>
      <c r="AK413" s="594">
        <f>SUM($X$27:X413)</f>
        <v>0</v>
      </c>
      <c r="AL413" s="594">
        <f>SUM($S$27:S413)</f>
        <v>0</v>
      </c>
      <c r="AM413" s="594">
        <f t="shared" si="197"/>
        <v>0</v>
      </c>
      <c r="AN413" s="594">
        <f t="shared" si="198"/>
        <v>0</v>
      </c>
      <c r="AO413" s="594">
        <f t="shared" si="199"/>
        <v>0</v>
      </c>
      <c r="AP413" s="594">
        <f t="shared" ref="AP413:AP430" si="204">AO413*$E$8*($E$9/12)*AN412</f>
        <v>0</v>
      </c>
      <c r="AQ413">
        <f t="shared" si="200"/>
        <v>0</v>
      </c>
      <c r="AY413" s="749">
        <f>AZ413*(FinPlan!$D$710/12)</f>
        <v>0</v>
      </c>
      <c r="AZ413" s="738">
        <f>G412*FinPlan!$D$709</f>
        <v>0</v>
      </c>
      <c r="BJ413" s="736"/>
      <c r="BK413" s="610">
        <f t="shared" ref="BK413:BK431" si="205">BK412+1</f>
        <v>387</v>
      </c>
      <c r="BM413" s="612">
        <f t="shared" si="178"/>
        <v>11748</v>
      </c>
      <c r="BO413" s="612">
        <f t="shared" si="179"/>
        <v>11779</v>
      </c>
      <c r="BQ413" s="610">
        <f t="shared" si="180"/>
        <v>31</v>
      </c>
      <c r="BS413">
        <f t="shared" ref="BS413:BS430" si="206">YEAR(BO413)</f>
        <v>1932</v>
      </c>
      <c r="BY413">
        <f t="shared" si="201"/>
        <v>1932</v>
      </c>
    </row>
    <row r="414" spans="2:77" x14ac:dyDescent="0.2">
      <c r="B414" s="755">
        <f t="shared" si="189"/>
        <v>389</v>
      </c>
      <c r="C414" s="736">
        <f t="shared" si="202"/>
        <v>11809</v>
      </c>
      <c r="D414" s="610">
        <f t="shared" si="203"/>
        <v>388</v>
      </c>
      <c r="E414" s="737">
        <f t="shared" si="181"/>
        <v>30</v>
      </c>
      <c r="F414" s="737">
        <f>SUM($E$27:E414)</f>
        <v>11809</v>
      </c>
      <c r="G414" s="738">
        <f t="shared" si="185"/>
        <v>0</v>
      </c>
      <c r="H414" s="739">
        <f>IF(D414&lt;=FinPlan!$D$707,PPMT(FinPlan!$D$708/12,1,FinPlan!$D$707+1-D414,G413*(-1000),0)/1000,)</f>
        <v>0</v>
      </c>
      <c r="I414" s="740">
        <f>IF(D414&lt;=FinPlan!$D$707,IPMT(FinPlan!$D$708/12,1,FinPlan!$D$707,G413*(-1000),0)/1000,)</f>
        <v>0</v>
      </c>
      <c r="L414" s="738">
        <f t="shared" si="190"/>
        <v>0</v>
      </c>
      <c r="M414" s="741">
        <f>IF(E414&lt;=0,0,1/(1+E414*FinPlan!$D$708/365))</f>
        <v>1</v>
      </c>
      <c r="N414" s="664">
        <f t="shared" si="191"/>
        <v>0</v>
      </c>
      <c r="O414" s="738">
        <f t="shared" si="186"/>
        <v>0</v>
      </c>
      <c r="P414" s="754"/>
      <c r="R414">
        <f t="shared" si="192"/>
        <v>2287</v>
      </c>
      <c r="S414" s="743">
        <f t="shared" si="187"/>
        <v>0</v>
      </c>
      <c r="T414" s="744">
        <f t="shared" si="188"/>
        <v>0</v>
      </c>
      <c r="U414" s="744">
        <f t="shared" si="193"/>
        <v>0</v>
      </c>
      <c r="V414" s="745"/>
      <c r="W414">
        <f t="shared" ref="W414:W430" si="207">W413+1</f>
        <v>2287</v>
      </c>
      <c r="X414" s="745">
        <v>0</v>
      </c>
      <c r="Y414" s="745"/>
      <c r="Z414" s="745"/>
      <c r="AA414">
        <f t="shared" si="182"/>
        <v>1932</v>
      </c>
      <c r="AE414">
        <f t="shared" si="194"/>
        <v>1932</v>
      </c>
      <c r="AF414">
        <f t="shared" si="195"/>
        <v>4</v>
      </c>
      <c r="AG414">
        <f t="shared" si="183"/>
        <v>0</v>
      </c>
      <c r="AH414">
        <f t="shared" si="184"/>
        <v>0</v>
      </c>
      <c r="AJ414">
        <f t="shared" si="196"/>
        <v>2287</v>
      </c>
      <c r="AK414" s="594">
        <f>SUM($X$27:X414)</f>
        <v>0</v>
      </c>
      <c r="AL414" s="594">
        <f>SUM($S$27:S414)</f>
        <v>0</v>
      </c>
      <c r="AM414" s="594">
        <f t="shared" si="197"/>
        <v>0</v>
      </c>
      <c r="AN414" s="594">
        <f t="shared" si="198"/>
        <v>0</v>
      </c>
      <c r="AO414" s="594">
        <f t="shared" si="199"/>
        <v>0</v>
      </c>
      <c r="AP414" s="594">
        <f t="shared" si="204"/>
        <v>0</v>
      </c>
      <c r="AQ414">
        <f t="shared" si="200"/>
        <v>0</v>
      </c>
      <c r="AY414" s="749">
        <f>AZ414*(FinPlan!$D$710/12)</f>
        <v>0</v>
      </c>
      <c r="AZ414" s="738">
        <f>G413*FinPlan!$D$709</f>
        <v>0</v>
      </c>
      <c r="BJ414" s="736"/>
      <c r="BK414" s="610">
        <f t="shared" si="205"/>
        <v>388</v>
      </c>
      <c r="BM414" s="612">
        <f t="shared" ref="BM414:BM431" si="208">EOMONTH($BJ$27,-1+BK413)</f>
        <v>11779</v>
      </c>
      <c r="BO414" s="612">
        <f t="shared" ref="BO414:BO430" si="209">BM415</f>
        <v>11809</v>
      </c>
      <c r="BQ414" s="610">
        <f t="shared" ref="BQ414:BQ430" si="210">BO414-BO413</f>
        <v>30</v>
      </c>
      <c r="BS414">
        <f t="shared" si="206"/>
        <v>1932</v>
      </c>
      <c r="BY414">
        <f t="shared" si="201"/>
        <v>1932</v>
      </c>
    </row>
    <row r="415" spans="2:77" x14ac:dyDescent="0.2">
      <c r="B415" s="755">
        <f t="shared" si="189"/>
        <v>390</v>
      </c>
      <c r="C415" s="736">
        <f t="shared" si="202"/>
        <v>11840</v>
      </c>
      <c r="D415" s="610">
        <f t="shared" si="203"/>
        <v>389</v>
      </c>
      <c r="E415" s="737">
        <f t="shared" si="181"/>
        <v>31</v>
      </c>
      <c r="F415" s="737">
        <f>SUM($E$27:E415)</f>
        <v>11840</v>
      </c>
      <c r="G415" s="738">
        <f t="shared" si="185"/>
        <v>0</v>
      </c>
      <c r="H415" s="739">
        <f>IF(D415&lt;=FinPlan!$D$707,PPMT(FinPlan!$D$708/12,1,FinPlan!$D$707+1-D415,G414*(-1000),0)/1000,)</f>
        <v>0</v>
      </c>
      <c r="I415" s="740">
        <f>IF(D415&lt;=FinPlan!$D$707,IPMT(FinPlan!$D$708/12,1,FinPlan!$D$707,G414*(-1000),0)/1000,)</f>
        <v>0</v>
      </c>
      <c r="L415" s="738">
        <f t="shared" si="190"/>
        <v>0</v>
      </c>
      <c r="M415" s="741">
        <f>IF(E415&lt;=0,0,1/(1+E415*FinPlan!$D$708/365))</f>
        <v>1</v>
      </c>
      <c r="N415" s="664">
        <f t="shared" si="191"/>
        <v>0</v>
      </c>
      <c r="O415" s="738">
        <f t="shared" si="186"/>
        <v>0</v>
      </c>
      <c r="P415" s="754"/>
      <c r="R415">
        <f t="shared" si="192"/>
        <v>2288</v>
      </c>
      <c r="S415" s="743">
        <f t="shared" si="187"/>
        <v>0</v>
      </c>
      <c r="T415" s="744">
        <f t="shared" si="188"/>
        <v>0</v>
      </c>
      <c r="U415" s="744">
        <f t="shared" si="193"/>
        <v>0</v>
      </c>
      <c r="V415" s="745"/>
      <c r="W415">
        <f t="shared" si="207"/>
        <v>2288</v>
      </c>
      <c r="X415" s="745">
        <v>0</v>
      </c>
      <c r="Y415" s="745"/>
      <c r="Z415" s="745"/>
      <c r="AA415">
        <f t="shared" si="182"/>
        <v>1932</v>
      </c>
      <c r="AE415">
        <f t="shared" si="194"/>
        <v>1932</v>
      </c>
      <c r="AF415">
        <f t="shared" si="195"/>
        <v>5</v>
      </c>
      <c r="AG415">
        <f t="shared" si="183"/>
        <v>0</v>
      </c>
      <c r="AH415">
        <f t="shared" si="184"/>
        <v>0</v>
      </c>
      <c r="AJ415">
        <f t="shared" si="196"/>
        <v>2288</v>
      </c>
      <c r="AK415" s="594">
        <f>SUM($X$27:X415)</f>
        <v>0</v>
      </c>
      <c r="AL415" s="594">
        <f>SUM($S$27:S415)</f>
        <v>0</v>
      </c>
      <c r="AM415" s="594">
        <f t="shared" si="197"/>
        <v>0</v>
      </c>
      <c r="AN415" s="594">
        <f t="shared" si="198"/>
        <v>0</v>
      </c>
      <c r="AO415" s="594">
        <f t="shared" si="199"/>
        <v>0</v>
      </c>
      <c r="AP415" s="594">
        <f t="shared" si="204"/>
        <v>0</v>
      </c>
      <c r="AQ415">
        <f t="shared" si="200"/>
        <v>0</v>
      </c>
      <c r="AY415" s="749">
        <f>AZ415*(FinPlan!$D$710/12)</f>
        <v>0</v>
      </c>
      <c r="AZ415" s="738">
        <f>G414*FinPlan!$D$709</f>
        <v>0</v>
      </c>
      <c r="BJ415" s="736"/>
      <c r="BK415" s="610">
        <f t="shared" si="205"/>
        <v>389</v>
      </c>
      <c r="BM415" s="612">
        <f t="shared" si="208"/>
        <v>11809</v>
      </c>
      <c r="BO415" s="612">
        <f t="shared" si="209"/>
        <v>11840</v>
      </c>
      <c r="BQ415" s="610">
        <f t="shared" si="210"/>
        <v>31</v>
      </c>
      <c r="BS415">
        <f t="shared" si="206"/>
        <v>1932</v>
      </c>
      <c r="BY415">
        <f t="shared" si="201"/>
        <v>1932</v>
      </c>
    </row>
    <row r="416" spans="2:77" x14ac:dyDescent="0.2">
      <c r="B416" s="755">
        <f t="shared" si="189"/>
        <v>391</v>
      </c>
      <c r="C416" s="736">
        <f t="shared" si="202"/>
        <v>11870</v>
      </c>
      <c r="D416" s="610">
        <f t="shared" si="203"/>
        <v>390</v>
      </c>
      <c r="E416" s="737">
        <f t="shared" ref="E416:E430" si="211">IF(C416-C415&lt;0,0,C416-C415)</f>
        <v>30</v>
      </c>
      <c r="F416" s="737">
        <f>SUM($E$27:E416)</f>
        <v>11870</v>
      </c>
      <c r="G416" s="738">
        <f t="shared" si="185"/>
        <v>0</v>
      </c>
      <c r="H416" s="739">
        <f>IF(D416&lt;=FinPlan!$D$707,PPMT(FinPlan!$D$708/12,1,FinPlan!$D$707+1-D416,G415*(-1000),0)/1000,)</f>
        <v>0</v>
      </c>
      <c r="I416" s="740">
        <f>IF(D416&lt;=FinPlan!$D$707,IPMT(FinPlan!$D$708/12,1,FinPlan!$D$707,G415*(-1000),0)/1000,)</f>
        <v>0</v>
      </c>
      <c r="L416" s="738">
        <f t="shared" si="190"/>
        <v>0</v>
      </c>
      <c r="M416" s="741">
        <f>IF(E416&lt;=0,0,1/(1+E416*FinPlan!$D$708/365))</f>
        <v>1</v>
      </c>
      <c r="N416" s="664">
        <f t="shared" si="191"/>
        <v>0</v>
      </c>
      <c r="O416" s="738">
        <f t="shared" si="186"/>
        <v>0</v>
      </c>
      <c r="P416" s="754"/>
      <c r="R416">
        <f t="shared" si="192"/>
        <v>2289</v>
      </c>
      <c r="S416" s="743">
        <f t="shared" si="187"/>
        <v>0</v>
      </c>
      <c r="T416" s="744">
        <f t="shared" si="188"/>
        <v>0</v>
      </c>
      <c r="U416" s="744">
        <f t="shared" si="193"/>
        <v>0</v>
      </c>
      <c r="V416" s="745"/>
      <c r="W416">
        <f t="shared" si="207"/>
        <v>2289</v>
      </c>
      <c r="X416" s="745">
        <v>0</v>
      </c>
      <c r="Y416" s="745"/>
      <c r="Z416" s="745"/>
      <c r="AA416">
        <f t="shared" si="182"/>
        <v>1932</v>
      </c>
      <c r="AE416">
        <f t="shared" si="194"/>
        <v>1932</v>
      </c>
      <c r="AF416">
        <f t="shared" si="195"/>
        <v>6</v>
      </c>
      <c r="AG416">
        <f t="shared" si="183"/>
        <v>0</v>
      </c>
      <c r="AH416">
        <f t="shared" si="184"/>
        <v>0</v>
      </c>
      <c r="AJ416">
        <f t="shared" si="196"/>
        <v>2289</v>
      </c>
      <c r="AK416" s="594">
        <f>SUM($X$27:X416)</f>
        <v>0</v>
      </c>
      <c r="AL416" s="594">
        <f>SUM($S$27:S416)</f>
        <v>0</v>
      </c>
      <c r="AM416" s="594">
        <f t="shared" si="197"/>
        <v>0</v>
      </c>
      <c r="AN416" s="594">
        <f t="shared" si="198"/>
        <v>0</v>
      </c>
      <c r="AO416" s="594">
        <f t="shared" si="199"/>
        <v>0</v>
      </c>
      <c r="AP416" s="594">
        <f t="shared" si="204"/>
        <v>0</v>
      </c>
      <c r="AQ416">
        <f t="shared" si="200"/>
        <v>0</v>
      </c>
      <c r="AY416" s="749">
        <f>AZ416*(FinPlan!$D$710/12)</f>
        <v>0</v>
      </c>
      <c r="AZ416" s="738">
        <f>G415*FinPlan!$D$709</f>
        <v>0</v>
      </c>
      <c r="BJ416" s="736"/>
      <c r="BK416" s="610">
        <f t="shared" si="205"/>
        <v>390</v>
      </c>
      <c r="BM416" s="612">
        <f t="shared" si="208"/>
        <v>11840</v>
      </c>
      <c r="BO416" s="612">
        <f t="shared" si="209"/>
        <v>11870</v>
      </c>
      <c r="BQ416" s="610">
        <f t="shared" si="210"/>
        <v>30</v>
      </c>
      <c r="BS416">
        <f t="shared" si="206"/>
        <v>1932</v>
      </c>
      <c r="BY416">
        <f t="shared" si="201"/>
        <v>1932</v>
      </c>
    </row>
    <row r="417" spans="2:77" x14ac:dyDescent="0.2">
      <c r="B417" s="755">
        <f t="shared" si="189"/>
        <v>392</v>
      </c>
      <c r="C417" s="736">
        <f t="shared" si="202"/>
        <v>11901</v>
      </c>
      <c r="D417" s="610">
        <f t="shared" si="203"/>
        <v>391</v>
      </c>
      <c r="E417" s="737">
        <f t="shared" si="211"/>
        <v>31</v>
      </c>
      <c r="F417" s="737">
        <f>SUM($E$27:E417)</f>
        <v>11901</v>
      </c>
      <c r="G417" s="738">
        <f t="shared" si="185"/>
        <v>0</v>
      </c>
      <c r="H417" s="739">
        <f>IF(D417&lt;=FinPlan!$D$707,PPMT(FinPlan!$D$708/12,1,FinPlan!$D$707+1-D417,G416*(-1000),0)/1000,)</f>
        <v>0</v>
      </c>
      <c r="I417" s="740">
        <f>IF(D417&lt;=FinPlan!$D$707,IPMT(FinPlan!$D$708/12,1,FinPlan!$D$707,G416*(-1000),0)/1000,)</f>
        <v>0</v>
      </c>
      <c r="L417" s="738">
        <f t="shared" si="190"/>
        <v>0</v>
      </c>
      <c r="M417" s="741">
        <f>IF(E417&lt;=0,0,1/(1+E417*FinPlan!$D$708/365))</f>
        <v>1</v>
      </c>
      <c r="N417" s="664">
        <f t="shared" si="191"/>
        <v>0</v>
      </c>
      <c r="O417" s="738">
        <f t="shared" si="186"/>
        <v>0</v>
      </c>
      <c r="P417" s="754"/>
      <c r="R417">
        <f t="shared" si="192"/>
        <v>2290</v>
      </c>
      <c r="S417" s="743">
        <f t="shared" si="187"/>
        <v>0</v>
      </c>
      <c r="T417" s="744">
        <f t="shared" si="188"/>
        <v>0</v>
      </c>
      <c r="U417" s="744">
        <f t="shared" si="193"/>
        <v>0</v>
      </c>
      <c r="V417" s="745"/>
      <c r="W417">
        <f t="shared" si="207"/>
        <v>2290</v>
      </c>
      <c r="X417" s="745">
        <v>0</v>
      </c>
      <c r="Y417" s="745"/>
      <c r="Z417" s="745"/>
      <c r="AA417">
        <f t="shared" si="182"/>
        <v>1932</v>
      </c>
      <c r="AE417">
        <f t="shared" si="194"/>
        <v>1932</v>
      </c>
      <c r="AF417">
        <f t="shared" si="195"/>
        <v>7</v>
      </c>
      <c r="AG417">
        <f t="shared" si="183"/>
        <v>0</v>
      </c>
      <c r="AH417">
        <f t="shared" si="184"/>
        <v>0</v>
      </c>
      <c r="AJ417">
        <f t="shared" si="196"/>
        <v>2290</v>
      </c>
      <c r="AK417" s="594">
        <f>SUM($X$27:X417)</f>
        <v>0</v>
      </c>
      <c r="AL417" s="594">
        <f>SUM($S$27:S417)</f>
        <v>0</v>
      </c>
      <c r="AM417" s="594">
        <f t="shared" si="197"/>
        <v>0</v>
      </c>
      <c r="AN417" s="594">
        <f t="shared" si="198"/>
        <v>0</v>
      </c>
      <c r="AO417" s="594">
        <f t="shared" si="199"/>
        <v>0</v>
      </c>
      <c r="AP417" s="594">
        <f t="shared" si="204"/>
        <v>0</v>
      </c>
      <c r="AQ417">
        <f t="shared" si="200"/>
        <v>0</v>
      </c>
      <c r="AY417" s="749">
        <f>AZ417*(FinPlan!$D$710/12)</f>
        <v>0</v>
      </c>
      <c r="AZ417" s="738">
        <f>G416*FinPlan!$D$709</f>
        <v>0</v>
      </c>
      <c r="BJ417" s="736"/>
      <c r="BK417" s="610">
        <f t="shared" si="205"/>
        <v>391</v>
      </c>
      <c r="BM417" s="612">
        <f t="shared" si="208"/>
        <v>11870</v>
      </c>
      <c r="BO417" s="612">
        <f t="shared" si="209"/>
        <v>11901</v>
      </c>
      <c r="BQ417" s="610">
        <f t="shared" si="210"/>
        <v>31</v>
      </c>
      <c r="BS417">
        <f t="shared" si="206"/>
        <v>1932</v>
      </c>
      <c r="BY417">
        <f t="shared" si="201"/>
        <v>1932</v>
      </c>
    </row>
    <row r="418" spans="2:77" x14ac:dyDescent="0.2">
      <c r="B418" s="755">
        <f t="shared" si="189"/>
        <v>393</v>
      </c>
      <c r="C418" s="736">
        <f t="shared" si="202"/>
        <v>11932</v>
      </c>
      <c r="D418" s="610">
        <f t="shared" si="203"/>
        <v>392</v>
      </c>
      <c r="E418" s="737">
        <f t="shared" si="211"/>
        <v>31</v>
      </c>
      <c r="F418" s="737">
        <f>SUM($E$27:E418)</f>
        <v>11932</v>
      </c>
      <c r="G418" s="738">
        <f t="shared" si="185"/>
        <v>0</v>
      </c>
      <c r="H418" s="739">
        <f>IF(D418&lt;=FinPlan!$D$707,PPMT(FinPlan!$D$708/12,1,FinPlan!$D$707+1-D418,G417*(-1000),0)/1000,)</f>
        <v>0</v>
      </c>
      <c r="I418" s="740">
        <f>IF(D418&lt;=FinPlan!$D$707,IPMT(FinPlan!$D$708/12,1,FinPlan!$D$707,G417*(-1000),0)/1000,)</f>
        <v>0</v>
      </c>
      <c r="L418" s="738">
        <f t="shared" si="190"/>
        <v>0</v>
      </c>
      <c r="M418" s="741">
        <f>IF(E418&lt;=0,0,1/(1+E418*FinPlan!$D$708/365))</f>
        <v>1</v>
      </c>
      <c r="N418" s="664">
        <f t="shared" si="191"/>
        <v>0</v>
      </c>
      <c r="O418" s="738">
        <f t="shared" si="186"/>
        <v>0</v>
      </c>
      <c r="P418" s="754"/>
      <c r="R418">
        <f t="shared" si="192"/>
        <v>2291</v>
      </c>
      <c r="S418" s="743">
        <f t="shared" si="187"/>
        <v>0</v>
      </c>
      <c r="T418" s="744">
        <f t="shared" si="188"/>
        <v>0</v>
      </c>
      <c r="U418" s="744">
        <f t="shared" si="193"/>
        <v>0</v>
      </c>
      <c r="V418" s="745"/>
      <c r="W418">
        <f t="shared" si="207"/>
        <v>2291</v>
      </c>
      <c r="X418" s="745">
        <v>0</v>
      </c>
      <c r="Y418" s="745"/>
      <c r="Z418" s="745"/>
      <c r="AA418">
        <f t="shared" si="182"/>
        <v>1932</v>
      </c>
      <c r="AE418">
        <f t="shared" si="194"/>
        <v>1932</v>
      </c>
      <c r="AF418">
        <f t="shared" si="195"/>
        <v>8</v>
      </c>
      <c r="AG418">
        <f t="shared" si="183"/>
        <v>0</v>
      </c>
      <c r="AH418">
        <f t="shared" si="184"/>
        <v>0</v>
      </c>
      <c r="AJ418">
        <f t="shared" si="196"/>
        <v>2291</v>
      </c>
      <c r="AK418" s="594">
        <f>SUM($X$27:X418)</f>
        <v>0</v>
      </c>
      <c r="AL418" s="594">
        <f>SUM($S$27:S418)</f>
        <v>0</v>
      </c>
      <c r="AM418" s="594">
        <f t="shared" si="197"/>
        <v>0</v>
      </c>
      <c r="AN418" s="594">
        <f t="shared" si="198"/>
        <v>0</v>
      </c>
      <c r="AO418" s="594">
        <f t="shared" si="199"/>
        <v>0</v>
      </c>
      <c r="AP418" s="594">
        <f t="shared" si="204"/>
        <v>0</v>
      </c>
      <c r="AQ418">
        <f t="shared" si="200"/>
        <v>0</v>
      </c>
      <c r="AY418" s="749">
        <f>AZ418*(FinPlan!$D$710/12)</f>
        <v>0</v>
      </c>
      <c r="AZ418" s="738">
        <f>G417*FinPlan!$D$709</f>
        <v>0</v>
      </c>
      <c r="BJ418" s="736"/>
      <c r="BK418" s="610">
        <f t="shared" si="205"/>
        <v>392</v>
      </c>
      <c r="BM418" s="612">
        <f t="shared" si="208"/>
        <v>11901</v>
      </c>
      <c r="BO418" s="612">
        <f t="shared" si="209"/>
        <v>11932</v>
      </c>
      <c r="BQ418" s="610">
        <f t="shared" si="210"/>
        <v>31</v>
      </c>
      <c r="BS418">
        <f t="shared" si="206"/>
        <v>1932</v>
      </c>
      <c r="BY418">
        <f t="shared" si="201"/>
        <v>1932</v>
      </c>
    </row>
    <row r="419" spans="2:77" x14ac:dyDescent="0.2">
      <c r="B419" s="755">
        <f t="shared" si="189"/>
        <v>394</v>
      </c>
      <c r="C419" s="736">
        <f t="shared" si="202"/>
        <v>11962</v>
      </c>
      <c r="D419" s="610">
        <f t="shared" si="203"/>
        <v>393</v>
      </c>
      <c r="E419" s="737">
        <f t="shared" si="211"/>
        <v>30</v>
      </c>
      <c r="F419" s="737">
        <f>SUM($E$27:E419)</f>
        <v>11962</v>
      </c>
      <c r="G419" s="738">
        <f t="shared" si="185"/>
        <v>0</v>
      </c>
      <c r="H419" s="739">
        <f>IF(D419&lt;=FinPlan!$D$707,PPMT(FinPlan!$D$708/12,1,FinPlan!$D$707+1-D419,G418*(-1000),0)/1000,)</f>
        <v>0</v>
      </c>
      <c r="I419" s="740">
        <f>IF(D419&lt;=FinPlan!$D$707,IPMT(FinPlan!$D$708/12,1,FinPlan!$D$707,G418*(-1000),0)/1000,)</f>
        <v>0</v>
      </c>
      <c r="L419" s="738">
        <f t="shared" si="190"/>
        <v>0</v>
      </c>
      <c r="M419" s="741">
        <f>IF(E419&lt;=0,0,1/(1+E419*FinPlan!$D$708/365))</f>
        <v>1</v>
      </c>
      <c r="N419" s="664">
        <f t="shared" si="191"/>
        <v>0</v>
      </c>
      <c r="O419" s="738">
        <f t="shared" si="186"/>
        <v>0</v>
      </c>
      <c r="P419" s="754"/>
      <c r="R419">
        <f t="shared" si="192"/>
        <v>2292</v>
      </c>
      <c r="S419" s="743">
        <f t="shared" si="187"/>
        <v>0</v>
      </c>
      <c r="T419" s="744">
        <f t="shared" si="188"/>
        <v>0</v>
      </c>
      <c r="U419" s="744">
        <f t="shared" si="193"/>
        <v>0</v>
      </c>
      <c r="V419" s="745"/>
      <c r="W419">
        <f t="shared" si="207"/>
        <v>2292</v>
      </c>
      <c r="X419" s="745">
        <v>0</v>
      </c>
      <c r="Y419" s="745"/>
      <c r="Z419" s="745"/>
      <c r="AA419">
        <f t="shared" si="182"/>
        <v>1932</v>
      </c>
      <c r="AE419">
        <f t="shared" si="194"/>
        <v>1932</v>
      </c>
      <c r="AF419">
        <f t="shared" si="195"/>
        <v>9</v>
      </c>
      <c r="AG419">
        <f t="shared" si="183"/>
        <v>0</v>
      </c>
      <c r="AH419">
        <f t="shared" si="184"/>
        <v>0</v>
      </c>
      <c r="AJ419">
        <f t="shared" si="196"/>
        <v>2292</v>
      </c>
      <c r="AK419" s="594">
        <f>SUM($X$27:X419)</f>
        <v>0</v>
      </c>
      <c r="AL419" s="594">
        <f>SUM($S$27:S419)</f>
        <v>0</v>
      </c>
      <c r="AM419" s="594">
        <f t="shared" si="197"/>
        <v>0</v>
      </c>
      <c r="AN419" s="594">
        <f t="shared" si="198"/>
        <v>0</v>
      </c>
      <c r="AO419" s="594">
        <f t="shared" si="199"/>
        <v>0</v>
      </c>
      <c r="AP419" s="594">
        <f t="shared" si="204"/>
        <v>0</v>
      </c>
      <c r="AQ419">
        <f t="shared" si="200"/>
        <v>0</v>
      </c>
      <c r="AY419" s="749">
        <f>AZ419*(FinPlan!$D$710/12)</f>
        <v>0</v>
      </c>
      <c r="AZ419" s="738">
        <f>G418*FinPlan!$D$709</f>
        <v>0</v>
      </c>
      <c r="BJ419" s="736"/>
      <c r="BK419" s="610">
        <f t="shared" si="205"/>
        <v>393</v>
      </c>
      <c r="BM419" s="612">
        <f t="shared" si="208"/>
        <v>11932</v>
      </c>
      <c r="BO419" s="612">
        <f t="shared" si="209"/>
        <v>11962</v>
      </c>
      <c r="BQ419" s="610">
        <f t="shared" si="210"/>
        <v>30</v>
      </c>
      <c r="BS419">
        <f t="shared" si="206"/>
        <v>1932</v>
      </c>
      <c r="BY419">
        <f t="shared" si="201"/>
        <v>1932</v>
      </c>
    </row>
    <row r="420" spans="2:77" x14ac:dyDescent="0.2">
      <c r="B420" s="755">
        <f t="shared" si="189"/>
        <v>395</v>
      </c>
      <c r="C420" s="736">
        <f t="shared" si="202"/>
        <v>11993</v>
      </c>
      <c r="D420" s="610">
        <f t="shared" si="203"/>
        <v>394</v>
      </c>
      <c r="E420" s="737">
        <f t="shared" si="211"/>
        <v>31</v>
      </c>
      <c r="F420" s="737">
        <f>SUM($E$27:E420)</f>
        <v>11993</v>
      </c>
      <c r="G420" s="738">
        <f t="shared" si="185"/>
        <v>0</v>
      </c>
      <c r="H420" s="739">
        <f>IF(D420&lt;=FinPlan!$D$707,PPMT(FinPlan!$D$708/12,1,FinPlan!$D$707+1-D420,G419*(-1000),0)/1000,)</f>
        <v>0</v>
      </c>
      <c r="I420" s="740">
        <f>IF(D420&lt;=FinPlan!$D$707,IPMT(FinPlan!$D$708/12,1,FinPlan!$D$707,G419*(-1000),0)/1000,)</f>
        <v>0</v>
      </c>
      <c r="L420" s="738">
        <f t="shared" si="190"/>
        <v>0</v>
      </c>
      <c r="M420" s="741">
        <f>IF(E420&lt;=0,0,1/(1+E420*FinPlan!$D$708/365))</f>
        <v>1</v>
      </c>
      <c r="N420" s="664">
        <f t="shared" si="191"/>
        <v>0</v>
      </c>
      <c r="O420" s="738">
        <f t="shared" si="186"/>
        <v>0</v>
      </c>
      <c r="P420" s="754"/>
      <c r="R420">
        <f t="shared" si="192"/>
        <v>2293</v>
      </c>
      <c r="S420" s="743">
        <f t="shared" si="187"/>
        <v>0</v>
      </c>
      <c r="T420" s="744">
        <f t="shared" si="188"/>
        <v>0</v>
      </c>
      <c r="U420" s="744">
        <f t="shared" si="193"/>
        <v>0</v>
      </c>
      <c r="V420" s="745"/>
      <c r="W420">
        <f t="shared" si="207"/>
        <v>2293</v>
      </c>
      <c r="X420" s="745">
        <v>0</v>
      </c>
      <c r="Y420" s="745"/>
      <c r="Z420" s="745"/>
      <c r="AA420">
        <f t="shared" si="182"/>
        <v>1932</v>
      </c>
      <c r="AE420">
        <f t="shared" si="194"/>
        <v>1932</v>
      </c>
      <c r="AF420">
        <f t="shared" si="195"/>
        <v>10</v>
      </c>
      <c r="AG420">
        <f t="shared" si="183"/>
        <v>0</v>
      </c>
      <c r="AH420">
        <f t="shared" si="184"/>
        <v>0</v>
      </c>
      <c r="AJ420">
        <f t="shared" si="196"/>
        <v>2293</v>
      </c>
      <c r="AK420" s="594">
        <f>SUM($X$27:X420)</f>
        <v>0</v>
      </c>
      <c r="AL420" s="594">
        <f>SUM($S$27:S420)</f>
        <v>0</v>
      </c>
      <c r="AM420" s="594">
        <f t="shared" si="197"/>
        <v>0</v>
      </c>
      <c r="AN420" s="594">
        <f t="shared" si="198"/>
        <v>0</v>
      </c>
      <c r="AO420" s="594">
        <f t="shared" si="199"/>
        <v>0</v>
      </c>
      <c r="AP420" s="594">
        <f t="shared" si="204"/>
        <v>0</v>
      </c>
      <c r="AQ420">
        <f t="shared" si="200"/>
        <v>0</v>
      </c>
      <c r="AY420" s="749">
        <f>AZ420*(FinPlan!$D$710/12)</f>
        <v>0</v>
      </c>
      <c r="AZ420" s="738">
        <f>G419*FinPlan!$D$709</f>
        <v>0</v>
      </c>
      <c r="BJ420" s="736"/>
      <c r="BK420" s="610">
        <f t="shared" si="205"/>
        <v>394</v>
      </c>
      <c r="BM420" s="612">
        <f t="shared" si="208"/>
        <v>11962</v>
      </c>
      <c r="BO420" s="612">
        <f t="shared" si="209"/>
        <v>11993</v>
      </c>
      <c r="BQ420" s="610">
        <f t="shared" si="210"/>
        <v>31</v>
      </c>
      <c r="BS420">
        <f t="shared" si="206"/>
        <v>1932</v>
      </c>
      <c r="BY420">
        <f t="shared" si="201"/>
        <v>1932</v>
      </c>
    </row>
    <row r="421" spans="2:77" x14ac:dyDescent="0.2">
      <c r="B421" s="755">
        <f t="shared" si="189"/>
        <v>396</v>
      </c>
      <c r="C421" s="736">
        <f t="shared" si="202"/>
        <v>12023</v>
      </c>
      <c r="D421" s="610">
        <f t="shared" si="203"/>
        <v>395</v>
      </c>
      <c r="E421" s="737">
        <f t="shared" si="211"/>
        <v>30</v>
      </c>
      <c r="F421" s="737">
        <f>SUM($E$27:E421)</f>
        <v>12023</v>
      </c>
      <c r="G421" s="738">
        <f t="shared" si="185"/>
        <v>0</v>
      </c>
      <c r="H421" s="739">
        <f>IF(D421&lt;=FinPlan!$D$707,PPMT(FinPlan!$D$708/12,1,FinPlan!$D$707+1-D421,G420*(-1000),0)/1000,)</f>
        <v>0</v>
      </c>
      <c r="I421" s="740">
        <f>IF(D421&lt;=FinPlan!$D$707,IPMT(FinPlan!$D$708/12,1,FinPlan!$D$707,G420*(-1000),0)/1000,)</f>
        <v>0</v>
      </c>
      <c r="L421" s="738">
        <f t="shared" si="190"/>
        <v>0</v>
      </c>
      <c r="M421" s="741">
        <f>IF(E421&lt;=0,0,1/(1+E421*FinPlan!$D$708/365))</f>
        <v>1</v>
      </c>
      <c r="N421" s="664">
        <f t="shared" si="191"/>
        <v>0</v>
      </c>
      <c r="O421" s="738">
        <f t="shared" si="186"/>
        <v>0</v>
      </c>
      <c r="P421" s="754"/>
      <c r="R421">
        <f t="shared" si="192"/>
        <v>2294</v>
      </c>
      <c r="S421" s="743">
        <f t="shared" si="187"/>
        <v>0</v>
      </c>
      <c r="T421" s="744">
        <f t="shared" si="188"/>
        <v>0</v>
      </c>
      <c r="U421" s="744">
        <f t="shared" si="193"/>
        <v>0</v>
      </c>
      <c r="V421" s="745"/>
      <c r="W421">
        <f t="shared" si="207"/>
        <v>2294</v>
      </c>
      <c r="X421" s="745">
        <v>0</v>
      </c>
      <c r="Y421" s="745"/>
      <c r="Z421" s="745"/>
      <c r="AA421">
        <f t="shared" si="182"/>
        <v>1932</v>
      </c>
      <c r="AE421">
        <f t="shared" si="194"/>
        <v>1932</v>
      </c>
      <c r="AF421">
        <f t="shared" si="195"/>
        <v>11</v>
      </c>
      <c r="AG421">
        <f t="shared" si="183"/>
        <v>0</v>
      </c>
      <c r="AH421">
        <f t="shared" si="184"/>
        <v>0</v>
      </c>
      <c r="AJ421">
        <f t="shared" si="196"/>
        <v>2294</v>
      </c>
      <c r="AK421" s="594">
        <f>SUM($X$27:X421)</f>
        <v>0</v>
      </c>
      <c r="AL421" s="594">
        <f>SUM($S$27:S421)</f>
        <v>0</v>
      </c>
      <c r="AM421" s="594">
        <f t="shared" si="197"/>
        <v>0</v>
      </c>
      <c r="AN421" s="594">
        <f t="shared" si="198"/>
        <v>0</v>
      </c>
      <c r="AO421" s="594">
        <f t="shared" si="199"/>
        <v>0</v>
      </c>
      <c r="AP421" s="594">
        <f t="shared" si="204"/>
        <v>0</v>
      </c>
      <c r="AQ421">
        <f t="shared" si="200"/>
        <v>0</v>
      </c>
      <c r="AY421" s="749">
        <f>AZ421*(FinPlan!$D$710/12)</f>
        <v>0</v>
      </c>
      <c r="AZ421" s="738">
        <f>G420*FinPlan!$D$709</f>
        <v>0</v>
      </c>
      <c r="BJ421" s="736"/>
      <c r="BK421" s="610">
        <f t="shared" si="205"/>
        <v>395</v>
      </c>
      <c r="BM421" s="612">
        <f t="shared" si="208"/>
        <v>11993</v>
      </c>
      <c r="BO421" s="612">
        <f t="shared" si="209"/>
        <v>12023</v>
      </c>
      <c r="BQ421" s="610">
        <f t="shared" si="210"/>
        <v>30</v>
      </c>
      <c r="BS421">
        <f t="shared" si="206"/>
        <v>1932</v>
      </c>
      <c r="BY421">
        <f t="shared" si="201"/>
        <v>1932</v>
      </c>
    </row>
    <row r="422" spans="2:77" x14ac:dyDescent="0.2">
      <c r="B422" s="755">
        <f t="shared" si="189"/>
        <v>397</v>
      </c>
      <c r="C422" s="736">
        <f t="shared" si="202"/>
        <v>12054</v>
      </c>
      <c r="D422" s="610">
        <f t="shared" si="203"/>
        <v>396</v>
      </c>
      <c r="E422" s="737">
        <f t="shared" si="211"/>
        <v>31</v>
      </c>
      <c r="F422" s="737">
        <f>SUM($E$27:E422)</f>
        <v>12054</v>
      </c>
      <c r="G422" s="738">
        <f t="shared" si="185"/>
        <v>0</v>
      </c>
      <c r="H422" s="739">
        <f>IF(D422&lt;=FinPlan!$D$707,PPMT(FinPlan!$D$708/12,1,FinPlan!$D$707+1-D422,G421*(-1000),0)/1000,)</f>
        <v>0</v>
      </c>
      <c r="I422" s="740">
        <f>IF(D422&lt;=FinPlan!$D$707,IPMT(FinPlan!$D$708/12,1,FinPlan!$D$707,G421*(-1000),0)/1000,)</f>
        <v>0</v>
      </c>
      <c r="L422" s="738">
        <f t="shared" si="190"/>
        <v>0</v>
      </c>
      <c r="M422" s="741">
        <f>IF(E422&lt;=0,0,1/(1+E422*FinPlan!$D$708/365))</f>
        <v>1</v>
      </c>
      <c r="N422" s="664">
        <f t="shared" si="191"/>
        <v>0</v>
      </c>
      <c r="O422" s="738">
        <f t="shared" si="186"/>
        <v>0</v>
      </c>
      <c r="P422" s="754"/>
      <c r="R422">
        <f t="shared" si="192"/>
        <v>2295</v>
      </c>
      <c r="S422" s="743">
        <f t="shared" si="187"/>
        <v>0</v>
      </c>
      <c r="T422" s="744">
        <f t="shared" si="188"/>
        <v>0</v>
      </c>
      <c r="U422" s="744">
        <f t="shared" si="193"/>
        <v>0</v>
      </c>
      <c r="V422" s="745"/>
      <c r="W422">
        <f t="shared" si="207"/>
        <v>2295</v>
      </c>
      <c r="X422" s="745">
        <v>0</v>
      </c>
      <c r="Y422" s="745"/>
      <c r="Z422" s="745"/>
      <c r="AA422">
        <f t="shared" si="182"/>
        <v>1932</v>
      </c>
      <c r="AE422">
        <f t="shared" si="194"/>
        <v>1932</v>
      </c>
      <c r="AF422">
        <f t="shared" si="195"/>
        <v>12</v>
      </c>
      <c r="AG422">
        <f t="shared" si="183"/>
        <v>0</v>
      </c>
      <c r="AH422">
        <f t="shared" si="184"/>
        <v>0</v>
      </c>
      <c r="AJ422">
        <f t="shared" si="196"/>
        <v>2295</v>
      </c>
      <c r="AK422" s="594">
        <f>SUM($X$27:X422)</f>
        <v>0</v>
      </c>
      <c r="AL422" s="594">
        <f>SUM($S$27:S422)</f>
        <v>0</v>
      </c>
      <c r="AM422" s="594">
        <f t="shared" si="197"/>
        <v>0</v>
      </c>
      <c r="AN422" s="594">
        <f t="shared" si="198"/>
        <v>0</v>
      </c>
      <c r="AO422" s="594">
        <f t="shared" si="199"/>
        <v>0</v>
      </c>
      <c r="AP422" s="594">
        <f t="shared" si="204"/>
        <v>0</v>
      </c>
      <c r="AQ422">
        <f t="shared" si="200"/>
        <v>0</v>
      </c>
      <c r="AY422" s="749">
        <f>AZ422*(FinPlan!$D$710/12)</f>
        <v>0</v>
      </c>
      <c r="AZ422" s="738">
        <f>G421*FinPlan!$D$709</f>
        <v>0</v>
      </c>
      <c r="BJ422" s="736"/>
      <c r="BK422" s="610">
        <f t="shared" si="205"/>
        <v>396</v>
      </c>
      <c r="BM422" s="612">
        <f t="shared" si="208"/>
        <v>12023</v>
      </c>
      <c r="BO422" s="612">
        <f t="shared" si="209"/>
        <v>12054</v>
      </c>
      <c r="BQ422" s="610">
        <f t="shared" si="210"/>
        <v>31</v>
      </c>
      <c r="BS422">
        <f t="shared" si="206"/>
        <v>1932</v>
      </c>
      <c r="BY422">
        <f t="shared" si="201"/>
        <v>1932</v>
      </c>
    </row>
    <row r="423" spans="2:77" x14ac:dyDescent="0.2">
      <c r="B423" s="755">
        <f t="shared" si="189"/>
        <v>398</v>
      </c>
      <c r="C423" s="736">
        <f t="shared" si="202"/>
        <v>12085</v>
      </c>
      <c r="D423" s="610">
        <f t="shared" si="203"/>
        <v>397</v>
      </c>
      <c r="E423" s="737">
        <f t="shared" si="211"/>
        <v>31</v>
      </c>
      <c r="F423" s="737">
        <f>SUM($E$27:E423)</f>
        <v>12085</v>
      </c>
      <c r="G423" s="738">
        <f t="shared" si="185"/>
        <v>0</v>
      </c>
      <c r="H423" s="739">
        <f>IF(D423&lt;=FinPlan!$D$707,PPMT(FinPlan!$D$708/12,1,FinPlan!$D$707+1-D423,G422*(-1000),0)/1000,)</f>
        <v>0</v>
      </c>
      <c r="I423" s="740">
        <f>IF(D423&lt;=FinPlan!$D$707,IPMT(FinPlan!$D$708/12,1,FinPlan!$D$707,G422*(-1000),0)/1000,)</f>
        <v>0</v>
      </c>
      <c r="L423" s="738">
        <f t="shared" si="190"/>
        <v>0</v>
      </c>
      <c r="M423" s="741">
        <f>IF(E423&lt;=0,0,1/(1+E423*FinPlan!$D$708/365))</f>
        <v>1</v>
      </c>
      <c r="N423" s="664">
        <f t="shared" si="191"/>
        <v>0</v>
      </c>
      <c r="O423" s="738">
        <f t="shared" si="186"/>
        <v>0</v>
      </c>
      <c r="P423" s="754"/>
      <c r="R423">
        <f t="shared" si="192"/>
        <v>2296</v>
      </c>
      <c r="S423" s="743">
        <f t="shared" si="187"/>
        <v>0</v>
      </c>
      <c r="T423" s="744">
        <f t="shared" si="188"/>
        <v>0</v>
      </c>
      <c r="U423" s="744">
        <f t="shared" si="193"/>
        <v>0</v>
      </c>
      <c r="V423" s="745"/>
      <c r="W423">
        <f t="shared" si="207"/>
        <v>2296</v>
      </c>
      <c r="X423" s="745">
        <v>0</v>
      </c>
      <c r="Y423" s="745"/>
      <c r="Z423" s="745"/>
      <c r="AA423">
        <f t="shared" si="182"/>
        <v>1933</v>
      </c>
      <c r="AE423">
        <f t="shared" si="194"/>
        <v>1933</v>
      </c>
      <c r="AF423">
        <f t="shared" si="195"/>
        <v>1</v>
      </c>
      <c r="AG423">
        <f t="shared" si="183"/>
        <v>0</v>
      </c>
      <c r="AH423">
        <f t="shared" si="184"/>
        <v>0</v>
      </c>
      <c r="AJ423">
        <f t="shared" si="196"/>
        <v>2296</v>
      </c>
      <c r="AK423" s="594">
        <f>SUM($X$27:X423)</f>
        <v>0</v>
      </c>
      <c r="AL423" s="594">
        <f>SUM($S$27:S423)</f>
        <v>0</v>
      </c>
      <c r="AM423" s="594">
        <f t="shared" si="197"/>
        <v>0</v>
      </c>
      <c r="AN423" s="594">
        <f t="shared" si="198"/>
        <v>0</v>
      </c>
      <c r="AO423" s="594">
        <f t="shared" si="199"/>
        <v>0</v>
      </c>
      <c r="AP423" s="594">
        <f t="shared" si="204"/>
        <v>0</v>
      </c>
      <c r="AQ423">
        <f t="shared" si="200"/>
        <v>0</v>
      </c>
      <c r="AY423" s="749">
        <f>AZ423*(FinPlan!$D$710/12)</f>
        <v>0</v>
      </c>
      <c r="AZ423" s="738">
        <f>G422*FinPlan!$D$709</f>
        <v>0</v>
      </c>
      <c r="BJ423" s="736"/>
      <c r="BK423" s="610">
        <f t="shared" si="205"/>
        <v>397</v>
      </c>
      <c r="BM423" s="612">
        <f t="shared" si="208"/>
        <v>12054</v>
      </c>
      <c r="BO423" s="612">
        <f t="shared" si="209"/>
        <v>12085</v>
      </c>
      <c r="BQ423" s="610">
        <f t="shared" si="210"/>
        <v>31</v>
      </c>
      <c r="BS423">
        <f t="shared" si="206"/>
        <v>1933</v>
      </c>
      <c r="BY423">
        <f t="shared" si="201"/>
        <v>1933</v>
      </c>
    </row>
    <row r="424" spans="2:77" x14ac:dyDescent="0.2">
      <c r="B424" s="755">
        <f t="shared" si="189"/>
        <v>399</v>
      </c>
      <c r="C424" s="736">
        <f t="shared" si="202"/>
        <v>12113</v>
      </c>
      <c r="D424" s="610">
        <f t="shared" si="203"/>
        <v>398</v>
      </c>
      <c r="E424" s="737">
        <f t="shared" si="211"/>
        <v>28</v>
      </c>
      <c r="F424" s="737">
        <f>SUM($E$27:E424)</f>
        <v>12113</v>
      </c>
      <c r="G424" s="738">
        <f t="shared" si="185"/>
        <v>0</v>
      </c>
      <c r="H424" s="739">
        <f>IF(D424&lt;=FinPlan!$D$707,PPMT(FinPlan!$D$708/12,1,FinPlan!$D$707+1-D424,G423*(-1000),0)/1000,)</f>
        <v>0</v>
      </c>
      <c r="I424" s="740">
        <f>IF(D424&lt;=FinPlan!$D$707,IPMT(FinPlan!$D$708/12,1,FinPlan!$D$707,G423*(-1000),0)/1000,)</f>
        <v>0</v>
      </c>
      <c r="L424" s="738">
        <f t="shared" si="190"/>
        <v>0</v>
      </c>
      <c r="M424" s="741">
        <f>IF(E424&lt;=0,0,1/(1+E424*FinPlan!$D$708/365))</f>
        <v>1</v>
      </c>
      <c r="N424" s="664">
        <f t="shared" si="191"/>
        <v>0</v>
      </c>
      <c r="O424" s="738">
        <f t="shared" si="186"/>
        <v>0</v>
      </c>
      <c r="P424" s="754"/>
      <c r="R424">
        <f t="shared" si="192"/>
        <v>2297</v>
      </c>
      <c r="S424" s="743">
        <f t="shared" si="187"/>
        <v>0</v>
      </c>
      <c r="T424" s="744">
        <f t="shared" si="188"/>
        <v>0</v>
      </c>
      <c r="U424" s="744">
        <f t="shared" si="193"/>
        <v>0</v>
      </c>
      <c r="V424" s="745"/>
      <c r="W424">
        <f t="shared" si="207"/>
        <v>2297</v>
      </c>
      <c r="X424" s="745">
        <v>0</v>
      </c>
      <c r="Y424" s="745"/>
      <c r="Z424" s="745"/>
      <c r="AA424">
        <f t="shared" si="182"/>
        <v>1933</v>
      </c>
      <c r="AE424">
        <f t="shared" si="194"/>
        <v>1933</v>
      </c>
      <c r="AF424">
        <f t="shared" si="195"/>
        <v>2</v>
      </c>
      <c r="AG424">
        <f t="shared" si="183"/>
        <v>0</v>
      </c>
      <c r="AH424">
        <f t="shared" si="184"/>
        <v>0</v>
      </c>
      <c r="AJ424">
        <f t="shared" si="196"/>
        <v>2297</v>
      </c>
      <c r="AK424" s="594">
        <f>SUM($X$27:X424)</f>
        <v>0</v>
      </c>
      <c r="AL424" s="594">
        <f>SUM($S$27:S424)</f>
        <v>0</v>
      </c>
      <c r="AM424" s="594">
        <f t="shared" si="197"/>
        <v>0</v>
      </c>
      <c r="AN424" s="594">
        <f t="shared" si="198"/>
        <v>0</v>
      </c>
      <c r="AO424" s="594">
        <f t="shared" si="199"/>
        <v>0</v>
      </c>
      <c r="AP424" s="594">
        <f t="shared" si="204"/>
        <v>0</v>
      </c>
      <c r="AQ424">
        <f t="shared" si="200"/>
        <v>0</v>
      </c>
      <c r="AY424" s="749">
        <f>AZ424*(FinPlan!$D$710/12)</f>
        <v>0</v>
      </c>
      <c r="AZ424" s="738">
        <f>G423*FinPlan!$D$709</f>
        <v>0</v>
      </c>
      <c r="BJ424" s="736"/>
      <c r="BK424" s="610">
        <f t="shared" si="205"/>
        <v>398</v>
      </c>
      <c r="BM424" s="612">
        <f t="shared" si="208"/>
        <v>12085</v>
      </c>
      <c r="BO424" s="612">
        <f t="shared" si="209"/>
        <v>12113</v>
      </c>
      <c r="BQ424" s="610">
        <f t="shared" si="210"/>
        <v>28</v>
      </c>
      <c r="BS424">
        <f t="shared" si="206"/>
        <v>1933</v>
      </c>
      <c r="BY424">
        <f t="shared" si="201"/>
        <v>1933</v>
      </c>
    </row>
    <row r="425" spans="2:77" x14ac:dyDescent="0.2">
      <c r="B425" s="755">
        <f t="shared" si="189"/>
        <v>400</v>
      </c>
      <c r="C425" s="736">
        <f t="shared" si="202"/>
        <v>12144</v>
      </c>
      <c r="D425" s="610">
        <f t="shared" si="203"/>
        <v>399</v>
      </c>
      <c r="E425" s="737">
        <f t="shared" si="211"/>
        <v>31</v>
      </c>
      <c r="F425" s="737">
        <f>SUM($E$27:E425)</f>
        <v>12144</v>
      </c>
      <c r="G425" s="738">
        <f t="shared" si="185"/>
        <v>0</v>
      </c>
      <c r="H425" s="739">
        <f>IF(D425&lt;=FinPlan!$D$707,PPMT(FinPlan!$D$708/12,1,FinPlan!$D$707+1-D425,G424*(-1000),0)/1000,)</f>
        <v>0</v>
      </c>
      <c r="I425" s="740">
        <f>IF(D425&lt;=FinPlan!$D$707,IPMT(FinPlan!$D$708/12,1,FinPlan!$D$707,G424*(-1000),0)/1000,)</f>
        <v>0</v>
      </c>
      <c r="L425" s="738">
        <f t="shared" si="190"/>
        <v>0</v>
      </c>
      <c r="M425" s="741">
        <f>IF(E425&lt;=0,0,1/(1+E425*FinPlan!$D$708/365))</f>
        <v>1</v>
      </c>
      <c r="N425" s="664">
        <f t="shared" si="191"/>
        <v>0</v>
      </c>
      <c r="O425" s="738">
        <f t="shared" si="186"/>
        <v>0</v>
      </c>
      <c r="P425" s="754"/>
      <c r="R425">
        <f t="shared" si="192"/>
        <v>2298</v>
      </c>
      <c r="S425" s="743">
        <f t="shared" si="187"/>
        <v>0</v>
      </c>
      <c r="T425" s="744">
        <f t="shared" si="188"/>
        <v>0</v>
      </c>
      <c r="U425" s="744">
        <f t="shared" si="193"/>
        <v>0</v>
      </c>
      <c r="V425" s="745"/>
      <c r="W425">
        <f t="shared" si="207"/>
        <v>2298</v>
      </c>
      <c r="X425" s="745">
        <v>0</v>
      </c>
      <c r="Y425" s="745"/>
      <c r="Z425" s="745"/>
      <c r="AA425">
        <f t="shared" si="182"/>
        <v>1933</v>
      </c>
      <c r="AE425">
        <f t="shared" si="194"/>
        <v>1933</v>
      </c>
      <c r="AF425">
        <f t="shared" si="195"/>
        <v>3</v>
      </c>
      <c r="AG425">
        <f t="shared" si="183"/>
        <v>0</v>
      </c>
      <c r="AH425">
        <f t="shared" si="184"/>
        <v>0</v>
      </c>
      <c r="AJ425">
        <f t="shared" si="196"/>
        <v>2298</v>
      </c>
      <c r="AK425" s="594">
        <f>SUM($X$27:X425)</f>
        <v>0</v>
      </c>
      <c r="AL425" s="594">
        <f>SUM($S$27:S425)</f>
        <v>0</v>
      </c>
      <c r="AM425" s="594">
        <f t="shared" si="197"/>
        <v>0</v>
      </c>
      <c r="AN425" s="594">
        <f t="shared" si="198"/>
        <v>0</v>
      </c>
      <c r="AO425" s="594">
        <f t="shared" si="199"/>
        <v>0</v>
      </c>
      <c r="AP425" s="594">
        <f t="shared" si="204"/>
        <v>0</v>
      </c>
      <c r="AQ425">
        <f t="shared" si="200"/>
        <v>0</v>
      </c>
      <c r="AY425" s="749">
        <f>AZ425*(FinPlan!$D$710/12)</f>
        <v>0</v>
      </c>
      <c r="AZ425" s="738">
        <f>G424*FinPlan!$D$709</f>
        <v>0</v>
      </c>
      <c r="BJ425" s="736"/>
      <c r="BK425" s="610">
        <f t="shared" si="205"/>
        <v>399</v>
      </c>
      <c r="BM425" s="612">
        <f t="shared" si="208"/>
        <v>12113</v>
      </c>
      <c r="BO425" s="612">
        <f t="shared" si="209"/>
        <v>12144</v>
      </c>
      <c r="BQ425" s="610">
        <f t="shared" si="210"/>
        <v>31</v>
      </c>
      <c r="BS425">
        <f t="shared" si="206"/>
        <v>1933</v>
      </c>
      <c r="BY425">
        <f t="shared" si="201"/>
        <v>1933</v>
      </c>
    </row>
    <row r="426" spans="2:77" x14ac:dyDescent="0.2">
      <c r="B426" s="755">
        <f t="shared" si="189"/>
        <v>401</v>
      </c>
      <c r="C426" s="736">
        <f t="shared" si="202"/>
        <v>12174</v>
      </c>
      <c r="D426" s="610">
        <f t="shared" si="203"/>
        <v>400</v>
      </c>
      <c r="E426" s="737">
        <f t="shared" si="211"/>
        <v>30</v>
      </c>
      <c r="F426" s="737">
        <f>SUM($E$27:E426)</f>
        <v>12174</v>
      </c>
      <c r="G426" s="738">
        <f t="shared" si="185"/>
        <v>0</v>
      </c>
      <c r="H426" s="739">
        <f>IF(D426&lt;=FinPlan!$D$707,PPMT(FinPlan!$D$708/12,1,FinPlan!$D$707+1-D426,G425*(-1000),0)/1000,)</f>
        <v>0</v>
      </c>
      <c r="I426" s="740">
        <f>IF(D426&lt;=FinPlan!$D$707,IPMT(FinPlan!$D$708/12,1,FinPlan!$D$707,G425*(-1000),0)/1000,)</f>
        <v>0</v>
      </c>
      <c r="L426" s="738">
        <f t="shared" si="190"/>
        <v>0</v>
      </c>
      <c r="M426" s="741">
        <f>IF(E426&lt;=0,0,1/(1+E426*FinPlan!$D$708/365))</f>
        <v>1</v>
      </c>
      <c r="N426" s="664">
        <f t="shared" si="191"/>
        <v>0</v>
      </c>
      <c r="O426" s="738">
        <f t="shared" si="186"/>
        <v>0</v>
      </c>
      <c r="P426" s="754"/>
      <c r="R426">
        <f t="shared" si="192"/>
        <v>2299</v>
      </c>
      <c r="S426" s="743">
        <f t="shared" si="187"/>
        <v>0</v>
      </c>
      <c r="T426" s="744">
        <f t="shared" si="188"/>
        <v>0</v>
      </c>
      <c r="U426" s="744">
        <f t="shared" si="193"/>
        <v>0</v>
      </c>
      <c r="V426" s="745"/>
      <c r="W426">
        <f t="shared" si="207"/>
        <v>2299</v>
      </c>
      <c r="X426" s="745">
        <v>0</v>
      </c>
      <c r="Y426" s="745"/>
      <c r="Z426" s="745"/>
      <c r="AA426">
        <f t="shared" si="182"/>
        <v>1933</v>
      </c>
      <c r="AE426">
        <f t="shared" si="194"/>
        <v>1933</v>
      </c>
      <c r="AF426">
        <f t="shared" si="195"/>
        <v>4</v>
      </c>
      <c r="AG426">
        <f t="shared" si="183"/>
        <v>0</v>
      </c>
      <c r="AH426">
        <f t="shared" si="184"/>
        <v>0</v>
      </c>
      <c r="AJ426">
        <f t="shared" si="196"/>
        <v>2299</v>
      </c>
      <c r="AK426" s="594">
        <f>SUM($X$27:X426)</f>
        <v>0</v>
      </c>
      <c r="AL426" s="594">
        <f>SUM($S$27:S426)</f>
        <v>0</v>
      </c>
      <c r="AM426" s="594">
        <f t="shared" si="197"/>
        <v>0</v>
      </c>
      <c r="AN426" s="594">
        <f t="shared" si="198"/>
        <v>0</v>
      </c>
      <c r="AO426" s="594">
        <f t="shared" si="199"/>
        <v>0</v>
      </c>
      <c r="AP426" s="594">
        <f t="shared" si="204"/>
        <v>0</v>
      </c>
      <c r="AQ426">
        <f t="shared" si="200"/>
        <v>0</v>
      </c>
      <c r="AY426" s="749">
        <f>AZ426*(FinPlan!$D$710/12)</f>
        <v>0</v>
      </c>
      <c r="AZ426" s="738">
        <f>G425*FinPlan!$D$709</f>
        <v>0</v>
      </c>
      <c r="BJ426" s="736"/>
      <c r="BK426" s="610">
        <f t="shared" si="205"/>
        <v>400</v>
      </c>
      <c r="BM426" s="612">
        <f t="shared" si="208"/>
        <v>12144</v>
      </c>
      <c r="BO426" s="612">
        <f t="shared" si="209"/>
        <v>12174</v>
      </c>
      <c r="BQ426" s="610">
        <f t="shared" si="210"/>
        <v>30</v>
      </c>
      <c r="BS426">
        <f t="shared" si="206"/>
        <v>1933</v>
      </c>
      <c r="BY426">
        <f t="shared" si="201"/>
        <v>1933</v>
      </c>
    </row>
    <row r="427" spans="2:77" x14ac:dyDescent="0.2">
      <c r="B427" s="755">
        <f t="shared" si="189"/>
        <v>402</v>
      </c>
      <c r="C427" s="736">
        <f t="shared" si="202"/>
        <v>12205</v>
      </c>
      <c r="D427" s="610">
        <f t="shared" si="203"/>
        <v>401</v>
      </c>
      <c r="E427" s="737">
        <f t="shared" si="211"/>
        <v>31</v>
      </c>
      <c r="F427" s="737">
        <f>SUM($E$27:E427)</f>
        <v>12205</v>
      </c>
      <c r="G427" s="738">
        <f t="shared" si="185"/>
        <v>0</v>
      </c>
      <c r="H427" s="739">
        <f>IF(D427&lt;=FinPlan!$D$707,PPMT(FinPlan!$D$708/12,1,FinPlan!$D$707+1-D427,G426*(-1000),0)/1000,)</f>
        <v>0</v>
      </c>
      <c r="I427" s="740">
        <f>IF(D427&lt;=FinPlan!$D$707,IPMT(FinPlan!$D$708/12,1,FinPlan!$D$707,G426*(-1000),0)/1000,)</f>
        <v>0</v>
      </c>
      <c r="L427" s="738">
        <f t="shared" si="190"/>
        <v>0</v>
      </c>
      <c r="M427" s="741">
        <f>IF(E427&lt;=0,0,1/(1+E427*FinPlan!$D$708/365))</f>
        <v>1</v>
      </c>
      <c r="N427" s="664">
        <f t="shared" si="191"/>
        <v>0</v>
      </c>
      <c r="O427" s="738">
        <f t="shared" si="186"/>
        <v>0</v>
      </c>
      <c r="P427" s="754"/>
      <c r="R427">
        <f t="shared" si="192"/>
        <v>2300</v>
      </c>
      <c r="S427" s="743">
        <f t="shared" si="187"/>
        <v>0</v>
      </c>
      <c r="T427" s="744">
        <f t="shared" si="188"/>
        <v>0</v>
      </c>
      <c r="U427" s="744">
        <f t="shared" si="193"/>
        <v>0</v>
      </c>
      <c r="V427" s="745"/>
      <c r="W427">
        <f t="shared" si="207"/>
        <v>2300</v>
      </c>
      <c r="X427" s="745">
        <v>0</v>
      </c>
      <c r="Y427" s="745"/>
      <c r="Z427" s="745"/>
      <c r="AA427">
        <f t="shared" si="182"/>
        <v>1933</v>
      </c>
      <c r="AE427">
        <f t="shared" si="194"/>
        <v>1933</v>
      </c>
      <c r="AF427">
        <f t="shared" si="195"/>
        <v>5</v>
      </c>
      <c r="AG427">
        <f t="shared" si="183"/>
        <v>0</v>
      </c>
      <c r="AH427">
        <f t="shared" si="184"/>
        <v>0</v>
      </c>
      <c r="AJ427">
        <f t="shared" si="196"/>
        <v>2300</v>
      </c>
      <c r="AK427" s="594">
        <f>SUM($X$27:X427)</f>
        <v>0</v>
      </c>
      <c r="AL427" s="594">
        <f>SUM($S$27:S427)</f>
        <v>0</v>
      </c>
      <c r="AM427" s="594">
        <f t="shared" si="197"/>
        <v>0</v>
      </c>
      <c r="AN427" s="594">
        <f t="shared" si="198"/>
        <v>0</v>
      </c>
      <c r="AO427" s="594">
        <f t="shared" si="199"/>
        <v>0</v>
      </c>
      <c r="AP427" s="594">
        <f t="shared" si="204"/>
        <v>0</v>
      </c>
      <c r="AQ427">
        <f t="shared" si="200"/>
        <v>0</v>
      </c>
      <c r="AY427" s="749">
        <f>AZ427*(FinPlan!$D$710/12)</f>
        <v>0</v>
      </c>
      <c r="AZ427" s="738">
        <f>G426*FinPlan!$D$709</f>
        <v>0</v>
      </c>
      <c r="BJ427" s="736"/>
      <c r="BK427" s="610">
        <f t="shared" si="205"/>
        <v>401</v>
      </c>
      <c r="BM427" s="612">
        <f t="shared" si="208"/>
        <v>12174</v>
      </c>
      <c r="BO427" s="612">
        <f t="shared" si="209"/>
        <v>12205</v>
      </c>
      <c r="BQ427" s="610">
        <f t="shared" si="210"/>
        <v>31</v>
      </c>
      <c r="BS427">
        <f t="shared" si="206"/>
        <v>1933</v>
      </c>
      <c r="BY427">
        <f t="shared" si="201"/>
        <v>1933</v>
      </c>
    </row>
    <row r="428" spans="2:77" x14ac:dyDescent="0.2">
      <c r="B428" s="755">
        <f t="shared" si="189"/>
        <v>403</v>
      </c>
      <c r="C428" s="736">
        <f t="shared" si="202"/>
        <v>12235</v>
      </c>
      <c r="D428" s="610">
        <f t="shared" si="203"/>
        <v>402</v>
      </c>
      <c r="E428" s="737">
        <f t="shared" si="211"/>
        <v>30</v>
      </c>
      <c r="F428" s="737">
        <f>SUM($E$27:E428)</f>
        <v>12235</v>
      </c>
      <c r="G428" s="738">
        <f t="shared" si="185"/>
        <v>0</v>
      </c>
      <c r="H428" s="739">
        <f>IF(D428&lt;=FinPlan!$D$707,PPMT(FinPlan!$D$708/12,1,FinPlan!$D$707+1-D428,G427*(-1000),0)/1000,)</f>
        <v>0</v>
      </c>
      <c r="I428" s="740">
        <f>IF(D428&lt;=FinPlan!$D$707,IPMT(FinPlan!$D$708/12,1,FinPlan!$D$707,G427*(-1000),0)/1000,)</f>
        <v>0</v>
      </c>
      <c r="L428" s="738">
        <f t="shared" si="190"/>
        <v>0</v>
      </c>
      <c r="M428" s="741">
        <f>IF(E428&lt;=0,0,1/(1+E428*FinPlan!$D$708/365))</f>
        <v>1</v>
      </c>
      <c r="N428" s="664">
        <f t="shared" si="191"/>
        <v>0</v>
      </c>
      <c r="O428" s="738">
        <f t="shared" si="186"/>
        <v>0</v>
      </c>
      <c r="P428" s="754"/>
      <c r="R428">
        <f t="shared" si="192"/>
        <v>2301</v>
      </c>
      <c r="S428" s="743">
        <f t="shared" si="187"/>
        <v>0</v>
      </c>
      <c r="T428" s="744">
        <f t="shared" si="188"/>
        <v>0</v>
      </c>
      <c r="U428" s="744">
        <f t="shared" si="193"/>
        <v>0</v>
      </c>
      <c r="V428" s="745"/>
      <c r="W428">
        <f t="shared" si="207"/>
        <v>2301</v>
      </c>
      <c r="X428" s="745">
        <v>0</v>
      </c>
      <c r="Y428" s="745"/>
      <c r="Z428" s="745"/>
      <c r="AA428">
        <f t="shared" si="182"/>
        <v>1933</v>
      </c>
      <c r="AE428">
        <f t="shared" si="194"/>
        <v>1933</v>
      </c>
      <c r="AF428">
        <f t="shared" si="195"/>
        <v>6</v>
      </c>
      <c r="AG428">
        <f t="shared" si="183"/>
        <v>0</v>
      </c>
      <c r="AH428">
        <f t="shared" si="184"/>
        <v>0</v>
      </c>
      <c r="AJ428">
        <f t="shared" si="196"/>
        <v>2301</v>
      </c>
      <c r="AK428" s="594">
        <f>SUM($X$27:X428)</f>
        <v>0</v>
      </c>
      <c r="AL428" s="594">
        <f>SUM($S$27:S428)</f>
        <v>0</v>
      </c>
      <c r="AM428" s="594">
        <f t="shared" si="197"/>
        <v>0</v>
      </c>
      <c r="AN428" s="594">
        <f t="shared" si="198"/>
        <v>0</v>
      </c>
      <c r="AO428" s="594">
        <f t="shared" si="199"/>
        <v>0</v>
      </c>
      <c r="AP428" s="594">
        <f t="shared" si="204"/>
        <v>0</v>
      </c>
      <c r="AQ428">
        <f t="shared" si="200"/>
        <v>0</v>
      </c>
      <c r="AY428" s="749">
        <f>AZ428*(FinPlan!$D$710/12)</f>
        <v>0</v>
      </c>
      <c r="AZ428" s="738">
        <f>G427*FinPlan!$D$709</f>
        <v>0</v>
      </c>
      <c r="BJ428" s="736"/>
      <c r="BK428" s="610">
        <f t="shared" si="205"/>
        <v>402</v>
      </c>
      <c r="BM428" s="612">
        <f t="shared" si="208"/>
        <v>12205</v>
      </c>
      <c r="BO428" s="612">
        <f t="shared" si="209"/>
        <v>12235</v>
      </c>
      <c r="BQ428" s="610">
        <f t="shared" si="210"/>
        <v>30</v>
      </c>
      <c r="BS428">
        <f t="shared" si="206"/>
        <v>1933</v>
      </c>
      <c r="BY428">
        <f t="shared" si="201"/>
        <v>1933</v>
      </c>
    </row>
    <row r="429" spans="2:77" x14ac:dyDescent="0.2">
      <c r="B429" s="755">
        <f t="shared" si="189"/>
        <v>404</v>
      </c>
      <c r="C429" s="736">
        <f t="shared" si="202"/>
        <v>12266</v>
      </c>
      <c r="D429" s="610">
        <f t="shared" si="203"/>
        <v>403</v>
      </c>
      <c r="E429" s="737">
        <f t="shared" si="211"/>
        <v>31</v>
      </c>
      <c r="F429" s="737">
        <f>SUM($E$27:E429)</f>
        <v>12266</v>
      </c>
      <c r="G429" s="738">
        <f t="shared" si="185"/>
        <v>0</v>
      </c>
      <c r="H429" s="739">
        <f>IF(D429&lt;=FinPlan!$D$707,PPMT(FinPlan!$D$708/12,1,FinPlan!$D$707+1-D429,G428*(-1000),0)/1000,)</f>
        <v>0</v>
      </c>
      <c r="I429" s="740">
        <f>IF(D429&lt;=FinPlan!$D$707,IPMT(FinPlan!$D$708/12,1,FinPlan!$D$707,G428*(-1000),0)/1000,)</f>
        <v>0</v>
      </c>
      <c r="L429" s="738">
        <f t="shared" si="190"/>
        <v>0</v>
      </c>
      <c r="M429" s="741">
        <f>IF(E429&lt;=0,0,1/(1+E429*FinPlan!$D$708/365))</f>
        <v>1</v>
      </c>
      <c r="N429" s="664">
        <f t="shared" si="191"/>
        <v>0</v>
      </c>
      <c r="O429" s="738">
        <f t="shared" si="186"/>
        <v>0</v>
      </c>
      <c r="P429" s="754"/>
      <c r="R429">
        <f t="shared" si="192"/>
        <v>2302</v>
      </c>
      <c r="S429" s="743">
        <f t="shared" si="187"/>
        <v>0</v>
      </c>
      <c r="T429" s="744">
        <f t="shared" si="188"/>
        <v>0</v>
      </c>
      <c r="U429" s="744">
        <f t="shared" si="193"/>
        <v>0</v>
      </c>
      <c r="V429" s="745"/>
      <c r="W429">
        <f t="shared" si="207"/>
        <v>2302</v>
      </c>
      <c r="X429" s="745">
        <v>0</v>
      </c>
      <c r="Y429" s="745"/>
      <c r="Z429" s="745"/>
      <c r="AA429">
        <f t="shared" si="182"/>
        <v>1933</v>
      </c>
      <c r="AE429">
        <f t="shared" si="194"/>
        <v>1933</v>
      </c>
      <c r="AF429">
        <f t="shared" si="195"/>
        <v>7</v>
      </c>
      <c r="AG429">
        <f t="shared" si="183"/>
        <v>0</v>
      </c>
      <c r="AH429">
        <f t="shared" si="184"/>
        <v>0</v>
      </c>
      <c r="AJ429">
        <f t="shared" si="196"/>
        <v>2302</v>
      </c>
      <c r="AK429" s="594">
        <f>SUM($X$27:X429)</f>
        <v>0</v>
      </c>
      <c r="AL429" s="594">
        <f>SUM($S$27:S429)</f>
        <v>0</v>
      </c>
      <c r="AM429" s="594">
        <f t="shared" si="197"/>
        <v>0</v>
      </c>
      <c r="AN429" s="594">
        <f t="shared" si="198"/>
        <v>0</v>
      </c>
      <c r="AO429" s="594">
        <f t="shared" si="199"/>
        <v>0</v>
      </c>
      <c r="AP429" s="594">
        <f t="shared" si="204"/>
        <v>0</v>
      </c>
      <c r="AQ429">
        <f t="shared" si="200"/>
        <v>0</v>
      </c>
      <c r="AY429" s="749">
        <f>AZ429*(FinPlan!$D$710/12)</f>
        <v>0</v>
      </c>
      <c r="AZ429" s="738">
        <f>G428*FinPlan!$D$709</f>
        <v>0</v>
      </c>
      <c r="BJ429" s="736"/>
      <c r="BK429" s="610">
        <f t="shared" si="205"/>
        <v>403</v>
      </c>
      <c r="BM429" s="612">
        <f t="shared" si="208"/>
        <v>12235</v>
      </c>
      <c r="BO429" s="612">
        <f t="shared" si="209"/>
        <v>12266</v>
      </c>
      <c r="BQ429" s="610">
        <f t="shared" si="210"/>
        <v>31</v>
      </c>
      <c r="BS429">
        <f t="shared" si="206"/>
        <v>1933</v>
      </c>
      <c r="BY429">
        <f t="shared" si="201"/>
        <v>1933</v>
      </c>
    </row>
    <row r="430" spans="2:77" x14ac:dyDescent="0.2">
      <c r="B430" s="755">
        <f t="shared" si="189"/>
        <v>405</v>
      </c>
      <c r="C430" s="736">
        <f t="shared" si="202"/>
        <v>12297</v>
      </c>
      <c r="D430" s="610">
        <f t="shared" si="203"/>
        <v>404</v>
      </c>
      <c r="E430" s="737">
        <f t="shared" si="211"/>
        <v>31</v>
      </c>
      <c r="F430" s="737">
        <f>SUM($E$27:E430)</f>
        <v>12297</v>
      </c>
      <c r="G430" s="738">
        <f t="shared" si="185"/>
        <v>0</v>
      </c>
      <c r="H430" s="739">
        <f>IF(D430&lt;=FinPlan!$D$707,PPMT(FinPlan!$D$708/12,1,FinPlan!$D$707+1-D430,G429*(-1000),0)/1000,)</f>
        <v>0</v>
      </c>
      <c r="I430" s="740">
        <f>IF(D430&lt;=FinPlan!$D$707,IPMT(FinPlan!$D$708/12,1,FinPlan!$D$707,G429*(-1000),0)/1000,)</f>
        <v>0</v>
      </c>
      <c r="L430" s="738">
        <f t="shared" si="190"/>
        <v>0</v>
      </c>
      <c r="M430" s="741">
        <f>IF(E430&lt;=0,0,1/(1+E430*FinPlan!$D$708/365))</f>
        <v>1</v>
      </c>
      <c r="N430" s="664">
        <f t="shared" si="191"/>
        <v>0</v>
      </c>
      <c r="O430" s="738">
        <f t="shared" si="186"/>
        <v>0</v>
      </c>
      <c r="P430" s="754"/>
      <c r="R430">
        <f t="shared" si="192"/>
        <v>2303</v>
      </c>
      <c r="S430" s="743">
        <f t="shared" si="187"/>
        <v>0</v>
      </c>
      <c r="T430" s="744">
        <f t="shared" si="188"/>
        <v>0</v>
      </c>
      <c r="U430" s="744">
        <f t="shared" si="193"/>
        <v>0</v>
      </c>
      <c r="V430" s="745"/>
      <c r="W430">
        <f t="shared" si="207"/>
        <v>2303</v>
      </c>
      <c r="X430" s="745">
        <v>0</v>
      </c>
      <c r="Y430" s="745"/>
      <c r="Z430" s="745"/>
      <c r="AA430">
        <f t="shared" si="182"/>
        <v>1933</v>
      </c>
      <c r="AE430">
        <f t="shared" si="194"/>
        <v>1933</v>
      </c>
      <c r="AF430">
        <f t="shared" si="195"/>
        <v>8</v>
      </c>
      <c r="AG430">
        <f t="shared" si="183"/>
        <v>0</v>
      </c>
      <c r="AH430">
        <f t="shared" si="184"/>
        <v>0</v>
      </c>
      <c r="AJ430">
        <f t="shared" si="196"/>
        <v>2303</v>
      </c>
      <c r="AK430" s="594">
        <f>SUM($X$27:X430)</f>
        <v>0</v>
      </c>
      <c r="AL430" s="594">
        <f>SUM($S$27:S430)</f>
        <v>0</v>
      </c>
      <c r="AM430" s="594">
        <f t="shared" si="197"/>
        <v>0</v>
      </c>
      <c r="AN430" s="594">
        <f t="shared" si="198"/>
        <v>0</v>
      </c>
      <c r="AO430" s="594">
        <f t="shared" si="199"/>
        <v>0</v>
      </c>
      <c r="AP430" s="594">
        <f t="shared" si="204"/>
        <v>0</v>
      </c>
      <c r="AQ430">
        <f t="shared" si="200"/>
        <v>0</v>
      </c>
      <c r="AY430" s="749">
        <f>AZ430*(FinPlan!$D$710/12)</f>
        <v>0</v>
      </c>
      <c r="AZ430" s="738">
        <f>G429*FinPlan!$D$709</f>
        <v>0</v>
      </c>
      <c r="BJ430" s="736"/>
      <c r="BK430" s="610">
        <f t="shared" si="205"/>
        <v>404</v>
      </c>
      <c r="BM430" s="612">
        <f t="shared" si="208"/>
        <v>12266</v>
      </c>
      <c r="BO430" s="612">
        <f t="shared" si="209"/>
        <v>12297</v>
      </c>
      <c r="BQ430" s="610">
        <f t="shared" si="210"/>
        <v>31</v>
      </c>
      <c r="BS430">
        <f t="shared" si="206"/>
        <v>1933</v>
      </c>
      <c r="BY430">
        <f t="shared" si="201"/>
        <v>1933</v>
      </c>
    </row>
    <row r="431" spans="2:77" x14ac:dyDescent="0.2">
      <c r="H431" s="598"/>
      <c r="I431" s="598"/>
      <c r="V431" s="745"/>
      <c r="W431" s="745"/>
      <c r="X431" s="745"/>
      <c r="Y431" s="745"/>
      <c r="Z431" s="745"/>
      <c r="AP431" s="594"/>
      <c r="BK431" s="610">
        <f t="shared" si="205"/>
        <v>405</v>
      </c>
      <c r="BM431" s="612">
        <f t="shared" si="208"/>
        <v>12297</v>
      </c>
    </row>
    <row r="432" spans="2:77" x14ac:dyDescent="0.2">
      <c r="B432" t="s">
        <v>1158</v>
      </c>
      <c r="H432" s="598"/>
      <c r="I432" s="598"/>
      <c r="V432" s="745"/>
      <c r="W432" s="745"/>
      <c r="X432" s="745"/>
      <c r="Y432" s="745"/>
      <c r="Z432" s="745"/>
      <c r="AP432" s="594"/>
    </row>
    <row r="433" spans="3:42" x14ac:dyDescent="0.2">
      <c r="C433" s="659" t="s">
        <v>1159</v>
      </c>
      <c r="H433" s="598"/>
      <c r="I433" s="598"/>
      <c r="V433" s="745"/>
      <c r="W433" s="745"/>
      <c r="X433" s="745"/>
      <c r="Y433" s="745"/>
      <c r="Z433" s="745"/>
      <c r="AP433" s="594"/>
    </row>
    <row r="434" spans="3:42" x14ac:dyDescent="0.2">
      <c r="H434" s="598"/>
      <c r="I434" s="598"/>
      <c r="V434" s="745"/>
      <c r="W434" s="745"/>
      <c r="X434" s="745"/>
      <c r="Y434" s="745"/>
      <c r="Z434" s="745"/>
      <c r="AP434" s="594"/>
    </row>
    <row r="435" spans="3:42" x14ac:dyDescent="0.2">
      <c r="H435" s="598"/>
      <c r="I435" s="598"/>
      <c r="V435" s="745"/>
      <c r="W435" s="745"/>
      <c r="X435" s="745"/>
      <c r="Y435" s="745"/>
      <c r="Z435" s="745"/>
      <c r="AP435" s="594"/>
    </row>
    <row r="436" spans="3:42" x14ac:dyDescent="0.2">
      <c r="H436" s="598"/>
      <c r="I436" s="598"/>
      <c r="S436" s="598"/>
      <c r="T436" s="745"/>
      <c r="U436" s="594"/>
      <c r="V436" s="745"/>
      <c r="W436" s="745"/>
      <c r="X436" s="745"/>
      <c r="Y436" s="745"/>
      <c r="Z436" s="745"/>
      <c r="AP436" s="594"/>
    </row>
    <row r="437" spans="3:42" x14ac:dyDescent="0.2">
      <c r="H437" s="598"/>
      <c r="I437" s="598"/>
      <c r="S437" s="598"/>
      <c r="T437" s="745"/>
      <c r="U437" s="594"/>
      <c r="V437" s="745"/>
      <c r="W437" s="745"/>
      <c r="X437" s="745"/>
      <c r="Y437" s="745"/>
      <c r="Z437" s="745"/>
      <c r="AP437" s="594"/>
    </row>
    <row r="438" spans="3:42" x14ac:dyDescent="0.2">
      <c r="H438" s="598"/>
      <c r="I438" s="598"/>
      <c r="S438" s="598"/>
      <c r="T438" s="745"/>
      <c r="U438" s="594"/>
      <c r="V438" s="745"/>
      <c r="W438" s="745"/>
      <c r="X438" s="745"/>
      <c r="Y438" s="745"/>
      <c r="Z438" s="745"/>
      <c r="AP438" s="594"/>
    </row>
    <row r="439" spans="3:42" x14ac:dyDescent="0.2">
      <c r="H439" s="598"/>
      <c r="I439" s="598"/>
      <c r="S439" s="598"/>
      <c r="T439" s="745"/>
      <c r="U439" s="594"/>
      <c r="V439" s="745"/>
      <c r="W439" s="745"/>
      <c r="X439" s="745"/>
      <c r="Y439" s="745"/>
      <c r="Z439" s="745"/>
      <c r="AP439" s="594"/>
    </row>
    <row r="440" spans="3:42" x14ac:dyDescent="0.2">
      <c r="H440" s="598"/>
      <c r="I440" s="598"/>
      <c r="S440" s="598"/>
      <c r="T440" s="745"/>
      <c r="U440" s="594"/>
      <c r="V440" s="745"/>
      <c r="W440" s="745"/>
      <c r="X440" s="745"/>
      <c r="Y440" s="745"/>
      <c r="Z440" s="745"/>
      <c r="AP440" s="594"/>
    </row>
    <row r="441" spans="3:42" x14ac:dyDescent="0.2">
      <c r="H441" s="598"/>
      <c r="I441" s="598"/>
      <c r="S441" s="598"/>
      <c r="T441" s="745"/>
      <c r="U441" s="594"/>
      <c r="V441" s="745"/>
      <c r="W441" s="745"/>
      <c r="X441" s="745"/>
      <c r="Y441" s="745"/>
      <c r="Z441" s="745"/>
      <c r="AP441" s="594"/>
    </row>
    <row r="442" spans="3:42" x14ac:dyDescent="0.2">
      <c r="H442" s="598"/>
      <c r="I442" s="598"/>
      <c r="S442" s="598"/>
      <c r="T442" s="745"/>
      <c r="U442" s="594"/>
      <c r="V442" s="745"/>
      <c r="W442" s="745"/>
      <c r="X442" s="745"/>
      <c r="Y442" s="745"/>
      <c r="Z442" s="745"/>
      <c r="AP442" s="594"/>
    </row>
    <row r="443" spans="3:42" x14ac:dyDescent="0.2">
      <c r="H443" s="598"/>
      <c r="I443" s="598"/>
      <c r="S443" s="598"/>
      <c r="T443" s="745"/>
      <c r="U443" s="594"/>
      <c r="V443" s="745"/>
      <c r="W443" s="745"/>
      <c r="X443" s="745"/>
      <c r="Y443" s="745"/>
      <c r="Z443" s="745"/>
      <c r="AP443" s="594"/>
    </row>
    <row r="444" spans="3:42" x14ac:dyDescent="0.2">
      <c r="H444" s="598"/>
      <c r="I444" s="598"/>
      <c r="S444" s="598"/>
      <c r="T444" s="745"/>
      <c r="U444" s="594"/>
      <c r="V444" s="745"/>
      <c r="W444" s="745"/>
      <c r="X444" s="745"/>
      <c r="Y444" s="745"/>
      <c r="Z444" s="745"/>
      <c r="AP444" s="594"/>
    </row>
    <row r="445" spans="3:42" x14ac:dyDescent="0.2">
      <c r="AP445" s="594"/>
    </row>
    <row r="446" spans="3:42" x14ac:dyDescent="0.2">
      <c r="AP446" s="594"/>
    </row>
    <row r="447" spans="3:42" x14ac:dyDescent="0.2">
      <c r="AP447" s="594"/>
    </row>
    <row r="448" spans="3:42" x14ac:dyDescent="0.2">
      <c r="AP448" s="594"/>
    </row>
    <row r="449" spans="42:42" x14ac:dyDescent="0.2">
      <c r="AP449" s="594"/>
    </row>
    <row r="450" spans="42:42" x14ac:dyDescent="0.2">
      <c r="AP450" s="594"/>
    </row>
    <row r="451" spans="42:42" x14ac:dyDescent="0.2">
      <c r="AP451" s="594"/>
    </row>
    <row r="452" spans="42:42" x14ac:dyDescent="0.2">
      <c r="AP452" s="594"/>
    </row>
    <row r="453" spans="42:42" x14ac:dyDescent="0.2">
      <c r="AP453" s="594"/>
    </row>
    <row r="454" spans="42:42" x14ac:dyDescent="0.2">
      <c r="AP454" s="594"/>
    </row>
    <row r="455" spans="42:42" x14ac:dyDescent="0.2">
      <c r="AP455" s="594"/>
    </row>
    <row r="456" spans="42:42" x14ac:dyDescent="0.2">
      <c r="AP456" s="594"/>
    </row>
    <row r="457" spans="42:42" x14ac:dyDescent="0.2">
      <c r="AP457" s="594"/>
    </row>
    <row r="458" spans="42:42" x14ac:dyDescent="0.2">
      <c r="AP458" s="594"/>
    </row>
    <row r="459" spans="42:42" x14ac:dyDescent="0.2">
      <c r="AP459" s="594"/>
    </row>
    <row r="460" spans="42:42" x14ac:dyDescent="0.2">
      <c r="AP460" s="594"/>
    </row>
    <row r="461" spans="42:42" x14ac:dyDescent="0.2">
      <c r="AP461" s="594"/>
    </row>
    <row r="462" spans="42:42" x14ac:dyDescent="0.2">
      <c r="AP462" s="594"/>
    </row>
    <row r="463" spans="42:42" x14ac:dyDescent="0.2">
      <c r="AP463" s="594"/>
    </row>
    <row r="464" spans="42:42" x14ac:dyDescent="0.2">
      <c r="AP464" s="594"/>
    </row>
    <row r="465" spans="42:42" x14ac:dyDescent="0.2">
      <c r="AP465" s="594"/>
    </row>
    <row r="466" spans="42:42" x14ac:dyDescent="0.2">
      <c r="AP466" s="594"/>
    </row>
    <row r="467" spans="42:42" x14ac:dyDescent="0.2">
      <c r="AP467" s="594"/>
    </row>
    <row r="468" spans="42:42" x14ac:dyDescent="0.2">
      <c r="AP468" s="594"/>
    </row>
    <row r="469" spans="42:42" x14ac:dyDescent="0.2">
      <c r="AP469" s="594"/>
    </row>
    <row r="470" spans="42:42" x14ac:dyDescent="0.2">
      <c r="AP470" s="594"/>
    </row>
    <row r="471" spans="42:42" x14ac:dyDescent="0.2">
      <c r="AP471" s="594"/>
    </row>
    <row r="472" spans="42:42" x14ac:dyDescent="0.2">
      <c r="AP472" s="594"/>
    </row>
    <row r="473" spans="42:42" x14ac:dyDescent="0.2">
      <c r="AP473" s="594"/>
    </row>
    <row r="474" spans="42:42" x14ac:dyDescent="0.2">
      <c r="AP474" s="594"/>
    </row>
    <row r="475" spans="42:42" x14ac:dyDescent="0.2">
      <c r="AP475" s="594"/>
    </row>
    <row r="476" spans="42:42" x14ac:dyDescent="0.2">
      <c r="AP476" s="594"/>
    </row>
    <row r="477" spans="42:42" x14ac:dyDescent="0.2">
      <c r="AP477" s="594"/>
    </row>
  </sheetData>
  <sheetProtection algorithmName="SHA-512" hashValue="zMOz0nEuoRZowRSi5PP2UTziFp613YM0KJhqdvb6Sk2TIRKPI6TFSYQT78T5xBgpD4oP7Bj88sN2Z6b5XLEudg==" saltValue="PxKTrc+fGFk5Q0+gul0V8A==" spinCount="100000" sheet="1" objects="1" scenarios="1"/>
  <mergeCells count="7">
    <mergeCell ref="AE21:AH21"/>
    <mergeCell ref="AJ21:AQ21"/>
    <mergeCell ref="G22:G23"/>
    <mergeCell ref="H22:O22"/>
    <mergeCell ref="M5:O5"/>
    <mergeCell ref="H20:L20"/>
    <mergeCell ref="M20:O20"/>
  </mergeCells>
  <conditionalFormatting sqref="C27:C430 BJ27:BJ430">
    <cfRule type="cellIs" dxfId="9" priority="1" stopIfTrue="1" operator="between">
      <formula>$M$1002</formula>
      <formula>$O$1002</formula>
    </cfRule>
  </conditionalFormatting>
  <conditionalFormatting sqref="G26:G430 AY27:AY430">
    <cfRule type="cellIs" dxfId="8" priority="3" stopIfTrue="1" operator="lessThan">
      <formula>0</formula>
    </cfRule>
  </conditionalFormatting>
  <conditionalFormatting sqref="I27:I430 AZ27:AZ430">
    <cfRule type="cellIs" dxfId="7" priority="4" stopIfTrue="1" operator="lessThan">
      <formula>0</formula>
    </cfRule>
  </conditionalFormatting>
  <conditionalFormatting sqref="L27:L430 O27:P430">
    <cfRule type="cellIs" dxfId="6" priority="2" stopIfTrue="1" operator="lessThan">
      <formula>0</formula>
    </cfRule>
  </conditionalFormatting>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E113"/>
  <sheetViews>
    <sheetView showGridLines="0" zoomScale="75" workbookViewId="0">
      <selection activeCell="F57" sqref="F57"/>
    </sheetView>
  </sheetViews>
  <sheetFormatPr defaultRowHeight="18" customHeight="1" x14ac:dyDescent="0.2"/>
  <cols>
    <col min="1" max="1" width="5.140625" style="294" customWidth="1"/>
    <col min="2" max="2" width="7.140625" style="294" customWidth="1"/>
    <col min="3" max="3" width="88.28515625" style="294" customWidth="1"/>
    <col min="4" max="95" width="14.85546875" style="294" customWidth="1"/>
    <col min="96" max="256" width="9.140625" style="294"/>
    <col min="257" max="257" width="5.140625" style="294" customWidth="1"/>
    <col min="258" max="258" width="7.140625" style="294" customWidth="1"/>
    <col min="259" max="259" width="88.28515625" style="294" customWidth="1"/>
    <col min="260" max="351" width="14.85546875" style="294" customWidth="1"/>
    <col min="352" max="512" width="9.140625" style="294"/>
    <col min="513" max="513" width="5.140625" style="294" customWidth="1"/>
    <col min="514" max="514" width="7.140625" style="294" customWidth="1"/>
    <col min="515" max="515" width="88.28515625" style="294" customWidth="1"/>
    <col min="516" max="607" width="14.85546875" style="294" customWidth="1"/>
    <col min="608" max="768" width="9.140625" style="294"/>
    <col min="769" max="769" width="5.140625" style="294" customWidth="1"/>
    <col min="770" max="770" width="7.140625" style="294" customWidth="1"/>
    <col min="771" max="771" width="88.28515625" style="294" customWidth="1"/>
    <col min="772" max="863" width="14.85546875" style="294" customWidth="1"/>
    <col min="864" max="1024" width="9.140625" style="294"/>
    <col min="1025" max="1025" width="5.140625" style="294" customWidth="1"/>
    <col min="1026" max="1026" width="7.140625" style="294" customWidth="1"/>
    <col min="1027" max="1027" width="88.28515625" style="294" customWidth="1"/>
    <col min="1028" max="1119" width="14.85546875" style="294" customWidth="1"/>
    <col min="1120" max="1280" width="9.140625" style="294"/>
    <col min="1281" max="1281" width="5.140625" style="294" customWidth="1"/>
    <col min="1282" max="1282" width="7.140625" style="294" customWidth="1"/>
    <col min="1283" max="1283" width="88.28515625" style="294" customWidth="1"/>
    <col min="1284" max="1375" width="14.85546875" style="294" customWidth="1"/>
    <col min="1376" max="1536" width="9.140625" style="294"/>
    <col min="1537" max="1537" width="5.140625" style="294" customWidth="1"/>
    <col min="1538" max="1538" width="7.140625" style="294" customWidth="1"/>
    <col min="1539" max="1539" width="88.28515625" style="294" customWidth="1"/>
    <col min="1540" max="1631" width="14.85546875" style="294" customWidth="1"/>
    <col min="1632" max="1792" width="9.140625" style="294"/>
    <col min="1793" max="1793" width="5.140625" style="294" customWidth="1"/>
    <col min="1794" max="1794" width="7.140625" style="294" customWidth="1"/>
    <col min="1795" max="1795" width="88.28515625" style="294" customWidth="1"/>
    <col min="1796" max="1887" width="14.85546875" style="294" customWidth="1"/>
    <col min="1888" max="2048" width="9.140625" style="294"/>
    <col min="2049" max="2049" width="5.140625" style="294" customWidth="1"/>
    <col min="2050" max="2050" width="7.140625" style="294" customWidth="1"/>
    <col min="2051" max="2051" width="88.28515625" style="294" customWidth="1"/>
    <col min="2052" max="2143" width="14.85546875" style="294" customWidth="1"/>
    <col min="2144" max="2304" width="9.140625" style="294"/>
    <col min="2305" max="2305" width="5.140625" style="294" customWidth="1"/>
    <col min="2306" max="2306" width="7.140625" style="294" customWidth="1"/>
    <col min="2307" max="2307" width="88.28515625" style="294" customWidth="1"/>
    <col min="2308" max="2399" width="14.85546875" style="294" customWidth="1"/>
    <col min="2400" max="2560" width="9.140625" style="294"/>
    <col min="2561" max="2561" width="5.140625" style="294" customWidth="1"/>
    <col min="2562" max="2562" width="7.140625" style="294" customWidth="1"/>
    <col min="2563" max="2563" width="88.28515625" style="294" customWidth="1"/>
    <col min="2564" max="2655" width="14.85546875" style="294" customWidth="1"/>
    <col min="2656" max="2816" width="9.140625" style="294"/>
    <col min="2817" max="2817" width="5.140625" style="294" customWidth="1"/>
    <col min="2818" max="2818" width="7.140625" style="294" customWidth="1"/>
    <col min="2819" max="2819" width="88.28515625" style="294" customWidth="1"/>
    <col min="2820" max="2911" width="14.85546875" style="294" customWidth="1"/>
    <col min="2912" max="3072" width="9.140625" style="294"/>
    <col min="3073" max="3073" width="5.140625" style="294" customWidth="1"/>
    <col min="3074" max="3074" width="7.140625" style="294" customWidth="1"/>
    <col min="3075" max="3075" width="88.28515625" style="294" customWidth="1"/>
    <col min="3076" max="3167" width="14.85546875" style="294" customWidth="1"/>
    <col min="3168" max="3328" width="9.140625" style="294"/>
    <col min="3329" max="3329" width="5.140625" style="294" customWidth="1"/>
    <col min="3330" max="3330" width="7.140625" style="294" customWidth="1"/>
    <col min="3331" max="3331" width="88.28515625" style="294" customWidth="1"/>
    <col min="3332" max="3423" width="14.85546875" style="294" customWidth="1"/>
    <col min="3424" max="3584" width="9.140625" style="294"/>
    <col min="3585" max="3585" width="5.140625" style="294" customWidth="1"/>
    <col min="3586" max="3586" width="7.140625" style="294" customWidth="1"/>
    <col min="3587" max="3587" width="88.28515625" style="294" customWidth="1"/>
    <col min="3588" max="3679" width="14.85546875" style="294" customWidth="1"/>
    <col min="3680" max="3840" width="9.140625" style="294"/>
    <col min="3841" max="3841" width="5.140625" style="294" customWidth="1"/>
    <col min="3842" max="3842" width="7.140625" style="294" customWidth="1"/>
    <col min="3843" max="3843" width="88.28515625" style="294" customWidth="1"/>
    <col min="3844" max="3935" width="14.85546875" style="294" customWidth="1"/>
    <col min="3936" max="4096" width="9.140625" style="294"/>
    <col min="4097" max="4097" width="5.140625" style="294" customWidth="1"/>
    <col min="4098" max="4098" width="7.140625" style="294" customWidth="1"/>
    <col min="4099" max="4099" width="88.28515625" style="294" customWidth="1"/>
    <col min="4100" max="4191" width="14.85546875" style="294" customWidth="1"/>
    <col min="4192" max="4352" width="9.140625" style="294"/>
    <col min="4353" max="4353" width="5.140625" style="294" customWidth="1"/>
    <col min="4354" max="4354" width="7.140625" style="294" customWidth="1"/>
    <col min="4355" max="4355" width="88.28515625" style="294" customWidth="1"/>
    <col min="4356" max="4447" width="14.85546875" style="294" customWidth="1"/>
    <col min="4448" max="4608" width="9.140625" style="294"/>
    <col min="4609" max="4609" width="5.140625" style="294" customWidth="1"/>
    <col min="4610" max="4610" width="7.140625" style="294" customWidth="1"/>
    <col min="4611" max="4611" width="88.28515625" style="294" customWidth="1"/>
    <col min="4612" max="4703" width="14.85546875" style="294" customWidth="1"/>
    <col min="4704" max="4864" width="9.140625" style="294"/>
    <col min="4865" max="4865" width="5.140625" style="294" customWidth="1"/>
    <col min="4866" max="4866" width="7.140625" style="294" customWidth="1"/>
    <col min="4867" max="4867" width="88.28515625" style="294" customWidth="1"/>
    <col min="4868" max="4959" width="14.85546875" style="294" customWidth="1"/>
    <col min="4960" max="5120" width="9.140625" style="294"/>
    <col min="5121" max="5121" width="5.140625" style="294" customWidth="1"/>
    <col min="5122" max="5122" width="7.140625" style="294" customWidth="1"/>
    <col min="5123" max="5123" width="88.28515625" style="294" customWidth="1"/>
    <col min="5124" max="5215" width="14.85546875" style="294" customWidth="1"/>
    <col min="5216" max="5376" width="9.140625" style="294"/>
    <col min="5377" max="5377" width="5.140625" style="294" customWidth="1"/>
    <col min="5378" max="5378" width="7.140625" style="294" customWidth="1"/>
    <col min="5379" max="5379" width="88.28515625" style="294" customWidth="1"/>
    <col min="5380" max="5471" width="14.85546875" style="294" customWidth="1"/>
    <col min="5472" max="5632" width="9.140625" style="294"/>
    <col min="5633" max="5633" width="5.140625" style="294" customWidth="1"/>
    <col min="5634" max="5634" width="7.140625" style="294" customWidth="1"/>
    <col min="5635" max="5635" width="88.28515625" style="294" customWidth="1"/>
    <col min="5636" max="5727" width="14.85546875" style="294" customWidth="1"/>
    <col min="5728" max="5888" width="9.140625" style="294"/>
    <col min="5889" max="5889" width="5.140625" style="294" customWidth="1"/>
    <col min="5890" max="5890" width="7.140625" style="294" customWidth="1"/>
    <col min="5891" max="5891" width="88.28515625" style="294" customWidth="1"/>
    <col min="5892" max="5983" width="14.85546875" style="294" customWidth="1"/>
    <col min="5984" max="6144" width="9.140625" style="294"/>
    <col min="6145" max="6145" width="5.140625" style="294" customWidth="1"/>
    <col min="6146" max="6146" width="7.140625" style="294" customWidth="1"/>
    <col min="6147" max="6147" width="88.28515625" style="294" customWidth="1"/>
    <col min="6148" max="6239" width="14.85546875" style="294" customWidth="1"/>
    <col min="6240" max="6400" width="9.140625" style="294"/>
    <col min="6401" max="6401" width="5.140625" style="294" customWidth="1"/>
    <col min="6402" max="6402" width="7.140625" style="294" customWidth="1"/>
    <col min="6403" max="6403" width="88.28515625" style="294" customWidth="1"/>
    <col min="6404" max="6495" width="14.85546875" style="294" customWidth="1"/>
    <col min="6496" max="6656" width="9.140625" style="294"/>
    <col min="6657" max="6657" width="5.140625" style="294" customWidth="1"/>
    <col min="6658" max="6658" width="7.140625" style="294" customWidth="1"/>
    <col min="6659" max="6659" width="88.28515625" style="294" customWidth="1"/>
    <col min="6660" max="6751" width="14.85546875" style="294" customWidth="1"/>
    <col min="6752" max="6912" width="9.140625" style="294"/>
    <col min="6913" max="6913" width="5.140625" style="294" customWidth="1"/>
    <col min="6914" max="6914" width="7.140625" style="294" customWidth="1"/>
    <col min="6915" max="6915" width="88.28515625" style="294" customWidth="1"/>
    <col min="6916" max="7007" width="14.85546875" style="294" customWidth="1"/>
    <col min="7008" max="7168" width="9.140625" style="294"/>
    <col min="7169" max="7169" width="5.140625" style="294" customWidth="1"/>
    <col min="7170" max="7170" width="7.140625" style="294" customWidth="1"/>
    <col min="7171" max="7171" width="88.28515625" style="294" customWidth="1"/>
    <col min="7172" max="7263" width="14.85546875" style="294" customWidth="1"/>
    <col min="7264" max="7424" width="9.140625" style="294"/>
    <col min="7425" max="7425" width="5.140625" style="294" customWidth="1"/>
    <col min="7426" max="7426" width="7.140625" style="294" customWidth="1"/>
    <col min="7427" max="7427" width="88.28515625" style="294" customWidth="1"/>
    <col min="7428" max="7519" width="14.85546875" style="294" customWidth="1"/>
    <col min="7520" max="7680" width="9.140625" style="294"/>
    <col min="7681" max="7681" width="5.140625" style="294" customWidth="1"/>
    <col min="7682" max="7682" width="7.140625" style="294" customWidth="1"/>
    <col min="7683" max="7683" width="88.28515625" style="294" customWidth="1"/>
    <col min="7684" max="7775" width="14.85546875" style="294" customWidth="1"/>
    <col min="7776" max="7936" width="9.140625" style="294"/>
    <col min="7937" max="7937" width="5.140625" style="294" customWidth="1"/>
    <col min="7938" max="7938" width="7.140625" style="294" customWidth="1"/>
    <col min="7939" max="7939" width="88.28515625" style="294" customWidth="1"/>
    <col min="7940" max="8031" width="14.85546875" style="294" customWidth="1"/>
    <col min="8032" max="8192" width="9.140625" style="294"/>
    <col min="8193" max="8193" width="5.140625" style="294" customWidth="1"/>
    <col min="8194" max="8194" width="7.140625" style="294" customWidth="1"/>
    <col min="8195" max="8195" width="88.28515625" style="294" customWidth="1"/>
    <col min="8196" max="8287" width="14.85546875" style="294" customWidth="1"/>
    <col min="8288" max="8448" width="9.140625" style="294"/>
    <col min="8449" max="8449" width="5.140625" style="294" customWidth="1"/>
    <col min="8450" max="8450" width="7.140625" style="294" customWidth="1"/>
    <col min="8451" max="8451" width="88.28515625" style="294" customWidth="1"/>
    <col min="8452" max="8543" width="14.85546875" style="294" customWidth="1"/>
    <col min="8544" max="8704" width="9.140625" style="294"/>
    <col min="8705" max="8705" width="5.140625" style="294" customWidth="1"/>
    <col min="8706" max="8706" width="7.140625" style="294" customWidth="1"/>
    <col min="8707" max="8707" width="88.28515625" style="294" customWidth="1"/>
    <col min="8708" max="8799" width="14.85546875" style="294" customWidth="1"/>
    <col min="8800" max="8960" width="9.140625" style="294"/>
    <col min="8961" max="8961" width="5.140625" style="294" customWidth="1"/>
    <col min="8962" max="8962" width="7.140625" style="294" customWidth="1"/>
    <col min="8963" max="8963" width="88.28515625" style="294" customWidth="1"/>
    <col min="8964" max="9055" width="14.85546875" style="294" customWidth="1"/>
    <col min="9056" max="9216" width="9.140625" style="294"/>
    <col min="9217" max="9217" width="5.140625" style="294" customWidth="1"/>
    <col min="9218" max="9218" width="7.140625" style="294" customWidth="1"/>
    <col min="9219" max="9219" width="88.28515625" style="294" customWidth="1"/>
    <col min="9220" max="9311" width="14.85546875" style="294" customWidth="1"/>
    <col min="9312" max="9472" width="9.140625" style="294"/>
    <col min="9473" max="9473" width="5.140625" style="294" customWidth="1"/>
    <col min="9474" max="9474" width="7.140625" style="294" customWidth="1"/>
    <col min="9475" max="9475" width="88.28515625" style="294" customWidth="1"/>
    <col min="9476" max="9567" width="14.85546875" style="294" customWidth="1"/>
    <col min="9568" max="9728" width="9.140625" style="294"/>
    <col min="9729" max="9729" width="5.140625" style="294" customWidth="1"/>
    <col min="9730" max="9730" width="7.140625" style="294" customWidth="1"/>
    <col min="9731" max="9731" width="88.28515625" style="294" customWidth="1"/>
    <col min="9732" max="9823" width="14.85546875" style="294" customWidth="1"/>
    <col min="9824" max="9984" width="9.140625" style="294"/>
    <col min="9985" max="9985" width="5.140625" style="294" customWidth="1"/>
    <col min="9986" max="9986" width="7.140625" style="294" customWidth="1"/>
    <col min="9987" max="9987" width="88.28515625" style="294" customWidth="1"/>
    <col min="9988" max="10079" width="14.85546875" style="294" customWidth="1"/>
    <col min="10080" max="10240" width="9.140625" style="294"/>
    <col min="10241" max="10241" width="5.140625" style="294" customWidth="1"/>
    <col min="10242" max="10242" width="7.140625" style="294" customWidth="1"/>
    <col min="10243" max="10243" width="88.28515625" style="294" customWidth="1"/>
    <col min="10244" max="10335" width="14.85546875" style="294" customWidth="1"/>
    <col min="10336" max="10496" width="9.140625" style="294"/>
    <col min="10497" max="10497" width="5.140625" style="294" customWidth="1"/>
    <col min="10498" max="10498" width="7.140625" style="294" customWidth="1"/>
    <col min="10499" max="10499" width="88.28515625" style="294" customWidth="1"/>
    <col min="10500" max="10591" width="14.85546875" style="294" customWidth="1"/>
    <col min="10592" max="10752" width="9.140625" style="294"/>
    <col min="10753" max="10753" width="5.140625" style="294" customWidth="1"/>
    <col min="10754" max="10754" width="7.140625" style="294" customWidth="1"/>
    <col min="10755" max="10755" width="88.28515625" style="294" customWidth="1"/>
    <col min="10756" max="10847" width="14.85546875" style="294" customWidth="1"/>
    <col min="10848" max="11008" width="9.140625" style="294"/>
    <col min="11009" max="11009" width="5.140625" style="294" customWidth="1"/>
    <col min="11010" max="11010" width="7.140625" style="294" customWidth="1"/>
    <col min="11011" max="11011" width="88.28515625" style="294" customWidth="1"/>
    <col min="11012" max="11103" width="14.85546875" style="294" customWidth="1"/>
    <col min="11104" max="11264" width="9.140625" style="294"/>
    <col min="11265" max="11265" width="5.140625" style="294" customWidth="1"/>
    <col min="11266" max="11266" width="7.140625" style="294" customWidth="1"/>
    <col min="11267" max="11267" width="88.28515625" style="294" customWidth="1"/>
    <col min="11268" max="11359" width="14.85546875" style="294" customWidth="1"/>
    <col min="11360" max="11520" width="9.140625" style="294"/>
    <col min="11521" max="11521" width="5.140625" style="294" customWidth="1"/>
    <col min="11522" max="11522" width="7.140625" style="294" customWidth="1"/>
    <col min="11523" max="11523" width="88.28515625" style="294" customWidth="1"/>
    <col min="11524" max="11615" width="14.85546875" style="294" customWidth="1"/>
    <col min="11616" max="11776" width="9.140625" style="294"/>
    <col min="11777" max="11777" width="5.140625" style="294" customWidth="1"/>
    <col min="11778" max="11778" width="7.140625" style="294" customWidth="1"/>
    <col min="11779" max="11779" width="88.28515625" style="294" customWidth="1"/>
    <col min="11780" max="11871" width="14.85546875" style="294" customWidth="1"/>
    <col min="11872" max="12032" width="9.140625" style="294"/>
    <col min="12033" max="12033" width="5.140625" style="294" customWidth="1"/>
    <col min="12034" max="12034" width="7.140625" style="294" customWidth="1"/>
    <col min="12035" max="12035" width="88.28515625" style="294" customWidth="1"/>
    <col min="12036" max="12127" width="14.85546875" style="294" customWidth="1"/>
    <col min="12128" max="12288" width="9.140625" style="294"/>
    <col min="12289" max="12289" width="5.140625" style="294" customWidth="1"/>
    <col min="12290" max="12290" width="7.140625" style="294" customWidth="1"/>
    <col min="12291" max="12291" width="88.28515625" style="294" customWidth="1"/>
    <col min="12292" max="12383" width="14.85546875" style="294" customWidth="1"/>
    <col min="12384" max="12544" width="9.140625" style="294"/>
    <col min="12545" max="12545" width="5.140625" style="294" customWidth="1"/>
    <col min="12546" max="12546" width="7.140625" style="294" customWidth="1"/>
    <col min="12547" max="12547" width="88.28515625" style="294" customWidth="1"/>
    <col min="12548" max="12639" width="14.85546875" style="294" customWidth="1"/>
    <col min="12640" max="12800" width="9.140625" style="294"/>
    <col min="12801" max="12801" width="5.140625" style="294" customWidth="1"/>
    <col min="12802" max="12802" width="7.140625" style="294" customWidth="1"/>
    <col min="12803" max="12803" width="88.28515625" style="294" customWidth="1"/>
    <col min="12804" max="12895" width="14.85546875" style="294" customWidth="1"/>
    <col min="12896" max="13056" width="9.140625" style="294"/>
    <col min="13057" max="13057" width="5.140625" style="294" customWidth="1"/>
    <col min="13058" max="13058" width="7.140625" style="294" customWidth="1"/>
    <col min="13059" max="13059" width="88.28515625" style="294" customWidth="1"/>
    <col min="13060" max="13151" width="14.85546875" style="294" customWidth="1"/>
    <col min="13152" max="13312" width="9.140625" style="294"/>
    <col min="13313" max="13313" width="5.140625" style="294" customWidth="1"/>
    <col min="13314" max="13314" width="7.140625" style="294" customWidth="1"/>
    <col min="13315" max="13315" width="88.28515625" style="294" customWidth="1"/>
    <col min="13316" max="13407" width="14.85546875" style="294" customWidth="1"/>
    <col min="13408" max="13568" width="9.140625" style="294"/>
    <col min="13569" max="13569" width="5.140625" style="294" customWidth="1"/>
    <col min="13570" max="13570" width="7.140625" style="294" customWidth="1"/>
    <col min="13571" max="13571" width="88.28515625" style="294" customWidth="1"/>
    <col min="13572" max="13663" width="14.85546875" style="294" customWidth="1"/>
    <col min="13664" max="13824" width="9.140625" style="294"/>
    <col min="13825" max="13825" width="5.140625" style="294" customWidth="1"/>
    <col min="13826" max="13826" width="7.140625" style="294" customWidth="1"/>
    <col min="13827" max="13827" width="88.28515625" style="294" customWidth="1"/>
    <col min="13828" max="13919" width="14.85546875" style="294" customWidth="1"/>
    <col min="13920" max="14080" width="9.140625" style="294"/>
    <col min="14081" max="14081" width="5.140625" style="294" customWidth="1"/>
    <col min="14082" max="14082" width="7.140625" style="294" customWidth="1"/>
    <col min="14083" max="14083" width="88.28515625" style="294" customWidth="1"/>
    <col min="14084" max="14175" width="14.85546875" style="294" customWidth="1"/>
    <col min="14176" max="14336" width="9.140625" style="294"/>
    <col min="14337" max="14337" width="5.140625" style="294" customWidth="1"/>
    <col min="14338" max="14338" width="7.140625" style="294" customWidth="1"/>
    <col min="14339" max="14339" width="88.28515625" style="294" customWidth="1"/>
    <col min="14340" max="14431" width="14.85546875" style="294" customWidth="1"/>
    <col min="14432" max="14592" width="9.140625" style="294"/>
    <col min="14593" max="14593" width="5.140625" style="294" customWidth="1"/>
    <col min="14594" max="14594" width="7.140625" style="294" customWidth="1"/>
    <col min="14595" max="14595" width="88.28515625" style="294" customWidth="1"/>
    <col min="14596" max="14687" width="14.85546875" style="294" customWidth="1"/>
    <col min="14688" max="14848" width="9.140625" style="294"/>
    <col min="14849" max="14849" width="5.140625" style="294" customWidth="1"/>
    <col min="14850" max="14850" width="7.140625" style="294" customWidth="1"/>
    <col min="14851" max="14851" width="88.28515625" style="294" customWidth="1"/>
    <col min="14852" max="14943" width="14.85546875" style="294" customWidth="1"/>
    <col min="14944" max="15104" width="9.140625" style="294"/>
    <col min="15105" max="15105" width="5.140625" style="294" customWidth="1"/>
    <col min="15106" max="15106" width="7.140625" style="294" customWidth="1"/>
    <col min="15107" max="15107" width="88.28515625" style="294" customWidth="1"/>
    <col min="15108" max="15199" width="14.85546875" style="294" customWidth="1"/>
    <col min="15200" max="15360" width="9.140625" style="294"/>
    <col min="15361" max="15361" width="5.140625" style="294" customWidth="1"/>
    <col min="15362" max="15362" width="7.140625" style="294" customWidth="1"/>
    <col min="15363" max="15363" width="88.28515625" style="294" customWidth="1"/>
    <col min="15364" max="15455" width="14.85546875" style="294" customWidth="1"/>
    <col min="15456" max="15616" width="9.140625" style="294"/>
    <col min="15617" max="15617" width="5.140625" style="294" customWidth="1"/>
    <col min="15618" max="15618" width="7.140625" style="294" customWidth="1"/>
    <col min="15619" max="15619" width="88.28515625" style="294" customWidth="1"/>
    <col min="15620" max="15711" width="14.85546875" style="294" customWidth="1"/>
    <col min="15712" max="15872" width="9.140625" style="294"/>
    <col min="15873" max="15873" width="5.140625" style="294" customWidth="1"/>
    <col min="15874" max="15874" width="7.140625" style="294" customWidth="1"/>
    <col min="15875" max="15875" width="88.28515625" style="294" customWidth="1"/>
    <col min="15876" max="15967" width="14.85546875" style="294" customWidth="1"/>
    <col min="15968" max="16128" width="9.140625" style="294"/>
    <col min="16129" max="16129" width="5.140625" style="294" customWidth="1"/>
    <col min="16130" max="16130" width="7.140625" style="294" customWidth="1"/>
    <col min="16131" max="16131" width="88.28515625" style="294" customWidth="1"/>
    <col min="16132" max="16223" width="14.85546875" style="294" customWidth="1"/>
    <col min="16224" max="16384" width="9.140625" style="294"/>
  </cols>
  <sheetData>
    <row r="1" spans="1:105" ht="18" customHeight="1" thickBot="1" x14ac:dyDescent="0.25"/>
    <row r="2" spans="1:105" ht="18" customHeight="1" thickBot="1" x14ac:dyDescent="0.3">
      <c r="C2" s="756" t="s">
        <v>1160</v>
      </c>
      <c r="D2" s="1063">
        <f>FinPlan!F22</f>
        <v>0</v>
      </c>
      <c r="E2" s="1064"/>
      <c r="F2" s="1065"/>
    </row>
    <row r="3" spans="1:105" ht="18" customHeight="1" thickBot="1" x14ac:dyDescent="0.3">
      <c r="C3" s="757" t="s">
        <v>1161</v>
      </c>
      <c r="D3" s="1066" t="e">
        <f>YEAR(FinPlan!D18)</f>
        <v>#NUM!</v>
      </c>
      <c r="E3" s="1067"/>
      <c r="F3" s="1068"/>
      <c r="H3"/>
      <c r="I3"/>
      <c r="J3"/>
      <c r="K3"/>
      <c r="L3"/>
    </row>
    <row r="4" spans="1:105" ht="18" customHeight="1" thickBot="1" x14ac:dyDescent="0.3">
      <c r="C4" s="757" t="s">
        <v>1162</v>
      </c>
      <c r="D4" s="1069" t="e">
        <f>YEAR(FinPlan!D18)-YEAR(FinPlan!D13)+1</f>
        <v>#NUM!</v>
      </c>
      <c r="E4" s="1070"/>
      <c r="F4" s="1071"/>
      <c r="H4"/>
      <c r="I4"/>
      <c r="J4"/>
      <c r="K4"/>
      <c r="L4"/>
    </row>
    <row r="5" spans="1:105" ht="18" customHeight="1" thickBot="1" x14ac:dyDescent="0.25">
      <c r="H5"/>
      <c r="I5"/>
      <c r="J5"/>
      <c r="K5"/>
      <c r="L5"/>
    </row>
    <row r="6" spans="1:105" ht="18" customHeight="1" thickBot="1" x14ac:dyDescent="0.35">
      <c r="C6" s="758" t="s">
        <v>1163</v>
      </c>
      <c r="D6" s="759"/>
      <c r="E6" s="759"/>
      <c r="F6" s="760"/>
      <c r="G6" s="760"/>
      <c r="H6" s="761"/>
      <c r="J6" s="762"/>
      <c r="K6" s="762"/>
      <c r="L6" s="762"/>
    </row>
    <row r="7" spans="1:105" ht="18" customHeight="1" x14ac:dyDescent="0.2">
      <c r="C7" s="299" t="s">
        <v>952</v>
      </c>
      <c r="D7" s="1072">
        <f>FinPlan!D3:H3</f>
        <v>0</v>
      </c>
      <c r="E7" s="1073"/>
      <c r="F7" s="1073"/>
      <c r="G7" s="1073"/>
      <c r="H7" s="1074"/>
    </row>
    <row r="8" spans="1:105" ht="18" customHeight="1" x14ac:dyDescent="0.25">
      <c r="C8" s="302" t="s">
        <v>953</v>
      </c>
      <c r="D8" s="1075">
        <f>FinPlan!D4:H4</f>
        <v>0</v>
      </c>
      <c r="E8" s="1076"/>
      <c r="F8" s="1076"/>
      <c r="G8" s="1076"/>
      <c r="H8" s="1077"/>
    </row>
    <row r="9" spans="1:105" ht="18" customHeight="1" x14ac:dyDescent="0.25">
      <c r="C9" s="303" t="s">
        <v>1164</v>
      </c>
      <c r="D9" s="1078"/>
      <c r="E9" s="1079"/>
      <c r="F9" s="1079"/>
      <c r="G9" s="1079"/>
      <c r="H9" s="1080"/>
    </row>
    <row r="10" spans="1:105" ht="18" customHeight="1" x14ac:dyDescent="0.25">
      <c r="C10" s="302" t="s">
        <v>955</v>
      </c>
      <c r="D10" s="1081"/>
      <c r="E10" s="1082"/>
      <c r="F10" s="1082"/>
      <c r="G10" s="1082"/>
      <c r="H10" s="1083"/>
    </row>
    <row r="11" spans="1:105" ht="18" customHeight="1" thickBot="1" x14ac:dyDescent="0.3">
      <c r="C11" s="304" t="s">
        <v>956</v>
      </c>
      <c r="D11" s="1084"/>
      <c r="E11" s="1085"/>
      <c r="F11" s="1085"/>
      <c r="G11" s="1085"/>
      <c r="H11" s="1086"/>
    </row>
    <row r="14" spans="1:105" ht="18" customHeight="1" x14ac:dyDescent="0.3">
      <c r="B14" s="338"/>
      <c r="C14" s="341" t="s">
        <v>1165</v>
      </c>
      <c r="D14" s="513"/>
      <c r="E14" s="513"/>
      <c r="F14" s="530"/>
      <c r="G14" s="530"/>
      <c r="H14" s="531"/>
      <c r="I14" s="531"/>
      <c r="J14" s="531"/>
      <c r="K14" s="531"/>
      <c r="L14" s="531"/>
      <c r="M14" s="531"/>
      <c r="N14" s="531"/>
      <c r="O14" s="531"/>
      <c r="P14" s="462"/>
      <c r="Q14" s="462"/>
      <c r="R14" s="297"/>
      <c r="S14" s="297"/>
      <c r="T14" s="297"/>
      <c r="U14" s="297"/>
      <c r="V14" s="297"/>
      <c r="W14" s="297"/>
      <c r="X14" s="297"/>
      <c r="Y14" s="297"/>
    </row>
    <row r="15" spans="1:105" ht="18" customHeight="1" thickBot="1" x14ac:dyDescent="0.25">
      <c r="A15" s="296"/>
      <c r="B15" s="481"/>
      <c r="C15" s="763"/>
      <c r="D15" s="513"/>
      <c r="E15" s="513"/>
      <c r="F15" s="513"/>
      <c r="G15" s="513"/>
      <c r="H15" s="513"/>
      <c r="I15" s="513"/>
      <c r="J15" s="513"/>
      <c r="K15" s="513"/>
      <c r="L15" s="513"/>
      <c r="M15" s="513"/>
      <c r="N15" s="513"/>
      <c r="O15" s="513"/>
      <c r="P15" s="537"/>
      <c r="Q15" s="462"/>
      <c r="R15" s="297"/>
      <c r="S15" s="297"/>
      <c r="T15" s="297"/>
      <c r="U15" s="297"/>
      <c r="V15" s="297"/>
      <c r="W15" s="297"/>
      <c r="X15" s="297"/>
      <c r="Y15" s="297"/>
    </row>
    <row r="16" spans="1:105" ht="18" customHeight="1" thickBot="1" x14ac:dyDescent="0.25">
      <c r="A16" s="296"/>
      <c r="B16" s="350" t="s">
        <v>982</v>
      </c>
      <c r="C16" s="764" t="s">
        <v>1166</v>
      </c>
      <c r="D16" s="352"/>
      <c r="E16" s="353"/>
      <c r="F16" s="463">
        <f>FinPlan!F22</f>
        <v>0</v>
      </c>
      <c r="G16" s="464">
        <f t="shared" ref="G16:O16" si="0">F16+1</f>
        <v>1</v>
      </c>
      <c r="H16" s="464">
        <f t="shared" si="0"/>
        <v>2</v>
      </c>
      <c r="I16" s="464">
        <f t="shared" si="0"/>
        <v>3</v>
      </c>
      <c r="J16" s="464">
        <f t="shared" si="0"/>
        <v>4</v>
      </c>
      <c r="K16" s="464">
        <f t="shared" si="0"/>
        <v>5</v>
      </c>
      <c r="L16" s="464">
        <f t="shared" si="0"/>
        <v>6</v>
      </c>
      <c r="M16" s="464">
        <f t="shared" si="0"/>
        <v>7</v>
      </c>
      <c r="N16" s="464">
        <f t="shared" si="0"/>
        <v>8</v>
      </c>
      <c r="O16" s="465">
        <f t="shared" si="0"/>
        <v>9</v>
      </c>
      <c r="P16" s="765">
        <f>O16+1</f>
        <v>10</v>
      </c>
      <c r="Q16" s="464">
        <f>P16+1</f>
        <v>11</v>
      </c>
      <c r="R16" s="464">
        <f t="shared" ref="R16:CC16" si="1">Q16+1</f>
        <v>12</v>
      </c>
      <c r="S16" s="464">
        <f t="shared" si="1"/>
        <v>13</v>
      </c>
      <c r="T16" s="464">
        <f t="shared" si="1"/>
        <v>14</v>
      </c>
      <c r="U16" s="464">
        <f t="shared" si="1"/>
        <v>15</v>
      </c>
      <c r="V16" s="464">
        <f t="shared" si="1"/>
        <v>16</v>
      </c>
      <c r="W16" s="464">
        <f t="shared" si="1"/>
        <v>17</v>
      </c>
      <c r="X16" s="464">
        <f t="shared" si="1"/>
        <v>18</v>
      </c>
      <c r="Y16" s="464">
        <f t="shared" si="1"/>
        <v>19</v>
      </c>
      <c r="Z16" s="464">
        <f t="shared" si="1"/>
        <v>20</v>
      </c>
      <c r="AA16" s="464">
        <f t="shared" si="1"/>
        <v>21</v>
      </c>
      <c r="AB16" s="464">
        <f t="shared" si="1"/>
        <v>22</v>
      </c>
      <c r="AC16" s="464">
        <f t="shared" si="1"/>
        <v>23</v>
      </c>
      <c r="AD16" s="464">
        <f t="shared" si="1"/>
        <v>24</v>
      </c>
      <c r="AE16" s="464">
        <f t="shared" si="1"/>
        <v>25</v>
      </c>
      <c r="AF16" s="464">
        <f t="shared" si="1"/>
        <v>26</v>
      </c>
      <c r="AG16" s="464">
        <f t="shared" si="1"/>
        <v>27</v>
      </c>
      <c r="AH16" s="464">
        <f t="shared" si="1"/>
        <v>28</v>
      </c>
      <c r="AI16" s="464">
        <f t="shared" si="1"/>
        <v>29</v>
      </c>
      <c r="AJ16" s="464">
        <f t="shared" si="1"/>
        <v>30</v>
      </c>
      <c r="AK16" s="464">
        <f t="shared" si="1"/>
        <v>31</v>
      </c>
      <c r="AL16" s="464">
        <f t="shared" si="1"/>
        <v>32</v>
      </c>
      <c r="AM16" s="464">
        <f t="shared" si="1"/>
        <v>33</v>
      </c>
      <c r="AN16" s="464">
        <f t="shared" si="1"/>
        <v>34</v>
      </c>
      <c r="AO16" s="464">
        <f t="shared" si="1"/>
        <v>35</v>
      </c>
      <c r="AP16" s="464">
        <f t="shared" si="1"/>
        <v>36</v>
      </c>
      <c r="AQ16" s="464">
        <f t="shared" si="1"/>
        <v>37</v>
      </c>
      <c r="AR16" s="464">
        <f t="shared" si="1"/>
        <v>38</v>
      </c>
      <c r="AS16" s="464">
        <f t="shared" si="1"/>
        <v>39</v>
      </c>
      <c r="AT16" s="464">
        <f t="shared" si="1"/>
        <v>40</v>
      </c>
      <c r="AU16" s="464">
        <f t="shared" si="1"/>
        <v>41</v>
      </c>
      <c r="AV16" s="464">
        <f t="shared" si="1"/>
        <v>42</v>
      </c>
      <c r="AW16" s="464">
        <f t="shared" si="1"/>
        <v>43</v>
      </c>
      <c r="AX16" s="464">
        <f t="shared" si="1"/>
        <v>44</v>
      </c>
      <c r="AY16" s="464">
        <f t="shared" si="1"/>
        <v>45</v>
      </c>
      <c r="AZ16" s="464">
        <f t="shared" si="1"/>
        <v>46</v>
      </c>
      <c r="BA16" s="464">
        <f t="shared" si="1"/>
        <v>47</v>
      </c>
      <c r="BB16" s="464">
        <f t="shared" si="1"/>
        <v>48</v>
      </c>
      <c r="BC16" s="464">
        <f t="shared" si="1"/>
        <v>49</v>
      </c>
      <c r="BD16" s="464">
        <f t="shared" si="1"/>
        <v>50</v>
      </c>
      <c r="BE16" s="464">
        <f t="shared" si="1"/>
        <v>51</v>
      </c>
      <c r="BF16" s="464">
        <f t="shared" si="1"/>
        <v>52</v>
      </c>
      <c r="BG16" s="464">
        <f t="shared" si="1"/>
        <v>53</v>
      </c>
      <c r="BH16" s="464">
        <f t="shared" si="1"/>
        <v>54</v>
      </c>
      <c r="BI16" s="464">
        <f t="shared" si="1"/>
        <v>55</v>
      </c>
      <c r="BJ16" s="464">
        <f t="shared" si="1"/>
        <v>56</v>
      </c>
      <c r="BK16" s="464">
        <f t="shared" si="1"/>
        <v>57</v>
      </c>
      <c r="BL16" s="464">
        <f t="shared" si="1"/>
        <v>58</v>
      </c>
      <c r="BM16" s="464">
        <f t="shared" si="1"/>
        <v>59</v>
      </c>
      <c r="BN16" s="464">
        <f t="shared" si="1"/>
        <v>60</v>
      </c>
      <c r="BO16" s="464">
        <f t="shared" si="1"/>
        <v>61</v>
      </c>
      <c r="BP16" s="464">
        <f t="shared" si="1"/>
        <v>62</v>
      </c>
      <c r="BQ16" s="464">
        <f t="shared" si="1"/>
        <v>63</v>
      </c>
      <c r="BR16" s="464">
        <f t="shared" si="1"/>
        <v>64</v>
      </c>
      <c r="BS16" s="464">
        <f t="shared" si="1"/>
        <v>65</v>
      </c>
      <c r="BT16" s="464">
        <f t="shared" si="1"/>
        <v>66</v>
      </c>
      <c r="BU16" s="464">
        <f t="shared" si="1"/>
        <v>67</v>
      </c>
      <c r="BV16" s="464">
        <f t="shared" si="1"/>
        <v>68</v>
      </c>
      <c r="BW16" s="464">
        <f t="shared" si="1"/>
        <v>69</v>
      </c>
      <c r="BX16" s="464">
        <f t="shared" si="1"/>
        <v>70</v>
      </c>
      <c r="BY16" s="464">
        <f t="shared" si="1"/>
        <v>71</v>
      </c>
      <c r="BZ16" s="464">
        <f t="shared" si="1"/>
        <v>72</v>
      </c>
      <c r="CA16" s="464">
        <f t="shared" si="1"/>
        <v>73</v>
      </c>
      <c r="CB16" s="464">
        <f t="shared" si="1"/>
        <v>74</v>
      </c>
      <c r="CC16" s="464">
        <f t="shared" si="1"/>
        <v>75</v>
      </c>
      <c r="CD16" s="464">
        <f t="shared" ref="CD16:DA16" si="2">CC16+1</f>
        <v>76</v>
      </c>
      <c r="CE16" s="464">
        <f t="shared" si="2"/>
        <v>77</v>
      </c>
      <c r="CF16" s="464">
        <f t="shared" si="2"/>
        <v>78</v>
      </c>
      <c r="CG16" s="464">
        <f t="shared" si="2"/>
        <v>79</v>
      </c>
      <c r="CH16" s="464">
        <f t="shared" si="2"/>
        <v>80</v>
      </c>
      <c r="CI16" s="464">
        <f t="shared" si="2"/>
        <v>81</v>
      </c>
      <c r="CJ16" s="464">
        <f t="shared" si="2"/>
        <v>82</v>
      </c>
      <c r="CK16" s="464">
        <f t="shared" si="2"/>
        <v>83</v>
      </c>
      <c r="CL16" s="464">
        <f t="shared" si="2"/>
        <v>84</v>
      </c>
      <c r="CM16" s="464">
        <f t="shared" si="2"/>
        <v>85</v>
      </c>
      <c r="CN16" s="464">
        <f t="shared" si="2"/>
        <v>86</v>
      </c>
      <c r="CO16" s="464">
        <f t="shared" si="2"/>
        <v>87</v>
      </c>
      <c r="CP16" s="464">
        <f t="shared" si="2"/>
        <v>88</v>
      </c>
      <c r="CQ16" s="464">
        <f t="shared" si="2"/>
        <v>89</v>
      </c>
      <c r="CR16" s="464">
        <f t="shared" si="2"/>
        <v>90</v>
      </c>
      <c r="CS16" s="464">
        <f t="shared" si="2"/>
        <v>91</v>
      </c>
      <c r="CT16" s="464">
        <f t="shared" si="2"/>
        <v>92</v>
      </c>
      <c r="CU16" s="464">
        <f t="shared" si="2"/>
        <v>93</v>
      </c>
      <c r="CV16" s="464">
        <f t="shared" si="2"/>
        <v>94</v>
      </c>
      <c r="CW16" s="464">
        <f t="shared" si="2"/>
        <v>95</v>
      </c>
      <c r="CX16" s="464">
        <f t="shared" si="2"/>
        <v>96</v>
      </c>
      <c r="CY16" s="464">
        <f t="shared" si="2"/>
        <v>97</v>
      </c>
      <c r="CZ16" s="464">
        <f t="shared" si="2"/>
        <v>98</v>
      </c>
      <c r="DA16" s="464">
        <f t="shared" si="2"/>
        <v>99</v>
      </c>
    </row>
    <row r="17" spans="1:105" ht="18" customHeight="1" x14ac:dyDescent="0.2">
      <c r="A17" s="296"/>
      <c r="B17" s="766">
        <v>1</v>
      </c>
      <c r="C17" s="467" t="s">
        <v>1167</v>
      </c>
      <c r="D17" s="365"/>
      <c r="E17" s="366"/>
      <c r="F17" s="767">
        <f ca="1">FinPlan!F48+FinPlan!F34</f>
        <v>0</v>
      </c>
      <c r="G17" s="768">
        <f ca="1">FinPlan!G48+FinPlan!G34</f>
        <v>0</v>
      </c>
      <c r="H17" s="768">
        <f ca="1">FinPlan!H48+FinPlan!H34</f>
        <v>0</v>
      </c>
      <c r="I17" s="768">
        <f ca="1">FinPlan!I48+FinPlan!I34</f>
        <v>0</v>
      </c>
      <c r="J17" s="768">
        <f ca="1">FinPlan!J48+FinPlan!J34</f>
        <v>0</v>
      </c>
      <c r="K17" s="768">
        <f ca="1">FinPlan!K48+FinPlan!K34</f>
        <v>0</v>
      </c>
      <c r="L17" s="768">
        <f ca="1">FinPlan!L48+FinPlan!L34</f>
        <v>0</v>
      </c>
      <c r="M17" s="768">
        <f ca="1">FinPlan!M48+FinPlan!M34</f>
        <v>0</v>
      </c>
      <c r="N17" s="768">
        <f ca="1">FinPlan!N48+FinPlan!N34</f>
        <v>0</v>
      </c>
      <c r="O17" s="769">
        <f ca="1">FinPlan!O48+FinPlan!O34</f>
        <v>0</v>
      </c>
      <c r="P17" s="770">
        <f ca="1">FinPlan!P48+FinPlan!P34</f>
        <v>0</v>
      </c>
      <c r="Q17" s="768">
        <f ca="1">FinPlan!Q48+FinPlan!Q34</f>
        <v>0</v>
      </c>
      <c r="R17" s="768">
        <f ca="1">FinPlan!R48+FinPlan!R34</f>
        <v>0</v>
      </c>
      <c r="S17" s="768">
        <f ca="1">FinPlan!S48+FinPlan!S34</f>
        <v>0</v>
      </c>
      <c r="T17" s="768">
        <f ca="1">FinPlan!T48+FinPlan!T34</f>
        <v>0</v>
      </c>
      <c r="U17" s="768">
        <f ca="1">FinPlan!U48+FinPlan!U34</f>
        <v>0</v>
      </c>
      <c r="V17" s="768">
        <f ca="1">FinPlan!V48+FinPlan!V34</f>
        <v>0</v>
      </c>
      <c r="W17" s="768">
        <f ca="1">FinPlan!W48+FinPlan!W34</f>
        <v>0</v>
      </c>
      <c r="X17" s="768">
        <f ca="1">FinPlan!X48+FinPlan!X34</f>
        <v>0</v>
      </c>
      <c r="Y17" s="768">
        <f ca="1">FinPlan!Y48+FinPlan!Y34</f>
        <v>0</v>
      </c>
      <c r="Z17" s="768">
        <f ca="1">FinPlan!Z48+FinPlan!Z34</f>
        <v>0</v>
      </c>
      <c r="AA17" s="768">
        <f ca="1">FinPlan!AA48+FinPlan!AA34</f>
        <v>0</v>
      </c>
      <c r="AB17" s="768">
        <f ca="1">FinPlan!AB48+FinPlan!AB34</f>
        <v>0</v>
      </c>
      <c r="AC17" s="768">
        <f ca="1">FinPlan!AC48+FinPlan!AC34</f>
        <v>0</v>
      </c>
      <c r="AD17" s="768">
        <f ca="1">FinPlan!AD48+FinPlan!AD34</f>
        <v>0</v>
      </c>
      <c r="AE17" s="768">
        <f ca="1">FinPlan!AE48+FinPlan!AE34</f>
        <v>0</v>
      </c>
      <c r="AF17" s="768">
        <f ca="1">FinPlan!AF48+FinPlan!AF34</f>
        <v>0</v>
      </c>
      <c r="AG17" s="768">
        <f ca="1">FinPlan!AG48+FinPlan!AG34</f>
        <v>0</v>
      </c>
      <c r="AH17" s="768">
        <f ca="1">FinPlan!AH48+FinPlan!AH34</f>
        <v>0</v>
      </c>
      <c r="AI17" s="768">
        <f ca="1">FinPlan!AI48+FinPlan!AI34</f>
        <v>0</v>
      </c>
      <c r="AJ17" s="768">
        <f ca="1">FinPlan!AJ48+FinPlan!AJ34</f>
        <v>0</v>
      </c>
      <c r="AK17" s="768">
        <f ca="1">FinPlan!AK48+FinPlan!AK34</f>
        <v>0</v>
      </c>
      <c r="AL17" s="768">
        <f ca="1">FinPlan!AL48+FinPlan!AL34</f>
        <v>0</v>
      </c>
      <c r="AM17" s="768">
        <f ca="1">FinPlan!AM48+FinPlan!AM34</f>
        <v>0</v>
      </c>
      <c r="AN17" s="768">
        <f ca="1">FinPlan!AN48+FinPlan!AN34</f>
        <v>0</v>
      </c>
      <c r="AO17" s="768">
        <f ca="1">FinPlan!AO48+FinPlan!AO34</f>
        <v>0</v>
      </c>
      <c r="AP17" s="768">
        <f ca="1">FinPlan!AP48+FinPlan!AP34</f>
        <v>0</v>
      </c>
      <c r="AQ17" s="768">
        <f ca="1">FinPlan!AQ48+FinPlan!AQ34</f>
        <v>0</v>
      </c>
      <c r="AR17" s="768">
        <f ca="1">FinPlan!AR48+FinPlan!AR34</f>
        <v>0</v>
      </c>
      <c r="AS17" s="768">
        <f ca="1">FinPlan!AS48+FinPlan!AS34</f>
        <v>0</v>
      </c>
      <c r="AT17" s="768">
        <f ca="1">FinPlan!AT48+FinPlan!AT34</f>
        <v>0</v>
      </c>
      <c r="AU17" s="768">
        <f ca="1">FinPlan!AU48+FinPlan!AU34</f>
        <v>0</v>
      </c>
      <c r="AV17" s="768">
        <f ca="1">FinPlan!AV48+FinPlan!AV34</f>
        <v>0</v>
      </c>
      <c r="AW17" s="768">
        <f ca="1">FinPlan!AW48+FinPlan!AW34</f>
        <v>0</v>
      </c>
      <c r="AX17" s="768">
        <f ca="1">FinPlan!AX48+FinPlan!AX34</f>
        <v>0</v>
      </c>
      <c r="AY17" s="768">
        <f ca="1">FinPlan!AY48+FinPlan!AY34</f>
        <v>0</v>
      </c>
      <c r="AZ17" s="768">
        <f ca="1">FinPlan!AZ48+FinPlan!AZ34</f>
        <v>0</v>
      </c>
      <c r="BA17" s="768">
        <f ca="1">FinPlan!BA48+FinPlan!BA34</f>
        <v>0</v>
      </c>
      <c r="BB17" s="768">
        <f ca="1">FinPlan!BB48+FinPlan!BB34</f>
        <v>0</v>
      </c>
      <c r="BC17" s="768">
        <f ca="1">FinPlan!BC48+FinPlan!BC34</f>
        <v>0</v>
      </c>
      <c r="BD17" s="768">
        <f ca="1">FinPlan!BD48+FinPlan!BD34</f>
        <v>0</v>
      </c>
      <c r="BE17" s="768">
        <f ca="1">FinPlan!BE48+FinPlan!BE34</f>
        <v>0</v>
      </c>
      <c r="BF17" s="768">
        <f ca="1">FinPlan!BF48+FinPlan!BF34</f>
        <v>0</v>
      </c>
      <c r="BG17" s="768">
        <f ca="1">FinPlan!BG48+FinPlan!BG34</f>
        <v>0</v>
      </c>
      <c r="BH17" s="768">
        <f ca="1">FinPlan!BH48+FinPlan!BH34</f>
        <v>0</v>
      </c>
      <c r="BI17" s="768">
        <f ca="1">FinPlan!BI48+FinPlan!BI34</f>
        <v>0</v>
      </c>
      <c r="BJ17" s="768">
        <f ca="1">FinPlan!BJ48+FinPlan!BJ34</f>
        <v>0</v>
      </c>
      <c r="BK17" s="768">
        <f ca="1">FinPlan!BK48+FinPlan!BK34</f>
        <v>0</v>
      </c>
      <c r="BL17" s="768">
        <f ca="1">FinPlan!BL48+FinPlan!BL34</f>
        <v>0</v>
      </c>
      <c r="BM17" s="768">
        <f ca="1">FinPlan!BM48+FinPlan!BM34</f>
        <v>0</v>
      </c>
      <c r="BN17" s="768">
        <f ca="1">FinPlan!BN48+FinPlan!BN34</f>
        <v>0</v>
      </c>
      <c r="BO17" s="768">
        <f ca="1">FinPlan!BO48+FinPlan!BO34</f>
        <v>0</v>
      </c>
      <c r="BP17" s="768">
        <f ca="1">FinPlan!BP48+FinPlan!BP34</f>
        <v>0</v>
      </c>
      <c r="BQ17" s="768">
        <f ca="1">FinPlan!BQ48+FinPlan!BQ34</f>
        <v>0</v>
      </c>
      <c r="BR17" s="768">
        <f ca="1">FinPlan!BR48+FinPlan!BR34</f>
        <v>0</v>
      </c>
      <c r="BS17" s="768">
        <f ca="1">FinPlan!BS48+FinPlan!BS34</f>
        <v>0</v>
      </c>
      <c r="BT17" s="768">
        <f ca="1">FinPlan!BT48+FinPlan!BT34</f>
        <v>0</v>
      </c>
      <c r="BU17" s="768">
        <f ca="1">FinPlan!BU48+FinPlan!BU34</f>
        <v>0</v>
      </c>
      <c r="BV17" s="768">
        <f ca="1">FinPlan!BV48+FinPlan!BV34</f>
        <v>0</v>
      </c>
      <c r="BW17" s="768">
        <f ca="1">FinPlan!BW48+FinPlan!BW34</f>
        <v>0</v>
      </c>
      <c r="BX17" s="768">
        <f ca="1">FinPlan!BX48+FinPlan!BX34</f>
        <v>0</v>
      </c>
      <c r="BY17" s="768">
        <f ca="1">FinPlan!BY48+FinPlan!BY34</f>
        <v>0</v>
      </c>
      <c r="BZ17" s="768">
        <f ca="1">FinPlan!BZ48+FinPlan!BZ34</f>
        <v>0</v>
      </c>
      <c r="CA17" s="768">
        <f ca="1">FinPlan!CA48+FinPlan!CA34</f>
        <v>0</v>
      </c>
      <c r="CB17" s="768">
        <f ca="1">FinPlan!CB48+FinPlan!CB34</f>
        <v>0</v>
      </c>
      <c r="CC17" s="768">
        <f ca="1">FinPlan!CC48+FinPlan!CC34</f>
        <v>0</v>
      </c>
      <c r="CD17" s="768">
        <f ca="1">FinPlan!CD48+FinPlan!CD34</f>
        <v>0</v>
      </c>
      <c r="CE17" s="768">
        <f ca="1">FinPlan!CE48+FinPlan!CE34</f>
        <v>0</v>
      </c>
      <c r="CF17" s="768">
        <f ca="1">FinPlan!CF48+FinPlan!CF34</f>
        <v>0</v>
      </c>
      <c r="CG17" s="768">
        <f ca="1">FinPlan!CG48+FinPlan!CG34</f>
        <v>0</v>
      </c>
      <c r="CH17" s="768">
        <f ca="1">FinPlan!CH48+FinPlan!CH34</f>
        <v>0</v>
      </c>
      <c r="CI17" s="768">
        <f ca="1">FinPlan!CI48+FinPlan!CI34</f>
        <v>0</v>
      </c>
      <c r="CJ17" s="768">
        <f ca="1">FinPlan!CJ48+FinPlan!CJ34</f>
        <v>0</v>
      </c>
      <c r="CK17" s="768">
        <f ca="1">FinPlan!CK48+FinPlan!CK34</f>
        <v>0</v>
      </c>
      <c r="CL17" s="768">
        <f ca="1">FinPlan!CL48+FinPlan!CL34</f>
        <v>0</v>
      </c>
      <c r="CM17" s="768">
        <f ca="1">FinPlan!CM48+FinPlan!CM34</f>
        <v>0</v>
      </c>
      <c r="CN17" s="768">
        <f ca="1">FinPlan!CN48+FinPlan!CN34</f>
        <v>0</v>
      </c>
      <c r="CO17" s="768">
        <f ca="1">FinPlan!CO48+FinPlan!CO34</f>
        <v>0</v>
      </c>
      <c r="CP17" s="768">
        <f ca="1">FinPlan!CP48+FinPlan!CP34</f>
        <v>0</v>
      </c>
      <c r="CQ17" s="768">
        <f ca="1">FinPlan!CQ48+FinPlan!CQ34</f>
        <v>0</v>
      </c>
      <c r="CR17" s="768">
        <f ca="1">FinPlan!CR48+FinPlan!CR34</f>
        <v>0</v>
      </c>
      <c r="CS17" s="768">
        <f ca="1">FinPlan!CS48+FinPlan!CS34</f>
        <v>0</v>
      </c>
      <c r="CT17" s="768">
        <f ca="1">FinPlan!CT48+FinPlan!CT34</f>
        <v>0</v>
      </c>
      <c r="CU17" s="768">
        <f ca="1">FinPlan!CU48+FinPlan!CU34</f>
        <v>0</v>
      </c>
      <c r="CV17" s="768">
        <f ca="1">FinPlan!CV48+FinPlan!CV34</f>
        <v>0</v>
      </c>
      <c r="CW17" s="768">
        <f ca="1">FinPlan!CW48+FinPlan!CW34</f>
        <v>0</v>
      </c>
      <c r="CX17" s="768">
        <f ca="1">FinPlan!CX48+FinPlan!CX34</f>
        <v>0</v>
      </c>
      <c r="CY17" s="768">
        <f ca="1">FinPlan!CY48+FinPlan!CY34</f>
        <v>0</v>
      </c>
      <c r="CZ17" s="768">
        <f ca="1">FinPlan!CZ48+FinPlan!CZ34</f>
        <v>0</v>
      </c>
      <c r="DA17" s="768">
        <f>FinPlan!DA48+FinPlan!DA34</f>
        <v>0</v>
      </c>
    </row>
    <row r="18" spans="1:105" ht="18" customHeight="1" x14ac:dyDescent="0.2">
      <c r="A18" s="296"/>
      <c r="B18" s="412">
        <v>2</v>
      </c>
      <c r="C18" s="475" t="s">
        <v>1168</v>
      </c>
      <c r="D18" s="382"/>
      <c r="E18" s="383"/>
      <c r="F18" s="771" t="e">
        <f>-FinPlan!F56</f>
        <v>#NUM!</v>
      </c>
      <c r="G18" s="772" t="e">
        <f>-FinPlan!G56</f>
        <v>#NUM!</v>
      </c>
      <c r="H18" s="772" t="e">
        <f>-FinPlan!H56</f>
        <v>#NUM!</v>
      </c>
      <c r="I18" s="772" t="e">
        <f>-FinPlan!I56</f>
        <v>#NUM!</v>
      </c>
      <c r="J18" s="772" t="e">
        <f>-FinPlan!J56</f>
        <v>#NUM!</v>
      </c>
      <c r="K18" s="772" t="e">
        <f>-FinPlan!K56</f>
        <v>#NUM!</v>
      </c>
      <c r="L18" s="772" t="e">
        <f>-FinPlan!L56</f>
        <v>#NUM!</v>
      </c>
      <c r="M18" s="772" t="e">
        <f>-FinPlan!M56</f>
        <v>#NUM!</v>
      </c>
      <c r="N18" s="772" t="e">
        <f>-FinPlan!N56</f>
        <v>#NUM!</v>
      </c>
      <c r="O18" s="773" t="e">
        <f>-FinPlan!O56</f>
        <v>#NUM!</v>
      </c>
      <c r="P18" s="774" t="e">
        <f>-FinPlan!P56</f>
        <v>#NUM!</v>
      </c>
      <c r="Q18" s="772" t="e">
        <f>-FinPlan!Q56</f>
        <v>#NUM!</v>
      </c>
      <c r="R18" s="772" t="e">
        <f>-FinPlan!R56</f>
        <v>#NUM!</v>
      </c>
      <c r="S18" s="772" t="e">
        <f>-FinPlan!S56</f>
        <v>#NUM!</v>
      </c>
      <c r="T18" s="772" t="e">
        <f>-FinPlan!T56</f>
        <v>#NUM!</v>
      </c>
      <c r="U18" s="772" t="e">
        <f>-FinPlan!U56</f>
        <v>#NUM!</v>
      </c>
      <c r="V18" s="772" t="e">
        <f>-FinPlan!V56</f>
        <v>#NUM!</v>
      </c>
      <c r="W18" s="772" t="e">
        <f>-FinPlan!W56</f>
        <v>#NUM!</v>
      </c>
      <c r="X18" s="772" t="e">
        <f>-FinPlan!X56</f>
        <v>#NUM!</v>
      </c>
      <c r="Y18" s="772" t="e">
        <f>-FinPlan!Y56</f>
        <v>#NUM!</v>
      </c>
      <c r="Z18" s="772" t="e">
        <f>-FinPlan!Z56</f>
        <v>#NUM!</v>
      </c>
      <c r="AA18" s="772" t="e">
        <f>-FinPlan!AA56</f>
        <v>#NUM!</v>
      </c>
      <c r="AB18" s="772" t="e">
        <f>-FinPlan!AB56</f>
        <v>#NUM!</v>
      </c>
      <c r="AC18" s="772" t="e">
        <f>-FinPlan!AC56</f>
        <v>#NUM!</v>
      </c>
      <c r="AD18" s="772" t="e">
        <f>-FinPlan!AD56</f>
        <v>#NUM!</v>
      </c>
      <c r="AE18" s="772" t="e">
        <f>-FinPlan!AE56</f>
        <v>#NUM!</v>
      </c>
      <c r="AF18" s="772" t="e">
        <f>-FinPlan!AF56</f>
        <v>#NUM!</v>
      </c>
      <c r="AG18" s="772" t="e">
        <f>-FinPlan!AG56</f>
        <v>#NUM!</v>
      </c>
      <c r="AH18" s="772" t="e">
        <f>-FinPlan!AH56</f>
        <v>#NUM!</v>
      </c>
      <c r="AI18" s="772" t="e">
        <f>-FinPlan!AI56</f>
        <v>#NUM!</v>
      </c>
      <c r="AJ18" s="772" t="e">
        <f>-FinPlan!AJ56</f>
        <v>#NUM!</v>
      </c>
      <c r="AK18" s="772" t="e">
        <f>-FinPlan!AK56</f>
        <v>#NUM!</v>
      </c>
      <c r="AL18" s="772" t="e">
        <f>-FinPlan!AL56</f>
        <v>#NUM!</v>
      </c>
      <c r="AM18" s="772" t="e">
        <f>-FinPlan!AM56</f>
        <v>#NUM!</v>
      </c>
      <c r="AN18" s="772" t="e">
        <f>-FinPlan!AN56</f>
        <v>#NUM!</v>
      </c>
      <c r="AO18" s="772" t="e">
        <f>-FinPlan!AO56</f>
        <v>#NUM!</v>
      </c>
      <c r="AP18" s="772" t="e">
        <f>-FinPlan!AP56</f>
        <v>#NUM!</v>
      </c>
      <c r="AQ18" s="772" t="e">
        <f>-FinPlan!AQ56</f>
        <v>#NUM!</v>
      </c>
      <c r="AR18" s="772" t="e">
        <f>-FinPlan!AR56</f>
        <v>#NUM!</v>
      </c>
      <c r="AS18" s="772" t="e">
        <f>-FinPlan!AS56</f>
        <v>#NUM!</v>
      </c>
      <c r="AT18" s="772" t="e">
        <f>-FinPlan!AT56</f>
        <v>#NUM!</v>
      </c>
      <c r="AU18" s="772" t="e">
        <f>-FinPlan!AU56</f>
        <v>#NUM!</v>
      </c>
      <c r="AV18" s="772" t="e">
        <f>-FinPlan!AV56</f>
        <v>#NUM!</v>
      </c>
      <c r="AW18" s="772" t="e">
        <f>-FinPlan!AW56</f>
        <v>#NUM!</v>
      </c>
      <c r="AX18" s="772" t="e">
        <f>-FinPlan!AX56</f>
        <v>#NUM!</v>
      </c>
      <c r="AY18" s="772" t="e">
        <f>-FinPlan!AY56</f>
        <v>#NUM!</v>
      </c>
      <c r="AZ18" s="772" t="e">
        <f>-FinPlan!AZ56</f>
        <v>#NUM!</v>
      </c>
      <c r="BA18" s="772" t="e">
        <f>-FinPlan!BA56</f>
        <v>#NUM!</v>
      </c>
      <c r="BB18" s="772" t="e">
        <f>-FinPlan!BB56</f>
        <v>#NUM!</v>
      </c>
      <c r="BC18" s="772" t="e">
        <f>-FinPlan!BC56</f>
        <v>#NUM!</v>
      </c>
      <c r="BD18" s="772" t="e">
        <f>-FinPlan!BD56</f>
        <v>#NUM!</v>
      </c>
      <c r="BE18" s="772" t="e">
        <f>-FinPlan!BE56</f>
        <v>#NUM!</v>
      </c>
      <c r="BF18" s="772" t="e">
        <f>-FinPlan!BF56</f>
        <v>#NUM!</v>
      </c>
      <c r="BG18" s="772" t="e">
        <f>-FinPlan!BG56</f>
        <v>#NUM!</v>
      </c>
      <c r="BH18" s="772" t="e">
        <f>-FinPlan!BH56</f>
        <v>#NUM!</v>
      </c>
      <c r="BI18" s="772" t="e">
        <f>-FinPlan!BI56</f>
        <v>#NUM!</v>
      </c>
      <c r="BJ18" s="772" t="e">
        <f>-FinPlan!BJ56</f>
        <v>#NUM!</v>
      </c>
      <c r="BK18" s="772" t="e">
        <f>-FinPlan!BK56</f>
        <v>#NUM!</v>
      </c>
      <c r="BL18" s="772" t="e">
        <f>-FinPlan!BL56</f>
        <v>#NUM!</v>
      </c>
      <c r="BM18" s="772" t="e">
        <f>-FinPlan!BM56</f>
        <v>#NUM!</v>
      </c>
      <c r="BN18" s="772" t="e">
        <f>-FinPlan!BN56</f>
        <v>#NUM!</v>
      </c>
      <c r="BO18" s="772" t="e">
        <f>-FinPlan!BO56</f>
        <v>#NUM!</v>
      </c>
      <c r="BP18" s="772" t="e">
        <f>-FinPlan!BP56</f>
        <v>#NUM!</v>
      </c>
      <c r="BQ18" s="772" t="e">
        <f>-FinPlan!BQ56</f>
        <v>#NUM!</v>
      </c>
      <c r="BR18" s="772" t="e">
        <f>-FinPlan!BR56</f>
        <v>#NUM!</v>
      </c>
      <c r="BS18" s="772" t="e">
        <f>-FinPlan!BS56</f>
        <v>#NUM!</v>
      </c>
      <c r="BT18" s="772" t="e">
        <f>-FinPlan!BT56</f>
        <v>#NUM!</v>
      </c>
      <c r="BU18" s="772" t="e">
        <f>-FinPlan!BU56</f>
        <v>#NUM!</v>
      </c>
      <c r="BV18" s="772" t="e">
        <f>-FinPlan!BV56</f>
        <v>#NUM!</v>
      </c>
      <c r="BW18" s="772" t="e">
        <f>-FinPlan!BW56</f>
        <v>#NUM!</v>
      </c>
      <c r="BX18" s="772" t="e">
        <f>-FinPlan!BX56</f>
        <v>#NUM!</v>
      </c>
      <c r="BY18" s="772" t="e">
        <f>-FinPlan!BY56</f>
        <v>#NUM!</v>
      </c>
      <c r="BZ18" s="772" t="e">
        <f>-FinPlan!BZ56</f>
        <v>#NUM!</v>
      </c>
      <c r="CA18" s="772" t="e">
        <f>-FinPlan!CA56</f>
        <v>#NUM!</v>
      </c>
      <c r="CB18" s="772" t="e">
        <f>-FinPlan!CB56</f>
        <v>#NUM!</v>
      </c>
      <c r="CC18" s="772" t="e">
        <f>-FinPlan!CC56</f>
        <v>#NUM!</v>
      </c>
      <c r="CD18" s="772" t="e">
        <f>-FinPlan!CD56</f>
        <v>#NUM!</v>
      </c>
      <c r="CE18" s="772" t="e">
        <f>-FinPlan!CE56</f>
        <v>#NUM!</v>
      </c>
      <c r="CF18" s="772" t="e">
        <f>-FinPlan!CF56</f>
        <v>#NUM!</v>
      </c>
      <c r="CG18" s="772" t="e">
        <f>-FinPlan!CG56</f>
        <v>#NUM!</v>
      </c>
      <c r="CH18" s="772" t="e">
        <f>-FinPlan!CH56</f>
        <v>#NUM!</v>
      </c>
      <c r="CI18" s="772" t="e">
        <f>-FinPlan!CI56</f>
        <v>#NUM!</v>
      </c>
      <c r="CJ18" s="772" t="e">
        <f>-FinPlan!CJ56</f>
        <v>#NUM!</v>
      </c>
      <c r="CK18" s="772" t="e">
        <f>-FinPlan!CK56</f>
        <v>#NUM!</v>
      </c>
      <c r="CL18" s="772" t="e">
        <f>-FinPlan!CL56</f>
        <v>#NUM!</v>
      </c>
      <c r="CM18" s="772" t="e">
        <f>-FinPlan!CM56</f>
        <v>#NUM!</v>
      </c>
      <c r="CN18" s="772" t="e">
        <f>-FinPlan!CN56</f>
        <v>#NUM!</v>
      </c>
      <c r="CO18" s="772" t="e">
        <f>-FinPlan!CO56</f>
        <v>#NUM!</v>
      </c>
      <c r="CP18" s="772" t="e">
        <f>-FinPlan!CP56</f>
        <v>#NUM!</v>
      </c>
      <c r="CQ18" s="772" t="e">
        <f>-FinPlan!CQ56</f>
        <v>#NUM!</v>
      </c>
      <c r="CR18" s="772" t="e">
        <f>-FinPlan!CR56</f>
        <v>#NUM!</v>
      </c>
      <c r="CS18" s="772" t="e">
        <f>-FinPlan!CS56</f>
        <v>#NUM!</v>
      </c>
      <c r="CT18" s="772" t="e">
        <f>-FinPlan!CT56</f>
        <v>#NUM!</v>
      </c>
      <c r="CU18" s="772" t="e">
        <f>-FinPlan!CU56</f>
        <v>#NUM!</v>
      </c>
      <c r="CV18" s="772" t="e">
        <f>-FinPlan!CV56</f>
        <v>#NUM!</v>
      </c>
      <c r="CW18" s="772" t="e">
        <f>-FinPlan!CW56</f>
        <v>#NUM!</v>
      </c>
      <c r="CX18" s="772" t="e">
        <f>-FinPlan!CX56</f>
        <v>#NUM!</v>
      </c>
      <c r="CY18" s="772" t="e">
        <f>-FinPlan!CY56</f>
        <v>#NUM!</v>
      </c>
      <c r="CZ18" s="772" t="e">
        <f>-FinPlan!CZ56</f>
        <v>#NUM!</v>
      </c>
      <c r="DA18" s="772" t="e">
        <f>-FinPlan!DA56</f>
        <v>#NUM!</v>
      </c>
    </row>
    <row r="19" spans="1:105" ht="18" customHeight="1" x14ac:dyDescent="0.2">
      <c r="A19" s="296"/>
      <c r="B19" s="412">
        <v>3</v>
      </c>
      <c r="C19" s="475" t="s">
        <v>1169</v>
      </c>
      <c r="D19" s="382"/>
      <c r="E19" s="383"/>
      <c r="F19" s="771" t="e">
        <f t="shared" ref="F19:BQ19" ca="1" si="3">F17+F18</f>
        <v>#NUM!</v>
      </c>
      <c r="G19" s="772" t="e">
        <f t="shared" ca="1" si="3"/>
        <v>#NUM!</v>
      </c>
      <c r="H19" s="772" t="e">
        <f t="shared" ca="1" si="3"/>
        <v>#NUM!</v>
      </c>
      <c r="I19" s="772" t="e">
        <f t="shared" ca="1" si="3"/>
        <v>#NUM!</v>
      </c>
      <c r="J19" s="772" t="e">
        <f t="shared" ca="1" si="3"/>
        <v>#NUM!</v>
      </c>
      <c r="K19" s="772" t="e">
        <f t="shared" ca="1" si="3"/>
        <v>#NUM!</v>
      </c>
      <c r="L19" s="772" t="e">
        <f t="shared" ca="1" si="3"/>
        <v>#NUM!</v>
      </c>
      <c r="M19" s="772" t="e">
        <f t="shared" ca="1" si="3"/>
        <v>#NUM!</v>
      </c>
      <c r="N19" s="772" t="e">
        <f t="shared" ca="1" si="3"/>
        <v>#NUM!</v>
      </c>
      <c r="O19" s="773" t="e">
        <f t="shared" ca="1" si="3"/>
        <v>#NUM!</v>
      </c>
      <c r="P19" s="774" t="e">
        <f t="shared" ca="1" si="3"/>
        <v>#NUM!</v>
      </c>
      <c r="Q19" s="772" t="e">
        <f t="shared" ca="1" si="3"/>
        <v>#NUM!</v>
      </c>
      <c r="R19" s="772" t="e">
        <f t="shared" ca="1" si="3"/>
        <v>#NUM!</v>
      </c>
      <c r="S19" s="772" t="e">
        <f t="shared" ca="1" si="3"/>
        <v>#NUM!</v>
      </c>
      <c r="T19" s="772" t="e">
        <f t="shared" ca="1" si="3"/>
        <v>#NUM!</v>
      </c>
      <c r="U19" s="772" t="e">
        <f t="shared" ca="1" si="3"/>
        <v>#NUM!</v>
      </c>
      <c r="V19" s="772" t="e">
        <f t="shared" ca="1" si="3"/>
        <v>#NUM!</v>
      </c>
      <c r="W19" s="772" t="e">
        <f t="shared" ca="1" si="3"/>
        <v>#NUM!</v>
      </c>
      <c r="X19" s="772" t="e">
        <f t="shared" ca="1" si="3"/>
        <v>#NUM!</v>
      </c>
      <c r="Y19" s="772" t="e">
        <f t="shared" ca="1" si="3"/>
        <v>#NUM!</v>
      </c>
      <c r="Z19" s="772" t="e">
        <f t="shared" ca="1" si="3"/>
        <v>#NUM!</v>
      </c>
      <c r="AA19" s="772" t="e">
        <f t="shared" ca="1" si="3"/>
        <v>#NUM!</v>
      </c>
      <c r="AB19" s="772" t="e">
        <f t="shared" ca="1" si="3"/>
        <v>#NUM!</v>
      </c>
      <c r="AC19" s="772" t="e">
        <f t="shared" ca="1" si="3"/>
        <v>#NUM!</v>
      </c>
      <c r="AD19" s="772" t="e">
        <f t="shared" ca="1" si="3"/>
        <v>#NUM!</v>
      </c>
      <c r="AE19" s="772" t="e">
        <f t="shared" ca="1" si="3"/>
        <v>#NUM!</v>
      </c>
      <c r="AF19" s="772" t="e">
        <f t="shared" ca="1" si="3"/>
        <v>#NUM!</v>
      </c>
      <c r="AG19" s="772" t="e">
        <f t="shared" ca="1" si="3"/>
        <v>#NUM!</v>
      </c>
      <c r="AH19" s="772" t="e">
        <f t="shared" ca="1" si="3"/>
        <v>#NUM!</v>
      </c>
      <c r="AI19" s="772" t="e">
        <f t="shared" ca="1" si="3"/>
        <v>#NUM!</v>
      </c>
      <c r="AJ19" s="772" t="e">
        <f t="shared" ca="1" si="3"/>
        <v>#NUM!</v>
      </c>
      <c r="AK19" s="772" t="e">
        <f t="shared" ca="1" si="3"/>
        <v>#NUM!</v>
      </c>
      <c r="AL19" s="772" t="e">
        <f t="shared" ca="1" si="3"/>
        <v>#NUM!</v>
      </c>
      <c r="AM19" s="772" t="e">
        <f t="shared" ca="1" si="3"/>
        <v>#NUM!</v>
      </c>
      <c r="AN19" s="772" t="e">
        <f t="shared" ca="1" si="3"/>
        <v>#NUM!</v>
      </c>
      <c r="AO19" s="772" t="e">
        <f t="shared" ca="1" si="3"/>
        <v>#NUM!</v>
      </c>
      <c r="AP19" s="772" t="e">
        <f t="shared" ca="1" si="3"/>
        <v>#NUM!</v>
      </c>
      <c r="AQ19" s="772" t="e">
        <f t="shared" ca="1" si="3"/>
        <v>#NUM!</v>
      </c>
      <c r="AR19" s="772" t="e">
        <f t="shared" ca="1" si="3"/>
        <v>#NUM!</v>
      </c>
      <c r="AS19" s="772" t="e">
        <f t="shared" ca="1" si="3"/>
        <v>#NUM!</v>
      </c>
      <c r="AT19" s="772" t="e">
        <f t="shared" ca="1" si="3"/>
        <v>#NUM!</v>
      </c>
      <c r="AU19" s="772" t="e">
        <f t="shared" ca="1" si="3"/>
        <v>#NUM!</v>
      </c>
      <c r="AV19" s="772" t="e">
        <f t="shared" ca="1" si="3"/>
        <v>#NUM!</v>
      </c>
      <c r="AW19" s="772" t="e">
        <f t="shared" ca="1" si="3"/>
        <v>#NUM!</v>
      </c>
      <c r="AX19" s="772" t="e">
        <f t="shared" ca="1" si="3"/>
        <v>#NUM!</v>
      </c>
      <c r="AY19" s="772" t="e">
        <f t="shared" ca="1" si="3"/>
        <v>#NUM!</v>
      </c>
      <c r="AZ19" s="772" t="e">
        <f t="shared" ca="1" si="3"/>
        <v>#NUM!</v>
      </c>
      <c r="BA19" s="772" t="e">
        <f t="shared" ca="1" si="3"/>
        <v>#NUM!</v>
      </c>
      <c r="BB19" s="772" t="e">
        <f t="shared" ca="1" si="3"/>
        <v>#NUM!</v>
      </c>
      <c r="BC19" s="772" t="e">
        <f t="shared" ca="1" si="3"/>
        <v>#NUM!</v>
      </c>
      <c r="BD19" s="772" t="e">
        <f t="shared" ca="1" si="3"/>
        <v>#NUM!</v>
      </c>
      <c r="BE19" s="772" t="e">
        <f t="shared" ca="1" si="3"/>
        <v>#NUM!</v>
      </c>
      <c r="BF19" s="772" t="e">
        <f t="shared" ca="1" si="3"/>
        <v>#NUM!</v>
      </c>
      <c r="BG19" s="772" t="e">
        <f t="shared" ca="1" si="3"/>
        <v>#NUM!</v>
      </c>
      <c r="BH19" s="772" t="e">
        <f t="shared" ca="1" si="3"/>
        <v>#NUM!</v>
      </c>
      <c r="BI19" s="772" t="e">
        <f t="shared" ca="1" si="3"/>
        <v>#NUM!</v>
      </c>
      <c r="BJ19" s="772" t="e">
        <f t="shared" ca="1" si="3"/>
        <v>#NUM!</v>
      </c>
      <c r="BK19" s="772" t="e">
        <f t="shared" ca="1" si="3"/>
        <v>#NUM!</v>
      </c>
      <c r="BL19" s="772" t="e">
        <f t="shared" ca="1" si="3"/>
        <v>#NUM!</v>
      </c>
      <c r="BM19" s="772" t="e">
        <f t="shared" ca="1" si="3"/>
        <v>#NUM!</v>
      </c>
      <c r="BN19" s="772" t="e">
        <f t="shared" ca="1" si="3"/>
        <v>#NUM!</v>
      </c>
      <c r="BO19" s="772" t="e">
        <f t="shared" ca="1" si="3"/>
        <v>#NUM!</v>
      </c>
      <c r="BP19" s="772" t="e">
        <f t="shared" ca="1" si="3"/>
        <v>#NUM!</v>
      </c>
      <c r="BQ19" s="772" t="e">
        <f t="shared" ca="1" si="3"/>
        <v>#NUM!</v>
      </c>
      <c r="BR19" s="772" t="e">
        <f t="shared" ref="BR19:DA19" ca="1" si="4">BR17+BR18</f>
        <v>#NUM!</v>
      </c>
      <c r="BS19" s="772" t="e">
        <f t="shared" ca="1" si="4"/>
        <v>#NUM!</v>
      </c>
      <c r="BT19" s="772" t="e">
        <f t="shared" ca="1" si="4"/>
        <v>#NUM!</v>
      </c>
      <c r="BU19" s="772" t="e">
        <f t="shared" ca="1" si="4"/>
        <v>#NUM!</v>
      </c>
      <c r="BV19" s="772" t="e">
        <f t="shared" ca="1" si="4"/>
        <v>#NUM!</v>
      </c>
      <c r="BW19" s="772" t="e">
        <f t="shared" ca="1" si="4"/>
        <v>#NUM!</v>
      </c>
      <c r="BX19" s="772" t="e">
        <f t="shared" ca="1" si="4"/>
        <v>#NUM!</v>
      </c>
      <c r="BY19" s="772" t="e">
        <f t="shared" ca="1" si="4"/>
        <v>#NUM!</v>
      </c>
      <c r="BZ19" s="772" t="e">
        <f t="shared" ca="1" si="4"/>
        <v>#NUM!</v>
      </c>
      <c r="CA19" s="772" t="e">
        <f t="shared" ca="1" si="4"/>
        <v>#NUM!</v>
      </c>
      <c r="CB19" s="772" t="e">
        <f t="shared" ca="1" si="4"/>
        <v>#NUM!</v>
      </c>
      <c r="CC19" s="772" t="e">
        <f t="shared" ca="1" si="4"/>
        <v>#NUM!</v>
      </c>
      <c r="CD19" s="772" t="e">
        <f t="shared" ca="1" si="4"/>
        <v>#NUM!</v>
      </c>
      <c r="CE19" s="772" t="e">
        <f t="shared" ca="1" si="4"/>
        <v>#NUM!</v>
      </c>
      <c r="CF19" s="772" t="e">
        <f t="shared" ca="1" si="4"/>
        <v>#NUM!</v>
      </c>
      <c r="CG19" s="772" t="e">
        <f t="shared" ca="1" si="4"/>
        <v>#NUM!</v>
      </c>
      <c r="CH19" s="772" t="e">
        <f t="shared" ca="1" si="4"/>
        <v>#NUM!</v>
      </c>
      <c r="CI19" s="772" t="e">
        <f t="shared" ca="1" si="4"/>
        <v>#NUM!</v>
      </c>
      <c r="CJ19" s="772" t="e">
        <f t="shared" ca="1" si="4"/>
        <v>#NUM!</v>
      </c>
      <c r="CK19" s="772" t="e">
        <f t="shared" ca="1" si="4"/>
        <v>#NUM!</v>
      </c>
      <c r="CL19" s="772" t="e">
        <f t="shared" ca="1" si="4"/>
        <v>#NUM!</v>
      </c>
      <c r="CM19" s="772" t="e">
        <f t="shared" ca="1" si="4"/>
        <v>#NUM!</v>
      </c>
      <c r="CN19" s="772" t="e">
        <f t="shared" ca="1" si="4"/>
        <v>#NUM!</v>
      </c>
      <c r="CO19" s="772" t="e">
        <f t="shared" ca="1" si="4"/>
        <v>#NUM!</v>
      </c>
      <c r="CP19" s="772" t="e">
        <f t="shared" ca="1" si="4"/>
        <v>#NUM!</v>
      </c>
      <c r="CQ19" s="772" t="e">
        <f t="shared" ca="1" si="4"/>
        <v>#NUM!</v>
      </c>
      <c r="CR19" s="772" t="e">
        <f t="shared" ca="1" si="4"/>
        <v>#NUM!</v>
      </c>
      <c r="CS19" s="772" t="e">
        <f t="shared" ca="1" si="4"/>
        <v>#NUM!</v>
      </c>
      <c r="CT19" s="772" t="e">
        <f t="shared" ca="1" si="4"/>
        <v>#NUM!</v>
      </c>
      <c r="CU19" s="772" t="e">
        <f t="shared" ca="1" si="4"/>
        <v>#NUM!</v>
      </c>
      <c r="CV19" s="772" t="e">
        <f t="shared" ca="1" si="4"/>
        <v>#NUM!</v>
      </c>
      <c r="CW19" s="772" t="e">
        <f t="shared" ca="1" si="4"/>
        <v>#NUM!</v>
      </c>
      <c r="CX19" s="772" t="e">
        <f t="shared" ca="1" si="4"/>
        <v>#NUM!</v>
      </c>
      <c r="CY19" s="772" t="e">
        <f t="shared" ca="1" si="4"/>
        <v>#NUM!</v>
      </c>
      <c r="CZ19" s="772" t="e">
        <f t="shared" ca="1" si="4"/>
        <v>#NUM!</v>
      </c>
      <c r="DA19" s="772" t="e">
        <f t="shared" si="4"/>
        <v>#NUM!</v>
      </c>
    </row>
    <row r="20" spans="1:105" ht="18" customHeight="1" x14ac:dyDescent="0.2">
      <c r="A20" s="296"/>
      <c r="B20" s="412">
        <v>4</v>
      </c>
      <c r="C20" s="475" t="s">
        <v>1015</v>
      </c>
      <c r="D20" s="382"/>
      <c r="E20" s="383"/>
      <c r="F20" s="771">
        <f>FinPlan!F59</f>
        <v>0</v>
      </c>
      <c r="G20" s="772">
        <f>FinPlan!G59</f>
        <v>0</v>
      </c>
      <c r="H20" s="772">
        <f>FinPlan!H59</f>
        <v>0</v>
      </c>
      <c r="I20" s="772">
        <f>FinPlan!I59</f>
        <v>0</v>
      </c>
      <c r="J20" s="772">
        <f>FinPlan!J59</f>
        <v>0</v>
      </c>
      <c r="K20" s="772">
        <f>FinPlan!K59</f>
        <v>0</v>
      </c>
      <c r="L20" s="772">
        <f>FinPlan!L59</f>
        <v>0</v>
      </c>
      <c r="M20" s="772">
        <f>FinPlan!M59</f>
        <v>0</v>
      </c>
      <c r="N20" s="772">
        <f>FinPlan!N59</f>
        <v>0</v>
      </c>
      <c r="O20" s="773">
        <f>FinPlan!O59</f>
        <v>0</v>
      </c>
      <c r="P20" s="774">
        <f>FinPlan!P59</f>
        <v>0</v>
      </c>
      <c r="Q20" s="772">
        <f>FinPlan!Q59</f>
        <v>0</v>
      </c>
      <c r="R20" s="772">
        <f>FinPlan!R59</f>
        <v>0</v>
      </c>
      <c r="S20" s="772">
        <f>FinPlan!S59</f>
        <v>0</v>
      </c>
      <c r="T20" s="772">
        <f>FinPlan!T59</f>
        <v>0</v>
      </c>
      <c r="U20" s="772">
        <f>FinPlan!U59</f>
        <v>0</v>
      </c>
      <c r="V20" s="772">
        <f>FinPlan!V59</f>
        <v>0</v>
      </c>
      <c r="W20" s="772">
        <f>FinPlan!W59</f>
        <v>0</v>
      </c>
      <c r="X20" s="772">
        <f>FinPlan!X59</f>
        <v>0</v>
      </c>
      <c r="Y20" s="772">
        <f>FinPlan!Y59</f>
        <v>0</v>
      </c>
      <c r="Z20" s="772">
        <f>FinPlan!Z59</f>
        <v>0</v>
      </c>
      <c r="AA20" s="772">
        <f>FinPlan!AA59</f>
        <v>0</v>
      </c>
      <c r="AB20" s="772">
        <f>FinPlan!AB59</f>
        <v>0</v>
      </c>
      <c r="AC20" s="772">
        <f>FinPlan!AC59</f>
        <v>0</v>
      </c>
      <c r="AD20" s="772">
        <f>FinPlan!AD59</f>
        <v>0</v>
      </c>
      <c r="AE20" s="772">
        <f>FinPlan!AE59</f>
        <v>0</v>
      </c>
      <c r="AF20" s="772">
        <f>FinPlan!AF59</f>
        <v>0</v>
      </c>
      <c r="AG20" s="772">
        <f>FinPlan!AG59</f>
        <v>0</v>
      </c>
      <c r="AH20" s="772">
        <f>FinPlan!AH59</f>
        <v>0</v>
      </c>
      <c r="AI20" s="772">
        <f>FinPlan!AI59</f>
        <v>0</v>
      </c>
      <c r="AJ20" s="772">
        <f>FinPlan!AJ59</f>
        <v>0</v>
      </c>
      <c r="AK20" s="772">
        <f>FinPlan!AK59</f>
        <v>0</v>
      </c>
      <c r="AL20" s="772">
        <f>FinPlan!AL59</f>
        <v>0</v>
      </c>
      <c r="AM20" s="772">
        <f>FinPlan!AM59</f>
        <v>0</v>
      </c>
      <c r="AN20" s="772">
        <f>FinPlan!AN59</f>
        <v>0</v>
      </c>
      <c r="AO20" s="772">
        <f>FinPlan!AO59</f>
        <v>0</v>
      </c>
      <c r="AP20" s="772">
        <f>FinPlan!AP59</f>
        <v>0</v>
      </c>
      <c r="AQ20" s="772">
        <f>FinPlan!AQ59</f>
        <v>0</v>
      </c>
      <c r="AR20" s="772">
        <f>FinPlan!AR59</f>
        <v>0</v>
      </c>
      <c r="AS20" s="772">
        <f>FinPlan!AS59</f>
        <v>0</v>
      </c>
      <c r="AT20" s="772">
        <f>FinPlan!AT59</f>
        <v>0</v>
      </c>
      <c r="AU20" s="772">
        <f>FinPlan!AU59</f>
        <v>0</v>
      </c>
      <c r="AV20" s="772">
        <f>FinPlan!AV59</f>
        <v>0</v>
      </c>
      <c r="AW20" s="772">
        <f>FinPlan!AW59</f>
        <v>0</v>
      </c>
      <c r="AX20" s="772">
        <f>FinPlan!AX59</f>
        <v>0</v>
      </c>
      <c r="AY20" s="772">
        <f>FinPlan!AY59</f>
        <v>0</v>
      </c>
      <c r="AZ20" s="772">
        <f>FinPlan!AZ59</f>
        <v>0</v>
      </c>
      <c r="BA20" s="772">
        <f>FinPlan!BA59</f>
        <v>0</v>
      </c>
      <c r="BB20" s="772">
        <f>FinPlan!BB59</f>
        <v>0</v>
      </c>
      <c r="BC20" s="772">
        <f>FinPlan!BC59</f>
        <v>0</v>
      </c>
      <c r="BD20" s="772">
        <f>FinPlan!BD59</f>
        <v>0</v>
      </c>
      <c r="BE20" s="772">
        <f>FinPlan!BE59</f>
        <v>0</v>
      </c>
      <c r="BF20" s="772">
        <f>FinPlan!BF59</f>
        <v>0</v>
      </c>
      <c r="BG20" s="772">
        <f>FinPlan!BG59</f>
        <v>0</v>
      </c>
      <c r="BH20" s="772">
        <f>FinPlan!BH59</f>
        <v>0</v>
      </c>
      <c r="BI20" s="772">
        <f>FinPlan!BI59</f>
        <v>0</v>
      </c>
      <c r="BJ20" s="772">
        <f>FinPlan!BJ59</f>
        <v>0</v>
      </c>
      <c r="BK20" s="772">
        <f>FinPlan!BK59</f>
        <v>0</v>
      </c>
      <c r="BL20" s="772">
        <f>FinPlan!BL59</f>
        <v>0</v>
      </c>
      <c r="BM20" s="772">
        <f>FinPlan!BM59</f>
        <v>0</v>
      </c>
      <c r="BN20" s="772">
        <f>FinPlan!BN59</f>
        <v>0</v>
      </c>
      <c r="BO20" s="772">
        <f>FinPlan!BO59</f>
        <v>0</v>
      </c>
      <c r="BP20" s="772">
        <f>FinPlan!BP59</f>
        <v>0</v>
      </c>
      <c r="BQ20" s="772">
        <f>FinPlan!BQ59</f>
        <v>0</v>
      </c>
      <c r="BR20" s="772">
        <f>FinPlan!BR59</f>
        <v>0</v>
      </c>
      <c r="BS20" s="772">
        <f>FinPlan!BS59</f>
        <v>0</v>
      </c>
      <c r="BT20" s="772">
        <f>FinPlan!BT59</f>
        <v>0</v>
      </c>
      <c r="BU20" s="772">
        <f>FinPlan!BU59</f>
        <v>0</v>
      </c>
      <c r="BV20" s="772">
        <f>FinPlan!BV59</f>
        <v>0</v>
      </c>
      <c r="BW20" s="772">
        <f>FinPlan!BW59</f>
        <v>0</v>
      </c>
      <c r="BX20" s="772">
        <f>FinPlan!BX59</f>
        <v>0</v>
      </c>
      <c r="BY20" s="772">
        <f>FinPlan!BY59</f>
        <v>0</v>
      </c>
      <c r="BZ20" s="772">
        <f>FinPlan!BZ59</f>
        <v>0</v>
      </c>
      <c r="CA20" s="772">
        <f>FinPlan!CA59</f>
        <v>0</v>
      </c>
      <c r="CB20" s="772">
        <f>FinPlan!CB59</f>
        <v>0</v>
      </c>
      <c r="CC20" s="772">
        <f>FinPlan!CC59</f>
        <v>0</v>
      </c>
      <c r="CD20" s="772">
        <f>FinPlan!CD59</f>
        <v>0</v>
      </c>
      <c r="CE20" s="772">
        <f>FinPlan!CE59</f>
        <v>0</v>
      </c>
      <c r="CF20" s="772">
        <f>FinPlan!CF59</f>
        <v>0</v>
      </c>
      <c r="CG20" s="772">
        <f>FinPlan!CG59</f>
        <v>0</v>
      </c>
      <c r="CH20" s="772">
        <f>FinPlan!CH59</f>
        <v>0</v>
      </c>
      <c r="CI20" s="772">
        <f>FinPlan!CI59</f>
        <v>0</v>
      </c>
      <c r="CJ20" s="772">
        <f>FinPlan!CJ59</f>
        <v>0</v>
      </c>
      <c r="CK20" s="772">
        <f>FinPlan!CK59</f>
        <v>0</v>
      </c>
      <c r="CL20" s="772">
        <f>FinPlan!CL59</f>
        <v>0</v>
      </c>
      <c r="CM20" s="772">
        <f>FinPlan!CM59</f>
        <v>0</v>
      </c>
      <c r="CN20" s="772">
        <f>FinPlan!CN59</f>
        <v>0</v>
      </c>
      <c r="CO20" s="772">
        <f>FinPlan!CO59</f>
        <v>0</v>
      </c>
      <c r="CP20" s="772">
        <f>FinPlan!CP59</f>
        <v>0</v>
      </c>
      <c r="CQ20" s="772">
        <f>FinPlan!CQ59</f>
        <v>0</v>
      </c>
      <c r="CR20" s="772">
        <f>FinPlan!CR59</f>
        <v>0</v>
      </c>
      <c r="CS20" s="772">
        <f>FinPlan!CS59</f>
        <v>0</v>
      </c>
      <c r="CT20" s="772">
        <f>FinPlan!CT59</f>
        <v>0</v>
      </c>
      <c r="CU20" s="772">
        <f>FinPlan!CU59</f>
        <v>0</v>
      </c>
      <c r="CV20" s="772">
        <f>FinPlan!CV59</f>
        <v>0</v>
      </c>
      <c r="CW20" s="772">
        <f>FinPlan!CW59</f>
        <v>0</v>
      </c>
      <c r="CX20" s="772">
        <f>FinPlan!CX59</f>
        <v>0</v>
      </c>
      <c r="CY20" s="772">
        <f>FinPlan!CY59</f>
        <v>0</v>
      </c>
      <c r="CZ20" s="772">
        <f>FinPlan!CZ59</f>
        <v>0</v>
      </c>
      <c r="DA20" s="772">
        <f>FinPlan!DA59</f>
        <v>0</v>
      </c>
    </row>
    <row r="21" spans="1:105" ht="18" customHeight="1" x14ac:dyDescent="0.25">
      <c r="A21" s="296"/>
      <c r="B21" s="412">
        <v>5</v>
      </c>
      <c r="C21" s="775" t="s">
        <v>1170</v>
      </c>
      <c r="D21" s="415"/>
      <c r="E21" s="416"/>
      <c r="F21" s="776" t="e">
        <f t="shared" ref="F21:BQ21" ca="1" si="5">F19+F20</f>
        <v>#NUM!</v>
      </c>
      <c r="G21" s="777" t="e">
        <f t="shared" ca="1" si="5"/>
        <v>#NUM!</v>
      </c>
      <c r="H21" s="777" t="e">
        <f t="shared" ca="1" si="5"/>
        <v>#NUM!</v>
      </c>
      <c r="I21" s="777" t="e">
        <f t="shared" ca="1" si="5"/>
        <v>#NUM!</v>
      </c>
      <c r="J21" s="777" t="e">
        <f t="shared" ca="1" si="5"/>
        <v>#NUM!</v>
      </c>
      <c r="K21" s="777" t="e">
        <f t="shared" ca="1" si="5"/>
        <v>#NUM!</v>
      </c>
      <c r="L21" s="777" t="e">
        <f t="shared" ca="1" si="5"/>
        <v>#NUM!</v>
      </c>
      <c r="M21" s="777" t="e">
        <f t="shared" ca="1" si="5"/>
        <v>#NUM!</v>
      </c>
      <c r="N21" s="777" t="e">
        <f t="shared" ca="1" si="5"/>
        <v>#NUM!</v>
      </c>
      <c r="O21" s="778" t="e">
        <f t="shared" ca="1" si="5"/>
        <v>#NUM!</v>
      </c>
      <c r="P21" s="779" t="e">
        <f t="shared" ca="1" si="5"/>
        <v>#NUM!</v>
      </c>
      <c r="Q21" s="777" t="e">
        <f t="shared" ca="1" si="5"/>
        <v>#NUM!</v>
      </c>
      <c r="R21" s="777" t="e">
        <f t="shared" ca="1" si="5"/>
        <v>#NUM!</v>
      </c>
      <c r="S21" s="777" t="e">
        <f t="shared" ca="1" si="5"/>
        <v>#NUM!</v>
      </c>
      <c r="T21" s="777" t="e">
        <f t="shared" ca="1" si="5"/>
        <v>#NUM!</v>
      </c>
      <c r="U21" s="777" t="e">
        <f t="shared" ca="1" si="5"/>
        <v>#NUM!</v>
      </c>
      <c r="V21" s="777" t="e">
        <f t="shared" ca="1" si="5"/>
        <v>#NUM!</v>
      </c>
      <c r="W21" s="777" t="e">
        <f t="shared" ca="1" si="5"/>
        <v>#NUM!</v>
      </c>
      <c r="X21" s="777" t="e">
        <f t="shared" ca="1" si="5"/>
        <v>#NUM!</v>
      </c>
      <c r="Y21" s="777" t="e">
        <f t="shared" ca="1" si="5"/>
        <v>#NUM!</v>
      </c>
      <c r="Z21" s="777" t="e">
        <f t="shared" ca="1" si="5"/>
        <v>#NUM!</v>
      </c>
      <c r="AA21" s="777" t="e">
        <f t="shared" ca="1" si="5"/>
        <v>#NUM!</v>
      </c>
      <c r="AB21" s="777" t="e">
        <f t="shared" ca="1" si="5"/>
        <v>#NUM!</v>
      </c>
      <c r="AC21" s="777" t="e">
        <f t="shared" ca="1" si="5"/>
        <v>#NUM!</v>
      </c>
      <c r="AD21" s="777" t="e">
        <f t="shared" ca="1" si="5"/>
        <v>#NUM!</v>
      </c>
      <c r="AE21" s="777" t="e">
        <f t="shared" ca="1" si="5"/>
        <v>#NUM!</v>
      </c>
      <c r="AF21" s="777" t="e">
        <f t="shared" ca="1" si="5"/>
        <v>#NUM!</v>
      </c>
      <c r="AG21" s="777" t="e">
        <f t="shared" ca="1" si="5"/>
        <v>#NUM!</v>
      </c>
      <c r="AH21" s="777" t="e">
        <f t="shared" ca="1" si="5"/>
        <v>#NUM!</v>
      </c>
      <c r="AI21" s="777" t="e">
        <f t="shared" ca="1" si="5"/>
        <v>#NUM!</v>
      </c>
      <c r="AJ21" s="777" t="e">
        <f t="shared" ca="1" si="5"/>
        <v>#NUM!</v>
      </c>
      <c r="AK21" s="777" t="e">
        <f t="shared" ca="1" si="5"/>
        <v>#NUM!</v>
      </c>
      <c r="AL21" s="777" t="e">
        <f t="shared" ca="1" si="5"/>
        <v>#NUM!</v>
      </c>
      <c r="AM21" s="777" t="e">
        <f t="shared" ca="1" si="5"/>
        <v>#NUM!</v>
      </c>
      <c r="AN21" s="777" t="e">
        <f t="shared" ca="1" si="5"/>
        <v>#NUM!</v>
      </c>
      <c r="AO21" s="777" t="e">
        <f t="shared" ca="1" si="5"/>
        <v>#NUM!</v>
      </c>
      <c r="AP21" s="777" t="e">
        <f t="shared" ca="1" si="5"/>
        <v>#NUM!</v>
      </c>
      <c r="AQ21" s="777" t="e">
        <f t="shared" ca="1" si="5"/>
        <v>#NUM!</v>
      </c>
      <c r="AR21" s="777" t="e">
        <f t="shared" ca="1" si="5"/>
        <v>#NUM!</v>
      </c>
      <c r="AS21" s="777" t="e">
        <f t="shared" ca="1" si="5"/>
        <v>#NUM!</v>
      </c>
      <c r="AT21" s="777" t="e">
        <f t="shared" ca="1" si="5"/>
        <v>#NUM!</v>
      </c>
      <c r="AU21" s="777" t="e">
        <f t="shared" ca="1" si="5"/>
        <v>#NUM!</v>
      </c>
      <c r="AV21" s="777" t="e">
        <f t="shared" ca="1" si="5"/>
        <v>#NUM!</v>
      </c>
      <c r="AW21" s="777" t="e">
        <f t="shared" ca="1" si="5"/>
        <v>#NUM!</v>
      </c>
      <c r="AX21" s="777" t="e">
        <f t="shared" ca="1" si="5"/>
        <v>#NUM!</v>
      </c>
      <c r="AY21" s="777" t="e">
        <f t="shared" ca="1" si="5"/>
        <v>#NUM!</v>
      </c>
      <c r="AZ21" s="777" t="e">
        <f t="shared" ca="1" si="5"/>
        <v>#NUM!</v>
      </c>
      <c r="BA21" s="777" t="e">
        <f t="shared" ca="1" si="5"/>
        <v>#NUM!</v>
      </c>
      <c r="BB21" s="777" t="e">
        <f t="shared" ca="1" si="5"/>
        <v>#NUM!</v>
      </c>
      <c r="BC21" s="777" t="e">
        <f t="shared" ca="1" si="5"/>
        <v>#NUM!</v>
      </c>
      <c r="BD21" s="777" t="e">
        <f t="shared" ca="1" si="5"/>
        <v>#NUM!</v>
      </c>
      <c r="BE21" s="777" t="e">
        <f t="shared" ca="1" si="5"/>
        <v>#NUM!</v>
      </c>
      <c r="BF21" s="777" t="e">
        <f t="shared" ca="1" si="5"/>
        <v>#NUM!</v>
      </c>
      <c r="BG21" s="777" t="e">
        <f t="shared" ca="1" si="5"/>
        <v>#NUM!</v>
      </c>
      <c r="BH21" s="777" t="e">
        <f t="shared" ca="1" si="5"/>
        <v>#NUM!</v>
      </c>
      <c r="BI21" s="777" t="e">
        <f t="shared" ca="1" si="5"/>
        <v>#NUM!</v>
      </c>
      <c r="BJ21" s="777" t="e">
        <f t="shared" ca="1" si="5"/>
        <v>#NUM!</v>
      </c>
      <c r="BK21" s="777" t="e">
        <f t="shared" ca="1" si="5"/>
        <v>#NUM!</v>
      </c>
      <c r="BL21" s="777" t="e">
        <f t="shared" ca="1" si="5"/>
        <v>#NUM!</v>
      </c>
      <c r="BM21" s="777" t="e">
        <f t="shared" ca="1" si="5"/>
        <v>#NUM!</v>
      </c>
      <c r="BN21" s="777" t="e">
        <f t="shared" ca="1" si="5"/>
        <v>#NUM!</v>
      </c>
      <c r="BO21" s="777" t="e">
        <f t="shared" ca="1" si="5"/>
        <v>#NUM!</v>
      </c>
      <c r="BP21" s="777" t="e">
        <f t="shared" ca="1" si="5"/>
        <v>#NUM!</v>
      </c>
      <c r="BQ21" s="777" t="e">
        <f t="shared" ca="1" si="5"/>
        <v>#NUM!</v>
      </c>
      <c r="BR21" s="777" t="e">
        <f t="shared" ref="BR21:DA21" ca="1" si="6">BR19+BR20</f>
        <v>#NUM!</v>
      </c>
      <c r="BS21" s="777" t="e">
        <f t="shared" ca="1" si="6"/>
        <v>#NUM!</v>
      </c>
      <c r="BT21" s="777" t="e">
        <f t="shared" ca="1" si="6"/>
        <v>#NUM!</v>
      </c>
      <c r="BU21" s="777" t="e">
        <f t="shared" ca="1" si="6"/>
        <v>#NUM!</v>
      </c>
      <c r="BV21" s="777" t="e">
        <f t="shared" ca="1" si="6"/>
        <v>#NUM!</v>
      </c>
      <c r="BW21" s="777" t="e">
        <f t="shared" ca="1" si="6"/>
        <v>#NUM!</v>
      </c>
      <c r="BX21" s="777" t="e">
        <f t="shared" ca="1" si="6"/>
        <v>#NUM!</v>
      </c>
      <c r="BY21" s="777" t="e">
        <f t="shared" ca="1" si="6"/>
        <v>#NUM!</v>
      </c>
      <c r="BZ21" s="777" t="e">
        <f t="shared" ca="1" si="6"/>
        <v>#NUM!</v>
      </c>
      <c r="CA21" s="777" t="e">
        <f t="shared" ca="1" si="6"/>
        <v>#NUM!</v>
      </c>
      <c r="CB21" s="777" t="e">
        <f t="shared" ca="1" si="6"/>
        <v>#NUM!</v>
      </c>
      <c r="CC21" s="777" t="e">
        <f t="shared" ca="1" si="6"/>
        <v>#NUM!</v>
      </c>
      <c r="CD21" s="777" t="e">
        <f t="shared" ca="1" si="6"/>
        <v>#NUM!</v>
      </c>
      <c r="CE21" s="777" t="e">
        <f t="shared" ca="1" si="6"/>
        <v>#NUM!</v>
      </c>
      <c r="CF21" s="777" t="e">
        <f t="shared" ca="1" si="6"/>
        <v>#NUM!</v>
      </c>
      <c r="CG21" s="777" t="e">
        <f t="shared" ca="1" si="6"/>
        <v>#NUM!</v>
      </c>
      <c r="CH21" s="777" t="e">
        <f t="shared" ca="1" si="6"/>
        <v>#NUM!</v>
      </c>
      <c r="CI21" s="777" t="e">
        <f t="shared" ca="1" si="6"/>
        <v>#NUM!</v>
      </c>
      <c r="CJ21" s="777" t="e">
        <f t="shared" ca="1" si="6"/>
        <v>#NUM!</v>
      </c>
      <c r="CK21" s="777" t="e">
        <f t="shared" ca="1" si="6"/>
        <v>#NUM!</v>
      </c>
      <c r="CL21" s="777" t="e">
        <f t="shared" ca="1" si="6"/>
        <v>#NUM!</v>
      </c>
      <c r="CM21" s="777" t="e">
        <f t="shared" ca="1" si="6"/>
        <v>#NUM!</v>
      </c>
      <c r="CN21" s="777" t="e">
        <f t="shared" ca="1" si="6"/>
        <v>#NUM!</v>
      </c>
      <c r="CO21" s="777" t="e">
        <f t="shared" ca="1" si="6"/>
        <v>#NUM!</v>
      </c>
      <c r="CP21" s="777" t="e">
        <f t="shared" ca="1" si="6"/>
        <v>#NUM!</v>
      </c>
      <c r="CQ21" s="777" t="e">
        <f t="shared" ca="1" si="6"/>
        <v>#NUM!</v>
      </c>
      <c r="CR21" s="777" t="e">
        <f t="shared" ca="1" si="6"/>
        <v>#NUM!</v>
      </c>
      <c r="CS21" s="777" t="e">
        <f t="shared" ca="1" si="6"/>
        <v>#NUM!</v>
      </c>
      <c r="CT21" s="777" t="e">
        <f t="shared" ca="1" si="6"/>
        <v>#NUM!</v>
      </c>
      <c r="CU21" s="777" t="e">
        <f t="shared" ca="1" si="6"/>
        <v>#NUM!</v>
      </c>
      <c r="CV21" s="777" t="e">
        <f t="shared" ca="1" si="6"/>
        <v>#NUM!</v>
      </c>
      <c r="CW21" s="777" t="e">
        <f t="shared" ca="1" si="6"/>
        <v>#NUM!</v>
      </c>
      <c r="CX21" s="777" t="e">
        <f t="shared" ca="1" si="6"/>
        <v>#NUM!</v>
      </c>
      <c r="CY21" s="777" t="e">
        <f t="shared" ca="1" si="6"/>
        <v>#NUM!</v>
      </c>
      <c r="CZ21" s="777" t="e">
        <f t="shared" ca="1" si="6"/>
        <v>#NUM!</v>
      </c>
      <c r="DA21" s="777" t="e">
        <f t="shared" si="6"/>
        <v>#NUM!</v>
      </c>
    </row>
    <row r="22" spans="1:105" ht="18" customHeight="1" x14ac:dyDescent="0.25">
      <c r="A22" s="296"/>
      <c r="B22" s="412">
        <v>6</v>
      </c>
      <c r="C22" s="475" t="s">
        <v>1171</v>
      </c>
      <c r="D22" s="382"/>
      <c r="E22" s="780"/>
      <c r="F22" s="771">
        <f ca="1">FinPlan!F60</f>
        <v>0</v>
      </c>
      <c r="G22" s="772">
        <f ca="1">FinPlan!G60</f>
        <v>0</v>
      </c>
      <c r="H22" s="772">
        <f ca="1">FinPlan!H60</f>
        <v>0</v>
      </c>
      <c r="I22" s="772">
        <f ca="1">FinPlan!I60</f>
        <v>0</v>
      </c>
      <c r="J22" s="772">
        <f ca="1">FinPlan!J60</f>
        <v>0</v>
      </c>
      <c r="K22" s="772">
        <f ca="1">FinPlan!K60</f>
        <v>0</v>
      </c>
      <c r="L22" s="772">
        <f ca="1">FinPlan!L60</f>
        <v>0</v>
      </c>
      <c r="M22" s="772">
        <f ca="1">FinPlan!M60</f>
        <v>0</v>
      </c>
      <c r="N22" s="772">
        <f ca="1">FinPlan!N60</f>
        <v>0</v>
      </c>
      <c r="O22" s="773">
        <f ca="1">FinPlan!O60</f>
        <v>0</v>
      </c>
      <c r="P22" s="774">
        <f ca="1">FinPlan!P60</f>
        <v>0</v>
      </c>
      <c r="Q22" s="772">
        <f ca="1">FinPlan!Q60</f>
        <v>0</v>
      </c>
      <c r="R22" s="772">
        <f ca="1">FinPlan!R60</f>
        <v>0</v>
      </c>
      <c r="S22" s="772">
        <f ca="1">FinPlan!S60</f>
        <v>0</v>
      </c>
      <c r="T22" s="772">
        <f ca="1">FinPlan!T60</f>
        <v>0</v>
      </c>
      <c r="U22" s="772">
        <f ca="1">FinPlan!U60</f>
        <v>0</v>
      </c>
      <c r="V22" s="772">
        <f ca="1">FinPlan!V60</f>
        <v>0</v>
      </c>
      <c r="W22" s="772">
        <f ca="1">FinPlan!W60</f>
        <v>0</v>
      </c>
      <c r="X22" s="772">
        <f ca="1">FinPlan!X60</f>
        <v>0</v>
      </c>
      <c r="Y22" s="772">
        <f ca="1">FinPlan!Y60</f>
        <v>0</v>
      </c>
      <c r="Z22" s="772">
        <f ca="1">FinPlan!Z60</f>
        <v>0</v>
      </c>
      <c r="AA22" s="772">
        <f ca="1">FinPlan!AA60</f>
        <v>0</v>
      </c>
      <c r="AB22" s="772">
        <f ca="1">FinPlan!AB60</f>
        <v>0</v>
      </c>
      <c r="AC22" s="772">
        <f ca="1">FinPlan!AC60</f>
        <v>0</v>
      </c>
      <c r="AD22" s="772">
        <f ca="1">FinPlan!AD60</f>
        <v>0</v>
      </c>
      <c r="AE22" s="772">
        <f ca="1">FinPlan!AE60</f>
        <v>0</v>
      </c>
      <c r="AF22" s="772">
        <f ca="1">FinPlan!AF60</f>
        <v>0</v>
      </c>
      <c r="AG22" s="772">
        <f ca="1">FinPlan!AG60</f>
        <v>0</v>
      </c>
      <c r="AH22" s="772">
        <f ca="1">FinPlan!AH60</f>
        <v>0</v>
      </c>
      <c r="AI22" s="772">
        <f ca="1">FinPlan!AI60</f>
        <v>0</v>
      </c>
      <c r="AJ22" s="772">
        <f ca="1">FinPlan!AJ60</f>
        <v>0</v>
      </c>
      <c r="AK22" s="772">
        <f ca="1">FinPlan!AK60</f>
        <v>0</v>
      </c>
      <c r="AL22" s="772">
        <f ca="1">FinPlan!AL60</f>
        <v>0</v>
      </c>
      <c r="AM22" s="772">
        <f ca="1">FinPlan!AM60</f>
        <v>0</v>
      </c>
      <c r="AN22" s="772">
        <f ca="1">FinPlan!AN60</f>
        <v>0</v>
      </c>
      <c r="AO22" s="772">
        <f ca="1">FinPlan!AO60</f>
        <v>0</v>
      </c>
      <c r="AP22" s="772">
        <f ca="1">FinPlan!AP60</f>
        <v>0</v>
      </c>
      <c r="AQ22" s="772">
        <f ca="1">FinPlan!AQ60</f>
        <v>0</v>
      </c>
      <c r="AR22" s="772">
        <f ca="1">FinPlan!AR60</f>
        <v>0</v>
      </c>
      <c r="AS22" s="772">
        <f ca="1">FinPlan!AS60</f>
        <v>0</v>
      </c>
      <c r="AT22" s="772">
        <f ca="1">FinPlan!AT60</f>
        <v>0</v>
      </c>
      <c r="AU22" s="772">
        <f ca="1">FinPlan!AU60</f>
        <v>0</v>
      </c>
      <c r="AV22" s="772">
        <f ca="1">FinPlan!AV60</f>
        <v>0</v>
      </c>
      <c r="AW22" s="772">
        <f ca="1">FinPlan!AW60</f>
        <v>0</v>
      </c>
      <c r="AX22" s="772">
        <f ca="1">FinPlan!AX60</f>
        <v>0</v>
      </c>
      <c r="AY22" s="772">
        <f ca="1">FinPlan!AY60</f>
        <v>0</v>
      </c>
      <c r="AZ22" s="772">
        <f ca="1">FinPlan!AZ60</f>
        <v>0</v>
      </c>
      <c r="BA22" s="772">
        <f ca="1">FinPlan!BA60</f>
        <v>0</v>
      </c>
      <c r="BB22" s="772">
        <f ca="1">FinPlan!BB60</f>
        <v>0</v>
      </c>
      <c r="BC22" s="772">
        <f ca="1">FinPlan!BC60</f>
        <v>0</v>
      </c>
      <c r="BD22" s="772">
        <f ca="1">FinPlan!BD60</f>
        <v>0</v>
      </c>
      <c r="BE22" s="772">
        <f ca="1">FinPlan!BE60</f>
        <v>0</v>
      </c>
      <c r="BF22" s="772">
        <f ca="1">FinPlan!BF60</f>
        <v>0</v>
      </c>
      <c r="BG22" s="772">
        <f ca="1">FinPlan!BG60</f>
        <v>0</v>
      </c>
      <c r="BH22" s="772">
        <f ca="1">FinPlan!BH60</f>
        <v>0</v>
      </c>
      <c r="BI22" s="772">
        <f ca="1">FinPlan!BI60</f>
        <v>0</v>
      </c>
      <c r="BJ22" s="772">
        <f ca="1">FinPlan!BJ60</f>
        <v>0</v>
      </c>
      <c r="BK22" s="772">
        <f ca="1">FinPlan!BK60</f>
        <v>0</v>
      </c>
      <c r="BL22" s="772">
        <f ca="1">FinPlan!BL60</f>
        <v>0</v>
      </c>
      <c r="BM22" s="772">
        <f ca="1">FinPlan!BM60</f>
        <v>0</v>
      </c>
      <c r="BN22" s="772">
        <f ca="1">FinPlan!BN60</f>
        <v>0</v>
      </c>
      <c r="BO22" s="772">
        <f ca="1">FinPlan!BO60</f>
        <v>0</v>
      </c>
      <c r="BP22" s="772">
        <f ca="1">FinPlan!BP60</f>
        <v>0</v>
      </c>
      <c r="BQ22" s="772">
        <f ca="1">FinPlan!BQ60</f>
        <v>0</v>
      </c>
      <c r="BR22" s="772">
        <f ca="1">FinPlan!BR60</f>
        <v>0</v>
      </c>
      <c r="BS22" s="772">
        <f ca="1">FinPlan!BS60</f>
        <v>0</v>
      </c>
      <c r="BT22" s="772">
        <f ca="1">FinPlan!BT60</f>
        <v>0</v>
      </c>
      <c r="BU22" s="772">
        <f ca="1">FinPlan!BU60</f>
        <v>0</v>
      </c>
      <c r="BV22" s="772">
        <f ca="1">FinPlan!BV60</f>
        <v>0</v>
      </c>
      <c r="BW22" s="772">
        <f ca="1">FinPlan!BW60</f>
        <v>0</v>
      </c>
      <c r="BX22" s="772">
        <f ca="1">FinPlan!BX60</f>
        <v>0</v>
      </c>
      <c r="BY22" s="772">
        <f ca="1">FinPlan!BY60</f>
        <v>0</v>
      </c>
      <c r="BZ22" s="772">
        <f ca="1">FinPlan!BZ60</f>
        <v>0</v>
      </c>
      <c r="CA22" s="772">
        <f ca="1">FinPlan!CA60</f>
        <v>0</v>
      </c>
      <c r="CB22" s="772">
        <f ca="1">FinPlan!CB60</f>
        <v>0</v>
      </c>
      <c r="CC22" s="772">
        <f ca="1">FinPlan!CC60</f>
        <v>0</v>
      </c>
      <c r="CD22" s="772">
        <f ca="1">FinPlan!CD60</f>
        <v>0</v>
      </c>
      <c r="CE22" s="772">
        <f ca="1">FinPlan!CE60</f>
        <v>0</v>
      </c>
      <c r="CF22" s="772">
        <f ca="1">FinPlan!CF60</f>
        <v>0</v>
      </c>
      <c r="CG22" s="772">
        <f ca="1">FinPlan!CG60</f>
        <v>0</v>
      </c>
      <c r="CH22" s="772">
        <f ca="1">FinPlan!CH60</f>
        <v>0</v>
      </c>
      <c r="CI22" s="772">
        <f ca="1">FinPlan!CI60</f>
        <v>0</v>
      </c>
      <c r="CJ22" s="772">
        <f ca="1">FinPlan!CJ60</f>
        <v>0</v>
      </c>
      <c r="CK22" s="772">
        <f ca="1">FinPlan!CK60</f>
        <v>0</v>
      </c>
      <c r="CL22" s="772">
        <f ca="1">FinPlan!CL60</f>
        <v>0</v>
      </c>
      <c r="CM22" s="772">
        <f ca="1">FinPlan!CM60</f>
        <v>0</v>
      </c>
      <c r="CN22" s="772">
        <f ca="1">FinPlan!CN60</f>
        <v>0</v>
      </c>
      <c r="CO22" s="772">
        <f ca="1">FinPlan!CO60</f>
        <v>0</v>
      </c>
      <c r="CP22" s="772">
        <f ca="1">FinPlan!CP60</f>
        <v>0</v>
      </c>
      <c r="CQ22" s="772">
        <f ca="1">FinPlan!CQ60</f>
        <v>0</v>
      </c>
      <c r="CR22" s="772">
        <f ca="1">FinPlan!CR60</f>
        <v>0</v>
      </c>
      <c r="CS22" s="772">
        <f ca="1">FinPlan!CS60</f>
        <v>0</v>
      </c>
      <c r="CT22" s="772">
        <f ca="1">FinPlan!CT60</f>
        <v>0</v>
      </c>
      <c r="CU22" s="772">
        <f ca="1">FinPlan!CU60</f>
        <v>0</v>
      </c>
      <c r="CV22" s="772">
        <f ca="1">FinPlan!CV60</f>
        <v>0</v>
      </c>
      <c r="CW22" s="772">
        <f ca="1">FinPlan!CW60</f>
        <v>0</v>
      </c>
      <c r="CX22" s="772">
        <f ca="1">FinPlan!CX60</f>
        <v>0</v>
      </c>
      <c r="CY22" s="772">
        <f ca="1">FinPlan!CY60</f>
        <v>0</v>
      </c>
      <c r="CZ22" s="772">
        <f ca="1">FinPlan!CZ60</f>
        <v>0</v>
      </c>
      <c r="DA22" s="772">
        <f>FinPlan!DA60</f>
        <v>0</v>
      </c>
    </row>
    <row r="23" spans="1:105" ht="18" customHeight="1" x14ac:dyDescent="0.2">
      <c r="A23" s="296"/>
      <c r="B23" s="412">
        <v>7</v>
      </c>
      <c r="C23" s="475" t="s">
        <v>1172</v>
      </c>
      <c r="D23" s="382"/>
      <c r="E23" s="383"/>
      <c r="F23" s="771">
        <f>FinPlan!F61</f>
        <v>0</v>
      </c>
      <c r="G23" s="772">
        <f>FinPlan!G61</f>
        <v>0</v>
      </c>
      <c r="H23" s="772">
        <f>FinPlan!H61</f>
        <v>0</v>
      </c>
      <c r="I23" s="772">
        <f>FinPlan!I61</f>
        <v>0</v>
      </c>
      <c r="J23" s="772">
        <f>FinPlan!J61</f>
        <v>0</v>
      </c>
      <c r="K23" s="772">
        <f>FinPlan!K61</f>
        <v>0</v>
      </c>
      <c r="L23" s="772">
        <f>FinPlan!L61</f>
        <v>0</v>
      </c>
      <c r="M23" s="772">
        <f>FinPlan!M61</f>
        <v>0</v>
      </c>
      <c r="N23" s="772">
        <f>FinPlan!N61</f>
        <v>0</v>
      </c>
      <c r="O23" s="773">
        <f>FinPlan!O61</f>
        <v>0</v>
      </c>
      <c r="P23" s="774">
        <f>FinPlan!P61</f>
        <v>0</v>
      </c>
      <c r="Q23" s="772">
        <f>FinPlan!Q61</f>
        <v>0</v>
      </c>
      <c r="R23" s="772">
        <f>FinPlan!R61</f>
        <v>0</v>
      </c>
      <c r="S23" s="772">
        <f>FinPlan!S61</f>
        <v>0</v>
      </c>
      <c r="T23" s="772">
        <f>FinPlan!T61</f>
        <v>0</v>
      </c>
      <c r="U23" s="772">
        <f>FinPlan!U61</f>
        <v>0</v>
      </c>
      <c r="V23" s="772">
        <f>FinPlan!V61</f>
        <v>0</v>
      </c>
      <c r="W23" s="772">
        <f>FinPlan!W61</f>
        <v>0</v>
      </c>
      <c r="X23" s="772">
        <f>FinPlan!X61</f>
        <v>0</v>
      </c>
      <c r="Y23" s="772">
        <f>FinPlan!Y61</f>
        <v>0</v>
      </c>
      <c r="Z23" s="772">
        <f>FinPlan!Z61</f>
        <v>0</v>
      </c>
      <c r="AA23" s="772">
        <f>FinPlan!AA61</f>
        <v>0</v>
      </c>
      <c r="AB23" s="772">
        <f>FinPlan!AB61</f>
        <v>0</v>
      </c>
      <c r="AC23" s="772">
        <f>FinPlan!AC61</f>
        <v>0</v>
      </c>
      <c r="AD23" s="772">
        <f>FinPlan!AD61</f>
        <v>0</v>
      </c>
      <c r="AE23" s="772">
        <f>FinPlan!AE61</f>
        <v>0</v>
      </c>
      <c r="AF23" s="772">
        <f>FinPlan!AF61</f>
        <v>0</v>
      </c>
      <c r="AG23" s="772">
        <f>FinPlan!AG61</f>
        <v>0</v>
      </c>
      <c r="AH23" s="772">
        <f>FinPlan!AH61</f>
        <v>0</v>
      </c>
      <c r="AI23" s="772">
        <f>FinPlan!AI61</f>
        <v>0</v>
      </c>
      <c r="AJ23" s="772">
        <f>FinPlan!AJ61</f>
        <v>0</v>
      </c>
      <c r="AK23" s="772">
        <f>FinPlan!AK61</f>
        <v>0</v>
      </c>
      <c r="AL23" s="772">
        <f>FinPlan!AL61</f>
        <v>0</v>
      </c>
      <c r="AM23" s="772">
        <f>FinPlan!AM61</f>
        <v>0</v>
      </c>
      <c r="AN23" s="772">
        <f>FinPlan!AN61</f>
        <v>0</v>
      </c>
      <c r="AO23" s="772">
        <f>FinPlan!AO61</f>
        <v>0</v>
      </c>
      <c r="AP23" s="772">
        <f>FinPlan!AP61</f>
        <v>0</v>
      </c>
      <c r="AQ23" s="772">
        <f>FinPlan!AQ61</f>
        <v>0</v>
      </c>
      <c r="AR23" s="772">
        <f>FinPlan!AR61</f>
        <v>0</v>
      </c>
      <c r="AS23" s="772">
        <f>FinPlan!AS61</f>
        <v>0</v>
      </c>
      <c r="AT23" s="772">
        <f>FinPlan!AT61</f>
        <v>0</v>
      </c>
      <c r="AU23" s="772">
        <f>FinPlan!AU61</f>
        <v>0</v>
      </c>
      <c r="AV23" s="772">
        <f>FinPlan!AV61</f>
        <v>0</v>
      </c>
      <c r="AW23" s="772">
        <f>FinPlan!AW61</f>
        <v>0</v>
      </c>
      <c r="AX23" s="772">
        <f>FinPlan!AX61</f>
        <v>0</v>
      </c>
      <c r="AY23" s="772">
        <f>FinPlan!AY61</f>
        <v>0</v>
      </c>
      <c r="AZ23" s="772">
        <f>FinPlan!AZ61</f>
        <v>0</v>
      </c>
      <c r="BA23" s="772">
        <f>FinPlan!BA61</f>
        <v>0</v>
      </c>
      <c r="BB23" s="772">
        <f>FinPlan!BB61</f>
        <v>0</v>
      </c>
      <c r="BC23" s="772">
        <f>FinPlan!BC61</f>
        <v>0</v>
      </c>
      <c r="BD23" s="772">
        <f>FinPlan!BD61</f>
        <v>0</v>
      </c>
      <c r="BE23" s="772">
        <f>FinPlan!BE61</f>
        <v>0</v>
      </c>
      <c r="BF23" s="772">
        <f>FinPlan!BF61</f>
        <v>0</v>
      </c>
      <c r="BG23" s="772">
        <f>FinPlan!BG61</f>
        <v>0</v>
      </c>
      <c r="BH23" s="772">
        <f>FinPlan!BH61</f>
        <v>0</v>
      </c>
      <c r="BI23" s="772">
        <f>FinPlan!BI61</f>
        <v>0</v>
      </c>
      <c r="BJ23" s="772">
        <f>FinPlan!BJ61</f>
        <v>0</v>
      </c>
      <c r="BK23" s="772">
        <f>FinPlan!BK61</f>
        <v>0</v>
      </c>
      <c r="BL23" s="772">
        <f>FinPlan!BL61</f>
        <v>0</v>
      </c>
      <c r="BM23" s="772">
        <f>FinPlan!BM61</f>
        <v>0</v>
      </c>
      <c r="BN23" s="772">
        <f>FinPlan!BN61</f>
        <v>0</v>
      </c>
      <c r="BO23" s="772">
        <f>FinPlan!BO61</f>
        <v>0</v>
      </c>
      <c r="BP23" s="772">
        <f>FinPlan!BP61</f>
        <v>0</v>
      </c>
      <c r="BQ23" s="772">
        <f>FinPlan!BQ61</f>
        <v>0</v>
      </c>
      <c r="BR23" s="772">
        <f>FinPlan!BR61</f>
        <v>0</v>
      </c>
      <c r="BS23" s="772">
        <f>FinPlan!BS61</f>
        <v>0</v>
      </c>
      <c r="BT23" s="772">
        <f>FinPlan!BT61</f>
        <v>0</v>
      </c>
      <c r="BU23" s="772">
        <f>FinPlan!BU61</f>
        <v>0</v>
      </c>
      <c r="BV23" s="772">
        <f>FinPlan!BV61</f>
        <v>0</v>
      </c>
      <c r="BW23" s="772">
        <f>FinPlan!BW61</f>
        <v>0</v>
      </c>
      <c r="BX23" s="772">
        <f>FinPlan!BX61</f>
        <v>0</v>
      </c>
      <c r="BY23" s="772">
        <f>FinPlan!BY61</f>
        <v>0</v>
      </c>
      <c r="BZ23" s="772">
        <f>FinPlan!BZ61</f>
        <v>0</v>
      </c>
      <c r="CA23" s="772">
        <f>FinPlan!CA61</f>
        <v>0</v>
      </c>
      <c r="CB23" s="772">
        <f>FinPlan!CB61</f>
        <v>0</v>
      </c>
      <c r="CC23" s="772">
        <f>FinPlan!CC61</f>
        <v>0</v>
      </c>
      <c r="CD23" s="772">
        <f>FinPlan!CD61</f>
        <v>0</v>
      </c>
      <c r="CE23" s="772">
        <f>FinPlan!CE61</f>
        <v>0</v>
      </c>
      <c r="CF23" s="772">
        <f>FinPlan!CF61</f>
        <v>0</v>
      </c>
      <c r="CG23" s="772">
        <f>FinPlan!CG61</f>
        <v>0</v>
      </c>
      <c r="CH23" s="772">
        <f>FinPlan!CH61</f>
        <v>0</v>
      </c>
      <c r="CI23" s="772">
        <f>FinPlan!CI61</f>
        <v>0</v>
      </c>
      <c r="CJ23" s="772">
        <f>FinPlan!CJ61</f>
        <v>0</v>
      </c>
      <c r="CK23" s="772">
        <f>FinPlan!CK61</f>
        <v>0</v>
      </c>
      <c r="CL23" s="772">
        <f>FinPlan!CL61</f>
        <v>0</v>
      </c>
      <c r="CM23" s="772">
        <f>FinPlan!CM61</f>
        <v>0</v>
      </c>
      <c r="CN23" s="772">
        <f>FinPlan!CN61</f>
        <v>0</v>
      </c>
      <c r="CO23" s="772">
        <f>FinPlan!CO61</f>
        <v>0</v>
      </c>
      <c r="CP23" s="772">
        <f>FinPlan!CP61</f>
        <v>0</v>
      </c>
      <c r="CQ23" s="772">
        <f>FinPlan!CQ61</f>
        <v>0</v>
      </c>
      <c r="CR23" s="772">
        <f>FinPlan!CR61</f>
        <v>0</v>
      </c>
      <c r="CS23" s="772">
        <f>FinPlan!CS61</f>
        <v>0</v>
      </c>
      <c r="CT23" s="772">
        <f>FinPlan!CT61</f>
        <v>0</v>
      </c>
      <c r="CU23" s="772">
        <f>FinPlan!CU61</f>
        <v>0</v>
      </c>
      <c r="CV23" s="772">
        <f>FinPlan!CV61</f>
        <v>0</v>
      </c>
      <c r="CW23" s="772">
        <f>FinPlan!CW61</f>
        <v>0</v>
      </c>
      <c r="CX23" s="772">
        <f>FinPlan!CX61</f>
        <v>0</v>
      </c>
      <c r="CY23" s="772">
        <f>FinPlan!CY61</f>
        <v>0</v>
      </c>
      <c r="CZ23" s="772">
        <f>FinPlan!CZ61</f>
        <v>0</v>
      </c>
      <c r="DA23" s="772">
        <f>FinPlan!DA61</f>
        <v>0</v>
      </c>
    </row>
    <row r="24" spans="1:105" ht="18" customHeight="1" x14ac:dyDescent="0.25">
      <c r="A24" s="296"/>
      <c r="B24" s="412">
        <v>8</v>
      </c>
      <c r="C24" s="475" t="s">
        <v>1173</v>
      </c>
      <c r="D24" s="382"/>
      <c r="E24" s="780"/>
      <c r="F24" s="771">
        <f>FinPlan!F63+FinPlan!F62</f>
        <v>0</v>
      </c>
      <c r="G24" s="772">
        <f>FinPlan!G63+FinPlan!G62</f>
        <v>0</v>
      </c>
      <c r="H24" s="772">
        <f>FinPlan!H63+FinPlan!H62</f>
        <v>0</v>
      </c>
      <c r="I24" s="772">
        <f>FinPlan!I63+FinPlan!I62</f>
        <v>0</v>
      </c>
      <c r="J24" s="772">
        <f>FinPlan!J63+FinPlan!J62</f>
        <v>0</v>
      </c>
      <c r="K24" s="772">
        <f>FinPlan!K63+FinPlan!K62</f>
        <v>0</v>
      </c>
      <c r="L24" s="772">
        <f>FinPlan!L63+FinPlan!L62</f>
        <v>0</v>
      </c>
      <c r="M24" s="772">
        <f>FinPlan!M63+FinPlan!M62</f>
        <v>0</v>
      </c>
      <c r="N24" s="772">
        <f>FinPlan!N63+FinPlan!N62</f>
        <v>0</v>
      </c>
      <c r="O24" s="773">
        <f>FinPlan!O63+FinPlan!O62</f>
        <v>0</v>
      </c>
      <c r="P24" s="774">
        <f>FinPlan!P63+FinPlan!P62</f>
        <v>0</v>
      </c>
      <c r="Q24" s="772">
        <f>FinPlan!Q63+FinPlan!Q62</f>
        <v>0</v>
      </c>
      <c r="R24" s="772">
        <f>FinPlan!R63+FinPlan!R62</f>
        <v>0</v>
      </c>
      <c r="S24" s="772">
        <f>FinPlan!S63+FinPlan!S62</f>
        <v>0</v>
      </c>
      <c r="T24" s="772">
        <f>FinPlan!T63+FinPlan!T62</f>
        <v>0</v>
      </c>
      <c r="U24" s="772">
        <f>FinPlan!U63+FinPlan!U62</f>
        <v>0</v>
      </c>
      <c r="V24" s="772">
        <f>FinPlan!V63+FinPlan!V62</f>
        <v>0</v>
      </c>
      <c r="W24" s="772">
        <f>FinPlan!W63+FinPlan!W62</f>
        <v>0</v>
      </c>
      <c r="X24" s="772">
        <f>FinPlan!X63+FinPlan!X62</f>
        <v>0</v>
      </c>
      <c r="Y24" s="772">
        <f>FinPlan!Y63+FinPlan!Y62</f>
        <v>0</v>
      </c>
      <c r="Z24" s="772">
        <f>FinPlan!Z63+FinPlan!Z62</f>
        <v>0</v>
      </c>
      <c r="AA24" s="772">
        <f>FinPlan!AA63+FinPlan!AA62</f>
        <v>0</v>
      </c>
      <c r="AB24" s="772">
        <f>FinPlan!AB63+FinPlan!AB62</f>
        <v>0</v>
      </c>
      <c r="AC24" s="772">
        <f>FinPlan!AC63+FinPlan!AC62</f>
        <v>0</v>
      </c>
      <c r="AD24" s="772">
        <f>FinPlan!AD63+FinPlan!AD62</f>
        <v>0</v>
      </c>
      <c r="AE24" s="772">
        <f>FinPlan!AE63+FinPlan!AE62</f>
        <v>0</v>
      </c>
      <c r="AF24" s="772">
        <f>FinPlan!AF63+FinPlan!AF62</f>
        <v>0</v>
      </c>
      <c r="AG24" s="772">
        <f>FinPlan!AG63+FinPlan!AG62</f>
        <v>0</v>
      </c>
      <c r="AH24" s="772">
        <f>FinPlan!AH63+FinPlan!AH62</f>
        <v>0</v>
      </c>
      <c r="AI24" s="772">
        <f>FinPlan!AI63+FinPlan!AI62</f>
        <v>0</v>
      </c>
      <c r="AJ24" s="772">
        <f>FinPlan!AJ63+FinPlan!AJ62</f>
        <v>0</v>
      </c>
      <c r="AK24" s="772">
        <f>FinPlan!AK63+FinPlan!AK62</f>
        <v>0</v>
      </c>
      <c r="AL24" s="772">
        <f>FinPlan!AL63+FinPlan!AL62</f>
        <v>0</v>
      </c>
      <c r="AM24" s="772">
        <f>FinPlan!AM63+FinPlan!AM62</f>
        <v>0</v>
      </c>
      <c r="AN24" s="772">
        <f>FinPlan!AN63+FinPlan!AN62</f>
        <v>0</v>
      </c>
      <c r="AO24" s="772">
        <f>FinPlan!AO63+FinPlan!AO62</f>
        <v>0</v>
      </c>
      <c r="AP24" s="772">
        <f>FinPlan!AP63+FinPlan!AP62</f>
        <v>0</v>
      </c>
      <c r="AQ24" s="772">
        <f>FinPlan!AQ63+FinPlan!AQ62</f>
        <v>0</v>
      </c>
      <c r="AR24" s="772">
        <f>FinPlan!AR63+FinPlan!AR62</f>
        <v>0</v>
      </c>
      <c r="AS24" s="772">
        <f>FinPlan!AS63+FinPlan!AS62</f>
        <v>0</v>
      </c>
      <c r="AT24" s="772">
        <f>FinPlan!AT63+FinPlan!AT62</f>
        <v>0</v>
      </c>
      <c r="AU24" s="772">
        <f>FinPlan!AU63+FinPlan!AU62</f>
        <v>0</v>
      </c>
      <c r="AV24" s="772">
        <f>FinPlan!AV63+FinPlan!AV62</f>
        <v>0</v>
      </c>
      <c r="AW24" s="772">
        <f>FinPlan!AW63+FinPlan!AW62</f>
        <v>0</v>
      </c>
      <c r="AX24" s="772">
        <f>FinPlan!AX63+FinPlan!AX62</f>
        <v>0</v>
      </c>
      <c r="AY24" s="772">
        <f>FinPlan!AY63+FinPlan!AY62</f>
        <v>0</v>
      </c>
      <c r="AZ24" s="772">
        <f>FinPlan!AZ63+FinPlan!AZ62</f>
        <v>0</v>
      </c>
      <c r="BA24" s="772">
        <f>FinPlan!BA63+FinPlan!BA62</f>
        <v>0</v>
      </c>
      <c r="BB24" s="772">
        <f>FinPlan!BB63+FinPlan!BB62</f>
        <v>0</v>
      </c>
      <c r="BC24" s="772">
        <f>FinPlan!BC63+FinPlan!BC62</f>
        <v>0</v>
      </c>
      <c r="BD24" s="772">
        <f>FinPlan!BD63+FinPlan!BD62</f>
        <v>0</v>
      </c>
      <c r="BE24" s="772">
        <f>FinPlan!BE63+FinPlan!BE62</f>
        <v>0</v>
      </c>
      <c r="BF24" s="772">
        <f>FinPlan!BF63+FinPlan!BF62</f>
        <v>0</v>
      </c>
      <c r="BG24" s="772">
        <f>FinPlan!BG63+FinPlan!BG62</f>
        <v>0</v>
      </c>
      <c r="BH24" s="772">
        <f>FinPlan!BH63+FinPlan!BH62</f>
        <v>0</v>
      </c>
      <c r="BI24" s="772">
        <f>FinPlan!BI63+FinPlan!BI62</f>
        <v>0</v>
      </c>
      <c r="BJ24" s="772">
        <f>FinPlan!BJ63+FinPlan!BJ62</f>
        <v>0</v>
      </c>
      <c r="BK24" s="772">
        <f>FinPlan!BK63+FinPlan!BK62</f>
        <v>0</v>
      </c>
      <c r="BL24" s="772">
        <f>FinPlan!BL63+FinPlan!BL62</f>
        <v>0</v>
      </c>
      <c r="BM24" s="772">
        <f>FinPlan!BM63+FinPlan!BM62</f>
        <v>0</v>
      </c>
      <c r="BN24" s="772">
        <f>FinPlan!BN63+FinPlan!BN62</f>
        <v>0</v>
      </c>
      <c r="BO24" s="772">
        <f>FinPlan!BO63+FinPlan!BO62</f>
        <v>0</v>
      </c>
      <c r="BP24" s="772">
        <f>FinPlan!BP63+FinPlan!BP62</f>
        <v>0</v>
      </c>
      <c r="BQ24" s="772">
        <f>FinPlan!BQ63+FinPlan!BQ62</f>
        <v>0</v>
      </c>
      <c r="BR24" s="772">
        <f>FinPlan!BR63+FinPlan!BR62</f>
        <v>0</v>
      </c>
      <c r="BS24" s="772">
        <f>FinPlan!BS63+FinPlan!BS62</f>
        <v>0</v>
      </c>
      <c r="BT24" s="772">
        <f>FinPlan!BT63+FinPlan!BT62</f>
        <v>0</v>
      </c>
      <c r="BU24" s="772">
        <f>FinPlan!BU63+FinPlan!BU62</f>
        <v>0</v>
      </c>
      <c r="BV24" s="772">
        <f>FinPlan!BV63+FinPlan!BV62</f>
        <v>0</v>
      </c>
      <c r="BW24" s="772">
        <f>FinPlan!BW63+FinPlan!BW62</f>
        <v>0</v>
      </c>
      <c r="BX24" s="772">
        <f>FinPlan!BX63+FinPlan!BX62</f>
        <v>0</v>
      </c>
      <c r="BY24" s="772">
        <f>FinPlan!BY63+FinPlan!BY62</f>
        <v>0</v>
      </c>
      <c r="BZ24" s="772">
        <f>FinPlan!BZ63+FinPlan!BZ62</f>
        <v>0</v>
      </c>
      <c r="CA24" s="772">
        <f>FinPlan!CA63+FinPlan!CA62</f>
        <v>0</v>
      </c>
      <c r="CB24" s="772">
        <f>FinPlan!CB63+FinPlan!CB62</f>
        <v>0</v>
      </c>
      <c r="CC24" s="772">
        <f>FinPlan!CC63+FinPlan!CC62</f>
        <v>0</v>
      </c>
      <c r="CD24" s="772">
        <f>FinPlan!CD63+FinPlan!CD62</f>
        <v>0</v>
      </c>
      <c r="CE24" s="772">
        <f>FinPlan!CE63+FinPlan!CE62</f>
        <v>0</v>
      </c>
      <c r="CF24" s="772">
        <f>FinPlan!CF63+FinPlan!CF62</f>
        <v>0</v>
      </c>
      <c r="CG24" s="772">
        <f>FinPlan!CG63+FinPlan!CG62</f>
        <v>0</v>
      </c>
      <c r="CH24" s="772">
        <f>FinPlan!CH63+FinPlan!CH62</f>
        <v>0</v>
      </c>
      <c r="CI24" s="772">
        <f>FinPlan!CI63+FinPlan!CI62</f>
        <v>0</v>
      </c>
      <c r="CJ24" s="772">
        <f>FinPlan!CJ63+FinPlan!CJ62</f>
        <v>0</v>
      </c>
      <c r="CK24" s="772">
        <f>FinPlan!CK63+FinPlan!CK62</f>
        <v>0</v>
      </c>
      <c r="CL24" s="772">
        <f>FinPlan!CL63+FinPlan!CL62</f>
        <v>0</v>
      </c>
      <c r="CM24" s="772">
        <f>FinPlan!CM63+FinPlan!CM62</f>
        <v>0</v>
      </c>
      <c r="CN24" s="772">
        <f>FinPlan!CN63+FinPlan!CN62</f>
        <v>0</v>
      </c>
      <c r="CO24" s="772">
        <f>FinPlan!CO63+FinPlan!CO62</f>
        <v>0</v>
      </c>
      <c r="CP24" s="772">
        <f>FinPlan!CP63+FinPlan!CP62</f>
        <v>0</v>
      </c>
      <c r="CQ24" s="772">
        <f>FinPlan!CQ63+FinPlan!CQ62</f>
        <v>0</v>
      </c>
      <c r="CR24" s="772">
        <f>FinPlan!CR63+FinPlan!CR62</f>
        <v>0</v>
      </c>
      <c r="CS24" s="772">
        <f>FinPlan!CS63+FinPlan!CS62</f>
        <v>0</v>
      </c>
      <c r="CT24" s="772">
        <f>FinPlan!CT63+FinPlan!CT62</f>
        <v>0</v>
      </c>
      <c r="CU24" s="772">
        <f>FinPlan!CU63+FinPlan!CU62</f>
        <v>0</v>
      </c>
      <c r="CV24" s="772">
        <f>FinPlan!CV63+FinPlan!CV62</f>
        <v>0</v>
      </c>
      <c r="CW24" s="772">
        <f>FinPlan!CW63+FinPlan!CW62</f>
        <v>0</v>
      </c>
      <c r="CX24" s="772">
        <f>FinPlan!CX63+FinPlan!CX62</f>
        <v>0</v>
      </c>
      <c r="CY24" s="772">
        <f>FinPlan!CY63+FinPlan!CY62</f>
        <v>0</v>
      </c>
      <c r="CZ24" s="772">
        <f>FinPlan!CZ63+FinPlan!CZ62</f>
        <v>0</v>
      </c>
      <c r="DA24" s="772">
        <f>FinPlan!DA63+FinPlan!DA62</f>
        <v>0</v>
      </c>
    </row>
    <row r="25" spans="1:105" ht="18" customHeight="1" x14ac:dyDescent="0.25">
      <c r="A25" s="296"/>
      <c r="B25" s="412">
        <v>9</v>
      </c>
      <c r="C25" s="775" t="s">
        <v>1174</v>
      </c>
      <c r="D25" s="415"/>
      <c r="E25" s="781"/>
      <c r="F25" s="776">
        <f t="shared" ref="F25:BQ25" ca="1" si="7">+F22-F23+F24</f>
        <v>0</v>
      </c>
      <c r="G25" s="777">
        <f t="shared" ca="1" si="7"/>
        <v>0</v>
      </c>
      <c r="H25" s="777">
        <f t="shared" ca="1" si="7"/>
        <v>0</v>
      </c>
      <c r="I25" s="777">
        <f t="shared" ca="1" si="7"/>
        <v>0</v>
      </c>
      <c r="J25" s="777">
        <f t="shared" ca="1" si="7"/>
        <v>0</v>
      </c>
      <c r="K25" s="777">
        <f t="shared" ca="1" si="7"/>
        <v>0</v>
      </c>
      <c r="L25" s="777">
        <f t="shared" ca="1" si="7"/>
        <v>0</v>
      </c>
      <c r="M25" s="777">
        <f t="shared" ca="1" si="7"/>
        <v>0</v>
      </c>
      <c r="N25" s="777">
        <f t="shared" ca="1" si="7"/>
        <v>0</v>
      </c>
      <c r="O25" s="778">
        <f t="shared" ca="1" si="7"/>
        <v>0</v>
      </c>
      <c r="P25" s="779">
        <f t="shared" ca="1" si="7"/>
        <v>0</v>
      </c>
      <c r="Q25" s="777">
        <f t="shared" ca="1" si="7"/>
        <v>0</v>
      </c>
      <c r="R25" s="777">
        <f t="shared" ca="1" si="7"/>
        <v>0</v>
      </c>
      <c r="S25" s="777">
        <f t="shared" ca="1" si="7"/>
        <v>0</v>
      </c>
      <c r="T25" s="777">
        <f t="shared" ca="1" si="7"/>
        <v>0</v>
      </c>
      <c r="U25" s="777">
        <f t="shared" ca="1" si="7"/>
        <v>0</v>
      </c>
      <c r="V25" s="777">
        <f t="shared" ca="1" si="7"/>
        <v>0</v>
      </c>
      <c r="W25" s="777">
        <f t="shared" ca="1" si="7"/>
        <v>0</v>
      </c>
      <c r="X25" s="777">
        <f t="shared" ca="1" si="7"/>
        <v>0</v>
      </c>
      <c r="Y25" s="777">
        <f t="shared" ca="1" si="7"/>
        <v>0</v>
      </c>
      <c r="Z25" s="777">
        <f t="shared" ca="1" si="7"/>
        <v>0</v>
      </c>
      <c r="AA25" s="777">
        <f t="shared" ca="1" si="7"/>
        <v>0</v>
      </c>
      <c r="AB25" s="777">
        <f t="shared" ca="1" si="7"/>
        <v>0</v>
      </c>
      <c r="AC25" s="777">
        <f t="shared" ca="1" si="7"/>
        <v>0</v>
      </c>
      <c r="AD25" s="777">
        <f t="shared" ca="1" si="7"/>
        <v>0</v>
      </c>
      <c r="AE25" s="777">
        <f t="shared" ca="1" si="7"/>
        <v>0</v>
      </c>
      <c r="AF25" s="777">
        <f t="shared" ca="1" si="7"/>
        <v>0</v>
      </c>
      <c r="AG25" s="777">
        <f t="shared" ca="1" si="7"/>
        <v>0</v>
      </c>
      <c r="AH25" s="777">
        <f t="shared" ca="1" si="7"/>
        <v>0</v>
      </c>
      <c r="AI25" s="777">
        <f t="shared" ca="1" si="7"/>
        <v>0</v>
      </c>
      <c r="AJ25" s="777">
        <f t="shared" ca="1" si="7"/>
        <v>0</v>
      </c>
      <c r="AK25" s="777">
        <f t="shared" ca="1" si="7"/>
        <v>0</v>
      </c>
      <c r="AL25" s="777">
        <f t="shared" ca="1" si="7"/>
        <v>0</v>
      </c>
      <c r="AM25" s="777">
        <f t="shared" ca="1" si="7"/>
        <v>0</v>
      </c>
      <c r="AN25" s="777">
        <f t="shared" ca="1" si="7"/>
        <v>0</v>
      </c>
      <c r="AO25" s="777">
        <f t="shared" ca="1" si="7"/>
        <v>0</v>
      </c>
      <c r="AP25" s="777">
        <f t="shared" ca="1" si="7"/>
        <v>0</v>
      </c>
      <c r="AQ25" s="777">
        <f t="shared" ca="1" si="7"/>
        <v>0</v>
      </c>
      <c r="AR25" s="777">
        <f t="shared" ca="1" si="7"/>
        <v>0</v>
      </c>
      <c r="AS25" s="777">
        <f t="shared" ca="1" si="7"/>
        <v>0</v>
      </c>
      <c r="AT25" s="777">
        <f t="shared" ca="1" si="7"/>
        <v>0</v>
      </c>
      <c r="AU25" s="777">
        <f t="shared" ca="1" si="7"/>
        <v>0</v>
      </c>
      <c r="AV25" s="777">
        <f t="shared" ca="1" si="7"/>
        <v>0</v>
      </c>
      <c r="AW25" s="777">
        <f t="shared" ca="1" si="7"/>
        <v>0</v>
      </c>
      <c r="AX25" s="777">
        <f t="shared" ca="1" si="7"/>
        <v>0</v>
      </c>
      <c r="AY25" s="777">
        <f t="shared" ca="1" si="7"/>
        <v>0</v>
      </c>
      <c r="AZ25" s="777">
        <f t="shared" ca="1" si="7"/>
        <v>0</v>
      </c>
      <c r="BA25" s="777">
        <f t="shared" ca="1" si="7"/>
        <v>0</v>
      </c>
      <c r="BB25" s="777">
        <f t="shared" ca="1" si="7"/>
        <v>0</v>
      </c>
      <c r="BC25" s="777">
        <f t="shared" ca="1" si="7"/>
        <v>0</v>
      </c>
      <c r="BD25" s="777">
        <f t="shared" ca="1" si="7"/>
        <v>0</v>
      </c>
      <c r="BE25" s="777">
        <f t="shared" ca="1" si="7"/>
        <v>0</v>
      </c>
      <c r="BF25" s="777">
        <f t="shared" ca="1" si="7"/>
        <v>0</v>
      </c>
      <c r="BG25" s="777">
        <f t="shared" ca="1" si="7"/>
        <v>0</v>
      </c>
      <c r="BH25" s="777">
        <f t="shared" ca="1" si="7"/>
        <v>0</v>
      </c>
      <c r="BI25" s="777">
        <f t="shared" ca="1" si="7"/>
        <v>0</v>
      </c>
      <c r="BJ25" s="777">
        <f t="shared" ca="1" si="7"/>
        <v>0</v>
      </c>
      <c r="BK25" s="777">
        <f t="shared" ca="1" si="7"/>
        <v>0</v>
      </c>
      <c r="BL25" s="777">
        <f t="shared" ca="1" si="7"/>
        <v>0</v>
      </c>
      <c r="BM25" s="777">
        <f t="shared" ca="1" si="7"/>
        <v>0</v>
      </c>
      <c r="BN25" s="777">
        <f t="shared" ca="1" si="7"/>
        <v>0</v>
      </c>
      <c r="BO25" s="777">
        <f t="shared" ca="1" si="7"/>
        <v>0</v>
      </c>
      <c r="BP25" s="777">
        <f t="shared" ca="1" si="7"/>
        <v>0</v>
      </c>
      <c r="BQ25" s="777">
        <f t="shared" ca="1" si="7"/>
        <v>0</v>
      </c>
      <c r="BR25" s="777">
        <f t="shared" ref="BR25:DA25" ca="1" si="8">+BR22-BR23+BR24</f>
        <v>0</v>
      </c>
      <c r="BS25" s="777">
        <f t="shared" ca="1" si="8"/>
        <v>0</v>
      </c>
      <c r="BT25" s="777">
        <f t="shared" ca="1" si="8"/>
        <v>0</v>
      </c>
      <c r="BU25" s="777">
        <f t="shared" ca="1" si="8"/>
        <v>0</v>
      </c>
      <c r="BV25" s="777">
        <f t="shared" ca="1" si="8"/>
        <v>0</v>
      </c>
      <c r="BW25" s="777">
        <f t="shared" ca="1" si="8"/>
        <v>0</v>
      </c>
      <c r="BX25" s="777">
        <f t="shared" ca="1" si="8"/>
        <v>0</v>
      </c>
      <c r="BY25" s="777">
        <f t="shared" ca="1" si="8"/>
        <v>0</v>
      </c>
      <c r="BZ25" s="777">
        <f t="shared" ca="1" si="8"/>
        <v>0</v>
      </c>
      <c r="CA25" s="777">
        <f t="shared" ca="1" si="8"/>
        <v>0</v>
      </c>
      <c r="CB25" s="777">
        <f t="shared" ca="1" si="8"/>
        <v>0</v>
      </c>
      <c r="CC25" s="777">
        <f t="shared" ca="1" si="8"/>
        <v>0</v>
      </c>
      <c r="CD25" s="777">
        <f t="shared" ca="1" si="8"/>
        <v>0</v>
      </c>
      <c r="CE25" s="777">
        <f t="shared" ca="1" si="8"/>
        <v>0</v>
      </c>
      <c r="CF25" s="777">
        <f t="shared" ca="1" si="8"/>
        <v>0</v>
      </c>
      <c r="CG25" s="777">
        <f t="shared" ca="1" si="8"/>
        <v>0</v>
      </c>
      <c r="CH25" s="777">
        <f t="shared" ca="1" si="8"/>
        <v>0</v>
      </c>
      <c r="CI25" s="777">
        <f t="shared" ca="1" si="8"/>
        <v>0</v>
      </c>
      <c r="CJ25" s="777">
        <f t="shared" ca="1" si="8"/>
        <v>0</v>
      </c>
      <c r="CK25" s="777">
        <f t="shared" ca="1" si="8"/>
        <v>0</v>
      </c>
      <c r="CL25" s="777">
        <f t="shared" ca="1" si="8"/>
        <v>0</v>
      </c>
      <c r="CM25" s="777">
        <f t="shared" ca="1" si="8"/>
        <v>0</v>
      </c>
      <c r="CN25" s="777">
        <f t="shared" ca="1" si="8"/>
        <v>0</v>
      </c>
      <c r="CO25" s="777">
        <f t="shared" ca="1" si="8"/>
        <v>0</v>
      </c>
      <c r="CP25" s="777">
        <f t="shared" ca="1" si="8"/>
        <v>0</v>
      </c>
      <c r="CQ25" s="777">
        <f t="shared" ca="1" si="8"/>
        <v>0</v>
      </c>
      <c r="CR25" s="777">
        <f t="shared" ca="1" si="8"/>
        <v>0</v>
      </c>
      <c r="CS25" s="777">
        <f t="shared" ca="1" si="8"/>
        <v>0</v>
      </c>
      <c r="CT25" s="777">
        <f t="shared" ca="1" si="8"/>
        <v>0</v>
      </c>
      <c r="CU25" s="777">
        <f t="shared" ca="1" si="8"/>
        <v>0</v>
      </c>
      <c r="CV25" s="777">
        <f t="shared" ca="1" si="8"/>
        <v>0</v>
      </c>
      <c r="CW25" s="777">
        <f t="shared" ca="1" si="8"/>
        <v>0</v>
      </c>
      <c r="CX25" s="777">
        <f t="shared" ca="1" si="8"/>
        <v>0</v>
      </c>
      <c r="CY25" s="777">
        <f t="shared" ca="1" si="8"/>
        <v>0</v>
      </c>
      <c r="CZ25" s="777">
        <f t="shared" ca="1" si="8"/>
        <v>0</v>
      </c>
      <c r="DA25" s="777">
        <f t="shared" si="8"/>
        <v>0</v>
      </c>
    </row>
    <row r="26" spans="1:105" ht="18" customHeight="1" x14ac:dyDescent="0.25">
      <c r="A26" s="296"/>
      <c r="B26" s="412">
        <v>10</v>
      </c>
      <c r="C26" s="475" t="s">
        <v>1175</v>
      </c>
      <c r="D26" s="382"/>
      <c r="E26" s="780"/>
      <c r="F26" s="782">
        <f>FinPlan!F66</f>
        <v>0</v>
      </c>
      <c r="G26" s="783">
        <f>FinPlan!G66</f>
        <v>0</v>
      </c>
      <c r="H26" s="783">
        <f>FinPlan!H66</f>
        <v>0</v>
      </c>
      <c r="I26" s="783">
        <f>FinPlan!I66</f>
        <v>0</v>
      </c>
      <c r="J26" s="783">
        <f>FinPlan!J66</f>
        <v>0</v>
      </c>
      <c r="K26" s="783">
        <f>FinPlan!K66</f>
        <v>0</v>
      </c>
      <c r="L26" s="783">
        <f>FinPlan!L66</f>
        <v>0</v>
      </c>
      <c r="M26" s="783">
        <f>FinPlan!M66</f>
        <v>0</v>
      </c>
      <c r="N26" s="783">
        <f>FinPlan!N66</f>
        <v>0</v>
      </c>
      <c r="O26" s="784">
        <f>FinPlan!O66</f>
        <v>0</v>
      </c>
      <c r="P26" s="785">
        <f>FinPlan!P66</f>
        <v>0</v>
      </c>
      <c r="Q26" s="783">
        <f>FinPlan!Q66</f>
        <v>0</v>
      </c>
      <c r="R26" s="783">
        <f>FinPlan!R66</f>
        <v>0</v>
      </c>
      <c r="S26" s="783">
        <f>FinPlan!S66</f>
        <v>0</v>
      </c>
      <c r="T26" s="783">
        <f>FinPlan!T66</f>
        <v>0</v>
      </c>
      <c r="U26" s="783">
        <f>FinPlan!U66</f>
        <v>0</v>
      </c>
      <c r="V26" s="783">
        <f>FinPlan!V66</f>
        <v>0</v>
      </c>
      <c r="W26" s="783">
        <f>FinPlan!W66</f>
        <v>0</v>
      </c>
      <c r="X26" s="783">
        <f>FinPlan!X66</f>
        <v>0</v>
      </c>
      <c r="Y26" s="783">
        <f>FinPlan!Y66</f>
        <v>0</v>
      </c>
      <c r="Z26" s="783">
        <f>FinPlan!Z66</f>
        <v>0</v>
      </c>
      <c r="AA26" s="783">
        <f>FinPlan!AA66</f>
        <v>0</v>
      </c>
      <c r="AB26" s="783">
        <f>FinPlan!AB66</f>
        <v>0</v>
      </c>
      <c r="AC26" s="783">
        <f>FinPlan!AC66</f>
        <v>0</v>
      </c>
      <c r="AD26" s="783">
        <f>FinPlan!AD66</f>
        <v>0</v>
      </c>
      <c r="AE26" s="783">
        <f>FinPlan!AE66</f>
        <v>0</v>
      </c>
      <c r="AF26" s="783">
        <f>FinPlan!AF66</f>
        <v>0</v>
      </c>
      <c r="AG26" s="783">
        <f>FinPlan!AG66</f>
        <v>0</v>
      </c>
      <c r="AH26" s="783">
        <f>FinPlan!AH66</f>
        <v>0</v>
      </c>
      <c r="AI26" s="783">
        <f>FinPlan!AI66</f>
        <v>0</v>
      </c>
      <c r="AJ26" s="783">
        <f>FinPlan!AJ66</f>
        <v>0</v>
      </c>
      <c r="AK26" s="783">
        <f>FinPlan!AK66</f>
        <v>0</v>
      </c>
      <c r="AL26" s="783">
        <f>FinPlan!AL66</f>
        <v>0</v>
      </c>
      <c r="AM26" s="783">
        <f>FinPlan!AM66</f>
        <v>0</v>
      </c>
      <c r="AN26" s="783">
        <f>FinPlan!AN66</f>
        <v>0</v>
      </c>
      <c r="AO26" s="783">
        <f>FinPlan!AO66</f>
        <v>0</v>
      </c>
      <c r="AP26" s="783">
        <f>FinPlan!AP66</f>
        <v>0</v>
      </c>
      <c r="AQ26" s="783">
        <f>FinPlan!AQ66</f>
        <v>0</v>
      </c>
      <c r="AR26" s="783">
        <f>FinPlan!AR66</f>
        <v>0</v>
      </c>
      <c r="AS26" s="783">
        <f>FinPlan!AS66</f>
        <v>0</v>
      </c>
      <c r="AT26" s="783">
        <f>FinPlan!AT66</f>
        <v>0</v>
      </c>
      <c r="AU26" s="783">
        <f>FinPlan!AU66</f>
        <v>0</v>
      </c>
      <c r="AV26" s="783">
        <f>FinPlan!AV66</f>
        <v>0</v>
      </c>
      <c r="AW26" s="783">
        <f>FinPlan!AW66</f>
        <v>0</v>
      </c>
      <c r="AX26" s="783">
        <f>FinPlan!AX66</f>
        <v>0</v>
      </c>
      <c r="AY26" s="783">
        <f>FinPlan!AY66</f>
        <v>0</v>
      </c>
      <c r="AZ26" s="783">
        <f>FinPlan!AZ66</f>
        <v>0</v>
      </c>
      <c r="BA26" s="783">
        <f>FinPlan!BA66</f>
        <v>0</v>
      </c>
      <c r="BB26" s="783">
        <f>FinPlan!BB66</f>
        <v>0</v>
      </c>
      <c r="BC26" s="783">
        <f>FinPlan!BC66</f>
        <v>0</v>
      </c>
      <c r="BD26" s="783">
        <f>FinPlan!BD66</f>
        <v>0</v>
      </c>
      <c r="BE26" s="783">
        <f>FinPlan!BE66</f>
        <v>0</v>
      </c>
      <c r="BF26" s="783">
        <f>FinPlan!BF66</f>
        <v>0</v>
      </c>
      <c r="BG26" s="783">
        <f>FinPlan!BG66</f>
        <v>0</v>
      </c>
      <c r="BH26" s="783">
        <f>FinPlan!BH66</f>
        <v>0</v>
      </c>
      <c r="BI26" s="783">
        <f>FinPlan!BI66</f>
        <v>0</v>
      </c>
      <c r="BJ26" s="783">
        <f>FinPlan!BJ66</f>
        <v>0</v>
      </c>
      <c r="BK26" s="783">
        <f>FinPlan!BK66</f>
        <v>0</v>
      </c>
      <c r="BL26" s="783">
        <f>FinPlan!BL66</f>
        <v>0</v>
      </c>
      <c r="BM26" s="783">
        <f>FinPlan!BM66</f>
        <v>0</v>
      </c>
      <c r="BN26" s="783">
        <f>FinPlan!BN66</f>
        <v>0</v>
      </c>
      <c r="BO26" s="783">
        <f>FinPlan!BO66</f>
        <v>0</v>
      </c>
      <c r="BP26" s="783">
        <f>FinPlan!BP66</f>
        <v>0</v>
      </c>
      <c r="BQ26" s="783">
        <f>FinPlan!BQ66</f>
        <v>0</v>
      </c>
      <c r="BR26" s="783">
        <f>FinPlan!BR66</f>
        <v>0</v>
      </c>
      <c r="BS26" s="783">
        <f>FinPlan!BS66</f>
        <v>0</v>
      </c>
      <c r="BT26" s="783">
        <f>FinPlan!BT66</f>
        <v>0</v>
      </c>
      <c r="BU26" s="783">
        <f>FinPlan!BU66</f>
        <v>0</v>
      </c>
      <c r="BV26" s="783">
        <f>FinPlan!BV66</f>
        <v>0</v>
      </c>
      <c r="BW26" s="783">
        <f>FinPlan!BW66</f>
        <v>0</v>
      </c>
      <c r="BX26" s="783">
        <f>FinPlan!BX66</f>
        <v>0</v>
      </c>
      <c r="BY26" s="783">
        <f>FinPlan!BY66</f>
        <v>0</v>
      </c>
      <c r="BZ26" s="783">
        <f>FinPlan!BZ66</f>
        <v>0</v>
      </c>
      <c r="CA26" s="783">
        <f>FinPlan!CA66</f>
        <v>0</v>
      </c>
      <c r="CB26" s="783">
        <f>FinPlan!CB66</f>
        <v>0</v>
      </c>
      <c r="CC26" s="783">
        <f>FinPlan!CC66</f>
        <v>0</v>
      </c>
      <c r="CD26" s="783">
        <f>FinPlan!CD66</f>
        <v>0</v>
      </c>
      <c r="CE26" s="783">
        <f>FinPlan!CE66</f>
        <v>0</v>
      </c>
      <c r="CF26" s="783">
        <f>FinPlan!CF66</f>
        <v>0</v>
      </c>
      <c r="CG26" s="783">
        <f>FinPlan!CG66</f>
        <v>0</v>
      </c>
      <c r="CH26" s="783">
        <f>FinPlan!CH66</f>
        <v>0</v>
      </c>
      <c r="CI26" s="783">
        <f>FinPlan!CI66</f>
        <v>0</v>
      </c>
      <c r="CJ26" s="783">
        <f>FinPlan!CJ66</f>
        <v>0</v>
      </c>
      <c r="CK26" s="783">
        <f>FinPlan!CK66</f>
        <v>0</v>
      </c>
      <c r="CL26" s="783">
        <f>FinPlan!CL66</f>
        <v>0</v>
      </c>
      <c r="CM26" s="783">
        <f>FinPlan!CM66</f>
        <v>0</v>
      </c>
      <c r="CN26" s="783">
        <f>FinPlan!CN66</f>
        <v>0</v>
      </c>
      <c r="CO26" s="783">
        <f>FinPlan!CO66</f>
        <v>0</v>
      </c>
      <c r="CP26" s="783">
        <f>FinPlan!CP66</f>
        <v>0</v>
      </c>
      <c r="CQ26" s="783">
        <f>FinPlan!CQ66</f>
        <v>0</v>
      </c>
      <c r="CR26" s="783">
        <f>FinPlan!CR66</f>
        <v>0</v>
      </c>
      <c r="CS26" s="783">
        <f>FinPlan!CS66</f>
        <v>0</v>
      </c>
      <c r="CT26" s="783">
        <f>FinPlan!CT66</f>
        <v>0</v>
      </c>
      <c r="CU26" s="783">
        <f>FinPlan!CU66</f>
        <v>0</v>
      </c>
      <c r="CV26" s="783">
        <f>FinPlan!CV66</f>
        <v>0</v>
      </c>
      <c r="CW26" s="783">
        <f>FinPlan!CW66</f>
        <v>0</v>
      </c>
      <c r="CX26" s="783">
        <f>FinPlan!CX66</f>
        <v>0</v>
      </c>
      <c r="CY26" s="783">
        <f>FinPlan!CY66</f>
        <v>0</v>
      </c>
      <c r="CZ26" s="783">
        <f>FinPlan!CZ66</f>
        <v>0</v>
      </c>
      <c r="DA26" s="783">
        <f>FinPlan!DA66</f>
        <v>0</v>
      </c>
    </row>
    <row r="27" spans="1:105" ht="18" customHeight="1" x14ac:dyDescent="0.25">
      <c r="A27" s="296"/>
      <c r="B27" s="412">
        <v>11</v>
      </c>
      <c r="C27" s="775" t="s">
        <v>1176</v>
      </c>
      <c r="D27" s="415"/>
      <c r="E27" s="781"/>
      <c r="F27" s="776">
        <f t="shared" ref="F27:BQ27" si="9">-F26</f>
        <v>0</v>
      </c>
      <c r="G27" s="777">
        <f t="shared" si="9"/>
        <v>0</v>
      </c>
      <c r="H27" s="777">
        <f t="shared" si="9"/>
        <v>0</v>
      </c>
      <c r="I27" s="777">
        <f t="shared" si="9"/>
        <v>0</v>
      </c>
      <c r="J27" s="777">
        <f t="shared" si="9"/>
        <v>0</v>
      </c>
      <c r="K27" s="777">
        <f t="shared" si="9"/>
        <v>0</v>
      </c>
      <c r="L27" s="777">
        <f t="shared" si="9"/>
        <v>0</v>
      </c>
      <c r="M27" s="777">
        <f t="shared" si="9"/>
        <v>0</v>
      </c>
      <c r="N27" s="777">
        <f t="shared" si="9"/>
        <v>0</v>
      </c>
      <c r="O27" s="778">
        <f t="shared" si="9"/>
        <v>0</v>
      </c>
      <c r="P27" s="779">
        <f t="shared" si="9"/>
        <v>0</v>
      </c>
      <c r="Q27" s="777">
        <f t="shared" si="9"/>
        <v>0</v>
      </c>
      <c r="R27" s="777">
        <f t="shared" si="9"/>
        <v>0</v>
      </c>
      <c r="S27" s="777">
        <f t="shared" si="9"/>
        <v>0</v>
      </c>
      <c r="T27" s="777">
        <f t="shared" si="9"/>
        <v>0</v>
      </c>
      <c r="U27" s="777">
        <f t="shared" si="9"/>
        <v>0</v>
      </c>
      <c r="V27" s="777">
        <f t="shared" si="9"/>
        <v>0</v>
      </c>
      <c r="W27" s="777">
        <f t="shared" si="9"/>
        <v>0</v>
      </c>
      <c r="X27" s="777">
        <f t="shared" si="9"/>
        <v>0</v>
      </c>
      <c r="Y27" s="777">
        <f t="shared" si="9"/>
        <v>0</v>
      </c>
      <c r="Z27" s="777">
        <f t="shared" si="9"/>
        <v>0</v>
      </c>
      <c r="AA27" s="777">
        <f t="shared" si="9"/>
        <v>0</v>
      </c>
      <c r="AB27" s="777">
        <f t="shared" si="9"/>
        <v>0</v>
      </c>
      <c r="AC27" s="777">
        <f t="shared" si="9"/>
        <v>0</v>
      </c>
      <c r="AD27" s="777">
        <f t="shared" si="9"/>
        <v>0</v>
      </c>
      <c r="AE27" s="777">
        <f t="shared" si="9"/>
        <v>0</v>
      </c>
      <c r="AF27" s="777">
        <f t="shared" si="9"/>
        <v>0</v>
      </c>
      <c r="AG27" s="777">
        <f t="shared" si="9"/>
        <v>0</v>
      </c>
      <c r="AH27" s="777">
        <f t="shared" si="9"/>
        <v>0</v>
      </c>
      <c r="AI27" s="777">
        <f t="shared" si="9"/>
        <v>0</v>
      </c>
      <c r="AJ27" s="777">
        <f t="shared" si="9"/>
        <v>0</v>
      </c>
      <c r="AK27" s="777">
        <f t="shared" si="9"/>
        <v>0</v>
      </c>
      <c r="AL27" s="777">
        <f t="shared" si="9"/>
        <v>0</v>
      </c>
      <c r="AM27" s="777">
        <f t="shared" si="9"/>
        <v>0</v>
      </c>
      <c r="AN27" s="777">
        <f t="shared" si="9"/>
        <v>0</v>
      </c>
      <c r="AO27" s="777">
        <f t="shared" si="9"/>
        <v>0</v>
      </c>
      <c r="AP27" s="777">
        <f t="shared" si="9"/>
        <v>0</v>
      </c>
      <c r="AQ27" s="777">
        <f t="shared" si="9"/>
        <v>0</v>
      </c>
      <c r="AR27" s="777">
        <f t="shared" si="9"/>
        <v>0</v>
      </c>
      <c r="AS27" s="777">
        <f t="shared" si="9"/>
        <v>0</v>
      </c>
      <c r="AT27" s="777">
        <f t="shared" si="9"/>
        <v>0</v>
      </c>
      <c r="AU27" s="777">
        <f t="shared" si="9"/>
        <v>0</v>
      </c>
      <c r="AV27" s="777">
        <f t="shared" si="9"/>
        <v>0</v>
      </c>
      <c r="AW27" s="777">
        <f t="shared" si="9"/>
        <v>0</v>
      </c>
      <c r="AX27" s="777">
        <f t="shared" si="9"/>
        <v>0</v>
      </c>
      <c r="AY27" s="777">
        <f t="shared" si="9"/>
        <v>0</v>
      </c>
      <c r="AZ27" s="777">
        <f t="shared" si="9"/>
        <v>0</v>
      </c>
      <c r="BA27" s="777">
        <f t="shared" si="9"/>
        <v>0</v>
      </c>
      <c r="BB27" s="777">
        <f t="shared" si="9"/>
        <v>0</v>
      </c>
      <c r="BC27" s="777">
        <f t="shared" si="9"/>
        <v>0</v>
      </c>
      <c r="BD27" s="777">
        <f t="shared" si="9"/>
        <v>0</v>
      </c>
      <c r="BE27" s="777">
        <f t="shared" si="9"/>
        <v>0</v>
      </c>
      <c r="BF27" s="777">
        <f t="shared" si="9"/>
        <v>0</v>
      </c>
      <c r="BG27" s="777">
        <f t="shared" si="9"/>
        <v>0</v>
      </c>
      <c r="BH27" s="777">
        <f t="shared" si="9"/>
        <v>0</v>
      </c>
      <c r="BI27" s="777">
        <f t="shared" si="9"/>
        <v>0</v>
      </c>
      <c r="BJ27" s="777">
        <f t="shared" si="9"/>
        <v>0</v>
      </c>
      <c r="BK27" s="777">
        <f t="shared" si="9"/>
        <v>0</v>
      </c>
      <c r="BL27" s="777">
        <f t="shared" si="9"/>
        <v>0</v>
      </c>
      <c r="BM27" s="777">
        <f t="shared" si="9"/>
        <v>0</v>
      </c>
      <c r="BN27" s="777">
        <f t="shared" si="9"/>
        <v>0</v>
      </c>
      <c r="BO27" s="777">
        <f t="shared" si="9"/>
        <v>0</v>
      </c>
      <c r="BP27" s="777">
        <f t="shared" si="9"/>
        <v>0</v>
      </c>
      <c r="BQ27" s="777">
        <f t="shared" si="9"/>
        <v>0</v>
      </c>
      <c r="BR27" s="777">
        <f t="shared" ref="BR27:DA27" si="10">-BR26</f>
        <v>0</v>
      </c>
      <c r="BS27" s="777">
        <f t="shared" si="10"/>
        <v>0</v>
      </c>
      <c r="BT27" s="777">
        <f t="shared" si="10"/>
        <v>0</v>
      </c>
      <c r="BU27" s="777">
        <f t="shared" si="10"/>
        <v>0</v>
      </c>
      <c r="BV27" s="777">
        <f t="shared" si="10"/>
        <v>0</v>
      </c>
      <c r="BW27" s="777">
        <f t="shared" si="10"/>
        <v>0</v>
      </c>
      <c r="BX27" s="777">
        <f t="shared" si="10"/>
        <v>0</v>
      </c>
      <c r="BY27" s="777">
        <f t="shared" si="10"/>
        <v>0</v>
      </c>
      <c r="BZ27" s="777">
        <f t="shared" si="10"/>
        <v>0</v>
      </c>
      <c r="CA27" s="777">
        <f t="shared" si="10"/>
        <v>0</v>
      </c>
      <c r="CB27" s="777">
        <f t="shared" si="10"/>
        <v>0</v>
      </c>
      <c r="CC27" s="777">
        <f t="shared" si="10"/>
        <v>0</v>
      </c>
      <c r="CD27" s="777">
        <f t="shared" si="10"/>
        <v>0</v>
      </c>
      <c r="CE27" s="777">
        <f t="shared" si="10"/>
        <v>0</v>
      </c>
      <c r="CF27" s="777">
        <f t="shared" si="10"/>
        <v>0</v>
      </c>
      <c r="CG27" s="777">
        <f t="shared" si="10"/>
        <v>0</v>
      </c>
      <c r="CH27" s="777">
        <f t="shared" si="10"/>
        <v>0</v>
      </c>
      <c r="CI27" s="777">
        <f t="shared" si="10"/>
        <v>0</v>
      </c>
      <c r="CJ27" s="777">
        <f t="shared" si="10"/>
        <v>0</v>
      </c>
      <c r="CK27" s="777">
        <f t="shared" si="10"/>
        <v>0</v>
      </c>
      <c r="CL27" s="777">
        <f t="shared" si="10"/>
        <v>0</v>
      </c>
      <c r="CM27" s="777">
        <f t="shared" si="10"/>
        <v>0</v>
      </c>
      <c r="CN27" s="777">
        <f t="shared" si="10"/>
        <v>0</v>
      </c>
      <c r="CO27" s="777">
        <f t="shared" si="10"/>
        <v>0</v>
      </c>
      <c r="CP27" s="777">
        <f t="shared" si="10"/>
        <v>0</v>
      </c>
      <c r="CQ27" s="777">
        <f t="shared" si="10"/>
        <v>0</v>
      </c>
      <c r="CR27" s="777">
        <f t="shared" si="10"/>
        <v>0</v>
      </c>
      <c r="CS27" s="777">
        <f t="shared" si="10"/>
        <v>0</v>
      </c>
      <c r="CT27" s="777">
        <f t="shared" si="10"/>
        <v>0</v>
      </c>
      <c r="CU27" s="777">
        <f t="shared" si="10"/>
        <v>0</v>
      </c>
      <c r="CV27" s="777">
        <f t="shared" si="10"/>
        <v>0</v>
      </c>
      <c r="CW27" s="777">
        <f t="shared" si="10"/>
        <v>0</v>
      </c>
      <c r="CX27" s="777">
        <f t="shared" si="10"/>
        <v>0</v>
      </c>
      <c r="CY27" s="777">
        <f t="shared" si="10"/>
        <v>0</v>
      </c>
      <c r="CZ27" s="777">
        <f t="shared" si="10"/>
        <v>0</v>
      </c>
      <c r="DA27" s="777">
        <f t="shared" si="10"/>
        <v>0</v>
      </c>
    </row>
    <row r="28" spans="1:105" ht="18" customHeight="1" x14ac:dyDescent="0.2">
      <c r="A28" s="296"/>
      <c r="B28" s="412">
        <v>12</v>
      </c>
      <c r="C28" s="475" t="s">
        <v>1177</v>
      </c>
      <c r="D28" s="382"/>
      <c r="E28" s="786"/>
      <c r="F28" s="771" t="e">
        <f t="shared" ref="F28:BQ28" ca="1" si="11">F21+F25+F27</f>
        <v>#NUM!</v>
      </c>
      <c r="G28" s="772" t="e">
        <f t="shared" ca="1" si="11"/>
        <v>#NUM!</v>
      </c>
      <c r="H28" s="772" t="e">
        <f t="shared" ca="1" si="11"/>
        <v>#NUM!</v>
      </c>
      <c r="I28" s="772" t="e">
        <f t="shared" ca="1" si="11"/>
        <v>#NUM!</v>
      </c>
      <c r="J28" s="772" t="e">
        <f t="shared" ca="1" si="11"/>
        <v>#NUM!</v>
      </c>
      <c r="K28" s="772" t="e">
        <f t="shared" ca="1" si="11"/>
        <v>#NUM!</v>
      </c>
      <c r="L28" s="772" t="e">
        <f t="shared" ca="1" si="11"/>
        <v>#NUM!</v>
      </c>
      <c r="M28" s="772" t="e">
        <f t="shared" ca="1" si="11"/>
        <v>#NUM!</v>
      </c>
      <c r="N28" s="772" t="e">
        <f t="shared" ca="1" si="11"/>
        <v>#NUM!</v>
      </c>
      <c r="O28" s="773" t="e">
        <f t="shared" ca="1" si="11"/>
        <v>#NUM!</v>
      </c>
      <c r="P28" s="774" t="e">
        <f t="shared" ca="1" si="11"/>
        <v>#NUM!</v>
      </c>
      <c r="Q28" s="772" t="e">
        <f t="shared" ca="1" si="11"/>
        <v>#NUM!</v>
      </c>
      <c r="R28" s="772" t="e">
        <f t="shared" ca="1" si="11"/>
        <v>#NUM!</v>
      </c>
      <c r="S28" s="772" t="e">
        <f t="shared" ca="1" si="11"/>
        <v>#NUM!</v>
      </c>
      <c r="T28" s="772" t="e">
        <f t="shared" ca="1" si="11"/>
        <v>#NUM!</v>
      </c>
      <c r="U28" s="772" t="e">
        <f t="shared" ca="1" si="11"/>
        <v>#NUM!</v>
      </c>
      <c r="V28" s="772" t="e">
        <f t="shared" ca="1" si="11"/>
        <v>#NUM!</v>
      </c>
      <c r="W28" s="772" t="e">
        <f t="shared" ca="1" si="11"/>
        <v>#NUM!</v>
      </c>
      <c r="X28" s="772" t="e">
        <f t="shared" ca="1" si="11"/>
        <v>#NUM!</v>
      </c>
      <c r="Y28" s="772" t="e">
        <f t="shared" ca="1" si="11"/>
        <v>#NUM!</v>
      </c>
      <c r="Z28" s="772" t="e">
        <f t="shared" ca="1" si="11"/>
        <v>#NUM!</v>
      </c>
      <c r="AA28" s="772" t="e">
        <f t="shared" ca="1" si="11"/>
        <v>#NUM!</v>
      </c>
      <c r="AB28" s="772" t="e">
        <f t="shared" ca="1" si="11"/>
        <v>#NUM!</v>
      </c>
      <c r="AC28" s="772" t="e">
        <f t="shared" ca="1" si="11"/>
        <v>#NUM!</v>
      </c>
      <c r="AD28" s="772" t="e">
        <f t="shared" ca="1" si="11"/>
        <v>#NUM!</v>
      </c>
      <c r="AE28" s="772" t="e">
        <f t="shared" ca="1" si="11"/>
        <v>#NUM!</v>
      </c>
      <c r="AF28" s="772" t="e">
        <f t="shared" ca="1" si="11"/>
        <v>#NUM!</v>
      </c>
      <c r="AG28" s="772" t="e">
        <f t="shared" ca="1" si="11"/>
        <v>#NUM!</v>
      </c>
      <c r="AH28" s="772" t="e">
        <f t="shared" ca="1" si="11"/>
        <v>#NUM!</v>
      </c>
      <c r="AI28" s="772" t="e">
        <f t="shared" ca="1" si="11"/>
        <v>#NUM!</v>
      </c>
      <c r="AJ28" s="772" t="e">
        <f t="shared" ca="1" si="11"/>
        <v>#NUM!</v>
      </c>
      <c r="AK28" s="772" t="e">
        <f t="shared" ca="1" si="11"/>
        <v>#NUM!</v>
      </c>
      <c r="AL28" s="772" t="e">
        <f t="shared" ca="1" si="11"/>
        <v>#NUM!</v>
      </c>
      <c r="AM28" s="772" t="e">
        <f t="shared" ca="1" si="11"/>
        <v>#NUM!</v>
      </c>
      <c r="AN28" s="772" t="e">
        <f t="shared" ca="1" si="11"/>
        <v>#NUM!</v>
      </c>
      <c r="AO28" s="772" t="e">
        <f t="shared" ca="1" si="11"/>
        <v>#NUM!</v>
      </c>
      <c r="AP28" s="772" t="e">
        <f t="shared" ca="1" si="11"/>
        <v>#NUM!</v>
      </c>
      <c r="AQ28" s="772" t="e">
        <f t="shared" ca="1" si="11"/>
        <v>#NUM!</v>
      </c>
      <c r="AR28" s="772" t="e">
        <f t="shared" ca="1" si="11"/>
        <v>#NUM!</v>
      </c>
      <c r="AS28" s="772" t="e">
        <f t="shared" ca="1" si="11"/>
        <v>#NUM!</v>
      </c>
      <c r="AT28" s="772" t="e">
        <f t="shared" ca="1" si="11"/>
        <v>#NUM!</v>
      </c>
      <c r="AU28" s="772" t="e">
        <f t="shared" ca="1" si="11"/>
        <v>#NUM!</v>
      </c>
      <c r="AV28" s="772" t="e">
        <f t="shared" ca="1" si="11"/>
        <v>#NUM!</v>
      </c>
      <c r="AW28" s="772" t="e">
        <f t="shared" ca="1" si="11"/>
        <v>#NUM!</v>
      </c>
      <c r="AX28" s="772" t="e">
        <f t="shared" ca="1" si="11"/>
        <v>#NUM!</v>
      </c>
      <c r="AY28" s="772" t="e">
        <f t="shared" ca="1" si="11"/>
        <v>#NUM!</v>
      </c>
      <c r="AZ28" s="772" t="e">
        <f t="shared" ca="1" si="11"/>
        <v>#NUM!</v>
      </c>
      <c r="BA28" s="772" t="e">
        <f t="shared" ca="1" si="11"/>
        <v>#NUM!</v>
      </c>
      <c r="BB28" s="772" t="e">
        <f t="shared" ca="1" si="11"/>
        <v>#NUM!</v>
      </c>
      <c r="BC28" s="772" t="e">
        <f t="shared" ca="1" si="11"/>
        <v>#NUM!</v>
      </c>
      <c r="BD28" s="772" t="e">
        <f t="shared" ca="1" si="11"/>
        <v>#NUM!</v>
      </c>
      <c r="BE28" s="772" t="e">
        <f t="shared" ca="1" si="11"/>
        <v>#NUM!</v>
      </c>
      <c r="BF28" s="772" t="e">
        <f t="shared" ca="1" si="11"/>
        <v>#NUM!</v>
      </c>
      <c r="BG28" s="772" t="e">
        <f t="shared" ca="1" si="11"/>
        <v>#NUM!</v>
      </c>
      <c r="BH28" s="772" t="e">
        <f t="shared" ca="1" si="11"/>
        <v>#NUM!</v>
      </c>
      <c r="BI28" s="772" t="e">
        <f t="shared" ca="1" si="11"/>
        <v>#NUM!</v>
      </c>
      <c r="BJ28" s="772" t="e">
        <f t="shared" ca="1" si="11"/>
        <v>#NUM!</v>
      </c>
      <c r="BK28" s="772" t="e">
        <f t="shared" ca="1" si="11"/>
        <v>#NUM!</v>
      </c>
      <c r="BL28" s="772" t="e">
        <f t="shared" ca="1" si="11"/>
        <v>#NUM!</v>
      </c>
      <c r="BM28" s="772" t="e">
        <f t="shared" ca="1" si="11"/>
        <v>#NUM!</v>
      </c>
      <c r="BN28" s="772" t="e">
        <f t="shared" ca="1" si="11"/>
        <v>#NUM!</v>
      </c>
      <c r="BO28" s="772" t="e">
        <f t="shared" ca="1" si="11"/>
        <v>#NUM!</v>
      </c>
      <c r="BP28" s="772" t="e">
        <f t="shared" ca="1" si="11"/>
        <v>#NUM!</v>
      </c>
      <c r="BQ28" s="772" t="e">
        <f t="shared" ca="1" si="11"/>
        <v>#NUM!</v>
      </c>
      <c r="BR28" s="772" t="e">
        <f t="shared" ref="BR28:DA28" ca="1" si="12">BR21+BR25+BR27</f>
        <v>#NUM!</v>
      </c>
      <c r="BS28" s="772" t="e">
        <f t="shared" ca="1" si="12"/>
        <v>#NUM!</v>
      </c>
      <c r="BT28" s="772" t="e">
        <f t="shared" ca="1" si="12"/>
        <v>#NUM!</v>
      </c>
      <c r="BU28" s="772" t="e">
        <f t="shared" ca="1" si="12"/>
        <v>#NUM!</v>
      </c>
      <c r="BV28" s="772" t="e">
        <f t="shared" ca="1" si="12"/>
        <v>#NUM!</v>
      </c>
      <c r="BW28" s="772" t="e">
        <f t="shared" ca="1" si="12"/>
        <v>#NUM!</v>
      </c>
      <c r="BX28" s="772" t="e">
        <f t="shared" ca="1" si="12"/>
        <v>#NUM!</v>
      </c>
      <c r="BY28" s="772" t="e">
        <f t="shared" ca="1" si="12"/>
        <v>#NUM!</v>
      </c>
      <c r="BZ28" s="772" t="e">
        <f t="shared" ca="1" si="12"/>
        <v>#NUM!</v>
      </c>
      <c r="CA28" s="772" t="e">
        <f t="shared" ca="1" si="12"/>
        <v>#NUM!</v>
      </c>
      <c r="CB28" s="772" t="e">
        <f t="shared" ca="1" si="12"/>
        <v>#NUM!</v>
      </c>
      <c r="CC28" s="772" t="e">
        <f t="shared" ca="1" si="12"/>
        <v>#NUM!</v>
      </c>
      <c r="CD28" s="772" t="e">
        <f t="shared" ca="1" si="12"/>
        <v>#NUM!</v>
      </c>
      <c r="CE28" s="772" t="e">
        <f t="shared" ca="1" si="12"/>
        <v>#NUM!</v>
      </c>
      <c r="CF28" s="772" t="e">
        <f t="shared" ca="1" si="12"/>
        <v>#NUM!</v>
      </c>
      <c r="CG28" s="772" t="e">
        <f t="shared" ca="1" si="12"/>
        <v>#NUM!</v>
      </c>
      <c r="CH28" s="772" t="e">
        <f t="shared" ca="1" si="12"/>
        <v>#NUM!</v>
      </c>
      <c r="CI28" s="772" t="e">
        <f t="shared" ca="1" si="12"/>
        <v>#NUM!</v>
      </c>
      <c r="CJ28" s="772" t="e">
        <f t="shared" ca="1" si="12"/>
        <v>#NUM!</v>
      </c>
      <c r="CK28" s="772" t="e">
        <f t="shared" ca="1" si="12"/>
        <v>#NUM!</v>
      </c>
      <c r="CL28" s="772" t="e">
        <f t="shared" ca="1" si="12"/>
        <v>#NUM!</v>
      </c>
      <c r="CM28" s="772" t="e">
        <f t="shared" ca="1" si="12"/>
        <v>#NUM!</v>
      </c>
      <c r="CN28" s="772" t="e">
        <f t="shared" ca="1" si="12"/>
        <v>#NUM!</v>
      </c>
      <c r="CO28" s="772" t="e">
        <f t="shared" ca="1" si="12"/>
        <v>#NUM!</v>
      </c>
      <c r="CP28" s="772" t="e">
        <f t="shared" ca="1" si="12"/>
        <v>#NUM!</v>
      </c>
      <c r="CQ28" s="772" t="e">
        <f t="shared" ca="1" si="12"/>
        <v>#NUM!</v>
      </c>
      <c r="CR28" s="772" t="e">
        <f t="shared" ca="1" si="12"/>
        <v>#NUM!</v>
      </c>
      <c r="CS28" s="772" t="e">
        <f t="shared" ca="1" si="12"/>
        <v>#NUM!</v>
      </c>
      <c r="CT28" s="772" t="e">
        <f t="shared" ca="1" si="12"/>
        <v>#NUM!</v>
      </c>
      <c r="CU28" s="772" t="e">
        <f t="shared" ca="1" si="12"/>
        <v>#NUM!</v>
      </c>
      <c r="CV28" s="772" t="e">
        <f t="shared" ca="1" si="12"/>
        <v>#NUM!</v>
      </c>
      <c r="CW28" s="772" t="e">
        <f t="shared" ca="1" si="12"/>
        <v>#NUM!</v>
      </c>
      <c r="CX28" s="772" t="e">
        <f t="shared" ca="1" si="12"/>
        <v>#NUM!</v>
      </c>
      <c r="CY28" s="772" t="e">
        <f t="shared" ca="1" si="12"/>
        <v>#NUM!</v>
      </c>
      <c r="CZ28" s="772" t="e">
        <f t="shared" ca="1" si="12"/>
        <v>#NUM!</v>
      </c>
      <c r="DA28" s="772" t="e">
        <f t="shared" si="12"/>
        <v>#NUM!</v>
      </c>
    </row>
    <row r="29" spans="1:105" ht="18" customHeight="1" thickBot="1" x14ac:dyDescent="0.25">
      <c r="A29" s="296"/>
      <c r="B29" s="412">
        <v>13</v>
      </c>
      <c r="C29" s="523" t="s">
        <v>1178</v>
      </c>
      <c r="D29" s="495"/>
      <c r="E29" s="787"/>
      <c r="F29" s="788" t="e">
        <f t="shared" ref="F29:BQ29" ca="1" si="13">E29+F28</f>
        <v>#NUM!</v>
      </c>
      <c r="G29" s="789" t="e">
        <f t="shared" ca="1" si="13"/>
        <v>#NUM!</v>
      </c>
      <c r="H29" s="789" t="e">
        <f t="shared" ca="1" si="13"/>
        <v>#NUM!</v>
      </c>
      <c r="I29" s="789" t="e">
        <f t="shared" ca="1" si="13"/>
        <v>#NUM!</v>
      </c>
      <c r="J29" s="789" t="e">
        <f t="shared" ca="1" si="13"/>
        <v>#NUM!</v>
      </c>
      <c r="K29" s="789" t="e">
        <f t="shared" ca="1" si="13"/>
        <v>#NUM!</v>
      </c>
      <c r="L29" s="789" t="e">
        <f t="shared" ca="1" si="13"/>
        <v>#NUM!</v>
      </c>
      <c r="M29" s="789" t="e">
        <f t="shared" ca="1" si="13"/>
        <v>#NUM!</v>
      </c>
      <c r="N29" s="789" t="e">
        <f t="shared" ca="1" si="13"/>
        <v>#NUM!</v>
      </c>
      <c r="O29" s="790" t="e">
        <f t="shared" ca="1" si="13"/>
        <v>#NUM!</v>
      </c>
      <c r="P29" s="791" t="e">
        <f t="shared" ca="1" si="13"/>
        <v>#NUM!</v>
      </c>
      <c r="Q29" s="789" t="e">
        <f t="shared" ca="1" si="13"/>
        <v>#NUM!</v>
      </c>
      <c r="R29" s="789" t="e">
        <f t="shared" ca="1" si="13"/>
        <v>#NUM!</v>
      </c>
      <c r="S29" s="789" t="e">
        <f t="shared" ca="1" si="13"/>
        <v>#NUM!</v>
      </c>
      <c r="T29" s="789" t="e">
        <f t="shared" ca="1" si="13"/>
        <v>#NUM!</v>
      </c>
      <c r="U29" s="789" t="e">
        <f t="shared" ca="1" si="13"/>
        <v>#NUM!</v>
      </c>
      <c r="V29" s="789" t="e">
        <f t="shared" ca="1" si="13"/>
        <v>#NUM!</v>
      </c>
      <c r="W29" s="789" t="e">
        <f t="shared" ca="1" si="13"/>
        <v>#NUM!</v>
      </c>
      <c r="X29" s="789" t="e">
        <f t="shared" ca="1" si="13"/>
        <v>#NUM!</v>
      </c>
      <c r="Y29" s="789" t="e">
        <f t="shared" ca="1" si="13"/>
        <v>#NUM!</v>
      </c>
      <c r="Z29" s="789" t="e">
        <f t="shared" ca="1" si="13"/>
        <v>#NUM!</v>
      </c>
      <c r="AA29" s="789" t="e">
        <f t="shared" ca="1" si="13"/>
        <v>#NUM!</v>
      </c>
      <c r="AB29" s="789" t="e">
        <f t="shared" ca="1" si="13"/>
        <v>#NUM!</v>
      </c>
      <c r="AC29" s="789" t="e">
        <f t="shared" ca="1" si="13"/>
        <v>#NUM!</v>
      </c>
      <c r="AD29" s="789" t="e">
        <f t="shared" ca="1" si="13"/>
        <v>#NUM!</v>
      </c>
      <c r="AE29" s="789" t="e">
        <f t="shared" ca="1" si="13"/>
        <v>#NUM!</v>
      </c>
      <c r="AF29" s="789" t="e">
        <f t="shared" ca="1" si="13"/>
        <v>#NUM!</v>
      </c>
      <c r="AG29" s="789" t="e">
        <f t="shared" ca="1" si="13"/>
        <v>#NUM!</v>
      </c>
      <c r="AH29" s="789" t="e">
        <f t="shared" ca="1" si="13"/>
        <v>#NUM!</v>
      </c>
      <c r="AI29" s="789" t="e">
        <f t="shared" ca="1" si="13"/>
        <v>#NUM!</v>
      </c>
      <c r="AJ29" s="789" t="e">
        <f t="shared" ca="1" si="13"/>
        <v>#NUM!</v>
      </c>
      <c r="AK29" s="789" t="e">
        <f t="shared" ca="1" si="13"/>
        <v>#NUM!</v>
      </c>
      <c r="AL29" s="789" t="e">
        <f t="shared" ca="1" si="13"/>
        <v>#NUM!</v>
      </c>
      <c r="AM29" s="789" t="e">
        <f t="shared" ca="1" si="13"/>
        <v>#NUM!</v>
      </c>
      <c r="AN29" s="789" t="e">
        <f t="shared" ca="1" si="13"/>
        <v>#NUM!</v>
      </c>
      <c r="AO29" s="789" t="e">
        <f t="shared" ca="1" si="13"/>
        <v>#NUM!</v>
      </c>
      <c r="AP29" s="789" t="e">
        <f t="shared" ca="1" si="13"/>
        <v>#NUM!</v>
      </c>
      <c r="AQ29" s="789" t="e">
        <f t="shared" ca="1" si="13"/>
        <v>#NUM!</v>
      </c>
      <c r="AR29" s="789" t="e">
        <f t="shared" ca="1" si="13"/>
        <v>#NUM!</v>
      </c>
      <c r="AS29" s="789" t="e">
        <f t="shared" ca="1" si="13"/>
        <v>#NUM!</v>
      </c>
      <c r="AT29" s="789" t="e">
        <f t="shared" ca="1" si="13"/>
        <v>#NUM!</v>
      </c>
      <c r="AU29" s="789" t="e">
        <f t="shared" ca="1" si="13"/>
        <v>#NUM!</v>
      </c>
      <c r="AV29" s="789" t="e">
        <f t="shared" ca="1" si="13"/>
        <v>#NUM!</v>
      </c>
      <c r="AW29" s="789" t="e">
        <f t="shared" ca="1" si="13"/>
        <v>#NUM!</v>
      </c>
      <c r="AX29" s="789" t="e">
        <f t="shared" ca="1" si="13"/>
        <v>#NUM!</v>
      </c>
      <c r="AY29" s="789" t="e">
        <f t="shared" ca="1" si="13"/>
        <v>#NUM!</v>
      </c>
      <c r="AZ29" s="789" t="e">
        <f t="shared" ca="1" si="13"/>
        <v>#NUM!</v>
      </c>
      <c r="BA29" s="789" t="e">
        <f t="shared" ca="1" si="13"/>
        <v>#NUM!</v>
      </c>
      <c r="BB29" s="789" t="e">
        <f t="shared" ca="1" si="13"/>
        <v>#NUM!</v>
      </c>
      <c r="BC29" s="789" t="e">
        <f t="shared" ca="1" si="13"/>
        <v>#NUM!</v>
      </c>
      <c r="BD29" s="789" t="e">
        <f t="shared" ca="1" si="13"/>
        <v>#NUM!</v>
      </c>
      <c r="BE29" s="789" t="e">
        <f t="shared" ca="1" si="13"/>
        <v>#NUM!</v>
      </c>
      <c r="BF29" s="789" t="e">
        <f t="shared" ca="1" si="13"/>
        <v>#NUM!</v>
      </c>
      <c r="BG29" s="789" t="e">
        <f t="shared" ca="1" si="13"/>
        <v>#NUM!</v>
      </c>
      <c r="BH29" s="789" t="e">
        <f t="shared" ca="1" si="13"/>
        <v>#NUM!</v>
      </c>
      <c r="BI29" s="789" t="e">
        <f t="shared" ca="1" si="13"/>
        <v>#NUM!</v>
      </c>
      <c r="BJ29" s="789" t="e">
        <f t="shared" ca="1" si="13"/>
        <v>#NUM!</v>
      </c>
      <c r="BK29" s="789" t="e">
        <f t="shared" ca="1" si="13"/>
        <v>#NUM!</v>
      </c>
      <c r="BL29" s="789" t="e">
        <f t="shared" ca="1" si="13"/>
        <v>#NUM!</v>
      </c>
      <c r="BM29" s="789" t="e">
        <f t="shared" ca="1" si="13"/>
        <v>#NUM!</v>
      </c>
      <c r="BN29" s="789" t="e">
        <f t="shared" ca="1" si="13"/>
        <v>#NUM!</v>
      </c>
      <c r="BO29" s="789" t="e">
        <f t="shared" ca="1" si="13"/>
        <v>#NUM!</v>
      </c>
      <c r="BP29" s="789" t="e">
        <f t="shared" ca="1" si="13"/>
        <v>#NUM!</v>
      </c>
      <c r="BQ29" s="789" t="e">
        <f t="shared" ca="1" si="13"/>
        <v>#NUM!</v>
      </c>
      <c r="BR29" s="789" t="e">
        <f t="shared" ref="BR29:DA29" ca="1" si="14">BQ29+BR28</f>
        <v>#NUM!</v>
      </c>
      <c r="BS29" s="789" t="e">
        <f t="shared" ca="1" si="14"/>
        <v>#NUM!</v>
      </c>
      <c r="BT29" s="789" t="e">
        <f t="shared" ca="1" si="14"/>
        <v>#NUM!</v>
      </c>
      <c r="BU29" s="789" t="e">
        <f t="shared" ca="1" si="14"/>
        <v>#NUM!</v>
      </c>
      <c r="BV29" s="789" t="e">
        <f t="shared" ca="1" si="14"/>
        <v>#NUM!</v>
      </c>
      <c r="BW29" s="789" t="e">
        <f t="shared" ca="1" si="14"/>
        <v>#NUM!</v>
      </c>
      <c r="BX29" s="789" t="e">
        <f t="shared" ca="1" si="14"/>
        <v>#NUM!</v>
      </c>
      <c r="BY29" s="789" t="e">
        <f t="shared" ca="1" si="14"/>
        <v>#NUM!</v>
      </c>
      <c r="BZ29" s="789" t="e">
        <f t="shared" ca="1" si="14"/>
        <v>#NUM!</v>
      </c>
      <c r="CA29" s="789" t="e">
        <f t="shared" ca="1" si="14"/>
        <v>#NUM!</v>
      </c>
      <c r="CB29" s="789" t="e">
        <f t="shared" ca="1" si="14"/>
        <v>#NUM!</v>
      </c>
      <c r="CC29" s="789" t="e">
        <f t="shared" ca="1" si="14"/>
        <v>#NUM!</v>
      </c>
      <c r="CD29" s="789" t="e">
        <f t="shared" ca="1" si="14"/>
        <v>#NUM!</v>
      </c>
      <c r="CE29" s="789" t="e">
        <f t="shared" ca="1" si="14"/>
        <v>#NUM!</v>
      </c>
      <c r="CF29" s="789" t="e">
        <f t="shared" ca="1" si="14"/>
        <v>#NUM!</v>
      </c>
      <c r="CG29" s="789" t="e">
        <f t="shared" ca="1" si="14"/>
        <v>#NUM!</v>
      </c>
      <c r="CH29" s="789" t="e">
        <f t="shared" ca="1" si="14"/>
        <v>#NUM!</v>
      </c>
      <c r="CI29" s="789" t="e">
        <f t="shared" ca="1" si="14"/>
        <v>#NUM!</v>
      </c>
      <c r="CJ29" s="789" t="e">
        <f t="shared" ca="1" si="14"/>
        <v>#NUM!</v>
      </c>
      <c r="CK29" s="789" t="e">
        <f t="shared" ca="1" si="14"/>
        <v>#NUM!</v>
      </c>
      <c r="CL29" s="789" t="e">
        <f t="shared" ca="1" si="14"/>
        <v>#NUM!</v>
      </c>
      <c r="CM29" s="789" t="e">
        <f t="shared" ca="1" si="14"/>
        <v>#NUM!</v>
      </c>
      <c r="CN29" s="789" t="e">
        <f t="shared" ca="1" si="14"/>
        <v>#NUM!</v>
      </c>
      <c r="CO29" s="789" t="e">
        <f t="shared" ca="1" si="14"/>
        <v>#NUM!</v>
      </c>
      <c r="CP29" s="789" t="e">
        <f t="shared" ca="1" si="14"/>
        <v>#NUM!</v>
      </c>
      <c r="CQ29" s="789" t="e">
        <f t="shared" ca="1" si="14"/>
        <v>#NUM!</v>
      </c>
      <c r="CR29" s="789" t="e">
        <f t="shared" ca="1" si="14"/>
        <v>#NUM!</v>
      </c>
      <c r="CS29" s="789" t="e">
        <f t="shared" ca="1" si="14"/>
        <v>#NUM!</v>
      </c>
      <c r="CT29" s="789" t="e">
        <f t="shared" ca="1" si="14"/>
        <v>#NUM!</v>
      </c>
      <c r="CU29" s="789" t="e">
        <f t="shared" ca="1" si="14"/>
        <v>#NUM!</v>
      </c>
      <c r="CV29" s="789" t="e">
        <f t="shared" ca="1" si="14"/>
        <v>#NUM!</v>
      </c>
      <c r="CW29" s="789" t="e">
        <f t="shared" ca="1" si="14"/>
        <v>#NUM!</v>
      </c>
      <c r="CX29" s="789" t="e">
        <f t="shared" ca="1" si="14"/>
        <v>#NUM!</v>
      </c>
      <c r="CY29" s="789" t="e">
        <f t="shared" ca="1" si="14"/>
        <v>#NUM!</v>
      </c>
      <c r="CZ29" s="789" t="e">
        <f t="shared" ca="1" si="14"/>
        <v>#NUM!</v>
      </c>
      <c r="DA29" s="789" t="e">
        <f t="shared" ca="1" si="14"/>
        <v>#NUM!</v>
      </c>
    </row>
    <row r="30" spans="1:105" ht="18" customHeight="1" thickBot="1" x14ac:dyDescent="0.25">
      <c r="A30" s="296"/>
      <c r="B30" s="412">
        <v>14</v>
      </c>
      <c r="C30" s="1087" t="s">
        <v>1179</v>
      </c>
      <c r="D30" s="1088"/>
      <c r="E30" s="637"/>
      <c r="F30" s="789" t="e">
        <f ca="1">F21</f>
        <v>#NUM!</v>
      </c>
      <c r="G30" s="789" t="e">
        <f ca="1">F30+G21</f>
        <v>#NUM!</v>
      </c>
      <c r="H30" s="789" t="e">
        <f t="shared" ref="H30:BS30" ca="1" si="15">G30+H21</f>
        <v>#NUM!</v>
      </c>
      <c r="I30" s="789" t="e">
        <f t="shared" ca="1" si="15"/>
        <v>#NUM!</v>
      </c>
      <c r="J30" s="789" t="e">
        <f t="shared" ca="1" si="15"/>
        <v>#NUM!</v>
      </c>
      <c r="K30" s="789" t="e">
        <f t="shared" ca="1" si="15"/>
        <v>#NUM!</v>
      </c>
      <c r="L30" s="789" t="e">
        <f t="shared" ca="1" si="15"/>
        <v>#NUM!</v>
      </c>
      <c r="M30" s="789" t="e">
        <f t="shared" ca="1" si="15"/>
        <v>#NUM!</v>
      </c>
      <c r="N30" s="789" t="e">
        <f t="shared" ca="1" si="15"/>
        <v>#NUM!</v>
      </c>
      <c r="O30" s="789" t="e">
        <f t="shared" ca="1" si="15"/>
        <v>#NUM!</v>
      </c>
      <c r="P30" s="789" t="e">
        <f t="shared" ca="1" si="15"/>
        <v>#NUM!</v>
      </c>
      <c r="Q30" s="789" t="e">
        <f t="shared" ca="1" si="15"/>
        <v>#NUM!</v>
      </c>
      <c r="R30" s="792" t="e">
        <f t="shared" ca="1" si="15"/>
        <v>#NUM!</v>
      </c>
      <c r="S30" s="789" t="e">
        <f t="shared" ca="1" si="15"/>
        <v>#NUM!</v>
      </c>
      <c r="T30" s="789" t="e">
        <f t="shared" ca="1" si="15"/>
        <v>#NUM!</v>
      </c>
      <c r="U30" s="789" t="e">
        <f t="shared" ca="1" si="15"/>
        <v>#NUM!</v>
      </c>
      <c r="V30" s="789" t="e">
        <f t="shared" ca="1" si="15"/>
        <v>#NUM!</v>
      </c>
      <c r="W30" s="789" t="e">
        <f t="shared" ca="1" si="15"/>
        <v>#NUM!</v>
      </c>
      <c r="X30" s="789" t="e">
        <f t="shared" ca="1" si="15"/>
        <v>#NUM!</v>
      </c>
      <c r="Y30" s="789" t="e">
        <f t="shared" ca="1" si="15"/>
        <v>#NUM!</v>
      </c>
      <c r="Z30" s="789" t="e">
        <f t="shared" ca="1" si="15"/>
        <v>#NUM!</v>
      </c>
      <c r="AA30" s="789" t="e">
        <f t="shared" ca="1" si="15"/>
        <v>#NUM!</v>
      </c>
      <c r="AB30" s="789" t="e">
        <f t="shared" ca="1" si="15"/>
        <v>#NUM!</v>
      </c>
      <c r="AC30" s="789" t="e">
        <f t="shared" ca="1" si="15"/>
        <v>#NUM!</v>
      </c>
      <c r="AD30" s="789" t="e">
        <f t="shared" ca="1" si="15"/>
        <v>#NUM!</v>
      </c>
      <c r="AE30" s="793" t="e">
        <f t="shared" ca="1" si="15"/>
        <v>#NUM!</v>
      </c>
      <c r="AF30" s="789" t="e">
        <f t="shared" ca="1" si="15"/>
        <v>#NUM!</v>
      </c>
      <c r="AG30" s="789" t="e">
        <f t="shared" ca="1" si="15"/>
        <v>#NUM!</v>
      </c>
      <c r="AH30" s="789" t="e">
        <f t="shared" ca="1" si="15"/>
        <v>#NUM!</v>
      </c>
      <c r="AI30" s="789" t="e">
        <f t="shared" ca="1" si="15"/>
        <v>#NUM!</v>
      </c>
      <c r="AJ30" s="789" t="e">
        <f t="shared" ca="1" si="15"/>
        <v>#NUM!</v>
      </c>
      <c r="AK30" s="789" t="e">
        <f t="shared" ca="1" si="15"/>
        <v>#NUM!</v>
      </c>
      <c r="AL30" s="789" t="e">
        <f t="shared" ca="1" si="15"/>
        <v>#NUM!</v>
      </c>
      <c r="AM30" s="789" t="e">
        <f t="shared" ca="1" si="15"/>
        <v>#NUM!</v>
      </c>
      <c r="AN30" s="789" t="e">
        <f t="shared" ca="1" si="15"/>
        <v>#NUM!</v>
      </c>
      <c r="AO30" s="789" t="e">
        <f t="shared" ca="1" si="15"/>
        <v>#NUM!</v>
      </c>
      <c r="AP30" s="789" t="e">
        <f t="shared" ca="1" si="15"/>
        <v>#NUM!</v>
      </c>
      <c r="AQ30" s="789" t="e">
        <f t="shared" ca="1" si="15"/>
        <v>#NUM!</v>
      </c>
      <c r="AR30" s="789" t="e">
        <f t="shared" ca="1" si="15"/>
        <v>#NUM!</v>
      </c>
      <c r="AS30" s="789" t="e">
        <f t="shared" ca="1" si="15"/>
        <v>#NUM!</v>
      </c>
      <c r="AT30" s="789" t="e">
        <f t="shared" ca="1" si="15"/>
        <v>#NUM!</v>
      </c>
      <c r="AU30" s="789" t="e">
        <f t="shared" ca="1" si="15"/>
        <v>#NUM!</v>
      </c>
      <c r="AV30" s="789" t="e">
        <f t="shared" ca="1" si="15"/>
        <v>#NUM!</v>
      </c>
      <c r="AW30" s="789" t="e">
        <f t="shared" ca="1" si="15"/>
        <v>#NUM!</v>
      </c>
      <c r="AX30" s="789" t="e">
        <f t="shared" ca="1" si="15"/>
        <v>#NUM!</v>
      </c>
      <c r="AY30" s="789" t="e">
        <f t="shared" ca="1" si="15"/>
        <v>#NUM!</v>
      </c>
      <c r="AZ30" s="789" t="e">
        <f t="shared" ca="1" si="15"/>
        <v>#NUM!</v>
      </c>
      <c r="BA30" s="789" t="e">
        <f t="shared" ca="1" si="15"/>
        <v>#NUM!</v>
      </c>
      <c r="BB30" s="789" t="e">
        <f t="shared" ca="1" si="15"/>
        <v>#NUM!</v>
      </c>
      <c r="BC30" s="789" t="e">
        <f t="shared" ca="1" si="15"/>
        <v>#NUM!</v>
      </c>
      <c r="BD30" s="789" t="e">
        <f t="shared" ca="1" si="15"/>
        <v>#NUM!</v>
      </c>
      <c r="BE30" s="789" t="e">
        <f t="shared" ca="1" si="15"/>
        <v>#NUM!</v>
      </c>
      <c r="BF30" s="789" t="e">
        <f t="shared" ca="1" si="15"/>
        <v>#NUM!</v>
      </c>
      <c r="BG30" s="789" t="e">
        <f t="shared" ca="1" si="15"/>
        <v>#NUM!</v>
      </c>
      <c r="BH30" s="789" t="e">
        <f t="shared" ca="1" si="15"/>
        <v>#NUM!</v>
      </c>
      <c r="BI30" s="789" t="e">
        <f t="shared" ca="1" si="15"/>
        <v>#NUM!</v>
      </c>
      <c r="BJ30" s="789" t="e">
        <f t="shared" ca="1" si="15"/>
        <v>#NUM!</v>
      </c>
      <c r="BK30" s="789" t="e">
        <f t="shared" ca="1" si="15"/>
        <v>#NUM!</v>
      </c>
      <c r="BL30" s="789" t="e">
        <f t="shared" ca="1" si="15"/>
        <v>#NUM!</v>
      </c>
      <c r="BM30" s="789" t="e">
        <f t="shared" ca="1" si="15"/>
        <v>#NUM!</v>
      </c>
      <c r="BN30" s="789" t="e">
        <f t="shared" ca="1" si="15"/>
        <v>#NUM!</v>
      </c>
      <c r="BO30" s="789" t="e">
        <f t="shared" ca="1" si="15"/>
        <v>#NUM!</v>
      </c>
      <c r="BP30" s="789" t="e">
        <f t="shared" ca="1" si="15"/>
        <v>#NUM!</v>
      </c>
      <c r="BQ30" s="789" t="e">
        <f t="shared" ca="1" si="15"/>
        <v>#NUM!</v>
      </c>
      <c r="BR30" s="789" t="e">
        <f t="shared" ca="1" si="15"/>
        <v>#NUM!</v>
      </c>
      <c r="BS30" s="789" t="e">
        <f t="shared" ca="1" si="15"/>
        <v>#NUM!</v>
      </c>
      <c r="BT30" s="789" t="e">
        <f t="shared" ref="BT30:DA30" ca="1" si="16">BS30+BT21</f>
        <v>#NUM!</v>
      </c>
      <c r="BU30" s="789" t="e">
        <f t="shared" ca="1" si="16"/>
        <v>#NUM!</v>
      </c>
      <c r="BV30" s="789" t="e">
        <f t="shared" ca="1" si="16"/>
        <v>#NUM!</v>
      </c>
      <c r="BW30" s="789" t="e">
        <f t="shared" ca="1" si="16"/>
        <v>#NUM!</v>
      </c>
      <c r="BX30" s="789" t="e">
        <f t="shared" ca="1" si="16"/>
        <v>#NUM!</v>
      </c>
      <c r="BY30" s="789" t="e">
        <f t="shared" ca="1" si="16"/>
        <v>#NUM!</v>
      </c>
      <c r="BZ30" s="789" t="e">
        <f t="shared" ca="1" si="16"/>
        <v>#NUM!</v>
      </c>
      <c r="CA30" s="789" t="e">
        <f t="shared" ca="1" si="16"/>
        <v>#NUM!</v>
      </c>
      <c r="CB30" s="789" t="e">
        <f t="shared" ca="1" si="16"/>
        <v>#NUM!</v>
      </c>
      <c r="CC30" s="789" t="e">
        <f t="shared" ca="1" si="16"/>
        <v>#NUM!</v>
      </c>
      <c r="CD30" s="789" t="e">
        <f t="shared" ca="1" si="16"/>
        <v>#NUM!</v>
      </c>
      <c r="CE30" s="789" t="e">
        <f t="shared" ca="1" si="16"/>
        <v>#NUM!</v>
      </c>
      <c r="CF30" s="789" t="e">
        <f t="shared" ca="1" si="16"/>
        <v>#NUM!</v>
      </c>
      <c r="CG30" s="789" t="e">
        <f t="shared" ca="1" si="16"/>
        <v>#NUM!</v>
      </c>
      <c r="CH30" s="789" t="e">
        <f t="shared" ca="1" si="16"/>
        <v>#NUM!</v>
      </c>
      <c r="CI30" s="789" t="e">
        <f t="shared" ca="1" si="16"/>
        <v>#NUM!</v>
      </c>
      <c r="CJ30" s="789" t="e">
        <f t="shared" ca="1" si="16"/>
        <v>#NUM!</v>
      </c>
      <c r="CK30" s="789" t="e">
        <f t="shared" ca="1" si="16"/>
        <v>#NUM!</v>
      </c>
      <c r="CL30" s="789" t="e">
        <f t="shared" ca="1" si="16"/>
        <v>#NUM!</v>
      </c>
      <c r="CM30" s="789" t="e">
        <f t="shared" ca="1" si="16"/>
        <v>#NUM!</v>
      </c>
      <c r="CN30" s="789" t="e">
        <f t="shared" ca="1" si="16"/>
        <v>#NUM!</v>
      </c>
      <c r="CO30" s="789" t="e">
        <f t="shared" ca="1" si="16"/>
        <v>#NUM!</v>
      </c>
      <c r="CP30" s="789" t="e">
        <f t="shared" ca="1" si="16"/>
        <v>#NUM!</v>
      </c>
      <c r="CQ30" s="789" t="e">
        <f t="shared" ca="1" si="16"/>
        <v>#NUM!</v>
      </c>
      <c r="CR30" s="789" t="e">
        <f t="shared" ca="1" si="16"/>
        <v>#NUM!</v>
      </c>
      <c r="CS30" s="789" t="e">
        <f t="shared" ca="1" si="16"/>
        <v>#NUM!</v>
      </c>
      <c r="CT30" s="789" t="e">
        <f t="shared" ca="1" si="16"/>
        <v>#NUM!</v>
      </c>
      <c r="CU30" s="789" t="e">
        <f t="shared" ca="1" si="16"/>
        <v>#NUM!</v>
      </c>
      <c r="CV30" s="789" t="e">
        <f t="shared" ca="1" si="16"/>
        <v>#NUM!</v>
      </c>
      <c r="CW30" s="789" t="e">
        <f t="shared" ca="1" si="16"/>
        <v>#NUM!</v>
      </c>
      <c r="CX30" s="789" t="e">
        <f t="shared" ca="1" si="16"/>
        <v>#NUM!</v>
      </c>
      <c r="CY30" s="789" t="e">
        <f t="shared" ca="1" si="16"/>
        <v>#NUM!</v>
      </c>
      <c r="CZ30" s="789" t="e">
        <f t="shared" ca="1" si="16"/>
        <v>#NUM!</v>
      </c>
      <c r="DA30" s="790" t="e">
        <f t="shared" ca="1" si="16"/>
        <v>#NUM!</v>
      </c>
    </row>
    <row r="31" spans="1:105" ht="18" customHeight="1" x14ac:dyDescent="0.2">
      <c r="A31" s="296"/>
      <c r="B31" s="412">
        <v>15</v>
      </c>
      <c r="C31" s="1089" t="s">
        <v>1180</v>
      </c>
      <c r="D31" s="1090"/>
      <c r="E31" s="794"/>
      <c r="F31" s="794">
        <f ca="1">F42+F44</f>
        <v>0</v>
      </c>
      <c r="G31" s="794">
        <f ca="1">G42+G44</f>
        <v>0</v>
      </c>
      <c r="H31" s="794">
        <f t="shared" ref="H31:BS31" ca="1" si="17">H42+H44</f>
        <v>0</v>
      </c>
      <c r="I31" s="794">
        <f t="shared" ca="1" si="17"/>
        <v>0</v>
      </c>
      <c r="J31" s="794">
        <f t="shared" ca="1" si="17"/>
        <v>0</v>
      </c>
      <c r="K31" s="794">
        <f t="shared" ca="1" si="17"/>
        <v>0</v>
      </c>
      <c r="L31" s="794">
        <f t="shared" ca="1" si="17"/>
        <v>0</v>
      </c>
      <c r="M31" s="794">
        <f t="shared" ca="1" si="17"/>
        <v>0</v>
      </c>
      <c r="N31" s="794">
        <f t="shared" ca="1" si="17"/>
        <v>0</v>
      </c>
      <c r="O31" s="794">
        <f t="shared" ca="1" si="17"/>
        <v>0</v>
      </c>
      <c r="P31" s="794">
        <f t="shared" ca="1" si="17"/>
        <v>0</v>
      </c>
      <c r="Q31" s="794">
        <f t="shared" ca="1" si="17"/>
        <v>0</v>
      </c>
      <c r="R31" s="794">
        <f t="shared" ca="1" si="17"/>
        <v>0</v>
      </c>
      <c r="S31" s="794">
        <f t="shared" ca="1" si="17"/>
        <v>0</v>
      </c>
      <c r="T31" s="794">
        <f t="shared" ca="1" si="17"/>
        <v>0</v>
      </c>
      <c r="U31" s="794">
        <f t="shared" ca="1" si="17"/>
        <v>0</v>
      </c>
      <c r="V31" s="794">
        <f t="shared" ca="1" si="17"/>
        <v>0</v>
      </c>
      <c r="W31" s="794">
        <f t="shared" ca="1" si="17"/>
        <v>0</v>
      </c>
      <c r="X31" s="794">
        <f t="shared" ca="1" si="17"/>
        <v>0</v>
      </c>
      <c r="Y31" s="794">
        <f t="shared" ca="1" si="17"/>
        <v>0</v>
      </c>
      <c r="Z31" s="794">
        <f t="shared" ca="1" si="17"/>
        <v>0</v>
      </c>
      <c r="AA31" s="794">
        <f t="shared" ca="1" si="17"/>
        <v>0</v>
      </c>
      <c r="AB31" s="794">
        <f t="shared" ca="1" si="17"/>
        <v>0</v>
      </c>
      <c r="AC31" s="794">
        <f t="shared" ca="1" si="17"/>
        <v>0</v>
      </c>
      <c r="AD31" s="795">
        <f t="shared" ca="1" si="17"/>
        <v>0</v>
      </c>
      <c r="AE31" s="794">
        <f t="shared" ca="1" si="17"/>
        <v>0</v>
      </c>
      <c r="AF31" s="794">
        <f t="shared" ca="1" si="17"/>
        <v>0</v>
      </c>
      <c r="AG31" s="794">
        <f t="shared" ca="1" si="17"/>
        <v>0</v>
      </c>
      <c r="AH31" s="794">
        <f t="shared" ca="1" si="17"/>
        <v>0</v>
      </c>
      <c r="AI31" s="794">
        <f t="shared" ca="1" si="17"/>
        <v>0</v>
      </c>
      <c r="AJ31" s="794">
        <f t="shared" ca="1" si="17"/>
        <v>0</v>
      </c>
      <c r="AK31" s="794">
        <f t="shared" ca="1" si="17"/>
        <v>0</v>
      </c>
      <c r="AL31" s="794">
        <f t="shared" ca="1" si="17"/>
        <v>0</v>
      </c>
      <c r="AM31" s="794">
        <f t="shared" ca="1" si="17"/>
        <v>0</v>
      </c>
      <c r="AN31" s="794">
        <f t="shared" ca="1" si="17"/>
        <v>0</v>
      </c>
      <c r="AO31" s="794">
        <f t="shared" ca="1" si="17"/>
        <v>0</v>
      </c>
      <c r="AP31" s="794">
        <f t="shared" ca="1" si="17"/>
        <v>0</v>
      </c>
      <c r="AQ31" s="794">
        <f t="shared" ca="1" si="17"/>
        <v>0</v>
      </c>
      <c r="AR31" s="794">
        <f t="shared" ca="1" si="17"/>
        <v>0</v>
      </c>
      <c r="AS31" s="794">
        <f t="shared" ca="1" si="17"/>
        <v>0</v>
      </c>
      <c r="AT31" s="794">
        <f t="shared" ca="1" si="17"/>
        <v>0</v>
      </c>
      <c r="AU31" s="794">
        <f t="shared" ca="1" si="17"/>
        <v>0</v>
      </c>
      <c r="AV31" s="794">
        <f t="shared" ca="1" si="17"/>
        <v>0</v>
      </c>
      <c r="AW31" s="794">
        <f t="shared" ca="1" si="17"/>
        <v>0</v>
      </c>
      <c r="AX31" s="794">
        <f t="shared" ca="1" si="17"/>
        <v>0</v>
      </c>
      <c r="AY31" s="794">
        <f t="shared" ca="1" si="17"/>
        <v>0</v>
      </c>
      <c r="AZ31" s="794">
        <f t="shared" ca="1" si="17"/>
        <v>0</v>
      </c>
      <c r="BA31" s="794">
        <f t="shared" ca="1" si="17"/>
        <v>0</v>
      </c>
      <c r="BB31" s="794">
        <f t="shared" ca="1" si="17"/>
        <v>0</v>
      </c>
      <c r="BC31" s="794">
        <f t="shared" ca="1" si="17"/>
        <v>0</v>
      </c>
      <c r="BD31" s="794">
        <f t="shared" ca="1" si="17"/>
        <v>0</v>
      </c>
      <c r="BE31" s="794">
        <f t="shared" ca="1" si="17"/>
        <v>0</v>
      </c>
      <c r="BF31" s="794">
        <f t="shared" ca="1" si="17"/>
        <v>0</v>
      </c>
      <c r="BG31" s="794">
        <f t="shared" ca="1" si="17"/>
        <v>0</v>
      </c>
      <c r="BH31" s="794">
        <f t="shared" ca="1" si="17"/>
        <v>0</v>
      </c>
      <c r="BI31" s="794">
        <f t="shared" ca="1" si="17"/>
        <v>0</v>
      </c>
      <c r="BJ31" s="794">
        <f t="shared" ca="1" si="17"/>
        <v>0</v>
      </c>
      <c r="BK31" s="794">
        <f t="shared" ca="1" si="17"/>
        <v>0</v>
      </c>
      <c r="BL31" s="794">
        <f t="shared" ca="1" si="17"/>
        <v>0</v>
      </c>
      <c r="BM31" s="794">
        <f t="shared" ca="1" si="17"/>
        <v>0</v>
      </c>
      <c r="BN31" s="794">
        <f t="shared" ca="1" si="17"/>
        <v>0</v>
      </c>
      <c r="BO31" s="794">
        <f t="shared" ca="1" si="17"/>
        <v>0</v>
      </c>
      <c r="BP31" s="794">
        <f t="shared" ca="1" si="17"/>
        <v>0</v>
      </c>
      <c r="BQ31" s="794">
        <f t="shared" ca="1" si="17"/>
        <v>0</v>
      </c>
      <c r="BR31" s="794">
        <f t="shared" ca="1" si="17"/>
        <v>0</v>
      </c>
      <c r="BS31" s="794">
        <f t="shared" ca="1" si="17"/>
        <v>0</v>
      </c>
      <c r="BT31" s="794">
        <f t="shared" ref="BT31:DA31" ca="1" si="18">BT42+BT44</f>
        <v>0</v>
      </c>
      <c r="BU31" s="794">
        <f t="shared" ca="1" si="18"/>
        <v>0</v>
      </c>
      <c r="BV31" s="794">
        <f t="shared" ca="1" si="18"/>
        <v>0</v>
      </c>
      <c r="BW31" s="794">
        <f t="shared" ca="1" si="18"/>
        <v>0</v>
      </c>
      <c r="BX31" s="794">
        <f t="shared" ca="1" si="18"/>
        <v>0</v>
      </c>
      <c r="BY31" s="794">
        <f t="shared" ca="1" si="18"/>
        <v>0</v>
      </c>
      <c r="BZ31" s="794">
        <f t="shared" ca="1" si="18"/>
        <v>0</v>
      </c>
      <c r="CA31" s="794">
        <f t="shared" ca="1" si="18"/>
        <v>0</v>
      </c>
      <c r="CB31" s="794">
        <f t="shared" ca="1" si="18"/>
        <v>0</v>
      </c>
      <c r="CC31" s="794">
        <f t="shared" ca="1" si="18"/>
        <v>0</v>
      </c>
      <c r="CD31" s="794">
        <f t="shared" ca="1" si="18"/>
        <v>0</v>
      </c>
      <c r="CE31" s="794">
        <f t="shared" ca="1" si="18"/>
        <v>0</v>
      </c>
      <c r="CF31" s="794">
        <f t="shared" ca="1" si="18"/>
        <v>0</v>
      </c>
      <c r="CG31" s="794">
        <f t="shared" ca="1" si="18"/>
        <v>0</v>
      </c>
      <c r="CH31" s="794">
        <f t="shared" ca="1" si="18"/>
        <v>0</v>
      </c>
      <c r="CI31" s="794">
        <f t="shared" ca="1" si="18"/>
        <v>0</v>
      </c>
      <c r="CJ31" s="794">
        <f t="shared" ca="1" si="18"/>
        <v>0</v>
      </c>
      <c r="CK31" s="794">
        <f t="shared" ca="1" si="18"/>
        <v>0</v>
      </c>
      <c r="CL31" s="794">
        <f t="shared" ca="1" si="18"/>
        <v>0</v>
      </c>
      <c r="CM31" s="794">
        <f t="shared" ca="1" si="18"/>
        <v>0</v>
      </c>
      <c r="CN31" s="794">
        <f t="shared" ca="1" si="18"/>
        <v>0</v>
      </c>
      <c r="CO31" s="794">
        <f t="shared" ca="1" si="18"/>
        <v>0</v>
      </c>
      <c r="CP31" s="794">
        <f t="shared" ca="1" si="18"/>
        <v>0</v>
      </c>
      <c r="CQ31" s="794">
        <f t="shared" ca="1" si="18"/>
        <v>0</v>
      </c>
      <c r="CR31" s="794">
        <f t="shared" ca="1" si="18"/>
        <v>0</v>
      </c>
      <c r="CS31" s="794">
        <f t="shared" ca="1" si="18"/>
        <v>0</v>
      </c>
      <c r="CT31" s="794">
        <f t="shared" ca="1" si="18"/>
        <v>0</v>
      </c>
      <c r="CU31" s="794">
        <f t="shared" ca="1" si="18"/>
        <v>0</v>
      </c>
      <c r="CV31" s="794">
        <f t="shared" ca="1" si="18"/>
        <v>0</v>
      </c>
      <c r="CW31" s="794">
        <f t="shared" ca="1" si="18"/>
        <v>0</v>
      </c>
      <c r="CX31" s="794">
        <f t="shared" ca="1" si="18"/>
        <v>0</v>
      </c>
      <c r="CY31" s="794">
        <f t="shared" ca="1" si="18"/>
        <v>0</v>
      </c>
      <c r="CZ31" s="794">
        <f t="shared" ca="1" si="18"/>
        <v>0</v>
      </c>
      <c r="DA31" s="796">
        <f t="shared" ca="1" si="18"/>
        <v>0</v>
      </c>
    </row>
    <row r="32" spans="1:105" ht="18" customHeight="1" thickBot="1" x14ac:dyDescent="0.25">
      <c r="A32" s="296"/>
      <c r="B32" s="412">
        <v>16</v>
      </c>
      <c r="C32" s="797"/>
      <c r="D32"/>
      <c r="E32" s="537"/>
      <c r="F32" s="537" t="e">
        <f t="shared" ref="F32:AC32" ca="1" si="19">IF(F30&gt;=F31,1,0)</f>
        <v>#NUM!</v>
      </c>
      <c r="G32" s="537" t="e">
        <f t="shared" ca="1" si="19"/>
        <v>#NUM!</v>
      </c>
      <c r="H32" s="537" t="e">
        <f ca="1">IF(H30&gt;=H31,1,0)</f>
        <v>#NUM!</v>
      </c>
      <c r="I32" s="537" t="e">
        <f t="shared" ca="1" si="19"/>
        <v>#NUM!</v>
      </c>
      <c r="J32" s="537" t="e">
        <f t="shared" ca="1" si="19"/>
        <v>#NUM!</v>
      </c>
      <c r="K32" s="537" t="e">
        <f t="shared" ca="1" si="19"/>
        <v>#NUM!</v>
      </c>
      <c r="L32" s="537" t="e">
        <f t="shared" ca="1" si="19"/>
        <v>#NUM!</v>
      </c>
      <c r="M32" s="537" t="e">
        <f t="shared" ca="1" si="19"/>
        <v>#NUM!</v>
      </c>
      <c r="N32" s="537" t="e">
        <f t="shared" ca="1" si="19"/>
        <v>#NUM!</v>
      </c>
      <c r="O32" s="537" t="e">
        <f t="shared" ca="1" si="19"/>
        <v>#NUM!</v>
      </c>
      <c r="P32" s="537" t="e">
        <f t="shared" ca="1" si="19"/>
        <v>#NUM!</v>
      </c>
      <c r="Q32" s="537" t="e">
        <f t="shared" ca="1" si="19"/>
        <v>#NUM!</v>
      </c>
      <c r="R32" s="537" t="e">
        <f t="shared" ca="1" si="19"/>
        <v>#NUM!</v>
      </c>
      <c r="S32" s="537" t="e">
        <f t="shared" ca="1" si="19"/>
        <v>#NUM!</v>
      </c>
      <c r="T32" s="537" t="e">
        <f t="shared" ca="1" si="19"/>
        <v>#NUM!</v>
      </c>
      <c r="U32" s="537" t="e">
        <f t="shared" ca="1" si="19"/>
        <v>#NUM!</v>
      </c>
      <c r="V32" s="537" t="e">
        <f t="shared" ca="1" si="19"/>
        <v>#NUM!</v>
      </c>
      <c r="W32" s="537" t="e">
        <f t="shared" ca="1" si="19"/>
        <v>#NUM!</v>
      </c>
      <c r="X32" s="537" t="e">
        <f t="shared" ca="1" si="19"/>
        <v>#NUM!</v>
      </c>
      <c r="Y32" s="537" t="e">
        <f t="shared" ca="1" si="19"/>
        <v>#NUM!</v>
      </c>
      <c r="Z32" s="537" t="e">
        <f t="shared" ca="1" si="19"/>
        <v>#NUM!</v>
      </c>
      <c r="AA32" s="537" t="e">
        <f t="shared" ca="1" si="19"/>
        <v>#NUM!</v>
      </c>
      <c r="AB32" s="537" t="e">
        <f t="shared" ca="1" si="19"/>
        <v>#NUM!</v>
      </c>
      <c r="AC32" s="537" t="e">
        <f t="shared" ca="1" si="19"/>
        <v>#NUM!</v>
      </c>
      <c r="AD32" s="537" t="e">
        <f ca="1">IF(AD30&gt;=AD31,1,0)</f>
        <v>#NUM!</v>
      </c>
      <c r="AE32" s="537" t="e">
        <f t="shared" ref="AE32:CP32" ca="1" si="20">IF(AE30&gt;=AE31,1,0)</f>
        <v>#NUM!</v>
      </c>
      <c r="AF32" s="537" t="e">
        <f t="shared" ca="1" si="20"/>
        <v>#NUM!</v>
      </c>
      <c r="AG32" s="537" t="e">
        <f t="shared" ca="1" si="20"/>
        <v>#NUM!</v>
      </c>
      <c r="AH32" s="537" t="e">
        <f t="shared" ca="1" si="20"/>
        <v>#NUM!</v>
      </c>
      <c r="AI32" s="537" t="e">
        <f t="shared" ca="1" si="20"/>
        <v>#NUM!</v>
      </c>
      <c r="AJ32" s="537" t="e">
        <f t="shared" ca="1" si="20"/>
        <v>#NUM!</v>
      </c>
      <c r="AK32" s="537" t="e">
        <f t="shared" ca="1" si="20"/>
        <v>#NUM!</v>
      </c>
      <c r="AL32" s="537" t="e">
        <f t="shared" ca="1" si="20"/>
        <v>#NUM!</v>
      </c>
      <c r="AM32" s="537" t="e">
        <f t="shared" ca="1" si="20"/>
        <v>#NUM!</v>
      </c>
      <c r="AN32" s="537" t="e">
        <f t="shared" ca="1" si="20"/>
        <v>#NUM!</v>
      </c>
      <c r="AO32" s="537" t="e">
        <f t="shared" ca="1" si="20"/>
        <v>#NUM!</v>
      </c>
      <c r="AP32" s="537" t="e">
        <f t="shared" ca="1" si="20"/>
        <v>#NUM!</v>
      </c>
      <c r="AQ32" s="537" t="e">
        <f t="shared" ca="1" si="20"/>
        <v>#NUM!</v>
      </c>
      <c r="AR32" s="537" t="e">
        <f t="shared" ca="1" si="20"/>
        <v>#NUM!</v>
      </c>
      <c r="AS32" s="537" t="e">
        <f t="shared" ca="1" si="20"/>
        <v>#NUM!</v>
      </c>
      <c r="AT32" s="537" t="e">
        <f t="shared" ca="1" si="20"/>
        <v>#NUM!</v>
      </c>
      <c r="AU32" s="537" t="e">
        <f t="shared" ca="1" si="20"/>
        <v>#NUM!</v>
      </c>
      <c r="AV32" s="537" t="e">
        <f t="shared" ca="1" si="20"/>
        <v>#NUM!</v>
      </c>
      <c r="AW32" s="537" t="e">
        <f t="shared" ca="1" si="20"/>
        <v>#NUM!</v>
      </c>
      <c r="AX32" s="537" t="e">
        <f t="shared" ca="1" si="20"/>
        <v>#NUM!</v>
      </c>
      <c r="AY32" s="537" t="e">
        <f t="shared" ca="1" si="20"/>
        <v>#NUM!</v>
      </c>
      <c r="AZ32" s="537" t="e">
        <f t="shared" ca="1" si="20"/>
        <v>#NUM!</v>
      </c>
      <c r="BA32" s="537" t="e">
        <f t="shared" ca="1" si="20"/>
        <v>#NUM!</v>
      </c>
      <c r="BB32" s="537" t="e">
        <f t="shared" ca="1" si="20"/>
        <v>#NUM!</v>
      </c>
      <c r="BC32" s="537" t="e">
        <f t="shared" ca="1" si="20"/>
        <v>#NUM!</v>
      </c>
      <c r="BD32" s="537" t="e">
        <f t="shared" ca="1" si="20"/>
        <v>#NUM!</v>
      </c>
      <c r="BE32" s="537" t="e">
        <f t="shared" ca="1" si="20"/>
        <v>#NUM!</v>
      </c>
      <c r="BF32" s="537" t="e">
        <f t="shared" ca="1" si="20"/>
        <v>#NUM!</v>
      </c>
      <c r="BG32" s="537" t="e">
        <f t="shared" ca="1" si="20"/>
        <v>#NUM!</v>
      </c>
      <c r="BH32" s="537" t="e">
        <f t="shared" ca="1" si="20"/>
        <v>#NUM!</v>
      </c>
      <c r="BI32" s="537" t="e">
        <f t="shared" ca="1" si="20"/>
        <v>#NUM!</v>
      </c>
      <c r="BJ32" s="537" t="e">
        <f t="shared" ca="1" si="20"/>
        <v>#NUM!</v>
      </c>
      <c r="BK32" s="537" t="e">
        <f t="shared" ca="1" si="20"/>
        <v>#NUM!</v>
      </c>
      <c r="BL32" s="537" t="e">
        <f t="shared" ca="1" si="20"/>
        <v>#NUM!</v>
      </c>
      <c r="BM32" s="537" t="e">
        <f t="shared" ca="1" si="20"/>
        <v>#NUM!</v>
      </c>
      <c r="BN32" s="537" t="e">
        <f t="shared" ca="1" si="20"/>
        <v>#NUM!</v>
      </c>
      <c r="BO32" s="537" t="e">
        <f t="shared" ca="1" si="20"/>
        <v>#NUM!</v>
      </c>
      <c r="BP32" s="537" t="e">
        <f t="shared" ca="1" si="20"/>
        <v>#NUM!</v>
      </c>
      <c r="BQ32" s="537" t="e">
        <f t="shared" ca="1" si="20"/>
        <v>#NUM!</v>
      </c>
      <c r="BR32" s="537" t="e">
        <f t="shared" ca="1" si="20"/>
        <v>#NUM!</v>
      </c>
      <c r="BS32" s="537" t="e">
        <f t="shared" ca="1" si="20"/>
        <v>#NUM!</v>
      </c>
      <c r="BT32" s="537" t="e">
        <f t="shared" ca="1" si="20"/>
        <v>#NUM!</v>
      </c>
      <c r="BU32" s="537" t="e">
        <f t="shared" ca="1" si="20"/>
        <v>#NUM!</v>
      </c>
      <c r="BV32" s="537" t="e">
        <f t="shared" ca="1" si="20"/>
        <v>#NUM!</v>
      </c>
      <c r="BW32" s="537" t="e">
        <f t="shared" ca="1" si="20"/>
        <v>#NUM!</v>
      </c>
      <c r="BX32" s="537" t="e">
        <f t="shared" ca="1" si="20"/>
        <v>#NUM!</v>
      </c>
      <c r="BY32" s="537" t="e">
        <f t="shared" ca="1" si="20"/>
        <v>#NUM!</v>
      </c>
      <c r="BZ32" s="537" t="e">
        <f t="shared" ca="1" si="20"/>
        <v>#NUM!</v>
      </c>
      <c r="CA32" s="537" t="e">
        <f t="shared" ca="1" si="20"/>
        <v>#NUM!</v>
      </c>
      <c r="CB32" s="537" t="e">
        <f t="shared" ca="1" si="20"/>
        <v>#NUM!</v>
      </c>
      <c r="CC32" s="537" t="e">
        <f t="shared" ca="1" si="20"/>
        <v>#NUM!</v>
      </c>
      <c r="CD32" s="537" t="e">
        <f t="shared" ca="1" si="20"/>
        <v>#NUM!</v>
      </c>
      <c r="CE32" s="537" t="e">
        <f t="shared" ca="1" si="20"/>
        <v>#NUM!</v>
      </c>
      <c r="CF32" s="537" t="e">
        <f t="shared" ca="1" si="20"/>
        <v>#NUM!</v>
      </c>
      <c r="CG32" s="537" t="e">
        <f t="shared" ca="1" si="20"/>
        <v>#NUM!</v>
      </c>
      <c r="CH32" s="537" t="e">
        <f t="shared" ca="1" si="20"/>
        <v>#NUM!</v>
      </c>
      <c r="CI32" s="537" t="e">
        <f t="shared" ca="1" si="20"/>
        <v>#NUM!</v>
      </c>
      <c r="CJ32" s="537" t="e">
        <f t="shared" ca="1" si="20"/>
        <v>#NUM!</v>
      </c>
      <c r="CK32" s="537" t="e">
        <f t="shared" ca="1" si="20"/>
        <v>#NUM!</v>
      </c>
      <c r="CL32" s="537" t="e">
        <f t="shared" ca="1" si="20"/>
        <v>#NUM!</v>
      </c>
      <c r="CM32" s="537" t="e">
        <f t="shared" ca="1" si="20"/>
        <v>#NUM!</v>
      </c>
      <c r="CN32" s="537" t="e">
        <f t="shared" ca="1" si="20"/>
        <v>#NUM!</v>
      </c>
      <c r="CO32" s="537" t="e">
        <f t="shared" ca="1" si="20"/>
        <v>#NUM!</v>
      </c>
      <c r="CP32" s="537" t="e">
        <f t="shared" ca="1" si="20"/>
        <v>#NUM!</v>
      </c>
      <c r="CQ32" s="537" t="e">
        <f t="shared" ref="CQ32:DA32" ca="1" si="21">IF(CQ30&gt;=CQ31,1,0)</f>
        <v>#NUM!</v>
      </c>
      <c r="CR32" s="537" t="e">
        <f t="shared" ca="1" si="21"/>
        <v>#NUM!</v>
      </c>
      <c r="CS32" s="537" t="e">
        <f t="shared" ca="1" si="21"/>
        <v>#NUM!</v>
      </c>
      <c r="CT32" s="537" t="e">
        <f t="shared" ca="1" si="21"/>
        <v>#NUM!</v>
      </c>
      <c r="CU32" s="537" t="e">
        <f t="shared" ca="1" si="21"/>
        <v>#NUM!</v>
      </c>
      <c r="CV32" s="537" t="e">
        <f t="shared" ca="1" si="21"/>
        <v>#NUM!</v>
      </c>
      <c r="CW32" s="537" t="e">
        <f t="shared" ca="1" si="21"/>
        <v>#NUM!</v>
      </c>
      <c r="CX32" s="537" t="e">
        <f t="shared" ca="1" si="21"/>
        <v>#NUM!</v>
      </c>
      <c r="CY32" s="537" t="e">
        <f t="shared" ca="1" si="21"/>
        <v>#NUM!</v>
      </c>
      <c r="CZ32" s="537" t="e">
        <f t="shared" ca="1" si="21"/>
        <v>#NUM!</v>
      </c>
      <c r="DA32" s="798" t="e">
        <f t="shared" ca="1" si="21"/>
        <v>#NUM!</v>
      </c>
    </row>
    <row r="33" spans="1:105" ht="28.5" customHeight="1" thickBot="1" x14ac:dyDescent="0.25">
      <c r="A33" s="296"/>
      <c r="B33" s="412">
        <v>17</v>
      </c>
      <c r="C33" s="504" t="s">
        <v>1181</v>
      </c>
      <c r="D33" s="799" t="e">
        <f ca="1">MAX(F33:DJ33)</f>
        <v>#NUM!</v>
      </c>
      <c r="E33" s="800" t="s">
        <v>1182</v>
      </c>
      <c r="F33" s="801" t="e">
        <f t="shared" ref="F33:BQ33" ca="1" si="22">IF(AND(F32=0,G32=1),F40+(F30-F31)/(G31-F31-G30+F30),"")</f>
        <v>#NUM!</v>
      </c>
      <c r="G33" s="801" t="e">
        <f t="shared" ca="1" si="22"/>
        <v>#NUM!</v>
      </c>
      <c r="H33" s="801" t="e">
        <f t="shared" ca="1" si="22"/>
        <v>#NUM!</v>
      </c>
      <c r="I33" s="801" t="e">
        <f t="shared" ca="1" si="22"/>
        <v>#NUM!</v>
      </c>
      <c r="J33" s="801" t="e">
        <f t="shared" ca="1" si="22"/>
        <v>#NUM!</v>
      </c>
      <c r="K33" s="801" t="e">
        <f t="shared" ca="1" si="22"/>
        <v>#NUM!</v>
      </c>
      <c r="L33" s="801" t="e">
        <f t="shared" ca="1" si="22"/>
        <v>#NUM!</v>
      </c>
      <c r="M33" s="801" t="e">
        <f t="shared" ca="1" si="22"/>
        <v>#NUM!</v>
      </c>
      <c r="N33" s="801" t="e">
        <f t="shared" ca="1" si="22"/>
        <v>#NUM!</v>
      </c>
      <c r="O33" s="801" t="e">
        <f t="shared" ca="1" si="22"/>
        <v>#NUM!</v>
      </c>
      <c r="P33" s="801" t="e">
        <f t="shared" ca="1" si="22"/>
        <v>#NUM!</v>
      </c>
      <c r="Q33" s="801" t="e">
        <f t="shared" ca="1" si="22"/>
        <v>#NUM!</v>
      </c>
      <c r="R33" s="801" t="e">
        <f t="shared" ca="1" si="22"/>
        <v>#NUM!</v>
      </c>
      <c r="S33" s="801" t="e">
        <f t="shared" ca="1" si="22"/>
        <v>#NUM!</v>
      </c>
      <c r="T33" s="801" t="e">
        <f t="shared" ca="1" si="22"/>
        <v>#NUM!</v>
      </c>
      <c r="U33" s="801" t="e">
        <f t="shared" ca="1" si="22"/>
        <v>#NUM!</v>
      </c>
      <c r="V33" s="801" t="e">
        <f t="shared" ca="1" si="22"/>
        <v>#NUM!</v>
      </c>
      <c r="W33" s="801" t="e">
        <f t="shared" ca="1" si="22"/>
        <v>#NUM!</v>
      </c>
      <c r="X33" s="801" t="e">
        <f t="shared" ca="1" si="22"/>
        <v>#NUM!</v>
      </c>
      <c r="Y33" s="801" t="e">
        <f t="shared" ca="1" si="22"/>
        <v>#NUM!</v>
      </c>
      <c r="Z33" s="801" t="e">
        <f t="shared" ca="1" si="22"/>
        <v>#NUM!</v>
      </c>
      <c r="AA33" s="801" t="e">
        <f t="shared" ca="1" si="22"/>
        <v>#NUM!</v>
      </c>
      <c r="AB33" s="801" t="e">
        <f t="shared" ca="1" si="22"/>
        <v>#NUM!</v>
      </c>
      <c r="AC33" s="801" t="e">
        <f t="shared" ca="1" si="22"/>
        <v>#NUM!</v>
      </c>
      <c r="AD33" s="802" t="e">
        <f t="shared" ca="1" si="22"/>
        <v>#NUM!</v>
      </c>
      <c r="AE33" s="801" t="e">
        <f t="shared" ca="1" si="22"/>
        <v>#NUM!</v>
      </c>
      <c r="AF33" s="801" t="e">
        <f t="shared" ca="1" si="22"/>
        <v>#NUM!</v>
      </c>
      <c r="AG33" s="801" t="e">
        <f t="shared" ca="1" si="22"/>
        <v>#NUM!</v>
      </c>
      <c r="AH33" s="801" t="e">
        <f t="shared" ca="1" si="22"/>
        <v>#NUM!</v>
      </c>
      <c r="AI33" s="801" t="e">
        <f t="shared" ca="1" si="22"/>
        <v>#NUM!</v>
      </c>
      <c r="AJ33" s="801" t="e">
        <f t="shared" ca="1" si="22"/>
        <v>#NUM!</v>
      </c>
      <c r="AK33" s="801" t="e">
        <f t="shared" ca="1" si="22"/>
        <v>#NUM!</v>
      </c>
      <c r="AL33" s="801" t="e">
        <f t="shared" ca="1" si="22"/>
        <v>#NUM!</v>
      </c>
      <c r="AM33" s="801" t="e">
        <f t="shared" ca="1" si="22"/>
        <v>#NUM!</v>
      </c>
      <c r="AN33" s="801" t="e">
        <f t="shared" ca="1" si="22"/>
        <v>#NUM!</v>
      </c>
      <c r="AO33" s="801" t="e">
        <f t="shared" ca="1" si="22"/>
        <v>#NUM!</v>
      </c>
      <c r="AP33" s="801" t="e">
        <f t="shared" ca="1" si="22"/>
        <v>#NUM!</v>
      </c>
      <c r="AQ33" s="801" t="e">
        <f t="shared" ca="1" si="22"/>
        <v>#NUM!</v>
      </c>
      <c r="AR33" s="801" t="e">
        <f t="shared" ca="1" si="22"/>
        <v>#NUM!</v>
      </c>
      <c r="AS33" s="801" t="e">
        <f t="shared" ca="1" si="22"/>
        <v>#NUM!</v>
      </c>
      <c r="AT33" s="801" t="e">
        <f t="shared" ca="1" si="22"/>
        <v>#NUM!</v>
      </c>
      <c r="AU33" s="801" t="e">
        <f t="shared" ca="1" si="22"/>
        <v>#NUM!</v>
      </c>
      <c r="AV33" s="801" t="e">
        <f t="shared" ca="1" si="22"/>
        <v>#NUM!</v>
      </c>
      <c r="AW33" s="801" t="e">
        <f t="shared" ca="1" si="22"/>
        <v>#NUM!</v>
      </c>
      <c r="AX33" s="801" t="e">
        <f t="shared" ca="1" si="22"/>
        <v>#NUM!</v>
      </c>
      <c r="AY33" s="801" t="e">
        <f t="shared" ca="1" si="22"/>
        <v>#NUM!</v>
      </c>
      <c r="AZ33" s="801" t="e">
        <f t="shared" ca="1" si="22"/>
        <v>#NUM!</v>
      </c>
      <c r="BA33" s="801" t="e">
        <f t="shared" ca="1" si="22"/>
        <v>#NUM!</v>
      </c>
      <c r="BB33" s="801" t="e">
        <f t="shared" ca="1" si="22"/>
        <v>#NUM!</v>
      </c>
      <c r="BC33" s="801" t="e">
        <f t="shared" ca="1" si="22"/>
        <v>#NUM!</v>
      </c>
      <c r="BD33" s="801" t="e">
        <f t="shared" ca="1" si="22"/>
        <v>#NUM!</v>
      </c>
      <c r="BE33" s="801" t="e">
        <f t="shared" ca="1" si="22"/>
        <v>#NUM!</v>
      </c>
      <c r="BF33" s="801" t="e">
        <f t="shared" ca="1" si="22"/>
        <v>#NUM!</v>
      </c>
      <c r="BG33" s="801" t="e">
        <f t="shared" ca="1" si="22"/>
        <v>#NUM!</v>
      </c>
      <c r="BH33" s="801" t="e">
        <f t="shared" ca="1" si="22"/>
        <v>#NUM!</v>
      </c>
      <c r="BI33" s="801" t="e">
        <f t="shared" ca="1" si="22"/>
        <v>#NUM!</v>
      </c>
      <c r="BJ33" s="801" t="e">
        <f t="shared" ca="1" si="22"/>
        <v>#NUM!</v>
      </c>
      <c r="BK33" s="801" t="e">
        <f t="shared" ca="1" si="22"/>
        <v>#NUM!</v>
      </c>
      <c r="BL33" s="801" t="e">
        <f t="shared" ca="1" si="22"/>
        <v>#NUM!</v>
      </c>
      <c r="BM33" s="801" t="e">
        <f t="shared" ca="1" si="22"/>
        <v>#NUM!</v>
      </c>
      <c r="BN33" s="801" t="e">
        <f t="shared" ca="1" si="22"/>
        <v>#NUM!</v>
      </c>
      <c r="BO33" s="801" t="e">
        <f t="shared" ca="1" si="22"/>
        <v>#NUM!</v>
      </c>
      <c r="BP33" s="801" t="e">
        <f t="shared" ca="1" si="22"/>
        <v>#NUM!</v>
      </c>
      <c r="BQ33" s="801" t="e">
        <f t="shared" ca="1" si="22"/>
        <v>#NUM!</v>
      </c>
      <c r="BR33" s="801" t="e">
        <f t="shared" ref="BR33:DA33" ca="1" si="23">IF(AND(BR32=0,BS32=1),BR40+(BR30-BR31)/(BS31-BR31-BS30+BR30),"")</f>
        <v>#NUM!</v>
      </c>
      <c r="BS33" s="801" t="e">
        <f t="shared" ca="1" si="23"/>
        <v>#NUM!</v>
      </c>
      <c r="BT33" s="801" t="e">
        <f t="shared" ca="1" si="23"/>
        <v>#NUM!</v>
      </c>
      <c r="BU33" s="801" t="e">
        <f t="shared" ca="1" si="23"/>
        <v>#NUM!</v>
      </c>
      <c r="BV33" s="801" t="e">
        <f t="shared" ca="1" si="23"/>
        <v>#NUM!</v>
      </c>
      <c r="BW33" s="801" t="e">
        <f t="shared" ca="1" si="23"/>
        <v>#NUM!</v>
      </c>
      <c r="BX33" s="801" t="e">
        <f t="shared" ca="1" si="23"/>
        <v>#NUM!</v>
      </c>
      <c r="BY33" s="801" t="e">
        <f t="shared" ca="1" si="23"/>
        <v>#NUM!</v>
      </c>
      <c r="BZ33" s="801" t="e">
        <f t="shared" ca="1" si="23"/>
        <v>#NUM!</v>
      </c>
      <c r="CA33" s="801" t="e">
        <f t="shared" ca="1" si="23"/>
        <v>#NUM!</v>
      </c>
      <c r="CB33" s="801" t="e">
        <f t="shared" ca="1" si="23"/>
        <v>#NUM!</v>
      </c>
      <c r="CC33" s="801" t="e">
        <f t="shared" ca="1" si="23"/>
        <v>#NUM!</v>
      </c>
      <c r="CD33" s="801" t="e">
        <f t="shared" ca="1" si="23"/>
        <v>#NUM!</v>
      </c>
      <c r="CE33" s="801" t="e">
        <f t="shared" ca="1" si="23"/>
        <v>#NUM!</v>
      </c>
      <c r="CF33" s="801" t="e">
        <f t="shared" ca="1" si="23"/>
        <v>#NUM!</v>
      </c>
      <c r="CG33" s="801" t="e">
        <f t="shared" ca="1" si="23"/>
        <v>#NUM!</v>
      </c>
      <c r="CH33" s="801" t="e">
        <f t="shared" ca="1" si="23"/>
        <v>#NUM!</v>
      </c>
      <c r="CI33" s="801" t="e">
        <f t="shared" ca="1" si="23"/>
        <v>#NUM!</v>
      </c>
      <c r="CJ33" s="801" t="e">
        <f t="shared" ca="1" si="23"/>
        <v>#NUM!</v>
      </c>
      <c r="CK33" s="801" t="e">
        <f t="shared" ca="1" si="23"/>
        <v>#NUM!</v>
      </c>
      <c r="CL33" s="801" t="e">
        <f t="shared" ca="1" si="23"/>
        <v>#NUM!</v>
      </c>
      <c r="CM33" s="801" t="e">
        <f t="shared" ca="1" si="23"/>
        <v>#NUM!</v>
      </c>
      <c r="CN33" s="801" t="e">
        <f t="shared" ca="1" si="23"/>
        <v>#NUM!</v>
      </c>
      <c r="CO33" s="801" t="e">
        <f t="shared" ca="1" si="23"/>
        <v>#NUM!</v>
      </c>
      <c r="CP33" s="801" t="e">
        <f t="shared" ca="1" si="23"/>
        <v>#NUM!</v>
      </c>
      <c r="CQ33" s="801" t="e">
        <f t="shared" ca="1" si="23"/>
        <v>#NUM!</v>
      </c>
      <c r="CR33" s="801" t="e">
        <f t="shared" ca="1" si="23"/>
        <v>#NUM!</v>
      </c>
      <c r="CS33" s="801" t="e">
        <f t="shared" ca="1" si="23"/>
        <v>#NUM!</v>
      </c>
      <c r="CT33" s="801" t="e">
        <f t="shared" ca="1" si="23"/>
        <v>#NUM!</v>
      </c>
      <c r="CU33" s="801" t="e">
        <f t="shared" ca="1" si="23"/>
        <v>#NUM!</v>
      </c>
      <c r="CV33" s="801" t="e">
        <f t="shared" ca="1" si="23"/>
        <v>#NUM!</v>
      </c>
      <c r="CW33" s="801" t="e">
        <f t="shared" ca="1" si="23"/>
        <v>#NUM!</v>
      </c>
      <c r="CX33" s="801" t="e">
        <f t="shared" ca="1" si="23"/>
        <v>#NUM!</v>
      </c>
      <c r="CY33" s="801" t="e">
        <f t="shared" ca="1" si="23"/>
        <v>#NUM!</v>
      </c>
      <c r="CZ33" s="801" t="e">
        <f t="shared" ca="1" si="23"/>
        <v>#NUM!</v>
      </c>
      <c r="DA33" s="803" t="e">
        <f t="shared" ca="1" si="23"/>
        <v>#NUM!</v>
      </c>
    </row>
    <row r="34" spans="1:105" ht="18" customHeight="1" x14ac:dyDescent="0.2">
      <c r="A34" s="296"/>
      <c r="B34" s="412">
        <v>18</v>
      </c>
      <c r="C34" s="1089" t="s">
        <v>1183</v>
      </c>
      <c r="D34" s="1090"/>
      <c r="E34" s="794"/>
      <c r="F34" s="794">
        <f ca="1">F44</f>
        <v>0</v>
      </c>
      <c r="G34" s="794">
        <f t="shared" ref="G34:BR34" ca="1" si="24">G44</f>
        <v>0</v>
      </c>
      <c r="H34" s="794">
        <f t="shared" ca="1" si="24"/>
        <v>0</v>
      </c>
      <c r="I34" s="794">
        <f t="shared" ca="1" si="24"/>
        <v>0</v>
      </c>
      <c r="J34" s="794">
        <f t="shared" ca="1" si="24"/>
        <v>0</v>
      </c>
      <c r="K34" s="794">
        <f t="shared" ca="1" si="24"/>
        <v>0</v>
      </c>
      <c r="L34" s="794">
        <f t="shared" ca="1" si="24"/>
        <v>0</v>
      </c>
      <c r="M34" s="794">
        <f t="shared" ca="1" si="24"/>
        <v>0</v>
      </c>
      <c r="N34" s="794">
        <f t="shared" ca="1" si="24"/>
        <v>0</v>
      </c>
      <c r="O34" s="794">
        <f t="shared" ca="1" si="24"/>
        <v>0</v>
      </c>
      <c r="P34" s="794">
        <f t="shared" ca="1" si="24"/>
        <v>0</v>
      </c>
      <c r="Q34" s="804">
        <f t="shared" ca="1" si="24"/>
        <v>0</v>
      </c>
      <c r="R34" s="794">
        <f t="shared" ca="1" si="24"/>
        <v>0</v>
      </c>
      <c r="S34" s="794">
        <f t="shared" ca="1" si="24"/>
        <v>0</v>
      </c>
      <c r="T34" s="794">
        <f t="shared" ca="1" si="24"/>
        <v>0</v>
      </c>
      <c r="U34" s="794">
        <f t="shared" ca="1" si="24"/>
        <v>0</v>
      </c>
      <c r="V34" s="794">
        <f t="shared" ca="1" si="24"/>
        <v>0</v>
      </c>
      <c r="W34" s="794">
        <f t="shared" ca="1" si="24"/>
        <v>0</v>
      </c>
      <c r="X34" s="794">
        <f t="shared" ca="1" si="24"/>
        <v>0</v>
      </c>
      <c r="Y34" s="794">
        <f t="shared" ca="1" si="24"/>
        <v>0</v>
      </c>
      <c r="Z34" s="794">
        <f t="shared" ca="1" si="24"/>
        <v>0</v>
      </c>
      <c r="AA34" s="794">
        <f t="shared" ca="1" si="24"/>
        <v>0</v>
      </c>
      <c r="AB34" s="794">
        <f t="shared" ca="1" si="24"/>
        <v>0</v>
      </c>
      <c r="AC34" s="794">
        <f t="shared" ca="1" si="24"/>
        <v>0</v>
      </c>
      <c r="AD34" s="794">
        <f t="shared" ca="1" si="24"/>
        <v>0</v>
      </c>
      <c r="AE34" s="794">
        <f t="shared" ca="1" si="24"/>
        <v>0</v>
      </c>
      <c r="AF34" s="794">
        <f t="shared" ca="1" si="24"/>
        <v>0</v>
      </c>
      <c r="AG34" s="794">
        <f t="shared" ca="1" si="24"/>
        <v>0</v>
      </c>
      <c r="AH34" s="794">
        <f t="shared" ca="1" si="24"/>
        <v>0</v>
      </c>
      <c r="AI34" s="794">
        <f t="shared" ca="1" si="24"/>
        <v>0</v>
      </c>
      <c r="AJ34" s="794">
        <f t="shared" ca="1" si="24"/>
        <v>0</v>
      </c>
      <c r="AK34" s="794">
        <f t="shared" ca="1" si="24"/>
        <v>0</v>
      </c>
      <c r="AL34" s="794">
        <f t="shared" ca="1" si="24"/>
        <v>0</v>
      </c>
      <c r="AM34" s="794">
        <f t="shared" ca="1" si="24"/>
        <v>0</v>
      </c>
      <c r="AN34" s="794">
        <f t="shared" ca="1" si="24"/>
        <v>0</v>
      </c>
      <c r="AO34" s="794">
        <f t="shared" ca="1" si="24"/>
        <v>0</v>
      </c>
      <c r="AP34" s="794">
        <f t="shared" ca="1" si="24"/>
        <v>0</v>
      </c>
      <c r="AQ34" s="794">
        <f t="shared" ca="1" si="24"/>
        <v>0</v>
      </c>
      <c r="AR34" s="794">
        <f t="shared" ca="1" si="24"/>
        <v>0</v>
      </c>
      <c r="AS34" s="794">
        <f t="shared" ca="1" si="24"/>
        <v>0</v>
      </c>
      <c r="AT34" s="794">
        <f t="shared" ca="1" si="24"/>
        <v>0</v>
      </c>
      <c r="AU34" s="794">
        <f t="shared" ca="1" si="24"/>
        <v>0</v>
      </c>
      <c r="AV34" s="794">
        <f t="shared" ca="1" si="24"/>
        <v>0</v>
      </c>
      <c r="AW34" s="794">
        <f t="shared" ca="1" si="24"/>
        <v>0</v>
      </c>
      <c r="AX34" s="794">
        <f t="shared" ca="1" si="24"/>
        <v>0</v>
      </c>
      <c r="AY34" s="794">
        <f t="shared" ca="1" si="24"/>
        <v>0</v>
      </c>
      <c r="AZ34" s="794">
        <f t="shared" ca="1" si="24"/>
        <v>0</v>
      </c>
      <c r="BA34" s="794">
        <f t="shared" ca="1" si="24"/>
        <v>0</v>
      </c>
      <c r="BB34" s="794">
        <f t="shared" ca="1" si="24"/>
        <v>0</v>
      </c>
      <c r="BC34" s="794">
        <f t="shared" ca="1" si="24"/>
        <v>0</v>
      </c>
      <c r="BD34" s="794">
        <f t="shared" ca="1" si="24"/>
        <v>0</v>
      </c>
      <c r="BE34" s="794">
        <f t="shared" ca="1" si="24"/>
        <v>0</v>
      </c>
      <c r="BF34" s="794">
        <f t="shared" ca="1" si="24"/>
        <v>0</v>
      </c>
      <c r="BG34" s="794">
        <f t="shared" ca="1" si="24"/>
        <v>0</v>
      </c>
      <c r="BH34" s="794">
        <f t="shared" ca="1" si="24"/>
        <v>0</v>
      </c>
      <c r="BI34" s="794">
        <f t="shared" ca="1" si="24"/>
        <v>0</v>
      </c>
      <c r="BJ34" s="794">
        <f t="shared" ca="1" si="24"/>
        <v>0</v>
      </c>
      <c r="BK34" s="794">
        <f t="shared" ca="1" si="24"/>
        <v>0</v>
      </c>
      <c r="BL34" s="794">
        <f t="shared" ca="1" si="24"/>
        <v>0</v>
      </c>
      <c r="BM34" s="794">
        <f t="shared" ca="1" si="24"/>
        <v>0</v>
      </c>
      <c r="BN34" s="794">
        <f t="shared" ca="1" si="24"/>
        <v>0</v>
      </c>
      <c r="BO34" s="794">
        <f t="shared" ca="1" si="24"/>
        <v>0</v>
      </c>
      <c r="BP34" s="794">
        <f t="shared" ca="1" si="24"/>
        <v>0</v>
      </c>
      <c r="BQ34" s="794">
        <f t="shared" ca="1" si="24"/>
        <v>0</v>
      </c>
      <c r="BR34" s="794">
        <f t="shared" ca="1" si="24"/>
        <v>0</v>
      </c>
      <c r="BS34" s="794">
        <f t="shared" ref="BS34:DA34" ca="1" si="25">BS44</f>
        <v>0</v>
      </c>
      <c r="BT34" s="794">
        <f t="shared" ca="1" si="25"/>
        <v>0</v>
      </c>
      <c r="BU34" s="794">
        <f t="shared" ca="1" si="25"/>
        <v>0</v>
      </c>
      <c r="BV34" s="794">
        <f t="shared" ca="1" si="25"/>
        <v>0</v>
      </c>
      <c r="BW34" s="794">
        <f t="shared" ca="1" si="25"/>
        <v>0</v>
      </c>
      <c r="BX34" s="794">
        <f t="shared" ca="1" si="25"/>
        <v>0</v>
      </c>
      <c r="BY34" s="794">
        <f t="shared" ca="1" si="25"/>
        <v>0</v>
      </c>
      <c r="BZ34" s="794">
        <f t="shared" ca="1" si="25"/>
        <v>0</v>
      </c>
      <c r="CA34" s="794">
        <f t="shared" ca="1" si="25"/>
        <v>0</v>
      </c>
      <c r="CB34" s="794">
        <f t="shared" ca="1" si="25"/>
        <v>0</v>
      </c>
      <c r="CC34" s="794">
        <f t="shared" ca="1" si="25"/>
        <v>0</v>
      </c>
      <c r="CD34" s="794">
        <f t="shared" ca="1" si="25"/>
        <v>0</v>
      </c>
      <c r="CE34" s="794">
        <f t="shared" ca="1" si="25"/>
        <v>0</v>
      </c>
      <c r="CF34" s="794">
        <f t="shared" ca="1" si="25"/>
        <v>0</v>
      </c>
      <c r="CG34" s="794">
        <f t="shared" ca="1" si="25"/>
        <v>0</v>
      </c>
      <c r="CH34" s="794">
        <f t="shared" ca="1" si="25"/>
        <v>0</v>
      </c>
      <c r="CI34" s="794">
        <f t="shared" ca="1" si="25"/>
        <v>0</v>
      </c>
      <c r="CJ34" s="794">
        <f t="shared" ca="1" si="25"/>
        <v>0</v>
      </c>
      <c r="CK34" s="794">
        <f t="shared" ca="1" si="25"/>
        <v>0</v>
      </c>
      <c r="CL34" s="794">
        <f t="shared" ca="1" si="25"/>
        <v>0</v>
      </c>
      <c r="CM34" s="794">
        <f t="shared" ca="1" si="25"/>
        <v>0</v>
      </c>
      <c r="CN34" s="794">
        <f t="shared" ca="1" si="25"/>
        <v>0</v>
      </c>
      <c r="CO34" s="794">
        <f t="shared" ca="1" si="25"/>
        <v>0</v>
      </c>
      <c r="CP34" s="794">
        <f t="shared" ca="1" si="25"/>
        <v>0</v>
      </c>
      <c r="CQ34" s="794">
        <f t="shared" ca="1" si="25"/>
        <v>0</v>
      </c>
      <c r="CR34" s="794">
        <f t="shared" ca="1" si="25"/>
        <v>0</v>
      </c>
      <c r="CS34" s="794">
        <f t="shared" ca="1" si="25"/>
        <v>0</v>
      </c>
      <c r="CT34" s="794">
        <f t="shared" ca="1" si="25"/>
        <v>0</v>
      </c>
      <c r="CU34" s="794">
        <f t="shared" ca="1" si="25"/>
        <v>0</v>
      </c>
      <c r="CV34" s="794">
        <f t="shared" ca="1" si="25"/>
        <v>0</v>
      </c>
      <c r="CW34" s="794">
        <f t="shared" ca="1" si="25"/>
        <v>0</v>
      </c>
      <c r="CX34" s="794">
        <f t="shared" ca="1" si="25"/>
        <v>0</v>
      </c>
      <c r="CY34" s="794">
        <f t="shared" ca="1" si="25"/>
        <v>0</v>
      </c>
      <c r="CZ34" s="794">
        <f t="shared" ca="1" si="25"/>
        <v>0</v>
      </c>
      <c r="DA34" s="796">
        <f t="shared" ca="1" si="25"/>
        <v>0</v>
      </c>
    </row>
    <row r="35" spans="1:105" ht="18" customHeight="1" thickBot="1" x14ac:dyDescent="0.25">
      <c r="A35" s="296"/>
      <c r="B35" s="412">
        <v>19</v>
      </c>
      <c r="C35" s="797"/>
      <c r="D35"/>
      <c r="E35" s="537"/>
      <c r="F35" s="537" t="e">
        <f ca="1">IF(F30&gt;=F34,1,0)</f>
        <v>#NUM!</v>
      </c>
      <c r="G35" s="537" t="e">
        <f ca="1">IF(G30&gt;=G34,1,0)</f>
        <v>#NUM!</v>
      </c>
      <c r="H35" s="537" t="e">
        <f ca="1">IF(H30&gt;=H34,1,0)</f>
        <v>#NUM!</v>
      </c>
      <c r="I35" s="537" t="e">
        <f t="shared" ref="I35:BT35" ca="1" si="26">IF(I30&gt;=I34,1,0)</f>
        <v>#NUM!</v>
      </c>
      <c r="J35" s="537" t="e">
        <f t="shared" ca="1" si="26"/>
        <v>#NUM!</v>
      </c>
      <c r="K35" s="537" t="e">
        <f t="shared" ca="1" si="26"/>
        <v>#NUM!</v>
      </c>
      <c r="L35" s="537" t="e">
        <f t="shared" ca="1" si="26"/>
        <v>#NUM!</v>
      </c>
      <c r="M35" s="537" t="e">
        <f t="shared" ca="1" si="26"/>
        <v>#NUM!</v>
      </c>
      <c r="N35" s="537" t="e">
        <f t="shared" ca="1" si="26"/>
        <v>#NUM!</v>
      </c>
      <c r="O35" s="537" t="e">
        <f t="shared" ca="1" si="26"/>
        <v>#NUM!</v>
      </c>
      <c r="P35" s="537" t="e">
        <f t="shared" ca="1" si="26"/>
        <v>#NUM!</v>
      </c>
      <c r="Q35" s="537" t="e">
        <f t="shared" ca="1" si="26"/>
        <v>#NUM!</v>
      </c>
      <c r="R35" s="537" t="e">
        <f t="shared" ca="1" si="26"/>
        <v>#NUM!</v>
      </c>
      <c r="S35" s="537" t="e">
        <f t="shared" ca="1" si="26"/>
        <v>#NUM!</v>
      </c>
      <c r="T35" s="537" t="e">
        <f t="shared" ca="1" si="26"/>
        <v>#NUM!</v>
      </c>
      <c r="U35" s="537" t="e">
        <f t="shared" ca="1" si="26"/>
        <v>#NUM!</v>
      </c>
      <c r="V35" s="537" t="e">
        <f t="shared" ca="1" si="26"/>
        <v>#NUM!</v>
      </c>
      <c r="W35" s="537" t="e">
        <f t="shared" ca="1" si="26"/>
        <v>#NUM!</v>
      </c>
      <c r="X35" s="537" t="e">
        <f t="shared" ca="1" si="26"/>
        <v>#NUM!</v>
      </c>
      <c r="Y35" s="537" t="e">
        <f t="shared" ca="1" si="26"/>
        <v>#NUM!</v>
      </c>
      <c r="Z35" s="537" t="e">
        <f t="shared" ca="1" si="26"/>
        <v>#NUM!</v>
      </c>
      <c r="AA35" s="537" t="e">
        <f t="shared" ca="1" si="26"/>
        <v>#NUM!</v>
      </c>
      <c r="AB35" s="537" t="e">
        <f t="shared" ca="1" si="26"/>
        <v>#NUM!</v>
      </c>
      <c r="AC35" s="537" t="e">
        <f t="shared" ca="1" si="26"/>
        <v>#NUM!</v>
      </c>
      <c r="AD35" s="537" t="e">
        <f t="shared" ca="1" si="26"/>
        <v>#NUM!</v>
      </c>
      <c r="AE35" s="537" t="e">
        <f t="shared" ca="1" si="26"/>
        <v>#NUM!</v>
      </c>
      <c r="AF35" s="537" t="e">
        <f t="shared" ca="1" si="26"/>
        <v>#NUM!</v>
      </c>
      <c r="AG35" s="537" t="e">
        <f t="shared" ca="1" si="26"/>
        <v>#NUM!</v>
      </c>
      <c r="AH35" s="537" t="e">
        <f t="shared" ca="1" si="26"/>
        <v>#NUM!</v>
      </c>
      <c r="AI35" s="537" t="e">
        <f t="shared" ca="1" si="26"/>
        <v>#NUM!</v>
      </c>
      <c r="AJ35" s="537" t="e">
        <f t="shared" ca="1" si="26"/>
        <v>#NUM!</v>
      </c>
      <c r="AK35" s="537" t="e">
        <f t="shared" ca="1" si="26"/>
        <v>#NUM!</v>
      </c>
      <c r="AL35" s="537" t="e">
        <f t="shared" ca="1" si="26"/>
        <v>#NUM!</v>
      </c>
      <c r="AM35" s="537" t="e">
        <f t="shared" ca="1" si="26"/>
        <v>#NUM!</v>
      </c>
      <c r="AN35" s="537" t="e">
        <f t="shared" ca="1" si="26"/>
        <v>#NUM!</v>
      </c>
      <c r="AO35" s="537" t="e">
        <f t="shared" ca="1" si="26"/>
        <v>#NUM!</v>
      </c>
      <c r="AP35" s="537" t="e">
        <f t="shared" ca="1" si="26"/>
        <v>#NUM!</v>
      </c>
      <c r="AQ35" s="537" t="e">
        <f t="shared" ca="1" si="26"/>
        <v>#NUM!</v>
      </c>
      <c r="AR35" s="537" t="e">
        <f t="shared" ca="1" si="26"/>
        <v>#NUM!</v>
      </c>
      <c r="AS35" s="537" t="e">
        <f t="shared" ca="1" si="26"/>
        <v>#NUM!</v>
      </c>
      <c r="AT35" s="537" t="e">
        <f t="shared" ca="1" si="26"/>
        <v>#NUM!</v>
      </c>
      <c r="AU35" s="537" t="e">
        <f t="shared" ca="1" si="26"/>
        <v>#NUM!</v>
      </c>
      <c r="AV35" s="537" t="e">
        <f t="shared" ca="1" si="26"/>
        <v>#NUM!</v>
      </c>
      <c r="AW35" s="537" t="e">
        <f t="shared" ca="1" si="26"/>
        <v>#NUM!</v>
      </c>
      <c r="AX35" s="537" t="e">
        <f t="shared" ca="1" si="26"/>
        <v>#NUM!</v>
      </c>
      <c r="AY35" s="537" t="e">
        <f t="shared" ca="1" si="26"/>
        <v>#NUM!</v>
      </c>
      <c r="AZ35" s="537" t="e">
        <f t="shared" ca="1" si="26"/>
        <v>#NUM!</v>
      </c>
      <c r="BA35" s="537" t="e">
        <f t="shared" ca="1" si="26"/>
        <v>#NUM!</v>
      </c>
      <c r="BB35" s="537" t="e">
        <f t="shared" ca="1" si="26"/>
        <v>#NUM!</v>
      </c>
      <c r="BC35" s="537" t="e">
        <f t="shared" ca="1" si="26"/>
        <v>#NUM!</v>
      </c>
      <c r="BD35" s="537" t="e">
        <f t="shared" ca="1" si="26"/>
        <v>#NUM!</v>
      </c>
      <c r="BE35" s="537" t="e">
        <f t="shared" ca="1" si="26"/>
        <v>#NUM!</v>
      </c>
      <c r="BF35" s="537" t="e">
        <f t="shared" ca="1" si="26"/>
        <v>#NUM!</v>
      </c>
      <c r="BG35" s="537" t="e">
        <f t="shared" ca="1" si="26"/>
        <v>#NUM!</v>
      </c>
      <c r="BH35" s="537" t="e">
        <f t="shared" ca="1" si="26"/>
        <v>#NUM!</v>
      </c>
      <c r="BI35" s="537" t="e">
        <f t="shared" ca="1" si="26"/>
        <v>#NUM!</v>
      </c>
      <c r="BJ35" s="537" t="e">
        <f t="shared" ca="1" si="26"/>
        <v>#NUM!</v>
      </c>
      <c r="BK35" s="537" t="e">
        <f t="shared" ca="1" si="26"/>
        <v>#NUM!</v>
      </c>
      <c r="BL35" s="537" t="e">
        <f t="shared" ca="1" si="26"/>
        <v>#NUM!</v>
      </c>
      <c r="BM35" s="537" t="e">
        <f t="shared" ca="1" si="26"/>
        <v>#NUM!</v>
      </c>
      <c r="BN35" s="537" t="e">
        <f t="shared" ca="1" si="26"/>
        <v>#NUM!</v>
      </c>
      <c r="BO35" s="537" t="e">
        <f t="shared" ca="1" si="26"/>
        <v>#NUM!</v>
      </c>
      <c r="BP35" s="537" t="e">
        <f t="shared" ca="1" si="26"/>
        <v>#NUM!</v>
      </c>
      <c r="BQ35" s="537" t="e">
        <f t="shared" ca="1" si="26"/>
        <v>#NUM!</v>
      </c>
      <c r="BR35" s="537" t="e">
        <f t="shared" ca="1" si="26"/>
        <v>#NUM!</v>
      </c>
      <c r="BS35" s="537" t="e">
        <f t="shared" ca="1" si="26"/>
        <v>#NUM!</v>
      </c>
      <c r="BT35" s="537" t="e">
        <f t="shared" ca="1" si="26"/>
        <v>#NUM!</v>
      </c>
      <c r="BU35" s="537" t="e">
        <f t="shared" ref="BU35:DA35" ca="1" si="27">IF(BU30&gt;=BU34,1,0)</f>
        <v>#NUM!</v>
      </c>
      <c r="BV35" s="537" t="e">
        <f t="shared" ca="1" si="27"/>
        <v>#NUM!</v>
      </c>
      <c r="BW35" s="537" t="e">
        <f t="shared" ca="1" si="27"/>
        <v>#NUM!</v>
      </c>
      <c r="BX35" s="537" t="e">
        <f t="shared" ca="1" si="27"/>
        <v>#NUM!</v>
      </c>
      <c r="BY35" s="537" t="e">
        <f t="shared" ca="1" si="27"/>
        <v>#NUM!</v>
      </c>
      <c r="BZ35" s="537" t="e">
        <f t="shared" ca="1" si="27"/>
        <v>#NUM!</v>
      </c>
      <c r="CA35" s="537" t="e">
        <f t="shared" ca="1" si="27"/>
        <v>#NUM!</v>
      </c>
      <c r="CB35" s="537" t="e">
        <f t="shared" ca="1" si="27"/>
        <v>#NUM!</v>
      </c>
      <c r="CC35" s="537" t="e">
        <f t="shared" ca="1" si="27"/>
        <v>#NUM!</v>
      </c>
      <c r="CD35" s="537" t="e">
        <f t="shared" ca="1" si="27"/>
        <v>#NUM!</v>
      </c>
      <c r="CE35" s="537" t="e">
        <f t="shared" ca="1" si="27"/>
        <v>#NUM!</v>
      </c>
      <c r="CF35" s="537" t="e">
        <f t="shared" ca="1" si="27"/>
        <v>#NUM!</v>
      </c>
      <c r="CG35" s="537" t="e">
        <f t="shared" ca="1" si="27"/>
        <v>#NUM!</v>
      </c>
      <c r="CH35" s="537" t="e">
        <f t="shared" ca="1" si="27"/>
        <v>#NUM!</v>
      </c>
      <c r="CI35" s="537" t="e">
        <f t="shared" ca="1" si="27"/>
        <v>#NUM!</v>
      </c>
      <c r="CJ35" s="537" t="e">
        <f t="shared" ca="1" si="27"/>
        <v>#NUM!</v>
      </c>
      <c r="CK35" s="537" t="e">
        <f t="shared" ca="1" si="27"/>
        <v>#NUM!</v>
      </c>
      <c r="CL35" s="537" t="e">
        <f t="shared" ca="1" si="27"/>
        <v>#NUM!</v>
      </c>
      <c r="CM35" s="537" t="e">
        <f t="shared" ca="1" si="27"/>
        <v>#NUM!</v>
      </c>
      <c r="CN35" s="537" t="e">
        <f t="shared" ca="1" si="27"/>
        <v>#NUM!</v>
      </c>
      <c r="CO35" s="537" t="e">
        <f t="shared" ca="1" si="27"/>
        <v>#NUM!</v>
      </c>
      <c r="CP35" s="537" t="e">
        <f t="shared" ca="1" si="27"/>
        <v>#NUM!</v>
      </c>
      <c r="CQ35" s="537" t="e">
        <f t="shared" ca="1" si="27"/>
        <v>#NUM!</v>
      </c>
      <c r="CR35" s="537" t="e">
        <f t="shared" ca="1" si="27"/>
        <v>#NUM!</v>
      </c>
      <c r="CS35" s="537" t="e">
        <f t="shared" ca="1" si="27"/>
        <v>#NUM!</v>
      </c>
      <c r="CT35" s="537" t="e">
        <f t="shared" ca="1" si="27"/>
        <v>#NUM!</v>
      </c>
      <c r="CU35" s="537" t="e">
        <f t="shared" ca="1" si="27"/>
        <v>#NUM!</v>
      </c>
      <c r="CV35" s="537" t="e">
        <f t="shared" ca="1" si="27"/>
        <v>#NUM!</v>
      </c>
      <c r="CW35" s="537" t="e">
        <f t="shared" ca="1" si="27"/>
        <v>#NUM!</v>
      </c>
      <c r="CX35" s="537" t="e">
        <f t="shared" ca="1" si="27"/>
        <v>#NUM!</v>
      </c>
      <c r="CY35" s="537" t="e">
        <f t="shared" ca="1" si="27"/>
        <v>#NUM!</v>
      </c>
      <c r="CZ35" s="537" t="e">
        <f t="shared" ca="1" si="27"/>
        <v>#NUM!</v>
      </c>
      <c r="DA35" s="798" t="e">
        <f t="shared" ca="1" si="27"/>
        <v>#NUM!</v>
      </c>
    </row>
    <row r="36" spans="1:105" ht="26.25" customHeight="1" thickBot="1" x14ac:dyDescent="0.25">
      <c r="A36" s="296"/>
      <c r="B36" s="805">
        <v>20</v>
      </c>
      <c r="C36" s="806" t="s">
        <v>1184</v>
      </c>
      <c r="D36" s="799" t="e">
        <f ca="1">MAX(F36:DJ36)</f>
        <v>#NUM!</v>
      </c>
      <c r="E36" s="800" t="s">
        <v>1182</v>
      </c>
      <c r="F36" s="801" t="e">
        <f ca="1">IF(AND(F35=0,G35=1),F40+(F30-F34)/(G34-F34-G30+F30),"")</f>
        <v>#NUM!</v>
      </c>
      <c r="G36" s="801" t="e">
        <f t="shared" ref="G36:BR36" ca="1" si="28">IF(AND(G35=0,H35=1),G40+(G30-G34)/(H34-G34-H30+G30),"")</f>
        <v>#NUM!</v>
      </c>
      <c r="H36" s="801" t="e">
        <f t="shared" ca="1" si="28"/>
        <v>#NUM!</v>
      </c>
      <c r="I36" s="801" t="e">
        <f t="shared" ca="1" si="28"/>
        <v>#NUM!</v>
      </c>
      <c r="J36" s="801" t="e">
        <f t="shared" ca="1" si="28"/>
        <v>#NUM!</v>
      </c>
      <c r="K36" s="801" t="e">
        <f t="shared" ca="1" si="28"/>
        <v>#NUM!</v>
      </c>
      <c r="L36" s="801" t="e">
        <f t="shared" ca="1" si="28"/>
        <v>#NUM!</v>
      </c>
      <c r="M36" s="801" t="e">
        <f t="shared" ca="1" si="28"/>
        <v>#NUM!</v>
      </c>
      <c r="N36" s="801" t="e">
        <f t="shared" ca="1" si="28"/>
        <v>#NUM!</v>
      </c>
      <c r="O36" s="801" t="e">
        <f t="shared" ca="1" si="28"/>
        <v>#NUM!</v>
      </c>
      <c r="P36" s="801" t="e">
        <f t="shared" ca="1" si="28"/>
        <v>#NUM!</v>
      </c>
      <c r="Q36" s="807" t="e">
        <f ca="1">IF(AND(Q35=0,R35=1),Q40+(Q30-Q34)/(R34-Q34-R30+Q30),"")</f>
        <v>#NUM!</v>
      </c>
      <c r="R36" s="801" t="e">
        <f t="shared" ca="1" si="28"/>
        <v>#NUM!</v>
      </c>
      <c r="S36" s="801" t="e">
        <f t="shared" ca="1" si="28"/>
        <v>#NUM!</v>
      </c>
      <c r="T36" s="801" t="e">
        <f t="shared" ca="1" si="28"/>
        <v>#NUM!</v>
      </c>
      <c r="U36" s="801" t="e">
        <f t="shared" ca="1" si="28"/>
        <v>#NUM!</v>
      </c>
      <c r="V36" s="801" t="e">
        <f t="shared" ca="1" si="28"/>
        <v>#NUM!</v>
      </c>
      <c r="W36" s="801" t="e">
        <f t="shared" ca="1" si="28"/>
        <v>#NUM!</v>
      </c>
      <c r="X36" s="801" t="e">
        <f t="shared" ca="1" si="28"/>
        <v>#NUM!</v>
      </c>
      <c r="Y36" s="801" t="e">
        <f t="shared" ca="1" si="28"/>
        <v>#NUM!</v>
      </c>
      <c r="Z36" s="801" t="e">
        <f t="shared" ca="1" si="28"/>
        <v>#NUM!</v>
      </c>
      <c r="AA36" s="801" t="e">
        <f t="shared" ca="1" si="28"/>
        <v>#NUM!</v>
      </c>
      <c r="AB36" s="801" t="e">
        <f t="shared" ca="1" si="28"/>
        <v>#NUM!</v>
      </c>
      <c r="AC36" s="801" t="e">
        <f t="shared" ca="1" si="28"/>
        <v>#NUM!</v>
      </c>
      <c r="AD36" s="801" t="e">
        <f t="shared" ca="1" si="28"/>
        <v>#NUM!</v>
      </c>
      <c r="AE36" s="801" t="e">
        <f t="shared" ca="1" si="28"/>
        <v>#NUM!</v>
      </c>
      <c r="AF36" s="801" t="e">
        <f t="shared" ca="1" si="28"/>
        <v>#NUM!</v>
      </c>
      <c r="AG36" s="801" t="e">
        <f t="shared" ca="1" si="28"/>
        <v>#NUM!</v>
      </c>
      <c r="AH36" s="801" t="e">
        <f t="shared" ca="1" si="28"/>
        <v>#NUM!</v>
      </c>
      <c r="AI36" s="801" t="e">
        <f t="shared" ca="1" si="28"/>
        <v>#NUM!</v>
      </c>
      <c r="AJ36" s="801" t="e">
        <f t="shared" ca="1" si="28"/>
        <v>#NUM!</v>
      </c>
      <c r="AK36" s="801" t="e">
        <f t="shared" ca="1" si="28"/>
        <v>#NUM!</v>
      </c>
      <c r="AL36" s="801" t="e">
        <f t="shared" ca="1" si="28"/>
        <v>#NUM!</v>
      </c>
      <c r="AM36" s="801" t="e">
        <f t="shared" ca="1" si="28"/>
        <v>#NUM!</v>
      </c>
      <c r="AN36" s="801" t="e">
        <f t="shared" ca="1" si="28"/>
        <v>#NUM!</v>
      </c>
      <c r="AO36" s="801" t="e">
        <f t="shared" ca="1" si="28"/>
        <v>#NUM!</v>
      </c>
      <c r="AP36" s="801" t="e">
        <f t="shared" ca="1" si="28"/>
        <v>#NUM!</v>
      </c>
      <c r="AQ36" s="801" t="e">
        <f t="shared" ca="1" si="28"/>
        <v>#NUM!</v>
      </c>
      <c r="AR36" s="801" t="e">
        <f t="shared" ca="1" si="28"/>
        <v>#NUM!</v>
      </c>
      <c r="AS36" s="801" t="e">
        <f t="shared" ca="1" si="28"/>
        <v>#NUM!</v>
      </c>
      <c r="AT36" s="801" t="e">
        <f t="shared" ca="1" si="28"/>
        <v>#NUM!</v>
      </c>
      <c r="AU36" s="801" t="e">
        <f t="shared" ca="1" si="28"/>
        <v>#NUM!</v>
      </c>
      <c r="AV36" s="801" t="e">
        <f t="shared" ca="1" si="28"/>
        <v>#NUM!</v>
      </c>
      <c r="AW36" s="801" t="e">
        <f t="shared" ca="1" si="28"/>
        <v>#NUM!</v>
      </c>
      <c r="AX36" s="801" t="e">
        <f t="shared" ca="1" si="28"/>
        <v>#NUM!</v>
      </c>
      <c r="AY36" s="801" t="e">
        <f t="shared" ca="1" si="28"/>
        <v>#NUM!</v>
      </c>
      <c r="AZ36" s="801" t="e">
        <f t="shared" ca="1" si="28"/>
        <v>#NUM!</v>
      </c>
      <c r="BA36" s="801" t="e">
        <f t="shared" ca="1" si="28"/>
        <v>#NUM!</v>
      </c>
      <c r="BB36" s="801" t="e">
        <f t="shared" ca="1" si="28"/>
        <v>#NUM!</v>
      </c>
      <c r="BC36" s="801" t="e">
        <f t="shared" ca="1" si="28"/>
        <v>#NUM!</v>
      </c>
      <c r="BD36" s="801" t="e">
        <f t="shared" ca="1" si="28"/>
        <v>#NUM!</v>
      </c>
      <c r="BE36" s="801" t="e">
        <f t="shared" ca="1" si="28"/>
        <v>#NUM!</v>
      </c>
      <c r="BF36" s="801" t="e">
        <f t="shared" ca="1" si="28"/>
        <v>#NUM!</v>
      </c>
      <c r="BG36" s="801" t="e">
        <f t="shared" ca="1" si="28"/>
        <v>#NUM!</v>
      </c>
      <c r="BH36" s="801" t="e">
        <f t="shared" ca="1" si="28"/>
        <v>#NUM!</v>
      </c>
      <c r="BI36" s="801" t="e">
        <f t="shared" ca="1" si="28"/>
        <v>#NUM!</v>
      </c>
      <c r="BJ36" s="801" t="e">
        <f t="shared" ca="1" si="28"/>
        <v>#NUM!</v>
      </c>
      <c r="BK36" s="801" t="e">
        <f t="shared" ca="1" si="28"/>
        <v>#NUM!</v>
      </c>
      <c r="BL36" s="801" t="e">
        <f t="shared" ca="1" si="28"/>
        <v>#NUM!</v>
      </c>
      <c r="BM36" s="801" t="e">
        <f t="shared" ca="1" si="28"/>
        <v>#NUM!</v>
      </c>
      <c r="BN36" s="801" t="e">
        <f t="shared" ca="1" si="28"/>
        <v>#NUM!</v>
      </c>
      <c r="BO36" s="801" t="e">
        <f t="shared" ca="1" si="28"/>
        <v>#NUM!</v>
      </c>
      <c r="BP36" s="801" t="e">
        <f t="shared" ca="1" si="28"/>
        <v>#NUM!</v>
      </c>
      <c r="BQ36" s="801" t="e">
        <f t="shared" ca="1" si="28"/>
        <v>#NUM!</v>
      </c>
      <c r="BR36" s="801" t="e">
        <f t="shared" ca="1" si="28"/>
        <v>#NUM!</v>
      </c>
      <c r="BS36" s="801" t="e">
        <f t="shared" ref="BS36:DA36" ca="1" si="29">IF(AND(BS35=0,BT35=1),BS40+(BS30-BS34)/(BT34-BS34-BT30+BS30),"")</f>
        <v>#NUM!</v>
      </c>
      <c r="BT36" s="801" t="e">
        <f t="shared" ca="1" si="29"/>
        <v>#NUM!</v>
      </c>
      <c r="BU36" s="801" t="e">
        <f t="shared" ca="1" si="29"/>
        <v>#NUM!</v>
      </c>
      <c r="BV36" s="801" t="e">
        <f t="shared" ca="1" si="29"/>
        <v>#NUM!</v>
      </c>
      <c r="BW36" s="801" t="e">
        <f t="shared" ca="1" si="29"/>
        <v>#NUM!</v>
      </c>
      <c r="BX36" s="801" t="e">
        <f t="shared" ca="1" si="29"/>
        <v>#NUM!</v>
      </c>
      <c r="BY36" s="801" t="e">
        <f t="shared" ca="1" si="29"/>
        <v>#NUM!</v>
      </c>
      <c r="BZ36" s="801" t="e">
        <f t="shared" ca="1" si="29"/>
        <v>#NUM!</v>
      </c>
      <c r="CA36" s="801" t="e">
        <f t="shared" ca="1" si="29"/>
        <v>#NUM!</v>
      </c>
      <c r="CB36" s="801" t="e">
        <f t="shared" ca="1" si="29"/>
        <v>#NUM!</v>
      </c>
      <c r="CC36" s="801" t="e">
        <f t="shared" ca="1" si="29"/>
        <v>#NUM!</v>
      </c>
      <c r="CD36" s="801" t="e">
        <f t="shared" ca="1" si="29"/>
        <v>#NUM!</v>
      </c>
      <c r="CE36" s="801" t="e">
        <f t="shared" ca="1" si="29"/>
        <v>#NUM!</v>
      </c>
      <c r="CF36" s="801" t="e">
        <f t="shared" ca="1" si="29"/>
        <v>#NUM!</v>
      </c>
      <c r="CG36" s="801" t="e">
        <f t="shared" ca="1" si="29"/>
        <v>#NUM!</v>
      </c>
      <c r="CH36" s="801" t="e">
        <f t="shared" ca="1" si="29"/>
        <v>#NUM!</v>
      </c>
      <c r="CI36" s="801" t="e">
        <f t="shared" ca="1" si="29"/>
        <v>#NUM!</v>
      </c>
      <c r="CJ36" s="801" t="e">
        <f t="shared" ca="1" si="29"/>
        <v>#NUM!</v>
      </c>
      <c r="CK36" s="801" t="e">
        <f t="shared" ca="1" si="29"/>
        <v>#NUM!</v>
      </c>
      <c r="CL36" s="801" t="e">
        <f t="shared" ca="1" si="29"/>
        <v>#NUM!</v>
      </c>
      <c r="CM36" s="801" t="e">
        <f t="shared" ca="1" si="29"/>
        <v>#NUM!</v>
      </c>
      <c r="CN36" s="801" t="e">
        <f t="shared" ca="1" si="29"/>
        <v>#NUM!</v>
      </c>
      <c r="CO36" s="801" t="e">
        <f t="shared" ca="1" si="29"/>
        <v>#NUM!</v>
      </c>
      <c r="CP36" s="801" t="e">
        <f t="shared" ca="1" si="29"/>
        <v>#NUM!</v>
      </c>
      <c r="CQ36" s="801" t="e">
        <f t="shared" ca="1" si="29"/>
        <v>#NUM!</v>
      </c>
      <c r="CR36" s="801" t="e">
        <f t="shared" ca="1" si="29"/>
        <v>#NUM!</v>
      </c>
      <c r="CS36" s="801" t="e">
        <f t="shared" ca="1" si="29"/>
        <v>#NUM!</v>
      </c>
      <c r="CT36" s="801" t="e">
        <f t="shared" ca="1" si="29"/>
        <v>#NUM!</v>
      </c>
      <c r="CU36" s="801" t="e">
        <f t="shared" ca="1" si="29"/>
        <v>#NUM!</v>
      </c>
      <c r="CV36" s="801" t="e">
        <f t="shared" ca="1" si="29"/>
        <v>#NUM!</v>
      </c>
      <c r="CW36" s="801" t="e">
        <f t="shared" ca="1" si="29"/>
        <v>#NUM!</v>
      </c>
      <c r="CX36" s="801" t="e">
        <f t="shared" ca="1" si="29"/>
        <v>#NUM!</v>
      </c>
      <c r="CY36" s="801" t="e">
        <f t="shared" ca="1" si="29"/>
        <v>#NUM!</v>
      </c>
      <c r="CZ36" s="801" t="e">
        <f t="shared" ca="1" si="29"/>
        <v>#NUM!</v>
      </c>
      <c r="DA36" s="803" t="e">
        <f t="shared" ca="1" si="29"/>
        <v>#NUM!</v>
      </c>
    </row>
    <row r="37" spans="1:105" ht="18" customHeight="1" x14ac:dyDescent="0.2">
      <c r="A37" s="296"/>
      <c r="B37" s="481"/>
      <c r="C37" s="512"/>
      <c r="D37"/>
      <c r="E37" s="537"/>
      <c r="F37" s="808"/>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J37" s="808"/>
      <c r="AK37" s="808"/>
      <c r="AL37" s="808"/>
      <c r="AM37" s="808"/>
      <c r="AN37" s="808"/>
      <c r="AO37" s="808"/>
      <c r="AP37" s="808"/>
      <c r="AQ37" s="808"/>
      <c r="AR37" s="808"/>
      <c r="AS37" s="808"/>
      <c r="AT37" s="808"/>
      <c r="AU37" s="808"/>
      <c r="AV37" s="808"/>
      <c r="AW37" s="808"/>
      <c r="AX37" s="808"/>
      <c r="AY37" s="808"/>
      <c r="AZ37" s="808"/>
      <c r="BA37" s="808"/>
      <c r="BB37" s="808"/>
      <c r="BC37" s="808"/>
      <c r="BD37" s="808"/>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8"/>
      <c r="CC37" s="808"/>
      <c r="CD37" s="808"/>
      <c r="CE37" s="808"/>
      <c r="CF37" s="808"/>
      <c r="CG37" s="808"/>
      <c r="CH37" s="808"/>
      <c r="CI37" s="808"/>
      <c r="CJ37" s="808"/>
      <c r="CK37" s="808"/>
      <c r="CL37" s="808"/>
      <c r="CM37" s="808"/>
      <c r="CN37" s="808"/>
      <c r="CO37" s="808"/>
      <c r="CP37" s="808"/>
      <c r="CQ37" s="808"/>
      <c r="CR37" s="808"/>
      <c r="CS37" s="808"/>
      <c r="CT37" s="808"/>
      <c r="CU37" s="808"/>
      <c r="CV37" s="808"/>
      <c r="CW37" s="808"/>
      <c r="CX37" s="808"/>
      <c r="CY37" s="808"/>
      <c r="CZ37" s="808"/>
      <c r="DA37" s="808"/>
    </row>
    <row r="38" spans="1:105" ht="18" customHeight="1" thickBot="1" x14ac:dyDescent="0.25">
      <c r="A38" s="296"/>
      <c r="B38" s="481"/>
    </row>
    <row r="39" spans="1:105" ht="18" customHeight="1" thickBot="1" x14ac:dyDescent="0.25">
      <c r="A39" s="296"/>
      <c r="B39" s="350" t="s">
        <v>982</v>
      </c>
      <c r="C39" s="764" t="s">
        <v>1185</v>
      </c>
      <c r="D39" s="352"/>
      <c r="E39" s="353"/>
      <c r="F39" s="463">
        <f>FinPlan!F22</f>
        <v>0</v>
      </c>
      <c r="G39" s="464">
        <f t="shared" ref="G39:BR39" si="30">F39+1</f>
        <v>1</v>
      </c>
      <c r="H39" s="464">
        <f t="shared" si="30"/>
        <v>2</v>
      </c>
      <c r="I39" s="464">
        <f t="shared" si="30"/>
        <v>3</v>
      </c>
      <c r="J39" s="464">
        <f t="shared" si="30"/>
        <v>4</v>
      </c>
      <c r="K39" s="464">
        <f t="shared" si="30"/>
        <v>5</v>
      </c>
      <c r="L39" s="464">
        <f t="shared" si="30"/>
        <v>6</v>
      </c>
      <c r="M39" s="464">
        <f t="shared" si="30"/>
        <v>7</v>
      </c>
      <c r="N39" s="464">
        <f t="shared" si="30"/>
        <v>8</v>
      </c>
      <c r="O39" s="464">
        <f t="shared" si="30"/>
        <v>9</v>
      </c>
      <c r="P39" s="464">
        <f t="shared" si="30"/>
        <v>10</v>
      </c>
      <c r="Q39" s="464">
        <f t="shared" si="30"/>
        <v>11</v>
      </c>
      <c r="R39" s="464">
        <f t="shared" si="30"/>
        <v>12</v>
      </c>
      <c r="S39" s="464">
        <f t="shared" si="30"/>
        <v>13</v>
      </c>
      <c r="T39" s="464">
        <f t="shared" si="30"/>
        <v>14</v>
      </c>
      <c r="U39" s="464">
        <f t="shared" si="30"/>
        <v>15</v>
      </c>
      <c r="V39" s="464">
        <f t="shared" si="30"/>
        <v>16</v>
      </c>
      <c r="W39" s="464">
        <f t="shared" si="30"/>
        <v>17</v>
      </c>
      <c r="X39" s="464">
        <f t="shared" si="30"/>
        <v>18</v>
      </c>
      <c r="Y39" s="464">
        <f t="shared" si="30"/>
        <v>19</v>
      </c>
      <c r="Z39" s="464">
        <f t="shared" si="30"/>
        <v>20</v>
      </c>
      <c r="AA39" s="464">
        <f t="shared" si="30"/>
        <v>21</v>
      </c>
      <c r="AB39" s="464">
        <f t="shared" si="30"/>
        <v>22</v>
      </c>
      <c r="AC39" s="464">
        <f t="shared" si="30"/>
        <v>23</v>
      </c>
      <c r="AD39" s="464">
        <f t="shared" si="30"/>
        <v>24</v>
      </c>
      <c r="AE39" s="464">
        <f t="shared" si="30"/>
        <v>25</v>
      </c>
      <c r="AF39" s="464">
        <f t="shared" si="30"/>
        <v>26</v>
      </c>
      <c r="AG39" s="464">
        <f t="shared" si="30"/>
        <v>27</v>
      </c>
      <c r="AH39" s="464">
        <f t="shared" si="30"/>
        <v>28</v>
      </c>
      <c r="AI39" s="464">
        <f t="shared" si="30"/>
        <v>29</v>
      </c>
      <c r="AJ39" s="464">
        <f t="shared" si="30"/>
        <v>30</v>
      </c>
      <c r="AK39" s="464">
        <f t="shared" si="30"/>
        <v>31</v>
      </c>
      <c r="AL39" s="464">
        <f t="shared" si="30"/>
        <v>32</v>
      </c>
      <c r="AM39" s="464">
        <f t="shared" si="30"/>
        <v>33</v>
      </c>
      <c r="AN39" s="464">
        <f t="shared" si="30"/>
        <v>34</v>
      </c>
      <c r="AO39" s="464">
        <f t="shared" si="30"/>
        <v>35</v>
      </c>
      <c r="AP39" s="464">
        <f t="shared" si="30"/>
        <v>36</v>
      </c>
      <c r="AQ39" s="464">
        <f t="shared" si="30"/>
        <v>37</v>
      </c>
      <c r="AR39" s="464">
        <f t="shared" si="30"/>
        <v>38</v>
      </c>
      <c r="AS39" s="464">
        <f t="shared" si="30"/>
        <v>39</v>
      </c>
      <c r="AT39" s="464">
        <f t="shared" si="30"/>
        <v>40</v>
      </c>
      <c r="AU39" s="464">
        <f t="shared" si="30"/>
        <v>41</v>
      </c>
      <c r="AV39" s="464">
        <f t="shared" si="30"/>
        <v>42</v>
      </c>
      <c r="AW39" s="464">
        <f t="shared" si="30"/>
        <v>43</v>
      </c>
      <c r="AX39" s="464">
        <f t="shared" si="30"/>
        <v>44</v>
      </c>
      <c r="AY39" s="464">
        <f t="shared" si="30"/>
        <v>45</v>
      </c>
      <c r="AZ39" s="464">
        <f t="shared" si="30"/>
        <v>46</v>
      </c>
      <c r="BA39" s="464">
        <f t="shared" si="30"/>
        <v>47</v>
      </c>
      <c r="BB39" s="464">
        <f t="shared" si="30"/>
        <v>48</v>
      </c>
      <c r="BC39" s="464">
        <f t="shared" si="30"/>
        <v>49</v>
      </c>
      <c r="BD39" s="464">
        <f t="shared" si="30"/>
        <v>50</v>
      </c>
      <c r="BE39" s="464">
        <f t="shared" si="30"/>
        <v>51</v>
      </c>
      <c r="BF39" s="464">
        <f t="shared" si="30"/>
        <v>52</v>
      </c>
      <c r="BG39" s="464">
        <f t="shared" si="30"/>
        <v>53</v>
      </c>
      <c r="BH39" s="464">
        <f t="shared" si="30"/>
        <v>54</v>
      </c>
      <c r="BI39" s="464">
        <f t="shared" si="30"/>
        <v>55</v>
      </c>
      <c r="BJ39" s="464">
        <f t="shared" si="30"/>
        <v>56</v>
      </c>
      <c r="BK39" s="464">
        <f t="shared" si="30"/>
        <v>57</v>
      </c>
      <c r="BL39" s="464">
        <f t="shared" si="30"/>
        <v>58</v>
      </c>
      <c r="BM39" s="464">
        <f t="shared" si="30"/>
        <v>59</v>
      </c>
      <c r="BN39" s="464">
        <f t="shared" si="30"/>
        <v>60</v>
      </c>
      <c r="BO39" s="464">
        <f t="shared" si="30"/>
        <v>61</v>
      </c>
      <c r="BP39" s="464">
        <f t="shared" si="30"/>
        <v>62</v>
      </c>
      <c r="BQ39" s="464">
        <f t="shared" si="30"/>
        <v>63</v>
      </c>
      <c r="BR39" s="464">
        <f t="shared" si="30"/>
        <v>64</v>
      </c>
      <c r="BS39" s="464">
        <f t="shared" ref="BS39:DA39" si="31">BR39+1</f>
        <v>65</v>
      </c>
      <c r="BT39" s="464">
        <f t="shared" si="31"/>
        <v>66</v>
      </c>
      <c r="BU39" s="464">
        <f t="shared" si="31"/>
        <v>67</v>
      </c>
      <c r="BV39" s="464">
        <f t="shared" si="31"/>
        <v>68</v>
      </c>
      <c r="BW39" s="464">
        <f t="shared" si="31"/>
        <v>69</v>
      </c>
      <c r="BX39" s="464">
        <f t="shared" si="31"/>
        <v>70</v>
      </c>
      <c r="BY39" s="464">
        <f t="shared" si="31"/>
        <v>71</v>
      </c>
      <c r="BZ39" s="464">
        <f t="shared" si="31"/>
        <v>72</v>
      </c>
      <c r="CA39" s="464">
        <f t="shared" si="31"/>
        <v>73</v>
      </c>
      <c r="CB39" s="464">
        <f t="shared" si="31"/>
        <v>74</v>
      </c>
      <c r="CC39" s="464">
        <f t="shared" si="31"/>
        <v>75</v>
      </c>
      <c r="CD39" s="464">
        <f t="shared" si="31"/>
        <v>76</v>
      </c>
      <c r="CE39" s="464">
        <f t="shared" si="31"/>
        <v>77</v>
      </c>
      <c r="CF39" s="464">
        <f t="shared" si="31"/>
        <v>78</v>
      </c>
      <c r="CG39" s="464">
        <f t="shared" si="31"/>
        <v>79</v>
      </c>
      <c r="CH39" s="464">
        <f t="shared" si="31"/>
        <v>80</v>
      </c>
      <c r="CI39" s="464">
        <f t="shared" si="31"/>
        <v>81</v>
      </c>
      <c r="CJ39" s="464">
        <f t="shared" si="31"/>
        <v>82</v>
      </c>
      <c r="CK39" s="464">
        <f t="shared" si="31"/>
        <v>83</v>
      </c>
      <c r="CL39" s="464">
        <f t="shared" si="31"/>
        <v>84</v>
      </c>
      <c r="CM39" s="464">
        <f t="shared" si="31"/>
        <v>85</v>
      </c>
      <c r="CN39" s="464">
        <f t="shared" si="31"/>
        <v>86</v>
      </c>
      <c r="CO39" s="464">
        <f t="shared" si="31"/>
        <v>87</v>
      </c>
      <c r="CP39" s="464">
        <f t="shared" si="31"/>
        <v>88</v>
      </c>
      <c r="CQ39" s="464">
        <f t="shared" si="31"/>
        <v>89</v>
      </c>
      <c r="CR39" s="464">
        <f t="shared" si="31"/>
        <v>90</v>
      </c>
      <c r="CS39" s="464">
        <f t="shared" si="31"/>
        <v>91</v>
      </c>
      <c r="CT39" s="464">
        <f t="shared" si="31"/>
        <v>92</v>
      </c>
      <c r="CU39" s="464">
        <f t="shared" si="31"/>
        <v>93</v>
      </c>
      <c r="CV39" s="464">
        <f t="shared" si="31"/>
        <v>94</v>
      </c>
      <c r="CW39" s="464">
        <f t="shared" si="31"/>
        <v>95</v>
      </c>
      <c r="CX39" s="464">
        <f t="shared" si="31"/>
        <v>96</v>
      </c>
      <c r="CY39" s="464">
        <f t="shared" si="31"/>
        <v>97</v>
      </c>
      <c r="CZ39" s="464">
        <f t="shared" si="31"/>
        <v>98</v>
      </c>
      <c r="DA39" s="464">
        <f t="shared" si="31"/>
        <v>99</v>
      </c>
    </row>
    <row r="40" spans="1:105" ht="18" customHeight="1" x14ac:dyDescent="0.2">
      <c r="A40" s="296"/>
      <c r="B40" s="809">
        <v>21</v>
      </c>
      <c r="C40" s="810" t="s">
        <v>1186</v>
      </c>
      <c r="D40" s="382"/>
      <c r="E40" s="382"/>
      <c r="F40" s="811">
        <v>0</v>
      </c>
      <c r="G40" s="811">
        <v>1</v>
      </c>
      <c r="H40" s="811">
        <v>2</v>
      </c>
      <c r="I40" s="811">
        <v>3</v>
      </c>
      <c r="J40" s="811">
        <v>4</v>
      </c>
      <c r="K40" s="811">
        <v>5</v>
      </c>
      <c r="L40" s="811">
        <v>6</v>
      </c>
      <c r="M40" s="811">
        <v>7</v>
      </c>
      <c r="N40" s="811">
        <v>8</v>
      </c>
      <c r="O40" s="811">
        <v>9</v>
      </c>
      <c r="P40" s="811">
        <v>10</v>
      </c>
      <c r="Q40" s="811">
        <v>11</v>
      </c>
      <c r="R40" s="811">
        <v>12</v>
      </c>
      <c r="S40" s="811">
        <v>13</v>
      </c>
      <c r="T40" s="811">
        <v>14</v>
      </c>
      <c r="U40" s="811">
        <v>15</v>
      </c>
      <c r="V40" s="811">
        <v>16</v>
      </c>
      <c r="W40" s="811">
        <v>17</v>
      </c>
      <c r="X40" s="811">
        <v>18</v>
      </c>
      <c r="Y40" s="811">
        <v>19</v>
      </c>
      <c r="Z40" s="811">
        <v>20</v>
      </c>
      <c r="AA40" s="811">
        <v>21</v>
      </c>
      <c r="AB40" s="811">
        <v>22</v>
      </c>
      <c r="AC40" s="811">
        <v>23</v>
      </c>
      <c r="AD40" s="811">
        <v>24</v>
      </c>
      <c r="AE40" s="811">
        <v>25</v>
      </c>
      <c r="AF40" s="811">
        <v>26</v>
      </c>
      <c r="AG40" s="811">
        <v>27</v>
      </c>
      <c r="AH40" s="811">
        <v>28</v>
      </c>
      <c r="AI40" s="811">
        <v>29</v>
      </c>
      <c r="AJ40" s="811">
        <v>30</v>
      </c>
      <c r="AK40" s="811">
        <v>31</v>
      </c>
      <c r="AL40" s="811">
        <v>32</v>
      </c>
      <c r="AM40" s="811">
        <v>33</v>
      </c>
      <c r="AN40" s="811">
        <v>34</v>
      </c>
      <c r="AO40" s="811">
        <v>35</v>
      </c>
      <c r="AP40" s="811">
        <v>36</v>
      </c>
      <c r="AQ40" s="811">
        <v>37</v>
      </c>
      <c r="AR40" s="811">
        <v>38</v>
      </c>
      <c r="AS40" s="811">
        <v>39</v>
      </c>
      <c r="AT40" s="811">
        <v>40</v>
      </c>
      <c r="AU40" s="811">
        <v>41</v>
      </c>
      <c r="AV40" s="811">
        <v>42</v>
      </c>
      <c r="AW40" s="811">
        <v>43</v>
      </c>
      <c r="AX40" s="811">
        <v>44</v>
      </c>
      <c r="AY40" s="811">
        <v>45</v>
      </c>
      <c r="AZ40" s="811">
        <v>46</v>
      </c>
      <c r="BA40" s="811">
        <v>47</v>
      </c>
      <c r="BB40" s="811">
        <v>48</v>
      </c>
      <c r="BC40" s="811">
        <v>49</v>
      </c>
      <c r="BD40" s="811">
        <v>50</v>
      </c>
      <c r="BE40" s="811">
        <v>51</v>
      </c>
      <c r="BF40" s="811">
        <v>52</v>
      </c>
      <c r="BG40" s="811">
        <v>53</v>
      </c>
      <c r="BH40" s="811">
        <v>54</v>
      </c>
      <c r="BI40" s="811">
        <v>55</v>
      </c>
      <c r="BJ40" s="811">
        <v>56</v>
      </c>
      <c r="BK40" s="811">
        <v>57</v>
      </c>
      <c r="BL40" s="811">
        <v>58</v>
      </c>
      <c r="BM40" s="811">
        <v>59</v>
      </c>
      <c r="BN40" s="811">
        <v>60</v>
      </c>
      <c r="BO40" s="811">
        <v>61</v>
      </c>
      <c r="BP40" s="811">
        <v>62</v>
      </c>
      <c r="BQ40" s="811">
        <v>63</v>
      </c>
      <c r="BR40" s="811">
        <v>64</v>
      </c>
      <c r="BS40" s="811">
        <v>65</v>
      </c>
      <c r="BT40" s="811">
        <v>66</v>
      </c>
      <c r="BU40" s="811">
        <v>67</v>
      </c>
      <c r="BV40" s="811">
        <v>68</v>
      </c>
      <c r="BW40" s="811">
        <v>69</v>
      </c>
      <c r="BX40" s="811">
        <v>70</v>
      </c>
      <c r="BY40" s="811">
        <v>71</v>
      </c>
      <c r="BZ40" s="811">
        <v>72</v>
      </c>
      <c r="CA40" s="811">
        <v>73</v>
      </c>
      <c r="CB40" s="811">
        <v>74</v>
      </c>
      <c r="CC40" s="811">
        <v>75</v>
      </c>
      <c r="CD40" s="811">
        <v>76</v>
      </c>
      <c r="CE40" s="811">
        <v>77</v>
      </c>
      <c r="CF40" s="811">
        <v>78</v>
      </c>
      <c r="CG40" s="811">
        <v>79</v>
      </c>
      <c r="CH40" s="811">
        <v>80</v>
      </c>
      <c r="CI40" s="811">
        <v>81</v>
      </c>
      <c r="CJ40" s="811">
        <v>82</v>
      </c>
      <c r="CK40" s="811">
        <v>83</v>
      </c>
      <c r="CL40" s="811">
        <v>84</v>
      </c>
      <c r="CM40" s="811">
        <v>85</v>
      </c>
      <c r="CN40" s="811">
        <v>86</v>
      </c>
      <c r="CO40" s="811">
        <v>87</v>
      </c>
      <c r="CP40" s="811">
        <v>88</v>
      </c>
      <c r="CQ40" s="811">
        <v>89</v>
      </c>
      <c r="CR40" s="811">
        <v>90</v>
      </c>
      <c r="CS40" s="811">
        <v>91</v>
      </c>
      <c r="CT40" s="811">
        <v>92</v>
      </c>
      <c r="CU40" s="811">
        <v>93</v>
      </c>
      <c r="CV40" s="811">
        <v>94</v>
      </c>
      <c r="CW40" s="811">
        <v>95</v>
      </c>
      <c r="CX40" s="811">
        <v>96</v>
      </c>
      <c r="CY40" s="811">
        <v>97</v>
      </c>
      <c r="CZ40" s="811">
        <v>98</v>
      </c>
      <c r="DA40" s="811">
        <v>99</v>
      </c>
    </row>
    <row r="41" spans="1:105" ht="18" customHeight="1" x14ac:dyDescent="0.2">
      <c r="A41" s="296"/>
      <c r="B41" s="412">
        <v>22</v>
      </c>
      <c r="C41" s="810" t="s">
        <v>1187</v>
      </c>
      <c r="D41" s="382"/>
      <c r="E41" s="382"/>
      <c r="F41" s="772">
        <f>FinPlan!F62+FinPlan!F63</f>
        <v>0</v>
      </c>
      <c r="G41" s="772">
        <f>FinPlan!G62+FinPlan!G63</f>
        <v>0</v>
      </c>
      <c r="H41" s="772">
        <f>FinPlan!H62+FinPlan!H63</f>
        <v>0</v>
      </c>
      <c r="I41" s="772">
        <f>FinPlan!I62+FinPlan!I63</f>
        <v>0</v>
      </c>
      <c r="J41" s="772">
        <f>FinPlan!J62+FinPlan!J63</f>
        <v>0</v>
      </c>
      <c r="K41" s="772">
        <f>FinPlan!K62+FinPlan!K63</f>
        <v>0</v>
      </c>
      <c r="L41" s="772">
        <f>FinPlan!L62+FinPlan!L63</f>
        <v>0</v>
      </c>
      <c r="M41" s="772">
        <f>FinPlan!M62+FinPlan!M63</f>
        <v>0</v>
      </c>
      <c r="N41" s="772">
        <f>FinPlan!N62+FinPlan!N63</f>
        <v>0</v>
      </c>
      <c r="O41" s="772">
        <f>FinPlan!O62+FinPlan!O63</f>
        <v>0</v>
      </c>
      <c r="P41" s="772">
        <f>FinPlan!P62+FinPlan!P63</f>
        <v>0</v>
      </c>
      <c r="Q41" s="772">
        <f>FinPlan!Q62+FinPlan!Q63</f>
        <v>0</v>
      </c>
      <c r="R41" s="772">
        <f>FinPlan!R62+FinPlan!R63</f>
        <v>0</v>
      </c>
      <c r="S41" s="772">
        <f>FinPlan!S62+FinPlan!S63</f>
        <v>0</v>
      </c>
      <c r="T41" s="772">
        <f>FinPlan!T62+FinPlan!T63</f>
        <v>0</v>
      </c>
      <c r="U41" s="772">
        <f>FinPlan!U62+FinPlan!U63</f>
        <v>0</v>
      </c>
      <c r="V41" s="772">
        <f>FinPlan!V62+FinPlan!V63</f>
        <v>0</v>
      </c>
      <c r="W41" s="772">
        <f>FinPlan!W62+FinPlan!W63</f>
        <v>0</v>
      </c>
      <c r="X41" s="772">
        <f>FinPlan!X62+FinPlan!X63</f>
        <v>0</v>
      </c>
      <c r="Y41" s="772">
        <f>FinPlan!Y62+FinPlan!Y63</f>
        <v>0</v>
      </c>
      <c r="Z41" s="772">
        <f>FinPlan!Z62+FinPlan!Z63</f>
        <v>0</v>
      </c>
      <c r="AA41" s="772">
        <f>FinPlan!AA62+FinPlan!AA63</f>
        <v>0</v>
      </c>
      <c r="AB41" s="772">
        <f>FinPlan!AB62+FinPlan!AB63</f>
        <v>0</v>
      </c>
      <c r="AC41" s="772">
        <f>FinPlan!AC62+FinPlan!AC63</f>
        <v>0</v>
      </c>
      <c r="AD41" s="772">
        <f>FinPlan!AD62+FinPlan!AD63</f>
        <v>0</v>
      </c>
      <c r="AE41" s="772">
        <f>FinPlan!AE62+FinPlan!AE63</f>
        <v>0</v>
      </c>
      <c r="AF41" s="772">
        <f>FinPlan!AF62+FinPlan!AF63</f>
        <v>0</v>
      </c>
      <c r="AG41" s="772">
        <f>FinPlan!AG62+FinPlan!AG63</f>
        <v>0</v>
      </c>
      <c r="AH41" s="772">
        <f>FinPlan!AH62+FinPlan!AH63</f>
        <v>0</v>
      </c>
      <c r="AI41" s="772">
        <f>FinPlan!AI62+FinPlan!AI63</f>
        <v>0</v>
      </c>
      <c r="AJ41" s="772">
        <f>FinPlan!AJ62+FinPlan!AJ63</f>
        <v>0</v>
      </c>
      <c r="AK41" s="772">
        <f>FinPlan!AK62+FinPlan!AK63</f>
        <v>0</v>
      </c>
      <c r="AL41" s="772">
        <f>FinPlan!AL62+FinPlan!AL63</f>
        <v>0</v>
      </c>
      <c r="AM41" s="772">
        <f>FinPlan!AM62+FinPlan!AM63</f>
        <v>0</v>
      </c>
      <c r="AN41" s="772">
        <f>FinPlan!AN62+FinPlan!AN63</f>
        <v>0</v>
      </c>
      <c r="AO41" s="772">
        <f>FinPlan!AO62+FinPlan!AO63</f>
        <v>0</v>
      </c>
      <c r="AP41" s="772">
        <f>FinPlan!AP62+FinPlan!AP63</f>
        <v>0</v>
      </c>
      <c r="AQ41" s="772">
        <f>FinPlan!AQ62+FinPlan!AQ63</f>
        <v>0</v>
      </c>
      <c r="AR41" s="772">
        <f>FinPlan!AR62+FinPlan!AR63</f>
        <v>0</v>
      </c>
      <c r="AS41" s="772">
        <f>FinPlan!AS62+FinPlan!AS63</f>
        <v>0</v>
      </c>
      <c r="AT41" s="772">
        <f>FinPlan!AT62+FinPlan!AT63</f>
        <v>0</v>
      </c>
      <c r="AU41" s="772">
        <f>FinPlan!AU62+FinPlan!AU63</f>
        <v>0</v>
      </c>
      <c r="AV41" s="772">
        <f>FinPlan!AV62+FinPlan!AV63</f>
        <v>0</v>
      </c>
      <c r="AW41" s="772">
        <f>FinPlan!AW62+FinPlan!AW63</f>
        <v>0</v>
      </c>
      <c r="AX41" s="772">
        <f>FinPlan!AX62+FinPlan!AX63</f>
        <v>0</v>
      </c>
      <c r="AY41" s="772">
        <f>FinPlan!AY62+FinPlan!AY63</f>
        <v>0</v>
      </c>
      <c r="AZ41" s="772">
        <f>FinPlan!AZ62+FinPlan!AZ63</f>
        <v>0</v>
      </c>
      <c r="BA41" s="772">
        <f>FinPlan!BA62+FinPlan!BA63</f>
        <v>0</v>
      </c>
      <c r="BB41" s="772">
        <f>FinPlan!BB62+FinPlan!BB63</f>
        <v>0</v>
      </c>
      <c r="BC41" s="772">
        <f>FinPlan!BC62+FinPlan!BC63</f>
        <v>0</v>
      </c>
      <c r="BD41" s="772">
        <f>FinPlan!BD62+FinPlan!BD63</f>
        <v>0</v>
      </c>
      <c r="BE41" s="772">
        <f>FinPlan!BE62+FinPlan!BE63</f>
        <v>0</v>
      </c>
      <c r="BF41" s="772">
        <f>FinPlan!BF62+FinPlan!BF63</f>
        <v>0</v>
      </c>
      <c r="BG41" s="772">
        <f>FinPlan!BG62+FinPlan!BG63</f>
        <v>0</v>
      </c>
      <c r="BH41" s="772">
        <f>FinPlan!BH62+FinPlan!BH63</f>
        <v>0</v>
      </c>
      <c r="BI41" s="772">
        <f>FinPlan!BI62+FinPlan!BI63</f>
        <v>0</v>
      </c>
      <c r="BJ41" s="772">
        <f>FinPlan!BJ62+FinPlan!BJ63</f>
        <v>0</v>
      </c>
      <c r="BK41" s="772">
        <f>FinPlan!BK62+FinPlan!BK63</f>
        <v>0</v>
      </c>
      <c r="BL41" s="772">
        <f>FinPlan!BL62+FinPlan!BL63</f>
        <v>0</v>
      </c>
      <c r="BM41" s="772">
        <f>FinPlan!BM62+FinPlan!BM63</f>
        <v>0</v>
      </c>
      <c r="BN41" s="772">
        <f>FinPlan!BN62+FinPlan!BN63</f>
        <v>0</v>
      </c>
      <c r="BO41" s="772">
        <f>FinPlan!BO62+FinPlan!BO63</f>
        <v>0</v>
      </c>
      <c r="BP41" s="772">
        <f>FinPlan!BP62+FinPlan!BP63</f>
        <v>0</v>
      </c>
      <c r="BQ41" s="772">
        <f>FinPlan!BQ62+FinPlan!BQ63</f>
        <v>0</v>
      </c>
      <c r="BR41" s="772">
        <f>FinPlan!BR62+FinPlan!BR63</f>
        <v>0</v>
      </c>
      <c r="BS41" s="772">
        <f>FinPlan!BS62+FinPlan!BS63</f>
        <v>0</v>
      </c>
      <c r="BT41" s="772">
        <f>FinPlan!BT62+FinPlan!BT63</f>
        <v>0</v>
      </c>
      <c r="BU41" s="772">
        <f>FinPlan!BU62+FinPlan!BU63</f>
        <v>0</v>
      </c>
      <c r="BV41" s="772">
        <f>FinPlan!BV62+FinPlan!BV63</f>
        <v>0</v>
      </c>
      <c r="BW41" s="772">
        <f>FinPlan!BW62+FinPlan!BW63</f>
        <v>0</v>
      </c>
      <c r="BX41" s="772">
        <f>FinPlan!BX62+FinPlan!BX63</f>
        <v>0</v>
      </c>
      <c r="BY41" s="772">
        <f>FinPlan!BY62+FinPlan!BY63</f>
        <v>0</v>
      </c>
      <c r="BZ41" s="772">
        <f>FinPlan!BZ62+FinPlan!BZ63</f>
        <v>0</v>
      </c>
      <c r="CA41" s="772">
        <f>FinPlan!CA62+FinPlan!CA63</f>
        <v>0</v>
      </c>
      <c r="CB41" s="772">
        <f>FinPlan!CB62+FinPlan!CB63</f>
        <v>0</v>
      </c>
      <c r="CC41" s="772">
        <f>FinPlan!CC62+FinPlan!CC63</f>
        <v>0</v>
      </c>
      <c r="CD41" s="772">
        <f>FinPlan!CD62+FinPlan!CD63</f>
        <v>0</v>
      </c>
      <c r="CE41" s="772">
        <f>FinPlan!CE62+FinPlan!CE63</f>
        <v>0</v>
      </c>
      <c r="CF41" s="772">
        <f>FinPlan!CF62+FinPlan!CF63</f>
        <v>0</v>
      </c>
      <c r="CG41" s="772">
        <f>FinPlan!CG62+FinPlan!CG63</f>
        <v>0</v>
      </c>
      <c r="CH41" s="772">
        <f>FinPlan!CH62+FinPlan!CH63</f>
        <v>0</v>
      </c>
      <c r="CI41" s="772">
        <f>FinPlan!CI62+FinPlan!CI63</f>
        <v>0</v>
      </c>
      <c r="CJ41" s="772">
        <f>FinPlan!CJ62+FinPlan!CJ63</f>
        <v>0</v>
      </c>
      <c r="CK41" s="772">
        <f>FinPlan!CK62+FinPlan!CK63</f>
        <v>0</v>
      </c>
      <c r="CL41" s="772">
        <f>FinPlan!CL62+FinPlan!CL63</f>
        <v>0</v>
      </c>
      <c r="CM41" s="772">
        <f>FinPlan!CM62+FinPlan!CM63</f>
        <v>0</v>
      </c>
      <c r="CN41" s="772">
        <f>FinPlan!CN62+FinPlan!CN63</f>
        <v>0</v>
      </c>
      <c r="CO41" s="772">
        <f>FinPlan!CO62+FinPlan!CO63</f>
        <v>0</v>
      </c>
      <c r="CP41" s="772">
        <f>FinPlan!CP62+FinPlan!CP63</f>
        <v>0</v>
      </c>
      <c r="CQ41" s="772">
        <f>FinPlan!CQ62+FinPlan!CQ63</f>
        <v>0</v>
      </c>
      <c r="CR41" s="772">
        <f>FinPlan!CR62+FinPlan!CR63</f>
        <v>0</v>
      </c>
      <c r="CS41" s="772">
        <f>FinPlan!CS62+FinPlan!CS63</f>
        <v>0</v>
      </c>
      <c r="CT41" s="772">
        <f>FinPlan!CT62+FinPlan!CT63</f>
        <v>0</v>
      </c>
      <c r="CU41" s="772">
        <f>FinPlan!CU62+FinPlan!CU63</f>
        <v>0</v>
      </c>
      <c r="CV41" s="772">
        <f>FinPlan!CV62+FinPlan!CV63</f>
        <v>0</v>
      </c>
      <c r="CW41" s="772">
        <f>FinPlan!CW62+FinPlan!CW63</f>
        <v>0</v>
      </c>
      <c r="CX41" s="772">
        <f>FinPlan!CX62+FinPlan!CX63</f>
        <v>0</v>
      </c>
      <c r="CY41" s="772">
        <f>FinPlan!CY62+FinPlan!CY63</f>
        <v>0</v>
      </c>
      <c r="CZ41" s="772">
        <f>FinPlan!CZ62+FinPlan!CZ63</f>
        <v>0</v>
      </c>
      <c r="DA41" s="772">
        <f>FinPlan!DA62+FinPlan!DA63</f>
        <v>0</v>
      </c>
    </row>
    <row r="42" spans="1:105" ht="18" customHeight="1" x14ac:dyDescent="0.2">
      <c r="A42" s="296"/>
      <c r="B42" s="412">
        <v>23</v>
      </c>
      <c r="C42" s="810" t="s">
        <v>1188</v>
      </c>
      <c r="D42" s="382"/>
      <c r="E42" s="382"/>
      <c r="F42" s="772">
        <f>SUM($F$41:F41)</f>
        <v>0</v>
      </c>
      <c r="G42" s="772">
        <f>SUM($F$41:G41)</f>
        <v>0</v>
      </c>
      <c r="H42" s="772">
        <f>SUM($F$41:H41)</f>
        <v>0</v>
      </c>
      <c r="I42" s="772">
        <f>SUM($F$41:I41)</f>
        <v>0</v>
      </c>
      <c r="J42" s="772">
        <f>SUM($F$41:J41)</f>
        <v>0</v>
      </c>
      <c r="K42" s="772">
        <f>SUM($F$41:K41)</f>
        <v>0</v>
      </c>
      <c r="L42" s="772">
        <f>SUM($F$41:L41)</f>
        <v>0</v>
      </c>
      <c r="M42" s="772">
        <f>SUM($F$41:M41)</f>
        <v>0</v>
      </c>
      <c r="N42" s="772">
        <f>SUM($F$41:N41)</f>
        <v>0</v>
      </c>
      <c r="O42" s="772">
        <f>SUM($F$41:O41)</f>
        <v>0</v>
      </c>
      <c r="P42" s="772">
        <f>SUM($F$41:P41)</f>
        <v>0</v>
      </c>
      <c r="Q42" s="772">
        <f>SUM($F$41:Q41)</f>
        <v>0</v>
      </c>
      <c r="R42" s="772">
        <f>SUM($F$41:R41)</f>
        <v>0</v>
      </c>
      <c r="S42" s="772">
        <f>SUM($F$41:S41)</f>
        <v>0</v>
      </c>
      <c r="T42" s="772">
        <f>SUM($F$41:T41)</f>
        <v>0</v>
      </c>
      <c r="U42" s="772">
        <f>SUM($F$41:U41)</f>
        <v>0</v>
      </c>
      <c r="V42" s="772">
        <f>SUM($F$41:V41)</f>
        <v>0</v>
      </c>
      <c r="W42" s="772">
        <f>SUM($F$41:W41)</f>
        <v>0</v>
      </c>
      <c r="X42" s="772">
        <f>SUM($F$41:X41)</f>
        <v>0</v>
      </c>
      <c r="Y42" s="772">
        <f>SUM($F$41:Y41)</f>
        <v>0</v>
      </c>
      <c r="Z42" s="772">
        <f>SUM($F$41:Z41)</f>
        <v>0</v>
      </c>
      <c r="AA42" s="772">
        <f>SUM($F$41:AA41)</f>
        <v>0</v>
      </c>
      <c r="AB42" s="772">
        <f>SUM($F$41:AB41)</f>
        <v>0</v>
      </c>
      <c r="AC42" s="772">
        <f>SUM($F$41:AC41)</f>
        <v>0</v>
      </c>
      <c r="AD42" s="772">
        <f>SUM($F$41:AD41)</f>
        <v>0</v>
      </c>
      <c r="AE42" s="772">
        <f>SUM($F$41:AE41)</f>
        <v>0</v>
      </c>
      <c r="AF42" s="772">
        <f>SUM($F$41:AF41)</f>
        <v>0</v>
      </c>
      <c r="AG42" s="772">
        <f>SUM($F$41:AG41)</f>
        <v>0</v>
      </c>
      <c r="AH42" s="772">
        <f>SUM($F$41:AH41)</f>
        <v>0</v>
      </c>
      <c r="AI42" s="772">
        <f>SUM($F$41:AI41)</f>
        <v>0</v>
      </c>
      <c r="AJ42" s="772">
        <f>SUM($F$41:AJ41)</f>
        <v>0</v>
      </c>
      <c r="AK42" s="772">
        <f>SUM($F$41:AK41)</f>
        <v>0</v>
      </c>
      <c r="AL42" s="772">
        <f>SUM($F$41:AL41)</f>
        <v>0</v>
      </c>
      <c r="AM42" s="772">
        <f>SUM($F$41:AM41)</f>
        <v>0</v>
      </c>
      <c r="AN42" s="772">
        <f>SUM($F$41:AN41)</f>
        <v>0</v>
      </c>
      <c r="AO42" s="772">
        <f>SUM($F$41:AO41)</f>
        <v>0</v>
      </c>
      <c r="AP42" s="772">
        <f>SUM($F$41:AP41)</f>
        <v>0</v>
      </c>
      <c r="AQ42" s="772">
        <f>SUM($F$41:AQ41)</f>
        <v>0</v>
      </c>
      <c r="AR42" s="772">
        <f>SUM($F$41:AR41)</f>
        <v>0</v>
      </c>
      <c r="AS42" s="772">
        <f>SUM($F$41:AS41)</f>
        <v>0</v>
      </c>
      <c r="AT42" s="772">
        <f>SUM($F$41:AT41)</f>
        <v>0</v>
      </c>
      <c r="AU42" s="772">
        <f>SUM($F$41:AU41)</f>
        <v>0</v>
      </c>
      <c r="AV42" s="772">
        <f>SUM($F$41:AV41)</f>
        <v>0</v>
      </c>
      <c r="AW42" s="772">
        <f>SUM($F$41:AW41)</f>
        <v>0</v>
      </c>
      <c r="AX42" s="772">
        <f>SUM($F$41:AX41)</f>
        <v>0</v>
      </c>
      <c r="AY42" s="772">
        <f>SUM($F$41:AY41)</f>
        <v>0</v>
      </c>
      <c r="AZ42" s="772">
        <f>SUM($F$41:AZ41)</f>
        <v>0</v>
      </c>
      <c r="BA42" s="772">
        <f>SUM($F$41:BA41)</f>
        <v>0</v>
      </c>
      <c r="BB42" s="772">
        <f>SUM($F$41:BB41)</f>
        <v>0</v>
      </c>
      <c r="BC42" s="772">
        <f>SUM($F$41:BC41)</f>
        <v>0</v>
      </c>
      <c r="BD42" s="772">
        <f>SUM($F$41:BD41)</f>
        <v>0</v>
      </c>
      <c r="BE42" s="772">
        <f>SUM($F$41:BE41)</f>
        <v>0</v>
      </c>
      <c r="BF42" s="772">
        <f>SUM($F$41:BF41)</f>
        <v>0</v>
      </c>
      <c r="BG42" s="772">
        <f>SUM($F$41:BG41)</f>
        <v>0</v>
      </c>
      <c r="BH42" s="772">
        <f>SUM($F$41:BH41)</f>
        <v>0</v>
      </c>
      <c r="BI42" s="772">
        <f>SUM($F$41:BI41)</f>
        <v>0</v>
      </c>
      <c r="BJ42" s="772">
        <f>SUM($F$41:BJ41)</f>
        <v>0</v>
      </c>
      <c r="BK42" s="772">
        <f>SUM($F$41:BK41)</f>
        <v>0</v>
      </c>
      <c r="BL42" s="772">
        <f>SUM($F$41:BL41)</f>
        <v>0</v>
      </c>
      <c r="BM42" s="772">
        <f>SUM($F$41:BM41)</f>
        <v>0</v>
      </c>
      <c r="BN42" s="772">
        <f>SUM($F$41:BN41)</f>
        <v>0</v>
      </c>
      <c r="BO42" s="772">
        <f>SUM($F$41:BO41)</f>
        <v>0</v>
      </c>
      <c r="BP42" s="772">
        <f>SUM($F$41:BP41)</f>
        <v>0</v>
      </c>
      <c r="BQ42" s="772">
        <f>SUM($F$41:BQ41)</f>
        <v>0</v>
      </c>
      <c r="BR42" s="772">
        <f>SUM($F$41:BR41)</f>
        <v>0</v>
      </c>
      <c r="BS42" s="772">
        <f>SUM($F$41:BS41)</f>
        <v>0</v>
      </c>
      <c r="BT42" s="772">
        <f>SUM($F$41:BT41)</f>
        <v>0</v>
      </c>
      <c r="BU42" s="772">
        <f>SUM($F$41:BU41)</f>
        <v>0</v>
      </c>
      <c r="BV42" s="772">
        <f>SUM($F$41:BV41)</f>
        <v>0</v>
      </c>
      <c r="BW42" s="772">
        <f>SUM($F$41:BW41)</f>
        <v>0</v>
      </c>
      <c r="BX42" s="772">
        <f>SUM($F$41:BX41)</f>
        <v>0</v>
      </c>
      <c r="BY42" s="772">
        <f>SUM($F$41:BY41)</f>
        <v>0</v>
      </c>
      <c r="BZ42" s="772">
        <f>SUM($F$41:BZ41)</f>
        <v>0</v>
      </c>
      <c r="CA42" s="772">
        <f>SUM($F$41:CA41)</f>
        <v>0</v>
      </c>
      <c r="CB42" s="772">
        <f>SUM($F$41:CB41)</f>
        <v>0</v>
      </c>
      <c r="CC42" s="772">
        <f>SUM($F$41:CC41)</f>
        <v>0</v>
      </c>
      <c r="CD42" s="772">
        <f>SUM($F$41:CD41)</f>
        <v>0</v>
      </c>
      <c r="CE42" s="772">
        <f>SUM($F$41:CE41)</f>
        <v>0</v>
      </c>
      <c r="CF42" s="772">
        <f>SUM($F$41:CF41)</f>
        <v>0</v>
      </c>
      <c r="CG42" s="772">
        <f>SUM($F$41:CG41)</f>
        <v>0</v>
      </c>
      <c r="CH42" s="772">
        <f>SUM($F$41:CH41)</f>
        <v>0</v>
      </c>
      <c r="CI42" s="772">
        <f>SUM($F$41:CI41)</f>
        <v>0</v>
      </c>
      <c r="CJ42" s="772">
        <f>SUM($F$41:CJ41)</f>
        <v>0</v>
      </c>
      <c r="CK42" s="772">
        <f>SUM($F$41:CK41)</f>
        <v>0</v>
      </c>
      <c r="CL42" s="772">
        <f>SUM($F$41:CL41)</f>
        <v>0</v>
      </c>
      <c r="CM42" s="772">
        <f>SUM($F$41:CM41)</f>
        <v>0</v>
      </c>
      <c r="CN42" s="772">
        <f>SUM($F$41:CN41)</f>
        <v>0</v>
      </c>
      <c r="CO42" s="772">
        <f>SUM($F$41:CO41)</f>
        <v>0</v>
      </c>
      <c r="CP42" s="772">
        <f>SUM($F$41:CP41)</f>
        <v>0</v>
      </c>
      <c r="CQ42" s="772">
        <f>SUM($F$41:CQ41)</f>
        <v>0</v>
      </c>
      <c r="CR42" s="772">
        <f>SUM($F$41:CR41)</f>
        <v>0</v>
      </c>
      <c r="CS42" s="772">
        <f>SUM($F$41:CS41)</f>
        <v>0</v>
      </c>
      <c r="CT42" s="772">
        <f>SUM($F$41:CT41)</f>
        <v>0</v>
      </c>
      <c r="CU42" s="772">
        <f>SUM($F$41:CU41)</f>
        <v>0</v>
      </c>
      <c r="CV42" s="772">
        <f>SUM($F$41:CV41)</f>
        <v>0</v>
      </c>
      <c r="CW42" s="772">
        <f>SUM($F$41:CW41)</f>
        <v>0</v>
      </c>
      <c r="CX42" s="772">
        <f>SUM($F$41:CX41)</f>
        <v>0</v>
      </c>
      <c r="CY42" s="772">
        <f>SUM($F$41:CY41)</f>
        <v>0</v>
      </c>
      <c r="CZ42" s="772">
        <f>SUM($F$41:CZ41)</f>
        <v>0</v>
      </c>
      <c r="DA42" s="772">
        <f>SUM($F$41:DA41)</f>
        <v>0</v>
      </c>
    </row>
    <row r="43" spans="1:105" ht="18" customHeight="1" x14ac:dyDescent="0.2">
      <c r="A43" s="296"/>
      <c r="B43" s="412">
        <v>24</v>
      </c>
      <c r="C43" s="810" t="s">
        <v>1189</v>
      </c>
      <c r="D43" s="382"/>
      <c r="E43" s="382"/>
      <c r="F43" s="772">
        <f ca="1">FinPlan!F60</f>
        <v>0</v>
      </c>
      <c r="G43" s="772">
        <f ca="1">FinPlan!G60</f>
        <v>0</v>
      </c>
      <c r="H43" s="772">
        <f ca="1">FinPlan!H60</f>
        <v>0</v>
      </c>
      <c r="I43" s="772">
        <f ca="1">FinPlan!I60</f>
        <v>0</v>
      </c>
      <c r="J43" s="772">
        <f ca="1">FinPlan!J60</f>
        <v>0</v>
      </c>
      <c r="K43" s="772">
        <f ca="1">FinPlan!K60</f>
        <v>0</v>
      </c>
      <c r="L43" s="772">
        <f ca="1">FinPlan!L60</f>
        <v>0</v>
      </c>
      <c r="M43" s="772">
        <f ca="1">FinPlan!M60</f>
        <v>0</v>
      </c>
      <c r="N43" s="772">
        <f ca="1">FinPlan!N60</f>
        <v>0</v>
      </c>
      <c r="O43" s="772">
        <f ca="1">FinPlan!O60</f>
        <v>0</v>
      </c>
      <c r="P43" s="772">
        <f ca="1">FinPlan!P60</f>
        <v>0</v>
      </c>
      <c r="Q43" s="772">
        <f ca="1">FinPlan!Q60</f>
        <v>0</v>
      </c>
      <c r="R43" s="772">
        <f ca="1">FinPlan!R60</f>
        <v>0</v>
      </c>
      <c r="S43" s="772">
        <f ca="1">FinPlan!S60</f>
        <v>0</v>
      </c>
      <c r="T43" s="772">
        <f ca="1">FinPlan!T60</f>
        <v>0</v>
      </c>
      <c r="U43" s="772">
        <f ca="1">FinPlan!U60</f>
        <v>0</v>
      </c>
      <c r="V43" s="772">
        <f ca="1">FinPlan!V60</f>
        <v>0</v>
      </c>
      <c r="W43" s="772">
        <f ca="1">FinPlan!W60</f>
        <v>0</v>
      </c>
      <c r="X43" s="772">
        <f ca="1">FinPlan!X60</f>
        <v>0</v>
      </c>
      <c r="Y43" s="772">
        <f ca="1">FinPlan!Y60</f>
        <v>0</v>
      </c>
      <c r="Z43" s="772">
        <f ca="1">FinPlan!Z60</f>
        <v>0</v>
      </c>
      <c r="AA43" s="772">
        <f ca="1">FinPlan!AA60</f>
        <v>0</v>
      </c>
      <c r="AB43" s="772">
        <f ca="1">FinPlan!AB60</f>
        <v>0</v>
      </c>
      <c r="AC43" s="772">
        <f ca="1">FinPlan!AC60</f>
        <v>0</v>
      </c>
      <c r="AD43" s="772">
        <f ca="1">FinPlan!AD60</f>
        <v>0</v>
      </c>
      <c r="AE43" s="772">
        <f ca="1">FinPlan!AE60</f>
        <v>0</v>
      </c>
      <c r="AF43" s="772">
        <f ca="1">FinPlan!AF60</f>
        <v>0</v>
      </c>
      <c r="AG43" s="772">
        <f ca="1">FinPlan!AG60</f>
        <v>0</v>
      </c>
      <c r="AH43" s="772">
        <f ca="1">FinPlan!AH60</f>
        <v>0</v>
      </c>
      <c r="AI43" s="772">
        <f ca="1">FinPlan!AI60</f>
        <v>0</v>
      </c>
      <c r="AJ43" s="772">
        <f ca="1">FinPlan!AJ60</f>
        <v>0</v>
      </c>
      <c r="AK43" s="772">
        <f ca="1">FinPlan!AK60</f>
        <v>0</v>
      </c>
      <c r="AL43" s="772">
        <f ca="1">FinPlan!AL60</f>
        <v>0</v>
      </c>
      <c r="AM43" s="772">
        <f ca="1">FinPlan!AM60</f>
        <v>0</v>
      </c>
      <c r="AN43" s="772">
        <f ca="1">FinPlan!AN60</f>
        <v>0</v>
      </c>
      <c r="AO43" s="772">
        <f ca="1">FinPlan!AO60</f>
        <v>0</v>
      </c>
      <c r="AP43" s="772">
        <f ca="1">FinPlan!AP60</f>
        <v>0</v>
      </c>
      <c r="AQ43" s="772">
        <f ca="1">FinPlan!AQ60</f>
        <v>0</v>
      </c>
      <c r="AR43" s="772">
        <f ca="1">FinPlan!AR60</f>
        <v>0</v>
      </c>
      <c r="AS43" s="772">
        <f ca="1">FinPlan!AS60</f>
        <v>0</v>
      </c>
      <c r="AT43" s="772">
        <f ca="1">FinPlan!AT60</f>
        <v>0</v>
      </c>
      <c r="AU43" s="772">
        <f ca="1">FinPlan!AU60</f>
        <v>0</v>
      </c>
      <c r="AV43" s="772">
        <f ca="1">FinPlan!AV60</f>
        <v>0</v>
      </c>
      <c r="AW43" s="772">
        <f ca="1">FinPlan!AW60</f>
        <v>0</v>
      </c>
      <c r="AX43" s="772">
        <f ca="1">FinPlan!AX60</f>
        <v>0</v>
      </c>
      <c r="AY43" s="772">
        <f ca="1">FinPlan!AY60</f>
        <v>0</v>
      </c>
      <c r="AZ43" s="772">
        <f ca="1">FinPlan!AZ60</f>
        <v>0</v>
      </c>
      <c r="BA43" s="772">
        <f ca="1">FinPlan!BA60</f>
        <v>0</v>
      </c>
      <c r="BB43" s="772">
        <f ca="1">FinPlan!BB60</f>
        <v>0</v>
      </c>
      <c r="BC43" s="772">
        <f ca="1">FinPlan!BC60</f>
        <v>0</v>
      </c>
      <c r="BD43" s="772">
        <f ca="1">FinPlan!BD60</f>
        <v>0</v>
      </c>
      <c r="BE43" s="772">
        <f ca="1">FinPlan!BE60</f>
        <v>0</v>
      </c>
      <c r="BF43" s="772">
        <f ca="1">FinPlan!BF60</f>
        <v>0</v>
      </c>
      <c r="BG43" s="772">
        <f ca="1">FinPlan!BG60</f>
        <v>0</v>
      </c>
      <c r="BH43" s="772">
        <f ca="1">FinPlan!BH60</f>
        <v>0</v>
      </c>
      <c r="BI43" s="772">
        <f ca="1">FinPlan!BI60</f>
        <v>0</v>
      </c>
      <c r="BJ43" s="772">
        <f ca="1">FinPlan!BJ60</f>
        <v>0</v>
      </c>
      <c r="BK43" s="772">
        <f ca="1">FinPlan!BK60</f>
        <v>0</v>
      </c>
      <c r="BL43" s="772">
        <f ca="1">FinPlan!BL60</f>
        <v>0</v>
      </c>
      <c r="BM43" s="772">
        <f ca="1">FinPlan!BM60</f>
        <v>0</v>
      </c>
      <c r="BN43" s="772">
        <f ca="1">FinPlan!BN60</f>
        <v>0</v>
      </c>
      <c r="BO43" s="772">
        <f ca="1">FinPlan!BO60</f>
        <v>0</v>
      </c>
      <c r="BP43" s="772">
        <f ca="1">FinPlan!BP60</f>
        <v>0</v>
      </c>
      <c r="BQ43" s="772">
        <f ca="1">FinPlan!BQ60</f>
        <v>0</v>
      </c>
      <c r="BR43" s="772">
        <f ca="1">FinPlan!BR60</f>
        <v>0</v>
      </c>
      <c r="BS43" s="772">
        <f ca="1">FinPlan!BS60</f>
        <v>0</v>
      </c>
      <c r="BT43" s="772">
        <f ca="1">FinPlan!BT60</f>
        <v>0</v>
      </c>
      <c r="BU43" s="772">
        <f ca="1">FinPlan!BU60</f>
        <v>0</v>
      </c>
      <c r="BV43" s="772">
        <f ca="1">FinPlan!BV60</f>
        <v>0</v>
      </c>
      <c r="BW43" s="772">
        <f ca="1">FinPlan!BW60</f>
        <v>0</v>
      </c>
      <c r="BX43" s="772">
        <f ca="1">FinPlan!BX60</f>
        <v>0</v>
      </c>
      <c r="BY43" s="772">
        <f ca="1">FinPlan!BY60</f>
        <v>0</v>
      </c>
      <c r="BZ43" s="772">
        <f ca="1">FinPlan!BZ60</f>
        <v>0</v>
      </c>
      <c r="CA43" s="772">
        <f ca="1">FinPlan!CA60</f>
        <v>0</v>
      </c>
      <c r="CB43" s="772">
        <f ca="1">FinPlan!CB60</f>
        <v>0</v>
      </c>
      <c r="CC43" s="772">
        <f ca="1">FinPlan!CC60</f>
        <v>0</v>
      </c>
      <c r="CD43" s="772">
        <f ca="1">FinPlan!CD60</f>
        <v>0</v>
      </c>
      <c r="CE43" s="772">
        <f ca="1">FinPlan!CE60</f>
        <v>0</v>
      </c>
      <c r="CF43" s="772">
        <f ca="1">FinPlan!CF60</f>
        <v>0</v>
      </c>
      <c r="CG43" s="772">
        <f ca="1">FinPlan!CG60</f>
        <v>0</v>
      </c>
      <c r="CH43" s="772">
        <f ca="1">FinPlan!CH60</f>
        <v>0</v>
      </c>
      <c r="CI43" s="772">
        <f ca="1">FinPlan!CI60</f>
        <v>0</v>
      </c>
      <c r="CJ43" s="772">
        <f ca="1">FinPlan!CJ60</f>
        <v>0</v>
      </c>
      <c r="CK43" s="772">
        <f ca="1">FinPlan!CK60</f>
        <v>0</v>
      </c>
      <c r="CL43" s="772">
        <f ca="1">FinPlan!CL60</f>
        <v>0</v>
      </c>
      <c r="CM43" s="772">
        <f ca="1">FinPlan!CM60</f>
        <v>0</v>
      </c>
      <c r="CN43" s="772">
        <f ca="1">FinPlan!CN60</f>
        <v>0</v>
      </c>
      <c r="CO43" s="772">
        <f ca="1">FinPlan!CO60</f>
        <v>0</v>
      </c>
      <c r="CP43" s="772">
        <f ca="1">FinPlan!CP60</f>
        <v>0</v>
      </c>
      <c r="CQ43" s="772">
        <f ca="1">FinPlan!CQ60</f>
        <v>0</v>
      </c>
      <c r="CR43" s="772">
        <f ca="1">FinPlan!CR60</f>
        <v>0</v>
      </c>
      <c r="CS43" s="772">
        <f ca="1">FinPlan!CS60</f>
        <v>0</v>
      </c>
      <c r="CT43" s="772">
        <f ca="1">FinPlan!CT60</f>
        <v>0</v>
      </c>
      <c r="CU43" s="772">
        <f ca="1">FinPlan!CU60</f>
        <v>0</v>
      </c>
      <c r="CV43" s="772">
        <f ca="1">FinPlan!CV60</f>
        <v>0</v>
      </c>
      <c r="CW43" s="772">
        <f ca="1">FinPlan!CW60</f>
        <v>0</v>
      </c>
      <c r="CX43" s="772">
        <f ca="1">FinPlan!CX60</f>
        <v>0</v>
      </c>
      <c r="CY43" s="772">
        <f ca="1">FinPlan!CY60</f>
        <v>0</v>
      </c>
      <c r="CZ43" s="772">
        <f ca="1">FinPlan!CZ60</f>
        <v>0</v>
      </c>
      <c r="DA43" s="772">
        <f>FinPlan!DA60</f>
        <v>0</v>
      </c>
    </row>
    <row r="44" spans="1:105" ht="18" customHeight="1" x14ac:dyDescent="0.2">
      <c r="A44" s="296"/>
      <c r="B44" s="412">
        <v>25</v>
      </c>
      <c r="C44" s="810" t="s">
        <v>1190</v>
      </c>
      <c r="D44" s="382"/>
      <c r="E44" s="382"/>
      <c r="F44" s="772">
        <f ca="1">SUM($F$43:F43)</f>
        <v>0</v>
      </c>
      <c r="G44" s="772">
        <f ca="1">SUM($F$43:G43)</f>
        <v>0</v>
      </c>
      <c r="H44" s="772">
        <f ca="1">SUM($F$43:H43)</f>
        <v>0</v>
      </c>
      <c r="I44" s="772">
        <f ca="1">SUM($F$43:I43)</f>
        <v>0</v>
      </c>
      <c r="J44" s="772">
        <f ca="1">SUM($F$43:J43)</f>
        <v>0</v>
      </c>
      <c r="K44" s="772">
        <f ca="1">SUM($F$43:K43)</f>
        <v>0</v>
      </c>
      <c r="L44" s="772">
        <f ca="1">SUM($F$43:L43)</f>
        <v>0</v>
      </c>
      <c r="M44" s="772">
        <f ca="1">SUM($F$43:M43)</f>
        <v>0</v>
      </c>
      <c r="N44" s="772">
        <f ca="1">SUM($F$43:N43)</f>
        <v>0</v>
      </c>
      <c r="O44" s="772">
        <f ca="1">SUM($F$43:O43)</f>
        <v>0</v>
      </c>
      <c r="P44" s="772">
        <f ca="1">SUM($F$43:P43)</f>
        <v>0</v>
      </c>
      <c r="Q44" s="772">
        <f ca="1">SUM($F$43:Q43)</f>
        <v>0</v>
      </c>
      <c r="R44" s="772">
        <f ca="1">SUM($F$43:R43)</f>
        <v>0</v>
      </c>
      <c r="S44" s="772">
        <f ca="1">SUM($F$43:S43)</f>
        <v>0</v>
      </c>
      <c r="T44" s="772">
        <f ca="1">SUM($F$43:T43)</f>
        <v>0</v>
      </c>
      <c r="U44" s="772">
        <f ca="1">SUM($F$43:U43)</f>
        <v>0</v>
      </c>
      <c r="V44" s="772">
        <f ca="1">SUM($F$43:V43)</f>
        <v>0</v>
      </c>
      <c r="W44" s="772">
        <f ca="1">SUM($F$43:W43)</f>
        <v>0</v>
      </c>
      <c r="X44" s="772">
        <f ca="1">SUM($F$43:X43)</f>
        <v>0</v>
      </c>
      <c r="Y44" s="772">
        <f ca="1">SUM($F$43:Y43)</f>
        <v>0</v>
      </c>
      <c r="Z44" s="772">
        <f ca="1">SUM($F$43:Z43)</f>
        <v>0</v>
      </c>
      <c r="AA44" s="772">
        <f ca="1">SUM($F$43:AA43)</f>
        <v>0</v>
      </c>
      <c r="AB44" s="772">
        <f ca="1">SUM($F$43:AB43)</f>
        <v>0</v>
      </c>
      <c r="AC44" s="772">
        <f ca="1">SUM($F$43:AC43)</f>
        <v>0</v>
      </c>
      <c r="AD44" s="772">
        <f ca="1">SUM($F$43:AD43)</f>
        <v>0</v>
      </c>
      <c r="AE44" s="772">
        <f ca="1">SUM($F$43:AE43)</f>
        <v>0</v>
      </c>
      <c r="AF44" s="772">
        <f ca="1">SUM($F$43:AF43)</f>
        <v>0</v>
      </c>
      <c r="AG44" s="772">
        <f ca="1">SUM($F$43:AG43)</f>
        <v>0</v>
      </c>
      <c r="AH44" s="772">
        <f ca="1">SUM($F$43:AH43)</f>
        <v>0</v>
      </c>
      <c r="AI44" s="772">
        <f ca="1">SUM($F$43:AI43)</f>
        <v>0</v>
      </c>
      <c r="AJ44" s="772">
        <f ca="1">SUM($F$43:AJ43)</f>
        <v>0</v>
      </c>
      <c r="AK44" s="772">
        <f ca="1">SUM($F$43:AK43)</f>
        <v>0</v>
      </c>
      <c r="AL44" s="772">
        <f ca="1">SUM($F$43:AL43)</f>
        <v>0</v>
      </c>
      <c r="AM44" s="772">
        <f ca="1">SUM($F$43:AM43)</f>
        <v>0</v>
      </c>
      <c r="AN44" s="772">
        <f ca="1">SUM($F$43:AN43)</f>
        <v>0</v>
      </c>
      <c r="AO44" s="772">
        <f ca="1">SUM($F$43:AO43)</f>
        <v>0</v>
      </c>
      <c r="AP44" s="772">
        <f ca="1">SUM($F$43:AP43)</f>
        <v>0</v>
      </c>
      <c r="AQ44" s="772">
        <f ca="1">SUM($F$43:AQ43)</f>
        <v>0</v>
      </c>
      <c r="AR44" s="772">
        <f ca="1">SUM($F$43:AR43)</f>
        <v>0</v>
      </c>
      <c r="AS44" s="772">
        <f ca="1">SUM($F$43:AS43)</f>
        <v>0</v>
      </c>
      <c r="AT44" s="772">
        <f ca="1">SUM($F$43:AT43)</f>
        <v>0</v>
      </c>
      <c r="AU44" s="772">
        <f ca="1">SUM($F$43:AU43)</f>
        <v>0</v>
      </c>
      <c r="AV44" s="772">
        <f ca="1">SUM($F$43:AV43)</f>
        <v>0</v>
      </c>
      <c r="AW44" s="772">
        <f ca="1">SUM($F$43:AW43)</f>
        <v>0</v>
      </c>
      <c r="AX44" s="772">
        <f ca="1">SUM($F$43:AX43)</f>
        <v>0</v>
      </c>
      <c r="AY44" s="772">
        <f ca="1">SUM($F$43:AY43)</f>
        <v>0</v>
      </c>
      <c r="AZ44" s="772">
        <f ca="1">SUM($F$43:AZ43)</f>
        <v>0</v>
      </c>
      <c r="BA44" s="772">
        <f ca="1">SUM($F$43:BA43)</f>
        <v>0</v>
      </c>
      <c r="BB44" s="772">
        <f ca="1">SUM($F$43:BB43)</f>
        <v>0</v>
      </c>
      <c r="BC44" s="772">
        <f ca="1">SUM($F$43:BC43)</f>
        <v>0</v>
      </c>
      <c r="BD44" s="772">
        <f ca="1">SUM($F$43:BD43)</f>
        <v>0</v>
      </c>
      <c r="BE44" s="772">
        <f ca="1">SUM($F$43:BE43)</f>
        <v>0</v>
      </c>
      <c r="BF44" s="772">
        <f ca="1">SUM($F$43:BF43)</f>
        <v>0</v>
      </c>
      <c r="BG44" s="772">
        <f ca="1">SUM($F$43:BG43)</f>
        <v>0</v>
      </c>
      <c r="BH44" s="772">
        <f ca="1">SUM($F$43:BH43)</f>
        <v>0</v>
      </c>
      <c r="BI44" s="772">
        <f ca="1">SUM($F$43:BI43)</f>
        <v>0</v>
      </c>
      <c r="BJ44" s="772">
        <f ca="1">SUM($F$43:BJ43)</f>
        <v>0</v>
      </c>
      <c r="BK44" s="772">
        <f ca="1">SUM($F$43:BK43)</f>
        <v>0</v>
      </c>
      <c r="BL44" s="772">
        <f ca="1">SUM($F$43:BL43)</f>
        <v>0</v>
      </c>
      <c r="BM44" s="772">
        <f ca="1">SUM($F$43:BM43)</f>
        <v>0</v>
      </c>
      <c r="BN44" s="772">
        <f ca="1">SUM($F$43:BN43)</f>
        <v>0</v>
      </c>
      <c r="BO44" s="772">
        <f ca="1">SUM($F$43:BO43)</f>
        <v>0</v>
      </c>
      <c r="BP44" s="772">
        <f ca="1">SUM($F$43:BP43)</f>
        <v>0</v>
      </c>
      <c r="BQ44" s="772">
        <f ca="1">SUM($F$43:BQ43)</f>
        <v>0</v>
      </c>
      <c r="BR44" s="772">
        <f ca="1">SUM($F$43:BR43)</f>
        <v>0</v>
      </c>
      <c r="BS44" s="772">
        <f ca="1">SUM($F$43:BS43)</f>
        <v>0</v>
      </c>
      <c r="BT44" s="772">
        <f ca="1">SUM($F$43:BT43)</f>
        <v>0</v>
      </c>
      <c r="BU44" s="772">
        <f ca="1">SUM($F$43:BU43)</f>
        <v>0</v>
      </c>
      <c r="BV44" s="772">
        <f ca="1">SUM($F$43:BV43)</f>
        <v>0</v>
      </c>
      <c r="BW44" s="772">
        <f ca="1">SUM($F$43:BW43)</f>
        <v>0</v>
      </c>
      <c r="BX44" s="772">
        <f ca="1">SUM($F$43:BX43)</f>
        <v>0</v>
      </c>
      <c r="BY44" s="772">
        <f ca="1">SUM($F$43:BY43)</f>
        <v>0</v>
      </c>
      <c r="BZ44" s="772">
        <f ca="1">SUM($F$43:BZ43)</f>
        <v>0</v>
      </c>
      <c r="CA44" s="772">
        <f ca="1">SUM($F$43:CA43)</f>
        <v>0</v>
      </c>
      <c r="CB44" s="772">
        <f ca="1">SUM($F$43:CB43)</f>
        <v>0</v>
      </c>
      <c r="CC44" s="772">
        <f ca="1">SUM($F$43:CC43)</f>
        <v>0</v>
      </c>
      <c r="CD44" s="772">
        <f ca="1">SUM($F$43:CD43)</f>
        <v>0</v>
      </c>
      <c r="CE44" s="772">
        <f ca="1">SUM($F$43:CE43)</f>
        <v>0</v>
      </c>
      <c r="CF44" s="772">
        <f ca="1">SUM($F$43:CF43)</f>
        <v>0</v>
      </c>
      <c r="CG44" s="772">
        <f ca="1">SUM($F$43:CG43)</f>
        <v>0</v>
      </c>
      <c r="CH44" s="772">
        <f ca="1">SUM($F$43:CH43)</f>
        <v>0</v>
      </c>
      <c r="CI44" s="772">
        <f ca="1">SUM($F$43:CI43)</f>
        <v>0</v>
      </c>
      <c r="CJ44" s="772">
        <f ca="1">SUM($F$43:CJ43)</f>
        <v>0</v>
      </c>
      <c r="CK44" s="772">
        <f ca="1">SUM($F$43:CK43)</f>
        <v>0</v>
      </c>
      <c r="CL44" s="772">
        <f ca="1">SUM($F$43:CL43)</f>
        <v>0</v>
      </c>
      <c r="CM44" s="772">
        <f ca="1">SUM($F$43:CM43)</f>
        <v>0</v>
      </c>
      <c r="CN44" s="772">
        <f ca="1">SUM($F$43:CN43)</f>
        <v>0</v>
      </c>
      <c r="CO44" s="772">
        <f ca="1">SUM($F$43:CO43)</f>
        <v>0</v>
      </c>
      <c r="CP44" s="772">
        <f ca="1">SUM($F$43:CP43)</f>
        <v>0</v>
      </c>
      <c r="CQ44" s="772">
        <f ca="1">SUM($F$43:CQ43)</f>
        <v>0</v>
      </c>
      <c r="CR44" s="772">
        <f ca="1">SUM($F$43:CR43)</f>
        <v>0</v>
      </c>
      <c r="CS44" s="772">
        <f ca="1">SUM($F$43:CS43)</f>
        <v>0</v>
      </c>
      <c r="CT44" s="772">
        <f ca="1">SUM($F$43:CT43)</f>
        <v>0</v>
      </c>
      <c r="CU44" s="772">
        <f ca="1">SUM($F$43:CU43)</f>
        <v>0</v>
      </c>
      <c r="CV44" s="772">
        <f ca="1">SUM($F$43:CV43)</f>
        <v>0</v>
      </c>
      <c r="CW44" s="772">
        <f ca="1">SUM($F$43:CW43)</f>
        <v>0</v>
      </c>
      <c r="CX44" s="772">
        <f ca="1">SUM($F$43:CX43)</f>
        <v>0</v>
      </c>
      <c r="CY44" s="772">
        <f ca="1">SUM($F$43:CY43)</f>
        <v>0</v>
      </c>
      <c r="CZ44" s="772">
        <f ca="1">SUM($F$43:CZ43)</f>
        <v>0</v>
      </c>
      <c r="DA44" s="772">
        <f ca="1">SUM($F$43:DA43)</f>
        <v>0</v>
      </c>
    </row>
    <row r="45" spans="1:105" ht="18" customHeight="1" x14ac:dyDescent="0.2">
      <c r="A45" s="296"/>
      <c r="B45" s="412">
        <v>26</v>
      </c>
      <c r="C45" s="810" t="s">
        <v>1191</v>
      </c>
      <c r="D45" s="382"/>
      <c r="E45" s="382"/>
      <c r="F45" s="772">
        <f>SUM(FinPlan!$F$61:F61)</f>
        <v>0</v>
      </c>
      <c r="G45" s="772">
        <f>SUM(FinPlan!$F$61:G61)</f>
        <v>0</v>
      </c>
      <c r="H45" s="772">
        <f>SUM(FinPlan!$F$61:H61)</f>
        <v>0</v>
      </c>
      <c r="I45" s="772">
        <f>SUM(FinPlan!$F$61:I61)</f>
        <v>0</v>
      </c>
      <c r="J45" s="772">
        <f>SUM(FinPlan!$F$61:J61)</f>
        <v>0</v>
      </c>
      <c r="K45" s="772">
        <f>SUM(FinPlan!$F$61:K61)</f>
        <v>0</v>
      </c>
      <c r="L45" s="772">
        <f>SUM(FinPlan!$F$61:L61)</f>
        <v>0</v>
      </c>
      <c r="M45" s="772">
        <f>SUM(FinPlan!$F$61:M61)</f>
        <v>0</v>
      </c>
      <c r="N45" s="772">
        <f>SUM(FinPlan!$F$61:N61)</f>
        <v>0</v>
      </c>
      <c r="O45" s="772">
        <f>SUM(FinPlan!$F$61:O61)</f>
        <v>0</v>
      </c>
      <c r="P45" s="772">
        <f>SUM(FinPlan!$F$61:P61)</f>
        <v>0</v>
      </c>
      <c r="Q45" s="772">
        <f>SUM(FinPlan!$F$61:Q61)</f>
        <v>0</v>
      </c>
      <c r="R45" s="772">
        <f>SUM(FinPlan!$F$61:R61)</f>
        <v>0</v>
      </c>
      <c r="S45" s="772">
        <f>SUM(FinPlan!$F$61:S61)</f>
        <v>0</v>
      </c>
      <c r="T45" s="772">
        <f>SUM(FinPlan!$F$61:T61)</f>
        <v>0</v>
      </c>
      <c r="U45" s="772">
        <f>SUM(FinPlan!$F$61:U61)</f>
        <v>0</v>
      </c>
      <c r="V45" s="772">
        <f>SUM(FinPlan!$F$61:V61)</f>
        <v>0</v>
      </c>
      <c r="W45" s="772">
        <f>SUM(FinPlan!$F$61:W61)</f>
        <v>0</v>
      </c>
      <c r="X45" s="772">
        <f>SUM(FinPlan!$F$61:X61)</f>
        <v>0</v>
      </c>
      <c r="Y45" s="772">
        <f>SUM(FinPlan!$F$61:Y61)</f>
        <v>0</v>
      </c>
      <c r="Z45" s="772">
        <f>SUM(FinPlan!$F$61:Z61)</f>
        <v>0</v>
      </c>
      <c r="AA45" s="772">
        <f>SUM(FinPlan!$F$61:AA61)</f>
        <v>0</v>
      </c>
      <c r="AB45" s="772">
        <f>SUM(FinPlan!$F$61:AB61)</f>
        <v>0</v>
      </c>
      <c r="AC45" s="772">
        <f>SUM(FinPlan!$F$61:AC61)</f>
        <v>0</v>
      </c>
      <c r="AD45" s="772">
        <f>SUM(FinPlan!$F$61:AD61)</f>
        <v>0</v>
      </c>
      <c r="AE45" s="772">
        <f>SUM(FinPlan!$F$61:AE61)</f>
        <v>0</v>
      </c>
      <c r="AF45" s="772">
        <f>SUM(FinPlan!$F$61:AF61)</f>
        <v>0</v>
      </c>
      <c r="AG45" s="772">
        <f>SUM(FinPlan!$F$61:AG61)</f>
        <v>0</v>
      </c>
      <c r="AH45" s="772">
        <f>SUM(FinPlan!$F$61:AH61)</f>
        <v>0</v>
      </c>
      <c r="AI45" s="772">
        <f>SUM(FinPlan!$F$61:AI61)</f>
        <v>0</v>
      </c>
      <c r="AJ45" s="772">
        <f>SUM(FinPlan!$F$61:AJ61)</f>
        <v>0</v>
      </c>
      <c r="AK45" s="772">
        <f>SUM(FinPlan!$F$61:AK61)</f>
        <v>0</v>
      </c>
      <c r="AL45" s="772">
        <f>SUM(FinPlan!$F$61:AL61)</f>
        <v>0</v>
      </c>
      <c r="AM45" s="772">
        <f>SUM(FinPlan!$F$61:AM61)</f>
        <v>0</v>
      </c>
      <c r="AN45" s="772">
        <f>SUM(FinPlan!$F$61:AN61)</f>
        <v>0</v>
      </c>
      <c r="AO45" s="772">
        <f>SUM(FinPlan!$F$61:AO61)</f>
        <v>0</v>
      </c>
      <c r="AP45" s="772">
        <f>SUM(FinPlan!$F$61:AP61)</f>
        <v>0</v>
      </c>
      <c r="AQ45" s="772">
        <f>SUM(FinPlan!$F$61:AQ61)</f>
        <v>0</v>
      </c>
      <c r="AR45" s="772">
        <f>SUM(FinPlan!$F$61:AR61)</f>
        <v>0</v>
      </c>
      <c r="AS45" s="772">
        <f>SUM(FinPlan!$F$61:AS61)</f>
        <v>0</v>
      </c>
      <c r="AT45" s="772">
        <f>SUM(FinPlan!$F$61:AT61)</f>
        <v>0</v>
      </c>
      <c r="AU45" s="772">
        <f>SUM(FinPlan!$F$61:AU61)</f>
        <v>0</v>
      </c>
      <c r="AV45" s="772">
        <f>SUM(FinPlan!$F$61:AV61)</f>
        <v>0</v>
      </c>
      <c r="AW45" s="772">
        <f>SUM(FinPlan!$F$61:AW61)</f>
        <v>0</v>
      </c>
      <c r="AX45" s="772">
        <f>SUM(FinPlan!$F$61:AX61)</f>
        <v>0</v>
      </c>
      <c r="AY45" s="772">
        <f>SUM(FinPlan!$F$61:AY61)</f>
        <v>0</v>
      </c>
      <c r="AZ45" s="772">
        <f>SUM(FinPlan!$F$61:AZ61)</f>
        <v>0</v>
      </c>
      <c r="BA45" s="772">
        <f>SUM(FinPlan!$F$61:BA61)</f>
        <v>0</v>
      </c>
      <c r="BB45" s="772">
        <f>SUM(FinPlan!$F$61:BB61)</f>
        <v>0</v>
      </c>
      <c r="BC45" s="772">
        <f>SUM(FinPlan!$F$61:BC61)</f>
        <v>0</v>
      </c>
      <c r="BD45" s="772">
        <f>SUM(FinPlan!$F$61:BD61)</f>
        <v>0</v>
      </c>
      <c r="BE45" s="772">
        <f>SUM(FinPlan!$F$61:BE61)</f>
        <v>0</v>
      </c>
      <c r="BF45" s="772">
        <f>SUM(FinPlan!$F$61:BF61)</f>
        <v>0</v>
      </c>
      <c r="BG45" s="772">
        <f>SUM(FinPlan!$F$61:BG61)</f>
        <v>0</v>
      </c>
      <c r="BH45" s="772">
        <f>SUM(FinPlan!$F$61:BH61)</f>
        <v>0</v>
      </c>
      <c r="BI45" s="772">
        <f>SUM(FinPlan!$F$61:BI61)</f>
        <v>0</v>
      </c>
      <c r="BJ45" s="772">
        <f>SUM(FinPlan!$F$61:BJ61)</f>
        <v>0</v>
      </c>
      <c r="BK45" s="772">
        <f>SUM(FinPlan!$F$61:BK61)</f>
        <v>0</v>
      </c>
      <c r="BL45" s="772">
        <f>SUM(FinPlan!$F$61:BL61)</f>
        <v>0</v>
      </c>
      <c r="BM45" s="772">
        <f>SUM(FinPlan!$F$61:BM61)</f>
        <v>0</v>
      </c>
      <c r="BN45" s="772">
        <f>SUM(FinPlan!$F$61:BN61)</f>
        <v>0</v>
      </c>
      <c r="BO45" s="772">
        <f>SUM(FinPlan!$F$61:BO61)</f>
        <v>0</v>
      </c>
      <c r="BP45" s="772">
        <f>SUM(FinPlan!$F$61:BP61)</f>
        <v>0</v>
      </c>
      <c r="BQ45" s="772">
        <f>SUM(FinPlan!$F$61:BQ61)</f>
        <v>0</v>
      </c>
      <c r="BR45" s="772">
        <f>SUM(FinPlan!$F$61:BR61)</f>
        <v>0</v>
      </c>
      <c r="BS45" s="772">
        <f>SUM(FinPlan!$F$61:BS61)</f>
        <v>0</v>
      </c>
      <c r="BT45" s="772">
        <f>SUM(FinPlan!$F$61:BT61)</f>
        <v>0</v>
      </c>
      <c r="BU45" s="772">
        <f>SUM(FinPlan!$F$61:BU61)</f>
        <v>0</v>
      </c>
      <c r="BV45" s="772">
        <f>SUM(FinPlan!$F$61:BV61)</f>
        <v>0</v>
      </c>
      <c r="BW45" s="772">
        <f>SUM(FinPlan!$F$61:BW61)</f>
        <v>0</v>
      </c>
      <c r="BX45" s="772">
        <f>SUM(FinPlan!$F$61:BX61)</f>
        <v>0</v>
      </c>
      <c r="BY45" s="772">
        <f>SUM(FinPlan!$F$61:BY61)</f>
        <v>0</v>
      </c>
      <c r="BZ45" s="772">
        <f>SUM(FinPlan!$F$61:BZ61)</f>
        <v>0</v>
      </c>
      <c r="CA45" s="772">
        <f>SUM(FinPlan!$F$61:CA61)</f>
        <v>0</v>
      </c>
      <c r="CB45" s="772">
        <f>SUM(FinPlan!$F$61:CB61)</f>
        <v>0</v>
      </c>
      <c r="CC45" s="772">
        <f>SUM(FinPlan!$F$61:CC61)</f>
        <v>0</v>
      </c>
      <c r="CD45" s="772">
        <f>SUM(FinPlan!$F$61:CD61)</f>
        <v>0</v>
      </c>
      <c r="CE45" s="772">
        <f>SUM(FinPlan!$F$61:CE61)</f>
        <v>0</v>
      </c>
      <c r="CF45" s="772">
        <f>SUM(FinPlan!$F$61:CF61)</f>
        <v>0</v>
      </c>
      <c r="CG45" s="772">
        <f>SUM(FinPlan!$F$61:CG61)</f>
        <v>0</v>
      </c>
      <c r="CH45" s="772">
        <f>SUM(FinPlan!$F$61:CH61)</f>
        <v>0</v>
      </c>
      <c r="CI45" s="772">
        <f>SUM(FinPlan!$F$61:CI61)</f>
        <v>0</v>
      </c>
      <c r="CJ45" s="772">
        <f>SUM(FinPlan!$F$61:CJ61)</f>
        <v>0</v>
      </c>
      <c r="CK45" s="772">
        <f>SUM(FinPlan!$F$61:CK61)</f>
        <v>0</v>
      </c>
      <c r="CL45" s="772">
        <f>SUM(FinPlan!$F$61:CL61)</f>
        <v>0</v>
      </c>
      <c r="CM45" s="772">
        <f>SUM(FinPlan!$F$61:CM61)</f>
        <v>0</v>
      </c>
      <c r="CN45" s="772">
        <f>SUM(FinPlan!$F$61:CN61)</f>
        <v>0</v>
      </c>
      <c r="CO45" s="772">
        <f>SUM(FinPlan!$F$61:CO61)</f>
        <v>0</v>
      </c>
      <c r="CP45" s="772">
        <f>SUM(FinPlan!$F$61:CP61)</f>
        <v>0</v>
      </c>
      <c r="CQ45" s="772">
        <f>SUM(FinPlan!$F$61:CQ61)</f>
        <v>0</v>
      </c>
      <c r="CR45" s="772">
        <f>SUM(FinPlan!$F$61:CR61)</f>
        <v>0</v>
      </c>
      <c r="CS45" s="772">
        <f>SUM(FinPlan!$F$61:CS61)</f>
        <v>0</v>
      </c>
      <c r="CT45" s="772">
        <f>SUM(FinPlan!$F$61:CT61)</f>
        <v>0</v>
      </c>
      <c r="CU45" s="772">
        <f>SUM(FinPlan!$F$61:CU61)</f>
        <v>0</v>
      </c>
      <c r="CV45" s="772">
        <f>SUM(FinPlan!$F$61:CV61)</f>
        <v>0</v>
      </c>
      <c r="CW45" s="772">
        <f>SUM(FinPlan!$F$61:CW61)</f>
        <v>0</v>
      </c>
      <c r="CX45" s="772">
        <f>SUM(FinPlan!$F$61:CX61)</f>
        <v>0</v>
      </c>
      <c r="CY45" s="772">
        <f>SUM(FinPlan!$F$61:CY61)</f>
        <v>0</v>
      </c>
      <c r="CZ45" s="772">
        <f>SUM(FinPlan!$F$61:CZ61)</f>
        <v>0</v>
      </c>
      <c r="DA45" s="772">
        <f>SUM(FinPlan!$F$61:DA61)</f>
        <v>0</v>
      </c>
    </row>
    <row r="46" spans="1:105" ht="18" customHeight="1" x14ac:dyDescent="0.2">
      <c r="A46" s="296"/>
      <c r="B46" s="412">
        <v>27</v>
      </c>
      <c r="C46" s="810" t="s">
        <v>1192</v>
      </c>
      <c r="D46" s="382"/>
      <c r="E46" s="382"/>
      <c r="F46" s="812">
        <f t="shared" ref="F46:BQ46" ca="1" si="32">F44-F45</f>
        <v>0</v>
      </c>
      <c r="G46" s="812">
        <f t="shared" ca="1" si="32"/>
        <v>0</v>
      </c>
      <c r="H46" s="812">
        <f t="shared" ca="1" si="32"/>
        <v>0</v>
      </c>
      <c r="I46" s="812">
        <f t="shared" ca="1" si="32"/>
        <v>0</v>
      </c>
      <c r="J46" s="812">
        <f t="shared" ca="1" si="32"/>
        <v>0</v>
      </c>
      <c r="K46" s="812">
        <f t="shared" ca="1" si="32"/>
        <v>0</v>
      </c>
      <c r="L46" s="812">
        <f t="shared" ca="1" si="32"/>
        <v>0</v>
      </c>
      <c r="M46" s="812">
        <f t="shared" ca="1" si="32"/>
        <v>0</v>
      </c>
      <c r="N46" s="812">
        <f t="shared" ca="1" si="32"/>
        <v>0</v>
      </c>
      <c r="O46" s="812">
        <f t="shared" ca="1" si="32"/>
        <v>0</v>
      </c>
      <c r="P46" s="812">
        <f t="shared" ca="1" si="32"/>
        <v>0</v>
      </c>
      <c r="Q46" s="812">
        <f t="shared" ca="1" si="32"/>
        <v>0</v>
      </c>
      <c r="R46" s="812">
        <f t="shared" ca="1" si="32"/>
        <v>0</v>
      </c>
      <c r="S46" s="812">
        <f t="shared" ca="1" si="32"/>
        <v>0</v>
      </c>
      <c r="T46" s="812">
        <f t="shared" ca="1" si="32"/>
        <v>0</v>
      </c>
      <c r="U46" s="812">
        <f t="shared" ca="1" si="32"/>
        <v>0</v>
      </c>
      <c r="V46" s="812">
        <f t="shared" ca="1" si="32"/>
        <v>0</v>
      </c>
      <c r="W46" s="812">
        <f t="shared" ca="1" si="32"/>
        <v>0</v>
      </c>
      <c r="X46" s="812">
        <f t="shared" ca="1" si="32"/>
        <v>0</v>
      </c>
      <c r="Y46" s="812">
        <f t="shared" ca="1" si="32"/>
        <v>0</v>
      </c>
      <c r="Z46" s="812">
        <f t="shared" ca="1" si="32"/>
        <v>0</v>
      </c>
      <c r="AA46" s="812">
        <f t="shared" ca="1" si="32"/>
        <v>0</v>
      </c>
      <c r="AB46" s="812">
        <f t="shared" ca="1" si="32"/>
        <v>0</v>
      </c>
      <c r="AC46" s="812">
        <f t="shared" ca="1" si="32"/>
        <v>0</v>
      </c>
      <c r="AD46" s="812">
        <f t="shared" ca="1" si="32"/>
        <v>0</v>
      </c>
      <c r="AE46" s="812">
        <f t="shared" ca="1" si="32"/>
        <v>0</v>
      </c>
      <c r="AF46" s="812">
        <f t="shared" ca="1" si="32"/>
        <v>0</v>
      </c>
      <c r="AG46" s="812">
        <f t="shared" ca="1" si="32"/>
        <v>0</v>
      </c>
      <c r="AH46" s="812">
        <f t="shared" ca="1" si="32"/>
        <v>0</v>
      </c>
      <c r="AI46" s="812">
        <f t="shared" ca="1" si="32"/>
        <v>0</v>
      </c>
      <c r="AJ46" s="812">
        <f t="shared" ca="1" si="32"/>
        <v>0</v>
      </c>
      <c r="AK46" s="812">
        <f t="shared" ca="1" si="32"/>
        <v>0</v>
      </c>
      <c r="AL46" s="812">
        <f t="shared" ca="1" si="32"/>
        <v>0</v>
      </c>
      <c r="AM46" s="812">
        <f t="shared" ca="1" si="32"/>
        <v>0</v>
      </c>
      <c r="AN46" s="812">
        <f t="shared" ca="1" si="32"/>
        <v>0</v>
      </c>
      <c r="AO46" s="812">
        <f t="shared" ca="1" si="32"/>
        <v>0</v>
      </c>
      <c r="AP46" s="812">
        <f t="shared" ca="1" si="32"/>
        <v>0</v>
      </c>
      <c r="AQ46" s="812">
        <f t="shared" ca="1" si="32"/>
        <v>0</v>
      </c>
      <c r="AR46" s="812">
        <f t="shared" ca="1" si="32"/>
        <v>0</v>
      </c>
      <c r="AS46" s="812">
        <f t="shared" ca="1" si="32"/>
        <v>0</v>
      </c>
      <c r="AT46" s="812">
        <f t="shared" ca="1" si="32"/>
        <v>0</v>
      </c>
      <c r="AU46" s="812">
        <f t="shared" ca="1" si="32"/>
        <v>0</v>
      </c>
      <c r="AV46" s="812">
        <f t="shared" ca="1" si="32"/>
        <v>0</v>
      </c>
      <c r="AW46" s="812">
        <f t="shared" ca="1" si="32"/>
        <v>0</v>
      </c>
      <c r="AX46" s="812">
        <f t="shared" ca="1" si="32"/>
        <v>0</v>
      </c>
      <c r="AY46" s="812">
        <f t="shared" ca="1" si="32"/>
        <v>0</v>
      </c>
      <c r="AZ46" s="812">
        <f t="shared" ca="1" si="32"/>
        <v>0</v>
      </c>
      <c r="BA46" s="812">
        <f t="shared" ca="1" si="32"/>
        <v>0</v>
      </c>
      <c r="BB46" s="812">
        <f t="shared" ca="1" si="32"/>
        <v>0</v>
      </c>
      <c r="BC46" s="812">
        <f t="shared" ca="1" si="32"/>
        <v>0</v>
      </c>
      <c r="BD46" s="812">
        <f t="shared" ca="1" si="32"/>
        <v>0</v>
      </c>
      <c r="BE46" s="812">
        <f t="shared" ca="1" si="32"/>
        <v>0</v>
      </c>
      <c r="BF46" s="812">
        <f t="shared" ca="1" si="32"/>
        <v>0</v>
      </c>
      <c r="BG46" s="812">
        <f t="shared" ca="1" si="32"/>
        <v>0</v>
      </c>
      <c r="BH46" s="812">
        <f t="shared" ca="1" si="32"/>
        <v>0</v>
      </c>
      <c r="BI46" s="812">
        <f t="shared" ca="1" si="32"/>
        <v>0</v>
      </c>
      <c r="BJ46" s="812">
        <f t="shared" ca="1" si="32"/>
        <v>0</v>
      </c>
      <c r="BK46" s="812">
        <f t="shared" ca="1" si="32"/>
        <v>0</v>
      </c>
      <c r="BL46" s="812">
        <f t="shared" ca="1" si="32"/>
        <v>0</v>
      </c>
      <c r="BM46" s="812">
        <f t="shared" ca="1" si="32"/>
        <v>0</v>
      </c>
      <c r="BN46" s="812">
        <f t="shared" ca="1" si="32"/>
        <v>0</v>
      </c>
      <c r="BO46" s="812">
        <f t="shared" ca="1" si="32"/>
        <v>0</v>
      </c>
      <c r="BP46" s="812">
        <f t="shared" ca="1" si="32"/>
        <v>0</v>
      </c>
      <c r="BQ46" s="812">
        <f t="shared" ca="1" si="32"/>
        <v>0</v>
      </c>
      <c r="BR46" s="812">
        <f t="shared" ref="BR46:CW46" ca="1" si="33">BR44-BR45</f>
        <v>0</v>
      </c>
      <c r="BS46" s="812">
        <f t="shared" ca="1" si="33"/>
        <v>0</v>
      </c>
      <c r="BT46" s="812">
        <f t="shared" ca="1" si="33"/>
        <v>0</v>
      </c>
      <c r="BU46" s="812">
        <f t="shared" ca="1" si="33"/>
        <v>0</v>
      </c>
      <c r="BV46" s="812">
        <f t="shared" ca="1" si="33"/>
        <v>0</v>
      </c>
      <c r="BW46" s="812">
        <f t="shared" ca="1" si="33"/>
        <v>0</v>
      </c>
      <c r="BX46" s="812">
        <f t="shared" ca="1" si="33"/>
        <v>0</v>
      </c>
      <c r="BY46" s="812">
        <f t="shared" ca="1" si="33"/>
        <v>0</v>
      </c>
      <c r="BZ46" s="812">
        <f t="shared" ca="1" si="33"/>
        <v>0</v>
      </c>
      <c r="CA46" s="812">
        <f t="shared" ca="1" si="33"/>
        <v>0</v>
      </c>
      <c r="CB46" s="812">
        <f t="shared" ca="1" si="33"/>
        <v>0</v>
      </c>
      <c r="CC46" s="812">
        <f t="shared" ca="1" si="33"/>
        <v>0</v>
      </c>
      <c r="CD46" s="812">
        <f t="shared" ca="1" si="33"/>
        <v>0</v>
      </c>
      <c r="CE46" s="812">
        <f t="shared" ca="1" si="33"/>
        <v>0</v>
      </c>
      <c r="CF46" s="812">
        <f t="shared" ca="1" si="33"/>
        <v>0</v>
      </c>
      <c r="CG46" s="812">
        <f t="shared" ca="1" si="33"/>
        <v>0</v>
      </c>
      <c r="CH46" s="812">
        <f t="shared" ca="1" si="33"/>
        <v>0</v>
      </c>
      <c r="CI46" s="812">
        <f t="shared" ca="1" si="33"/>
        <v>0</v>
      </c>
      <c r="CJ46" s="812">
        <f t="shared" ca="1" si="33"/>
        <v>0</v>
      </c>
      <c r="CK46" s="812">
        <f t="shared" ca="1" si="33"/>
        <v>0</v>
      </c>
      <c r="CL46" s="812">
        <f t="shared" ca="1" si="33"/>
        <v>0</v>
      </c>
      <c r="CM46" s="812">
        <f t="shared" ca="1" si="33"/>
        <v>0</v>
      </c>
      <c r="CN46" s="812">
        <f t="shared" ca="1" si="33"/>
        <v>0</v>
      </c>
      <c r="CO46" s="812">
        <f t="shared" ca="1" si="33"/>
        <v>0</v>
      </c>
      <c r="CP46" s="812">
        <f t="shared" ca="1" si="33"/>
        <v>0</v>
      </c>
      <c r="CQ46" s="812">
        <f t="shared" ca="1" si="33"/>
        <v>0</v>
      </c>
      <c r="CR46" s="812">
        <f t="shared" ca="1" si="33"/>
        <v>0</v>
      </c>
      <c r="CS46" s="812">
        <f t="shared" ca="1" si="33"/>
        <v>0</v>
      </c>
      <c r="CT46" s="812">
        <f t="shared" ca="1" si="33"/>
        <v>0</v>
      </c>
      <c r="CU46" s="812">
        <f t="shared" ca="1" si="33"/>
        <v>0</v>
      </c>
      <c r="CV46" s="812">
        <f t="shared" ca="1" si="33"/>
        <v>0</v>
      </c>
      <c r="CW46" s="812">
        <f t="shared" ca="1" si="33"/>
        <v>0</v>
      </c>
      <c r="CX46" s="812">
        <f ca="1">CX44-CX45</f>
        <v>0</v>
      </c>
      <c r="CY46" s="812">
        <f ca="1">CY44-CY45</f>
        <v>0</v>
      </c>
      <c r="CZ46" s="812">
        <f ca="1">CZ44-CZ45</f>
        <v>0</v>
      </c>
      <c r="DA46" s="812">
        <f ca="1">DA44-DA45</f>
        <v>0</v>
      </c>
    </row>
    <row r="47" spans="1:105" ht="18" customHeight="1" x14ac:dyDescent="0.2">
      <c r="A47" s="296"/>
      <c r="B47" s="412">
        <v>28</v>
      </c>
      <c r="C47" s="810" t="s">
        <v>1193</v>
      </c>
      <c r="D47" s="382"/>
      <c r="E47" s="382"/>
      <c r="F47" s="812">
        <f t="shared" ref="F47:BQ47" ca="1" si="34">F46+F42</f>
        <v>0</v>
      </c>
      <c r="G47" s="812">
        <f t="shared" ca="1" si="34"/>
        <v>0</v>
      </c>
      <c r="H47" s="812">
        <f t="shared" ca="1" si="34"/>
        <v>0</v>
      </c>
      <c r="I47" s="812">
        <f t="shared" ca="1" si="34"/>
        <v>0</v>
      </c>
      <c r="J47" s="812">
        <f t="shared" ca="1" si="34"/>
        <v>0</v>
      </c>
      <c r="K47" s="812">
        <f t="shared" ca="1" si="34"/>
        <v>0</v>
      </c>
      <c r="L47" s="812">
        <f t="shared" ca="1" si="34"/>
        <v>0</v>
      </c>
      <c r="M47" s="812">
        <f t="shared" ca="1" si="34"/>
        <v>0</v>
      </c>
      <c r="N47" s="812">
        <f t="shared" ca="1" si="34"/>
        <v>0</v>
      </c>
      <c r="O47" s="812">
        <f t="shared" ca="1" si="34"/>
        <v>0</v>
      </c>
      <c r="P47" s="812">
        <f t="shared" ca="1" si="34"/>
        <v>0</v>
      </c>
      <c r="Q47" s="812">
        <f t="shared" ca="1" si="34"/>
        <v>0</v>
      </c>
      <c r="R47" s="812">
        <f t="shared" ca="1" si="34"/>
        <v>0</v>
      </c>
      <c r="S47" s="812">
        <f t="shared" ca="1" si="34"/>
        <v>0</v>
      </c>
      <c r="T47" s="812">
        <f t="shared" ca="1" si="34"/>
        <v>0</v>
      </c>
      <c r="U47" s="812">
        <f t="shared" ca="1" si="34"/>
        <v>0</v>
      </c>
      <c r="V47" s="812">
        <f t="shared" ca="1" si="34"/>
        <v>0</v>
      </c>
      <c r="W47" s="812">
        <f t="shared" ca="1" si="34"/>
        <v>0</v>
      </c>
      <c r="X47" s="812">
        <f t="shared" ca="1" si="34"/>
        <v>0</v>
      </c>
      <c r="Y47" s="812">
        <f t="shared" ca="1" si="34"/>
        <v>0</v>
      </c>
      <c r="Z47" s="812">
        <f t="shared" ca="1" si="34"/>
        <v>0</v>
      </c>
      <c r="AA47" s="812">
        <f t="shared" ca="1" si="34"/>
        <v>0</v>
      </c>
      <c r="AB47" s="812">
        <f t="shared" ca="1" si="34"/>
        <v>0</v>
      </c>
      <c r="AC47" s="812">
        <f t="shared" ca="1" si="34"/>
        <v>0</v>
      </c>
      <c r="AD47" s="812">
        <f t="shared" ca="1" si="34"/>
        <v>0</v>
      </c>
      <c r="AE47" s="812">
        <f t="shared" ca="1" si="34"/>
        <v>0</v>
      </c>
      <c r="AF47" s="812">
        <f t="shared" ca="1" si="34"/>
        <v>0</v>
      </c>
      <c r="AG47" s="812">
        <f t="shared" ca="1" si="34"/>
        <v>0</v>
      </c>
      <c r="AH47" s="812">
        <f t="shared" ca="1" si="34"/>
        <v>0</v>
      </c>
      <c r="AI47" s="812">
        <f t="shared" ca="1" si="34"/>
        <v>0</v>
      </c>
      <c r="AJ47" s="812">
        <f t="shared" ca="1" si="34"/>
        <v>0</v>
      </c>
      <c r="AK47" s="812">
        <f t="shared" ca="1" si="34"/>
        <v>0</v>
      </c>
      <c r="AL47" s="812">
        <f t="shared" ca="1" si="34"/>
        <v>0</v>
      </c>
      <c r="AM47" s="812">
        <f t="shared" ca="1" si="34"/>
        <v>0</v>
      </c>
      <c r="AN47" s="812">
        <f t="shared" ca="1" si="34"/>
        <v>0</v>
      </c>
      <c r="AO47" s="812">
        <f t="shared" ca="1" si="34"/>
        <v>0</v>
      </c>
      <c r="AP47" s="812">
        <f t="shared" ca="1" si="34"/>
        <v>0</v>
      </c>
      <c r="AQ47" s="812">
        <f t="shared" ca="1" si="34"/>
        <v>0</v>
      </c>
      <c r="AR47" s="812">
        <f t="shared" ca="1" si="34"/>
        <v>0</v>
      </c>
      <c r="AS47" s="812">
        <f t="shared" ca="1" si="34"/>
        <v>0</v>
      </c>
      <c r="AT47" s="812">
        <f t="shared" ca="1" si="34"/>
        <v>0</v>
      </c>
      <c r="AU47" s="812">
        <f t="shared" ca="1" si="34"/>
        <v>0</v>
      </c>
      <c r="AV47" s="812">
        <f t="shared" ca="1" si="34"/>
        <v>0</v>
      </c>
      <c r="AW47" s="812">
        <f t="shared" ca="1" si="34"/>
        <v>0</v>
      </c>
      <c r="AX47" s="812">
        <f t="shared" ca="1" si="34"/>
        <v>0</v>
      </c>
      <c r="AY47" s="812">
        <f t="shared" ca="1" si="34"/>
        <v>0</v>
      </c>
      <c r="AZ47" s="812">
        <f t="shared" ca="1" si="34"/>
        <v>0</v>
      </c>
      <c r="BA47" s="812">
        <f t="shared" ca="1" si="34"/>
        <v>0</v>
      </c>
      <c r="BB47" s="812">
        <f t="shared" ca="1" si="34"/>
        <v>0</v>
      </c>
      <c r="BC47" s="812">
        <f t="shared" ca="1" si="34"/>
        <v>0</v>
      </c>
      <c r="BD47" s="812">
        <f t="shared" ca="1" si="34"/>
        <v>0</v>
      </c>
      <c r="BE47" s="812">
        <f t="shared" ca="1" si="34"/>
        <v>0</v>
      </c>
      <c r="BF47" s="812">
        <f t="shared" ca="1" si="34"/>
        <v>0</v>
      </c>
      <c r="BG47" s="812">
        <f t="shared" ca="1" si="34"/>
        <v>0</v>
      </c>
      <c r="BH47" s="812">
        <f t="shared" ca="1" si="34"/>
        <v>0</v>
      </c>
      <c r="BI47" s="812">
        <f t="shared" ca="1" si="34"/>
        <v>0</v>
      </c>
      <c r="BJ47" s="812">
        <f t="shared" ca="1" si="34"/>
        <v>0</v>
      </c>
      <c r="BK47" s="812">
        <f t="shared" ca="1" si="34"/>
        <v>0</v>
      </c>
      <c r="BL47" s="812">
        <f t="shared" ca="1" si="34"/>
        <v>0</v>
      </c>
      <c r="BM47" s="812">
        <f t="shared" ca="1" si="34"/>
        <v>0</v>
      </c>
      <c r="BN47" s="812">
        <f t="shared" ca="1" si="34"/>
        <v>0</v>
      </c>
      <c r="BO47" s="812">
        <f t="shared" ca="1" si="34"/>
        <v>0</v>
      </c>
      <c r="BP47" s="812">
        <f t="shared" ca="1" si="34"/>
        <v>0</v>
      </c>
      <c r="BQ47" s="812">
        <f t="shared" ca="1" si="34"/>
        <v>0</v>
      </c>
      <c r="BR47" s="812">
        <f t="shared" ref="BR47:CW47" ca="1" si="35">BR46+BR42</f>
        <v>0</v>
      </c>
      <c r="BS47" s="812">
        <f t="shared" ca="1" si="35"/>
        <v>0</v>
      </c>
      <c r="BT47" s="812">
        <f t="shared" ca="1" si="35"/>
        <v>0</v>
      </c>
      <c r="BU47" s="812">
        <f t="shared" ca="1" si="35"/>
        <v>0</v>
      </c>
      <c r="BV47" s="812">
        <f t="shared" ca="1" si="35"/>
        <v>0</v>
      </c>
      <c r="BW47" s="812">
        <f t="shared" ca="1" si="35"/>
        <v>0</v>
      </c>
      <c r="BX47" s="812">
        <f t="shared" ca="1" si="35"/>
        <v>0</v>
      </c>
      <c r="BY47" s="812">
        <f t="shared" ca="1" si="35"/>
        <v>0</v>
      </c>
      <c r="BZ47" s="812">
        <f t="shared" ca="1" si="35"/>
        <v>0</v>
      </c>
      <c r="CA47" s="812">
        <f t="shared" ca="1" si="35"/>
        <v>0</v>
      </c>
      <c r="CB47" s="812">
        <f t="shared" ca="1" si="35"/>
        <v>0</v>
      </c>
      <c r="CC47" s="812">
        <f t="shared" ca="1" si="35"/>
        <v>0</v>
      </c>
      <c r="CD47" s="812">
        <f t="shared" ca="1" si="35"/>
        <v>0</v>
      </c>
      <c r="CE47" s="812">
        <f t="shared" ca="1" si="35"/>
        <v>0</v>
      </c>
      <c r="CF47" s="812">
        <f t="shared" ca="1" si="35"/>
        <v>0</v>
      </c>
      <c r="CG47" s="812">
        <f t="shared" ca="1" si="35"/>
        <v>0</v>
      </c>
      <c r="CH47" s="812">
        <f t="shared" ca="1" si="35"/>
        <v>0</v>
      </c>
      <c r="CI47" s="812">
        <f t="shared" ca="1" si="35"/>
        <v>0</v>
      </c>
      <c r="CJ47" s="812">
        <f t="shared" ca="1" si="35"/>
        <v>0</v>
      </c>
      <c r="CK47" s="812">
        <f t="shared" ca="1" si="35"/>
        <v>0</v>
      </c>
      <c r="CL47" s="812">
        <f t="shared" ca="1" si="35"/>
        <v>0</v>
      </c>
      <c r="CM47" s="812">
        <f t="shared" ca="1" si="35"/>
        <v>0</v>
      </c>
      <c r="CN47" s="812">
        <f t="shared" ca="1" si="35"/>
        <v>0</v>
      </c>
      <c r="CO47" s="812">
        <f t="shared" ca="1" si="35"/>
        <v>0</v>
      </c>
      <c r="CP47" s="812">
        <f t="shared" ca="1" si="35"/>
        <v>0</v>
      </c>
      <c r="CQ47" s="812">
        <f t="shared" ca="1" si="35"/>
        <v>0</v>
      </c>
      <c r="CR47" s="812">
        <f t="shared" ca="1" si="35"/>
        <v>0</v>
      </c>
      <c r="CS47" s="812">
        <f t="shared" ca="1" si="35"/>
        <v>0</v>
      </c>
      <c r="CT47" s="812">
        <f t="shared" ca="1" si="35"/>
        <v>0</v>
      </c>
      <c r="CU47" s="812">
        <f t="shared" ca="1" si="35"/>
        <v>0</v>
      </c>
      <c r="CV47" s="812">
        <f t="shared" ca="1" si="35"/>
        <v>0</v>
      </c>
      <c r="CW47" s="812">
        <f t="shared" ca="1" si="35"/>
        <v>0</v>
      </c>
      <c r="CX47" s="812">
        <f ca="1">CX46+CX42</f>
        <v>0</v>
      </c>
      <c r="CY47" s="812">
        <f ca="1">CY46+CY42</f>
        <v>0</v>
      </c>
      <c r="CZ47" s="812">
        <f ca="1">CZ46+CZ42</f>
        <v>0</v>
      </c>
      <c r="DA47" s="812">
        <f ca="1">DA46+DA42</f>
        <v>0</v>
      </c>
    </row>
    <row r="48" spans="1:105" ht="18" customHeight="1" x14ac:dyDescent="0.2">
      <c r="A48" s="296"/>
      <c r="B48" s="412">
        <v>29</v>
      </c>
      <c r="C48" s="810" t="s">
        <v>1194</v>
      </c>
      <c r="D48" s="382"/>
      <c r="E48" s="382"/>
      <c r="F48" s="772" t="e">
        <f ca="1">F29</f>
        <v>#NUM!</v>
      </c>
      <c r="G48" s="772" t="e">
        <f ca="1">G29</f>
        <v>#NUM!</v>
      </c>
      <c r="H48" s="772" t="e">
        <f ca="1">H29</f>
        <v>#NUM!</v>
      </c>
      <c r="I48" s="772" t="e">
        <f t="shared" ref="I48:BT48" ca="1" si="36">I29</f>
        <v>#NUM!</v>
      </c>
      <c r="J48" s="772" t="e">
        <f t="shared" ca="1" si="36"/>
        <v>#NUM!</v>
      </c>
      <c r="K48" s="772" t="e">
        <f t="shared" ca="1" si="36"/>
        <v>#NUM!</v>
      </c>
      <c r="L48" s="772" t="e">
        <f t="shared" ca="1" si="36"/>
        <v>#NUM!</v>
      </c>
      <c r="M48" s="772" t="e">
        <f t="shared" ca="1" si="36"/>
        <v>#NUM!</v>
      </c>
      <c r="N48" s="772" t="e">
        <f t="shared" ca="1" si="36"/>
        <v>#NUM!</v>
      </c>
      <c r="O48" s="772" t="e">
        <f t="shared" ca="1" si="36"/>
        <v>#NUM!</v>
      </c>
      <c r="P48" s="772" t="e">
        <f t="shared" ca="1" si="36"/>
        <v>#NUM!</v>
      </c>
      <c r="Q48" s="772" t="e">
        <f t="shared" ca="1" si="36"/>
        <v>#NUM!</v>
      </c>
      <c r="R48" s="772" t="e">
        <f t="shared" ca="1" si="36"/>
        <v>#NUM!</v>
      </c>
      <c r="S48" s="772" t="e">
        <f t="shared" ca="1" si="36"/>
        <v>#NUM!</v>
      </c>
      <c r="T48" s="772" t="e">
        <f t="shared" ca="1" si="36"/>
        <v>#NUM!</v>
      </c>
      <c r="U48" s="772" t="e">
        <f t="shared" ca="1" si="36"/>
        <v>#NUM!</v>
      </c>
      <c r="V48" s="772" t="e">
        <f t="shared" ca="1" si="36"/>
        <v>#NUM!</v>
      </c>
      <c r="W48" s="772" t="e">
        <f t="shared" ca="1" si="36"/>
        <v>#NUM!</v>
      </c>
      <c r="X48" s="772" t="e">
        <f t="shared" ca="1" si="36"/>
        <v>#NUM!</v>
      </c>
      <c r="Y48" s="772" t="e">
        <f t="shared" ca="1" si="36"/>
        <v>#NUM!</v>
      </c>
      <c r="Z48" s="772" t="e">
        <f t="shared" ca="1" si="36"/>
        <v>#NUM!</v>
      </c>
      <c r="AA48" s="772" t="e">
        <f t="shared" ca="1" si="36"/>
        <v>#NUM!</v>
      </c>
      <c r="AB48" s="772" t="e">
        <f t="shared" ca="1" si="36"/>
        <v>#NUM!</v>
      </c>
      <c r="AC48" s="772" t="e">
        <f t="shared" ca="1" si="36"/>
        <v>#NUM!</v>
      </c>
      <c r="AD48" s="772" t="e">
        <f t="shared" ca="1" si="36"/>
        <v>#NUM!</v>
      </c>
      <c r="AE48" s="772" t="e">
        <f t="shared" ca="1" si="36"/>
        <v>#NUM!</v>
      </c>
      <c r="AF48" s="772" t="e">
        <f t="shared" ca="1" si="36"/>
        <v>#NUM!</v>
      </c>
      <c r="AG48" s="772" t="e">
        <f t="shared" ca="1" si="36"/>
        <v>#NUM!</v>
      </c>
      <c r="AH48" s="772" t="e">
        <f t="shared" ca="1" si="36"/>
        <v>#NUM!</v>
      </c>
      <c r="AI48" s="772" t="e">
        <f t="shared" ca="1" si="36"/>
        <v>#NUM!</v>
      </c>
      <c r="AJ48" s="772" t="e">
        <f t="shared" ca="1" si="36"/>
        <v>#NUM!</v>
      </c>
      <c r="AK48" s="772" t="e">
        <f t="shared" ca="1" si="36"/>
        <v>#NUM!</v>
      </c>
      <c r="AL48" s="772" t="e">
        <f t="shared" ca="1" si="36"/>
        <v>#NUM!</v>
      </c>
      <c r="AM48" s="772" t="e">
        <f t="shared" ca="1" si="36"/>
        <v>#NUM!</v>
      </c>
      <c r="AN48" s="772" t="e">
        <f t="shared" ca="1" si="36"/>
        <v>#NUM!</v>
      </c>
      <c r="AO48" s="772" t="e">
        <f t="shared" ca="1" si="36"/>
        <v>#NUM!</v>
      </c>
      <c r="AP48" s="772" t="e">
        <f t="shared" ca="1" si="36"/>
        <v>#NUM!</v>
      </c>
      <c r="AQ48" s="772" t="e">
        <f t="shared" ca="1" si="36"/>
        <v>#NUM!</v>
      </c>
      <c r="AR48" s="772" t="e">
        <f t="shared" ca="1" si="36"/>
        <v>#NUM!</v>
      </c>
      <c r="AS48" s="772" t="e">
        <f t="shared" ca="1" si="36"/>
        <v>#NUM!</v>
      </c>
      <c r="AT48" s="772" t="e">
        <f t="shared" ca="1" si="36"/>
        <v>#NUM!</v>
      </c>
      <c r="AU48" s="772" t="e">
        <f t="shared" ca="1" si="36"/>
        <v>#NUM!</v>
      </c>
      <c r="AV48" s="772" t="e">
        <f t="shared" ca="1" si="36"/>
        <v>#NUM!</v>
      </c>
      <c r="AW48" s="772" t="e">
        <f t="shared" ca="1" si="36"/>
        <v>#NUM!</v>
      </c>
      <c r="AX48" s="772" t="e">
        <f t="shared" ca="1" si="36"/>
        <v>#NUM!</v>
      </c>
      <c r="AY48" s="772" t="e">
        <f t="shared" ca="1" si="36"/>
        <v>#NUM!</v>
      </c>
      <c r="AZ48" s="772" t="e">
        <f t="shared" ca="1" si="36"/>
        <v>#NUM!</v>
      </c>
      <c r="BA48" s="772" t="e">
        <f t="shared" ca="1" si="36"/>
        <v>#NUM!</v>
      </c>
      <c r="BB48" s="772" t="e">
        <f t="shared" ca="1" si="36"/>
        <v>#NUM!</v>
      </c>
      <c r="BC48" s="772" t="e">
        <f t="shared" ca="1" si="36"/>
        <v>#NUM!</v>
      </c>
      <c r="BD48" s="772" t="e">
        <f t="shared" ca="1" si="36"/>
        <v>#NUM!</v>
      </c>
      <c r="BE48" s="772" t="e">
        <f t="shared" ca="1" si="36"/>
        <v>#NUM!</v>
      </c>
      <c r="BF48" s="772" t="e">
        <f t="shared" ca="1" si="36"/>
        <v>#NUM!</v>
      </c>
      <c r="BG48" s="772" t="e">
        <f t="shared" ca="1" si="36"/>
        <v>#NUM!</v>
      </c>
      <c r="BH48" s="772" t="e">
        <f t="shared" ca="1" si="36"/>
        <v>#NUM!</v>
      </c>
      <c r="BI48" s="772" t="e">
        <f t="shared" ca="1" si="36"/>
        <v>#NUM!</v>
      </c>
      <c r="BJ48" s="772" t="e">
        <f t="shared" ca="1" si="36"/>
        <v>#NUM!</v>
      </c>
      <c r="BK48" s="772" t="e">
        <f t="shared" ca="1" si="36"/>
        <v>#NUM!</v>
      </c>
      <c r="BL48" s="772" t="e">
        <f t="shared" ca="1" si="36"/>
        <v>#NUM!</v>
      </c>
      <c r="BM48" s="772" t="e">
        <f t="shared" ca="1" si="36"/>
        <v>#NUM!</v>
      </c>
      <c r="BN48" s="772" t="e">
        <f t="shared" ca="1" si="36"/>
        <v>#NUM!</v>
      </c>
      <c r="BO48" s="772" t="e">
        <f t="shared" ca="1" si="36"/>
        <v>#NUM!</v>
      </c>
      <c r="BP48" s="772" t="e">
        <f t="shared" ca="1" si="36"/>
        <v>#NUM!</v>
      </c>
      <c r="BQ48" s="772" t="e">
        <f t="shared" ca="1" si="36"/>
        <v>#NUM!</v>
      </c>
      <c r="BR48" s="772" t="e">
        <f t="shared" ca="1" si="36"/>
        <v>#NUM!</v>
      </c>
      <c r="BS48" s="772" t="e">
        <f t="shared" ca="1" si="36"/>
        <v>#NUM!</v>
      </c>
      <c r="BT48" s="772" t="e">
        <f t="shared" ca="1" si="36"/>
        <v>#NUM!</v>
      </c>
      <c r="BU48" s="772" t="e">
        <f t="shared" ref="BU48:DA48" ca="1" si="37">BU29</f>
        <v>#NUM!</v>
      </c>
      <c r="BV48" s="772" t="e">
        <f t="shared" ca="1" si="37"/>
        <v>#NUM!</v>
      </c>
      <c r="BW48" s="772" t="e">
        <f t="shared" ca="1" si="37"/>
        <v>#NUM!</v>
      </c>
      <c r="BX48" s="772" t="e">
        <f t="shared" ca="1" si="37"/>
        <v>#NUM!</v>
      </c>
      <c r="BY48" s="772" t="e">
        <f t="shared" ca="1" si="37"/>
        <v>#NUM!</v>
      </c>
      <c r="BZ48" s="772" t="e">
        <f t="shared" ca="1" si="37"/>
        <v>#NUM!</v>
      </c>
      <c r="CA48" s="772" t="e">
        <f t="shared" ca="1" si="37"/>
        <v>#NUM!</v>
      </c>
      <c r="CB48" s="772" t="e">
        <f t="shared" ca="1" si="37"/>
        <v>#NUM!</v>
      </c>
      <c r="CC48" s="772" t="e">
        <f t="shared" ca="1" si="37"/>
        <v>#NUM!</v>
      </c>
      <c r="CD48" s="772" t="e">
        <f t="shared" ca="1" si="37"/>
        <v>#NUM!</v>
      </c>
      <c r="CE48" s="772" t="e">
        <f t="shared" ca="1" si="37"/>
        <v>#NUM!</v>
      </c>
      <c r="CF48" s="772" t="e">
        <f t="shared" ca="1" si="37"/>
        <v>#NUM!</v>
      </c>
      <c r="CG48" s="772" t="e">
        <f t="shared" ca="1" si="37"/>
        <v>#NUM!</v>
      </c>
      <c r="CH48" s="772" t="e">
        <f t="shared" ca="1" si="37"/>
        <v>#NUM!</v>
      </c>
      <c r="CI48" s="772" t="e">
        <f t="shared" ca="1" si="37"/>
        <v>#NUM!</v>
      </c>
      <c r="CJ48" s="772" t="e">
        <f t="shared" ca="1" si="37"/>
        <v>#NUM!</v>
      </c>
      <c r="CK48" s="772" t="e">
        <f t="shared" ca="1" si="37"/>
        <v>#NUM!</v>
      </c>
      <c r="CL48" s="772" t="e">
        <f t="shared" ca="1" si="37"/>
        <v>#NUM!</v>
      </c>
      <c r="CM48" s="772" t="e">
        <f t="shared" ca="1" si="37"/>
        <v>#NUM!</v>
      </c>
      <c r="CN48" s="772" t="e">
        <f t="shared" ca="1" si="37"/>
        <v>#NUM!</v>
      </c>
      <c r="CO48" s="772" t="e">
        <f t="shared" ca="1" si="37"/>
        <v>#NUM!</v>
      </c>
      <c r="CP48" s="772" t="e">
        <f t="shared" ca="1" si="37"/>
        <v>#NUM!</v>
      </c>
      <c r="CQ48" s="772" t="e">
        <f t="shared" ca="1" si="37"/>
        <v>#NUM!</v>
      </c>
      <c r="CR48" s="772" t="e">
        <f t="shared" ca="1" si="37"/>
        <v>#NUM!</v>
      </c>
      <c r="CS48" s="772" t="e">
        <f t="shared" ca="1" si="37"/>
        <v>#NUM!</v>
      </c>
      <c r="CT48" s="772" t="e">
        <f t="shared" ca="1" si="37"/>
        <v>#NUM!</v>
      </c>
      <c r="CU48" s="772" t="e">
        <f t="shared" ca="1" si="37"/>
        <v>#NUM!</v>
      </c>
      <c r="CV48" s="772" t="e">
        <f t="shared" ca="1" si="37"/>
        <v>#NUM!</v>
      </c>
      <c r="CW48" s="772" t="e">
        <f t="shared" ca="1" si="37"/>
        <v>#NUM!</v>
      </c>
      <c r="CX48" s="772" t="e">
        <f t="shared" ca="1" si="37"/>
        <v>#NUM!</v>
      </c>
      <c r="CY48" s="772" t="e">
        <f t="shared" ca="1" si="37"/>
        <v>#NUM!</v>
      </c>
      <c r="CZ48" s="772" t="e">
        <f t="shared" ca="1" si="37"/>
        <v>#NUM!</v>
      </c>
      <c r="DA48" s="772" t="e">
        <f t="shared" ca="1" si="37"/>
        <v>#NUM!</v>
      </c>
    </row>
    <row r="49" spans="1:109" ht="18" customHeight="1" thickBot="1" x14ac:dyDescent="0.25">
      <c r="A49" s="296"/>
      <c r="B49" s="412">
        <v>30</v>
      </c>
      <c r="C49" s="810" t="s">
        <v>1195</v>
      </c>
      <c r="D49" s="486"/>
      <c r="E49" s="486"/>
      <c r="F49" s="811" t="e">
        <f t="shared" ref="F49:U49" ca="1" si="38">IF(F48&gt;F46,1,0)</f>
        <v>#NUM!</v>
      </c>
      <c r="G49" s="811" t="e">
        <f t="shared" ca="1" si="38"/>
        <v>#NUM!</v>
      </c>
      <c r="H49" s="811" t="e">
        <f t="shared" ca="1" si="38"/>
        <v>#NUM!</v>
      </c>
      <c r="I49" s="811" t="e">
        <f t="shared" ca="1" si="38"/>
        <v>#NUM!</v>
      </c>
      <c r="J49" s="811" t="e">
        <f t="shared" ca="1" si="38"/>
        <v>#NUM!</v>
      </c>
      <c r="K49" s="811" t="e">
        <f t="shared" ca="1" si="38"/>
        <v>#NUM!</v>
      </c>
      <c r="L49" s="811" t="e">
        <f t="shared" ca="1" si="38"/>
        <v>#NUM!</v>
      </c>
      <c r="M49" s="811" t="e">
        <f t="shared" ca="1" si="38"/>
        <v>#NUM!</v>
      </c>
      <c r="N49" s="811" t="e">
        <f t="shared" ca="1" si="38"/>
        <v>#NUM!</v>
      </c>
      <c r="O49" s="811" t="e">
        <f t="shared" ca="1" si="38"/>
        <v>#NUM!</v>
      </c>
      <c r="P49" s="811" t="e">
        <f t="shared" ca="1" si="38"/>
        <v>#NUM!</v>
      </c>
      <c r="Q49" s="811" t="e">
        <f t="shared" ca="1" si="38"/>
        <v>#NUM!</v>
      </c>
      <c r="R49" s="811" t="e">
        <f t="shared" ca="1" si="38"/>
        <v>#NUM!</v>
      </c>
      <c r="S49" s="811" t="e">
        <f t="shared" ca="1" si="38"/>
        <v>#NUM!</v>
      </c>
      <c r="T49" s="811" t="e">
        <f t="shared" ca="1" si="38"/>
        <v>#NUM!</v>
      </c>
      <c r="U49" s="811" t="e">
        <f t="shared" ca="1" si="38"/>
        <v>#NUM!</v>
      </c>
      <c r="V49" s="811" t="e">
        <f ca="1">IF(V48&gt;V46,1,0)</f>
        <v>#NUM!</v>
      </c>
      <c r="W49" s="811" t="e">
        <f t="shared" ref="W49:CH49" ca="1" si="39">IF(W48&gt;W46,1,0)</f>
        <v>#NUM!</v>
      </c>
      <c r="X49" s="811" t="e">
        <f t="shared" ca="1" si="39"/>
        <v>#NUM!</v>
      </c>
      <c r="Y49" s="811" t="e">
        <f t="shared" ca="1" si="39"/>
        <v>#NUM!</v>
      </c>
      <c r="Z49" s="811" t="e">
        <f t="shared" ca="1" si="39"/>
        <v>#NUM!</v>
      </c>
      <c r="AA49" s="811" t="e">
        <f t="shared" ca="1" si="39"/>
        <v>#NUM!</v>
      </c>
      <c r="AB49" s="811" t="e">
        <f t="shared" ca="1" si="39"/>
        <v>#NUM!</v>
      </c>
      <c r="AC49" s="811" t="e">
        <f t="shared" ca="1" si="39"/>
        <v>#NUM!</v>
      </c>
      <c r="AD49" s="811" t="e">
        <f t="shared" ca="1" si="39"/>
        <v>#NUM!</v>
      </c>
      <c r="AE49" s="811" t="e">
        <f t="shared" ca="1" si="39"/>
        <v>#NUM!</v>
      </c>
      <c r="AF49" s="811" t="e">
        <f t="shared" ca="1" si="39"/>
        <v>#NUM!</v>
      </c>
      <c r="AG49" s="811" t="e">
        <f t="shared" ca="1" si="39"/>
        <v>#NUM!</v>
      </c>
      <c r="AH49" s="811" t="e">
        <f t="shared" ca="1" si="39"/>
        <v>#NUM!</v>
      </c>
      <c r="AI49" s="811" t="e">
        <f t="shared" ca="1" si="39"/>
        <v>#NUM!</v>
      </c>
      <c r="AJ49" s="811" t="e">
        <f t="shared" ca="1" si="39"/>
        <v>#NUM!</v>
      </c>
      <c r="AK49" s="811" t="e">
        <f t="shared" ca="1" si="39"/>
        <v>#NUM!</v>
      </c>
      <c r="AL49" s="811" t="e">
        <f t="shared" ca="1" si="39"/>
        <v>#NUM!</v>
      </c>
      <c r="AM49" s="811" t="e">
        <f t="shared" ca="1" si="39"/>
        <v>#NUM!</v>
      </c>
      <c r="AN49" s="811" t="e">
        <f t="shared" ca="1" si="39"/>
        <v>#NUM!</v>
      </c>
      <c r="AO49" s="811" t="e">
        <f t="shared" ca="1" si="39"/>
        <v>#NUM!</v>
      </c>
      <c r="AP49" s="811" t="e">
        <f t="shared" ca="1" si="39"/>
        <v>#NUM!</v>
      </c>
      <c r="AQ49" s="811" t="e">
        <f t="shared" ca="1" si="39"/>
        <v>#NUM!</v>
      </c>
      <c r="AR49" s="811" t="e">
        <f t="shared" ca="1" si="39"/>
        <v>#NUM!</v>
      </c>
      <c r="AS49" s="811" t="e">
        <f t="shared" ca="1" si="39"/>
        <v>#NUM!</v>
      </c>
      <c r="AT49" s="811" t="e">
        <f t="shared" ca="1" si="39"/>
        <v>#NUM!</v>
      </c>
      <c r="AU49" s="811" t="e">
        <f t="shared" ca="1" si="39"/>
        <v>#NUM!</v>
      </c>
      <c r="AV49" s="811" t="e">
        <f t="shared" ca="1" si="39"/>
        <v>#NUM!</v>
      </c>
      <c r="AW49" s="811" t="e">
        <f t="shared" ca="1" si="39"/>
        <v>#NUM!</v>
      </c>
      <c r="AX49" s="811" t="e">
        <f t="shared" ca="1" si="39"/>
        <v>#NUM!</v>
      </c>
      <c r="AY49" s="811" t="e">
        <f t="shared" ca="1" si="39"/>
        <v>#NUM!</v>
      </c>
      <c r="AZ49" s="811" t="e">
        <f t="shared" ca="1" si="39"/>
        <v>#NUM!</v>
      </c>
      <c r="BA49" s="811" t="e">
        <f t="shared" ca="1" si="39"/>
        <v>#NUM!</v>
      </c>
      <c r="BB49" s="811" t="e">
        <f t="shared" ca="1" si="39"/>
        <v>#NUM!</v>
      </c>
      <c r="BC49" s="811" t="e">
        <f t="shared" ca="1" si="39"/>
        <v>#NUM!</v>
      </c>
      <c r="BD49" s="811" t="e">
        <f t="shared" ca="1" si="39"/>
        <v>#NUM!</v>
      </c>
      <c r="BE49" s="811" t="e">
        <f t="shared" ca="1" si="39"/>
        <v>#NUM!</v>
      </c>
      <c r="BF49" s="811" t="e">
        <f t="shared" ca="1" si="39"/>
        <v>#NUM!</v>
      </c>
      <c r="BG49" s="811" t="e">
        <f t="shared" ca="1" si="39"/>
        <v>#NUM!</v>
      </c>
      <c r="BH49" s="811" t="e">
        <f t="shared" ca="1" si="39"/>
        <v>#NUM!</v>
      </c>
      <c r="BI49" s="811" t="e">
        <f t="shared" ca="1" si="39"/>
        <v>#NUM!</v>
      </c>
      <c r="BJ49" s="811" t="e">
        <f t="shared" ca="1" si="39"/>
        <v>#NUM!</v>
      </c>
      <c r="BK49" s="811" t="e">
        <f t="shared" ca="1" si="39"/>
        <v>#NUM!</v>
      </c>
      <c r="BL49" s="811" t="e">
        <f t="shared" ca="1" si="39"/>
        <v>#NUM!</v>
      </c>
      <c r="BM49" s="811" t="e">
        <f t="shared" ca="1" si="39"/>
        <v>#NUM!</v>
      </c>
      <c r="BN49" s="811" t="e">
        <f t="shared" ca="1" si="39"/>
        <v>#NUM!</v>
      </c>
      <c r="BO49" s="811" t="e">
        <f t="shared" ca="1" si="39"/>
        <v>#NUM!</v>
      </c>
      <c r="BP49" s="811" t="e">
        <f t="shared" ca="1" si="39"/>
        <v>#NUM!</v>
      </c>
      <c r="BQ49" s="811" t="e">
        <f t="shared" ca="1" si="39"/>
        <v>#NUM!</v>
      </c>
      <c r="BR49" s="811" t="e">
        <f t="shared" ca="1" si="39"/>
        <v>#NUM!</v>
      </c>
      <c r="BS49" s="811" t="e">
        <f t="shared" ca="1" si="39"/>
        <v>#NUM!</v>
      </c>
      <c r="BT49" s="811" t="e">
        <f t="shared" ca="1" si="39"/>
        <v>#NUM!</v>
      </c>
      <c r="BU49" s="811" t="e">
        <f t="shared" ca="1" si="39"/>
        <v>#NUM!</v>
      </c>
      <c r="BV49" s="811" t="e">
        <f t="shared" ca="1" si="39"/>
        <v>#NUM!</v>
      </c>
      <c r="BW49" s="811" t="e">
        <f t="shared" ca="1" si="39"/>
        <v>#NUM!</v>
      </c>
      <c r="BX49" s="811" t="e">
        <f t="shared" ca="1" si="39"/>
        <v>#NUM!</v>
      </c>
      <c r="BY49" s="811" t="e">
        <f t="shared" ca="1" si="39"/>
        <v>#NUM!</v>
      </c>
      <c r="BZ49" s="811" t="e">
        <f t="shared" ca="1" si="39"/>
        <v>#NUM!</v>
      </c>
      <c r="CA49" s="811" t="e">
        <f t="shared" ca="1" si="39"/>
        <v>#NUM!</v>
      </c>
      <c r="CB49" s="811" t="e">
        <f t="shared" ca="1" si="39"/>
        <v>#NUM!</v>
      </c>
      <c r="CC49" s="811" t="e">
        <f t="shared" ca="1" si="39"/>
        <v>#NUM!</v>
      </c>
      <c r="CD49" s="811" t="e">
        <f t="shared" ca="1" si="39"/>
        <v>#NUM!</v>
      </c>
      <c r="CE49" s="811" t="e">
        <f t="shared" ca="1" si="39"/>
        <v>#NUM!</v>
      </c>
      <c r="CF49" s="811" t="e">
        <f t="shared" ca="1" si="39"/>
        <v>#NUM!</v>
      </c>
      <c r="CG49" s="811" t="e">
        <f t="shared" ca="1" si="39"/>
        <v>#NUM!</v>
      </c>
      <c r="CH49" s="811" t="e">
        <f t="shared" ca="1" si="39"/>
        <v>#NUM!</v>
      </c>
      <c r="CI49" s="811" t="e">
        <f t="shared" ref="CI49:DA49" ca="1" si="40">IF(CI48&gt;CI46,1,0)</f>
        <v>#NUM!</v>
      </c>
      <c r="CJ49" s="811" t="e">
        <f t="shared" ca="1" si="40"/>
        <v>#NUM!</v>
      </c>
      <c r="CK49" s="811" t="e">
        <f t="shared" ca="1" si="40"/>
        <v>#NUM!</v>
      </c>
      <c r="CL49" s="811" t="e">
        <f t="shared" ca="1" si="40"/>
        <v>#NUM!</v>
      </c>
      <c r="CM49" s="811" t="e">
        <f t="shared" ca="1" si="40"/>
        <v>#NUM!</v>
      </c>
      <c r="CN49" s="811" t="e">
        <f t="shared" ca="1" si="40"/>
        <v>#NUM!</v>
      </c>
      <c r="CO49" s="811" t="e">
        <f t="shared" ca="1" si="40"/>
        <v>#NUM!</v>
      </c>
      <c r="CP49" s="811" t="e">
        <f t="shared" ca="1" si="40"/>
        <v>#NUM!</v>
      </c>
      <c r="CQ49" s="811" t="e">
        <f t="shared" ca="1" si="40"/>
        <v>#NUM!</v>
      </c>
      <c r="CR49" s="811" t="e">
        <f t="shared" ca="1" si="40"/>
        <v>#NUM!</v>
      </c>
      <c r="CS49" s="811" t="e">
        <f t="shared" ca="1" si="40"/>
        <v>#NUM!</v>
      </c>
      <c r="CT49" s="811" t="e">
        <f t="shared" ca="1" si="40"/>
        <v>#NUM!</v>
      </c>
      <c r="CU49" s="811" t="e">
        <f t="shared" ca="1" si="40"/>
        <v>#NUM!</v>
      </c>
      <c r="CV49" s="811" t="e">
        <f t="shared" ca="1" si="40"/>
        <v>#NUM!</v>
      </c>
      <c r="CW49" s="811" t="e">
        <f t="shared" ca="1" si="40"/>
        <v>#NUM!</v>
      </c>
      <c r="CX49" s="811" t="e">
        <f t="shared" ca="1" si="40"/>
        <v>#NUM!</v>
      </c>
      <c r="CY49" s="811" t="e">
        <f t="shared" ca="1" si="40"/>
        <v>#NUM!</v>
      </c>
      <c r="CZ49" s="811" t="e">
        <f t="shared" ca="1" si="40"/>
        <v>#NUM!</v>
      </c>
      <c r="DA49" s="811" t="e">
        <f t="shared" ca="1" si="40"/>
        <v>#NUM!</v>
      </c>
    </row>
    <row r="50" spans="1:109" ht="18" customHeight="1" thickBot="1" x14ac:dyDescent="0.25">
      <c r="A50" s="296"/>
      <c r="B50" s="412">
        <v>31</v>
      </c>
      <c r="C50" s="810" t="s">
        <v>1196</v>
      </c>
      <c r="D50" s="813" t="e">
        <f ca="1">MAX(F50:DA50)</f>
        <v>#NUM!</v>
      </c>
      <c r="E50" s="505" t="s">
        <v>1182</v>
      </c>
      <c r="F50" s="811" t="e">
        <f t="shared" ref="F50:BQ50" ca="1" si="41">IF(AND(F49=0,G49=1),F40+(F46-F48)/(G48-F48-G46+F46),0)</f>
        <v>#NUM!</v>
      </c>
      <c r="G50" s="811" t="e">
        <f ca="1">IF(AND(G49=0,H49=1),G40+(G46-G48)/(H48-G48-H46+G46),0)</f>
        <v>#NUM!</v>
      </c>
      <c r="H50" s="811" t="e">
        <f t="shared" ca="1" si="41"/>
        <v>#NUM!</v>
      </c>
      <c r="I50" s="811" t="e">
        <f t="shared" ca="1" si="41"/>
        <v>#NUM!</v>
      </c>
      <c r="J50" s="811" t="e">
        <f t="shared" ca="1" si="41"/>
        <v>#NUM!</v>
      </c>
      <c r="K50" s="811" t="e">
        <f t="shared" ca="1" si="41"/>
        <v>#NUM!</v>
      </c>
      <c r="L50" s="811" t="e">
        <f t="shared" ca="1" si="41"/>
        <v>#NUM!</v>
      </c>
      <c r="M50" s="811" t="e">
        <f t="shared" ca="1" si="41"/>
        <v>#NUM!</v>
      </c>
      <c r="N50" s="811" t="e">
        <f t="shared" ca="1" si="41"/>
        <v>#NUM!</v>
      </c>
      <c r="O50" s="811" t="e">
        <f t="shared" ca="1" si="41"/>
        <v>#NUM!</v>
      </c>
      <c r="P50" s="811" t="e">
        <f t="shared" ca="1" si="41"/>
        <v>#NUM!</v>
      </c>
      <c r="Q50" s="811" t="e">
        <f ca="1">IF(AND(Q49=0,R49=1),Q40+(Q46-Q48)/(R48-Q48-R46+Q46),0)</f>
        <v>#NUM!</v>
      </c>
      <c r="R50" s="811" t="e">
        <f t="shared" ca="1" si="41"/>
        <v>#NUM!</v>
      </c>
      <c r="S50" s="811" t="e">
        <f t="shared" ca="1" si="41"/>
        <v>#NUM!</v>
      </c>
      <c r="T50" s="811" t="e">
        <f t="shared" ca="1" si="41"/>
        <v>#NUM!</v>
      </c>
      <c r="U50" s="811" t="e">
        <f t="shared" ca="1" si="41"/>
        <v>#NUM!</v>
      </c>
      <c r="V50" s="811" t="e">
        <f t="shared" ca="1" si="41"/>
        <v>#NUM!</v>
      </c>
      <c r="W50" s="811" t="e">
        <f t="shared" ca="1" si="41"/>
        <v>#NUM!</v>
      </c>
      <c r="X50" s="811" t="e">
        <f t="shared" ca="1" si="41"/>
        <v>#NUM!</v>
      </c>
      <c r="Y50" s="811" t="e">
        <f t="shared" ca="1" si="41"/>
        <v>#NUM!</v>
      </c>
      <c r="Z50" s="811" t="e">
        <f t="shared" ca="1" si="41"/>
        <v>#NUM!</v>
      </c>
      <c r="AA50" s="811" t="e">
        <f t="shared" ca="1" si="41"/>
        <v>#NUM!</v>
      </c>
      <c r="AB50" s="811" t="e">
        <f t="shared" ca="1" si="41"/>
        <v>#NUM!</v>
      </c>
      <c r="AC50" s="811" t="e">
        <f t="shared" ca="1" si="41"/>
        <v>#NUM!</v>
      </c>
      <c r="AD50" s="811" t="e">
        <f t="shared" ca="1" si="41"/>
        <v>#NUM!</v>
      </c>
      <c r="AE50" s="811" t="e">
        <f t="shared" ca="1" si="41"/>
        <v>#NUM!</v>
      </c>
      <c r="AF50" s="811" t="e">
        <f t="shared" ca="1" si="41"/>
        <v>#NUM!</v>
      </c>
      <c r="AG50" s="811" t="e">
        <f t="shared" ca="1" si="41"/>
        <v>#NUM!</v>
      </c>
      <c r="AH50" s="811" t="e">
        <f t="shared" ca="1" si="41"/>
        <v>#NUM!</v>
      </c>
      <c r="AI50" s="811" t="e">
        <f t="shared" ca="1" si="41"/>
        <v>#NUM!</v>
      </c>
      <c r="AJ50" s="811" t="e">
        <f t="shared" ca="1" si="41"/>
        <v>#NUM!</v>
      </c>
      <c r="AK50" s="811" t="e">
        <f t="shared" ca="1" si="41"/>
        <v>#NUM!</v>
      </c>
      <c r="AL50" s="811" t="e">
        <f t="shared" ca="1" si="41"/>
        <v>#NUM!</v>
      </c>
      <c r="AM50" s="811" t="e">
        <f t="shared" ca="1" si="41"/>
        <v>#NUM!</v>
      </c>
      <c r="AN50" s="811" t="e">
        <f t="shared" ca="1" si="41"/>
        <v>#NUM!</v>
      </c>
      <c r="AO50" s="811" t="e">
        <f t="shared" ca="1" si="41"/>
        <v>#NUM!</v>
      </c>
      <c r="AP50" s="811" t="e">
        <f t="shared" ca="1" si="41"/>
        <v>#NUM!</v>
      </c>
      <c r="AQ50" s="811" t="e">
        <f t="shared" ca="1" si="41"/>
        <v>#NUM!</v>
      </c>
      <c r="AR50" s="811" t="e">
        <f t="shared" ca="1" si="41"/>
        <v>#NUM!</v>
      </c>
      <c r="AS50" s="811" t="e">
        <f t="shared" ca="1" si="41"/>
        <v>#NUM!</v>
      </c>
      <c r="AT50" s="811" t="e">
        <f t="shared" ca="1" si="41"/>
        <v>#NUM!</v>
      </c>
      <c r="AU50" s="811" t="e">
        <f t="shared" ca="1" si="41"/>
        <v>#NUM!</v>
      </c>
      <c r="AV50" s="811" t="e">
        <f t="shared" ca="1" si="41"/>
        <v>#NUM!</v>
      </c>
      <c r="AW50" s="811" t="e">
        <f t="shared" ca="1" si="41"/>
        <v>#NUM!</v>
      </c>
      <c r="AX50" s="811" t="e">
        <f t="shared" ca="1" si="41"/>
        <v>#NUM!</v>
      </c>
      <c r="AY50" s="811" t="e">
        <f t="shared" ca="1" si="41"/>
        <v>#NUM!</v>
      </c>
      <c r="AZ50" s="811" t="e">
        <f t="shared" ca="1" si="41"/>
        <v>#NUM!</v>
      </c>
      <c r="BA50" s="811" t="e">
        <f t="shared" ca="1" si="41"/>
        <v>#NUM!</v>
      </c>
      <c r="BB50" s="811" t="e">
        <f t="shared" ca="1" si="41"/>
        <v>#NUM!</v>
      </c>
      <c r="BC50" s="811" t="e">
        <f t="shared" ca="1" si="41"/>
        <v>#NUM!</v>
      </c>
      <c r="BD50" s="811" t="e">
        <f t="shared" ca="1" si="41"/>
        <v>#NUM!</v>
      </c>
      <c r="BE50" s="811" t="e">
        <f t="shared" ca="1" si="41"/>
        <v>#NUM!</v>
      </c>
      <c r="BF50" s="811" t="e">
        <f t="shared" ca="1" si="41"/>
        <v>#NUM!</v>
      </c>
      <c r="BG50" s="811" t="e">
        <f t="shared" ca="1" si="41"/>
        <v>#NUM!</v>
      </c>
      <c r="BH50" s="811" t="e">
        <f t="shared" ca="1" si="41"/>
        <v>#NUM!</v>
      </c>
      <c r="BI50" s="811" t="e">
        <f t="shared" ca="1" si="41"/>
        <v>#NUM!</v>
      </c>
      <c r="BJ50" s="811" t="e">
        <f t="shared" ca="1" si="41"/>
        <v>#NUM!</v>
      </c>
      <c r="BK50" s="811" t="e">
        <f t="shared" ca="1" si="41"/>
        <v>#NUM!</v>
      </c>
      <c r="BL50" s="811" t="e">
        <f t="shared" ca="1" si="41"/>
        <v>#NUM!</v>
      </c>
      <c r="BM50" s="811" t="e">
        <f t="shared" ca="1" si="41"/>
        <v>#NUM!</v>
      </c>
      <c r="BN50" s="811" t="e">
        <f t="shared" ca="1" si="41"/>
        <v>#NUM!</v>
      </c>
      <c r="BO50" s="811" t="e">
        <f t="shared" ca="1" si="41"/>
        <v>#NUM!</v>
      </c>
      <c r="BP50" s="811" t="e">
        <f t="shared" ca="1" si="41"/>
        <v>#NUM!</v>
      </c>
      <c r="BQ50" s="811" t="e">
        <f t="shared" ca="1" si="41"/>
        <v>#NUM!</v>
      </c>
      <c r="BR50" s="811" t="e">
        <f t="shared" ref="BR50:CW50" ca="1" si="42">IF(AND(BR49=0,BS49=1),BR40+(BR46-BR48)/(BS48-BR48-BS46+BR46),0)</f>
        <v>#NUM!</v>
      </c>
      <c r="BS50" s="811" t="e">
        <f t="shared" ca="1" si="42"/>
        <v>#NUM!</v>
      </c>
      <c r="BT50" s="811" t="e">
        <f t="shared" ca="1" si="42"/>
        <v>#NUM!</v>
      </c>
      <c r="BU50" s="811" t="e">
        <f t="shared" ca="1" si="42"/>
        <v>#NUM!</v>
      </c>
      <c r="BV50" s="811" t="e">
        <f t="shared" ca="1" si="42"/>
        <v>#NUM!</v>
      </c>
      <c r="BW50" s="811" t="e">
        <f t="shared" ca="1" si="42"/>
        <v>#NUM!</v>
      </c>
      <c r="BX50" s="811" t="e">
        <f t="shared" ca="1" si="42"/>
        <v>#NUM!</v>
      </c>
      <c r="BY50" s="811" t="e">
        <f t="shared" ca="1" si="42"/>
        <v>#NUM!</v>
      </c>
      <c r="BZ50" s="811" t="e">
        <f t="shared" ca="1" si="42"/>
        <v>#NUM!</v>
      </c>
      <c r="CA50" s="811" t="e">
        <f t="shared" ca="1" si="42"/>
        <v>#NUM!</v>
      </c>
      <c r="CB50" s="811" t="e">
        <f t="shared" ca="1" si="42"/>
        <v>#NUM!</v>
      </c>
      <c r="CC50" s="811" t="e">
        <f t="shared" ca="1" si="42"/>
        <v>#NUM!</v>
      </c>
      <c r="CD50" s="811" t="e">
        <f t="shared" ca="1" si="42"/>
        <v>#NUM!</v>
      </c>
      <c r="CE50" s="811" t="e">
        <f t="shared" ca="1" si="42"/>
        <v>#NUM!</v>
      </c>
      <c r="CF50" s="811" t="e">
        <f t="shared" ca="1" si="42"/>
        <v>#NUM!</v>
      </c>
      <c r="CG50" s="811" t="e">
        <f t="shared" ca="1" si="42"/>
        <v>#NUM!</v>
      </c>
      <c r="CH50" s="811" t="e">
        <f t="shared" ca="1" si="42"/>
        <v>#NUM!</v>
      </c>
      <c r="CI50" s="811" t="e">
        <f t="shared" ca="1" si="42"/>
        <v>#NUM!</v>
      </c>
      <c r="CJ50" s="811" t="e">
        <f t="shared" ca="1" si="42"/>
        <v>#NUM!</v>
      </c>
      <c r="CK50" s="811" t="e">
        <f t="shared" ca="1" si="42"/>
        <v>#NUM!</v>
      </c>
      <c r="CL50" s="811" t="e">
        <f t="shared" ca="1" si="42"/>
        <v>#NUM!</v>
      </c>
      <c r="CM50" s="811" t="e">
        <f t="shared" ca="1" si="42"/>
        <v>#NUM!</v>
      </c>
      <c r="CN50" s="811" t="e">
        <f t="shared" ca="1" si="42"/>
        <v>#NUM!</v>
      </c>
      <c r="CO50" s="811" t="e">
        <f t="shared" ca="1" si="42"/>
        <v>#NUM!</v>
      </c>
      <c r="CP50" s="811" t="e">
        <f t="shared" ca="1" si="42"/>
        <v>#NUM!</v>
      </c>
      <c r="CQ50" s="811" t="e">
        <f t="shared" ca="1" si="42"/>
        <v>#NUM!</v>
      </c>
      <c r="CR50" s="811" t="e">
        <f t="shared" ca="1" si="42"/>
        <v>#NUM!</v>
      </c>
      <c r="CS50" s="811" t="e">
        <f t="shared" ca="1" si="42"/>
        <v>#NUM!</v>
      </c>
      <c r="CT50" s="811" t="e">
        <f t="shared" ca="1" si="42"/>
        <v>#NUM!</v>
      </c>
      <c r="CU50" s="811" t="e">
        <f t="shared" ca="1" si="42"/>
        <v>#NUM!</v>
      </c>
      <c r="CV50" s="811" t="e">
        <f t="shared" ca="1" si="42"/>
        <v>#NUM!</v>
      </c>
      <c r="CW50" s="811" t="e">
        <f t="shared" ca="1" si="42"/>
        <v>#NUM!</v>
      </c>
      <c r="CX50" s="811" t="e">
        <f ca="1">IF(AND(CX49=0,CY49=1),CX40+(CX46-CX48)/(CY48-CX48-CY46+CX46),0)</f>
        <v>#NUM!</v>
      </c>
      <c r="CY50" s="811" t="e">
        <f ca="1">IF(AND(CY49=0,CZ49=1),CY40+(CY46-CY48)/(CZ48-CY48-CZ46+CY46),0)</f>
        <v>#NUM!</v>
      </c>
      <c r="CZ50" s="811" t="e">
        <f ca="1">IF(AND(CZ49=0,DA49=1),CZ40+(CZ46-CZ48)/(DA48-CZ48-DA46+CZ46),0)</f>
        <v>#NUM!</v>
      </c>
      <c r="DA50" s="811" t="e">
        <f ca="1">IF(AND(DA49=0,DB49=1),DA40+(DA46-DA48)/(DB48-DA48-DB46+DA46),0)</f>
        <v>#NUM!</v>
      </c>
    </row>
    <row r="51" spans="1:109" ht="18" customHeight="1" thickBot="1" x14ac:dyDescent="0.25">
      <c r="A51" s="296"/>
      <c r="B51" s="412">
        <v>32</v>
      </c>
      <c r="C51" s="810" t="s">
        <v>1197</v>
      </c>
      <c r="D51" s="513"/>
      <c r="E51" s="513"/>
      <c r="F51" s="811" t="e">
        <f t="shared" ref="F51:BQ51" ca="1" si="43">IF(F48&gt;F47,1,0)</f>
        <v>#NUM!</v>
      </c>
      <c r="G51" s="811" t="e">
        <f t="shared" ca="1" si="43"/>
        <v>#NUM!</v>
      </c>
      <c r="H51" s="811" t="e">
        <f t="shared" ca="1" si="43"/>
        <v>#NUM!</v>
      </c>
      <c r="I51" s="811" t="e">
        <f t="shared" ca="1" si="43"/>
        <v>#NUM!</v>
      </c>
      <c r="J51" s="811" t="e">
        <f t="shared" ca="1" si="43"/>
        <v>#NUM!</v>
      </c>
      <c r="K51" s="811" t="e">
        <f t="shared" ca="1" si="43"/>
        <v>#NUM!</v>
      </c>
      <c r="L51" s="811" t="e">
        <f t="shared" ca="1" si="43"/>
        <v>#NUM!</v>
      </c>
      <c r="M51" s="811" t="e">
        <f t="shared" ca="1" si="43"/>
        <v>#NUM!</v>
      </c>
      <c r="N51" s="811" t="e">
        <f t="shared" ca="1" si="43"/>
        <v>#NUM!</v>
      </c>
      <c r="O51" s="811" t="e">
        <f t="shared" ca="1" si="43"/>
        <v>#NUM!</v>
      </c>
      <c r="P51" s="811" t="e">
        <f t="shared" ca="1" si="43"/>
        <v>#NUM!</v>
      </c>
      <c r="Q51" s="811" t="e">
        <f t="shared" ca="1" si="43"/>
        <v>#NUM!</v>
      </c>
      <c r="R51" s="811" t="e">
        <f t="shared" ca="1" si="43"/>
        <v>#NUM!</v>
      </c>
      <c r="S51" s="811" t="e">
        <f t="shared" ca="1" si="43"/>
        <v>#NUM!</v>
      </c>
      <c r="T51" s="811" t="e">
        <f t="shared" ca="1" si="43"/>
        <v>#NUM!</v>
      </c>
      <c r="U51" s="811" t="e">
        <f t="shared" ca="1" si="43"/>
        <v>#NUM!</v>
      </c>
      <c r="V51" s="811" t="e">
        <f t="shared" ca="1" si="43"/>
        <v>#NUM!</v>
      </c>
      <c r="W51" s="811" t="e">
        <f t="shared" ca="1" si="43"/>
        <v>#NUM!</v>
      </c>
      <c r="X51" s="811" t="e">
        <f t="shared" ca="1" si="43"/>
        <v>#NUM!</v>
      </c>
      <c r="Y51" s="811" t="e">
        <f t="shared" ca="1" si="43"/>
        <v>#NUM!</v>
      </c>
      <c r="Z51" s="811" t="e">
        <f t="shared" ca="1" si="43"/>
        <v>#NUM!</v>
      </c>
      <c r="AA51" s="811" t="e">
        <f t="shared" ca="1" si="43"/>
        <v>#NUM!</v>
      </c>
      <c r="AB51" s="811" t="e">
        <f t="shared" ca="1" si="43"/>
        <v>#NUM!</v>
      </c>
      <c r="AC51" s="811" t="e">
        <f t="shared" ca="1" si="43"/>
        <v>#NUM!</v>
      </c>
      <c r="AD51" s="811" t="e">
        <f t="shared" ca="1" si="43"/>
        <v>#NUM!</v>
      </c>
      <c r="AE51" s="811" t="e">
        <f t="shared" ca="1" si="43"/>
        <v>#NUM!</v>
      </c>
      <c r="AF51" s="811" t="e">
        <f t="shared" ca="1" si="43"/>
        <v>#NUM!</v>
      </c>
      <c r="AG51" s="811" t="e">
        <f t="shared" ca="1" si="43"/>
        <v>#NUM!</v>
      </c>
      <c r="AH51" s="811" t="e">
        <f t="shared" ca="1" si="43"/>
        <v>#NUM!</v>
      </c>
      <c r="AI51" s="811" t="e">
        <f t="shared" ca="1" si="43"/>
        <v>#NUM!</v>
      </c>
      <c r="AJ51" s="811" t="e">
        <f t="shared" ca="1" si="43"/>
        <v>#NUM!</v>
      </c>
      <c r="AK51" s="811" t="e">
        <f t="shared" ca="1" si="43"/>
        <v>#NUM!</v>
      </c>
      <c r="AL51" s="811" t="e">
        <f t="shared" ca="1" si="43"/>
        <v>#NUM!</v>
      </c>
      <c r="AM51" s="811" t="e">
        <f t="shared" ca="1" si="43"/>
        <v>#NUM!</v>
      </c>
      <c r="AN51" s="811" t="e">
        <f t="shared" ca="1" si="43"/>
        <v>#NUM!</v>
      </c>
      <c r="AO51" s="811" t="e">
        <f t="shared" ca="1" si="43"/>
        <v>#NUM!</v>
      </c>
      <c r="AP51" s="811" t="e">
        <f t="shared" ca="1" si="43"/>
        <v>#NUM!</v>
      </c>
      <c r="AQ51" s="811" t="e">
        <f t="shared" ca="1" si="43"/>
        <v>#NUM!</v>
      </c>
      <c r="AR51" s="811" t="e">
        <f t="shared" ca="1" si="43"/>
        <v>#NUM!</v>
      </c>
      <c r="AS51" s="811" t="e">
        <f t="shared" ca="1" si="43"/>
        <v>#NUM!</v>
      </c>
      <c r="AT51" s="811" t="e">
        <f t="shared" ca="1" si="43"/>
        <v>#NUM!</v>
      </c>
      <c r="AU51" s="811" t="e">
        <f t="shared" ca="1" si="43"/>
        <v>#NUM!</v>
      </c>
      <c r="AV51" s="811" t="e">
        <f t="shared" ca="1" si="43"/>
        <v>#NUM!</v>
      </c>
      <c r="AW51" s="811" t="e">
        <f t="shared" ca="1" si="43"/>
        <v>#NUM!</v>
      </c>
      <c r="AX51" s="811" t="e">
        <f t="shared" ca="1" si="43"/>
        <v>#NUM!</v>
      </c>
      <c r="AY51" s="811" t="e">
        <f t="shared" ca="1" si="43"/>
        <v>#NUM!</v>
      </c>
      <c r="AZ51" s="811" t="e">
        <f t="shared" ca="1" si="43"/>
        <v>#NUM!</v>
      </c>
      <c r="BA51" s="811" t="e">
        <f t="shared" ca="1" si="43"/>
        <v>#NUM!</v>
      </c>
      <c r="BB51" s="811" t="e">
        <f t="shared" ca="1" si="43"/>
        <v>#NUM!</v>
      </c>
      <c r="BC51" s="811" t="e">
        <f t="shared" ca="1" si="43"/>
        <v>#NUM!</v>
      </c>
      <c r="BD51" s="811" t="e">
        <f t="shared" ca="1" si="43"/>
        <v>#NUM!</v>
      </c>
      <c r="BE51" s="811" t="e">
        <f t="shared" ca="1" si="43"/>
        <v>#NUM!</v>
      </c>
      <c r="BF51" s="811" t="e">
        <f t="shared" ca="1" si="43"/>
        <v>#NUM!</v>
      </c>
      <c r="BG51" s="811" t="e">
        <f t="shared" ca="1" si="43"/>
        <v>#NUM!</v>
      </c>
      <c r="BH51" s="811" t="e">
        <f t="shared" ca="1" si="43"/>
        <v>#NUM!</v>
      </c>
      <c r="BI51" s="811" t="e">
        <f t="shared" ca="1" si="43"/>
        <v>#NUM!</v>
      </c>
      <c r="BJ51" s="811" t="e">
        <f t="shared" ca="1" si="43"/>
        <v>#NUM!</v>
      </c>
      <c r="BK51" s="811" t="e">
        <f t="shared" ca="1" si="43"/>
        <v>#NUM!</v>
      </c>
      <c r="BL51" s="811" t="e">
        <f t="shared" ca="1" si="43"/>
        <v>#NUM!</v>
      </c>
      <c r="BM51" s="811" t="e">
        <f t="shared" ca="1" si="43"/>
        <v>#NUM!</v>
      </c>
      <c r="BN51" s="811" t="e">
        <f t="shared" ca="1" si="43"/>
        <v>#NUM!</v>
      </c>
      <c r="BO51" s="811" t="e">
        <f t="shared" ca="1" si="43"/>
        <v>#NUM!</v>
      </c>
      <c r="BP51" s="811" t="e">
        <f t="shared" ca="1" si="43"/>
        <v>#NUM!</v>
      </c>
      <c r="BQ51" s="811" t="e">
        <f t="shared" ca="1" si="43"/>
        <v>#NUM!</v>
      </c>
      <c r="BR51" s="811" t="e">
        <f t="shared" ref="BR51:DA51" ca="1" si="44">IF(BR48&gt;BR47,1,0)</f>
        <v>#NUM!</v>
      </c>
      <c r="BS51" s="811" t="e">
        <f t="shared" ca="1" si="44"/>
        <v>#NUM!</v>
      </c>
      <c r="BT51" s="811" t="e">
        <f t="shared" ca="1" si="44"/>
        <v>#NUM!</v>
      </c>
      <c r="BU51" s="811" t="e">
        <f t="shared" ca="1" si="44"/>
        <v>#NUM!</v>
      </c>
      <c r="BV51" s="811" t="e">
        <f t="shared" ca="1" si="44"/>
        <v>#NUM!</v>
      </c>
      <c r="BW51" s="811" t="e">
        <f t="shared" ca="1" si="44"/>
        <v>#NUM!</v>
      </c>
      <c r="BX51" s="811" t="e">
        <f t="shared" ca="1" si="44"/>
        <v>#NUM!</v>
      </c>
      <c r="BY51" s="811" t="e">
        <f t="shared" ca="1" si="44"/>
        <v>#NUM!</v>
      </c>
      <c r="BZ51" s="811" t="e">
        <f t="shared" ca="1" si="44"/>
        <v>#NUM!</v>
      </c>
      <c r="CA51" s="811" t="e">
        <f t="shared" ca="1" si="44"/>
        <v>#NUM!</v>
      </c>
      <c r="CB51" s="811" t="e">
        <f t="shared" ca="1" si="44"/>
        <v>#NUM!</v>
      </c>
      <c r="CC51" s="811" t="e">
        <f t="shared" ca="1" si="44"/>
        <v>#NUM!</v>
      </c>
      <c r="CD51" s="811" t="e">
        <f t="shared" ca="1" si="44"/>
        <v>#NUM!</v>
      </c>
      <c r="CE51" s="811" t="e">
        <f t="shared" ca="1" si="44"/>
        <v>#NUM!</v>
      </c>
      <c r="CF51" s="811" t="e">
        <f t="shared" ca="1" si="44"/>
        <v>#NUM!</v>
      </c>
      <c r="CG51" s="811" t="e">
        <f t="shared" ca="1" si="44"/>
        <v>#NUM!</v>
      </c>
      <c r="CH51" s="811" t="e">
        <f t="shared" ca="1" si="44"/>
        <v>#NUM!</v>
      </c>
      <c r="CI51" s="811" t="e">
        <f t="shared" ca="1" si="44"/>
        <v>#NUM!</v>
      </c>
      <c r="CJ51" s="811" t="e">
        <f t="shared" ca="1" si="44"/>
        <v>#NUM!</v>
      </c>
      <c r="CK51" s="811" t="e">
        <f t="shared" ca="1" si="44"/>
        <v>#NUM!</v>
      </c>
      <c r="CL51" s="811" t="e">
        <f t="shared" ca="1" si="44"/>
        <v>#NUM!</v>
      </c>
      <c r="CM51" s="811" t="e">
        <f t="shared" ca="1" si="44"/>
        <v>#NUM!</v>
      </c>
      <c r="CN51" s="811" t="e">
        <f t="shared" ca="1" si="44"/>
        <v>#NUM!</v>
      </c>
      <c r="CO51" s="811" t="e">
        <f t="shared" ca="1" si="44"/>
        <v>#NUM!</v>
      </c>
      <c r="CP51" s="811" t="e">
        <f t="shared" ca="1" si="44"/>
        <v>#NUM!</v>
      </c>
      <c r="CQ51" s="811" t="e">
        <f t="shared" ca="1" si="44"/>
        <v>#NUM!</v>
      </c>
      <c r="CR51" s="811" t="e">
        <f t="shared" ca="1" si="44"/>
        <v>#NUM!</v>
      </c>
      <c r="CS51" s="811" t="e">
        <f t="shared" ca="1" si="44"/>
        <v>#NUM!</v>
      </c>
      <c r="CT51" s="811" t="e">
        <f t="shared" ca="1" si="44"/>
        <v>#NUM!</v>
      </c>
      <c r="CU51" s="811" t="e">
        <f t="shared" ca="1" si="44"/>
        <v>#NUM!</v>
      </c>
      <c r="CV51" s="811" t="e">
        <f t="shared" ca="1" si="44"/>
        <v>#NUM!</v>
      </c>
      <c r="CW51" s="811" t="e">
        <f t="shared" ca="1" si="44"/>
        <v>#NUM!</v>
      </c>
      <c r="CX51" s="811" t="e">
        <f t="shared" ca="1" si="44"/>
        <v>#NUM!</v>
      </c>
      <c r="CY51" s="811" t="e">
        <f t="shared" ca="1" si="44"/>
        <v>#NUM!</v>
      </c>
      <c r="CZ51" s="811" t="e">
        <f t="shared" ca="1" si="44"/>
        <v>#NUM!</v>
      </c>
      <c r="DA51" s="811" t="e">
        <f t="shared" ca="1" si="44"/>
        <v>#NUM!</v>
      </c>
    </row>
    <row r="52" spans="1:109" ht="18" customHeight="1" thickBot="1" x14ac:dyDescent="0.25">
      <c r="A52" s="296"/>
      <c r="B52" s="412">
        <v>33</v>
      </c>
      <c r="C52" s="810" t="s">
        <v>1198</v>
      </c>
      <c r="D52" s="813" t="e">
        <f ca="1">MAX(F52:DA52)</f>
        <v>#NUM!</v>
      </c>
      <c r="E52" s="505" t="s">
        <v>1182</v>
      </c>
      <c r="F52" s="811" t="e">
        <f t="shared" ref="F52:BQ52" ca="1" si="45">IF(AND(F51=0,G51=1),F40+(F47-F48)/(G48-F48-G47+F47),0)</f>
        <v>#NUM!</v>
      </c>
      <c r="G52" s="811" t="e">
        <f t="shared" ca="1" si="45"/>
        <v>#NUM!</v>
      </c>
      <c r="H52" s="811" t="e">
        <f t="shared" ca="1" si="45"/>
        <v>#NUM!</v>
      </c>
      <c r="I52" s="811" t="e">
        <f t="shared" ca="1" si="45"/>
        <v>#NUM!</v>
      </c>
      <c r="J52" s="811" t="e">
        <f t="shared" ca="1" si="45"/>
        <v>#NUM!</v>
      </c>
      <c r="K52" s="811" t="e">
        <f t="shared" ca="1" si="45"/>
        <v>#NUM!</v>
      </c>
      <c r="L52" s="811" t="e">
        <f t="shared" ca="1" si="45"/>
        <v>#NUM!</v>
      </c>
      <c r="M52" s="811" t="e">
        <f t="shared" ca="1" si="45"/>
        <v>#NUM!</v>
      </c>
      <c r="N52" s="811" t="e">
        <f t="shared" ca="1" si="45"/>
        <v>#NUM!</v>
      </c>
      <c r="O52" s="811" t="e">
        <f t="shared" ca="1" si="45"/>
        <v>#NUM!</v>
      </c>
      <c r="P52" s="811" t="e">
        <f t="shared" ca="1" si="45"/>
        <v>#NUM!</v>
      </c>
      <c r="Q52" s="811" t="e">
        <f t="shared" ca="1" si="45"/>
        <v>#NUM!</v>
      </c>
      <c r="R52" s="811" t="e">
        <f t="shared" ca="1" si="45"/>
        <v>#NUM!</v>
      </c>
      <c r="S52" s="811" t="e">
        <f t="shared" ca="1" si="45"/>
        <v>#NUM!</v>
      </c>
      <c r="T52" s="811" t="e">
        <f t="shared" ca="1" si="45"/>
        <v>#NUM!</v>
      </c>
      <c r="U52" s="811" t="e">
        <f t="shared" ca="1" si="45"/>
        <v>#NUM!</v>
      </c>
      <c r="V52" s="811" t="e">
        <f t="shared" ca="1" si="45"/>
        <v>#NUM!</v>
      </c>
      <c r="W52" s="811" t="e">
        <f t="shared" ca="1" si="45"/>
        <v>#NUM!</v>
      </c>
      <c r="X52" s="811" t="e">
        <f t="shared" ca="1" si="45"/>
        <v>#NUM!</v>
      </c>
      <c r="Y52" s="811" t="e">
        <f t="shared" ca="1" si="45"/>
        <v>#NUM!</v>
      </c>
      <c r="Z52" s="811" t="e">
        <f t="shared" ca="1" si="45"/>
        <v>#NUM!</v>
      </c>
      <c r="AA52" s="811" t="e">
        <f t="shared" ca="1" si="45"/>
        <v>#NUM!</v>
      </c>
      <c r="AB52" s="811" t="e">
        <f t="shared" ca="1" si="45"/>
        <v>#NUM!</v>
      </c>
      <c r="AC52" s="811" t="e">
        <f t="shared" ca="1" si="45"/>
        <v>#NUM!</v>
      </c>
      <c r="AD52" s="811" t="e">
        <f ca="1">IF(AND(AD51=0,AE51=1),AD40+(AD47-AD48)/(AE48-AD48-AE47+AD47),0)</f>
        <v>#NUM!</v>
      </c>
      <c r="AE52" s="811" t="e">
        <f t="shared" ca="1" si="45"/>
        <v>#NUM!</v>
      </c>
      <c r="AF52" s="811" t="e">
        <f t="shared" ca="1" si="45"/>
        <v>#NUM!</v>
      </c>
      <c r="AG52" s="811" t="e">
        <f t="shared" ca="1" si="45"/>
        <v>#NUM!</v>
      </c>
      <c r="AH52" s="811" t="e">
        <f t="shared" ca="1" si="45"/>
        <v>#NUM!</v>
      </c>
      <c r="AI52" s="811" t="e">
        <f t="shared" ca="1" si="45"/>
        <v>#NUM!</v>
      </c>
      <c r="AJ52" s="811" t="e">
        <f t="shared" ca="1" si="45"/>
        <v>#NUM!</v>
      </c>
      <c r="AK52" s="811" t="e">
        <f t="shared" ca="1" si="45"/>
        <v>#NUM!</v>
      </c>
      <c r="AL52" s="811" t="e">
        <f t="shared" ca="1" si="45"/>
        <v>#NUM!</v>
      </c>
      <c r="AM52" s="811" t="e">
        <f t="shared" ca="1" si="45"/>
        <v>#NUM!</v>
      </c>
      <c r="AN52" s="811" t="e">
        <f t="shared" ca="1" si="45"/>
        <v>#NUM!</v>
      </c>
      <c r="AO52" s="811" t="e">
        <f t="shared" ca="1" si="45"/>
        <v>#NUM!</v>
      </c>
      <c r="AP52" s="811" t="e">
        <f t="shared" ca="1" si="45"/>
        <v>#NUM!</v>
      </c>
      <c r="AQ52" s="811" t="e">
        <f t="shared" ca="1" si="45"/>
        <v>#NUM!</v>
      </c>
      <c r="AR52" s="811" t="e">
        <f t="shared" ca="1" si="45"/>
        <v>#NUM!</v>
      </c>
      <c r="AS52" s="811" t="e">
        <f t="shared" ca="1" si="45"/>
        <v>#NUM!</v>
      </c>
      <c r="AT52" s="811" t="e">
        <f t="shared" ca="1" si="45"/>
        <v>#NUM!</v>
      </c>
      <c r="AU52" s="811" t="e">
        <f t="shared" ca="1" si="45"/>
        <v>#NUM!</v>
      </c>
      <c r="AV52" s="811" t="e">
        <f t="shared" ca="1" si="45"/>
        <v>#NUM!</v>
      </c>
      <c r="AW52" s="811" t="e">
        <f t="shared" ca="1" si="45"/>
        <v>#NUM!</v>
      </c>
      <c r="AX52" s="811" t="e">
        <f t="shared" ca="1" si="45"/>
        <v>#NUM!</v>
      </c>
      <c r="AY52" s="811" t="e">
        <f t="shared" ca="1" si="45"/>
        <v>#NUM!</v>
      </c>
      <c r="AZ52" s="811" t="e">
        <f t="shared" ca="1" si="45"/>
        <v>#NUM!</v>
      </c>
      <c r="BA52" s="811" t="e">
        <f t="shared" ca="1" si="45"/>
        <v>#NUM!</v>
      </c>
      <c r="BB52" s="811" t="e">
        <f t="shared" ca="1" si="45"/>
        <v>#NUM!</v>
      </c>
      <c r="BC52" s="811" t="e">
        <f t="shared" ca="1" si="45"/>
        <v>#NUM!</v>
      </c>
      <c r="BD52" s="811" t="e">
        <f t="shared" ca="1" si="45"/>
        <v>#NUM!</v>
      </c>
      <c r="BE52" s="811" t="e">
        <f t="shared" ca="1" si="45"/>
        <v>#NUM!</v>
      </c>
      <c r="BF52" s="811" t="e">
        <f t="shared" ca="1" si="45"/>
        <v>#NUM!</v>
      </c>
      <c r="BG52" s="811" t="e">
        <f t="shared" ca="1" si="45"/>
        <v>#NUM!</v>
      </c>
      <c r="BH52" s="811" t="e">
        <f t="shared" ca="1" si="45"/>
        <v>#NUM!</v>
      </c>
      <c r="BI52" s="811" t="e">
        <f t="shared" ca="1" si="45"/>
        <v>#NUM!</v>
      </c>
      <c r="BJ52" s="811" t="e">
        <f t="shared" ca="1" si="45"/>
        <v>#NUM!</v>
      </c>
      <c r="BK52" s="811" t="e">
        <f t="shared" ca="1" si="45"/>
        <v>#NUM!</v>
      </c>
      <c r="BL52" s="811" t="e">
        <f t="shared" ca="1" si="45"/>
        <v>#NUM!</v>
      </c>
      <c r="BM52" s="811" t="e">
        <f t="shared" ca="1" si="45"/>
        <v>#NUM!</v>
      </c>
      <c r="BN52" s="811" t="e">
        <f t="shared" ca="1" si="45"/>
        <v>#NUM!</v>
      </c>
      <c r="BO52" s="811" t="e">
        <f t="shared" ca="1" si="45"/>
        <v>#NUM!</v>
      </c>
      <c r="BP52" s="811" t="e">
        <f t="shared" ca="1" si="45"/>
        <v>#NUM!</v>
      </c>
      <c r="BQ52" s="811" t="e">
        <f t="shared" ca="1" si="45"/>
        <v>#NUM!</v>
      </c>
      <c r="BR52" s="811" t="e">
        <f t="shared" ref="BR52:CW52" ca="1" si="46">IF(AND(BR51=0,BS51=1),BR40+(BR47-BR48)/(BS48-BR48-BS47+BR47),0)</f>
        <v>#NUM!</v>
      </c>
      <c r="BS52" s="811" t="e">
        <f t="shared" ca="1" si="46"/>
        <v>#NUM!</v>
      </c>
      <c r="BT52" s="811" t="e">
        <f t="shared" ca="1" si="46"/>
        <v>#NUM!</v>
      </c>
      <c r="BU52" s="811" t="e">
        <f t="shared" ca="1" si="46"/>
        <v>#NUM!</v>
      </c>
      <c r="BV52" s="811" t="e">
        <f t="shared" ca="1" si="46"/>
        <v>#NUM!</v>
      </c>
      <c r="BW52" s="811" t="e">
        <f t="shared" ca="1" si="46"/>
        <v>#NUM!</v>
      </c>
      <c r="BX52" s="811" t="e">
        <f t="shared" ca="1" si="46"/>
        <v>#NUM!</v>
      </c>
      <c r="BY52" s="811" t="e">
        <f t="shared" ca="1" si="46"/>
        <v>#NUM!</v>
      </c>
      <c r="BZ52" s="811" t="e">
        <f t="shared" ca="1" si="46"/>
        <v>#NUM!</v>
      </c>
      <c r="CA52" s="811" t="e">
        <f t="shared" ca="1" si="46"/>
        <v>#NUM!</v>
      </c>
      <c r="CB52" s="811" t="e">
        <f t="shared" ca="1" si="46"/>
        <v>#NUM!</v>
      </c>
      <c r="CC52" s="811" t="e">
        <f t="shared" ca="1" si="46"/>
        <v>#NUM!</v>
      </c>
      <c r="CD52" s="811" t="e">
        <f t="shared" ca="1" si="46"/>
        <v>#NUM!</v>
      </c>
      <c r="CE52" s="811" t="e">
        <f t="shared" ca="1" si="46"/>
        <v>#NUM!</v>
      </c>
      <c r="CF52" s="811" t="e">
        <f t="shared" ca="1" si="46"/>
        <v>#NUM!</v>
      </c>
      <c r="CG52" s="811" t="e">
        <f t="shared" ca="1" si="46"/>
        <v>#NUM!</v>
      </c>
      <c r="CH52" s="811" t="e">
        <f t="shared" ca="1" si="46"/>
        <v>#NUM!</v>
      </c>
      <c r="CI52" s="811" t="e">
        <f t="shared" ca="1" si="46"/>
        <v>#NUM!</v>
      </c>
      <c r="CJ52" s="811" t="e">
        <f t="shared" ca="1" si="46"/>
        <v>#NUM!</v>
      </c>
      <c r="CK52" s="811" t="e">
        <f t="shared" ca="1" si="46"/>
        <v>#NUM!</v>
      </c>
      <c r="CL52" s="811" t="e">
        <f t="shared" ca="1" si="46"/>
        <v>#NUM!</v>
      </c>
      <c r="CM52" s="811" t="e">
        <f t="shared" ca="1" si="46"/>
        <v>#NUM!</v>
      </c>
      <c r="CN52" s="811" t="e">
        <f t="shared" ca="1" si="46"/>
        <v>#NUM!</v>
      </c>
      <c r="CO52" s="811" t="e">
        <f t="shared" ca="1" si="46"/>
        <v>#NUM!</v>
      </c>
      <c r="CP52" s="811" t="e">
        <f t="shared" ca="1" si="46"/>
        <v>#NUM!</v>
      </c>
      <c r="CQ52" s="811" t="e">
        <f t="shared" ca="1" si="46"/>
        <v>#NUM!</v>
      </c>
      <c r="CR52" s="811" t="e">
        <f t="shared" ca="1" si="46"/>
        <v>#NUM!</v>
      </c>
      <c r="CS52" s="811" t="e">
        <f t="shared" ca="1" si="46"/>
        <v>#NUM!</v>
      </c>
      <c r="CT52" s="811" t="e">
        <f t="shared" ca="1" si="46"/>
        <v>#NUM!</v>
      </c>
      <c r="CU52" s="811" t="e">
        <f t="shared" ca="1" si="46"/>
        <v>#NUM!</v>
      </c>
      <c r="CV52" s="811" t="e">
        <f t="shared" ca="1" si="46"/>
        <v>#NUM!</v>
      </c>
      <c r="CW52" s="811" t="e">
        <f t="shared" ca="1" si="46"/>
        <v>#NUM!</v>
      </c>
      <c r="CX52" s="811" t="e">
        <f ca="1">IF(AND(CX51=0,CY51=1),CX40+(CX47-CX48)/(CY48-CX48-CY47+CX47),0)</f>
        <v>#NUM!</v>
      </c>
      <c r="CY52" s="811" t="e">
        <f ca="1">IF(AND(CY51=0,CZ51=1),CY40+(CY47-CY48)/(CZ48-CY48-CZ47+CY47),0)</f>
        <v>#NUM!</v>
      </c>
      <c r="CZ52" s="811" t="e">
        <f ca="1">IF(AND(CZ51=0,DA51=1),CZ40+(CZ47-CZ48)/(DA48-CZ48-DA47+CZ47),0)</f>
        <v>#NUM!</v>
      </c>
      <c r="DA52" s="811" t="e">
        <f ca="1">IF(AND(DA51=0,DB51=1),DA40+(DA47-DA48)/(DB48-DA48-DB47+DA47),0)</f>
        <v>#NUM!</v>
      </c>
    </row>
    <row r="53" spans="1:109" ht="18" customHeight="1" thickBot="1" x14ac:dyDescent="0.25">
      <c r="A53" s="296"/>
      <c r="B53" s="805">
        <v>34</v>
      </c>
      <c r="C53" s="810" t="s">
        <v>1199</v>
      </c>
      <c r="D53" s="375"/>
      <c r="E53" s="375"/>
      <c r="F53" s="772" t="e">
        <f t="shared" ref="F53:BQ53" ca="1" si="47">F49*F28</f>
        <v>#NUM!</v>
      </c>
      <c r="G53" s="772" t="e">
        <f t="shared" ca="1" si="47"/>
        <v>#NUM!</v>
      </c>
      <c r="H53" s="772" t="e">
        <f t="shared" ca="1" si="47"/>
        <v>#NUM!</v>
      </c>
      <c r="I53" s="772" t="e">
        <f t="shared" ca="1" si="47"/>
        <v>#NUM!</v>
      </c>
      <c r="J53" s="772" t="e">
        <f t="shared" ca="1" si="47"/>
        <v>#NUM!</v>
      </c>
      <c r="K53" s="772" t="e">
        <f t="shared" ca="1" si="47"/>
        <v>#NUM!</v>
      </c>
      <c r="L53" s="772" t="e">
        <f t="shared" ca="1" si="47"/>
        <v>#NUM!</v>
      </c>
      <c r="M53" s="772" t="e">
        <f t="shared" ca="1" si="47"/>
        <v>#NUM!</v>
      </c>
      <c r="N53" s="772" t="e">
        <f t="shared" ca="1" si="47"/>
        <v>#NUM!</v>
      </c>
      <c r="O53" s="772" t="e">
        <f t="shared" ca="1" si="47"/>
        <v>#NUM!</v>
      </c>
      <c r="P53" s="772" t="e">
        <f t="shared" ca="1" si="47"/>
        <v>#NUM!</v>
      </c>
      <c r="Q53" s="772" t="e">
        <f t="shared" ca="1" si="47"/>
        <v>#NUM!</v>
      </c>
      <c r="R53" s="772" t="e">
        <f t="shared" ca="1" si="47"/>
        <v>#NUM!</v>
      </c>
      <c r="S53" s="772" t="e">
        <f t="shared" ca="1" si="47"/>
        <v>#NUM!</v>
      </c>
      <c r="T53" s="772" t="e">
        <f t="shared" ca="1" si="47"/>
        <v>#NUM!</v>
      </c>
      <c r="U53" s="772" t="e">
        <f t="shared" ca="1" si="47"/>
        <v>#NUM!</v>
      </c>
      <c r="V53" s="772" t="e">
        <f t="shared" ca="1" si="47"/>
        <v>#NUM!</v>
      </c>
      <c r="W53" s="772" t="e">
        <f t="shared" ca="1" si="47"/>
        <v>#NUM!</v>
      </c>
      <c r="X53" s="772" t="e">
        <f t="shared" ca="1" si="47"/>
        <v>#NUM!</v>
      </c>
      <c r="Y53" s="772" t="e">
        <f t="shared" ca="1" si="47"/>
        <v>#NUM!</v>
      </c>
      <c r="Z53" s="772" t="e">
        <f t="shared" ca="1" si="47"/>
        <v>#NUM!</v>
      </c>
      <c r="AA53" s="772" t="e">
        <f t="shared" ca="1" si="47"/>
        <v>#NUM!</v>
      </c>
      <c r="AB53" s="772" t="e">
        <f t="shared" ca="1" si="47"/>
        <v>#NUM!</v>
      </c>
      <c r="AC53" s="772" t="e">
        <f t="shared" ca="1" si="47"/>
        <v>#NUM!</v>
      </c>
      <c r="AD53" s="772" t="e">
        <f t="shared" ca="1" si="47"/>
        <v>#NUM!</v>
      </c>
      <c r="AE53" s="772" t="e">
        <f t="shared" ca="1" si="47"/>
        <v>#NUM!</v>
      </c>
      <c r="AF53" s="772" t="e">
        <f t="shared" ca="1" si="47"/>
        <v>#NUM!</v>
      </c>
      <c r="AG53" s="772" t="e">
        <f t="shared" ca="1" si="47"/>
        <v>#NUM!</v>
      </c>
      <c r="AH53" s="772" t="e">
        <f t="shared" ca="1" si="47"/>
        <v>#NUM!</v>
      </c>
      <c r="AI53" s="772" t="e">
        <f t="shared" ca="1" si="47"/>
        <v>#NUM!</v>
      </c>
      <c r="AJ53" s="772" t="e">
        <f t="shared" ca="1" si="47"/>
        <v>#NUM!</v>
      </c>
      <c r="AK53" s="772" t="e">
        <f t="shared" ca="1" si="47"/>
        <v>#NUM!</v>
      </c>
      <c r="AL53" s="772" t="e">
        <f t="shared" ca="1" si="47"/>
        <v>#NUM!</v>
      </c>
      <c r="AM53" s="772" t="e">
        <f t="shared" ca="1" si="47"/>
        <v>#NUM!</v>
      </c>
      <c r="AN53" s="772" t="e">
        <f t="shared" ca="1" si="47"/>
        <v>#NUM!</v>
      </c>
      <c r="AO53" s="772" t="e">
        <f t="shared" ca="1" si="47"/>
        <v>#NUM!</v>
      </c>
      <c r="AP53" s="772" t="e">
        <f t="shared" ca="1" si="47"/>
        <v>#NUM!</v>
      </c>
      <c r="AQ53" s="772" t="e">
        <f t="shared" ca="1" si="47"/>
        <v>#NUM!</v>
      </c>
      <c r="AR53" s="772" t="e">
        <f t="shared" ca="1" si="47"/>
        <v>#NUM!</v>
      </c>
      <c r="AS53" s="772" t="e">
        <f t="shared" ca="1" si="47"/>
        <v>#NUM!</v>
      </c>
      <c r="AT53" s="772" t="e">
        <f t="shared" ca="1" si="47"/>
        <v>#NUM!</v>
      </c>
      <c r="AU53" s="772" t="e">
        <f t="shared" ca="1" si="47"/>
        <v>#NUM!</v>
      </c>
      <c r="AV53" s="772" t="e">
        <f t="shared" ca="1" si="47"/>
        <v>#NUM!</v>
      </c>
      <c r="AW53" s="772" t="e">
        <f t="shared" ca="1" si="47"/>
        <v>#NUM!</v>
      </c>
      <c r="AX53" s="772" t="e">
        <f t="shared" ca="1" si="47"/>
        <v>#NUM!</v>
      </c>
      <c r="AY53" s="772" t="e">
        <f t="shared" ca="1" si="47"/>
        <v>#NUM!</v>
      </c>
      <c r="AZ53" s="772" t="e">
        <f t="shared" ca="1" si="47"/>
        <v>#NUM!</v>
      </c>
      <c r="BA53" s="772" t="e">
        <f t="shared" ca="1" si="47"/>
        <v>#NUM!</v>
      </c>
      <c r="BB53" s="772" t="e">
        <f t="shared" ca="1" si="47"/>
        <v>#NUM!</v>
      </c>
      <c r="BC53" s="772" t="e">
        <f t="shared" ca="1" si="47"/>
        <v>#NUM!</v>
      </c>
      <c r="BD53" s="772" t="e">
        <f t="shared" ca="1" si="47"/>
        <v>#NUM!</v>
      </c>
      <c r="BE53" s="772" t="e">
        <f t="shared" ca="1" si="47"/>
        <v>#NUM!</v>
      </c>
      <c r="BF53" s="772" t="e">
        <f t="shared" ca="1" si="47"/>
        <v>#NUM!</v>
      </c>
      <c r="BG53" s="772" t="e">
        <f t="shared" ca="1" si="47"/>
        <v>#NUM!</v>
      </c>
      <c r="BH53" s="772" t="e">
        <f t="shared" ca="1" si="47"/>
        <v>#NUM!</v>
      </c>
      <c r="BI53" s="772" t="e">
        <f t="shared" ca="1" si="47"/>
        <v>#NUM!</v>
      </c>
      <c r="BJ53" s="772" t="e">
        <f t="shared" ca="1" si="47"/>
        <v>#NUM!</v>
      </c>
      <c r="BK53" s="772" t="e">
        <f t="shared" ca="1" si="47"/>
        <v>#NUM!</v>
      </c>
      <c r="BL53" s="772" t="e">
        <f t="shared" ca="1" si="47"/>
        <v>#NUM!</v>
      </c>
      <c r="BM53" s="772" t="e">
        <f t="shared" ca="1" si="47"/>
        <v>#NUM!</v>
      </c>
      <c r="BN53" s="772" t="e">
        <f t="shared" ca="1" si="47"/>
        <v>#NUM!</v>
      </c>
      <c r="BO53" s="772" t="e">
        <f t="shared" ca="1" si="47"/>
        <v>#NUM!</v>
      </c>
      <c r="BP53" s="772" t="e">
        <f t="shared" ca="1" si="47"/>
        <v>#NUM!</v>
      </c>
      <c r="BQ53" s="772" t="e">
        <f t="shared" ca="1" si="47"/>
        <v>#NUM!</v>
      </c>
      <c r="BR53" s="772" t="e">
        <f t="shared" ref="BR53:DA53" ca="1" si="48">BR49*BR28</f>
        <v>#NUM!</v>
      </c>
      <c r="BS53" s="772" t="e">
        <f t="shared" ca="1" si="48"/>
        <v>#NUM!</v>
      </c>
      <c r="BT53" s="772" t="e">
        <f t="shared" ca="1" si="48"/>
        <v>#NUM!</v>
      </c>
      <c r="BU53" s="772" t="e">
        <f t="shared" ca="1" si="48"/>
        <v>#NUM!</v>
      </c>
      <c r="BV53" s="772" t="e">
        <f t="shared" ca="1" si="48"/>
        <v>#NUM!</v>
      </c>
      <c r="BW53" s="772" t="e">
        <f t="shared" ca="1" si="48"/>
        <v>#NUM!</v>
      </c>
      <c r="BX53" s="772" t="e">
        <f t="shared" ca="1" si="48"/>
        <v>#NUM!</v>
      </c>
      <c r="BY53" s="772" t="e">
        <f t="shared" ca="1" si="48"/>
        <v>#NUM!</v>
      </c>
      <c r="BZ53" s="772" t="e">
        <f t="shared" ca="1" si="48"/>
        <v>#NUM!</v>
      </c>
      <c r="CA53" s="772" t="e">
        <f t="shared" ca="1" si="48"/>
        <v>#NUM!</v>
      </c>
      <c r="CB53" s="772" t="e">
        <f t="shared" ca="1" si="48"/>
        <v>#NUM!</v>
      </c>
      <c r="CC53" s="772" t="e">
        <f t="shared" ca="1" si="48"/>
        <v>#NUM!</v>
      </c>
      <c r="CD53" s="772" t="e">
        <f t="shared" ca="1" si="48"/>
        <v>#NUM!</v>
      </c>
      <c r="CE53" s="772" t="e">
        <f t="shared" ca="1" si="48"/>
        <v>#NUM!</v>
      </c>
      <c r="CF53" s="772" t="e">
        <f t="shared" ca="1" si="48"/>
        <v>#NUM!</v>
      </c>
      <c r="CG53" s="772" t="e">
        <f t="shared" ca="1" si="48"/>
        <v>#NUM!</v>
      </c>
      <c r="CH53" s="772" t="e">
        <f t="shared" ca="1" si="48"/>
        <v>#NUM!</v>
      </c>
      <c r="CI53" s="772" t="e">
        <f t="shared" ca="1" si="48"/>
        <v>#NUM!</v>
      </c>
      <c r="CJ53" s="772" t="e">
        <f t="shared" ca="1" si="48"/>
        <v>#NUM!</v>
      </c>
      <c r="CK53" s="772" t="e">
        <f t="shared" ca="1" si="48"/>
        <v>#NUM!</v>
      </c>
      <c r="CL53" s="772" t="e">
        <f t="shared" ca="1" si="48"/>
        <v>#NUM!</v>
      </c>
      <c r="CM53" s="772" t="e">
        <f t="shared" ca="1" si="48"/>
        <v>#NUM!</v>
      </c>
      <c r="CN53" s="772" t="e">
        <f t="shared" ca="1" si="48"/>
        <v>#NUM!</v>
      </c>
      <c r="CO53" s="772" t="e">
        <f t="shared" ca="1" si="48"/>
        <v>#NUM!</v>
      </c>
      <c r="CP53" s="772" t="e">
        <f t="shared" ca="1" si="48"/>
        <v>#NUM!</v>
      </c>
      <c r="CQ53" s="772" t="e">
        <f t="shared" ca="1" si="48"/>
        <v>#NUM!</v>
      </c>
      <c r="CR53" s="772" t="e">
        <f t="shared" ca="1" si="48"/>
        <v>#NUM!</v>
      </c>
      <c r="CS53" s="772" t="e">
        <f t="shared" ca="1" si="48"/>
        <v>#NUM!</v>
      </c>
      <c r="CT53" s="772" t="e">
        <f t="shared" ca="1" si="48"/>
        <v>#NUM!</v>
      </c>
      <c r="CU53" s="772" t="e">
        <f t="shared" ca="1" si="48"/>
        <v>#NUM!</v>
      </c>
      <c r="CV53" s="772" t="e">
        <f t="shared" ca="1" si="48"/>
        <v>#NUM!</v>
      </c>
      <c r="CW53" s="772" t="e">
        <f t="shared" ca="1" si="48"/>
        <v>#NUM!</v>
      </c>
      <c r="CX53" s="772" t="e">
        <f t="shared" ca="1" si="48"/>
        <v>#NUM!</v>
      </c>
      <c r="CY53" s="772" t="e">
        <f t="shared" ca="1" si="48"/>
        <v>#NUM!</v>
      </c>
      <c r="CZ53" s="772" t="e">
        <f t="shared" ca="1" si="48"/>
        <v>#NUM!</v>
      </c>
      <c r="DA53" s="772" t="e">
        <f t="shared" ca="1" si="48"/>
        <v>#NUM!</v>
      </c>
    </row>
    <row r="54" spans="1:109" ht="18" customHeight="1" x14ac:dyDescent="0.2">
      <c r="A54" s="296"/>
      <c r="B54" s="481"/>
      <c r="C54" s="814"/>
      <c r="D54" s="513"/>
      <c r="E54" s="513"/>
      <c r="F54" s="537"/>
      <c r="G54" s="537"/>
      <c r="H54" s="537"/>
      <c r="I54" s="537"/>
      <c r="J54" s="537"/>
      <c r="K54" s="537"/>
      <c r="L54" s="537"/>
      <c r="M54" s="537"/>
      <c r="N54" s="537"/>
      <c r="O54" s="537"/>
      <c r="P54" s="537"/>
      <c r="Q54" s="537"/>
      <c r="R54" s="537"/>
      <c r="S54" s="537"/>
      <c r="T54" s="537"/>
      <c r="U54" s="537"/>
      <c r="V54" s="537"/>
      <c r="W54" s="537"/>
      <c r="X54" s="537"/>
      <c r="Y54" s="537"/>
      <c r="Z54" s="537"/>
      <c r="AA54" s="537"/>
      <c r="AB54" s="537"/>
      <c r="AC54" s="537"/>
      <c r="AD54" s="537"/>
      <c r="AE54" s="537"/>
      <c r="AF54" s="537"/>
      <c r="AG54" s="537"/>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row>
    <row r="55" spans="1:109" ht="18" customHeight="1" thickBot="1" x14ac:dyDescent="0.25">
      <c r="A55" s="296"/>
      <c r="B55" s="481"/>
      <c r="C55" s="763"/>
      <c r="D55" s="513"/>
      <c r="E55" s="513"/>
      <c r="F55" s="513"/>
      <c r="G55" s="513"/>
      <c r="H55" s="513"/>
      <c r="I55" s="513"/>
      <c r="J55" s="513"/>
      <c r="K55" s="513"/>
      <c r="L55" s="513"/>
      <c r="M55" s="513"/>
      <c r="N55" s="513"/>
      <c r="O55" s="513"/>
      <c r="P55" s="513"/>
      <c r="Q55" s="462"/>
      <c r="R55" s="297"/>
      <c r="S55" s="297"/>
      <c r="T55" s="297"/>
      <c r="U55" s="297"/>
      <c r="V55" s="297"/>
      <c r="W55" s="297"/>
      <c r="X55" s="297"/>
      <c r="Y55" s="297"/>
    </row>
    <row r="56" spans="1:109" ht="18" customHeight="1" thickBot="1" x14ac:dyDescent="0.25">
      <c r="A56" s="296"/>
      <c r="B56" s="350" t="s">
        <v>982</v>
      </c>
      <c r="C56" s="815" t="s">
        <v>1200</v>
      </c>
      <c r="D56" s="816" t="s">
        <v>1201</v>
      </c>
      <c r="E56" s="817" t="s">
        <v>1202</v>
      </c>
      <c r="F56" s="817" t="s">
        <v>1203</v>
      </c>
      <c r="G56" s="513"/>
      <c r="H56" s="513"/>
      <c r="I56" s="513"/>
      <c r="J56" s="513"/>
      <c r="K56" s="513"/>
      <c r="L56" s="513"/>
      <c r="M56" s="513"/>
      <c r="N56" s="513"/>
      <c r="O56" s="513"/>
      <c r="P56" s="513"/>
      <c r="Q56" s="462"/>
      <c r="R56" s="297"/>
      <c r="S56" s="297"/>
      <c r="T56" s="297"/>
      <c r="U56" s="297"/>
      <c r="V56" s="297"/>
      <c r="W56" s="297"/>
      <c r="X56" s="297"/>
      <c r="Y56" s="297"/>
    </row>
    <row r="57" spans="1:109" ht="18" customHeight="1" thickBot="1" x14ac:dyDescent="0.25">
      <c r="A57" s="296"/>
      <c r="B57" s="818">
        <v>35</v>
      </c>
      <c r="C57" s="819" t="s">
        <v>1204</v>
      </c>
      <c r="D57" s="820">
        <f>E57+F57</f>
        <v>3.2399999999999998E-2</v>
      </c>
      <c r="E57" s="821">
        <v>3.2399999999999998E-2</v>
      </c>
      <c r="F57" s="822">
        <v>0</v>
      </c>
      <c r="G57" s="513"/>
      <c r="H57" s="537"/>
      <c r="I57" s="823"/>
      <c r="J57" s="513"/>
      <c r="K57" s="513"/>
      <c r="L57" s="513"/>
      <c r="M57" s="513"/>
      <c r="N57" s="513"/>
      <c r="O57" s="513"/>
      <c r="P57" s="513"/>
      <c r="Q57" s="462"/>
      <c r="R57" s="297"/>
      <c r="S57" s="297"/>
      <c r="T57" s="297"/>
      <c r="U57" s="297"/>
      <c r="V57" s="297"/>
      <c r="W57" s="297"/>
      <c r="X57" s="297"/>
      <c r="Y57" s="297"/>
    </row>
    <row r="58" spans="1:109" ht="18" customHeight="1" thickBot="1" x14ac:dyDescent="0.25">
      <c r="A58" s="296"/>
      <c r="B58" s="824"/>
      <c r="C58" s="825"/>
      <c r="D58" s="826"/>
      <c r="E58" s="826"/>
      <c r="F58" s="827"/>
      <c r="G58" s="827"/>
      <c r="H58" s="827"/>
      <c r="I58" s="827"/>
      <c r="J58" s="827"/>
      <c r="K58" s="827"/>
      <c r="L58" s="827"/>
      <c r="M58" s="827"/>
      <c r="N58" s="827"/>
      <c r="O58" s="827"/>
      <c r="P58" s="513"/>
      <c r="Q58" s="462"/>
      <c r="R58" s="297"/>
      <c r="S58" s="297"/>
      <c r="T58" s="297"/>
      <c r="U58" s="297"/>
      <c r="V58" s="297"/>
      <c r="W58" s="297"/>
      <c r="X58" s="297"/>
      <c r="Y58" s="297"/>
      <c r="DE58"/>
    </row>
    <row r="59" spans="1:109" ht="18" customHeight="1" thickBot="1" x14ac:dyDescent="0.25">
      <c r="A59" s="296"/>
      <c r="B59" s="350" t="s">
        <v>982</v>
      </c>
      <c r="C59" s="828" t="s">
        <v>1205</v>
      </c>
      <c r="D59" s="352"/>
      <c r="E59" s="353"/>
      <c r="F59" s="829">
        <f>FinPlan!F22</f>
        <v>0</v>
      </c>
      <c r="G59" s="830">
        <f>FinPlan!G22</f>
        <v>1</v>
      </c>
      <c r="H59" s="830">
        <f>FinPlan!H22</f>
        <v>2</v>
      </c>
      <c r="I59" s="830">
        <f>FinPlan!I22</f>
        <v>3</v>
      </c>
      <c r="J59" s="830">
        <f>FinPlan!J22</f>
        <v>4</v>
      </c>
      <c r="K59" s="830">
        <f>FinPlan!K22</f>
        <v>5</v>
      </c>
      <c r="L59" s="830">
        <f>FinPlan!L22</f>
        <v>6</v>
      </c>
      <c r="M59" s="830">
        <f>FinPlan!M22</f>
        <v>7</v>
      </c>
      <c r="N59" s="830">
        <f>FinPlan!N22</f>
        <v>8</v>
      </c>
      <c r="O59" s="831">
        <f>FinPlan!O22</f>
        <v>9</v>
      </c>
      <c r="P59" s="832">
        <f>FinPlan!P22</f>
        <v>10</v>
      </c>
      <c r="Q59" s="833">
        <f>FinPlan!Q22</f>
        <v>11</v>
      </c>
      <c r="R59" s="833">
        <f>FinPlan!R22</f>
        <v>12</v>
      </c>
      <c r="S59" s="833">
        <f>FinPlan!S22</f>
        <v>13</v>
      </c>
      <c r="T59" s="833">
        <f>FinPlan!T22</f>
        <v>14</v>
      </c>
      <c r="U59" s="833">
        <f>FinPlan!U22</f>
        <v>15</v>
      </c>
      <c r="V59" s="833">
        <f>FinPlan!V22</f>
        <v>16</v>
      </c>
      <c r="W59" s="833">
        <f>FinPlan!W22</f>
        <v>17</v>
      </c>
      <c r="X59" s="833">
        <f>FinPlan!X22</f>
        <v>18</v>
      </c>
      <c r="Y59" s="833">
        <f>FinPlan!Y22</f>
        <v>19</v>
      </c>
      <c r="Z59" s="833">
        <f>FinPlan!Z22</f>
        <v>20</v>
      </c>
      <c r="AA59" s="833">
        <f>FinPlan!AA22</f>
        <v>21</v>
      </c>
      <c r="AB59" s="833">
        <f>FinPlan!AB22</f>
        <v>22</v>
      </c>
      <c r="AC59" s="833">
        <f>FinPlan!AC22</f>
        <v>23</v>
      </c>
      <c r="AD59" s="833">
        <f>FinPlan!AD22</f>
        <v>24</v>
      </c>
      <c r="AE59" s="833">
        <f>FinPlan!AE22</f>
        <v>25</v>
      </c>
      <c r="AF59" s="833">
        <f>FinPlan!AF22</f>
        <v>26</v>
      </c>
      <c r="AG59" s="833">
        <f>FinPlan!AG22</f>
        <v>27</v>
      </c>
      <c r="AH59" s="833">
        <f>FinPlan!AH22</f>
        <v>28</v>
      </c>
      <c r="AI59" s="833">
        <f>FinPlan!AI22</f>
        <v>29</v>
      </c>
      <c r="AJ59" s="833">
        <f>FinPlan!AJ22</f>
        <v>30</v>
      </c>
      <c r="AK59" s="833">
        <f>FinPlan!AK22</f>
        <v>31</v>
      </c>
      <c r="AL59" s="833">
        <f>FinPlan!AL22</f>
        <v>32</v>
      </c>
      <c r="AM59" s="833">
        <f>FinPlan!AM22</f>
        <v>33</v>
      </c>
      <c r="AN59" s="833">
        <f>FinPlan!AN22</f>
        <v>34</v>
      </c>
      <c r="AO59" s="833">
        <f>FinPlan!AO22</f>
        <v>35</v>
      </c>
      <c r="AP59" s="833">
        <f>FinPlan!AP22</f>
        <v>36</v>
      </c>
      <c r="AQ59" s="833">
        <f>FinPlan!AQ22</f>
        <v>37</v>
      </c>
      <c r="AR59" s="833">
        <f>FinPlan!AR22</f>
        <v>38</v>
      </c>
      <c r="AS59" s="833">
        <f>FinPlan!AS22</f>
        <v>39</v>
      </c>
      <c r="AT59" s="833">
        <f>FinPlan!AT22</f>
        <v>40</v>
      </c>
      <c r="AU59" s="833">
        <f>FinPlan!AU22</f>
        <v>41</v>
      </c>
      <c r="AV59" s="833">
        <f>FinPlan!AV22</f>
        <v>42</v>
      </c>
      <c r="AW59" s="833">
        <f>FinPlan!AW22</f>
        <v>43</v>
      </c>
      <c r="AX59" s="833">
        <f>FinPlan!AX22</f>
        <v>44</v>
      </c>
      <c r="AY59" s="833">
        <f>FinPlan!AY22</f>
        <v>45</v>
      </c>
      <c r="AZ59" s="833">
        <f>FinPlan!AZ22</f>
        <v>46</v>
      </c>
      <c r="BA59" s="833">
        <f>FinPlan!BA22</f>
        <v>47</v>
      </c>
      <c r="BB59" s="833">
        <f>FinPlan!BB22</f>
        <v>48</v>
      </c>
      <c r="BC59" s="833">
        <f>FinPlan!BC22</f>
        <v>49</v>
      </c>
      <c r="BD59" s="833">
        <f>FinPlan!BD22</f>
        <v>50</v>
      </c>
      <c r="BE59" s="833">
        <f>FinPlan!BE22</f>
        <v>51</v>
      </c>
      <c r="BF59" s="833">
        <f>FinPlan!BF22</f>
        <v>52</v>
      </c>
      <c r="BG59" s="833">
        <f>FinPlan!BG22</f>
        <v>53</v>
      </c>
      <c r="BH59" s="833">
        <f>FinPlan!BH22</f>
        <v>54</v>
      </c>
      <c r="BI59" s="833">
        <f>FinPlan!BI22</f>
        <v>55</v>
      </c>
      <c r="BJ59" s="833">
        <f>FinPlan!BJ22</f>
        <v>56</v>
      </c>
      <c r="BK59" s="833">
        <f>FinPlan!BK22</f>
        <v>57</v>
      </c>
      <c r="BL59" s="833">
        <f>FinPlan!BL22</f>
        <v>58</v>
      </c>
      <c r="BM59" s="833">
        <f>FinPlan!BM22</f>
        <v>59</v>
      </c>
      <c r="BN59" s="833">
        <f>FinPlan!BN22</f>
        <v>60</v>
      </c>
      <c r="BO59" s="833">
        <f>FinPlan!BO22</f>
        <v>61</v>
      </c>
      <c r="BP59" s="833">
        <f>FinPlan!BP22</f>
        <v>62</v>
      </c>
      <c r="BQ59" s="833">
        <f>FinPlan!BQ22</f>
        <v>63</v>
      </c>
      <c r="BR59" s="833">
        <f>FinPlan!BR22</f>
        <v>64</v>
      </c>
      <c r="BS59" s="833">
        <f>FinPlan!BS22</f>
        <v>65</v>
      </c>
      <c r="BT59" s="833">
        <f>FinPlan!BT22</f>
        <v>66</v>
      </c>
      <c r="BU59" s="833">
        <f>FinPlan!BU22</f>
        <v>67</v>
      </c>
      <c r="BV59" s="833">
        <f>FinPlan!BV22</f>
        <v>68</v>
      </c>
      <c r="BW59" s="833">
        <f>FinPlan!BW22</f>
        <v>69</v>
      </c>
      <c r="BX59" s="833">
        <f>FinPlan!BX22</f>
        <v>70</v>
      </c>
      <c r="BY59" s="833">
        <f>FinPlan!BY22</f>
        <v>71</v>
      </c>
      <c r="BZ59" s="833">
        <f>FinPlan!BZ22</f>
        <v>72</v>
      </c>
      <c r="CA59" s="833">
        <f>FinPlan!CA22</f>
        <v>73</v>
      </c>
      <c r="CB59" s="833">
        <f>FinPlan!CB22</f>
        <v>74</v>
      </c>
      <c r="CC59" s="833">
        <f>FinPlan!CC22</f>
        <v>75</v>
      </c>
      <c r="CD59" s="833">
        <f>FinPlan!CD22</f>
        <v>76</v>
      </c>
      <c r="CE59" s="833">
        <f>FinPlan!CE22</f>
        <v>77</v>
      </c>
      <c r="CF59" s="833">
        <f>FinPlan!CF22</f>
        <v>78</v>
      </c>
      <c r="CG59" s="833">
        <f>FinPlan!CG22</f>
        <v>79</v>
      </c>
      <c r="CH59" s="833">
        <f>FinPlan!CH22</f>
        <v>80</v>
      </c>
      <c r="CI59" s="833">
        <f>FinPlan!CI22</f>
        <v>81</v>
      </c>
      <c r="CJ59" s="833">
        <f>FinPlan!CJ22</f>
        <v>82</v>
      </c>
      <c r="CK59" s="833">
        <f>FinPlan!CK22</f>
        <v>83</v>
      </c>
      <c r="CL59" s="833">
        <f>FinPlan!CL22</f>
        <v>84</v>
      </c>
      <c r="CM59" s="833">
        <f>FinPlan!CM22</f>
        <v>85</v>
      </c>
      <c r="CN59" s="833">
        <f>FinPlan!CN22</f>
        <v>86</v>
      </c>
      <c r="CO59" s="833">
        <f>FinPlan!CO22</f>
        <v>87</v>
      </c>
      <c r="CP59" s="833">
        <f>FinPlan!CP22</f>
        <v>88</v>
      </c>
      <c r="CQ59" s="833">
        <f>FinPlan!CQ22</f>
        <v>89</v>
      </c>
      <c r="CR59" s="833">
        <f>FinPlan!CR22</f>
        <v>90</v>
      </c>
      <c r="CS59" s="833">
        <f>FinPlan!CS22</f>
        <v>91</v>
      </c>
      <c r="CT59" s="833">
        <f>FinPlan!CT22</f>
        <v>92</v>
      </c>
      <c r="CU59" s="833">
        <f>FinPlan!CU22</f>
        <v>93</v>
      </c>
      <c r="CV59" s="833">
        <f>FinPlan!CV22</f>
        <v>94</v>
      </c>
      <c r="CW59" s="833">
        <f>FinPlan!CW22</f>
        <v>95</v>
      </c>
      <c r="CX59" s="833">
        <f>FinPlan!CX22</f>
        <v>96</v>
      </c>
      <c r="CY59" s="833">
        <f>FinPlan!CY22</f>
        <v>97</v>
      </c>
      <c r="CZ59" s="833">
        <f>FinPlan!CZ22</f>
        <v>98</v>
      </c>
      <c r="DA59" s="833">
        <f>FinPlan!DA22</f>
        <v>99</v>
      </c>
      <c r="DE59"/>
    </row>
    <row r="60" spans="1:109" ht="18" customHeight="1" x14ac:dyDescent="0.2">
      <c r="A60" s="296"/>
      <c r="B60" s="809">
        <v>36</v>
      </c>
      <c r="C60" s="1060" t="s">
        <v>1206</v>
      </c>
      <c r="D60" s="1061"/>
      <c r="E60" s="1062"/>
      <c r="F60" s="834">
        <f t="shared" ref="F60:BQ60" si="49">F26</f>
        <v>0</v>
      </c>
      <c r="G60" s="835">
        <f t="shared" si="49"/>
        <v>0</v>
      </c>
      <c r="H60" s="835">
        <f t="shared" si="49"/>
        <v>0</v>
      </c>
      <c r="I60" s="835">
        <f t="shared" si="49"/>
        <v>0</v>
      </c>
      <c r="J60" s="835">
        <f t="shared" si="49"/>
        <v>0</v>
      </c>
      <c r="K60" s="835">
        <f t="shared" si="49"/>
        <v>0</v>
      </c>
      <c r="L60" s="835">
        <f t="shared" si="49"/>
        <v>0</v>
      </c>
      <c r="M60" s="835">
        <f t="shared" si="49"/>
        <v>0</v>
      </c>
      <c r="N60" s="835">
        <f t="shared" si="49"/>
        <v>0</v>
      </c>
      <c r="O60" s="836">
        <f t="shared" si="49"/>
        <v>0</v>
      </c>
      <c r="P60" s="835">
        <f t="shared" si="49"/>
        <v>0</v>
      </c>
      <c r="Q60" s="835">
        <f t="shared" si="49"/>
        <v>0</v>
      </c>
      <c r="R60" s="835">
        <f t="shared" si="49"/>
        <v>0</v>
      </c>
      <c r="S60" s="835">
        <f t="shared" si="49"/>
        <v>0</v>
      </c>
      <c r="T60" s="835">
        <f t="shared" si="49"/>
        <v>0</v>
      </c>
      <c r="U60" s="835">
        <f t="shared" si="49"/>
        <v>0</v>
      </c>
      <c r="V60" s="835">
        <f t="shared" si="49"/>
        <v>0</v>
      </c>
      <c r="W60" s="835">
        <f t="shared" si="49"/>
        <v>0</v>
      </c>
      <c r="X60" s="835">
        <f t="shared" si="49"/>
        <v>0</v>
      </c>
      <c r="Y60" s="835">
        <f t="shared" si="49"/>
        <v>0</v>
      </c>
      <c r="Z60" s="835">
        <f t="shared" si="49"/>
        <v>0</v>
      </c>
      <c r="AA60" s="835">
        <f t="shared" si="49"/>
        <v>0</v>
      </c>
      <c r="AB60" s="835">
        <f t="shared" si="49"/>
        <v>0</v>
      </c>
      <c r="AC60" s="835">
        <f t="shared" si="49"/>
        <v>0</v>
      </c>
      <c r="AD60" s="835">
        <f t="shared" si="49"/>
        <v>0</v>
      </c>
      <c r="AE60" s="835">
        <f t="shared" si="49"/>
        <v>0</v>
      </c>
      <c r="AF60" s="835">
        <f t="shared" si="49"/>
        <v>0</v>
      </c>
      <c r="AG60" s="835">
        <f t="shared" si="49"/>
        <v>0</v>
      </c>
      <c r="AH60" s="835">
        <f t="shared" si="49"/>
        <v>0</v>
      </c>
      <c r="AI60" s="835">
        <f t="shared" si="49"/>
        <v>0</v>
      </c>
      <c r="AJ60" s="835">
        <f t="shared" si="49"/>
        <v>0</v>
      </c>
      <c r="AK60" s="835">
        <f t="shared" si="49"/>
        <v>0</v>
      </c>
      <c r="AL60" s="835">
        <f t="shared" si="49"/>
        <v>0</v>
      </c>
      <c r="AM60" s="835">
        <f t="shared" si="49"/>
        <v>0</v>
      </c>
      <c r="AN60" s="835">
        <f t="shared" si="49"/>
        <v>0</v>
      </c>
      <c r="AO60" s="835">
        <f t="shared" si="49"/>
        <v>0</v>
      </c>
      <c r="AP60" s="835">
        <f t="shared" si="49"/>
        <v>0</v>
      </c>
      <c r="AQ60" s="835">
        <f t="shared" si="49"/>
        <v>0</v>
      </c>
      <c r="AR60" s="835">
        <f t="shared" si="49"/>
        <v>0</v>
      </c>
      <c r="AS60" s="835">
        <f t="shared" si="49"/>
        <v>0</v>
      </c>
      <c r="AT60" s="835">
        <f t="shared" si="49"/>
        <v>0</v>
      </c>
      <c r="AU60" s="835">
        <f t="shared" si="49"/>
        <v>0</v>
      </c>
      <c r="AV60" s="835">
        <f t="shared" si="49"/>
        <v>0</v>
      </c>
      <c r="AW60" s="835">
        <f t="shared" si="49"/>
        <v>0</v>
      </c>
      <c r="AX60" s="835">
        <f t="shared" si="49"/>
        <v>0</v>
      </c>
      <c r="AY60" s="835">
        <f t="shared" si="49"/>
        <v>0</v>
      </c>
      <c r="AZ60" s="835">
        <f t="shared" si="49"/>
        <v>0</v>
      </c>
      <c r="BA60" s="835">
        <f t="shared" si="49"/>
        <v>0</v>
      </c>
      <c r="BB60" s="835">
        <f t="shared" si="49"/>
        <v>0</v>
      </c>
      <c r="BC60" s="835">
        <f t="shared" si="49"/>
        <v>0</v>
      </c>
      <c r="BD60" s="835">
        <f t="shared" si="49"/>
        <v>0</v>
      </c>
      <c r="BE60" s="835">
        <f t="shared" si="49"/>
        <v>0</v>
      </c>
      <c r="BF60" s="835">
        <f t="shared" si="49"/>
        <v>0</v>
      </c>
      <c r="BG60" s="835">
        <f t="shared" si="49"/>
        <v>0</v>
      </c>
      <c r="BH60" s="835">
        <f t="shared" si="49"/>
        <v>0</v>
      </c>
      <c r="BI60" s="835">
        <f t="shared" si="49"/>
        <v>0</v>
      </c>
      <c r="BJ60" s="835">
        <f t="shared" si="49"/>
        <v>0</v>
      </c>
      <c r="BK60" s="835">
        <f t="shared" si="49"/>
        <v>0</v>
      </c>
      <c r="BL60" s="835">
        <f t="shared" si="49"/>
        <v>0</v>
      </c>
      <c r="BM60" s="835">
        <f t="shared" si="49"/>
        <v>0</v>
      </c>
      <c r="BN60" s="835">
        <f t="shared" si="49"/>
        <v>0</v>
      </c>
      <c r="BO60" s="835">
        <f t="shared" si="49"/>
        <v>0</v>
      </c>
      <c r="BP60" s="835">
        <f t="shared" si="49"/>
        <v>0</v>
      </c>
      <c r="BQ60" s="835">
        <f t="shared" si="49"/>
        <v>0</v>
      </c>
      <c r="BR60" s="835">
        <f t="shared" ref="BR60:DA60" si="50">BR26</f>
        <v>0</v>
      </c>
      <c r="BS60" s="835">
        <f t="shared" si="50"/>
        <v>0</v>
      </c>
      <c r="BT60" s="835">
        <f t="shared" si="50"/>
        <v>0</v>
      </c>
      <c r="BU60" s="835">
        <f t="shared" si="50"/>
        <v>0</v>
      </c>
      <c r="BV60" s="835">
        <f t="shared" si="50"/>
        <v>0</v>
      </c>
      <c r="BW60" s="835">
        <f t="shared" si="50"/>
        <v>0</v>
      </c>
      <c r="BX60" s="835">
        <f t="shared" si="50"/>
        <v>0</v>
      </c>
      <c r="BY60" s="835">
        <f t="shared" si="50"/>
        <v>0</v>
      </c>
      <c r="BZ60" s="835">
        <f t="shared" si="50"/>
        <v>0</v>
      </c>
      <c r="CA60" s="835">
        <f t="shared" si="50"/>
        <v>0</v>
      </c>
      <c r="CB60" s="835">
        <f t="shared" si="50"/>
        <v>0</v>
      </c>
      <c r="CC60" s="835">
        <f t="shared" si="50"/>
        <v>0</v>
      </c>
      <c r="CD60" s="835">
        <f t="shared" si="50"/>
        <v>0</v>
      </c>
      <c r="CE60" s="835">
        <f t="shared" si="50"/>
        <v>0</v>
      </c>
      <c r="CF60" s="835">
        <f t="shared" si="50"/>
        <v>0</v>
      </c>
      <c r="CG60" s="835">
        <f t="shared" si="50"/>
        <v>0</v>
      </c>
      <c r="CH60" s="835">
        <f t="shared" si="50"/>
        <v>0</v>
      </c>
      <c r="CI60" s="835">
        <f t="shared" si="50"/>
        <v>0</v>
      </c>
      <c r="CJ60" s="835">
        <f t="shared" si="50"/>
        <v>0</v>
      </c>
      <c r="CK60" s="835">
        <f t="shared" si="50"/>
        <v>0</v>
      </c>
      <c r="CL60" s="835">
        <f t="shared" si="50"/>
        <v>0</v>
      </c>
      <c r="CM60" s="835">
        <f t="shared" si="50"/>
        <v>0</v>
      </c>
      <c r="CN60" s="835">
        <f t="shared" si="50"/>
        <v>0</v>
      </c>
      <c r="CO60" s="835">
        <f t="shared" si="50"/>
        <v>0</v>
      </c>
      <c r="CP60" s="835">
        <f t="shared" si="50"/>
        <v>0</v>
      </c>
      <c r="CQ60" s="835">
        <f t="shared" si="50"/>
        <v>0</v>
      </c>
      <c r="CR60" s="835">
        <f t="shared" si="50"/>
        <v>0</v>
      </c>
      <c r="CS60" s="835">
        <f t="shared" si="50"/>
        <v>0</v>
      </c>
      <c r="CT60" s="835">
        <f t="shared" si="50"/>
        <v>0</v>
      </c>
      <c r="CU60" s="835">
        <f t="shared" si="50"/>
        <v>0</v>
      </c>
      <c r="CV60" s="835">
        <f t="shared" si="50"/>
        <v>0</v>
      </c>
      <c r="CW60" s="835">
        <f t="shared" si="50"/>
        <v>0</v>
      </c>
      <c r="CX60" s="835">
        <f t="shared" si="50"/>
        <v>0</v>
      </c>
      <c r="CY60" s="835">
        <f t="shared" si="50"/>
        <v>0</v>
      </c>
      <c r="CZ60" s="835">
        <f t="shared" si="50"/>
        <v>0</v>
      </c>
      <c r="DA60" s="835">
        <f t="shared" si="50"/>
        <v>0</v>
      </c>
      <c r="DE60"/>
    </row>
    <row r="61" spans="1:109" ht="18" customHeight="1" thickBot="1" x14ac:dyDescent="0.25">
      <c r="A61" s="296"/>
      <c r="B61" s="412">
        <v>37</v>
      </c>
      <c r="C61" s="423" t="s">
        <v>1207</v>
      </c>
      <c r="D61" s="382"/>
      <c r="E61" s="486"/>
      <c r="F61" s="837" t="e">
        <f t="shared" ref="F61:BQ61" ca="1" si="51">F21*F62</f>
        <v>#NUM!</v>
      </c>
      <c r="G61" s="838" t="e">
        <f t="shared" ca="1" si="51"/>
        <v>#NUM!</v>
      </c>
      <c r="H61" s="838" t="e">
        <f t="shared" ca="1" si="51"/>
        <v>#NUM!</v>
      </c>
      <c r="I61" s="838" t="e">
        <f t="shared" ca="1" si="51"/>
        <v>#NUM!</v>
      </c>
      <c r="J61" s="838" t="e">
        <f t="shared" ca="1" si="51"/>
        <v>#NUM!</v>
      </c>
      <c r="K61" s="838" t="e">
        <f t="shared" ca="1" si="51"/>
        <v>#NUM!</v>
      </c>
      <c r="L61" s="838" t="e">
        <f t="shared" ca="1" si="51"/>
        <v>#NUM!</v>
      </c>
      <c r="M61" s="838" t="e">
        <f t="shared" ca="1" si="51"/>
        <v>#NUM!</v>
      </c>
      <c r="N61" s="838" t="e">
        <f t="shared" ca="1" si="51"/>
        <v>#NUM!</v>
      </c>
      <c r="O61" s="839" t="e">
        <f t="shared" ca="1" si="51"/>
        <v>#NUM!</v>
      </c>
      <c r="P61" s="838" t="e">
        <f t="shared" ca="1" si="51"/>
        <v>#NUM!</v>
      </c>
      <c r="Q61" s="838" t="e">
        <f t="shared" ca="1" si="51"/>
        <v>#NUM!</v>
      </c>
      <c r="R61" s="838" t="e">
        <f t="shared" ca="1" si="51"/>
        <v>#NUM!</v>
      </c>
      <c r="S61" s="838" t="e">
        <f t="shared" ca="1" si="51"/>
        <v>#NUM!</v>
      </c>
      <c r="T61" s="838" t="e">
        <f t="shared" ca="1" si="51"/>
        <v>#NUM!</v>
      </c>
      <c r="U61" s="838" t="e">
        <f t="shared" ca="1" si="51"/>
        <v>#NUM!</v>
      </c>
      <c r="V61" s="838" t="e">
        <f t="shared" ca="1" si="51"/>
        <v>#NUM!</v>
      </c>
      <c r="W61" s="838" t="e">
        <f t="shared" ca="1" si="51"/>
        <v>#NUM!</v>
      </c>
      <c r="X61" s="838" t="e">
        <f t="shared" ca="1" si="51"/>
        <v>#NUM!</v>
      </c>
      <c r="Y61" s="838" t="e">
        <f t="shared" ca="1" si="51"/>
        <v>#NUM!</v>
      </c>
      <c r="Z61" s="838" t="e">
        <f t="shared" ca="1" si="51"/>
        <v>#NUM!</v>
      </c>
      <c r="AA61" s="838" t="e">
        <f t="shared" ca="1" si="51"/>
        <v>#NUM!</v>
      </c>
      <c r="AB61" s="838" t="e">
        <f t="shared" ca="1" si="51"/>
        <v>#NUM!</v>
      </c>
      <c r="AC61" s="838" t="e">
        <f t="shared" ca="1" si="51"/>
        <v>#NUM!</v>
      </c>
      <c r="AD61" s="838" t="e">
        <f t="shared" ca="1" si="51"/>
        <v>#NUM!</v>
      </c>
      <c r="AE61" s="838" t="e">
        <f t="shared" ca="1" si="51"/>
        <v>#NUM!</v>
      </c>
      <c r="AF61" s="838" t="e">
        <f t="shared" ca="1" si="51"/>
        <v>#NUM!</v>
      </c>
      <c r="AG61" s="838" t="e">
        <f t="shared" ca="1" si="51"/>
        <v>#NUM!</v>
      </c>
      <c r="AH61" s="838" t="e">
        <f t="shared" ca="1" si="51"/>
        <v>#NUM!</v>
      </c>
      <c r="AI61" s="838" t="e">
        <f t="shared" ca="1" si="51"/>
        <v>#NUM!</v>
      </c>
      <c r="AJ61" s="838" t="e">
        <f t="shared" ca="1" si="51"/>
        <v>#NUM!</v>
      </c>
      <c r="AK61" s="838" t="e">
        <f t="shared" ca="1" si="51"/>
        <v>#NUM!</v>
      </c>
      <c r="AL61" s="838" t="e">
        <f t="shared" ca="1" si="51"/>
        <v>#NUM!</v>
      </c>
      <c r="AM61" s="838" t="e">
        <f t="shared" ca="1" si="51"/>
        <v>#NUM!</v>
      </c>
      <c r="AN61" s="838" t="e">
        <f t="shared" ca="1" si="51"/>
        <v>#NUM!</v>
      </c>
      <c r="AO61" s="838" t="e">
        <f t="shared" ca="1" si="51"/>
        <v>#NUM!</v>
      </c>
      <c r="AP61" s="838" t="e">
        <f t="shared" ca="1" si="51"/>
        <v>#NUM!</v>
      </c>
      <c r="AQ61" s="838" t="e">
        <f t="shared" ca="1" si="51"/>
        <v>#NUM!</v>
      </c>
      <c r="AR61" s="838" t="e">
        <f t="shared" ca="1" si="51"/>
        <v>#NUM!</v>
      </c>
      <c r="AS61" s="838" t="e">
        <f t="shared" ca="1" si="51"/>
        <v>#NUM!</v>
      </c>
      <c r="AT61" s="838" t="e">
        <f t="shared" ca="1" si="51"/>
        <v>#NUM!</v>
      </c>
      <c r="AU61" s="838" t="e">
        <f t="shared" ca="1" si="51"/>
        <v>#NUM!</v>
      </c>
      <c r="AV61" s="838" t="e">
        <f t="shared" ca="1" si="51"/>
        <v>#NUM!</v>
      </c>
      <c r="AW61" s="838" t="e">
        <f t="shared" ca="1" si="51"/>
        <v>#NUM!</v>
      </c>
      <c r="AX61" s="838" t="e">
        <f t="shared" ca="1" si="51"/>
        <v>#NUM!</v>
      </c>
      <c r="AY61" s="838" t="e">
        <f t="shared" ca="1" si="51"/>
        <v>#NUM!</v>
      </c>
      <c r="AZ61" s="838" t="e">
        <f t="shared" ca="1" si="51"/>
        <v>#NUM!</v>
      </c>
      <c r="BA61" s="838" t="e">
        <f t="shared" ca="1" si="51"/>
        <v>#NUM!</v>
      </c>
      <c r="BB61" s="838" t="e">
        <f t="shared" ca="1" si="51"/>
        <v>#NUM!</v>
      </c>
      <c r="BC61" s="838" t="e">
        <f t="shared" ca="1" si="51"/>
        <v>#NUM!</v>
      </c>
      <c r="BD61" s="838" t="e">
        <f t="shared" ca="1" si="51"/>
        <v>#NUM!</v>
      </c>
      <c r="BE61" s="838" t="e">
        <f t="shared" ca="1" si="51"/>
        <v>#NUM!</v>
      </c>
      <c r="BF61" s="838" t="e">
        <f t="shared" ca="1" si="51"/>
        <v>#NUM!</v>
      </c>
      <c r="BG61" s="838" t="e">
        <f t="shared" ca="1" si="51"/>
        <v>#NUM!</v>
      </c>
      <c r="BH61" s="838" t="e">
        <f t="shared" ca="1" si="51"/>
        <v>#NUM!</v>
      </c>
      <c r="BI61" s="838" t="e">
        <f t="shared" ca="1" si="51"/>
        <v>#NUM!</v>
      </c>
      <c r="BJ61" s="838" t="e">
        <f t="shared" ca="1" si="51"/>
        <v>#NUM!</v>
      </c>
      <c r="BK61" s="838" t="e">
        <f t="shared" ca="1" si="51"/>
        <v>#NUM!</v>
      </c>
      <c r="BL61" s="838" t="e">
        <f t="shared" ca="1" si="51"/>
        <v>#NUM!</v>
      </c>
      <c r="BM61" s="838" t="e">
        <f t="shared" ca="1" si="51"/>
        <v>#NUM!</v>
      </c>
      <c r="BN61" s="838" t="e">
        <f t="shared" ca="1" si="51"/>
        <v>#NUM!</v>
      </c>
      <c r="BO61" s="838" t="e">
        <f t="shared" ca="1" si="51"/>
        <v>#NUM!</v>
      </c>
      <c r="BP61" s="838" t="e">
        <f t="shared" ca="1" si="51"/>
        <v>#NUM!</v>
      </c>
      <c r="BQ61" s="838" t="e">
        <f t="shared" ca="1" si="51"/>
        <v>#NUM!</v>
      </c>
      <c r="BR61" s="838" t="e">
        <f t="shared" ref="BR61:CW61" ca="1" si="52">BR21*BR62</f>
        <v>#NUM!</v>
      </c>
      <c r="BS61" s="838" t="e">
        <f t="shared" ca="1" si="52"/>
        <v>#NUM!</v>
      </c>
      <c r="BT61" s="838" t="e">
        <f t="shared" ca="1" si="52"/>
        <v>#NUM!</v>
      </c>
      <c r="BU61" s="838" t="e">
        <f t="shared" ca="1" si="52"/>
        <v>#NUM!</v>
      </c>
      <c r="BV61" s="838" t="e">
        <f t="shared" ca="1" si="52"/>
        <v>#NUM!</v>
      </c>
      <c r="BW61" s="838" t="e">
        <f t="shared" ca="1" si="52"/>
        <v>#NUM!</v>
      </c>
      <c r="BX61" s="838" t="e">
        <f t="shared" ca="1" si="52"/>
        <v>#NUM!</v>
      </c>
      <c r="BY61" s="838" t="e">
        <f t="shared" ca="1" si="52"/>
        <v>#NUM!</v>
      </c>
      <c r="BZ61" s="838" t="e">
        <f t="shared" ca="1" si="52"/>
        <v>#NUM!</v>
      </c>
      <c r="CA61" s="838" t="e">
        <f t="shared" ca="1" si="52"/>
        <v>#NUM!</v>
      </c>
      <c r="CB61" s="838" t="e">
        <f t="shared" ca="1" si="52"/>
        <v>#NUM!</v>
      </c>
      <c r="CC61" s="838" t="e">
        <f t="shared" ca="1" si="52"/>
        <v>#NUM!</v>
      </c>
      <c r="CD61" s="838" t="e">
        <f t="shared" ca="1" si="52"/>
        <v>#NUM!</v>
      </c>
      <c r="CE61" s="838" t="e">
        <f t="shared" ca="1" si="52"/>
        <v>#NUM!</v>
      </c>
      <c r="CF61" s="838" t="e">
        <f t="shared" ca="1" si="52"/>
        <v>#NUM!</v>
      </c>
      <c r="CG61" s="838" t="e">
        <f t="shared" ca="1" si="52"/>
        <v>#NUM!</v>
      </c>
      <c r="CH61" s="838" t="e">
        <f t="shared" ca="1" si="52"/>
        <v>#NUM!</v>
      </c>
      <c r="CI61" s="838" t="e">
        <f t="shared" ca="1" si="52"/>
        <v>#NUM!</v>
      </c>
      <c r="CJ61" s="838" t="e">
        <f t="shared" ca="1" si="52"/>
        <v>#NUM!</v>
      </c>
      <c r="CK61" s="838" t="e">
        <f t="shared" ca="1" si="52"/>
        <v>#NUM!</v>
      </c>
      <c r="CL61" s="838" t="e">
        <f t="shared" ca="1" si="52"/>
        <v>#NUM!</v>
      </c>
      <c r="CM61" s="838" t="e">
        <f t="shared" ca="1" si="52"/>
        <v>#NUM!</v>
      </c>
      <c r="CN61" s="838" t="e">
        <f t="shared" ca="1" si="52"/>
        <v>#NUM!</v>
      </c>
      <c r="CO61" s="838" t="e">
        <f t="shared" ca="1" si="52"/>
        <v>#NUM!</v>
      </c>
      <c r="CP61" s="838" t="e">
        <f t="shared" ca="1" si="52"/>
        <v>#NUM!</v>
      </c>
      <c r="CQ61" s="838" t="e">
        <f t="shared" ca="1" si="52"/>
        <v>#NUM!</v>
      </c>
      <c r="CR61" s="838" t="e">
        <f t="shared" ca="1" si="52"/>
        <v>#NUM!</v>
      </c>
      <c r="CS61" s="838" t="e">
        <f t="shared" ca="1" si="52"/>
        <v>#NUM!</v>
      </c>
      <c r="CT61" s="838" t="e">
        <f t="shared" ca="1" si="52"/>
        <v>#NUM!</v>
      </c>
      <c r="CU61" s="838" t="e">
        <f t="shared" ca="1" si="52"/>
        <v>#NUM!</v>
      </c>
      <c r="CV61" s="838" t="e">
        <f t="shared" ca="1" si="52"/>
        <v>#NUM!</v>
      </c>
      <c r="CW61" s="838" t="e">
        <f t="shared" ca="1" si="52"/>
        <v>#NUM!</v>
      </c>
      <c r="CX61" s="838" t="e">
        <f ca="1">CX21*CX62</f>
        <v>#NUM!</v>
      </c>
      <c r="CY61" s="838" t="e">
        <f ca="1">CY21*CY62</f>
        <v>#NUM!</v>
      </c>
      <c r="CZ61" s="838" t="e">
        <f ca="1">CZ21*CZ62</f>
        <v>#NUM!</v>
      </c>
      <c r="DA61" s="838" t="e">
        <f>DA21*DA62</f>
        <v>#NUM!</v>
      </c>
      <c r="DE61"/>
    </row>
    <row r="62" spans="1:109" ht="18" customHeight="1" thickBot="1" x14ac:dyDescent="0.25">
      <c r="A62" s="293"/>
      <c r="B62" s="412">
        <v>38</v>
      </c>
      <c r="C62" s="423" t="s">
        <v>1208</v>
      </c>
      <c r="D62" s="382"/>
      <c r="E62" s="840" t="e">
        <f>SUMPRODUCT(F62:DA62,F61:DA61)/SUM(F62:DA62)</f>
        <v>#NUM!</v>
      </c>
      <c r="F62" s="841" t="e">
        <f>IF(AND(F59&gt;=FRP!$D$2,F59&lt;=FRP!$D$3),1,0)</f>
        <v>#NUM!</v>
      </c>
      <c r="G62" s="841" t="e">
        <f>IF(AND(G59&gt;=FRP!$D$2,G59&lt;=FRP!$D$3),1,0)</f>
        <v>#NUM!</v>
      </c>
      <c r="H62" s="841" t="e">
        <f>IF(AND(H59&gt;=FRP!$D$2,H59&lt;=FRP!$D$3),1,0)</f>
        <v>#NUM!</v>
      </c>
      <c r="I62" s="841" t="e">
        <f>IF(AND(I59&gt;=FRP!$D$2,I59&lt;=FRP!$D$3),1,0)</f>
        <v>#NUM!</v>
      </c>
      <c r="J62" s="841" t="e">
        <f>IF(AND(J59&gt;=FRP!$D$2,J59&lt;=FRP!$D$3),1,0)</f>
        <v>#NUM!</v>
      </c>
      <c r="K62" s="841" t="e">
        <f>IF(AND(K59&gt;=FRP!$D$2,K59&lt;=FRP!$D$3),1,0)</f>
        <v>#NUM!</v>
      </c>
      <c r="L62" s="841" t="e">
        <f>IF(AND(L59&gt;=FRP!$D$2,L59&lt;=FRP!$D$3),1,0)</f>
        <v>#NUM!</v>
      </c>
      <c r="M62" s="841" t="e">
        <f>IF(AND(M59&gt;=FRP!$D$2,M59&lt;=FRP!$D$3),1,0)</f>
        <v>#NUM!</v>
      </c>
      <c r="N62" s="841" t="e">
        <f>IF(AND(N59&gt;=FRP!$D$2,N59&lt;=FRP!$D$3),1,0)</f>
        <v>#NUM!</v>
      </c>
      <c r="O62" s="842" t="e">
        <f>IF(AND(O59&gt;=FRP!$D$2,O59&lt;=FRP!$D$3),1,0)</f>
        <v>#NUM!</v>
      </c>
      <c r="P62" s="843" t="e">
        <f>IF(AND(P59&gt;=FRP!$D$2,P59&lt;=FRP!$D$3),1,0)</f>
        <v>#NUM!</v>
      </c>
      <c r="Q62" s="844" t="e">
        <f>IF(AND(Q59&gt;=FRP!$D$2,Q59&lt;=FRP!$D$3),1,0)</f>
        <v>#NUM!</v>
      </c>
      <c r="R62" s="844" t="e">
        <f>IF(AND(R59&gt;=FRP!$D$2,R59&lt;=FRP!$D$3),1,0)</f>
        <v>#NUM!</v>
      </c>
      <c r="S62" s="844" t="e">
        <f>IF(AND(S59&gt;=FRP!$D$2,S59&lt;=FRP!$D$3),1,0)</f>
        <v>#NUM!</v>
      </c>
      <c r="T62" s="844" t="e">
        <f>IF(AND(T59&gt;=FRP!$D$2,T59&lt;=FRP!$D$3),1,0)</f>
        <v>#NUM!</v>
      </c>
      <c r="U62" s="844" t="e">
        <f>IF(AND(U59&gt;=FRP!$D$2,U59&lt;=FRP!$D$3),1,0)</f>
        <v>#NUM!</v>
      </c>
      <c r="V62" s="844" t="e">
        <f>IF(AND(V59&gt;=FRP!$D$2,V59&lt;=FRP!$D$3),1,0)</f>
        <v>#NUM!</v>
      </c>
      <c r="W62" s="844" t="e">
        <f>IF(AND(W59&gt;=FRP!$D$2,W59&lt;=FRP!$D$3),1,0)</f>
        <v>#NUM!</v>
      </c>
      <c r="X62" s="844" t="e">
        <f>IF(AND(X59&gt;=FRP!$D$2,X59&lt;=FRP!$D$3),1,0)</f>
        <v>#NUM!</v>
      </c>
      <c r="Y62" s="844" t="e">
        <f>IF(AND(Y59&gt;=FRP!$D$2,Y59&lt;=FRP!$D$3),1,0)</f>
        <v>#NUM!</v>
      </c>
      <c r="Z62" s="844" t="e">
        <f>IF(AND(Z59&gt;=FRP!$D$2,Z59&lt;=FRP!$D$3),1,0)</f>
        <v>#NUM!</v>
      </c>
      <c r="AA62" s="844" t="e">
        <f>IF(AND(AA59&gt;=FRP!$D$2,AA59&lt;=FRP!$D$3),1,0)</f>
        <v>#NUM!</v>
      </c>
      <c r="AB62" s="844" t="e">
        <f>IF(AND(AB59&gt;=FRP!$D$2,AB59&lt;=FRP!$D$3),1,0)</f>
        <v>#NUM!</v>
      </c>
      <c r="AC62" s="844" t="e">
        <f>IF(AND(AC59&gt;=FRP!$D$2,AC59&lt;=FRP!$D$3),1,0)</f>
        <v>#NUM!</v>
      </c>
      <c r="AD62" s="844" t="e">
        <f>IF(AND(AD59&gt;=FRP!$D$2,AD59&lt;=FRP!$D$3),1,0)</f>
        <v>#NUM!</v>
      </c>
      <c r="AE62" s="844" t="e">
        <f>IF(AND(AE59&gt;=FRP!$D$2,AE59&lt;=FRP!$D$3),1,0)</f>
        <v>#NUM!</v>
      </c>
      <c r="AF62" s="844" t="e">
        <f>IF(AND(AF59&gt;=FRP!$D$2,AF59&lt;=FRP!$D$3),1,0)</f>
        <v>#NUM!</v>
      </c>
      <c r="AG62" s="844" t="e">
        <f>IF(AND(AG59&gt;=FRP!$D$2,AG59&lt;=FRP!$D$3),1,0)</f>
        <v>#NUM!</v>
      </c>
      <c r="AH62" s="844" t="e">
        <f>IF(AND(AH59&gt;=FRP!$D$2,AH59&lt;=FRP!$D$3),1,0)</f>
        <v>#NUM!</v>
      </c>
      <c r="AI62" s="844" t="e">
        <f>IF(AND(AI59&gt;=FRP!$D$2,AI59&lt;=FRP!$D$3),1,0)</f>
        <v>#NUM!</v>
      </c>
      <c r="AJ62" s="844" t="e">
        <f>IF(AND(AJ59&gt;=FRP!$D$2,AJ59&lt;=FRP!$D$3),1,0)</f>
        <v>#NUM!</v>
      </c>
      <c r="AK62" s="844" t="e">
        <f>IF(AND(AK59&gt;=FRP!$D$2,AK59&lt;=FRP!$D$3),1,0)</f>
        <v>#NUM!</v>
      </c>
      <c r="AL62" s="844" t="e">
        <f>IF(AND(AL59&gt;=FRP!$D$2,AL59&lt;=FRP!$D$3),1,0)</f>
        <v>#NUM!</v>
      </c>
      <c r="AM62" s="844" t="e">
        <f>IF(AND(AM59&gt;=FRP!$D$2,AM59&lt;=FRP!$D$3),1,0)</f>
        <v>#NUM!</v>
      </c>
      <c r="AN62" s="844" t="e">
        <f>IF(AND(AN59&gt;=FRP!$D$2,AN59&lt;=FRP!$D$3),1,0)</f>
        <v>#NUM!</v>
      </c>
      <c r="AO62" s="844" t="e">
        <f>IF(AND(AO59&gt;=FRP!$D$2,AO59&lt;=FRP!$D$3),1,0)</f>
        <v>#NUM!</v>
      </c>
      <c r="AP62" s="844" t="e">
        <f>IF(AND(AP59&gt;=FRP!$D$2,AP59&lt;=FRP!$D$3),1,0)</f>
        <v>#NUM!</v>
      </c>
      <c r="AQ62" s="844" t="e">
        <f>IF(AND(AQ59&gt;=FRP!$D$2,AQ59&lt;=FRP!$D$3),1,0)</f>
        <v>#NUM!</v>
      </c>
      <c r="AR62" s="844" t="e">
        <f>IF(AND(AR59&gt;=FRP!$D$2,AR59&lt;=FRP!$D$3),1,0)</f>
        <v>#NUM!</v>
      </c>
      <c r="AS62" s="844" t="e">
        <f>IF(AND(AS59&gt;=FRP!$D$2,AS59&lt;=FRP!$D$3),1,0)</f>
        <v>#NUM!</v>
      </c>
      <c r="AT62" s="844" t="e">
        <f>IF(AND(AT59&gt;=FRP!$D$2,AT59&lt;=FRP!$D$3),1,0)</f>
        <v>#NUM!</v>
      </c>
      <c r="AU62" s="844" t="e">
        <f>IF(AND(AU59&gt;=FRP!$D$2,AU59&lt;=FRP!$D$3),1,0)</f>
        <v>#NUM!</v>
      </c>
      <c r="AV62" s="844" t="e">
        <f>IF(AND(AV59&gt;=FRP!$D$2,AV59&lt;=FRP!$D$3),1,0)</f>
        <v>#NUM!</v>
      </c>
      <c r="AW62" s="844" t="e">
        <f>IF(AND(AW59&gt;=FRP!$D$2,AW59&lt;=FRP!$D$3),1,0)</f>
        <v>#NUM!</v>
      </c>
      <c r="AX62" s="844" t="e">
        <f>IF(AND(AX59&gt;=FRP!$D$2,AX59&lt;=FRP!$D$3),1,0)</f>
        <v>#NUM!</v>
      </c>
      <c r="AY62" s="844" t="e">
        <f>IF(AND(AY59&gt;=FRP!$D$2,AY59&lt;=FRP!$D$3),1,0)</f>
        <v>#NUM!</v>
      </c>
      <c r="AZ62" s="844" t="e">
        <f>IF(AND(AZ59&gt;=FRP!$D$2,AZ59&lt;=FRP!$D$3),1,0)</f>
        <v>#NUM!</v>
      </c>
      <c r="BA62" s="844" t="e">
        <f>IF(AND(BA59&gt;=FRP!$D$2,BA59&lt;=FRP!$D$3),1,0)</f>
        <v>#NUM!</v>
      </c>
      <c r="BB62" s="844" t="e">
        <f>IF(AND(BB59&gt;=FRP!$D$2,BB59&lt;=FRP!$D$3),1,0)</f>
        <v>#NUM!</v>
      </c>
      <c r="BC62" s="844" t="e">
        <f>IF(AND(BC59&gt;=FRP!$D$2,BC59&lt;=FRP!$D$3),1,0)</f>
        <v>#NUM!</v>
      </c>
      <c r="BD62" s="844" t="e">
        <f>IF(AND(BD59&gt;=FRP!$D$2,BD59&lt;=FRP!$D$3),1,0)</f>
        <v>#NUM!</v>
      </c>
      <c r="BE62" s="844" t="e">
        <f>IF(AND(BE59&gt;=FRP!$D$2,BE59&lt;=FRP!$D$3),1,0)</f>
        <v>#NUM!</v>
      </c>
      <c r="BF62" s="844" t="e">
        <f>IF(AND(BF59&gt;=FRP!$D$2,BF59&lt;=FRP!$D$3),1,0)</f>
        <v>#NUM!</v>
      </c>
      <c r="BG62" s="844" t="e">
        <f>IF(AND(BG59&gt;=FRP!$D$2,BG59&lt;=FRP!$D$3),1,0)</f>
        <v>#NUM!</v>
      </c>
      <c r="BH62" s="844" t="e">
        <f>IF(AND(BH59&gt;=FRP!$D$2,BH59&lt;=FRP!$D$3),1,0)</f>
        <v>#NUM!</v>
      </c>
      <c r="BI62" s="844" t="e">
        <f>IF(AND(BI59&gt;=FRP!$D$2,BI59&lt;=FRP!$D$3),1,0)</f>
        <v>#NUM!</v>
      </c>
      <c r="BJ62" s="844" t="e">
        <f>IF(AND(BJ59&gt;=FRP!$D$2,BJ59&lt;=FRP!$D$3),1,0)</f>
        <v>#NUM!</v>
      </c>
      <c r="BK62" s="844" t="e">
        <f>IF(AND(BK59&gt;=FRP!$D$2,BK59&lt;=FRP!$D$3),1,0)</f>
        <v>#NUM!</v>
      </c>
      <c r="BL62" s="844" t="e">
        <f>IF(AND(BL59&gt;=FRP!$D$2,BL59&lt;=FRP!$D$3),1,0)</f>
        <v>#NUM!</v>
      </c>
      <c r="BM62" s="844" t="e">
        <f>IF(AND(BM59&gt;=FRP!$D$2,BM59&lt;=FRP!$D$3),1,0)</f>
        <v>#NUM!</v>
      </c>
      <c r="BN62" s="844" t="e">
        <f>IF(AND(BN59&gt;=FRP!$D$2,BN59&lt;=FRP!$D$3),1,0)</f>
        <v>#NUM!</v>
      </c>
      <c r="BO62" s="844" t="e">
        <f>IF(AND(BO59&gt;=FRP!$D$2,BO59&lt;=FRP!$D$3),1,0)</f>
        <v>#NUM!</v>
      </c>
      <c r="BP62" s="844" t="e">
        <f>IF(AND(BP59&gt;=FRP!$D$2,BP59&lt;=FRP!$D$3),1,0)</f>
        <v>#NUM!</v>
      </c>
      <c r="BQ62" s="844" t="e">
        <f>IF(AND(BQ59&gt;=FRP!$D$2,BQ59&lt;=FRP!$D$3),1,0)</f>
        <v>#NUM!</v>
      </c>
      <c r="BR62" s="844" t="e">
        <f>IF(AND(BR59&gt;=FRP!$D$2,BR59&lt;=FRP!$D$3),1,0)</f>
        <v>#NUM!</v>
      </c>
      <c r="BS62" s="844" t="e">
        <f>IF(AND(BS59&gt;=FRP!$D$2,BS59&lt;=FRP!$D$3),1,0)</f>
        <v>#NUM!</v>
      </c>
      <c r="BT62" s="844" t="e">
        <f>IF(AND(BT59&gt;=FRP!$D$2,BT59&lt;=FRP!$D$3),1,0)</f>
        <v>#NUM!</v>
      </c>
      <c r="BU62" s="844" t="e">
        <f>IF(AND(BU59&gt;=FRP!$D$2,BU59&lt;=FRP!$D$3),1,0)</f>
        <v>#NUM!</v>
      </c>
      <c r="BV62" s="844" t="e">
        <f>IF(AND(BV59&gt;=FRP!$D$2,BV59&lt;=FRP!$D$3),1,0)</f>
        <v>#NUM!</v>
      </c>
      <c r="BW62" s="844" t="e">
        <f>IF(AND(BW59&gt;=FRP!$D$2,BW59&lt;=FRP!$D$3),1,0)</f>
        <v>#NUM!</v>
      </c>
      <c r="BX62" s="844" t="e">
        <f>IF(AND(BX59&gt;=FRP!$D$2,BX59&lt;=FRP!$D$3),1,0)</f>
        <v>#NUM!</v>
      </c>
      <c r="BY62" s="844" t="e">
        <f>IF(AND(BY59&gt;=FRP!$D$2,BY59&lt;=FRP!$D$3),1,0)</f>
        <v>#NUM!</v>
      </c>
      <c r="BZ62" s="844" t="e">
        <f>IF(AND(BZ59&gt;=FRP!$D$2,BZ59&lt;=FRP!$D$3),1,0)</f>
        <v>#NUM!</v>
      </c>
      <c r="CA62" s="844" t="e">
        <f>IF(AND(CA59&gt;=FRP!$D$2,CA59&lt;=FRP!$D$3),1,0)</f>
        <v>#NUM!</v>
      </c>
      <c r="CB62" s="844" t="e">
        <f>IF(AND(CB59&gt;=FRP!$D$2,CB59&lt;=FRP!$D$3),1,0)</f>
        <v>#NUM!</v>
      </c>
      <c r="CC62" s="844" t="e">
        <f>IF(AND(CC59&gt;=FRP!$D$2,CC59&lt;=FRP!$D$3),1,0)</f>
        <v>#NUM!</v>
      </c>
      <c r="CD62" s="844" t="e">
        <f>IF(AND(CD59&gt;=FRP!$D$2,CD59&lt;=FRP!$D$3),1,0)</f>
        <v>#NUM!</v>
      </c>
      <c r="CE62" s="844" t="e">
        <f>IF(AND(CE59&gt;=FRP!$D$2,CE59&lt;=FRP!$D$3),1,0)</f>
        <v>#NUM!</v>
      </c>
      <c r="CF62" s="844" t="e">
        <f>IF(AND(CF59&gt;=FRP!$D$2,CF59&lt;=FRP!$D$3),1,0)</f>
        <v>#NUM!</v>
      </c>
      <c r="CG62" s="844" t="e">
        <f>IF(AND(CG59&gt;=FRP!$D$2,CG59&lt;=FRP!$D$3),1,0)</f>
        <v>#NUM!</v>
      </c>
      <c r="CH62" s="844" t="e">
        <f>IF(AND(CH59&gt;=FRP!$D$2,CH59&lt;=FRP!$D$3),1,0)</f>
        <v>#NUM!</v>
      </c>
      <c r="CI62" s="844" t="e">
        <f>IF(AND(CI59&gt;=FRP!$D$2,CI59&lt;=FRP!$D$3),1,0)</f>
        <v>#NUM!</v>
      </c>
      <c r="CJ62" s="844" t="e">
        <f>IF(AND(CJ59&gt;=FRP!$D$2,CJ59&lt;=FRP!$D$3),1,0)</f>
        <v>#NUM!</v>
      </c>
      <c r="CK62" s="844" t="e">
        <f>IF(AND(CK59&gt;=FRP!$D$2,CK59&lt;=FRP!$D$3),1,0)</f>
        <v>#NUM!</v>
      </c>
      <c r="CL62" s="844" t="e">
        <f>IF(AND(CL59&gt;=FRP!$D$2,CL59&lt;=FRP!$D$3),1,0)</f>
        <v>#NUM!</v>
      </c>
      <c r="CM62" s="844" t="e">
        <f>IF(AND(CM59&gt;=FRP!$D$2,CM59&lt;=FRP!$D$3),1,0)</f>
        <v>#NUM!</v>
      </c>
      <c r="CN62" s="844" t="e">
        <f>IF(AND(CN59&gt;=FRP!$D$2,CN59&lt;=FRP!$D$3),1,0)</f>
        <v>#NUM!</v>
      </c>
      <c r="CO62" s="844" t="e">
        <f>IF(AND(CO59&gt;=FRP!$D$2,CO59&lt;=FRP!$D$3),1,0)</f>
        <v>#NUM!</v>
      </c>
      <c r="CP62" s="844" t="e">
        <f>IF(AND(CP59&gt;=FRP!$D$2,CP59&lt;=FRP!$D$3),1,0)</f>
        <v>#NUM!</v>
      </c>
      <c r="CQ62" s="844" t="e">
        <f>IF(AND(CQ59&gt;=FRP!$D$2,CQ59&lt;=FRP!$D$3),1,0)</f>
        <v>#NUM!</v>
      </c>
      <c r="CR62" s="844" t="e">
        <f>IF(AND(CR59&gt;=FRP!$D$2,CR59&lt;=FRP!$D$3),1,0)</f>
        <v>#NUM!</v>
      </c>
      <c r="CS62" s="844" t="e">
        <f>IF(AND(CS59&gt;=FRP!$D$2,CS59&lt;=FRP!$D$3),1,0)</f>
        <v>#NUM!</v>
      </c>
      <c r="CT62" s="844" t="e">
        <f>IF(AND(CT59&gt;=FRP!$D$2,CT59&lt;=FRP!$D$3),1,0)</f>
        <v>#NUM!</v>
      </c>
      <c r="CU62" s="844" t="e">
        <f>IF(AND(CU59&gt;=FRP!$D$2,CU59&lt;=FRP!$D$3),1,0)</f>
        <v>#NUM!</v>
      </c>
      <c r="CV62" s="844" t="e">
        <f>IF(AND(CV59&gt;=FRP!$D$2,CV59&lt;=FRP!$D$3),1,0)</f>
        <v>#NUM!</v>
      </c>
      <c r="CW62" s="844" t="e">
        <f>IF(AND(CW59&gt;=FRP!$D$2,CW59&lt;=FRP!$D$3),1,0)</f>
        <v>#NUM!</v>
      </c>
      <c r="CX62" s="844" t="e">
        <f>IF(AND(CX59&gt;=FRP!$D$2,CX59&lt;=FRP!$D$3),1,0)</f>
        <v>#NUM!</v>
      </c>
      <c r="CY62" s="844" t="e">
        <f>IF(AND(CY59&gt;=FRP!$D$2,CY59&lt;=FRP!$D$3),1,0)</f>
        <v>#NUM!</v>
      </c>
      <c r="CZ62" s="844" t="e">
        <f>IF(AND(CZ59&gt;=FRP!$D$2,CZ59&lt;=FRP!$D$3),1,0)</f>
        <v>#NUM!</v>
      </c>
      <c r="DA62" s="844" t="e">
        <f>IF(AND(DA59&gt;=FRP!$D$2,DA59&lt;=FRP!$D$3),1,0)</f>
        <v>#NUM!</v>
      </c>
      <c r="DE62"/>
    </row>
    <row r="63" spans="1:109" ht="18" customHeight="1" x14ac:dyDescent="0.2">
      <c r="A63" s="296"/>
      <c r="B63" s="412">
        <v>39</v>
      </c>
      <c r="C63" s="423" t="s">
        <v>1209</v>
      </c>
      <c r="D63" s="382"/>
      <c r="E63" s="375"/>
      <c r="F63" s="845" t="e">
        <f t="shared" ref="F63:BQ63" ca="1" si="53">(F61-F60)*F62</f>
        <v>#NUM!</v>
      </c>
      <c r="G63" s="846" t="e">
        <f t="shared" ca="1" si="53"/>
        <v>#NUM!</v>
      </c>
      <c r="H63" s="846" t="e">
        <f t="shared" ca="1" si="53"/>
        <v>#NUM!</v>
      </c>
      <c r="I63" s="846" t="e">
        <f t="shared" ca="1" si="53"/>
        <v>#NUM!</v>
      </c>
      <c r="J63" s="846" t="e">
        <f t="shared" ca="1" si="53"/>
        <v>#NUM!</v>
      </c>
      <c r="K63" s="846" t="e">
        <f t="shared" ca="1" si="53"/>
        <v>#NUM!</v>
      </c>
      <c r="L63" s="846" t="e">
        <f t="shared" ca="1" si="53"/>
        <v>#NUM!</v>
      </c>
      <c r="M63" s="846" t="e">
        <f t="shared" ca="1" si="53"/>
        <v>#NUM!</v>
      </c>
      <c r="N63" s="846" t="e">
        <f t="shared" ca="1" si="53"/>
        <v>#NUM!</v>
      </c>
      <c r="O63" s="847" t="e">
        <f t="shared" ca="1" si="53"/>
        <v>#NUM!</v>
      </c>
      <c r="P63" s="846" t="e">
        <f t="shared" ca="1" si="53"/>
        <v>#NUM!</v>
      </c>
      <c r="Q63" s="846" t="e">
        <f t="shared" ca="1" si="53"/>
        <v>#NUM!</v>
      </c>
      <c r="R63" s="846" t="e">
        <f t="shared" ca="1" si="53"/>
        <v>#NUM!</v>
      </c>
      <c r="S63" s="846" t="e">
        <f t="shared" ca="1" si="53"/>
        <v>#NUM!</v>
      </c>
      <c r="T63" s="846" t="e">
        <f t="shared" ca="1" si="53"/>
        <v>#NUM!</v>
      </c>
      <c r="U63" s="846" t="e">
        <f t="shared" ca="1" si="53"/>
        <v>#NUM!</v>
      </c>
      <c r="V63" s="846" t="e">
        <f t="shared" ca="1" si="53"/>
        <v>#NUM!</v>
      </c>
      <c r="W63" s="846" t="e">
        <f t="shared" ca="1" si="53"/>
        <v>#NUM!</v>
      </c>
      <c r="X63" s="846" t="e">
        <f t="shared" ca="1" si="53"/>
        <v>#NUM!</v>
      </c>
      <c r="Y63" s="846" t="e">
        <f t="shared" ca="1" si="53"/>
        <v>#NUM!</v>
      </c>
      <c r="Z63" s="846" t="e">
        <f t="shared" ca="1" si="53"/>
        <v>#NUM!</v>
      </c>
      <c r="AA63" s="846" t="e">
        <f t="shared" ca="1" si="53"/>
        <v>#NUM!</v>
      </c>
      <c r="AB63" s="846" t="e">
        <f t="shared" ca="1" si="53"/>
        <v>#NUM!</v>
      </c>
      <c r="AC63" s="846" t="e">
        <f t="shared" ca="1" si="53"/>
        <v>#NUM!</v>
      </c>
      <c r="AD63" s="846" t="e">
        <f t="shared" ca="1" si="53"/>
        <v>#NUM!</v>
      </c>
      <c r="AE63" s="846" t="e">
        <f t="shared" ca="1" si="53"/>
        <v>#NUM!</v>
      </c>
      <c r="AF63" s="846" t="e">
        <f t="shared" ca="1" si="53"/>
        <v>#NUM!</v>
      </c>
      <c r="AG63" s="846" t="e">
        <f t="shared" ca="1" si="53"/>
        <v>#NUM!</v>
      </c>
      <c r="AH63" s="846" t="e">
        <f t="shared" ca="1" si="53"/>
        <v>#NUM!</v>
      </c>
      <c r="AI63" s="846" t="e">
        <f t="shared" ca="1" si="53"/>
        <v>#NUM!</v>
      </c>
      <c r="AJ63" s="846" t="e">
        <f t="shared" ca="1" si="53"/>
        <v>#NUM!</v>
      </c>
      <c r="AK63" s="846" t="e">
        <f t="shared" ca="1" si="53"/>
        <v>#NUM!</v>
      </c>
      <c r="AL63" s="846" t="e">
        <f t="shared" ca="1" si="53"/>
        <v>#NUM!</v>
      </c>
      <c r="AM63" s="846" t="e">
        <f t="shared" ca="1" si="53"/>
        <v>#NUM!</v>
      </c>
      <c r="AN63" s="846" t="e">
        <f t="shared" ca="1" si="53"/>
        <v>#NUM!</v>
      </c>
      <c r="AO63" s="846" t="e">
        <f t="shared" ca="1" si="53"/>
        <v>#NUM!</v>
      </c>
      <c r="AP63" s="846" t="e">
        <f t="shared" ca="1" si="53"/>
        <v>#NUM!</v>
      </c>
      <c r="AQ63" s="846" t="e">
        <f t="shared" ca="1" si="53"/>
        <v>#NUM!</v>
      </c>
      <c r="AR63" s="846" t="e">
        <f t="shared" ca="1" si="53"/>
        <v>#NUM!</v>
      </c>
      <c r="AS63" s="846" t="e">
        <f t="shared" ca="1" si="53"/>
        <v>#NUM!</v>
      </c>
      <c r="AT63" s="846" t="e">
        <f t="shared" ca="1" si="53"/>
        <v>#NUM!</v>
      </c>
      <c r="AU63" s="846" t="e">
        <f t="shared" ca="1" si="53"/>
        <v>#NUM!</v>
      </c>
      <c r="AV63" s="846" t="e">
        <f t="shared" ca="1" si="53"/>
        <v>#NUM!</v>
      </c>
      <c r="AW63" s="846" t="e">
        <f t="shared" ca="1" si="53"/>
        <v>#NUM!</v>
      </c>
      <c r="AX63" s="846" t="e">
        <f t="shared" ca="1" si="53"/>
        <v>#NUM!</v>
      </c>
      <c r="AY63" s="846" t="e">
        <f t="shared" ca="1" si="53"/>
        <v>#NUM!</v>
      </c>
      <c r="AZ63" s="846" t="e">
        <f t="shared" ca="1" si="53"/>
        <v>#NUM!</v>
      </c>
      <c r="BA63" s="846" t="e">
        <f t="shared" ca="1" si="53"/>
        <v>#NUM!</v>
      </c>
      <c r="BB63" s="846" t="e">
        <f t="shared" ca="1" si="53"/>
        <v>#NUM!</v>
      </c>
      <c r="BC63" s="846" t="e">
        <f t="shared" ca="1" si="53"/>
        <v>#NUM!</v>
      </c>
      <c r="BD63" s="846" t="e">
        <f t="shared" ca="1" si="53"/>
        <v>#NUM!</v>
      </c>
      <c r="BE63" s="846" t="e">
        <f t="shared" ca="1" si="53"/>
        <v>#NUM!</v>
      </c>
      <c r="BF63" s="846" t="e">
        <f t="shared" ca="1" si="53"/>
        <v>#NUM!</v>
      </c>
      <c r="BG63" s="846" t="e">
        <f t="shared" ca="1" si="53"/>
        <v>#NUM!</v>
      </c>
      <c r="BH63" s="846" t="e">
        <f t="shared" ca="1" si="53"/>
        <v>#NUM!</v>
      </c>
      <c r="BI63" s="846" t="e">
        <f t="shared" ca="1" si="53"/>
        <v>#NUM!</v>
      </c>
      <c r="BJ63" s="846" t="e">
        <f t="shared" ca="1" si="53"/>
        <v>#NUM!</v>
      </c>
      <c r="BK63" s="846" t="e">
        <f t="shared" ca="1" si="53"/>
        <v>#NUM!</v>
      </c>
      <c r="BL63" s="846" t="e">
        <f t="shared" ca="1" si="53"/>
        <v>#NUM!</v>
      </c>
      <c r="BM63" s="846" t="e">
        <f t="shared" ca="1" si="53"/>
        <v>#NUM!</v>
      </c>
      <c r="BN63" s="846" t="e">
        <f t="shared" ca="1" si="53"/>
        <v>#NUM!</v>
      </c>
      <c r="BO63" s="846" t="e">
        <f t="shared" ca="1" si="53"/>
        <v>#NUM!</v>
      </c>
      <c r="BP63" s="846" t="e">
        <f t="shared" ca="1" si="53"/>
        <v>#NUM!</v>
      </c>
      <c r="BQ63" s="846" t="e">
        <f t="shared" ca="1" si="53"/>
        <v>#NUM!</v>
      </c>
      <c r="BR63" s="846" t="e">
        <f t="shared" ref="BR63:DA63" ca="1" si="54">(BR61-BR60)*BR62</f>
        <v>#NUM!</v>
      </c>
      <c r="BS63" s="846" t="e">
        <f t="shared" ca="1" si="54"/>
        <v>#NUM!</v>
      </c>
      <c r="BT63" s="846" t="e">
        <f t="shared" ca="1" si="54"/>
        <v>#NUM!</v>
      </c>
      <c r="BU63" s="846" t="e">
        <f t="shared" ca="1" si="54"/>
        <v>#NUM!</v>
      </c>
      <c r="BV63" s="846" t="e">
        <f t="shared" ca="1" si="54"/>
        <v>#NUM!</v>
      </c>
      <c r="BW63" s="846" t="e">
        <f t="shared" ca="1" si="54"/>
        <v>#NUM!</v>
      </c>
      <c r="BX63" s="846" t="e">
        <f t="shared" ca="1" si="54"/>
        <v>#NUM!</v>
      </c>
      <c r="BY63" s="846" t="e">
        <f t="shared" ca="1" si="54"/>
        <v>#NUM!</v>
      </c>
      <c r="BZ63" s="846" t="e">
        <f t="shared" ca="1" si="54"/>
        <v>#NUM!</v>
      </c>
      <c r="CA63" s="846" t="e">
        <f t="shared" ca="1" si="54"/>
        <v>#NUM!</v>
      </c>
      <c r="CB63" s="846" t="e">
        <f t="shared" ca="1" si="54"/>
        <v>#NUM!</v>
      </c>
      <c r="CC63" s="846" t="e">
        <f t="shared" ca="1" si="54"/>
        <v>#NUM!</v>
      </c>
      <c r="CD63" s="846" t="e">
        <f t="shared" ca="1" si="54"/>
        <v>#NUM!</v>
      </c>
      <c r="CE63" s="846" t="e">
        <f t="shared" ca="1" si="54"/>
        <v>#NUM!</v>
      </c>
      <c r="CF63" s="846" t="e">
        <f t="shared" ca="1" si="54"/>
        <v>#NUM!</v>
      </c>
      <c r="CG63" s="846" t="e">
        <f t="shared" ca="1" si="54"/>
        <v>#NUM!</v>
      </c>
      <c r="CH63" s="846" t="e">
        <f t="shared" ca="1" si="54"/>
        <v>#NUM!</v>
      </c>
      <c r="CI63" s="846" t="e">
        <f t="shared" ca="1" si="54"/>
        <v>#NUM!</v>
      </c>
      <c r="CJ63" s="846" t="e">
        <f t="shared" ca="1" si="54"/>
        <v>#NUM!</v>
      </c>
      <c r="CK63" s="846" t="e">
        <f t="shared" ca="1" si="54"/>
        <v>#NUM!</v>
      </c>
      <c r="CL63" s="846" t="e">
        <f t="shared" ca="1" si="54"/>
        <v>#NUM!</v>
      </c>
      <c r="CM63" s="846" t="e">
        <f t="shared" ca="1" si="54"/>
        <v>#NUM!</v>
      </c>
      <c r="CN63" s="846" t="e">
        <f t="shared" ca="1" si="54"/>
        <v>#NUM!</v>
      </c>
      <c r="CO63" s="846" t="e">
        <f t="shared" ca="1" si="54"/>
        <v>#NUM!</v>
      </c>
      <c r="CP63" s="846" t="e">
        <f t="shared" ca="1" si="54"/>
        <v>#NUM!</v>
      </c>
      <c r="CQ63" s="846" t="e">
        <f t="shared" ca="1" si="54"/>
        <v>#NUM!</v>
      </c>
      <c r="CR63" s="846" t="e">
        <f t="shared" ca="1" si="54"/>
        <v>#NUM!</v>
      </c>
      <c r="CS63" s="846" t="e">
        <f t="shared" ca="1" si="54"/>
        <v>#NUM!</v>
      </c>
      <c r="CT63" s="846" t="e">
        <f t="shared" ca="1" si="54"/>
        <v>#NUM!</v>
      </c>
      <c r="CU63" s="846" t="e">
        <f t="shared" ca="1" si="54"/>
        <v>#NUM!</v>
      </c>
      <c r="CV63" s="846" t="e">
        <f t="shared" ca="1" si="54"/>
        <v>#NUM!</v>
      </c>
      <c r="CW63" s="846" t="e">
        <f t="shared" ca="1" si="54"/>
        <v>#NUM!</v>
      </c>
      <c r="CX63" s="846" t="e">
        <f t="shared" ca="1" si="54"/>
        <v>#NUM!</v>
      </c>
      <c r="CY63" s="846" t="e">
        <f t="shared" ca="1" si="54"/>
        <v>#NUM!</v>
      </c>
      <c r="CZ63" s="846" t="e">
        <f t="shared" ca="1" si="54"/>
        <v>#NUM!</v>
      </c>
      <c r="DA63" s="846" t="e">
        <f t="shared" si="54"/>
        <v>#NUM!</v>
      </c>
      <c r="DE63"/>
    </row>
    <row r="64" spans="1:109" ht="18" customHeight="1" thickBot="1" x14ac:dyDescent="0.25">
      <c r="A64" s="296"/>
      <c r="B64" s="412">
        <v>40</v>
      </c>
      <c r="C64" s="374" t="str">
        <f>CONCATENATE("DISKONTNÍ FAKTOR"," (při diskontní sazbě : ",100*$D$57,"%)")</f>
        <v>DISKONTNÍ FAKTOR (při diskontní sazbě : 3,24%)</v>
      </c>
      <c r="D64" s="382"/>
      <c r="E64" s="848"/>
      <c r="F64" s="849">
        <v>1</v>
      </c>
      <c r="G64" s="850">
        <f t="shared" ref="G64:BR64" si="55">F64*(1/(1+$D$57))</f>
        <v>0.96861681518791165</v>
      </c>
      <c r="H64" s="850">
        <f t="shared" si="55"/>
        <v>0.93821853466477301</v>
      </c>
      <c r="I64" s="851">
        <f t="shared" si="55"/>
        <v>0.90877424899726167</v>
      </c>
      <c r="J64" s="851">
        <f t="shared" si="55"/>
        <v>0.88025401878851384</v>
      </c>
      <c r="K64" s="851">
        <f t="shared" si="55"/>
        <v>0.8526288442352904</v>
      </c>
      <c r="L64" s="851">
        <f t="shared" si="55"/>
        <v>0.82587063564053698</v>
      </c>
      <c r="M64" s="851">
        <f t="shared" si="55"/>
        <v>0.79995218485135311</v>
      </c>
      <c r="N64" s="851">
        <f t="shared" si="55"/>
        <v>0.77484713759332924</v>
      </c>
      <c r="O64" s="852">
        <f t="shared" si="55"/>
        <v>0.75052996667312011</v>
      </c>
      <c r="P64" s="853">
        <f t="shared" si="55"/>
        <v>0.7269759460220071</v>
      </c>
      <c r="Q64" s="854">
        <f t="shared" si="55"/>
        <v>0.70416112555405574</v>
      </c>
      <c r="R64" s="854">
        <f t="shared" si="55"/>
        <v>0.68206230681330471</v>
      </c>
      <c r="S64" s="854">
        <f t="shared" si="55"/>
        <v>0.66065701938522348</v>
      </c>
      <c r="T64" s="854">
        <f t="shared" si="55"/>
        <v>0.63992349804845361</v>
      </c>
      <c r="U64" s="854">
        <f t="shared" si="55"/>
        <v>0.61984066064360088</v>
      </c>
      <c r="V64" s="854">
        <f t="shared" si="55"/>
        <v>0.60038808663657584</v>
      </c>
      <c r="W64" s="854">
        <f t="shared" si="55"/>
        <v>0.58154599635468407</v>
      </c>
      <c r="X64" s="854">
        <f t="shared" si="55"/>
        <v>0.56329523087435496</v>
      </c>
      <c r="Y64" s="854">
        <f t="shared" si="55"/>
        <v>0.54561723254005712</v>
      </c>
      <c r="Z64" s="854">
        <f t="shared" si="55"/>
        <v>0.52849402609459228</v>
      </c>
      <c r="AA64" s="854">
        <f t="shared" si="55"/>
        <v>0.51190820040158103</v>
      </c>
      <c r="AB64" s="854">
        <f t="shared" si="55"/>
        <v>0.49584289074155463</v>
      </c>
      <c r="AC64" s="854">
        <f t="shared" si="55"/>
        <v>0.48028176166365227</v>
      </c>
      <c r="AD64" s="854">
        <f t="shared" si="55"/>
        <v>0.46520899037548652</v>
      </c>
      <c r="AE64" s="854">
        <f t="shared" si="55"/>
        <v>0.45060925065428759</v>
      </c>
      <c r="AF64" s="854">
        <f t="shared" si="55"/>
        <v>0.43646769726296741</v>
      </c>
      <c r="AG64" s="854">
        <f t="shared" si="55"/>
        <v>0.42276995085525709</v>
      </c>
      <c r="AH64" s="854">
        <f t="shared" si="55"/>
        <v>0.40950208335456906</v>
      </c>
      <c r="AI64" s="854">
        <f t="shared" si="55"/>
        <v>0.3966506037917174</v>
      </c>
      <c r="AJ64" s="854">
        <f t="shared" si="55"/>
        <v>0.38420244458709552</v>
      </c>
      <c r="AK64" s="854">
        <f t="shared" si="55"/>
        <v>0.37214494826336258</v>
      </c>
      <c r="AL64" s="854">
        <f t="shared" si="55"/>
        <v>0.36046585457512842</v>
      </c>
      <c r="AM64" s="854">
        <f t="shared" si="55"/>
        <v>0.3491532880425498</v>
      </c>
      <c r="AN64" s="854">
        <f t="shared" si="55"/>
        <v>0.33819574587616213</v>
      </c>
      <c r="AO64" s="854">
        <f t="shared" si="55"/>
        <v>0.32758208628066848</v>
      </c>
      <c r="AP64" s="854">
        <f t="shared" si="55"/>
        <v>0.3173015171257928</v>
      </c>
      <c r="AQ64" s="854">
        <f t="shared" si="55"/>
        <v>0.30734358497267805</v>
      </c>
      <c r="AR64" s="854">
        <f t="shared" si="55"/>
        <v>0.29769816444467073</v>
      </c>
      <c r="AS64" s="854">
        <f t="shared" si="55"/>
        <v>0.28835544793168416</v>
      </c>
      <c r="AT64" s="854">
        <f t="shared" si="55"/>
        <v>0.27930593561767159</v>
      </c>
      <c r="AU64" s="854">
        <f t="shared" si="55"/>
        <v>0.27054042582106896</v>
      </c>
      <c r="AV64" s="854">
        <f t="shared" si="55"/>
        <v>0.26205000563838526</v>
      </c>
      <c r="AW64" s="854">
        <f t="shared" si="55"/>
        <v>0.25382604188142704</v>
      </c>
      <c r="AX64" s="854">
        <f t="shared" si="55"/>
        <v>0.24586017229894133</v>
      </c>
      <c r="AY64" s="854">
        <f t="shared" si="55"/>
        <v>0.23814429707375176</v>
      </c>
      <c r="AZ64" s="854">
        <f t="shared" si="55"/>
        <v>0.23067057058674134</v>
      </c>
      <c r="BA64" s="854">
        <f t="shared" si="55"/>
        <v>0.22343139343930776</v>
      </c>
      <c r="BB64" s="854">
        <f t="shared" si="55"/>
        <v>0.21641940472617954</v>
      </c>
      <c r="BC64" s="854">
        <f t="shared" si="55"/>
        <v>0.20962747455073572</v>
      </c>
      <c r="BD64" s="854">
        <f t="shared" si="55"/>
        <v>0.20304869677521864</v>
      </c>
      <c r="BE64" s="854">
        <f t="shared" si="55"/>
        <v>0.19667638199846826</v>
      </c>
      <c r="BF64" s="854">
        <f t="shared" si="55"/>
        <v>0.19050405075403745</v>
      </c>
      <c r="BG64" s="854">
        <f t="shared" si="55"/>
        <v>0.18452542692177204</v>
      </c>
      <c r="BH64" s="854">
        <f t="shared" si="55"/>
        <v>0.17873443134615657</v>
      </c>
      <c r="BI64" s="854">
        <f t="shared" si="55"/>
        <v>0.17312517565493662</v>
      </c>
      <c r="BJ64" s="854">
        <f t="shared" si="55"/>
        <v>0.1676919562717325</v>
      </c>
      <c r="BK64" s="854">
        <f t="shared" si="55"/>
        <v>0.16242924861655608</v>
      </c>
      <c r="BL64" s="854">
        <f t="shared" si="55"/>
        <v>0.15733170148833406</v>
      </c>
      <c r="BM64" s="854">
        <f t="shared" si="55"/>
        <v>0.15239413162372537</v>
      </c>
      <c r="BN64" s="854">
        <f t="shared" si="55"/>
        <v>0.14761151842670028</v>
      </c>
      <c r="BO64" s="854">
        <f t="shared" si="55"/>
        <v>0.14297899886352217</v>
      </c>
      <c r="BP64" s="854">
        <f t="shared" si="55"/>
        <v>0.13849186251794088</v>
      </c>
      <c r="BQ64" s="854">
        <f t="shared" si="55"/>
        <v>0.13414554680157001</v>
      </c>
      <c r="BR64" s="854">
        <f t="shared" si="55"/>
        <v>0.12993563231457769</v>
      </c>
      <c r="BS64" s="854">
        <f t="shared" ref="BS64:DA64" si="56">BR64*(1/(1+$D$57))</f>
        <v>0.12585783835197376</v>
      </c>
      <c r="BT64" s="854">
        <f t="shared" si="56"/>
        <v>0.12190801855092383</v>
      </c>
      <c r="BU64" s="854">
        <f t="shared" si="56"/>
        <v>0.11808215667466469</v>
      </c>
      <c r="BV64" s="854">
        <f t="shared" si="56"/>
        <v>0.11437636252873372</v>
      </c>
      <c r="BW64" s="854">
        <f t="shared" si="56"/>
        <v>0.11078686800536006</v>
      </c>
      <c r="BX64" s="854">
        <f t="shared" si="56"/>
        <v>0.1073100232519954</v>
      </c>
      <c r="BY64" s="854">
        <f t="shared" si="56"/>
        <v>0.10394229296008853</v>
      </c>
      <c r="BZ64" s="854">
        <f t="shared" si="56"/>
        <v>0.10068025277032984</v>
      </c>
      <c r="CA64" s="854">
        <f t="shared" si="56"/>
        <v>9.7520585790710809E-2</v>
      </c>
      <c r="CB64" s="854">
        <f t="shared" si="56"/>
        <v>9.446007922385781E-2</v>
      </c>
      <c r="CC64" s="854">
        <f t="shared" si="56"/>
        <v>9.1495621100210978E-2</v>
      </c>
      <c r="CD64" s="854">
        <f t="shared" si="56"/>
        <v>8.8624197113726252E-2</v>
      </c>
      <c r="CE64" s="854">
        <f t="shared" si="56"/>
        <v>8.5842887556883241E-2</v>
      </c>
      <c r="CF64" s="854">
        <f t="shared" si="56"/>
        <v>8.3148864351882248E-2</v>
      </c>
      <c r="CG64" s="854">
        <f t="shared" si="56"/>
        <v>8.053938817501187E-2</v>
      </c>
      <c r="CH64" s="854">
        <f t="shared" si="56"/>
        <v>7.8011805671262952E-2</v>
      </c>
      <c r="CI64" s="854">
        <f t="shared" si="56"/>
        <v>7.5563546756356986E-2</v>
      </c>
      <c r="CJ64" s="854">
        <f t="shared" si="56"/>
        <v>7.3192122003445353E-2</v>
      </c>
      <c r="CK64" s="854">
        <f t="shared" si="56"/>
        <v>7.0895120111822307E-2</v>
      </c>
      <c r="CL64" s="854">
        <f t="shared" si="56"/>
        <v>6.8670205455077793E-2</v>
      </c>
      <c r="CM64" s="854">
        <f t="shared" si="56"/>
        <v>6.6515115706197003E-2</v>
      </c>
      <c r="CN64" s="854">
        <f t="shared" si="56"/>
        <v>6.4427659537191984E-2</v>
      </c>
      <c r="CO64" s="854">
        <f t="shared" si="56"/>
        <v>6.240571439092598E-2</v>
      </c>
      <c r="CP64" s="854">
        <f t="shared" si="56"/>
        <v>6.0447224322865145E-2</v>
      </c>
      <c r="CQ64" s="854">
        <f t="shared" si="56"/>
        <v>5.8550197910562908E-2</v>
      </c>
      <c r="CR64" s="854">
        <f t="shared" si="56"/>
        <v>5.671270622875136E-2</v>
      </c>
      <c r="CS64" s="854">
        <f t="shared" si="56"/>
        <v>5.4932880887980783E-2</v>
      </c>
      <c r="CT64" s="854">
        <f t="shared" si="56"/>
        <v>5.3208912134812845E-2</v>
      </c>
      <c r="CU64" s="854">
        <f t="shared" si="56"/>
        <v>5.1539047011635843E-2</v>
      </c>
      <c r="CV64" s="854">
        <f t="shared" si="56"/>
        <v>4.9921587574230764E-2</v>
      </c>
      <c r="CW64" s="854">
        <f t="shared" si="56"/>
        <v>4.8354889165275826E-2</v>
      </c>
      <c r="CX64" s="854">
        <f t="shared" si="56"/>
        <v>4.6837358742033923E-2</v>
      </c>
      <c r="CY64" s="854">
        <f t="shared" si="56"/>
        <v>4.536745325652259E-2</v>
      </c>
      <c r="CZ64" s="854">
        <f t="shared" si="56"/>
        <v>4.3943678086519361E-2</v>
      </c>
      <c r="DA64" s="854">
        <f t="shared" si="56"/>
        <v>4.2564585515807205E-2</v>
      </c>
      <c r="DE64"/>
    </row>
    <row r="65" spans="1:109" ht="18" customHeight="1" thickBot="1" x14ac:dyDescent="0.25">
      <c r="A65" s="296"/>
      <c r="B65" s="412">
        <v>41</v>
      </c>
      <c r="C65" s="423" t="s">
        <v>1210</v>
      </c>
      <c r="D65" s="382"/>
      <c r="E65" s="382"/>
      <c r="F65" s="855">
        <f>F60*F64</f>
        <v>0</v>
      </c>
      <c r="G65" s="856">
        <f>G60*G64</f>
        <v>0</v>
      </c>
      <c r="H65" s="856">
        <f>H60*H64</f>
        <v>0</v>
      </c>
      <c r="I65" s="857">
        <f>I60*I64</f>
        <v>0</v>
      </c>
      <c r="J65" s="772"/>
      <c r="K65" s="772"/>
      <c r="L65" s="772"/>
      <c r="M65" s="772"/>
      <c r="N65" s="772"/>
      <c r="O65" s="773"/>
      <c r="P65" s="513"/>
      <c r="Q65" s="462"/>
      <c r="R65" s="297"/>
      <c r="S65" s="297"/>
      <c r="T65" s="297"/>
      <c r="U65" s="297"/>
      <c r="V65" s="297"/>
      <c r="W65" s="297"/>
      <c r="X65" s="297"/>
      <c r="Y65" s="297"/>
      <c r="DE65"/>
    </row>
    <row r="66" spans="1:109" ht="18" customHeight="1" thickBot="1" x14ac:dyDescent="0.25">
      <c r="A66" s="296"/>
      <c r="B66" s="412">
        <v>42</v>
      </c>
      <c r="C66" s="423" t="s">
        <v>1211</v>
      </c>
      <c r="D66" s="382"/>
      <c r="E66" s="486"/>
      <c r="F66" s="858" t="e">
        <f t="shared" ref="F66:BQ66" ca="1" si="57">F61*F64*F62</f>
        <v>#NUM!</v>
      </c>
      <c r="G66" s="859" t="e">
        <f t="shared" ca="1" si="57"/>
        <v>#NUM!</v>
      </c>
      <c r="H66" s="859" t="e">
        <f t="shared" ca="1" si="57"/>
        <v>#NUM!</v>
      </c>
      <c r="I66" s="859" t="e">
        <f t="shared" ca="1" si="57"/>
        <v>#NUM!</v>
      </c>
      <c r="J66" s="859" t="e">
        <f t="shared" ca="1" si="57"/>
        <v>#NUM!</v>
      </c>
      <c r="K66" s="859" t="e">
        <f t="shared" ca="1" si="57"/>
        <v>#NUM!</v>
      </c>
      <c r="L66" s="859" t="e">
        <f t="shared" ca="1" si="57"/>
        <v>#NUM!</v>
      </c>
      <c r="M66" s="859" t="e">
        <f t="shared" ca="1" si="57"/>
        <v>#NUM!</v>
      </c>
      <c r="N66" s="859" t="e">
        <f t="shared" ca="1" si="57"/>
        <v>#NUM!</v>
      </c>
      <c r="O66" s="860" t="e">
        <f t="shared" ca="1" si="57"/>
        <v>#NUM!</v>
      </c>
      <c r="P66" s="861" t="e">
        <f t="shared" ca="1" si="57"/>
        <v>#NUM!</v>
      </c>
      <c r="Q66" s="862" t="e">
        <f t="shared" ca="1" si="57"/>
        <v>#NUM!</v>
      </c>
      <c r="R66" s="862" t="e">
        <f t="shared" ca="1" si="57"/>
        <v>#NUM!</v>
      </c>
      <c r="S66" s="862" t="e">
        <f t="shared" ca="1" si="57"/>
        <v>#NUM!</v>
      </c>
      <c r="T66" s="862" t="e">
        <f t="shared" ca="1" si="57"/>
        <v>#NUM!</v>
      </c>
      <c r="U66" s="862" t="e">
        <f t="shared" ca="1" si="57"/>
        <v>#NUM!</v>
      </c>
      <c r="V66" s="862" t="e">
        <f t="shared" ca="1" si="57"/>
        <v>#NUM!</v>
      </c>
      <c r="W66" s="862" t="e">
        <f t="shared" ca="1" si="57"/>
        <v>#NUM!</v>
      </c>
      <c r="X66" s="862" t="e">
        <f t="shared" ca="1" si="57"/>
        <v>#NUM!</v>
      </c>
      <c r="Y66" s="862" t="e">
        <f t="shared" ca="1" si="57"/>
        <v>#NUM!</v>
      </c>
      <c r="Z66" s="862" t="e">
        <f t="shared" ca="1" si="57"/>
        <v>#NUM!</v>
      </c>
      <c r="AA66" s="862" t="e">
        <f t="shared" ca="1" si="57"/>
        <v>#NUM!</v>
      </c>
      <c r="AB66" s="862" t="e">
        <f t="shared" ca="1" si="57"/>
        <v>#NUM!</v>
      </c>
      <c r="AC66" s="862" t="e">
        <f t="shared" ca="1" si="57"/>
        <v>#NUM!</v>
      </c>
      <c r="AD66" s="862" t="e">
        <f t="shared" ca="1" si="57"/>
        <v>#NUM!</v>
      </c>
      <c r="AE66" s="862" t="e">
        <f t="shared" ca="1" si="57"/>
        <v>#NUM!</v>
      </c>
      <c r="AF66" s="862" t="e">
        <f t="shared" ca="1" si="57"/>
        <v>#NUM!</v>
      </c>
      <c r="AG66" s="862" t="e">
        <f t="shared" ca="1" si="57"/>
        <v>#NUM!</v>
      </c>
      <c r="AH66" s="862" t="e">
        <f t="shared" ca="1" si="57"/>
        <v>#NUM!</v>
      </c>
      <c r="AI66" s="862" t="e">
        <f t="shared" ca="1" si="57"/>
        <v>#NUM!</v>
      </c>
      <c r="AJ66" s="862" t="e">
        <f t="shared" ca="1" si="57"/>
        <v>#NUM!</v>
      </c>
      <c r="AK66" s="862" t="e">
        <f t="shared" ca="1" si="57"/>
        <v>#NUM!</v>
      </c>
      <c r="AL66" s="862" t="e">
        <f t="shared" ca="1" si="57"/>
        <v>#NUM!</v>
      </c>
      <c r="AM66" s="862" t="e">
        <f t="shared" ca="1" si="57"/>
        <v>#NUM!</v>
      </c>
      <c r="AN66" s="862" t="e">
        <f t="shared" ca="1" si="57"/>
        <v>#NUM!</v>
      </c>
      <c r="AO66" s="862" t="e">
        <f t="shared" ca="1" si="57"/>
        <v>#NUM!</v>
      </c>
      <c r="AP66" s="862" t="e">
        <f t="shared" ca="1" si="57"/>
        <v>#NUM!</v>
      </c>
      <c r="AQ66" s="862" t="e">
        <f t="shared" ca="1" si="57"/>
        <v>#NUM!</v>
      </c>
      <c r="AR66" s="862" t="e">
        <f t="shared" ca="1" si="57"/>
        <v>#NUM!</v>
      </c>
      <c r="AS66" s="862" t="e">
        <f t="shared" ca="1" si="57"/>
        <v>#NUM!</v>
      </c>
      <c r="AT66" s="862" t="e">
        <f t="shared" ca="1" si="57"/>
        <v>#NUM!</v>
      </c>
      <c r="AU66" s="862" t="e">
        <f t="shared" ca="1" si="57"/>
        <v>#NUM!</v>
      </c>
      <c r="AV66" s="862" t="e">
        <f t="shared" ca="1" si="57"/>
        <v>#NUM!</v>
      </c>
      <c r="AW66" s="862" t="e">
        <f t="shared" ca="1" si="57"/>
        <v>#NUM!</v>
      </c>
      <c r="AX66" s="862" t="e">
        <f t="shared" ca="1" si="57"/>
        <v>#NUM!</v>
      </c>
      <c r="AY66" s="862" t="e">
        <f t="shared" ca="1" si="57"/>
        <v>#NUM!</v>
      </c>
      <c r="AZ66" s="862" t="e">
        <f t="shared" ca="1" si="57"/>
        <v>#NUM!</v>
      </c>
      <c r="BA66" s="862" t="e">
        <f t="shared" ca="1" si="57"/>
        <v>#NUM!</v>
      </c>
      <c r="BB66" s="862" t="e">
        <f t="shared" ca="1" si="57"/>
        <v>#NUM!</v>
      </c>
      <c r="BC66" s="862" t="e">
        <f t="shared" ca="1" si="57"/>
        <v>#NUM!</v>
      </c>
      <c r="BD66" s="862" t="e">
        <f t="shared" ca="1" si="57"/>
        <v>#NUM!</v>
      </c>
      <c r="BE66" s="862" t="e">
        <f t="shared" ca="1" si="57"/>
        <v>#NUM!</v>
      </c>
      <c r="BF66" s="862" t="e">
        <f t="shared" ca="1" si="57"/>
        <v>#NUM!</v>
      </c>
      <c r="BG66" s="862" t="e">
        <f t="shared" ca="1" si="57"/>
        <v>#NUM!</v>
      </c>
      <c r="BH66" s="862" t="e">
        <f t="shared" ca="1" si="57"/>
        <v>#NUM!</v>
      </c>
      <c r="BI66" s="862" t="e">
        <f t="shared" ca="1" si="57"/>
        <v>#NUM!</v>
      </c>
      <c r="BJ66" s="862" t="e">
        <f t="shared" ca="1" si="57"/>
        <v>#NUM!</v>
      </c>
      <c r="BK66" s="862" t="e">
        <f t="shared" ca="1" si="57"/>
        <v>#NUM!</v>
      </c>
      <c r="BL66" s="862" t="e">
        <f t="shared" ca="1" si="57"/>
        <v>#NUM!</v>
      </c>
      <c r="BM66" s="862" t="e">
        <f t="shared" ca="1" si="57"/>
        <v>#NUM!</v>
      </c>
      <c r="BN66" s="862" t="e">
        <f t="shared" ca="1" si="57"/>
        <v>#NUM!</v>
      </c>
      <c r="BO66" s="862" t="e">
        <f t="shared" ca="1" si="57"/>
        <v>#NUM!</v>
      </c>
      <c r="BP66" s="862" t="e">
        <f t="shared" ca="1" si="57"/>
        <v>#NUM!</v>
      </c>
      <c r="BQ66" s="862" t="e">
        <f t="shared" ca="1" si="57"/>
        <v>#NUM!</v>
      </c>
      <c r="BR66" s="862" t="e">
        <f t="shared" ref="BR66:DA66" ca="1" si="58">BR61*BR64*BR62</f>
        <v>#NUM!</v>
      </c>
      <c r="BS66" s="862" t="e">
        <f t="shared" ca="1" si="58"/>
        <v>#NUM!</v>
      </c>
      <c r="BT66" s="862" t="e">
        <f t="shared" ca="1" si="58"/>
        <v>#NUM!</v>
      </c>
      <c r="BU66" s="862" t="e">
        <f t="shared" ca="1" si="58"/>
        <v>#NUM!</v>
      </c>
      <c r="BV66" s="862" t="e">
        <f t="shared" ca="1" si="58"/>
        <v>#NUM!</v>
      </c>
      <c r="BW66" s="862" t="e">
        <f t="shared" ca="1" si="58"/>
        <v>#NUM!</v>
      </c>
      <c r="BX66" s="862" t="e">
        <f t="shared" ca="1" si="58"/>
        <v>#NUM!</v>
      </c>
      <c r="BY66" s="862" t="e">
        <f t="shared" ca="1" si="58"/>
        <v>#NUM!</v>
      </c>
      <c r="BZ66" s="862" t="e">
        <f t="shared" ca="1" si="58"/>
        <v>#NUM!</v>
      </c>
      <c r="CA66" s="862" t="e">
        <f t="shared" ca="1" si="58"/>
        <v>#NUM!</v>
      </c>
      <c r="CB66" s="862" t="e">
        <f t="shared" ca="1" si="58"/>
        <v>#NUM!</v>
      </c>
      <c r="CC66" s="862" t="e">
        <f t="shared" ca="1" si="58"/>
        <v>#NUM!</v>
      </c>
      <c r="CD66" s="862" t="e">
        <f t="shared" ca="1" si="58"/>
        <v>#NUM!</v>
      </c>
      <c r="CE66" s="862" t="e">
        <f t="shared" ca="1" si="58"/>
        <v>#NUM!</v>
      </c>
      <c r="CF66" s="862" t="e">
        <f t="shared" ca="1" si="58"/>
        <v>#NUM!</v>
      </c>
      <c r="CG66" s="862" t="e">
        <f t="shared" ca="1" si="58"/>
        <v>#NUM!</v>
      </c>
      <c r="CH66" s="862" t="e">
        <f t="shared" ca="1" si="58"/>
        <v>#NUM!</v>
      </c>
      <c r="CI66" s="862" t="e">
        <f t="shared" ca="1" si="58"/>
        <v>#NUM!</v>
      </c>
      <c r="CJ66" s="862" t="e">
        <f t="shared" ca="1" si="58"/>
        <v>#NUM!</v>
      </c>
      <c r="CK66" s="862" t="e">
        <f t="shared" ca="1" si="58"/>
        <v>#NUM!</v>
      </c>
      <c r="CL66" s="862" t="e">
        <f t="shared" ca="1" si="58"/>
        <v>#NUM!</v>
      </c>
      <c r="CM66" s="862" t="e">
        <f t="shared" ca="1" si="58"/>
        <v>#NUM!</v>
      </c>
      <c r="CN66" s="862" t="e">
        <f t="shared" ca="1" si="58"/>
        <v>#NUM!</v>
      </c>
      <c r="CO66" s="862" t="e">
        <f t="shared" ca="1" si="58"/>
        <v>#NUM!</v>
      </c>
      <c r="CP66" s="862" t="e">
        <f t="shared" ca="1" si="58"/>
        <v>#NUM!</v>
      </c>
      <c r="CQ66" s="862" t="e">
        <f t="shared" ca="1" si="58"/>
        <v>#NUM!</v>
      </c>
      <c r="CR66" s="862" t="e">
        <f t="shared" ca="1" si="58"/>
        <v>#NUM!</v>
      </c>
      <c r="CS66" s="862" t="e">
        <f t="shared" ca="1" si="58"/>
        <v>#NUM!</v>
      </c>
      <c r="CT66" s="862" t="e">
        <f t="shared" ca="1" si="58"/>
        <v>#NUM!</v>
      </c>
      <c r="CU66" s="862" t="e">
        <f t="shared" ca="1" si="58"/>
        <v>#NUM!</v>
      </c>
      <c r="CV66" s="862" t="e">
        <f t="shared" ca="1" si="58"/>
        <v>#NUM!</v>
      </c>
      <c r="CW66" s="862" t="e">
        <f t="shared" ca="1" si="58"/>
        <v>#NUM!</v>
      </c>
      <c r="CX66" s="862" t="e">
        <f t="shared" ca="1" si="58"/>
        <v>#NUM!</v>
      </c>
      <c r="CY66" s="862" t="e">
        <f t="shared" ca="1" si="58"/>
        <v>#NUM!</v>
      </c>
      <c r="CZ66" s="862" t="e">
        <f t="shared" ca="1" si="58"/>
        <v>#NUM!</v>
      </c>
      <c r="DA66" s="862" t="e">
        <f t="shared" si="58"/>
        <v>#NUM!</v>
      </c>
      <c r="DE66"/>
    </row>
    <row r="67" spans="1:109" ht="18" customHeight="1" x14ac:dyDescent="0.2">
      <c r="A67" s="296"/>
      <c r="B67" s="412">
        <v>43</v>
      </c>
      <c r="C67" s="423" t="s">
        <v>1212</v>
      </c>
      <c r="D67" s="383"/>
      <c r="E67" s="863">
        <f>SUM(F65:I65)</f>
        <v>0</v>
      </c>
      <c r="F67" s="513"/>
      <c r="G67" s="513"/>
      <c r="H67" s="513"/>
      <c r="I67" s="513"/>
      <c r="J67" s="513"/>
      <c r="K67" s="513"/>
      <c r="L67" s="513"/>
      <c r="M67" s="513"/>
      <c r="N67" s="513"/>
      <c r="O67" s="513"/>
      <c r="P67" s="513"/>
      <c r="Q67" s="462"/>
      <c r="R67" s="297"/>
      <c r="S67" s="297"/>
      <c r="T67" s="297"/>
      <c r="U67" s="297"/>
      <c r="V67" s="297"/>
      <c r="W67" s="297"/>
      <c r="X67" s="297"/>
      <c r="Y67" s="297"/>
      <c r="DE67"/>
    </row>
    <row r="68" spans="1:109" ht="18" customHeight="1" thickBot="1" x14ac:dyDescent="0.25">
      <c r="A68" s="296"/>
      <c r="B68" s="805">
        <v>44</v>
      </c>
      <c r="C68" s="864" t="s">
        <v>1213</v>
      </c>
      <c r="D68" s="865"/>
      <c r="E68" s="866" t="e">
        <f ca="1">SUM(F66:DA66)</f>
        <v>#NUM!</v>
      </c>
      <c r="F68" s="513"/>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DE68"/>
    </row>
    <row r="69" spans="1:109" ht="18" customHeight="1" x14ac:dyDescent="0.2">
      <c r="A69" s="296"/>
      <c r="B69" s="481"/>
      <c r="C69" s="763"/>
      <c r="D69" s="513"/>
      <c r="E69" s="513"/>
      <c r="F69" s="537"/>
      <c r="G69" s="513"/>
      <c r="H69" s="513"/>
      <c r="I69" s="513"/>
      <c r="J69" s="513"/>
      <c r="K69" s="513"/>
      <c r="L69" s="513"/>
      <c r="M69" s="513"/>
      <c r="N69" s="513"/>
      <c r="O69" s="513"/>
      <c r="P69" s="513"/>
      <c r="Q69" s="462"/>
      <c r="R69" s="566"/>
      <c r="S69" s="566"/>
      <c r="T69" s="566"/>
      <c r="U69" s="566"/>
      <c r="V69" s="566"/>
      <c r="W69" s="566"/>
      <c r="X69" s="566"/>
      <c r="Y69" s="566"/>
      <c r="Z69" s="566"/>
      <c r="AA69" s="566"/>
      <c r="AB69" s="566"/>
      <c r="AC69" s="566"/>
      <c r="AD69" s="566"/>
      <c r="AE69" s="566"/>
      <c r="AF69" s="566"/>
      <c r="AG69" s="566"/>
      <c r="AH69" s="566"/>
      <c r="AI69" s="566"/>
      <c r="AJ69" s="566"/>
      <c r="DE69"/>
    </row>
    <row r="70" spans="1:109" ht="18" customHeight="1" x14ac:dyDescent="0.2">
      <c r="A70" s="296"/>
      <c r="B70" s="481"/>
      <c r="C70" s="763"/>
      <c r="D70" s="513"/>
      <c r="E70" s="513"/>
      <c r="F70" s="513"/>
      <c r="G70" s="513"/>
      <c r="H70" s="513"/>
      <c r="I70" s="513"/>
      <c r="J70" s="513"/>
      <c r="K70" s="513"/>
      <c r="L70" s="513"/>
      <c r="M70" s="513"/>
      <c r="N70" s="513"/>
      <c r="O70" s="513"/>
      <c r="P70" s="513"/>
      <c r="Q70" s="462"/>
      <c r="R70" s="297"/>
      <c r="S70" s="297"/>
      <c r="T70" s="297"/>
      <c r="U70" s="297"/>
      <c r="V70" s="297"/>
      <c r="W70" s="297"/>
      <c r="X70" s="297"/>
      <c r="Y70" s="297"/>
      <c r="DE70"/>
    </row>
    <row r="71" spans="1:109" ht="18" customHeight="1" thickBot="1" x14ac:dyDescent="0.25">
      <c r="A71" s="296"/>
      <c r="B71" s="481"/>
      <c r="C71" s="763"/>
      <c r="D71" s="513"/>
      <c r="E71" s="513"/>
      <c r="F71" s="513"/>
      <c r="G71" s="513"/>
      <c r="H71" s="513"/>
      <c r="I71" s="513"/>
      <c r="J71" s="513"/>
      <c r="K71" s="513"/>
      <c r="L71" s="513"/>
      <c r="M71" s="513"/>
      <c r="N71" s="513"/>
      <c r="O71" s="513"/>
      <c r="P71" s="513"/>
      <c r="Q71" s="462"/>
      <c r="R71" s="297"/>
      <c r="S71" s="297"/>
      <c r="T71" s="297"/>
      <c r="U71" s="297"/>
      <c r="V71" s="297"/>
      <c r="W71" s="297"/>
      <c r="X71" s="297"/>
      <c r="Y71" s="297"/>
      <c r="DE71"/>
    </row>
    <row r="72" spans="1:109" ht="18" customHeight="1" thickBot="1" x14ac:dyDescent="0.25">
      <c r="A72" s="296"/>
      <c r="B72" s="350" t="s">
        <v>982</v>
      </c>
      <c r="C72" s="867" t="s">
        <v>1214</v>
      </c>
      <c r="D72" s="868"/>
      <c r="E72" s="869"/>
      <c r="F72" s="829">
        <f>FinPlan!F22</f>
        <v>0</v>
      </c>
      <c r="G72" s="830">
        <f>FinPlan!G22</f>
        <v>1</v>
      </c>
      <c r="H72" s="830">
        <f>FinPlan!H22</f>
        <v>2</v>
      </c>
      <c r="I72" s="830">
        <f>FinPlan!I22</f>
        <v>3</v>
      </c>
      <c r="J72" s="830">
        <f>FinPlan!J22</f>
        <v>4</v>
      </c>
      <c r="K72" s="830">
        <f>FinPlan!K22</f>
        <v>5</v>
      </c>
      <c r="L72" s="830">
        <f>FinPlan!L22</f>
        <v>6</v>
      </c>
      <c r="M72" s="830">
        <f>FinPlan!M22</f>
        <v>7</v>
      </c>
      <c r="N72" s="830">
        <f>FinPlan!N22</f>
        <v>8</v>
      </c>
      <c r="O72" s="831">
        <f>FinPlan!O22</f>
        <v>9</v>
      </c>
      <c r="P72" s="870">
        <f>FinPlan!P22</f>
        <v>10</v>
      </c>
      <c r="Q72" s="871">
        <f>FinPlan!Q22</f>
        <v>11</v>
      </c>
      <c r="R72" s="871">
        <f>FinPlan!R22</f>
        <v>12</v>
      </c>
      <c r="S72" s="871">
        <f>FinPlan!S22</f>
        <v>13</v>
      </c>
      <c r="T72" s="871">
        <f>FinPlan!T22</f>
        <v>14</v>
      </c>
      <c r="U72" s="871">
        <f>FinPlan!U22</f>
        <v>15</v>
      </c>
      <c r="V72" s="871">
        <f>FinPlan!V22</f>
        <v>16</v>
      </c>
      <c r="W72" s="871">
        <f>FinPlan!W22</f>
        <v>17</v>
      </c>
      <c r="X72" s="871">
        <f>FinPlan!X22</f>
        <v>18</v>
      </c>
      <c r="Y72" s="871">
        <f>FinPlan!Y22</f>
        <v>19</v>
      </c>
      <c r="Z72" s="871">
        <f>FinPlan!Z22</f>
        <v>20</v>
      </c>
      <c r="AA72" s="871">
        <f>FinPlan!AA22</f>
        <v>21</v>
      </c>
      <c r="AB72" s="871">
        <f>FinPlan!AB22</f>
        <v>22</v>
      </c>
      <c r="AC72" s="871">
        <f>FinPlan!AC22</f>
        <v>23</v>
      </c>
      <c r="AD72" s="871">
        <f>FinPlan!AD22</f>
        <v>24</v>
      </c>
      <c r="AE72" s="871">
        <f>FinPlan!AE22</f>
        <v>25</v>
      </c>
      <c r="AF72" s="871">
        <f>FinPlan!AF22</f>
        <v>26</v>
      </c>
      <c r="AG72" s="871">
        <f>FinPlan!AG22</f>
        <v>27</v>
      </c>
      <c r="AH72" s="871">
        <f>FinPlan!AH22</f>
        <v>28</v>
      </c>
      <c r="AI72" s="871">
        <f>FinPlan!AI22</f>
        <v>29</v>
      </c>
      <c r="AJ72" s="871">
        <f>FinPlan!AJ22</f>
        <v>30</v>
      </c>
      <c r="AK72" s="871">
        <f>FinPlan!AK22</f>
        <v>31</v>
      </c>
      <c r="AL72" s="871">
        <f>FinPlan!AL22</f>
        <v>32</v>
      </c>
      <c r="AM72" s="871">
        <f>FinPlan!AM22</f>
        <v>33</v>
      </c>
      <c r="AN72" s="871">
        <f>FinPlan!AN22</f>
        <v>34</v>
      </c>
      <c r="AO72" s="871">
        <f>FinPlan!AO22</f>
        <v>35</v>
      </c>
      <c r="AP72" s="871">
        <f>FinPlan!AP22</f>
        <v>36</v>
      </c>
      <c r="AQ72" s="871">
        <f>FinPlan!AQ22</f>
        <v>37</v>
      </c>
      <c r="AR72" s="871">
        <f>FinPlan!AR22</f>
        <v>38</v>
      </c>
      <c r="AS72" s="871">
        <f>FinPlan!AS22</f>
        <v>39</v>
      </c>
      <c r="AT72" s="871">
        <f>FinPlan!AT22</f>
        <v>40</v>
      </c>
      <c r="AU72" s="871">
        <f>FinPlan!AU22</f>
        <v>41</v>
      </c>
      <c r="AV72" s="871">
        <f>FinPlan!AV22</f>
        <v>42</v>
      </c>
      <c r="AW72" s="871">
        <f>FinPlan!AW22</f>
        <v>43</v>
      </c>
      <c r="AX72" s="871">
        <f>FinPlan!AX22</f>
        <v>44</v>
      </c>
      <c r="AY72" s="871">
        <f>FinPlan!AY22</f>
        <v>45</v>
      </c>
      <c r="AZ72" s="871">
        <f>FinPlan!AZ22</f>
        <v>46</v>
      </c>
      <c r="BA72" s="871">
        <f>FinPlan!BA22</f>
        <v>47</v>
      </c>
      <c r="BB72" s="871">
        <f>FinPlan!BB22</f>
        <v>48</v>
      </c>
      <c r="BC72" s="871">
        <f>FinPlan!BC22</f>
        <v>49</v>
      </c>
      <c r="BD72" s="871">
        <f>FinPlan!BD22</f>
        <v>50</v>
      </c>
      <c r="BE72" s="871">
        <f>FinPlan!BE22</f>
        <v>51</v>
      </c>
      <c r="BF72" s="871">
        <f>FinPlan!BF22</f>
        <v>52</v>
      </c>
      <c r="BG72" s="871">
        <f>FinPlan!BG22</f>
        <v>53</v>
      </c>
      <c r="BH72" s="871">
        <f>FinPlan!BH22</f>
        <v>54</v>
      </c>
      <c r="BI72" s="871">
        <f>FinPlan!BI22</f>
        <v>55</v>
      </c>
      <c r="BJ72" s="871">
        <f>FinPlan!BJ22</f>
        <v>56</v>
      </c>
      <c r="BK72" s="871">
        <f>FinPlan!BK22</f>
        <v>57</v>
      </c>
      <c r="BL72" s="871">
        <f>FinPlan!BL22</f>
        <v>58</v>
      </c>
      <c r="BM72" s="871">
        <f>FinPlan!BM22</f>
        <v>59</v>
      </c>
      <c r="BN72" s="871">
        <f>FinPlan!BN22</f>
        <v>60</v>
      </c>
      <c r="BO72" s="871">
        <f>FinPlan!BO22</f>
        <v>61</v>
      </c>
      <c r="BP72" s="871">
        <f>FinPlan!BP22</f>
        <v>62</v>
      </c>
      <c r="BQ72" s="871">
        <f>FinPlan!BQ22</f>
        <v>63</v>
      </c>
      <c r="BR72" s="871">
        <f>FinPlan!BR22</f>
        <v>64</v>
      </c>
      <c r="BS72" s="871">
        <f>FinPlan!BS22</f>
        <v>65</v>
      </c>
      <c r="BT72" s="871">
        <f>FinPlan!BT22</f>
        <v>66</v>
      </c>
      <c r="BU72" s="871">
        <f>FinPlan!BU22</f>
        <v>67</v>
      </c>
      <c r="BV72" s="871">
        <f>FinPlan!BV22</f>
        <v>68</v>
      </c>
      <c r="BW72" s="871">
        <f>FinPlan!BW22</f>
        <v>69</v>
      </c>
      <c r="BX72" s="871">
        <f>FinPlan!BX22</f>
        <v>70</v>
      </c>
      <c r="BY72" s="871">
        <f>FinPlan!BY22</f>
        <v>71</v>
      </c>
      <c r="BZ72" s="871">
        <f>FinPlan!BZ22</f>
        <v>72</v>
      </c>
      <c r="CA72" s="871">
        <f>FinPlan!CA22</f>
        <v>73</v>
      </c>
      <c r="CB72" s="871">
        <f>FinPlan!CB22</f>
        <v>74</v>
      </c>
      <c r="CC72" s="871">
        <f>FinPlan!CC22</f>
        <v>75</v>
      </c>
      <c r="CD72" s="871">
        <f>FinPlan!CD22</f>
        <v>76</v>
      </c>
      <c r="CE72" s="871">
        <f>FinPlan!CE22</f>
        <v>77</v>
      </c>
      <c r="CF72" s="871">
        <f>FinPlan!CF22</f>
        <v>78</v>
      </c>
      <c r="CG72" s="871">
        <f>FinPlan!CG22</f>
        <v>79</v>
      </c>
      <c r="CH72" s="871">
        <f>FinPlan!CH22</f>
        <v>80</v>
      </c>
      <c r="CI72" s="871">
        <f>FinPlan!CI22</f>
        <v>81</v>
      </c>
      <c r="CJ72" s="871">
        <f>FinPlan!CJ22</f>
        <v>82</v>
      </c>
      <c r="CK72" s="871">
        <f>FinPlan!CK22</f>
        <v>83</v>
      </c>
      <c r="CL72" s="871">
        <f>FinPlan!CL22</f>
        <v>84</v>
      </c>
      <c r="CM72" s="871">
        <f>FinPlan!CM22</f>
        <v>85</v>
      </c>
      <c r="CN72" s="871">
        <f>FinPlan!CN22</f>
        <v>86</v>
      </c>
      <c r="CO72" s="871">
        <f>FinPlan!CO22</f>
        <v>87</v>
      </c>
      <c r="CP72" s="871">
        <f>FinPlan!CP22</f>
        <v>88</v>
      </c>
      <c r="CQ72" s="871">
        <f>FinPlan!CQ22</f>
        <v>89</v>
      </c>
      <c r="CR72" s="871">
        <f>FinPlan!CR22</f>
        <v>90</v>
      </c>
      <c r="CS72" s="871">
        <f>FinPlan!CS22</f>
        <v>91</v>
      </c>
      <c r="CT72" s="871">
        <f>FinPlan!CT22</f>
        <v>92</v>
      </c>
      <c r="CU72" s="871">
        <f>FinPlan!CU22</f>
        <v>93</v>
      </c>
      <c r="CV72" s="871">
        <f>FinPlan!CV22</f>
        <v>94</v>
      </c>
      <c r="CW72" s="871">
        <f>FinPlan!CW22</f>
        <v>95</v>
      </c>
      <c r="CX72" s="871">
        <f>FinPlan!CX22</f>
        <v>96</v>
      </c>
      <c r="CY72" s="871">
        <f>FinPlan!CY22</f>
        <v>97</v>
      </c>
      <c r="CZ72" s="871">
        <f>FinPlan!CZ22</f>
        <v>98</v>
      </c>
      <c r="DA72" s="872">
        <f>FinPlan!DA22</f>
        <v>99</v>
      </c>
      <c r="DE72"/>
    </row>
    <row r="73" spans="1:109" ht="18" customHeight="1" x14ac:dyDescent="0.2">
      <c r="A73" s="296"/>
      <c r="B73" s="809">
        <v>45</v>
      </c>
      <c r="C73" s="1097" t="s">
        <v>1215</v>
      </c>
      <c r="D73" s="1098"/>
      <c r="E73" s="873"/>
      <c r="F73" s="834">
        <f>F41</f>
        <v>0</v>
      </c>
      <c r="G73" s="835">
        <f t="shared" ref="G73:BR73" si="59">G41</f>
        <v>0</v>
      </c>
      <c r="H73" s="835">
        <f t="shared" si="59"/>
        <v>0</v>
      </c>
      <c r="I73" s="835">
        <f t="shared" si="59"/>
        <v>0</v>
      </c>
      <c r="J73" s="835">
        <f t="shared" si="59"/>
        <v>0</v>
      </c>
      <c r="K73" s="835">
        <f t="shared" si="59"/>
        <v>0</v>
      </c>
      <c r="L73" s="835">
        <f t="shared" si="59"/>
        <v>0</v>
      </c>
      <c r="M73" s="835">
        <f t="shared" si="59"/>
        <v>0</v>
      </c>
      <c r="N73" s="835">
        <f t="shared" si="59"/>
        <v>0</v>
      </c>
      <c r="O73" s="836">
        <f t="shared" si="59"/>
        <v>0</v>
      </c>
      <c r="P73" s="874">
        <f t="shared" si="59"/>
        <v>0</v>
      </c>
      <c r="Q73" s="835">
        <f t="shared" si="59"/>
        <v>0</v>
      </c>
      <c r="R73" s="835">
        <f t="shared" si="59"/>
        <v>0</v>
      </c>
      <c r="S73" s="835">
        <f t="shared" si="59"/>
        <v>0</v>
      </c>
      <c r="T73" s="835">
        <f t="shared" si="59"/>
        <v>0</v>
      </c>
      <c r="U73" s="835">
        <f t="shared" si="59"/>
        <v>0</v>
      </c>
      <c r="V73" s="835">
        <f t="shared" si="59"/>
        <v>0</v>
      </c>
      <c r="W73" s="835">
        <f t="shared" si="59"/>
        <v>0</v>
      </c>
      <c r="X73" s="835">
        <f t="shared" si="59"/>
        <v>0</v>
      </c>
      <c r="Y73" s="835">
        <f t="shared" si="59"/>
        <v>0</v>
      </c>
      <c r="Z73" s="835">
        <f t="shared" si="59"/>
        <v>0</v>
      </c>
      <c r="AA73" s="835">
        <f t="shared" si="59"/>
        <v>0</v>
      </c>
      <c r="AB73" s="835">
        <f t="shared" si="59"/>
        <v>0</v>
      </c>
      <c r="AC73" s="835">
        <f t="shared" si="59"/>
        <v>0</v>
      </c>
      <c r="AD73" s="835">
        <f t="shared" si="59"/>
        <v>0</v>
      </c>
      <c r="AE73" s="835">
        <f t="shared" si="59"/>
        <v>0</v>
      </c>
      <c r="AF73" s="835">
        <f t="shared" si="59"/>
        <v>0</v>
      </c>
      <c r="AG73" s="835">
        <f t="shared" si="59"/>
        <v>0</v>
      </c>
      <c r="AH73" s="835">
        <f t="shared" si="59"/>
        <v>0</v>
      </c>
      <c r="AI73" s="835">
        <f t="shared" si="59"/>
        <v>0</v>
      </c>
      <c r="AJ73" s="835">
        <f t="shared" si="59"/>
        <v>0</v>
      </c>
      <c r="AK73" s="835">
        <f t="shared" si="59"/>
        <v>0</v>
      </c>
      <c r="AL73" s="835">
        <f t="shared" si="59"/>
        <v>0</v>
      </c>
      <c r="AM73" s="835">
        <f t="shared" si="59"/>
        <v>0</v>
      </c>
      <c r="AN73" s="835">
        <f t="shared" si="59"/>
        <v>0</v>
      </c>
      <c r="AO73" s="835">
        <f t="shared" si="59"/>
        <v>0</v>
      </c>
      <c r="AP73" s="835">
        <f t="shared" si="59"/>
        <v>0</v>
      </c>
      <c r="AQ73" s="835">
        <f t="shared" si="59"/>
        <v>0</v>
      </c>
      <c r="AR73" s="835">
        <f t="shared" si="59"/>
        <v>0</v>
      </c>
      <c r="AS73" s="835">
        <f t="shared" si="59"/>
        <v>0</v>
      </c>
      <c r="AT73" s="835">
        <f t="shared" si="59"/>
        <v>0</v>
      </c>
      <c r="AU73" s="835">
        <f t="shared" si="59"/>
        <v>0</v>
      </c>
      <c r="AV73" s="835">
        <f t="shared" si="59"/>
        <v>0</v>
      </c>
      <c r="AW73" s="835">
        <f t="shared" si="59"/>
        <v>0</v>
      </c>
      <c r="AX73" s="835">
        <f t="shared" si="59"/>
        <v>0</v>
      </c>
      <c r="AY73" s="835">
        <f t="shared" si="59"/>
        <v>0</v>
      </c>
      <c r="AZ73" s="835">
        <f t="shared" si="59"/>
        <v>0</v>
      </c>
      <c r="BA73" s="835">
        <f t="shared" si="59"/>
        <v>0</v>
      </c>
      <c r="BB73" s="835">
        <f t="shared" si="59"/>
        <v>0</v>
      </c>
      <c r="BC73" s="835">
        <f t="shared" si="59"/>
        <v>0</v>
      </c>
      <c r="BD73" s="835">
        <f t="shared" si="59"/>
        <v>0</v>
      </c>
      <c r="BE73" s="835">
        <f t="shared" si="59"/>
        <v>0</v>
      </c>
      <c r="BF73" s="835">
        <f t="shared" si="59"/>
        <v>0</v>
      </c>
      <c r="BG73" s="835">
        <f t="shared" si="59"/>
        <v>0</v>
      </c>
      <c r="BH73" s="835">
        <f t="shared" si="59"/>
        <v>0</v>
      </c>
      <c r="BI73" s="835">
        <f t="shared" si="59"/>
        <v>0</v>
      </c>
      <c r="BJ73" s="835">
        <f t="shared" si="59"/>
        <v>0</v>
      </c>
      <c r="BK73" s="835">
        <f t="shared" si="59"/>
        <v>0</v>
      </c>
      <c r="BL73" s="835">
        <f t="shared" si="59"/>
        <v>0</v>
      </c>
      <c r="BM73" s="835">
        <f t="shared" si="59"/>
        <v>0</v>
      </c>
      <c r="BN73" s="835">
        <f t="shared" si="59"/>
        <v>0</v>
      </c>
      <c r="BO73" s="835">
        <f t="shared" si="59"/>
        <v>0</v>
      </c>
      <c r="BP73" s="835">
        <f t="shared" si="59"/>
        <v>0</v>
      </c>
      <c r="BQ73" s="835">
        <f t="shared" si="59"/>
        <v>0</v>
      </c>
      <c r="BR73" s="835">
        <f t="shared" si="59"/>
        <v>0</v>
      </c>
      <c r="BS73" s="835">
        <f t="shared" ref="BS73:DA73" si="60">BS41</f>
        <v>0</v>
      </c>
      <c r="BT73" s="835">
        <f t="shared" si="60"/>
        <v>0</v>
      </c>
      <c r="BU73" s="835">
        <f t="shared" si="60"/>
        <v>0</v>
      </c>
      <c r="BV73" s="835">
        <f t="shared" si="60"/>
        <v>0</v>
      </c>
      <c r="BW73" s="835">
        <f t="shared" si="60"/>
        <v>0</v>
      </c>
      <c r="BX73" s="835">
        <f t="shared" si="60"/>
        <v>0</v>
      </c>
      <c r="BY73" s="835">
        <f t="shared" si="60"/>
        <v>0</v>
      </c>
      <c r="BZ73" s="835">
        <f t="shared" si="60"/>
        <v>0</v>
      </c>
      <c r="CA73" s="835">
        <f t="shared" si="60"/>
        <v>0</v>
      </c>
      <c r="CB73" s="835">
        <f t="shared" si="60"/>
        <v>0</v>
      </c>
      <c r="CC73" s="835">
        <f t="shared" si="60"/>
        <v>0</v>
      </c>
      <c r="CD73" s="835">
        <f t="shared" si="60"/>
        <v>0</v>
      </c>
      <c r="CE73" s="835">
        <f t="shared" si="60"/>
        <v>0</v>
      </c>
      <c r="CF73" s="835">
        <f t="shared" si="60"/>
        <v>0</v>
      </c>
      <c r="CG73" s="835">
        <f t="shared" si="60"/>
        <v>0</v>
      </c>
      <c r="CH73" s="835">
        <f t="shared" si="60"/>
        <v>0</v>
      </c>
      <c r="CI73" s="835">
        <f t="shared" si="60"/>
        <v>0</v>
      </c>
      <c r="CJ73" s="835">
        <f t="shared" si="60"/>
        <v>0</v>
      </c>
      <c r="CK73" s="835">
        <f t="shared" si="60"/>
        <v>0</v>
      </c>
      <c r="CL73" s="835">
        <f t="shared" si="60"/>
        <v>0</v>
      </c>
      <c r="CM73" s="835">
        <f t="shared" si="60"/>
        <v>0</v>
      </c>
      <c r="CN73" s="835">
        <f t="shared" si="60"/>
        <v>0</v>
      </c>
      <c r="CO73" s="835">
        <f t="shared" si="60"/>
        <v>0</v>
      </c>
      <c r="CP73" s="835">
        <f t="shared" si="60"/>
        <v>0</v>
      </c>
      <c r="CQ73" s="835">
        <f t="shared" si="60"/>
        <v>0</v>
      </c>
      <c r="CR73" s="835">
        <f t="shared" si="60"/>
        <v>0</v>
      </c>
      <c r="CS73" s="835">
        <f t="shared" si="60"/>
        <v>0</v>
      </c>
      <c r="CT73" s="835">
        <f t="shared" si="60"/>
        <v>0</v>
      </c>
      <c r="CU73" s="835">
        <f t="shared" si="60"/>
        <v>0</v>
      </c>
      <c r="CV73" s="835">
        <f t="shared" si="60"/>
        <v>0</v>
      </c>
      <c r="CW73" s="835">
        <f t="shared" si="60"/>
        <v>0</v>
      </c>
      <c r="CX73" s="835">
        <f t="shared" si="60"/>
        <v>0</v>
      </c>
      <c r="CY73" s="835">
        <f t="shared" si="60"/>
        <v>0</v>
      </c>
      <c r="CZ73" s="835">
        <f t="shared" si="60"/>
        <v>0</v>
      </c>
      <c r="DA73" s="836">
        <f t="shared" si="60"/>
        <v>0</v>
      </c>
      <c r="DE73"/>
    </row>
    <row r="74" spans="1:109" ht="18" customHeight="1" x14ac:dyDescent="0.2">
      <c r="A74" s="296"/>
      <c r="B74" s="412">
        <v>46</v>
      </c>
      <c r="C74" s="423" t="str">
        <f>C49</f>
        <v>Identifikace dosažení (zachycení) shody kumulovaného výsledného CF (fin.majetku) s jistinou úvěru</v>
      </c>
      <c r="D74" s="875"/>
      <c r="E74" s="876"/>
      <c r="F74" s="877" t="e">
        <f ca="1">F49</f>
        <v>#NUM!</v>
      </c>
      <c r="G74" s="878" t="e">
        <f ca="1">G49</f>
        <v>#NUM!</v>
      </c>
      <c r="H74" s="878" t="e">
        <f t="shared" ref="H74:BS74" ca="1" si="61">H49</f>
        <v>#NUM!</v>
      </c>
      <c r="I74" s="878" t="e">
        <f t="shared" ca="1" si="61"/>
        <v>#NUM!</v>
      </c>
      <c r="J74" s="878" t="e">
        <f t="shared" ca="1" si="61"/>
        <v>#NUM!</v>
      </c>
      <c r="K74" s="878" t="e">
        <f t="shared" ca="1" si="61"/>
        <v>#NUM!</v>
      </c>
      <c r="L74" s="878" t="e">
        <f t="shared" ca="1" si="61"/>
        <v>#NUM!</v>
      </c>
      <c r="M74" s="878" t="e">
        <f t="shared" ca="1" si="61"/>
        <v>#NUM!</v>
      </c>
      <c r="N74" s="878" t="e">
        <f t="shared" ca="1" si="61"/>
        <v>#NUM!</v>
      </c>
      <c r="O74" s="879" t="e">
        <f t="shared" ca="1" si="61"/>
        <v>#NUM!</v>
      </c>
      <c r="P74" s="880" t="e">
        <f t="shared" ca="1" si="61"/>
        <v>#NUM!</v>
      </c>
      <c r="Q74" s="878" t="e">
        <f t="shared" ca="1" si="61"/>
        <v>#NUM!</v>
      </c>
      <c r="R74" s="878" t="e">
        <f t="shared" ca="1" si="61"/>
        <v>#NUM!</v>
      </c>
      <c r="S74" s="878" t="e">
        <f t="shared" ca="1" si="61"/>
        <v>#NUM!</v>
      </c>
      <c r="T74" s="878" t="e">
        <f t="shared" ca="1" si="61"/>
        <v>#NUM!</v>
      </c>
      <c r="U74" s="878" t="e">
        <f t="shared" ca="1" si="61"/>
        <v>#NUM!</v>
      </c>
      <c r="V74" s="878" t="e">
        <f t="shared" ca="1" si="61"/>
        <v>#NUM!</v>
      </c>
      <c r="W74" s="878" t="e">
        <f t="shared" ca="1" si="61"/>
        <v>#NUM!</v>
      </c>
      <c r="X74" s="878" t="e">
        <f t="shared" ca="1" si="61"/>
        <v>#NUM!</v>
      </c>
      <c r="Y74" s="878" t="e">
        <f t="shared" ca="1" si="61"/>
        <v>#NUM!</v>
      </c>
      <c r="Z74" s="878" t="e">
        <f t="shared" ca="1" si="61"/>
        <v>#NUM!</v>
      </c>
      <c r="AA74" s="878" t="e">
        <f t="shared" ca="1" si="61"/>
        <v>#NUM!</v>
      </c>
      <c r="AB74" s="878" t="e">
        <f t="shared" ca="1" si="61"/>
        <v>#NUM!</v>
      </c>
      <c r="AC74" s="878" t="e">
        <f t="shared" ca="1" si="61"/>
        <v>#NUM!</v>
      </c>
      <c r="AD74" s="878" t="e">
        <f t="shared" ca="1" si="61"/>
        <v>#NUM!</v>
      </c>
      <c r="AE74" s="878" t="e">
        <f t="shared" ca="1" si="61"/>
        <v>#NUM!</v>
      </c>
      <c r="AF74" s="878" t="e">
        <f t="shared" ca="1" si="61"/>
        <v>#NUM!</v>
      </c>
      <c r="AG74" s="878" t="e">
        <f t="shared" ca="1" si="61"/>
        <v>#NUM!</v>
      </c>
      <c r="AH74" s="878" t="e">
        <f t="shared" ca="1" si="61"/>
        <v>#NUM!</v>
      </c>
      <c r="AI74" s="878" t="e">
        <f t="shared" ca="1" si="61"/>
        <v>#NUM!</v>
      </c>
      <c r="AJ74" s="878" t="e">
        <f t="shared" ca="1" si="61"/>
        <v>#NUM!</v>
      </c>
      <c r="AK74" s="878" t="e">
        <f t="shared" ca="1" si="61"/>
        <v>#NUM!</v>
      </c>
      <c r="AL74" s="878" t="e">
        <f t="shared" ca="1" si="61"/>
        <v>#NUM!</v>
      </c>
      <c r="AM74" s="878" t="e">
        <f t="shared" ca="1" si="61"/>
        <v>#NUM!</v>
      </c>
      <c r="AN74" s="878" t="e">
        <f t="shared" ca="1" si="61"/>
        <v>#NUM!</v>
      </c>
      <c r="AO74" s="878" t="e">
        <f t="shared" ca="1" si="61"/>
        <v>#NUM!</v>
      </c>
      <c r="AP74" s="878" t="e">
        <f t="shared" ca="1" si="61"/>
        <v>#NUM!</v>
      </c>
      <c r="AQ74" s="878" t="e">
        <f t="shared" ca="1" si="61"/>
        <v>#NUM!</v>
      </c>
      <c r="AR74" s="878" t="e">
        <f t="shared" ca="1" si="61"/>
        <v>#NUM!</v>
      </c>
      <c r="AS74" s="878" t="e">
        <f t="shared" ca="1" si="61"/>
        <v>#NUM!</v>
      </c>
      <c r="AT74" s="878" t="e">
        <f t="shared" ca="1" si="61"/>
        <v>#NUM!</v>
      </c>
      <c r="AU74" s="878" t="e">
        <f t="shared" ca="1" si="61"/>
        <v>#NUM!</v>
      </c>
      <c r="AV74" s="878" t="e">
        <f t="shared" ca="1" si="61"/>
        <v>#NUM!</v>
      </c>
      <c r="AW74" s="878" t="e">
        <f t="shared" ca="1" si="61"/>
        <v>#NUM!</v>
      </c>
      <c r="AX74" s="878" t="e">
        <f t="shared" ca="1" si="61"/>
        <v>#NUM!</v>
      </c>
      <c r="AY74" s="878" t="e">
        <f t="shared" ca="1" si="61"/>
        <v>#NUM!</v>
      </c>
      <c r="AZ74" s="878" t="e">
        <f t="shared" ca="1" si="61"/>
        <v>#NUM!</v>
      </c>
      <c r="BA74" s="878" t="e">
        <f t="shared" ca="1" si="61"/>
        <v>#NUM!</v>
      </c>
      <c r="BB74" s="878" t="e">
        <f t="shared" ca="1" si="61"/>
        <v>#NUM!</v>
      </c>
      <c r="BC74" s="878" t="e">
        <f t="shared" ca="1" si="61"/>
        <v>#NUM!</v>
      </c>
      <c r="BD74" s="878" t="e">
        <f t="shared" ca="1" si="61"/>
        <v>#NUM!</v>
      </c>
      <c r="BE74" s="878" t="e">
        <f t="shared" ca="1" si="61"/>
        <v>#NUM!</v>
      </c>
      <c r="BF74" s="878" t="e">
        <f t="shared" ca="1" si="61"/>
        <v>#NUM!</v>
      </c>
      <c r="BG74" s="878" t="e">
        <f t="shared" ca="1" si="61"/>
        <v>#NUM!</v>
      </c>
      <c r="BH74" s="878" t="e">
        <f t="shared" ca="1" si="61"/>
        <v>#NUM!</v>
      </c>
      <c r="BI74" s="878" t="e">
        <f t="shared" ca="1" si="61"/>
        <v>#NUM!</v>
      </c>
      <c r="BJ74" s="878" t="e">
        <f t="shared" ca="1" si="61"/>
        <v>#NUM!</v>
      </c>
      <c r="BK74" s="878" t="e">
        <f t="shared" ca="1" si="61"/>
        <v>#NUM!</v>
      </c>
      <c r="BL74" s="878" t="e">
        <f t="shared" ca="1" si="61"/>
        <v>#NUM!</v>
      </c>
      <c r="BM74" s="878" t="e">
        <f t="shared" ca="1" si="61"/>
        <v>#NUM!</v>
      </c>
      <c r="BN74" s="878" t="e">
        <f t="shared" ca="1" si="61"/>
        <v>#NUM!</v>
      </c>
      <c r="BO74" s="878" t="e">
        <f t="shared" ca="1" si="61"/>
        <v>#NUM!</v>
      </c>
      <c r="BP74" s="878" t="e">
        <f t="shared" ca="1" si="61"/>
        <v>#NUM!</v>
      </c>
      <c r="BQ74" s="878" t="e">
        <f t="shared" ca="1" si="61"/>
        <v>#NUM!</v>
      </c>
      <c r="BR74" s="878" t="e">
        <f t="shared" ca="1" si="61"/>
        <v>#NUM!</v>
      </c>
      <c r="BS74" s="878" t="e">
        <f t="shared" ca="1" si="61"/>
        <v>#NUM!</v>
      </c>
      <c r="BT74" s="878" t="e">
        <f t="shared" ref="BT74:DA74" ca="1" si="62">BT49</f>
        <v>#NUM!</v>
      </c>
      <c r="BU74" s="878" t="e">
        <f t="shared" ca="1" si="62"/>
        <v>#NUM!</v>
      </c>
      <c r="BV74" s="878" t="e">
        <f t="shared" ca="1" si="62"/>
        <v>#NUM!</v>
      </c>
      <c r="BW74" s="878" t="e">
        <f t="shared" ca="1" si="62"/>
        <v>#NUM!</v>
      </c>
      <c r="BX74" s="878" t="e">
        <f t="shared" ca="1" si="62"/>
        <v>#NUM!</v>
      </c>
      <c r="BY74" s="878" t="e">
        <f t="shared" ca="1" si="62"/>
        <v>#NUM!</v>
      </c>
      <c r="BZ74" s="878" t="e">
        <f t="shared" ca="1" si="62"/>
        <v>#NUM!</v>
      </c>
      <c r="CA74" s="878" t="e">
        <f t="shared" ca="1" si="62"/>
        <v>#NUM!</v>
      </c>
      <c r="CB74" s="878" t="e">
        <f t="shared" ca="1" si="62"/>
        <v>#NUM!</v>
      </c>
      <c r="CC74" s="878" t="e">
        <f t="shared" ca="1" si="62"/>
        <v>#NUM!</v>
      </c>
      <c r="CD74" s="878" t="e">
        <f t="shared" ca="1" si="62"/>
        <v>#NUM!</v>
      </c>
      <c r="CE74" s="878" t="e">
        <f t="shared" ca="1" si="62"/>
        <v>#NUM!</v>
      </c>
      <c r="CF74" s="878" t="e">
        <f t="shared" ca="1" si="62"/>
        <v>#NUM!</v>
      </c>
      <c r="CG74" s="878" t="e">
        <f t="shared" ca="1" si="62"/>
        <v>#NUM!</v>
      </c>
      <c r="CH74" s="878" t="e">
        <f t="shared" ca="1" si="62"/>
        <v>#NUM!</v>
      </c>
      <c r="CI74" s="878" t="e">
        <f t="shared" ca="1" si="62"/>
        <v>#NUM!</v>
      </c>
      <c r="CJ74" s="878" t="e">
        <f t="shared" ca="1" si="62"/>
        <v>#NUM!</v>
      </c>
      <c r="CK74" s="878" t="e">
        <f t="shared" ca="1" si="62"/>
        <v>#NUM!</v>
      </c>
      <c r="CL74" s="878" t="e">
        <f t="shared" ca="1" si="62"/>
        <v>#NUM!</v>
      </c>
      <c r="CM74" s="878" t="e">
        <f t="shared" ca="1" si="62"/>
        <v>#NUM!</v>
      </c>
      <c r="CN74" s="878" t="e">
        <f t="shared" ca="1" si="62"/>
        <v>#NUM!</v>
      </c>
      <c r="CO74" s="878" t="e">
        <f t="shared" ca="1" si="62"/>
        <v>#NUM!</v>
      </c>
      <c r="CP74" s="878" t="e">
        <f t="shared" ca="1" si="62"/>
        <v>#NUM!</v>
      </c>
      <c r="CQ74" s="878" t="e">
        <f t="shared" ca="1" si="62"/>
        <v>#NUM!</v>
      </c>
      <c r="CR74" s="878" t="e">
        <f t="shared" ca="1" si="62"/>
        <v>#NUM!</v>
      </c>
      <c r="CS74" s="878" t="e">
        <f t="shared" ca="1" si="62"/>
        <v>#NUM!</v>
      </c>
      <c r="CT74" s="878" t="e">
        <f t="shared" ca="1" si="62"/>
        <v>#NUM!</v>
      </c>
      <c r="CU74" s="878" t="e">
        <f t="shared" ca="1" si="62"/>
        <v>#NUM!</v>
      </c>
      <c r="CV74" s="878" t="e">
        <f t="shared" ca="1" si="62"/>
        <v>#NUM!</v>
      </c>
      <c r="CW74" s="878" t="e">
        <f t="shared" ca="1" si="62"/>
        <v>#NUM!</v>
      </c>
      <c r="CX74" s="878" t="e">
        <f t="shared" ca="1" si="62"/>
        <v>#NUM!</v>
      </c>
      <c r="CY74" s="878" t="e">
        <f t="shared" ca="1" si="62"/>
        <v>#NUM!</v>
      </c>
      <c r="CZ74" s="878" t="e">
        <f t="shared" ca="1" si="62"/>
        <v>#NUM!</v>
      </c>
      <c r="DA74" s="879" t="e">
        <f t="shared" ca="1" si="62"/>
        <v>#NUM!</v>
      </c>
      <c r="DE74"/>
    </row>
    <row r="75" spans="1:109" ht="18" customHeight="1" thickBot="1" x14ac:dyDescent="0.25">
      <c r="A75" s="296"/>
      <c r="B75" s="412">
        <v>47</v>
      </c>
      <c r="C75" s="1099" t="s">
        <v>1216</v>
      </c>
      <c r="D75" s="1100"/>
      <c r="E75" s="881"/>
      <c r="F75" s="837" t="e">
        <f ca="1">F53*F76</f>
        <v>#NUM!</v>
      </c>
      <c r="G75" s="838" t="e">
        <f t="shared" ref="G75:BR75" ca="1" si="63">G53*G76</f>
        <v>#NUM!</v>
      </c>
      <c r="H75" s="838" t="e">
        <f t="shared" ca="1" si="63"/>
        <v>#NUM!</v>
      </c>
      <c r="I75" s="838" t="e">
        <f t="shared" ca="1" si="63"/>
        <v>#NUM!</v>
      </c>
      <c r="J75" s="838" t="e">
        <f t="shared" ca="1" si="63"/>
        <v>#NUM!</v>
      </c>
      <c r="K75" s="838" t="e">
        <f t="shared" ca="1" si="63"/>
        <v>#NUM!</v>
      </c>
      <c r="L75" s="838" t="e">
        <f t="shared" ca="1" si="63"/>
        <v>#NUM!</v>
      </c>
      <c r="M75" s="838" t="e">
        <f t="shared" ca="1" si="63"/>
        <v>#NUM!</v>
      </c>
      <c r="N75" s="838" t="e">
        <f t="shared" ca="1" si="63"/>
        <v>#NUM!</v>
      </c>
      <c r="O75" s="839" t="e">
        <f t="shared" ca="1" si="63"/>
        <v>#NUM!</v>
      </c>
      <c r="P75" s="882" t="e">
        <f t="shared" ca="1" si="63"/>
        <v>#NUM!</v>
      </c>
      <c r="Q75" s="838" t="e">
        <f t="shared" ca="1" si="63"/>
        <v>#NUM!</v>
      </c>
      <c r="R75" s="838" t="e">
        <f t="shared" ca="1" si="63"/>
        <v>#NUM!</v>
      </c>
      <c r="S75" s="838" t="e">
        <f t="shared" ca="1" si="63"/>
        <v>#NUM!</v>
      </c>
      <c r="T75" s="838" t="e">
        <f t="shared" ca="1" si="63"/>
        <v>#NUM!</v>
      </c>
      <c r="U75" s="838" t="e">
        <f t="shared" ca="1" si="63"/>
        <v>#NUM!</v>
      </c>
      <c r="V75" s="838" t="e">
        <f t="shared" ca="1" si="63"/>
        <v>#NUM!</v>
      </c>
      <c r="W75" s="838" t="e">
        <f t="shared" ca="1" si="63"/>
        <v>#NUM!</v>
      </c>
      <c r="X75" s="838" t="e">
        <f t="shared" ca="1" si="63"/>
        <v>#NUM!</v>
      </c>
      <c r="Y75" s="838" t="e">
        <f t="shared" ca="1" si="63"/>
        <v>#NUM!</v>
      </c>
      <c r="Z75" s="838" t="e">
        <f t="shared" ca="1" si="63"/>
        <v>#NUM!</v>
      </c>
      <c r="AA75" s="838" t="e">
        <f t="shared" ca="1" si="63"/>
        <v>#NUM!</v>
      </c>
      <c r="AB75" s="838" t="e">
        <f t="shared" ca="1" si="63"/>
        <v>#NUM!</v>
      </c>
      <c r="AC75" s="838" t="e">
        <f t="shared" ca="1" si="63"/>
        <v>#NUM!</v>
      </c>
      <c r="AD75" s="838" t="e">
        <f t="shared" ca="1" si="63"/>
        <v>#NUM!</v>
      </c>
      <c r="AE75" s="838" t="e">
        <f t="shared" ca="1" si="63"/>
        <v>#NUM!</v>
      </c>
      <c r="AF75" s="838" t="e">
        <f t="shared" ca="1" si="63"/>
        <v>#NUM!</v>
      </c>
      <c r="AG75" s="838" t="e">
        <f t="shared" ca="1" si="63"/>
        <v>#NUM!</v>
      </c>
      <c r="AH75" s="838" t="e">
        <f t="shared" ca="1" si="63"/>
        <v>#NUM!</v>
      </c>
      <c r="AI75" s="838" t="e">
        <f t="shared" ca="1" si="63"/>
        <v>#NUM!</v>
      </c>
      <c r="AJ75" s="838" t="e">
        <f t="shared" ca="1" si="63"/>
        <v>#NUM!</v>
      </c>
      <c r="AK75" s="838" t="e">
        <f t="shared" ca="1" si="63"/>
        <v>#NUM!</v>
      </c>
      <c r="AL75" s="838" t="e">
        <f t="shared" ca="1" si="63"/>
        <v>#NUM!</v>
      </c>
      <c r="AM75" s="838" t="e">
        <f t="shared" ca="1" si="63"/>
        <v>#NUM!</v>
      </c>
      <c r="AN75" s="838" t="e">
        <f t="shared" ca="1" si="63"/>
        <v>#NUM!</v>
      </c>
      <c r="AO75" s="838" t="e">
        <f t="shared" ca="1" si="63"/>
        <v>#NUM!</v>
      </c>
      <c r="AP75" s="838" t="e">
        <f t="shared" ca="1" si="63"/>
        <v>#NUM!</v>
      </c>
      <c r="AQ75" s="838" t="e">
        <f t="shared" ca="1" si="63"/>
        <v>#NUM!</v>
      </c>
      <c r="AR75" s="838" t="e">
        <f t="shared" ca="1" si="63"/>
        <v>#NUM!</v>
      </c>
      <c r="AS75" s="838" t="e">
        <f t="shared" ca="1" si="63"/>
        <v>#NUM!</v>
      </c>
      <c r="AT75" s="838" t="e">
        <f t="shared" ca="1" si="63"/>
        <v>#NUM!</v>
      </c>
      <c r="AU75" s="838" t="e">
        <f t="shared" ca="1" si="63"/>
        <v>#NUM!</v>
      </c>
      <c r="AV75" s="838" t="e">
        <f t="shared" ca="1" si="63"/>
        <v>#NUM!</v>
      </c>
      <c r="AW75" s="838" t="e">
        <f t="shared" ca="1" si="63"/>
        <v>#NUM!</v>
      </c>
      <c r="AX75" s="838" t="e">
        <f t="shared" ca="1" si="63"/>
        <v>#NUM!</v>
      </c>
      <c r="AY75" s="838" t="e">
        <f t="shared" ca="1" si="63"/>
        <v>#NUM!</v>
      </c>
      <c r="AZ75" s="838" t="e">
        <f t="shared" ca="1" si="63"/>
        <v>#NUM!</v>
      </c>
      <c r="BA75" s="838" t="e">
        <f t="shared" ca="1" si="63"/>
        <v>#NUM!</v>
      </c>
      <c r="BB75" s="838" t="e">
        <f t="shared" ca="1" si="63"/>
        <v>#NUM!</v>
      </c>
      <c r="BC75" s="838" t="e">
        <f t="shared" ca="1" si="63"/>
        <v>#NUM!</v>
      </c>
      <c r="BD75" s="838" t="e">
        <f t="shared" ca="1" si="63"/>
        <v>#NUM!</v>
      </c>
      <c r="BE75" s="838" t="e">
        <f t="shared" ca="1" si="63"/>
        <v>#NUM!</v>
      </c>
      <c r="BF75" s="838" t="e">
        <f t="shared" ca="1" si="63"/>
        <v>#NUM!</v>
      </c>
      <c r="BG75" s="838" t="e">
        <f t="shared" ca="1" si="63"/>
        <v>#NUM!</v>
      </c>
      <c r="BH75" s="838" t="e">
        <f t="shared" ca="1" si="63"/>
        <v>#NUM!</v>
      </c>
      <c r="BI75" s="838" t="e">
        <f t="shared" ca="1" si="63"/>
        <v>#NUM!</v>
      </c>
      <c r="BJ75" s="838" t="e">
        <f t="shared" ca="1" si="63"/>
        <v>#NUM!</v>
      </c>
      <c r="BK75" s="838" t="e">
        <f t="shared" ca="1" si="63"/>
        <v>#NUM!</v>
      </c>
      <c r="BL75" s="838" t="e">
        <f t="shared" ca="1" si="63"/>
        <v>#NUM!</v>
      </c>
      <c r="BM75" s="838" t="e">
        <f t="shared" ca="1" si="63"/>
        <v>#NUM!</v>
      </c>
      <c r="BN75" s="838" t="e">
        <f t="shared" ca="1" si="63"/>
        <v>#NUM!</v>
      </c>
      <c r="BO75" s="838" t="e">
        <f t="shared" ca="1" si="63"/>
        <v>#NUM!</v>
      </c>
      <c r="BP75" s="838" t="e">
        <f t="shared" ca="1" si="63"/>
        <v>#NUM!</v>
      </c>
      <c r="BQ75" s="838" t="e">
        <f t="shared" ca="1" si="63"/>
        <v>#NUM!</v>
      </c>
      <c r="BR75" s="838" t="e">
        <f t="shared" ca="1" si="63"/>
        <v>#NUM!</v>
      </c>
      <c r="BS75" s="838" t="e">
        <f t="shared" ref="BS75:DA75" ca="1" si="64">BS53*BS76</f>
        <v>#NUM!</v>
      </c>
      <c r="BT75" s="838" t="e">
        <f t="shared" ca="1" si="64"/>
        <v>#NUM!</v>
      </c>
      <c r="BU75" s="838" t="e">
        <f t="shared" ca="1" si="64"/>
        <v>#NUM!</v>
      </c>
      <c r="BV75" s="838" t="e">
        <f t="shared" ca="1" si="64"/>
        <v>#NUM!</v>
      </c>
      <c r="BW75" s="838" t="e">
        <f t="shared" ca="1" si="64"/>
        <v>#NUM!</v>
      </c>
      <c r="BX75" s="838" t="e">
        <f t="shared" ca="1" si="64"/>
        <v>#NUM!</v>
      </c>
      <c r="BY75" s="838" t="e">
        <f t="shared" ca="1" si="64"/>
        <v>#NUM!</v>
      </c>
      <c r="BZ75" s="838" t="e">
        <f t="shared" ca="1" si="64"/>
        <v>#NUM!</v>
      </c>
      <c r="CA75" s="838" t="e">
        <f t="shared" ca="1" si="64"/>
        <v>#NUM!</v>
      </c>
      <c r="CB75" s="838" t="e">
        <f t="shared" ca="1" si="64"/>
        <v>#NUM!</v>
      </c>
      <c r="CC75" s="838" t="e">
        <f t="shared" ca="1" si="64"/>
        <v>#NUM!</v>
      </c>
      <c r="CD75" s="838" t="e">
        <f t="shared" ca="1" si="64"/>
        <v>#NUM!</v>
      </c>
      <c r="CE75" s="838" t="e">
        <f t="shared" ca="1" si="64"/>
        <v>#NUM!</v>
      </c>
      <c r="CF75" s="838" t="e">
        <f t="shared" ca="1" si="64"/>
        <v>#NUM!</v>
      </c>
      <c r="CG75" s="838" t="e">
        <f t="shared" ca="1" si="64"/>
        <v>#NUM!</v>
      </c>
      <c r="CH75" s="838" t="e">
        <f t="shared" ca="1" si="64"/>
        <v>#NUM!</v>
      </c>
      <c r="CI75" s="838" t="e">
        <f t="shared" ca="1" si="64"/>
        <v>#NUM!</v>
      </c>
      <c r="CJ75" s="838" t="e">
        <f t="shared" ca="1" si="64"/>
        <v>#NUM!</v>
      </c>
      <c r="CK75" s="838" t="e">
        <f t="shared" ca="1" si="64"/>
        <v>#NUM!</v>
      </c>
      <c r="CL75" s="838" t="e">
        <f t="shared" ca="1" si="64"/>
        <v>#NUM!</v>
      </c>
      <c r="CM75" s="838" t="e">
        <f t="shared" ca="1" si="64"/>
        <v>#NUM!</v>
      </c>
      <c r="CN75" s="838" t="e">
        <f t="shared" ca="1" si="64"/>
        <v>#NUM!</v>
      </c>
      <c r="CO75" s="838" t="e">
        <f t="shared" ca="1" si="64"/>
        <v>#NUM!</v>
      </c>
      <c r="CP75" s="838" t="e">
        <f t="shared" ca="1" si="64"/>
        <v>#NUM!</v>
      </c>
      <c r="CQ75" s="838" t="e">
        <f t="shared" ca="1" si="64"/>
        <v>#NUM!</v>
      </c>
      <c r="CR75" s="838" t="e">
        <f t="shared" ca="1" si="64"/>
        <v>#NUM!</v>
      </c>
      <c r="CS75" s="838" t="e">
        <f t="shared" ca="1" si="64"/>
        <v>#NUM!</v>
      </c>
      <c r="CT75" s="838" t="e">
        <f t="shared" ca="1" si="64"/>
        <v>#NUM!</v>
      </c>
      <c r="CU75" s="838" t="e">
        <f t="shared" ca="1" si="64"/>
        <v>#NUM!</v>
      </c>
      <c r="CV75" s="838" t="e">
        <f t="shared" ca="1" si="64"/>
        <v>#NUM!</v>
      </c>
      <c r="CW75" s="838" t="e">
        <f t="shared" ca="1" si="64"/>
        <v>#NUM!</v>
      </c>
      <c r="CX75" s="838" t="e">
        <f t="shared" ca="1" si="64"/>
        <v>#NUM!</v>
      </c>
      <c r="CY75" s="838" t="e">
        <f t="shared" ca="1" si="64"/>
        <v>#NUM!</v>
      </c>
      <c r="CZ75" s="838" t="e">
        <f t="shared" ca="1" si="64"/>
        <v>#NUM!</v>
      </c>
      <c r="DA75" s="839" t="e">
        <f t="shared" ca="1" si="64"/>
        <v>#NUM!</v>
      </c>
      <c r="DE75"/>
    </row>
    <row r="76" spans="1:109" ht="18" customHeight="1" thickBot="1" x14ac:dyDescent="0.25">
      <c r="A76" s="296"/>
      <c r="B76" s="412">
        <v>48</v>
      </c>
      <c r="C76" s="1101" t="s">
        <v>1217</v>
      </c>
      <c r="D76" s="1102"/>
      <c r="E76" s="840" t="e">
        <f>SUMPRODUCT(F76:DA76,F75:DA75)/SUM(F76:DA76)</f>
        <v>#NUM!</v>
      </c>
      <c r="F76" s="883" t="e">
        <f>IF(AND(F72&gt;=FRP!$D$2,F72&lt;=FRP!$D$3),1,0)</f>
        <v>#NUM!</v>
      </c>
      <c r="G76" s="841" t="e">
        <f>IF(AND(G72&gt;=FRP!$D$2,G72&lt;=FRP!$D$3),1,0)</f>
        <v>#NUM!</v>
      </c>
      <c r="H76" s="841" t="e">
        <f>IF(AND(H72&gt;=FRP!$D$2,H72&lt;=FRP!$D$3),1,0)</f>
        <v>#NUM!</v>
      </c>
      <c r="I76" s="841" t="e">
        <f>IF(AND(I72&gt;=FRP!$D$2,I72&lt;=FRP!$D$3),1,0)</f>
        <v>#NUM!</v>
      </c>
      <c r="J76" s="841" t="e">
        <f>IF(AND(J72&gt;=FRP!$D$2,J72&lt;=FRP!$D$3),1,0)</f>
        <v>#NUM!</v>
      </c>
      <c r="K76" s="841" t="e">
        <f>IF(AND(K72&gt;=FRP!$D$2,K72&lt;=FRP!$D$3),1,0)</f>
        <v>#NUM!</v>
      </c>
      <c r="L76" s="841" t="e">
        <f>IF(AND(L72&gt;=FRP!$D$2,L72&lt;=FRP!$D$3),1,0)</f>
        <v>#NUM!</v>
      </c>
      <c r="M76" s="841" t="e">
        <f>IF(AND(M72&gt;=FRP!$D$2,M72&lt;=FRP!$D$3),1,0)</f>
        <v>#NUM!</v>
      </c>
      <c r="N76" s="841" t="e">
        <f>IF(AND(N72&gt;=FRP!$D$2,N72&lt;=FRP!$D$3),1,0)</f>
        <v>#NUM!</v>
      </c>
      <c r="O76" s="842" t="e">
        <f>IF(AND(O72&gt;=FRP!$D$2,O72&lt;=FRP!$D$3),1,0)</f>
        <v>#NUM!</v>
      </c>
      <c r="P76" s="843" t="e">
        <f>IF(AND(P72&gt;=FRP!$D$2,P72&lt;=FRP!$D$3),1,0)</f>
        <v>#NUM!</v>
      </c>
      <c r="Q76" s="844" t="e">
        <f>IF(AND(Q72&gt;=FRP!$D$2,Q72&lt;=FRP!$D$3),1,0)</f>
        <v>#NUM!</v>
      </c>
      <c r="R76" s="844" t="e">
        <f>IF(AND(R72&gt;=FRP!$D$2,R72&lt;=FRP!$D$3),1,0)</f>
        <v>#NUM!</v>
      </c>
      <c r="S76" s="844" t="e">
        <f>IF(AND(S72&gt;=FRP!$D$2,S72&lt;=FRP!$D$3),1,0)</f>
        <v>#NUM!</v>
      </c>
      <c r="T76" s="844" t="e">
        <f>IF(AND(T72&gt;=FRP!$D$2,T72&lt;=FRP!$D$3),1,0)</f>
        <v>#NUM!</v>
      </c>
      <c r="U76" s="844" t="e">
        <f>IF(AND(U72&gt;=FRP!$D$2,U72&lt;=FRP!$D$3),1,0)</f>
        <v>#NUM!</v>
      </c>
      <c r="V76" s="844" t="e">
        <f>IF(AND(V72&gt;=FRP!$D$2,V72&lt;=FRP!$D$3),1,0)</f>
        <v>#NUM!</v>
      </c>
      <c r="W76" s="844" t="e">
        <f>IF(AND(W72&gt;=FRP!$D$2,W72&lt;=FRP!$D$3),1,0)</f>
        <v>#NUM!</v>
      </c>
      <c r="X76" s="844" t="e">
        <f>IF(AND(X72&gt;=FRP!$D$2,X72&lt;=FRP!$D$3),1,0)</f>
        <v>#NUM!</v>
      </c>
      <c r="Y76" s="844" t="e">
        <f>IF(AND(Y72&gt;=FRP!$D$2,Y72&lt;=FRP!$D$3),1,0)</f>
        <v>#NUM!</v>
      </c>
      <c r="Z76" s="844" t="e">
        <f>IF(AND(Z72&gt;=FRP!$D$2,Z72&lt;=FRP!$D$3),1,0)</f>
        <v>#NUM!</v>
      </c>
      <c r="AA76" s="844" t="e">
        <f>IF(AND(AA72&gt;=FRP!$D$2,AA72&lt;=FRP!$D$3),1,0)</f>
        <v>#NUM!</v>
      </c>
      <c r="AB76" s="844" t="e">
        <f>IF(AND(AB72&gt;=FRP!$D$2,AB72&lt;=FRP!$D$3),1,0)</f>
        <v>#NUM!</v>
      </c>
      <c r="AC76" s="844" t="e">
        <f>IF(AND(AC72&gt;=FRP!$D$2,AC72&lt;=FRP!$D$3),1,0)</f>
        <v>#NUM!</v>
      </c>
      <c r="AD76" s="844" t="e">
        <f>IF(AND(AD72&gt;=FRP!$D$2,AD72&lt;=FRP!$D$3),1,0)</f>
        <v>#NUM!</v>
      </c>
      <c r="AE76" s="844" t="e">
        <f>IF(AND(AE72&gt;=FRP!$D$2,AE72&lt;=FRP!$D$3),1,0)</f>
        <v>#NUM!</v>
      </c>
      <c r="AF76" s="844" t="e">
        <f>IF(AND(AF72&gt;=FRP!$D$2,AF72&lt;=FRP!$D$3),1,0)</f>
        <v>#NUM!</v>
      </c>
      <c r="AG76" s="844" t="e">
        <f>IF(AND(AG72&gt;=FRP!$D$2,AG72&lt;=FRP!$D$3),1,0)</f>
        <v>#NUM!</v>
      </c>
      <c r="AH76" s="844" t="e">
        <f>IF(AND(AH72&gt;=FRP!$D$2,AH72&lt;=FRP!$D$3),1,0)</f>
        <v>#NUM!</v>
      </c>
      <c r="AI76" s="844" t="e">
        <f>IF(AND(AI72&gt;=FRP!$D$2,AI72&lt;=FRP!$D$3),1,0)</f>
        <v>#NUM!</v>
      </c>
      <c r="AJ76" s="844" t="e">
        <f>IF(AND(AJ72&gt;=FRP!$D$2,AJ72&lt;=FRP!$D$3),1,0)</f>
        <v>#NUM!</v>
      </c>
      <c r="AK76" s="844" t="e">
        <f>IF(AND(AK72&gt;=FRP!$D$2,AK72&lt;=FRP!$D$3),1,0)</f>
        <v>#NUM!</v>
      </c>
      <c r="AL76" s="844" t="e">
        <f>IF(AND(AL72&gt;=FRP!$D$2,AL72&lt;=FRP!$D$3),1,0)</f>
        <v>#NUM!</v>
      </c>
      <c r="AM76" s="844" t="e">
        <f>IF(AND(AM72&gt;=FRP!$D$2,AM72&lt;=FRP!$D$3),1,0)</f>
        <v>#NUM!</v>
      </c>
      <c r="AN76" s="844" t="e">
        <f>IF(AND(AN72&gt;=FRP!$D$2,AN72&lt;=FRP!$D$3),1,0)</f>
        <v>#NUM!</v>
      </c>
      <c r="AO76" s="844" t="e">
        <f>IF(AND(AO72&gt;=FRP!$D$2,AO72&lt;=FRP!$D$3),1,0)</f>
        <v>#NUM!</v>
      </c>
      <c r="AP76" s="844" t="e">
        <f>IF(AND(AP72&gt;=FRP!$D$2,AP72&lt;=FRP!$D$3),1,0)</f>
        <v>#NUM!</v>
      </c>
      <c r="AQ76" s="844" t="e">
        <f>IF(AND(AQ72&gt;=FRP!$D$2,AQ72&lt;=FRP!$D$3),1,0)</f>
        <v>#NUM!</v>
      </c>
      <c r="AR76" s="844" t="e">
        <f>IF(AND(AR72&gt;=FRP!$D$2,AR72&lt;=FRP!$D$3),1,0)</f>
        <v>#NUM!</v>
      </c>
      <c r="AS76" s="844" t="e">
        <f>IF(AND(AS72&gt;=FRP!$D$2,AS72&lt;=FRP!$D$3),1,0)</f>
        <v>#NUM!</v>
      </c>
      <c r="AT76" s="844" t="e">
        <f>IF(AND(AT72&gt;=FRP!$D$2,AT72&lt;=FRP!$D$3),1,0)</f>
        <v>#NUM!</v>
      </c>
      <c r="AU76" s="844" t="e">
        <f>IF(AND(AU72&gt;=FRP!$D$2,AU72&lt;=FRP!$D$3),1,0)</f>
        <v>#NUM!</v>
      </c>
      <c r="AV76" s="844" t="e">
        <f>IF(AND(AV72&gt;=FRP!$D$2,AV72&lt;=FRP!$D$3),1,0)</f>
        <v>#NUM!</v>
      </c>
      <c r="AW76" s="844" t="e">
        <f>IF(AND(AW72&gt;=FRP!$D$2,AW72&lt;=FRP!$D$3),1,0)</f>
        <v>#NUM!</v>
      </c>
      <c r="AX76" s="844" t="e">
        <f>IF(AND(AX72&gt;=FRP!$D$2,AX72&lt;=FRP!$D$3),1,0)</f>
        <v>#NUM!</v>
      </c>
      <c r="AY76" s="844" t="e">
        <f>IF(AND(AY72&gt;=FRP!$D$2,AY72&lt;=FRP!$D$3),1,0)</f>
        <v>#NUM!</v>
      </c>
      <c r="AZ76" s="844" t="e">
        <f>IF(AND(AZ72&gt;=FRP!$D$2,AZ72&lt;=FRP!$D$3),1,0)</f>
        <v>#NUM!</v>
      </c>
      <c r="BA76" s="844" t="e">
        <f>IF(AND(BA72&gt;=FRP!$D$2,BA72&lt;=FRP!$D$3),1,0)</f>
        <v>#NUM!</v>
      </c>
      <c r="BB76" s="844" t="e">
        <f>IF(AND(BB72&gt;=FRP!$D$2,BB72&lt;=FRP!$D$3),1,0)</f>
        <v>#NUM!</v>
      </c>
      <c r="BC76" s="844" t="e">
        <f>IF(AND(BC72&gt;=FRP!$D$2,BC72&lt;=FRP!$D$3),1,0)</f>
        <v>#NUM!</v>
      </c>
      <c r="BD76" s="844" t="e">
        <f>IF(AND(BD72&gt;=FRP!$D$2,BD72&lt;=FRP!$D$3),1,0)</f>
        <v>#NUM!</v>
      </c>
      <c r="BE76" s="844" t="e">
        <f>IF(AND(BE72&gt;=FRP!$D$2,BE72&lt;=FRP!$D$3),1,0)</f>
        <v>#NUM!</v>
      </c>
      <c r="BF76" s="844" t="e">
        <f>IF(AND(BF72&gt;=FRP!$D$2,BF72&lt;=FRP!$D$3),1,0)</f>
        <v>#NUM!</v>
      </c>
      <c r="BG76" s="844" t="e">
        <f>IF(AND(BG72&gt;=FRP!$D$2,BG72&lt;=FRP!$D$3),1,0)</f>
        <v>#NUM!</v>
      </c>
      <c r="BH76" s="844" t="e">
        <f>IF(AND(BH72&gt;=FRP!$D$2,BH72&lt;=FRP!$D$3),1,0)</f>
        <v>#NUM!</v>
      </c>
      <c r="BI76" s="844" t="e">
        <f>IF(AND(BI72&gt;=FRP!$D$2,BI72&lt;=FRP!$D$3),1,0)</f>
        <v>#NUM!</v>
      </c>
      <c r="BJ76" s="844" t="e">
        <f>IF(AND(BJ72&gt;=FRP!$D$2,BJ72&lt;=FRP!$D$3),1,0)</f>
        <v>#NUM!</v>
      </c>
      <c r="BK76" s="844" t="e">
        <f>IF(AND(BK72&gt;=FRP!$D$2,BK72&lt;=FRP!$D$3),1,0)</f>
        <v>#NUM!</v>
      </c>
      <c r="BL76" s="844" t="e">
        <f>IF(AND(BL72&gt;=FRP!$D$2,BL72&lt;=FRP!$D$3),1,0)</f>
        <v>#NUM!</v>
      </c>
      <c r="BM76" s="844" t="e">
        <f>IF(AND(BM72&gt;=FRP!$D$2,BM72&lt;=FRP!$D$3),1,0)</f>
        <v>#NUM!</v>
      </c>
      <c r="BN76" s="844" t="e">
        <f>IF(AND(BN72&gt;=FRP!$D$2,BN72&lt;=FRP!$D$3),1,0)</f>
        <v>#NUM!</v>
      </c>
      <c r="BO76" s="844" t="e">
        <f>IF(AND(BO72&gt;=FRP!$D$2,BO72&lt;=FRP!$D$3),1,0)</f>
        <v>#NUM!</v>
      </c>
      <c r="BP76" s="844" t="e">
        <f>IF(AND(BP72&gt;=FRP!$D$2,BP72&lt;=FRP!$D$3),1,0)</f>
        <v>#NUM!</v>
      </c>
      <c r="BQ76" s="844" t="e">
        <f>IF(AND(BQ72&gt;=FRP!$D$2,BQ72&lt;=FRP!$D$3),1,0)</f>
        <v>#NUM!</v>
      </c>
      <c r="BR76" s="844" t="e">
        <f>IF(AND(BR72&gt;=FRP!$D$2,BR72&lt;=FRP!$D$3),1,0)</f>
        <v>#NUM!</v>
      </c>
      <c r="BS76" s="844" t="e">
        <f>IF(AND(BS72&gt;=FRP!$D$2,BS72&lt;=FRP!$D$3),1,0)</f>
        <v>#NUM!</v>
      </c>
      <c r="BT76" s="844" t="e">
        <f>IF(AND(BT72&gt;=FRP!$D$2,BT72&lt;=FRP!$D$3),1,0)</f>
        <v>#NUM!</v>
      </c>
      <c r="BU76" s="844" t="e">
        <f>IF(AND(BU72&gt;=FRP!$D$2,BU72&lt;=FRP!$D$3),1,0)</f>
        <v>#NUM!</v>
      </c>
      <c r="BV76" s="844" t="e">
        <f>IF(AND(BV72&gt;=FRP!$D$2,BV72&lt;=FRP!$D$3),1,0)</f>
        <v>#NUM!</v>
      </c>
      <c r="BW76" s="844" t="e">
        <f>IF(AND(BW72&gt;=FRP!$D$2,BW72&lt;=FRP!$D$3),1,0)</f>
        <v>#NUM!</v>
      </c>
      <c r="BX76" s="844" t="e">
        <f>IF(AND(BX72&gt;=FRP!$D$2,BX72&lt;=FRP!$D$3),1,0)</f>
        <v>#NUM!</v>
      </c>
      <c r="BY76" s="844" t="e">
        <f>IF(AND(BY72&gt;=FRP!$D$2,BY72&lt;=FRP!$D$3),1,0)</f>
        <v>#NUM!</v>
      </c>
      <c r="BZ76" s="844" t="e">
        <f>IF(AND(BZ72&gt;=FRP!$D$2,BZ72&lt;=FRP!$D$3),1,0)</f>
        <v>#NUM!</v>
      </c>
      <c r="CA76" s="844" t="e">
        <f>IF(AND(CA72&gt;=FRP!$D$2,CA72&lt;=FRP!$D$3),1,0)</f>
        <v>#NUM!</v>
      </c>
      <c r="CB76" s="844" t="e">
        <f>IF(AND(CB72&gt;=FRP!$D$2,CB72&lt;=FRP!$D$3),1,0)</f>
        <v>#NUM!</v>
      </c>
      <c r="CC76" s="844" t="e">
        <f>IF(AND(CC72&gt;=FRP!$D$2,CC72&lt;=FRP!$D$3),1,0)</f>
        <v>#NUM!</v>
      </c>
      <c r="CD76" s="844" t="e">
        <f>IF(AND(CD72&gt;=FRP!$D$2,CD72&lt;=FRP!$D$3),1,0)</f>
        <v>#NUM!</v>
      </c>
      <c r="CE76" s="844" t="e">
        <f>IF(AND(CE72&gt;=FRP!$D$2,CE72&lt;=FRP!$D$3),1,0)</f>
        <v>#NUM!</v>
      </c>
      <c r="CF76" s="844" t="e">
        <f>IF(AND(CF72&gt;=FRP!$D$2,CF72&lt;=FRP!$D$3),1,0)</f>
        <v>#NUM!</v>
      </c>
      <c r="CG76" s="844" t="e">
        <f>IF(AND(CG72&gt;=FRP!$D$2,CG72&lt;=FRP!$D$3),1,0)</f>
        <v>#NUM!</v>
      </c>
      <c r="CH76" s="844" t="e">
        <f>IF(AND(CH72&gt;=FRP!$D$2,CH72&lt;=FRP!$D$3),1,0)</f>
        <v>#NUM!</v>
      </c>
      <c r="CI76" s="844" t="e">
        <f>IF(AND(CI72&gt;=FRP!$D$2,CI72&lt;=FRP!$D$3),1,0)</f>
        <v>#NUM!</v>
      </c>
      <c r="CJ76" s="844" t="e">
        <f>IF(AND(CJ72&gt;=FRP!$D$2,CJ72&lt;=FRP!$D$3),1,0)</f>
        <v>#NUM!</v>
      </c>
      <c r="CK76" s="844" t="e">
        <f>IF(AND(CK72&gt;=FRP!$D$2,CK72&lt;=FRP!$D$3),1,0)</f>
        <v>#NUM!</v>
      </c>
      <c r="CL76" s="844" t="e">
        <f>IF(AND(CL72&gt;=FRP!$D$2,CL72&lt;=FRP!$D$3),1,0)</f>
        <v>#NUM!</v>
      </c>
      <c r="CM76" s="844" t="e">
        <f>IF(AND(CM72&gt;=FRP!$D$2,CM72&lt;=FRP!$D$3),1,0)</f>
        <v>#NUM!</v>
      </c>
      <c r="CN76" s="844" t="e">
        <f>IF(AND(CN72&gt;=FRP!$D$2,CN72&lt;=FRP!$D$3),1,0)</f>
        <v>#NUM!</v>
      </c>
      <c r="CO76" s="844" t="e">
        <f>IF(AND(CO72&gt;=FRP!$D$2,CO72&lt;=FRP!$D$3),1,0)</f>
        <v>#NUM!</v>
      </c>
      <c r="CP76" s="844" t="e">
        <f>IF(AND(CP72&gt;=FRP!$D$2,CP72&lt;=FRP!$D$3),1,0)</f>
        <v>#NUM!</v>
      </c>
      <c r="CQ76" s="844" t="e">
        <f>IF(AND(CQ72&gt;=FRP!$D$2,CQ72&lt;=FRP!$D$3),1,0)</f>
        <v>#NUM!</v>
      </c>
      <c r="CR76" s="844" t="e">
        <f>IF(AND(CR72&gt;=FRP!$D$2,CR72&lt;=FRP!$D$3),1,0)</f>
        <v>#NUM!</v>
      </c>
      <c r="CS76" s="844" t="e">
        <f>IF(AND(CS72&gt;=FRP!$D$2,CS72&lt;=FRP!$D$3),1,0)</f>
        <v>#NUM!</v>
      </c>
      <c r="CT76" s="844" t="e">
        <f>IF(AND(CT72&gt;=FRP!$D$2,CT72&lt;=FRP!$D$3),1,0)</f>
        <v>#NUM!</v>
      </c>
      <c r="CU76" s="844" t="e">
        <f>IF(AND(CU72&gt;=FRP!$D$2,CU72&lt;=FRP!$D$3),1,0)</f>
        <v>#NUM!</v>
      </c>
      <c r="CV76" s="844" t="e">
        <f>IF(AND(CV72&gt;=FRP!$D$2,CV72&lt;=FRP!$D$3),1,0)</f>
        <v>#NUM!</v>
      </c>
      <c r="CW76" s="844" t="e">
        <f>IF(AND(CW72&gt;=FRP!$D$2,CW72&lt;=FRP!$D$3),1,0)</f>
        <v>#NUM!</v>
      </c>
      <c r="CX76" s="844" t="e">
        <f>IF(AND(CX72&gt;=FRP!$D$2,CX72&lt;=FRP!$D$3),1,0)</f>
        <v>#NUM!</v>
      </c>
      <c r="CY76" s="844" t="e">
        <f>IF(AND(CY72&gt;=FRP!$D$2,CY72&lt;=FRP!$D$3),1,0)</f>
        <v>#NUM!</v>
      </c>
      <c r="CZ76" s="844" t="e">
        <f>IF(AND(CZ72&gt;=FRP!$D$2,CZ72&lt;=FRP!$D$3),1,0)</f>
        <v>#NUM!</v>
      </c>
      <c r="DA76" s="884" t="e">
        <f>IF(AND(DA72&gt;=FRP!$D$2,DA72&lt;=FRP!$D$3),1,0)</f>
        <v>#NUM!</v>
      </c>
      <c r="DE76"/>
    </row>
    <row r="77" spans="1:109" ht="18" customHeight="1" x14ac:dyDescent="0.2">
      <c r="A77" s="296"/>
      <c r="B77" s="412">
        <v>49</v>
      </c>
      <c r="C77" s="423" t="s">
        <v>1218</v>
      </c>
      <c r="D77" s="382"/>
      <c r="E77" s="376"/>
      <c r="F77" s="845" t="e">
        <f t="shared" ref="F77:BQ77" ca="1" si="65">(F75-F73)*F76</f>
        <v>#NUM!</v>
      </c>
      <c r="G77" s="846" t="e">
        <f t="shared" ca="1" si="65"/>
        <v>#NUM!</v>
      </c>
      <c r="H77" s="846" t="e">
        <f t="shared" ca="1" si="65"/>
        <v>#NUM!</v>
      </c>
      <c r="I77" s="846" t="e">
        <f t="shared" ca="1" si="65"/>
        <v>#NUM!</v>
      </c>
      <c r="J77" s="846" t="e">
        <f t="shared" ca="1" si="65"/>
        <v>#NUM!</v>
      </c>
      <c r="K77" s="846" t="e">
        <f t="shared" ca="1" si="65"/>
        <v>#NUM!</v>
      </c>
      <c r="L77" s="846" t="e">
        <f t="shared" ca="1" si="65"/>
        <v>#NUM!</v>
      </c>
      <c r="M77" s="846" t="e">
        <f t="shared" ca="1" si="65"/>
        <v>#NUM!</v>
      </c>
      <c r="N77" s="846" t="e">
        <f t="shared" ca="1" si="65"/>
        <v>#NUM!</v>
      </c>
      <c r="O77" s="847" t="e">
        <f t="shared" ca="1" si="65"/>
        <v>#NUM!</v>
      </c>
      <c r="P77" s="885" t="e">
        <f t="shared" ca="1" si="65"/>
        <v>#NUM!</v>
      </c>
      <c r="Q77" s="846" t="e">
        <f t="shared" ca="1" si="65"/>
        <v>#NUM!</v>
      </c>
      <c r="R77" s="846" t="e">
        <f t="shared" ca="1" si="65"/>
        <v>#NUM!</v>
      </c>
      <c r="S77" s="846" t="e">
        <f t="shared" ca="1" si="65"/>
        <v>#NUM!</v>
      </c>
      <c r="T77" s="846" t="e">
        <f t="shared" ca="1" si="65"/>
        <v>#NUM!</v>
      </c>
      <c r="U77" s="846" t="e">
        <f t="shared" ca="1" si="65"/>
        <v>#NUM!</v>
      </c>
      <c r="V77" s="846" t="e">
        <f ca="1">(V75-V73)*V76</f>
        <v>#NUM!</v>
      </c>
      <c r="W77" s="846" t="e">
        <f t="shared" ca="1" si="65"/>
        <v>#NUM!</v>
      </c>
      <c r="X77" s="846" t="e">
        <f t="shared" ca="1" si="65"/>
        <v>#NUM!</v>
      </c>
      <c r="Y77" s="846" t="e">
        <f t="shared" ca="1" si="65"/>
        <v>#NUM!</v>
      </c>
      <c r="Z77" s="846" t="e">
        <f t="shared" ca="1" si="65"/>
        <v>#NUM!</v>
      </c>
      <c r="AA77" s="846" t="e">
        <f t="shared" ca="1" si="65"/>
        <v>#NUM!</v>
      </c>
      <c r="AB77" s="846" t="e">
        <f t="shared" ca="1" si="65"/>
        <v>#NUM!</v>
      </c>
      <c r="AC77" s="846" t="e">
        <f t="shared" ca="1" si="65"/>
        <v>#NUM!</v>
      </c>
      <c r="AD77" s="846" t="e">
        <f t="shared" ca="1" si="65"/>
        <v>#NUM!</v>
      </c>
      <c r="AE77" s="846" t="e">
        <f t="shared" ca="1" si="65"/>
        <v>#NUM!</v>
      </c>
      <c r="AF77" s="846" t="e">
        <f t="shared" ca="1" si="65"/>
        <v>#NUM!</v>
      </c>
      <c r="AG77" s="846" t="e">
        <f t="shared" ca="1" si="65"/>
        <v>#NUM!</v>
      </c>
      <c r="AH77" s="846" t="e">
        <f t="shared" ca="1" si="65"/>
        <v>#NUM!</v>
      </c>
      <c r="AI77" s="846" t="e">
        <f t="shared" ca="1" si="65"/>
        <v>#NUM!</v>
      </c>
      <c r="AJ77" s="846" t="e">
        <f t="shared" ca="1" si="65"/>
        <v>#NUM!</v>
      </c>
      <c r="AK77" s="846" t="e">
        <f t="shared" ca="1" si="65"/>
        <v>#NUM!</v>
      </c>
      <c r="AL77" s="846" t="e">
        <f t="shared" ca="1" si="65"/>
        <v>#NUM!</v>
      </c>
      <c r="AM77" s="846" t="e">
        <f t="shared" ca="1" si="65"/>
        <v>#NUM!</v>
      </c>
      <c r="AN77" s="846" t="e">
        <f t="shared" ca="1" si="65"/>
        <v>#NUM!</v>
      </c>
      <c r="AO77" s="846" t="e">
        <f t="shared" ca="1" si="65"/>
        <v>#NUM!</v>
      </c>
      <c r="AP77" s="846" t="e">
        <f t="shared" ca="1" si="65"/>
        <v>#NUM!</v>
      </c>
      <c r="AQ77" s="846" t="e">
        <f t="shared" ca="1" si="65"/>
        <v>#NUM!</v>
      </c>
      <c r="AR77" s="846" t="e">
        <f t="shared" ca="1" si="65"/>
        <v>#NUM!</v>
      </c>
      <c r="AS77" s="846" t="e">
        <f t="shared" ca="1" si="65"/>
        <v>#NUM!</v>
      </c>
      <c r="AT77" s="846" t="e">
        <f t="shared" ca="1" si="65"/>
        <v>#NUM!</v>
      </c>
      <c r="AU77" s="846" t="e">
        <f t="shared" ca="1" si="65"/>
        <v>#NUM!</v>
      </c>
      <c r="AV77" s="846" t="e">
        <f t="shared" ca="1" si="65"/>
        <v>#NUM!</v>
      </c>
      <c r="AW77" s="846" t="e">
        <f t="shared" ca="1" si="65"/>
        <v>#NUM!</v>
      </c>
      <c r="AX77" s="846" t="e">
        <f t="shared" ca="1" si="65"/>
        <v>#NUM!</v>
      </c>
      <c r="AY77" s="846" t="e">
        <f t="shared" ca="1" si="65"/>
        <v>#NUM!</v>
      </c>
      <c r="AZ77" s="846" t="e">
        <f t="shared" ca="1" si="65"/>
        <v>#NUM!</v>
      </c>
      <c r="BA77" s="846" t="e">
        <f t="shared" ca="1" si="65"/>
        <v>#NUM!</v>
      </c>
      <c r="BB77" s="846" t="e">
        <f t="shared" ca="1" si="65"/>
        <v>#NUM!</v>
      </c>
      <c r="BC77" s="846" t="e">
        <f t="shared" ca="1" si="65"/>
        <v>#NUM!</v>
      </c>
      <c r="BD77" s="846" t="e">
        <f t="shared" ca="1" si="65"/>
        <v>#NUM!</v>
      </c>
      <c r="BE77" s="846" t="e">
        <f t="shared" ca="1" si="65"/>
        <v>#NUM!</v>
      </c>
      <c r="BF77" s="846" t="e">
        <f t="shared" ca="1" si="65"/>
        <v>#NUM!</v>
      </c>
      <c r="BG77" s="846" t="e">
        <f t="shared" ca="1" si="65"/>
        <v>#NUM!</v>
      </c>
      <c r="BH77" s="846" t="e">
        <f t="shared" ca="1" si="65"/>
        <v>#NUM!</v>
      </c>
      <c r="BI77" s="846" t="e">
        <f t="shared" ca="1" si="65"/>
        <v>#NUM!</v>
      </c>
      <c r="BJ77" s="846" t="e">
        <f t="shared" ca="1" si="65"/>
        <v>#NUM!</v>
      </c>
      <c r="BK77" s="846" t="e">
        <f t="shared" ca="1" si="65"/>
        <v>#NUM!</v>
      </c>
      <c r="BL77" s="846" t="e">
        <f t="shared" ca="1" si="65"/>
        <v>#NUM!</v>
      </c>
      <c r="BM77" s="846" t="e">
        <f t="shared" ca="1" si="65"/>
        <v>#NUM!</v>
      </c>
      <c r="BN77" s="846" t="e">
        <f t="shared" ca="1" si="65"/>
        <v>#NUM!</v>
      </c>
      <c r="BO77" s="846" t="e">
        <f t="shared" ca="1" si="65"/>
        <v>#NUM!</v>
      </c>
      <c r="BP77" s="846" t="e">
        <f t="shared" ca="1" si="65"/>
        <v>#NUM!</v>
      </c>
      <c r="BQ77" s="846" t="e">
        <f t="shared" ca="1" si="65"/>
        <v>#NUM!</v>
      </c>
      <c r="BR77" s="846" t="e">
        <f t="shared" ref="BR77:CW77" ca="1" si="66">(BR75-BR73)*BR76</f>
        <v>#NUM!</v>
      </c>
      <c r="BS77" s="846" t="e">
        <f t="shared" ca="1" si="66"/>
        <v>#NUM!</v>
      </c>
      <c r="BT77" s="846" t="e">
        <f t="shared" ca="1" si="66"/>
        <v>#NUM!</v>
      </c>
      <c r="BU77" s="846" t="e">
        <f t="shared" ca="1" si="66"/>
        <v>#NUM!</v>
      </c>
      <c r="BV77" s="846" t="e">
        <f t="shared" ca="1" si="66"/>
        <v>#NUM!</v>
      </c>
      <c r="BW77" s="846" t="e">
        <f t="shared" ca="1" si="66"/>
        <v>#NUM!</v>
      </c>
      <c r="BX77" s="846" t="e">
        <f t="shared" ca="1" si="66"/>
        <v>#NUM!</v>
      </c>
      <c r="BY77" s="846" t="e">
        <f t="shared" ca="1" si="66"/>
        <v>#NUM!</v>
      </c>
      <c r="BZ77" s="846" t="e">
        <f t="shared" ca="1" si="66"/>
        <v>#NUM!</v>
      </c>
      <c r="CA77" s="846" t="e">
        <f t="shared" ca="1" si="66"/>
        <v>#NUM!</v>
      </c>
      <c r="CB77" s="846" t="e">
        <f t="shared" ca="1" si="66"/>
        <v>#NUM!</v>
      </c>
      <c r="CC77" s="846" t="e">
        <f t="shared" ca="1" si="66"/>
        <v>#NUM!</v>
      </c>
      <c r="CD77" s="846" t="e">
        <f t="shared" ca="1" si="66"/>
        <v>#NUM!</v>
      </c>
      <c r="CE77" s="846" t="e">
        <f t="shared" ca="1" si="66"/>
        <v>#NUM!</v>
      </c>
      <c r="CF77" s="846" t="e">
        <f t="shared" ca="1" si="66"/>
        <v>#NUM!</v>
      </c>
      <c r="CG77" s="846" t="e">
        <f t="shared" ca="1" si="66"/>
        <v>#NUM!</v>
      </c>
      <c r="CH77" s="846" t="e">
        <f t="shared" ca="1" si="66"/>
        <v>#NUM!</v>
      </c>
      <c r="CI77" s="846" t="e">
        <f t="shared" ca="1" si="66"/>
        <v>#NUM!</v>
      </c>
      <c r="CJ77" s="846" t="e">
        <f t="shared" ca="1" si="66"/>
        <v>#NUM!</v>
      </c>
      <c r="CK77" s="846" t="e">
        <f t="shared" ca="1" si="66"/>
        <v>#NUM!</v>
      </c>
      <c r="CL77" s="846" t="e">
        <f t="shared" ca="1" si="66"/>
        <v>#NUM!</v>
      </c>
      <c r="CM77" s="846" t="e">
        <f t="shared" ca="1" si="66"/>
        <v>#NUM!</v>
      </c>
      <c r="CN77" s="846" t="e">
        <f t="shared" ca="1" si="66"/>
        <v>#NUM!</v>
      </c>
      <c r="CO77" s="846" t="e">
        <f t="shared" ca="1" si="66"/>
        <v>#NUM!</v>
      </c>
      <c r="CP77" s="846" t="e">
        <f t="shared" ca="1" si="66"/>
        <v>#NUM!</v>
      </c>
      <c r="CQ77" s="846" t="e">
        <f t="shared" ca="1" si="66"/>
        <v>#NUM!</v>
      </c>
      <c r="CR77" s="846" t="e">
        <f t="shared" ca="1" si="66"/>
        <v>#NUM!</v>
      </c>
      <c r="CS77" s="846" t="e">
        <f t="shared" ca="1" si="66"/>
        <v>#NUM!</v>
      </c>
      <c r="CT77" s="846" t="e">
        <f t="shared" ca="1" si="66"/>
        <v>#NUM!</v>
      </c>
      <c r="CU77" s="846" t="e">
        <f t="shared" ca="1" si="66"/>
        <v>#NUM!</v>
      </c>
      <c r="CV77" s="846" t="e">
        <f t="shared" ca="1" si="66"/>
        <v>#NUM!</v>
      </c>
      <c r="CW77" s="846" t="e">
        <f t="shared" ca="1" si="66"/>
        <v>#NUM!</v>
      </c>
      <c r="CX77" s="846" t="e">
        <f ca="1">(CX75-CX73)*CX76</f>
        <v>#NUM!</v>
      </c>
      <c r="CY77" s="846" t="e">
        <f ca="1">(CY75-CY73)*CY76</f>
        <v>#NUM!</v>
      </c>
      <c r="CZ77" s="846" t="e">
        <f ca="1">(CZ75-CZ73)*CZ76</f>
        <v>#NUM!</v>
      </c>
      <c r="DA77" s="847" t="e">
        <f ca="1">(DA75-DA73)*DA76</f>
        <v>#NUM!</v>
      </c>
      <c r="DE77"/>
    </row>
    <row r="78" spans="1:109" ht="18" customHeight="1" x14ac:dyDescent="0.2">
      <c r="A78" s="296"/>
      <c r="B78" s="412">
        <v>50</v>
      </c>
      <c r="C78" s="374" t="str">
        <f>CONCATENATE("DISKONTNÍ FAKTOR"," (při diskontní sazbě : ",100*$D$57,"%)")</f>
        <v>DISKONTNÍ FAKTOR (při diskontní sazbě : 3,24%)</v>
      </c>
      <c r="D78" s="382"/>
      <c r="E78" s="886"/>
      <c r="F78" s="887">
        <v>1</v>
      </c>
      <c r="G78" s="851">
        <f t="shared" ref="G78:BR78" si="67">F78*(1/(1+$D$57))</f>
        <v>0.96861681518791165</v>
      </c>
      <c r="H78" s="851">
        <f t="shared" si="67"/>
        <v>0.93821853466477301</v>
      </c>
      <c r="I78" s="851">
        <f t="shared" si="67"/>
        <v>0.90877424899726167</v>
      </c>
      <c r="J78" s="851">
        <f t="shared" si="67"/>
        <v>0.88025401878851384</v>
      </c>
      <c r="K78" s="851">
        <f t="shared" si="67"/>
        <v>0.8526288442352904</v>
      </c>
      <c r="L78" s="851">
        <f t="shared" si="67"/>
        <v>0.82587063564053698</v>
      </c>
      <c r="M78" s="851">
        <f t="shared" si="67"/>
        <v>0.79995218485135311</v>
      </c>
      <c r="N78" s="851">
        <f t="shared" si="67"/>
        <v>0.77484713759332924</v>
      </c>
      <c r="O78" s="852">
        <f t="shared" si="67"/>
        <v>0.75052996667312011</v>
      </c>
      <c r="P78" s="853">
        <f t="shared" si="67"/>
        <v>0.7269759460220071</v>
      </c>
      <c r="Q78" s="854">
        <f t="shared" si="67"/>
        <v>0.70416112555405574</v>
      </c>
      <c r="R78" s="854">
        <f t="shared" si="67"/>
        <v>0.68206230681330471</v>
      </c>
      <c r="S78" s="854">
        <f t="shared" si="67"/>
        <v>0.66065701938522348</v>
      </c>
      <c r="T78" s="854">
        <f t="shared" si="67"/>
        <v>0.63992349804845361</v>
      </c>
      <c r="U78" s="854">
        <f t="shared" si="67"/>
        <v>0.61984066064360088</v>
      </c>
      <c r="V78" s="854">
        <f t="shared" si="67"/>
        <v>0.60038808663657584</v>
      </c>
      <c r="W78" s="854">
        <f t="shared" si="67"/>
        <v>0.58154599635468407</v>
      </c>
      <c r="X78" s="854">
        <f t="shared" si="67"/>
        <v>0.56329523087435496</v>
      </c>
      <c r="Y78" s="854">
        <f t="shared" si="67"/>
        <v>0.54561723254005712</v>
      </c>
      <c r="Z78" s="854">
        <f t="shared" si="67"/>
        <v>0.52849402609459228</v>
      </c>
      <c r="AA78" s="854">
        <f t="shared" si="67"/>
        <v>0.51190820040158103</v>
      </c>
      <c r="AB78" s="854">
        <f t="shared" si="67"/>
        <v>0.49584289074155463</v>
      </c>
      <c r="AC78" s="854">
        <f t="shared" si="67"/>
        <v>0.48028176166365227</v>
      </c>
      <c r="AD78" s="854">
        <f t="shared" si="67"/>
        <v>0.46520899037548652</v>
      </c>
      <c r="AE78" s="854">
        <f t="shared" si="67"/>
        <v>0.45060925065428759</v>
      </c>
      <c r="AF78" s="854">
        <f t="shared" si="67"/>
        <v>0.43646769726296741</v>
      </c>
      <c r="AG78" s="854">
        <f t="shared" si="67"/>
        <v>0.42276995085525709</v>
      </c>
      <c r="AH78" s="854">
        <f t="shared" si="67"/>
        <v>0.40950208335456906</v>
      </c>
      <c r="AI78" s="854">
        <f t="shared" si="67"/>
        <v>0.3966506037917174</v>
      </c>
      <c r="AJ78" s="854">
        <f t="shared" si="67"/>
        <v>0.38420244458709552</v>
      </c>
      <c r="AK78" s="854">
        <f t="shared" si="67"/>
        <v>0.37214494826336258</v>
      </c>
      <c r="AL78" s="854">
        <f t="shared" si="67"/>
        <v>0.36046585457512842</v>
      </c>
      <c r="AM78" s="854">
        <f t="shared" si="67"/>
        <v>0.3491532880425498</v>
      </c>
      <c r="AN78" s="854">
        <f t="shared" si="67"/>
        <v>0.33819574587616213</v>
      </c>
      <c r="AO78" s="854">
        <f t="shared" si="67"/>
        <v>0.32758208628066848</v>
      </c>
      <c r="AP78" s="854">
        <f t="shared" si="67"/>
        <v>0.3173015171257928</v>
      </c>
      <c r="AQ78" s="854">
        <f t="shared" si="67"/>
        <v>0.30734358497267805</v>
      </c>
      <c r="AR78" s="854">
        <f t="shared" si="67"/>
        <v>0.29769816444467073</v>
      </c>
      <c r="AS78" s="854">
        <f t="shared" si="67"/>
        <v>0.28835544793168416</v>
      </c>
      <c r="AT78" s="854">
        <f t="shared" si="67"/>
        <v>0.27930593561767159</v>
      </c>
      <c r="AU78" s="854">
        <f t="shared" si="67"/>
        <v>0.27054042582106896</v>
      </c>
      <c r="AV78" s="854">
        <f t="shared" si="67"/>
        <v>0.26205000563838526</v>
      </c>
      <c r="AW78" s="854">
        <f t="shared" si="67"/>
        <v>0.25382604188142704</v>
      </c>
      <c r="AX78" s="854">
        <f t="shared" si="67"/>
        <v>0.24586017229894133</v>
      </c>
      <c r="AY78" s="854">
        <f t="shared" si="67"/>
        <v>0.23814429707375176</v>
      </c>
      <c r="AZ78" s="854">
        <f t="shared" si="67"/>
        <v>0.23067057058674134</v>
      </c>
      <c r="BA78" s="854">
        <f t="shared" si="67"/>
        <v>0.22343139343930776</v>
      </c>
      <c r="BB78" s="854">
        <f t="shared" si="67"/>
        <v>0.21641940472617954</v>
      </c>
      <c r="BC78" s="854">
        <f t="shared" si="67"/>
        <v>0.20962747455073572</v>
      </c>
      <c r="BD78" s="854">
        <f t="shared" si="67"/>
        <v>0.20304869677521864</v>
      </c>
      <c r="BE78" s="854">
        <f t="shared" si="67"/>
        <v>0.19667638199846826</v>
      </c>
      <c r="BF78" s="854">
        <f t="shared" si="67"/>
        <v>0.19050405075403745</v>
      </c>
      <c r="BG78" s="854">
        <f t="shared" si="67"/>
        <v>0.18452542692177204</v>
      </c>
      <c r="BH78" s="854">
        <f t="shared" si="67"/>
        <v>0.17873443134615657</v>
      </c>
      <c r="BI78" s="854">
        <f t="shared" si="67"/>
        <v>0.17312517565493662</v>
      </c>
      <c r="BJ78" s="854">
        <f t="shared" si="67"/>
        <v>0.1676919562717325</v>
      </c>
      <c r="BK78" s="854">
        <f t="shared" si="67"/>
        <v>0.16242924861655608</v>
      </c>
      <c r="BL78" s="854">
        <f t="shared" si="67"/>
        <v>0.15733170148833406</v>
      </c>
      <c r="BM78" s="854">
        <f t="shared" si="67"/>
        <v>0.15239413162372537</v>
      </c>
      <c r="BN78" s="854">
        <f t="shared" si="67"/>
        <v>0.14761151842670028</v>
      </c>
      <c r="BO78" s="854">
        <f t="shared" si="67"/>
        <v>0.14297899886352217</v>
      </c>
      <c r="BP78" s="854">
        <f t="shared" si="67"/>
        <v>0.13849186251794088</v>
      </c>
      <c r="BQ78" s="854">
        <f t="shared" si="67"/>
        <v>0.13414554680157001</v>
      </c>
      <c r="BR78" s="854">
        <f t="shared" si="67"/>
        <v>0.12993563231457769</v>
      </c>
      <c r="BS78" s="854">
        <f t="shared" ref="BS78:DA78" si="68">BR78*(1/(1+$D$57))</f>
        <v>0.12585783835197376</v>
      </c>
      <c r="BT78" s="854">
        <f t="shared" si="68"/>
        <v>0.12190801855092383</v>
      </c>
      <c r="BU78" s="854">
        <f t="shared" si="68"/>
        <v>0.11808215667466469</v>
      </c>
      <c r="BV78" s="854">
        <f t="shared" si="68"/>
        <v>0.11437636252873372</v>
      </c>
      <c r="BW78" s="854">
        <f t="shared" si="68"/>
        <v>0.11078686800536006</v>
      </c>
      <c r="BX78" s="854">
        <f t="shared" si="68"/>
        <v>0.1073100232519954</v>
      </c>
      <c r="BY78" s="854">
        <f t="shared" si="68"/>
        <v>0.10394229296008853</v>
      </c>
      <c r="BZ78" s="854">
        <f t="shared" si="68"/>
        <v>0.10068025277032984</v>
      </c>
      <c r="CA78" s="854">
        <f t="shared" si="68"/>
        <v>9.7520585790710809E-2</v>
      </c>
      <c r="CB78" s="854">
        <f t="shared" si="68"/>
        <v>9.446007922385781E-2</v>
      </c>
      <c r="CC78" s="854">
        <f t="shared" si="68"/>
        <v>9.1495621100210978E-2</v>
      </c>
      <c r="CD78" s="854">
        <f t="shared" si="68"/>
        <v>8.8624197113726252E-2</v>
      </c>
      <c r="CE78" s="854">
        <f t="shared" si="68"/>
        <v>8.5842887556883241E-2</v>
      </c>
      <c r="CF78" s="854">
        <f t="shared" si="68"/>
        <v>8.3148864351882248E-2</v>
      </c>
      <c r="CG78" s="854">
        <f t="shared" si="68"/>
        <v>8.053938817501187E-2</v>
      </c>
      <c r="CH78" s="854">
        <f t="shared" si="68"/>
        <v>7.8011805671262952E-2</v>
      </c>
      <c r="CI78" s="854">
        <f t="shared" si="68"/>
        <v>7.5563546756356986E-2</v>
      </c>
      <c r="CJ78" s="854">
        <f t="shared" si="68"/>
        <v>7.3192122003445353E-2</v>
      </c>
      <c r="CK78" s="854">
        <f t="shared" si="68"/>
        <v>7.0895120111822307E-2</v>
      </c>
      <c r="CL78" s="854">
        <f t="shared" si="68"/>
        <v>6.8670205455077793E-2</v>
      </c>
      <c r="CM78" s="854">
        <f t="shared" si="68"/>
        <v>6.6515115706197003E-2</v>
      </c>
      <c r="CN78" s="854">
        <f t="shared" si="68"/>
        <v>6.4427659537191984E-2</v>
      </c>
      <c r="CO78" s="854">
        <f t="shared" si="68"/>
        <v>6.240571439092598E-2</v>
      </c>
      <c r="CP78" s="854">
        <f t="shared" si="68"/>
        <v>6.0447224322865145E-2</v>
      </c>
      <c r="CQ78" s="854">
        <f t="shared" si="68"/>
        <v>5.8550197910562908E-2</v>
      </c>
      <c r="CR78" s="854">
        <f t="shared" si="68"/>
        <v>5.671270622875136E-2</v>
      </c>
      <c r="CS78" s="854">
        <f t="shared" si="68"/>
        <v>5.4932880887980783E-2</v>
      </c>
      <c r="CT78" s="854">
        <f t="shared" si="68"/>
        <v>5.3208912134812845E-2</v>
      </c>
      <c r="CU78" s="854">
        <f t="shared" si="68"/>
        <v>5.1539047011635843E-2</v>
      </c>
      <c r="CV78" s="854">
        <f t="shared" si="68"/>
        <v>4.9921587574230764E-2</v>
      </c>
      <c r="CW78" s="854">
        <f t="shared" si="68"/>
        <v>4.8354889165275826E-2</v>
      </c>
      <c r="CX78" s="854">
        <f t="shared" si="68"/>
        <v>4.6837358742033923E-2</v>
      </c>
      <c r="CY78" s="854">
        <f t="shared" si="68"/>
        <v>4.536745325652259E-2</v>
      </c>
      <c r="CZ78" s="854">
        <f t="shared" si="68"/>
        <v>4.3943678086519361E-2</v>
      </c>
      <c r="DA78" s="888">
        <f t="shared" si="68"/>
        <v>4.2564585515807205E-2</v>
      </c>
      <c r="DE78"/>
    </row>
    <row r="79" spans="1:109" ht="18" customHeight="1" x14ac:dyDescent="0.2">
      <c r="A79" s="296"/>
      <c r="B79" s="412">
        <v>51</v>
      </c>
      <c r="C79" s="423" t="s">
        <v>1219</v>
      </c>
      <c r="D79" s="382"/>
      <c r="E79" s="383"/>
      <c r="F79" s="771" t="e">
        <f>F73*F78*F76</f>
        <v>#NUM!</v>
      </c>
      <c r="G79" s="772" t="e">
        <f t="shared" ref="G79:BR79" si="69">G73*G78*G76</f>
        <v>#NUM!</v>
      </c>
      <c r="H79" s="772" t="e">
        <f t="shared" si="69"/>
        <v>#NUM!</v>
      </c>
      <c r="I79" s="772" t="e">
        <f t="shared" si="69"/>
        <v>#NUM!</v>
      </c>
      <c r="J79" s="772" t="e">
        <f t="shared" si="69"/>
        <v>#NUM!</v>
      </c>
      <c r="K79" s="772" t="e">
        <f t="shared" si="69"/>
        <v>#NUM!</v>
      </c>
      <c r="L79" s="772" t="e">
        <f t="shared" si="69"/>
        <v>#NUM!</v>
      </c>
      <c r="M79" s="772" t="e">
        <f t="shared" si="69"/>
        <v>#NUM!</v>
      </c>
      <c r="N79" s="772" t="e">
        <f t="shared" si="69"/>
        <v>#NUM!</v>
      </c>
      <c r="O79" s="773" t="e">
        <f t="shared" si="69"/>
        <v>#NUM!</v>
      </c>
      <c r="P79" s="889" t="e">
        <f t="shared" si="69"/>
        <v>#NUM!</v>
      </c>
      <c r="Q79" s="772" t="e">
        <f t="shared" si="69"/>
        <v>#NUM!</v>
      </c>
      <c r="R79" s="772" t="e">
        <f t="shared" si="69"/>
        <v>#NUM!</v>
      </c>
      <c r="S79" s="772" t="e">
        <f t="shared" si="69"/>
        <v>#NUM!</v>
      </c>
      <c r="T79" s="772" t="e">
        <f t="shared" si="69"/>
        <v>#NUM!</v>
      </c>
      <c r="U79" s="772" t="e">
        <f t="shared" si="69"/>
        <v>#NUM!</v>
      </c>
      <c r="V79" s="772" t="e">
        <f t="shared" si="69"/>
        <v>#NUM!</v>
      </c>
      <c r="W79" s="772" t="e">
        <f t="shared" si="69"/>
        <v>#NUM!</v>
      </c>
      <c r="X79" s="772" t="e">
        <f t="shared" si="69"/>
        <v>#NUM!</v>
      </c>
      <c r="Y79" s="772" t="e">
        <f t="shared" si="69"/>
        <v>#NUM!</v>
      </c>
      <c r="Z79" s="772" t="e">
        <f t="shared" si="69"/>
        <v>#NUM!</v>
      </c>
      <c r="AA79" s="772" t="e">
        <f t="shared" si="69"/>
        <v>#NUM!</v>
      </c>
      <c r="AB79" s="772" t="e">
        <f t="shared" si="69"/>
        <v>#NUM!</v>
      </c>
      <c r="AC79" s="772" t="e">
        <f t="shared" si="69"/>
        <v>#NUM!</v>
      </c>
      <c r="AD79" s="772" t="e">
        <f t="shared" si="69"/>
        <v>#NUM!</v>
      </c>
      <c r="AE79" s="772" t="e">
        <f t="shared" si="69"/>
        <v>#NUM!</v>
      </c>
      <c r="AF79" s="772" t="e">
        <f t="shared" si="69"/>
        <v>#NUM!</v>
      </c>
      <c r="AG79" s="772" t="e">
        <f t="shared" si="69"/>
        <v>#NUM!</v>
      </c>
      <c r="AH79" s="772" t="e">
        <f t="shared" si="69"/>
        <v>#NUM!</v>
      </c>
      <c r="AI79" s="772" t="e">
        <f t="shared" si="69"/>
        <v>#NUM!</v>
      </c>
      <c r="AJ79" s="772" t="e">
        <f t="shared" si="69"/>
        <v>#NUM!</v>
      </c>
      <c r="AK79" s="772" t="e">
        <f t="shared" si="69"/>
        <v>#NUM!</v>
      </c>
      <c r="AL79" s="772" t="e">
        <f t="shared" si="69"/>
        <v>#NUM!</v>
      </c>
      <c r="AM79" s="772" t="e">
        <f t="shared" si="69"/>
        <v>#NUM!</v>
      </c>
      <c r="AN79" s="772" t="e">
        <f t="shared" si="69"/>
        <v>#NUM!</v>
      </c>
      <c r="AO79" s="772" t="e">
        <f t="shared" si="69"/>
        <v>#NUM!</v>
      </c>
      <c r="AP79" s="772" t="e">
        <f t="shared" si="69"/>
        <v>#NUM!</v>
      </c>
      <c r="AQ79" s="772" t="e">
        <f t="shared" si="69"/>
        <v>#NUM!</v>
      </c>
      <c r="AR79" s="772" t="e">
        <f t="shared" si="69"/>
        <v>#NUM!</v>
      </c>
      <c r="AS79" s="772" t="e">
        <f t="shared" si="69"/>
        <v>#NUM!</v>
      </c>
      <c r="AT79" s="772" t="e">
        <f t="shared" si="69"/>
        <v>#NUM!</v>
      </c>
      <c r="AU79" s="772" t="e">
        <f t="shared" si="69"/>
        <v>#NUM!</v>
      </c>
      <c r="AV79" s="772" t="e">
        <f t="shared" si="69"/>
        <v>#NUM!</v>
      </c>
      <c r="AW79" s="772" t="e">
        <f t="shared" si="69"/>
        <v>#NUM!</v>
      </c>
      <c r="AX79" s="772" t="e">
        <f t="shared" si="69"/>
        <v>#NUM!</v>
      </c>
      <c r="AY79" s="772" t="e">
        <f t="shared" si="69"/>
        <v>#NUM!</v>
      </c>
      <c r="AZ79" s="772" t="e">
        <f t="shared" si="69"/>
        <v>#NUM!</v>
      </c>
      <c r="BA79" s="772" t="e">
        <f t="shared" si="69"/>
        <v>#NUM!</v>
      </c>
      <c r="BB79" s="772" t="e">
        <f t="shared" si="69"/>
        <v>#NUM!</v>
      </c>
      <c r="BC79" s="772" t="e">
        <f t="shared" si="69"/>
        <v>#NUM!</v>
      </c>
      <c r="BD79" s="772" t="e">
        <f t="shared" si="69"/>
        <v>#NUM!</v>
      </c>
      <c r="BE79" s="772" t="e">
        <f t="shared" si="69"/>
        <v>#NUM!</v>
      </c>
      <c r="BF79" s="772" t="e">
        <f t="shared" si="69"/>
        <v>#NUM!</v>
      </c>
      <c r="BG79" s="772" t="e">
        <f t="shared" si="69"/>
        <v>#NUM!</v>
      </c>
      <c r="BH79" s="772" t="e">
        <f t="shared" si="69"/>
        <v>#NUM!</v>
      </c>
      <c r="BI79" s="772" t="e">
        <f t="shared" si="69"/>
        <v>#NUM!</v>
      </c>
      <c r="BJ79" s="772" t="e">
        <f t="shared" si="69"/>
        <v>#NUM!</v>
      </c>
      <c r="BK79" s="772" t="e">
        <f t="shared" si="69"/>
        <v>#NUM!</v>
      </c>
      <c r="BL79" s="772" t="e">
        <f t="shared" si="69"/>
        <v>#NUM!</v>
      </c>
      <c r="BM79" s="772" t="e">
        <f t="shared" si="69"/>
        <v>#NUM!</v>
      </c>
      <c r="BN79" s="772" t="e">
        <f t="shared" si="69"/>
        <v>#NUM!</v>
      </c>
      <c r="BO79" s="772" t="e">
        <f t="shared" si="69"/>
        <v>#NUM!</v>
      </c>
      <c r="BP79" s="772" t="e">
        <f t="shared" si="69"/>
        <v>#NUM!</v>
      </c>
      <c r="BQ79" s="772" t="e">
        <f t="shared" si="69"/>
        <v>#NUM!</v>
      </c>
      <c r="BR79" s="772" t="e">
        <f t="shared" si="69"/>
        <v>#NUM!</v>
      </c>
      <c r="BS79" s="772" t="e">
        <f t="shared" ref="BS79:DA79" si="70">BS73*BS78*BS76</f>
        <v>#NUM!</v>
      </c>
      <c r="BT79" s="772" t="e">
        <f t="shared" si="70"/>
        <v>#NUM!</v>
      </c>
      <c r="BU79" s="772" t="e">
        <f t="shared" si="70"/>
        <v>#NUM!</v>
      </c>
      <c r="BV79" s="772" t="e">
        <f t="shared" si="70"/>
        <v>#NUM!</v>
      </c>
      <c r="BW79" s="772" t="e">
        <f t="shared" si="70"/>
        <v>#NUM!</v>
      </c>
      <c r="BX79" s="772" t="e">
        <f t="shared" si="70"/>
        <v>#NUM!</v>
      </c>
      <c r="BY79" s="772" t="e">
        <f t="shared" si="70"/>
        <v>#NUM!</v>
      </c>
      <c r="BZ79" s="772" t="e">
        <f t="shared" si="70"/>
        <v>#NUM!</v>
      </c>
      <c r="CA79" s="772" t="e">
        <f t="shared" si="70"/>
        <v>#NUM!</v>
      </c>
      <c r="CB79" s="772" t="e">
        <f t="shared" si="70"/>
        <v>#NUM!</v>
      </c>
      <c r="CC79" s="772" t="e">
        <f t="shared" si="70"/>
        <v>#NUM!</v>
      </c>
      <c r="CD79" s="772" t="e">
        <f t="shared" si="70"/>
        <v>#NUM!</v>
      </c>
      <c r="CE79" s="772" t="e">
        <f t="shared" si="70"/>
        <v>#NUM!</v>
      </c>
      <c r="CF79" s="772" t="e">
        <f t="shared" si="70"/>
        <v>#NUM!</v>
      </c>
      <c r="CG79" s="772" t="e">
        <f t="shared" si="70"/>
        <v>#NUM!</v>
      </c>
      <c r="CH79" s="772" t="e">
        <f t="shared" si="70"/>
        <v>#NUM!</v>
      </c>
      <c r="CI79" s="772" t="e">
        <f t="shared" si="70"/>
        <v>#NUM!</v>
      </c>
      <c r="CJ79" s="772" t="e">
        <f t="shared" si="70"/>
        <v>#NUM!</v>
      </c>
      <c r="CK79" s="772" t="e">
        <f t="shared" si="70"/>
        <v>#NUM!</v>
      </c>
      <c r="CL79" s="772" t="e">
        <f t="shared" si="70"/>
        <v>#NUM!</v>
      </c>
      <c r="CM79" s="772" t="e">
        <f t="shared" si="70"/>
        <v>#NUM!</v>
      </c>
      <c r="CN79" s="772" t="e">
        <f t="shared" si="70"/>
        <v>#NUM!</v>
      </c>
      <c r="CO79" s="772" t="e">
        <f t="shared" si="70"/>
        <v>#NUM!</v>
      </c>
      <c r="CP79" s="772" t="e">
        <f t="shared" si="70"/>
        <v>#NUM!</v>
      </c>
      <c r="CQ79" s="772" t="e">
        <f t="shared" si="70"/>
        <v>#NUM!</v>
      </c>
      <c r="CR79" s="772" t="e">
        <f t="shared" si="70"/>
        <v>#NUM!</v>
      </c>
      <c r="CS79" s="772" t="e">
        <f t="shared" si="70"/>
        <v>#NUM!</v>
      </c>
      <c r="CT79" s="772" t="e">
        <f t="shared" si="70"/>
        <v>#NUM!</v>
      </c>
      <c r="CU79" s="772" t="e">
        <f t="shared" si="70"/>
        <v>#NUM!</v>
      </c>
      <c r="CV79" s="772" t="e">
        <f t="shared" si="70"/>
        <v>#NUM!</v>
      </c>
      <c r="CW79" s="772" t="e">
        <f t="shared" si="70"/>
        <v>#NUM!</v>
      </c>
      <c r="CX79" s="772" t="e">
        <f t="shared" si="70"/>
        <v>#NUM!</v>
      </c>
      <c r="CY79" s="772" t="e">
        <f t="shared" si="70"/>
        <v>#NUM!</v>
      </c>
      <c r="CZ79" s="772" t="e">
        <f t="shared" si="70"/>
        <v>#NUM!</v>
      </c>
      <c r="DA79" s="773" t="e">
        <f t="shared" si="70"/>
        <v>#NUM!</v>
      </c>
      <c r="DE79"/>
    </row>
    <row r="80" spans="1:109" ht="18" customHeight="1" thickBot="1" x14ac:dyDescent="0.25">
      <c r="A80" s="296"/>
      <c r="B80" s="412">
        <v>52</v>
      </c>
      <c r="C80" s="1099" t="s">
        <v>1220</v>
      </c>
      <c r="D80" s="1100"/>
      <c r="E80" s="881"/>
      <c r="F80" s="858" t="e">
        <f t="shared" ref="F80:BQ80" ca="1" si="71">F75*F78*F76</f>
        <v>#NUM!</v>
      </c>
      <c r="G80" s="859" t="e">
        <f t="shared" ca="1" si="71"/>
        <v>#NUM!</v>
      </c>
      <c r="H80" s="859" t="e">
        <f t="shared" ca="1" si="71"/>
        <v>#NUM!</v>
      </c>
      <c r="I80" s="859" t="e">
        <f t="shared" ca="1" si="71"/>
        <v>#NUM!</v>
      </c>
      <c r="J80" s="859" t="e">
        <f t="shared" ca="1" si="71"/>
        <v>#NUM!</v>
      </c>
      <c r="K80" s="859" t="e">
        <f t="shared" ca="1" si="71"/>
        <v>#NUM!</v>
      </c>
      <c r="L80" s="859" t="e">
        <f t="shared" ca="1" si="71"/>
        <v>#NUM!</v>
      </c>
      <c r="M80" s="859" t="e">
        <f t="shared" ca="1" si="71"/>
        <v>#NUM!</v>
      </c>
      <c r="N80" s="859" t="e">
        <f t="shared" ca="1" si="71"/>
        <v>#NUM!</v>
      </c>
      <c r="O80" s="860" t="e">
        <f t="shared" ca="1" si="71"/>
        <v>#NUM!</v>
      </c>
      <c r="P80" s="890" t="e">
        <f t="shared" ca="1" si="71"/>
        <v>#NUM!</v>
      </c>
      <c r="Q80" s="891" t="e">
        <f t="shared" ca="1" si="71"/>
        <v>#NUM!</v>
      </c>
      <c r="R80" s="891" t="e">
        <f t="shared" ca="1" si="71"/>
        <v>#NUM!</v>
      </c>
      <c r="S80" s="891" t="e">
        <f t="shared" ca="1" si="71"/>
        <v>#NUM!</v>
      </c>
      <c r="T80" s="891" t="e">
        <f t="shared" ca="1" si="71"/>
        <v>#NUM!</v>
      </c>
      <c r="U80" s="891" t="e">
        <f t="shared" ca="1" si="71"/>
        <v>#NUM!</v>
      </c>
      <c r="V80" s="891" t="e">
        <f t="shared" ca="1" si="71"/>
        <v>#NUM!</v>
      </c>
      <c r="W80" s="891" t="e">
        <f t="shared" ca="1" si="71"/>
        <v>#NUM!</v>
      </c>
      <c r="X80" s="891" t="e">
        <f t="shared" ca="1" si="71"/>
        <v>#NUM!</v>
      </c>
      <c r="Y80" s="891" t="e">
        <f t="shared" ca="1" si="71"/>
        <v>#NUM!</v>
      </c>
      <c r="Z80" s="891" t="e">
        <f t="shared" ca="1" si="71"/>
        <v>#NUM!</v>
      </c>
      <c r="AA80" s="891" t="e">
        <f t="shared" ca="1" si="71"/>
        <v>#NUM!</v>
      </c>
      <c r="AB80" s="891" t="e">
        <f t="shared" ca="1" si="71"/>
        <v>#NUM!</v>
      </c>
      <c r="AC80" s="891" t="e">
        <f t="shared" ca="1" si="71"/>
        <v>#NUM!</v>
      </c>
      <c r="AD80" s="891" t="e">
        <f t="shared" ca="1" si="71"/>
        <v>#NUM!</v>
      </c>
      <c r="AE80" s="891" t="e">
        <f t="shared" ca="1" si="71"/>
        <v>#NUM!</v>
      </c>
      <c r="AF80" s="891" t="e">
        <f t="shared" ca="1" si="71"/>
        <v>#NUM!</v>
      </c>
      <c r="AG80" s="891" t="e">
        <f t="shared" ca="1" si="71"/>
        <v>#NUM!</v>
      </c>
      <c r="AH80" s="891" t="e">
        <f t="shared" ca="1" si="71"/>
        <v>#NUM!</v>
      </c>
      <c r="AI80" s="891" t="e">
        <f t="shared" ca="1" si="71"/>
        <v>#NUM!</v>
      </c>
      <c r="AJ80" s="891" t="e">
        <f t="shared" ca="1" si="71"/>
        <v>#NUM!</v>
      </c>
      <c r="AK80" s="891" t="e">
        <f t="shared" ca="1" si="71"/>
        <v>#NUM!</v>
      </c>
      <c r="AL80" s="891" t="e">
        <f t="shared" ca="1" si="71"/>
        <v>#NUM!</v>
      </c>
      <c r="AM80" s="891" t="e">
        <f t="shared" ca="1" si="71"/>
        <v>#NUM!</v>
      </c>
      <c r="AN80" s="891" t="e">
        <f t="shared" ca="1" si="71"/>
        <v>#NUM!</v>
      </c>
      <c r="AO80" s="891" t="e">
        <f t="shared" ca="1" si="71"/>
        <v>#NUM!</v>
      </c>
      <c r="AP80" s="891" t="e">
        <f t="shared" ca="1" si="71"/>
        <v>#NUM!</v>
      </c>
      <c r="AQ80" s="891" t="e">
        <f t="shared" ca="1" si="71"/>
        <v>#NUM!</v>
      </c>
      <c r="AR80" s="891" t="e">
        <f t="shared" ca="1" si="71"/>
        <v>#NUM!</v>
      </c>
      <c r="AS80" s="891" t="e">
        <f t="shared" ca="1" si="71"/>
        <v>#NUM!</v>
      </c>
      <c r="AT80" s="891" t="e">
        <f t="shared" ca="1" si="71"/>
        <v>#NUM!</v>
      </c>
      <c r="AU80" s="891" t="e">
        <f t="shared" ca="1" si="71"/>
        <v>#NUM!</v>
      </c>
      <c r="AV80" s="891" t="e">
        <f t="shared" ca="1" si="71"/>
        <v>#NUM!</v>
      </c>
      <c r="AW80" s="891" t="e">
        <f t="shared" ca="1" si="71"/>
        <v>#NUM!</v>
      </c>
      <c r="AX80" s="891" t="e">
        <f t="shared" ca="1" si="71"/>
        <v>#NUM!</v>
      </c>
      <c r="AY80" s="891" t="e">
        <f t="shared" ca="1" si="71"/>
        <v>#NUM!</v>
      </c>
      <c r="AZ80" s="891" t="e">
        <f t="shared" ca="1" si="71"/>
        <v>#NUM!</v>
      </c>
      <c r="BA80" s="891" t="e">
        <f t="shared" ca="1" si="71"/>
        <v>#NUM!</v>
      </c>
      <c r="BB80" s="891" t="e">
        <f t="shared" ca="1" si="71"/>
        <v>#NUM!</v>
      </c>
      <c r="BC80" s="891" t="e">
        <f t="shared" ca="1" si="71"/>
        <v>#NUM!</v>
      </c>
      <c r="BD80" s="891" t="e">
        <f t="shared" ca="1" si="71"/>
        <v>#NUM!</v>
      </c>
      <c r="BE80" s="891" t="e">
        <f t="shared" ca="1" si="71"/>
        <v>#NUM!</v>
      </c>
      <c r="BF80" s="891" t="e">
        <f t="shared" ca="1" si="71"/>
        <v>#NUM!</v>
      </c>
      <c r="BG80" s="891" t="e">
        <f t="shared" ca="1" si="71"/>
        <v>#NUM!</v>
      </c>
      <c r="BH80" s="891" t="e">
        <f t="shared" ca="1" si="71"/>
        <v>#NUM!</v>
      </c>
      <c r="BI80" s="891" t="e">
        <f t="shared" ca="1" si="71"/>
        <v>#NUM!</v>
      </c>
      <c r="BJ80" s="891" t="e">
        <f t="shared" ca="1" si="71"/>
        <v>#NUM!</v>
      </c>
      <c r="BK80" s="891" t="e">
        <f t="shared" ca="1" si="71"/>
        <v>#NUM!</v>
      </c>
      <c r="BL80" s="891" t="e">
        <f t="shared" ca="1" si="71"/>
        <v>#NUM!</v>
      </c>
      <c r="BM80" s="891" t="e">
        <f t="shared" ca="1" si="71"/>
        <v>#NUM!</v>
      </c>
      <c r="BN80" s="891" t="e">
        <f t="shared" ca="1" si="71"/>
        <v>#NUM!</v>
      </c>
      <c r="BO80" s="891" t="e">
        <f t="shared" ca="1" si="71"/>
        <v>#NUM!</v>
      </c>
      <c r="BP80" s="891" t="e">
        <f t="shared" ca="1" si="71"/>
        <v>#NUM!</v>
      </c>
      <c r="BQ80" s="891" t="e">
        <f t="shared" ca="1" si="71"/>
        <v>#NUM!</v>
      </c>
      <c r="BR80" s="891" t="e">
        <f t="shared" ref="BR80:DA80" ca="1" si="72">BR75*BR78*BR76</f>
        <v>#NUM!</v>
      </c>
      <c r="BS80" s="891" t="e">
        <f t="shared" ca="1" si="72"/>
        <v>#NUM!</v>
      </c>
      <c r="BT80" s="891" t="e">
        <f t="shared" ca="1" si="72"/>
        <v>#NUM!</v>
      </c>
      <c r="BU80" s="891" t="e">
        <f t="shared" ca="1" si="72"/>
        <v>#NUM!</v>
      </c>
      <c r="BV80" s="891" t="e">
        <f t="shared" ca="1" si="72"/>
        <v>#NUM!</v>
      </c>
      <c r="BW80" s="891" t="e">
        <f t="shared" ca="1" si="72"/>
        <v>#NUM!</v>
      </c>
      <c r="BX80" s="891" t="e">
        <f t="shared" ca="1" si="72"/>
        <v>#NUM!</v>
      </c>
      <c r="BY80" s="891" t="e">
        <f t="shared" ca="1" si="72"/>
        <v>#NUM!</v>
      </c>
      <c r="BZ80" s="891" t="e">
        <f t="shared" ca="1" si="72"/>
        <v>#NUM!</v>
      </c>
      <c r="CA80" s="891" t="e">
        <f t="shared" ca="1" si="72"/>
        <v>#NUM!</v>
      </c>
      <c r="CB80" s="891" t="e">
        <f t="shared" ca="1" si="72"/>
        <v>#NUM!</v>
      </c>
      <c r="CC80" s="891" t="e">
        <f t="shared" ca="1" si="72"/>
        <v>#NUM!</v>
      </c>
      <c r="CD80" s="891" t="e">
        <f t="shared" ca="1" si="72"/>
        <v>#NUM!</v>
      </c>
      <c r="CE80" s="891" t="e">
        <f t="shared" ca="1" si="72"/>
        <v>#NUM!</v>
      </c>
      <c r="CF80" s="891" t="e">
        <f t="shared" ca="1" si="72"/>
        <v>#NUM!</v>
      </c>
      <c r="CG80" s="891" t="e">
        <f t="shared" ca="1" si="72"/>
        <v>#NUM!</v>
      </c>
      <c r="CH80" s="891" t="e">
        <f t="shared" ca="1" si="72"/>
        <v>#NUM!</v>
      </c>
      <c r="CI80" s="891" t="e">
        <f t="shared" ca="1" si="72"/>
        <v>#NUM!</v>
      </c>
      <c r="CJ80" s="891" t="e">
        <f t="shared" ca="1" si="72"/>
        <v>#NUM!</v>
      </c>
      <c r="CK80" s="891" t="e">
        <f t="shared" ca="1" si="72"/>
        <v>#NUM!</v>
      </c>
      <c r="CL80" s="891" t="e">
        <f t="shared" ca="1" si="72"/>
        <v>#NUM!</v>
      </c>
      <c r="CM80" s="891" t="e">
        <f t="shared" ca="1" si="72"/>
        <v>#NUM!</v>
      </c>
      <c r="CN80" s="891" t="e">
        <f t="shared" ca="1" si="72"/>
        <v>#NUM!</v>
      </c>
      <c r="CO80" s="891" t="e">
        <f t="shared" ca="1" si="72"/>
        <v>#NUM!</v>
      </c>
      <c r="CP80" s="891" t="e">
        <f t="shared" ca="1" si="72"/>
        <v>#NUM!</v>
      </c>
      <c r="CQ80" s="891" t="e">
        <f t="shared" ca="1" si="72"/>
        <v>#NUM!</v>
      </c>
      <c r="CR80" s="891" t="e">
        <f t="shared" ca="1" si="72"/>
        <v>#NUM!</v>
      </c>
      <c r="CS80" s="891" t="e">
        <f t="shared" ca="1" si="72"/>
        <v>#NUM!</v>
      </c>
      <c r="CT80" s="891" t="e">
        <f t="shared" ca="1" si="72"/>
        <v>#NUM!</v>
      </c>
      <c r="CU80" s="891" t="e">
        <f t="shared" ca="1" si="72"/>
        <v>#NUM!</v>
      </c>
      <c r="CV80" s="891" t="e">
        <f t="shared" ca="1" si="72"/>
        <v>#NUM!</v>
      </c>
      <c r="CW80" s="891" t="e">
        <f t="shared" ca="1" si="72"/>
        <v>#NUM!</v>
      </c>
      <c r="CX80" s="891" t="e">
        <f t="shared" ca="1" si="72"/>
        <v>#NUM!</v>
      </c>
      <c r="CY80" s="891" t="e">
        <f t="shared" ca="1" si="72"/>
        <v>#NUM!</v>
      </c>
      <c r="CZ80" s="891" t="e">
        <f t="shared" ca="1" si="72"/>
        <v>#NUM!</v>
      </c>
      <c r="DA80" s="892" t="e">
        <f t="shared" ca="1" si="72"/>
        <v>#NUM!</v>
      </c>
      <c r="DE80"/>
    </row>
    <row r="81" spans="1:109" ht="18" customHeight="1" thickBot="1" x14ac:dyDescent="0.25">
      <c r="A81" s="296"/>
      <c r="B81" s="412">
        <v>53</v>
      </c>
      <c r="C81" s="423" t="s">
        <v>1221</v>
      </c>
      <c r="D81" s="383"/>
      <c r="E81" s="893" t="e">
        <f>SUM(F79:I79)</f>
        <v>#NUM!</v>
      </c>
      <c r="F81" s="894"/>
      <c r="G81" s="513"/>
      <c r="H81" s="513"/>
      <c r="I81" s="513"/>
      <c r="J81" s="513"/>
      <c r="K81" s="513"/>
      <c r="L81" s="513"/>
      <c r="M81" s="513"/>
      <c r="N81" s="513"/>
      <c r="O81" s="881"/>
      <c r="P81" s="513"/>
      <c r="Q81" s="462"/>
      <c r="R81" s="297"/>
      <c r="S81" s="297"/>
      <c r="T81" s="297"/>
      <c r="U81" s="297"/>
      <c r="V81" s="297"/>
      <c r="W81" s="297"/>
      <c r="X81" s="297"/>
      <c r="Y81" s="297"/>
      <c r="DA81" s="895"/>
      <c r="DE81"/>
    </row>
    <row r="82" spans="1:109" ht="18" customHeight="1" thickBot="1" x14ac:dyDescent="0.25">
      <c r="A82" s="296"/>
      <c r="B82" s="412">
        <v>54</v>
      </c>
      <c r="C82" s="763" t="s">
        <v>1222</v>
      </c>
      <c r="D82" s="513"/>
      <c r="E82" s="896" t="e">
        <f ca="1">SUM(F80:DA80)</f>
        <v>#NUM!</v>
      </c>
      <c r="F82" s="894"/>
      <c r="G82" s="513"/>
      <c r="H82" s="513"/>
      <c r="I82" s="513"/>
      <c r="J82" s="513"/>
      <c r="K82" s="513"/>
      <c r="L82" s="513"/>
      <c r="M82" s="513"/>
      <c r="N82" s="513"/>
      <c r="O82" s="881"/>
      <c r="P82" s="513"/>
      <c r="Q82" s="462"/>
      <c r="R82" s="297"/>
      <c r="S82" s="297"/>
      <c r="T82" s="297"/>
      <c r="U82" s="297"/>
      <c r="V82" s="297"/>
      <c r="W82" s="297"/>
      <c r="X82" s="297"/>
      <c r="Y82" s="297"/>
      <c r="DA82" s="895"/>
      <c r="DE82"/>
    </row>
    <row r="83" spans="1:109" ht="18" customHeight="1" thickBot="1" x14ac:dyDescent="0.25">
      <c r="A83" s="296"/>
      <c r="B83" s="412">
        <v>55</v>
      </c>
      <c r="C83" s="374" t="str">
        <f>C49</f>
        <v>Identifikace dosažení (zachycení) shody kumulovaného výsledného CF (fin.majetku) s jistinou úvěru</v>
      </c>
      <c r="D83" s="382"/>
      <c r="E83" s="798"/>
      <c r="F83" s="897" t="e">
        <f ca="1">F49</f>
        <v>#NUM!</v>
      </c>
      <c r="G83" s="811" t="e">
        <f t="shared" ref="G83:BR83" ca="1" si="73">G49</f>
        <v>#NUM!</v>
      </c>
      <c r="H83" s="811" t="e">
        <f t="shared" ca="1" si="73"/>
        <v>#NUM!</v>
      </c>
      <c r="I83" s="811" t="e">
        <f t="shared" ca="1" si="73"/>
        <v>#NUM!</v>
      </c>
      <c r="J83" s="811" t="e">
        <f t="shared" ca="1" si="73"/>
        <v>#NUM!</v>
      </c>
      <c r="K83" s="811" t="e">
        <f t="shared" ca="1" si="73"/>
        <v>#NUM!</v>
      </c>
      <c r="L83" s="811" t="e">
        <f t="shared" ca="1" si="73"/>
        <v>#NUM!</v>
      </c>
      <c r="M83" s="811" t="e">
        <f t="shared" ca="1" si="73"/>
        <v>#NUM!</v>
      </c>
      <c r="N83" s="811" t="e">
        <f t="shared" ca="1" si="73"/>
        <v>#NUM!</v>
      </c>
      <c r="O83" s="898" t="e">
        <f t="shared" ca="1" si="73"/>
        <v>#NUM!</v>
      </c>
      <c r="P83" s="899" t="e">
        <f t="shared" ca="1" si="73"/>
        <v>#NUM!</v>
      </c>
      <c r="Q83" s="811" t="e">
        <f t="shared" ca="1" si="73"/>
        <v>#NUM!</v>
      </c>
      <c r="R83" s="811" t="e">
        <f t="shared" ca="1" si="73"/>
        <v>#NUM!</v>
      </c>
      <c r="S83" s="811" t="e">
        <f t="shared" ca="1" si="73"/>
        <v>#NUM!</v>
      </c>
      <c r="T83" s="811" t="e">
        <f t="shared" ca="1" si="73"/>
        <v>#NUM!</v>
      </c>
      <c r="U83" s="811" t="e">
        <f t="shared" ca="1" si="73"/>
        <v>#NUM!</v>
      </c>
      <c r="V83" s="811" t="e">
        <f t="shared" ca="1" si="73"/>
        <v>#NUM!</v>
      </c>
      <c r="W83" s="811" t="e">
        <f t="shared" ca="1" si="73"/>
        <v>#NUM!</v>
      </c>
      <c r="X83" s="811" t="e">
        <f t="shared" ca="1" si="73"/>
        <v>#NUM!</v>
      </c>
      <c r="Y83" s="811" t="e">
        <f t="shared" ca="1" si="73"/>
        <v>#NUM!</v>
      </c>
      <c r="Z83" s="811" t="e">
        <f t="shared" ca="1" si="73"/>
        <v>#NUM!</v>
      </c>
      <c r="AA83" s="811" t="e">
        <f t="shared" ca="1" si="73"/>
        <v>#NUM!</v>
      </c>
      <c r="AB83" s="811" t="e">
        <f t="shared" ca="1" si="73"/>
        <v>#NUM!</v>
      </c>
      <c r="AC83" s="811" t="e">
        <f t="shared" ca="1" si="73"/>
        <v>#NUM!</v>
      </c>
      <c r="AD83" s="811" t="e">
        <f t="shared" ca="1" si="73"/>
        <v>#NUM!</v>
      </c>
      <c r="AE83" s="811" t="e">
        <f t="shared" ca="1" si="73"/>
        <v>#NUM!</v>
      </c>
      <c r="AF83" s="811" t="e">
        <f t="shared" ca="1" si="73"/>
        <v>#NUM!</v>
      </c>
      <c r="AG83" s="811" t="e">
        <f t="shared" ca="1" si="73"/>
        <v>#NUM!</v>
      </c>
      <c r="AH83" s="811" t="e">
        <f t="shared" ca="1" si="73"/>
        <v>#NUM!</v>
      </c>
      <c r="AI83" s="811" t="e">
        <f t="shared" ca="1" si="73"/>
        <v>#NUM!</v>
      </c>
      <c r="AJ83" s="811" t="e">
        <f t="shared" ca="1" si="73"/>
        <v>#NUM!</v>
      </c>
      <c r="AK83" s="811" t="e">
        <f t="shared" ca="1" si="73"/>
        <v>#NUM!</v>
      </c>
      <c r="AL83" s="811" t="e">
        <f t="shared" ca="1" si="73"/>
        <v>#NUM!</v>
      </c>
      <c r="AM83" s="811" t="e">
        <f t="shared" ca="1" si="73"/>
        <v>#NUM!</v>
      </c>
      <c r="AN83" s="811" t="e">
        <f t="shared" ca="1" si="73"/>
        <v>#NUM!</v>
      </c>
      <c r="AO83" s="811" t="e">
        <f t="shared" ca="1" si="73"/>
        <v>#NUM!</v>
      </c>
      <c r="AP83" s="811" t="e">
        <f t="shared" ca="1" si="73"/>
        <v>#NUM!</v>
      </c>
      <c r="AQ83" s="811" t="e">
        <f t="shared" ca="1" si="73"/>
        <v>#NUM!</v>
      </c>
      <c r="AR83" s="811" t="e">
        <f t="shared" ca="1" si="73"/>
        <v>#NUM!</v>
      </c>
      <c r="AS83" s="811" t="e">
        <f t="shared" ca="1" si="73"/>
        <v>#NUM!</v>
      </c>
      <c r="AT83" s="811" t="e">
        <f t="shared" ca="1" si="73"/>
        <v>#NUM!</v>
      </c>
      <c r="AU83" s="811" t="e">
        <f t="shared" ca="1" si="73"/>
        <v>#NUM!</v>
      </c>
      <c r="AV83" s="811" t="e">
        <f t="shared" ca="1" si="73"/>
        <v>#NUM!</v>
      </c>
      <c r="AW83" s="811" t="e">
        <f t="shared" ca="1" si="73"/>
        <v>#NUM!</v>
      </c>
      <c r="AX83" s="811" t="e">
        <f t="shared" ca="1" si="73"/>
        <v>#NUM!</v>
      </c>
      <c r="AY83" s="811" t="e">
        <f t="shared" ca="1" si="73"/>
        <v>#NUM!</v>
      </c>
      <c r="AZ83" s="811" t="e">
        <f t="shared" ca="1" si="73"/>
        <v>#NUM!</v>
      </c>
      <c r="BA83" s="811" t="e">
        <f t="shared" ca="1" si="73"/>
        <v>#NUM!</v>
      </c>
      <c r="BB83" s="811" t="e">
        <f t="shared" ca="1" si="73"/>
        <v>#NUM!</v>
      </c>
      <c r="BC83" s="811" t="e">
        <f t="shared" ca="1" si="73"/>
        <v>#NUM!</v>
      </c>
      <c r="BD83" s="811" t="e">
        <f t="shared" ca="1" si="73"/>
        <v>#NUM!</v>
      </c>
      <c r="BE83" s="811" t="e">
        <f t="shared" ca="1" si="73"/>
        <v>#NUM!</v>
      </c>
      <c r="BF83" s="811" t="e">
        <f t="shared" ca="1" si="73"/>
        <v>#NUM!</v>
      </c>
      <c r="BG83" s="811" t="e">
        <f t="shared" ca="1" si="73"/>
        <v>#NUM!</v>
      </c>
      <c r="BH83" s="811" t="e">
        <f t="shared" ca="1" si="73"/>
        <v>#NUM!</v>
      </c>
      <c r="BI83" s="811" t="e">
        <f t="shared" ca="1" si="73"/>
        <v>#NUM!</v>
      </c>
      <c r="BJ83" s="811" t="e">
        <f t="shared" ca="1" si="73"/>
        <v>#NUM!</v>
      </c>
      <c r="BK83" s="811" t="e">
        <f t="shared" ca="1" si="73"/>
        <v>#NUM!</v>
      </c>
      <c r="BL83" s="811" t="e">
        <f t="shared" ca="1" si="73"/>
        <v>#NUM!</v>
      </c>
      <c r="BM83" s="811" t="e">
        <f t="shared" ca="1" si="73"/>
        <v>#NUM!</v>
      </c>
      <c r="BN83" s="811" t="e">
        <f t="shared" ca="1" si="73"/>
        <v>#NUM!</v>
      </c>
      <c r="BO83" s="811" t="e">
        <f t="shared" ca="1" si="73"/>
        <v>#NUM!</v>
      </c>
      <c r="BP83" s="811" t="e">
        <f t="shared" ca="1" si="73"/>
        <v>#NUM!</v>
      </c>
      <c r="BQ83" s="811" t="e">
        <f t="shared" ca="1" si="73"/>
        <v>#NUM!</v>
      </c>
      <c r="BR83" s="811" t="e">
        <f t="shared" ca="1" si="73"/>
        <v>#NUM!</v>
      </c>
      <c r="BS83" s="811" t="e">
        <f t="shared" ref="BS83:DA83" ca="1" si="74">BS49</f>
        <v>#NUM!</v>
      </c>
      <c r="BT83" s="811" t="e">
        <f t="shared" ca="1" si="74"/>
        <v>#NUM!</v>
      </c>
      <c r="BU83" s="811" t="e">
        <f t="shared" ca="1" si="74"/>
        <v>#NUM!</v>
      </c>
      <c r="BV83" s="811" t="e">
        <f t="shared" ca="1" si="74"/>
        <v>#NUM!</v>
      </c>
      <c r="BW83" s="811" t="e">
        <f t="shared" ca="1" si="74"/>
        <v>#NUM!</v>
      </c>
      <c r="BX83" s="811" t="e">
        <f t="shared" ca="1" si="74"/>
        <v>#NUM!</v>
      </c>
      <c r="BY83" s="811" t="e">
        <f t="shared" ca="1" si="74"/>
        <v>#NUM!</v>
      </c>
      <c r="BZ83" s="811" t="e">
        <f t="shared" ca="1" si="74"/>
        <v>#NUM!</v>
      </c>
      <c r="CA83" s="811" t="e">
        <f t="shared" ca="1" si="74"/>
        <v>#NUM!</v>
      </c>
      <c r="CB83" s="811" t="e">
        <f t="shared" ca="1" si="74"/>
        <v>#NUM!</v>
      </c>
      <c r="CC83" s="811" t="e">
        <f t="shared" ca="1" si="74"/>
        <v>#NUM!</v>
      </c>
      <c r="CD83" s="811" t="e">
        <f t="shared" ca="1" si="74"/>
        <v>#NUM!</v>
      </c>
      <c r="CE83" s="811" t="e">
        <f t="shared" ca="1" si="74"/>
        <v>#NUM!</v>
      </c>
      <c r="CF83" s="811" t="e">
        <f t="shared" ca="1" si="74"/>
        <v>#NUM!</v>
      </c>
      <c r="CG83" s="811" t="e">
        <f t="shared" ca="1" si="74"/>
        <v>#NUM!</v>
      </c>
      <c r="CH83" s="811" t="e">
        <f t="shared" ca="1" si="74"/>
        <v>#NUM!</v>
      </c>
      <c r="CI83" s="811" t="e">
        <f t="shared" ca="1" si="74"/>
        <v>#NUM!</v>
      </c>
      <c r="CJ83" s="811" t="e">
        <f t="shared" ca="1" si="74"/>
        <v>#NUM!</v>
      </c>
      <c r="CK83" s="811" t="e">
        <f t="shared" ca="1" si="74"/>
        <v>#NUM!</v>
      </c>
      <c r="CL83" s="811" t="e">
        <f t="shared" ca="1" si="74"/>
        <v>#NUM!</v>
      </c>
      <c r="CM83" s="811" t="e">
        <f t="shared" ca="1" si="74"/>
        <v>#NUM!</v>
      </c>
      <c r="CN83" s="811" t="e">
        <f t="shared" ca="1" si="74"/>
        <v>#NUM!</v>
      </c>
      <c r="CO83" s="811" t="e">
        <f t="shared" ca="1" si="74"/>
        <v>#NUM!</v>
      </c>
      <c r="CP83" s="811" t="e">
        <f t="shared" ca="1" si="74"/>
        <v>#NUM!</v>
      </c>
      <c r="CQ83" s="811" t="e">
        <f t="shared" ca="1" si="74"/>
        <v>#NUM!</v>
      </c>
      <c r="CR83" s="811" t="e">
        <f t="shared" ca="1" si="74"/>
        <v>#NUM!</v>
      </c>
      <c r="CS83" s="811" t="e">
        <f t="shared" ca="1" si="74"/>
        <v>#NUM!</v>
      </c>
      <c r="CT83" s="811" t="e">
        <f t="shared" ca="1" si="74"/>
        <v>#NUM!</v>
      </c>
      <c r="CU83" s="811" t="e">
        <f t="shared" ca="1" si="74"/>
        <v>#NUM!</v>
      </c>
      <c r="CV83" s="811" t="e">
        <f t="shared" ca="1" si="74"/>
        <v>#NUM!</v>
      </c>
      <c r="CW83" s="811" t="e">
        <f t="shared" ca="1" si="74"/>
        <v>#NUM!</v>
      </c>
      <c r="CX83" s="811" t="e">
        <f t="shared" ca="1" si="74"/>
        <v>#NUM!</v>
      </c>
      <c r="CY83" s="811" t="e">
        <f t="shared" ca="1" si="74"/>
        <v>#NUM!</v>
      </c>
      <c r="CZ83" s="811" t="e">
        <f t="shared" ca="1" si="74"/>
        <v>#NUM!</v>
      </c>
      <c r="DA83" s="898" t="e">
        <f t="shared" ca="1" si="74"/>
        <v>#NUM!</v>
      </c>
      <c r="DE83"/>
    </row>
    <row r="84" spans="1:109" ht="18" customHeight="1" thickBot="1" x14ac:dyDescent="0.25">
      <c r="A84" s="296"/>
      <c r="B84" s="805">
        <v>56</v>
      </c>
      <c r="C84" s="900" t="s">
        <v>1223</v>
      </c>
      <c r="D84" s="495"/>
      <c r="E84" s="893" t="e">
        <f ca="1">SUM(F84:DA84)</f>
        <v>#NUM!</v>
      </c>
      <c r="F84" s="788" t="e">
        <f t="shared" ref="F84:BQ84" ca="1" si="75">F83*F76*F21*F78</f>
        <v>#NUM!</v>
      </c>
      <c r="G84" s="789" t="e">
        <f t="shared" ca="1" si="75"/>
        <v>#NUM!</v>
      </c>
      <c r="H84" s="789" t="e">
        <f t="shared" ca="1" si="75"/>
        <v>#NUM!</v>
      </c>
      <c r="I84" s="789" t="e">
        <f t="shared" ca="1" si="75"/>
        <v>#NUM!</v>
      </c>
      <c r="J84" s="789" t="e">
        <f t="shared" ca="1" si="75"/>
        <v>#NUM!</v>
      </c>
      <c r="K84" s="789" t="e">
        <f t="shared" ca="1" si="75"/>
        <v>#NUM!</v>
      </c>
      <c r="L84" s="789" t="e">
        <f t="shared" ca="1" si="75"/>
        <v>#NUM!</v>
      </c>
      <c r="M84" s="789" t="e">
        <f t="shared" ca="1" si="75"/>
        <v>#NUM!</v>
      </c>
      <c r="N84" s="789" t="e">
        <f t="shared" ca="1" si="75"/>
        <v>#NUM!</v>
      </c>
      <c r="O84" s="790" t="e">
        <f t="shared" ca="1" si="75"/>
        <v>#NUM!</v>
      </c>
      <c r="P84" s="901" t="e">
        <f t="shared" ca="1" si="75"/>
        <v>#NUM!</v>
      </c>
      <c r="Q84" s="789" t="e">
        <f t="shared" ca="1" si="75"/>
        <v>#NUM!</v>
      </c>
      <c r="R84" s="789" t="e">
        <f t="shared" ca="1" si="75"/>
        <v>#NUM!</v>
      </c>
      <c r="S84" s="789" t="e">
        <f t="shared" ca="1" si="75"/>
        <v>#NUM!</v>
      </c>
      <c r="T84" s="789" t="e">
        <f t="shared" ca="1" si="75"/>
        <v>#NUM!</v>
      </c>
      <c r="U84" s="789" t="e">
        <f t="shared" ca="1" si="75"/>
        <v>#NUM!</v>
      </c>
      <c r="V84" s="789" t="e">
        <f t="shared" ca="1" si="75"/>
        <v>#NUM!</v>
      </c>
      <c r="W84" s="789" t="e">
        <f t="shared" ca="1" si="75"/>
        <v>#NUM!</v>
      </c>
      <c r="X84" s="789" t="e">
        <f t="shared" ca="1" si="75"/>
        <v>#NUM!</v>
      </c>
      <c r="Y84" s="789" t="e">
        <f t="shared" ca="1" si="75"/>
        <v>#NUM!</v>
      </c>
      <c r="Z84" s="789" t="e">
        <f t="shared" ca="1" si="75"/>
        <v>#NUM!</v>
      </c>
      <c r="AA84" s="789" t="e">
        <f t="shared" ca="1" si="75"/>
        <v>#NUM!</v>
      </c>
      <c r="AB84" s="789" t="e">
        <f t="shared" ca="1" si="75"/>
        <v>#NUM!</v>
      </c>
      <c r="AC84" s="789" t="e">
        <f t="shared" ca="1" si="75"/>
        <v>#NUM!</v>
      </c>
      <c r="AD84" s="789" t="e">
        <f t="shared" ca="1" si="75"/>
        <v>#NUM!</v>
      </c>
      <c r="AE84" s="789" t="e">
        <f t="shared" ca="1" si="75"/>
        <v>#NUM!</v>
      </c>
      <c r="AF84" s="789" t="e">
        <f t="shared" ca="1" si="75"/>
        <v>#NUM!</v>
      </c>
      <c r="AG84" s="789" t="e">
        <f t="shared" ca="1" si="75"/>
        <v>#NUM!</v>
      </c>
      <c r="AH84" s="789" t="e">
        <f t="shared" ca="1" si="75"/>
        <v>#NUM!</v>
      </c>
      <c r="AI84" s="789" t="e">
        <f t="shared" ca="1" si="75"/>
        <v>#NUM!</v>
      </c>
      <c r="AJ84" s="789" t="e">
        <f t="shared" ca="1" si="75"/>
        <v>#NUM!</v>
      </c>
      <c r="AK84" s="789" t="e">
        <f t="shared" ca="1" si="75"/>
        <v>#NUM!</v>
      </c>
      <c r="AL84" s="789" t="e">
        <f t="shared" ca="1" si="75"/>
        <v>#NUM!</v>
      </c>
      <c r="AM84" s="789" t="e">
        <f t="shared" ca="1" si="75"/>
        <v>#NUM!</v>
      </c>
      <c r="AN84" s="789" t="e">
        <f t="shared" ca="1" si="75"/>
        <v>#NUM!</v>
      </c>
      <c r="AO84" s="789" t="e">
        <f t="shared" ca="1" si="75"/>
        <v>#NUM!</v>
      </c>
      <c r="AP84" s="789" t="e">
        <f t="shared" ca="1" si="75"/>
        <v>#NUM!</v>
      </c>
      <c r="AQ84" s="789" t="e">
        <f t="shared" ca="1" si="75"/>
        <v>#NUM!</v>
      </c>
      <c r="AR84" s="789" t="e">
        <f t="shared" ca="1" si="75"/>
        <v>#NUM!</v>
      </c>
      <c r="AS84" s="789" t="e">
        <f t="shared" ca="1" si="75"/>
        <v>#NUM!</v>
      </c>
      <c r="AT84" s="789" t="e">
        <f t="shared" ca="1" si="75"/>
        <v>#NUM!</v>
      </c>
      <c r="AU84" s="789" t="e">
        <f t="shared" ca="1" si="75"/>
        <v>#NUM!</v>
      </c>
      <c r="AV84" s="789" t="e">
        <f t="shared" ca="1" si="75"/>
        <v>#NUM!</v>
      </c>
      <c r="AW84" s="789" t="e">
        <f t="shared" ca="1" si="75"/>
        <v>#NUM!</v>
      </c>
      <c r="AX84" s="789" t="e">
        <f t="shared" ca="1" si="75"/>
        <v>#NUM!</v>
      </c>
      <c r="AY84" s="789" t="e">
        <f t="shared" ca="1" si="75"/>
        <v>#NUM!</v>
      </c>
      <c r="AZ84" s="789" t="e">
        <f t="shared" ca="1" si="75"/>
        <v>#NUM!</v>
      </c>
      <c r="BA84" s="789" t="e">
        <f t="shared" ca="1" si="75"/>
        <v>#NUM!</v>
      </c>
      <c r="BB84" s="789" t="e">
        <f t="shared" ca="1" si="75"/>
        <v>#NUM!</v>
      </c>
      <c r="BC84" s="789" t="e">
        <f t="shared" ca="1" si="75"/>
        <v>#NUM!</v>
      </c>
      <c r="BD84" s="789" t="e">
        <f t="shared" ca="1" si="75"/>
        <v>#NUM!</v>
      </c>
      <c r="BE84" s="789" t="e">
        <f t="shared" ca="1" si="75"/>
        <v>#NUM!</v>
      </c>
      <c r="BF84" s="789" t="e">
        <f t="shared" ca="1" si="75"/>
        <v>#NUM!</v>
      </c>
      <c r="BG84" s="789" t="e">
        <f t="shared" ca="1" si="75"/>
        <v>#NUM!</v>
      </c>
      <c r="BH84" s="789" t="e">
        <f t="shared" ca="1" si="75"/>
        <v>#NUM!</v>
      </c>
      <c r="BI84" s="789" t="e">
        <f t="shared" ca="1" si="75"/>
        <v>#NUM!</v>
      </c>
      <c r="BJ84" s="789" t="e">
        <f t="shared" ca="1" si="75"/>
        <v>#NUM!</v>
      </c>
      <c r="BK84" s="789" t="e">
        <f t="shared" ca="1" si="75"/>
        <v>#NUM!</v>
      </c>
      <c r="BL84" s="789" t="e">
        <f t="shared" ca="1" si="75"/>
        <v>#NUM!</v>
      </c>
      <c r="BM84" s="789" t="e">
        <f t="shared" ca="1" si="75"/>
        <v>#NUM!</v>
      </c>
      <c r="BN84" s="789" t="e">
        <f t="shared" ca="1" si="75"/>
        <v>#NUM!</v>
      </c>
      <c r="BO84" s="789" t="e">
        <f t="shared" ca="1" si="75"/>
        <v>#NUM!</v>
      </c>
      <c r="BP84" s="789" t="e">
        <f t="shared" ca="1" si="75"/>
        <v>#NUM!</v>
      </c>
      <c r="BQ84" s="789" t="e">
        <f t="shared" ca="1" si="75"/>
        <v>#NUM!</v>
      </c>
      <c r="BR84" s="789" t="e">
        <f t="shared" ref="BR84:CW84" ca="1" si="76">BR83*BR76*BR21*BR78</f>
        <v>#NUM!</v>
      </c>
      <c r="BS84" s="789" t="e">
        <f t="shared" ca="1" si="76"/>
        <v>#NUM!</v>
      </c>
      <c r="BT84" s="789" t="e">
        <f t="shared" ca="1" si="76"/>
        <v>#NUM!</v>
      </c>
      <c r="BU84" s="789" t="e">
        <f t="shared" ca="1" si="76"/>
        <v>#NUM!</v>
      </c>
      <c r="BV84" s="789" t="e">
        <f t="shared" ca="1" si="76"/>
        <v>#NUM!</v>
      </c>
      <c r="BW84" s="789" t="e">
        <f t="shared" ca="1" si="76"/>
        <v>#NUM!</v>
      </c>
      <c r="BX84" s="789" t="e">
        <f t="shared" ca="1" si="76"/>
        <v>#NUM!</v>
      </c>
      <c r="BY84" s="789" t="e">
        <f t="shared" ca="1" si="76"/>
        <v>#NUM!</v>
      </c>
      <c r="BZ84" s="789" t="e">
        <f t="shared" ca="1" si="76"/>
        <v>#NUM!</v>
      </c>
      <c r="CA84" s="789" t="e">
        <f t="shared" ca="1" si="76"/>
        <v>#NUM!</v>
      </c>
      <c r="CB84" s="789" t="e">
        <f t="shared" ca="1" si="76"/>
        <v>#NUM!</v>
      </c>
      <c r="CC84" s="789" t="e">
        <f t="shared" ca="1" si="76"/>
        <v>#NUM!</v>
      </c>
      <c r="CD84" s="789" t="e">
        <f t="shared" ca="1" si="76"/>
        <v>#NUM!</v>
      </c>
      <c r="CE84" s="789" t="e">
        <f t="shared" ca="1" si="76"/>
        <v>#NUM!</v>
      </c>
      <c r="CF84" s="789" t="e">
        <f t="shared" ca="1" si="76"/>
        <v>#NUM!</v>
      </c>
      <c r="CG84" s="789" t="e">
        <f t="shared" ca="1" si="76"/>
        <v>#NUM!</v>
      </c>
      <c r="CH84" s="789" t="e">
        <f t="shared" ca="1" si="76"/>
        <v>#NUM!</v>
      </c>
      <c r="CI84" s="789" t="e">
        <f t="shared" ca="1" si="76"/>
        <v>#NUM!</v>
      </c>
      <c r="CJ84" s="789" t="e">
        <f t="shared" ca="1" si="76"/>
        <v>#NUM!</v>
      </c>
      <c r="CK84" s="789" t="e">
        <f t="shared" ca="1" si="76"/>
        <v>#NUM!</v>
      </c>
      <c r="CL84" s="789" t="e">
        <f t="shared" ca="1" si="76"/>
        <v>#NUM!</v>
      </c>
      <c r="CM84" s="789" t="e">
        <f t="shared" ca="1" si="76"/>
        <v>#NUM!</v>
      </c>
      <c r="CN84" s="789" t="e">
        <f t="shared" ca="1" si="76"/>
        <v>#NUM!</v>
      </c>
      <c r="CO84" s="789" t="e">
        <f t="shared" ca="1" si="76"/>
        <v>#NUM!</v>
      </c>
      <c r="CP84" s="789" t="e">
        <f t="shared" ca="1" si="76"/>
        <v>#NUM!</v>
      </c>
      <c r="CQ84" s="789" t="e">
        <f t="shared" ca="1" si="76"/>
        <v>#NUM!</v>
      </c>
      <c r="CR84" s="789" t="e">
        <f t="shared" ca="1" si="76"/>
        <v>#NUM!</v>
      </c>
      <c r="CS84" s="789" t="e">
        <f t="shared" ca="1" si="76"/>
        <v>#NUM!</v>
      </c>
      <c r="CT84" s="789" t="e">
        <f t="shared" ca="1" si="76"/>
        <v>#NUM!</v>
      </c>
      <c r="CU84" s="789" t="e">
        <f t="shared" ca="1" si="76"/>
        <v>#NUM!</v>
      </c>
      <c r="CV84" s="789" t="e">
        <f t="shared" ca="1" si="76"/>
        <v>#NUM!</v>
      </c>
      <c r="CW84" s="789" t="e">
        <f t="shared" ca="1" si="76"/>
        <v>#NUM!</v>
      </c>
      <c r="CX84" s="789" t="e">
        <f ca="1">CX83*CX76*CX21*CX78</f>
        <v>#NUM!</v>
      </c>
      <c r="CY84" s="789" t="e">
        <f ca="1">CY83*CY76*CY21*CY78</f>
        <v>#NUM!</v>
      </c>
      <c r="CZ84" s="789" t="e">
        <f ca="1">CZ83*CZ76*CZ21*CZ78</f>
        <v>#NUM!</v>
      </c>
      <c r="DA84" s="790" t="e">
        <f ca="1">DA83*DA76*DA21*DA78</f>
        <v>#NUM!</v>
      </c>
      <c r="DE84"/>
    </row>
    <row r="85" spans="1:109" ht="18" customHeight="1" x14ac:dyDescent="0.2">
      <c r="A85" s="296"/>
      <c r="B85" s="481"/>
      <c r="C85" s="763"/>
      <c r="D85" s="513"/>
      <c r="E85" s="513"/>
      <c r="F85" s="513"/>
      <c r="G85" s="513"/>
      <c r="H85" s="513"/>
      <c r="I85" s="513"/>
      <c r="J85" s="513"/>
      <c r="K85" s="513"/>
      <c r="L85" s="513"/>
      <c r="M85" s="513"/>
      <c r="N85" s="513"/>
      <c r="O85" s="513"/>
      <c r="P85" s="513"/>
      <c r="Q85" s="462"/>
      <c r="R85" s="297"/>
      <c r="S85" s="297"/>
      <c r="T85" s="297"/>
      <c r="U85" s="297"/>
      <c r="V85" s="297"/>
      <c r="W85" s="297"/>
      <c r="X85" s="297"/>
      <c r="Y85" s="297"/>
    </row>
    <row r="86" spans="1:109" ht="18" hidden="1" customHeight="1" thickBot="1" x14ac:dyDescent="0.25">
      <c r="A86" s="296"/>
      <c r="B86" s="481"/>
      <c r="C86" s="763"/>
      <c r="D86" s="513"/>
      <c r="E86" s="513"/>
      <c r="F86" s="513"/>
      <c r="G86" s="513"/>
      <c r="H86" s="823"/>
      <c r="I86" s="823"/>
      <c r="J86" s="823"/>
      <c r="K86" s="823"/>
      <c r="L86" s="823"/>
      <c r="M86" s="823"/>
      <c r="N86" s="823"/>
      <c r="O86" s="823"/>
      <c r="P86" s="823"/>
      <c r="Q86" s="566"/>
      <c r="R86" s="297"/>
      <c r="S86" s="297"/>
      <c r="T86" s="297"/>
      <c r="U86" s="297"/>
      <c r="V86" s="297"/>
      <c r="W86" s="297"/>
      <c r="X86" s="297"/>
      <c r="Y86" s="297"/>
    </row>
    <row r="87" spans="1:109" ht="18" hidden="1" customHeight="1" thickBot="1" x14ac:dyDescent="0.3">
      <c r="A87" s="296"/>
      <c r="B87" s="902" t="s">
        <v>982</v>
      </c>
      <c r="C87" s="828" t="s">
        <v>1224</v>
      </c>
      <c r="D87" s="903"/>
      <c r="E87" s="904" t="s">
        <v>1225</v>
      </c>
      <c r="F87" s="1093" t="s">
        <v>1226</v>
      </c>
      <c r="G87" s="1094"/>
      <c r="H87" s="823"/>
      <c r="I87" s="905" t="s">
        <v>1227</v>
      </c>
      <c r="J87" s="823"/>
      <c r="K87" s="823"/>
      <c r="L87" s="823"/>
      <c r="M87" s="823"/>
      <c r="N87" s="823"/>
      <c r="O87" s="823"/>
      <c r="P87" s="823"/>
      <c r="Q87" s="566"/>
      <c r="R87" s="297"/>
      <c r="S87" s="297"/>
      <c r="T87" s="297"/>
      <c r="U87" s="297"/>
      <c r="V87" s="297"/>
      <c r="W87" s="297"/>
      <c r="X87" s="297"/>
      <c r="Y87" s="297"/>
    </row>
    <row r="88" spans="1:109" ht="18" hidden="1" customHeight="1" thickBot="1" x14ac:dyDescent="0.3">
      <c r="A88" s="296"/>
      <c r="B88" s="766">
        <v>67</v>
      </c>
      <c r="C88" s="906" t="s">
        <v>1228</v>
      </c>
      <c r="D88" s="907" t="e">
        <f ca="1">E68-E67</f>
        <v>#NUM!</v>
      </c>
      <c r="E88" s="366" t="e">
        <f ca="1">SUM(S88:U88)</f>
        <v>#NUM!</v>
      </c>
      <c r="F88" s="1095" t="e">
        <f ca="1">IF(SUM(E88:E90)&gt;3,"DOPORUČENO !",IF(SUM(E88:E90)=3,"DOPORUČENO S VÝHRADOU !","NEDOPORUČENO !"))</f>
        <v>#NUM!</v>
      </c>
      <c r="G88" s="1096"/>
      <c r="I88" s="908" t="s">
        <v>1229</v>
      </c>
      <c r="L88" s="823"/>
      <c r="M88" s="823"/>
      <c r="N88" s="823"/>
      <c r="O88" s="823"/>
      <c r="P88" s="823"/>
      <c r="Q88" s="566"/>
      <c r="R88" s="297"/>
      <c r="S88" s="823" t="e">
        <f ca="1">IF(D88&gt;0,3,0)</f>
        <v>#NUM!</v>
      </c>
      <c r="T88" s="823" t="e">
        <f ca="1">IF(D88=0,1,0)</f>
        <v>#NUM!</v>
      </c>
      <c r="U88" s="823" t="e">
        <f ca="1">IF(D88&lt;0,0,0)</f>
        <v>#NUM!</v>
      </c>
      <c r="V88" s="297"/>
      <c r="W88" s="297"/>
      <c r="X88" s="297"/>
      <c r="Y88" s="297"/>
    </row>
    <row r="89" spans="1:109" ht="18" hidden="1" customHeight="1" x14ac:dyDescent="0.25">
      <c r="A89" s="296"/>
      <c r="B89" s="412">
        <v>68</v>
      </c>
      <c r="C89" s="909" t="s">
        <v>1230</v>
      </c>
      <c r="D89" s="910" t="e">
        <f ca="1">IRR(F63:DA63)</f>
        <v>#VALUE!</v>
      </c>
      <c r="E89" s="383">
        <f ca="1">SUM(S89:U89)</f>
        <v>0</v>
      </c>
      <c r="G89" s="293"/>
      <c r="I89" s="908" t="s">
        <v>1231</v>
      </c>
      <c r="L89" s="911"/>
      <c r="M89" s="823"/>
      <c r="N89" s="823"/>
      <c r="O89" s="823"/>
      <c r="P89" s="823"/>
      <c r="Q89" s="566"/>
      <c r="R89" s="297"/>
      <c r="S89" s="823">
        <f ca="1">IF(ISERR(D89),0,IF(D89&gt;=D57,3,0))</f>
        <v>0</v>
      </c>
      <c r="T89" s="823">
        <f ca="1">IF(ISERR(D89),0,IF(AND(D89&lt;D57,D89&gt;=0),1,0))</f>
        <v>0</v>
      </c>
      <c r="U89" s="823">
        <f ca="1">IF(ISERR(D89),0,IF(D89&lt;0,0,0))</f>
        <v>0</v>
      </c>
      <c r="V89" s="297"/>
      <c r="W89" s="297"/>
      <c r="X89" s="297"/>
      <c r="Y89" s="297"/>
    </row>
    <row r="90" spans="1:109" ht="18" hidden="1" customHeight="1" thickBot="1" x14ac:dyDescent="0.3">
      <c r="A90" s="296"/>
      <c r="B90" s="412">
        <v>69</v>
      </c>
      <c r="C90" s="909" t="s">
        <v>1232</v>
      </c>
      <c r="D90" s="912" t="e">
        <f>SUM(F60:O60)/E62</f>
        <v>#NUM!</v>
      </c>
      <c r="E90" s="496" t="e">
        <f>SUM(S90:U90)</f>
        <v>#NUM!</v>
      </c>
      <c r="F90" s="513"/>
      <c r="G90" s="293"/>
      <c r="I90" s="908" t="s">
        <v>1233</v>
      </c>
      <c r="L90" s="823"/>
      <c r="M90" s="823"/>
      <c r="N90" s="823"/>
      <c r="O90" s="823"/>
      <c r="P90" s="823"/>
      <c r="Q90" s="566"/>
      <c r="R90" s="297"/>
      <c r="S90" s="823" t="e">
        <f>IF(AND(D90&lt;0.6*D91,D90&gt;0),3,0)</f>
        <v>#NUM!</v>
      </c>
      <c r="T90" s="823" t="e">
        <f>IF(AND(D90&gt;=0.6*D91,D90&lt;=D91),1,0)</f>
        <v>#NUM!</v>
      </c>
      <c r="U90" s="823" t="e">
        <f>IF(D90&gt;D91,0,0)</f>
        <v>#NUM!</v>
      </c>
      <c r="V90" s="297"/>
      <c r="W90" s="297"/>
      <c r="X90" s="297"/>
      <c r="Y90" s="297"/>
    </row>
    <row r="91" spans="1:109" ht="18" hidden="1" customHeight="1" thickBot="1" x14ac:dyDescent="0.3">
      <c r="A91" s="296"/>
      <c r="B91" s="805">
        <v>70</v>
      </c>
      <c r="C91" s="913" t="s">
        <v>1234</v>
      </c>
      <c r="D91" s="914">
        <v>30</v>
      </c>
      <c r="E91" s="513"/>
      <c r="F91" s="513"/>
      <c r="G91" s="513"/>
      <c r="H91" s="823"/>
      <c r="I91" s="908" t="s">
        <v>1235</v>
      </c>
      <c r="J91" s="823"/>
      <c r="K91" s="823"/>
      <c r="L91" s="823"/>
      <c r="M91" s="823"/>
      <c r="N91" s="823"/>
      <c r="O91" s="823"/>
      <c r="P91" s="823"/>
      <c r="Q91" s="566"/>
      <c r="R91" s="297"/>
      <c r="S91" s="297"/>
      <c r="T91" s="297"/>
      <c r="U91" s="297"/>
      <c r="V91" s="297"/>
      <c r="W91" s="297"/>
      <c r="X91" s="297"/>
      <c r="Y91" s="297"/>
    </row>
    <row r="92" spans="1:109" ht="18" hidden="1" customHeight="1" x14ac:dyDescent="0.2">
      <c r="A92" s="296"/>
      <c r="B92" s="293"/>
      <c r="C92" s="293"/>
      <c r="D92" s="513"/>
      <c r="E92" s="513"/>
      <c r="F92" s="513"/>
      <c r="G92" s="513"/>
      <c r="H92" s="823"/>
      <c r="I92" s="823"/>
      <c r="J92" s="823"/>
      <c r="K92" s="823"/>
      <c r="L92" s="823"/>
      <c r="M92" s="823"/>
      <c r="N92" s="823"/>
      <c r="O92" s="823"/>
      <c r="P92" s="823"/>
      <c r="Q92" s="566"/>
      <c r="R92" s="297"/>
      <c r="S92" s="297"/>
      <c r="T92" s="297"/>
      <c r="U92" s="297"/>
      <c r="V92" s="297"/>
      <c r="W92" s="297"/>
      <c r="X92" s="297"/>
      <c r="Y92" s="297"/>
    </row>
    <row r="93" spans="1:109" ht="18" customHeight="1" thickBot="1" x14ac:dyDescent="0.25"/>
    <row r="94" spans="1:109" ht="18" customHeight="1" thickBot="1" x14ac:dyDescent="0.3">
      <c r="B94" s="915" t="s">
        <v>982</v>
      </c>
      <c r="C94" s="828" t="s">
        <v>1236</v>
      </c>
      <c r="D94" s="903"/>
      <c r="E94" s="916"/>
      <c r="F94" s="1091"/>
      <c r="G94" s="1091"/>
    </row>
    <row r="95" spans="1:109" ht="18" customHeight="1" thickBot="1" x14ac:dyDescent="0.3">
      <c r="B95" s="412">
        <v>57</v>
      </c>
      <c r="C95" s="906" t="s">
        <v>1228</v>
      </c>
      <c r="D95" s="907" t="e">
        <f ca="1">E68-E67</f>
        <v>#NUM!</v>
      </c>
      <c r="E95" s="823"/>
      <c r="F95" s="1091"/>
      <c r="G95" s="1092"/>
      <c r="I95" s="823"/>
      <c r="J95" s="823"/>
      <c r="K95" s="823"/>
    </row>
    <row r="96" spans="1:109" ht="18" customHeight="1" x14ac:dyDescent="0.25">
      <c r="B96" s="412">
        <v>58</v>
      </c>
      <c r="C96" s="906" t="s">
        <v>1237</v>
      </c>
      <c r="D96" s="917" t="e">
        <f ca="1">E82-E81</f>
        <v>#NUM!</v>
      </c>
      <c r="E96" s="823"/>
      <c r="F96" s="916"/>
      <c r="G96" s="918"/>
    </row>
    <row r="97" spans="2:11" ht="18" customHeight="1" x14ac:dyDescent="0.25">
      <c r="B97" s="412">
        <v>59</v>
      </c>
      <c r="C97" s="909" t="s">
        <v>1230</v>
      </c>
      <c r="D97" s="910" t="e">
        <f ca="1">IRR(F63:DA63)</f>
        <v>#VALUE!</v>
      </c>
      <c r="E97" s="823"/>
      <c r="I97" s="823"/>
      <c r="J97" s="823"/>
      <c r="K97" s="823"/>
    </row>
    <row r="98" spans="2:11" ht="18" customHeight="1" x14ac:dyDescent="0.25">
      <c r="B98" s="412">
        <v>60</v>
      </c>
      <c r="C98" s="909" t="s">
        <v>1238</v>
      </c>
      <c r="D98" s="910" t="e">
        <f ca="1">IRR(F77:DA77)</f>
        <v>#VALUE!</v>
      </c>
      <c r="E98" s="823"/>
    </row>
    <row r="99" spans="2:11" ht="18" customHeight="1" x14ac:dyDescent="0.25">
      <c r="B99" s="412">
        <v>61</v>
      </c>
      <c r="C99" s="909" t="s">
        <v>1232</v>
      </c>
      <c r="D99" s="919" t="e">
        <f ca="1">D52</f>
        <v>#NUM!</v>
      </c>
      <c r="E99" s="823" t="s">
        <v>1239</v>
      </c>
      <c r="F99" s="823"/>
      <c r="I99" s="823"/>
      <c r="J99" s="823"/>
      <c r="K99" s="823"/>
    </row>
    <row r="100" spans="2:11" ht="18" customHeight="1" x14ac:dyDescent="0.25">
      <c r="B100" s="412">
        <v>62</v>
      </c>
      <c r="C100" s="909" t="s">
        <v>1240</v>
      </c>
      <c r="D100" s="919" t="e">
        <f ca="1">D50</f>
        <v>#NUM!</v>
      </c>
      <c r="E100" s="823" t="s">
        <v>1239</v>
      </c>
      <c r="F100" s="513"/>
    </row>
    <row r="101" spans="2:11" ht="18" customHeight="1" x14ac:dyDescent="0.25">
      <c r="B101" s="412">
        <v>63</v>
      </c>
      <c r="C101" s="909" t="s">
        <v>1241</v>
      </c>
      <c r="D101" s="920" t="e">
        <f ca="1">E84</f>
        <v>#NUM!</v>
      </c>
      <c r="E101" s="513"/>
      <c r="F101" s="513"/>
    </row>
    <row r="102" spans="2:11" ht="18" customHeight="1" thickBot="1" x14ac:dyDescent="0.3">
      <c r="B102" s="805">
        <v>64</v>
      </c>
      <c r="C102" s="913" t="s">
        <v>1234</v>
      </c>
      <c r="D102" s="914">
        <v>30</v>
      </c>
      <c r="E102" s="823" t="s">
        <v>1239</v>
      </c>
      <c r="F102" s="513"/>
      <c r="G102" s="513"/>
    </row>
    <row r="103" spans="2:11" ht="18" customHeight="1" thickBot="1" x14ac:dyDescent="0.3">
      <c r="B103" s="921"/>
      <c r="C103" s="922"/>
      <c r="D103" s="923"/>
      <c r="E103" s="513"/>
      <c r="F103" s="513"/>
      <c r="G103" s="513"/>
    </row>
    <row r="104" spans="2:11" ht="18" customHeight="1" thickBot="1" x14ac:dyDescent="0.3">
      <c r="B104" s="350" t="s">
        <v>982</v>
      </c>
      <c r="C104" s="828" t="s">
        <v>1242</v>
      </c>
      <c r="D104" s="903"/>
      <c r="E104" s="924" t="s">
        <v>1225</v>
      </c>
      <c r="F104" s="1093" t="s">
        <v>1226</v>
      </c>
      <c r="G104" s="1094"/>
    </row>
    <row r="105" spans="2:11" ht="18" customHeight="1" thickBot="1" x14ac:dyDescent="0.3">
      <c r="B105" s="809">
        <v>65</v>
      </c>
      <c r="C105" s="925" t="s">
        <v>1243</v>
      </c>
      <c r="D105" s="926"/>
      <c r="E105" s="927" t="e">
        <f ca="1">MAX(I105:K105)</f>
        <v>#NUM!</v>
      </c>
      <c r="F105" s="1095" t="e">
        <f ca="1">IF(SUM(E105:E107)&gt;3,"DOPORUČENO !",IF(SUM(E105:E107)=3,"DOPORUČENO S VÝHRADOU !","NEDOPORUČENO !"))</f>
        <v>#NUM!</v>
      </c>
      <c r="G105" s="1096"/>
      <c r="I105" s="823" t="e">
        <f ca="1">IF(D95&gt;0,3,0)</f>
        <v>#NUM!</v>
      </c>
      <c r="J105" s="823" t="e">
        <f ca="1">IF(AND(D95&lt;0,D96&gt;0),2,0)</f>
        <v>#NUM!</v>
      </c>
      <c r="K105" s="823" t="e">
        <f ca="1">IF(AND(D95&lt;0,D101&gt;=E81),1,0)</f>
        <v>#NUM!</v>
      </c>
    </row>
    <row r="106" spans="2:11" ht="18" customHeight="1" x14ac:dyDescent="0.2">
      <c r="B106" s="412">
        <v>66</v>
      </c>
      <c r="C106" s="928" t="s">
        <v>1244</v>
      </c>
      <c r="D106" s="929"/>
      <c r="E106" s="930">
        <f ca="1">MAX(I106:K106)</f>
        <v>0</v>
      </c>
      <c r="I106" s="823">
        <f ca="1">IF(OR(ISERR(D97),ISERR(D98)),0,IF(D97&gt;=D57,3,0))</f>
        <v>0</v>
      </c>
      <c r="J106" s="823">
        <f ca="1">IF(OR(ISERR(D97),ISERR(D98)),0,IF(AND(D97&lt;D57,D98&gt;=D57),2,0))</f>
        <v>0</v>
      </c>
      <c r="K106" s="823">
        <f ca="1">IF(OR(ISERR(D97),ISERR(D98)),0,IF(AND(D97&gt;0,D97&lt;D57,D98&gt;0,D98&lt;D57),1,0))</f>
        <v>0</v>
      </c>
    </row>
    <row r="107" spans="2:11" ht="18" customHeight="1" thickBot="1" x14ac:dyDescent="0.25">
      <c r="B107" s="412">
        <v>67</v>
      </c>
      <c r="C107" s="931" t="s">
        <v>1245</v>
      </c>
      <c r="D107" s="932"/>
      <c r="E107" s="933" t="e">
        <f ca="1">MAX(I107:K107)</f>
        <v>#NUM!</v>
      </c>
      <c r="I107" s="823" t="e">
        <f ca="1">IF(AND(D99&gt;=28,D99&lt;=30),1,0)</f>
        <v>#NUM!</v>
      </c>
      <c r="J107" s="823" t="e">
        <f ca="1">IF(AND(D99&gt;=25,D99&lt;28),2,0)</f>
        <v>#NUM!</v>
      </c>
      <c r="K107" s="823" t="e">
        <f ca="1">IF(AND(D99&gt;0,D99&lt;25),3,0)</f>
        <v>#NUM!</v>
      </c>
    </row>
    <row r="108" spans="2:11" ht="18" customHeight="1" thickBot="1" x14ac:dyDescent="0.3">
      <c r="B108" s="805">
        <v>68</v>
      </c>
      <c r="C108" s="931" t="s">
        <v>1246</v>
      </c>
      <c r="D108" s="932"/>
      <c r="E108" s="934" t="e">
        <f ca="1">SUM(E105:E107)</f>
        <v>#NUM!</v>
      </c>
    </row>
    <row r="110" spans="2:11" ht="18" customHeight="1" x14ac:dyDescent="0.2">
      <c r="C110" s="294" t="s">
        <v>1247</v>
      </c>
    </row>
    <row r="111" spans="2:11" ht="18" customHeight="1" x14ac:dyDescent="0.2">
      <c r="C111" s="294" t="s">
        <v>1248</v>
      </c>
    </row>
    <row r="112" spans="2:11" ht="18" customHeight="1" x14ac:dyDescent="0.2">
      <c r="C112" s="294" t="s">
        <v>1249</v>
      </c>
    </row>
    <row r="113" spans="3:3" ht="18" customHeight="1" x14ac:dyDescent="0.2">
      <c r="C113" s="294" t="s">
        <v>1235</v>
      </c>
    </row>
  </sheetData>
  <sheetProtection algorithmName="SHA-512" hashValue="njy7IqhYM7T/Sv9XZ5VwiHziSzD2zX1S7KkiTbjXYEB7XYvAT2EtFoo8dW/SsGP2Q/UREMrzCGcRXlzKkqFdkQ==" saltValue="STeXDKW6TSxg9Q7dAexpkg==" spinCount="100000" sheet="1" objects="1" scenarios="1"/>
  <mergeCells count="22">
    <mergeCell ref="F94:G94"/>
    <mergeCell ref="F95:G95"/>
    <mergeCell ref="F104:G104"/>
    <mergeCell ref="F105:G105"/>
    <mergeCell ref="C73:D73"/>
    <mergeCell ref="C75:D75"/>
    <mergeCell ref="C76:D76"/>
    <mergeCell ref="C80:D80"/>
    <mergeCell ref="F87:G87"/>
    <mergeCell ref="F88:G88"/>
    <mergeCell ref="C60:E60"/>
    <mergeCell ref="D2:F2"/>
    <mergeCell ref="D3:F3"/>
    <mergeCell ref="D4:F4"/>
    <mergeCell ref="D7:H7"/>
    <mergeCell ref="D8:H8"/>
    <mergeCell ref="D9:H9"/>
    <mergeCell ref="D10:H10"/>
    <mergeCell ref="D11:H11"/>
    <mergeCell ref="C30:D30"/>
    <mergeCell ref="C31:D31"/>
    <mergeCell ref="C34:D34"/>
  </mergeCells>
  <conditionalFormatting sqref="F50:DA50 F52:DA52 F54:U54">
    <cfRule type="cellIs" dxfId="5" priority="1" stopIfTrue="1" operator="greaterThan">
      <formula>0</formula>
    </cfRule>
  </conditionalFormatting>
  <pageMargins left="0.78740157480314965" right="0.78740157480314965" top="0.98425196850393704" bottom="0.98425196850393704" header="0.51181102362204722" footer="0.51181102362204722"/>
  <pageSetup paperSize="9" scale="3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topLeftCell="A13" workbookViewId="0">
      <selection activeCell="F50" sqref="F50"/>
    </sheetView>
  </sheetViews>
  <sheetFormatPr defaultRowHeight="12.75" x14ac:dyDescent="0.2"/>
  <cols>
    <col min="4" max="4" width="96.42578125" customWidth="1"/>
    <col min="5" max="6" width="10.140625" bestFit="1" customWidth="1"/>
    <col min="8" max="8" width="13" bestFit="1" customWidth="1"/>
    <col min="260" max="260" width="96.42578125" customWidth="1"/>
    <col min="261" max="262" width="10.140625" bestFit="1" customWidth="1"/>
    <col min="264" max="264" width="13" bestFit="1" customWidth="1"/>
    <col min="516" max="516" width="96.42578125" customWidth="1"/>
    <col min="517" max="518" width="10.140625" bestFit="1" customWidth="1"/>
    <col min="520" max="520" width="13" bestFit="1" customWidth="1"/>
    <col min="772" max="772" width="96.42578125" customWidth="1"/>
    <col min="773" max="774" width="10.140625" bestFit="1" customWidth="1"/>
    <col min="776" max="776" width="13" bestFit="1" customWidth="1"/>
    <col min="1028" max="1028" width="96.42578125" customWidth="1"/>
    <col min="1029" max="1030" width="10.140625" bestFit="1" customWidth="1"/>
    <col min="1032" max="1032" width="13" bestFit="1" customWidth="1"/>
    <col min="1284" max="1284" width="96.42578125" customWidth="1"/>
    <col min="1285" max="1286" width="10.140625" bestFit="1" customWidth="1"/>
    <col min="1288" max="1288" width="13" bestFit="1" customWidth="1"/>
    <col min="1540" max="1540" width="96.42578125" customWidth="1"/>
    <col min="1541" max="1542" width="10.140625" bestFit="1" customWidth="1"/>
    <col min="1544" max="1544" width="13" bestFit="1" customWidth="1"/>
    <col min="1796" max="1796" width="96.42578125" customWidth="1"/>
    <col min="1797" max="1798" width="10.140625" bestFit="1" customWidth="1"/>
    <col min="1800" max="1800" width="13" bestFit="1" customWidth="1"/>
    <col min="2052" max="2052" width="96.42578125" customWidth="1"/>
    <col min="2053" max="2054" width="10.140625" bestFit="1" customWidth="1"/>
    <col min="2056" max="2056" width="13" bestFit="1" customWidth="1"/>
    <col min="2308" max="2308" width="96.42578125" customWidth="1"/>
    <col min="2309" max="2310" width="10.140625" bestFit="1" customWidth="1"/>
    <col min="2312" max="2312" width="13" bestFit="1" customWidth="1"/>
    <col min="2564" max="2564" width="96.42578125" customWidth="1"/>
    <col min="2565" max="2566" width="10.140625" bestFit="1" customWidth="1"/>
    <col min="2568" max="2568" width="13" bestFit="1" customWidth="1"/>
    <col min="2820" max="2820" width="96.42578125" customWidth="1"/>
    <col min="2821" max="2822" width="10.140625" bestFit="1" customWidth="1"/>
    <col min="2824" max="2824" width="13" bestFit="1" customWidth="1"/>
    <col min="3076" max="3076" width="96.42578125" customWidth="1"/>
    <col min="3077" max="3078" width="10.140625" bestFit="1" customWidth="1"/>
    <col min="3080" max="3080" width="13" bestFit="1" customWidth="1"/>
    <col min="3332" max="3332" width="96.42578125" customWidth="1"/>
    <col min="3333" max="3334" width="10.140625" bestFit="1" customWidth="1"/>
    <col min="3336" max="3336" width="13" bestFit="1" customWidth="1"/>
    <col min="3588" max="3588" width="96.42578125" customWidth="1"/>
    <col min="3589" max="3590" width="10.140625" bestFit="1" customWidth="1"/>
    <col min="3592" max="3592" width="13" bestFit="1" customWidth="1"/>
    <col min="3844" max="3844" width="96.42578125" customWidth="1"/>
    <col min="3845" max="3846" width="10.140625" bestFit="1" customWidth="1"/>
    <col min="3848" max="3848" width="13" bestFit="1" customWidth="1"/>
    <col min="4100" max="4100" width="96.42578125" customWidth="1"/>
    <col min="4101" max="4102" width="10.140625" bestFit="1" customWidth="1"/>
    <col min="4104" max="4104" width="13" bestFit="1" customWidth="1"/>
    <col min="4356" max="4356" width="96.42578125" customWidth="1"/>
    <col min="4357" max="4358" width="10.140625" bestFit="1" customWidth="1"/>
    <col min="4360" max="4360" width="13" bestFit="1" customWidth="1"/>
    <col min="4612" max="4612" width="96.42578125" customWidth="1"/>
    <col min="4613" max="4614" width="10.140625" bestFit="1" customWidth="1"/>
    <col min="4616" max="4616" width="13" bestFit="1" customWidth="1"/>
    <col min="4868" max="4868" width="96.42578125" customWidth="1"/>
    <col min="4869" max="4870" width="10.140625" bestFit="1" customWidth="1"/>
    <col min="4872" max="4872" width="13" bestFit="1" customWidth="1"/>
    <col min="5124" max="5124" width="96.42578125" customWidth="1"/>
    <col min="5125" max="5126" width="10.140625" bestFit="1" customWidth="1"/>
    <col min="5128" max="5128" width="13" bestFit="1" customWidth="1"/>
    <col min="5380" max="5380" width="96.42578125" customWidth="1"/>
    <col min="5381" max="5382" width="10.140625" bestFit="1" customWidth="1"/>
    <col min="5384" max="5384" width="13" bestFit="1" customWidth="1"/>
    <col min="5636" max="5636" width="96.42578125" customWidth="1"/>
    <col min="5637" max="5638" width="10.140625" bestFit="1" customWidth="1"/>
    <col min="5640" max="5640" width="13" bestFit="1" customWidth="1"/>
    <col min="5892" max="5892" width="96.42578125" customWidth="1"/>
    <col min="5893" max="5894" width="10.140625" bestFit="1" customWidth="1"/>
    <col min="5896" max="5896" width="13" bestFit="1" customWidth="1"/>
    <col min="6148" max="6148" width="96.42578125" customWidth="1"/>
    <col min="6149" max="6150" width="10.140625" bestFit="1" customWidth="1"/>
    <col min="6152" max="6152" width="13" bestFit="1" customWidth="1"/>
    <col min="6404" max="6404" width="96.42578125" customWidth="1"/>
    <col min="6405" max="6406" width="10.140625" bestFit="1" customWidth="1"/>
    <col min="6408" max="6408" width="13" bestFit="1" customWidth="1"/>
    <col min="6660" max="6660" width="96.42578125" customWidth="1"/>
    <col min="6661" max="6662" width="10.140625" bestFit="1" customWidth="1"/>
    <col min="6664" max="6664" width="13" bestFit="1" customWidth="1"/>
    <col min="6916" max="6916" width="96.42578125" customWidth="1"/>
    <col min="6917" max="6918" width="10.140625" bestFit="1" customWidth="1"/>
    <col min="6920" max="6920" width="13" bestFit="1" customWidth="1"/>
    <col min="7172" max="7172" width="96.42578125" customWidth="1"/>
    <col min="7173" max="7174" width="10.140625" bestFit="1" customWidth="1"/>
    <col min="7176" max="7176" width="13" bestFit="1" customWidth="1"/>
    <col min="7428" max="7428" width="96.42578125" customWidth="1"/>
    <col min="7429" max="7430" width="10.140625" bestFit="1" customWidth="1"/>
    <col min="7432" max="7432" width="13" bestFit="1" customWidth="1"/>
    <col min="7684" max="7684" width="96.42578125" customWidth="1"/>
    <col min="7685" max="7686" width="10.140625" bestFit="1" customWidth="1"/>
    <col min="7688" max="7688" width="13" bestFit="1" customWidth="1"/>
    <col min="7940" max="7940" width="96.42578125" customWidth="1"/>
    <col min="7941" max="7942" width="10.140625" bestFit="1" customWidth="1"/>
    <col min="7944" max="7944" width="13" bestFit="1" customWidth="1"/>
    <col min="8196" max="8196" width="96.42578125" customWidth="1"/>
    <col min="8197" max="8198" width="10.140625" bestFit="1" customWidth="1"/>
    <col min="8200" max="8200" width="13" bestFit="1" customWidth="1"/>
    <col min="8452" max="8452" width="96.42578125" customWidth="1"/>
    <col min="8453" max="8454" width="10.140625" bestFit="1" customWidth="1"/>
    <col min="8456" max="8456" width="13" bestFit="1" customWidth="1"/>
    <col min="8708" max="8708" width="96.42578125" customWidth="1"/>
    <col min="8709" max="8710" width="10.140625" bestFit="1" customWidth="1"/>
    <col min="8712" max="8712" width="13" bestFit="1" customWidth="1"/>
    <col min="8964" max="8964" width="96.42578125" customWidth="1"/>
    <col min="8965" max="8966" width="10.140625" bestFit="1" customWidth="1"/>
    <col min="8968" max="8968" width="13" bestFit="1" customWidth="1"/>
    <col min="9220" max="9220" width="96.42578125" customWidth="1"/>
    <col min="9221" max="9222" width="10.140625" bestFit="1" customWidth="1"/>
    <col min="9224" max="9224" width="13" bestFit="1" customWidth="1"/>
    <col min="9476" max="9476" width="96.42578125" customWidth="1"/>
    <col min="9477" max="9478" width="10.140625" bestFit="1" customWidth="1"/>
    <col min="9480" max="9480" width="13" bestFit="1" customWidth="1"/>
    <col min="9732" max="9732" width="96.42578125" customWidth="1"/>
    <col min="9733" max="9734" width="10.140625" bestFit="1" customWidth="1"/>
    <col min="9736" max="9736" width="13" bestFit="1" customWidth="1"/>
    <col min="9988" max="9988" width="96.42578125" customWidth="1"/>
    <col min="9989" max="9990" width="10.140625" bestFit="1" customWidth="1"/>
    <col min="9992" max="9992" width="13" bestFit="1" customWidth="1"/>
    <col min="10244" max="10244" width="96.42578125" customWidth="1"/>
    <col min="10245" max="10246" width="10.140625" bestFit="1" customWidth="1"/>
    <col min="10248" max="10248" width="13" bestFit="1" customWidth="1"/>
    <col min="10500" max="10500" width="96.42578125" customWidth="1"/>
    <col min="10501" max="10502" width="10.140625" bestFit="1" customWidth="1"/>
    <col min="10504" max="10504" width="13" bestFit="1" customWidth="1"/>
    <col min="10756" max="10756" width="96.42578125" customWidth="1"/>
    <col min="10757" max="10758" width="10.140625" bestFit="1" customWidth="1"/>
    <col min="10760" max="10760" width="13" bestFit="1" customWidth="1"/>
    <col min="11012" max="11012" width="96.42578125" customWidth="1"/>
    <col min="11013" max="11014" width="10.140625" bestFit="1" customWidth="1"/>
    <col min="11016" max="11016" width="13" bestFit="1" customWidth="1"/>
    <col min="11268" max="11268" width="96.42578125" customWidth="1"/>
    <col min="11269" max="11270" width="10.140625" bestFit="1" customWidth="1"/>
    <col min="11272" max="11272" width="13" bestFit="1" customWidth="1"/>
    <col min="11524" max="11524" width="96.42578125" customWidth="1"/>
    <col min="11525" max="11526" width="10.140625" bestFit="1" customWidth="1"/>
    <col min="11528" max="11528" width="13" bestFit="1" customWidth="1"/>
    <col min="11780" max="11780" width="96.42578125" customWidth="1"/>
    <col min="11781" max="11782" width="10.140625" bestFit="1" customWidth="1"/>
    <col min="11784" max="11784" width="13" bestFit="1" customWidth="1"/>
    <col min="12036" max="12036" width="96.42578125" customWidth="1"/>
    <col min="12037" max="12038" width="10.140625" bestFit="1" customWidth="1"/>
    <col min="12040" max="12040" width="13" bestFit="1" customWidth="1"/>
    <col min="12292" max="12292" width="96.42578125" customWidth="1"/>
    <col min="12293" max="12294" width="10.140625" bestFit="1" customWidth="1"/>
    <col min="12296" max="12296" width="13" bestFit="1" customWidth="1"/>
    <col min="12548" max="12548" width="96.42578125" customWidth="1"/>
    <col min="12549" max="12550" width="10.140625" bestFit="1" customWidth="1"/>
    <col min="12552" max="12552" width="13" bestFit="1" customWidth="1"/>
    <col min="12804" max="12804" width="96.42578125" customWidth="1"/>
    <col min="12805" max="12806" width="10.140625" bestFit="1" customWidth="1"/>
    <col min="12808" max="12808" width="13" bestFit="1" customWidth="1"/>
    <col min="13060" max="13060" width="96.42578125" customWidth="1"/>
    <col min="13061" max="13062" width="10.140625" bestFit="1" customWidth="1"/>
    <col min="13064" max="13064" width="13" bestFit="1" customWidth="1"/>
    <col min="13316" max="13316" width="96.42578125" customWidth="1"/>
    <col min="13317" max="13318" width="10.140625" bestFit="1" customWidth="1"/>
    <col min="13320" max="13320" width="13" bestFit="1" customWidth="1"/>
    <col min="13572" max="13572" width="96.42578125" customWidth="1"/>
    <col min="13573" max="13574" width="10.140625" bestFit="1" customWidth="1"/>
    <col min="13576" max="13576" width="13" bestFit="1" customWidth="1"/>
    <col min="13828" max="13828" width="96.42578125" customWidth="1"/>
    <col min="13829" max="13830" width="10.140625" bestFit="1" customWidth="1"/>
    <col min="13832" max="13832" width="13" bestFit="1" customWidth="1"/>
    <col min="14084" max="14084" width="96.42578125" customWidth="1"/>
    <col min="14085" max="14086" width="10.140625" bestFit="1" customWidth="1"/>
    <col min="14088" max="14088" width="13" bestFit="1" customWidth="1"/>
    <col min="14340" max="14340" width="96.42578125" customWidth="1"/>
    <col min="14341" max="14342" width="10.140625" bestFit="1" customWidth="1"/>
    <col min="14344" max="14344" width="13" bestFit="1" customWidth="1"/>
    <col min="14596" max="14596" width="96.42578125" customWidth="1"/>
    <col min="14597" max="14598" width="10.140625" bestFit="1" customWidth="1"/>
    <col min="14600" max="14600" width="13" bestFit="1" customWidth="1"/>
    <col min="14852" max="14852" width="96.42578125" customWidth="1"/>
    <col min="14853" max="14854" width="10.140625" bestFit="1" customWidth="1"/>
    <col min="14856" max="14856" width="13" bestFit="1" customWidth="1"/>
    <col min="15108" max="15108" width="96.42578125" customWidth="1"/>
    <col min="15109" max="15110" width="10.140625" bestFit="1" customWidth="1"/>
    <col min="15112" max="15112" width="13" bestFit="1" customWidth="1"/>
    <col min="15364" max="15364" width="96.42578125" customWidth="1"/>
    <col min="15365" max="15366" width="10.140625" bestFit="1" customWidth="1"/>
    <col min="15368" max="15368" width="13" bestFit="1" customWidth="1"/>
    <col min="15620" max="15620" width="96.42578125" customWidth="1"/>
    <col min="15621" max="15622" width="10.140625" bestFit="1" customWidth="1"/>
    <col min="15624" max="15624" width="13" bestFit="1" customWidth="1"/>
    <col min="15876" max="15876" width="96.42578125" customWidth="1"/>
    <col min="15877" max="15878" width="10.140625" bestFit="1" customWidth="1"/>
    <col min="15880" max="15880" width="13" bestFit="1" customWidth="1"/>
    <col min="16132" max="16132" width="96.42578125" customWidth="1"/>
    <col min="16133" max="16134" width="10.140625" bestFit="1" customWidth="1"/>
    <col min="16136" max="16136" width="13" bestFit="1" customWidth="1"/>
  </cols>
  <sheetData>
    <row r="1" spans="1:4" ht="15" x14ac:dyDescent="0.25">
      <c r="B1" s="1103" t="s">
        <v>1250</v>
      </c>
      <c r="C1" s="1103"/>
      <c r="D1" s="1103"/>
    </row>
    <row r="2" spans="1:4" ht="55.5" x14ac:dyDescent="0.2">
      <c r="A2" t="s">
        <v>1251</v>
      </c>
      <c r="B2" t="s">
        <v>1252</v>
      </c>
      <c r="D2" s="935" t="s">
        <v>1253</v>
      </c>
    </row>
    <row r="3" spans="1:4" ht="40.5" x14ac:dyDescent="0.2">
      <c r="B3" t="s">
        <v>1254</v>
      </c>
      <c r="D3" s="935" t="s">
        <v>1255</v>
      </c>
    </row>
    <row r="4" spans="1:4" ht="25.5" x14ac:dyDescent="0.2">
      <c r="B4" t="s">
        <v>1256</v>
      </c>
      <c r="D4" s="935" t="s">
        <v>1257</v>
      </c>
    </row>
    <row r="5" spans="1:4" x14ac:dyDescent="0.2">
      <c r="B5" t="s">
        <v>1258</v>
      </c>
      <c r="D5" s="935" t="s">
        <v>1259</v>
      </c>
    </row>
    <row r="6" spans="1:4" x14ac:dyDescent="0.2">
      <c r="C6" t="s">
        <v>1260</v>
      </c>
      <c r="D6" s="935" t="s">
        <v>1261</v>
      </c>
    </row>
    <row r="7" spans="1:4" ht="25.5" x14ac:dyDescent="0.2">
      <c r="C7" t="s">
        <v>1262</v>
      </c>
      <c r="D7" s="935" t="s">
        <v>1263</v>
      </c>
    </row>
    <row r="8" spans="1:4" x14ac:dyDescent="0.2">
      <c r="D8" s="935"/>
    </row>
    <row r="9" spans="1:4" x14ac:dyDescent="0.2">
      <c r="D9" s="935"/>
    </row>
    <row r="10" spans="1:4" x14ac:dyDescent="0.2">
      <c r="D10" s="935"/>
    </row>
    <row r="11" spans="1:4" ht="15" x14ac:dyDescent="0.25">
      <c r="B11" s="1103" t="s">
        <v>1264</v>
      </c>
      <c r="C11" s="1103"/>
      <c r="D11" s="1103"/>
    </row>
    <row r="12" spans="1:4" ht="90" x14ac:dyDescent="0.25">
      <c r="B12" s="936" t="s">
        <v>1265</v>
      </c>
      <c r="D12" s="935" t="s">
        <v>1266</v>
      </c>
    </row>
    <row r="13" spans="1:4" ht="15" x14ac:dyDescent="0.25">
      <c r="B13" s="936" t="s">
        <v>1267</v>
      </c>
      <c r="D13" s="937" t="s">
        <v>1268</v>
      </c>
    </row>
    <row r="14" spans="1:4" ht="15" x14ac:dyDescent="0.25">
      <c r="B14" s="936" t="s">
        <v>1269</v>
      </c>
      <c r="D14" s="935" t="s">
        <v>1270</v>
      </c>
    </row>
    <row r="17" spans="4:9" x14ac:dyDescent="0.2">
      <c r="G17" s="612" t="str">
        <f>PLNÁ!J16</f>
        <v>Aktuální Q</v>
      </c>
    </row>
    <row r="18" spans="4:9" x14ac:dyDescent="0.2">
      <c r="E18" s="938">
        <f>PLNÁ!H17</f>
        <v>0</v>
      </c>
      <c r="F18" s="938">
        <f>PLNÁ!I17</f>
        <v>0</v>
      </c>
      <c r="G18" s="938" t="str">
        <f>PLNÁ!J17</f>
        <v>Q = 1</v>
      </c>
      <c r="H18" s="709"/>
      <c r="I18" s="709"/>
    </row>
    <row r="19" spans="4:9" x14ac:dyDescent="0.2">
      <c r="D19" t="s">
        <v>1271</v>
      </c>
      <c r="E19" s="594">
        <f>PLNÁ!H103</f>
        <v>0</v>
      </c>
      <c r="F19" s="594">
        <f>PLNÁ!I103</f>
        <v>0</v>
      </c>
      <c r="G19" s="594">
        <f>PLNÁ!J103</f>
        <v>0</v>
      </c>
    </row>
    <row r="20" spans="4:9" x14ac:dyDescent="0.2">
      <c r="D20" t="s">
        <v>1272</v>
      </c>
      <c r="E20" s="594">
        <f>PLNÁ!H104</f>
        <v>0</v>
      </c>
      <c r="F20" s="594">
        <f>PLNÁ!I104</f>
        <v>0</v>
      </c>
      <c r="G20" s="594">
        <f>PLNÁ!J104</f>
        <v>0</v>
      </c>
    </row>
    <row r="21" spans="4:9" x14ac:dyDescent="0.2">
      <c r="D21" t="s">
        <v>1273</v>
      </c>
      <c r="E21" s="594">
        <f>PLNÁ!H110</f>
        <v>0</v>
      </c>
      <c r="F21" s="594">
        <f>PLNÁ!I110</f>
        <v>0</v>
      </c>
      <c r="G21" s="594">
        <f>PLNÁ!J110</f>
        <v>0</v>
      </c>
    </row>
    <row r="22" spans="4:9" x14ac:dyDescent="0.2">
      <c r="D22" t="s">
        <v>1274</v>
      </c>
      <c r="E22" s="594">
        <f>PLNÁ!H116</f>
        <v>0</v>
      </c>
      <c r="F22" s="594">
        <f>PLNÁ!I116</f>
        <v>0</v>
      </c>
      <c r="G22" s="594">
        <f>PLNÁ!J116</f>
        <v>0</v>
      </c>
    </row>
    <row r="23" spans="4:9" x14ac:dyDescent="0.2">
      <c r="D23" t="s">
        <v>1275</v>
      </c>
      <c r="E23" s="594">
        <f>PLNÁ!H119</f>
        <v>0</v>
      </c>
      <c r="F23" s="594">
        <f>PLNÁ!I119</f>
        <v>0</v>
      </c>
      <c r="G23" s="594">
        <f>PLNÁ!J119</f>
        <v>0</v>
      </c>
    </row>
    <row r="24" spans="4:9" x14ac:dyDescent="0.2">
      <c r="D24" t="s">
        <v>1276</v>
      </c>
      <c r="E24" s="594">
        <f>PLNÁ!H122</f>
        <v>0</v>
      </c>
      <c r="F24" s="594">
        <f>PLNÁ!I122</f>
        <v>0</v>
      </c>
      <c r="G24" s="594">
        <f>PLNÁ!J122</f>
        <v>0</v>
      </c>
    </row>
    <row r="25" spans="4:9" ht="15" x14ac:dyDescent="0.25">
      <c r="D25" s="939" t="s">
        <v>1277</v>
      </c>
      <c r="E25" s="940">
        <f>SUM(E20:E24)</f>
        <v>0</v>
      </c>
      <c r="F25" s="940">
        <f>SUM(F20:F24)</f>
        <v>0</v>
      </c>
      <c r="G25" s="940">
        <f>SUM(G20:G24)</f>
        <v>0</v>
      </c>
    </row>
    <row r="26" spans="4:9" x14ac:dyDescent="0.2">
      <c r="D26" t="s">
        <v>1278</v>
      </c>
      <c r="E26">
        <f>E20/2</f>
        <v>0</v>
      </c>
      <c r="F26">
        <f>F20/2</f>
        <v>0</v>
      </c>
      <c r="G26">
        <f>G20/2</f>
        <v>0</v>
      </c>
    </row>
    <row r="27" spans="4:9" ht="15" x14ac:dyDescent="0.25">
      <c r="D27" s="941" t="s">
        <v>1279</v>
      </c>
      <c r="E27" s="942" t="str">
        <f>IF(E25&lt;E26,"ANO","NE")</f>
        <v>NE</v>
      </c>
      <c r="F27" s="942" t="str">
        <f>IF(F25&lt;F26,"ANO","NE")</f>
        <v>NE</v>
      </c>
      <c r="G27" s="942" t="str">
        <f>IF(G25&lt;G26,"ANO","NE")</f>
        <v>NE</v>
      </c>
    </row>
    <row r="29" spans="4:9" x14ac:dyDescent="0.2">
      <c r="D29" t="s">
        <v>1280</v>
      </c>
      <c r="E29" s="594">
        <f>PLNÁ!H124</f>
        <v>0</v>
      </c>
      <c r="F29" s="594">
        <f>PLNÁ!I124</f>
        <v>0</v>
      </c>
      <c r="G29" s="594">
        <f>PLNÁ!J124</f>
        <v>0</v>
      </c>
    </row>
    <row r="30" spans="4:9" ht="15" x14ac:dyDescent="0.25">
      <c r="D30" s="939" t="s">
        <v>1281</v>
      </c>
      <c r="E30" s="943" t="e">
        <f>E29/E19</f>
        <v>#DIV/0!</v>
      </c>
      <c r="F30" s="943" t="e">
        <f>F29/F19</f>
        <v>#DIV/0!</v>
      </c>
      <c r="G30" s="943" t="e">
        <f>G29/G19</f>
        <v>#DIV/0!</v>
      </c>
    </row>
    <row r="31" spans="4:9" ht="15" x14ac:dyDescent="0.25">
      <c r="D31" s="944" t="s">
        <v>1282</v>
      </c>
      <c r="E31">
        <v>7.5</v>
      </c>
      <c r="F31">
        <v>7.5</v>
      </c>
      <c r="G31">
        <v>7.5</v>
      </c>
    </row>
    <row r="32" spans="4:9" ht="15" x14ac:dyDescent="0.25">
      <c r="D32" s="941" t="s">
        <v>1279</v>
      </c>
      <c r="E32" s="942" t="e">
        <f>IF(OR(E30&lt;0,E30&gt;E31),"ANO","NE")</f>
        <v>#DIV/0!</v>
      </c>
      <c r="F32" s="942" t="e">
        <f>IF(OR(F30&lt;0,F30&gt;F31),"ANO","NE")</f>
        <v>#DIV/0!</v>
      </c>
      <c r="G32" s="942" t="e">
        <f>IF(OR(G30&lt;0,G30&gt;G31),"ANO","NE")</f>
        <v>#DIV/0!</v>
      </c>
    </row>
    <row r="34" spans="4:8" x14ac:dyDescent="0.2">
      <c r="D34" t="s">
        <v>1283</v>
      </c>
      <c r="E34" s="594">
        <f>PLNÁ!H229</f>
        <v>0</v>
      </c>
      <c r="F34" s="594">
        <f>PLNÁ!I229</f>
        <v>0</v>
      </c>
      <c r="G34" s="594">
        <f>PLNÁ!J229</f>
        <v>0</v>
      </c>
    </row>
    <row r="35" spans="4:8" x14ac:dyDescent="0.2">
      <c r="D35" t="s">
        <v>1284</v>
      </c>
      <c r="E35" s="594">
        <f>PLNÁ!H224</f>
        <v>0</v>
      </c>
      <c r="F35" s="594">
        <f>PLNÁ!I224</f>
        <v>0</v>
      </c>
      <c r="G35" s="594">
        <f>PLNÁ!J224</f>
        <v>0</v>
      </c>
    </row>
    <row r="36" spans="4:8" x14ac:dyDescent="0.2">
      <c r="D36" t="s">
        <v>1000</v>
      </c>
      <c r="E36" s="594">
        <f>PLNÁ!H217</f>
        <v>0</v>
      </c>
      <c r="F36" s="594">
        <f>PLNÁ!I217</f>
        <v>0</v>
      </c>
      <c r="G36" s="594">
        <f>PLNÁ!J217</f>
        <v>0</v>
      </c>
    </row>
    <row r="37" spans="4:8" x14ac:dyDescent="0.2">
      <c r="D37" t="s">
        <v>1285</v>
      </c>
      <c r="E37" s="594">
        <f>PLNÁ!H189</f>
        <v>0</v>
      </c>
      <c r="F37" s="594">
        <f>PLNÁ!I189</f>
        <v>0</v>
      </c>
      <c r="G37" s="594">
        <f>PLNÁ!J189</f>
        <v>0</v>
      </c>
    </row>
    <row r="38" spans="4:8" x14ac:dyDescent="0.2">
      <c r="D38" t="s">
        <v>1286</v>
      </c>
      <c r="E38">
        <f>E34+E35+E36+E37</f>
        <v>0</v>
      </c>
      <c r="F38">
        <f>F34+F35+F36+F37</f>
        <v>0</v>
      </c>
      <c r="G38">
        <f>G34+G35+G36+G37</f>
        <v>0</v>
      </c>
    </row>
    <row r="39" spans="4:8" x14ac:dyDescent="0.2">
      <c r="D39" t="s">
        <v>1287</v>
      </c>
      <c r="E39">
        <f>E36</f>
        <v>0</v>
      </c>
      <c r="F39">
        <f>F36</f>
        <v>0</v>
      </c>
      <c r="G39">
        <f>G36</f>
        <v>0</v>
      </c>
    </row>
    <row r="40" spans="4:8" ht="15" x14ac:dyDescent="0.25">
      <c r="D40" s="939" t="s">
        <v>1288</v>
      </c>
      <c r="E40" s="945">
        <f>IF(E39=0,1,E38/E39)</f>
        <v>1</v>
      </c>
      <c r="F40" s="945">
        <f>IF(F39=0,1,F38/F39)</f>
        <v>1</v>
      </c>
      <c r="G40" s="945">
        <f>IF(G39=0,1,G38/G39)</f>
        <v>1</v>
      </c>
    </row>
    <row r="41" spans="4:8" x14ac:dyDescent="0.2">
      <c r="D41" t="s">
        <v>1282</v>
      </c>
      <c r="E41">
        <v>1</v>
      </c>
      <c r="F41">
        <v>1</v>
      </c>
      <c r="G41">
        <v>1</v>
      </c>
    </row>
    <row r="42" spans="4:8" ht="15" x14ac:dyDescent="0.25">
      <c r="D42" s="941" t="s">
        <v>1279</v>
      </c>
      <c r="E42" s="942" t="str">
        <f>IF(E40&lt;E41,"ANO","NE")</f>
        <v>NE</v>
      </c>
      <c r="F42" s="942" t="str">
        <f>IF(F40&lt;F41,"ANO","NE")</f>
        <v>NE</v>
      </c>
      <c r="G42" s="942" t="str">
        <f>IF(G40&lt;G41,"ANO","NE")</f>
        <v>NE</v>
      </c>
    </row>
    <row r="44" spans="4:8" ht="15" x14ac:dyDescent="0.25">
      <c r="D44" s="946" t="s">
        <v>1289</v>
      </c>
    </row>
    <row r="45" spans="4:8" ht="15" x14ac:dyDescent="0.25">
      <c r="D45" t="s">
        <v>1290</v>
      </c>
      <c r="E45" s="709" t="s">
        <v>1291</v>
      </c>
      <c r="F45" s="709" t="s">
        <v>1291</v>
      </c>
      <c r="G45" s="709" t="s">
        <v>1291</v>
      </c>
      <c r="H45" s="947" t="s">
        <v>1292</v>
      </c>
    </row>
    <row r="46" spans="4:8" x14ac:dyDescent="0.2">
      <c r="D46" t="s">
        <v>1293</v>
      </c>
      <c r="E46" s="709" t="str">
        <f>IF(E19&lt;0,"ANO","NE")</f>
        <v>NE</v>
      </c>
      <c r="F46" s="709" t="str">
        <f>IF(F19&lt;0,"ANO","NE")</f>
        <v>NE</v>
      </c>
      <c r="G46" s="709" t="str">
        <f>IF(G19&lt;0,"ANO","NE")</f>
        <v>NE</v>
      </c>
    </row>
    <row r="47" spans="4:8" ht="15" x14ac:dyDescent="0.25">
      <c r="D47" s="941" t="s">
        <v>1279</v>
      </c>
      <c r="E47" s="942" t="str">
        <f>IF(OR(E45="ANO",E46="ANO"),"ANO","NE")</f>
        <v>NE</v>
      </c>
      <c r="F47" s="942" t="str">
        <f>IF(OR(F45="ANO",F46="ANO"),"ANO","NE")</f>
        <v>NE</v>
      </c>
      <c r="G47" s="942" t="str">
        <f>IF(OR(G45="ANO",G46="ANO"),"ANO","NE")</f>
        <v>NE</v>
      </c>
    </row>
    <row r="50" spans="4:7" ht="18.75" x14ac:dyDescent="0.3">
      <c r="D50" s="948" t="s">
        <v>1294</v>
      </c>
      <c r="E50" s="948"/>
      <c r="F50" s="949" t="e">
        <f>IF(OR(F27="ANO",F32="ANO",F42="ANO",F47="ANO"),"ANO","NE")</f>
        <v>#DIV/0!</v>
      </c>
      <c r="G50" s="948"/>
    </row>
  </sheetData>
  <sheetProtection algorithmName="SHA-512" hashValue="EZO9Hju+MkuIw5POfWj9OJdWcc1iU72LPhoO6mZ2GOzgrB2I8G/K0vpNR8LCJ9UyASfaUBPbQq2SL9bFCs6ImQ==" saltValue="QO7Yp5617I8QDTj75Gv0mg==" spinCount="100000" sheet="1" objects="1" scenarios="1"/>
  <mergeCells count="2">
    <mergeCell ref="B1:D1"/>
    <mergeCell ref="B11:D11"/>
  </mergeCells>
  <conditionalFormatting sqref="E27:F27">
    <cfRule type="cellIs" dxfId="4" priority="4" operator="equal">
      <formula>"ANO"</formula>
    </cfRule>
  </conditionalFormatting>
  <conditionalFormatting sqref="E32:F32">
    <cfRule type="cellIs" dxfId="3" priority="3" operator="equal">
      <formula>"ANO"</formula>
    </cfRule>
  </conditionalFormatting>
  <conditionalFormatting sqref="E42:F42">
    <cfRule type="cellIs" dxfId="2" priority="2" operator="equal">
      <formula>"ANO"</formula>
    </cfRule>
  </conditionalFormatting>
  <conditionalFormatting sqref="E47:F47">
    <cfRule type="cellIs" dxfId="1" priority="1" operator="equal">
      <formula>"ANO"</formula>
    </cfRule>
  </conditionalFormatting>
  <conditionalFormatting sqref="F50">
    <cfRule type="cellIs" dxfId="0" priority="5" operator="equal">
      <formula>"ANO"</formula>
    </cfRule>
  </conditionalFormatting>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6BFA367EED634D87041303617C975A" ma:contentTypeVersion="4" ma:contentTypeDescription="Vytvoří nový dokument" ma:contentTypeScope="" ma:versionID="e7616cb645819a284862522b9072ca5a">
  <xsd:schema xmlns:xsd="http://www.w3.org/2001/XMLSchema" xmlns:xs="http://www.w3.org/2001/XMLSchema" xmlns:p="http://schemas.microsoft.com/office/2006/metadata/properties" xmlns:ns2="5a8bfb72-ef64-419c-8a7f-f39d70c0fbd1" targetNamespace="http://schemas.microsoft.com/office/2006/metadata/properties" ma:root="true" ma:fieldsID="2fe0a1ea517da4144937b04143f55797" ns2:_="">
    <xsd:import namespace="5a8bfb72-ef64-419c-8a7f-f39d70c0fb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bfb72-ef64-419c-8a7f-f39d70c0f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B3FA9-8982-48EB-9078-64C8051C0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8bfb72-ef64-419c-8a7f-f39d70c0f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13BB0-411A-4453-8DEB-9ED75A2881E1}">
  <ds:schemaRef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5a8bfb72-ef64-419c-8a7f-f39d70c0fbd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94F2047-EEC4-4A53-ADFD-C637EEC488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vt:i4>
      </vt:variant>
    </vt:vector>
  </HeadingPairs>
  <TitlesOfParts>
    <vt:vector size="14" baseType="lpstr">
      <vt:lpstr>POKYNY PRO VYPLNĚNÍ</vt:lpstr>
      <vt:lpstr>PLNÁ</vt:lpstr>
      <vt:lpstr>VstupyDoRatingu</vt:lpstr>
      <vt:lpstr>Ciselniky</vt:lpstr>
      <vt:lpstr>FinPlan</vt:lpstr>
      <vt:lpstr>Čerpání</vt:lpstr>
      <vt:lpstr>Splácení</vt:lpstr>
      <vt:lpstr>FRP</vt:lpstr>
      <vt:lpstr>Podnik v obtížích</vt:lpstr>
      <vt:lpstr>Ctvrtleti</vt:lpstr>
      <vt:lpstr>KodCtvrtleti</vt:lpstr>
      <vt:lpstr>VstupyDoRatingu!Názvy_tisku</vt:lpstr>
      <vt:lpstr>FRP!Oblast_tisku</vt:lpstr>
      <vt:lpstr>VstupyDoRatingu!Oblast_tisku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Verze 1 9 2003</dc:title>
  <dc:creator>svobodaj</dc:creator>
  <cp:lastModifiedBy>Nývltová Natálie</cp:lastModifiedBy>
  <cp:lastPrinted>2018-04-16T15:00:14Z</cp:lastPrinted>
  <dcterms:created xsi:type="dcterms:W3CDTF">2002-02-21T15:04:46Z</dcterms:created>
  <dcterms:modified xsi:type="dcterms:W3CDTF">2024-12-13T14:51:28Z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0x010100BB6BFA367EED634D87041303617C975A</vt:lpwstr>
  </property>
</Properties>
</file>